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05"/>
  <workbookPr updateLinks="always"/>
  <mc:AlternateContent xmlns:mc="http://schemas.openxmlformats.org/markup-compatibility/2006">
    <mc:Choice Requires="x15">
      <x15ac:absPath xmlns:x15ac="http://schemas.microsoft.com/office/spreadsheetml/2010/11/ac" url="https://nicholasquality.sharepoint.com/sites/nicholasassociates/Shared Documents/Current Projects/Tampa - Josephine Apartments/Budgeting/"/>
    </mc:Choice>
  </mc:AlternateContent>
  <xr:revisionPtr revIDLastSave="4283" documentId="13_ncr:1_{D69F37E8-0550-4400-B305-AD4F67A199DD}" xr6:coauthVersionLast="47" xr6:coauthVersionMax="47" xr10:uidLastSave="{BDD49B48-0FC1-42B3-B803-F58309E8F05F}"/>
  <bookViews>
    <workbookView xWindow="-25905" yWindow="0" windowWidth="26010" windowHeight="20985" tabRatio="673" firstSheet="13" activeTab="13" xr2:uid="{20C4B54D-CD48-41B3-9F57-12943CB802AF}"/>
  </bookViews>
  <sheets>
    <sheet name="User Guide" sheetId="43" r:id="rId1"/>
    <sheet name="OVERALL" sheetId="38" r:id="rId2"/>
    <sheet name="Project Data" sheetId="37" r:id="rId3"/>
    <sheet name="GCGR's" sheetId="39" r:id="rId4"/>
    <sheet name="Historical" sheetId="61" r:id="rId5"/>
    <sheet name="02-Existing Conditions" sheetId="3" r:id="rId6"/>
    <sheet name="02-41-Demolition" sheetId="45" r:id="rId7"/>
    <sheet name="02-82-Abatement" sheetId="44" r:id="rId8"/>
    <sheet name="03-Concrete" sheetId="40" r:id="rId9"/>
    <sheet name="03-01-Precast Concrete" sheetId="41" r:id="rId10"/>
    <sheet name="04-Masonry" sheetId="42" r:id="rId11"/>
    <sheet name="05-Metals" sheetId="5" r:id="rId12"/>
    <sheet name="06-Woods and Plastics" sheetId="7" r:id="rId13"/>
    <sheet name="07-Thermal and Moisture Protect" sheetId="8" r:id="rId14"/>
    <sheet name="07-30 Roofing" sheetId="52" r:id="rId15"/>
    <sheet name="07-42 Wall Panels" sheetId="53" r:id="rId16"/>
    <sheet name="07-46 Siding" sheetId="54" r:id="rId17"/>
    <sheet name="08-Doors, Frames &amp; Hardware" sheetId="9" r:id="rId18"/>
    <sheet name="08-40 Entrances Storefronts " sheetId="55" r:id="rId19"/>
    <sheet name="08-50 Windows" sheetId="56" r:id="rId20"/>
    <sheet name="09-02-Gypsum" sheetId="10" r:id="rId21"/>
    <sheet name="09-30-Tiling" sheetId="46" r:id="rId22"/>
    <sheet name="09-50-Ceilings" sheetId="51" r:id="rId23"/>
    <sheet name="09-60-Flooring" sheetId="50" r:id="rId24"/>
    <sheet name="09-70-Wall CoveringPainting" sheetId="49" r:id="rId25"/>
    <sheet name="10-Specialties" sheetId="11" r:id="rId26"/>
    <sheet name="10-14 Signage" sheetId="57" r:id="rId27"/>
    <sheet name="10-22 Partitions" sheetId="58" r:id="rId28"/>
    <sheet name="10-26 Wall and Door Protection" sheetId="59" r:id="rId29"/>
    <sheet name="10-28 Toilet Bath and Laundry" sheetId="60" r:id="rId30"/>
    <sheet name="11-Equipment" sheetId="12" r:id="rId31"/>
    <sheet name="12-Furnishings" sheetId="13" r:id="rId32"/>
    <sheet name="14-Conveying Equipment" sheetId="15" r:id="rId33"/>
    <sheet name="21-Fire Suppression" sheetId="16" r:id="rId34"/>
    <sheet name="22-Plumbing" sheetId="17" r:id="rId35"/>
    <sheet name="23-HVAC" sheetId="18" r:id="rId36"/>
    <sheet name="25-Integrated Automation" sheetId="19" state="hidden" r:id="rId37"/>
    <sheet name="26-Electrical" sheetId="20" r:id="rId38"/>
    <sheet name="28-Elec Saftey and Security" sheetId="22" r:id="rId39"/>
    <sheet name="31-Earthwork" sheetId="23" r:id="rId40"/>
    <sheet name="32-Exterior Improvements" sheetId="24" r:id="rId41"/>
    <sheet name="33-Utilities" sheetId="25" r:id="rId42"/>
  </sheets>
  <definedNames>
    <definedName name="_xlnm._FilterDatabase" localSheetId="6" hidden="1">'02-41-Demolition'!$A$10:$V$108</definedName>
    <definedName name="_xlnm._FilterDatabase" localSheetId="7" hidden="1">'02-82-Abatement'!$A$10:$V$24</definedName>
    <definedName name="_xlnm._FilterDatabase" localSheetId="5" hidden="1">'02-Existing Conditions'!$A$10:$A$60</definedName>
    <definedName name="_xlnm._FilterDatabase" localSheetId="9" hidden="1">'03-01-Precast Concrete'!$10:$10</definedName>
    <definedName name="_xlnm._FilterDatabase" localSheetId="8" hidden="1">'03-Concrete'!$10:$154</definedName>
    <definedName name="_xlnm._FilterDatabase" localSheetId="10" hidden="1">'04-Masonry'!$10:$333</definedName>
    <definedName name="_xlnm._FilterDatabase" localSheetId="11" hidden="1">'05-Metals'!$A$10:$A$1048312</definedName>
    <definedName name="_xlnm._FilterDatabase" localSheetId="12" hidden="1">'06-Woods and Plastics'!$A$10:$A$1048344</definedName>
    <definedName name="_xlnm._FilterDatabase" localSheetId="14" hidden="1">'07-30 Roofing'!$A$10:$V$197</definedName>
    <definedName name="_xlnm._FilterDatabase" localSheetId="15" hidden="1">'07-42 Wall Panels'!$A$10:$V$50</definedName>
    <definedName name="_xlnm._FilterDatabase" localSheetId="16" hidden="1">'07-46 Siding'!$A$10:$V$102</definedName>
    <definedName name="_xlnm._FilterDatabase" localSheetId="13" hidden="1">'07-Thermal and Moisture Protect'!$A$10:$A$1048171</definedName>
    <definedName name="_xlnm._FilterDatabase" localSheetId="18" hidden="1">'08-40 Entrances Storefronts '!$A$10:$X$114</definedName>
    <definedName name="_xlnm._FilterDatabase" localSheetId="19" hidden="1">'08-50 Windows'!$A$10:$X$92</definedName>
    <definedName name="_xlnm._FilterDatabase" localSheetId="17" hidden="1">'08-Doors, Frames &amp; Hardware'!$A$10:$A$1048164</definedName>
    <definedName name="_xlnm._FilterDatabase" localSheetId="20" hidden="1">'09-02-Gypsum'!$A$10:$A$116</definedName>
    <definedName name="_xlnm._FilterDatabase" localSheetId="21" hidden="1">'09-30-Tiling'!$A$10:$X$65</definedName>
    <definedName name="_xlnm._FilterDatabase" localSheetId="22" hidden="1">'09-50-Ceilings'!$10:$10</definedName>
    <definedName name="_xlnm._FilterDatabase" localSheetId="23" hidden="1">'09-60-Flooring'!$A$10:$X$102</definedName>
    <definedName name="_xlnm._FilterDatabase" localSheetId="24" hidden="1">'09-70-Wall CoveringPainting'!$A$10:$X$97</definedName>
    <definedName name="_xlnm._FilterDatabase" localSheetId="26" hidden="1">'10-14 Signage'!$10:$25</definedName>
    <definedName name="_xlnm._FilterDatabase" localSheetId="27" hidden="1">'10-22 Partitions'!$10:$53</definedName>
    <definedName name="_xlnm._FilterDatabase" localSheetId="28" hidden="1">'10-26 Wall and Door Protection'!$10:$20</definedName>
    <definedName name="_xlnm._FilterDatabase" localSheetId="29" hidden="1">'10-28 Toilet Bath and Laundry'!$10:$25</definedName>
    <definedName name="_xlnm._FilterDatabase" localSheetId="25" hidden="1">'10-Specialties'!$A$10:$A$230</definedName>
    <definedName name="_xlnm._FilterDatabase" localSheetId="30" hidden="1">'11-Equipment'!$A$10:$A$1048319</definedName>
    <definedName name="_xlnm._FilterDatabase" localSheetId="31" hidden="1">'12-Furnishings'!$A$10:$A$290</definedName>
    <definedName name="_xlnm._FilterDatabase" localSheetId="32" hidden="1">'14-Conveying Equipment'!$A$10:$A$132</definedName>
    <definedName name="_xlnm._FilterDatabase" localSheetId="33" hidden="1">'21-Fire Suppression'!$A$10:$A$94</definedName>
    <definedName name="_xlnm._FilterDatabase" localSheetId="34" hidden="1">'22-Plumbing'!$A$9:$B$245</definedName>
    <definedName name="_xlnm._FilterDatabase" localSheetId="35" hidden="1">'23-HVAC'!$A$9:$B$387</definedName>
    <definedName name="_xlnm._FilterDatabase" localSheetId="36" hidden="1">'25-Integrated Automation'!$A$10:$A$105</definedName>
    <definedName name="_xlnm._FilterDatabase" localSheetId="37" hidden="1">'26-Electrical'!$A$10:$A$274</definedName>
    <definedName name="_xlnm._FilterDatabase" localSheetId="38" hidden="1">'28-Elec Saftey and Security'!$A$10:$A$311</definedName>
    <definedName name="_xlnm._FilterDatabase" localSheetId="39" hidden="1">'31-Earthwork'!$A$10:$A$270</definedName>
    <definedName name="_xlnm._FilterDatabase" localSheetId="40" hidden="1">'32-Exterior Improvements'!$A$9:$B$285</definedName>
    <definedName name="_xlnm._FilterDatabase" localSheetId="41" hidden="1">'33-Utilities'!$A$10:$A$259</definedName>
    <definedName name="_xlnm._FilterDatabase" localSheetId="1" hidden="1">OVERALL!$A$8:$A$5206</definedName>
  </definedNames>
  <calcPr calcId="191028" calcCompleted="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109" i="12" l="1"/>
  <c r="D462" i="38" a="1"/>
  <c r="D462" i="38" s="1"/>
  <c r="X100" i="13" l="1"/>
  <c r="X64" i="13"/>
  <c r="E64" i="13"/>
  <c r="D542" i="38"/>
  <c r="I9" i="42"/>
  <c r="D373" i="38"/>
  <c r="E3126" i="38"/>
  <c r="D2890" i="38"/>
  <c r="B2892" i="38"/>
  <c r="AF70" i="39"/>
  <c r="K11" i="23"/>
  <c r="P35" i="56"/>
  <c r="P34" i="56"/>
  <c r="D1355" i="38" a="1"/>
  <c r="D1355" i="38"/>
  <c r="B10" i="38"/>
  <c r="E4643" i="38"/>
  <c r="D5061" i="38"/>
  <c r="C5062" i="38"/>
  <c r="E4715" i="38"/>
  <c r="G10" i="38"/>
  <c r="D3918" i="38"/>
  <c r="D5072" i="38"/>
  <c r="D5070" i="38"/>
  <c r="E100" i="13"/>
  <c r="D2405" i="38"/>
  <c r="E2405" i="38"/>
  <c r="D2381" i="38"/>
  <c r="D2369" i="38"/>
  <c r="E2369" i="38"/>
  <c r="D2342" i="38"/>
  <c r="D1670" i="38"/>
  <c r="D1669" i="38"/>
  <c r="D1642" i="38"/>
  <c r="D1587" i="38"/>
  <c r="D1060" i="38"/>
  <c r="D1058" i="38"/>
  <c r="D47" i="38"/>
  <c r="E47" i="38"/>
  <c r="D43" i="38"/>
  <c r="E43" i="38"/>
  <c r="D29" i="38"/>
  <c r="E29" i="38"/>
  <c r="D5059" i="38" a="1"/>
  <c r="D5059" i="38"/>
  <c r="E5059" i="38"/>
  <c r="D5058" i="38" a="1"/>
  <c r="D5058" i="38"/>
  <c r="E5058" i="38"/>
  <c r="D5057" i="38" a="1"/>
  <c r="D5057" i="38"/>
  <c r="E5057" i="38"/>
  <c r="D5056" i="38" a="1"/>
  <c r="D5056" i="38"/>
  <c r="E5056" i="38"/>
  <c r="D5055" i="38" a="1"/>
  <c r="D5055" i="38"/>
  <c r="E5055" i="38"/>
  <c r="D5054" i="38" a="1"/>
  <c r="D5054" i="38"/>
  <c r="E5054" i="38"/>
  <c r="D5053" i="38" a="1"/>
  <c r="D5053" i="38"/>
  <c r="E5053" i="38"/>
  <c r="D5052" i="38" a="1"/>
  <c r="D5052" i="38"/>
  <c r="E5052" i="38"/>
  <c r="D5051" i="38" a="1"/>
  <c r="D5051" i="38"/>
  <c r="E5051" i="38"/>
  <c r="D5050" i="38" a="1"/>
  <c r="D5050" i="38"/>
  <c r="E5050" i="38"/>
  <c r="D5049" i="38" a="1"/>
  <c r="D5049" i="38"/>
  <c r="E5049" i="38"/>
  <c r="D5048" i="38" a="1"/>
  <c r="D5048" i="38"/>
  <c r="E5048" i="38"/>
  <c r="D5047" i="38" a="1"/>
  <c r="D5047" i="38"/>
  <c r="E5047" i="38"/>
  <c r="D5046" i="38" a="1"/>
  <c r="D5046" i="38"/>
  <c r="E5046" i="38"/>
  <c r="D5045" i="38" a="1"/>
  <c r="D5045" i="38"/>
  <c r="E5045" i="38"/>
  <c r="D5044" i="38" a="1"/>
  <c r="D5044" i="38"/>
  <c r="E5044" i="38"/>
  <c r="D5043" i="38" a="1"/>
  <c r="D5043" i="38"/>
  <c r="E5043" i="38"/>
  <c r="D5042" i="38" a="1"/>
  <c r="D5042" i="38"/>
  <c r="E5042" i="38"/>
  <c r="D5041" i="38" a="1"/>
  <c r="D5041" i="38"/>
  <c r="E5041" i="38"/>
  <c r="D5040" i="38" a="1"/>
  <c r="D5040" i="38"/>
  <c r="E5040" i="38"/>
  <c r="D5039" i="38" a="1"/>
  <c r="D5039" i="38"/>
  <c r="E5039" i="38"/>
  <c r="D5038" i="38" a="1"/>
  <c r="D5038" i="38"/>
  <c r="E5038" i="38"/>
  <c r="D5037" i="38" a="1"/>
  <c r="D5037" i="38"/>
  <c r="E5037" i="38"/>
  <c r="D5036" i="38" a="1"/>
  <c r="D5036" i="38"/>
  <c r="E5036" i="38"/>
  <c r="D5035" i="38" a="1"/>
  <c r="D5035" i="38"/>
  <c r="E5035" i="38"/>
  <c r="D5034" i="38" a="1"/>
  <c r="D5034" i="38"/>
  <c r="E5034" i="38"/>
  <c r="D5033" i="38" a="1"/>
  <c r="D5033" i="38"/>
  <c r="E5033" i="38"/>
  <c r="D5032" i="38" a="1"/>
  <c r="D5032" i="38"/>
  <c r="E5032" i="38"/>
  <c r="D5031" i="38" a="1"/>
  <c r="D5031" i="38"/>
  <c r="E5031" i="38"/>
  <c r="D5030" i="38" a="1"/>
  <c r="D5030" i="38"/>
  <c r="E5030" i="38"/>
  <c r="D5029" i="38" a="1"/>
  <c r="D5029" i="38"/>
  <c r="E5029" i="38"/>
  <c r="D5028" i="38" a="1"/>
  <c r="D5028" i="38"/>
  <c r="E5028" i="38"/>
  <c r="D5027" i="38" a="1"/>
  <c r="D5027" i="38"/>
  <c r="E5027" i="38"/>
  <c r="D5026" i="38" a="1"/>
  <c r="D5026" i="38"/>
  <c r="E5026" i="38"/>
  <c r="D5025" i="38" a="1"/>
  <c r="D5025" i="38"/>
  <c r="E5025" i="38"/>
  <c r="D5024" i="38" a="1"/>
  <c r="D5024" i="38"/>
  <c r="E5024" i="38"/>
  <c r="D5023" i="38" a="1"/>
  <c r="D5023" i="38"/>
  <c r="E5023" i="38"/>
  <c r="D5022" i="38" a="1"/>
  <c r="D5022" i="38"/>
  <c r="E5022" i="38"/>
  <c r="D5021" i="38" a="1"/>
  <c r="D5021" i="38"/>
  <c r="E5021" i="38"/>
  <c r="D5020" i="38" a="1"/>
  <c r="D5020" i="38"/>
  <c r="E5020" i="38"/>
  <c r="D5019" i="38" a="1"/>
  <c r="D5019" i="38"/>
  <c r="E5019" i="38"/>
  <c r="D5018" i="38" a="1"/>
  <c r="D5018" i="38"/>
  <c r="E5018" i="38"/>
  <c r="D5017" i="38" a="1"/>
  <c r="D5017" i="38"/>
  <c r="E5017" i="38"/>
  <c r="D5016" i="38" a="1"/>
  <c r="D5016" i="38"/>
  <c r="E5016" i="38"/>
  <c r="D5015" i="38" a="1"/>
  <c r="D5015" i="38"/>
  <c r="E5015" i="38"/>
  <c r="D5014" i="38" a="1"/>
  <c r="D5014" i="38"/>
  <c r="E5014" i="38"/>
  <c r="D5013" i="38" a="1"/>
  <c r="D5013" i="38"/>
  <c r="E5013" i="38"/>
  <c r="D5012" i="38" a="1"/>
  <c r="D5012" i="38"/>
  <c r="E5012" i="38"/>
  <c r="D5011" i="38" a="1"/>
  <c r="D5011" i="38"/>
  <c r="E5011" i="38"/>
  <c r="D5010" i="38" a="1"/>
  <c r="D5010" i="38"/>
  <c r="E5010" i="38"/>
  <c r="D5009" i="38" a="1"/>
  <c r="D5009" i="38"/>
  <c r="E5009" i="38"/>
  <c r="D5008" i="38" a="1"/>
  <c r="D5008" i="38"/>
  <c r="E5008" i="38"/>
  <c r="D5007" i="38" a="1"/>
  <c r="D5007" i="38"/>
  <c r="E5007" i="38"/>
  <c r="D5006" i="38" a="1"/>
  <c r="D5006" i="38"/>
  <c r="E5006" i="38"/>
  <c r="D5005" i="38" a="1"/>
  <c r="D5005" i="38"/>
  <c r="E5005" i="38"/>
  <c r="D5004" i="38" a="1"/>
  <c r="D5004" i="38"/>
  <c r="E5004" i="38"/>
  <c r="D5003" i="38" a="1"/>
  <c r="D5003" i="38"/>
  <c r="E5003" i="38"/>
  <c r="D5002" i="38" a="1"/>
  <c r="D5002" i="38"/>
  <c r="E5002" i="38"/>
  <c r="D5001" i="38" a="1"/>
  <c r="D5001" i="38"/>
  <c r="E5001" i="38"/>
  <c r="D5000" i="38" a="1"/>
  <c r="D5000" i="38"/>
  <c r="E5000" i="38"/>
  <c r="D4999" i="38" a="1"/>
  <c r="D4999" i="38"/>
  <c r="E4999" i="38"/>
  <c r="D4998" i="38" a="1"/>
  <c r="D4998" i="38"/>
  <c r="E4998" i="38"/>
  <c r="D4997" i="38" a="1"/>
  <c r="D4997" i="38"/>
  <c r="E4997" i="38"/>
  <c r="D4996" i="38" a="1"/>
  <c r="D4996" i="38"/>
  <c r="E4996" i="38"/>
  <c r="D4995" i="38" a="1"/>
  <c r="D4995" i="38"/>
  <c r="E4995" i="38"/>
  <c r="D4994" i="38" a="1"/>
  <c r="D4994" i="38"/>
  <c r="E4994" i="38"/>
  <c r="D4993" i="38" a="1"/>
  <c r="D4993" i="38"/>
  <c r="E4993" i="38"/>
  <c r="D4992" i="38" a="1"/>
  <c r="D4992" i="38"/>
  <c r="E4992" i="38"/>
  <c r="D4991" i="38" a="1"/>
  <c r="D4991" i="38"/>
  <c r="E4991" i="38"/>
  <c r="D4990" i="38" a="1"/>
  <c r="D4990" i="38"/>
  <c r="E4990" i="38"/>
  <c r="D4989" i="38" a="1"/>
  <c r="D4989" i="38"/>
  <c r="E4989" i="38"/>
  <c r="D4988" i="38" a="1"/>
  <c r="D4988" i="38"/>
  <c r="E4988" i="38"/>
  <c r="D4987" i="38" a="1"/>
  <c r="D4987" i="38"/>
  <c r="E4987" i="38"/>
  <c r="D4986" i="38" a="1"/>
  <c r="D4986" i="38"/>
  <c r="E4986" i="38"/>
  <c r="D4985" i="38" a="1"/>
  <c r="D4985" i="38"/>
  <c r="E4985" i="38"/>
  <c r="D4984" i="38" a="1"/>
  <c r="D4984" i="38"/>
  <c r="E4984" i="38"/>
  <c r="D4983" i="38" a="1"/>
  <c r="D4983" i="38"/>
  <c r="E4983" i="38"/>
  <c r="D4982" i="38" a="1"/>
  <c r="D4982" i="38"/>
  <c r="E4982" i="38"/>
  <c r="D4981" i="38" a="1"/>
  <c r="D4981" i="38"/>
  <c r="E4981" i="38"/>
  <c r="D4980" i="38" a="1"/>
  <c r="D4980" i="38"/>
  <c r="E4980" i="38"/>
  <c r="D4979" i="38" a="1"/>
  <c r="D4979" i="38"/>
  <c r="E4979" i="38"/>
  <c r="D4978" i="38" a="1"/>
  <c r="D4978" i="38"/>
  <c r="E4978" i="38"/>
  <c r="D4977" i="38" a="1"/>
  <c r="D4977" i="38"/>
  <c r="E4977" i="38"/>
  <c r="D4976" i="38" a="1"/>
  <c r="D4976" i="38"/>
  <c r="E4976" i="38"/>
  <c r="D4975" i="38" a="1"/>
  <c r="D4975" i="38"/>
  <c r="E4975" i="38"/>
  <c r="D4974" i="38" a="1"/>
  <c r="D4974" i="38"/>
  <c r="E4974" i="38"/>
  <c r="D4973" i="38" a="1"/>
  <c r="D4973" i="38"/>
  <c r="E4973" i="38"/>
  <c r="D4972" i="38" a="1"/>
  <c r="D4972" i="38"/>
  <c r="E4972" i="38"/>
  <c r="D4971" i="38" a="1"/>
  <c r="D4971" i="38"/>
  <c r="E4971" i="38"/>
  <c r="D4970" i="38" a="1"/>
  <c r="D4970" i="38"/>
  <c r="E4970" i="38"/>
  <c r="D4969" i="38" a="1"/>
  <c r="D4969" i="38"/>
  <c r="E4969" i="38"/>
  <c r="D4968" i="38" a="1"/>
  <c r="D4968" i="38"/>
  <c r="E4968" i="38"/>
  <c r="D4967" i="38" a="1"/>
  <c r="D4967" i="38"/>
  <c r="E4967" i="38"/>
  <c r="D4966" i="38" a="1"/>
  <c r="D4966" i="38"/>
  <c r="E4966" i="38"/>
  <c r="D4965" i="38" a="1"/>
  <c r="D4965" i="38"/>
  <c r="E4965" i="38"/>
  <c r="D4964" i="38" a="1"/>
  <c r="D4964" i="38"/>
  <c r="E4964" i="38"/>
  <c r="D4963" i="38" a="1"/>
  <c r="D4963" i="38"/>
  <c r="E4963" i="38"/>
  <c r="D4962" i="38" a="1"/>
  <c r="D4962" i="38"/>
  <c r="E4962" i="38"/>
  <c r="D4961" i="38" a="1"/>
  <c r="D4961" i="38"/>
  <c r="E4961" i="38"/>
  <c r="D4960" i="38" a="1"/>
  <c r="D4960" i="38"/>
  <c r="E4960" i="38"/>
  <c r="D4959" i="38" a="1"/>
  <c r="D4959" i="38"/>
  <c r="E4959" i="38"/>
  <c r="D4958" i="38" a="1"/>
  <c r="D4958" i="38"/>
  <c r="E4958" i="38"/>
  <c r="D4957" i="38" a="1"/>
  <c r="D4957" i="38"/>
  <c r="E4957" i="38"/>
  <c r="D4956" i="38" a="1"/>
  <c r="D4956" i="38"/>
  <c r="E4956" i="38"/>
  <c r="D4955" i="38" a="1"/>
  <c r="D4955" i="38"/>
  <c r="E4955" i="38"/>
  <c r="D4954" i="38" a="1"/>
  <c r="D4954" i="38"/>
  <c r="E4954" i="38"/>
  <c r="D4953" i="38" a="1"/>
  <c r="D4953" i="38"/>
  <c r="E4953" i="38"/>
  <c r="D4952" i="38" a="1"/>
  <c r="D4952" i="38"/>
  <c r="E4952" i="38"/>
  <c r="D4951" i="38" a="1"/>
  <c r="D4951" i="38"/>
  <c r="E4951" i="38"/>
  <c r="D4950" i="38" a="1"/>
  <c r="D4950" i="38"/>
  <c r="E4950" i="38"/>
  <c r="D4949" i="38" a="1"/>
  <c r="D4949" i="38"/>
  <c r="E4949" i="38"/>
  <c r="D4948" i="38" a="1"/>
  <c r="D4948" i="38"/>
  <c r="E4948" i="38"/>
  <c r="D4947" i="38" a="1"/>
  <c r="D4947" i="38"/>
  <c r="E4947" i="38"/>
  <c r="D4939" i="38" a="1"/>
  <c r="D4939" i="38"/>
  <c r="E4939" i="38"/>
  <c r="D4927" i="38" a="1"/>
  <c r="D4927" i="38"/>
  <c r="E4927" i="38"/>
  <c r="D4915" i="38" a="1"/>
  <c r="D4915" i="38"/>
  <c r="E4915" i="38"/>
  <c r="D4903" i="38" a="1"/>
  <c r="D4903" i="38"/>
  <c r="E4903" i="38"/>
  <c r="D4891" i="38" a="1"/>
  <c r="D4891" i="38"/>
  <c r="E4891" i="38"/>
  <c r="D4879" i="38" a="1"/>
  <c r="D4879" i="38"/>
  <c r="E4879" i="38"/>
  <c r="D4867" i="38" a="1"/>
  <c r="D4867" i="38"/>
  <c r="E4867" i="38"/>
  <c r="D4855" i="38" a="1"/>
  <c r="D4855" i="38"/>
  <c r="E4855" i="38"/>
  <c r="D4843" i="38" a="1"/>
  <c r="D4843" i="38"/>
  <c r="E4843" i="38"/>
  <c r="D4831" i="38" a="1"/>
  <c r="D4831" i="38"/>
  <c r="E4831" i="38"/>
  <c r="D4807" i="38" a="1"/>
  <c r="D4807" i="38"/>
  <c r="E4807" i="38"/>
  <c r="D4723" i="38" a="1"/>
  <c r="D4723" i="38"/>
  <c r="E4723" i="38"/>
  <c r="D4714" i="38" a="1"/>
  <c r="D4714" i="38"/>
  <c r="E4714" i="38"/>
  <c r="D4713" i="38" a="1"/>
  <c r="D4713" i="38"/>
  <c r="E4713" i="38"/>
  <c r="D4712" i="38" a="1"/>
  <c r="D4712" i="38"/>
  <c r="E4712" i="38"/>
  <c r="D4711" i="38" a="1"/>
  <c r="D4711" i="38"/>
  <c r="E4711" i="38"/>
  <c r="D4710" i="38" a="1"/>
  <c r="D4710" i="38"/>
  <c r="E4710" i="38"/>
  <c r="D4709" i="38" a="1"/>
  <c r="D4709" i="38"/>
  <c r="E4709" i="38"/>
  <c r="D4708" i="38" a="1"/>
  <c r="D4708" i="38"/>
  <c r="E4708" i="38"/>
  <c r="D4707" i="38" a="1"/>
  <c r="D4707" i="38"/>
  <c r="E4707" i="38"/>
  <c r="D4706" i="38" a="1"/>
  <c r="D4706" i="38"/>
  <c r="E4706" i="38"/>
  <c r="D4705" i="38" a="1"/>
  <c r="D4705" i="38"/>
  <c r="E4705" i="38"/>
  <c r="D4704" i="38" a="1"/>
  <c r="D4704" i="38"/>
  <c r="E4704" i="38"/>
  <c r="D4703" i="38" a="1"/>
  <c r="D4703" i="38"/>
  <c r="E4703" i="38"/>
  <c r="D4702" i="38" a="1"/>
  <c r="D4702" i="38"/>
  <c r="E4702" i="38"/>
  <c r="D4701" i="38" a="1"/>
  <c r="D4701" i="38"/>
  <c r="E4701" i="38"/>
  <c r="D4700" i="38" a="1"/>
  <c r="D4700" i="38"/>
  <c r="E4700" i="38"/>
  <c r="D4699" i="38" a="1"/>
  <c r="D4699" i="38"/>
  <c r="E4699" i="38"/>
  <c r="D4698" i="38" a="1"/>
  <c r="D4698" i="38"/>
  <c r="E4698" i="38"/>
  <c r="D4697" i="38" a="1"/>
  <c r="D4697" i="38"/>
  <c r="E4697" i="38"/>
  <c r="D4696" i="38" a="1"/>
  <c r="D4696" i="38"/>
  <c r="E4696" i="38"/>
  <c r="D4695" i="38" a="1"/>
  <c r="D4695" i="38"/>
  <c r="E4695" i="38"/>
  <c r="D4694" i="38" a="1"/>
  <c r="D4694" i="38"/>
  <c r="E4694" i="38"/>
  <c r="D4693" i="38" a="1"/>
  <c r="D4693" i="38"/>
  <c r="E4693" i="38"/>
  <c r="D4692" i="38" a="1"/>
  <c r="D4692" i="38"/>
  <c r="E4692" i="38"/>
  <c r="D4691" i="38" a="1"/>
  <c r="D4691" i="38"/>
  <c r="E4691" i="38"/>
  <c r="D4690" i="38" a="1"/>
  <c r="D4690" i="38"/>
  <c r="E4690" i="38"/>
  <c r="D4689" i="38" a="1"/>
  <c r="D4689" i="38"/>
  <c r="E4689" i="38"/>
  <c r="D4688" i="38" a="1"/>
  <c r="D4688" i="38"/>
  <c r="E4688" i="38"/>
  <c r="D4687" i="38" a="1"/>
  <c r="D4687" i="38"/>
  <c r="E4687" i="38"/>
  <c r="D4686" i="38" a="1"/>
  <c r="D4686" i="38"/>
  <c r="E4686" i="38"/>
  <c r="D4685" i="38" a="1"/>
  <c r="D4685" i="38"/>
  <c r="E4685" i="38"/>
  <c r="D4684" i="38" a="1"/>
  <c r="D4684" i="38"/>
  <c r="E4684" i="38"/>
  <c r="D4683" i="38" a="1"/>
  <c r="D4683" i="38"/>
  <c r="E4683" i="38"/>
  <c r="D4682" i="38" a="1"/>
  <c r="D4682" i="38"/>
  <c r="E4682" i="38"/>
  <c r="D4681" i="38" a="1"/>
  <c r="D4681" i="38"/>
  <c r="E4681" i="38"/>
  <c r="D4680" i="38" a="1"/>
  <c r="D4680" i="38"/>
  <c r="E4680" i="38"/>
  <c r="D4679" i="38" a="1"/>
  <c r="D4679" i="38"/>
  <c r="E4679" i="38"/>
  <c r="D4678" i="38" a="1"/>
  <c r="D4678" i="38"/>
  <c r="E4678" i="38"/>
  <c r="D4677" i="38" a="1"/>
  <c r="D4677" i="38"/>
  <c r="E4677" i="38"/>
  <c r="D4676" i="38" a="1"/>
  <c r="D4676" i="38"/>
  <c r="E4676" i="38"/>
  <c r="D4675" i="38" a="1"/>
  <c r="D4675" i="38"/>
  <c r="E4675" i="38"/>
  <c r="D4674" i="38" a="1"/>
  <c r="D4674" i="38"/>
  <c r="E4674" i="38"/>
  <c r="D4673" i="38" a="1"/>
  <c r="D4673" i="38"/>
  <c r="E4673" i="38"/>
  <c r="D4672" i="38" a="1"/>
  <c r="D4672" i="38"/>
  <c r="E4672" i="38"/>
  <c r="D4671" i="38" a="1"/>
  <c r="D4671" i="38"/>
  <c r="E4671" i="38"/>
  <c r="D4670" i="38" a="1"/>
  <c r="D4670" i="38"/>
  <c r="E4670" i="38"/>
  <c r="D4669" i="38" a="1"/>
  <c r="D4669" i="38"/>
  <c r="E4669" i="38"/>
  <c r="D4668" i="38" a="1"/>
  <c r="D4668" i="38"/>
  <c r="E4668" i="38"/>
  <c r="D4667" i="38" a="1"/>
  <c r="D4667" i="38"/>
  <c r="E4667" i="38"/>
  <c r="D4666" i="38" a="1"/>
  <c r="D4666" i="38"/>
  <c r="E4666" i="38"/>
  <c r="D4665" i="38" a="1"/>
  <c r="D4665" i="38"/>
  <c r="D4664" i="38" a="1"/>
  <c r="D4664" i="38"/>
  <c r="E4664" i="38"/>
  <c r="D4663" i="38" a="1"/>
  <c r="D4663" i="38"/>
  <c r="E4663" i="38"/>
  <c r="D4662" i="38" a="1"/>
  <c r="D4662" i="38"/>
  <c r="E4662" i="38"/>
  <c r="D4661" i="38" a="1"/>
  <c r="D4661" i="38"/>
  <c r="E4661" i="38"/>
  <c r="D4660" i="38" a="1"/>
  <c r="D4660" i="38"/>
  <c r="E4660" i="38"/>
  <c r="D4659" i="38" a="1"/>
  <c r="D4659" i="38"/>
  <c r="E4659" i="38"/>
  <c r="D4658" i="38" a="1"/>
  <c r="D4658" i="38"/>
  <c r="E4658" i="38"/>
  <c r="D4657" i="38" a="1"/>
  <c r="D4657" i="38"/>
  <c r="E4657" i="38"/>
  <c r="D4656" i="38" a="1"/>
  <c r="D4656" i="38"/>
  <c r="E4656" i="38"/>
  <c r="D4655" i="38" a="1"/>
  <c r="D4655" i="38"/>
  <c r="E4655" i="38"/>
  <c r="D4654" i="38" a="1"/>
  <c r="D4654" i="38"/>
  <c r="E4654" i="38"/>
  <c r="D4653" i="38" a="1"/>
  <c r="D4653" i="38"/>
  <c r="E4653" i="38"/>
  <c r="D4652" i="38" a="1"/>
  <c r="D4652" i="38"/>
  <c r="E4652" i="38"/>
  <c r="D4651" i="38" a="1"/>
  <c r="D4651" i="38"/>
  <c r="E4651" i="38"/>
  <c r="D4650" i="38" a="1"/>
  <c r="D4650" i="38"/>
  <c r="E4650" i="38"/>
  <c r="D4649" i="38" a="1"/>
  <c r="D4649" i="38"/>
  <c r="E4649" i="38"/>
  <c r="D4648" i="38" a="1"/>
  <c r="D4648" i="38"/>
  <c r="E4648" i="38"/>
  <c r="D4647" i="38" a="1"/>
  <c r="D4647" i="38"/>
  <c r="E4647" i="38"/>
  <c r="D4646" i="38" a="1"/>
  <c r="D4646" i="38"/>
  <c r="E4646" i="38"/>
  <c r="D4645" i="38" a="1"/>
  <c r="D4645" i="38"/>
  <c r="E4645" i="38"/>
  <c r="D4644" i="38" a="1"/>
  <c r="D4644" i="38"/>
  <c r="E4644" i="38"/>
  <c r="D4642" i="38" a="1"/>
  <c r="D4642" i="38"/>
  <c r="E4642" i="38"/>
  <c r="D4641" i="38" a="1"/>
  <c r="D4641" i="38"/>
  <c r="E4641" i="38"/>
  <c r="D4640" i="38" a="1"/>
  <c r="D4640" i="38"/>
  <c r="E4640" i="38"/>
  <c r="D4639" i="38" a="1"/>
  <c r="D4639" i="38"/>
  <c r="E4639" i="38"/>
  <c r="D4638" i="38" a="1"/>
  <c r="D4638" i="38"/>
  <c r="E4638" i="38"/>
  <c r="D4637" i="38" a="1"/>
  <c r="D4637" i="38"/>
  <c r="E4637" i="38"/>
  <c r="D4636" i="38" a="1"/>
  <c r="D4636" i="38"/>
  <c r="E4636" i="38"/>
  <c r="D4635" i="38" a="1"/>
  <c r="D4635" i="38"/>
  <c r="E4635" i="38"/>
  <c r="D4634" i="38" a="1"/>
  <c r="D4634" i="38"/>
  <c r="E4634" i="38"/>
  <c r="D4633" i="38" a="1"/>
  <c r="D4633" i="38"/>
  <c r="E4633" i="38"/>
  <c r="D4632" i="38" a="1"/>
  <c r="D4632" i="38"/>
  <c r="E4632" i="38"/>
  <c r="D4631" i="38" a="1"/>
  <c r="D4631" i="38"/>
  <c r="E4631" i="38"/>
  <c r="D4630" i="38" a="1"/>
  <c r="D4630" i="38"/>
  <c r="E4630" i="38"/>
  <c r="D4629" i="38" a="1"/>
  <c r="D4629" i="38"/>
  <c r="E4629" i="38"/>
  <c r="D4628" i="38" a="1"/>
  <c r="D4628" i="38"/>
  <c r="E4628" i="38"/>
  <c r="D4627" i="38" a="1"/>
  <c r="D4627" i="38"/>
  <c r="E4627" i="38"/>
  <c r="D4626" i="38" a="1"/>
  <c r="D4626" i="38"/>
  <c r="E4626" i="38"/>
  <c r="D4625" i="38" a="1"/>
  <c r="D4625" i="38"/>
  <c r="E4625" i="38"/>
  <c r="D4624" i="38" a="1"/>
  <c r="D4624" i="38"/>
  <c r="E4624" i="38"/>
  <c r="D4623" i="38" a="1"/>
  <c r="D4623" i="38"/>
  <c r="E4623" i="38"/>
  <c r="D4622" i="38" a="1"/>
  <c r="D4622" i="38"/>
  <c r="E4622" i="38"/>
  <c r="D4621" i="38" a="1"/>
  <c r="D4621" i="38"/>
  <c r="E4621" i="38"/>
  <c r="D4620" i="38" a="1"/>
  <c r="D4620" i="38"/>
  <c r="E4620" i="38"/>
  <c r="D4619" i="38" a="1"/>
  <c r="D4619" i="38"/>
  <c r="E4619" i="38"/>
  <c r="D4618" i="38" a="1"/>
  <c r="D4618" i="38"/>
  <c r="E4618" i="38"/>
  <c r="D4617" i="38" a="1"/>
  <c r="D4617" i="38"/>
  <c r="E4617" i="38"/>
  <c r="D4616" i="38" a="1"/>
  <c r="D4616" i="38"/>
  <c r="E4616" i="38"/>
  <c r="D4615" i="38" a="1"/>
  <c r="D4615" i="38"/>
  <c r="E4615" i="38"/>
  <c r="D4614" i="38" a="1"/>
  <c r="D4614" i="38"/>
  <c r="E4614" i="38"/>
  <c r="D4613" i="38" a="1"/>
  <c r="D4613" i="38"/>
  <c r="E4613" i="38"/>
  <c r="D4612" i="38" a="1"/>
  <c r="D4612" i="38"/>
  <c r="E4612" i="38"/>
  <c r="D4611" i="38" a="1"/>
  <c r="D4611" i="38"/>
  <c r="E4611" i="38"/>
  <c r="D4610" i="38" a="1"/>
  <c r="D4610" i="38"/>
  <c r="E4610" i="38"/>
  <c r="D4609" i="38" a="1"/>
  <c r="D4609" i="38"/>
  <c r="E4609" i="38"/>
  <c r="D4608" i="38" a="1"/>
  <c r="D4608" i="38"/>
  <c r="E4608" i="38"/>
  <c r="D4607" i="38" a="1"/>
  <c r="D4607" i="38"/>
  <c r="E4607" i="38"/>
  <c r="D4606" i="38" a="1"/>
  <c r="D4606" i="38"/>
  <c r="E4606" i="38"/>
  <c r="D4605" i="38" a="1"/>
  <c r="D4605" i="38"/>
  <c r="E4605" i="38"/>
  <c r="D4604" i="38" a="1"/>
  <c r="D4604" i="38"/>
  <c r="E4604" i="38"/>
  <c r="D4603" i="38" a="1"/>
  <c r="D4603" i="38"/>
  <c r="E4603" i="38"/>
  <c r="D4602" i="38" a="1"/>
  <c r="D4602" i="38"/>
  <c r="E4602" i="38"/>
  <c r="D4601" i="38" a="1"/>
  <c r="D4601" i="38"/>
  <c r="E4601" i="38"/>
  <c r="D4600" i="38" a="1"/>
  <c r="D4600" i="38"/>
  <c r="E4600" i="38"/>
  <c r="D4599" i="38" a="1"/>
  <c r="D4599" i="38"/>
  <c r="E4599" i="38"/>
  <c r="D4598" i="38" a="1"/>
  <c r="D4598" i="38"/>
  <c r="E4598" i="38"/>
  <c r="D4597" i="38" a="1"/>
  <c r="D4597" i="38"/>
  <c r="E4597" i="38"/>
  <c r="D4596" i="38" a="1"/>
  <c r="D4596" i="38"/>
  <c r="E4596" i="38"/>
  <c r="D4595" i="38" a="1"/>
  <c r="D4595" i="38"/>
  <c r="E4595" i="38"/>
  <c r="D4594" i="38" a="1"/>
  <c r="D4594" i="38"/>
  <c r="E4594" i="38"/>
  <c r="D4593" i="38" a="1"/>
  <c r="D4593" i="38"/>
  <c r="E4593" i="38"/>
  <c r="D4592" i="38" a="1"/>
  <c r="D4592" i="38"/>
  <c r="E4592" i="38"/>
  <c r="D4591" i="38" a="1"/>
  <c r="D4591" i="38"/>
  <c r="E4591" i="38"/>
  <c r="D4590" i="38" a="1"/>
  <c r="D4590" i="38"/>
  <c r="E4590" i="38"/>
  <c r="D4589" i="38" a="1"/>
  <c r="D4589" i="38"/>
  <c r="E4589" i="38"/>
  <c r="D4588" i="38" a="1"/>
  <c r="D4588" i="38"/>
  <c r="E4588" i="38"/>
  <c r="D4587" i="38" a="1"/>
  <c r="D4587" i="38"/>
  <c r="E4587" i="38"/>
  <c r="D4586" i="38" a="1"/>
  <c r="D4586" i="38"/>
  <c r="E4586" i="38"/>
  <c r="D4585" i="38" a="1"/>
  <c r="D4585" i="38"/>
  <c r="E4585" i="38"/>
  <c r="D4584" i="38" a="1"/>
  <c r="D4584" i="38"/>
  <c r="E4584" i="38"/>
  <c r="D4583" i="38" a="1"/>
  <c r="D4583" i="38"/>
  <c r="E4583" i="38"/>
  <c r="D4582" i="38" a="1"/>
  <c r="D4582" i="38"/>
  <c r="E4582" i="38"/>
  <c r="D4581" i="38" a="1"/>
  <c r="D4581" i="38"/>
  <c r="E4581" i="38"/>
  <c r="D4580" i="38" a="1"/>
  <c r="D4580" i="38"/>
  <c r="E4580" i="38"/>
  <c r="D4578" i="38" a="1"/>
  <c r="D4578" i="38"/>
  <c r="E4578" i="38"/>
  <c r="D4577" i="38" a="1"/>
  <c r="D4577" i="38"/>
  <c r="E4577" i="38"/>
  <c r="D4576" i="38" a="1"/>
  <c r="D4576" i="38"/>
  <c r="E4576" i="38"/>
  <c r="D4575" i="38" a="1"/>
  <c r="D4575" i="38"/>
  <c r="E4575" i="38"/>
  <c r="D4574" i="38" a="1"/>
  <c r="D4574" i="38"/>
  <c r="E4574" i="38"/>
  <c r="D4573" i="38" a="1"/>
  <c r="D4573" i="38"/>
  <c r="E4573" i="38"/>
  <c r="D4572" i="38" a="1"/>
  <c r="D4572" i="38"/>
  <c r="E4572" i="38"/>
  <c r="D4571" i="38" a="1"/>
  <c r="D4571" i="38"/>
  <c r="E4571" i="38"/>
  <c r="D4570" i="38" a="1"/>
  <c r="D4570" i="38"/>
  <c r="E4570" i="38"/>
  <c r="D4569" i="38" a="1"/>
  <c r="D4569" i="38"/>
  <c r="E4569" i="38"/>
  <c r="D4568" i="38" a="1"/>
  <c r="D4568" i="38"/>
  <c r="E4568" i="38"/>
  <c r="D4567" i="38" a="1"/>
  <c r="D4567" i="38"/>
  <c r="E4567" i="38"/>
  <c r="D4566" i="38" a="1"/>
  <c r="D4566" i="38"/>
  <c r="E4566" i="38"/>
  <c r="D4565" i="38" a="1"/>
  <c r="D4565" i="38"/>
  <c r="E4565" i="38"/>
  <c r="D4564" i="38" a="1"/>
  <c r="D4564" i="38"/>
  <c r="E4564" i="38"/>
  <c r="D4563" i="38" a="1"/>
  <c r="D4563" i="38"/>
  <c r="E4563" i="38"/>
  <c r="D4561" i="38" a="1"/>
  <c r="D4561" i="38"/>
  <c r="E4561" i="38"/>
  <c r="D4560" i="38" a="1"/>
  <c r="D4560" i="38"/>
  <c r="E4560" i="38"/>
  <c r="D4559" i="38" a="1"/>
  <c r="D4559" i="38"/>
  <c r="E4559" i="38"/>
  <c r="D4558" i="38" a="1"/>
  <c r="D4558" i="38"/>
  <c r="E4558" i="38"/>
  <c r="D4557" i="38" a="1"/>
  <c r="D4557" i="38"/>
  <c r="E4557" i="38"/>
  <c r="D4556" i="38" a="1"/>
  <c r="D4556" i="38"/>
  <c r="E4556" i="38"/>
  <c r="D4555" i="38" a="1"/>
  <c r="D4555" i="38"/>
  <c r="E4555" i="38"/>
  <c r="D4554" i="38" a="1"/>
  <c r="D4554" i="38"/>
  <c r="E4554" i="38"/>
  <c r="D4553" i="38" a="1"/>
  <c r="D4553" i="38"/>
  <c r="E4553" i="38"/>
  <c r="D4552" i="38" a="1"/>
  <c r="D4552" i="38"/>
  <c r="E4552" i="38"/>
  <c r="D4551" i="38" a="1"/>
  <c r="D4551" i="38"/>
  <c r="E4551" i="38"/>
  <c r="D4550" i="38" a="1"/>
  <c r="D4550" i="38"/>
  <c r="E4550" i="38"/>
  <c r="D4549" i="38" a="1"/>
  <c r="D4549" i="38"/>
  <c r="E4549" i="38"/>
  <c r="D4548" i="38" a="1"/>
  <c r="D4548" i="38"/>
  <c r="E4548" i="38"/>
  <c r="D4547" i="38" a="1"/>
  <c r="D4547" i="38"/>
  <c r="E4547" i="38"/>
  <c r="D4546" i="38" a="1"/>
  <c r="D4546" i="38"/>
  <c r="E4546" i="38"/>
  <c r="D4545" i="38" a="1"/>
  <c r="D4545" i="38"/>
  <c r="E4545" i="38"/>
  <c r="D4544" i="38" a="1"/>
  <c r="D4544" i="38"/>
  <c r="E4544" i="38"/>
  <c r="D4543" i="38" a="1"/>
  <c r="D4543" i="38"/>
  <c r="E4543" i="38"/>
  <c r="D4542" i="38" a="1"/>
  <c r="D4542" i="38"/>
  <c r="E4542" i="38"/>
  <c r="D4541" i="38" a="1"/>
  <c r="D4541" i="38"/>
  <c r="E4541" i="38"/>
  <c r="D4540" i="38" a="1"/>
  <c r="D4540" i="38"/>
  <c r="E4540" i="38"/>
  <c r="D4539" i="38" a="1"/>
  <c r="D4539" i="38"/>
  <c r="E4539" i="38"/>
  <c r="D4538" i="38" a="1"/>
  <c r="D4538" i="38"/>
  <c r="E4538" i="38"/>
  <c r="D4537" i="38" a="1"/>
  <c r="D4537" i="38"/>
  <c r="E4537" i="38"/>
  <c r="D4536" i="38" a="1"/>
  <c r="D4536" i="38"/>
  <c r="E4536" i="38"/>
  <c r="D4535" i="38" a="1"/>
  <c r="D4535" i="38"/>
  <c r="E4535" i="38"/>
  <c r="D4534" i="38" a="1"/>
  <c r="D4534" i="38"/>
  <c r="E4534" i="38"/>
  <c r="D4533" i="38" a="1"/>
  <c r="D4533" i="38"/>
  <c r="E4533" i="38"/>
  <c r="D4532" i="38" a="1"/>
  <c r="D4532" i="38"/>
  <c r="E4532" i="38"/>
  <c r="D4531" i="38" a="1"/>
  <c r="D4531" i="38"/>
  <c r="E4531" i="38"/>
  <c r="D4530" i="38" a="1"/>
  <c r="D4530" i="38"/>
  <c r="E4530" i="38"/>
  <c r="D4529" i="38" a="1"/>
  <c r="D4529" i="38"/>
  <c r="E4529" i="38"/>
  <c r="D4528" i="38" a="1"/>
  <c r="D4528" i="38"/>
  <c r="E4528" i="38"/>
  <c r="D4527" i="38" a="1"/>
  <c r="D4527" i="38"/>
  <c r="E4527" i="38"/>
  <c r="D4526" i="38" a="1"/>
  <c r="D4526" i="38"/>
  <c r="E4526" i="38"/>
  <c r="D4525" i="38" a="1"/>
  <c r="D4525" i="38"/>
  <c r="E4525" i="38"/>
  <c r="D4524" i="38" a="1"/>
  <c r="D4524" i="38"/>
  <c r="E4524" i="38"/>
  <c r="D4523" i="38" a="1"/>
  <c r="D4523" i="38"/>
  <c r="E4523" i="38"/>
  <c r="D4522" i="38" a="1"/>
  <c r="D4522" i="38"/>
  <c r="E4522" i="38"/>
  <c r="D4521" i="38" a="1"/>
  <c r="D4521" i="38"/>
  <c r="E4521" i="38"/>
  <c r="D4520" i="38" a="1"/>
  <c r="D4520" i="38"/>
  <c r="E4520" i="38"/>
  <c r="D4519" i="38" a="1"/>
  <c r="D4519" i="38"/>
  <c r="E4519" i="38"/>
  <c r="D4518" i="38" a="1"/>
  <c r="D4518" i="38"/>
  <c r="E4518" i="38"/>
  <c r="D4517" i="38" a="1"/>
  <c r="D4517" i="38"/>
  <c r="E4517" i="38"/>
  <c r="D4516" i="38" a="1"/>
  <c r="D4516" i="38"/>
  <c r="E4516" i="38"/>
  <c r="D4515" i="38" a="1"/>
  <c r="D4515" i="38"/>
  <c r="E4515" i="38"/>
  <c r="D4514" i="38" a="1"/>
  <c r="D4514" i="38"/>
  <c r="E4514" i="38"/>
  <c r="D4513" i="38" a="1"/>
  <c r="D4513" i="38"/>
  <c r="E4513" i="38"/>
  <c r="D4512" i="38" a="1"/>
  <c r="D4512" i="38"/>
  <c r="E4512" i="38"/>
  <c r="D4511" i="38" a="1"/>
  <c r="D4511" i="38"/>
  <c r="E4511" i="38"/>
  <c r="D4510" i="38" a="1"/>
  <c r="D4510" i="38"/>
  <c r="E4510" i="38"/>
  <c r="D4509" i="38" a="1"/>
  <c r="D4509" i="38"/>
  <c r="E4509" i="38"/>
  <c r="D4507" i="38" a="1"/>
  <c r="D4507" i="38"/>
  <c r="E4507" i="38"/>
  <c r="D4506" i="38" a="1"/>
  <c r="D4506" i="38"/>
  <c r="E4506" i="38"/>
  <c r="D4505" i="38" a="1"/>
  <c r="D4505" i="38"/>
  <c r="E4505" i="38"/>
  <c r="D4504" i="38" a="1"/>
  <c r="D4504" i="38"/>
  <c r="E4504" i="38"/>
  <c r="D4503" i="38" a="1"/>
  <c r="D4503" i="38"/>
  <c r="E4503" i="38"/>
  <c r="D4502" i="38" a="1"/>
  <c r="D4502" i="38"/>
  <c r="E4502" i="38"/>
  <c r="D4501" i="38" a="1"/>
  <c r="D4501" i="38"/>
  <c r="E4501" i="38"/>
  <c r="D4500" i="38" a="1"/>
  <c r="D4500" i="38"/>
  <c r="E4500" i="38"/>
  <c r="D4499" i="38" a="1"/>
  <c r="D4499" i="38"/>
  <c r="E4499" i="38"/>
  <c r="D4498" i="38" a="1"/>
  <c r="D4498" i="38"/>
  <c r="E4498" i="38"/>
  <c r="D4497" i="38" a="1"/>
  <c r="D4497" i="38"/>
  <c r="E4497" i="38"/>
  <c r="D4496" i="38" a="1"/>
  <c r="D4496" i="38"/>
  <c r="E4496" i="38"/>
  <c r="D4495" i="38" a="1"/>
  <c r="D4495" i="38"/>
  <c r="E4495" i="38"/>
  <c r="D4494" i="38" a="1"/>
  <c r="D4494" i="38"/>
  <c r="E4494" i="38"/>
  <c r="D4493" i="38" a="1"/>
  <c r="D4493" i="38"/>
  <c r="E4493" i="38"/>
  <c r="D4492" i="38" a="1"/>
  <c r="D4492" i="38"/>
  <c r="E4492" i="38"/>
  <c r="D4491" i="38" a="1"/>
  <c r="D4491" i="38"/>
  <c r="E4491" i="38"/>
  <c r="D4490" i="38" a="1"/>
  <c r="D4490" i="38"/>
  <c r="E4490" i="38"/>
  <c r="D4489" i="38" a="1"/>
  <c r="D4489" i="38"/>
  <c r="E4489" i="38"/>
  <c r="D4488" i="38" a="1"/>
  <c r="D4488" i="38"/>
  <c r="E4488" i="38"/>
  <c r="D4487" i="38" a="1"/>
  <c r="D4487" i="38"/>
  <c r="E4487" i="38"/>
  <c r="D4486" i="38" a="1"/>
  <c r="D4486" i="38"/>
  <c r="E4486" i="38"/>
  <c r="D4485" i="38" a="1"/>
  <c r="D4485" i="38"/>
  <c r="E4485" i="38"/>
  <c r="D4484" i="38" a="1"/>
  <c r="D4484" i="38"/>
  <c r="E4484" i="38"/>
  <c r="D4483" i="38" a="1"/>
  <c r="D4483" i="38"/>
  <c r="E4483" i="38"/>
  <c r="D4482" i="38" a="1"/>
  <c r="D4482" i="38"/>
  <c r="E4482" i="38"/>
  <c r="D4481" i="38" a="1"/>
  <c r="D4481" i="38"/>
  <c r="E4481" i="38"/>
  <c r="D4480" i="38" a="1"/>
  <c r="D4480" i="38"/>
  <c r="E4480" i="38"/>
  <c r="D4479" i="38" a="1"/>
  <c r="D4479" i="38"/>
  <c r="E4479" i="38"/>
  <c r="D4478" i="38" a="1"/>
  <c r="D4478" i="38"/>
  <c r="E4478" i="38"/>
  <c r="D4477" i="38" a="1"/>
  <c r="D4477" i="38"/>
  <c r="E4477" i="38"/>
  <c r="D4476" i="38" a="1"/>
  <c r="D4476" i="38"/>
  <c r="E4476" i="38"/>
  <c r="D4475" i="38" a="1"/>
  <c r="D4475" i="38"/>
  <c r="E4475" i="38"/>
  <c r="D4474" i="38" a="1"/>
  <c r="D4474" i="38"/>
  <c r="E4474" i="38"/>
  <c r="D4473" i="38" a="1"/>
  <c r="D4473" i="38"/>
  <c r="E4473" i="38"/>
  <c r="D4472" i="38" a="1"/>
  <c r="D4472" i="38"/>
  <c r="E4472" i="38"/>
  <c r="D4471" i="38" a="1"/>
  <c r="D4471" i="38"/>
  <c r="E4471" i="38"/>
  <c r="D4470" i="38" a="1"/>
  <c r="D4470" i="38"/>
  <c r="E4470" i="38"/>
  <c r="D4469" i="38" a="1"/>
  <c r="D4469" i="38"/>
  <c r="E4469" i="38"/>
  <c r="D4468" i="38" a="1"/>
  <c r="D4468" i="38"/>
  <c r="E4468" i="38"/>
  <c r="D4467" i="38" a="1"/>
  <c r="D4467" i="38"/>
  <c r="E4467" i="38"/>
  <c r="D4466" i="38" a="1"/>
  <c r="D4466" i="38"/>
  <c r="E4466" i="38"/>
  <c r="D4465" i="38" a="1"/>
  <c r="D4465" i="38"/>
  <c r="E4465" i="38"/>
  <c r="D4464" i="38" a="1"/>
  <c r="D4464" i="38"/>
  <c r="E4464" i="38"/>
  <c r="D4463" i="38" a="1"/>
  <c r="D4463" i="38"/>
  <c r="E4463" i="38"/>
  <c r="D4462" i="38" a="1"/>
  <c r="D4462" i="38"/>
  <c r="E4462" i="38"/>
  <c r="D4461" i="38" a="1"/>
  <c r="D4461" i="38"/>
  <c r="E4461" i="38"/>
  <c r="D4460" i="38" a="1"/>
  <c r="D4460" i="38"/>
  <c r="E4460" i="38"/>
  <c r="D4459" i="38" a="1"/>
  <c r="D4459" i="38"/>
  <c r="E4459" i="38"/>
  <c r="D4458" i="38" a="1"/>
  <c r="D4458" i="38"/>
  <c r="E4458" i="38"/>
  <c r="D4457" i="38" a="1"/>
  <c r="D4457" i="38"/>
  <c r="E4457" i="38"/>
  <c r="D4456" i="38" a="1"/>
  <c r="D4456" i="38"/>
  <c r="E4456" i="38"/>
  <c r="D4455" i="38" a="1"/>
  <c r="D4455" i="38"/>
  <c r="E4455" i="38"/>
  <c r="D4454" i="38" a="1"/>
  <c r="D4454" i="38"/>
  <c r="E4454" i="38"/>
  <c r="D4453" i="38" a="1"/>
  <c r="D4453" i="38"/>
  <c r="E4453" i="38"/>
  <c r="D4452" i="38" a="1"/>
  <c r="D4452" i="38"/>
  <c r="E4452" i="38"/>
  <c r="D4451" i="38" a="1"/>
  <c r="D4451" i="38"/>
  <c r="E4451" i="38"/>
  <c r="D4450" i="38" a="1"/>
  <c r="D4450" i="38"/>
  <c r="E4450" i="38"/>
  <c r="D4449" i="38" a="1"/>
  <c r="D4449" i="38"/>
  <c r="E4449" i="38"/>
  <c r="D4448" i="38" a="1"/>
  <c r="D4448" i="38"/>
  <c r="E4448" i="38"/>
  <c r="D4447" i="38" a="1"/>
  <c r="D4447" i="38"/>
  <c r="E4447" i="38"/>
  <c r="D4446" i="38" a="1"/>
  <c r="D4446" i="38"/>
  <c r="E4446" i="38"/>
  <c r="D4445" i="38" a="1"/>
  <c r="D4445" i="38"/>
  <c r="E4445" i="38"/>
  <c r="D4444" i="38" a="1"/>
  <c r="D4444" i="38"/>
  <c r="E4444" i="38"/>
  <c r="D4443" i="38" a="1"/>
  <c r="D4443" i="38"/>
  <c r="E4443" i="38"/>
  <c r="D4442" i="38" a="1"/>
  <c r="D4442" i="38"/>
  <c r="E4442" i="38"/>
  <c r="D4441" i="38" a="1"/>
  <c r="D4441" i="38"/>
  <c r="E4441" i="38"/>
  <c r="D4440" i="38" a="1"/>
  <c r="D4440" i="38"/>
  <c r="E4440" i="38"/>
  <c r="D4197" i="38" a="1"/>
  <c r="D4197" i="38"/>
  <c r="E4197" i="38"/>
  <c r="D4196" i="38" a="1"/>
  <c r="D4196" i="38"/>
  <c r="E4196" i="38"/>
  <c r="D4195" i="38" a="1"/>
  <c r="D4195" i="38"/>
  <c r="E4195" i="38"/>
  <c r="D4194" i="38" a="1"/>
  <c r="D4194" i="38"/>
  <c r="E4194" i="38"/>
  <c r="D4193" i="38" a="1"/>
  <c r="D4193" i="38"/>
  <c r="E4193" i="38"/>
  <c r="D4192" i="38" a="1"/>
  <c r="D4192" i="38"/>
  <c r="E4192" i="38"/>
  <c r="D4191" i="38" a="1"/>
  <c r="D4191" i="38"/>
  <c r="E4191" i="38"/>
  <c r="D4190" i="38" a="1"/>
  <c r="D4190" i="38"/>
  <c r="E4190" i="38"/>
  <c r="D4189" i="38" a="1"/>
  <c r="D4189" i="38"/>
  <c r="E4189" i="38"/>
  <c r="D4188" i="38" a="1"/>
  <c r="D4188" i="38"/>
  <c r="E4188" i="38"/>
  <c r="D4187" i="38" a="1"/>
  <c r="D4187" i="38"/>
  <c r="E4187" i="38"/>
  <c r="D4186" i="38" a="1"/>
  <c r="D4186" i="38"/>
  <c r="E4186" i="38"/>
  <c r="D4185" i="38" a="1"/>
  <c r="D4185" i="38"/>
  <c r="E4185" i="38"/>
  <c r="D4184" i="38" a="1"/>
  <c r="D4184" i="38"/>
  <c r="E4184" i="38"/>
  <c r="D4183" i="38" a="1"/>
  <c r="D4183" i="38"/>
  <c r="E4183" i="38"/>
  <c r="D4182" i="38" a="1"/>
  <c r="D4182" i="38"/>
  <c r="E4182" i="38"/>
  <c r="D4181" i="38" a="1"/>
  <c r="D4181" i="38"/>
  <c r="E4181" i="38"/>
  <c r="D4180" i="38" a="1"/>
  <c r="D4180" i="38"/>
  <c r="E4180" i="38"/>
  <c r="D4179" i="38" a="1"/>
  <c r="D4179" i="38"/>
  <c r="E4179" i="38"/>
  <c r="D4178" i="38" a="1"/>
  <c r="D4178" i="38"/>
  <c r="E4178" i="38"/>
  <c r="D4177" i="38" a="1"/>
  <c r="D4177" i="38"/>
  <c r="E4177" i="38"/>
  <c r="D4176" i="38" a="1"/>
  <c r="D4176" i="38"/>
  <c r="E4176" i="38"/>
  <c r="D4175" i="38" a="1"/>
  <c r="D4175" i="38"/>
  <c r="E4175" i="38"/>
  <c r="D4174" i="38" a="1"/>
  <c r="D4174" i="38"/>
  <c r="E4174" i="38"/>
  <c r="D4173" i="38" a="1"/>
  <c r="D4173" i="38"/>
  <c r="E4173" i="38"/>
  <c r="D4172" i="38" a="1"/>
  <c r="D4172" i="38"/>
  <c r="E4172" i="38"/>
  <c r="D4171" i="38" a="1"/>
  <c r="D4171" i="38"/>
  <c r="E4171" i="38"/>
  <c r="D4170" i="38" a="1"/>
  <c r="D4170" i="38"/>
  <c r="E4170" i="38"/>
  <c r="D4169" i="38" a="1"/>
  <c r="D4169" i="38"/>
  <c r="E4169" i="38"/>
  <c r="D4168" i="38" a="1"/>
  <c r="D4168" i="38"/>
  <c r="E4168" i="38"/>
  <c r="D4167" i="38" a="1"/>
  <c r="D4167" i="38"/>
  <c r="E4167" i="38"/>
  <c r="D4166" i="38" a="1"/>
  <c r="D4166" i="38"/>
  <c r="E4166" i="38"/>
  <c r="D4165" i="38" a="1"/>
  <c r="D4165" i="38"/>
  <c r="E4165" i="38"/>
  <c r="D4164" i="38" a="1"/>
  <c r="D4164" i="38"/>
  <c r="E4164" i="38"/>
  <c r="D4163" i="38" a="1"/>
  <c r="D4163" i="38"/>
  <c r="E4163" i="38"/>
  <c r="D4162" i="38" a="1"/>
  <c r="D4162" i="38"/>
  <c r="E4162" i="38"/>
  <c r="D4161" i="38" a="1"/>
  <c r="D4161" i="38"/>
  <c r="E4161" i="38"/>
  <c r="D4160" i="38" a="1"/>
  <c r="D4160" i="38"/>
  <c r="E4160" i="38"/>
  <c r="D4159" i="38" a="1"/>
  <c r="D4159" i="38"/>
  <c r="E4159" i="38"/>
  <c r="D4158" i="38" a="1"/>
  <c r="D4158" i="38"/>
  <c r="E4158" i="38"/>
  <c r="D4157" i="38" a="1"/>
  <c r="D4157" i="38"/>
  <c r="E4157" i="38"/>
  <c r="D4156" i="38" a="1"/>
  <c r="D4156" i="38"/>
  <c r="E4156" i="38"/>
  <c r="D4155" i="38" a="1"/>
  <c r="D4155" i="38"/>
  <c r="E4155" i="38"/>
  <c r="D4154" i="38" a="1"/>
  <c r="D4154" i="38"/>
  <c r="E4154" i="38"/>
  <c r="D4153" i="38" a="1"/>
  <c r="D4153" i="38"/>
  <c r="E4153" i="38"/>
  <c r="D4152" i="38" a="1"/>
  <c r="D4152" i="38"/>
  <c r="E4152" i="38"/>
  <c r="D4151" i="38" a="1"/>
  <c r="D4151" i="38"/>
  <c r="E4151" i="38"/>
  <c r="D4150" i="38" a="1"/>
  <c r="D4150" i="38"/>
  <c r="E4150" i="38"/>
  <c r="D4149" i="38" a="1"/>
  <c r="D4149" i="38"/>
  <c r="E4149" i="38"/>
  <c r="D4148" i="38" a="1"/>
  <c r="D4148" i="38"/>
  <c r="E4148" i="38"/>
  <c r="D4147" i="38" a="1"/>
  <c r="D4147" i="38"/>
  <c r="E4147" i="38"/>
  <c r="D4146" i="38" a="1"/>
  <c r="D4146" i="38"/>
  <c r="E4146" i="38"/>
  <c r="D4145" i="38" a="1"/>
  <c r="D4145" i="38"/>
  <c r="E4145" i="38"/>
  <c r="D4144" i="38" a="1"/>
  <c r="D4144" i="38"/>
  <c r="E4144" i="38"/>
  <c r="D4143" i="38" a="1"/>
  <c r="D4143" i="38"/>
  <c r="E4143" i="38"/>
  <c r="D4142" i="38" a="1"/>
  <c r="D4142" i="38"/>
  <c r="E4142" i="38"/>
  <c r="D4141" i="38" a="1"/>
  <c r="D4141" i="38"/>
  <c r="E4141" i="38"/>
  <c r="D4140" i="38" a="1"/>
  <c r="D4140" i="38"/>
  <c r="E4140" i="38"/>
  <c r="D4139" i="38" a="1"/>
  <c r="D4139" i="38"/>
  <c r="E4139" i="38"/>
  <c r="D4138" i="38" a="1"/>
  <c r="D4138" i="38"/>
  <c r="E4138" i="38"/>
  <c r="D4137" i="38" a="1"/>
  <c r="D4137" i="38"/>
  <c r="E4137" i="38"/>
  <c r="D4136" i="38" a="1"/>
  <c r="D4136" i="38"/>
  <c r="E4136" i="38"/>
  <c r="D4135" i="38" a="1"/>
  <c r="D4135" i="38"/>
  <c r="E4135" i="38"/>
  <c r="D4134" i="38" a="1"/>
  <c r="D4134" i="38"/>
  <c r="E4134" i="38"/>
  <c r="D4133" i="38" a="1"/>
  <c r="D4133" i="38"/>
  <c r="E4133" i="38"/>
  <c r="D4132" i="38" a="1"/>
  <c r="D4132" i="38"/>
  <c r="E4132" i="38"/>
  <c r="D4131" i="38" a="1"/>
  <c r="D4131" i="38"/>
  <c r="E4131" i="38"/>
  <c r="D4130" i="38" a="1"/>
  <c r="D4130" i="38"/>
  <c r="E4130" i="38"/>
  <c r="D4129" i="38" a="1"/>
  <c r="D4129" i="38"/>
  <c r="E4129" i="38"/>
  <c r="D4128" i="38" a="1"/>
  <c r="D4128" i="38"/>
  <c r="E4128" i="38"/>
  <c r="D4127" i="38" a="1"/>
  <c r="D4127" i="38"/>
  <c r="E4127" i="38"/>
  <c r="D4126" i="38" a="1"/>
  <c r="D4126" i="38"/>
  <c r="E4126" i="38"/>
  <c r="D4125" i="38" a="1"/>
  <c r="D4125" i="38"/>
  <c r="E4125" i="38"/>
  <c r="D4124" i="38" a="1"/>
  <c r="D4124" i="38"/>
  <c r="E4124" i="38"/>
  <c r="D4123" i="38" a="1"/>
  <c r="D4123" i="38"/>
  <c r="E4123" i="38"/>
  <c r="D4122" i="38" a="1"/>
  <c r="D4122" i="38"/>
  <c r="E4122" i="38"/>
  <c r="D4121" i="38" a="1"/>
  <c r="D4121" i="38"/>
  <c r="E4121" i="38"/>
  <c r="D4120" i="38" a="1"/>
  <c r="D4120" i="38"/>
  <c r="E4120" i="38"/>
  <c r="D4119" i="38" a="1"/>
  <c r="D4119" i="38"/>
  <c r="E4119" i="38"/>
  <c r="D4118" i="38" a="1"/>
  <c r="D4118" i="38"/>
  <c r="E4118" i="38"/>
  <c r="D4117" i="38" a="1"/>
  <c r="D4117" i="38"/>
  <c r="E4117" i="38"/>
  <c r="D4116" i="38" a="1"/>
  <c r="D4116" i="38"/>
  <c r="E4116" i="38"/>
  <c r="D4115" i="38" a="1"/>
  <c r="D4115" i="38"/>
  <c r="E4115" i="38"/>
  <c r="D4114" i="38" a="1"/>
  <c r="D4114" i="38"/>
  <c r="E4114" i="38"/>
  <c r="D4113" i="38" a="1"/>
  <c r="D4113" i="38"/>
  <c r="E4113" i="38"/>
  <c r="D4112" i="38" a="1"/>
  <c r="D4112" i="38"/>
  <c r="E4112" i="38"/>
  <c r="D4111" i="38" a="1"/>
  <c r="D4111" i="38"/>
  <c r="E4111" i="38"/>
  <c r="D4110" i="38" a="1"/>
  <c r="D4110" i="38"/>
  <c r="E4110" i="38"/>
  <c r="D4109" i="38" a="1"/>
  <c r="D4109" i="38"/>
  <c r="E4109" i="38"/>
  <c r="D4108" i="38" a="1"/>
  <c r="D4108" i="38"/>
  <c r="E4108" i="38"/>
  <c r="D4107" i="38" a="1"/>
  <c r="D4107" i="38"/>
  <c r="E4107" i="38"/>
  <c r="D4106" i="38" a="1"/>
  <c r="D4106" i="38"/>
  <c r="E4106" i="38"/>
  <c r="D4105" i="38" a="1"/>
  <c r="D4105" i="38"/>
  <c r="E4105" i="38"/>
  <c r="D4104" i="38" a="1"/>
  <c r="D4104" i="38"/>
  <c r="E4104" i="38"/>
  <c r="D4103" i="38" a="1"/>
  <c r="D4103" i="38"/>
  <c r="E4103" i="38"/>
  <c r="D4102" i="38" a="1"/>
  <c r="D4102" i="38"/>
  <c r="E4102" i="38"/>
  <c r="D4101" i="38" a="1"/>
  <c r="D4101" i="38"/>
  <c r="E4101" i="38"/>
  <c r="D4100" i="38" a="1"/>
  <c r="D4100" i="38"/>
  <c r="E4100" i="38"/>
  <c r="D4099" i="38" a="1"/>
  <c r="D4099" i="38"/>
  <c r="E4099" i="38"/>
  <c r="D4098" i="38" a="1"/>
  <c r="D4098" i="38"/>
  <c r="E4098" i="38"/>
  <c r="D4097" i="38" a="1"/>
  <c r="D4097" i="38"/>
  <c r="E4097" i="38"/>
  <c r="D4096" i="38" a="1"/>
  <c r="D4096" i="38"/>
  <c r="E4096" i="38"/>
  <c r="D4095" i="38" a="1"/>
  <c r="D4095" i="38"/>
  <c r="E4095" i="38"/>
  <c r="D4094" i="38" a="1"/>
  <c r="D4094" i="38"/>
  <c r="E4094" i="38"/>
  <c r="D4093" i="38" a="1"/>
  <c r="D4093" i="38"/>
  <c r="E4093" i="38"/>
  <c r="D4092" i="38" a="1"/>
  <c r="D4092" i="38"/>
  <c r="E4092" i="38"/>
  <c r="D4091" i="38" a="1"/>
  <c r="D4091" i="38"/>
  <c r="E4091" i="38"/>
  <c r="D4090" i="38" a="1"/>
  <c r="D4090" i="38"/>
  <c r="E4090" i="38"/>
  <c r="D4089" i="38" a="1"/>
  <c r="D4089" i="38"/>
  <c r="E4089" i="38"/>
  <c r="D4088" i="38" a="1"/>
  <c r="D4088" i="38"/>
  <c r="E4088" i="38"/>
  <c r="D4087" i="38" a="1"/>
  <c r="D4087" i="38"/>
  <c r="E4087" i="38"/>
  <c r="D4086" i="38" a="1"/>
  <c r="D4086" i="38"/>
  <c r="E4086" i="38"/>
  <c r="D4085" i="38" a="1"/>
  <c r="D4085" i="38"/>
  <c r="E4085" i="38"/>
  <c r="D4084" i="38" a="1"/>
  <c r="D4084" i="38"/>
  <c r="E4084" i="38"/>
  <c r="D4083" i="38" a="1"/>
  <c r="D4083" i="38"/>
  <c r="E4083" i="38"/>
  <c r="D4082" i="38" a="1"/>
  <c r="D4082" i="38"/>
  <c r="E4082" i="38"/>
  <c r="D4081" i="38" a="1"/>
  <c r="D4081" i="38"/>
  <c r="E4081" i="38"/>
  <c r="D4080" i="38" a="1"/>
  <c r="D4080" i="38"/>
  <c r="E4080" i="38"/>
  <c r="D4079" i="38" a="1"/>
  <c r="D4079" i="38"/>
  <c r="E4079" i="38"/>
  <c r="D4078" i="38" a="1"/>
  <c r="D4078" i="38"/>
  <c r="E4078" i="38"/>
  <c r="D4077" i="38" a="1"/>
  <c r="D4077" i="38"/>
  <c r="E4077" i="38"/>
  <c r="D4076" i="38" a="1"/>
  <c r="D4076" i="38"/>
  <c r="E4076" i="38"/>
  <c r="D4075" i="38" a="1"/>
  <c r="D4075" i="38"/>
  <c r="E4075" i="38"/>
  <c r="D4074" i="38" a="1"/>
  <c r="D4074" i="38"/>
  <c r="E4074" i="38"/>
  <c r="D4073" i="38" a="1"/>
  <c r="D4073" i="38"/>
  <c r="E4073" i="38"/>
  <c r="D4072" i="38" a="1"/>
  <c r="D4072" i="38"/>
  <c r="E4072" i="38"/>
  <c r="D4071" i="38" a="1"/>
  <c r="D4071" i="38"/>
  <c r="E4071" i="38"/>
  <c r="D4070" i="38" a="1"/>
  <c r="D4070" i="38"/>
  <c r="E4070" i="38"/>
  <c r="D4069" i="38" a="1"/>
  <c r="D4069" i="38"/>
  <c r="E4069" i="38"/>
  <c r="D4068" i="38" a="1"/>
  <c r="D4068" i="38"/>
  <c r="E4068" i="38"/>
  <c r="D4067" i="38" a="1"/>
  <c r="D4067" i="38"/>
  <c r="E4067" i="38"/>
  <c r="D4066" i="38" a="1"/>
  <c r="D4066" i="38"/>
  <c r="E4066" i="38"/>
  <c r="D4065" i="38" a="1"/>
  <c r="D4065" i="38"/>
  <c r="E4065" i="38"/>
  <c r="D4064" i="38" a="1"/>
  <c r="D4064" i="38"/>
  <c r="E4064" i="38"/>
  <c r="D4063" i="38" a="1"/>
  <c r="D4063" i="38"/>
  <c r="E4063" i="38"/>
  <c r="D4062" i="38" a="1"/>
  <c r="D4062" i="38"/>
  <c r="E4062" i="38"/>
  <c r="D4061" i="38" a="1"/>
  <c r="D4061" i="38"/>
  <c r="E4061" i="38"/>
  <c r="D4060" i="38" a="1"/>
  <c r="D4060" i="38"/>
  <c r="E4060" i="38"/>
  <c r="D4059" i="38" a="1"/>
  <c r="D4059" i="38"/>
  <c r="E4059" i="38"/>
  <c r="D4058" i="38" a="1"/>
  <c r="D4058" i="38"/>
  <c r="E4058" i="38"/>
  <c r="D4057" i="38" a="1"/>
  <c r="D4057" i="38"/>
  <c r="E4057" i="38"/>
  <c r="D4056" i="38" a="1"/>
  <c r="D4056" i="38"/>
  <c r="E4056" i="38"/>
  <c r="D4055" i="38" a="1"/>
  <c r="D4055" i="38"/>
  <c r="E4055" i="38"/>
  <c r="D4054" i="38" a="1"/>
  <c r="D4054" i="38"/>
  <c r="E4054" i="38"/>
  <c r="D4053" i="38" a="1"/>
  <c r="D4053" i="38"/>
  <c r="E4053" i="38"/>
  <c r="D4052" i="38" a="1"/>
  <c r="D4052" i="38"/>
  <c r="E4052" i="38"/>
  <c r="D4051" i="38" a="1"/>
  <c r="D4051" i="38"/>
  <c r="E4051" i="38"/>
  <c r="D4050" i="38" a="1"/>
  <c r="D4050" i="38"/>
  <c r="E4050" i="38"/>
  <c r="D4049" i="38" a="1"/>
  <c r="D4049" i="38"/>
  <c r="E4049" i="38"/>
  <c r="D4048" i="38" a="1"/>
  <c r="D4048" i="38"/>
  <c r="E4048" i="38"/>
  <c r="D4047" i="38" a="1"/>
  <c r="D4047" i="38"/>
  <c r="E4047" i="38"/>
  <c r="D4046" i="38" a="1"/>
  <c r="D4046" i="38"/>
  <c r="E4046" i="38"/>
  <c r="D4045" i="38" a="1"/>
  <c r="D4045" i="38"/>
  <c r="E4045" i="38"/>
  <c r="D4044" i="38" a="1"/>
  <c r="D4044" i="38"/>
  <c r="E4044" i="38"/>
  <c r="D4043" i="38" a="1"/>
  <c r="D4043" i="38"/>
  <c r="E4043" i="38"/>
  <c r="D4042" i="38" a="1"/>
  <c r="D4042" i="38"/>
  <c r="E4042" i="38"/>
  <c r="D4041" i="38" a="1"/>
  <c r="D4041" i="38"/>
  <c r="E4041" i="38"/>
  <c r="D4040" i="38" a="1"/>
  <c r="D4040" i="38"/>
  <c r="E4040" i="38"/>
  <c r="D4039" i="38" a="1"/>
  <c r="D4039" i="38"/>
  <c r="E4039" i="38"/>
  <c r="D4038" i="38" a="1"/>
  <c r="D4038" i="38"/>
  <c r="E4038" i="38"/>
  <c r="D4037" i="38" a="1"/>
  <c r="D4037" i="38"/>
  <c r="E4037" i="38"/>
  <c r="D4036" i="38" a="1"/>
  <c r="D4036" i="38"/>
  <c r="E4036" i="38"/>
  <c r="D4035" i="38" a="1"/>
  <c r="D4035" i="38"/>
  <c r="E4035" i="38"/>
  <c r="D4034" i="38" a="1"/>
  <c r="D4034" i="38"/>
  <c r="E4034" i="38"/>
  <c r="D4033" i="38" a="1"/>
  <c r="D4033" i="38"/>
  <c r="E4033" i="38"/>
  <c r="D4032" i="38" a="1"/>
  <c r="D4032" i="38"/>
  <c r="E4032" i="38"/>
  <c r="D4031" i="38" a="1"/>
  <c r="D4031" i="38"/>
  <c r="E4031" i="38"/>
  <c r="D4030" i="38" a="1"/>
  <c r="D4030" i="38"/>
  <c r="E4030" i="38"/>
  <c r="D4029" i="38" a="1"/>
  <c r="D4029" i="38"/>
  <c r="E4029" i="38"/>
  <c r="D4028" i="38" a="1"/>
  <c r="D4028" i="38"/>
  <c r="E4028" i="38"/>
  <c r="D4027" i="38" a="1"/>
  <c r="D4027" i="38"/>
  <c r="E4027" i="38"/>
  <c r="D4026" i="38" a="1"/>
  <c r="D4026" i="38"/>
  <c r="E4026" i="38"/>
  <c r="D4025" i="38" a="1"/>
  <c r="D4025" i="38"/>
  <c r="E4025" i="38"/>
  <c r="D4024" i="38" a="1"/>
  <c r="D4024" i="38"/>
  <c r="E4024" i="38"/>
  <c r="D4023" i="38" a="1"/>
  <c r="D4023" i="38"/>
  <c r="E4023" i="38"/>
  <c r="D4022" i="38" a="1"/>
  <c r="D4022" i="38"/>
  <c r="E4022" i="38"/>
  <c r="D4021" i="38" a="1"/>
  <c r="D4021" i="38"/>
  <c r="E4021" i="38"/>
  <c r="D4020" i="38" a="1"/>
  <c r="D4020" i="38"/>
  <c r="E4020" i="38"/>
  <c r="D4019" i="38" a="1"/>
  <c r="D4019" i="38"/>
  <c r="E4019" i="38"/>
  <c r="D4018" i="38" a="1"/>
  <c r="D4018" i="38"/>
  <c r="E4018" i="38"/>
  <c r="D4017" i="38" a="1"/>
  <c r="D4017" i="38"/>
  <c r="E4017" i="38"/>
  <c r="D4016" i="38" a="1"/>
  <c r="D4016" i="38"/>
  <c r="E4016" i="38"/>
  <c r="D4015" i="38" a="1"/>
  <c r="D4015" i="38"/>
  <c r="E4015" i="38"/>
  <c r="D4014" i="38" a="1"/>
  <c r="D4014" i="38"/>
  <c r="E4014" i="38"/>
  <c r="D4013" i="38" a="1"/>
  <c r="D4013" i="38"/>
  <c r="E4013" i="38"/>
  <c r="D4012" i="38" a="1"/>
  <c r="D4012" i="38"/>
  <c r="E4012" i="38"/>
  <c r="D4011" i="38" a="1"/>
  <c r="D4011" i="38"/>
  <c r="E4011" i="38"/>
  <c r="D4010" i="38" a="1"/>
  <c r="D4010" i="38"/>
  <c r="E4010" i="38"/>
  <c r="D4009" i="38" a="1"/>
  <c r="D4009" i="38"/>
  <c r="E4009" i="38"/>
  <c r="D4008" i="38" a="1"/>
  <c r="D4008" i="38"/>
  <c r="E4008" i="38"/>
  <c r="D4007" i="38" a="1"/>
  <c r="D4007" i="38"/>
  <c r="E4007" i="38"/>
  <c r="D4006" i="38" a="1"/>
  <c r="D4006" i="38"/>
  <c r="E4006" i="38"/>
  <c r="D4005" i="38" a="1"/>
  <c r="D4005" i="38"/>
  <c r="E4005" i="38"/>
  <c r="D4004" i="38" a="1"/>
  <c r="D4004" i="38"/>
  <c r="E4004" i="38"/>
  <c r="D4003" i="38" a="1"/>
  <c r="D4003" i="38"/>
  <c r="E4003" i="38"/>
  <c r="D4002" i="38" a="1"/>
  <c r="D4002" i="38"/>
  <c r="E4002" i="38"/>
  <c r="D4001" i="38" a="1"/>
  <c r="D4001" i="38"/>
  <c r="E4001" i="38"/>
  <c r="D4000" i="38" a="1"/>
  <c r="D4000" i="38"/>
  <c r="E4000" i="38"/>
  <c r="D3999" i="38" a="1"/>
  <c r="D3999" i="38"/>
  <c r="E3999" i="38"/>
  <c r="D3998" i="38" a="1"/>
  <c r="D3998" i="38"/>
  <c r="E3998" i="38"/>
  <c r="D3997" i="38" a="1"/>
  <c r="D3997" i="38"/>
  <c r="E3997" i="38"/>
  <c r="D3996" i="38" a="1"/>
  <c r="D3996" i="38"/>
  <c r="E3996" i="38"/>
  <c r="D3995" i="38" a="1"/>
  <c r="D3995" i="38"/>
  <c r="E3995" i="38"/>
  <c r="D3994" i="38" a="1"/>
  <c r="D3994" i="38"/>
  <c r="E3994" i="38"/>
  <c r="D3993" i="38" a="1"/>
  <c r="D3993" i="38"/>
  <c r="E3993" i="38"/>
  <c r="D3992" i="38" a="1"/>
  <c r="D3992" i="38"/>
  <c r="E3992" i="38"/>
  <c r="D3991" i="38" a="1"/>
  <c r="D3991" i="38"/>
  <c r="E3991" i="38"/>
  <c r="D3990" i="38" a="1"/>
  <c r="D3990" i="38"/>
  <c r="E3990" i="38"/>
  <c r="D3989" i="38" a="1"/>
  <c r="D3989" i="38"/>
  <c r="E3989" i="38"/>
  <c r="D3988" i="38" a="1"/>
  <c r="D3988" i="38"/>
  <c r="E3988" i="38"/>
  <c r="D3987" i="38" a="1"/>
  <c r="D3987" i="38"/>
  <c r="E3987" i="38"/>
  <c r="D3986" i="38" a="1"/>
  <c r="D3986" i="38"/>
  <c r="E3986" i="38"/>
  <c r="D3985" i="38" a="1"/>
  <c r="D3985" i="38"/>
  <c r="E3985" i="38"/>
  <c r="D3984" i="38" a="1"/>
  <c r="D3984" i="38"/>
  <c r="E3984" i="38"/>
  <c r="D3983" i="38" a="1"/>
  <c r="D3983" i="38"/>
  <c r="E3983" i="38"/>
  <c r="D3982" i="38" a="1"/>
  <c r="D3982" i="38"/>
  <c r="E3982" i="38"/>
  <c r="D3981" i="38" a="1"/>
  <c r="D3981" i="38"/>
  <c r="E3981" i="38"/>
  <c r="D3980" i="38" a="1"/>
  <c r="D3980" i="38"/>
  <c r="E3980" i="38"/>
  <c r="D3979" i="38" a="1"/>
  <c r="D3979" i="38"/>
  <c r="E3979" i="38"/>
  <c r="D3978" i="38" a="1"/>
  <c r="D3978" i="38"/>
  <c r="E3978" i="38"/>
  <c r="D3977" i="38" a="1"/>
  <c r="D3977" i="38"/>
  <c r="E3977" i="38"/>
  <c r="D3976" i="38" a="1"/>
  <c r="D3976" i="38"/>
  <c r="E3976" i="38"/>
  <c r="D3975" i="38" a="1"/>
  <c r="D3975" i="38"/>
  <c r="E3975" i="38"/>
  <c r="D3974" i="38" a="1"/>
  <c r="D3974" i="38"/>
  <c r="E3974" i="38"/>
  <c r="D3973" i="38" a="1"/>
  <c r="D3973" i="38"/>
  <c r="E3973" i="38"/>
  <c r="D3972" i="38" a="1"/>
  <c r="D3972" i="38"/>
  <c r="E3972" i="38"/>
  <c r="D3971" i="38" a="1"/>
  <c r="D3971" i="38"/>
  <c r="E3971" i="38"/>
  <c r="D3970" i="38" a="1"/>
  <c r="D3970" i="38"/>
  <c r="E3970" i="38"/>
  <c r="D3969" i="38" a="1"/>
  <c r="D3969" i="38"/>
  <c r="E3969" i="38"/>
  <c r="D3968" i="38" a="1"/>
  <c r="D3968" i="38"/>
  <c r="E3968" i="38"/>
  <c r="D3967" i="38" a="1"/>
  <c r="D3967" i="38"/>
  <c r="E3967" i="38"/>
  <c r="D3966" i="38" a="1"/>
  <c r="D3966" i="38"/>
  <c r="E3966" i="38"/>
  <c r="D3965" i="38" a="1"/>
  <c r="D3965" i="38"/>
  <c r="E3965" i="38"/>
  <c r="D3964" i="38" a="1"/>
  <c r="D3964" i="38"/>
  <c r="E3964" i="38"/>
  <c r="D3963" i="38" a="1"/>
  <c r="D3963" i="38"/>
  <c r="E3963" i="38"/>
  <c r="D3962" i="38" a="1"/>
  <c r="D3962" i="38"/>
  <c r="E3962" i="38"/>
  <c r="D3961" i="38" a="1"/>
  <c r="D3961" i="38"/>
  <c r="E3961" i="38"/>
  <c r="D3960" i="38" a="1"/>
  <c r="D3960" i="38"/>
  <c r="E3960" i="38"/>
  <c r="D3959" i="38" a="1"/>
  <c r="D3959" i="38"/>
  <c r="E3959" i="38"/>
  <c r="D3958" i="38" a="1"/>
  <c r="D3958" i="38"/>
  <c r="E3958" i="38"/>
  <c r="D3957" i="38" a="1"/>
  <c r="D3957" i="38"/>
  <c r="E3957" i="38"/>
  <c r="D3956" i="38" a="1"/>
  <c r="D3956" i="38"/>
  <c r="E3956" i="38"/>
  <c r="D3955" i="38" a="1"/>
  <c r="D3955" i="38"/>
  <c r="E3955" i="38"/>
  <c r="D3954" i="38" a="1"/>
  <c r="D3954" i="38"/>
  <c r="E3954" i="38"/>
  <c r="D3953" i="38" a="1"/>
  <c r="D3953" i="38"/>
  <c r="E3953" i="38"/>
  <c r="D3952" i="38" a="1"/>
  <c r="D3952" i="38"/>
  <c r="E3952" i="38"/>
  <c r="D3951" i="38" a="1"/>
  <c r="D3951" i="38"/>
  <c r="E3951" i="38"/>
  <c r="D3950" i="38" a="1"/>
  <c r="D3950" i="38"/>
  <c r="E3950" i="38"/>
  <c r="D3949" i="38" a="1"/>
  <c r="D3949" i="38"/>
  <c r="E3949" i="38"/>
  <c r="D3948" i="38" a="1"/>
  <c r="D3948" i="38"/>
  <c r="E3948" i="38"/>
  <c r="D3947" i="38" a="1"/>
  <c r="D3947" i="38"/>
  <c r="E3947" i="38"/>
  <c r="D3946" i="38" a="1"/>
  <c r="D3946" i="38"/>
  <c r="E3946" i="38"/>
  <c r="D3945" i="38" a="1"/>
  <c r="D3945" i="38"/>
  <c r="E3945" i="38"/>
  <c r="D3944" i="38" a="1"/>
  <c r="D3944" i="38"/>
  <c r="E3944" i="38"/>
  <c r="D3943" i="38" a="1"/>
  <c r="D3943" i="38"/>
  <c r="E3943" i="38"/>
  <c r="D3942" i="38" a="1"/>
  <c r="D3942" i="38"/>
  <c r="E3942" i="38"/>
  <c r="D3941" i="38" a="1"/>
  <c r="D3941" i="38"/>
  <c r="E3941" i="38"/>
  <c r="D3940" i="38" a="1"/>
  <c r="D3940" i="38"/>
  <c r="E3940" i="38"/>
  <c r="D3939" i="38" a="1"/>
  <c r="D3939" i="38"/>
  <c r="E3939" i="38"/>
  <c r="D3938" i="38" a="1"/>
  <c r="D3938" i="38"/>
  <c r="E3938" i="38"/>
  <c r="D3937" i="38" a="1"/>
  <c r="D3937" i="38"/>
  <c r="E3937" i="38"/>
  <c r="D3936" i="38" a="1"/>
  <c r="D3936" i="38"/>
  <c r="E3936" i="38"/>
  <c r="D3935" i="38" a="1"/>
  <c r="D3935" i="38"/>
  <c r="E3935" i="38"/>
  <c r="D3934" i="38" a="1"/>
  <c r="D3934" i="38"/>
  <c r="E3934" i="38"/>
  <c r="D3933" i="38" a="1"/>
  <c r="D3933" i="38"/>
  <c r="E3933" i="38"/>
  <c r="D3932" i="38" a="1"/>
  <c r="D3932" i="38"/>
  <c r="E3932" i="38"/>
  <c r="D3931" i="38" a="1"/>
  <c r="D3931" i="38"/>
  <c r="E3931" i="38"/>
  <c r="D3930" i="38" a="1"/>
  <c r="D3930" i="38"/>
  <c r="E3930" i="38"/>
  <c r="D3929" i="38" a="1"/>
  <c r="D3929" i="38"/>
  <c r="E3929" i="38"/>
  <c r="D3928" i="38" a="1"/>
  <c r="D3928" i="38"/>
  <c r="E3928" i="38"/>
  <c r="D3927" i="38" a="1"/>
  <c r="D3927" i="38"/>
  <c r="E3927" i="38"/>
  <c r="D3926" i="38" a="1"/>
  <c r="D3926" i="38"/>
  <c r="E3926" i="38"/>
  <c r="D3925" i="38" a="1"/>
  <c r="D3925" i="38"/>
  <c r="E3925" i="38"/>
  <c r="D3924" i="38" a="1"/>
  <c r="D3924" i="38"/>
  <c r="E3924" i="38"/>
  <c r="D3923" i="38" a="1"/>
  <c r="D3923" i="38"/>
  <c r="E3923" i="38"/>
  <c r="D3922" i="38" a="1"/>
  <c r="D3922" i="38"/>
  <c r="E3922" i="38"/>
  <c r="D3921" i="38" a="1"/>
  <c r="D3921" i="38"/>
  <c r="E3921" i="38"/>
  <c r="D3920" i="38" a="1"/>
  <c r="D3920" i="38"/>
  <c r="E3920" i="38"/>
  <c r="D3919" i="38" a="1"/>
  <c r="D3919" i="38"/>
  <c r="E3919" i="38"/>
  <c r="D3916" i="38" a="1"/>
  <c r="D3916" i="38"/>
  <c r="E3916" i="38"/>
  <c r="D3915" i="38" a="1"/>
  <c r="D3915" i="38"/>
  <c r="E3915" i="38"/>
  <c r="D3914" i="38" a="1"/>
  <c r="D3914" i="38"/>
  <c r="E3914" i="38"/>
  <c r="D3913" i="38" a="1"/>
  <c r="D3913" i="38"/>
  <c r="E3913" i="38"/>
  <c r="D3912" i="38" a="1"/>
  <c r="D3912" i="38"/>
  <c r="E3912" i="38"/>
  <c r="D3911" i="38" a="1"/>
  <c r="D3911" i="38"/>
  <c r="E3911" i="38"/>
  <c r="D3910" i="38" a="1"/>
  <c r="D3910" i="38"/>
  <c r="E3910" i="38"/>
  <c r="D3909" i="38" a="1"/>
  <c r="D3909" i="38"/>
  <c r="E3909" i="38"/>
  <c r="D3908" i="38" a="1"/>
  <c r="D3908" i="38"/>
  <c r="E3908" i="38"/>
  <c r="D3907" i="38" a="1"/>
  <c r="D3907" i="38"/>
  <c r="E3907" i="38"/>
  <c r="D3906" i="38" a="1"/>
  <c r="D3906" i="38"/>
  <c r="E3906" i="38"/>
  <c r="D3905" i="38" a="1"/>
  <c r="D3905" i="38"/>
  <c r="E3905" i="38"/>
  <c r="D3904" i="38" a="1"/>
  <c r="D3904" i="38"/>
  <c r="E3904" i="38"/>
  <c r="D3903" i="38" a="1"/>
  <c r="D3903" i="38"/>
  <c r="E3903" i="38"/>
  <c r="D3902" i="38" a="1"/>
  <c r="D3902" i="38"/>
  <c r="E3902" i="38"/>
  <c r="D3901" i="38" a="1"/>
  <c r="D3901" i="38"/>
  <c r="E3901" i="38"/>
  <c r="D3900" i="38" a="1"/>
  <c r="D3900" i="38"/>
  <c r="E3900" i="38"/>
  <c r="D3899" i="38" a="1"/>
  <c r="D3899" i="38"/>
  <c r="E3899" i="38"/>
  <c r="D3898" i="38" a="1"/>
  <c r="D3898" i="38"/>
  <c r="E3898" i="38"/>
  <c r="D3897" i="38" a="1"/>
  <c r="D3897" i="38"/>
  <c r="E3897" i="38"/>
  <c r="D3896" i="38" a="1"/>
  <c r="D3896" i="38"/>
  <c r="E3896" i="38"/>
  <c r="D3895" i="38" a="1"/>
  <c r="D3895" i="38"/>
  <c r="E3895" i="38"/>
  <c r="D3894" i="38" a="1"/>
  <c r="D3894" i="38"/>
  <c r="E3894" i="38"/>
  <c r="D3893" i="38" a="1"/>
  <c r="D3893" i="38"/>
  <c r="E3893" i="38"/>
  <c r="D3892" i="38" a="1"/>
  <c r="D3892" i="38"/>
  <c r="E3892" i="38"/>
  <c r="D3891" i="38" a="1"/>
  <c r="D3891" i="38"/>
  <c r="E3891" i="38"/>
  <c r="D3890" i="38" a="1"/>
  <c r="D3890" i="38"/>
  <c r="E3890" i="38"/>
  <c r="D3889" i="38" a="1"/>
  <c r="D3889" i="38"/>
  <c r="E3889" i="38"/>
  <c r="D3888" i="38" a="1"/>
  <c r="D3888" i="38"/>
  <c r="E3888" i="38"/>
  <c r="D3887" i="38" a="1"/>
  <c r="D3887" i="38"/>
  <c r="E3887" i="38"/>
  <c r="D3886" i="38" a="1"/>
  <c r="D3886" i="38"/>
  <c r="E3886" i="38"/>
  <c r="D3885" i="38" a="1"/>
  <c r="D3885" i="38"/>
  <c r="E3885" i="38"/>
  <c r="D3884" i="38" a="1"/>
  <c r="D3884" i="38"/>
  <c r="E3884" i="38"/>
  <c r="D3883" i="38" a="1"/>
  <c r="D3883" i="38"/>
  <c r="E3883" i="38"/>
  <c r="D3882" i="38" a="1"/>
  <c r="D3882" i="38"/>
  <c r="E3882" i="38"/>
  <c r="D3881" i="38" a="1"/>
  <c r="D3881" i="38"/>
  <c r="E3881" i="38"/>
  <c r="D3880" i="38" a="1"/>
  <c r="D3880" i="38"/>
  <c r="E3880" i="38"/>
  <c r="D3879" i="38" a="1"/>
  <c r="D3879" i="38"/>
  <c r="E3879" i="38"/>
  <c r="D3878" i="38" a="1"/>
  <c r="D3878" i="38"/>
  <c r="E3878" i="38"/>
  <c r="D3877" i="38" a="1"/>
  <c r="D3877" i="38"/>
  <c r="E3877" i="38"/>
  <c r="D3876" i="38" a="1"/>
  <c r="D3876" i="38"/>
  <c r="E3876" i="38"/>
  <c r="D3875" i="38" a="1"/>
  <c r="D3875" i="38"/>
  <c r="E3875" i="38"/>
  <c r="D3874" i="38" a="1"/>
  <c r="D3874" i="38"/>
  <c r="E3874" i="38"/>
  <c r="D3873" i="38" a="1"/>
  <c r="D3873" i="38"/>
  <c r="E3873" i="38"/>
  <c r="D3872" i="38" a="1"/>
  <c r="D3872" i="38"/>
  <c r="E3872" i="38"/>
  <c r="D3871" i="38" a="1"/>
  <c r="D3871" i="38"/>
  <c r="E3871" i="38"/>
  <c r="D3870" i="38" a="1"/>
  <c r="D3870" i="38"/>
  <c r="E3870" i="38"/>
  <c r="D3869" i="38" a="1"/>
  <c r="D3869" i="38"/>
  <c r="E3869" i="38"/>
  <c r="D3868" i="38" a="1"/>
  <c r="D3868" i="38"/>
  <c r="E3868" i="38"/>
  <c r="D3867" i="38" a="1"/>
  <c r="D3867" i="38"/>
  <c r="E3867" i="38"/>
  <c r="D3866" i="38" a="1"/>
  <c r="D3866" i="38"/>
  <c r="E3866" i="38"/>
  <c r="D3865" i="38" a="1"/>
  <c r="D3865" i="38"/>
  <c r="E3865" i="38"/>
  <c r="D3864" i="38" a="1"/>
  <c r="D3864" i="38"/>
  <c r="E3864" i="38"/>
  <c r="D3863" i="38" a="1"/>
  <c r="D3863" i="38"/>
  <c r="E3863" i="38"/>
  <c r="D3862" i="38" a="1"/>
  <c r="D3862" i="38"/>
  <c r="E3862" i="38"/>
  <c r="D3861" i="38" a="1"/>
  <c r="D3861" i="38"/>
  <c r="E3861" i="38"/>
  <c r="D3860" i="38" a="1"/>
  <c r="D3860" i="38"/>
  <c r="E3860" i="38"/>
  <c r="D3859" i="38" a="1"/>
  <c r="D3859" i="38"/>
  <c r="E3859" i="38"/>
  <c r="D3858" i="38" a="1"/>
  <c r="D3858" i="38"/>
  <c r="E3858" i="38"/>
  <c r="D3857" i="38" a="1"/>
  <c r="D3857" i="38"/>
  <c r="E3857" i="38"/>
  <c r="D3856" i="38" a="1"/>
  <c r="D3856" i="38"/>
  <c r="E3856" i="38"/>
  <c r="D3855" i="38" a="1"/>
  <c r="D3855" i="38"/>
  <c r="E3855" i="38"/>
  <c r="D3854" i="38" a="1"/>
  <c r="D3854" i="38"/>
  <c r="E3854" i="38"/>
  <c r="D3853" i="38" a="1"/>
  <c r="D3853" i="38"/>
  <c r="E3853" i="38"/>
  <c r="D3852" i="38" a="1"/>
  <c r="D3852" i="38"/>
  <c r="E3852" i="38"/>
  <c r="D3851" i="38" a="1"/>
  <c r="D3851" i="38"/>
  <c r="E3851" i="38"/>
  <c r="D3850" i="38" a="1"/>
  <c r="D3850" i="38"/>
  <c r="E3850" i="38"/>
  <c r="D3849" i="38" a="1"/>
  <c r="D3849" i="38"/>
  <c r="E3849" i="38"/>
  <c r="D3848" i="38" a="1"/>
  <c r="D3848" i="38"/>
  <c r="E3848" i="38"/>
  <c r="D3847" i="38" a="1"/>
  <c r="D3847" i="38"/>
  <c r="E3847" i="38"/>
  <c r="D3846" i="38" a="1"/>
  <c r="D3846" i="38"/>
  <c r="E3846" i="38"/>
  <c r="D3845" i="38" a="1"/>
  <c r="D3845" i="38"/>
  <c r="E3845" i="38"/>
  <c r="D3844" i="38" a="1"/>
  <c r="D3844" i="38"/>
  <c r="E3844" i="38"/>
  <c r="D3843" i="38" a="1"/>
  <c r="D3843" i="38"/>
  <c r="E3843" i="38"/>
  <c r="D3842" i="38" a="1"/>
  <c r="D3842" i="38"/>
  <c r="E3842" i="38"/>
  <c r="D3841" i="38" a="1"/>
  <c r="D3841" i="38"/>
  <c r="E3841" i="38"/>
  <c r="D3840" i="38" a="1"/>
  <c r="D3840" i="38"/>
  <c r="E3840" i="38"/>
  <c r="D3839" i="38" a="1"/>
  <c r="D3839" i="38"/>
  <c r="E3839" i="38"/>
  <c r="D3838" i="38" a="1"/>
  <c r="D3838" i="38"/>
  <c r="E3838" i="38"/>
  <c r="D3837" i="38" a="1"/>
  <c r="D3837" i="38"/>
  <c r="E3837" i="38"/>
  <c r="D3836" i="38" a="1"/>
  <c r="D3836" i="38"/>
  <c r="E3836" i="38"/>
  <c r="D3835" i="38" a="1"/>
  <c r="D3835" i="38"/>
  <c r="E3835" i="38"/>
  <c r="D3834" i="38" a="1"/>
  <c r="D3834" i="38"/>
  <c r="E3834" i="38"/>
  <c r="D3833" i="38" a="1"/>
  <c r="D3833" i="38"/>
  <c r="E3833" i="38"/>
  <c r="D3832" i="38" a="1"/>
  <c r="D3832" i="38"/>
  <c r="E3832" i="38"/>
  <c r="D3831" i="38" a="1"/>
  <c r="D3831" i="38"/>
  <c r="E3831" i="38"/>
  <c r="D3830" i="38" a="1"/>
  <c r="D3830" i="38"/>
  <c r="E3830" i="38"/>
  <c r="D3829" i="38" a="1"/>
  <c r="D3829" i="38"/>
  <c r="E3829" i="38"/>
  <c r="D3828" i="38" a="1"/>
  <c r="D3828" i="38"/>
  <c r="E3828" i="38"/>
  <c r="D3827" i="38" a="1"/>
  <c r="D3827" i="38"/>
  <c r="E3827" i="38"/>
  <c r="D3826" i="38" a="1"/>
  <c r="D3826" i="38"/>
  <c r="E3826" i="38"/>
  <c r="D3825" i="38" a="1"/>
  <c r="D3825" i="38"/>
  <c r="E3825" i="38"/>
  <c r="D3824" i="38" a="1"/>
  <c r="D3824" i="38"/>
  <c r="E3824" i="38"/>
  <c r="D3823" i="38" a="1"/>
  <c r="D3823" i="38"/>
  <c r="E3823" i="38"/>
  <c r="D3822" i="38" a="1"/>
  <c r="D3822" i="38"/>
  <c r="E3822" i="38"/>
  <c r="D3821" i="38" a="1"/>
  <c r="D3821" i="38"/>
  <c r="E3821" i="38"/>
  <c r="D3820" i="38" a="1"/>
  <c r="D3820" i="38"/>
  <c r="E3820" i="38"/>
  <c r="D3819" i="38" a="1"/>
  <c r="D3819" i="38"/>
  <c r="E3819" i="38"/>
  <c r="D3818" i="38" a="1"/>
  <c r="D3818" i="38"/>
  <c r="E3818" i="38"/>
  <c r="D3817" i="38" a="1"/>
  <c r="D3817" i="38"/>
  <c r="E3817" i="38"/>
  <c r="D3816" i="38" a="1"/>
  <c r="D3816" i="38"/>
  <c r="E3816" i="38"/>
  <c r="D3815" i="38" a="1"/>
  <c r="D3815" i="38"/>
  <c r="E3815" i="38"/>
  <c r="D3814" i="38" a="1"/>
  <c r="D3814" i="38"/>
  <c r="E3814" i="38"/>
  <c r="D3813" i="38" a="1"/>
  <c r="D3813" i="38"/>
  <c r="E3813" i="38"/>
  <c r="D3812" i="38" a="1"/>
  <c r="D3812" i="38"/>
  <c r="E3812" i="38"/>
  <c r="D3811" i="38" a="1"/>
  <c r="D3811" i="38"/>
  <c r="E3811" i="38"/>
  <c r="D3810" i="38" a="1"/>
  <c r="D3810" i="38"/>
  <c r="E3810" i="38"/>
  <c r="D3809" i="38" a="1"/>
  <c r="D3809" i="38"/>
  <c r="E3809" i="38"/>
  <c r="D3808" i="38" a="1"/>
  <c r="D3808" i="38"/>
  <c r="E3808" i="38"/>
  <c r="D3807" i="38" a="1"/>
  <c r="D3807" i="38"/>
  <c r="E3807" i="38"/>
  <c r="D3806" i="38" a="1"/>
  <c r="D3806" i="38"/>
  <c r="E3806" i="38"/>
  <c r="D3805" i="38" a="1"/>
  <c r="D3805" i="38"/>
  <c r="E3805" i="38"/>
  <c r="D3804" i="38" a="1"/>
  <c r="D3804" i="38"/>
  <c r="E3804" i="38"/>
  <c r="D3803" i="38" a="1"/>
  <c r="D3803" i="38"/>
  <c r="E3803" i="38"/>
  <c r="D3802" i="38" a="1"/>
  <c r="D3802" i="38"/>
  <c r="E3802" i="38"/>
  <c r="D3801" i="38" a="1"/>
  <c r="D3801" i="38"/>
  <c r="E3801" i="38"/>
  <c r="D3800" i="38" a="1"/>
  <c r="D3800" i="38"/>
  <c r="E3800" i="38"/>
  <c r="D3799" i="38" a="1"/>
  <c r="D3799" i="38"/>
  <c r="E3799" i="38"/>
  <c r="D3798" i="38" a="1"/>
  <c r="D3798" i="38"/>
  <c r="E3798" i="38"/>
  <c r="D3797" i="38" a="1"/>
  <c r="D3797" i="38"/>
  <c r="E3797" i="38"/>
  <c r="D3796" i="38" a="1"/>
  <c r="D3796" i="38"/>
  <c r="E3796" i="38"/>
  <c r="D3795" i="38" a="1"/>
  <c r="D3795" i="38"/>
  <c r="E3795" i="38"/>
  <c r="D3794" i="38" a="1"/>
  <c r="D3794" i="38"/>
  <c r="E3794" i="38"/>
  <c r="D3793" i="38" a="1"/>
  <c r="D3793" i="38"/>
  <c r="E3793" i="38"/>
  <c r="D3792" i="38" a="1"/>
  <c r="D3792" i="38"/>
  <c r="E3792" i="38"/>
  <c r="D3791" i="38" a="1"/>
  <c r="D3791" i="38"/>
  <c r="E3791" i="38"/>
  <c r="D3790" i="38" a="1"/>
  <c r="D3790" i="38"/>
  <c r="E3790" i="38"/>
  <c r="D3789" i="38" a="1"/>
  <c r="D3789" i="38"/>
  <c r="E3789" i="38"/>
  <c r="D3788" i="38" a="1"/>
  <c r="D3788" i="38"/>
  <c r="E3788" i="38"/>
  <c r="D3787" i="38" a="1"/>
  <c r="D3787" i="38"/>
  <c r="E3787" i="38"/>
  <c r="D3786" i="38" a="1"/>
  <c r="D3786" i="38"/>
  <c r="E3786" i="38"/>
  <c r="D3785" i="38" a="1"/>
  <c r="D3785" i="38"/>
  <c r="E3785" i="38"/>
  <c r="D3784" i="38" a="1"/>
  <c r="D3784" i="38"/>
  <c r="E3784" i="38"/>
  <c r="D3783" i="38" a="1"/>
  <c r="D3783" i="38"/>
  <c r="E3783" i="38"/>
  <c r="D3782" i="38" a="1"/>
  <c r="D3782" i="38"/>
  <c r="E3782" i="38"/>
  <c r="D3781" i="38" a="1"/>
  <c r="D3781" i="38"/>
  <c r="E3781" i="38"/>
  <c r="D3780" i="38" a="1"/>
  <c r="D3780" i="38"/>
  <c r="E3780" i="38"/>
  <c r="D3779" i="38" a="1"/>
  <c r="D3779" i="38"/>
  <c r="E3779" i="38"/>
  <c r="D3778" i="38" a="1"/>
  <c r="D3778" i="38"/>
  <c r="E3778" i="38"/>
  <c r="D3777" i="38" a="1"/>
  <c r="D3777" i="38"/>
  <c r="E3777" i="38"/>
  <c r="D3776" i="38" a="1"/>
  <c r="D3776" i="38"/>
  <c r="E3776" i="38"/>
  <c r="D3775" i="38" a="1"/>
  <c r="D3775" i="38"/>
  <c r="E3775" i="38"/>
  <c r="D3774" i="38" a="1"/>
  <c r="D3774" i="38"/>
  <c r="E3774" i="38"/>
  <c r="D3773" i="38" a="1"/>
  <c r="D3773" i="38"/>
  <c r="E3773" i="38"/>
  <c r="D3772" i="38" a="1"/>
  <c r="D3772" i="38"/>
  <c r="E3772" i="38"/>
  <c r="D3771" i="38" a="1"/>
  <c r="D3771" i="38"/>
  <c r="E3771" i="38"/>
  <c r="D3770" i="38" a="1"/>
  <c r="D3770" i="38"/>
  <c r="E3770" i="38"/>
  <c r="D3769" i="38" a="1"/>
  <c r="D3769" i="38"/>
  <c r="E3769" i="38"/>
  <c r="D3768" i="38" a="1"/>
  <c r="D3768" i="38"/>
  <c r="E3768" i="38"/>
  <c r="D3767" i="38" a="1"/>
  <c r="D3767" i="38"/>
  <c r="E3767" i="38"/>
  <c r="D3766" i="38" a="1"/>
  <c r="D3766" i="38"/>
  <c r="E3766" i="38"/>
  <c r="D3765" i="38" a="1"/>
  <c r="D3765" i="38"/>
  <c r="E3765" i="38"/>
  <c r="D3764" i="38" a="1"/>
  <c r="D3764" i="38"/>
  <c r="E3764" i="38"/>
  <c r="D3763" i="38" a="1"/>
  <c r="D3763" i="38"/>
  <c r="E3763" i="38"/>
  <c r="D3762" i="38" a="1"/>
  <c r="D3762" i="38"/>
  <c r="E3762" i="38"/>
  <c r="D3761" i="38" a="1"/>
  <c r="D3761" i="38"/>
  <c r="E3761" i="38"/>
  <c r="D3760" i="38" a="1"/>
  <c r="D3760" i="38"/>
  <c r="E3760" i="38"/>
  <c r="D3759" i="38" a="1"/>
  <c r="D3759" i="38"/>
  <c r="E3759" i="38"/>
  <c r="D3758" i="38" a="1"/>
  <c r="D3758" i="38"/>
  <c r="E3758" i="38"/>
  <c r="D3757" i="38" a="1"/>
  <c r="D3757" i="38"/>
  <c r="E3757" i="38"/>
  <c r="D3756" i="38" a="1"/>
  <c r="D3756" i="38"/>
  <c r="E3756" i="38"/>
  <c r="D3755" i="38" a="1"/>
  <c r="D3755" i="38"/>
  <c r="E3755" i="38"/>
  <c r="D3754" i="38" a="1"/>
  <c r="D3754" i="38"/>
  <c r="E3754" i="38"/>
  <c r="D3753" i="38" a="1"/>
  <c r="D3753" i="38"/>
  <c r="E3753" i="38"/>
  <c r="D3752" i="38" a="1"/>
  <c r="D3752" i="38"/>
  <c r="E3752" i="38"/>
  <c r="D3751" i="38" a="1"/>
  <c r="D3751" i="38"/>
  <c r="E3751" i="38"/>
  <c r="D3750" i="38" a="1"/>
  <c r="D3750" i="38"/>
  <c r="E3750" i="38"/>
  <c r="D3749" i="38" a="1"/>
  <c r="D3749" i="38"/>
  <c r="E3749" i="38"/>
  <c r="D3748" i="38" a="1"/>
  <c r="D3748" i="38"/>
  <c r="E3748" i="38"/>
  <c r="D3747" i="38" a="1"/>
  <c r="D3747" i="38"/>
  <c r="E3747" i="38"/>
  <c r="D3746" i="38" a="1"/>
  <c r="D3746" i="38"/>
  <c r="E3746" i="38"/>
  <c r="D3745" i="38" a="1"/>
  <c r="D3745" i="38"/>
  <c r="E3745" i="38"/>
  <c r="D3744" i="38" a="1"/>
  <c r="D3744" i="38"/>
  <c r="E3744" i="38"/>
  <c r="D3743" i="38" a="1"/>
  <c r="D3743" i="38"/>
  <c r="E3743" i="38"/>
  <c r="D3742" i="38" a="1"/>
  <c r="D3742" i="38"/>
  <c r="E3742" i="38"/>
  <c r="D3741" i="38" a="1"/>
  <c r="D3741" i="38"/>
  <c r="E3741" i="38"/>
  <c r="D3740" i="38" a="1"/>
  <c r="D3740" i="38"/>
  <c r="E3740" i="38"/>
  <c r="D3739" i="38" a="1"/>
  <c r="D3739" i="38"/>
  <c r="E3739" i="38"/>
  <c r="D3738" i="38" a="1"/>
  <c r="D3738" i="38"/>
  <c r="E3738" i="38"/>
  <c r="D3737" i="38" a="1"/>
  <c r="D3737" i="38"/>
  <c r="E3737" i="38"/>
  <c r="D3736" i="38" a="1"/>
  <c r="D3736" i="38"/>
  <c r="E3736" i="38"/>
  <c r="D3735" i="38" a="1"/>
  <c r="D3735" i="38"/>
  <c r="E3735" i="38"/>
  <c r="D3734" i="38" a="1"/>
  <c r="D3734" i="38"/>
  <c r="E3734" i="38"/>
  <c r="D3733" i="38" a="1"/>
  <c r="D3733" i="38"/>
  <c r="E3733" i="38"/>
  <c r="D3732" i="38" a="1"/>
  <c r="D3732" i="38"/>
  <c r="E3732" i="38"/>
  <c r="D3731" i="38" a="1"/>
  <c r="D3731" i="38"/>
  <c r="E3731" i="38"/>
  <c r="D3730" i="38" a="1"/>
  <c r="D3730" i="38"/>
  <c r="E3730" i="38"/>
  <c r="D3729" i="38" a="1"/>
  <c r="D3729" i="38"/>
  <c r="E3729" i="38"/>
  <c r="D3728" i="38" a="1"/>
  <c r="D3728" i="38"/>
  <c r="E3728" i="38"/>
  <c r="D3727" i="38" a="1"/>
  <c r="D3727" i="38"/>
  <c r="E3727" i="38"/>
  <c r="D3726" i="38" a="1"/>
  <c r="D3726" i="38"/>
  <c r="E3726" i="38"/>
  <c r="D3725" i="38" a="1"/>
  <c r="D3725" i="38"/>
  <c r="E3725" i="38"/>
  <c r="D3724" i="38" a="1"/>
  <c r="D3724" i="38"/>
  <c r="E3724" i="38"/>
  <c r="D3723" i="38" a="1"/>
  <c r="D3723" i="38"/>
  <c r="E3723" i="38"/>
  <c r="D3722" i="38" a="1"/>
  <c r="D3722" i="38"/>
  <c r="E3722" i="38"/>
  <c r="D3721" i="38" a="1"/>
  <c r="D3721" i="38"/>
  <c r="E3721" i="38"/>
  <c r="D3720" i="38" a="1"/>
  <c r="D3720" i="38"/>
  <c r="E3720" i="38"/>
  <c r="D3719" i="38" a="1"/>
  <c r="D3719" i="38"/>
  <c r="E3719" i="38"/>
  <c r="D3718" i="38" a="1"/>
  <c r="D3718" i="38"/>
  <c r="E3718" i="38"/>
  <c r="D3717" i="38" a="1"/>
  <c r="D3717" i="38"/>
  <c r="E3717" i="38"/>
  <c r="D3716" i="38" a="1"/>
  <c r="D3716" i="38"/>
  <c r="E3716" i="38"/>
  <c r="D3715" i="38" a="1"/>
  <c r="D3715" i="38"/>
  <c r="E3715" i="38"/>
  <c r="D3714" i="38" a="1"/>
  <c r="D3714" i="38"/>
  <c r="E3714" i="38"/>
  <c r="D3713" i="38" a="1"/>
  <c r="D3713" i="38"/>
  <c r="E3713" i="38"/>
  <c r="D3712" i="38" a="1"/>
  <c r="D3712" i="38"/>
  <c r="E3712" i="38"/>
  <c r="D3711" i="38" a="1"/>
  <c r="D3711" i="38"/>
  <c r="E3711" i="38"/>
  <c r="D3710" i="38" a="1"/>
  <c r="D3710" i="38"/>
  <c r="E3710" i="38"/>
  <c r="D3709" i="38" a="1"/>
  <c r="D3709" i="38"/>
  <c r="E3709" i="38"/>
  <c r="D3708" i="38" a="1"/>
  <c r="D3708" i="38"/>
  <c r="E3708" i="38"/>
  <c r="D3707" i="38" a="1"/>
  <c r="D3707" i="38"/>
  <c r="E3707" i="38"/>
  <c r="D3706" i="38" a="1"/>
  <c r="D3706" i="38"/>
  <c r="E3706" i="38"/>
  <c r="D3705" i="38" a="1"/>
  <c r="D3705" i="38"/>
  <c r="E3705" i="38"/>
  <c r="D3704" i="38" a="1"/>
  <c r="D3704" i="38"/>
  <c r="E3704" i="38"/>
  <c r="D3703" i="38" a="1"/>
  <c r="D3703" i="38"/>
  <c r="E3703" i="38"/>
  <c r="D3702" i="38" a="1"/>
  <c r="D3702" i="38"/>
  <c r="E3702" i="38"/>
  <c r="D3701" i="38" a="1"/>
  <c r="D3701" i="38"/>
  <c r="E3701" i="38"/>
  <c r="D3700" i="38" a="1"/>
  <c r="D3700" i="38"/>
  <c r="E3700" i="38"/>
  <c r="D3699" i="38" a="1"/>
  <c r="D3699" i="38"/>
  <c r="E3699" i="38"/>
  <c r="D3698" i="38" a="1"/>
  <c r="D3698" i="38"/>
  <c r="E3698" i="38"/>
  <c r="D3697" i="38" a="1"/>
  <c r="D3697" i="38"/>
  <c r="E3697" i="38"/>
  <c r="D3696" i="38" a="1"/>
  <c r="D3696" i="38"/>
  <c r="E3696" i="38"/>
  <c r="D3695" i="38" a="1"/>
  <c r="D3695" i="38"/>
  <c r="E3695" i="38"/>
  <c r="D3694" i="38" a="1"/>
  <c r="D3694" i="38"/>
  <c r="E3694" i="38"/>
  <c r="D3693" i="38" a="1"/>
  <c r="D3693" i="38"/>
  <c r="E3693" i="38"/>
  <c r="D3692" i="38" a="1"/>
  <c r="D3692" i="38"/>
  <c r="E3692" i="38"/>
  <c r="D3691" i="38" a="1"/>
  <c r="D3691" i="38"/>
  <c r="E3691" i="38"/>
  <c r="D3690" i="38" a="1"/>
  <c r="D3690" i="38"/>
  <c r="E3690" i="38"/>
  <c r="D3689" i="38" a="1"/>
  <c r="D3689" i="38"/>
  <c r="E3689" i="38"/>
  <c r="D3688" i="38" a="1"/>
  <c r="D3688" i="38"/>
  <c r="E3688" i="38"/>
  <c r="D3687" i="38" a="1"/>
  <c r="D3687" i="38"/>
  <c r="E3687" i="38"/>
  <c r="D3686" i="38" a="1"/>
  <c r="D3686" i="38"/>
  <c r="E3686" i="38"/>
  <c r="D3685" i="38" a="1"/>
  <c r="D3685" i="38"/>
  <c r="E3685" i="38"/>
  <c r="D3684" i="38" a="1"/>
  <c r="D3684" i="38"/>
  <c r="E3684" i="38"/>
  <c r="D3683" i="38" a="1"/>
  <c r="D3683" i="38"/>
  <c r="E3683" i="38"/>
  <c r="D3682" i="38" a="1"/>
  <c r="D3682" i="38"/>
  <c r="E3682" i="38"/>
  <c r="D3681" i="38" a="1"/>
  <c r="D3681" i="38"/>
  <c r="E3681" i="38"/>
  <c r="D3680" i="38" a="1"/>
  <c r="D3680" i="38"/>
  <c r="E3680" i="38"/>
  <c r="D3679" i="38" a="1"/>
  <c r="D3679" i="38"/>
  <c r="E3679" i="38"/>
  <c r="D3678" i="38" a="1"/>
  <c r="D3678" i="38"/>
  <c r="E3678" i="38"/>
  <c r="D3677" i="38" a="1"/>
  <c r="D3677" i="38"/>
  <c r="E3677" i="38"/>
  <c r="D3676" i="38" a="1"/>
  <c r="D3676" i="38"/>
  <c r="E3676" i="38"/>
  <c r="D3675" i="38" a="1"/>
  <c r="D3675" i="38"/>
  <c r="E3675" i="38"/>
  <c r="D3674" i="38" a="1"/>
  <c r="D3674" i="38"/>
  <c r="E3674" i="38"/>
  <c r="D3673" i="38" a="1"/>
  <c r="D3673" i="38"/>
  <c r="E3673" i="38"/>
  <c r="D3672" i="38" a="1"/>
  <c r="D3672" i="38"/>
  <c r="E3672" i="38"/>
  <c r="D3671" i="38" a="1"/>
  <c r="D3671" i="38"/>
  <c r="E3671" i="38"/>
  <c r="D3670" i="38" a="1"/>
  <c r="D3670" i="38"/>
  <c r="E3670" i="38"/>
  <c r="D3669" i="38" a="1"/>
  <c r="D3669" i="38"/>
  <c r="E3669" i="38"/>
  <c r="D3668" i="38" a="1"/>
  <c r="D3668" i="38"/>
  <c r="E3668" i="38"/>
  <c r="D3667" i="38" a="1"/>
  <c r="D3667" i="38"/>
  <c r="E3667" i="38"/>
  <c r="D3666" i="38" a="1"/>
  <c r="D3666" i="38"/>
  <c r="E3666" i="38"/>
  <c r="D3665" i="38" a="1"/>
  <c r="D3665" i="38"/>
  <c r="E3665" i="38"/>
  <c r="D3664" i="38" a="1"/>
  <c r="D3664" i="38"/>
  <c r="E3664" i="38"/>
  <c r="D3663" i="38" a="1"/>
  <c r="D3663" i="38"/>
  <c r="E3663" i="38"/>
  <c r="D3662" i="38" a="1"/>
  <c r="D3662" i="38"/>
  <c r="E3662" i="38"/>
  <c r="D3661" i="38" a="1"/>
  <c r="D3661" i="38"/>
  <c r="E3661" i="38"/>
  <c r="D3660" i="38" a="1"/>
  <c r="D3660" i="38"/>
  <c r="E3660" i="38"/>
  <c r="D3659" i="38" a="1"/>
  <c r="D3659" i="38"/>
  <c r="E3659" i="38"/>
  <c r="D3658" i="38" a="1"/>
  <c r="D3658" i="38"/>
  <c r="E3658" i="38"/>
  <c r="D3657" i="38" a="1"/>
  <c r="D3657" i="38"/>
  <c r="E3657" i="38"/>
  <c r="D3656" i="38" a="1"/>
  <c r="D3656" i="38"/>
  <c r="E3656" i="38"/>
  <c r="D3655" i="38" a="1"/>
  <c r="D3655" i="38"/>
  <c r="E3655" i="38"/>
  <c r="D3654" i="38" a="1"/>
  <c r="D3654" i="38"/>
  <c r="E3654" i="38"/>
  <c r="D3653" i="38" a="1"/>
  <c r="D3653" i="38"/>
  <c r="E3653" i="38"/>
  <c r="D3652" i="38" a="1"/>
  <c r="D3652" i="38"/>
  <c r="E3652" i="38"/>
  <c r="D3651" i="38" a="1"/>
  <c r="D3651" i="38"/>
  <c r="E3651" i="38"/>
  <c r="D3650" i="38" a="1"/>
  <c r="D3650" i="38"/>
  <c r="E3650" i="38"/>
  <c r="D3649" i="38" a="1"/>
  <c r="D3649" i="38"/>
  <c r="E3649" i="38"/>
  <c r="D3648" i="38" a="1"/>
  <c r="D3648" i="38"/>
  <c r="E3648" i="38"/>
  <c r="D3647" i="38" a="1"/>
  <c r="D3647" i="38"/>
  <c r="E3647" i="38"/>
  <c r="D3646" i="38" a="1"/>
  <c r="D3646" i="38"/>
  <c r="E3646" i="38"/>
  <c r="D3645" i="38" a="1"/>
  <c r="D3645" i="38"/>
  <c r="E3645" i="38"/>
  <c r="D3644" i="38" a="1"/>
  <c r="D3644" i="38"/>
  <c r="E3644" i="38"/>
  <c r="D3643" i="38" a="1"/>
  <c r="D3643" i="38"/>
  <c r="E3643" i="38"/>
  <c r="D3642" i="38" a="1"/>
  <c r="D3642" i="38"/>
  <c r="E3642" i="38"/>
  <c r="D3641" i="38" a="1"/>
  <c r="D3641" i="38"/>
  <c r="E3641" i="38"/>
  <c r="D3640" i="38" a="1"/>
  <c r="D3640" i="38"/>
  <c r="E3640" i="38"/>
  <c r="D3639" i="38" a="1"/>
  <c r="D3639" i="38"/>
  <c r="E3639" i="38"/>
  <c r="D3638" i="38" a="1"/>
  <c r="D3638" i="38"/>
  <c r="E3638" i="38"/>
  <c r="D3637" i="38" a="1"/>
  <c r="D3637" i="38"/>
  <c r="E3637" i="38"/>
  <c r="D3636" i="38" a="1"/>
  <c r="D3636" i="38"/>
  <c r="E3636" i="38"/>
  <c r="D3635" i="38" a="1"/>
  <c r="D3635" i="38"/>
  <c r="E3635" i="38"/>
  <c r="D3634" i="38" a="1"/>
  <c r="D3634" i="38"/>
  <c r="E3634" i="38"/>
  <c r="D3633" i="38" a="1"/>
  <c r="D3633" i="38"/>
  <c r="E3633" i="38"/>
  <c r="D3632" i="38" a="1"/>
  <c r="D3632" i="38"/>
  <c r="E3632" i="38"/>
  <c r="D3631" i="38" a="1"/>
  <c r="D3631" i="38"/>
  <c r="E3631" i="38"/>
  <c r="D3630" i="38" a="1"/>
  <c r="D3630" i="38"/>
  <c r="E3630" i="38"/>
  <c r="D3629" i="38" a="1"/>
  <c r="D3629" i="38"/>
  <c r="E3629" i="38"/>
  <c r="D3628" i="38" a="1"/>
  <c r="D3628" i="38"/>
  <c r="E3628" i="38"/>
  <c r="D3627" i="38" a="1"/>
  <c r="D3627" i="38"/>
  <c r="E3627" i="38"/>
  <c r="D3626" i="38" a="1"/>
  <c r="D3626" i="38"/>
  <c r="E3626" i="38"/>
  <c r="D3625" i="38" a="1"/>
  <c r="D3625" i="38"/>
  <c r="E3625" i="38"/>
  <c r="D3624" i="38" a="1"/>
  <c r="D3624" i="38"/>
  <c r="E3624" i="38"/>
  <c r="D3623" i="38" a="1"/>
  <c r="D3623" i="38"/>
  <c r="E3623" i="38"/>
  <c r="D3622" i="38" a="1"/>
  <c r="D3622" i="38"/>
  <c r="E3622" i="38"/>
  <c r="D3621" i="38" a="1"/>
  <c r="D3621" i="38"/>
  <c r="E3621" i="38"/>
  <c r="D3620" i="38" a="1"/>
  <c r="D3620" i="38"/>
  <c r="E3620" i="38"/>
  <c r="D3619" i="38" a="1"/>
  <c r="D3619" i="38"/>
  <c r="E3619" i="38"/>
  <c r="D3618" i="38" a="1"/>
  <c r="D3618" i="38"/>
  <c r="E3618" i="38"/>
  <c r="D3617" i="38" a="1"/>
  <c r="D3617" i="38"/>
  <c r="E3617" i="38"/>
  <c r="D3616" i="38" a="1"/>
  <c r="D3616" i="38"/>
  <c r="E3616" i="38"/>
  <c r="D3615" i="38" a="1"/>
  <c r="D3615" i="38"/>
  <c r="E3615" i="38"/>
  <c r="D3614" i="38" a="1"/>
  <c r="D3614" i="38"/>
  <c r="E3614" i="38"/>
  <c r="D3613" i="38" a="1"/>
  <c r="D3613" i="38"/>
  <c r="E3613" i="38"/>
  <c r="D3612" i="38" a="1"/>
  <c r="D3612" i="38"/>
  <c r="E3612" i="38"/>
  <c r="D3611" i="38" a="1"/>
  <c r="D3611" i="38"/>
  <c r="E3611" i="38"/>
  <c r="D3610" i="38" a="1"/>
  <c r="D3610" i="38"/>
  <c r="E3610" i="38"/>
  <c r="D3609" i="38" a="1"/>
  <c r="D3609" i="38"/>
  <c r="E3609" i="38"/>
  <c r="D3608" i="38" a="1"/>
  <c r="D3608" i="38"/>
  <c r="E3608" i="38"/>
  <c r="D3607" i="38" a="1"/>
  <c r="D3607" i="38"/>
  <c r="E3607" i="38"/>
  <c r="D3606" i="38" a="1"/>
  <c r="D3606" i="38"/>
  <c r="E3606" i="38"/>
  <c r="D3605" i="38" a="1"/>
  <c r="D3605" i="38"/>
  <c r="E3605" i="38"/>
  <c r="D3604" i="38" a="1"/>
  <c r="D3604" i="38"/>
  <c r="E3604" i="38"/>
  <c r="D3603" i="38" a="1"/>
  <c r="D3603" i="38"/>
  <c r="E3603" i="38"/>
  <c r="D3602" i="38" a="1"/>
  <c r="D3602" i="38"/>
  <c r="E3602" i="38"/>
  <c r="D3601" i="38" a="1"/>
  <c r="D3601" i="38"/>
  <c r="E3601" i="38"/>
  <c r="D3600" i="38" a="1"/>
  <c r="D3600" i="38"/>
  <c r="E3600" i="38"/>
  <c r="D3599" i="38" a="1"/>
  <c r="D3599" i="38"/>
  <c r="E3599" i="38"/>
  <c r="D3598" i="38" a="1"/>
  <c r="D3598" i="38"/>
  <c r="E3598" i="38"/>
  <c r="D3597" i="38" a="1"/>
  <c r="D3597" i="38"/>
  <c r="E3597" i="38"/>
  <c r="D3596" i="38" a="1"/>
  <c r="D3596" i="38"/>
  <c r="D3595" i="38" a="1"/>
  <c r="D3595" i="38"/>
  <c r="E3595" i="38"/>
  <c r="D3594" i="38" a="1"/>
  <c r="D3594" i="38"/>
  <c r="E3594" i="38"/>
  <c r="D3593" i="38" a="1"/>
  <c r="D3593" i="38"/>
  <c r="E3593" i="38"/>
  <c r="D3592" i="38" a="1"/>
  <c r="D3592" i="38"/>
  <c r="E3592" i="38"/>
  <c r="D3591" i="38" a="1"/>
  <c r="D3591" i="38"/>
  <c r="E3591" i="38"/>
  <c r="D3590" i="38" a="1"/>
  <c r="D3590" i="38"/>
  <c r="E3590" i="38"/>
  <c r="D3589" i="38" a="1"/>
  <c r="D3589" i="38"/>
  <c r="E3589" i="38"/>
  <c r="D3588" i="38" a="1"/>
  <c r="D3588" i="38"/>
  <c r="E3588" i="38"/>
  <c r="D3587" i="38" a="1"/>
  <c r="D3587" i="38"/>
  <c r="E3587" i="38"/>
  <c r="D3586" i="38" a="1"/>
  <c r="D3586" i="38"/>
  <c r="E3586" i="38"/>
  <c r="D3585" i="38" a="1"/>
  <c r="D3585" i="38"/>
  <c r="E3585" i="38"/>
  <c r="D3584" i="38" a="1"/>
  <c r="D3584" i="38"/>
  <c r="E3584" i="38"/>
  <c r="D3583" i="38" a="1"/>
  <c r="D3583" i="38"/>
  <c r="E3583" i="38"/>
  <c r="D3582" i="38" a="1"/>
  <c r="D3582" i="38"/>
  <c r="E3582" i="38"/>
  <c r="D3581" i="38" a="1"/>
  <c r="D3581" i="38"/>
  <c r="E3581" i="38"/>
  <c r="D3580" i="38" a="1"/>
  <c r="D3580" i="38"/>
  <c r="E3580" i="38"/>
  <c r="D3579" i="38" a="1"/>
  <c r="D3579" i="38"/>
  <c r="E3579" i="38"/>
  <c r="D3578" i="38" a="1"/>
  <c r="D3578" i="38"/>
  <c r="E3578" i="38"/>
  <c r="D3577" i="38" a="1"/>
  <c r="D3577" i="38"/>
  <c r="E3577" i="38"/>
  <c r="D3576" i="38" a="1"/>
  <c r="D3576" i="38"/>
  <c r="E3576" i="38"/>
  <c r="D3575" i="38" a="1"/>
  <c r="D3575" i="38"/>
  <c r="E3575" i="38"/>
  <c r="D3574" i="38" a="1"/>
  <c r="D3574" i="38"/>
  <c r="E3574" i="38"/>
  <c r="D3573" i="38" a="1"/>
  <c r="D3573" i="38"/>
  <c r="E3573" i="38"/>
  <c r="D3572" i="38" a="1"/>
  <c r="D3572" i="38"/>
  <c r="E3572" i="38"/>
  <c r="D3571" i="38" a="1"/>
  <c r="D3571" i="38"/>
  <c r="E3571" i="38"/>
  <c r="D3570" i="38" a="1"/>
  <c r="D3570" i="38"/>
  <c r="E3570" i="38"/>
  <c r="D3569" i="38" a="1"/>
  <c r="D3569" i="38"/>
  <c r="E3569" i="38"/>
  <c r="D3568" i="38" a="1"/>
  <c r="D3568" i="38"/>
  <c r="E3568" i="38"/>
  <c r="D3567" i="38" a="1"/>
  <c r="D3567" i="38"/>
  <c r="E3567" i="38"/>
  <c r="D3566" i="38" a="1"/>
  <c r="D3566" i="38"/>
  <c r="E3566" i="38"/>
  <c r="D3565" i="38" a="1"/>
  <c r="D3565" i="38"/>
  <c r="E3565" i="38"/>
  <c r="D3564" i="38" a="1"/>
  <c r="D3564" i="38"/>
  <c r="E3564" i="38"/>
  <c r="D3563" i="38" a="1"/>
  <c r="D3563" i="38"/>
  <c r="E3563" i="38"/>
  <c r="D3562" i="38" a="1"/>
  <c r="D3562" i="38"/>
  <c r="E3562" i="38"/>
  <c r="D3561" i="38" a="1"/>
  <c r="D3561" i="38"/>
  <c r="E3561" i="38"/>
  <c r="D3560" i="38" a="1"/>
  <c r="D3560" i="38"/>
  <c r="E3560" i="38"/>
  <c r="D3559" i="38" a="1"/>
  <c r="D3559" i="38"/>
  <c r="E3559" i="38"/>
  <c r="D3558" i="38" a="1"/>
  <c r="D3558" i="38"/>
  <c r="E3558" i="38"/>
  <c r="D3557" i="38" a="1"/>
  <c r="D3557" i="38"/>
  <c r="E3557" i="38"/>
  <c r="D3556" i="38" a="1"/>
  <c r="D3556" i="38"/>
  <c r="E3556" i="38"/>
  <c r="D3555" i="38" a="1"/>
  <c r="D3555" i="38"/>
  <c r="E3555" i="38"/>
  <c r="D3554" i="38" a="1"/>
  <c r="D3554" i="38"/>
  <c r="E3554" i="38"/>
  <c r="D3553" i="38" a="1"/>
  <c r="D3553" i="38"/>
  <c r="E3553" i="38"/>
  <c r="D3552" i="38" a="1"/>
  <c r="D3552" i="38"/>
  <c r="E3552" i="38"/>
  <c r="D3551" i="38" a="1"/>
  <c r="D3551" i="38"/>
  <c r="E3551" i="38"/>
  <c r="D3550" i="38" a="1"/>
  <c r="D3550" i="38"/>
  <c r="E3550" i="38"/>
  <c r="D3549" i="38" a="1"/>
  <c r="D3549" i="38"/>
  <c r="E3549" i="38"/>
  <c r="D3548" i="38" a="1"/>
  <c r="D3548" i="38"/>
  <c r="E3548" i="38"/>
  <c r="D3547" i="38" a="1"/>
  <c r="D3547" i="38"/>
  <c r="E3547" i="38"/>
  <c r="D3546" i="38" a="1"/>
  <c r="D3546" i="38"/>
  <c r="E3546" i="38"/>
  <c r="D3545" i="38" a="1"/>
  <c r="D3545" i="38"/>
  <c r="E3545" i="38"/>
  <c r="D3544" i="38" a="1"/>
  <c r="D3544" i="38"/>
  <c r="E3544" i="38"/>
  <c r="D3543" i="38" a="1"/>
  <c r="D3543" i="38"/>
  <c r="E3543" i="38"/>
  <c r="D3542" i="38" a="1"/>
  <c r="D3542" i="38"/>
  <c r="E3542" i="38"/>
  <c r="D3541" i="38" a="1"/>
  <c r="D3541" i="38"/>
  <c r="E3541" i="38"/>
  <c r="D3540" i="38" a="1"/>
  <c r="D3540" i="38"/>
  <c r="E3540" i="38"/>
  <c r="D3539" i="38" a="1"/>
  <c r="D3539" i="38"/>
  <c r="E3539" i="38"/>
  <c r="D3538" i="38" a="1"/>
  <c r="D3538" i="38"/>
  <c r="E3538" i="38"/>
  <c r="D3537" i="38" a="1"/>
  <c r="D3537" i="38"/>
  <c r="E3537" i="38"/>
  <c r="D3536" i="38" a="1"/>
  <c r="D3536" i="38"/>
  <c r="E3536" i="38"/>
  <c r="D3535" i="38" a="1"/>
  <c r="D3535" i="38"/>
  <c r="E3535" i="38"/>
  <c r="D3534" i="38" a="1"/>
  <c r="D3534" i="38"/>
  <c r="E3534" i="38"/>
  <c r="D3533" i="38" a="1"/>
  <c r="D3533" i="38"/>
  <c r="E3533" i="38"/>
  <c r="D3532" i="38" a="1"/>
  <c r="D3532" i="38"/>
  <c r="E3532" i="38"/>
  <c r="D3531" i="38" a="1"/>
  <c r="D3531" i="38"/>
  <c r="E3531" i="38"/>
  <c r="D3530" i="38" a="1"/>
  <c r="D3530" i="38"/>
  <c r="E3530" i="38"/>
  <c r="D3529" i="38" a="1"/>
  <c r="D3529" i="38"/>
  <c r="E3529" i="38"/>
  <c r="D3528" i="38" a="1"/>
  <c r="D3528" i="38"/>
  <c r="E3528" i="38"/>
  <c r="D3527" i="38" a="1"/>
  <c r="D3527" i="38"/>
  <c r="E3527" i="38"/>
  <c r="D3526" i="38" a="1"/>
  <c r="D3526" i="38"/>
  <c r="E3526" i="38"/>
  <c r="D3525" i="38" a="1"/>
  <c r="D3525" i="38"/>
  <c r="E3525" i="38"/>
  <c r="D3524" i="38" a="1"/>
  <c r="D3524" i="38"/>
  <c r="E3524" i="38"/>
  <c r="D3523" i="38" a="1"/>
  <c r="D3523" i="38"/>
  <c r="E3523" i="38"/>
  <c r="D3522" i="38" a="1"/>
  <c r="D3522" i="38"/>
  <c r="E3522" i="38"/>
  <c r="D3521" i="38" a="1"/>
  <c r="D3521" i="38"/>
  <c r="E3521" i="38"/>
  <c r="D3520" i="38" a="1"/>
  <c r="D3520" i="38"/>
  <c r="E3520" i="38"/>
  <c r="D3519" i="38" a="1"/>
  <c r="D3519" i="38"/>
  <c r="E3519" i="38"/>
  <c r="D3518" i="38" a="1"/>
  <c r="D3518" i="38"/>
  <c r="E3518" i="38"/>
  <c r="D3517" i="38" a="1"/>
  <c r="D3517" i="38"/>
  <c r="E3517" i="38"/>
  <c r="D3516" i="38" a="1"/>
  <c r="D3516" i="38"/>
  <c r="E3516" i="38"/>
  <c r="D3515" i="38" a="1"/>
  <c r="D3515" i="38"/>
  <c r="E3515" i="38"/>
  <c r="D3514" i="38" a="1"/>
  <c r="D3514" i="38"/>
  <c r="E3514" i="38"/>
  <c r="D3513" i="38" a="1"/>
  <c r="D3513" i="38"/>
  <c r="E3513" i="38"/>
  <c r="D3512" i="38" a="1"/>
  <c r="D3512" i="38"/>
  <c r="E3512" i="38"/>
  <c r="D3511" i="38" a="1"/>
  <c r="D3511" i="38"/>
  <c r="E3511" i="38"/>
  <c r="D3510" i="38" a="1"/>
  <c r="D3510" i="38"/>
  <c r="E3510" i="38"/>
  <c r="D3509" i="38" a="1"/>
  <c r="D3509" i="38"/>
  <c r="E3509" i="38"/>
  <c r="D3508" i="38" a="1"/>
  <c r="D3508" i="38"/>
  <c r="E3508" i="38"/>
  <c r="D3507" i="38" a="1"/>
  <c r="D3507" i="38"/>
  <c r="E3507" i="38"/>
  <c r="D3506" i="38" a="1"/>
  <c r="D3506" i="38"/>
  <c r="E3506" i="38"/>
  <c r="D3505" i="38" a="1"/>
  <c r="D3505" i="38"/>
  <c r="E3505" i="38"/>
  <c r="D3504" i="38" a="1"/>
  <c r="D3504" i="38"/>
  <c r="E3504" i="38"/>
  <c r="D3503" i="38" a="1"/>
  <c r="D3503" i="38"/>
  <c r="E3503" i="38"/>
  <c r="D3502" i="38" a="1"/>
  <c r="D3502" i="38"/>
  <c r="E3502" i="38"/>
  <c r="D3501" i="38" a="1"/>
  <c r="D3501" i="38"/>
  <c r="E3501" i="38"/>
  <c r="D3500" i="38" a="1"/>
  <c r="D3500" i="38"/>
  <c r="E3500" i="38"/>
  <c r="D3499" i="38" a="1"/>
  <c r="D3499" i="38"/>
  <c r="E3499" i="38"/>
  <c r="D3498" i="38" a="1"/>
  <c r="D3498" i="38"/>
  <c r="E3498" i="38"/>
  <c r="D3497" i="38" a="1"/>
  <c r="D3497" i="38"/>
  <c r="E3497" i="38"/>
  <c r="D3496" i="38" a="1"/>
  <c r="D3496" i="38"/>
  <c r="E3496" i="38"/>
  <c r="D3495" i="38" a="1"/>
  <c r="D3495" i="38"/>
  <c r="E3495" i="38"/>
  <c r="D3494" i="38" a="1"/>
  <c r="D3494" i="38"/>
  <c r="E3494" i="38"/>
  <c r="D3493" i="38" a="1"/>
  <c r="D3493" i="38"/>
  <c r="E3493" i="38"/>
  <c r="D3492" i="38" a="1"/>
  <c r="D3492" i="38"/>
  <c r="E3492" i="38"/>
  <c r="D3491" i="38" a="1"/>
  <c r="D3491" i="38"/>
  <c r="E3491" i="38"/>
  <c r="D3490" i="38" a="1"/>
  <c r="D3490" i="38"/>
  <c r="E3490" i="38"/>
  <c r="D3489" i="38" a="1"/>
  <c r="D3489" i="38"/>
  <c r="E3489" i="38"/>
  <c r="D3488" i="38" a="1"/>
  <c r="D3488" i="38"/>
  <c r="E3488" i="38"/>
  <c r="D3487" i="38" a="1"/>
  <c r="D3487" i="38"/>
  <c r="E3487" i="38"/>
  <c r="D3486" i="38" a="1"/>
  <c r="D3486" i="38"/>
  <c r="E3486" i="38"/>
  <c r="D3485" i="38" a="1"/>
  <c r="D3485" i="38"/>
  <c r="E3485" i="38"/>
  <c r="D3484" i="38" a="1"/>
  <c r="D3484" i="38"/>
  <c r="E3484" i="38"/>
  <c r="D3483" i="38" a="1"/>
  <c r="D3483" i="38"/>
  <c r="E3483" i="38"/>
  <c r="D3482" i="38" a="1"/>
  <c r="D3482" i="38"/>
  <c r="E3482" i="38"/>
  <c r="D3481" i="38" a="1"/>
  <c r="D3481" i="38"/>
  <c r="E3481" i="38"/>
  <c r="D3480" i="38" a="1"/>
  <c r="D3480" i="38"/>
  <c r="E3480" i="38"/>
  <c r="D3479" i="38" a="1"/>
  <c r="D3479" i="38"/>
  <c r="E3479" i="38"/>
  <c r="D3478" i="38" a="1"/>
  <c r="D3478" i="38"/>
  <c r="E3478" i="38"/>
  <c r="D3477" i="38" a="1"/>
  <c r="D3477" i="38"/>
  <c r="E3477" i="38"/>
  <c r="D3476" i="38" a="1"/>
  <c r="D3476" i="38"/>
  <c r="E3476" i="38"/>
  <c r="D3475" i="38" a="1"/>
  <c r="D3475" i="38"/>
  <c r="E3475" i="38"/>
  <c r="D3474" i="38" a="1"/>
  <c r="D3474" i="38"/>
  <c r="E3474" i="38"/>
  <c r="D3473" i="38" a="1"/>
  <c r="D3473" i="38"/>
  <c r="E3473" i="38"/>
  <c r="D3472" i="38" a="1"/>
  <c r="D3472" i="38"/>
  <c r="E3472" i="38"/>
  <c r="D3471" i="38" a="1"/>
  <c r="D3471" i="38"/>
  <c r="E3471" i="38"/>
  <c r="D3470" i="38" a="1"/>
  <c r="D3470" i="38"/>
  <c r="E3470" i="38"/>
  <c r="D3469" i="38" a="1"/>
  <c r="D3469" i="38"/>
  <c r="E3469" i="38"/>
  <c r="D3468" i="38" a="1"/>
  <c r="D3468" i="38"/>
  <c r="E3468" i="38"/>
  <c r="D3467" i="38" a="1"/>
  <c r="D3467" i="38"/>
  <c r="E3467" i="38"/>
  <c r="D3466" i="38" a="1"/>
  <c r="D3466" i="38"/>
  <c r="E3466" i="38"/>
  <c r="D3465" i="38" a="1"/>
  <c r="D3465" i="38"/>
  <c r="E3465" i="38"/>
  <c r="D3464" i="38" a="1"/>
  <c r="D3464" i="38"/>
  <c r="E3464" i="38"/>
  <c r="D3463" i="38" a="1"/>
  <c r="D3463" i="38"/>
  <c r="E3463" i="38"/>
  <c r="D3462" i="38" a="1"/>
  <c r="D3462" i="38"/>
  <c r="E3462" i="38"/>
  <c r="D3461" i="38" a="1"/>
  <c r="D3461" i="38"/>
  <c r="E3461" i="38"/>
  <c r="D3460" i="38" a="1"/>
  <c r="D3460" i="38"/>
  <c r="E3460" i="38"/>
  <c r="D3459" i="38" a="1"/>
  <c r="D3459" i="38"/>
  <c r="E3459" i="38"/>
  <c r="D3458" i="38" a="1"/>
  <c r="D3458" i="38"/>
  <c r="E3458" i="38"/>
  <c r="D3457" i="38" a="1"/>
  <c r="D3457" i="38"/>
  <c r="E3457" i="38"/>
  <c r="D3456" i="38" a="1"/>
  <c r="D3456" i="38"/>
  <c r="E3456" i="38"/>
  <c r="D3455" i="38" a="1"/>
  <c r="D3455" i="38"/>
  <c r="E3455" i="38"/>
  <c r="D3454" i="38" a="1"/>
  <c r="D3454" i="38"/>
  <c r="E3454" i="38"/>
  <c r="D3453" i="38" a="1"/>
  <c r="D3453" i="38"/>
  <c r="E3453" i="38"/>
  <c r="D3452" i="38" a="1"/>
  <c r="D3452" i="38"/>
  <c r="E3452" i="38"/>
  <c r="D3451" i="38" a="1"/>
  <c r="D3451" i="38"/>
  <c r="E3451" i="38"/>
  <c r="D3450" i="38" a="1"/>
  <c r="D3450" i="38"/>
  <c r="E3450" i="38"/>
  <c r="D3449" i="38" a="1"/>
  <c r="D3449" i="38"/>
  <c r="E3449" i="38"/>
  <c r="D3448" i="38" a="1"/>
  <c r="D3448" i="38"/>
  <c r="E3448" i="38"/>
  <c r="D3447" i="38" a="1"/>
  <c r="D3447" i="38"/>
  <c r="E3447" i="38"/>
  <c r="D3446" i="38" a="1"/>
  <c r="D3446" i="38"/>
  <c r="E3446" i="38"/>
  <c r="D3445" i="38" a="1"/>
  <c r="D3445" i="38"/>
  <c r="E3445" i="38"/>
  <c r="D3444" i="38" a="1"/>
  <c r="D3444" i="38"/>
  <c r="E3444" i="38"/>
  <c r="D3443" i="38" a="1"/>
  <c r="D3443" i="38"/>
  <c r="E3443" i="38"/>
  <c r="D3442" i="38" a="1"/>
  <c r="D3442" i="38"/>
  <c r="E3442" i="38"/>
  <c r="D3441" i="38" a="1"/>
  <c r="D3441" i="38"/>
  <c r="E3441" i="38"/>
  <c r="D3440" i="38" a="1"/>
  <c r="D3440" i="38"/>
  <c r="E3440" i="38"/>
  <c r="D3439" i="38" a="1"/>
  <c r="D3439" i="38"/>
  <c r="E3439" i="38"/>
  <c r="D3438" i="38" a="1"/>
  <c r="D3438" i="38"/>
  <c r="E3438" i="38"/>
  <c r="D3437" i="38" a="1"/>
  <c r="D3437" i="38"/>
  <c r="E3437" i="38"/>
  <c r="D3436" i="38" a="1"/>
  <c r="D3436" i="38"/>
  <c r="E3436" i="38"/>
  <c r="D3435" i="38" a="1"/>
  <c r="D3435" i="38"/>
  <c r="E3435" i="38"/>
  <c r="D3434" i="38" a="1"/>
  <c r="D3434" i="38"/>
  <c r="E3434" i="38"/>
  <c r="D3433" i="38" a="1"/>
  <c r="D3433" i="38"/>
  <c r="E3433" i="38"/>
  <c r="D3432" i="38" a="1"/>
  <c r="D3432" i="38"/>
  <c r="E3432" i="38"/>
  <c r="D3431" i="38" a="1"/>
  <c r="D3431" i="38"/>
  <c r="E3431" i="38"/>
  <c r="D3430" i="38" a="1"/>
  <c r="D3430" i="38"/>
  <c r="E3430" i="38"/>
  <c r="D3429" i="38" a="1"/>
  <c r="D3429" i="38"/>
  <c r="E3429" i="38"/>
  <c r="D3428" i="38" a="1"/>
  <c r="D3428" i="38"/>
  <c r="E3428" i="38"/>
  <c r="D3427" i="38" a="1"/>
  <c r="D3427" i="38"/>
  <c r="E3427" i="38"/>
  <c r="D3426" i="38" a="1"/>
  <c r="D3426" i="38"/>
  <c r="E3426" i="38"/>
  <c r="D3425" i="38" a="1"/>
  <c r="D3425" i="38"/>
  <c r="E3425" i="38"/>
  <c r="D3424" i="38" a="1"/>
  <c r="D3424" i="38"/>
  <c r="E3424" i="38"/>
  <c r="D3423" i="38" a="1"/>
  <c r="D3423" i="38"/>
  <c r="E3423" i="38"/>
  <c r="D3422" i="38" a="1"/>
  <c r="D3422" i="38"/>
  <c r="E3422" i="38"/>
  <c r="D3421" i="38" a="1"/>
  <c r="D3421" i="38"/>
  <c r="E3421" i="38"/>
  <c r="D3420" i="38" a="1"/>
  <c r="D3420" i="38"/>
  <c r="E3420" i="38"/>
  <c r="D3419" i="38" a="1"/>
  <c r="D3419" i="38"/>
  <c r="E3419" i="38"/>
  <c r="D3418" i="38" a="1"/>
  <c r="D3418" i="38"/>
  <c r="E3418" i="38"/>
  <c r="D3417" i="38" a="1"/>
  <c r="D3417" i="38"/>
  <c r="E3417" i="38"/>
  <c r="D3416" i="38" a="1"/>
  <c r="D3416" i="38"/>
  <c r="E3416" i="38"/>
  <c r="D3415" i="38" a="1"/>
  <c r="D3415" i="38"/>
  <c r="E3415" i="38"/>
  <c r="D3414" i="38" a="1"/>
  <c r="D3414" i="38"/>
  <c r="E3414" i="38"/>
  <c r="D3413" i="38" a="1"/>
  <c r="D3413" i="38"/>
  <c r="E3413" i="38"/>
  <c r="D3412" i="38" a="1"/>
  <c r="D3412" i="38"/>
  <c r="E3412" i="38"/>
  <c r="D3411" i="38" a="1"/>
  <c r="D3411" i="38"/>
  <c r="E3411" i="38"/>
  <c r="D3410" i="38" a="1"/>
  <c r="D3410" i="38"/>
  <c r="E3410" i="38"/>
  <c r="D3409" i="38" a="1"/>
  <c r="D3409" i="38"/>
  <c r="E3409" i="38"/>
  <c r="D3408" i="38" a="1"/>
  <c r="D3408" i="38"/>
  <c r="E3408" i="38"/>
  <c r="D3407" i="38" a="1"/>
  <c r="D3407" i="38"/>
  <c r="E3407" i="38"/>
  <c r="D3406" i="38" a="1"/>
  <c r="D3406" i="38"/>
  <c r="E3406" i="38"/>
  <c r="D3405" i="38" a="1"/>
  <c r="D3405" i="38"/>
  <c r="E3405" i="38"/>
  <c r="D3404" i="38" a="1"/>
  <c r="D3404" i="38"/>
  <c r="E3404" i="38"/>
  <c r="D3403" i="38" a="1"/>
  <c r="D3403" i="38"/>
  <c r="E3403" i="38"/>
  <c r="D3402" i="38" a="1"/>
  <c r="D3402" i="38"/>
  <c r="E3402" i="38"/>
  <c r="D3401" i="38" a="1"/>
  <c r="D3401" i="38"/>
  <c r="E3401" i="38"/>
  <c r="D3400" i="38" a="1"/>
  <c r="D3400" i="38"/>
  <c r="E3400" i="38"/>
  <c r="D3399" i="38" a="1"/>
  <c r="D3399" i="38"/>
  <c r="E3399" i="38"/>
  <c r="D3398" i="38" a="1"/>
  <c r="D3398" i="38"/>
  <c r="E3398" i="38"/>
  <c r="D3397" i="38" a="1"/>
  <c r="D3397" i="38"/>
  <c r="E3397" i="38"/>
  <c r="D3396" i="38" a="1"/>
  <c r="D3396" i="38"/>
  <c r="E3396" i="38"/>
  <c r="D3395" i="38" a="1"/>
  <c r="D3395" i="38"/>
  <c r="E3395" i="38"/>
  <c r="D3394" i="38" a="1"/>
  <c r="D3394" i="38"/>
  <c r="E3394" i="38"/>
  <c r="D3393" i="38" a="1"/>
  <c r="D3393" i="38"/>
  <c r="E3393" i="38"/>
  <c r="D3392" i="38" a="1"/>
  <c r="D3392" i="38"/>
  <c r="E3392" i="38"/>
  <c r="D3391" i="38" a="1"/>
  <c r="D3391" i="38"/>
  <c r="E3391" i="38"/>
  <c r="D3390" i="38" a="1"/>
  <c r="D3390" i="38"/>
  <c r="E3390" i="38"/>
  <c r="D3389" i="38" a="1"/>
  <c r="D3389" i="38"/>
  <c r="E3389" i="38"/>
  <c r="D3388" i="38" a="1"/>
  <c r="D3388" i="38"/>
  <c r="E3388" i="38"/>
  <c r="D3387" i="38" a="1"/>
  <c r="D3387" i="38"/>
  <c r="E3387" i="38"/>
  <c r="D3386" i="38" a="1"/>
  <c r="D3386" i="38"/>
  <c r="E3386" i="38"/>
  <c r="D3385" i="38" a="1"/>
  <c r="D3385" i="38"/>
  <c r="E3385" i="38"/>
  <c r="D3384" i="38" a="1"/>
  <c r="D3384" i="38"/>
  <c r="E3384" i="38"/>
  <c r="D3383" i="38" a="1"/>
  <c r="D3383" i="38"/>
  <c r="E3383" i="38"/>
  <c r="D3382" i="38" a="1"/>
  <c r="D3382" i="38"/>
  <c r="E3382" i="38"/>
  <c r="D3381" i="38" a="1"/>
  <c r="D3381" i="38"/>
  <c r="E3381" i="38"/>
  <c r="D3380" i="38" a="1"/>
  <c r="D3380" i="38"/>
  <c r="E3380" i="38"/>
  <c r="D3379" i="38" a="1"/>
  <c r="D3379" i="38"/>
  <c r="E3379" i="38"/>
  <c r="D3378" i="38" a="1"/>
  <c r="D3378" i="38"/>
  <c r="E3378" i="38"/>
  <c r="D3377" i="38" a="1"/>
  <c r="D3377" i="38"/>
  <c r="E3377" i="38"/>
  <c r="D3376" i="38" a="1"/>
  <c r="D3376" i="38"/>
  <c r="E3376" i="38"/>
  <c r="D3375" i="38" a="1"/>
  <c r="D3375" i="38"/>
  <c r="E3375" i="38"/>
  <c r="D3374" i="38" a="1"/>
  <c r="D3374" i="38"/>
  <c r="E3374" i="38"/>
  <c r="D3373" i="38" a="1"/>
  <c r="D3373" i="38"/>
  <c r="E3373" i="38"/>
  <c r="D3372" i="38" a="1"/>
  <c r="D3372" i="38"/>
  <c r="E3372" i="38"/>
  <c r="D3371" i="38" a="1"/>
  <c r="D3371" i="38"/>
  <c r="E3371" i="38"/>
  <c r="D3370" i="38" a="1"/>
  <c r="D3370" i="38"/>
  <c r="E3370" i="38"/>
  <c r="D3369" i="38" a="1"/>
  <c r="D3369" i="38"/>
  <c r="E3369" i="38"/>
  <c r="D3368" i="38" a="1"/>
  <c r="D3368" i="38"/>
  <c r="E3368" i="38"/>
  <c r="D3367" i="38" a="1"/>
  <c r="D3367" i="38"/>
  <c r="E3367" i="38"/>
  <c r="D3366" i="38" a="1"/>
  <c r="D3366" i="38"/>
  <c r="E3366" i="38"/>
  <c r="D3365" i="38" a="1"/>
  <c r="D3365" i="38"/>
  <c r="E3365" i="38"/>
  <c r="D3364" i="38" a="1"/>
  <c r="D3364" i="38"/>
  <c r="E3364" i="38"/>
  <c r="D3363" i="38" a="1"/>
  <c r="D3363" i="38"/>
  <c r="E3363" i="38"/>
  <c r="D3362" i="38" a="1"/>
  <c r="D3362" i="38"/>
  <c r="E3362" i="38"/>
  <c r="D3361" i="38" a="1"/>
  <c r="D3361" i="38"/>
  <c r="E3361" i="38"/>
  <c r="D3360" i="38" a="1"/>
  <c r="D3360" i="38"/>
  <c r="E3360" i="38"/>
  <c r="D3359" i="38" a="1"/>
  <c r="D3359" i="38"/>
  <c r="E3359" i="38"/>
  <c r="D3358" i="38" a="1"/>
  <c r="D3358" i="38"/>
  <c r="E3358" i="38"/>
  <c r="D3357" i="38" a="1"/>
  <c r="D3357" i="38"/>
  <c r="E3357" i="38"/>
  <c r="D3356" i="38" a="1"/>
  <c r="D3356" i="38"/>
  <c r="E3356" i="38"/>
  <c r="D3355" i="38" a="1"/>
  <c r="D3355" i="38"/>
  <c r="E3355" i="38"/>
  <c r="D3354" i="38" a="1"/>
  <c r="D3354" i="38"/>
  <c r="E3354" i="38"/>
  <c r="D3353" i="38" a="1"/>
  <c r="D3353" i="38"/>
  <c r="E3353" i="38"/>
  <c r="D3352" i="38" a="1"/>
  <c r="D3352" i="38"/>
  <c r="E3352" i="38"/>
  <c r="D3351" i="38" a="1"/>
  <c r="D3351" i="38"/>
  <c r="E3351" i="38"/>
  <c r="D3350" i="38" a="1"/>
  <c r="D3350" i="38"/>
  <c r="E3350" i="38"/>
  <c r="D3349" i="38" a="1"/>
  <c r="D3349" i="38"/>
  <c r="E3349" i="38"/>
  <c r="D3348" i="38" a="1"/>
  <c r="D3348" i="38"/>
  <c r="E3348" i="38"/>
  <c r="D3347" i="38" a="1"/>
  <c r="D3347" i="38"/>
  <c r="E3347" i="38"/>
  <c r="D3346" i="38" a="1"/>
  <c r="D3346" i="38"/>
  <c r="E3346" i="38"/>
  <c r="D3345" i="38" a="1"/>
  <c r="D3345" i="38"/>
  <c r="E3345" i="38"/>
  <c r="D3344" i="38" a="1"/>
  <c r="D3344" i="38"/>
  <c r="E3344" i="38"/>
  <c r="D3343" i="38" a="1"/>
  <c r="D3343" i="38"/>
  <c r="E3343" i="38"/>
  <c r="D3342" i="38" a="1"/>
  <c r="D3342" i="38"/>
  <c r="E3342" i="38"/>
  <c r="D3341" i="38" a="1"/>
  <c r="D3341" i="38"/>
  <c r="E3341" i="38"/>
  <c r="D3340" i="38" a="1"/>
  <c r="D3340" i="38"/>
  <c r="E3340" i="38"/>
  <c r="D3339" i="38" a="1"/>
  <c r="D3339" i="38"/>
  <c r="E3339" i="38"/>
  <c r="D3338" i="38" a="1"/>
  <c r="D3338" i="38"/>
  <c r="E3338" i="38"/>
  <c r="D3337" i="38" a="1"/>
  <c r="D3337" i="38"/>
  <c r="E3337" i="38"/>
  <c r="D3336" i="38" a="1"/>
  <c r="D3336" i="38"/>
  <c r="E3336" i="38"/>
  <c r="D3335" i="38" a="1"/>
  <c r="D3335" i="38"/>
  <c r="E3335" i="38"/>
  <c r="D3334" i="38" a="1"/>
  <c r="D3334" i="38"/>
  <c r="E3334" i="38"/>
  <c r="D3333" i="38" a="1"/>
  <c r="D3333" i="38"/>
  <c r="E3333" i="38"/>
  <c r="D3332" i="38" a="1"/>
  <c r="D3332" i="38"/>
  <c r="E3332" i="38"/>
  <c r="D3331" i="38" a="1"/>
  <c r="D3331" i="38"/>
  <c r="E3331" i="38"/>
  <c r="D3330" i="38" a="1"/>
  <c r="D3330" i="38"/>
  <c r="E3330" i="38"/>
  <c r="D3329" i="38" a="1"/>
  <c r="D3329" i="38"/>
  <c r="E3329" i="38"/>
  <c r="D3328" i="38" a="1"/>
  <c r="D3328" i="38"/>
  <c r="E3328" i="38"/>
  <c r="D3327" i="38" a="1"/>
  <c r="D3327" i="38"/>
  <c r="E3327" i="38"/>
  <c r="D3326" i="38" a="1"/>
  <c r="D3326" i="38"/>
  <c r="E3326" i="38"/>
  <c r="D3325" i="38" a="1"/>
  <c r="D3325" i="38"/>
  <c r="E3325" i="38"/>
  <c r="D3324" i="38" a="1"/>
  <c r="D3324" i="38"/>
  <c r="E3324" i="38"/>
  <c r="D3323" i="38" a="1"/>
  <c r="D3323" i="38"/>
  <c r="E3323" i="38"/>
  <c r="D3322" i="38" a="1"/>
  <c r="D3322" i="38"/>
  <c r="E3322" i="38"/>
  <c r="D3321" i="38" a="1"/>
  <c r="D3321" i="38"/>
  <c r="E3321" i="38"/>
  <c r="D3320" i="38" a="1"/>
  <c r="D3320" i="38"/>
  <c r="E3320" i="38"/>
  <c r="D3319" i="38" a="1"/>
  <c r="D3319" i="38"/>
  <c r="E3319" i="38"/>
  <c r="D3318" i="38" a="1"/>
  <c r="D3318" i="38"/>
  <c r="E3318" i="38"/>
  <c r="D3317" i="38" a="1"/>
  <c r="D3317" i="38"/>
  <c r="E3317" i="38"/>
  <c r="D3316" i="38" a="1"/>
  <c r="D3316" i="38"/>
  <c r="E3316" i="38"/>
  <c r="D3315" i="38" a="1"/>
  <c r="D3315" i="38"/>
  <c r="E3315" i="38"/>
  <c r="D3314" i="38" a="1"/>
  <c r="D3314" i="38"/>
  <c r="E3314" i="38"/>
  <c r="D3313" i="38" a="1"/>
  <c r="D3313" i="38"/>
  <c r="E3313" i="38"/>
  <c r="D3312" i="38" a="1"/>
  <c r="D3312" i="38"/>
  <c r="E3312" i="38"/>
  <c r="D3311" i="38" a="1"/>
  <c r="D3311" i="38"/>
  <c r="E3311" i="38"/>
  <c r="D3310" i="38" a="1"/>
  <c r="D3310" i="38"/>
  <c r="E3310" i="38"/>
  <c r="D3309" i="38" a="1"/>
  <c r="D3309" i="38"/>
  <c r="E3309" i="38"/>
  <c r="D3308" i="38" a="1"/>
  <c r="D3308" i="38"/>
  <c r="E3308" i="38"/>
  <c r="D3307" i="38" a="1"/>
  <c r="D3307" i="38"/>
  <c r="E3307" i="38"/>
  <c r="D3306" i="38" a="1"/>
  <c r="D3306" i="38"/>
  <c r="E3306" i="38"/>
  <c r="D3305" i="38" a="1"/>
  <c r="D3305" i="38"/>
  <c r="E3305" i="38"/>
  <c r="D3304" i="38" a="1"/>
  <c r="D3304" i="38"/>
  <c r="E3304" i="38"/>
  <c r="D3303" i="38" a="1"/>
  <c r="D3303" i="38"/>
  <c r="E3303" i="38"/>
  <c r="D3302" i="38" a="1"/>
  <c r="D3302" i="38"/>
  <c r="E3302" i="38"/>
  <c r="D3301" i="38" a="1"/>
  <c r="D3301" i="38"/>
  <c r="E3301" i="38"/>
  <c r="D3300" i="38" a="1"/>
  <c r="D3300" i="38"/>
  <c r="E3300" i="38"/>
  <c r="D3299" i="38" a="1"/>
  <c r="D3299" i="38"/>
  <c r="E3299" i="38"/>
  <c r="D3298" i="38" a="1"/>
  <c r="D3298" i="38"/>
  <c r="E3298" i="38"/>
  <c r="D3297" i="38" a="1"/>
  <c r="D3297" i="38"/>
  <c r="E3297" i="38"/>
  <c r="D3296" i="38" a="1"/>
  <c r="D3296" i="38"/>
  <c r="E3296" i="38"/>
  <c r="D3295" i="38" a="1"/>
  <c r="D3295" i="38"/>
  <c r="E3295" i="38"/>
  <c r="D3294" i="38" a="1"/>
  <c r="D3294" i="38"/>
  <c r="E3294" i="38"/>
  <c r="D3293" i="38" a="1"/>
  <c r="D3293" i="38"/>
  <c r="E3293" i="38"/>
  <c r="D3292" i="38" a="1"/>
  <c r="D3292" i="38"/>
  <c r="E3292" i="38"/>
  <c r="D3291" i="38" a="1"/>
  <c r="D3291" i="38"/>
  <c r="E3291" i="38"/>
  <c r="D3290" i="38" a="1"/>
  <c r="D3290" i="38"/>
  <c r="E3290" i="38"/>
  <c r="D3289" i="38" a="1"/>
  <c r="D3289" i="38"/>
  <c r="E3289" i="38"/>
  <c r="D3288" i="38" a="1"/>
  <c r="D3288" i="38"/>
  <c r="E3288" i="38"/>
  <c r="D3287" i="38" a="1"/>
  <c r="D3287" i="38"/>
  <c r="E3287" i="38"/>
  <c r="D3286" i="38" a="1"/>
  <c r="D3286" i="38"/>
  <c r="E3286" i="38"/>
  <c r="D3285" i="38" a="1"/>
  <c r="D3285" i="38"/>
  <c r="E3285" i="38"/>
  <c r="D3284" i="38" a="1"/>
  <c r="D3284" i="38"/>
  <c r="E3284" i="38"/>
  <c r="D3283" i="38" a="1"/>
  <c r="D3283" i="38"/>
  <c r="E3283" i="38"/>
  <c r="D3282" i="38" a="1"/>
  <c r="D3282" i="38"/>
  <c r="E3282" i="38"/>
  <c r="D3281" i="38" a="1"/>
  <c r="D3281" i="38"/>
  <c r="E3281" i="38"/>
  <c r="D3280" i="38" a="1"/>
  <c r="D3280" i="38"/>
  <c r="E3280" i="38"/>
  <c r="D3279" i="38" a="1"/>
  <c r="D3279" i="38"/>
  <c r="E3279" i="38"/>
  <c r="D3278" i="38" a="1"/>
  <c r="D3278" i="38"/>
  <c r="E3278" i="38"/>
  <c r="D3277" i="38" a="1"/>
  <c r="D3277" i="38"/>
  <c r="E3277" i="38"/>
  <c r="D3276" i="38" a="1"/>
  <c r="D3276" i="38"/>
  <c r="E3276" i="38"/>
  <c r="D3275" i="38" a="1"/>
  <c r="D3275" i="38"/>
  <c r="E3275" i="38"/>
  <c r="D3274" i="38" a="1"/>
  <c r="D3274" i="38"/>
  <c r="E3274" i="38"/>
  <c r="D3273" i="38" a="1"/>
  <c r="D3273" i="38"/>
  <c r="E3273" i="38"/>
  <c r="D3272" i="38" a="1"/>
  <c r="D3272" i="38"/>
  <c r="E3272" i="38"/>
  <c r="D3271" i="38" a="1"/>
  <c r="D3271" i="38"/>
  <c r="E3271" i="38"/>
  <c r="D3270" i="38" a="1"/>
  <c r="D3270" i="38"/>
  <c r="E3270" i="38"/>
  <c r="D3269" i="38" a="1"/>
  <c r="D3269" i="38"/>
  <c r="E3269" i="38"/>
  <c r="D3268" i="38" a="1"/>
  <c r="D3268" i="38"/>
  <c r="E3268" i="38"/>
  <c r="D3267" i="38" a="1"/>
  <c r="D3267" i="38"/>
  <c r="E3267" i="38"/>
  <c r="D3266" i="38" a="1"/>
  <c r="D3266" i="38"/>
  <c r="E3266" i="38"/>
  <c r="D3265" i="38" a="1"/>
  <c r="D3265" i="38"/>
  <c r="E3265" i="38"/>
  <c r="D3264" i="38" a="1"/>
  <c r="D3264" i="38"/>
  <c r="E3264" i="38"/>
  <c r="D3263" i="38" a="1"/>
  <c r="D3263" i="38"/>
  <c r="E3263" i="38"/>
  <c r="D3262" i="38" a="1"/>
  <c r="D3262" i="38"/>
  <c r="E3262" i="38"/>
  <c r="D3261" i="38" a="1"/>
  <c r="D3261" i="38"/>
  <c r="E3261" i="38"/>
  <c r="D3260" i="38" a="1"/>
  <c r="D3260" i="38"/>
  <c r="E3260" i="38"/>
  <c r="D3259" i="38" a="1"/>
  <c r="D3259" i="38"/>
  <c r="E3259" i="38"/>
  <c r="D3258" i="38" a="1"/>
  <c r="D3258" i="38"/>
  <c r="E3258" i="38"/>
  <c r="D3257" i="38" a="1"/>
  <c r="D3257" i="38"/>
  <c r="E3257" i="38"/>
  <c r="D3256" i="38" a="1"/>
  <c r="D3256" i="38"/>
  <c r="E3256" i="38"/>
  <c r="D3255" i="38" a="1"/>
  <c r="D3255" i="38"/>
  <c r="E3255" i="38"/>
  <c r="D3254" i="38" a="1"/>
  <c r="D3254" i="38"/>
  <c r="E3254" i="38"/>
  <c r="D3253" i="38" a="1"/>
  <c r="D3253" i="38"/>
  <c r="E3253" i="38"/>
  <c r="D3252" i="38" a="1"/>
  <c r="D3252" i="38"/>
  <c r="E3252" i="38"/>
  <c r="D3251" i="38" a="1"/>
  <c r="D3251" i="38"/>
  <c r="E3251" i="38"/>
  <c r="D3250" i="38" a="1"/>
  <c r="D3250" i="38"/>
  <c r="E3250" i="38"/>
  <c r="D3249" i="38" a="1"/>
  <c r="D3249" i="38"/>
  <c r="E3249" i="38"/>
  <c r="D3248" i="38" a="1"/>
  <c r="D3248" i="38"/>
  <c r="E3248" i="38"/>
  <c r="D3247" i="38" a="1"/>
  <c r="D3247" i="38"/>
  <c r="E3247" i="38"/>
  <c r="D3246" i="38" a="1"/>
  <c r="D3246" i="38"/>
  <c r="E3246" i="38"/>
  <c r="D3245" i="38" a="1"/>
  <c r="D3245" i="38"/>
  <c r="E3245" i="38"/>
  <c r="D3244" i="38" a="1"/>
  <c r="D3244" i="38"/>
  <c r="E3244" i="38"/>
  <c r="D3243" i="38" a="1"/>
  <c r="D3243" i="38"/>
  <c r="E3243" i="38"/>
  <c r="D3242" i="38" a="1"/>
  <c r="D3242" i="38"/>
  <c r="E3242" i="38"/>
  <c r="D3241" i="38" a="1"/>
  <c r="D3241" i="38"/>
  <c r="E3241" i="38"/>
  <c r="D3240" i="38" a="1"/>
  <c r="D3240" i="38"/>
  <c r="E3240" i="38"/>
  <c r="D3239" i="38" a="1"/>
  <c r="D3239" i="38"/>
  <c r="E3239" i="38"/>
  <c r="D3238" i="38" a="1"/>
  <c r="D3238" i="38"/>
  <c r="E3238" i="38"/>
  <c r="D3237" i="38" a="1"/>
  <c r="D3237" i="38"/>
  <c r="E3237" i="38"/>
  <c r="D3236" i="38" a="1"/>
  <c r="D3236" i="38"/>
  <c r="E3236" i="38"/>
  <c r="D3235" i="38" a="1"/>
  <c r="D3235" i="38"/>
  <c r="E3235" i="38"/>
  <c r="D3234" i="38" a="1"/>
  <c r="D3234" i="38"/>
  <c r="E3234" i="38"/>
  <c r="D3233" i="38" a="1"/>
  <c r="D3233" i="38"/>
  <c r="E3233" i="38"/>
  <c r="D3232" i="38" a="1"/>
  <c r="D3232" i="38"/>
  <c r="E3232" i="38"/>
  <c r="D3231" i="38" a="1"/>
  <c r="D3231" i="38"/>
  <c r="E3231" i="38"/>
  <c r="D3230" i="38" a="1"/>
  <c r="D3230" i="38"/>
  <c r="E3230" i="38"/>
  <c r="D3229" i="38" a="1"/>
  <c r="D3229" i="38"/>
  <c r="E3229" i="38"/>
  <c r="D3228" i="38" a="1"/>
  <c r="D3228" i="38"/>
  <c r="E3228" i="38"/>
  <c r="D3227" i="38" a="1"/>
  <c r="D3227" i="38"/>
  <c r="E3227" i="38"/>
  <c r="D3226" i="38" a="1"/>
  <c r="D3226" i="38"/>
  <c r="E3226" i="38"/>
  <c r="D3225" i="38" a="1"/>
  <c r="D3225" i="38"/>
  <c r="E3225" i="38"/>
  <c r="D3224" i="38" a="1"/>
  <c r="D3224" i="38"/>
  <c r="E3224" i="38"/>
  <c r="D3223" i="38" a="1"/>
  <c r="D3223" i="38"/>
  <c r="E3223" i="38"/>
  <c r="D3222" i="38" a="1"/>
  <c r="D3222" i="38"/>
  <c r="E3222" i="38"/>
  <c r="D3221" i="38" a="1"/>
  <c r="D3221" i="38"/>
  <c r="E3221" i="38"/>
  <c r="D3220" i="38" a="1"/>
  <c r="D3220" i="38"/>
  <c r="E3220" i="38"/>
  <c r="D3219" i="38" a="1"/>
  <c r="D3219" i="38"/>
  <c r="E3219" i="38"/>
  <c r="D3218" i="38" a="1"/>
  <c r="D3218" i="38"/>
  <c r="E3218" i="38"/>
  <c r="D3217" i="38" a="1"/>
  <c r="D3217" i="38"/>
  <c r="E3217" i="38"/>
  <c r="D3216" i="38" a="1"/>
  <c r="D3216" i="38"/>
  <c r="E3216" i="38"/>
  <c r="D3215" i="38" a="1"/>
  <c r="D3215" i="38"/>
  <c r="E3215" i="38"/>
  <c r="D3214" i="38" a="1"/>
  <c r="D3214" i="38"/>
  <c r="E3214" i="38"/>
  <c r="D3213" i="38" a="1"/>
  <c r="D3213" i="38"/>
  <c r="E3213" i="38"/>
  <c r="D3212" i="38" a="1"/>
  <c r="D3212" i="38"/>
  <c r="E3212" i="38"/>
  <c r="D3211" i="38" a="1"/>
  <c r="D3211" i="38"/>
  <c r="E3211" i="38"/>
  <c r="D3210" i="38" a="1"/>
  <c r="D3210" i="38"/>
  <c r="E3210" i="38"/>
  <c r="D3209" i="38" a="1"/>
  <c r="D3209" i="38"/>
  <c r="E3209" i="38"/>
  <c r="D3208" i="38" a="1"/>
  <c r="D3208" i="38"/>
  <c r="E3208" i="38"/>
  <c r="D3207" i="38" a="1"/>
  <c r="D3207" i="38"/>
  <c r="E3207" i="38"/>
  <c r="D3206" i="38" a="1"/>
  <c r="D3206" i="38"/>
  <c r="E3206" i="38"/>
  <c r="D3205" i="38" a="1"/>
  <c r="D3205" i="38"/>
  <c r="E3205" i="38"/>
  <c r="D3204" i="38" a="1"/>
  <c r="D3204" i="38"/>
  <c r="E3204" i="38"/>
  <c r="D3203" i="38" a="1"/>
  <c r="D3203" i="38"/>
  <c r="E3203" i="38"/>
  <c r="D3202" i="38" a="1"/>
  <c r="D3202" i="38"/>
  <c r="E3202" i="38"/>
  <c r="D3201" i="38" a="1"/>
  <c r="D3201" i="38"/>
  <c r="E3201" i="38"/>
  <c r="D3200" i="38" a="1"/>
  <c r="D3200" i="38"/>
  <c r="E3200" i="38"/>
  <c r="D3199" i="38" a="1"/>
  <c r="D3199" i="38"/>
  <c r="E3199" i="38"/>
  <c r="D3198" i="38" a="1"/>
  <c r="D3198" i="38"/>
  <c r="E3198" i="38"/>
  <c r="D3197" i="38" a="1"/>
  <c r="D3197" i="38"/>
  <c r="E3197" i="38"/>
  <c r="D3196" i="38" a="1"/>
  <c r="D3196" i="38"/>
  <c r="E3196" i="38"/>
  <c r="D3195" i="38" a="1"/>
  <c r="D3195" i="38"/>
  <c r="E3195" i="38"/>
  <c r="D3194" i="38" a="1"/>
  <c r="D3194" i="38"/>
  <c r="E3194" i="38"/>
  <c r="D3193" i="38" a="1"/>
  <c r="D3193" i="38"/>
  <c r="E3193" i="38"/>
  <c r="D3192" i="38" a="1"/>
  <c r="D3192" i="38"/>
  <c r="E3192" i="38"/>
  <c r="D3191" i="38" a="1"/>
  <c r="D3191" i="38"/>
  <c r="E3191" i="38"/>
  <c r="D3190" i="38" a="1"/>
  <c r="D3190" i="38"/>
  <c r="E3190" i="38"/>
  <c r="D3189" i="38" a="1"/>
  <c r="D3189" i="38"/>
  <c r="E3189" i="38"/>
  <c r="D3188" i="38" a="1"/>
  <c r="D3188" i="38"/>
  <c r="E3188" i="38"/>
  <c r="D3187" i="38" a="1"/>
  <c r="D3187" i="38"/>
  <c r="E3187" i="38"/>
  <c r="D3186" i="38" a="1"/>
  <c r="D3186" i="38"/>
  <c r="E3186" i="38"/>
  <c r="D3185" i="38" a="1"/>
  <c r="D3185" i="38"/>
  <c r="E3185" i="38"/>
  <c r="D3184" i="38" a="1"/>
  <c r="D3184" i="38"/>
  <c r="E3184" i="38"/>
  <c r="D3183" i="38" a="1"/>
  <c r="D3183" i="38"/>
  <c r="E3183" i="38"/>
  <c r="D3182" i="38" a="1"/>
  <c r="D3182" i="38"/>
  <c r="E3182" i="38"/>
  <c r="D3181" i="38" a="1"/>
  <c r="D3181" i="38"/>
  <c r="E3181" i="38"/>
  <c r="D3180" i="38" a="1"/>
  <c r="D3180" i="38"/>
  <c r="E3180" i="38"/>
  <c r="D3179" i="38" a="1"/>
  <c r="D3179" i="38"/>
  <c r="E3179" i="38"/>
  <c r="D3178" i="38" a="1"/>
  <c r="D3178" i="38"/>
  <c r="E3178" i="38"/>
  <c r="D3177" i="38" a="1"/>
  <c r="D3177" i="38"/>
  <c r="E3177" i="38"/>
  <c r="D3176" i="38" a="1"/>
  <c r="D3176" i="38"/>
  <c r="E3176" i="38"/>
  <c r="D3175" i="38" a="1"/>
  <c r="D3175" i="38"/>
  <c r="E3175" i="38"/>
  <c r="D3174" i="38" a="1"/>
  <c r="D3174" i="38"/>
  <c r="E3174" i="38"/>
  <c r="D3173" i="38" a="1"/>
  <c r="D3173" i="38"/>
  <c r="E3173" i="38"/>
  <c r="D3172" i="38" a="1"/>
  <c r="D3172" i="38"/>
  <c r="E3172" i="38"/>
  <c r="D3171" i="38" a="1"/>
  <c r="D3171" i="38"/>
  <c r="E3171" i="38"/>
  <c r="D3170" i="38" a="1"/>
  <c r="D3170" i="38"/>
  <c r="E3170" i="38"/>
  <c r="D3169" i="38" a="1"/>
  <c r="D3169" i="38"/>
  <c r="E3169" i="38"/>
  <c r="D3168" i="38" a="1"/>
  <c r="D3168" i="38"/>
  <c r="E3168" i="38"/>
  <c r="D3167" i="38" a="1"/>
  <c r="D3167" i="38"/>
  <c r="E3167" i="38"/>
  <c r="D3166" i="38" a="1"/>
  <c r="D3166" i="38"/>
  <c r="E3166" i="38"/>
  <c r="D3165" i="38" a="1"/>
  <c r="D3165" i="38"/>
  <c r="E3165" i="38"/>
  <c r="D3164" i="38" a="1"/>
  <c r="D3164" i="38"/>
  <c r="E3164" i="38"/>
  <c r="D3163" i="38" a="1"/>
  <c r="D3163" i="38"/>
  <c r="E3163" i="38"/>
  <c r="D3162" i="38" a="1"/>
  <c r="D3162" i="38"/>
  <c r="E3162" i="38"/>
  <c r="D3161" i="38" a="1"/>
  <c r="D3161" i="38"/>
  <c r="E3161" i="38"/>
  <c r="D3160" i="38" a="1"/>
  <c r="D3160" i="38"/>
  <c r="E3160" i="38"/>
  <c r="D3159" i="38" a="1"/>
  <c r="D3159" i="38"/>
  <c r="E3159" i="38"/>
  <c r="D3158" i="38" a="1"/>
  <c r="D3158" i="38"/>
  <c r="E3158" i="38"/>
  <c r="D3157" i="38" a="1"/>
  <c r="D3157" i="38"/>
  <c r="E3157" i="38"/>
  <c r="D3156" i="38" a="1"/>
  <c r="D3156" i="38"/>
  <c r="E3156" i="38"/>
  <c r="D3155" i="38" a="1"/>
  <c r="D3155" i="38"/>
  <c r="E3155" i="38"/>
  <c r="D3154" i="38" a="1"/>
  <c r="D3154" i="38"/>
  <c r="E3154" i="38"/>
  <c r="D3153" i="38" a="1"/>
  <c r="D3153" i="38"/>
  <c r="E3153" i="38"/>
  <c r="D3152" i="38" a="1"/>
  <c r="D3152" i="38"/>
  <c r="E3152" i="38"/>
  <c r="D3151" i="38" a="1"/>
  <c r="D3151" i="38"/>
  <c r="E3151" i="38"/>
  <c r="D3150" i="38" a="1"/>
  <c r="D3150" i="38"/>
  <c r="E3150" i="38"/>
  <c r="D3149" i="38" a="1"/>
  <c r="D3149" i="38"/>
  <c r="E3149" i="38"/>
  <c r="D3148" i="38" a="1"/>
  <c r="D3148" i="38"/>
  <c r="E3148" i="38"/>
  <c r="D3147" i="38" a="1"/>
  <c r="D3147" i="38"/>
  <c r="E3147" i="38"/>
  <c r="D3146" i="38" a="1"/>
  <c r="D3146" i="38"/>
  <c r="E3146" i="38"/>
  <c r="D3145" i="38" a="1"/>
  <c r="D3145" i="38"/>
  <c r="E3145" i="38"/>
  <c r="D3144" i="38" a="1"/>
  <c r="D3144" i="38"/>
  <c r="E3144" i="38"/>
  <c r="D3143" i="38" a="1"/>
  <c r="D3143" i="38"/>
  <c r="E3143" i="38"/>
  <c r="D3142" i="38" a="1"/>
  <c r="D3142" i="38"/>
  <c r="E3142" i="38"/>
  <c r="D3141" i="38" a="1"/>
  <c r="D3141" i="38"/>
  <c r="E3141" i="38"/>
  <c r="D3140" i="38" a="1"/>
  <c r="D3140" i="38"/>
  <c r="E3140" i="38"/>
  <c r="D3139" i="38" a="1"/>
  <c r="D3139" i="38"/>
  <c r="E3139" i="38"/>
  <c r="D3138" i="38" a="1"/>
  <c r="D3138" i="38"/>
  <c r="E3138" i="38"/>
  <c r="D3137" i="38" a="1"/>
  <c r="D3137" i="38"/>
  <c r="E3137" i="38"/>
  <c r="D3136" i="38" a="1"/>
  <c r="D3136" i="38"/>
  <c r="E3136" i="38"/>
  <c r="D3135" i="38" a="1"/>
  <c r="D3135" i="38"/>
  <c r="E3135" i="38"/>
  <c r="D3134" i="38" a="1"/>
  <c r="D3134" i="38"/>
  <c r="E3134" i="38"/>
  <c r="D3133" i="38" a="1"/>
  <c r="D3133" i="38"/>
  <c r="E3133" i="38"/>
  <c r="D3132" i="38" a="1"/>
  <c r="D3132" i="38"/>
  <c r="E3132" i="38"/>
  <c r="D3131" i="38" a="1"/>
  <c r="D3131" i="38"/>
  <c r="E3131" i="38"/>
  <c r="D3130" i="38" a="1"/>
  <c r="D3130" i="38"/>
  <c r="E3130" i="38"/>
  <c r="D3129" i="38" a="1"/>
  <c r="D3129" i="38"/>
  <c r="E3129" i="38"/>
  <c r="D3128" i="38" a="1"/>
  <c r="D3128" i="38"/>
  <c r="E3128" i="38"/>
  <c r="D3127" i="38" a="1"/>
  <c r="D3127" i="38"/>
  <c r="E3127" i="38"/>
  <c r="D3126" i="38" a="1"/>
  <c r="D3126" i="38"/>
  <c r="D2889" i="38" a="1"/>
  <c r="D2889" i="38"/>
  <c r="E2889" i="38"/>
  <c r="D2888" i="38" a="1"/>
  <c r="D2888" i="38"/>
  <c r="E2888" i="38"/>
  <c r="D2887" i="38" a="1"/>
  <c r="D2887" i="38"/>
  <c r="E2887" i="38"/>
  <c r="D2886" i="38" a="1"/>
  <c r="D2886" i="38"/>
  <c r="E2886" i="38"/>
  <c r="D2885" i="38" a="1"/>
  <c r="D2885" i="38"/>
  <c r="E2885" i="38"/>
  <c r="D2884" i="38" a="1"/>
  <c r="D2884" i="38"/>
  <c r="E2884" i="38"/>
  <c r="D2883" i="38" a="1"/>
  <c r="D2883" i="38"/>
  <c r="E2883" i="38"/>
  <c r="D2882" i="38" a="1"/>
  <c r="D2882" i="38"/>
  <c r="E2882" i="38"/>
  <c r="D2881" i="38" a="1"/>
  <c r="D2881" i="38"/>
  <c r="E2881" i="38"/>
  <c r="D2880" i="38" a="1"/>
  <c r="D2880" i="38"/>
  <c r="E2880" i="38"/>
  <c r="D2879" i="38" a="1"/>
  <c r="D2879" i="38"/>
  <c r="E2879" i="38"/>
  <c r="D2878" i="38" a="1"/>
  <c r="D2878" i="38"/>
  <c r="E2878" i="38"/>
  <c r="D2877" i="38" a="1"/>
  <c r="D2877" i="38"/>
  <c r="E2877" i="38"/>
  <c r="D2876" i="38" a="1"/>
  <c r="D2876" i="38"/>
  <c r="E2876" i="38"/>
  <c r="D2875" i="38" a="1"/>
  <c r="D2875" i="38"/>
  <c r="E2875" i="38"/>
  <c r="D2874" i="38" a="1"/>
  <c r="D2874" i="38"/>
  <c r="E2874" i="38"/>
  <c r="D2873" i="38" a="1"/>
  <c r="D2873" i="38"/>
  <c r="E2873" i="38"/>
  <c r="D2872" i="38" a="1"/>
  <c r="D2872" i="38"/>
  <c r="E2872" i="38"/>
  <c r="D2871" i="38" a="1"/>
  <c r="D2871" i="38"/>
  <c r="E2871" i="38"/>
  <c r="D2870" i="38" a="1"/>
  <c r="D2870" i="38"/>
  <c r="E2870" i="38"/>
  <c r="D2869" i="38" a="1"/>
  <c r="D2869" i="38"/>
  <c r="E2869" i="38"/>
  <c r="D2868" i="38" a="1"/>
  <c r="D2868" i="38"/>
  <c r="E2868" i="38"/>
  <c r="D2867" i="38" a="1"/>
  <c r="D2867" i="38"/>
  <c r="E2867" i="38"/>
  <c r="D2866" i="38" a="1"/>
  <c r="D2866" i="38"/>
  <c r="E2866" i="38"/>
  <c r="D2865" i="38" a="1"/>
  <c r="D2865" i="38"/>
  <c r="E2865" i="38"/>
  <c r="D2864" i="38" a="1"/>
  <c r="D2864" i="38"/>
  <c r="E2864" i="38"/>
  <c r="D2863" i="38" a="1"/>
  <c r="D2863" i="38"/>
  <c r="E2863" i="38"/>
  <c r="D2862" i="38" a="1"/>
  <c r="D2862" i="38"/>
  <c r="E2862" i="38"/>
  <c r="D2861" i="38" a="1"/>
  <c r="D2861" i="38"/>
  <c r="E2861" i="38"/>
  <c r="D2860" i="38" a="1"/>
  <c r="D2860" i="38"/>
  <c r="E2860" i="38"/>
  <c r="D2859" i="38" a="1"/>
  <c r="D2859" i="38"/>
  <c r="E2859" i="38"/>
  <c r="D2858" i="38" a="1"/>
  <c r="D2858" i="38"/>
  <c r="E2858" i="38"/>
  <c r="D2857" i="38" a="1"/>
  <c r="D2857" i="38"/>
  <c r="E2857" i="38"/>
  <c r="D2856" i="38" a="1"/>
  <c r="D2856" i="38"/>
  <c r="E2856" i="38"/>
  <c r="D2855" i="38" a="1"/>
  <c r="D2855" i="38"/>
  <c r="E2855" i="38"/>
  <c r="D2854" i="38" a="1"/>
  <c r="D2854" i="38"/>
  <c r="E2854" i="38"/>
  <c r="D2853" i="38" a="1"/>
  <c r="D2853" i="38"/>
  <c r="E2853" i="38"/>
  <c r="D2852" i="38" a="1"/>
  <c r="D2852" i="38"/>
  <c r="E2852" i="38"/>
  <c r="D2851" i="38" a="1"/>
  <c r="D2851" i="38"/>
  <c r="E2851" i="38"/>
  <c r="D2850" i="38" a="1"/>
  <c r="D2850" i="38"/>
  <c r="E2850" i="38"/>
  <c r="D2849" i="38" a="1"/>
  <c r="D2849" i="38"/>
  <c r="E2849" i="38"/>
  <c r="D2848" i="38" a="1"/>
  <c r="D2848" i="38"/>
  <c r="E2848" i="38"/>
  <c r="D2847" i="38" a="1"/>
  <c r="D2847" i="38"/>
  <c r="E2847" i="38"/>
  <c r="D2846" i="38" a="1"/>
  <c r="D2846" i="38"/>
  <c r="E2846" i="38"/>
  <c r="D2845" i="38" a="1"/>
  <c r="D2845" i="38"/>
  <c r="E2845" i="38"/>
  <c r="D2844" i="38" a="1"/>
  <c r="D2844" i="38"/>
  <c r="E2844" i="38"/>
  <c r="D2843" i="38" a="1"/>
  <c r="D2843" i="38"/>
  <c r="E2843" i="38"/>
  <c r="D2842" i="38" a="1"/>
  <c r="D2842" i="38"/>
  <c r="E2842" i="38"/>
  <c r="D2841" i="38" a="1"/>
  <c r="D2841" i="38"/>
  <c r="E2841" i="38"/>
  <c r="D2840" i="38" a="1"/>
  <c r="D2840" i="38"/>
  <c r="E2840" i="38"/>
  <c r="D2839" i="38" a="1"/>
  <c r="D2839" i="38"/>
  <c r="E2839" i="38"/>
  <c r="D2838" i="38" a="1"/>
  <c r="D2838" i="38"/>
  <c r="E2838" i="38"/>
  <c r="D2837" i="38" a="1"/>
  <c r="D2837" i="38"/>
  <c r="E2837" i="38"/>
  <c r="D2836" i="38" a="1"/>
  <c r="D2836" i="38"/>
  <c r="E2836" i="38"/>
  <c r="D2835" i="38" a="1"/>
  <c r="D2835" i="38"/>
  <c r="E2835" i="38"/>
  <c r="D2834" i="38" a="1"/>
  <c r="D2834" i="38"/>
  <c r="E2834" i="38"/>
  <c r="D2833" i="38" a="1"/>
  <c r="D2833" i="38"/>
  <c r="E2833" i="38"/>
  <c r="D2832" i="38" a="1"/>
  <c r="D2832" i="38"/>
  <c r="E2832" i="38"/>
  <c r="D2831" i="38" a="1"/>
  <c r="D2831" i="38"/>
  <c r="E2831" i="38"/>
  <c r="D2830" i="38" a="1"/>
  <c r="D2830" i="38"/>
  <c r="E2830" i="38"/>
  <c r="D2829" i="38" a="1"/>
  <c r="D2829" i="38"/>
  <c r="E2829" i="38"/>
  <c r="D2828" i="38" a="1"/>
  <c r="D2828" i="38"/>
  <c r="E2828" i="38"/>
  <c r="D2827" i="38" a="1"/>
  <c r="D2827" i="38"/>
  <c r="E2827" i="38"/>
  <c r="D2826" i="38" a="1"/>
  <c r="D2826" i="38"/>
  <c r="E2826" i="38"/>
  <c r="D2825" i="38" a="1"/>
  <c r="D2825" i="38"/>
  <c r="E2825" i="38"/>
  <c r="D2824" i="38" a="1"/>
  <c r="D2824" i="38"/>
  <c r="E2824" i="38"/>
  <c r="D2823" i="38" a="1"/>
  <c r="D2823" i="38"/>
  <c r="E2823" i="38"/>
  <c r="D2822" i="38" a="1"/>
  <c r="D2822" i="38"/>
  <c r="E2822" i="38"/>
  <c r="D2821" i="38" a="1"/>
  <c r="D2821" i="38"/>
  <c r="E2821" i="38"/>
  <c r="D2820" i="38" a="1"/>
  <c r="D2820" i="38"/>
  <c r="E2820" i="38"/>
  <c r="D2819" i="38" a="1"/>
  <c r="D2819" i="38"/>
  <c r="E2819" i="38"/>
  <c r="D2818" i="38" a="1"/>
  <c r="D2818" i="38"/>
  <c r="E2818" i="38"/>
  <c r="D2817" i="38" a="1"/>
  <c r="D2817" i="38"/>
  <c r="E2817" i="38"/>
  <c r="D2816" i="38" a="1"/>
  <c r="D2816" i="38"/>
  <c r="E2816" i="38"/>
  <c r="D2815" i="38" a="1"/>
  <c r="D2815" i="38"/>
  <c r="E2815" i="38"/>
  <c r="D2814" i="38" a="1"/>
  <c r="D2814" i="38"/>
  <c r="E2814" i="38"/>
  <c r="D2813" i="38" a="1"/>
  <c r="D2813" i="38"/>
  <c r="E2813" i="38"/>
  <c r="D2812" i="38" a="1"/>
  <c r="D2812" i="38"/>
  <c r="E2812" i="38"/>
  <c r="D2811" i="38" a="1"/>
  <c r="D2811" i="38"/>
  <c r="E2811" i="38"/>
  <c r="D2810" i="38" a="1"/>
  <c r="D2810" i="38"/>
  <c r="E2810" i="38"/>
  <c r="D2809" i="38" a="1"/>
  <c r="D2809" i="38"/>
  <c r="E2809" i="38"/>
  <c r="D2808" i="38" a="1"/>
  <c r="D2808" i="38"/>
  <c r="E2808" i="38"/>
  <c r="D2807" i="38" a="1"/>
  <c r="D2807" i="38"/>
  <c r="E2807" i="38"/>
  <c r="D2806" i="38" a="1"/>
  <c r="D2806" i="38"/>
  <c r="E2806" i="38"/>
  <c r="D2805" i="38" a="1"/>
  <c r="D2805" i="38"/>
  <c r="E2805" i="38"/>
  <c r="D2804" i="38" a="1"/>
  <c r="D2804" i="38"/>
  <c r="E2804" i="38"/>
  <c r="D2803" i="38" a="1"/>
  <c r="D2803" i="38"/>
  <c r="E2803" i="38"/>
  <c r="D2802" i="38" a="1"/>
  <c r="D2802" i="38"/>
  <c r="E2802" i="38"/>
  <c r="D2801" i="38" a="1"/>
  <c r="D2801" i="38"/>
  <c r="E2801" i="38"/>
  <c r="D2800" i="38" a="1"/>
  <c r="D2800" i="38"/>
  <c r="E2800" i="38"/>
  <c r="D2799" i="38" a="1"/>
  <c r="D2799" i="38"/>
  <c r="E2799" i="38"/>
  <c r="D2798" i="38" a="1"/>
  <c r="D2798" i="38"/>
  <c r="E2798" i="38"/>
  <c r="D2797" i="38" a="1"/>
  <c r="D2797" i="38"/>
  <c r="E2797" i="38"/>
  <c r="D2796" i="38" a="1"/>
  <c r="D2796" i="38"/>
  <c r="E2796" i="38"/>
  <c r="D2795" i="38" a="1"/>
  <c r="D2795" i="38"/>
  <c r="E2795" i="38"/>
  <c r="D2794" i="38" a="1"/>
  <c r="D2794" i="38"/>
  <c r="E2794" i="38"/>
  <c r="D2793" i="38" a="1"/>
  <c r="D2793" i="38"/>
  <c r="E2793" i="38"/>
  <c r="D2792" i="38" a="1"/>
  <c r="D2792" i="38"/>
  <c r="E2792" i="38"/>
  <c r="D2791" i="38" a="1"/>
  <c r="D2791" i="38"/>
  <c r="E2791" i="38"/>
  <c r="D2790" i="38" a="1"/>
  <c r="D2790" i="38"/>
  <c r="E2790" i="38"/>
  <c r="D2789" i="38" a="1"/>
  <c r="D2789" i="38"/>
  <c r="E2789" i="38"/>
  <c r="D2788" i="38" a="1"/>
  <c r="D2788" i="38"/>
  <c r="E2788" i="38"/>
  <c r="D2787" i="38" a="1"/>
  <c r="D2787" i="38"/>
  <c r="E2787" i="38"/>
  <c r="D2786" i="38" a="1"/>
  <c r="D2786" i="38"/>
  <c r="E2786" i="38"/>
  <c r="D2785" i="38" a="1"/>
  <c r="D2785" i="38"/>
  <c r="E2785" i="38"/>
  <c r="D2784" i="38" a="1"/>
  <c r="D2784" i="38"/>
  <c r="E2784" i="38"/>
  <c r="D2783" i="38" a="1"/>
  <c r="D2783" i="38"/>
  <c r="E2783" i="38"/>
  <c r="D2782" i="38" a="1"/>
  <c r="D2782" i="38"/>
  <c r="E2782" i="38"/>
  <c r="D2781" i="38" a="1"/>
  <c r="D2781" i="38"/>
  <c r="E2781" i="38"/>
  <c r="D2780" i="38" a="1"/>
  <c r="D2780" i="38"/>
  <c r="E2780" i="38"/>
  <c r="D2779" i="38" a="1"/>
  <c r="D2779" i="38"/>
  <c r="E2779" i="38"/>
  <c r="D2778" i="38" a="1"/>
  <c r="D2778" i="38"/>
  <c r="E2778" i="38"/>
  <c r="D2777" i="38" a="1"/>
  <c r="D2777" i="38"/>
  <c r="E2777" i="38"/>
  <c r="D2776" i="38" a="1"/>
  <c r="D2776" i="38"/>
  <c r="E2776" i="38"/>
  <c r="D2775" i="38" a="1"/>
  <c r="D2775" i="38"/>
  <c r="E2775" i="38"/>
  <c r="D2774" i="38" a="1"/>
  <c r="D2774" i="38"/>
  <c r="E2774" i="38"/>
  <c r="D2773" i="38" a="1"/>
  <c r="D2773" i="38"/>
  <c r="E2773" i="38"/>
  <c r="D2772" i="38" a="1"/>
  <c r="D2772" i="38"/>
  <c r="E2772" i="38"/>
  <c r="D2771" i="38" a="1"/>
  <c r="D2771" i="38"/>
  <c r="E2771" i="38"/>
  <c r="D2770" i="38" a="1"/>
  <c r="D2770" i="38"/>
  <c r="E2770" i="38"/>
  <c r="D2769" i="38" a="1"/>
  <c r="D2769" i="38"/>
  <c r="E2769" i="38"/>
  <c r="D2768" i="38" a="1"/>
  <c r="D2768" i="38"/>
  <c r="E2768" i="38"/>
  <c r="D2767" i="38" a="1"/>
  <c r="D2767" i="38"/>
  <c r="E2767" i="38"/>
  <c r="D2766" i="38" a="1"/>
  <c r="D2766" i="38"/>
  <c r="E2766" i="38"/>
  <c r="D2765" i="38" a="1"/>
  <c r="D2765" i="38"/>
  <c r="E2765" i="38"/>
  <c r="D2764" i="38" a="1"/>
  <c r="D2764" i="38"/>
  <c r="E2764" i="38"/>
  <c r="D2763" i="38" a="1"/>
  <c r="D2763" i="38"/>
  <c r="E2763" i="38"/>
  <c r="D2762" i="38" a="1"/>
  <c r="D2762" i="38"/>
  <c r="E2762" i="38"/>
  <c r="D2761" i="38" a="1"/>
  <c r="D2761" i="38"/>
  <c r="E2761" i="38"/>
  <c r="D2760" i="38" a="1"/>
  <c r="D2760" i="38"/>
  <c r="E2760" i="38"/>
  <c r="D2759" i="38" a="1"/>
  <c r="D2759" i="38"/>
  <c r="E2759" i="38"/>
  <c r="D2758" i="38" a="1"/>
  <c r="D2758" i="38"/>
  <c r="E2758" i="38"/>
  <c r="D2757" i="38" a="1"/>
  <c r="D2757" i="38"/>
  <c r="E2757" i="38"/>
  <c r="D2756" i="38" a="1"/>
  <c r="D2756" i="38"/>
  <c r="E2756" i="38"/>
  <c r="D2755" i="38" a="1"/>
  <c r="D2755" i="38"/>
  <c r="E2755" i="38"/>
  <c r="D2754" i="38" a="1"/>
  <c r="D2754" i="38"/>
  <c r="E2754" i="38"/>
  <c r="D2753" i="38" a="1"/>
  <c r="D2753" i="38"/>
  <c r="E2753" i="38"/>
  <c r="D2752" i="38" a="1"/>
  <c r="D2752" i="38"/>
  <c r="E2752" i="38"/>
  <c r="D2751" i="38" a="1"/>
  <c r="D2751" i="38"/>
  <c r="E2751" i="38"/>
  <c r="D2750" i="38" a="1"/>
  <c r="D2750" i="38"/>
  <c r="E2750" i="38"/>
  <c r="D2749" i="38" a="1"/>
  <c r="D2749" i="38"/>
  <c r="E2749" i="38"/>
  <c r="D2748" i="38" a="1"/>
  <c r="D2748" i="38"/>
  <c r="E2748" i="38"/>
  <c r="D2747" i="38" a="1"/>
  <c r="D2747" i="38"/>
  <c r="E2747" i="38"/>
  <c r="D2746" i="38" a="1"/>
  <c r="D2746" i="38"/>
  <c r="E2746" i="38"/>
  <c r="D2745" i="38" a="1"/>
  <c r="D2745" i="38"/>
  <c r="E2745" i="38"/>
  <c r="D2744" i="38" a="1"/>
  <c r="D2744" i="38"/>
  <c r="E2744" i="38"/>
  <c r="D2743" i="38" a="1"/>
  <c r="D2743" i="38"/>
  <c r="E2743" i="38"/>
  <c r="D2742" i="38" a="1"/>
  <c r="D2742" i="38"/>
  <c r="E2742" i="38"/>
  <c r="D2741" i="38" a="1"/>
  <c r="D2741" i="38"/>
  <c r="E2741" i="38"/>
  <c r="D2740" i="38" a="1"/>
  <c r="D2740" i="38"/>
  <c r="E2740" i="38"/>
  <c r="D2739" i="38" a="1"/>
  <c r="D2739" i="38"/>
  <c r="E2739" i="38"/>
  <c r="D2738" i="38" a="1"/>
  <c r="D2738" i="38"/>
  <c r="E2738" i="38"/>
  <c r="D2737" i="38" a="1"/>
  <c r="D2737" i="38"/>
  <c r="E2737" i="38"/>
  <c r="D2736" i="38" a="1"/>
  <c r="D2736" i="38"/>
  <c r="E2736" i="38"/>
  <c r="D2735" i="38" a="1"/>
  <c r="D2735" i="38"/>
  <c r="E2735" i="38"/>
  <c r="D2734" i="38" a="1"/>
  <c r="D2734" i="38"/>
  <c r="E2734" i="38"/>
  <c r="D2733" i="38" a="1"/>
  <c r="D2733" i="38"/>
  <c r="E2733" i="38"/>
  <c r="D2732" i="38" a="1"/>
  <c r="D2732" i="38"/>
  <c r="E2732" i="38"/>
  <c r="D2731" i="38" a="1"/>
  <c r="D2731" i="38"/>
  <c r="E2731" i="38"/>
  <c r="D2730" i="38" a="1"/>
  <c r="D2730" i="38"/>
  <c r="E2730" i="38"/>
  <c r="D2729" i="38" a="1"/>
  <c r="D2729" i="38"/>
  <c r="E2729" i="38"/>
  <c r="D2728" i="38" a="1"/>
  <c r="D2728" i="38"/>
  <c r="E2728" i="38"/>
  <c r="D2727" i="38" a="1"/>
  <c r="D2727" i="38"/>
  <c r="E2727" i="38"/>
  <c r="D2726" i="38" a="1"/>
  <c r="D2726" i="38"/>
  <c r="E2726" i="38"/>
  <c r="D2725" i="38" a="1"/>
  <c r="D2725" i="38"/>
  <c r="E2725" i="38"/>
  <c r="D2724" i="38" a="1"/>
  <c r="D2724" i="38"/>
  <c r="E2724" i="38"/>
  <c r="D2723" i="38" a="1"/>
  <c r="D2723" i="38"/>
  <c r="E2723" i="38"/>
  <c r="D2722" i="38" a="1"/>
  <c r="D2722" i="38"/>
  <c r="E2722" i="38"/>
  <c r="D2721" i="38" a="1"/>
  <c r="D2721" i="38"/>
  <c r="E2721" i="38"/>
  <c r="D2720" i="38" a="1"/>
  <c r="D2720" i="38"/>
  <c r="E2720" i="38"/>
  <c r="D2719" i="38" a="1"/>
  <c r="D2719" i="38"/>
  <c r="E2719" i="38"/>
  <c r="D2718" i="38" a="1"/>
  <c r="D2718" i="38"/>
  <c r="E2718" i="38"/>
  <c r="D2717" i="38" a="1"/>
  <c r="D2717" i="38"/>
  <c r="E2717" i="38"/>
  <c r="D2716" i="38" a="1"/>
  <c r="D2716" i="38"/>
  <c r="E2716" i="38"/>
  <c r="D2715" i="38" a="1"/>
  <c r="D2715" i="38"/>
  <c r="E2715" i="38"/>
  <c r="D2714" i="38" a="1"/>
  <c r="D2714" i="38"/>
  <c r="E2714" i="38"/>
  <c r="D2713" i="38" a="1"/>
  <c r="D2713" i="38"/>
  <c r="E2713" i="38"/>
  <c r="D2712" i="38" a="1"/>
  <c r="D2712" i="38"/>
  <c r="E2712" i="38"/>
  <c r="D2711" i="38" a="1"/>
  <c r="D2711" i="38"/>
  <c r="E2711" i="38"/>
  <c r="D2710" i="38" a="1"/>
  <c r="D2710" i="38"/>
  <c r="E2710" i="38"/>
  <c r="D2709" i="38" a="1"/>
  <c r="D2709" i="38"/>
  <c r="E2709" i="38"/>
  <c r="D2708" i="38" a="1"/>
  <c r="D2708" i="38"/>
  <c r="E2708" i="38"/>
  <c r="D2707" i="38" a="1"/>
  <c r="D2707" i="38"/>
  <c r="E2707" i="38"/>
  <c r="D2706" i="38" a="1"/>
  <c r="D2706" i="38"/>
  <c r="E2706" i="38"/>
  <c r="D2705" i="38" a="1"/>
  <c r="D2705" i="38"/>
  <c r="E2705" i="38"/>
  <c r="D2704" i="38" a="1"/>
  <c r="D2704" i="38"/>
  <c r="E2704" i="38"/>
  <c r="D2703" i="38" a="1"/>
  <c r="D2703" i="38"/>
  <c r="E2703" i="38"/>
  <c r="D2702" i="38" a="1"/>
  <c r="D2702" i="38"/>
  <c r="E2702" i="38"/>
  <c r="D2701" i="38" a="1"/>
  <c r="D2701" i="38"/>
  <c r="E2701" i="38"/>
  <c r="D2700" i="38" a="1"/>
  <c r="D2700" i="38"/>
  <c r="E2700" i="38"/>
  <c r="D2699" i="38" a="1"/>
  <c r="D2699" i="38"/>
  <c r="E2699" i="38"/>
  <c r="D2698" i="38" a="1"/>
  <c r="D2698" i="38"/>
  <c r="E2698" i="38"/>
  <c r="D2697" i="38" a="1"/>
  <c r="D2697" i="38"/>
  <c r="E2697" i="38"/>
  <c r="D2696" i="38" a="1"/>
  <c r="D2696" i="38"/>
  <c r="E2696" i="38"/>
  <c r="D2695" i="38" a="1"/>
  <c r="D2695" i="38"/>
  <c r="E2695" i="38"/>
  <c r="D2694" i="38" a="1"/>
  <c r="D2694" i="38"/>
  <c r="E2694" i="38"/>
  <c r="D2693" i="38" a="1"/>
  <c r="D2693" i="38"/>
  <c r="E2693" i="38"/>
  <c r="D2692" i="38" a="1"/>
  <c r="D2692" i="38"/>
  <c r="E2692" i="38"/>
  <c r="D2691" i="38" a="1"/>
  <c r="D2691" i="38"/>
  <c r="E2691" i="38"/>
  <c r="D2690" i="38" a="1"/>
  <c r="D2690" i="38"/>
  <c r="E2690" i="38"/>
  <c r="D2689" i="38" a="1"/>
  <c r="D2689" i="38"/>
  <c r="E2689" i="38"/>
  <c r="D2688" i="38" a="1"/>
  <c r="D2688" i="38"/>
  <c r="E2688" i="38"/>
  <c r="D2687" i="38" a="1"/>
  <c r="D2687" i="38"/>
  <c r="E2687" i="38"/>
  <c r="D2686" i="38" a="1"/>
  <c r="D2686" i="38"/>
  <c r="E2686" i="38"/>
  <c r="D2685" i="38" a="1"/>
  <c r="D2685" i="38"/>
  <c r="E2685" i="38"/>
  <c r="D2684" i="38" a="1"/>
  <c r="D2684" i="38"/>
  <c r="E2684" i="38"/>
  <c r="D2683" i="38" a="1"/>
  <c r="D2683" i="38"/>
  <c r="E2683" i="38"/>
  <c r="D2682" i="38" a="1"/>
  <c r="D2682" i="38"/>
  <c r="E2682" i="38"/>
  <c r="D2681" i="38" a="1"/>
  <c r="D2681" i="38"/>
  <c r="E2681" i="38"/>
  <c r="D2680" i="38" a="1"/>
  <c r="D2680" i="38"/>
  <c r="E2680" i="38"/>
  <c r="D2679" i="38" a="1"/>
  <c r="D2679" i="38"/>
  <c r="E2679" i="38"/>
  <c r="D2678" i="38" a="1"/>
  <c r="D2678" i="38"/>
  <c r="E2678" i="38"/>
  <c r="D2677" i="38" a="1"/>
  <c r="D2677" i="38"/>
  <c r="E2677" i="38"/>
  <c r="D2676" i="38" a="1"/>
  <c r="D2676" i="38"/>
  <c r="E2676" i="38"/>
  <c r="D2675" i="38" a="1"/>
  <c r="D2675" i="38"/>
  <c r="E2675" i="38"/>
  <c r="D2674" i="38" a="1"/>
  <c r="D2674" i="38"/>
  <c r="E2674" i="38"/>
  <c r="D2673" i="38" a="1"/>
  <c r="D2673" i="38"/>
  <c r="E2673" i="38"/>
  <c r="D2672" i="38" a="1"/>
  <c r="D2672" i="38"/>
  <c r="E2672" i="38"/>
  <c r="D2671" i="38" a="1"/>
  <c r="D2671" i="38"/>
  <c r="E2671" i="38"/>
  <c r="D2670" i="38" a="1"/>
  <c r="D2670" i="38"/>
  <c r="E2670" i="38"/>
  <c r="D2669" i="38" a="1"/>
  <c r="D2669" i="38"/>
  <c r="E2669" i="38"/>
  <c r="D2668" i="38" a="1"/>
  <c r="D2668" i="38"/>
  <c r="E2668" i="38"/>
  <c r="D2667" i="38" a="1"/>
  <c r="D2667" i="38"/>
  <c r="E2667" i="38"/>
  <c r="D2666" i="38" a="1"/>
  <c r="D2666" i="38"/>
  <c r="E2666" i="38"/>
  <c r="D2665" i="38" a="1"/>
  <c r="D2665" i="38"/>
  <c r="E2665" i="38"/>
  <c r="D2664" i="38" a="1"/>
  <c r="D2664" i="38"/>
  <c r="E2664" i="38"/>
  <c r="D2663" i="38" a="1"/>
  <c r="D2663" i="38"/>
  <c r="E2663" i="38"/>
  <c r="D2662" i="38" a="1"/>
  <c r="D2662" i="38"/>
  <c r="E2662" i="38"/>
  <c r="D2661" i="38" a="1"/>
  <c r="D2661" i="38"/>
  <c r="E2661" i="38"/>
  <c r="D2660" i="38" a="1"/>
  <c r="D2660" i="38"/>
  <c r="E2660" i="38"/>
  <c r="D2659" i="38" a="1"/>
  <c r="D2659" i="38"/>
  <c r="E2659" i="38"/>
  <c r="D2658" i="38" a="1"/>
  <c r="D2658" i="38"/>
  <c r="E2658" i="38"/>
  <c r="D2657" i="38" a="1"/>
  <c r="D2657" i="38"/>
  <c r="E2657" i="38"/>
  <c r="D2656" i="38" a="1"/>
  <c r="D2656" i="38"/>
  <c r="E2656" i="38"/>
  <c r="D2655" i="38" a="1"/>
  <c r="D2655" i="38"/>
  <c r="E2655" i="38"/>
  <c r="D2654" i="38" a="1"/>
  <c r="D2654" i="38"/>
  <c r="E2654" i="38"/>
  <c r="D2653" i="38" a="1"/>
  <c r="D2653" i="38"/>
  <c r="E2653" i="38"/>
  <c r="D2652" i="38" a="1"/>
  <c r="D2652" i="38"/>
  <c r="E2652" i="38"/>
  <c r="D2651" i="38" a="1"/>
  <c r="D2651" i="38"/>
  <c r="E2651" i="38"/>
  <c r="D2650" i="38" a="1"/>
  <c r="D2650" i="38"/>
  <c r="E2650" i="38"/>
  <c r="D2649" i="38" a="1"/>
  <c r="D2649" i="38"/>
  <c r="E2649" i="38"/>
  <c r="D2648" i="38" a="1"/>
  <c r="D2648" i="38"/>
  <c r="E2648" i="38"/>
  <c r="D2647" i="38" a="1"/>
  <c r="D2647" i="38"/>
  <c r="E2647" i="38"/>
  <c r="D2646" i="38" a="1"/>
  <c r="D2646" i="38"/>
  <c r="E2646" i="38"/>
  <c r="D2645" i="38" a="1"/>
  <c r="D2645" i="38"/>
  <c r="E2645" i="38"/>
  <c r="D2644" i="38" a="1"/>
  <c r="D2644" i="38"/>
  <c r="E2644" i="38"/>
  <c r="D2643" i="38" a="1"/>
  <c r="D2643" i="38"/>
  <c r="E2643" i="38"/>
  <c r="D2642" i="38" a="1"/>
  <c r="D2642" i="38"/>
  <c r="E2642" i="38"/>
  <c r="D2641" i="38" a="1"/>
  <c r="D2641" i="38"/>
  <c r="E2641" i="38"/>
  <c r="D2640" i="38" a="1"/>
  <c r="D2640" i="38"/>
  <c r="E2640" i="38"/>
  <c r="D2639" i="38" a="1"/>
  <c r="D2639" i="38"/>
  <c r="E2639" i="38"/>
  <c r="D2638" i="38" a="1"/>
  <c r="D2638" i="38"/>
  <c r="E2638" i="38"/>
  <c r="D2637" i="38" a="1"/>
  <c r="D2637" i="38"/>
  <c r="E2637" i="38"/>
  <c r="D2636" i="38" a="1"/>
  <c r="D2636" i="38"/>
  <c r="E2636" i="38"/>
  <c r="D2635" i="38" a="1"/>
  <c r="D2635" i="38"/>
  <c r="E2635" i="38"/>
  <c r="D2634" i="38" a="1"/>
  <c r="D2634" i="38"/>
  <c r="E2634" i="38"/>
  <c r="D2633" i="38" a="1"/>
  <c r="D2633" i="38"/>
  <c r="E2633" i="38"/>
  <c r="D2632" i="38" a="1"/>
  <c r="D2632" i="38"/>
  <c r="E2632" i="38"/>
  <c r="D2631" i="38" a="1"/>
  <c r="D2631" i="38"/>
  <c r="E2631" i="38"/>
  <c r="D2630" i="38" a="1"/>
  <c r="D2630" i="38"/>
  <c r="E2630" i="38"/>
  <c r="D2629" i="38" a="1"/>
  <c r="D2629" i="38"/>
  <c r="E2629" i="38"/>
  <c r="D2628" i="38" a="1"/>
  <c r="D2628" i="38"/>
  <c r="E2628" i="38"/>
  <c r="D2627" i="38" a="1"/>
  <c r="D2627" i="38"/>
  <c r="E2627" i="38"/>
  <c r="D2626" i="38" a="1"/>
  <c r="D2626" i="38"/>
  <c r="E2626" i="38"/>
  <c r="D2625" i="38" a="1"/>
  <c r="D2625" i="38"/>
  <c r="E2625" i="38"/>
  <c r="D2624" i="38" a="1"/>
  <c r="D2624" i="38"/>
  <c r="E2624" i="38"/>
  <c r="D2623" i="38" a="1"/>
  <c r="D2623" i="38"/>
  <c r="E2623" i="38"/>
  <c r="D2622" i="38" a="1"/>
  <c r="D2622" i="38"/>
  <c r="E2622" i="38"/>
  <c r="D2621" i="38" a="1"/>
  <c r="D2621" i="38"/>
  <c r="E2621" i="38"/>
  <c r="D2620" i="38" a="1"/>
  <c r="D2620" i="38"/>
  <c r="E2620" i="38"/>
  <c r="D2619" i="38" a="1"/>
  <c r="D2619" i="38"/>
  <c r="E2619" i="38"/>
  <c r="D2618" i="38" a="1"/>
  <c r="D2618" i="38"/>
  <c r="E2618" i="38"/>
  <c r="D2617" i="38" a="1"/>
  <c r="D2617" i="38"/>
  <c r="E2617" i="38"/>
  <c r="D2616" i="38" a="1"/>
  <c r="D2616" i="38"/>
  <c r="E2616" i="38"/>
  <c r="D2615" i="38" a="1"/>
  <c r="D2615" i="38"/>
  <c r="E2615" i="38"/>
  <c r="D2614" i="38" a="1"/>
  <c r="D2614" i="38"/>
  <c r="E2614" i="38"/>
  <c r="D2613" i="38" a="1"/>
  <c r="D2613" i="38"/>
  <c r="E2613" i="38"/>
  <c r="D2612" i="38" a="1"/>
  <c r="D2612" i="38"/>
  <c r="E2612" i="38"/>
  <c r="D2611" i="38" a="1"/>
  <c r="D2611" i="38"/>
  <c r="E2611" i="38"/>
  <c r="D2610" i="38" a="1"/>
  <c r="D2610" i="38"/>
  <c r="E2610" i="38"/>
  <c r="D2609" i="38" a="1"/>
  <c r="D2609" i="38"/>
  <c r="E2609" i="38"/>
  <c r="D2608" i="38" a="1"/>
  <c r="D2608" i="38"/>
  <c r="E2608" i="38"/>
  <c r="D2607" i="38" a="1"/>
  <c r="D2607" i="38"/>
  <c r="E2607" i="38"/>
  <c r="D2606" i="38" a="1"/>
  <c r="D2606" i="38"/>
  <c r="E2606" i="38"/>
  <c r="D2605" i="38" a="1"/>
  <c r="D2605" i="38"/>
  <c r="E2605" i="38"/>
  <c r="D2604" i="38" a="1"/>
  <c r="D2604" i="38"/>
  <c r="E2604" i="38"/>
  <c r="D2603" i="38" a="1"/>
  <c r="D2603" i="38"/>
  <c r="E2603" i="38"/>
  <c r="D2602" i="38" a="1"/>
  <c r="D2602" i="38"/>
  <c r="E2602" i="38"/>
  <c r="D2601" i="38" a="1"/>
  <c r="D2601" i="38"/>
  <c r="E2601" i="38"/>
  <c r="D2600" i="38" a="1"/>
  <c r="D2600" i="38"/>
  <c r="E2600" i="38"/>
  <c r="D2599" i="38" a="1"/>
  <c r="D2599" i="38"/>
  <c r="E2599" i="38"/>
  <c r="D2598" i="38" a="1"/>
  <c r="D2598" i="38"/>
  <c r="E2598" i="38"/>
  <c r="D2597" i="38" a="1"/>
  <c r="D2597" i="38"/>
  <c r="E2597" i="38"/>
  <c r="D2596" i="38" a="1"/>
  <c r="D2596" i="38"/>
  <c r="E2596" i="38"/>
  <c r="D2595" i="38" a="1"/>
  <c r="D2595" i="38"/>
  <c r="E2595" i="38"/>
  <c r="D2594" i="38" a="1"/>
  <c r="D2594" i="38"/>
  <c r="E2594" i="38"/>
  <c r="D2593" i="38" a="1"/>
  <c r="D2593" i="38"/>
  <c r="E2593" i="38"/>
  <c r="D2592" i="38" a="1"/>
  <c r="D2592" i="38"/>
  <c r="E2592" i="38"/>
  <c r="D2591" i="38" a="1"/>
  <c r="D2591" i="38"/>
  <c r="E2591" i="38"/>
  <c r="D2590" i="38" a="1"/>
  <c r="D2590" i="38"/>
  <c r="E2590" i="38"/>
  <c r="D2589" i="38" a="1"/>
  <c r="D2589" i="38"/>
  <c r="E2589" i="38"/>
  <c r="D2588" i="38" a="1"/>
  <c r="D2588" i="38"/>
  <c r="E2588" i="38"/>
  <c r="D2587" i="38" a="1"/>
  <c r="D2587" i="38"/>
  <c r="E2587" i="38"/>
  <c r="D2586" i="38" a="1"/>
  <c r="D2586" i="38"/>
  <c r="E2586" i="38"/>
  <c r="D2585" i="38" a="1"/>
  <c r="D2585" i="38"/>
  <c r="E2585" i="38"/>
  <c r="D2584" i="38" a="1"/>
  <c r="D2584" i="38"/>
  <c r="E2584" i="38"/>
  <c r="D2583" i="38" a="1"/>
  <c r="D2583" i="38"/>
  <c r="E2583" i="38"/>
  <c r="D2582" i="38" a="1"/>
  <c r="D2582" i="38"/>
  <c r="E2582" i="38"/>
  <c r="D2581" i="38" a="1"/>
  <c r="D2581" i="38"/>
  <c r="E2581" i="38"/>
  <c r="D2580" i="38" a="1"/>
  <c r="D2580" i="38"/>
  <c r="E2580" i="38"/>
  <c r="D2579" i="38" a="1"/>
  <c r="D2579" i="38"/>
  <c r="E2579" i="38"/>
  <c r="D2578" i="38" a="1"/>
  <c r="D2578" i="38"/>
  <c r="E2578" i="38"/>
  <c r="D2577" i="38" a="1"/>
  <c r="D2577" i="38"/>
  <c r="E2577" i="38"/>
  <c r="D2576" i="38" a="1"/>
  <c r="D2576" i="38"/>
  <c r="E2576" i="38"/>
  <c r="D2575" i="38" a="1"/>
  <c r="D2575" i="38"/>
  <c r="E2575" i="38"/>
  <c r="D2574" i="38" a="1"/>
  <c r="D2574" i="38"/>
  <c r="E2574" i="38"/>
  <c r="D2573" i="38" a="1"/>
  <c r="D2573" i="38"/>
  <c r="E2573" i="38"/>
  <c r="D2572" i="38" a="1"/>
  <c r="D2572" i="38"/>
  <c r="E2572" i="38"/>
  <c r="D2571" i="38" a="1"/>
  <c r="D2571" i="38"/>
  <c r="E2571" i="38"/>
  <c r="D2570" i="38" a="1"/>
  <c r="D2570" i="38"/>
  <c r="E2570" i="38"/>
  <c r="D2569" i="38" a="1"/>
  <c r="D2569" i="38"/>
  <c r="E2569" i="38"/>
  <c r="D2568" i="38" a="1"/>
  <c r="D2568" i="38"/>
  <c r="E2568" i="38"/>
  <c r="D2567" i="38" a="1"/>
  <c r="D2567" i="38"/>
  <c r="E2567" i="38"/>
  <c r="D2566" i="38" a="1"/>
  <c r="D2566" i="38"/>
  <c r="E2566" i="38"/>
  <c r="D2565" i="38" a="1"/>
  <c r="D2565" i="38"/>
  <c r="E2565" i="38"/>
  <c r="D2564" i="38" a="1"/>
  <c r="D2564" i="38"/>
  <c r="E2564" i="38"/>
  <c r="D2563" i="38" a="1"/>
  <c r="D2563" i="38"/>
  <c r="E2563" i="38"/>
  <c r="D2562" i="38" a="1"/>
  <c r="D2562" i="38"/>
  <c r="E2562" i="38"/>
  <c r="D2561" i="38" a="1"/>
  <c r="D2561" i="38"/>
  <c r="E2561" i="38"/>
  <c r="D2560" i="38" a="1"/>
  <c r="D2560" i="38"/>
  <c r="E2560" i="38"/>
  <c r="D2559" i="38" a="1"/>
  <c r="D2559" i="38"/>
  <c r="E2559" i="38"/>
  <c r="D2558" i="38" a="1"/>
  <c r="D2558" i="38"/>
  <c r="E2558" i="38"/>
  <c r="D2557" i="38" a="1"/>
  <c r="D2557" i="38"/>
  <c r="E2557" i="38"/>
  <c r="D2556" i="38" a="1"/>
  <c r="D2556" i="38"/>
  <c r="E2556" i="38"/>
  <c r="D2555" i="38" a="1"/>
  <c r="D2555" i="38"/>
  <c r="E2555" i="38"/>
  <c r="D2554" i="38" a="1"/>
  <c r="D2554" i="38"/>
  <c r="E2554" i="38"/>
  <c r="D2553" i="38" a="1"/>
  <c r="D2553" i="38"/>
  <c r="E2553" i="38"/>
  <c r="D2552" i="38" a="1"/>
  <c r="D2552" i="38"/>
  <c r="E2552" i="38"/>
  <c r="D2551" i="38" a="1"/>
  <c r="D2551" i="38"/>
  <c r="E2551" i="38"/>
  <c r="D2550" i="38" a="1"/>
  <c r="D2550" i="38"/>
  <c r="E2550" i="38"/>
  <c r="D2549" i="38" a="1"/>
  <c r="D2549" i="38"/>
  <c r="E2549" i="38"/>
  <c r="D2548" i="38" a="1"/>
  <c r="D2548" i="38"/>
  <c r="E2548" i="38"/>
  <c r="D2547" i="38" a="1"/>
  <c r="D2547" i="38"/>
  <c r="E2547" i="38"/>
  <c r="D2546" i="38" a="1"/>
  <c r="D2546" i="38"/>
  <c r="E2546" i="38"/>
  <c r="D2545" i="38" a="1"/>
  <c r="D2545" i="38"/>
  <c r="E2545" i="38"/>
  <c r="D2544" i="38" a="1"/>
  <c r="D2544" i="38"/>
  <c r="E2544" i="38"/>
  <c r="D2543" i="38" a="1"/>
  <c r="D2543" i="38"/>
  <c r="E2543" i="38"/>
  <c r="D2542" i="38" a="1"/>
  <c r="D2542" i="38"/>
  <c r="E2542" i="38"/>
  <c r="D2541" i="38" a="1"/>
  <c r="D2541" i="38"/>
  <c r="E2541" i="38"/>
  <c r="D2540" i="38" a="1"/>
  <c r="D2540" i="38"/>
  <c r="E2540" i="38"/>
  <c r="D2539" i="38" a="1"/>
  <c r="D2539" i="38"/>
  <c r="E2539" i="38"/>
  <c r="D2538" i="38" a="1"/>
  <c r="D2538" i="38"/>
  <c r="E2538" i="38"/>
  <c r="D2537" i="38" a="1"/>
  <c r="D2537" i="38"/>
  <c r="E2537" i="38"/>
  <c r="D2536" i="38" a="1"/>
  <c r="D2536" i="38"/>
  <c r="E2536" i="38"/>
  <c r="D2535" i="38" a="1"/>
  <c r="D2535" i="38"/>
  <c r="E2535" i="38"/>
  <c r="D2534" i="38" a="1"/>
  <c r="D2534" i="38"/>
  <c r="E2534" i="38"/>
  <c r="D2533" i="38" a="1"/>
  <c r="D2533" i="38"/>
  <c r="E2533" i="38"/>
  <c r="D2532" i="38" a="1"/>
  <c r="D2532" i="38"/>
  <c r="E2532" i="38"/>
  <c r="D2531" i="38" a="1"/>
  <c r="D2531" i="38"/>
  <c r="E2531" i="38"/>
  <c r="D2530" i="38" a="1"/>
  <c r="D2530" i="38"/>
  <c r="E2530" i="38"/>
  <c r="D2529" i="38" a="1"/>
  <c r="D2529" i="38"/>
  <c r="E2529" i="38"/>
  <c r="D2528" i="38" a="1"/>
  <c r="D2528" i="38"/>
  <c r="E2528" i="38"/>
  <c r="D2527" i="38" a="1"/>
  <c r="D2527" i="38"/>
  <c r="E2527" i="38"/>
  <c r="D2526" i="38" a="1"/>
  <c r="D2526" i="38"/>
  <c r="E2526" i="38"/>
  <c r="D2525" i="38" a="1"/>
  <c r="D2525" i="38"/>
  <c r="E2525" i="38"/>
  <c r="D2524" i="38" a="1"/>
  <c r="D2524" i="38"/>
  <c r="E2524" i="38"/>
  <c r="D2523" i="38" a="1"/>
  <c r="D2523" i="38"/>
  <c r="E2523" i="38"/>
  <c r="D2522" i="38" a="1"/>
  <c r="D2522" i="38"/>
  <c r="E2522" i="38"/>
  <c r="D2521" i="38" a="1"/>
  <c r="D2521" i="38"/>
  <c r="E2521" i="38"/>
  <c r="D2520" i="38" a="1"/>
  <c r="D2520" i="38"/>
  <c r="E2520" i="38"/>
  <c r="D2519" i="38" a="1"/>
  <c r="D2519" i="38"/>
  <c r="E2519" i="38"/>
  <c r="D2518" i="38" a="1"/>
  <c r="D2518" i="38"/>
  <c r="E2518" i="38"/>
  <c r="D2517" i="38" a="1"/>
  <c r="D2517" i="38"/>
  <c r="E2517" i="38"/>
  <c r="D2516" i="38" a="1"/>
  <c r="D2516" i="38"/>
  <c r="E2516" i="38"/>
  <c r="D2515" i="38" a="1"/>
  <c r="D2515" i="38"/>
  <c r="E2515" i="38"/>
  <c r="D2514" i="38" a="1"/>
  <c r="D2514" i="38"/>
  <c r="E2514" i="38"/>
  <c r="D2513" i="38" a="1"/>
  <c r="D2513" i="38"/>
  <c r="E2513" i="38"/>
  <c r="D2512" i="38" a="1"/>
  <c r="D2512" i="38"/>
  <c r="E2512" i="38"/>
  <c r="D2511" i="38" a="1"/>
  <c r="D2511" i="38"/>
  <c r="E2511" i="38"/>
  <c r="D2510" i="38" a="1"/>
  <c r="D2510" i="38"/>
  <c r="E2510" i="38"/>
  <c r="D2509" i="38" a="1"/>
  <c r="D2509" i="38"/>
  <c r="E2509" i="38"/>
  <c r="D2508" i="38" a="1"/>
  <c r="D2508" i="38"/>
  <c r="E2508" i="38"/>
  <c r="D2507" i="38" a="1"/>
  <c r="D2507" i="38"/>
  <c r="E2507" i="38"/>
  <c r="D2506" i="38" a="1"/>
  <c r="D2506" i="38"/>
  <c r="E2506" i="38"/>
  <c r="D2505" i="38" a="1"/>
  <c r="D2505" i="38"/>
  <c r="E2505" i="38"/>
  <c r="D2504" i="38" a="1"/>
  <c r="D2504" i="38"/>
  <c r="E2504" i="38"/>
  <c r="D2503" i="38" a="1"/>
  <c r="D2503" i="38"/>
  <c r="E2503" i="38"/>
  <c r="D2502" i="38" a="1"/>
  <c r="D2502" i="38"/>
  <c r="E2502" i="38"/>
  <c r="D2501" i="38" a="1"/>
  <c r="D2501" i="38"/>
  <c r="E2501" i="38"/>
  <c r="D2500" i="38" a="1"/>
  <c r="D2500" i="38"/>
  <c r="E2500" i="38"/>
  <c r="D2499" i="38" a="1"/>
  <c r="D2499" i="38"/>
  <c r="E2499" i="38"/>
  <c r="D2498" i="38" a="1"/>
  <c r="D2498" i="38"/>
  <c r="E2498" i="38"/>
  <c r="D2497" i="38" a="1"/>
  <c r="D2497" i="38"/>
  <c r="E2497" i="38"/>
  <c r="D2496" i="38" a="1"/>
  <c r="D2496" i="38"/>
  <c r="E2496" i="38"/>
  <c r="D2495" i="38" a="1"/>
  <c r="D2495" i="38"/>
  <c r="E2495" i="38"/>
  <c r="D2494" i="38" a="1"/>
  <c r="D2494" i="38"/>
  <c r="E2494" i="38"/>
  <c r="D2493" i="38" a="1"/>
  <c r="D2493" i="38"/>
  <c r="E2493" i="38"/>
  <c r="D2492" i="38" a="1"/>
  <c r="D2492" i="38"/>
  <c r="E2492" i="38"/>
  <c r="D2491" i="38" a="1"/>
  <c r="D2491" i="38"/>
  <c r="E2491" i="38"/>
  <c r="D2490" i="38" a="1"/>
  <c r="D2490" i="38"/>
  <c r="E2490" i="38"/>
  <c r="D2489" i="38" a="1"/>
  <c r="D2489" i="38"/>
  <c r="E2489" i="38"/>
  <c r="D2488" i="38" a="1"/>
  <c r="D2488" i="38"/>
  <c r="E2488" i="38"/>
  <c r="D2487" i="38" a="1"/>
  <c r="D2487" i="38"/>
  <c r="E2487" i="38"/>
  <c r="D2486" i="38" a="1"/>
  <c r="D2486" i="38"/>
  <c r="E2486" i="38"/>
  <c r="D2485" i="38" a="1"/>
  <c r="D2485" i="38"/>
  <c r="E2485" i="38"/>
  <c r="D2484" i="38" a="1"/>
  <c r="D2484" i="38"/>
  <c r="E2484" i="38"/>
  <c r="D2483" i="38" a="1"/>
  <c r="D2483" i="38"/>
  <c r="E2483" i="38"/>
  <c r="D2482" i="38" a="1"/>
  <c r="D2482" i="38"/>
  <c r="E2482" i="38"/>
  <c r="D2481" i="38" a="1"/>
  <c r="D2481" i="38"/>
  <c r="E2481" i="38"/>
  <c r="D2480" i="38" a="1"/>
  <c r="D2480" i="38"/>
  <c r="E2480" i="38"/>
  <c r="D2479" i="38" a="1"/>
  <c r="D2479" i="38"/>
  <c r="E2479" i="38"/>
  <c r="D2478" i="38" a="1"/>
  <c r="D2478" i="38"/>
  <c r="E2478" i="38"/>
  <c r="D2477" i="38" a="1"/>
  <c r="D2477" i="38"/>
  <c r="E2477" i="38"/>
  <c r="D2476" i="38" a="1"/>
  <c r="D2476" i="38"/>
  <c r="E2476" i="38"/>
  <c r="D2475" i="38" a="1"/>
  <c r="D2475" i="38"/>
  <c r="E2475" i="38"/>
  <c r="D2474" i="38" a="1"/>
  <c r="D2474" i="38"/>
  <c r="E2474" i="38"/>
  <c r="D2473" i="38" a="1"/>
  <c r="D2473" i="38"/>
  <c r="E2473" i="38"/>
  <c r="D2472" i="38" a="1"/>
  <c r="D2472" i="38"/>
  <c r="E2472" i="38"/>
  <c r="D2471" i="38" a="1"/>
  <c r="D2471" i="38"/>
  <c r="E2471" i="38"/>
  <c r="D2470" i="38" a="1"/>
  <c r="D2470" i="38"/>
  <c r="E2470" i="38"/>
  <c r="D2469" i="38" a="1"/>
  <c r="D2469" i="38"/>
  <c r="E2469" i="38"/>
  <c r="D2468" i="38" a="1"/>
  <c r="D2468" i="38"/>
  <c r="E2468" i="38"/>
  <c r="D2467" i="38" a="1"/>
  <c r="D2467" i="38"/>
  <c r="E2467" i="38"/>
  <c r="D2466" i="38" a="1"/>
  <c r="D2466" i="38"/>
  <c r="E2466" i="38"/>
  <c r="D2465" i="38" a="1"/>
  <c r="D2465" i="38"/>
  <c r="E2465" i="38"/>
  <c r="D2464" i="38" a="1"/>
  <c r="D2464" i="38"/>
  <c r="E2464" i="38"/>
  <c r="D2463" i="38" a="1"/>
  <c r="D2463" i="38"/>
  <c r="E2463" i="38"/>
  <c r="D2462" i="38" a="1"/>
  <c r="D2462" i="38"/>
  <c r="E2462" i="38"/>
  <c r="D2461" i="38" a="1"/>
  <c r="D2461" i="38"/>
  <c r="E2461" i="38"/>
  <c r="D2460" i="38" a="1"/>
  <c r="D2460" i="38"/>
  <c r="E2460" i="38"/>
  <c r="D2459" i="38" a="1"/>
  <c r="D2459" i="38"/>
  <c r="E2459" i="38"/>
  <c r="D2458" i="38" a="1"/>
  <c r="D2458" i="38"/>
  <c r="E2458" i="38"/>
  <c r="D2457" i="38" a="1"/>
  <c r="D2457" i="38"/>
  <c r="E2457" i="38"/>
  <c r="D2456" i="38" a="1"/>
  <c r="D2456" i="38"/>
  <c r="E2456" i="38"/>
  <c r="D2455" i="38" a="1"/>
  <c r="D2455" i="38"/>
  <c r="E2455" i="38"/>
  <c r="D2454" i="38" a="1"/>
  <c r="D2454" i="38"/>
  <c r="E2454" i="38"/>
  <c r="D2453" i="38" a="1"/>
  <c r="D2453" i="38"/>
  <c r="E2453" i="38"/>
  <c r="D2452" i="38" a="1"/>
  <c r="D2452" i="38"/>
  <c r="E2452" i="38"/>
  <c r="D2451" i="38" a="1"/>
  <c r="D2451" i="38"/>
  <c r="E2451" i="38"/>
  <c r="D2450" i="38" a="1"/>
  <c r="D2450" i="38"/>
  <c r="E2450" i="38"/>
  <c r="D2449" i="38" a="1"/>
  <c r="D2449" i="38"/>
  <c r="E2449" i="38"/>
  <c r="D2448" i="38" a="1"/>
  <c r="D2448" i="38"/>
  <c r="E2448" i="38"/>
  <c r="D2447" i="38" a="1"/>
  <c r="D2447" i="38"/>
  <c r="E2447" i="38"/>
  <c r="D2446" i="38" a="1"/>
  <c r="D2446" i="38"/>
  <c r="E2446" i="38"/>
  <c r="D2445" i="38" a="1"/>
  <c r="D2445" i="38"/>
  <c r="E2445" i="38"/>
  <c r="D2444" i="38" a="1"/>
  <c r="D2444" i="38"/>
  <c r="E2444" i="38"/>
  <c r="D2443" i="38" a="1"/>
  <c r="D2443" i="38"/>
  <c r="E2443" i="38"/>
  <c r="D2442" i="38" a="1"/>
  <c r="D2442" i="38"/>
  <c r="E2442" i="38"/>
  <c r="D2441" i="38" a="1"/>
  <c r="D2441" i="38"/>
  <c r="E2441" i="38"/>
  <c r="D2440" i="38" a="1"/>
  <c r="D2440" i="38"/>
  <c r="E2440" i="38"/>
  <c r="D2439" i="38" a="1"/>
  <c r="D2439" i="38"/>
  <c r="E2439" i="38"/>
  <c r="D2438" i="38" a="1"/>
  <c r="D2438" i="38"/>
  <c r="E2438" i="38"/>
  <c r="D2437" i="38" a="1"/>
  <c r="D2437" i="38"/>
  <c r="E2437" i="38"/>
  <c r="D2436" i="38" a="1"/>
  <c r="D2436" i="38"/>
  <c r="E2436" i="38"/>
  <c r="D2435" i="38" a="1"/>
  <c r="D2435" i="38"/>
  <c r="E2435" i="38"/>
  <c r="D2434" i="38" a="1"/>
  <c r="D2434" i="38"/>
  <c r="E2434" i="38"/>
  <c r="D2433" i="38" a="1"/>
  <c r="D2433" i="38"/>
  <c r="E2433" i="38"/>
  <c r="D2432" i="38" a="1"/>
  <c r="D2432" i="38"/>
  <c r="E2432" i="38"/>
  <c r="D2431" i="38" a="1"/>
  <c r="D2431" i="38"/>
  <c r="E2431" i="38"/>
  <c r="D2430" i="38" a="1"/>
  <c r="D2430" i="38"/>
  <c r="E2430" i="38"/>
  <c r="D2429" i="38" a="1"/>
  <c r="D2429" i="38"/>
  <c r="E2429" i="38"/>
  <c r="D2428" i="38" a="1"/>
  <c r="D2428" i="38"/>
  <c r="E2428" i="38"/>
  <c r="D2427" i="38" a="1"/>
  <c r="D2427" i="38"/>
  <c r="E2427" i="38"/>
  <c r="D2426" i="38" a="1"/>
  <c r="D2426" i="38"/>
  <c r="E2426" i="38"/>
  <c r="D2425" i="38" a="1"/>
  <c r="D2425" i="38"/>
  <c r="E2425" i="38"/>
  <c r="D2424" i="38" a="1"/>
  <c r="D2424" i="38"/>
  <c r="E2424" i="38"/>
  <c r="D2423" i="38" a="1"/>
  <c r="D2423" i="38"/>
  <c r="E2423" i="38"/>
  <c r="D2422" i="38" a="1"/>
  <c r="D2422" i="38"/>
  <c r="E2422" i="38"/>
  <c r="D2421" i="38" a="1"/>
  <c r="D2421" i="38"/>
  <c r="E2421" i="38"/>
  <c r="D2420" i="38" a="1"/>
  <c r="D2420" i="38"/>
  <c r="E2420" i="38"/>
  <c r="D2419" i="38" a="1"/>
  <c r="D2419" i="38"/>
  <c r="E2419" i="38"/>
  <c r="D2418" i="38" a="1"/>
  <c r="D2418" i="38"/>
  <c r="E2418" i="38"/>
  <c r="D2417" i="38" a="1"/>
  <c r="D2417" i="38"/>
  <c r="E2417" i="38"/>
  <c r="D2416" i="38" a="1"/>
  <c r="D2416" i="38"/>
  <c r="E2416" i="38"/>
  <c r="D2415" i="38" a="1"/>
  <c r="D2415" i="38"/>
  <c r="E2415" i="38"/>
  <c r="D2414" i="38" a="1"/>
  <c r="D2414" i="38"/>
  <c r="E2414" i="38"/>
  <c r="D2413" i="38" a="1"/>
  <c r="D2413" i="38"/>
  <c r="E2413" i="38"/>
  <c r="D2412" i="38" a="1"/>
  <c r="D2412" i="38"/>
  <c r="E2412" i="38"/>
  <c r="D2411" i="38" a="1"/>
  <c r="D2411" i="38"/>
  <c r="E2411" i="38"/>
  <c r="D2410" i="38" a="1"/>
  <c r="D2410" i="38"/>
  <c r="E2410" i="38"/>
  <c r="D2409" i="38" a="1"/>
  <c r="D2409" i="38"/>
  <c r="E2409" i="38"/>
  <c r="D2408" i="38" a="1"/>
  <c r="D2408" i="38"/>
  <c r="E2408" i="38"/>
  <c r="D2407" i="38" a="1"/>
  <c r="D2407" i="38"/>
  <c r="E2407" i="38"/>
  <c r="D2406" i="38" a="1"/>
  <c r="D2406" i="38"/>
  <c r="E2406" i="38"/>
  <c r="D2404" i="38" a="1"/>
  <c r="D2404" i="38"/>
  <c r="E2404" i="38"/>
  <c r="D2403" i="38" a="1"/>
  <c r="D2403" i="38"/>
  <c r="E2403" i="38"/>
  <c r="D2402" i="38" a="1"/>
  <c r="D2402" i="38"/>
  <c r="E2402" i="38"/>
  <c r="D2401" i="38" a="1"/>
  <c r="D2401" i="38"/>
  <c r="E2401" i="38"/>
  <c r="D2400" i="38" a="1"/>
  <c r="D2400" i="38"/>
  <c r="E2400" i="38"/>
  <c r="D2399" i="38" a="1"/>
  <c r="D2399" i="38"/>
  <c r="E2399" i="38"/>
  <c r="D2398" i="38" a="1"/>
  <c r="D2398" i="38"/>
  <c r="E2398" i="38"/>
  <c r="D2397" i="38" a="1"/>
  <c r="D2397" i="38"/>
  <c r="E2397" i="38"/>
  <c r="D2396" i="38" a="1"/>
  <c r="D2396" i="38"/>
  <c r="E2396" i="38"/>
  <c r="D2395" i="38" a="1"/>
  <c r="D2395" i="38"/>
  <c r="E2395" i="38"/>
  <c r="D2394" i="38" a="1"/>
  <c r="D2394" i="38"/>
  <c r="E2394" i="38"/>
  <c r="D2393" i="38" a="1"/>
  <c r="D2393" i="38"/>
  <c r="E2393" i="38"/>
  <c r="D2392" i="38" a="1"/>
  <c r="D2392" i="38"/>
  <c r="E2392" i="38"/>
  <c r="D2391" i="38" a="1"/>
  <c r="D2391" i="38"/>
  <c r="E2391" i="38"/>
  <c r="D2390" i="38" a="1"/>
  <c r="D2390" i="38"/>
  <c r="E2390" i="38"/>
  <c r="D2389" i="38" a="1"/>
  <c r="D2389" i="38"/>
  <c r="E2389" i="38"/>
  <c r="D2388" i="38" a="1"/>
  <c r="D2388" i="38"/>
  <c r="E2388" i="38"/>
  <c r="D2387" i="38" a="1"/>
  <c r="D2387" i="38"/>
  <c r="E2387" i="38"/>
  <c r="D2386" i="38" a="1"/>
  <c r="D2386" i="38"/>
  <c r="E2386" i="38"/>
  <c r="D2385" i="38" a="1"/>
  <c r="D2385" i="38"/>
  <c r="E2385" i="38"/>
  <c r="D2384" i="38" a="1"/>
  <c r="D2384" i="38"/>
  <c r="E2384" i="38"/>
  <c r="D2383" i="38" a="1"/>
  <c r="D2383" i="38"/>
  <c r="E2383" i="38"/>
  <c r="D2382" i="38" a="1"/>
  <c r="D2382" i="38"/>
  <c r="E2382" i="38"/>
  <c r="D2380" i="38" a="1"/>
  <c r="D2380" i="38"/>
  <c r="E2380" i="38"/>
  <c r="D2379" i="38" a="1"/>
  <c r="D2379" i="38"/>
  <c r="E2379" i="38"/>
  <c r="D2378" i="38" a="1"/>
  <c r="D2378" i="38"/>
  <c r="E2378" i="38"/>
  <c r="D2377" i="38" a="1"/>
  <c r="D2377" i="38"/>
  <c r="E2377" i="38"/>
  <c r="D2376" i="38" a="1"/>
  <c r="D2376" i="38"/>
  <c r="E2376" i="38"/>
  <c r="D2375" i="38" a="1"/>
  <c r="D2375" i="38"/>
  <c r="E2375" i="38"/>
  <c r="D2374" i="38" a="1"/>
  <c r="D2374" i="38"/>
  <c r="E2374" i="38"/>
  <c r="D2373" i="38" a="1"/>
  <c r="D2373" i="38"/>
  <c r="E2373" i="38"/>
  <c r="D2372" i="38" a="1"/>
  <c r="D2372" i="38"/>
  <c r="E2372" i="38"/>
  <c r="D2371" i="38" a="1"/>
  <c r="D2371" i="38"/>
  <c r="E2371" i="38"/>
  <c r="D2370" i="38" a="1"/>
  <c r="D2370" i="38"/>
  <c r="E2370" i="38"/>
  <c r="D2368" i="38" a="1"/>
  <c r="D2368" i="38"/>
  <c r="E2368" i="38"/>
  <c r="D2367" i="38" a="1"/>
  <c r="D2367" i="38"/>
  <c r="E2367" i="38"/>
  <c r="D2366" i="38" a="1"/>
  <c r="D2366" i="38"/>
  <c r="E2366" i="38"/>
  <c r="D2365" i="38" a="1"/>
  <c r="D2365" i="38"/>
  <c r="E2365" i="38"/>
  <c r="D2364" i="38" a="1"/>
  <c r="D2364" i="38"/>
  <c r="E2364" i="38"/>
  <c r="D2363" i="38" a="1"/>
  <c r="D2363" i="38"/>
  <c r="E2363" i="38"/>
  <c r="D2362" i="38" a="1"/>
  <c r="D2362" i="38"/>
  <c r="E2362" i="38"/>
  <c r="D2361" i="38" a="1"/>
  <c r="D2361" i="38"/>
  <c r="E2361" i="38"/>
  <c r="D2360" i="38" a="1"/>
  <c r="D2360" i="38"/>
  <c r="E2360" i="38"/>
  <c r="D2359" i="38" a="1"/>
  <c r="D2359" i="38"/>
  <c r="E2359" i="38"/>
  <c r="D2358" i="38" a="1"/>
  <c r="D2358" i="38"/>
  <c r="E2358" i="38"/>
  <c r="D2357" i="38" a="1"/>
  <c r="D2357" i="38"/>
  <c r="E2357" i="38"/>
  <c r="D2356" i="38" a="1"/>
  <c r="D2356" i="38"/>
  <c r="E2356" i="38"/>
  <c r="D2355" i="38" a="1"/>
  <c r="D2355" i="38"/>
  <c r="E2355" i="38"/>
  <c r="D2354" i="38" a="1"/>
  <c r="D2354" i="38"/>
  <c r="E2354" i="38"/>
  <c r="D2353" i="38" a="1"/>
  <c r="D2353" i="38"/>
  <c r="E2353" i="38"/>
  <c r="D2352" i="38" a="1"/>
  <c r="D2352" i="38"/>
  <c r="E2352" i="38"/>
  <c r="D2351" i="38" a="1"/>
  <c r="D2351" i="38"/>
  <c r="E2351" i="38"/>
  <c r="D2350" i="38" a="1"/>
  <c r="D2350" i="38"/>
  <c r="E2350" i="38"/>
  <c r="D2349" i="38" a="1"/>
  <c r="D2349" i="38"/>
  <c r="E2349" i="38"/>
  <c r="D2348" i="38" a="1"/>
  <c r="D2348" i="38"/>
  <c r="E2348" i="38"/>
  <c r="D2347" i="38" a="1"/>
  <c r="D2347" i="38"/>
  <c r="E2347" i="38"/>
  <c r="D2346" i="38" a="1"/>
  <c r="D2346" i="38"/>
  <c r="E2346" i="38"/>
  <c r="D2345" i="38" a="1"/>
  <c r="D2345" i="38"/>
  <c r="E2345" i="38"/>
  <c r="D2344" i="38" a="1"/>
  <c r="D2344" i="38"/>
  <c r="E2344" i="38"/>
  <c r="D2343" i="38" a="1"/>
  <c r="D2343" i="38"/>
  <c r="E2343" i="38"/>
  <c r="D2341" i="38" a="1"/>
  <c r="D2341" i="38"/>
  <c r="E2341" i="38"/>
  <c r="D2340" i="38" a="1"/>
  <c r="D2340" i="38"/>
  <c r="E2340" i="38"/>
  <c r="D2339" i="38" a="1"/>
  <c r="D2339" i="38"/>
  <c r="E2339" i="38"/>
  <c r="D2338" i="38" a="1"/>
  <c r="D2338" i="38"/>
  <c r="E2338" i="38"/>
  <c r="D2337" i="38" a="1"/>
  <c r="D2337" i="38"/>
  <c r="E2337" i="38"/>
  <c r="D2336" i="38" a="1"/>
  <c r="D2336" i="38"/>
  <c r="E2336" i="38"/>
  <c r="D2335" i="38" a="1"/>
  <c r="D2335" i="38"/>
  <c r="E2335" i="38"/>
  <c r="D2334" i="38" a="1"/>
  <c r="D2334" i="38"/>
  <c r="E2334" i="38"/>
  <c r="D2333" i="38" a="1"/>
  <c r="D2333" i="38"/>
  <c r="E2333" i="38"/>
  <c r="D2332" i="38" a="1"/>
  <c r="D2332" i="38"/>
  <c r="E2332" i="38"/>
  <c r="D2331" i="38" a="1"/>
  <c r="D2331" i="38"/>
  <c r="E2331" i="38"/>
  <c r="D2330" i="38" a="1"/>
  <c r="D2330" i="38"/>
  <c r="E2330" i="38"/>
  <c r="D2329" i="38" a="1"/>
  <c r="D2329" i="38"/>
  <c r="E2329" i="38"/>
  <c r="D2328" i="38" a="1"/>
  <c r="D2328" i="38"/>
  <c r="E2328" i="38"/>
  <c r="D2327" i="38" a="1"/>
  <c r="D2327" i="38"/>
  <c r="E2327" i="38"/>
  <c r="D2326" i="38" a="1"/>
  <c r="D2326" i="38"/>
  <c r="E2326" i="38"/>
  <c r="D2325" i="38" a="1"/>
  <c r="D2325" i="38"/>
  <c r="E2325" i="38"/>
  <c r="D2324" i="38" a="1"/>
  <c r="D2324" i="38"/>
  <c r="E2324" i="38"/>
  <c r="D2323" i="38" a="1"/>
  <c r="D2323" i="38"/>
  <c r="E2323" i="38"/>
  <c r="D2322" i="38" a="1"/>
  <c r="D2322" i="38"/>
  <c r="E2322" i="38"/>
  <c r="D2321" i="38" a="1"/>
  <c r="D2321" i="38"/>
  <c r="E2321" i="38"/>
  <c r="D2320" i="38" a="1"/>
  <c r="D2320" i="38"/>
  <c r="E2320" i="38"/>
  <c r="D2319" i="38" a="1"/>
  <c r="D2319" i="38"/>
  <c r="E2319" i="38"/>
  <c r="D2318" i="38" a="1"/>
  <c r="D2318" i="38"/>
  <c r="E2318" i="38"/>
  <c r="D2317" i="38" a="1"/>
  <c r="D2317" i="38"/>
  <c r="E2317" i="38"/>
  <c r="D2316" i="38" a="1"/>
  <c r="D2316" i="38"/>
  <c r="E2316" i="38"/>
  <c r="D2314" i="38" a="1"/>
  <c r="D2314" i="38"/>
  <c r="E2314" i="38"/>
  <c r="D2313" i="38" a="1"/>
  <c r="D2313" i="38"/>
  <c r="E2313" i="38"/>
  <c r="D2312" i="38" a="1"/>
  <c r="D2312" i="38"/>
  <c r="E2312" i="38"/>
  <c r="D2311" i="38" a="1"/>
  <c r="D2311" i="38"/>
  <c r="E2311" i="38"/>
  <c r="D2310" i="38" a="1"/>
  <c r="D2310" i="38"/>
  <c r="E2310" i="38"/>
  <c r="D2309" i="38" a="1"/>
  <c r="D2309" i="38"/>
  <c r="E2309" i="38"/>
  <c r="D2308" i="38" a="1"/>
  <c r="D2308" i="38"/>
  <c r="E2308" i="38"/>
  <c r="D2307" i="38" a="1"/>
  <c r="D2307" i="38"/>
  <c r="E2307" i="38"/>
  <c r="D2306" i="38" a="1"/>
  <c r="D2306" i="38"/>
  <c r="E2306" i="38"/>
  <c r="D2305" i="38" a="1"/>
  <c r="D2305" i="38"/>
  <c r="E2305" i="38"/>
  <c r="D2304" i="38" a="1"/>
  <c r="D2304" i="38"/>
  <c r="E2304" i="38"/>
  <c r="D2303" i="38" a="1"/>
  <c r="D2303" i="38"/>
  <c r="E2303" i="38"/>
  <c r="D2302" i="38" a="1"/>
  <c r="D2302" i="38"/>
  <c r="E2302" i="38"/>
  <c r="D2301" i="38" a="1"/>
  <c r="D2301" i="38"/>
  <c r="E2301" i="38"/>
  <c r="D2300" i="38" a="1"/>
  <c r="D2300" i="38"/>
  <c r="E2300" i="38"/>
  <c r="D2299" i="38" a="1"/>
  <c r="D2299" i="38"/>
  <c r="E2299" i="38"/>
  <c r="D2298" i="38" a="1"/>
  <c r="D2298" i="38"/>
  <c r="E2298" i="38"/>
  <c r="D2297" i="38" a="1"/>
  <c r="D2297" i="38"/>
  <c r="E2297" i="38"/>
  <c r="D2296" i="38" a="1"/>
  <c r="D2296" i="38"/>
  <c r="E2296" i="38"/>
  <c r="D2295" i="38" a="1"/>
  <c r="D2295" i="38"/>
  <c r="E2295" i="38"/>
  <c r="D2294" i="38" a="1"/>
  <c r="D2294" i="38"/>
  <c r="E2294" i="38"/>
  <c r="D2293" i="38" a="1"/>
  <c r="D2293" i="38"/>
  <c r="E2293" i="38"/>
  <c r="D2292" i="38" a="1"/>
  <c r="D2292" i="38"/>
  <c r="E2292" i="38"/>
  <c r="D2291" i="38" a="1"/>
  <c r="D2291" i="38"/>
  <c r="E2291" i="38"/>
  <c r="D2290" i="38" a="1"/>
  <c r="D2290" i="38"/>
  <c r="E2290" i="38"/>
  <c r="D2289" i="38" a="1"/>
  <c r="D2289" i="38"/>
  <c r="E2289" i="38"/>
  <c r="D2288" i="38" a="1"/>
  <c r="D2288" i="38"/>
  <c r="E2288" i="38"/>
  <c r="D2287" i="38" a="1"/>
  <c r="D2287" i="38"/>
  <c r="E2287" i="38"/>
  <c r="D2286" i="38" a="1"/>
  <c r="D2286" i="38"/>
  <c r="E2286" i="38"/>
  <c r="D2285" i="38" a="1"/>
  <c r="D2285" i="38"/>
  <c r="E2285" i="38"/>
  <c r="D2284" i="38" a="1"/>
  <c r="D2284" i="38"/>
  <c r="E2284" i="38"/>
  <c r="D2283" i="38" a="1"/>
  <c r="D2283" i="38"/>
  <c r="E2283" i="38"/>
  <c r="D2282" i="38" a="1"/>
  <c r="D2282" i="38"/>
  <c r="E2282" i="38"/>
  <c r="D2281" i="38" a="1"/>
  <c r="D2281" i="38"/>
  <c r="E2281" i="38"/>
  <c r="D2280" i="38" a="1"/>
  <c r="D2280" i="38"/>
  <c r="E2280" i="38"/>
  <c r="D2279" i="38" a="1"/>
  <c r="D2279" i="38"/>
  <c r="E2279" i="38"/>
  <c r="D2278" i="38" a="1"/>
  <c r="D2278" i="38"/>
  <c r="E2278" i="38"/>
  <c r="D2277" i="38" a="1"/>
  <c r="D2277" i="38"/>
  <c r="E2277" i="38"/>
  <c r="D2276" i="38" a="1"/>
  <c r="D2276" i="38"/>
  <c r="E2276" i="38"/>
  <c r="D2275" i="38" a="1"/>
  <c r="D2275" i="38"/>
  <c r="E2275" i="38"/>
  <c r="D2274" i="38" a="1"/>
  <c r="D2274" i="38"/>
  <c r="E2274" i="38"/>
  <c r="D2273" i="38" a="1"/>
  <c r="D2273" i="38"/>
  <c r="E2273" i="38"/>
  <c r="D2272" i="38" a="1"/>
  <c r="D2272" i="38"/>
  <c r="E2272" i="38"/>
  <c r="D2271" i="38" a="1"/>
  <c r="D2271" i="38"/>
  <c r="E2271" i="38"/>
  <c r="D2270" i="38" a="1"/>
  <c r="D2270" i="38"/>
  <c r="E2270" i="38"/>
  <c r="D2269" i="38" a="1"/>
  <c r="D2269" i="38"/>
  <c r="E2269" i="38"/>
  <c r="D2268" i="38" a="1"/>
  <c r="D2268" i="38"/>
  <c r="E2268" i="38"/>
  <c r="D2267" i="38" a="1"/>
  <c r="D2267" i="38"/>
  <c r="E2267" i="38"/>
  <c r="D2266" i="38" a="1"/>
  <c r="D2266" i="38"/>
  <c r="E2266" i="38"/>
  <c r="D2265" i="38" a="1"/>
  <c r="D2265" i="38"/>
  <c r="E2265" i="38"/>
  <c r="D2264" i="38" a="1"/>
  <c r="D2264" i="38"/>
  <c r="E2264" i="38"/>
  <c r="D2263" i="38" a="1"/>
  <c r="D2263" i="38"/>
  <c r="E2263" i="38"/>
  <c r="D2262" i="38" a="1"/>
  <c r="D2262" i="38"/>
  <c r="E2262" i="38"/>
  <c r="D2261" i="38" a="1"/>
  <c r="D2261" i="38"/>
  <c r="E2261" i="38"/>
  <c r="D2260" i="38" a="1"/>
  <c r="D2260" i="38"/>
  <c r="E2260" i="38"/>
  <c r="D2259" i="38" a="1"/>
  <c r="D2259" i="38"/>
  <c r="E2259" i="38"/>
  <c r="D2258" i="38" a="1"/>
  <c r="D2258" i="38"/>
  <c r="E2258" i="38"/>
  <c r="D2257" i="38" a="1"/>
  <c r="D2257" i="38"/>
  <c r="E2257" i="38"/>
  <c r="D2256" i="38" a="1"/>
  <c r="D2256" i="38"/>
  <c r="E2256" i="38"/>
  <c r="D2255" i="38" a="1"/>
  <c r="D2255" i="38"/>
  <c r="E2255" i="38"/>
  <c r="D2254" i="38" a="1"/>
  <c r="D2254" i="38"/>
  <c r="E2254" i="38"/>
  <c r="D2253" i="38" a="1"/>
  <c r="D2253" i="38"/>
  <c r="E2253" i="38"/>
  <c r="D2252" i="38" a="1"/>
  <c r="D2252" i="38"/>
  <c r="E2252" i="38"/>
  <c r="D2251" i="38" a="1"/>
  <c r="D2251" i="38"/>
  <c r="E2251" i="38"/>
  <c r="D2250" i="38" a="1"/>
  <c r="D2250" i="38"/>
  <c r="E2250" i="38"/>
  <c r="D2249" i="38" a="1"/>
  <c r="D2249" i="38"/>
  <c r="E2249" i="38"/>
  <c r="D2248" i="38" a="1"/>
  <c r="D2248" i="38"/>
  <c r="E2248" i="38"/>
  <c r="D2247" i="38" a="1"/>
  <c r="D2247" i="38"/>
  <c r="E2247" i="38"/>
  <c r="D2246" i="38" a="1"/>
  <c r="D2246" i="38"/>
  <c r="E2246" i="38"/>
  <c r="D2245" i="38" a="1"/>
  <c r="D2245" i="38"/>
  <c r="E2245" i="38"/>
  <c r="D2244" i="38" a="1"/>
  <c r="D2244" i="38"/>
  <c r="E2244" i="38"/>
  <c r="D2243" i="38" a="1"/>
  <c r="D2243" i="38"/>
  <c r="E2243" i="38"/>
  <c r="D2242" i="38" a="1"/>
  <c r="D2242" i="38"/>
  <c r="E2242" i="38"/>
  <c r="D2241" i="38" a="1"/>
  <c r="D2241" i="38"/>
  <c r="E2241" i="38"/>
  <c r="D2240" i="38" a="1"/>
  <c r="D2240" i="38"/>
  <c r="E2240" i="38"/>
  <c r="D2239" i="38" a="1"/>
  <c r="D2239" i="38"/>
  <c r="E2239" i="38"/>
  <c r="D2238" i="38" a="1"/>
  <c r="D2238" i="38"/>
  <c r="E2238" i="38"/>
  <c r="D2237" i="38" a="1"/>
  <c r="D2237" i="38"/>
  <c r="E2237" i="38"/>
  <c r="D2236" i="38" a="1"/>
  <c r="D2236" i="38"/>
  <c r="E2236" i="38"/>
  <c r="D2235" i="38" a="1"/>
  <c r="D2235" i="38"/>
  <c r="E2235" i="38"/>
  <c r="D2234" i="38" a="1"/>
  <c r="D2234" i="38"/>
  <c r="E2234" i="38"/>
  <c r="D2233" i="38" a="1"/>
  <c r="D2233" i="38"/>
  <c r="E2233" i="38"/>
  <c r="D2232" i="38" a="1"/>
  <c r="D2232" i="38"/>
  <c r="E2232" i="38"/>
  <c r="D2231" i="38" a="1"/>
  <c r="D2231" i="38"/>
  <c r="E2231" i="38"/>
  <c r="D2230" i="38" a="1"/>
  <c r="D2230" i="38"/>
  <c r="E2230" i="38"/>
  <c r="D2229" i="38" a="1"/>
  <c r="D2229" i="38"/>
  <c r="E2229" i="38"/>
  <c r="D2228" i="38" a="1"/>
  <c r="D2228" i="38"/>
  <c r="E2228" i="38"/>
  <c r="D2227" i="38" a="1"/>
  <c r="D2227" i="38"/>
  <c r="E2227" i="38"/>
  <c r="D2226" i="38" a="1"/>
  <c r="D2226" i="38"/>
  <c r="E2226" i="38"/>
  <c r="D2225" i="38" a="1"/>
  <c r="D2225" i="38"/>
  <c r="E2225" i="38"/>
  <c r="D2224" i="38" a="1"/>
  <c r="D2224" i="38"/>
  <c r="E2224" i="38"/>
  <c r="D2223" i="38" a="1"/>
  <c r="D2223" i="38"/>
  <c r="E2223" i="38"/>
  <c r="D2222" i="38" a="1"/>
  <c r="D2222" i="38"/>
  <c r="E2222" i="38"/>
  <c r="D2221" i="38" a="1"/>
  <c r="D2221" i="38"/>
  <c r="E2221" i="38"/>
  <c r="D2220" i="38" a="1"/>
  <c r="D2220" i="38"/>
  <c r="E2220" i="38"/>
  <c r="D2219" i="38" a="1"/>
  <c r="D2219" i="38"/>
  <c r="E2219" i="38"/>
  <c r="D2218" i="38" a="1"/>
  <c r="D2218" i="38"/>
  <c r="E2218" i="38"/>
  <c r="D2217" i="38" a="1"/>
  <c r="D2217" i="38"/>
  <c r="E2217" i="38"/>
  <c r="D2216" i="38" a="1"/>
  <c r="D2216" i="38"/>
  <c r="E2216" i="38"/>
  <c r="D2215" i="38" a="1"/>
  <c r="D2215" i="38"/>
  <c r="E2215" i="38"/>
  <c r="D2214" i="38" a="1"/>
  <c r="D2214" i="38"/>
  <c r="E2214" i="38"/>
  <c r="D2213" i="38" a="1"/>
  <c r="D2213" i="38"/>
  <c r="E2213" i="38"/>
  <c r="D2212" i="38" a="1"/>
  <c r="D2212" i="38"/>
  <c r="E2212" i="38"/>
  <c r="D2211" i="38" a="1"/>
  <c r="D2211" i="38"/>
  <c r="E2211" i="38"/>
  <c r="D2210" i="38" a="1"/>
  <c r="D2210" i="38"/>
  <c r="E2210" i="38"/>
  <c r="D2209" i="38" a="1"/>
  <c r="D2209" i="38"/>
  <c r="E2209" i="38"/>
  <c r="D2208" i="38" a="1"/>
  <c r="D2208" i="38"/>
  <c r="E2208" i="38"/>
  <c r="D2207" i="38" a="1"/>
  <c r="D2207" i="38"/>
  <c r="E2207" i="38"/>
  <c r="D2206" i="38" a="1"/>
  <c r="D2206" i="38"/>
  <c r="E2206" i="38"/>
  <c r="D2205" i="38" a="1"/>
  <c r="D2205" i="38"/>
  <c r="E2205" i="38"/>
  <c r="D2204" i="38" a="1"/>
  <c r="D2204" i="38"/>
  <c r="E2204" i="38"/>
  <c r="D2203" i="38" a="1"/>
  <c r="D2203" i="38"/>
  <c r="E2203" i="38"/>
  <c r="D2202" i="38" a="1"/>
  <c r="D2202" i="38"/>
  <c r="E2202" i="38"/>
  <c r="D2201" i="38" a="1"/>
  <c r="D2201" i="38"/>
  <c r="E2201" i="38"/>
  <c r="D2200" i="38" a="1"/>
  <c r="D2200" i="38"/>
  <c r="E2200" i="38"/>
  <c r="D2199" i="38" a="1"/>
  <c r="D2199" i="38"/>
  <c r="E2199" i="38"/>
  <c r="D2198" i="38" a="1"/>
  <c r="D2198" i="38"/>
  <c r="E2198" i="38"/>
  <c r="D2197" i="38" a="1"/>
  <c r="D2197" i="38"/>
  <c r="E2197" i="38"/>
  <c r="D2196" i="38" a="1"/>
  <c r="D2196" i="38"/>
  <c r="E2196" i="38"/>
  <c r="D2195" i="38" a="1"/>
  <c r="D2195" i="38"/>
  <c r="E2195" i="38"/>
  <c r="D2194" i="38" a="1"/>
  <c r="D2194" i="38"/>
  <c r="E2194" i="38"/>
  <c r="D2193" i="38" a="1"/>
  <c r="D2193" i="38"/>
  <c r="E2193" i="38"/>
  <c r="D2192" i="38" a="1"/>
  <c r="D2192" i="38"/>
  <c r="E2192" i="38"/>
  <c r="D2191" i="38" a="1"/>
  <c r="D2191" i="38"/>
  <c r="E2191" i="38"/>
  <c r="D2190" i="38" a="1"/>
  <c r="D2190" i="38"/>
  <c r="E2190" i="38"/>
  <c r="D2189" i="38" a="1"/>
  <c r="D2189" i="38"/>
  <c r="E2189" i="38"/>
  <c r="D2188" i="38" a="1"/>
  <c r="D2188" i="38"/>
  <c r="E2188" i="38"/>
  <c r="D2187" i="38" a="1"/>
  <c r="D2187" i="38"/>
  <c r="E2187" i="38"/>
  <c r="D2186" i="38" a="1"/>
  <c r="D2186" i="38"/>
  <c r="E2186" i="38"/>
  <c r="D2185" i="38" a="1"/>
  <c r="D2185" i="38"/>
  <c r="E2185" i="38"/>
  <c r="D2184" i="38" a="1"/>
  <c r="D2184" i="38"/>
  <c r="E2184" i="38"/>
  <c r="D2183" i="38" a="1"/>
  <c r="D2183" i="38"/>
  <c r="E2183" i="38"/>
  <c r="D2182" i="38" a="1"/>
  <c r="D2182" i="38"/>
  <c r="E2182" i="38"/>
  <c r="D2181" i="38" a="1"/>
  <c r="D2181" i="38"/>
  <c r="E2181" i="38"/>
  <c r="D2180" i="38" a="1"/>
  <c r="D2180" i="38"/>
  <c r="E2180" i="38"/>
  <c r="D2179" i="38" a="1"/>
  <c r="D2179" i="38"/>
  <c r="E2179" i="38"/>
  <c r="D2178" i="38" a="1"/>
  <c r="D2178" i="38"/>
  <c r="E2178" i="38"/>
  <c r="D2177" i="38" a="1"/>
  <c r="D2177" i="38"/>
  <c r="E2177" i="38"/>
  <c r="D2176" i="38" a="1"/>
  <c r="D2176" i="38"/>
  <c r="E2176" i="38"/>
  <c r="D2175" i="38" a="1"/>
  <c r="D2175" i="38"/>
  <c r="E2175" i="38"/>
  <c r="D2174" i="38" a="1"/>
  <c r="D2174" i="38"/>
  <c r="E2174" i="38"/>
  <c r="D2173" i="38" a="1"/>
  <c r="D2173" i="38"/>
  <c r="E2173" i="38"/>
  <c r="D2172" i="38" a="1"/>
  <c r="D2172" i="38"/>
  <c r="E2172" i="38"/>
  <c r="D2171" i="38" a="1"/>
  <c r="D2171" i="38"/>
  <c r="E2171" i="38"/>
  <c r="D2170" i="38" a="1"/>
  <c r="D2170" i="38"/>
  <c r="E2170" i="38"/>
  <c r="D2169" i="38" a="1"/>
  <c r="D2169" i="38"/>
  <c r="E2169" i="38"/>
  <c r="D2168" i="38" a="1"/>
  <c r="D2168" i="38"/>
  <c r="E2168" i="38"/>
  <c r="D2167" i="38" a="1"/>
  <c r="D2167" i="38"/>
  <c r="E2167" i="38"/>
  <c r="D2166" i="38" a="1"/>
  <c r="D2166" i="38"/>
  <c r="E2166" i="38"/>
  <c r="D2165" i="38" a="1"/>
  <c r="D2165" i="38"/>
  <c r="E2165" i="38"/>
  <c r="D2164" i="38" a="1"/>
  <c r="D2164" i="38"/>
  <c r="E2164" i="38"/>
  <c r="D2163" i="38" a="1"/>
  <c r="D2163" i="38"/>
  <c r="E2163" i="38"/>
  <c r="D2162" i="38" a="1"/>
  <c r="D2162" i="38"/>
  <c r="E2162" i="38"/>
  <c r="D2161" i="38" a="1"/>
  <c r="D2161" i="38"/>
  <c r="E2161" i="38"/>
  <c r="D2160" i="38" a="1"/>
  <c r="D2160" i="38"/>
  <c r="E2160" i="38"/>
  <c r="D2159" i="38" a="1"/>
  <c r="D2159" i="38"/>
  <c r="E2159" i="38"/>
  <c r="D2158" i="38" a="1"/>
  <c r="D2158" i="38"/>
  <c r="E2158" i="38"/>
  <c r="D2157" i="38" a="1"/>
  <c r="D2157" i="38"/>
  <c r="E2157" i="38"/>
  <c r="D2156" i="38" a="1"/>
  <c r="D2156" i="38"/>
  <c r="E2156" i="38"/>
  <c r="D2155" i="38" a="1"/>
  <c r="D2155" i="38"/>
  <c r="E2155" i="38"/>
  <c r="D2154" i="38" a="1"/>
  <c r="D2154" i="38"/>
  <c r="E2154" i="38"/>
  <c r="D2153" i="38" a="1"/>
  <c r="D2153" i="38"/>
  <c r="E2153" i="38"/>
  <c r="D2152" i="38" a="1"/>
  <c r="D2152" i="38"/>
  <c r="E2152" i="38"/>
  <c r="D2151" i="38" a="1"/>
  <c r="D2151" i="38"/>
  <c r="E2151" i="38"/>
  <c r="D2150" i="38" a="1"/>
  <c r="D2150" i="38"/>
  <c r="E2150" i="38"/>
  <c r="D2149" i="38" a="1"/>
  <c r="D2149" i="38"/>
  <c r="E2149" i="38"/>
  <c r="D2148" i="38" a="1"/>
  <c r="D2148" i="38"/>
  <c r="E2148" i="38"/>
  <c r="D2147" i="38" a="1"/>
  <c r="D2147" i="38"/>
  <c r="E2147" i="38"/>
  <c r="D2146" i="38" a="1"/>
  <c r="D2146" i="38"/>
  <c r="E2146" i="38"/>
  <c r="D2145" i="38" a="1"/>
  <c r="D2145" i="38"/>
  <c r="E2145" i="38"/>
  <c r="D2144" i="38" a="1"/>
  <c r="D2144" i="38"/>
  <c r="E2144" i="38"/>
  <c r="D2143" i="38" a="1"/>
  <c r="D2143" i="38"/>
  <c r="E2143" i="38"/>
  <c r="D2142" i="38" a="1"/>
  <c r="D2142" i="38"/>
  <c r="E2142" i="38"/>
  <c r="D2141" i="38" a="1"/>
  <c r="D2141" i="38"/>
  <c r="E2141" i="38"/>
  <c r="D2140" i="38" a="1"/>
  <c r="D2140" i="38"/>
  <c r="E2140" i="38"/>
  <c r="D2139" i="38" a="1"/>
  <c r="D2139" i="38"/>
  <c r="E2139" i="38"/>
  <c r="D2138" i="38" a="1"/>
  <c r="D2138" i="38"/>
  <c r="E2138" i="38"/>
  <c r="D2137" i="38" a="1"/>
  <c r="D2137" i="38"/>
  <c r="E2137" i="38"/>
  <c r="D2136" i="38" a="1"/>
  <c r="D2136" i="38"/>
  <c r="E2136" i="38"/>
  <c r="D2135" i="38" a="1"/>
  <c r="D2135" i="38"/>
  <c r="E2135" i="38"/>
  <c r="D2134" i="38" a="1"/>
  <c r="D2134" i="38"/>
  <c r="E2134" i="38"/>
  <c r="D2133" i="38" a="1"/>
  <c r="D2133" i="38"/>
  <c r="E2133" i="38"/>
  <c r="D2132" i="38" a="1"/>
  <c r="D2132" i="38"/>
  <c r="E2132" i="38"/>
  <c r="D2131" i="38" a="1"/>
  <c r="D2131" i="38"/>
  <c r="E2131" i="38"/>
  <c r="D2130" i="38" a="1"/>
  <c r="D2130" i="38"/>
  <c r="E2130" i="38"/>
  <c r="D2128" i="38" a="1"/>
  <c r="D2128" i="38"/>
  <c r="E2128" i="38"/>
  <c r="D2127" i="38" a="1"/>
  <c r="D2127" i="38"/>
  <c r="E2127" i="38"/>
  <c r="D2126" i="38" a="1"/>
  <c r="D2126" i="38"/>
  <c r="E2126" i="38"/>
  <c r="D2125" i="38" a="1"/>
  <c r="D2125" i="38"/>
  <c r="E2125" i="38"/>
  <c r="D2124" i="38" a="1"/>
  <c r="D2124" i="38"/>
  <c r="E2124" i="38"/>
  <c r="D2123" i="38" a="1"/>
  <c r="D2123" i="38"/>
  <c r="E2123" i="38"/>
  <c r="D2122" i="38" a="1"/>
  <c r="D2122" i="38"/>
  <c r="E2122" i="38"/>
  <c r="D2121" i="38" a="1"/>
  <c r="D2121" i="38"/>
  <c r="E2121" i="38"/>
  <c r="D2120" i="38" a="1"/>
  <c r="D2120" i="38"/>
  <c r="E2120" i="38"/>
  <c r="D2119" i="38" a="1"/>
  <c r="D2119" i="38"/>
  <c r="E2119" i="38"/>
  <c r="D2118" i="38" a="1"/>
  <c r="D2118" i="38"/>
  <c r="E2118" i="38"/>
  <c r="D2117" i="38" a="1"/>
  <c r="D2117" i="38"/>
  <c r="E2117" i="38"/>
  <c r="D2116" i="38" a="1"/>
  <c r="D2116" i="38"/>
  <c r="E2116" i="38"/>
  <c r="D2115" i="38" a="1"/>
  <c r="D2115" i="38"/>
  <c r="E2115" i="38"/>
  <c r="D2114" i="38" a="1"/>
  <c r="D2114" i="38"/>
  <c r="E2114" i="38"/>
  <c r="D2113" i="38" a="1"/>
  <c r="D2113" i="38"/>
  <c r="E2113" i="38"/>
  <c r="D2112" i="38" a="1"/>
  <c r="D2112" i="38"/>
  <c r="E2112" i="38"/>
  <c r="D2111" i="38" a="1"/>
  <c r="D2111" i="38"/>
  <c r="E2111" i="38"/>
  <c r="D2110" i="38" a="1"/>
  <c r="D2110" i="38"/>
  <c r="E2110" i="38"/>
  <c r="D2109" i="38" a="1"/>
  <c r="D2109" i="38"/>
  <c r="E2109" i="38"/>
  <c r="D2108" i="38" a="1"/>
  <c r="D2108" i="38"/>
  <c r="E2108" i="38"/>
  <c r="D2107" i="38" a="1"/>
  <c r="D2107" i="38"/>
  <c r="E2107" i="38"/>
  <c r="D2106" i="38" a="1"/>
  <c r="D2106" i="38"/>
  <c r="E2106" i="38"/>
  <c r="D2105" i="38" a="1"/>
  <c r="D2105" i="38"/>
  <c r="E2105" i="38"/>
  <c r="D2104" i="38" a="1"/>
  <c r="D2104" i="38"/>
  <c r="E2104" i="38"/>
  <c r="D2103" i="38" a="1"/>
  <c r="D2103" i="38"/>
  <c r="E2103" i="38"/>
  <c r="D2102" i="38" a="1"/>
  <c r="D2102" i="38"/>
  <c r="E2102" i="38"/>
  <c r="D2101" i="38" a="1"/>
  <c r="D2101" i="38"/>
  <c r="E2101" i="38"/>
  <c r="D2100" i="38" a="1"/>
  <c r="D2100" i="38"/>
  <c r="E2100" i="38"/>
  <c r="D2099" i="38" a="1"/>
  <c r="D2099" i="38"/>
  <c r="E2099" i="38"/>
  <c r="D2098" i="38" a="1"/>
  <c r="D2098" i="38"/>
  <c r="E2098" i="38"/>
  <c r="D2097" i="38" a="1"/>
  <c r="D2097" i="38"/>
  <c r="E2097" i="38"/>
  <c r="D2096" i="38" a="1"/>
  <c r="D2096" i="38"/>
  <c r="E2096" i="38"/>
  <c r="D2095" i="38" a="1"/>
  <c r="D2095" i="38"/>
  <c r="E2095" i="38"/>
  <c r="D2094" i="38" a="1"/>
  <c r="D2094" i="38"/>
  <c r="E2094" i="38"/>
  <c r="D2093" i="38" a="1"/>
  <c r="D2093" i="38"/>
  <c r="E2093" i="38"/>
  <c r="D2092" i="38" a="1"/>
  <c r="D2092" i="38"/>
  <c r="E2092" i="38"/>
  <c r="D2091" i="38" a="1"/>
  <c r="D2091" i="38"/>
  <c r="E2091" i="38"/>
  <c r="D2090" i="38" a="1"/>
  <c r="D2090" i="38"/>
  <c r="E2090" i="38"/>
  <c r="D2089" i="38" a="1"/>
  <c r="D2089" i="38"/>
  <c r="E2089" i="38"/>
  <c r="D2088" i="38" a="1"/>
  <c r="D2088" i="38"/>
  <c r="E2088" i="38"/>
  <c r="D2087" i="38" a="1"/>
  <c r="D2087" i="38"/>
  <c r="E2087" i="38"/>
  <c r="D2086" i="38" a="1"/>
  <c r="D2086" i="38"/>
  <c r="E2086" i="38"/>
  <c r="D2085" i="38" a="1"/>
  <c r="D2085" i="38"/>
  <c r="E2085" i="38"/>
  <c r="D2084" i="38" a="1"/>
  <c r="D2084" i="38"/>
  <c r="E2084" i="38"/>
  <c r="D2083" i="38" a="1"/>
  <c r="D2083" i="38"/>
  <c r="E2083" i="38"/>
  <c r="D2082" i="38" a="1"/>
  <c r="D2082" i="38"/>
  <c r="E2082" i="38"/>
  <c r="D2081" i="38" a="1"/>
  <c r="D2081" i="38"/>
  <c r="E2081" i="38"/>
  <c r="D2080" i="38" a="1"/>
  <c r="D2080" i="38"/>
  <c r="E2080" i="38"/>
  <c r="D2079" i="38" a="1"/>
  <c r="D2079" i="38"/>
  <c r="E2079" i="38"/>
  <c r="D2078" i="38" a="1"/>
  <c r="D2078" i="38"/>
  <c r="E2078" i="38"/>
  <c r="D2077" i="38" a="1"/>
  <c r="D2077" i="38"/>
  <c r="E2077" i="38"/>
  <c r="D2076" i="38" a="1"/>
  <c r="D2076" i="38"/>
  <c r="E2076" i="38"/>
  <c r="D2075" i="38" a="1"/>
  <c r="D2075" i="38"/>
  <c r="E2075" i="38"/>
  <c r="D2074" i="38" a="1"/>
  <c r="D2074" i="38"/>
  <c r="E2074" i="38"/>
  <c r="D2073" i="38" a="1"/>
  <c r="D2073" i="38"/>
  <c r="E2073" i="38"/>
  <c r="D2072" i="38" a="1"/>
  <c r="D2072" i="38"/>
  <c r="E2072" i="38"/>
  <c r="D2071" i="38" a="1"/>
  <c r="D2071" i="38"/>
  <c r="E2071" i="38"/>
  <c r="D2070" i="38" a="1"/>
  <c r="D2070" i="38"/>
  <c r="E2070" i="38"/>
  <c r="D2069" i="38" a="1"/>
  <c r="D2069" i="38"/>
  <c r="E2069" i="38"/>
  <c r="D2068" i="38" a="1"/>
  <c r="D2068" i="38"/>
  <c r="E2068" i="38"/>
  <c r="D2067" i="38" a="1"/>
  <c r="D2067" i="38"/>
  <c r="E2067" i="38"/>
  <c r="D2066" i="38" a="1"/>
  <c r="D2066" i="38"/>
  <c r="E2066" i="38"/>
  <c r="D2065" i="38" a="1"/>
  <c r="D2065" i="38"/>
  <c r="E2065" i="38"/>
  <c r="D2064" i="38" a="1"/>
  <c r="D2064" i="38"/>
  <c r="E2064" i="38"/>
  <c r="D2063" i="38" a="1"/>
  <c r="D2063" i="38"/>
  <c r="E2063" i="38"/>
  <c r="D2062" i="38" a="1"/>
  <c r="D2062" i="38"/>
  <c r="E2062" i="38"/>
  <c r="D2061" i="38" a="1"/>
  <c r="D2061" i="38"/>
  <c r="E2061" i="38"/>
  <c r="D2060" i="38" a="1"/>
  <c r="D2060" i="38"/>
  <c r="E2060" i="38"/>
  <c r="D2059" i="38" a="1"/>
  <c r="D2059" i="38"/>
  <c r="E2059" i="38"/>
  <c r="D2058" i="38" a="1"/>
  <c r="D2058" i="38"/>
  <c r="E2058" i="38"/>
  <c r="D2057" i="38" a="1"/>
  <c r="D2057" i="38"/>
  <c r="E2057" i="38"/>
  <c r="D2056" i="38" a="1"/>
  <c r="D2056" i="38"/>
  <c r="E2056" i="38"/>
  <c r="D2055" i="38" a="1"/>
  <c r="D2055" i="38"/>
  <c r="E2055" i="38"/>
  <c r="D2054" i="38" a="1"/>
  <c r="D2054" i="38"/>
  <c r="E2054" i="38"/>
  <c r="D2053" i="38" a="1"/>
  <c r="D2053" i="38"/>
  <c r="E2053" i="38"/>
  <c r="D2052" i="38" a="1"/>
  <c r="D2052" i="38"/>
  <c r="E2052" i="38"/>
  <c r="D2051" i="38" a="1"/>
  <c r="D2051" i="38"/>
  <c r="E2051" i="38"/>
  <c r="D2050" i="38" a="1"/>
  <c r="D2050" i="38"/>
  <c r="E2050" i="38"/>
  <c r="D2049" i="38" a="1"/>
  <c r="D2049" i="38"/>
  <c r="E2049" i="38"/>
  <c r="D2048" i="38" a="1"/>
  <c r="D2048" i="38"/>
  <c r="E2048" i="38"/>
  <c r="D2047" i="38" a="1"/>
  <c r="D2047" i="38"/>
  <c r="E2047" i="38"/>
  <c r="D2046" i="38" a="1"/>
  <c r="D2046" i="38"/>
  <c r="E2046" i="38"/>
  <c r="D2045" i="38" a="1"/>
  <c r="D2045" i="38"/>
  <c r="E2045" i="38"/>
  <c r="D2044" i="38" a="1"/>
  <c r="D2044" i="38"/>
  <c r="E2044" i="38"/>
  <c r="D2043" i="38" a="1"/>
  <c r="D2043" i="38"/>
  <c r="E2043" i="38"/>
  <c r="D2042" i="38" a="1"/>
  <c r="D2042" i="38"/>
  <c r="E2042" i="38"/>
  <c r="D2041" i="38" a="1"/>
  <c r="D2041" i="38"/>
  <c r="E2041" i="38"/>
  <c r="D2040" i="38" a="1"/>
  <c r="D2040" i="38"/>
  <c r="E2040" i="38"/>
  <c r="D2039" i="38" a="1"/>
  <c r="D2039" i="38"/>
  <c r="E2039" i="38"/>
  <c r="D2038" i="38" a="1"/>
  <c r="D2038" i="38"/>
  <c r="E2038" i="38"/>
  <c r="D2037" i="38" a="1"/>
  <c r="D2037" i="38"/>
  <c r="E2037" i="38"/>
  <c r="D2036" i="38" a="1"/>
  <c r="D2036" i="38"/>
  <c r="E2036" i="38"/>
  <c r="D2035" i="38" a="1"/>
  <c r="D2035" i="38"/>
  <c r="E2035" i="38"/>
  <c r="D2034" i="38" a="1"/>
  <c r="D2034" i="38"/>
  <c r="E2034" i="38"/>
  <c r="D2033" i="38" a="1"/>
  <c r="D2033" i="38"/>
  <c r="E2033" i="38"/>
  <c r="D2032" i="38" a="1"/>
  <c r="D2032" i="38"/>
  <c r="E2032" i="38"/>
  <c r="D2031" i="38" a="1"/>
  <c r="D2031" i="38"/>
  <c r="E2031" i="38"/>
  <c r="D2030" i="38" a="1"/>
  <c r="D2030" i="38"/>
  <c r="E2030" i="38"/>
  <c r="D2029" i="38" a="1"/>
  <c r="D2029" i="38"/>
  <c r="E2029" i="38"/>
  <c r="D2028" i="38" a="1"/>
  <c r="D2028" i="38"/>
  <c r="E2028" i="38"/>
  <c r="D2027" i="38" a="1"/>
  <c r="D2027" i="38"/>
  <c r="E2027" i="38"/>
  <c r="D2026" i="38" a="1"/>
  <c r="D2026" i="38"/>
  <c r="E2026" i="38"/>
  <c r="D2025" i="38" a="1"/>
  <c r="D2025" i="38"/>
  <c r="E2025" i="38"/>
  <c r="D2024" i="38" a="1"/>
  <c r="D2024" i="38"/>
  <c r="E2024" i="38"/>
  <c r="D2023" i="38" a="1"/>
  <c r="D2023" i="38"/>
  <c r="E2023" i="38"/>
  <c r="D2022" i="38" a="1"/>
  <c r="D2022" i="38"/>
  <c r="E2022" i="38"/>
  <c r="D2021" i="38" a="1"/>
  <c r="D2021" i="38"/>
  <c r="E2021" i="38"/>
  <c r="D2020" i="38" a="1"/>
  <c r="D2020" i="38"/>
  <c r="E2020" i="38"/>
  <c r="D2019" i="38" a="1"/>
  <c r="D2019" i="38"/>
  <c r="E2019" i="38"/>
  <c r="D2018" i="38" a="1"/>
  <c r="D2018" i="38"/>
  <c r="E2018" i="38"/>
  <c r="D2017" i="38" a="1"/>
  <c r="D2017" i="38"/>
  <c r="E2017" i="38"/>
  <c r="D2016" i="38" a="1"/>
  <c r="D2016" i="38"/>
  <c r="E2016" i="38"/>
  <c r="D2015" i="38" a="1"/>
  <c r="D2015" i="38"/>
  <c r="E2015" i="38"/>
  <c r="D2014" i="38" a="1"/>
  <c r="D2014" i="38"/>
  <c r="E2014" i="38"/>
  <c r="D2013" i="38" a="1"/>
  <c r="D2013" i="38"/>
  <c r="E2013" i="38"/>
  <c r="D2012" i="38" a="1"/>
  <c r="D2012" i="38"/>
  <c r="E2012" i="38"/>
  <c r="D2011" i="38" a="1"/>
  <c r="D2011" i="38"/>
  <c r="E2011" i="38"/>
  <c r="D2010" i="38" a="1"/>
  <c r="D2010" i="38"/>
  <c r="E2010" i="38"/>
  <c r="D2009" i="38" a="1"/>
  <c r="D2009" i="38"/>
  <c r="E2009" i="38"/>
  <c r="D2008" i="38" a="1"/>
  <c r="D2008" i="38"/>
  <c r="E2008" i="38"/>
  <c r="D2007" i="38" a="1"/>
  <c r="D2007" i="38"/>
  <c r="E2007" i="38"/>
  <c r="D2006" i="38" a="1"/>
  <c r="D2006" i="38"/>
  <c r="E2006" i="38"/>
  <c r="D2005" i="38" a="1"/>
  <c r="D2005" i="38"/>
  <c r="E2005" i="38"/>
  <c r="D2004" i="38" a="1"/>
  <c r="D2004" i="38"/>
  <c r="E2004" i="38"/>
  <c r="D2003" i="38" a="1"/>
  <c r="D2003" i="38"/>
  <c r="E2003" i="38"/>
  <c r="D2002" i="38" a="1"/>
  <c r="D2002" i="38"/>
  <c r="E2002" i="38"/>
  <c r="D2001" i="38" a="1"/>
  <c r="D2001" i="38"/>
  <c r="E2001" i="38"/>
  <c r="D2000" i="38" a="1"/>
  <c r="D2000" i="38"/>
  <c r="E2000" i="38"/>
  <c r="D1999" i="38" a="1"/>
  <c r="D1999" i="38"/>
  <c r="E1999" i="38"/>
  <c r="D1998" i="38" a="1"/>
  <c r="D1998" i="38"/>
  <c r="E1998" i="38"/>
  <c r="D1997" i="38" a="1"/>
  <c r="D1997" i="38"/>
  <c r="E1997" i="38"/>
  <c r="D1996" i="38" a="1"/>
  <c r="D1996" i="38"/>
  <c r="E1996" i="38"/>
  <c r="D1995" i="38" a="1"/>
  <c r="D1995" i="38"/>
  <c r="E1995" i="38"/>
  <c r="D1994" i="38" a="1"/>
  <c r="D1994" i="38"/>
  <c r="E1994" i="38"/>
  <c r="D1993" i="38" a="1"/>
  <c r="D1993" i="38"/>
  <c r="E1993" i="38"/>
  <c r="D1992" i="38" a="1"/>
  <c r="D1992" i="38"/>
  <c r="E1992" i="38"/>
  <c r="D1991" i="38" a="1"/>
  <c r="D1991" i="38"/>
  <c r="E1991" i="38"/>
  <c r="D1990" i="38" a="1"/>
  <c r="D1990" i="38"/>
  <c r="E1990" i="38"/>
  <c r="D1989" i="38" a="1"/>
  <c r="D1989" i="38"/>
  <c r="E1989" i="38"/>
  <c r="D1988" i="38" a="1"/>
  <c r="D1988" i="38"/>
  <c r="E1988" i="38"/>
  <c r="D1987" i="38" a="1"/>
  <c r="D1987" i="38"/>
  <c r="E1987" i="38"/>
  <c r="D1986" i="38" a="1"/>
  <c r="D1986" i="38"/>
  <c r="E1986" i="38"/>
  <c r="D1985" i="38" a="1"/>
  <c r="D1985" i="38"/>
  <c r="E1985" i="38"/>
  <c r="D1984" i="38" a="1"/>
  <c r="D1984" i="38"/>
  <c r="E1984" i="38"/>
  <c r="D1983" i="38" a="1"/>
  <c r="D1983" i="38"/>
  <c r="E1983" i="38"/>
  <c r="D1982" i="38" a="1"/>
  <c r="D1982" i="38"/>
  <c r="E1982" i="38"/>
  <c r="D1981" i="38" a="1"/>
  <c r="D1981" i="38"/>
  <c r="E1981" i="38"/>
  <c r="D1980" i="38" a="1"/>
  <c r="D1980" i="38"/>
  <c r="E1980" i="38"/>
  <c r="D1979" i="38" a="1"/>
  <c r="D1979" i="38"/>
  <c r="E1979" i="38"/>
  <c r="D1978" i="38" a="1"/>
  <c r="D1978" i="38"/>
  <c r="E1978" i="38"/>
  <c r="D1977" i="38" a="1"/>
  <c r="D1977" i="38"/>
  <c r="E1977" i="38"/>
  <c r="D1976" i="38" a="1"/>
  <c r="D1976" i="38"/>
  <c r="E1976" i="38"/>
  <c r="D1975" i="38" a="1"/>
  <c r="D1975" i="38"/>
  <c r="E1975" i="38"/>
  <c r="D1974" i="38" a="1"/>
  <c r="D1974" i="38"/>
  <c r="E1974" i="38"/>
  <c r="D1973" i="38" a="1"/>
  <c r="D1973" i="38"/>
  <c r="E1973" i="38"/>
  <c r="D1972" i="38" a="1"/>
  <c r="D1972" i="38"/>
  <c r="E1972" i="38"/>
  <c r="D1971" i="38" a="1"/>
  <c r="D1971" i="38"/>
  <c r="E1971" i="38"/>
  <c r="D1970" i="38" a="1"/>
  <c r="D1970" i="38"/>
  <c r="E1970" i="38"/>
  <c r="D1969" i="38" a="1"/>
  <c r="D1969" i="38"/>
  <c r="E1969" i="38"/>
  <c r="D1968" i="38" a="1"/>
  <c r="D1968" i="38"/>
  <c r="E1968" i="38"/>
  <c r="D1967" i="38" a="1"/>
  <c r="D1967" i="38"/>
  <c r="E1967" i="38"/>
  <c r="D1966" i="38" a="1"/>
  <c r="D1966" i="38"/>
  <c r="E1966" i="38"/>
  <c r="D1965" i="38" a="1"/>
  <c r="D1965" i="38"/>
  <c r="E1965" i="38"/>
  <c r="D1964" i="38" a="1"/>
  <c r="D1964" i="38"/>
  <c r="E1964" i="38"/>
  <c r="D1963" i="38" a="1"/>
  <c r="D1963" i="38"/>
  <c r="E1963" i="38"/>
  <c r="D1962" i="38" a="1"/>
  <c r="D1962" i="38"/>
  <c r="E1962" i="38"/>
  <c r="D1961" i="38" a="1"/>
  <c r="D1961" i="38"/>
  <c r="E1961" i="38"/>
  <c r="D1960" i="38" a="1"/>
  <c r="D1960" i="38"/>
  <c r="E1960" i="38"/>
  <c r="D1959" i="38" a="1"/>
  <c r="D1959" i="38"/>
  <c r="E1959" i="38"/>
  <c r="D1958" i="38" a="1"/>
  <c r="D1958" i="38"/>
  <c r="E1958" i="38"/>
  <c r="D1957" i="38" a="1"/>
  <c r="D1957" i="38"/>
  <c r="E1957" i="38"/>
  <c r="D1956" i="38" a="1"/>
  <c r="D1956" i="38"/>
  <c r="E1956" i="38"/>
  <c r="D1955" i="38" a="1"/>
  <c r="D1955" i="38"/>
  <c r="E1955" i="38"/>
  <c r="D1954" i="38" a="1"/>
  <c r="D1954" i="38"/>
  <c r="E1954" i="38"/>
  <c r="D1953" i="38" a="1"/>
  <c r="D1953" i="38"/>
  <c r="E1953" i="38"/>
  <c r="D1952" i="38" a="1"/>
  <c r="D1952" i="38"/>
  <c r="E1952" i="38"/>
  <c r="D1951" i="38" a="1"/>
  <c r="D1951" i="38"/>
  <c r="E1951" i="38"/>
  <c r="D1950" i="38" a="1"/>
  <c r="D1950" i="38"/>
  <c r="E1950" i="38"/>
  <c r="D1949" i="38" a="1"/>
  <c r="D1949" i="38"/>
  <c r="E1949" i="38"/>
  <c r="D1948" i="38" a="1"/>
  <c r="D1948" i="38"/>
  <c r="E1948" i="38"/>
  <c r="D1947" i="38" a="1"/>
  <c r="D1947" i="38"/>
  <c r="E1947" i="38"/>
  <c r="D1946" i="38" a="1"/>
  <c r="D1946" i="38"/>
  <c r="E1946" i="38"/>
  <c r="D1945" i="38" a="1"/>
  <c r="D1945" i="38"/>
  <c r="E1945" i="38"/>
  <c r="D1944" i="38" a="1"/>
  <c r="D1944" i="38"/>
  <c r="E1944" i="38"/>
  <c r="D1943" i="38" a="1"/>
  <c r="D1943" i="38"/>
  <c r="E1943" i="38"/>
  <c r="D1942" i="38" a="1"/>
  <c r="D1942" i="38"/>
  <c r="E1942" i="38"/>
  <c r="D1941" i="38" a="1"/>
  <c r="D1941" i="38"/>
  <c r="E1941" i="38"/>
  <c r="D1940" i="38" a="1"/>
  <c r="D1940" i="38"/>
  <c r="E1940" i="38"/>
  <c r="D1939" i="38" a="1"/>
  <c r="D1939" i="38"/>
  <c r="E1939" i="38"/>
  <c r="D1938" i="38" a="1"/>
  <c r="D1938" i="38"/>
  <c r="E1938" i="38"/>
  <c r="D1937" i="38" a="1"/>
  <c r="D1937" i="38"/>
  <c r="E1937" i="38"/>
  <c r="D1936" i="38" a="1"/>
  <c r="D1936" i="38"/>
  <c r="E1936" i="38"/>
  <c r="D1935" i="38" a="1"/>
  <c r="D1935" i="38"/>
  <c r="E1935" i="38"/>
  <c r="D1934" i="38" a="1"/>
  <c r="D1934" i="38"/>
  <c r="E1934" i="38"/>
  <c r="D1933" i="38" a="1"/>
  <c r="D1933" i="38"/>
  <c r="E1933" i="38"/>
  <c r="D1932" i="38" a="1"/>
  <c r="D1932" i="38"/>
  <c r="E1932" i="38"/>
  <c r="D1931" i="38" a="1"/>
  <c r="D1931" i="38"/>
  <c r="E1931" i="38"/>
  <c r="D1930" i="38" a="1"/>
  <c r="D1930" i="38"/>
  <c r="E1930" i="38"/>
  <c r="D1929" i="38" a="1"/>
  <c r="D1929" i="38"/>
  <c r="E1929" i="38"/>
  <c r="D1928" i="38" a="1"/>
  <c r="D1928" i="38"/>
  <c r="E1928" i="38"/>
  <c r="D1927" i="38" a="1"/>
  <c r="D1927" i="38"/>
  <c r="E1927" i="38"/>
  <c r="D1926" i="38" a="1"/>
  <c r="D1926" i="38"/>
  <c r="E1926" i="38"/>
  <c r="D1925" i="38" a="1"/>
  <c r="D1925" i="38"/>
  <c r="E1925" i="38"/>
  <c r="D1924" i="38" a="1"/>
  <c r="D1924" i="38"/>
  <c r="E1924" i="38"/>
  <c r="D1923" i="38" a="1"/>
  <c r="D1923" i="38"/>
  <c r="E1923" i="38"/>
  <c r="D1922" i="38" a="1"/>
  <c r="D1922" i="38"/>
  <c r="E1922" i="38"/>
  <c r="D1921" i="38" a="1"/>
  <c r="D1921" i="38"/>
  <c r="E1921" i="38"/>
  <c r="D1920" i="38" a="1"/>
  <c r="D1920" i="38"/>
  <c r="E1920" i="38"/>
  <c r="D1919" i="38" a="1"/>
  <c r="D1919" i="38"/>
  <c r="E1919" i="38"/>
  <c r="D1918" i="38" a="1"/>
  <c r="D1918" i="38"/>
  <c r="E1918" i="38"/>
  <c r="D1917" i="38" a="1"/>
  <c r="D1917" i="38"/>
  <c r="E1917" i="38"/>
  <c r="D1915" i="38" a="1"/>
  <c r="D1915" i="38"/>
  <c r="E1915" i="38"/>
  <c r="D1914" i="38" a="1"/>
  <c r="D1914" i="38"/>
  <c r="E1914" i="38"/>
  <c r="D1913" i="38" a="1"/>
  <c r="D1913" i="38"/>
  <c r="E1913" i="38"/>
  <c r="D1912" i="38" a="1"/>
  <c r="D1912" i="38"/>
  <c r="E1912" i="38"/>
  <c r="D1911" i="38" a="1"/>
  <c r="D1911" i="38"/>
  <c r="E1911" i="38"/>
  <c r="D1910" i="38" a="1"/>
  <c r="D1910" i="38"/>
  <c r="E1910" i="38"/>
  <c r="D1909" i="38" a="1"/>
  <c r="D1909" i="38"/>
  <c r="E1909" i="38"/>
  <c r="D1908" i="38" a="1"/>
  <c r="D1908" i="38"/>
  <c r="E1908" i="38"/>
  <c r="D1907" i="38" a="1"/>
  <c r="D1907" i="38"/>
  <c r="E1907" i="38"/>
  <c r="D1906" i="38" a="1"/>
  <c r="D1906" i="38"/>
  <c r="E1906" i="38"/>
  <c r="D1905" i="38" a="1"/>
  <c r="D1905" i="38"/>
  <c r="E1905" i="38"/>
  <c r="D1904" i="38" a="1"/>
  <c r="D1904" i="38"/>
  <c r="E1904" i="38"/>
  <c r="D1903" i="38" a="1"/>
  <c r="D1903" i="38"/>
  <c r="E1903" i="38"/>
  <c r="D1902" i="38" a="1"/>
  <c r="D1902" i="38"/>
  <c r="E1902" i="38"/>
  <c r="D1901" i="38" a="1"/>
  <c r="D1901" i="38"/>
  <c r="E1901" i="38"/>
  <c r="D1900" i="38" a="1"/>
  <c r="D1900" i="38"/>
  <c r="E1900" i="38"/>
  <c r="D1899" i="38" a="1"/>
  <c r="D1899" i="38"/>
  <c r="E1899" i="38"/>
  <c r="D1898" i="38" a="1"/>
  <c r="D1898" i="38"/>
  <c r="E1898" i="38"/>
  <c r="D1897" i="38" a="1"/>
  <c r="D1897" i="38"/>
  <c r="E1897" i="38"/>
  <c r="D1896" i="38" a="1"/>
  <c r="D1896" i="38"/>
  <c r="E1896" i="38"/>
  <c r="D1895" i="38" a="1"/>
  <c r="D1895" i="38"/>
  <c r="E1895" i="38"/>
  <c r="D1894" i="38" a="1"/>
  <c r="D1894" i="38"/>
  <c r="E1894" i="38"/>
  <c r="D1893" i="38" a="1"/>
  <c r="D1893" i="38"/>
  <c r="E1893" i="38"/>
  <c r="D1892" i="38" a="1"/>
  <c r="D1892" i="38"/>
  <c r="E1892" i="38"/>
  <c r="D1891" i="38" a="1"/>
  <c r="D1891" i="38"/>
  <c r="E1891" i="38"/>
  <c r="D1890" i="38" a="1"/>
  <c r="D1890" i="38"/>
  <c r="E1890" i="38"/>
  <c r="D1889" i="38" a="1"/>
  <c r="D1889" i="38"/>
  <c r="E1889" i="38"/>
  <c r="D1888" i="38" a="1"/>
  <c r="D1888" i="38"/>
  <c r="E1888" i="38"/>
  <c r="D1887" i="38" a="1"/>
  <c r="D1887" i="38"/>
  <c r="E1887" i="38"/>
  <c r="D1886" i="38" a="1"/>
  <c r="D1886" i="38"/>
  <c r="E1886" i="38"/>
  <c r="D1885" i="38" a="1"/>
  <c r="D1885" i="38"/>
  <c r="E1885" i="38"/>
  <c r="D1884" i="38" a="1"/>
  <c r="D1884" i="38"/>
  <c r="E1884" i="38"/>
  <c r="D1883" i="38" a="1"/>
  <c r="D1883" i="38"/>
  <c r="E1883" i="38"/>
  <c r="D1882" i="38" a="1"/>
  <c r="D1882" i="38"/>
  <c r="E1882" i="38"/>
  <c r="D1881" i="38" a="1"/>
  <c r="D1881" i="38"/>
  <c r="E1881" i="38"/>
  <c r="D1880" i="38" a="1"/>
  <c r="D1880" i="38"/>
  <c r="E1880" i="38"/>
  <c r="D1879" i="38" a="1"/>
  <c r="D1879" i="38"/>
  <c r="E1879" i="38"/>
  <c r="D1878" i="38" a="1"/>
  <c r="D1878" i="38"/>
  <c r="E1878" i="38"/>
  <c r="D1877" i="38" a="1"/>
  <c r="D1877" i="38"/>
  <c r="E1877" i="38"/>
  <c r="D1876" i="38" a="1"/>
  <c r="D1876" i="38"/>
  <c r="E1876" i="38"/>
  <c r="D1875" i="38" a="1"/>
  <c r="D1875" i="38"/>
  <c r="E1875" i="38"/>
  <c r="D1874" i="38" a="1"/>
  <c r="D1874" i="38"/>
  <c r="E1874" i="38"/>
  <c r="D1873" i="38" a="1"/>
  <c r="D1873" i="38"/>
  <c r="E1873" i="38"/>
  <c r="D1872" i="38" a="1"/>
  <c r="D1872" i="38"/>
  <c r="E1872" i="38"/>
  <c r="D1871" i="38" a="1"/>
  <c r="D1871" i="38"/>
  <c r="E1871" i="38"/>
  <c r="D1870" i="38" a="1"/>
  <c r="D1870" i="38"/>
  <c r="E1870" i="38"/>
  <c r="D1869" i="38" a="1"/>
  <c r="D1869" i="38"/>
  <c r="E1869" i="38"/>
  <c r="D1868" i="38" a="1"/>
  <c r="D1868" i="38"/>
  <c r="E1868" i="38"/>
  <c r="D1867" i="38" a="1"/>
  <c r="D1867" i="38"/>
  <c r="E1867" i="38"/>
  <c r="D1866" i="38" a="1"/>
  <c r="D1866" i="38"/>
  <c r="E1866" i="38"/>
  <c r="D1865" i="38" a="1"/>
  <c r="D1865" i="38"/>
  <c r="E1865" i="38"/>
  <c r="D1864" i="38" a="1"/>
  <c r="D1864" i="38"/>
  <c r="E1864" i="38"/>
  <c r="D1863" i="38" a="1"/>
  <c r="D1863" i="38"/>
  <c r="E1863" i="38"/>
  <c r="D1862" i="38" a="1"/>
  <c r="D1862" i="38"/>
  <c r="E1862" i="38"/>
  <c r="D1861" i="38" a="1"/>
  <c r="D1861" i="38"/>
  <c r="E1861" i="38"/>
  <c r="D1860" i="38" a="1"/>
  <c r="D1860" i="38"/>
  <c r="E1860" i="38"/>
  <c r="D1859" i="38" a="1"/>
  <c r="D1859" i="38"/>
  <c r="E1859" i="38"/>
  <c r="D1858" i="38" a="1"/>
  <c r="D1858" i="38"/>
  <c r="E1858" i="38"/>
  <c r="D1857" i="38" a="1"/>
  <c r="D1857" i="38"/>
  <c r="E1857" i="38"/>
  <c r="D1856" i="38" a="1"/>
  <c r="D1856" i="38"/>
  <c r="E1856" i="38"/>
  <c r="D1855" i="38" a="1"/>
  <c r="D1855" i="38"/>
  <c r="E1855" i="38"/>
  <c r="D1854" i="38" a="1"/>
  <c r="D1854" i="38"/>
  <c r="E1854" i="38"/>
  <c r="D1853" i="38" a="1"/>
  <c r="D1853" i="38"/>
  <c r="E1853" i="38"/>
  <c r="D1852" i="38" a="1"/>
  <c r="D1852" i="38"/>
  <c r="E1852" i="38"/>
  <c r="D1851" i="38" a="1"/>
  <c r="D1851" i="38"/>
  <c r="E1851" i="38"/>
  <c r="D1850" i="38" a="1"/>
  <c r="D1850" i="38"/>
  <c r="E1850" i="38"/>
  <c r="D1849" i="38" a="1"/>
  <c r="D1849" i="38"/>
  <c r="E1849" i="38"/>
  <c r="D1848" i="38" a="1"/>
  <c r="D1848" i="38"/>
  <c r="E1848" i="38"/>
  <c r="D1847" i="38" a="1"/>
  <c r="D1847" i="38"/>
  <c r="E1847" i="38"/>
  <c r="D1846" i="38" a="1"/>
  <c r="D1846" i="38"/>
  <c r="E1846" i="38"/>
  <c r="D1845" i="38" a="1"/>
  <c r="D1845" i="38"/>
  <c r="E1845" i="38"/>
  <c r="D1844" i="38" a="1"/>
  <c r="D1844" i="38"/>
  <c r="E1844" i="38"/>
  <c r="D1843" i="38" a="1"/>
  <c r="D1843" i="38"/>
  <c r="E1843" i="38"/>
  <c r="D1842" i="38" a="1"/>
  <c r="D1842" i="38"/>
  <c r="E1842" i="38"/>
  <c r="D1841" i="38" a="1"/>
  <c r="D1841" i="38"/>
  <c r="E1841" i="38"/>
  <c r="D1840" i="38" a="1"/>
  <c r="D1840" i="38"/>
  <c r="E1840" i="38"/>
  <c r="D1839" i="38" a="1"/>
  <c r="D1839" i="38"/>
  <c r="E1839" i="38"/>
  <c r="D1838" i="38" a="1"/>
  <c r="D1838" i="38"/>
  <c r="E1838" i="38"/>
  <c r="D1837" i="38" a="1"/>
  <c r="D1837" i="38"/>
  <c r="E1837" i="38"/>
  <c r="D1836" i="38" a="1"/>
  <c r="D1836" i="38"/>
  <c r="E1836" i="38"/>
  <c r="D1835" i="38" a="1"/>
  <c r="D1835" i="38"/>
  <c r="E1835" i="38"/>
  <c r="D1834" i="38" a="1"/>
  <c r="D1834" i="38"/>
  <c r="E1834" i="38"/>
  <c r="D1833" i="38" a="1"/>
  <c r="D1833" i="38"/>
  <c r="E1833" i="38"/>
  <c r="D1832" i="38" a="1"/>
  <c r="D1832" i="38"/>
  <c r="E1832" i="38"/>
  <c r="D1831" i="38" a="1"/>
  <c r="D1831" i="38"/>
  <c r="E1831" i="38"/>
  <c r="D1830" i="38" a="1"/>
  <c r="D1830" i="38"/>
  <c r="E1830" i="38"/>
  <c r="D1829" i="38" a="1"/>
  <c r="D1829" i="38"/>
  <c r="E1829" i="38"/>
  <c r="D1828" i="38" a="1"/>
  <c r="D1828" i="38"/>
  <c r="E1828" i="38"/>
  <c r="D1827" i="38" a="1"/>
  <c r="D1827" i="38"/>
  <c r="E1827" i="38"/>
  <c r="D1826" i="38" a="1"/>
  <c r="D1826" i="38"/>
  <c r="E1826" i="38"/>
  <c r="D1825" i="38" a="1"/>
  <c r="D1825" i="38"/>
  <c r="E1825" i="38"/>
  <c r="D1824" i="38" a="1"/>
  <c r="D1824" i="38"/>
  <c r="E1824" i="38"/>
  <c r="D1823" i="38" a="1"/>
  <c r="D1823" i="38"/>
  <c r="E1823" i="38"/>
  <c r="D1822" i="38" a="1"/>
  <c r="D1822" i="38"/>
  <c r="E1822" i="38"/>
  <c r="D1821" i="38" a="1"/>
  <c r="D1821" i="38"/>
  <c r="E1821" i="38"/>
  <c r="D1820" i="38" a="1"/>
  <c r="D1820" i="38"/>
  <c r="E1820" i="38"/>
  <c r="D1819" i="38" a="1"/>
  <c r="D1819" i="38"/>
  <c r="E1819" i="38"/>
  <c r="D1818" i="38" a="1"/>
  <c r="D1818" i="38"/>
  <c r="E1818" i="38"/>
  <c r="D1817" i="38" a="1"/>
  <c r="D1817" i="38"/>
  <c r="E1817" i="38"/>
  <c r="D1816" i="38" a="1"/>
  <c r="D1816" i="38"/>
  <c r="E1816" i="38"/>
  <c r="D1815" i="38" a="1"/>
  <c r="D1815" i="38"/>
  <c r="E1815" i="38"/>
  <c r="D1814" i="38" a="1"/>
  <c r="D1814" i="38"/>
  <c r="E1814" i="38"/>
  <c r="D1813" i="38" a="1"/>
  <c r="D1813" i="38"/>
  <c r="E1813" i="38"/>
  <c r="D1812" i="38" a="1"/>
  <c r="D1812" i="38"/>
  <c r="E1812" i="38"/>
  <c r="D1811" i="38" a="1"/>
  <c r="D1811" i="38"/>
  <c r="E1811" i="38"/>
  <c r="D1810" i="38" a="1"/>
  <c r="D1810" i="38"/>
  <c r="E1810" i="38"/>
  <c r="D1809" i="38" a="1"/>
  <c r="D1809" i="38"/>
  <c r="E1809" i="38"/>
  <c r="D1808" i="38" a="1"/>
  <c r="D1808" i="38"/>
  <c r="E1808" i="38"/>
  <c r="D1807" i="38" a="1"/>
  <c r="D1807" i="38"/>
  <c r="E1807" i="38"/>
  <c r="D1806" i="38" a="1"/>
  <c r="D1806" i="38"/>
  <c r="E1806" i="38"/>
  <c r="D1805" i="38" a="1"/>
  <c r="D1805" i="38"/>
  <c r="E1805" i="38"/>
  <c r="D1804" i="38" a="1"/>
  <c r="D1804" i="38"/>
  <c r="E1804" i="38"/>
  <c r="D1803" i="38" a="1"/>
  <c r="D1803" i="38"/>
  <c r="E1803" i="38"/>
  <c r="D1802" i="38" a="1"/>
  <c r="D1802" i="38"/>
  <c r="E1802" i="38"/>
  <c r="D1801" i="38" a="1"/>
  <c r="D1801" i="38"/>
  <c r="E1801" i="38"/>
  <c r="D1800" i="38" a="1"/>
  <c r="D1800" i="38"/>
  <c r="E1800" i="38"/>
  <c r="D1799" i="38" a="1"/>
  <c r="D1799" i="38"/>
  <c r="E1799" i="38"/>
  <c r="D1798" i="38" a="1"/>
  <c r="D1798" i="38"/>
  <c r="E1798" i="38"/>
  <c r="D1797" i="38" a="1"/>
  <c r="D1797" i="38"/>
  <c r="E1797" i="38"/>
  <c r="D1796" i="38" a="1"/>
  <c r="D1796" i="38"/>
  <c r="E1796" i="38"/>
  <c r="D1795" i="38" a="1"/>
  <c r="D1795" i="38"/>
  <c r="E1795" i="38"/>
  <c r="D1794" i="38" a="1"/>
  <c r="D1794" i="38"/>
  <c r="E1794" i="38"/>
  <c r="D1793" i="38" a="1"/>
  <c r="D1793" i="38"/>
  <c r="E1793" i="38"/>
  <c r="D1792" i="38" a="1"/>
  <c r="D1792" i="38"/>
  <c r="E1792" i="38"/>
  <c r="D1791" i="38" a="1"/>
  <c r="D1791" i="38"/>
  <c r="E1791" i="38"/>
  <c r="D1790" i="38" a="1"/>
  <c r="D1790" i="38"/>
  <c r="E1790" i="38"/>
  <c r="D1789" i="38" a="1"/>
  <c r="D1789" i="38"/>
  <c r="E1789" i="38"/>
  <c r="D1788" i="38" a="1"/>
  <c r="D1788" i="38"/>
  <c r="E1788" i="38"/>
  <c r="D1787" i="38" a="1"/>
  <c r="D1787" i="38"/>
  <c r="E1787" i="38"/>
  <c r="D1786" i="38" a="1"/>
  <c r="D1786" i="38"/>
  <c r="E1786" i="38"/>
  <c r="D1785" i="38" a="1"/>
  <c r="D1785" i="38"/>
  <c r="E1785" i="38"/>
  <c r="D1784" i="38" a="1"/>
  <c r="D1784" i="38"/>
  <c r="E1784" i="38"/>
  <c r="D1783" i="38" a="1"/>
  <c r="D1783" i="38"/>
  <c r="E1783" i="38"/>
  <c r="D1782" i="38" a="1"/>
  <c r="D1782" i="38"/>
  <c r="E1782" i="38"/>
  <c r="D1781" i="38" a="1"/>
  <c r="D1781" i="38"/>
  <c r="E1781" i="38"/>
  <c r="D1780" i="38" a="1"/>
  <c r="D1780" i="38"/>
  <c r="E1780" i="38"/>
  <c r="D1779" i="38" a="1"/>
  <c r="D1779" i="38"/>
  <c r="E1779" i="38"/>
  <c r="D1778" i="38" a="1"/>
  <c r="D1778" i="38"/>
  <c r="E1778" i="38"/>
  <c r="D1777" i="38" a="1"/>
  <c r="D1777" i="38"/>
  <c r="E1777" i="38"/>
  <c r="D1776" i="38" a="1"/>
  <c r="D1776" i="38"/>
  <c r="E1776" i="38"/>
  <c r="D1775" i="38" a="1"/>
  <c r="D1775" i="38"/>
  <c r="E1775" i="38"/>
  <c r="D1774" i="38" a="1"/>
  <c r="D1774" i="38"/>
  <c r="E1774" i="38"/>
  <c r="D1773" i="38" a="1"/>
  <c r="D1773" i="38"/>
  <c r="E1773" i="38"/>
  <c r="D1772" i="38" a="1"/>
  <c r="D1772" i="38"/>
  <c r="E1772" i="38"/>
  <c r="D1771" i="38" a="1"/>
  <c r="D1771" i="38"/>
  <c r="E1771" i="38"/>
  <c r="D1770" i="38" a="1"/>
  <c r="D1770" i="38"/>
  <c r="E1770" i="38"/>
  <c r="D1769" i="38" a="1"/>
  <c r="D1769" i="38"/>
  <c r="E1769" i="38"/>
  <c r="D1768" i="38" a="1"/>
  <c r="D1768" i="38"/>
  <c r="E1768" i="38"/>
  <c r="D1766" i="38" a="1"/>
  <c r="D1766" i="38"/>
  <c r="E1766" i="38"/>
  <c r="D1765" i="38" a="1"/>
  <c r="D1765" i="38"/>
  <c r="E1765" i="38"/>
  <c r="D1764" i="38" a="1"/>
  <c r="D1764" i="38"/>
  <c r="E1764" i="38"/>
  <c r="D1763" i="38" a="1"/>
  <c r="D1763" i="38"/>
  <c r="E1763" i="38"/>
  <c r="D1762" i="38" a="1"/>
  <c r="D1762" i="38"/>
  <c r="E1762" i="38"/>
  <c r="D1761" i="38" a="1"/>
  <c r="D1761" i="38"/>
  <c r="E1761" i="38"/>
  <c r="D1760" i="38" a="1"/>
  <c r="D1760" i="38"/>
  <c r="E1760" i="38"/>
  <c r="D1759" i="38" a="1"/>
  <c r="D1759" i="38"/>
  <c r="E1759" i="38"/>
  <c r="D1758" i="38" a="1"/>
  <c r="D1758" i="38"/>
  <c r="E1758" i="38"/>
  <c r="D1757" i="38" a="1"/>
  <c r="D1757" i="38"/>
  <c r="E1757" i="38"/>
  <c r="D1756" i="38" a="1"/>
  <c r="D1756" i="38"/>
  <c r="E1756" i="38"/>
  <c r="D1755" i="38" a="1"/>
  <c r="D1755" i="38"/>
  <c r="E1755" i="38"/>
  <c r="D1754" i="38" a="1"/>
  <c r="D1754" i="38"/>
  <c r="E1754" i="38"/>
  <c r="D1753" i="38" a="1"/>
  <c r="D1753" i="38"/>
  <c r="E1753" i="38"/>
  <c r="D1752" i="38" a="1"/>
  <c r="D1752" i="38"/>
  <c r="E1752" i="38"/>
  <c r="D1751" i="38" a="1"/>
  <c r="D1751" i="38"/>
  <c r="E1751" i="38"/>
  <c r="D1750" i="38" a="1"/>
  <c r="D1750" i="38"/>
  <c r="E1750" i="38"/>
  <c r="D1749" i="38" a="1"/>
  <c r="D1749" i="38"/>
  <c r="E1749" i="38"/>
  <c r="D1748" i="38" a="1"/>
  <c r="D1748" i="38"/>
  <c r="E1748" i="38"/>
  <c r="D1747" i="38" a="1"/>
  <c r="D1747" i="38"/>
  <c r="E1747" i="38"/>
  <c r="D1746" i="38" a="1"/>
  <c r="D1746" i="38"/>
  <c r="E1746" i="38"/>
  <c r="D1745" i="38" a="1"/>
  <c r="D1745" i="38"/>
  <c r="E1745" i="38"/>
  <c r="D1744" i="38" a="1"/>
  <c r="D1744" i="38"/>
  <c r="E1744" i="38"/>
  <c r="D1743" i="38" a="1"/>
  <c r="D1743" i="38"/>
  <c r="E1743" i="38"/>
  <c r="D1742" i="38" a="1"/>
  <c r="D1742" i="38"/>
  <c r="E1742" i="38"/>
  <c r="D1741" i="38" a="1"/>
  <c r="D1741" i="38"/>
  <c r="E1741" i="38"/>
  <c r="D1740" i="38" a="1"/>
  <c r="D1740" i="38"/>
  <c r="E1740" i="38"/>
  <c r="D1739" i="38" a="1"/>
  <c r="D1739" i="38"/>
  <c r="E1739" i="38"/>
  <c r="D1738" i="38" a="1"/>
  <c r="D1738" i="38"/>
  <c r="E1738" i="38"/>
  <c r="D1737" i="38" a="1"/>
  <c r="D1737" i="38"/>
  <c r="E1737" i="38"/>
  <c r="D1736" i="38" a="1"/>
  <c r="D1736" i="38"/>
  <c r="E1736" i="38"/>
  <c r="D1735" i="38" a="1"/>
  <c r="D1735" i="38"/>
  <c r="E1735" i="38"/>
  <c r="D1734" i="38" a="1"/>
  <c r="D1734" i="38"/>
  <c r="E1734" i="38"/>
  <c r="D1733" i="38" a="1"/>
  <c r="D1733" i="38"/>
  <c r="E1733" i="38"/>
  <c r="D1732" i="38" a="1"/>
  <c r="D1732" i="38"/>
  <c r="E1732" i="38"/>
  <c r="D1731" i="38" a="1"/>
  <c r="D1731" i="38"/>
  <c r="E1731" i="38"/>
  <c r="D1730" i="38" a="1"/>
  <c r="D1730" i="38"/>
  <c r="D1729" i="38" a="1"/>
  <c r="D1729" i="38"/>
  <c r="E1729" i="38"/>
  <c r="D1728" i="38" a="1"/>
  <c r="D1728" i="38"/>
  <c r="E1728" i="38"/>
  <c r="D1727" i="38" a="1"/>
  <c r="D1727" i="38"/>
  <c r="E1727" i="38"/>
  <c r="D1726" i="38" a="1"/>
  <c r="D1726" i="38"/>
  <c r="E1726" i="38"/>
  <c r="D1725" i="38" a="1"/>
  <c r="D1725" i="38"/>
  <c r="E1725" i="38"/>
  <c r="D1724" i="38" a="1"/>
  <c r="D1724" i="38"/>
  <c r="E1724" i="38"/>
  <c r="D1723" i="38" a="1"/>
  <c r="D1723" i="38"/>
  <c r="E1723" i="38"/>
  <c r="D1722" i="38" a="1"/>
  <c r="D1722" i="38"/>
  <c r="E1722" i="38"/>
  <c r="D1721" i="38" a="1"/>
  <c r="D1721" i="38"/>
  <c r="E1721" i="38"/>
  <c r="D1720" i="38" a="1"/>
  <c r="D1720" i="38"/>
  <c r="E1720" i="38"/>
  <c r="D1719" i="38" a="1"/>
  <c r="D1719" i="38"/>
  <c r="E1719" i="38"/>
  <c r="D1718" i="38" a="1"/>
  <c r="D1718" i="38"/>
  <c r="E1718" i="38"/>
  <c r="D1717" i="38" a="1"/>
  <c r="D1717" i="38"/>
  <c r="E1717" i="38"/>
  <c r="D1716" i="38" a="1"/>
  <c r="D1716" i="38"/>
  <c r="E1716" i="38"/>
  <c r="D1715" i="38" a="1"/>
  <c r="D1715" i="38"/>
  <c r="E1715" i="38"/>
  <c r="D1714" i="38" a="1"/>
  <c r="D1714" i="38"/>
  <c r="E1714" i="38"/>
  <c r="D1713" i="38" a="1"/>
  <c r="D1713" i="38"/>
  <c r="E1713" i="38"/>
  <c r="D1712" i="38" a="1"/>
  <c r="D1712" i="38"/>
  <c r="E1712" i="38"/>
  <c r="D1711" i="38" a="1"/>
  <c r="D1711" i="38"/>
  <c r="E1711" i="38"/>
  <c r="D1710" i="38" a="1"/>
  <c r="D1710" i="38"/>
  <c r="E1710" i="38"/>
  <c r="D1709" i="38" a="1"/>
  <c r="D1709" i="38"/>
  <c r="E1709" i="38"/>
  <c r="D1708" i="38" a="1"/>
  <c r="D1708" i="38"/>
  <c r="E1708" i="38"/>
  <c r="D1707" i="38" a="1"/>
  <c r="D1707" i="38"/>
  <c r="E1707" i="38"/>
  <c r="D1706" i="38" a="1"/>
  <c r="D1706" i="38"/>
  <c r="E1706" i="38"/>
  <c r="D1705" i="38" a="1"/>
  <c r="D1705" i="38"/>
  <c r="E1705" i="38"/>
  <c r="D1704" i="38" a="1"/>
  <c r="D1704" i="38"/>
  <c r="E1704" i="38"/>
  <c r="D1703" i="38" a="1"/>
  <c r="D1703" i="38"/>
  <c r="E1703" i="38"/>
  <c r="D1702" i="38" a="1"/>
  <c r="D1702" i="38"/>
  <c r="E1702" i="38"/>
  <c r="D1701" i="38" a="1"/>
  <c r="D1701" i="38"/>
  <c r="E1701" i="38"/>
  <c r="D1700" i="38" a="1"/>
  <c r="D1700" i="38"/>
  <c r="E1700" i="38"/>
  <c r="D1699" i="38" a="1"/>
  <c r="D1699" i="38"/>
  <c r="E1699" i="38"/>
  <c r="D1698" i="38" a="1"/>
  <c r="D1698" i="38"/>
  <c r="E1698" i="38"/>
  <c r="D1697" i="38" a="1"/>
  <c r="D1697" i="38"/>
  <c r="E1697" i="38"/>
  <c r="D1696" i="38" a="1"/>
  <c r="D1696" i="38"/>
  <c r="E1696" i="38"/>
  <c r="D1695" i="38" a="1"/>
  <c r="D1695" i="38"/>
  <c r="E1695" i="38"/>
  <c r="D1694" i="38" a="1"/>
  <c r="D1694" i="38"/>
  <c r="E1694" i="38"/>
  <c r="D1693" i="38" a="1"/>
  <c r="D1693" i="38"/>
  <c r="E1693" i="38"/>
  <c r="D1692" i="38" a="1"/>
  <c r="D1692" i="38"/>
  <c r="E1692" i="38"/>
  <c r="D1691" i="38" a="1"/>
  <c r="D1691" i="38"/>
  <c r="E1691" i="38"/>
  <c r="D1690" i="38" a="1"/>
  <c r="D1690" i="38"/>
  <c r="E1690" i="38"/>
  <c r="D1689" i="38" a="1"/>
  <c r="D1689" i="38"/>
  <c r="E1689" i="38"/>
  <c r="D1688" i="38" a="1"/>
  <c r="D1688" i="38"/>
  <c r="E1688" i="38"/>
  <c r="D1687" i="38" a="1"/>
  <c r="D1687" i="38"/>
  <c r="E1687" i="38"/>
  <c r="D1686" i="38" a="1"/>
  <c r="D1686" i="38"/>
  <c r="E1686" i="38"/>
  <c r="D1685" i="38" a="1"/>
  <c r="D1685" i="38"/>
  <c r="E1685" i="38"/>
  <c r="D1684" i="38" a="1"/>
  <c r="D1684" i="38"/>
  <c r="E1684" i="38"/>
  <c r="D1683" i="38" a="1"/>
  <c r="D1683" i="38"/>
  <c r="E1683" i="38"/>
  <c r="D1682" i="38" a="1"/>
  <c r="D1682" i="38"/>
  <c r="E1682" i="38"/>
  <c r="D1681" i="38" a="1"/>
  <c r="D1681" i="38"/>
  <c r="E1681" i="38"/>
  <c r="D1680" i="38" a="1"/>
  <c r="D1680" i="38"/>
  <c r="E1680" i="38"/>
  <c r="D1679" i="38" a="1"/>
  <c r="D1679" i="38"/>
  <c r="E1679" i="38"/>
  <c r="D1678" i="38" a="1"/>
  <c r="D1678" i="38"/>
  <c r="E1678" i="38"/>
  <c r="D1677" i="38" a="1"/>
  <c r="D1677" i="38"/>
  <c r="E1677" i="38"/>
  <c r="D1676" i="38" a="1"/>
  <c r="D1676" i="38"/>
  <c r="E1676" i="38"/>
  <c r="D1675" i="38" a="1"/>
  <c r="D1675" i="38"/>
  <c r="E1675" i="38"/>
  <c r="D1674" i="38" a="1"/>
  <c r="D1674" i="38"/>
  <c r="E1674" i="38"/>
  <c r="D1673" i="38" a="1"/>
  <c r="D1673" i="38"/>
  <c r="E1673" i="38"/>
  <c r="D1672" i="38" a="1"/>
  <c r="D1672" i="38"/>
  <c r="E1672" i="38"/>
  <c r="D1671" i="38" a="1"/>
  <c r="D1671" i="38"/>
  <c r="E1671" i="38"/>
  <c r="D1668" i="38" a="1"/>
  <c r="D1668" i="38"/>
  <c r="E1668" i="38"/>
  <c r="D1667" i="38" a="1"/>
  <c r="D1667" i="38"/>
  <c r="E1667" i="38"/>
  <c r="D1666" i="38" a="1"/>
  <c r="D1666" i="38"/>
  <c r="E1666" i="38"/>
  <c r="D1665" i="38" a="1"/>
  <c r="D1665" i="38"/>
  <c r="E1665" i="38"/>
  <c r="D1664" i="38" a="1"/>
  <c r="D1664" i="38"/>
  <c r="E1664" i="38"/>
  <c r="D1663" i="38" a="1"/>
  <c r="D1663" i="38"/>
  <c r="E1663" i="38"/>
  <c r="D1662" i="38" a="1"/>
  <c r="D1662" i="38"/>
  <c r="E1662" i="38"/>
  <c r="D1661" i="38" a="1"/>
  <c r="D1661" i="38"/>
  <c r="E1661" i="38"/>
  <c r="D1660" i="38" a="1"/>
  <c r="D1660" i="38"/>
  <c r="E1660" i="38"/>
  <c r="D1659" i="38" a="1"/>
  <c r="D1659" i="38"/>
  <c r="E1659" i="38"/>
  <c r="D1658" i="38" a="1"/>
  <c r="D1658" i="38"/>
  <c r="E1658" i="38"/>
  <c r="D1657" i="38" a="1"/>
  <c r="D1657" i="38"/>
  <c r="E1657" i="38"/>
  <c r="D1656" i="38" a="1"/>
  <c r="D1656" i="38"/>
  <c r="E1656" i="38"/>
  <c r="D1655" i="38" a="1"/>
  <c r="D1655" i="38"/>
  <c r="E1655" i="38"/>
  <c r="D1654" i="38" a="1"/>
  <c r="D1654" i="38"/>
  <c r="E1654" i="38"/>
  <c r="D1653" i="38" a="1"/>
  <c r="D1653" i="38"/>
  <c r="E1653" i="38"/>
  <c r="D1652" i="38" a="1"/>
  <c r="D1652" i="38"/>
  <c r="E1652" i="38"/>
  <c r="D1651" i="38" a="1"/>
  <c r="D1651" i="38"/>
  <c r="E1651" i="38"/>
  <c r="D1650" i="38" a="1"/>
  <c r="D1650" i="38"/>
  <c r="E1650" i="38"/>
  <c r="D1649" i="38" a="1"/>
  <c r="D1649" i="38"/>
  <c r="E1649" i="38"/>
  <c r="D1648" i="38" a="1"/>
  <c r="D1648" i="38"/>
  <c r="E1648" i="38"/>
  <c r="D1647" i="38" a="1"/>
  <c r="D1647" i="38"/>
  <c r="E1647" i="38"/>
  <c r="D1646" i="38" a="1"/>
  <c r="D1646" i="38"/>
  <c r="E1646" i="38"/>
  <c r="D1645" i="38" a="1"/>
  <c r="D1645" i="38"/>
  <c r="E1645" i="38"/>
  <c r="D1644" i="38" a="1"/>
  <c r="D1644" i="38"/>
  <c r="E1644" i="38"/>
  <c r="D1643" i="38" a="1"/>
  <c r="D1643" i="38"/>
  <c r="E1643" i="38"/>
  <c r="D1641" i="38" a="1"/>
  <c r="D1641" i="38"/>
  <c r="E1641" i="38"/>
  <c r="D1640" i="38" a="1"/>
  <c r="D1640" i="38"/>
  <c r="E1640" i="38"/>
  <c r="D1639" i="38" a="1"/>
  <c r="D1639" i="38"/>
  <c r="E1639" i="38"/>
  <c r="D1638" i="38" a="1"/>
  <c r="D1638" i="38"/>
  <c r="E1638" i="38"/>
  <c r="D1637" i="38" a="1"/>
  <c r="D1637" i="38"/>
  <c r="E1637" i="38"/>
  <c r="D1636" i="38" a="1"/>
  <c r="D1636" i="38"/>
  <c r="E1636" i="38"/>
  <c r="D1635" i="38" a="1"/>
  <c r="D1635" i="38"/>
  <c r="E1635" i="38"/>
  <c r="D1634" i="38" a="1"/>
  <c r="D1634" i="38"/>
  <c r="E1634" i="38"/>
  <c r="D1633" i="38" a="1"/>
  <c r="D1633" i="38"/>
  <c r="E1633" i="38"/>
  <c r="D1632" i="38" a="1"/>
  <c r="D1632" i="38"/>
  <c r="E1632" i="38"/>
  <c r="D1631" i="38" a="1"/>
  <c r="D1631" i="38"/>
  <c r="E1631" i="38"/>
  <c r="D1630" i="38" a="1"/>
  <c r="D1630" i="38"/>
  <c r="E1630" i="38"/>
  <c r="D1629" i="38" a="1"/>
  <c r="D1629" i="38"/>
  <c r="E1629" i="38"/>
  <c r="D1628" i="38" a="1"/>
  <c r="D1628" i="38"/>
  <c r="E1628" i="38"/>
  <c r="D1627" i="38" a="1"/>
  <c r="D1627" i="38"/>
  <c r="E1627" i="38"/>
  <c r="D1626" i="38" a="1"/>
  <c r="D1626" i="38"/>
  <c r="E1626" i="38"/>
  <c r="D1625" i="38" a="1"/>
  <c r="D1625" i="38"/>
  <c r="E1625" i="38"/>
  <c r="D1624" i="38" a="1"/>
  <c r="D1624" i="38"/>
  <c r="E1624" i="38"/>
  <c r="D1623" i="38" a="1"/>
  <c r="D1623" i="38"/>
  <c r="E1623" i="38"/>
  <c r="D1622" i="38" a="1"/>
  <c r="D1622" i="38"/>
  <c r="E1622" i="38"/>
  <c r="D1621" i="38" a="1"/>
  <c r="D1621" i="38"/>
  <c r="E1621" i="38"/>
  <c r="D1620" i="38" a="1"/>
  <c r="D1620" i="38"/>
  <c r="E1620" i="38"/>
  <c r="D1619" i="38" a="1"/>
  <c r="D1619" i="38"/>
  <c r="E1619" i="38"/>
  <c r="D1618" i="38" a="1"/>
  <c r="D1618" i="38"/>
  <c r="E1618" i="38"/>
  <c r="D1617" i="38" a="1"/>
  <c r="D1617" i="38"/>
  <c r="E1617" i="38"/>
  <c r="D1616" i="38" a="1"/>
  <c r="D1616" i="38"/>
  <c r="E1616" i="38"/>
  <c r="D1615" i="38" a="1"/>
  <c r="D1615" i="38"/>
  <c r="E1615" i="38"/>
  <c r="D1614" i="38" a="1"/>
  <c r="D1614" i="38"/>
  <c r="E1614" i="38"/>
  <c r="D1613" i="38" a="1"/>
  <c r="D1613" i="38"/>
  <c r="E1613" i="38"/>
  <c r="D1612" i="38" a="1"/>
  <c r="D1612" i="38"/>
  <c r="E1612" i="38"/>
  <c r="D1611" i="38" a="1"/>
  <c r="D1611" i="38"/>
  <c r="E1611" i="38"/>
  <c r="D1610" i="38" a="1"/>
  <c r="D1610" i="38"/>
  <c r="E1610" i="38"/>
  <c r="D1609" i="38" a="1"/>
  <c r="D1609" i="38"/>
  <c r="E1609" i="38"/>
  <c r="D1608" i="38" a="1"/>
  <c r="D1608" i="38"/>
  <c r="E1608" i="38"/>
  <c r="D1607" i="38" a="1"/>
  <c r="D1607" i="38"/>
  <c r="E1607" i="38"/>
  <c r="D1606" i="38" a="1"/>
  <c r="D1606" i="38"/>
  <c r="E1606" i="38"/>
  <c r="D1605" i="38" a="1"/>
  <c r="D1605" i="38"/>
  <c r="E1605" i="38"/>
  <c r="D1604" i="38" a="1"/>
  <c r="D1604" i="38"/>
  <c r="E1604" i="38"/>
  <c r="D1603" i="38" a="1"/>
  <c r="D1603" i="38"/>
  <c r="E1603" i="38"/>
  <c r="D1602" i="38" a="1"/>
  <c r="D1602" i="38"/>
  <c r="E1602" i="38"/>
  <c r="D1601" i="38" a="1"/>
  <c r="D1601" i="38"/>
  <c r="E1601" i="38"/>
  <c r="D1600" i="38" a="1"/>
  <c r="D1600" i="38"/>
  <c r="E1600" i="38"/>
  <c r="D1599" i="38" a="1"/>
  <c r="D1599" i="38"/>
  <c r="E1599" i="38"/>
  <c r="D1598" i="38" a="1"/>
  <c r="D1598" i="38"/>
  <c r="E1598" i="38"/>
  <c r="D1597" i="38" a="1"/>
  <c r="D1597" i="38"/>
  <c r="E1597" i="38"/>
  <c r="D1596" i="38" a="1"/>
  <c r="D1596" i="38"/>
  <c r="E1596" i="38"/>
  <c r="D1595" i="38" a="1"/>
  <c r="D1595" i="38"/>
  <c r="E1595" i="38"/>
  <c r="D1594" i="38" a="1"/>
  <c r="D1594" i="38"/>
  <c r="E1594" i="38"/>
  <c r="D1593" i="38" a="1"/>
  <c r="D1593" i="38"/>
  <c r="E1593" i="38"/>
  <c r="D1592" i="38" a="1"/>
  <c r="D1592" i="38"/>
  <c r="E1592" i="38"/>
  <c r="D1591" i="38" a="1"/>
  <c r="D1591" i="38"/>
  <c r="E1591" i="38"/>
  <c r="D1590" i="38" a="1"/>
  <c r="D1590" i="38"/>
  <c r="E1590" i="38"/>
  <c r="D1589" i="38" a="1"/>
  <c r="D1589" i="38"/>
  <c r="E1589" i="38"/>
  <c r="D1588" i="38" a="1"/>
  <c r="D1588" i="38"/>
  <c r="E1588" i="38"/>
  <c r="D1585" i="38" a="1"/>
  <c r="D1585" i="38"/>
  <c r="E1585" i="38"/>
  <c r="D1584" i="38" a="1"/>
  <c r="D1584" i="38"/>
  <c r="E1584" i="38"/>
  <c r="D1583" i="38" a="1"/>
  <c r="D1583" i="38"/>
  <c r="E1583" i="38"/>
  <c r="D1582" i="38" a="1"/>
  <c r="D1582" i="38"/>
  <c r="E1582" i="38"/>
  <c r="D1581" i="38" a="1"/>
  <c r="D1581" i="38"/>
  <c r="E1581" i="38"/>
  <c r="D1580" i="38" a="1"/>
  <c r="D1580" i="38"/>
  <c r="E1580" i="38"/>
  <c r="D1579" i="38" a="1"/>
  <c r="D1579" i="38"/>
  <c r="E1579" i="38"/>
  <c r="D1578" i="38" a="1"/>
  <c r="D1578" i="38"/>
  <c r="E1578" i="38"/>
  <c r="D1577" i="38" a="1"/>
  <c r="D1577" i="38"/>
  <c r="E1577" i="38"/>
  <c r="D1576" i="38" a="1"/>
  <c r="D1576" i="38"/>
  <c r="E1576" i="38"/>
  <c r="D1575" i="38" a="1"/>
  <c r="D1575" i="38"/>
  <c r="E1575" i="38"/>
  <c r="D1574" i="38" a="1"/>
  <c r="D1574" i="38"/>
  <c r="E1574" i="38"/>
  <c r="D1573" i="38" a="1"/>
  <c r="D1573" i="38"/>
  <c r="E1573" i="38"/>
  <c r="D1572" i="38" a="1"/>
  <c r="D1572" i="38"/>
  <c r="E1572" i="38"/>
  <c r="D1571" i="38" a="1"/>
  <c r="D1571" i="38"/>
  <c r="E1571" i="38"/>
  <c r="D1570" i="38" a="1"/>
  <c r="D1570" i="38"/>
  <c r="E1570" i="38"/>
  <c r="D1569" i="38" a="1"/>
  <c r="D1569" i="38"/>
  <c r="E1569" i="38"/>
  <c r="D1568" i="38" a="1"/>
  <c r="D1568" i="38"/>
  <c r="E1568" i="38"/>
  <c r="D1567" i="38" a="1"/>
  <c r="D1567" i="38"/>
  <c r="E1567" i="38"/>
  <c r="D1566" i="38" a="1"/>
  <c r="D1566" i="38"/>
  <c r="E1566" i="38"/>
  <c r="D1565" i="38" a="1"/>
  <c r="D1565" i="38"/>
  <c r="E1565" i="38"/>
  <c r="D1564" i="38" a="1"/>
  <c r="D1564" i="38"/>
  <c r="E1564" i="38"/>
  <c r="D1563" i="38" a="1"/>
  <c r="D1563" i="38"/>
  <c r="E1563" i="38"/>
  <c r="D1562" i="38" a="1"/>
  <c r="D1562" i="38"/>
  <c r="E1562" i="38"/>
  <c r="D1561" i="38" a="1"/>
  <c r="D1561" i="38"/>
  <c r="E1561" i="38"/>
  <c r="D1560" i="38" a="1"/>
  <c r="D1560" i="38"/>
  <c r="E1560" i="38"/>
  <c r="D1559" i="38" a="1"/>
  <c r="D1559" i="38"/>
  <c r="E1559" i="38"/>
  <c r="D1558" i="38" a="1"/>
  <c r="D1558" i="38"/>
  <c r="E1558" i="38"/>
  <c r="D1557" i="38" a="1"/>
  <c r="D1557" i="38"/>
  <c r="E1557" i="38"/>
  <c r="D1556" i="38" a="1"/>
  <c r="D1556" i="38"/>
  <c r="E1556" i="38"/>
  <c r="D1555" i="38" a="1"/>
  <c r="D1555" i="38"/>
  <c r="E1555" i="38"/>
  <c r="D1554" i="38" a="1"/>
  <c r="D1554" i="38"/>
  <c r="E1554" i="38"/>
  <c r="D1553" i="38" a="1"/>
  <c r="D1553" i="38"/>
  <c r="E1553" i="38"/>
  <c r="D1552" i="38" a="1"/>
  <c r="D1552" i="38"/>
  <c r="E1552" i="38"/>
  <c r="D1551" i="38" a="1"/>
  <c r="D1551" i="38"/>
  <c r="E1551" i="38"/>
  <c r="D1550" i="38" a="1"/>
  <c r="D1550" i="38"/>
  <c r="E1550" i="38"/>
  <c r="D1549" i="38" a="1"/>
  <c r="D1549" i="38"/>
  <c r="E1549" i="38"/>
  <c r="D1548" i="38" a="1"/>
  <c r="D1548" i="38"/>
  <c r="E1548" i="38"/>
  <c r="D1547" i="38" a="1"/>
  <c r="D1547" i="38"/>
  <c r="E1547" i="38"/>
  <c r="D1546" i="38" a="1"/>
  <c r="D1546" i="38"/>
  <c r="E1546" i="38"/>
  <c r="D1545" i="38" a="1"/>
  <c r="D1545" i="38"/>
  <c r="E1545" i="38"/>
  <c r="D1544" i="38" a="1"/>
  <c r="D1544" i="38"/>
  <c r="E1544" i="38"/>
  <c r="D1543" i="38" a="1"/>
  <c r="D1543" i="38"/>
  <c r="E1543" i="38"/>
  <c r="D1542" i="38" a="1"/>
  <c r="D1542" i="38"/>
  <c r="E1542" i="38"/>
  <c r="D1541" i="38" a="1"/>
  <c r="D1541" i="38"/>
  <c r="E1541" i="38"/>
  <c r="D1540" i="38" a="1"/>
  <c r="D1540" i="38"/>
  <c r="E1540" i="38"/>
  <c r="D1539" i="38" a="1"/>
  <c r="D1539" i="38"/>
  <c r="E1539" i="38"/>
  <c r="D1538" i="38" a="1"/>
  <c r="D1538" i="38"/>
  <c r="E1538" i="38"/>
  <c r="D1537" i="38" a="1"/>
  <c r="D1537" i="38"/>
  <c r="E1537" i="38"/>
  <c r="D1536" i="38" a="1"/>
  <c r="D1536" i="38"/>
  <c r="E1536" i="38"/>
  <c r="D1535" i="38" a="1"/>
  <c r="D1535" i="38"/>
  <c r="E1535" i="38"/>
  <c r="D1534" i="38" a="1"/>
  <c r="D1534" i="38"/>
  <c r="E1534" i="38"/>
  <c r="D1533" i="38" a="1"/>
  <c r="D1533" i="38"/>
  <c r="E1533" i="38"/>
  <c r="D1532" i="38" a="1"/>
  <c r="D1532" i="38"/>
  <c r="E1532" i="38"/>
  <c r="D1531" i="38" a="1"/>
  <c r="D1531" i="38"/>
  <c r="E1531" i="38"/>
  <c r="D1530" i="38" a="1"/>
  <c r="D1530" i="38"/>
  <c r="E1530" i="38"/>
  <c r="D1529" i="38" a="1"/>
  <c r="D1529" i="38"/>
  <c r="E1529" i="38"/>
  <c r="D1528" i="38" a="1"/>
  <c r="D1528" i="38"/>
  <c r="E1528" i="38"/>
  <c r="D1527" i="38" a="1"/>
  <c r="D1527" i="38"/>
  <c r="E1527" i="38"/>
  <c r="D1526" i="38" a="1"/>
  <c r="D1526" i="38"/>
  <c r="E1526" i="38"/>
  <c r="D1525" i="38" a="1"/>
  <c r="D1525" i="38"/>
  <c r="E1525" i="38"/>
  <c r="D1524" i="38" a="1"/>
  <c r="D1524" i="38"/>
  <c r="E1524" i="38"/>
  <c r="D1523" i="38" a="1"/>
  <c r="D1523" i="38"/>
  <c r="E1523" i="38"/>
  <c r="D1522" i="38" a="1"/>
  <c r="D1522" i="38"/>
  <c r="E1522" i="38"/>
  <c r="D1521" i="38" a="1"/>
  <c r="D1521" i="38"/>
  <c r="E1521" i="38"/>
  <c r="D1520" i="38" a="1"/>
  <c r="D1520" i="38"/>
  <c r="E1520" i="38"/>
  <c r="D1519" i="38" a="1"/>
  <c r="D1519" i="38"/>
  <c r="E1519" i="38"/>
  <c r="D1518" i="38" a="1"/>
  <c r="D1518" i="38"/>
  <c r="E1518" i="38"/>
  <c r="D1517" i="38" a="1"/>
  <c r="D1517" i="38"/>
  <c r="E1517" i="38"/>
  <c r="D1516" i="38" a="1"/>
  <c r="D1516" i="38"/>
  <c r="E1516" i="38"/>
  <c r="D1515" i="38" a="1"/>
  <c r="D1515" i="38"/>
  <c r="E1515" i="38"/>
  <c r="D1514" i="38" a="1"/>
  <c r="D1514" i="38"/>
  <c r="E1514" i="38"/>
  <c r="D1513" i="38" a="1"/>
  <c r="D1513" i="38"/>
  <c r="E1513" i="38"/>
  <c r="D1512" i="38" a="1"/>
  <c r="D1512" i="38"/>
  <c r="E1512" i="38"/>
  <c r="D1511" i="38" a="1"/>
  <c r="D1511" i="38"/>
  <c r="E1511" i="38"/>
  <c r="D1510" i="38" a="1"/>
  <c r="D1510" i="38"/>
  <c r="E1510" i="38"/>
  <c r="D1509" i="38" a="1"/>
  <c r="D1509" i="38"/>
  <c r="E1509" i="38"/>
  <c r="D1508" i="38" a="1"/>
  <c r="D1508" i="38"/>
  <c r="E1508" i="38"/>
  <c r="D1507" i="38" a="1"/>
  <c r="D1507" i="38"/>
  <c r="E1507" i="38"/>
  <c r="D1506" i="38" a="1"/>
  <c r="D1506" i="38"/>
  <c r="E1506" i="38"/>
  <c r="D1505" i="38" a="1"/>
  <c r="D1505" i="38"/>
  <c r="E1505" i="38"/>
  <c r="D1504" i="38" a="1"/>
  <c r="D1504" i="38"/>
  <c r="E1504" i="38"/>
  <c r="D1503" i="38" a="1"/>
  <c r="D1503" i="38"/>
  <c r="E1503" i="38"/>
  <c r="D1502" i="38" a="1"/>
  <c r="D1502" i="38"/>
  <c r="E1502" i="38"/>
  <c r="D1501" i="38" a="1"/>
  <c r="D1501" i="38"/>
  <c r="E1501" i="38"/>
  <c r="D1500" i="38" a="1"/>
  <c r="D1500" i="38"/>
  <c r="E1500" i="38"/>
  <c r="D1499" i="38" a="1"/>
  <c r="D1499" i="38"/>
  <c r="E1499" i="38"/>
  <c r="D1498" i="38" a="1"/>
  <c r="D1498" i="38"/>
  <c r="E1498" i="38"/>
  <c r="D1497" i="38" a="1"/>
  <c r="D1497" i="38"/>
  <c r="E1497" i="38"/>
  <c r="D1496" i="38" a="1"/>
  <c r="D1496" i="38"/>
  <c r="E1496" i="38"/>
  <c r="D1495" i="38" a="1"/>
  <c r="D1495" i="38"/>
  <c r="E1495" i="38"/>
  <c r="D1494" i="38" a="1"/>
  <c r="D1494" i="38"/>
  <c r="E1494" i="38"/>
  <c r="D1493" i="38" a="1"/>
  <c r="D1493" i="38"/>
  <c r="E1493" i="38"/>
  <c r="D1492" i="38" a="1"/>
  <c r="D1492" i="38"/>
  <c r="E1492" i="38"/>
  <c r="D1491" i="38" a="1"/>
  <c r="D1491" i="38"/>
  <c r="E1491" i="38"/>
  <c r="D1490" i="38" a="1"/>
  <c r="D1490" i="38"/>
  <c r="D1489" i="38" a="1"/>
  <c r="D1489" i="38"/>
  <c r="E1489" i="38"/>
  <c r="D1488" i="38" a="1"/>
  <c r="D1488" i="38"/>
  <c r="E1488" i="38"/>
  <c r="D1487" i="38" a="1"/>
  <c r="D1487" i="38"/>
  <c r="E1487" i="38"/>
  <c r="D1486" i="38" a="1"/>
  <c r="D1486" i="38"/>
  <c r="E1486" i="38"/>
  <c r="D1485" i="38" a="1"/>
  <c r="D1485" i="38"/>
  <c r="E1485" i="38"/>
  <c r="D1484" i="38" a="1"/>
  <c r="D1484" i="38"/>
  <c r="E1484" i="38"/>
  <c r="D1483" i="38" a="1"/>
  <c r="D1483" i="38"/>
  <c r="E1483" i="38"/>
  <c r="D1482" i="38" a="1"/>
  <c r="D1482" i="38"/>
  <c r="E1482" i="38"/>
  <c r="D1481" i="38" a="1"/>
  <c r="D1481" i="38"/>
  <c r="E1481" i="38"/>
  <c r="D1480" i="38" a="1"/>
  <c r="D1480" i="38"/>
  <c r="E1480" i="38"/>
  <c r="D1479" i="38" a="1"/>
  <c r="D1479" i="38"/>
  <c r="E1479" i="38"/>
  <c r="D1478" i="38" a="1"/>
  <c r="D1478" i="38"/>
  <c r="E1478" i="38"/>
  <c r="D1477" i="38" a="1"/>
  <c r="D1477" i="38"/>
  <c r="E1477" i="38"/>
  <c r="D1476" i="38" a="1"/>
  <c r="D1476" i="38"/>
  <c r="E1476" i="38"/>
  <c r="D1475" i="38" a="1"/>
  <c r="D1475" i="38"/>
  <c r="E1475" i="38"/>
  <c r="D1474" i="38" a="1"/>
  <c r="D1474" i="38"/>
  <c r="E1474" i="38"/>
  <c r="D1473" i="38" a="1"/>
  <c r="D1473" i="38"/>
  <c r="E1473" i="38"/>
  <c r="D1472" i="38" a="1"/>
  <c r="D1472" i="38"/>
  <c r="E1472" i="38"/>
  <c r="D1471" i="38" a="1"/>
  <c r="D1471" i="38"/>
  <c r="E1471" i="38"/>
  <c r="D1470" i="38" a="1"/>
  <c r="D1470" i="38"/>
  <c r="E1470" i="38"/>
  <c r="D1469" i="38" a="1"/>
  <c r="D1469" i="38"/>
  <c r="E1469" i="38"/>
  <c r="D1468" i="38" a="1"/>
  <c r="D1468" i="38"/>
  <c r="E1468" i="38"/>
  <c r="D1467" i="38" a="1"/>
  <c r="D1467" i="38"/>
  <c r="E1467" i="38"/>
  <c r="D1466" i="38" a="1"/>
  <c r="D1466" i="38"/>
  <c r="E1466" i="38"/>
  <c r="D1465" i="38" a="1"/>
  <c r="D1465" i="38"/>
  <c r="E1465" i="38"/>
  <c r="D1464" i="38" a="1"/>
  <c r="D1464" i="38"/>
  <c r="E1464" i="38"/>
  <c r="D1463" i="38" a="1"/>
  <c r="D1463" i="38"/>
  <c r="E1463" i="38"/>
  <c r="D1462" i="38" a="1"/>
  <c r="D1462" i="38"/>
  <c r="E1462" i="38"/>
  <c r="D1461" i="38" a="1"/>
  <c r="D1461" i="38"/>
  <c r="E1461" i="38"/>
  <c r="D1460" i="38" a="1"/>
  <c r="D1460" i="38"/>
  <c r="E1460" i="38"/>
  <c r="D1459" i="38" a="1"/>
  <c r="D1459" i="38"/>
  <c r="E1459" i="38"/>
  <c r="D1458" i="38" a="1"/>
  <c r="D1458" i="38"/>
  <c r="E1458" i="38"/>
  <c r="D1457" i="38" a="1"/>
  <c r="D1457" i="38"/>
  <c r="E1457" i="38"/>
  <c r="D1456" i="38" a="1"/>
  <c r="D1456" i="38"/>
  <c r="E1456" i="38"/>
  <c r="D1455" i="38" a="1"/>
  <c r="D1455" i="38"/>
  <c r="E1455" i="38"/>
  <c r="D1454" i="38" a="1"/>
  <c r="D1454" i="38"/>
  <c r="E1454" i="38"/>
  <c r="D1453" i="38" a="1"/>
  <c r="D1453" i="38"/>
  <c r="E1453" i="38"/>
  <c r="D1452" i="38" a="1"/>
  <c r="D1452" i="38"/>
  <c r="E1452" i="38"/>
  <c r="D1451" i="38" a="1"/>
  <c r="D1451" i="38"/>
  <c r="E1451" i="38"/>
  <c r="D1450" i="38" a="1"/>
  <c r="D1450" i="38"/>
  <c r="E1450" i="38"/>
  <c r="D1449" i="38" a="1"/>
  <c r="D1449" i="38"/>
  <c r="E1449" i="38"/>
  <c r="D1448" i="38" a="1"/>
  <c r="D1448" i="38"/>
  <c r="E1448" i="38"/>
  <c r="D1447" i="38" a="1"/>
  <c r="D1447" i="38"/>
  <c r="E1447" i="38"/>
  <c r="D1446" i="38" a="1"/>
  <c r="D1446" i="38"/>
  <c r="E1446" i="38"/>
  <c r="D1445" i="38" a="1"/>
  <c r="D1445" i="38"/>
  <c r="E1445" i="38"/>
  <c r="D1444" i="38" a="1"/>
  <c r="D1444" i="38"/>
  <c r="E1444" i="38"/>
  <c r="D1443" i="38" a="1"/>
  <c r="D1443" i="38"/>
  <c r="E1443" i="38"/>
  <c r="D1442" i="38" a="1"/>
  <c r="D1442" i="38"/>
  <c r="E1442" i="38"/>
  <c r="D1441" i="38" a="1"/>
  <c r="D1441" i="38"/>
  <c r="E1441" i="38"/>
  <c r="D1440" i="38" a="1"/>
  <c r="D1440" i="38"/>
  <c r="E1440" i="38"/>
  <c r="D1439" i="38" a="1"/>
  <c r="D1439" i="38"/>
  <c r="E1439" i="38"/>
  <c r="D1438" i="38" a="1"/>
  <c r="D1438" i="38"/>
  <c r="E1438" i="38"/>
  <c r="D1437" i="38" a="1"/>
  <c r="D1437" i="38"/>
  <c r="E1437" i="38"/>
  <c r="D1436" i="38" a="1"/>
  <c r="D1436" i="38"/>
  <c r="E1436" i="38"/>
  <c r="D1435" i="38" a="1"/>
  <c r="D1435" i="38"/>
  <c r="E1435" i="38"/>
  <c r="D1434" i="38" a="1"/>
  <c r="D1434" i="38"/>
  <c r="E1434" i="38"/>
  <c r="D1433" i="38" a="1"/>
  <c r="D1433" i="38"/>
  <c r="E1433" i="38"/>
  <c r="D1432" i="38" a="1"/>
  <c r="D1432" i="38"/>
  <c r="E1432" i="38"/>
  <c r="D1431" i="38" a="1"/>
  <c r="D1431" i="38"/>
  <c r="E1431" i="38"/>
  <c r="D1430" i="38" a="1"/>
  <c r="D1430" i="38"/>
  <c r="E1430" i="38"/>
  <c r="D1429" i="38" a="1"/>
  <c r="D1429" i="38"/>
  <c r="E1429" i="38"/>
  <c r="D1428" i="38" a="1"/>
  <c r="D1428" i="38"/>
  <c r="E1428" i="38"/>
  <c r="D1427" i="38" a="1"/>
  <c r="D1427" i="38"/>
  <c r="E1427" i="38"/>
  <c r="D1426" i="38" a="1"/>
  <c r="D1426" i="38"/>
  <c r="E1426" i="38"/>
  <c r="D1425" i="38" a="1"/>
  <c r="D1425" i="38"/>
  <c r="E1425" i="38"/>
  <c r="D1424" i="38" a="1"/>
  <c r="D1424" i="38"/>
  <c r="E1424" i="38"/>
  <c r="D1423" i="38" a="1"/>
  <c r="D1423" i="38"/>
  <c r="E1423" i="38"/>
  <c r="D1422" i="38" a="1"/>
  <c r="D1422" i="38"/>
  <c r="E1422" i="38"/>
  <c r="D1421" i="38" a="1"/>
  <c r="D1421" i="38"/>
  <c r="E1421" i="38"/>
  <c r="D1420" i="38" a="1"/>
  <c r="D1420" i="38"/>
  <c r="E1420" i="38"/>
  <c r="D1419" i="38" a="1"/>
  <c r="D1419" i="38"/>
  <c r="E1419" i="38"/>
  <c r="D1418" i="38" a="1"/>
  <c r="D1418" i="38"/>
  <c r="E1418" i="38"/>
  <c r="D1417" i="38" a="1"/>
  <c r="D1417" i="38"/>
  <c r="E1417" i="38"/>
  <c r="D1416" i="38" a="1"/>
  <c r="D1416" i="38"/>
  <c r="E1416" i="38"/>
  <c r="D1415" i="38" a="1"/>
  <c r="D1415" i="38"/>
  <c r="E1415" i="38"/>
  <c r="D1414" i="38" a="1"/>
  <c r="D1414" i="38"/>
  <c r="E1414" i="38"/>
  <c r="D1413" i="38" a="1"/>
  <c r="D1413" i="38"/>
  <c r="E1413" i="38"/>
  <c r="D1412" i="38" a="1"/>
  <c r="D1412" i="38"/>
  <c r="E1412" i="38"/>
  <c r="D1411" i="38" a="1"/>
  <c r="D1411" i="38"/>
  <c r="E1411" i="38"/>
  <c r="D1410" i="38" a="1"/>
  <c r="D1410" i="38"/>
  <c r="E1410" i="38"/>
  <c r="D1409" i="38" a="1"/>
  <c r="D1409" i="38"/>
  <c r="E1409" i="38"/>
  <c r="D1408" i="38" a="1"/>
  <c r="D1408" i="38"/>
  <c r="E1408" i="38"/>
  <c r="D1407" i="38" a="1"/>
  <c r="D1407" i="38"/>
  <c r="E1407" i="38"/>
  <c r="D1406" i="38" a="1"/>
  <c r="D1406" i="38"/>
  <c r="E1406" i="38"/>
  <c r="D1405" i="38" a="1"/>
  <c r="D1405" i="38"/>
  <c r="E1405" i="38"/>
  <c r="D1404" i="38" a="1"/>
  <c r="D1404" i="38"/>
  <c r="E1404" i="38"/>
  <c r="D1403" i="38" a="1"/>
  <c r="D1403" i="38"/>
  <c r="E1403" i="38"/>
  <c r="D1402" i="38" a="1"/>
  <c r="D1402" i="38"/>
  <c r="E1402" i="38"/>
  <c r="D1401" i="38" a="1"/>
  <c r="D1401" i="38"/>
  <c r="E1401" i="38"/>
  <c r="D1400" i="38" a="1"/>
  <c r="D1400" i="38"/>
  <c r="E1400" i="38"/>
  <c r="D1399" i="38" a="1"/>
  <c r="D1399" i="38"/>
  <c r="E1399" i="38"/>
  <c r="D1398" i="38" a="1"/>
  <c r="D1398" i="38"/>
  <c r="E1398" i="38"/>
  <c r="D1397" i="38" a="1"/>
  <c r="D1397" i="38"/>
  <c r="E1397" i="38"/>
  <c r="D1396" i="38" a="1"/>
  <c r="D1396" i="38"/>
  <c r="E1396" i="38"/>
  <c r="D1395" i="38" a="1"/>
  <c r="D1395" i="38"/>
  <c r="E1395" i="38"/>
  <c r="D1394" i="38" a="1"/>
  <c r="D1394" i="38"/>
  <c r="E1394" i="38"/>
  <c r="D1393" i="38" a="1"/>
  <c r="D1393" i="38"/>
  <c r="E1393" i="38"/>
  <c r="D1392" i="38" a="1"/>
  <c r="D1392" i="38"/>
  <c r="E1392" i="38"/>
  <c r="D1391" i="38" a="1"/>
  <c r="D1391" i="38"/>
  <c r="E1391" i="38"/>
  <c r="D1390" i="38" a="1"/>
  <c r="D1390" i="38"/>
  <c r="E1390" i="38"/>
  <c r="D1389" i="38" a="1"/>
  <c r="D1389" i="38"/>
  <c r="E1389" i="38"/>
  <c r="D1388" i="38" a="1"/>
  <c r="D1388" i="38"/>
  <c r="E1388" i="38"/>
  <c r="D1387" i="38" a="1"/>
  <c r="D1387" i="38"/>
  <c r="E1387" i="38"/>
  <c r="D1386" i="38" a="1"/>
  <c r="D1386" i="38"/>
  <c r="E1386" i="38"/>
  <c r="D1385" i="38" a="1"/>
  <c r="D1385" i="38"/>
  <c r="E1385" i="38"/>
  <c r="D1384" i="38" a="1"/>
  <c r="D1384" i="38"/>
  <c r="E1384" i="38"/>
  <c r="D1383" i="38" a="1"/>
  <c r="D1383" i="38"/>
  <c r="E1383" i="38"/>
  <c r="D1382" i="38" a="1"/>
  <c r="D1382" i="38"/>
  <c r="E1382" i="38"/>
  <c r="D1381" i="38" a="1"/>
  <c r="D1381" i="38"/>
  <c r="E1381" i="38"/>
  <c r="D1380" i="38" a="1"/>
  <c r="D1380" i="38"/>
  <c r="E1380" i="38"/>
  <c r="D1379" i="38" a="1"/>
  <c r="D1379" i="38"/>
  <c r="E1379" i="38"/>
  <c r="D1378" i="38" a="1"/>
  <c r="D1378" i="38"/>
  <c r="E1378" i="38"/>
  <c r="D1377" i="38" a="1"/>
  <c r="D1377" i="38"/>
  <c r="E1377" i="38"/>
  <c r="D1376" i="38" a="1"/>
  <c r="D1376" i="38"/>
  <c r="E1376" i="38"/>
  <c r="D1375" i="38" a="1"/>
  <c r="D1375" i="38"/>
  <c r="E1375" i="38"/>
  <c r="D1374" i="38" a="1"/>
  <c r="D1374" i="38"/>
  <c r="E1374" i="38"/>
  <c r="D1373" i="38" a="1"/>
  <c r="D1373" i="38"/>
  <c r="E1373" i="38"/>
  <c r="D1372" i="38" a="1"/>
  <c r="D1372" i="38"/>
  <c r="E1372" i="38"/>
  <c r="D1371" i="38" a="1"/>
  <c r="D1371" i="38"/>
  <c r="E1371" i="38"/>
  <c r="D1370" i="38" a="1"/>
  <c r="D1370" i="38"/>
  <c r="E1370" i="38"/>
  <c r="D1369" i="38" a="1"/>
  <c r="D1369" i="38"/>
  <c r="E1369" i="38"/>
  <c r="D1368" i="38" a="1"/>
  <c r="D1368" i="38"/>
  <c r="E1368" i="38"/>
  <c r="D1367" i="38" a="1"/>
  <c r="D1367" i="38"/>
  <c r="E1367" i="38"/>
  <c r="D1366" i="38" a="1"/>
  <c r="D1366" i="38"/>
  <c r="E1366" i="38"/>
  <c r="D1365" i="38" a="1"/>
  <c r="D1365" i="38"/>
  <c r="E1365" i="38"/>
  <c r="D1364" i="38" a="1"/>
  <c r="D1364" i="38"/>
  <c r="E1364" i="38"/>
  <c r="D1363" i="38" a="1"/>
  <c r="D1363" i="38"/>
  <c r="E1363" i="38"/>
  <c r="D1362" i="38" a="1"/>
  <c r="D1362" i="38"/>
  <c r="E1362" i="38"/>
  <c r="D1361" i="38" a="1"/>
  <c r="D1361" i="38"/>
  <c r="E1361" i="38"/>
  <c r="D1360" i="38" a="1"/>
  <c r="D1360" i="38"/>
  <c r="E1360" i="38"/>
  <c r="D1359" i="38" a="1"/>
  <c r="D1359" i="38"/>
  <c r="E1359" i="38"/>
  <c r="D1358" i="38" a="1"/>
  <c r="D1358" i="38"/>
  <c r="E1358" i="38"/>
  <c r="D1357" i="38" a="1"/>
  <c r="D1357" i="38"/>
  <c r="E1357" i="38"/>
  <c r="D1354" i="38" a="1"/>
  <c r="D1354" i="38"/>
  <c r="E1354" i="38"/>
  <c r="D1353" i="38" a="1"/>
  <c r="D1353" i="38"/>
  <c r="E1353" i="38"/>
  <c r="D1352" i="38" a="1"/>
  <c r="D1352" i="38"/>
  <c r="E1352" i="38"/>
  <c r="D1351" i="38" a="1"/>
  <c r="D1351" i="38"/>
  <c r="E1351" i="38"/>
  <c r="D1350" i="38" a="1"/>
  <c r="D1350" i="38"/>
  <c r="E1350" i="38"/>
  <c r="D1349" i="38" a="1"/>
  <c r="D1349" i="38"/>
  <c r="E1349" i="38"/>
  <c r="D1348" i="38" a="1"/>
  <c r="D1348" i="38"/>
  <c r="E1348" i="38"/>
  <c r="D1347" i="38" a="1"/>
  <c r="D1347" i="38"/>
  <c r="E1347" i="38"/>
  <c r="D1346" i="38" a="1"/>
  <c r="D1346" i="38"/>
  <c r="E1346" i="38"/>
  <c r="D1345" i="38" a="1"/>
  <c r="D1345" i="38"/>
  <c r="E1345" i="38"/>
  <c r="D1344" i="38" a="1"/>
  <c r="D1344" i="38"/>
  <c r="E1344" i="38"/>
  <c r="D1343" i="38" a="1"/>
  <c r="D1343" i="38"/>
  <c r="E1343" i="38"/>
  <c r="D1342" i="38" a="1"/>
  <c r="D1342" i="38"/>
  <c r="E1342" i="38"/>
  <c r="D1341" i="38" a="1"/>
  <c r="D1341" i="38"/>
  <c r="E1341" i="38"/>
  <c r="D1340" i="38" a="1"/>
  <c r="D1340" i="38"/>
  <c r="E1340" i="38"/>
  <c r="D1339" i="38" a="1"/>
  <c r="D1339" i="38"/>
  <c r="E1339" i="38"/>
  <c r="D1338" i="38" a="1"/>
  <c r="D1338" i="38"/>
  <c r="E1338" i="38"/>
  <c r="D1337" i="38" a="1"/>
  <c r="D1337" i="38"/>
  <c r="E1337" i="38"/>
  <c r="D1336" i="38" a="1"/>
  <c r="D1336" i="38"/>
  <c r="E1336" i="38"/>
  <c r="D1335" i="38" a="1"/>
  <c r="D1335" i="38"/>
  <c r="E1335" i="38"/>
  <c r="D1334" i="38" a="1"/>
  <c r="D1334" i="38"/>
  <c r="E1334" i="38"/>
  <c r="D1333" i="38" a="1"/>
  <c r="D1333" i="38"/>
  <c r="E1333" i="38"/>
  <c r="D1332" i="38" a="1"/>
  <c r="D1332" i="38"/>
  <c r="E1332" i="38"/>
  <c r="D1330" i="38" a="1"/>
  <c r="D1330" i="38"/>
  <c r="E1330" i="38"/>
  <c r="D1329" i="38" a="1"/>
  <c r="D1329" i="38"/>
  <c r="E1329" i="38"/>
  <c r="D1328" i="38" a="1"/>
  <c r="D1328" i="38"/>
  <c r="E1328" i="38"/>
  <c r="D1327" i="38" a="1"/>
  <c r="D1327" i="38"/>
  <c r="E1327" i="38"/>
  <c r="D1326" i="38" a="1"/>
  <c r="D1326" i="38"/>
  <c r="E1326" i="38"/>
  <c r="D1325" i="38" a="1"/>
  <c r="D1325" i="38"/>
  <c r="E1325" i="38"/>
  <c r="D1324" i="38" a="1"/>
  <c r="D1324" i="38"/>
  <c r="E1324" i="38"/>
  <c r="D1323" i="38" a="1"/>
  <c r="D1323" i="38"/>
  <c r="E1323" i="38"/>
  <c r="D1322" i="38" a="1"/>
  <c r="D1322" i="38"/>
  <c r="E1322" i="38"/>
  <c r="D1321" i="38" a="1"/>
  <c r="D1321" i="38"/>
  <c r="E1321" i="38"/>
  <c r="D1320" i="38" a="1"/>
  <c r="D1320" i="38"/>
  <c r="E1320" i="38"/>
  <c r="D1319" i="38" a="1"/>
  <c r="D1319" i="38"/>
  <c r="E1319" i="38"/>
  <c r="D1318" i="38" a="1"/>
  <c r="D1318" i="38"/>
  <c r="E1318" i="38"/>
  <c r="D1317" i="38" a="1"/>
  <c r="D1317" i="38"/>
  <c r="E1317" i="38"/>
  <c r="D1316" i="38" a="1"/>
  <c r="D1316" i="38"/>
  <c r="E1316" i="38"/>
  <c r="D1315" i="38" a="1"/>
  <c r="D1315" i="38"/>
  <c r="E1315" i="38"/>
  <c r="D1314" i="38" a="1"/>
  <c r="D1314" i="38"/>
  <c r="E1314" i="38"/>
  <c r="D1313" i="38" a="1"/>
  <c r="D1313" i="38"/>
  <c r="E1313" i="38"/>
  <c r="D1312" i="38" a="1"/>
  <c r="D1312" i="38"/>
  <c r="E1312" i="38"/>
  <c r="D1311" i="38" a="1"/>
  <c r="D1311" i="38"/>
  <c r="E1311" i="38"/>
  <c r="D1310" i="38" a="1"/>
  <c r="D1310" i="38"/>
  <c r="E1310" i="38"/>
  <c r="D1309" i="38" a="1"/>
  <c r="D1309" i="38"/>
  <c r="E1309" i="38"/>
  <c r="D1308" i="38" a="1"/>
  <c r="D1308" i="38"/>
  <c r="E1308" i="38"/>
  <c r="D1307" i="38" a="1"/>
  <c r="D1307" i="38"/>
  <c r="E1307" i="38"/>
  <c r="D1306" i="38" a="1"/>
  <c r="D1306" i="38"/>
  <c r="E1306" i="38"/>
  <c r="D1305" i="38" a="1"/>
  <c r="D1305" i="38"/>
  <c r="E1305" i="38"/>
  <c r="D1304" i="38" a="1"/>
  <c r="D1304" i="38"/>
  <c r="E1304" i="38"/>
  <c r="D1303" i="38" a="1"/>
  <c r="D1303" i="38"/>
  <c r="E1303" i="38"/>
  <c r="D1302" i="38" a="1"/>
  <c r="D1302" i="38"/>
  <c r="E1302" i="38"/>
  <c r="D1301" i="38" a="1"/>
  <c r="D1301" i="38"/>
  <c r="E1301" i="38"/>
  <c r="D1300" i="38" a="1"/>
  <c r="D1300" i="38"/>
  <c r="E1300" i="38"/>
  <c r="D1299" i="38" a="1"/>
  <c r="D1299" i="38"/>
  <c r="E1299" i="38"/>
  <c r="D1298" i="38" a="1"/>
  <c r="D1298" i="38"/>
  <c r="E1298" i="38"/>
  <c r="D1297" i="38" a="1"/>
  <c r="D1297" i="38"/>
  <c r="E1297" i="38"/>
  <c r="D1296" i="38" a="1"/>
  <c r="D1296" i="38"/>
  <c r="E1296" i="38"/>
  <c r="D1295" i="38" a="1"/>
  <c r="D1295" i="38"/>
  <c r="E1295" i="38"/>
  <c r="D1294" i="38" a="1"/>
  <c r="D1294" i="38"/>
  <c r="E1294" i="38"/>
  <c r="D1293" i="38" a="1"/>
  <c r="D1293" i="38"/>
  <c r="E1293" i="38"/>
  <c r="D1292" i="38" a="1"/>
  <c r="D1292" i="38"/>
  <c r="E1292" i="38"/>
  <c r="D1291" i="38" a="1"/>
  <c r="D1291" i="38"/>
  <c r="E1291" i="38"/>
  <c r="D1290" i="38" a="1"/>
  <c r="D1290" i="38"/>
  <c r="E1290" i="38"/>
  <c r="D1289" i="38" a="1"/>
  <c r="D1289" i="38"/>
  <c r="E1289" i="38"/>
  <c r="D1288" i="38" a="1"/>
  <c r="D1288" i="38"/>
  <c r="E1288" i="38"/>
  <c r="D1287" i="38" a="1"/>
  <c r="D1287" i="38"/>
  <c r="E1287" i="38"/>
  <c r="D1286" i="38" a="1"/>
  <c r="D1286" i="38"/>
  <c r="E1286" i="38"/>
  <c r="D1285" i="38" a="1"/>
  <c r="D1285" i="38"/>
  <c r="E1285" i="38"/>
  <c r="D1284" i="38" a="1"/>
  <c r="D1284" i="38"/>
  <c r="E1284" i="38"/>
  <c r="D1283" i="38" a="1"/>
  <c r="D1283" i="38"/>
  <c r="E1283" i="38"/>
  <c r="D1282" i="38" a="1"/>
  <c r="D1282" i="38"/>
  <c r="E1282" i="38"/>
  <c r="D1281" i="38" a="1"/>
  <c r="D1281" i="38"/>
  <c r="E1281" i="38"/>
  <c r="D1280" i="38" a="1"/>
  <c r="D1280" i="38"/>
  <c r="E1280" i="38"/>
  <c r="D1279" i="38" a="1"/>
  <c r="D1279" i="38"/>
  <c r="E1279" i="38"/>
  <c r="D1278" i="38" a="1"/>
  <c r="D1278" i="38"/>
  <c r="E1278" i="38"/>
  <c r="D1277" i="38" a="1"/>
  <c r="D1277" i="38"/>
  <c r="E1277" i="38"/>
  <c r="D1276" i="38" a="1"/>
  <c r="D1276" i="38"/>
  <c r="E1276" i="38"/>
  <c r="D1275" i="38" a="1"/>
  <c r="D1275" i="38"/>
  <c r="E1275" i="38"/>
  <c r="D1274" i="38" a="1"/>
  <c r="D1274" i="38"/>
  <c r="E1274" i="38"/>
  <c r="D1273" i="38" a="1"/>
  <c r="D1273" i="38"/>
  <c r="E1273" i="38"/>
  <c r="D1272" i="38" a="1"/>
  <c r="D1272" i="38"/>
  <c r="E1272" i="38"/>
  <c r="D1271" i="38" a="1"/>
  <c r="D1271" i="38"/>
  <c r="E1271" i="38"/>
  <c r="D1270" i="38" a="1"/>
  <c r="D1270" i="38"/>
  <c r="E1270" i="38"/>
  <c r="D1269" i="38" a="1"/>
  <c r="D1269" i="38"/>
  <c r="E1269" i="38"/>
  <c r="D1268" i="38" a="1"/>
  <c r="D1268" i="38"/>
  <c r="E1268" i="38"/>
  <c r="D1267" i="38" a="1"/>
  <c r="D1267" i="38"/>
  <c r="E1267" i="38"/>
  <c r="D1266" i="38" a="1"/>
  <c r="D1266" i="38"/>
  <c r="E1266" i="38"/>
  <c r="D1265" i="38" a="1"/>
  <c r="D1265" i="38"/>
  <c r="E1265" i="38"/>
  <c r="D1264" i="38" a="1"/>
  <c r="D1264" i="38"/>
  <c r="E1264" i="38"/>
  <c r="D1263" i="38" a="1"/>
  <c r="D1263" i="38"/>
  <c r="E1263" i="38"/>
  <c r="D1262" i="38" a="1"/>
  <c r="D1262" i="38"/>
  <c r="E1262" i="38"/>
  <c r="D1261" i="38" a="1"/>
  <c r="D1261" i="38"/>
  <c r="E1261" i="38"/>
  <c r="D1260" i="38" a="1"/>
  <c r="D1260" i="38"/>
  <c r="E1260" i="38"/>
  <c r="D1259" i="38" a="1"/>
  <c r="D1259" i="38"/>
  <c r="E1259" i="38"/>
  <c r="D1258" i="38" a="1"/>
  <c r="D1258" i="38"/>
  <c r="E1258" i="38"/>
  <c r="D1257" i="38" a="1"/>
  <c r="D1257" i="38"/>
  <c r="E1257" i="38"/>
  <c r="D1256" i="38" a="1"/>
  <c r="D1256" i="38"/>
  <c r="E1256" i="38"/>
  <c r="D1255" i="38" a="1"/>
  <c r="D1255" i="38"/>
  <c r="E1255" i="38"/>
  <c r="D1254" i="38" a="1"/>
  <c r="D1254" i="38"/>
  <c r="E1254" i="38"/>
  <c r="D1253" i="38" a="1"/>
  <c r="D1253" i="38"/>
  <c r="E1253" i="38"/>
  <c r="D1252" i="38" a="1"/>
  <c r="D1252" i="38"/>
  <c r="E1252" i="38"/>
  <c r="D1251" i="38" a="1"/>
  <c r="D1251" i="38"/>
  <c r="E1251" i="38"/>
  <c r="D1250" i="38" a="1"/>
  <c r="D1250" i="38"/>
  <c r="E1250" i="38"/>
  <c r="D1249" i="38" a="1"/>
  <c r="D1249" i="38"/>
  <c r="E1249" i="38"/>
  <c r="D1248" i="38" a="1"/>
  <c r="D1248" i="38"/>
  <c r="E1248" i="38"/>
  <c r="D1247" i="38" a="1"/>
  <c r="D1247" i="38"/>
  <c r="E1247" i="38"/>
  <c r="D1246" i="38" a="1"/>
  <c r="D1246" i="38"/>
  <c r="E1246" i="38"/>
  <c r="D1245" i="38" a="1"/>
  <c r="D1245" i="38"/>
  <c r="E1245" i="38"/>
  <c r="D1244" i="38" a="1"/>
  <c r="D1244" i="38"/>
  <c r="E1244" i="38"/>
  <c r="D1243" i="38" a="1"/>
  <c r="D1243" i="38"/>
  <c r="E1243" i="38"/>
  <c r="D1242" i="38" a="1"/>
  <c r="D1242" i="38"/>
  <c r="E1242" i="38"/>
  <c r="D1241" i="38" a="1"/>
  <c r="D1241" i="38"/>
  <c r="E1241" i="38"/>
  <c r="D1240" i="38" a="1"/>
  <c r="D1240" i="38"/>
  <c r="E1240" i="38"/>
  <c r="D1239" i="38" a="1"/>
  <c r="D1239" i="38"/>
  <c r="E1239" i="38"/>
  <c r="D1238" i="38" a="1"/>
  <c r="D1238" i="38"/>
  <c r="E1238" i="38"/>
  <c r="D1237" i="38" a="1"/>
  <c r="D1237" i="38"/>
  <c r="E1237" i="38"/>
  <c r="D1236" i="38" a="1"/>
  <c r="D1236" i="38"/>
  <c r="E1236" i="38"/>
  <c r="D1235" i="38" a="1"/>
  <c r="D1235" i="38"/>
  <c r="E1235" i="38"/>
  <c r="D1234" i="38" a="1"/>
  <c r="D1234" i="38"/>
  <c r="E1234" i="38"/>
  <c r="D1233" i="38" a="1"/>
  <c r="D1233" i="38"/>
  <c r="E1233" i="38"/>
  <c r="D1232" i="38" a="1"/>
  <c r="D1232" i="38"/>
  <c r="E1232" i="38"/>
  <c r="D1230" i="38" a="1"/>
  <c r="D1230" i="38"/>
  <c r="E1230" i="38"/>
  <c r="D1229" i="38" a="1"/>
  <c r="D1229" i="38"/>
  <c r="E1229" i="38"/>
  <c r="D1228" i="38" a="1"/>
  <c r="D1228" i="38"/>
  <c r="E1228" i="38"/>
  <c r="D1227" i="38" a="1"/>
  <c r="D1227" i="38"/>
  <c r="E1227" i="38"/>
  <c r="D1226" i="38" a="1"/>
  <c r="D1226" i="38"/>
  <c r="E1226" i="38"/>
  <c r="D1225" i="38" a="1"/>
  <c r="D1225" i="38"/>
  <c r="E1225" i="38"/>
  <c r="D1224" i="38" a="1"/>
  <c r="D1224" i="38"/>
  <c r="E1224" i="38"/>
  <c r="D1223" i="38" a="1"/>
  <c r="D1223" i="38"/>
  <c r="E1223" i="38"/>
  <c r="D1222" i="38" a="1"/>
  <c r="D1222" i="38"/>
  <c r="E1222" i="38"/>
  <c r="D1221" i="38" a="1"/>
  <c r="D1221" i="38"/>
  <c r="E1221" i="38"/>
  <c r="D1220" i="38" a="1"/>
  <c r="D1220" i="38"/>
  <c r="E1220" i="38"/>
  <c r="D1219" i="38" a="1"/>
  <c r="D1219" i="38"/>
  <c r="E1219" i="38"/>
  <c r="D1218" i="38" a="1"/>
  <c r="D1218" i="38"/>
  <c r="E1218" i="38"/>
  <c r="D1217" i="38" a="1"/>
  <c r="D1217" i="38"/>
  <c r="E1217" i="38"/>
  <c r="D1216" i="38" a="1"/>
  <c r="D1216" i="38"/>
  <c r="E1216" i="38"/>
  <c r="D1215" i="38" a="1"/>
  <c r="D1215" i="38"/>
  <c r="E1215" i="38"/>
  <c r="D1214" i="38" a="1"/>
  <c r="D1214" i="38"/>
  <c r="E1214" i="38"/>
  <c r="D1213" i="38" a="1"/>
  <c r="D1213" i="38"/>
  <c r="E1213" i="38"/>
  <c r="D1212" i="38" a="1"/>
  <c r="D1212" i="38"/>
  <c r="E1212" i="38"/>
  <c r="D1211" i="38" a="1"/>
  <c r="D1211" i="38"/>
  <c r="E1211" i="38"/>
  <c r="D1210" i="38" a="1"/>
  <c r="D1210" i="38"/>
  <c r="E1210" i="38"/>
  <c r="D1209" i="38" a="1"/>
  <c r="D1209" i="38"/>
  <c r="E1209" i="38"/>
  <c r="D1208" i="38" a="1"/>
  <c r="D1208" i="38"/>
  <c r="E1208" i="38"/>
  <c r="D1207" i="38" a="1"/>
  <c r="D1207" i="38"/>
  <c r="E1207" i="38"/>
  <c r="D1206" i="38" a="1"/>
  <c r="D1206" i="38"/>
  <c r="E1206" i="38"/>
  <c r="D1205" i="38" a="1"/>
  <c r="D1205" i="38"/>
  <c r="E1205" i="38"/>
  <c r="D1204" i="38" a="1"/>
  <c r="D1204" i="38"/>
  <c r="E1204" i="38"/>
  <c r="D1203" i="38" a="1"/>
  <c r="D1203" i="38"/>
  <c r="E1203" i="38"/>
  <c r="D1202" i="38" a="1"/>
  <c r="D1202" i="38"/>
  <c r="E1202" i="38"/>
  <c r="D1201" i="38" a="1"/>
  <c r="D1201" i="38"/>
  <c r="E1201" i="38"/>
  <c r="D1200" i="38" a="1"/>
  <c r="D1200" i="38"/>
  <c r="E1200" i="38"/>
  <c r="D1199" i="38" a="1"/>
  <c r="D1199" i="38"/>
  <c r="E1199" i="38"/>
  <c r="D1198" i="38" a="1"/>
  <c r="D1198" i="38"/>
  <c r="E1198" i="38"/>
  <c r="D1197" i="38" a="1"/>
  <c r="D1197" i="38"/>
  <c r="E1197" i="38"/>
  <c r="D1196" i="38" a="1"/>
  <c r="D1196" i="38"/>
  <c r="E1196" i="38"/>
  <c r="D1195" i="38" a="1"/>
  <c r="D1195" i="38"/>
  <c r="E1195" i="38"/>
  <c r="D1194" i="38" a="1"/>
  <c r="D1194" i="38"/>
  <c r="E1194" i="38"/>
  <c r="D1193" i="38" a="1"/>
  <c r="D1193" i="38"/>
  <c r="E1193" i="38"/>
  <c r="D1192" i="38" a="1"/>
  <c r="D1192" i="38"/>
  <c r="E1192" i="38"/>
  <c r="D1191" i="38" a="1"/>
  <c r="D1191" i="38"/>
  <c r="E1191" i="38"/>
  <c r="D1190" i="38" a="1"/>
  <c r="D1190" i="38"/>
  <c r="E1190" i="38"/>
  <c r="D1189" i="38" a="1"/>
  <c r="D1189" i="38"/>
  <c r="E1189" i="38"/>
  <c r="D1188" i="38" a="1"/>
  <c r="D1188" i="38"/>
  <c r="E1188" i="38"/>
  <c r="D1187" i="38" a="1"/>
  <c r="D1187" i="38"/>
  <c r="E1187" i="38"/>
  <c r="D1186" i="38" a="1"/>
  <c r="D1186" i="38"/>
  <c r="E1186" i="38"/>
  <c r="D1185" i="38" a="1"/>
  <c r="D1185" i="38"/>
  <c r="E1185" i="38"/>
  <c r="D1184" i="38" a="1"/>
  <c r="D1184" i="38"/>
  <c r="E1184" i="38"/>
  <c r="D1183" i="38" a="1"/>
  <c r="D1183" i="38"/>
  <c r="E1183" i="38"/>
  <c r="D1182" i="38" a="1"/>
  <c r="D1182" i="38"/>
  <c r="E1182" i="38"/>
  <c r="D1181" i="38" a="1"/>
  <c r="D1181" i="38"/>
  <c r="E1181" i="38"/>
  <c r="D1180" i="38" a="1"/>
  <c r="D1180" i="38"/>
  <c r="E1180" i="38"/>
  <c r="D1179" i="38" a="1"/>
  <c r="D1179" i="38"/>
  <c r="E1179" i="38"/>
  <c r="D1178" i="38" a="1"/>
  <c r="D1178" i="38"/>
  <c r="E1178" i="38"/>
  <c r="D1177" i="38" a="1"/>
  <c r="D1177" i="38"/>
  <c r="E1177" i="38"/>
  <c r="D1176" i="38" a="1"/>
  <c r="D1176" i="38"/>
  <c r="E1176" i="38"/>
  <c r="D1175" i="38" a="1"/>
  <c r="D1175" i="38"/>
  <c r="E1175" i="38"/>
  <c r="D1174" i="38" a="1"/>
  <c r="D1174" i="38"/>
  <c r="E1174" i="38"/>
  <c r="D1173" i="38" a="1"/>
  <c r="D1173" i="38"/>
  <c r="E1173" i="38"/>
  <c r="D1172" i="38" a="1"/>
  <c r="D1172" i="38"/>
  <c r="E1172" i="38"/>
  <c r="D1171" i="38" a="1"/>
  <c r="D1171" i="38"/>
  <c r="E1171" i="38"/>
  <c r="D1170" i="38" a="1"/>
  <c r="D1170" i="38"/>
  <c r="E1170" i="38"/>
  <c r="D1169" i="38" a="1"/>
  <c r="D1169" i="38"/>
  <c r="E1169" i="38"/>
  <c r="D1168" i="38" a="1"/>
  <c r="D1168" i="38"/>
  <c r="E1168" i="38"/>
  <c r="D1167" i="38" a="1"/>
  <c r="D1167" i="38"/>
  <c r="E1167" i="38"/>
  <c r="D1166" i="38" a="1"/>
  <c r="D1166" i="38"/>
  <c r="E1166" i="38"/>
  <c r="D1165" i="38" a="1"/>
  <c r="D1165" i="38"/>
  <c r="E1165" i="38"/>
  <c r="D1164" i="38" a="1"/>
  <c r="D1164" i="38"/>
  <c r="E1164" i="38"/>
  <c r="D1163" i="38" a="1"/>
  <c r="D1163" i="38"/>
  <c r="E1163" i="38"/>
  <c r="D1162" i="38" a="1"/>
  <c r="D1162" i="38"/>
  <c r="E1162" i="38"/>
  <c r="D1161" i="38" a="1"/>
  <c r="D1161" i="38"/>
  <c r="E1161" i="38"/>
  <c r="D1160" i="38" a="1"/>
  <c r="D1160" i="38"/>
  <c r="E1160" i="38"/>
  <c r="D1159" i="38" a="1"/>
  <c r="D1159" i="38"/>
  <c r="E1159" i="38"/>
  <c r="D1158" i="38" a="1"/>
  <c r="D1158" i="38"/>
  <c r="E1158" i="38"/>
  <c r="D1157" i="38" a="1"/>
  <c r="D1157" i="38"/>
  <c r="E1157" i="38"/>
  <c r="D1156" i="38" a="1"/>
  <c r="D1156" i="38"/>
  <c r="E1156" i="38"/>
  <c r="D1155" i="38" a="1"/>
  <c r="D1155" i="38"/>
  <c r="E1155" i="38"/>
  <c r="D1154" i="38" a="1"/>
  <c r="D1154" i="38"/>
  <c r="E1154" i="38"/>
  <c r="D1153" i="38" a="1"/>
  <c r="D1153" i="38"/>
  <c r="E1153" i="38"/>
  <c r="D1152" i="38" a="1"/>
  <c r="D1152" i="38"/>
  <c r="E1152" i="38"/>
  <c r="D1151" i="38" a="1"/>
  <c r="D1151" i="38"/>
  <c r="E1151" i="38"/>
  <c r="D1150" i="38" a="1"/>
  <c r="D1150" i="38"/>
  <c r="E1150" i="38"/>
  <c r="D1149" i="38" a="1"/>
  <c r="D1149" i="38"/>
  <c r="E1149" i="38"/>
  <c r="D1148" i="38" a="1"/>
  <c r="D1148" i="38"/>
  <c r="E1148" i="38"/>
  <c r="D1147" i="38" a="1"/>
  <c r="D1147" i="38"/>
  <c r="E1147" i="38"/>
  <c r="D1144" i="38" a="1"/>
  <c r="D1144" i="38"/>
  <c r="E1144" i="38"/>
  <c r="D1143" i="38" a="1"/>
  <c r="D1143" i="38"/>
  <c r="E1143" i="38"/>
  <c r="D1142" i="38" a="1"/>
  <c r="D1142" i="38"/>
  <c r="E1142" i="38"/>
  <c r="D1141" i="38" a="1"/>
  <c r="D1141" i="38"/>
  <c r="E1141" i="38"/>
  <c r="D1140" i="38" a="1"/>
  <c r="D1140" i="38"/>
  <c r="E1140" i="38"/>
  <c r="D1139" i="38" a="1"/>
  <c r="D1139" i="38"/>
  <c r="E1139" i="38"/>
  <c r="D1138" i="38" a="1"/>
  <c r="D1138" i="38"/>
  <c r="E1138" i="38"/>
  <c r="D1137" i="38" a="1"/>
  <c r="D1137" i="38"/>
  <c r="E1137" i="38"/>
  <c r="D1136" i="38" a="1"/>
  <c r="D1136" i="38"/>
  <c r="E1136" i="38"/>
  <c r="D1135" i="38" a="1"/>
  <c r="D1135" i="38"/>
  <c r="E1135" i="38"/>
  <c r="D1134" i="38" a="1"/>
  <c r="D1134" i="38"/>
  <c r="E1134" i="38"/>
  <c r="D1133" i="38" a="1"/>
  <c r="D1133" i="38"/>
  <c r="E1133" i="38"/>
  <c r="D1132" i="38" a="1"/>
  <c r="D1132" i="38"/>
  <c r="E1132" i="38"/>
  <c r="D1131" i="38" a="1"/>
  <c r="D1131" i="38"/>
  <c r="E1131" i="38"/>
  <c r="D1130" i="38" a="1"/>
  <c r="D1130" i="38"/>
  <c r="E1130" i="38"/>
  <c r="D1129" i="38" a="1"/>
  <c r="D1129" i="38"/>
  <c r="E1129" i="38"/>
  <c r="D1128" i="38" a="1"/>
  <c r="D1128" i="38"/>
  <c r="E1128" i="38"/>
  <c r="D1127" i="38" a="1"/>
  <c r="D1127" i="38"/>
  <c r="E1127" i="38"/>
  <c r="D1126" i="38" a="1"/>
  <c r="D1126" i="38"/>
  <c r="E1126" i="38"/>
  <c r="D1125" i="38" a="1"/>
  <c r="D1125" i="38"/>
  <c r="E1125" i="38"/>
  <c r="D1124" i="38" a="1"/>
  <c r="D1124" i="38"/>
  <c r="E1124" i="38"/>
  <c r="D1123" i="38" a="1"/>
  <c r="D1123" i="38"/>
  <c r="E1123" i="38"/>
  <c r="D1122" i="38" a="1"/>
  <c r="D1122" i="38"/>
  <c r="E1122" i="38"/>
  <c r="D1121" i="38" a="1"/>
  <c r="D1121" i="38"/>
  <c r="E1121" i="38"/>
  <c r="D1120" i="38" a="1"/>
  <c r="D1120" i="38"/>
  <c r="E1120" i="38"/>
  <c r="D1119" i="38" a="1"/>
  <c r="D1119" i="38"/>
  <c r="E1119" i="38"/>
  <c r="D1118" i="38" a="1"/>
  <c r="D1118" i="38"/>
  <c r="E1118" i="38"/>
  <c r="D1117" i="38" a="1"/>
  <c r="D1117" i="38"/>
  <c r="E1117" i="38"/>
  <c r="D1116" i="38" a="1"/>
  <c r="D1116" i="38"/>
  <c r="E1116" i="38"/>
  <c r="D1115" i="38" a="1"/>
  <c r="D1115" i="38"/>
  <c r="E1115" i="38"/>
  <c r="D1114" i="38" a="1"/>
  <c r="D1114" i="38"/>
  <c r="E1114" i="38"/>
  <c r="D1113" i="38" a="1"/>
  <c r="D1113" i="38"/>
  <c r="E1113" i="38"/>
  <c r="D1112" i="38" a="1"/>
  <c r="D1112" i="38"/>
  <c r="E1112" i="38"/>
  <c r="D1111" i="38" a="1"/>
  <c r="D1111" i="38"/>
  <c r="E1111" i="38"/>
  <c r="D1109" i="38" a="1"/>
  <c r="D1109" i="38"/>
  <c r="E1109" i="38"/>
  <c r="D1108" i="38" a="1"/>
  <c r="D1108" i="38"/>
  <c r="E1108" i="38"/>
  <c r="D1107" i="38" a="1"/>
  <c r="D1107" i="38"/>
  <c r="E1107" i="38"/>
  <c r="D1106" i="38" a="1"/>
  <c r="D1106" i="38"/>
  <c r="E1106" i="38"/>
  <c r="D1105" i="38" a="1"/>
  <c r="D1105" i="38"/>
  <c r="E1105" i="38"/>
  <c r="D1104" i="38" a="1"/>
  <c r="D1104" i="38"/>
  <c r="E1104" i="38"/>
  <c r="D1103" i="38" a="1"/>
  <c r="D1103" i="38"/>
  <c r="E1103" i="38"/>
  <c r="D1102" i="38" a="1"/>
  <c r="D1102" i="38"/>
  <c r="E1102" i="38"/>
  <c r="D1101" i="38" a="1"/>
  <c r="D1101" i="38"/>
  <c r="E1101" i="38"/>
  <c r="D1100" i="38" a="1"/>
  <c r="D1100" i="38"/>
  <c r="E1100" i="38"/>
  <c r="D1099" i="38" a="1"/>
  <c r="D1099" i="38"/>
  <c r="E1099" i="38"/>
  <c r="D1098" i="38" a="1"/>
  <c r="D1098" i="38"/>
  <c r="E1098" i="38"/>
  <c r="D1097" i="38" a="1"/>
  <c r="D1097" i="38"/>
  <c r="E1097" i="38"/>
  <c r="D1096" i="38" a="1"/>
  <c r="D1096" i="38"/>
  <c r="E1096" i="38"/>
  <c r="D1095" i="38" a="1"/>
  <c r="D1095" i="38"/>
  <c r="E1095" i="38"/>
  <c r="D1094" i="38" a="1"/>
  <c r="D1094" i="38"/>
  <c r="E1094" i="38"/>
  <c r="D1093" i="38" a="1"/>
  <c r="D1093" i="38"/>
  <c r="E1093" i="38"/>
  <c r="D1092" i="38" a="1"/>
  <c r="D1092" i="38"/>
  <c r="E1092" i="38"/>
  <c r="D1091" i="38" a="1"/>
  <c r="D1091" i="38"/>
  <c r="E1091" i="38"/>
  <c r="D1090" i="38" a="1"/>
  <c r="D1090" i="38"/>
  <c r="E1090" i="38"/>
  <c r="D1089" i="38" a="1"/>
  <c r="D1089" i="38"/>
  <c r="E1089" i="38"/>
  <c r="D1088" i="38" a="1"/>
  <c r="D1088" i="38"/>
  <c r="E1088" i="38"/>
  <c r="D1087" i="38" a="1"/>
  <c r="D1087" i="38"/>
  <c r="E1087" i="38"/>
  <c r="D1086" i="38" a="1"/>
  <c r="D1086" i="38"/>
  <c r="E1086" i="38"/>
  <c r="D1085" i="38" a="1"/>
  <c r="D1085" i="38"/>
  <c r="E1085" i="38"/>
  <c r="D1084" i="38" a="1"/>
  <c r="D1084" i="38"/>
  <c r="E1084" i="38"/>
  <c r="D1083" i="38" a="1"/>
  <c r="D1083" i="38"/>
  <c r="E1083" i="38"/>
  <c r="D1082" i="38" a="1"/>
  <c r="D1082" i="38"/>
  <c r="E1082" i="38"/>
  <c r="D1081" i="38" a="1"/>
  <c r="D1081" i="38"/>
  <c r="E1081" i="38"/>
  <c r="D1080" i="38" a="1"/>
  <c r="D1080" i="38"/>
  <c r="E1080" i="38"/>
  <c r="D1079" i="38" a="1"/>
  <c r="D1079" i="38"/>
  <c r="E1079" i="38"/>
  <c r="D1078" i="38" a="1"/>
  <c r="D1078" i="38"/>
  <c r="E1078" i="38"/>
  <c r="D1077" i="38" a="1"/>
  <c r="D1077" i="38"/>
  <c r="E1077" i="38"/>
  <c r="D1076" i="38" a="1"/>
  <c r="D1076" i="38"/>
  <c r="E1076" i="38"/>
  <c r="D1075" i="38" a="1"/>
  <c r="D1075" i="38"/>
  <c r="E1075" i="38"/>
  <c r="D1074" i="38" a="1"/>
  <c r="D1074" i="38"/>
  <c r="E1074" i="38"/>
  <c r="D1073" i="38" a="1"/>
  <c r="D1073" i="38"/>
  <c r="E1073" i="38"/>
  <c r="D1072" i="38" a="1"/>
  <c r="D1072" i="38"/>
  <c r="E1072" i="38"/>
  <c r="D1071" i="38" a="1"/>
  <c r="D1071" i="38"/>
  <c r="E1071" i="38"/>
  <c r="D1070" i="38" a="1"/>
  <c r="D1070" i="38"/>
  <c r="E1070" i="38"/>
  <c r="D1069" i="38" a="1"/>
  <c r="D1069" i="38"/>
  <c r="E1069" i="38"/>
  <c r="D1068" i="38" a="1"/>
  <c r="D1068" i="38"/>
  <c r="E1068" i="38"/>
  <c r="D1067" i="38" a="1"/>
  <c r="D1067" i="38"/>
  <c r="E1067" i="38"/>
  <c r="D1066" i="38" a="1"/>
  <c r="D1066" i="38"/>
  <c r="E1066" i="38"/>
  <c r="D1065" i="38" a="1"/>
  <c r="D1065" i="38"/>
  <c r="E1065" i="38"/>
  <c r="D1064" i="38" a="1"/>
  <c r="D1064" i="38"/>
  <c r="E1064" i="38"/>
  <c r="D1063" i="38" a="1"/>
  <c r="D1063" i="38"/>
  <c r="E1063" i="38"/>
  <c r="D1046" i="38" a="1"/>
  <c r="D1046" i="38"/>
  <c r="D1045" i="38" a="1"/>
  <c r="D1045" i="38"/>
  <c r="E1045" i="38"/>
  <c r="D1044" i="38" a="1"/>
  <c r="D1044" i="38"/>
  <c r="E1044" i="38"/>
  <c r="D1043" i="38" a="1"/>
  <c r="D1043" i="38"/>
  <c r="E1043" i="38"/>
  <c r="D1042" i="38" a="1"/>
  <c r="D1042" i="38"/>
  <c r="E1042" i="38"/>
  <c r="D1041" i="38" a="1"/>
  <c r="D1041" i="38"/>
  <c r="E1041" i="38"/>
  <c r="D1040" i="38" a="1"/>
  <c r="D1040" i="38"/>
  <c r="E1040" i="38"/>
  <c r="D1039" i="38" a="1"/>
  <c r="D1039" i="38"/>
  <c r="E1039" i="38"/>
  <c r="D1038" i="38" a="1"/>
  <c r="D1038" i="38"/>
  <c r="E1038" i="38"/>
  <c r="D1037" i="38" a="1"/>
  <c r="D1037" i="38"/>
  <c r="E1037" i="38"/>
  <c r="D1036" i="38" a="1"/>
  <c r="D1036" i="38"/>
  <c r="E1036" i="38"/>
  <c r="D1035" i="38" a="1"/>
  <c r="D1035" i="38"/>
  <c r="E1035" i="38"/>
  <c r="D1034" i="38" a="1"/>
  <c r="D1034" i="38"/>
  <c r="E1034" i="38"/>
  <c r="D1033" i="38" a="1"/>
  <c r="D1033" i="38"/>
  <c r="E1033" i="38"/>
  <c r="D1032" i="38" a="1"/>
  <c r="D1032" i="38"/>
  <c r="E1032" i="38"/>
  <c r="D1031" i="38" a="1"/>
  <c r="D1031" i="38"/>
  <c r="E1031" i="38"/>
  <c r="D1030" i="38" a="1"/>
  <c r="D1030" i="38"/>
  <c r="E1030" i="38"/>
  <c r="D1029" i="38" a="1"/>
  <c r="D1029" i="38"/>
  <c r="E1029" i="38"/>
  <c r="D1028" i="38" a="1"/>
  <c r="D1028" i="38"/>
  <c r="E1028" i="38"/>
  <c r="D1027" i="38" a="1"/>
  <c r="D1027" i="38"/>
  <c r="E1027" i="38"/>
  <c r="D1026" i="38" a="1"/>
  <c r="D1026" i="38"/>
  <c r="E1026" i="38"/>
  <c r="D1025" i="38" a="1"/>
  <c r="D1025" i="38"/>
  <c r="E1025" i="38"/>
  <c r="D1024" i="38" a="1"/>
  <c r="D1024" i="38"/>
  <c r="E1024" i="38"/>
  <c r="D1023" i="38" a="1"/>
  <c r="D1023" i="38"/>
  <c r="E1023" i="38"/>
  <c r="D899" i="38" a="1"/>
  <c r="D899" i="38"/>
  <c r="E899" i="38"/>
  <c r="D887" i="38" a="1"/>
  <c r="D887" i="38"/>
  <c r="E887" i="38"/>
  <c r="D875" i="38" a="1"/>
  <c r="D875" i="38"/>
  <c r="E875" i="38"/>
  <c r="D864" i="38" a="1"/>
  <c r="D864" i="38"/>
  <c r="E864" i="38"/>
  <c r="D863" i="38" a="1"/>
  <c r="D863" i="38"/>
  <c r="E863" i="38"/>
  <c r="D852" i="38" a="1"/>
  <c r="D852" i="38"/>
  <c r="E852" i="38"/>
  <c r="D851" i="38" a="1"/>
  <c r="D851" i="38"/>
  <c r="E851" i="38"/>
  <c r="D734" i="38" a="1"/>
  <c r="D734" i="38"/>
  <c r="E734" i="38"/>
  <c r="D729" i="38" a="1"/>
  <c r="D729" i="38"/>
  <c r="E729" i="38"/>
  <c r="D727" i="38" a="1"/>
  <c r="D727" i="38"/>
  <c r="E727" i="38"/>
  <c r="D722" i="38" a="1"/>
  <c r="D722" i="38"/>
  <c r="E722" i="38"/>
  <c r="D717" i="38" a="1"/>
  <c r="D717" i="38"/>
  <c r="E717" i="38"/>
  <c r="D715" i="38" a="1"/>
  <c r="D715" i="38"/>
  <c r="E715" i="38"/>
  <c r="D710" i="38" a="1"/>
  <c r="D710" i="38"/>
  <c r="E710" i="38"/>
  <c r="D705" i="38" a="1"/>
  <c r="D705" i="38"/>
  <c r="E705" i="38"/>
  <c r="D703" i="38" a="1"/>
  <c r="D703" i="38"/>
  <c r="E703" i="38"/>
  <c r="D698" i="38" a="1"/>
  <c r="D698" i="38"/>
  <c r="E698" i="38"/>
  <c r="D693" i="38" a="1"/>
  <c r="D693" i="38"/>
  <c r="E693" i="38"/>
  <c r="D691" i="38" a="1"/>
  <c r="D691" i="38"/>
  <c r="E691" i="38"/>
  <c r="D686" i="38" a="1"/>
  <c r="D686" i="38"/>
  <c r="E686" i="38"/>
  <c r="D681" i="38" a="1"/>
  <c r="D681" i="38"/>
  <c r="E681" i="38"/>
  <c r="D679" i="38" a="1"/>
  <c r="D679" i="38"/>
  <c r="E679" i="38"/>
  <c r="D674" i="38" a="1"/>
  <c r="D674" i="38"/>
  <c r="E674" i="38"/>
  <c r="D669" i="38" a="1"/>
  <c r="D669" i="38"/>
  <c r="E669" i="38"/>
  <c r="D667" i="38" a="1"/>
  <c r="D667" i="38"/>
  <c r="E667" i="38"/>
  <c r="D657" i="38" a="1"/>
  <c r="D657" i="38"/>
  <c r="E657" i="38"/>
  <c r="D655" i="38" a="1"/>
  <c r="D655" i="38"/>
  <c r="E655" i="38"/>
  <c r="D650" i="38" a="1"/>
  <c r="D650" i="38"/>
  <c r="E650" i="38"/>
  <c r="D645" i="38" a="1"/>
  <c r="D645" i="38"/>
  <c r="E645" i="38"/>
  <c r="D643" i="38" a="1"/>
  <c r="D643" i="38"/>
  <c r="E643" i="38"/>
  <c r="D638" i="38" a="1"/>
  <c r="D638" i="38"/>
  <c r="E638" i="38"/>
  <c r="D633" i="38" a="1"/>
  <c r="D633" i="38"/>
  <c r="E633" i="38"/>
  <c r="D631" i="38" a="1"/>
  <c r="D631" i="38"/>
  <c r="E631" i="38"/>
  <c r="D626" i="38" a="1"/>
  <c r="D626" i="38"/>
  <c r="E626" i="38"/>
  <c r="D621" i="38" a="1"/>
  <c r="D621" i="38"/>
  <c r="E621" i="38"/>
  <c r="D619" i="38" a="1"/>
  <c r="D619" i="38"/>
  <c r="E619" i="38"/>
  <c r="D614" i="38" a="1"/>
  <c r="D614" i="38"/>
  <c r="E614" i="38"/>
  <c r="D609" i="38" a="1"/>
  <c r="D609" i="38"/>
  <c r="E609" i="38"/>
  <c r="D607" i="38" a="1"/>
  <c r="D607" i="38"/>
  <c r="E607" i="38"/>
  <c r="D602" i="38" a="1"/>
  <c r="D602" i="38"/>
  <c r="E602" i="38"/>
  <c r="D597" i="38" a="1"/>
  <c r="D597" i="38"/>
  <c r="E597" i="38"/>
  <c r="D595" i="38" a="1"/>
  <c r="D595" i="38"/>
  <c r="E595" i="38"/>
  <c r="D590" i="38" a="1"/>
  <c r="D590" i="38"/>
  <c r="E590" i="38"/>
  <c r="D585" i="38" a="1"/>
  <c r="D585" i="38"/>
  <c r="E585" i="38"/>
  <c r="D583" i="38" a="1"/>
  <c r="D583" i="38"/>
  <c r="E583" i="38"/>
  <c r="D578" i="38" a="1"/>
  <c r="D578" i="38"/>
  <c r="E578" i="38"/>
  <c r="D573" i="38" a="1"/>
  <c r="D573" i="38"/>
  <c r="E573" i="38"/>
  <c r="D571" i="38" a="1"/>
  <c r="D571" i="38"/>
  <c r="E571" i="38"/>
  <c r="D566" i="38" a="1"/>
  <c r="D566" i="38"/>
  <c r="E566" i="38"/>
  <c r="D561" i="38" a="1"/>
  <c r="D561" i="38"/>
  <c r="E561" i="38"/>
  <c r="D559" i="38" a="1"/>
  <c r="D559" i="38"/>
  <c r="E559" i="38"/>
  <c r="D554" i="38" a="1"/>
  <c r="D554" i="38"/>
  <c r="E554" i="38"/>
  <c r="D549" i="38" a="1"/>
  <c r="D549" i="38"/>
  <c r="E549" i="38"/>
  <c r="D547" i="38" a="1"/>
  <c r="D547" i="38"/>
  <c r="E547" i="38"/>
  <c r="D541" i="38" a="1"/>
  <c r="D541" i="38"/>
  <c r="E541" i="38"/>
  <c r="D540" i="38" a="1"/>
  <c r="D540" i="38"/>
  <c r="E540" i="38"/>
  <c r="D539" i="38" a="1"/>
  <c r="D539" i="38"/>
  <c r="E539" i="38"/>
  <c r="D538" i="38" a="1"/>
  <c r="D538" i="38"/>
  <c r="E538" i="38"/>
  <c r="D537" i="38" a="1"/>
  <c r="D537" i="38"/>
  <c r="E537" i="38"/>
  <c r="D536" i="38" a="1"/>
  <c r="D536" i="38"/>
  <c r="E536" i="38"/>
  <c r="D534" i="38" a="1"/>
  <c r="D534" i="38"/>
  <c r="E534" i="38"/>
  <c r="D533" i="38" a="1"/>
  <c r="D533" i="38"/>
  <c r="E533" i="38"/>
  <c r="D532" i="38" a="1"/>
  <c r="D532" i="38"/>
  <c r="E532" i="38"/>
  <c r="D531" i="38" a="1"/>
  <c r="D531" i="38"/>
  <c r="E531" i="38"/>
  <c r="D530" i="38" a="1"/>
  <c r="D530" i="38"/>
  <c r="E530" i="38"/>
  <c r="D529" i="38" a="1"/>
  <c r="D529" i="38"/>
  <c r="E529" i="38"/>
  <c r="D528" i="38" a="1"/>
  <c r="D528" i="38"/>
  <c r="E528" i="38"/>
  <c r="D527" i="38" a="1"/>
  <c r="D527" i="38"/>
  <c r="E527" i="38"/>
  <c r="D526" i="38" a="1"/>
  <c r="D526" i="38"/>
  <c r="E526" i="38"/>
  <c r="D525" i="38" a="1"/>
  <c r="D525" i="38"/>
  <c r="E525" i="38"/>
  <c r="D524" i="38" a="1"/>
  <c r="D524" i="38"/>
  <c r="E524" i="38"/>
  <c r="D523" i="38" a="1"/>
  <c r="D523" i="38"/>
  <c r="E523" i="38"/>
  <c r="D522" i="38" a="1"/>
  <c r="D522" i="38"/>
  <c r="E522" i="38"/>
  <c r="D521" i="38" a="1"/>
  <c r="D521" i="38"/>
  <c r="E521" i="38"/>
  <c r="D520" i="38" a="1"/>
  <c r="D520" i="38"/>
  <c r="E520" i="38"/>
  <c r="D519" i="38" a="1"/>
  <c r="D519" i="38"/>
  <c r="E519" i="38"/>
  <c r="D518" i="38" a="1"/>
  <c r="D518" i="38"/>
  <c r="E518" i="38"/>
  <c r="D517" i="38" a="1"/>
  <c r="D517" i="38"/>
  <c r="E517" i="38"/>
  <c r="D516" i="38" a="1"/>
  <c r="D516" i="38"/>
  <c r="E516" i="38"/>
  <c r="D515" i="38" a="1"/>
  <c r="D515" i="38"/>
  <c r="E515" i="38"/>
  <c r="D514" i="38" a="1"/>
  <c r="D514" i="38"/>
  <c r="E514" i="38"/>
  <c r="D513" i="38" a="1"/>
  <c r="D513" i="38"/>
  <c r="E513" i="38"/>
  <c r="D512" i="38" a="1"/>
  <c r="D512" i="38"/>
  <c r="E512" i="38"/>
  <c r="D511" i="38" a="1"/>
  <c r="D511" i="38"/>
  <c r="E511" i="38"/>
  <c r="D510" i="38" a="1"/>
  <c r="D510" i="38"/>
  <c r="E510" i="38"/>
  <c r="D509" i="38" a="1"/>
  <c r="D509" i="38"/>
  <c r="E509" i="38"/>
  <c r="D508" i="38" a="1"/>
  <c r="D508" i="38"/>
  <c r="E508" i="38"/>
  <c r="D507" i="38" a="1"/>
  <c r="D507" i="38"/>
  <c r="E507" i="38"/>
  <c r="D506" i="38" a="1"/>
  <c r="D506" i="38"/>
  <c r="E506" i="38"/>
  <c r="D505" i="38" a="1"/>
  <c r="D505" i="38"/>
  <c r="E505" i="38"/>
  <c r="D504" i="38" a="1"/>
  <c r="D504" i="38"/>
  <c r="E504" i="38"/>
  <c r="D503" i="38" a="1"/>
  <c r="D503" i="38"/>
  <c r="E503" i="38"/>
  <c r="D502" i="38" a="1"/>
  <c r="D502" i="38"/>
  <c r="E502" i="38"/>
  <c r="D501" i="38" a="1"/>
  <c r="D501" i="38"/>
  <c r="E501" i="38"/>
  <c r="D500" i="38" a="1"/>
  <c r="D500" i="38"/>
  <c r="E500" i="38"/>
  <c r="D499" i="38" a="1"/>
  <c r="D499" i="38"/>
  <c r="E499" i="38"/>
  <c r="D498" i="38" a="1"/>
  <c r="D498" i="38"/>
  <c r="E498" i="38"/>
  <c r="D497" i="38" a="1"/>
  <c r="D497" i="38"/>
  <c r="E497" i="38"/>
  <c r="D496" i="38" a="1"/>
  <c r="D496" i="38"/>
  <c r="E496" i="38"/>
  <c r="D495" i="38" a="1"/>
  <c r="D495" i="38"/>
  <c r="E495" i="38"/>
  <c r="D494" i="38" a="1"/>
  <c r="D494" i="38"/>
  <c r="E494" i="38"/>
  <c r="D493" i="38" a="1"/>
  <c r="D493" i="38"/>
  <c r="E493" i="38"/>
  <c r="D492" i="38" a="1"/>
  <c r="D492" i="38"/>
  <c r="E492" i="38"/>
  <c r="D491" i="38" a="1"/>
  <c r="D491" i="38"/>
  <c r="E491" i="38"/>
  <c r="D490" i="38" a="1"/>
  <c r="D490" i="38"/>
  <c r="E490" i="38"/>
  <c r="D489" i="38" a="1"/>
  <c r="D489" i="38"/>
  <c r="E489" i="38"/>
  <c r="D488" i="38" a="1"/>
  <c r="D488" i="38"/>
  <c r="E488" i="38"/>
  <c r="D487" i="38" a="1"/>
  <c r="D487" i="38"/>
  <c r="E487" i="38"/>
  <c r="D486" i="38" a="1"/>
  <c r="D486" i="38"/>
  <c r="E486" i="38"/>
  <c r="D485" i="38" a="1"/>
  <c r="D485" i="38"/>
  <c r="E485" i="38"/>
  <c r="D484" i="38" a="1"/>
  <c r="D484" i="38"/>
  <c r="E484" i="38"/>
  <c r="D483" i="38" a="1"/>
  <c r="D483" i="38"/>
  <c r="E483" i="38"/>
  <c r="D482" i="38" a="1"/>
  <c r="D482" i="38"/>
  <c r="E482" i="38"/>
  <c r="D481" i="38" a="1"/>
  <c r="D481" i="38"/>
  <c r="E481" i="38"/>
  <c r="D480" i="38" a="1"/>
  <c r="D480" i="38"/>
  <c r="E480" i="38"/>
  <c r="D479" i="38" a="1"/>
  <c r="D479" i="38"/>
  <c r="E479" i="38"/>
  <c r="D478" i="38" a="1"/>
  <c r="D478" i="38"/>
  <c r="E478" i="38"/>
  <c r="D477" i="38" a="1"/>
  <c r="D477" i="38"/>
  <c r="E477" i="38"/>
  <c r="D476" i="38" a="1"/>
  <c r="D476" i="38"/>
  <c r="E476" i="38"/>
  <c r="D475" i="38" a="1"/>
  <c r="D475" i="38"/>
  <c r="E475" i="38"/>
  <c r="D474" i="38" a="1"/>
  <c r="D474" i="38"/>
  <c r="E474" i="38"/>
  <c r="D473" i="38" a="1"/>
  <c r="D473" i="38"/>
  <c r="E473" i="38"/>
  <c r="D472" i="38" a="1"/>
  <c r="D472" i="38"/>
  <c r="E472" i="38"/>
  <c r="D471" i="38" a="1"/>
  <c r="D471" i="38"/>
  <c r="E471" i="38"/>
  <c r="D470" i="38" a="1"/>
  <c r="D470" i="38"/>
  <c r="E470" i="38"/>
  <c r="D469" i="38" a="1"/>
  <c r="D469" i="38"/>
  <c r="E469" i="38"/>
  <c r="D468" i="38" a="1"/>
  <c r="D468" i="38"/>
  <c r="E468" i="38"/>
  <c r="D467" i="38" a="1"/>
  <c r="D467" i="38"/>
  <c r="E467" i="38"/>
  <c r="D466" i="38" a="1"/>
  <c r="D466" i="38"/>
  <c r="E466" i="38"/>
  <c r="D465" i="38" a="1"/>
  <c r="D465" i="38"/>
  <c r="E465" i="38"/>
  <c r="D464" i="38" a="1"/>
  <c r="D464" i="38"/>
  <c r="E464" i="38"/>
  <c r="D463" i="38" a="1"/>
  <c r="D463" i="38"/>
  <c r="E463" i="38"/>
  <c r="E462" i="38"/>
  <c r="D461" i="38" a="1"/>
  <c r="D461" i="38"/>
  <c r="E461" i="38"/>
  <c r="D460" i="38" a="1"/>
  <c r="D460" i="38"/>
  <c r="E460" i="38"/>
  <c r="D459" i="38" a="1"/>
  <c r="D459" i="38"/>
  <c r="E459" i="38"/>
  <c r="D458" i="38" a="1"/>
  <c r="D458" i="38"/>
  <c r="E458" i="38"/>
  <c r="D457" i="38" a="1"/>
  <c r="D457" i="38"/>
  <c r="E457" i="38"/>
  <c r="D456" i="38" a="1"/>
  <c r="D456" i="38"/>
  <c r="E456" i="38"/>
  <c r="D455" i="38" a="1"/>
  <c r="D455" i="38"/>
  <c r="E455" i="38"/>
  <c r="D454" i="38" a="1"/>
  <c r="D454" i="38"/>
  <c r="E454" i="38"/>
  <c r="D453" i="38" a="1"/>
  <c r="D453" i="38"/>
  <c r="E453" i="38"/>
  <c r="D452" i="38" a="1"/>
  <c r="D452" i="38"/>
  <c r="E452" i="38"/>
  <c r="D451" i="38" a="1"/>
  <c r="D451" i="38"/>
  <c r="E451" i="38"/>
  <c r="D450" i="38" a="1"/>
  <c r="D450" i="38"/>
  <c r="E450" i="38"/>
  <c r="D449" i="38" a="1"/>
  <c r="D449" i="38"/>
  <c r="E449" i="38"/>
  <c r="D448" i="38" a="1"/>
  <c r="D448" i="38"/>
  <c r="E448" i="38"/>
  <c r="D447" i="38" a="1"/>
  <c r="D447" i="38"/>
  <c r="E447" i="38"/>
  <c r="D446" i="38" a="1"/>
  <c r="D446" i="38"/>
  <c r="E446" i="38"/>
  <c r="D445" i="38" a="1"/>
  <c r="D445" i="38"/>
  <c r="E445" i="38"/>
  <c r="D444" i="38" a="1"/>
  <c r="D444" i="38"/>
  <c r="E444" i="38"/>
  <c r="D443" i="38" a="1"/>
  <c r="D443" i="38"/>
  <c r="E443" i="38"/>
  <c r="D442" i="38" a="1"/>
  <c r="D442" i="38"/>
  <c r="E442" i="38"/>
  <c r="D440" i="38" a="1"/>
  <c r="D440" i="38"/>
  <c r="E440" i="38"/>
  <c r="D439" i="38" a="1"/>
  <c r="D439" i="38"/>
  <c r="E439" i="38"/>
  <c r="D438" i="38" a="1"/>
  <c r="D438" i="38"/>
  <c r="E438" i="38"/>
  <c r="D437" i="38" a="1"/>
  <c r="D437" i="38"/>
  <c r="E437" i="38"/>
  <c r="D436" i="38" a="1"/>
  <c r="D436" i="38"/>
  <c r="E436" i="38"/>
  <c r="D435" i="38" a="1"/>
  <c r="D435" i="38"/>
  <c r="E435" i="38"/>
  <c r="D434" i="38" a="1"/>
  <c r="D434" i="38"/>
  <c r="E434" i="38"/>
  <c r="D433" i="38" a="1"/>
  <c r="D433" i="38"/>
  <c r="E433" i="38"/>
  <c r="D432" i="38" a="1"/>
  <c r="D432" i="38"/>
  <c r="E432" i="38"/>
  <c r="D431" i="38" a="1"/>
  <c r="D431" i="38"/>
  <c r="E431" i="38"/>
  <c r="D430" i="38" a="1"/>
  <c r="D430" i="38"/>
  <c r="E430" i="38"/>
  <c r="D429" i="38" a="1"/>
  <c r="D429" i="38"/>
  <c r="E429" i="38"/>
  <c r="D428" i="38" a="1"/>
  <c r="D428" i="38"/>
  <c r="E428" i="38"/>
  <c r="D427" i="38" a="1"/>
  <c r="D427" i="38"/>
  <c r="E427" i="38"/>
  <c r="D426" i="38" a="1"/>
  <c r="D426" i="38"/>
  <c r="E426" i="38"/>
  <c r="D425" i="38" a="1"/>
  <c r="D425" i="38"/>
  <c r="E425" i="38"/>
  <c r="D424" i="38" a="1"/>
  <c r="D424" i="38"/>
  <c r="E424" i="38"/>
  <c r="D423" i="38" a="1"/>
  <c r="D423" i="38"/>
  <c r="E423" i="38"/>
  <c r="D422" i="38" a="1"/>
  <c r="D422" i="38"/>
  <c r="E422" i="38"/>
  <c r="D421" i="38" a="1"/>
  <c r="D421" i="38"/>
  <c r="E421" i="38"/>
  <c r="D420" i="38" a="1"/>
  <c r="D420" i="38"/>
  <c r="E420" i="38"/>
  <c r="D419" i="38" a="1"/>
  <c r="D419" i="38"/>
  <c r="E419" i="38"/>
  <c r="D418" i="38" a="1"/>
  <c r="D418" i="38"/>
  <c r="E418" i="38"/>
  <c r="D417" i="38" a="1"/>
  <c r="D417" i="38"/>
  <c r="E417" i="38"/>
  <c r="D416" i="38" a="1"/>
  <c r="D416" i="38"/>
  <c r="E416" i="38"/>
  <c r="D415" i="38" a="1"/>
  <c r="D415" i="38"/>
  <c r="E415" i="38"/>
  <c r="D414" i="38" a="1"/>
  <c r="D414" i="38"/>
  <c r="E414" i="38"/>
  <c r="D413" i="38" a="1"/>
  <c r="D413" i="38"/>
  <c r="E413" i="38"/>
  <c r="D412" i="38" a="1"/>
  <c r="D412" i="38"/>
  <c r="E412" i="38"/>
  <c r="D411" i="38" a="1"/>
  <c r="D411" i="38"/>
  <c r="E411" i="38"/>
  <c r="D410" i="38" a="1"/>
  <c r="D410" i="38"/>
  <c r="E410" i="38"/>
  <c r="D409" i="38" a="1"/>
  <c r="D409" i="38"/>
  <c r="E409" i="38"/>
  <c r="D408" i="38" a="1"/>
  <c r="D408" i="38"/>
  <c r="E408" i="38"/>
  <c r="D407" i="38" a="1"/>
  <c r="D407" i="38"/>
  <c r="E407" i="38"/>
  <c r="D406" i="38" a="1"/>
  <c r="D406" i="38"/>
  <c r="E406" i="38"/>
  <c r="D405" i="38" a="1"/>
  <c r="D405" i="38"/>
  <c r="E405" i="38"/>
  <c r="D404" i="38" a="1"/>
  <c r="D404" i="38"/>
  <c r="E404" i="38"/>
  <c r="D403" i="38" a="1"/>
  <c r="D403" i="38"/>
  <c r="E403" i="38"/>
  <c r="D402" i="38" a="1"/>
  <c r="D402" i="38"/>
  <c r="E402" i="38"/>
  <c r="D401" i="38" a="1"/>
  <c r="D401" i="38"/>
  <c r="E401" i="38"/>
  <c r="D400" i="38" a="1"/>
  <c r="D400" i="38"/>
  <c r="E400" i="38"/>
  <c r="D399" i="38" a="1"/>
  <c r="D399" i="38"/>
  <c r="E399" i="38"/>
  <c r="D398" i="38" a="1"/>
  <c r="D398" i="38"/>
  <c r="E398" i="38"/>
  <c r="D397" i="38" a="1"/>
  <c r="D397" i="38"/>
  <c r="E397" i="38"/>
  <c r="D396" i="38" a="1"/>
  <c r="D396" i="38"/>
  <c r="E396" i="38"/>
  <c r="D395" i="38" a="1"/>
  <c r="D395" i="38"/>
  <c r="E395" i="38"/>
  <c r="D394" i="38" a="1"/>
  <c r="D394" i="38"/>
  <c r="E394" i="38"/>
  <c r="D393" i="38" a="1"/>
  <c r="D393" i="38"/>
  <c r="E393" i="38"/>
  <c r="D392" i="38" a="1"/>
  <c r="D392" i="38"/>
  <c r="E392" i="38"/>
  <c r="D391" i="38" a="1"/>
  <c r="D391" i="38"/>
  <c r="E391" i="38"/>
  <c r="D390" i="38" a="1"/>
  <c r="D390" i="38"/>
  <c r="E390" i="38"/>
  <c r="D389" i="38" a="1"/>
  <c r="D389" i="38"/>
  <c r="E389" i="38"/>
  <c r="D388" i="38" a="1"/>
  <c r="D388" i="38"/>
  <c r="E388" i="38"/>
  <c r="D387" i="38" a="1"/>
  <c r="D387" i="38"/>
  <c r="E387" i="38"/>
  <c r="D386" i="38" a="1"/>
  <c r="D386" i="38"/>
  <c r="E386" i="38"/>
  <c r="D385" i="38" a="1"/>
  <c r="D385" i="38"/>
  <c r="E385" i="38"/>
  <c r="D384" i="38" a="1"/>
  <c r="D384" i="38"/>
  <c r="E384" i="38"/>
  <c r="D383" i="38" a="1"/>
  <c r="D383" i="38"/>
  <c r="E383" i="38"/>
  <c r="D382" i="38" a="1"/>
  <c r="D382" i="38"/>
  <c r="E382" i="38"/>
  <c r="D381" i="38" a="1"/>
  <c r="D381" i="38"/>
  <c r="E381" i="38"/>
  <c r="D380" i="38" a="1"/>
  <c r="D380" i="38"/>
  <c r="E380" i="38"/>
  <c r="D379" i="38" a="1"/>
  <c r="D379" i="38"/>
  <c r="E379" i="38"/>
  <c r="D378" i="38" a="1"/>
  <c r="D378" i="38"/>
  <c r="E378" i="38"/>
  <c r="D377" i="38" a="1"/>
  <c r="D377" i="38"/>
  <c r="E377" i="38"/>
  <c r="D376" i="38" a="1"/>
  <c r="D376" i="38"/>
  <c r="E376" i="38"/>
  <c r="D375" i="38" a="1"/>
  <c r="D375" i="38"/>
  <c r="E375" i="38"/>
  <c r="D374" i="38" a="1"/>
  <c r="D374" i="38"/>
  <c r="E374" i="38"/>
  <c r="D372" i="38" a="1"/>
  <c r="D372" i="38"/>
  <c r="E372" i="38"/>
  <c r="D371" i="38" a="1"/>
  <c r="D371" i="38"/>
  <c r="E371" i="38"/>
  <c r="D370" i="38" a="1"/>
  <c r="D370" i="38"/>
  <c r="E370" i="38"/>
  <c r="D369" i="38" a="1"/>
  <c r="D369" i="38"/>
  <c r="E369" i="38"/>
  <c r="D368" i="38" a="1"/>
  <c r="D368" i="38"/>
  <c r="E368" i="38"/>
  <c r="D367" i="38" a="1"/>
  <c r="D367" i="38"/>
  <c r="E367" i="38"/>
  <c r="D366" i="38" a="1"/>
  <c r="D366" i="38"/>
  <c r="E366" i="38"/>
  <c r="D365" i="38" a="1"/>
  <c r="D365" i="38"/>
  <c r="E365" i="38"/>
  <c r="D364" i="38" a="1"/>
  <c r="D364" i="38"/>
  <c r="E364" i="38"/>
  <c r="D363" i="38" a="1"/>
  <c r="D363" i="38"/>
  <c r="E363" i="38"/>
  <c r="D362" i="38" a="1"/>
  <c r="D362" i="38"/>
  <c r="E362" i="38"/>
  <c r="D361" i="38" a="1"/>
  <c r="D361" i="38"/>
  <c r="E361" i="38"/>
  <c r="D360" i="38" a="1"/>
  <c r="D360" i="38"/>
  <c r="E360" i="38"/>
  <c r="D359" i="38" a="1"/>
  <c r="D359" i="38"/>
  <c r="E359" i="38"/>
  <c r="D358" i="38" a="1"/>
  <c r="D358" i="38"/>
  <c r="E358" i="38"/>
  <c r="D357" i="38" a="1"/>
  <c r="D357" i="38"/>
  <c r="E357" i="38"/>
  <c r="D356" i="38" a="1"/>
  <c r="D356" i="38"/>
  <c r="E356" i="38"/>
  <c r="D355" i="38" a="1"/>
  <c r="D355" i="38"/>
  <c r="E355" i="38"/>
  <c r="D354" i="38" a="1"/>
  <c r="D354" i="38"/>
  <c r="E354" i="38"/>
  <c r="D353" i="38" a="1"/>
  <c r="D353" i="38"/>
  <c r="E353" i="38"/>
  <c r="D352" i="38" a="1"/>
  <c r="D352" i="38"/>
  <c r="E352" i="38"/>
  <c r="D351" i="38" a="1"/>
  <c r="D351" i="38"/>
  <c r="E351" i="38"/>
  <c r="D350" i="38" a="1"/>
  <c r="D350" i="38"/>
  <c r="E350" i="38"/>
  <c r="D349" i="38" a="1"/>
  <c r="D349" i="38"/>
  <c r="E349" i="38"/>
  <c r="D348" i="38" a="1"/>
  <c r="D348" i="38"/>
  <c r="E348" i="38"/>
  <c r="D347" i="38" a="1"/>
  <c r="D347" i="38"/>
  <c r="E347" i="38"/>
  <c r="D346" i="38" a="1"/>
  <c r="D346" i="38"/>
  <c r="E346" i="38"/>
  <c r="D345" i="38" a="1"/>
  <c r="D345" i="38"/>
  <c r="E345" i="38"/>
  <c r="D344" i="38" a="1"/>
  <c r="D344" i="38"/>
  <c r="E344" i="38"/>
  <c r="D343" i="38" a="1"/>
  <c r="D343" i="38"/>
  <c r="E343" i="38"/>
  <c r="D342" i="38" a="1"/>
  <c r="D342" i="38"/>
  <c r="E342" i="38"/>
  <c r="D341" i="38" a="1"/>
  <c r="D341" i="38"/>
  <c r="E341" i="38"/>
  <c r="D340" i="38" a="1"/>
  <c r="D340" i="38"/>
  <c r="E340" i="38"/>
  <c r="D339" i="38" a="1"/>
  <c r="D339" i="38"/>
  <c r="E339" i="38"/>
  <c r="D338" i="38" a="1"/>
  <c r="D338" i="38"/>
  <c r="E338" i="38"/>
  <c r="D337" i="38" a="1"/>
  <c r="D337" i="38"/>
  <c r="E337" i="38"/>
  <c r="D336" i="38" a="1"/>
  <c r="D336" i="38"/>
  <c r="E336" i="38"/>
  <c r="D335" i="38" a="1"/>
  <c r="D335" i="38"/>
  <c r="E335" i="38"/>
  <c r="D334" i="38" a="1"/>
  <c r="D334" i="38"/>
  <c r="E334" i="38"/>
  <c r="D333" i="38" a="1"/>
  <c r="D333" i="38"/>
  <c r="E333" i="38"/>
  <c r="D332" i="38" a="1"/>
  <c r="D332" i="38"/>
  <c r="E332" i="38"/>
  <c r="D331" i="38" a="1"/>
  <c r="D331" i="38"/>
  <c r="E331" i="38"/>
  <c r="D330" i="38" a="1"/>
  <c r="D330" i="38"/>
  <c r="E330" i="38"/>
  <c r="D329" i="38" a="1"/>
  <c r="D329" i="38"/>
  <c r="E329" i="38"/>
  <c r="D328" i="38" a="1"/>
  <c r="D328" i="38"/>
  <c r="E328" i="38"/>
  <c r="D327" i="38" a="1"/>
  <c r="D327" i="38"/>
  <c r="E327" i="38"/>
  <c r="D326" i="38" a="1"/>
  <c r="D326" i="38"/>
  <c r="E326" i="38"/>
  <c r="D325" i="38" a="1"/>
  <c r="D325" i="38"/>
  <c r="E325" i="38"/>
  <c r="D324" i="38" a="1"/>
  <c r="D324" i="38"/>
  <c r="E324" i="38"/>
  <c r="D323" i="38" a="1"/>
  <c r="D323" i="38"/>
  <c r="E323" i="38"/>
  <c r="D322" i="38" a="1"/>
  <c r="D322" i="38"/>
  <c r="E322" i="38"/>
  <c r="D321" i="38" a="1"/>
  <c r="D321" i="38"/>
  <c r="E321" i="38"/>
  <c r="D320" i="38" a="1"/>
  <c r="D320" i="38"/>
  <c r="E320" i="38"/>
  <c r="D318" i="38" a="1"/>
  <c r="D318" i="38"/>
  <c r="E318" i="38"/>
  <c r="D317" i="38" a="1"/>
  <c r="D317" i="38"/>
  <c r="E317" i="38"/>
  <c r="D316" i="38" a="1"/>
  <c r="D316" i="38"/>
  <c r="E316" i="38"/>
  <c r="D315" i="38" a="1"/>
  <c r="D315" i="38"/>
  <c r="E315" i="38"/>
  <c r="D314" i="38" a="1"/>
  <c r="D314" i="38"/>
  <c r="E314" i="38"/>
  <c r="D313" i="38" a="1"/>
  <c r="D313" i="38"/>
  <c r="E313" i="38"/>
  <c r="D312" i="38" a="1"/>
  <c r="D312" i="38"/>
  <c r="E312" i="38"/>
  <c r="D311" i="38" a="1"/>
  <c r="D311" i="38"/>
  <c r="E311" i="38"/>
  <c r="D310" i="38" a="1"/>
  <c r="D310" i="38"/>
  <c r="E310" i="38"/>
  <c r="D309" i="38" a="1"/>
  <c r="D309" i="38"/>
  <c r="E309" i="38"/>
  <c r="D308" i="38" a="1"/>
  <c r="D308" i="38"/>
  <c r="E308" i="38"/>
  <c r="D307" i="38" a="1"/>
  <c r="D307" i="38"/>
  <c r="E307" i="38"/>
  <c r="D306" i="38" a="1"/>
  <c r="D306" i="38"/>
  <c r="E306" i="38"/>
  <c r="D305" i="38" a="1"/>
  <c r="D305" i="38"/>
  <c r="E305" i="38"/>
  <c r="D304" i="38" a="1"/>
  <c r="D304" i="38"/>
  <c r="E304" i="38"/>
  <c r="D303" i="38" a="1"/>
  <c r="D303" i="38"/>
  <c r="E303" i="38"/>
  <c r="D302" i="38" a="1"/>
  <c r="D302" i="38"/>
  <c r="E302" i="38"/>
  <c r="D301" i="38" a="1"/>
  <c r="D301" i="38"/>
  <c r="E301" i="38"/>
  <c r="D300" i="38" a="1"/>
  <c r="D300" i="38"/>
  <c r="E300" i="38"/>
  <c r="D299" i="38" a="1"/>
  <c r="D299" i="38"/>
  <c r="E299" i="38"/>
  <c r="D298" i="38" a="1"/>
  <c r="D298" i="38"/>
  <c r="E298" i="38"/>
  <c r="D297" i="38" a="1"/>
  <c r="D297" i="38"/>
  <c r="E297" i="38"/>
  <c r="D296" i="38" a="1"/>
  <c r="D296" i="38"/>
  <c r="E296" i="38"/>
  <c r="D295" i="38" a="1"/>
  <c r="D295" i="38"/>
  <c r="E295" i="38"/>
  <c r="D294" i="38" a="1"/>
  <c r="D294" i="38"/>
  <c r="E294" i="38"/>
  <c r="D293" i="38" a="1"/>
  <c r="D293" i="38"/>
  <c r="E293" i="38"/>
  <c r="D292" i="38" a="1"/>
  <c r="D292" i="38"/>
  <c r="E292" i="38"/>
  <c r="D291" i="38" a="1"/>
  <c r="D291" i="38"/>
  <c r="E291" i="38"/>
  <c r="D290" i="38" a="1"/>
  <c r="D290" i="38"/>
  <c r="E290" i="38"/>
  <c r="D289" i="38" a="1"/>
  <c r="D289" i="38"/>
  <c r="E289" i="38"/>
  <c r="D288" i="38" a="1"/>
  <c r="D288" i="38"/>
  <c r="E288" i="38"/>
  <c r="D287" i="38" a="1"/>
  <c r="D287" i="38"/>
  <c r="E287" i="38"/>
  <c r="D286" i="38" a="1"/>
  <c r="D286" i="38"/>
  <c r="E286" i="38"/>
  <c r="D285" i="38" a="1"/>
  <c r="D285" i="38"/>
  <c r="E285" i="38"/>
  <c r="D284" i="38" a="1"/>
  <c r="D284" i="38"/>
  <c r="E284" i="38"/>
  <c r="D283" i="38" a="1"/>
  <c r="D283" i="38"/>
  <c r="E283" i="38"/>
  <c r="D282" i="38" a="1"/>
  <c r="D282" i="38"/>
  <c r="E282" i="38"/>
  <c r="D281" i="38" a="1"/>
  <c r="D281" i="38"/>
  <c r="E281" i="38"/>
  <c r="D280" i="38" a="1"/>
  <c r="D280" i="38"/>
  <c r="E280" i="38"/>
  <c r="D279" i="38" a="1"/>
  <c r="D279" i="38"/>
  <c r="E279" i="38"/>
  <c r="D278" i="38" a="1"/>
  <c r="D278" i="38"/>
  <c r="E278" i="38"/>
  <c r="D277" i="38" a="1"/>
  <c r="D277" i="38"/>
  <c r="E277" i="38"/>
  <c r="D276" i="38" a="1"/>
  <c r="D276" i="38"/>
  <c r="E276" i="38"/>
  <c r="D275" i="38" a="1"/>
  <c r="D275" i="38"/>
  <c r="E275" i="38"/>
  <c r="D274" i="38" a="1"/>
  <c r="D274" i="38"/>
  <c r="E274" i="38"/>
  <c r="D273" i="38" a="1"/>
  <c r="D273" i="38"/>
  <c r="E273" i="38"/>
  <c r="D272" i="38" a="1"/>
  <c r="D272" i="38"/>
  <c r="E272" i="38"/>
  <c r="D271" i="38" a="1"/>
  <c r="D271" i="38"/>
  <c r="E271" i="38"/>
  <c r="D270" i="38" a="1"/>
  <c r="D270" i="38"/>
  <c r="E270" i="38"/>
  <c r="D269" i="38" a="1"/>
  <c r="D269" i="38"/>
  <c r="E269" i="38"/>
  <c r="D268" i="38" a="1"/>
  <c r="D268" i="38"/>
  <c r="E268" i="38"/>
  <c r="D267" i="38" a="1"/>
  <c r="D267" i="38"/>
  <c r="E267" i="38"/>
  <c r="D266" i="38" a="1"/>
  <c r="D266" i="38"/>
  <c r="E266" i="38"/>
  <c r="D265" i="38" a="1"/>
  <c r="D265" i="38"/>
  <c r="E265" i="38"/>
  <c r="D264" i="38" a="1"/>
  <c r="D264" i="38"/>
  <c r="E264" i="38"/>
  <c r="D263" i="38" a="1"/>
  <c r="D263" i="38"/>
  <c r="E263" i="38"/>
  <c r="D262" i="38" a="1"/>
  <c r="D262" i="38"/>
  <c r="E262" i="38"/>
  <c r="D261" i="38" a="1"/>
  <c r="D261" i="38"/>
  <c r="E261" i="38"/>
  <c r="D260" i="38" a="1"/>
  <c r="D260" i="38"/>
  <c r="E260" i="38"/>
  <c r="D259" i="38" a="1"/>
  <c r="D259" i="38"/>
  <c r="E259" i="38"/>
  <c r="D258" i="38" a="1"/>
  <c r="D258" i="38"/>
  <c r="E258" i="38"/>
  <c r="D257" i="38" a="1"/>
  <c r="D257" i="38"/>
  <c r="E257" i="38"/>
  <c r="D256" i="38" a="1"/>
  <c r="D256" i="38"/>
  <c r="E256" i="38"/>
  <c r="D255" i="38" a="1"/>
  <c r="D255" i="38"/>
  <c r="E255" i="38"/>
  <c r="D254" i="38" a="1"/>
  <c r="D254" i="38"/>
  <c r="E254" i="38"/>
  <c r="D253" i="38" a="1"/>
  <c r="D253" i="38"/>
  <c r="E253" i="38"/>
  <c r="D252" i="38" a="1"/>
  <c r="D252" i="38"/>
  <c r="E252" i="38"/>
  <c r="D251" i="38" a="1"/>
  <c r="D251" i="38"/>
  <c r="E251" i="38"/>
  <c r="D250" i="38" a="1"/>
  <c r="D250" i="38"/>
  <c r="E250" i="38"/>
  <c r="D249" i="38" a="1"/>
  <c r="D249" i="38"/>
  <c r="E249" i="38"/>
  <c r="D248" i="38" a="1"/>
  <c r="D248" i="38"/>
  <c r="E248" i="38"/>
  <c r="D247" i="38" a="1"/>
  <c r="D247" i="38"/>
  <c r="E247" i="38"/>
  <c r="D246" i="38" a="1"/>
  <c r="D246" i="38"/>
  <c r="E246" i="38"/>
  <c r="D245" i="38" a="1"/>
  <c r="D245" i="38"/>
  <c r="E245" i="38"/>
  <c r="D244" i="38" a="1"/>
  <c r="D244" i="38"/>
  <c r="E244" i="38"/>
  <c r="D243" i="38" a="1"/>
  <c r="D243" i="38"/>
  <c r="E243" i="38"/>
  <c r="D242" i="38" a="1"/>
  <c r="D242" i="38"/>
  <c r="E242" i="38"/>
  <c r="D241" i="38" a="1"/>
  <c r="D241" i="38"/>
  <c r="E241" i="38"/>
  <c r="D239" i="38" a="1"/>
  <c r="D239" i="38"/>
  <c r="E239" i="38"/>
  <c r="D238" i="38" a="1"/>
  <c r="D238" i="38"/>
  <c r="E238" i="38"/>
  <c r="D237" i="38" a="1"/>
  <c r="D237" i="38"/>
  <c r="E237" i="38"/>
  <c r="D236" i="38" a="1"/>
  <c r="D236" i="38"/>
  <c r="E236" i="38"/>
  <c r="D235" i="38" a="1"/>
  <c r="D235" i="38"/>
  <c r="E235" i="38"/>
  <c r="D234" i="38" a="1"/>
  <c r="D234" i="38"/>
  <c r="E234" i="38"/>
  <c r="D233" i="38" a="1"/>
  <c r="D233" i="38"/>
  <c r="E233" i="38"/>
  <c r="D232" i="38" a="1"/>
  <c r="D232" i="38"/>
  <c r="E232" i="38"/>
  <c r="D231" i="38" a="1"/>
  <c r="D231" i="38"/>
  <c r="E231" i="38"/>
  <c r="D230" i="38" a="1"/>
  <c r="D230" i="38"/>
  <c r="E230" i="38"/>
  <c r="D229" i="38" a="1"/>
  <c r="D229" i="38"/>
  <c r="E229" i="38"/>
  <c r="D228" i="38" a="1"/>
  <c r="D228" i="38"/>
  <c r="E228" i="38"/>
  <c r="D227" i="38" a="1"/>
  <c r="D227" i="38"/>
  <c r="E227" i="38"/>
  <c r="D226" i="38" a="1"/>
  <c r="D226" i="38"/>
  <c r="E226" i="38"/>
  <c r="D225" i="38" a="1"/>
  <c r="D225" i="38"/>
  <c r="E225" i="38"/>
  <c r="D224" i="38" a="1"/>
  <c r="D224" i="38"/>
  <c r="E224" i="38"/>
  <c r="D223" i="38" a="1"/>
  <c r="D223" i="38"/>
  <c r="E223" i="38"/>
  <c r="D222" i="38" a="1"/>
  <c r="D222" i="38"/>
  <c r="E222" i="38"/>
  <c r="D221" i="38" a="1"/>
  <c r="D221" i="38"/>
  <c r="E221" i="38"/>
  <c r="D220" i="38" a="1"/>
  <c r="D220" i="38"/>
  <c r="E220" i="38"/>
  <c r="D219" i="38" a="1"/>
  <c r="D219" i="38"/>
  <c r="E219" i="38"/>
  <c r="D218" i="38" a="1"/>
  <c r="D218" i="38"/>
  <c r="E218" i="38"/>
  <c r="D217" i="38" a="1"/>
  <c r="D217" i="38"/>
  <c r="E217" i="38"/>
  <c r="D216" i="38" a="1"/>
  <c r="D216" i="38"/>
  <c r="E216" i="38"/>
  <c r="D215" i="38" a="1"/>
  <c r="D215" i="38"/>
  <c r="E215" i="38"/>
  <c r="D214" i="38" a="1"/>
  <c r="D214" i="38"/>
  <c r="E214" i="38"/>
  <c r="D213" i="38" a="1"/>
  <c r="D213" i="38"/>
  <c r="E213" i="38"/>
  <c r="D212" i="38" a="1"/>
  <c r="D212" i="38"/>
  <c r="E212" i="38"/>
  <c r="D211" i="38" a="1"/>
  <c r="D211" i="38"/>
  <c r="E211" i="38"/>
  <c r="D210" i="38" a="1"/>
  <c r="D210" i="38"/>
  <c r="E210" i="38"/>
  <c r="D209" i="38" a="1"/>
  <c r="D209" i="38"/>
  <c r="E209" i="38"/>
  <c r="D208" i="38" a="1"/>
  <c r="D208" i="38"/>
  <c r="E208" i="38"/>
  <c r="D207" i="38" a="1"/>
  <c r="D207" i="38"/>
  <c r="E207" i="38"/>
  <c r="D206" i="38" a="1"/>
  <c r="D206" i="38"/>
  <c r="E206" i="38"/>
  <c r="D205" i="38" a="1"/>
  <c r="D205" i="38"/>
  <c r="E205" i="38"/>
  <c r="D204" i="38" a="1"/>
  <c r="D204" i="38"/>
  <c r="E204" i="38"/>
  <c r="D203" i="38" a="1"/>
  <c r="D203" i="38"/>
  <c r="E203" i="38"/>
  <c r="D202" i="38" a="1"/>
  <c r="D202" i="38"/>
  <c r="E202" i="38"/>
  <c r="D201" i="38" a="1"/>
  <c r="D201" i="38"/>
  <c r="D200" i="38" a="1"/>
  <c r="D200" i="38"/>
  <c r="E200" i="38"/>
  <c r="D199" i="38" a="1"/>
  <c r="D199" i="38"/>
  <c r="E199" i="38"/>
  <c r="D198" i="38" a="1"/>
  <c r="D198" i="38"/>
  <c r="E198" i="38"/>
  <c r="D197" i="38" a="1"/>
  <c r="D197" i="38"/>
  <c r="E197" i="38"/>
  <c r="D196" i="38" a="1"/>
  <c r="D196" i="38"/>
  <c r="E196" i="38"/>
  <c r="D195" i="38" a="1"/>
  <c r="D195" i="38"/>
  <c r="E195" i="38"/>
  <c r="D194" i="38" a="1"/>
  <c r="D194" i="38"/>
  <c r="E194" i="38"/>
  <c r="D193" i="38" a="1"/>
  <c r="D193" i="38"/>
  <c r="E193" i="38"/>
  <c r="D192" i="38" a="1"/>
  <c r="D192" i="38"/>
  <c r="E192" i="38"/>
  <c r="D191" i="38" a="1"/>
  <c r="D191" i="38"/>
  <c r="E191" i="38"/>
  <c r="D190" i="38" a="1"/>
  <c r="D190" i="38"/>
  <c r="E190" i="38"/>
  <c r="D189" i="38" a="1"/>
  <c r="D189" i="38"/>
  <c r="E189" i="38"/>
  <c r="D188" i="38" a="1"/>
  <c r="D188" i="38"/>
  <c r="E188" i="38"/>
  <c r="D187" i="38" a="1"/>
  <c r="D187" i="38"/>
  <c r="E187" i="38"/>
  <c r="D186" i="38" a="1"/>
  <c r="D186" i="38"/>
  <c r="E186" i="38"/>
  <c r="D185" i="38" a="1"/>
  <c r="D185" i="38"/>
  <c r="E185" i="38"/>
  <c r="D184" i="38" a="1"/>
  <c r="D184" i="38"/>
  <c r="E184" i="38"/>
  <c r="D183" i="38" a="1"/>
  <c r="D183" i="38"/>
  <c r="E183" i="38"/>
  <c r="D182" i="38" a="1"/>
  <c r="D182" i="38"/>
  <c r="E182" i="38"/>
  <c r="D181" i="38" a="1"/>
  <c r="D181" i="38"/>
  <c r="E181" i="38"/>
  <c r="D180" i="38" a="1"/>
  <c r="D180" i="38"/>
  <c r="E180" i="38"/>
  <c r="D179" i="38" a="1"/>
  <c r="D179" i="38"/>
  <c r="E179" i="38"/>
  <c r="D178" i="38" a="1"/>
  <c r="D178" i="38"/>
  <c r="E178" i="38"/>
  <c r="D177" i="38" a="1"/>
  <c r="D177" i="38"/>
  <c r="E177" i="38"/>
  <c r="D176" i="38" a="1"/>
  <c r="D176" i="38"/>
  <c r="E176" i="38"/>
  <c r="D175" i="38" a="1"/>
  <c r="D175" i="38"/>
  <c r="E175" i="38"/>
  <c r="D174" i="38" a="1"/>
  <c r="D174" i="38"/>
  <c r="E174" i="38"/>
  <c r="D173" i="38" a="1"/>
  <c r="D173" i="38"/>
  <c r="E173" i="38"/>
  <c r="D172" i="38" a="1"/>
  <c r="D172" i="38"/>
  <c r="E172" i="38"/>
  <c r="D171" i="38" a="1"/>
  <c r="D171" i="38"/>
  <c r="E171" i="38"/>
  <c r="D170" i="38" a="1"/>
  <c r="D170" i="38"/>
  <c r="E170" i="38"/>
  <c r="D169" i="38" a="1"/>
  <c r="D169" i="38"/>
  <c r="E169" i="38"/>
  <c r="D168" i="38" a="1"/>
  <c r="D168" i="38"/>
  <c r="E168" i="38"/>
  <c r="D167" i="38" a="1"/>
  <c r="D167" i="38"/>
  <c r="E167" i="38"/>
  <c r="D166" i="38" a="1"/>
  <c r="D166" i="38"/>
  <c r="E166" i="38"/>
  <c r="D165" i="38" a="1"/>
  <c r="D165" i="38"/>
  <c r="E165" i="38"/>
  <c r="D164" i="38" a="1"/>
  <c r="D164" i="38"/>
  <c r="E164" i="38"/>
  <c r="D163" i="38" a="1"/>
  <c r="D163" i="38"/>
  <c r="E163" i="38"/>
  <c r="D162" i="38" a="1"/>
  <c r="D162" i="38"/>
  <c r="E162" i="38"/>
  <c r="D161" i="38" a="1"/>
  <c r="D161" i="38"/>
  <c r="E161" i="38"/>
  <c r="D160" i="38" a="1"/>
  <c r="D160" i="38"/>
  <c r="E160" i="38"/>
  <c r="D159" i="38" a="1"/>
  <c r="D159" i="38"/>
  <c r="E159" i="38"/>
  <c r="D158" i="38" a="1"/>
  <c r="D158" i="38"/>
  <c r="E158" i="38"/>
  <c r="D157" i="38" a="1"/>
  <c r="D157" i="38"/>
  <c r="E157" i="38"/>
  <c r="D156" i="38" a="1"/>
  <c r="D156" i="38"/>
  <c r="E156" i="38"/>
  <c r="D155" i="38" a="1"/>
  <c r="D155" i="38"/>
  <c r="E155" i="38"/>
  <c r="D154" i="38" a="1"/>
  <c r="D154" i="38"/>
  <c r="E154" i="38"/>
  <c r="D153" i="38" a="1"/>
  <c r="D153" i="38"/>
  <c r="E153" i="38"/>
  <c r="D152" i="38" a="1"/>
  <c r="D152" i="38"/>
  <c r="E152" i="38"/>
  <c r="D151" i="38" a="1"/>
  <c r="D151" i="38"/>
  <c r="E151" i="38"/>
  <c r="D150" i="38" a="1"/>
  <c r="D150" i="38"/>
  <c r="E150" i="38"/>
  <c r="D149" i="38" a="1"/>
  <c r="D149" i="38"/>
  <c r="E149" i="38"/>
  <c r="D148" i="38" a="1"/>
  <c r="D148" i="38"/>
  <c r="E148" i="38"/>
  <c r="D147" i="38" a="1"/>
  <c r="D147" i="38"/>
  <c r="E147" i="38"/>
  <c r="D146" i="38" a="1"/>
  <c r="D146" i="38"/>
  <c r="E146" i="38"/>
  <c r="D145" i="38" a="1"/>
  <c r="D145" i="38"/>
  <c r="E145" i="38"/>
  <c r="D143" i="38" a="1"/>
  <c r="D143" i="38"/>
  <c r="E143" i="38"/>
  <c r="D142" i="38" a="1"/>
  <c r="D142" i="38"/>
  <c r="E142" i="38"/>
  <c r="D141" i="38" a="1"/>
  <c r="D141" i="38"/>
  <c r="E141" i="38"/>
  <c r="D140" i="38" a="1"/>
  <c r="D140" i="38"/>
  <c r="E140" i="38"/>
  <c r="D139" i="38" a="1"/>
  <c r="D139" i="38"/>
  <c r="E139" i="38"/>
  <c r="D138" i="38" a="1"/>
  <c r="D138" i="38"/>
  <c r="E138" i="38"/>
  <c r="D137" i="38" a="1"/>
  <c r="D137" i="38"/>
  <c r="E137" i="38"/>
  <c r="D136" i="38" a="1"/>
  <c r="D136" i="38"/>
  <c r="E136" i="38"/>
  <c r="D135" i="38" a="1"/>
  <c r="D135" i="38"/>
  <c r="E135" i="38"/>
  <c r="D134" i="38" a="1"/>
  <c r="D134" i="38"/>
  <c r="E134" i="38"/>
  <c r="D133" i="38" a="1"/>
  <c r="D133" i="38"/>
  <c r="E133" i="38"/>
  <c r="D132" i="38" a="1"/>
  <c r="D132" i="38"/>
  <c r="E132" i="38"/>
  <c r="D131" i="38" a="1"/>
  <c r="D131" i="38"/>
  <c r="D130" i="38" a="1"/>
  <c r="D130" i="38"/>
  <c r="E130" i="38"/>
  <c r="D128" i="38" a="1"/>
  <c r="D128" i="38"/>
  <c r="E128" i="38"/>
  <c r="D127" i="38" a="1"/>
  <c r="D127" i="38"/>
  <c r="E127" i="38"/>
  <c r="D126" i="38" a="1"/>
  <c r="D126" i="38"/>
  <c r="E126" i="38"/>
  <c r="D125" i="38" a="1"/>
  <c r="D125" i="38"/>
  <c r="E125" i="38"/>
  <c r="D124" i="38" a="1"/>
  <c r="D124" i="38"/>
  <c r="E124" i="38"/>
  <c r="D123" i="38" a="1"/>
  <c r="D123" i="38"/>
  <c r="E123" i="38"/>
  <c r="D122" i="38" a="1"/>
  <c r="D122" i="38"/>
  <c r="E122" i="38"/>
  <c r="D121" i="38" a="1"/>
  <c r="D121" i="38"/>
  <c r="E121" i="38"/>
  <c r="D120" i="38" a="1"/>
  <c r="D120" i="38"/>
  <c r="E120" i="38"/>
  <c r="D119" i="38" a="1"/>
  <c r="D119" i="38"/>
  <c r="E119" i="38"/>
  <c r="D118" i="38" a="1"/>
  <c r="D118" i="38"/>
  <c r="E118" i="38"/>
  <c r="D117" i="38" a="1"/>
  <c r="D117" i="38"/>
  <c r="E117" i="38"/>
  <c r="D116" i="38" a="1"/>
  <c r="D116" i="38"/>
  <c r="E116" i="38"/>
  <c r="D115" i="38" a="1"/>
  <c r="D115" i="38"/>
  <c r="E115" i="38"/>
  <c r="D114" i="38" a="1"/>
  <c r="D114" i="38"/>
  <c r="E114" i="38"/>
  <c r="D113" i="38" a="1"/>
  <c r="D113" i="38"/>
  <c r="E113" i="38"/>
  <c r="D112" i="38" a="1"/>
  <c r="D112" i="38"/>
  <c r="E112" i="38"/>
  <c r="D111" i="38" a="1"/>
  <c r="D111" i="38"/>
  <c r="E111" i="38"/>
  <c r="D110" i="38" a="1"/>
  <c r="D110" i="38"/>
  <c r="E110" i="38"/>
  <c r="D109" i="38" a="1"/>
  <c r="D109" i="38"/>
  <c r="E109" i="38"/>
  <c r="D108" i="38" a="1"/>
  <c r="D108" i="38"/>
  <c r="E108" i="38"/>
  <c r="D107" i="38" a="1"/>
  <c r="D107" i="38"/>
  <c r="E107" i="38"/>
  <c r="D106" i="38" a="1"/>
  <c r="D106" i="38"/>
  <c r="E106" i="38"/>
  <c r="D105" i="38" a="1"/>
  <c r="D105" i="38"/>
  <c r="E105" i="38"/>
  <c r="D104" i="38" a="1"/>
  <c r="D104" i="38"/>
  <c r="E104" i="38"/>
  <c r="D103" i="38" a="1"/>
  <c r="D103" i="38"/>
  <c r="E103" i="38"/>
  <c r="D102" i="38" a="1"/>
  <c r="D102" i="38"/>
  <c r="E102" i="38"/>
  <c r="D101" i="38" a="1"/>
  <c r="D101" i="38"/>
  <c r="E101" i="38"/>
  <c r="D100" i="38" a="1"/>
  <c r="D100" i="38"/>
  <c r="E100" i="38"/>
  <c r="D99" i="38" a="1"/>
  <c r="D99" i="38"/>
  <c r="E99" i="38"/>
  <c r="D98" i="38" a="1"/>
  <c r="D98" i="38"/>
  <c r="E98" i="38"/>
  <c r="D97" i="38" a="1"/>
  <c r="D97" i="38"/>
  <c r="E97" i="38"/>
  <c r="D96" i="38" a="1"/>
  <c r="D96" i="38"/>
  <c r="E96" i="38"/>
  <c r="D95" i="38" a="1"/>
  <c r="D95" i="38"/>
  <c r="E95" i="38"/>
  <c r="D94" i="38" a="1"/>
  <c r="D94" i="38"/>
  <c r="E94" i="38"/>
  <c r="D93" i="38" a="1"/>
  <c r="D93" i="38"/>
  <c r="E93" i="38"/>
  <c r="D92" i="38" a="1"/>
  <c r="D92" i="38"/>
  <c r="E92" i="38"/>
  <c r="D91" i="38" a="1"/>
  <c r="D91" i="38"/>
  <c r="E91" i="38"/>
  <c r="D90" i="38" a="1"/>
  <c r="D90" i="38"/>
  <c r="E90" i="38"/>
  <c r="D89" i="38" a="1"/>
  <c r="D89" i="38"/>
  <c r="E89" i="38"/>
  <c r="D88" i="38" a="1"/>
  <c r="D88" i="38"/>
  <c r="E88" i="38"/>
  <c r="D87" i="38" a="1"/>
  <c r="D87" i="38"/>
  <c r="E87" i="38"/>
  <c r="D86" i="38" a="1"/>
  <c r="D86" i="38"/>
  <c r="E86" i="38"/>
  <c r="D85" i="38" a="1"/>
  <c r="D85" i="38"/>
  <c r="E85" i="38"/>
  <c r="D84" i="38" a="1"/>
  <c r="D84" i="38"/>
  <c r="E84" i="38"/>
  <c r="D83" i="38" a="1"/>
  <c r="D83" i="38"/>
  <c r="E83" i="38"/>
  <c r="D82" i="38" a="1"/>
  <c r="D82" i="38"/>
  <c r="E82" i="38"/>
  <c r="D81" i="38" a="1"/>
  <c r="D81" i="38"/>
  <c r="E81" i="38"/>
  <c r="D80" i="38" a="1"/>
  <c r="D80" i="38"/>
  <c r="E80" i="38"/>
  <c r="D79" i="38" a="1"/>
  <c r="D79" i="38"/>
  <c r="E79" i="38"/>
  <c r="D78" i="38" a="1"/>
  <c r="D78" i="38"/>
  <c r="E78" i="38"/>
  <c r="D77" i="38" a="1"/>
  <c r="D77" i="38"/>
  <c r="E77" i="38"/>
  <c r="D76" i="38" a="1"/>
  <c r="D76" i="38"/>
  <c r="E76" i="38"/>
  <c r="D75" i="38" a="1"/>
  <c r="D75" i="38"/>
  <c r="E75" i="38"/>
  <c r="D74" i="38" a="1"/>
  <c r="D74" i="38"/>
  <c r="E74" i="38"/>
  <c r="D73" i="38" a="1"/>
  <c r="D73" i="38"/>
  <c r="E73" i="38"/>
  <c r="D72" i="38" a="1"/>
  <c r="D72" i="38"/>
  <c r="E72" i="38"/>
  <c r="D71" i="38" a="1"/>
  <c r="D71" i="38"/>
  <c r="E71" i="38"/>
  <c r="D70" i="38" a="1"/>
  <c r="D70" i="38"/>
  <c r="E70" i="38"/>
  <c r="D69" i="38" a="1"/>
  <c r="D69" i="38"/>
  <c r="E69" i="38"/>
  <c r="D68" i="38" a="1"/>
  <c r="D68" i="38"/>
  <c r="E68" i="38"/>
  <c r="D67" i="38" a="1"/>
  <c r="D67" i="38"/>
  <c r="E67" i="38"/>
  <c r="D66" i="38" a="1"/>
  <c r="D66" i="38"/>
  <c r="E66" i="38"/>
  <c r="D65" i="38" a="1"/>
  <c r="D65" i="38"/>
  <c r="E65" i="38"/>
  <c r="D64" i="38" a="1"/>
  <c r="D64" i="38"/>
  <c r="E64" i="38"/>
  <c r="D63" i="38" a="1"/>
  <c r="D63" i="38"/>
  <c r="E63" i="38"/>
  <c r="D62" i="38" a="1"/>
  <c r="D62" i="38"/>
  <c r="E62" i="38"/>
  <c r="D61" i="38" a="1"/>
  <c r="D61" i="38"/>
  <c r="E61" i="38"/>
  <c r="D60" i="38" a="1"/>
  <c r="D60" i="38"/>
  <c r="E60" i="38"/>
  <c r="D59" i="38" a="1"/>
  <c r="D59" i="38"/>
  <c r="E59" i="38"/>
  <c r="D58" i="38" a="1"/>
  <c r="D58" i="38"/>
  <c r="E58" i="38"/>
  <c r="D57" i="38" a="1"/>
  <c r="D57" i="38"/>
  <c r="E57" i="38"/>
  <c r="D56" i="38" a="1"/>
  <c r="D56" i="38"/>
  <c r="E56" i="38"/>
  <c r="D55" i="38" a="1"/>
  <c r="D55" i="38"/>
  <c r="E55" i="38"/>
  <c r="D54" i="38" a="1"/>
  <c r="D54" i="38"/>
  <c r="E54" i="38"/>
  <c r="D53" i="38" a="1"/>
  <c r="D53" i="38"/>
  <c r="E53" i="38"/>
  <c r="D52" i="38" a="1"/>
  <c r="D52" i="38"/>
  <c r="E52" i="38"/>
  <c r="D51" i="38" a="1"/>
  <c r="D51" i="38"/>
  <c r="D50" i="38" a="1"/>
  <c r="D50" i="38"/>
  <c r="E50" i="38"/>
  <c r="D28" i="38" a="1"/>
  <c r="D28" i="38"/>
  <c r="G28" i="38" a="1"/>
  <c r="G28" i="38"/>
  <c r="A19" i="38"/>
  <c r="B19" i="38"/>
  <c r="A20" i="38"/>
  <c r="B20" i="38"/>
  <c r="A21" i="38"/>
  <c r="B21" i="38"/>
  <c r="A22" i="38"/>
  <c r="B22" i="38"/>
  <c r="A23" i="38"/>
  <c r="B23" i="38"/>
  <c r="A24" i="38"/>
  <c r="B24" i="38"/>
  <c r="A25" i="38"/>
  <c r="B25" i="38"/>
  <c r="A26" i="38"/>
  <c r="B26" i="38"/>
  <c r="A27" i="38"/>
  <c r="B27" i="38"/>
  <c r="A28" i="38"/>
  <c r="B28" i="38"/>
  <c r="A29" i="38"/>
  <c r="B29" i="38"/>
  <c r="A30" i="38"/>
  <c r="B30" i="38"/>
  <c r="A31" i="38"/>
  <c r="B31" i="38"/>
  <c r="A32" i="38"/>
  <c r="B32" i="38"/>
  <c r="A33" i="38"/>
  <c r="B33" i="38"/>
  <c r="A34" i="38"/>
  <c r="B34" i="38"/>
  <c r="A35" i="38"/>
  <c r="B35" i="38"/>
  <c r="A36" i="38"/>
  <c r="B36" i="38"/>
  <c r="A37" i="38"/>
  <c r="B37" i="38"/>
  <c r="A38" i="38"/>
  <c r="B38" i="38"/>
  <c r="A39" i="38"/>
  <c r="B39" i="38"/>
  <c r="A40" i="38"/>
  <c r="B40" i="38"/>
  <c r="A41" i="38"/>
  <c r="B41" i="38"/>
  <c r="A42" i="38"/>
  <c r="B42" i="38"/>
  <c r="A43" i="38"/>
  <c r="B43" i="38"/>
  <c r="A44" i="38"/>
  <c r="B44" i="38"/>
  <c r="A45" i="38"/>
  <c r="B45" i="38"/>
  <c r="A46" i="38"/>
  <c r="B46" i="38"/>
  <c r="A47" i="38"/>
  <c r="B47" i="38"/>
  <c r="A48" i="38"/>
  <c r="B48" i="38"/>
  <c r="E130" i="7"/>
  <c r="E37" i="13"/>
  <c r="G3918" i="38" a="1"/>
  <c r="G3918" i="38"/>
  <c r="G11" i="22"/>
  <c r="E177" i="24"/>
  <c r="X76" i="13"/>
  <c r="G1642" i="38" a="1"/>
  <c r="G1642" i="38"/>
  <c r="G1669" i="38" a="1"/>
  <c r="G1669" i="38"/>
  <c r="G1670" i="38" a="1"/>
  <c r="G1670" i="38"/>
  <c r="B1355" i="38"/>
  <c r="E34" i="56"/>
  <c r="B1324" i="38"/>
  <c r="B1291" i="38"/>
  <c r="E21" i="54"/>
  <c r="N109" i="52"/>
  <c r="E103" i="8"/>
  <c r="G9" i="5"/>
  <c r="E244" i="24"/>
  <c r="E116" i="24"/>
  <c r="E49" i="22"/>
  <c r="E11" i="20"/>
  <c r="M11" i="17"/>
  <c r="E11" i="18"/>
  <c r="E11" i="16"/>
  <c r="E59" i="15"/>
  <c r="E30" i="15"/>
  <c r="E109" i="12"/>
  <c r="E20" i="60"/>
  <c r="E12" i="60"/>
  <c r="E136" i="11"/>
  <c r="E101" i="11"/>
  <c r="E77" i="11"/>
  <c r="E60" i="49"/>
  <c r="E11" i="50"/>
  <c r="E90" i="10"/>
  <c r="E53" i="55"/>
  <c r="E86" i="55"/>
  <c r="E11" i="9"/>
  <c r="E140" i="8"/>
  <c r="E174" i="52"/>
  <c r="E109" i="52"/>
  <c r="E131" i="52"/>
  <c r="E155" i="7"/>
  <c r="E76" i="7"/>
  <c r="E31" i="5"/>
  <c r="E83" i="5"/>
  <c r="E71" i="42"/>
  <c r="E67" i="40"/>
  <c r="E17" i="44"/>
  <c r="E12" i="45"/>
  <c r="H9" i="24"/>
  <c r="H9" i="20"/>
  <c r="I9" i="8"/>
  <c r="N9" i="52"/>
  <c r="N9" i="56"/>
  <c r="X9" i="13"/>
  <c r="P9" i="13"/>
  <c r="H9" i="7"/>
  <c r="H9" i="42"/>
  <c r="H9" i="40"/>
  <c r="L9" i="45"/>
  <c r="J9" i="44"/>
  <c r="K11" i="9"/>
  <c r="G76" i="7"/>
  <c r="H9" i="13"/>
  <c r="J9" i="13"/>
  <c r="H9" i="16"/>
  <c r="L9" i="60"/>
  <c r="T9" i="13"/>
  <c r="J9" i="18"/>
  <c r="L12" i="60"/>
  <c r="AH9" i="3"/>
  <c r="AG9" i="3"/>
  <c r="AF9" i="3"/>
  <c r="J9" i="3"/>
  <c r="M11" i="9"/>
  <c r="V100" i="13"/>
  <c r="I11" i="20"/>
  <c r="I65" i="8"/>
  <c r="H116" i="24"/>
  <c r="K67" i="40"/>
  <c r="L94" i="9"/>
  <c r="R100" i="13"/>
  <c r="R64" i="13"/>
  <c r="P9" i="40"/>
  <c r="J9" i="50"/>
  <c r="L34" i="56"/>
  <c r="J9" i="15"/>
  <c r="L9" i="52"/>
  <c r="AE9" i="3"/>
  <c r="AC9" i="3"/>
  <c r="AD9" i="3"/>
  <c r="J9" i="49"/>
  <c r="N109" i="12"/>
  <c r="N9" i="12"/>
  <c r="G67" i="40"/>
  <c r="J9" i="55"/>
  <c r="J86" i="55"/>
  <c r="G9" i="3"/>
  <c r="I83" i="5"/>
  <c r="H9" i="9"/>
  <c r="J9" i="60"/>
  <c r="H9" i="55"/>
  <c r="H11" i="9"/>
  <c r="W9" i="13"/>
  <c r="U9" i="56"/>
  <c r="W21" i="3"/>
  <c r="AB9" i="3"/>
  <c r="AA9" i="3"/>
  <c r="Z9" i="3"/>
  <c r="Y9" i="3"/>
  <c r="X9" i="3"/>
  <c r="W9" i="3"/>
  <c r="E9" i="3"/>
  <c r="I9" i="3"/>
  <c r="M9" i="3"/>
  <c r="O9" i="3"/>
  <c r="Q9" i="3"/>
  <c r="S9" i="3"/>
  <c r="T9" i="3"/>
  <c r="T19" i="3"/>
  <c r="U9" i="3"/>
  <c r="F21" i="3"/>
  <c r="H21" i="3"/>
  <c r="L21" i="3"/>
  <c r="N21" i="3"/>
  <c r="P21" i="3"/>
  <c r="R21" i="3"/>
  <c r="V21" i="3"/>
  <c r="F40" i="3"/>
  <c r="L40" i="3"/>
  <c r="N40" i="3"/>
  <c r="P40" i="3"/>
  <c r="R40" i="3"/>
  <c r="V40" i="3"/>
  <c r="V240" i="3"/>
  <c r="V11" i="3"/>
  <c r="V12" i="3"/>
  <c r="V13" i="3"/>
  <c r="V14" i="3"/>
  <c r="V15" i="3"/>
  <c r="V16" i="3"/>
  <c r="V17" i="3"/>
  <c r="V18" i="3"/>
  <c r="V19" i="3"/>
  <c r="V20" i="3"/>
  <c r="V22" i="3"/>
  <c r="V23" i="3"/>
  <c r="V24" i="3"/>
  <c r="V25" i="3"/>
  <c r="V26" i="3"/>
  <c r="V27" i="3"/>
  <c r="V28" i="3"/>
  <c r="V29" i="3"/>
  <c r="V30" i="3"/>
  <c r="V31" i="3"/>
  <c r="V32" i="3"/>
  <c r="V33" i="3"/>
  <c r="V34" i="3"/>
  <c r="V35" i="3"/>
  <c r="V36" i="3"/>
  <c r="V37" i="3"/>
  <c r="V38" i="3"/>
  <c r="V39" i="3"/>
  <c r="V41" i="3"/>
  <c r="J58" i="9"/>
  <c r="J37" i="13"/>
  <c r="H9" i="49"/>
  <c r="J9" i="8"/>
  <c r="O9" i="56"/>
  <c r="H9" i="15"/>
  <c r="J67" i="40"/>
  <c r="J9" i="40"/>
  <c r="H9" i="18"/>
  <c r="J9" i="45"/>
  <c r="H9" i="50"/>
  <c r="L9" i="13"/>
  <c r="J17" i="44"/>
  <c r="L9" i="8"/>
  <c r="J9" i="52"/>
  <c r="L103" i="8"/>
  <c r="G244" i="24"/>
  <c r="H12" i="60"/>
  <c r="K103" i="8"/>
  <c r="K109" i="52"/>
  <c r="K9" i="52"/>
  <c r="H9" i="45"/>
  <c r="L9" i="40"/>
  <c r="I109" i="52"/>
  <c r="M83" i="5"/>
  <c r="G23" i="54"/>
  <c r="K100" i="13"/>
  <c r="K64" i="13"/>
  <c r="K12" i="60"/>
  <c r="G16" i="44"/>
  <c r="G17" i="45"/>
  <c r="G109" i="12"/>
  <c r="B1984" i="38"/>
  <c r="G1984" i="38" a="1"/>
  <c r="G1984" i="38"/>
  <c r="A1985" i="38"/>
  <c r="B1985" i="38"/>
  <c r="G1985" i="38" a="1"/>
  <c r="G1985" i="38"/>
  <c r="A1986" i="38"/>
  <c r="B1986" i="38"/>
  <c r="A1987" i="38"/>
  <c r="B1987" i="38"/>
  <c r="G1987" i="38" a="1"/>
  <c r="G1987" i="38"/>
  <c r="A1988" i="38"/>
  <c r="B1988" i="38"/>
  <c r="A1989" i="38"/>
  <c r="B1989" i="38"/>
  <c r="G1989" i="38" a="1"/>
  <c r="G1989" i="38"/>
  <c r="A1990" i="38"/>
  <c r="B1990" i="38"/>
  <c r="A1991" i="38"/>
  <c r="B1991" i="38"/>
  <c r="G1991" i="38" a="1"/>
  <c r="G1991" i="38"/>
  <c r="A1992" i="38"/>
  <c r="B1992" i="38"/>
  <c r="G1992" i="38" a="1"/>
  <c r="G1992" i="38"/>
  <c r="A1993" i="38"/>
  <c r="B1993" i="38"/>
  <c r="G1993" i="38" a="1"/>
  <c r="G1993" i="38"/>
  <c r="A1994" i="38"/>
  <c r="B1994" i="38"/>
  <c r="A1995" i="38"/>
  <c r="B1995" i="38"/>
  <c r="G1995" i="38" a="1"/>
  <c r="G1995" i="38"/>
  <c r="A1996" i="38"/>
  <c r="B1996" i="38"/>
  <c r="A1997" i="38"/>
  <c r="B1997" i="38"/>
  <c r="G1997" i="38" a="1"/>
  <c r="G1997" i="38"/>
  <c r="A1998" i="38"/>
  <c r="B1998" i="38"/>
  <c r="G1998" i="38" a="1"/>
  <c r="G1998" i="38"/>
  <c r="A1999" i="38"/>
  <c r="B1999" i="38"/>
  <c r="G1999" i="38" a="1"/>
  <c r="G1999" i="38"/>
  <c r="A2000" i="38"/>
  <c r="B2000" i="38"/>
  <c r="A2001" i="38"/>
  <c r="B2001" i="38"/>
  <c r="G2001" i="38" a="1"/>
  <c r="G2001" i="38"/>
  <c r="A2002" i="38"/>
  <c r="B2002" i="38"/>
  <c r="B2003" i="38"/>
  <c r="G2003" i="38" a="1"/>
  <c r="G2003" i="38"/>
  <c r="B1983" i="38"/>
  <c r="A1983" i="38"/>
  <c r="B2006" i="38"/>
  <c r="A2007" i="38"/>
  <c r="B2007" i="38"/>
  <c r="A2008" i="38"/>
  <c r="B2008" i="38"/>
  <c r="A2009" i="38"/>
  <c r="B2009" i="38"/>
  <c r="B2010" i="38"/>
  <c r="A2011" i="38"/>
  <c r="B2011" i="38"/>
  <c r="A2012" i="38"/>
  <c r="B2012" i="38"/>
  <c r="A2013" i="38"/>
  <c r="B2013" i="38"/>
  <c r="B2005" i="38"/>
  <c r="A1769" i="38"/>
  <c r="B1769" i="38"/>
  <c r="A1770" i="38"/>
  <c r="B1770" i="38"/>
  <c r="A1771" i="38"/>
  <c r="B1771" i="38"/>
  <c r="A1772" i="38"/>
  <c r="B1772" i="38"/>
  <c r="A1773" i="38"/>
  <c r="B1773" i="38"/>
  <c r="A1774" i="38"/>
  <c r="B1774" i="38"/>
  <c r="A1775" i="38"/>
  <c r="B1775" i="38"/>
  <c r="A1776" i="38"/>
  <c r="B1776" i="38"/>
  <c r="A1777" i="38"/>
  <c r="B1777" i="38"/>
  <c r="A1778" i="38"/>
  <c r="B1778" i="38"/>
  <c r="A1779" i="38"/>
  <c r="B1779" i="38"/>
  <c r="A1780" i="38"/>
  <c r="B1780" i="38"/>
  <c r="A1781" i="38"/>
  <c r="B1781" i="38"/>
  <c r="A1782" i="38"/>
  <c r="B1782" i="38"/>
  <c r="A1783" i="38"/>
  <c r="B1783" i="38"/>
  <c r="A1784" i="38"/>
  <c r="B1784" i="38"/>
  <c r="A1785" i="38"/>
  <c r="B1785" i="38"/>
  <c r="A1786" i="38"/>
  <c r="B1786" i="38"/>
  <c r="A1787" i="38"/>
  <c r="B1787" i="38"/>
  <c r="A1788" i="38"/>
  <c r="B1788" i="38"/>
  <c r="A1789" i="38"/>
  <c r="B1789" i="38"/>
  <c r="A1790" i="38"/>
  <c r="B1790" i="38"/>
  <c r="A1791" i="38"/>
  <c r="B1791" i="38"/>
  <c r="A1792" i="38"/>
  <c r="B1792" i="38"/>
  <c r="A1793" i="38"/>
  <c r="B1793" i="38"/>
  <c r="A1794" i="38"/>
  <c r="B1794" i="38"/>
  <c r="A1795" i="38"/>
  <c r="B1795" i="38"/>
  <c r="A1796" i="38"/>
  <c r="B1796" i="38"/>
  <c r="A1797" i="38"/>
  <c r="B1797" i="38"/>
  <c r="A1798" i="38"/>
  <c r="B1798" i="38"/>
  <c r="A1799" i="38"/>
  <c r="B1799" i="38"/>
  <c r="A1800" i="38"/>
  <c r="B1800" i="38"/>
  <c r="A1801" i="38"/>
  <c r="B1801" i="38"/>
  <c r="A1802" i="38"/>
  <c r="B1802" i="38"/>
  <c r="A1803" i="38"/>
  <c r="B1803" i="38"/>
  <c r="A1804" i="38"/>
  <c r="B1804" i="38"/>
  <c r="A1805" i="38"/>
  <c r="B1805" i="38"/>
  <c r="A1806" i="38"/>
  <c r="B1806" i="38"/>
  <c r="A1807" i="38"/>
  <c r="B1807" i="38"/>
  <c r="A1808" i="38"/>
  <c r="B1808" i="38"/>
  <c r="A1809" i="38"/>
  <c r="B1809" i="38"/>
  <c r="A1810" i="38"/>
  <c r="B1810" i="38"/>
  <c r="A1811" i="38"/>
  <c r="B1811" i="38"/>
  <c r="A1812" i="38"/>
  <c r="B1812" i="38"/>
  <c r="A1813" i="38"/>
  <c r="B1813" i="38"/>
  <c r="A1814" i="38"/>
  <c r="B1814" i="38"/>
  <c r="A1815" i="38"/>
  <c r="B1815" i="38"/>
  <c r="A1816" i="38"/>
  <c r="B1816" i="38"/>
  <c r="A1817" i="38"/>
  <c r="B1817" i="38"/>
  <c r="A1818" i="38"/>
  <c r="B1818" i="38"/>
  <c r="A1819" i="38"/>
  <c r="B1819" i="38"/>
  <c r="A1820" i="38"/>
  <c r="B1820" i="38"/>
  <c r="A1821" i="38"/>
  <c r="B1821" i="38"/>
  <c r="A1822" i="38"/>
  <c r="B1822" i="38"/>
  <c r="A1823" i="38"/>
  <c r="B1823" i="38"/>
  <c r="A1824" i="38"/>
  <c r="B1824" i="38"/>
  <c r="A1825" i="38"/>
  <c r="B1825" i="38"/>
  <c r="A1826" i="38"/>
  <c r="B1826" i="38"/>
  <c r="A1827" i="38"/>
  <c r="B1827" i="38"/>
  <c r="A1828" i="38"/>
  <c r="B1828" i="38"/>
  <c r="A1829" i="38"/>
  <c r="B1829" i="38"/>
  <c r="A1830" i="38"/>
  <c r="B1830" i="38"/>
  <c r="A1831" i="38"/>
  <c r="B1831" i="38"/>
  <c r="A1832" i="38"/>
  <c r="B1832" i="38"/>
  <c r="A1833" i="38"/>
  <c r="B1833" i="38"/>
  <c r="A1834" i="38"/>
  <c r="B1834" i="38"/>
  <c r="A1835" i="38"/>
  <c r="B1835" i="38"/>
  <c r="A1836" i="38"/>
  <c r="B1836" i="38"/>
  <c r="A1837" i="38"/>
  <c r="B1837" i="38"/>
  <c r="A1838" i="38"/>
  <c r="B1838" i="38"/>
  <c r="A1839" i="38"/>
  <c r="B1839" i="38"/>
  <c r="A1840" i="38"/>
  <c r="B1840" i="38"/>
  <c r="A1841" i="38"/>
  <c r="B1841" i="38"/>
  <c r="A1842" i="38"/>
  <c r="B1842" i="38"/>
  <c r="A1843" i="38"/>
  <c r="B1843" i="38"/>
  <c r="A1844" i="38"/>
  <c r="B1844" i="38"/>
  <c r="A1845" i="38"/>
  <c r="B1845" i="38"/>
  <c r="A1846" i="38"/>
  <c r="B1846" i="38"/>
  <c r="A1847" i="38"/>
  <c r="B1847" i="38"/>
  <c r="A1848" i="38"/>
  <c r="B1848" i="38"/>
  <c r="A1849" i="38"/>
  <c r="B1849" i="38"/>
  <c r="A1850" i="38"/>
  <c r="B1850" i="38"/>
  <c r="A1851" i="38"/>
  <c r="B1851" i="38"/>
  <c r="A1852" i="38"/>
  <c r="B1852" i="38"/>
  <c r="A1853" i="38"/>
  <c r="B1853" i="38"/>
  <c r="A1854" i="38"/>
  <c r="B1854" i="38"/>
  <c r="A1855" i="38"/>
  <c r="B1855" i="38"/>
  <c r="A1856" i="38"/>
  <c r="B1856" i="38"/>
  <c r="A1857" i="38"/>
  <c r="B1857" i="38"/>
  <c r="A1858" i="38"/>
  <c r="B1858" i="38"/>
  <c r="A1859" i="38"/>
  <c r="B1859" i="38"/>
  <c r="A1860" i="38"/>
  <c r="B1860" i="38"/>
  <c r="A1861" i="38"/>
  <c r="B1861" i="38"/>
  <c r="A1862" i="38"/>
  <c r="B1862" i="38"/>
  <c r="A1863" i="38"/>
  <c r="B1863" i="38"/>
  <c r="A1864" i="38"/>
  <c r="B1864" i="38"/>
  <c r="A1865" i="38"/>
  <c r="B1865" i="38"/>
  <c r="A1866" i="38"/>
  <c r="B1866" i="38"/>
  <c r="A1867" i="38"/>
  <c r="B1867" i="38"/>
  <c r="A1868" i="38"/>
  <c r="B1868" i="38"/>
  <c r="A1869" i="38"/>
  <c r="B1869" i="38"/>
  <c r="A1870" i="38"/>
  <c r="B1870" i="38"/>
  <c r="A1871" i="38"/>
  <c r="B1871" i="38"/>
  <c r="A1872" i="38"/>
  <c r="B1872" i="38"/>
  <c r="A1873" i="38"/>
  <c r="B1873" i="38"/>
  <c r="A1874" i="38"/>
  <c r="B1874" i="38"/>
  <c r="A1875" i="38"/>
  <c r="B1875" i="38"/>
  <c r="A1876" i="38"/>
  <c r="B1876" i="38"/>
  <c r="A1877" i="38"/>
  <c r="B1877" i="38"/>
  <c r="A1878" i="38"/>
  <c r="B1878" i="38"/>
  <c r="A1879" i="38"/>
  <c r="B1879" i="38"/>
  <c r="A1880" i="38"/>
  <c r="B1880" i="38"/>
  <c r="A1881" i="38"/>
  <c r="B1881" i="38"/>
  <c r="A1882" i="38"/>
  <c r="B1882" i="38"/>
  <c r="A1883" i="38"/>
  <c r="B1883" i="38"/>
  <c r="A1884" i="38"/>
  <c r="B1884" i="38"/>
  <c r="A1885" i="38"/>
  <c r="B1885" i="38"/>
  <c r="A1886" i="38"/>
  <c r="B1886" i="38"/>
  <c r="A1887" i="38"/>
  <c r="B1887" i="38"/>
  <c r="A1888" i="38"/>
  <c r="B1888" i="38"/>
  <c r="A1889" i="38"/>
  <c r="B1889" i="38"/>
  <c r="A1890" i="38"/>
  <c r="B1890" i="38"/>
  <c r="A1891" i="38"/>
  <c r="B1891" i="38"/>
  <c r="A1892" i="38"/>
  <c r="B1892" i="38"/>
  <c r="A1893" i="38"/>
  <c r="B1893" i="38"/>
  <c r="A1894" i="38"/>
  <c r="B1894" i="38"/>
  <c r="A1895" i="38"/>
  <c r="B1895" i="38"/>
  <c r="A1896" i="38"/>
  <c r="B1896" i="38"/>
  <c r="A1897" i="38"/>
  <c r="B1897" i="38"/>
  <c r="A1898" i="38"/>
  <c r="B1898" i="38"/>
  <c r="A1899" i="38"/>
  <c r="B1899" i="38"/>
  <c r="A1900" i="38"/>
  <c r="B1900" i="38"/>
  <c r="A1901" i="38"/>
  <c r="B1901" i="38"/>
  <c r="A1902" i="38"/>
  <c r="B1902" i="38"/>
  <c r="A1903" i="38"/>
  <c r="B1903" i="38"/>
  <c r="A1904" i="38"/>
  <c r="B1904" i="38"/>
  <c r="A1905" i="38"/>
  <c r="B1905" i="38"/>
  <c r="A1906" i="38"/>
  <c r="B1906" i="38"/>
  <c r="A1907" i="38"/>
  <c r="B1907" i="38"/>
  <c r="A1908" i="38"/>
  <c r="B1908" i="38"/>
  <c r="A1909" i="38"/>
  <c r="B1909" i="38"/>
  <c r="A1910" i="38"/>
  <c r="B1910" i="38"/>
  <c r="A1911" i="38"/>
  <c r="B1911" i="38"/>
  <c r="A1912" i="38"/>
  <c r="B1912" i="38"/>
  <c r="A1913" i="38"/>
  <c r="B1913" i="38"/>
  <c r="A1914" i="38"/>
  <c r="B1914" i="38"/>
  <c r="A1915" i="38"/>
  <c r="B1915" i="38"/>
  <c r="A1916" i="38"/>
  <c r="B1916" i="38"/>
  <c r="A1917" i="38"/>
  <c r="B1917" i="38"/>
  <c r="A1918" i="38"/>
  <c r="B1918" i="38"/>
  <c r="A1919" i="38"/>
  <c r="B1919" i="38"/>
  <c r="A1920" i="38"/>
  <c r="B1920" i="38"/>
  <c r="A1921" i="38"/>
  <c r="B1921" i="38"/>
  <c r="A1922" i="38"/>
  <c r="B1922" i="38"/>
  <c r="A1923" i="38"/>
  <c r="B1923" i="38"/>
  <c r="A1924" i="38"/>
  <c r="B1924" i="38"/>
  <c r="A1925" i="38"/>
  <c r="B1925" i="38"/>
  <c r="A1926" i="38"/>
  <c r="B1926" i="38"/>
  <c r="A1927" i="38"/>
  <c r="B1927" i="38"/>
  <c r="A1928" i="38"/>
  <c r="B1928" i="38"/>
  <c r="A1929" i="38"/>
  <c r="B1929" i="38"/>
  <c r="A1930" i="38"/>
  <c r="B1930" i="38"/>
  <c r="A1931" i="38"/>
  <c r="B1931" i="38"/>
  <c r="A1932" i="38"/>
  <c r="B1932" i="38"/>
  <c r="A1933" i="38"/>
  <c r="B1933" i="38"/>
  <c r="A1934" i="38"/>
  <c r="B1934" i="38"/>
  <c r="A1935" i="38"/>
  <c r="B1935" i="38"/>
  <c r="A1936" i="38"/>
  <c r="B1936" i="38"/>
  <c r="A1937" i="38"/>
  <c r="B1937" i="38"/>
  <c r="A1938" i="38"/>
  <c r="B1938" i="38"/>
  <c r="A1939" i="38"/>
  <c r="B1939" i="38"/>
  <c r="A1940" i="38"/>
  <c r="B1940" i="38"/>
  <c r="A1941" i="38"/>
  <c r="B1941" i="38"/>
  <c r="A1942" i="38"/>
  <c r="B1942" i="38"/>
  <c r="A1943" i="38"/>
  <c r="B1943" i="38"/>
  <c r="A1944" i="38"/>
  <c r="B1944" i="38"/>
  <c r="A1945" i="38"/>
  <c r="B1945" i="38"/>
  <c r="A1946" i="38"/>
  <c r="B1946" i="38"/>
  <c r="A1947" i="38"/>
  <c r="B1947" i="38"/>
  <c r="A1948" i="38"/>
  <c r="B1948" i="38"/>
  <c r="A1949" i="38"/>
  <c r="B1949" i="38"/>
  <c r="A1950" i="38"/>
  <c r="B1950" i="38"/>
  <c r="A1951" i="38"/>
  <c r="B1951" i="38"/>
  <c r="A1952" i="38"/>
  <c r="B1952" i="38"/>
  <c r="A1953" i="38"/>
  <c r="B1953" i="38"/>
  <c r="A1954" i="38"/>
  <c r="B1954" i="38"/>
  <c r="A1955" i="38"/>
  <c r="B1955" i="38"/>
  <c r="A1956" i="38"/>
  <c r="B1956" i="38"/>
  <c r="A1957" i="38"/>
  <c r="B1957" i="38"/>
  <c r="A1958" i="38"/>
  <c r="B1958" i="38"/>
  <c r="A1959" i="38"/>
  <c r="B1959" i="38"/>
  <c r="A1960" i="38"/>
  <c r="B1960" i="38"/>
  <c r="A1961" i="38"/>
  <c r="B1961" i="38"/>
  <c r="A1962" i="38"/>
  <c r="B1962" i="38"/>
  <c r="A1963" i="38"/>
  <c r="B1963" i="38"/>
  <c r="A1964" i="38"/>
  <c r="B1964" i="38"/>
  <c r="A1965" i="38"/>
  <c r="B1965" i="38"/>
  <c r="A1966" i="38"/>
  <c r="B1966" i="38"/>
  <c r="A1333" i="38"/>
  <c r="B1333" i="38"/>
  <c r="A1334" i="38"/>
  <c r="B1334" i="38"/>
  <c r="A1335" i="38"/>
  <c r="B1335" i="38"/>
  <c r="A1336" i="38"/>
  <c r="B1336" i="38"/>
  <c r="A1337" i="38"/>
  <c r="B1337" i="38"/>
  <c r="A1338" i="38"/>
  <c r="B1338" i="38"/>
  <c r="A1339" i="38"/>
  <c r="B1339" i="38"/>
  <c r="A1340" i="38"/>
  <c r="B1340" i="38"/>
  <c r="A1341" i="38"/>
  <c r="B1341" i="38"/>
  <c r="A1342" i="38"/>
  <c r="B1342" i="38"/>
  <c r="A1343" i="38"/>
  <c r="B1343" i="38"/>
  <c r="A1344" i="38"/>
  <c r="B1344" i="38"/>
  <c r="A1345" i="38"/>
  <c r="B1345" i="38"/>
  <c r="A1346" i="38"/>
  <c r="B1346" i="38"/>
  <c r="A1347" i="38"/>
  <c r="B1347" i="38"/>
  <c r="A1348" i="38"/>
  <c r="B1348" i="38"/>
  <c r="A1349" i="38"/>
  <c r="B1349" i="38"/>
  <c r="A1350" i="38"/>
  <c r="B1350" i="38"/>
  <c r="A1351" i="38"/>
  <c r="B1351" i="38"/>
  <c r="A1352" i="38"/>
  <c r="B1352" i="38"/>
  <c r="A1353" i="38"/>
  <c r="B1353" i="38"/>
  <c r="A1354" i="38"/>
  <c r="B1354" i="38"/>
  <c r="A1355" i="38"/>
  <c r="A1356" i="38"/>
  <c r="B1356" i="38"/>
  <c r="A1357" i="38"/>
  <c r="B1357" i="38"/>
  <c r="A1358" i="38"/>
  <c r="B1358" i="38"/>
  <c r="A1359" i="38"/>
  <c r="B1359" i="38"/>
  <c r="A1360" i="38"/>
  <c r="B1360" i="38"/>
  <c r="A1361" i="38"/>
  <c r="B1361" i="38"/>
  <c r="A1362" i="38"/>
  <c r="B1362" i="38"/>
  <c r="A1363" i="38"/>
  <c r="B1363" i="38"/>
  <c r="A1364" i="38"/>
  <c r="B1364" i="38"/>
  <c r="A1365" i="38"/>
  <c r="B1365" i="38"/>
  <c r="A1366" i="38"/>
  <c r="B1366" i="38"/>
  <c r="A1367" i="38"/>
  <c r="B1367" i="38"/>
  <c r="A1368" i="38"/>
  <c r="B1368" i="38"/>
  <c r="A1369" i="38"/>
  <c r="B1369" i="38"/>
  <c r="A1370" i="38"/>
  <c r="B1370" i="38"/>
  <c r="A1371" i="38"/>
  <c r="B1371" i="38"/>
  <c r="A1372" i="38"/>
  <c r="B1372" i="38"/>
  <c r="A1373" i="38"/>
  <c r="B1373" i="38"/>
  <c r="A1374" i="38"/>
  <c r="B1374" i="38"/>
  <c r="A1375" i="38"/>
  <c r="B1375" i="38"/>
  <c r="A1376" i="38"/>
  <c r="B1376" i="38"/>
  <c r="A1377" i="38"/>
  <c r="B1377" i="38"/>
  <c r="A1378" i="38"/>
  <c r="B1378" i="38"/>
  <c r="A1379" i="38"/>
  <c r="B1379" i="38"/>
  <c r="A1380" i="38"/>
  <c r="B1380" i="38"/>
  <c r="A1381" i="38"/>
  <c r="B1381" i="38"/>
  <c r="A1382" i="38"/>
  <c r="B1382" i="38"/>
  <c r="A1383" i="38"/>
  <c r="B1383" i="38"/>
  <c r="A1384" i="38"/>
  <c r="B1384" i="38"/>
  <c r="A1385" i="38"/>
  <c r="B1385" i="38"/>
  <c r="A1386" i="38"/>
  <c r="B1386" i="38"/>
  <c r="A1387" i="38"/>
  <c r="B1387" i="38"/>
  <c r="A1388" i="38"/>
  <c r="B1388" i="38"/>
  <c r="A1389" i="38"/>
  <c r="B1389" i="38"/>
  <c r="A1390" i="38"/>
  <c r="B1390" i="38"/>
  <c r="A1391" i="38"/>
  <c r="B1391" i="38"/>
  <c r="A1392" i="38"/>
  <c r="B1392" i="38"/>
  <c r="A1393" i="38"/>
  <c r="B1393" i="38"/>
  <c r="A1394" i="38"/>
  <c r="B1394" i="38"/>
  <c r="A1395" i="38"/>
  <c r="B1395" i="38"/>
  <c r="A1396" i="38"/>
  <c r="B1396" i="38"/>
  <c r="A1397" i="38"/>
  <c r="B1397" i="38"/>
  <c r="A1398" i="38"/>
  <c r="B1398" i="38"/>
  <c r="A1399" i="38"/>
  <c r="B1399" i="38"/>
  <c r="A1400" i="38"/>
  <c r="B1400" i="38"/>
  <c r="A1401" i="38"/>
  <c r="B1401" i="38"/>
  <c r="A1402" i="38"/>
  <c r="B1402" i="38"/>
  <c r="A1403" i="38"/>
  <c r="B1403" i="38"/>
  <c r="A1404" i="38"/>
  <c r="B1404" i="38"/>
  <c r="A1405" i="38"/>
  <c r="B1405" i="38"/>
  <c r="A1406" i="38"/>
  <c r="B1406" i="38"/>
  <c r="A1407" i="38"/>
  <c r="B1407" i="38"/>
  <c r="A1408" i="38"/>
  <c r="B1408" i="38"/>
  <c r="A1409" i="38"/>
  <c r="B1409" i="38"/>
  <c r="A1410" i="38"/>
  <c r="B1410" i="38"/>
  <c r="A1411" i="38"/>
  <c r="B1411" i="38"/>
  <c r="A1412" i="38"/>
  <c r="B1412" i="38"/>
  <c r="A1413" i="38"/>
  <c r="B1413" i="38"/>
  <c r="A1332" i="38"/>
  <c r="A2016" i="38"/>
  <c r="B2016" i="38"/>
  <c r="A2017" i="38"/>
  <c r="B2017" i="38"/>
  <c r="A2018" i="38"/>
  <c r="B2018" i="38"/>
  <c r="A2019" i="38"/>
  <c r="B2019" i="38"/>
  <c r="A2020" i="38"/>
  <c r="B2020" i="38"/>
  <c r="A2021" i="38"/>
  <c r="B2021" i="38"/>
  <c r="A2022" i="38"/>
  <c r="B2022" i="38"/>
  <c r="A2023" i="38"/>
  <c r="B2023" i="38"/>
  <c r="A2024" i="38"/>
  <c r="B2024" i="38"/>
  <c r="A2025" i="38"/>
  <c r="B2025" i="38"/>
  <c r="A2026" i="38"/>
  <c r="B2026" i="38"/>
  <c r="A2027" i="38"/>
  <c r="B2027" i="38"/>
  <c r="A2028" i="38"/>
  <c r="B2028" i="38"/>
  <c r="A2029" i="38"/>
  <c r="B2029" i="38"/>
  <c r="B2015" i="38"/>
  <c r="A2015" i="38"/>
  <c r="F12" i="58"/>
  <c r="H12" i="58"/>
  <c r="J12" i="58"/>
  <c r="L12" i="58"/>
  <c r="N12" i="58"/>
  <c r="P12" i="58"/>
  <c r="R12" i="58"/>
  <c r="T12" i="58"/>
  <c r="V12" i="58"/>
  <c r="F13" i="58"/>
  <c r="H13" i="58"/>
  <c r="J13" i="58"/>
  <c r="L13" i="58"/>
  <c r="N13" i="58"/>
  <c r="P13" i="58"/>
  <c r="R13" i="58"/>
  <c r="T13" i="58"/>
  <c r="V13" i="58"/>
  <c r="F14" i="58"/>
  <c r="G1986" i="38" a="1"/>
  <c r="G1986" i="38"/>
  <c r="H14" i="58"/>
  <c r="J14" i="58"/>
  <c r="L14" i="58"/>
  <c r="N14" i="58"/>
  <c r="P14" i="58"/>
  <c r="R14" i="58"/>
  <c r="T14" i="58"/>
  <c r="V14" i="58"/>
  <c r="F15" i="58"/>
  <c r="H15" i="58"/>
  <c r="J15" i="58"/>
  <c r="L15" i="58"/>
  <c r="N15" i="58"/>
  <c r="P15" i="58"/>
  <c r="R15" i="58"/>
  <c r="T15" i="58"/>
  <c r="V15" i="58"/>
  <c r="F16" i="58"/>
  <c r="G1988" i="38" a="1"/>
  <c r="G1988" i="38"/>
  <c r="H16" i="58"/>
  <c r="J16" i="58"/>
  <c r="L16" i="58"/>
  <c r="N16" i="58"/>
  <c r="P16" i="58"/>
  <c r="R16" i="58"/>
  <c r="T16" i="58"/>
  <c r="V16" i="58"/>
  <c r="F17" i="58"/>
  <c r="H17" i="58"/>
  <c r="J17" i="58"/>
  <c r="L17" i="58"/>
  <c r="N17" i="58"/>
  <c r="P17" i="58"/>
  <c r="R17" i="58"/>
  <c r="T17" i="58"/>
  <c r="V17" i="58"/>
  <c r="F18" i="58"/>
  <c r="G1990" i="38" a="1"/>
  <c r="G1990" i="38"/>
  <c r="H18" i="58"/>
  <c r="J18" i="58"/>
  <c r="L18" i="58"/>
  <c r="N18" i="58"/>
  <c r="P18" i="58"/>
  <c r="R18" i="58"/>
  <c r="T18" i="58"/>
  <c r="V18" i="58"/>
  <c r="F19" i="58"/>
  <c r="H19" i="58"/>
  <c r="J19" i="58"/>
  <c r="L19" i="58"/>
  <c r="N19" i="58"/>
  <c r="P19" i="58"/>
  <c r="R19" i="58"/>
  <c r="T19" i="58"/>
  <c r="V19" i="58"/>
  <c r="F20" i="58"/>
  <c r="H20" i="58"/>
  <c r="J20" i="58"/>
  <c r="L20" i="58"/>
  <c r="N20" i="58"/>
  <c r="P20" i="58"/>
  <c r="R20" i="58"/>
  <c r="T20" i="58"/>
  <c r="V20" i="58"/>
  <c r="F21" i="58"/>
  <c r="H21" i="58"/>
  <c r="J21" i="58"/>
  <c r="L21" i="58"/>
  <c r="N21" i="58"/>
  <c r="P21" i="58"/>
  <c r="R21" i="58"/>
  <c r="T21" i="58"/>
  <c r="V21" i="58"/>
  <c r="F22" i="58"/>
  <c r="G1994" i="38" a="1"/>
  <c r="G1994" i="38"/>
  <c r="H22" i="58"/>
  <c r="J22" i="58"/>
  <c r="L22" i="58"/>
  <c r="N22" i="58"/>
  <c r="P22" i="58"/>
  <c r="R22" i="58"/>
  <c r="T22" i="58"/>
  <c r="V22" i="58"/>
  <c r="F23" i="58"/>
  <c r="H23" i="58"/>
  <c r="J23" i="58"/>
  <c r="L23" i="58"/>
  <c r="N23" i="58"/>
  <c r="P23" i="58"/>
  <c r="R23" i="58"/>
  <c r="T23" i="58"/>
  <c r="V23" i="58"/>
  <c r="F24" i="58"/>
  <c r="G1996" i="38" a="1"/>
  <c r="G1996" i="38"/>
  <c r="H24" i="58"/>
  <c r="J24" i="58"/>
  <c r="L24" i="58"/>
  <c r="N24" i="58"/>
  <c r="P24" i="58"/>
  <c r="R24" i="58"/>
  <c r="T24" i="58"/>
  <c r="V24" i="58"/>
  <c r="F25" i="58"/>
  <c r="H25" i="58"/>
  <c r="J25" i="58"/>
  <c r="L25" i="58"/>
  <c r="N25" i="58"/>
  <c r="P25" i="58"/>
  <c r="R25" i="58"/>
  <c r="T25" i="58"/>
  <c r="V25" i="58"/>
  <c r="F26" i="58"/>
  <c r="H26" i="58"/>
  <c r="J26" i="58"/>
  <c r="L26" i="58"/>
  <c r="N26" i="58"/>
  <c r="P26" i="58"/>
  <c r="R26" i="58"/>
  <c r="T26" i="58"/>
  <c r="V26" i="58"/>
  <c r="F27" i="58"/>
  <c r="H27" i="58"/>
  <c r="J27" i="58"/>
  <c r="L27" i="58"/>
  <c r="N27" i="58"/>
  <c r="P27" i="58"/>
  <c r="R27" i="58"/>
  <c r="T27" i="58"/>
  <c r="V27" i="58"/>
  <c r="F28" i="58"/>
  <c r="G2000" i="38" a="1"/>
  <c r="G2000" i="38"/>
  <c r="H28" i="58"/>
  <c r="J28" i="58"/>
  <c r="L28" i="58"/>
  <c r="N28" i="58"/>
  <c r="P28" i="58"/>
  <c r="R28" i="58"/>
  <c r="T28" i="58"/>
  <c r="V28" i="58"/>
  <c r="F29" i="58"/>
  <c r="H29" i="58"/>
  <c r="J29" i="58"/>
  <c r="L29" i="58"/>
  <c r="N29" i="58"/>
  <c r="P29" i="58"/>
  <c r="R29" i="58"/>
  <c r="T29" i="58"/>
  <c r="V29" i="58"/>
  <c r="F30" i="58"/>
  <c r="G2002" i="38" a="1"/>
  <c r="G2002" i="38"/>
  <c r="H30" i="58"/>
  <c r="J30" i="58"/>
  <c r="L30" i="58"/>
  <c r="N30" i="58"/>
  <c r="P30" i="58"/>
  <c r="R30" i="58"/>
  <c r="T30" i="58"/>
  <c r="V30" i="58"/>
  <c r="F31" i="58"/>
  <c r="H31" i="58"/>
  <c r="J31" i="58"/>
  <c r="L31" i="58"/>
  <c r="N31" i="58"/>
  <c r="P31" i="58"/>
  <c r="R31" i="58"/>
  <c r="T31" i="58"/>
  <c r="V31" i="58"/>
  <c r="F32" i="58"/>
  <c r="H32" i="58"/>
  <c r="J32" i="58"/>
  <c r="L32" i="58"/>
  <c r="N32" i="58"/>
  <c r="P32" i="58"/>
  <c r="R32" i="58"/>
  <c r="T32" i="58"/>
  <c r="V32" i="58"/>
  <c r="F33" i="58"/>
  <c r="H33" i="58"/>
  <c r="J33" i="58"/>
  <c r="L33" i="58"/>
  <c r="N33" i="58"/>
  <c r="P33" i="58"/>
  <c r="R33" i="58"/>
  <c r="T33" i="58"/>
  <c r="V33" i="58"/>
  <c r="F34" i="58"/>
  <c r="H34" i="58"/>
  <c r="J34" i="58"/>
  <c r="L34" i="58"/>
  <c r="N34" i="58"/>
  <c r="P34" i="58"/>
  <c r="R34" i="58"/>
  <c r="T34" i="58"/>
  <c r="V34" i="58"/>
  <c r="F35" i="58"/>
  <c r="H35" i="58"/>
  <c r="J35" i="58"/>
  <c r="L35" i="58"/>
  <c r="N35" i="58"/>
  <c r="P35" i="58"/>
  <c r="R35" i="58"/>
  <c r="T35" i="58"/>
  <c r="V35" i="58"/>
  <c r="F36" i="58"/>
  <c r="H36" i="58"/>
  <c r="J36" i="58"/>
  <c r="L36" i="58"/>
  <c r="N36" i="58"/>
  <c r="P36" i="58"/>
  <c r="R36" i="58"/>
  <c r="T36" i="58"/>
  <c r="V36" i="58"/>
  <c r="F37" i="58"/>
  <c r="H37" i="58"/>
  <c r="J37" i="58"/>
  <c r="L37" i="58"/>
  <c r="N37" i="58"/>
  <c r="P37" i="58"/>
  <c r="R37" i="58"/>
  <c r="T37" i="58"/>
  <c r="V37" i="58"/>
  <c r="F38" i="58"/>
  <c r="H38" i="58"/>
  <c r="J38" i="58"/>
  <c r="L38" i="58"/>
  <c r="N38" i="58"/>
  <c r="P38" i="58"/>
  <c r="R38" i="58"/>
  <c r="T38" i="58"/>
  <c r="V38" i="58"/>
  <c r="F39" i="58"/>
  <c r="H39" i="58"/>
  <c r="J39" i="58"/>
  <c r="L39" i="58"/>
  <c r="N39" i="58"/>
  <c r="P39" i="58"/>
  <c r="R39" i="58"/>
  <c r="T39" i="58"/>
  <c r="V39" i="58"/>
  <c r="F40" i="58"/>
  <c r="H40" i="58"/>
  <c r="J40" i="58"/>
  <c r="L40" i="58"/>
  <c r="N40" i="58"/>
  <c r="P40" i="58"/>
  <c r="R40" i="58"/>
  <c r="T40" i="58"/>
  <c r="V40" i="58"/>
  <c r="F41" i="58"/>
  <c r="H41" i="58"/>
  <c r="J41" i="58"/>
  <c r="L41" i="58"/>
  <c r="N41" i="58"/>
  <c r="P41" i="58"/>
  <c r="R41" i="58"/>
  <c r="T41" i="58"/>
  <c r="V41" i="58"/>
  <c r="F42" i="58"/>
  <c r="H42" i="58"/>
  <c r="J42" i="58"/>
  <c r="L42" i="58"/>
  <c r="N42" i="58"/>
  <c r="P42" i="58"/>
  <c r="R42" i="58"/>
  <c r="T42" i="58"/>
  <c r="V42" i="58"/>
  <c r="F43" i="58"/>
  <c r="H43" i="58"/>
  <c r="J43" i="58"/>
  <c r="L43" i="58"/>
  <c r="N43" i="58"/>
  <c r="P43" i="58"/>
  <c r="R43" i="58"/>
  <c r="T43" i="58"/>
  <c r="V43" i="58"/>
  <c r="F44" i="58"/>
  <c r="H44" i="58"/>
  <c r="J44" i="58"/>
  <c r="L44" i="58"/>
  <c r="N44" i="58"/>
  <c r="P44" i="58"/>
  <c r="R44" i="58"/>
  <c r="T44" i="58"/>
  <c r="V44" i="58"/>
  <c r="F45" i="58"/>
  <c r="H45" i="58"/>
  <c r="J45" i="58"/>
  <c r="L45" i="58"/>
  <c r="N45" i="58"/>
  <c r="P45" i="58"/>
  <c r="R45" i="58"/>
  <c r="T45" i="58"/>
  <c r="V45" i="58"/>
  <c r="F46" i="58"/>
  <c r="H46" i="58"/>
  <c r="J46" i="58"/>
  <c r="L46" i="58"/>
  <c r="N46" i="58"/>
  <c r="P46" i="58"/>
  <c r="R46" i="58"/>
  <c r="T46" i="58"/>
  <c r="V46" i="58"/>
  <c r="F47" i="58"/>
  <c r="H47" i="58"/>
  <c r="J47" i="58"/>
  <c r="L47" i="58"/>
  <c r="N47" i="58"/>
  <c r="P47" i="58"/>
  <c r="R47" i="58"/>
  <c r="T47" i="58"/>
  <c r="V47" i="58"/>
  <c r="F48" i="58"/>
  <c r="H48" i="58"/>
  <c r="J48" i="58"/>
  <c r="L48" i="58"/>
  <c r="N48" i="58"/>
  <c r="P48" i="58"/>
  <c r="R48" i="58"/>
  <c r="T48" i="58"/>
  <c r="V48" i="58"/>
  <c r="F49" i="58"/>
  <c r="H49" i="58"/>
  <c r="J49" i="58"/>
  <c r="L49" i="58"/>
  <c r="N49" i="58"/>
  <c r="P49" i="58"/>
  <c r="R49" i="58"/>
  <c r="T49" i="58"/>
  <c r="V49" i="58"/>
  <c r="F50" i="58"/>
  <c r="H50" i="58"/>
  <c r="J50" i="58"/>
  <c r="L50" i="58"/>
  <c r="N50" i="58"/>
  <c r="P50" i="58"/>
  <c r="R50" i="58"/>
  <c r="T50" i="58"/>
  <c r="V50" i="58"/>
  <c r="F51" i="58"/>
  <c r="H51" i="58"/>
  <c r="J51" i="58"/>
  <c r="L51" i="58"/>
  <c r="N51" i="58"/>
  <c r="P51" i="58"/>
  <c r="R51" i="58"/>
  <c r="T51" i="58"/>
  <c r="V51" i="58"/>
  <c r="F52" i="58"/>
  <c r="H52" i="58"/>
  <c r="J52" i="58"/>
  <c r="L52" i="58"/>
  <c r="N52" i="58"/>
  <c r="P52" i="58"/>
  <c r="R52" i="58"/>
  <c r="T52" i="58"/>
  <c r="V52" i="58"/>
  <c r="F53" i="58"/>
  <c r="H53" i="58"/>
  <c r="J53" i="58"/>
  <c r="L53" i="58"/>
  <c r="N53" i="58"/>
  <c r="P53" i="58"/>
  <c r="R53" i="58"/>
  <c r="T53" i="58"/>
  <c r="V53" i="58"/>
  <c r="V11" i="60"/>
  <c r="T11" i="60"/>
  <c r="R11" i="60"/>
  <c r="P11" i="60"/>
  <c r="N11" i="60"/>
  <c r="J11" i="60"/>
  <c r="H11" i="60"/>
  <c r="F11" i="60"/>
  <c r="V11" i="59"/>
  <c r="T11" i="59"/>
  <c r="R11" i="59"/>
  <c r="P11" i="59"/>
  <c r="N11" i="59"/>
  <c r="L11" i="59"/>
  <c r="J11" i="59"/>
  <c r="H11" i="59"/>
  <c r="F11" i="59"/>
  <c r="V11" i="58"/>
  <c r="T11" i="58"/>
  <c r="R11" i="58"/>
  <c r="P11" i="58"/>
  <c r="N11" i="58"/>
  <c r="L11" i="58"/>
  <c r="J11" i="58"/>
  <c r="H11" i="58"/>
  <c r="F11" i="58"/>
  <c r="G1983" i="38" a="1"/>
  <c r="G1983" i="38"/>
  <c r="F12" i="57"/>
  <c r="H12" i="57"/>
  <c r="J12" i="57"/>
  <c r="L12" i="57"/>
  <c r="N12" i="57"/>
  <c r="P12" i="57"/>
  <c r="R12" i="57"/>
  <c r="T12" i="57"/>
  <c r="V12" i="57"/>
  <c r="F13" i="57"/>
  <c r="H13" i="57"/>
  <c r="J13" i="57"/>
  <c r="L13" i="57"/>
  <c r="N13" i="57"/>
  <c r="P13" i="57"/>
  <c r="R13" i="57"/>
  <c r="T13" i="57"/>
  <c r="V13" i="57"/>
  <c r="F14" i="57"/>
  <c r="H14" i="57"/>
  <c r="J14" i="57"/>
  <c r="L14" i="57"/>
  <c r="N14" i="57"/>
  <c r="P14" i="57"/>
  <c r="R14" i="57"/>
  <c r="T14" i="57"/>
  <c r="V14" i="57"/>
  <c r="F15" i="57"/>
  <c r="H15" i="57"/>
  <c r="J15" i="57"/>
  <c r="L15" i="57"/>
  <c r="N15" i="57"/>
  <c r="P15" i="57"/>
  <c r="R15" i="57"/>
  <c r="T15" i="57"/>
  <c r="V15" i="57"/>
  <c r="F16" i="57"/>
  <c r="H16" i="57"/>
  <c r="J16" i="57"/>
  <c r="L16" i="57"/>
  <c r="N16" i="57"/>
  <c r="P16" i="57"/>
  <c r="R16" i="57"/>
  <c r="T16" i="57"/>
  <c r="V16" i="57"/>
  <c r="F17" i="57"/>
  <c r="H17" i="57"/>
  <c r="J17" i="57"/>
  <c r="L17" i="57"/>
  <c r="N17" i="57"/>
  <c r="P17" i="57"/>
  <c r="R17" i="57"/>
  <c r="T17" i="57"/>
  <c r="V17" i="57"/>
  <c r="F18" i="57"/>
  <c r="H18" i="57"/>
  <c r="J18" i="57"/>
  <c r="L18" i="57"/>
  <c r="N18" i="57"/>
  <c r="P18" i="57"/>
  <c r="R18" i="57"/>
  <c r="T18" i="57"/>
  <c r="V18" i="57"/>
  <c r="F19" i="57"/>
  <c r="H19" i="57"/>
  <c r="J19" i="57"/>
  <c r="L19" i="57"/>
  <c r="N19" i="57"/>
  <c r="P19" i="57"/>
  <c r="R19" i="57"/>
  <c r="T19" i="57"/>
  <c r="V19" i="57"/>
  <c r="F20" i="57"/>
  <c r="H20" i="57"/>
  <c r="J20" i="57"/>
  <c r="L20" i="57"/>
  <c r="N20" i="57"/>
  <c r="P20" i="57"/>
  <c r="R20" i="57"/>
  <c r="T20" i="57"/>
  <c r="V20" i="57"/>
  <c r="F21" i="57"/>
  <c r="H21" i="57"/>
  <c r="J21" i="57"/>
  <c r="L21" i="57"/>
  <c r="N21" i="57"/>
  <c r="P21" i="57"/>
  <c r="R21" i="57"/>
  <c r="T21" i="57"/>
  <c r="V21" i="57"/>
  <c r="F22" i="57"/>
  <c r="H22" i="57"/>
  <c r="J22" i="57"/>
  <c r="L22" i="57"/>
  <c r="N22" i="57"/>
  <c r="P22" i="57"/>
  <c r="R22" i="57"/>
  <c r="T22" i="57"/>
  <c r="V22" i="57"/>
  <c r="F23" i="57"/>
  <c r="H23" i="57"/>
  <c r="J23" i="57"/>
  <c r="L23" i="57"/>
  <c r="N23" i="57"/>
  <c r="P23" i="57"/>
  <c r="R23" i="57"/>
  <c r="T23" i="57"/>
  <c r="V23" i="57"/>
  <c r="F24" i="57"/>
  <c r="H24" i="57"/>
  <c r="J24" i="57"/>
  <c r="L24" i="57"/>
  <c r="N24" i="57"/>
  <c r="P24" i="57"/>
  <c r="R24" i="57"/>
  <c r="T24" i="57"/>
  <c r="V24" i="57"/>
  <c r="F25" i="57"/>
  <c r="H25" i="57"/>
  <c r="J25" i="57"/>
  <c r="L25" i="57"/>
  <c r="N25" i="57"/>
  <c r="P25" i="57"/>
  <c r="R25" i="57"/>
  <c r="T25" i="57"/>
  <c r="V25" i="57"/>
  <c r="V11" i="57"/>
  <c r="T11" i="57"/>
  <c r="R11" i="57"/>
  <c r="P11" i="57"/>
  <c r="N11" i="57"/>
  <c r="L11" i="57"/>
  <c r="J11" i="57"/>
  <c r="H11" i="57"/>
  <c r="F11" i="57"/>
  <c r="B1969" i="38"/>
  <c r="B1970" i="38"/>
  <c r="B1971" i="38"/>
  <c r="B1972" i="38"/>
  <c r="B1973" i="38"/>
  <c r="B1974" i="38"/>
  <c r="B1975" i="38"/>
  <c r="B1976" i="38"/>
  <c r="B1977" i="38"/>
  <c r="B1978" i="38"/>
  <c r="B1979" i="38"/>
  <c r="B1980" i="38"/>
  <c r="B1981" i="38"/>
  <c r="A1969" i="38"/>
  <c r="A1970" i="38"/>
  <c r="A1971" i="38"/>
  <c r="A1972" i="38"/>
  <c r="A1973" i="38"/>
  <c r="A1974" i="38"/>
  <c r="A1975" i="38"/>
  <c r="A1976" i="38"/>
  <c r="A1977" i="38"/>
  <c r="A1978" i="38"/>
  <c r="A1979" i="38"/>
  <c r="A1980" i="38"/>
  <c r="A1981" i="38"/>
  <c r="B1968" i="38"/>
  <c r="A1968" i="38"/>
  <c r="B1768" i="38"/>
  <c r="A1768" i="38"/>
  <c r="F12" i="60"/>
  <c r="U9" i="60"/>
  <c r="S9" i="60"/>
  <c r="Q9" i="60"/>
  <c r="O9" i="60"/>
  <c r="M9" i="60"/>
  <c r="K9" i="60"/>
  <c r="I9" i="60"/>
  <c r="G9" i="60"/>
  <c r="E9" i="60"/>
  <c r="P12" i="60"/>
  <c r="R12" i="60"/>
  <c r="T12" i="60"/>
  <c r="V12" i="60"/>
  <c r="F13" i="60"/>
  <c r="H13" i="60"/>
  <c r="J13" i="60"/>
  <c r="N13" i="60"/>
  <c r="P13" i="60"/>
  <c r="R13" i="60"/>
  <c r="T13" i="60"/>
  <c r="V13" i="60"/>
  <c r="F14" i="60"/>
  <c r="H14" i="60"/>
  <c r="J14" i="60"/>
  <c r="N14" i="60"/>
  <c r="P14" i="60"/>
  <c r="R14" i="60"/>
  <c r="T14" i="60"/>
  <c r="V14" i="60"/>
  <c r="F15" i="60"/>
  <c r="H15" i="60"/>
  <c r="J15" i="60"/>
  <c r="N15" i="60"/>
  <c r="P15" i="60"/>
  <c r="R15" i="60"/>
  <c r="T15" i="60"/>
  <c r="V15" i="60"/>
  <c r="F16" i="60"/>
  <c r="H16" i="60"/>
  <c r="J16" i="60"/>
  <c r="N16" i="60"/>
  <c r="P16" i="60"/>
  <c r="R16" i="60"/>
  <c r="T16" i="60"/>
  <c r="V16" i="60"/>
  <c r="F17" i="60"/>
  <c r="H17" i="60"/>
  <c r="J17" i="60"/>
  <c r="N17" i="60"/>
  <c r="P17" i="60"/>
  <c r="R17" i="60"/>
  <c r="T17" i="60"/>
  <c r="V17" i="60"/>
  <c r="F18" i="60"/>
  <c r="H18" i="60"/>
  <c r="J18" i="60"/>
  <c r="N18" i="60"/>
  <c r="P18" i="60"/>
  <c r="R18" i="60"/>
  <c r="T18" i="60"/>
  <c r="V18" i="60"/>
  <c r="F19" i="60"/>
  <c r="H19" i="60"/>
  <c r="J19" i="60"/>
  <c r="N19" i="60"/>
  <c r="P19" i="60"/>
  <c r="R19" i="60"/>
  <c r="T19" i="60"/>
  <c r="V19" i="60"/>
  <c r="F20" i="60"/>
  <c r="H20" i="60"/>
  <c r="P20" i="60"/>
  <c r="R20" i="60"/>
  <c r="T20" i="60"/>
  <c r="V20" i="60"/>
  <c r="F21" i="60"/>
  <c r="H21" i="60"/>
  <c r="J21" i="60"/>
  <c r="N21" i="60"/>
  <c r="P21" i="60"/>
  <c r="R21" i="60"/>
  <c r="T21" i="60"/>
  <c r="V21" i="60"/>
  <c r="F22" i="60"/>
  <c r="H22" i="60"/>
  <c r="J22" i="60"/>
  <c r="N22" i="60"/>
  <c r="P22" i="60"/>
  <c r="R22" i="60"/>
  <c r="T22" i="60"/>
  <c r="V22" i="60"/>
  <c r="F23" i="60"/>
  <c r="H23" i="60"/>
  <c r="J23" i="60"/>
  <c r="N23" i="60"/>
  <c r="P23" i="60"/>
  <c r="R23" i="60"/>
  <c r="T23" i="60"/>
  <c r="V23" i="60"/>
  <c r="F24" i="60"/>
  <c r="H24" i="60"/>
  <c r="J24" i="60"/>
  <c r="N24" i="60"/>
  <c r="P24" i="60"/>
  <c r="R24" i="60"/>
  <c r="T24" i="60"/>
  <c r="V24" i="60"/>
  <c r="F25" i="60"/>
  <c r="H25" i="60"/>
  <c r="J25" i="60"/>
  <c r="N25" i="60"/>
  <c r="P25" i="60"/>
  <c r="R25" i="60"/>
  <c r="T25" i="60"/>
  <c r="V25" i="60"/>
  <c r="F12" i="59"/>
  <c r="H12" i="59"/>
  <c r="J12" i="59"/>
  <c r="L12" i="59"/>
  <c r="N12" i="59"/>
  <c r="P12" i="59"/>
  <c r="R12" i="59"/>
  <c r="T12" i="59"/>
  <c r="V12" i="59"/>
  <c r="F13" i="59"/>
  <c r="H13" i="59"/>
  <c r="J13" i="59"/>
  <c r="L13" i="59"/>
  <c r="N13" i="59"/>
  <c r="P13" i="59"/>
  <c r="R13" i="59"/>
  <c r="T13" i="59"/>
  <c r="V13" i="59"/>
  <c r="F14" i="59"/>
  <c r="H14" i="59"/>
  <c r="J14" i="59"/>
  <c r="L14" i="59"/>
  <c r="N14" i="59"/>
  <c r="P14" i="59"/>
  <c r="R14" i="59"/>
  <c r="T14" i="59"/>
  <c r="V14" i="59"/>
  <c r="F15" i="59"/>
  <c r="H15" i="59"/>
  <c r="J15" i="59"/>
  <c r="L15" i="59"/>
  <c r="N15" i="59"/>
  <c r="P15" i="59"/>
  <c r="R15" i="59"/>
  <c r="T15" i="59"/>
  <c r="V15" i="59"/>
  <c r="F16" i="59"/>
  <c r="H16" i="59"/>
  <c r="J16" i="59"/>
  <c r="L16" i="59"/>
  <c r="N16" i="59"/>
  <c r="P16" i="59"/>
  <c r="R16" i="59"/>
  <c r="T16" i="59"/>
  <c r="V16" i="59"/>
  <c r="F17" i="59"/>
  <c r="H17" i="59"/>
  <c r="J17" i="59"/>
  <c r="L17" i="59"/>
  <c r="N17" i="59"/>
  <c r="P17" i="59"/>
  <c r="R17" i="59"/>
  <c r="T17" i="59"/>
  <c r="V17" i="59"/>
  <c r="F18" i="59"/>
  <c r="H18" i="59"/>
  <c r="J18" i="59"/>
  <c r="L18" i="59"/>
  <c r="N18" i="59"/>
  <c r="P18" i="59"/>
  <c r="R18" i="59"/>
  <c r="T18" i="59"/>
  <c r="V18" i="59"/>
  <c r="F19" i="59"/>
  <c r="H19" i="59"/>
  <c r="J19" i="59"/>
  <c r="L19" i="59"/>
  <c r="N19" i="59"/>
  <c r="P19" i="59"/>
  <c r="R19" i="59"/>
  <c r="T19" i="59"/>
  <c r="V19" i="59"/>
  <c r="F20" i="59"/>
  <c r="H20" i="59"/>
  <c r="J20" i="59"/>
  <c r="L20" i="59"/>
  <c r="N20" i="59"/>
  <c r="P20" i="59"/>
  <c r="R20" i="59"/>
  <c r="T20" i="59"/>
  <c r="V20" i="59"/>
  <c r="I9" i="57"/>
  <c r="G9" i="57"/>
  <c r="E9" i="57"/>
  <c r="U9" i="58"/>
  <c r="S9" i="58"/>
  <c r="Q9" i="58"/>
  <c r="G1982" i="38" a="1"/>
  <c r="G1982" i="38"/>
  <c r="O9" i="58"/>
  <c r="M9" i="58"/>
  <c r="K9" i="58"/>
  <c r="I9" i="58"/>
  <c r="G9" i="58"/>
  <c r="E9" i="58"/>
  <c r="U9" i="59"/>
  <c r="S9" i="59"/>
  <c r="Q9" i="59"/>
  <c r="O9" i="59"/>
  <c r="M9" i="59"/>
  <c r="K9" i="59"/>
  <c r="I9" i="59"/>
  <c r="G9" i="59"/>
  <c r="E9" i="59"/>
  <c r="U9" i="57"/>
  <c r="S9" i="57"/>
  <c r="Q9" i="57"/>
  <c r="O9" i="57"/>
  <c r="M9" i="57"/>
  <c r="K9" i="57"/>
  <c r="E9" i="56"/>
  <c r="B1250" i="38"/>
  <c r="B1251" i="38"/>
  <c r="B1252" i="38"/>
  <c r="B1253" i="38"/>
  <c r="B1254" i="38"/>
  <c r="B1255" i="38"/>
  <c r="B1256" i="38"/>
  <c r="B1257" i="38"/>
  <c r="B1258" i="38"/>
  <c r="B1259" i="38"/>
  <c r="B1260" i="38"/>
  <c r="B1261" i="38"/>
  <c r="B1262" i="38"/>
  <c r="B1263" i="38"/>
  <c r="B1264" i="38"/>
  <c r="B1265" i="38"/>
  <c r="B1266" i="38"/>
  <c r="B1267" i="38"/>
  <c r="B1268" i="38"/>
  <c r="B1269" i="38"/>
  <c r="B1270" i="38"/>
  <c r="B1271" i="38"/>
  <c r="B1272" i="38"/>
  <c r="B1273" i="38"/>
  <c r="B1274" i="38"/>
  <c r="B1275" i="38"/>
  <c r="B1276" i="38"/>
  <c r="B1277" i="38"/>
  <c r="B1278" i="38"/>
  <c r="B1279" i="38"/>
  <c r="B1280" i="38"/>
  <c r="B1281" i="38"/>
  <c r="B1282" i="38"/>
  <c r="B1283" i="38"/>
  <c r="B1284" i="38"/>
  <c r="B1285" i="38"/>
  <c r="B1286" i="38"/>
  <c r="B1287" i="38"/>
  <c r="B1288" i="38"/>
  <c r="B1289" i="38"/>
  <c r="B1290" i="38"/>
  <c r="B1292" i="38"/>
  <c r="B1293" i="38"/>
  <c r="B1294" i="38"/>
  <c r="B1295" i="38"/>
  <c r="B1296" i="38"/>
  <c r="B1297" i="38"/>
  <c r="B1298" i="38"/>
  <c r="B1299" i="38"/>
  <c r="B1300" i="38"/>
  <c r="B1301" i="38"/>
  <c r="B1302" i="38"/>
  <c r="B1303" i="38"/>
  <c r="B1304" i="38"/>
  <c r="B1305" i="38"/>
  <c r="B1306" i="38"/>
  <c r="B1307" i="38"/>
  <c r="B1308" i="38"/>
  <c r="B1309" i="38"/>
  <c r="B1310" i="38"/>
  <c r="B1311" i="38"/>
  <c r="B1312" i="38"/>
  <c r="B1313" i="38"/>
  <c r="B1314" i="38"/>
  <c r="B1315" i="38"/>
  <c r="B1316" i="38"/>
  <c r="B1317" i="38"/>
  <c r="B1318" i="38"/>
  <c r="B1319" i="38"/>
  <c r="B1320" i="38"/>
  <c r="B1321" i="38"/>
  <c r="B1322" i="38"/>
  <c r="B1323" i="38"/>
  <c r="B1325" i="38"/>
  <c r="B1326" i="38"/>
  <c r="B1327" i="38"/>
  <c r="B1328" i="38"/>
  <c r="B1329" i="38"/>
  <c r="B1330" i="38"/>
  <c r="A1250" i="38"/>
  <c r="A1251" i="38"/>
  <c r="A1252" i="38"/>
  <c r="A1253" i="38"/>
  <c r="A1254" i="38"/>
  <c r="A1255" i="38"/>
  <c r="A1256" i="38"/>
  <c r="A1257" i="38"/>
  <c r="A1258" i="38"/>
  <c r="A1259" i="38"/>
  <c r="A1260" i="38"/>
  <c r="A1261" i="38"/>
  <c r="A1262" i="38"/>
  <c r="A1263" i="38"/>
  <c r="A1264" i="38"/>
  <c r="A1265" i="38"/>
  <c r="A1266" i="38"/>
  <c r="A1267" i="38"/>
  <c r="A1268" i="38"/>
  <c r="A1269" i="38"/>
  <c r="A1270" i="38"/>
  <c r="A1271" i="38"/>
  <c r="A1272" i="38"/>
  <c r="A1273" i="38"/>
  <c r="A1274" i="38"/>
  <c r="A1275" i="38"/>
  <c r="A1276" i="38"/>
  <c r="A1277" i="38"/>
  <c r="A1278" i="38"/>
  <c r="A1279" i="38"/>
  <c r="A1280" i="38"/>
  <c r="A1281" i="38"/>
  <c r="A1282" i="38"/>
  <c r="A1283" i="38"/>
  <c r="A1284" i="38"/>
  <c r="A1285" i="38"/>
  <c r="A1286" i="38"/>
  <c r="A1287" i="38"/>
  <c r="A1288" i="38"/>
  <c r="A1289" i="38"/>
  <c r="A1290" i="38"/>
  <c r="A1291" i="38"/>
  <c r="A1292" i="38"/>
  <c r="A1293" i="38"/>
  <c r="A1294" i="38"/>
  <c r="A1295" i="38"/>
  <c r="A1296" i="38"/>
  <c r="A1297" i="38"/>
  <c r="A1298" i="38"/>
  <c r="A1299" i="38"/>
  <c r="A1300" i="38"/>
  <c r="A1301" i="38"/>
  <c r="A1302" i="38"/>
  <c r="A1303" i="38"/>
  <c r="A1304" i="38"/>
  <c r="A1305" i="38"/>
  <c r="A1306" i="38"/>
  <c r="A1307" i="38"/>
  <c r="A1308" i="38"/>
  <c r="A1309" i="38"/>
  <c r="A1310" i="38"/>
  <c r="A1311" i="38"/>
  <c r="A1312" i="38"/>
  <c r="A1313" i="38"/>
  <c r="A1314" i="38"/>
  <c r="A1315" i="38"/>
  <c r="A1316" i="38"/>
  <c r="A1317" i="38"/>
  <c r="A1318" i="38"/>
  <c r="A1319" i="38"/>
  <c r="A1320" i="38"/>
  <c r="A1321" i="38"/>
  <c r="A1322" i="38"/>
  <c r="A1323" i="38"/>
  <c r="A1324" i="38"/>
  <c r="A1325" i="38"/>
  <c r="A1326" i="38"/>
  <c r="A1327" i="38"/>
  <c r="A1328" i="38"/>
  <c r="A1329" i="38"/>
  <c r="A1330" i="38"/>
  <c r="F12" i="55"/>
  <c r="F13" i="55"/>
  <c r="F14" i="55"/>
  <c r="F15" i="55"/>
  <c r="F16" i="55"/>
  <c r="F17" i="55"/>
  <c r="F18" i="55"/>
  <c r="F19" i="55"/>
  <c r="F20" i="55"/>
  <c r="F21" i="55"/>
  <c r="F22" i="55"/>
  <c r="F23" i="55"/>
  <c r="F24" i="55"/>
  <c r="F25" i="55"/>
  <c r="F26" i="55"/>
  <c r="F27" i="55"/>
  <c r="F28" i="55"/>
  <c r="F29" i="55"/>
  <c r="F30" i="55"/>
  <c r="F31" i="55"/>
  <c r="F32" i="55"/>
  <c r="F33" i="55"/>
  <c r="F34" i="55"/>
  <c r="F35" i="55"/>
  <c r="F36" i="55"/>
  <c r="F37" i="55"/>
  <c r="F38" i="55"/>
  <c r="F39" i="55"/>
  <c r="F40" i="55"/>
  <c r="F41" i="55"/>
  <c r="F42" i="55"/>
  <c r="F43" i="55"/>
  <c r="F44" i="55"/>
  <c r="F45" i="55"/>
  <c r="F46" i="55"/>
  <c r="F47" i="55"/>
  <c r="F48" i="55"/>
  <c r="F49" i="55"/>
  <c r="F50" i="55"/>
  <c r="F51" i="55"/>
  <c r="F52" i="55"/>
  <c r="F53" i="55"/>
  <c r="F54" i="55"/>
  <c r="F55" i="55"/>
  <c r="F56" i="55"/>
  <c r="F57" i="55"/>
  <c r="F58" i="55"/>
  <c r="F59" i="55"/>
  <c r="F60" i="55"/>
  <c r="F61" i="55"/>
  <c r="F62" i="55"/>
  <c r="F63" i="55"/>
  <c r="F64" i="55"/>
  <c r="F65" i="55"/>
  <c r="F66" i="55"/>
  <c r="F67" i="55"/>
  <c r="F68" i="55"/>
  <c r="F69" i="55"/>
  <c r="F70" i="55"/>
  <c r="F71" i="55"/>
  <c r="F72" i="55"/>
  <c r="F73" i="55"/>
  <c r="F74" i="55"/>
  <c r="F75" i="55"/>
  <c r="F76" i="55"/>
  <c r="F77" i="55"/>
  <c r="F78" i="55"/>
  <c r="F79" i="55"/>
  <c r="F80" i="55"/>
  <c r="F81" i="55"/>
  <c r="F82" i="55"/>
  <c r="F83" i="55"/>
  <c r="F84" i="55"/>
  <c r="F85" i="55"/>
  <c r="F86" i="55"/>
  <c r="G1324" i="38" a="1"/>
  <c r="G1324" i="38"/>
  <c r="F87" i="55"/>
  <c r="F88" i="55"/>
  <c r="F89" i="55"/>
  <c r="F90" i="55"/>
  <c r="F91" i="55"/>
  <c r="F92" i="55"/>
  <c r="F93" i="55"/>
  <c r="F94" i="55"/>
  <c r="F95" i="55"/>
  <c r="F96" i="55"/>
  <c r="F97" i="55"/>
  <c r="F98" i="55"/>
  <c r="F99" i="55"/>
  <c r="F100" i="55"/>
  <c r="F101" i="55"/>
  <c r="F102" i="55"/>
  <c r="F103" i="55"/>
  <c r="F104" i="55"/>
  <c r="F105" i="55"/>
  <c r="F106" i="55"/>
  <c r="F107" i="55"/>
  <c r="F108" i="55"/>
  <c r="F109" i="55"/>
  <c r="F110" i="55"/>
  <c r="F111" i="55"/>
  <c r="F112" i="55"/>
  <c r="F113" i="55"/>
  <c r="F114" i="55"/>
  <c r="F12" i="56"/>
  <c r="H12" i="56"/>
  <c r="J12" i="56"/>
  <c r="L12" i="56"/>
  <c r="P12" i="56"/>
  <c r="R12" i="56"/>
  <c r="T12" i="56"/>
  <c r="V12" i="56"/>
  <c r="F13" i="56"/>
  <c r="H13" i="56"/>
  <c r="J13" i="56"/>
  <c r="L13" i="56"/>
  <c r="P13" i="56"/>
  <c r="R13" i="56"/>
  <c r="T13" i="56"/>
  <c r="V13" i="56"/>
  <c r="F14" i="56"/>
  <c r="H14" i="56"/>
  <c r="J14" i="56"/>
  <c r="L14" i="56"/>
  <c r="P14" i="56"/>
  <c r="R14" i="56"/>
  <c r="T14" i="56"/>
  <c r="V14" i="56"/>
  <c r="F15" i="56"/>
  <c r="H15" i="56"/>
  <c r="J15" i="56"/>
  <c r="L15" i="56"/>
  <c r="P15" i="56"/>
  <c r="R15" i="56"/>
  <c r="T15" i="56"/>
  <c r="V15" i="56"/>
  <c r="F16" i="56"/>
  <c r="H16" i="56"/>
  <c r="J16" i="56"/>
  <c r="L16" i="56"/>
  <c r="P16" i="56"/>
  <c r="R16" i="56"/>
  <c r="T16" i="56"/>
  <c r="V16" i="56"/>
  <c r="F17" i="56"/>
  <c r="H17" i="56"/>
  <c r="J17" i="56"/>
  <c r="L17" i="56"/>
  <c r="P17" i="56"/>
  <c r="R17" i="56"/>
  <c r="T17" i="56"/>
  <c r="V17" i="56"/>
  <c r="F18" i="56"/>
  <c r="H18" i="56"/>
  <c r="J18" i="56"/>
  <c r="L18" i="56"/>
  <c r="P18" i="56"/>
  <c r="R18" i="56"/>
  <c r="T18" i="56"/>
  <c r="V18" i="56"/>
  <c r="F19" i="56"/>
  <c r="H19" i="56"/>
  <c r="J19" i="56"/>
  <c r="L19" i="56"/>
  <c r="P19" i="56"/>
  <c r="R19" i="56"/>
  <c r="T19" i="56"/>
  <c r="V19" i="56"/>
  <c r="F20" i="56"/>
  <c r="H20" i="56"/>
  <c r="J20" i="56"/>
  <c r="L20" i="56"/>
  <c r="P20" i="56"/>
  <c r="R20" i="56"/>
  <c r="T20" i="56"/>
  <c r="V20" i="56"/>
  <c r="F21" i="56"/>
  <c r="H21" i="56"/>
  <c r="J21" i="56"/>
  <c r="L21" i="56"/>
  <c r="P21" i="56"/>
  <c r="R21" i="56"/>
  <c r="T21" i="56"/>
  <c r="V21" i="56"/>
  <c r="F22" i="56"/>
  <c r="H22" i="56"/>
  <c r="J22" i="56"/>
  <c r="L22" i="56"/>
  <c r="P22" i="56"/>
  <c r="R22" i="56"/>
  <c r="T22" i="56"/>
  <c r="V22" i="56"/>
  <c r="F23" i="56"/>
  <c r="H23" i="56"/>
  <c r="J23" i="56"/>
  <c r="L23" i="56"/>
  <c r="P23" i="56"/>
  <c r="R23" i="56"/>
  <c r="T23" i="56"/>
  <c r="V23" i="56"/>
  <c r="F24" i="56"/>
  <c r="H24" i="56"/>
  <c r="J24" i="56"/>
  <c r="L24" i="56"/>
  <c r="P24" i="56"/>
  <c r="R24" i="56"/>
  <c r="T24" i="56"/>
  <c r="V24" i="56"/>
  <c r="F25" i="56"/>
  <c r="H25" i="56"/>
  <c r="J25" i="56"/>
  <c r="L25" i="56"/>
  <c r="P25" i="56"/>
  <c r="R25" i="56"/>
  <c r="T25" i="56"/>
  <c r="V25" i="56"/>
  <c r="F26" i="56"/>
  <c r="H26" i="56"/>
  <c r="J26" i="56"/>
  <c r="L26" i="56"/>
  <c r="P26" i="56"/>
  <c r="R26" i="56"/>
  <c r="T26" i="56"/>
  <c r="V26" i="56"/>
  <c r="F27" i="56"/>
  <c r="H27" i="56"/>
  <c r="J27" i="56"/>
  <c r="L27" i="56"/>
  <c r="P27" i="56"/>
  <c r="R27" i="56"/>
  <c r="T27" i="56"/>
  <c r="V27" i="56"/>
  <c r="F28" i="56"/>
  <c r="H28" i="56"/>
  <c r="J28" i="56"/>
  <c r="L28" i="56"/>
  <c r="P28" i="56"/>
  <c r="R28" i="56"/>
  <c r="T28" i="56"/>
  <c r="V28" i="56"/>
  <c r="F29" i="56"/>
  <c r="H29" i="56"/>
  <c r="J29" i="56"/>
  <c r="L29" i="56"/>
  <c r="P29" i="56"/>
  <c r="R29" i="56"/>
  <c r="T29" i="56"/>
  <c r="V29" i="56"/>
  <c r="F30" i="56"/>
  <c r="H30" i="56"/>
  <c r="J30" i="56"/>
  <c r="L30" i="56"/>
  <c r="P30" i="56"/>
  <c r="R30" i="56"/>
  <c r="T30" i="56"/>
  <c r="V30" i="56"/>
  <c r="F31" i="56"/>
  <c r="H31" i="56"/>
  <c r="J31" i="56"/>
  <c r="L31" i="56"/>
  <c r="P31" i="56"/>
  <c r="R31" i="56"/>
  <c r="T31" i="56"/>
  <c r="V31" i="56"/>
  <c r="F32" i="56"/>
  <c r="H32" i="56"/>
  <c r="J32" i="56"/>
  <c r="L32" i="56"/>
  <c r="P32" i="56"/>
  <c r="R32" i="56"/>
  <c r="T32" i="56"/>
  <c r="V32" i="56"/>
  <c r="F33" i="56"/>
  <c r="H33" i="56"/>
  <c r="J33" i="56"/>
  <c r="L33" i="56"/>
  <c r="P33" i="56"/>
  <c r="R33" i="56"/>
  <c r="T33" i="56"/>
  <c r="V33" i="56"/>
  <c r="F34" i="56"/>
  <c r="H34" i="56"/>
  <c r="J34" i="56"/>
  <c r="R34" i="56"/>
  <c r="T34" i="56"/>
  <c r="V34" i="56"/>
  <c r="F35" i="56"/>
  <c r="D1356" i="38" a="1"/>
  <c r="D1356" i="38"/>
  <c r="H35" i="56"/>
  <c r="J35" i="56"/>
  <c r="L35" i="56"/>
  <c r="R35" i="56"/>
  <c r="T35" i="56"/>
  <c r="V35" i="56"/>
  <c r="F36" i="56"/>
  <c r="H36" i="56"/>
  <c r="J36" i="56"/>
  <c r="L36" i="56"/>
  <c r="P36" i="56"/>
  <c r="R36" i="56"/>
  <c r="T36" i="56"/>
  <c r="V36" i="56"/>
  <c r="F37" i="56"/>
  <c r="H37" i="56"/>
  <c r="J37" i="56"/>
  <c r="L37" i="56"/>
  <c r="P37" i="56"/>
  <c r="R37" i="56"/>
  <c r="T37" i="56"/>
  <c r="V37" i="56"/>
  <c r="F38" i="56"/>
  <c r="H38" i="56"/>
  <c r="J38" i="56"/>
  <c r="L38" i="56"/>
  <c r="P38" i="56"/>
  <c r="R38" i="56"/>
  <c r="T38" i="56"/>
  <c r="V38" i="56"/>
  <c r="F39" i="56"/>
  <c r="H39" i="56"/>
  <c r="J39" i="56"/>
  <c r="L39" i="56"/>
  <c r="P39" i="56"/>
  <c r="R39" i="56"/>
  <c r="T39" i="56"/>
  <c r="V39" i="56"/>
  <c r="F40" i="56"/>
  <c r="H40" i="56"/>
  <c r="J40" i="56"/>
  <c r="L40" i="56"/>
  <c r="P40" i="56"/>
  <c r="R40" i="56"/>
  <c r="T40" i="56"/>
  <c r="V40" i="56"/>
  <c r="F41" i="56"/>
  <c r="H41" i="56"/>
  <c r="J41" i="56"/>
  <c r="L41" i="56"/>
  <c r="P41" i="56"/>
  <c r="R41" i="56"/>
  <c r="T41" i="56"/>
  <c r="V41" i="56"/>
  <c r="F42" i="56"/>
  <c r="H42" i="56"/>
  <c r="J42" i="56"/>
  <c r="L42" i="56"/>
  <c r="P42" i="56"/>
  <c r="R42" i="56"/>
  <c r="T42" i="56"/>
  <c r="V42" i="56"/>
  <c r="F43" i="56"/>
  <c r="H43" i="56"/>
  <c r="J43" i="56"/>
  <c r="L43" i="56"/>
  <c r="P43" i="56"/>
  <c r="R43" i="56"/>
  <c r="T43" i="56"/>
  <c r="V43" i="56"/>
  <c r="F44" i="56"/>
  <c r="H44" i="56"/>
  <c r="J44" i="56"/>
  <c r="L44" i="56"/>
  <c r="P44" i="56"/>
  <c r="R44" i="56"/>
  <c r="T44" i="56"/>
  <c r="V44" i="56"/>
  <c r="F45" i="56"/>
  <c r="H45" i="56"/>
  <c r="J45" i="56"/>
  <c r="L45" i="56"/>
  <c r="P45" i="56"/>
  <c r="R45" i="56"/>
  <c r="T45" i="56"/>
  <c r="V45" i="56"/>
  <c r="F46" i="56"/>
  <c r="H46" i="56"/>
  <c r="J46" i="56"/>
  <c r="L46" i="56"/>
  <c r="P46" i="56"/>
  <c r="R46" i="56"/>
  <c r="T46" i="56"/>
  <c r="V46" i="56"/>
  <c r="F47" i="56"/>
  <c r="H47" i="56"/>
  <c r="J47" i="56"/>
  <c r="L47" i="56"/>
  <c r="P47" i="56"/>
  <c r="R47" i="56"/>
  <c r="T47" i="56"/>
  <c r="V47" i="56"/>
  <c r="F48" i="56"/>
  <c r="H48" i="56"/>
  <c r="J48" i="56"/>
  <c r="L48" i="56"/>
  <c r="P48" i="56"/>
  <c r="R48" i="56"/>
  <c r="T48" i="56"/>
  <c r="V48" i="56"/>
  <c r="F49" i="56"/>
  <c r="H49" i="56"/>
  <c r="J49" i="56"/>
  <c r="L49" i="56"/>
  <c r="P49" i="56"/>
  <c r="R49" i="56"/>
  <c r="T49" i="56"/>
  <c r="V49" i="56"/>
  <c r="F50" i="56"/>
  <c r="H50" i="56"/>
  <c r="J50" i="56"/>
  <c r="L50" i="56"/>
  <c r="P50" i="56"/>
  <c r="R50" i="56"/>
  <c r="T50" i="56"/>
  <c r="V50" i="56"/>
  <c r="F51" i="56"/>
  <c r="H51" i="56"/>
  <c r="J51" i="56"/>
  <c r="L51" i="56"/>
  <c r="P51" i="56"/>
  <c r="R51" i="56"/>
  <c r="T51" i="56"/>
  <c r="V51" i="56"/>
  <c r="F52" i="56"/>
  <c r="H52" i="56"/>
  <c r="J52" i="56"/>
  <c r="L52" i="56"/>
  <c r="P52" i="56"/>
  <c r="R52" i="56"/>
  <c r="T52" i="56"/>
  <c r="V52" i="56"/>
  <c r="F53" i="56"/>
  <c r="H53" i="56"/>
  <c r="J53" i="56"/>
  <c r="L53" i="56"/>
  <c r="P53" i="56"/>
  <c r="R53" i="56"/>
  <c r="T53" i="56"/>
  <c r="V53" i="56"/>
  <c r="F54" i="56"/>
  <c r="H54" i="56"/>
  <c r="J54" i="56"/>
  <c r="L54" i="56"/>
  <c r="P54" i="56"/>
  <c r="R54" i="56"/>
  <c r="T54" i="56"/>
  <c r="V54" i="56"/>
  <c r="F55" i="56"/>
  <c r="H55" i="56"/>
  <c r="J55" i="56"/>
  <c r="L55" i="56"/>
  <c r="P55" i="56"/>
  <c r="R55" i="56"/>
  <c r="T55" i="56"/>
  <c r="V55" i="56"/>
  <c r="F56" i="56"/>
  <c r="H56" i="56"/>
  <c r="J56" i="56"/>
  <c r="L56" i="56"/>
  <c r="P56" i="56"/>
  <c r="R56" i="56"/>
  <c r="T56" i="56"/>
  <c r="V56" i="56"/>
  <c r="F57" i="56"/>
  <c r="H57" i="56"/>
  <c r="J57" i="56"/>
  <c r="L57" i="56"/>
  <c r="P57" i="56"/>
  <c r="R57" i="56"/>
  <c r="T57" i="56"/>
  <c r="V57" i="56"/>
  <c r="F58" i="56"/>
  <c r="H58" i="56"/>
  <c r="J58" i="56"/>
  <c r="L58" i="56"/>
  <c r="P58" i="56"/>
  <c r="R58" i="56"/>
  <c r="T58" i="56"/>
  <c r="V58" i="56"/>
  <c r="F59" i="56"/>
  <c r="H59" i="56"/>
  <c r="J59" i="56"/>
  <c r="L59" i="56"/>
  <c r="P59" i="56"/>
  <c r="R59" i="56"/>
  <c r="T59" i="56"/>
  <c r="V59" i="56"/>
  <c r="F60" i="56"/>
  <c r="H60" i="56"/>
  <c r="J60" i="56"/>
  <c r="L60" i="56"/>
  <c r="P60" i="56"/>
  <c r="R60" i="56"/>
  <c r="T60" i="56"/>
  <c r="V60" i="56"/>
  <c r="F61" i="56"/>
  <c r="H61" i="56"/>
  <c r="J61" i="56"/>
  <c r="L61" i="56"/>
  <c r="P61" i="56"/>
  <c r="R61" i="56"/>
  <c r="T61" i="56"/>
  <c r="V61" i="56"/>
  <c r="F62" i="56"/>
  <c r="H62" i="56"/>
  <c r="J62" i="56"/>
  <c r="L62" i="56"/>
  <c r="P62" i="56"/>
  <c r="R62" i="56"/>
  <c r="T62" i="56"/>
  <c r="V62" i="56"/>
  <c r="F63" i="56"/>
  <c r="H63" i="56"/>
  <c r="J63" i="56"/>
  <c r="L63" i="56"/>
  <c r="P63" i="56"/>
  <c r="R63" i="56"/>
  <c r="T63" i="56"/>
  <c r="V63" i="56"/>
  <c r="F64" i="56"/>
  <c r="H64" i="56"/>
  <c r="J64" i="56"/>
  <c r="L64" i="56"/>
  <c r="P64" i="56"/>
  <c r="R64" i="56"/>
  <c r="T64" i="56"/>
  <c r="V64" i="56"/>
  <c r="F65" i="56"/>
  <c r="H65" i="56"/>
  <c r="J65" i="56"/>
  <c r="L65" i="56"/>
  <c r="P65" i="56"/>
  <c r="R65" i="56"/>
  <c r="T65" i="56"/>
  <c r="V65" i="56"/>
  <c r="F66" i="56"/>
  <c r="H66" i="56"/>
  <c r="J66" i="56"/>
  <c r="L66" i="56"/>
  <c r="P66" i="56"/>
  <c r="R66" i="56"/>
  <c r="T66" i="56"/>
  <c r="V66" i="56"/>
  <c r="F67" i="56"/>
  <c r="H67" i="56"/>
  <c r="J67" i="56"/>
  <c r="L67" i="56"/>
  <c r="P67" i="56"/>
  <c r="R67" i="56"/>
  <c r="T67" i="56"/>
  <c r="V67" i="56"/>
  <c r="F68" i="56"/>
  <c r="H68" i="56"/>
  <c r="J68" i="56"/>
  <c r="L68" i="56"/>
  <c r="P68" i="56"/>
  <c r="R68" i="56"/>
  <c r="T68" i="56"/>
  <c r="V68" i="56"/>
  <c r="F69" i="56"/>
  <c r="H69" i="56"/>
  <c r="J69" i="56"/>
  <c r="L69" i="56"/>
  <c r="P69" i="56"/>
  <c r="R69" i="56"/>
  <c r="T69" i="56"/>
  <c r="V69" i="56"/>
  <c r="F70" i="56"/>
  <c r="H70" i="56"/>
  <c r="J70" i="56"/>
  <c r="L70" i="56"/>
  <c r="P70" i="56"/>
  <c r="R70" i="56"/>
  <c r="T70" i="56"/>
  <c r="V70" i="56"/>
  <c r="F71" i="56"/>
  <c r="H71" i="56"/>
  <c r="J71" i="56"/>
  <c r="L71" i="56"/>
  <c r="P71" i="56"/>
  <c r="R71" i="56"/>
  <c r="T71" i="56"/>
  <c r="V71" i="56"/>
  <c r="F72" i="56"/>
  <c r="H72" i="56"/>
  <c r="J72" i="56"/>
  <c r="L72" i="56"/>
  <c r="P72" i="56"/>
  <c r="R72" i="56"/>
  <c r="T72" i="56"/>
  <c r="V72" i="56"/>
  <c r="F73" i="56"/>
  <c r="H73" i="56"/>
  <c r="J73" i="56"/>
  <c r="L73" i="56"/>
  <c r="P73" i="56"/>
  <c r="R73" i="56"/>
  <c r="T73" i="56"/>
  <c r="V73" i="56"/>
  <c r="F74" i="56"/>
  <c r="H74" i="56"/>
  <c r="J74" i="56"/>
  <c r="L74" i="56"/>
  <c r="P74" i="56"/>
  <c r="R74" i="56"/>
  <c r="T74" i="56"/>
  <c r="V74" i="56"/>
  <c r="F75" i="56"/>
  <c r="H75" i="56"/>
  <c r="J75" i="56"/>
  <c r="L75" i="56"/>
  <c r="P75" i="56"/>
  <c r="R75" i="56"/>
  <c r="T75" i="56"/>
  <c r="V75" i="56"/>
  <c r="F76" i="56"/>
  <c r="H76" i="56"/>
  <c r="J76" i="56"/>
  <c r="L76" i="56"/>
  <c r="P76" i="56"/>
  <c r="R76" i="56"/>
  <c r="T76" i="56"/>
  <c r="V76" i="56"/>
  <c r="F77" i="56"/>
  <c r="H77" i="56"/>
  <c r="J77" i="56"/>
  <c r="L77" i="56"/>
  <c r="P77" i="56"/>
  <c r="R77" i="56"/>
  <c r="T77" i="56"/>
  <c r="V77" i="56"/>
  <c r="F78" i="56"/>
  <c r="H78" i="56"/>
  <c r="J78" i="56"/>
  <c r="L78" i="56"/>
  <c r="P78" i="56"/>
  <c r="R78" i="56"/>
  <c r="T78" i="56"/>
  <c r="V78" i="56"/>
  <c r="F79" i="56"/>
  <c r="H79" i="56"/>
  <c r="J79" i="56"/>
  <c r="L79" i="56"/>
  <c r="P79" i="56"/>
  <c r="R79" i="56"/>
  <c r="T79" i="56"/>
  <c r="V79" i="56"/>
  <c r="F80" i="56"/>
  <c r="H80" i="56"/>
  <c r="J80" i="56"/>
  <c r="L80" i="56"/>
  <c r="P80" i="56"/>
  <c r="R80" i="56"/>
  <c r="T80" i="56"/>
  <c r="V80" i="56"/>
  <c r="F81" i="56"/>
  <c r="H81" i="56"/>
  <c r="J81" i="56"/>
  <c r="L81" i="56"/>
  <c r="P81" i="56"/>
  <c r="R81" i="56"/>
  <c r="T81" i="56"/>
  <c r="V81" i="56"/>
  <c r="F82" i="56"/>
  <c r="H82" i="56"/>
  <c r="J82" i="56"/>
  <c r="L82" i="56"/>
  <c r="P82" i="56"/>
  <c r="R82" i="56"/>
  <c r="T82" i="56"/>
  <c r="V82" i="56"/>
  <c r="F83" i="56"/>
  <c r="H83" i="56"/>
  <c r="J83" i="56"/>
  <c r="L83" i="56"/>
  <c r="P83" i="56"/>
  <c r="R83" i="56"/>
  <c r="T83" i="56"/>
  <c r="V83" i="56"/>
  <c r="F84" i="56"/>
  <c r="H84" i="56"/>
  <c r="J84" i="56"/>
  <c r="L84" i="56"/>
  <c r="P84" i="56"/>
  <c r="R84" i="56"/>
  <c r="T84" i="56"/>
  <c r="V84" i="56"/>
  <c r="F85" i="56"/>
  <c r="H85" i="56"/>
  <c r="J85" i="56"/>
  <c r="L85" i="56"/>
  <c r="P85" i="56"/>
  <c r="R85" i="56"/>
  <c r="T85" i="56"/>
  <c r="V85" i="56"/>
  <c r="F86" i="56"/>
  <c r="H86" i="56"/>
  <c r="J86" i="56"/>
  <c r="L86" i="56"/>
  <c r="P86" i="56"/>
  <c r="R86" i="56"/>
  <c r="T86" i="56"/>
  <c r="V86" i="56"/>
  <c r="F87" i="56"/>
  <c r="H87" i="56"/>
  <c r="J87" i="56"/>
  <c r="L87" i="56"/>
  <c r="P87" i="56"/>
  <c r="R87" i="56"/>
  <c r="T87" i="56"/>
  <c r="V87" i="56"/>
  <c r="F88" i="56"/>
  <c r="H88" i="56"/>
  <c r="J88" i="56"/>
  <c r="L88" i="56"/>
  <c r="P88" i="56"/>
  <c r="R88" i="56"/>
  <c r="T88" i="56"/>
  <c r="V88" i="56"/>
  <c r="F89" i="56"/>
  <c r="H89" i="56"/>
  <c r="J89" i="56"/>
  <c r="L89" i="56"/>
  <c r="P89" i="56"/>
  <c r="R89" i="56"/>
  <c r="T89" i="56"/>
  <c r="V89" i="56"/>
  <c r="F90" i="56"/>
  <c r="H90" i="56"/>
  <c r="J90" i="56"/>
  <c r="L90" i="56"/>
  <c r="P90" i="56"/>
  <c r="R90" i="56"/>
  <c r="T90" i="56"/>
  <c r="V90" i="56"/>
  <c r="F91" i="56"/>
  <c r="H91" i="56"/>
  <c r="J91" i="56"/>
  <c r="L91" i="56"/>
  <c r="P91" i="56"/>
  <c r="R91" i="56"/>
  <c r="T91" i="56"/>
  <c r="V91" i="56"/>
  <c r="F92" i="56"/>
  <c r="H92" i="56"/>
  <c r="J92" i="56"/>
  <c r="L92" i="56"/>
  <c r="P92" i="56"/>
  <c r="R92" i="56"/>
  <c r="T92" i="56"/>
  <c r="V92" i="56"/>
  <c r="V11" i="56"/>
  <c r="T11" i="56"/>
  <c r="R11" i="56"/>
  <c r="P11" i="56"/>
  <c r="L11" i="56"/>
  <c r="J11" i="56"/>
  <c r="H11" i="56"/>
  <c r="F11" i="56"/>
  <c r="H12" i="55"/>
  <c r="J12" i="55"/>
  <c r="L12" i="55"/>
  <c r="N12" i="55"/>
  <c r="P12" i="55"/>
  <c r="R12" i="55"/>
  <c r="T12" i="55"/>
  <c r="V12" i="55"/>
  <c r="H13" i="55"/>
  <c r="J13" i="55"/>
  <c r="L13" i="55"/>
  <c r="N13" i="55"/>
  <c r="P13" i="55"/>
  <c r="R13" i="55"/>
  <c r="T13" i="55"/>
  <c r="V13" i="55"/>
  <c r="H14" i="55"/>
  <c r="J14" i="55"/>
  <c r="L14" i="55"/>
  <c r="N14" i="55"/>
  <c r="P14" i="55"/>
  <c r="R14" i="55"/>
  <c r="T14" i="55"/>
  <c r="V14" i="55"/>
  <c r="H15" i="55"/>
  <c r="J15" i="55"/>
  <c r="L15" i="55"/>
  <c r="N15" i="55"/>
  <c r="P15" i="55"/>
  <c r="R15" i="55"/>
  <c r="T15" i="55"/>
  <c r="V15" i="55"/>
  <c r="H16" i="55"/>
  <c r="J16" i="55"/>
  <c r="L16" i="55"/>
  <c r="N16" i="55"/>
  <c r="P16" i="55"/>
  <c r="R16" i="55"/>
  <c r="T16" i="55"/>
  <c r="V16" i="55"/>
  <c r="H17" i="55"/>
  <c r="J17" i="55"/>
  <c r="L17" i="55"/>
  <c r="N17" i="55"/>
  <c r="P17" i="55"/>
  <c r="R17" i="55"/>
  <c r="T17" i="55"/>
  <c r="V17" i="55"/>
  <c r="H18" i="55"/>
  <c r="J18" i="55"/>
  <c r="L18" i="55"/>
  <c r="N18" i="55"/>
  <c r="P18" i="55"/>
  <c r="R18" i="55"/>
  <c r="T18" i="55"/>
  <c r="V18" i="55"/>
  <c r="H19" i="55"/>
  <c r="J19" i="55"/>
  <c r="L19" i="55"/>
  <c r="N19" i="55"/>
  <c r="P19" i="55"/>
  <c r="R19" i="55"/>
  <c r="T19" i="55"/>
  <c r="V19" i="55"/>
  <c r="H20" i="55"/>
  <c r="J20" i="55"/>
  <c r="L20" i="55"/>
  <c r="N20" i="55"/>
  <c r="P20" i="55"/>
  <c r="R20" i="55"/>
  <c r="T20" i="55"/>
  <c r="G1258" i="38" a="1"/>
  <c r="G1258" i="38"/>
  <c r="V20" i="55"/>
  <c r="H21" i="55"/>
  <c r="J21" i="55"/>
  <c r="L21" i="55"/>
  <c r="N21" i="55"/>
  <c r="P21" i="55"/>
  <c r="R21" i="55"/>
  <c r="T21" i="55"/>
  <c r="V21" i="55"/>
  <c r="H22" i="55"/>
  <c r="J22" i="55"/>
  <c r="L22" i="55"/>
  <c r="N22" i="55"/>
  <c r="P22" i="55"/>
  <c r="R22" i="55"/>
  <c r="T22" i="55"/>
  <c r="V22" i="55"/>
  <c r="H23" i="55"/>
  <c r="J23" i="55"/>
  <c r="L23" i="55"/>
  <c r="N23" i="55"/>
  <c r="P23" i="55"/>
  <c r="R23" i="55"/>
  <c r="T23" i="55"/>
  <c r="V23" i="55"/>
  <c r="H24" i="55"/>
  <c r="J24" i="55"/>
  <c r="L24" i="55"/>
  <c r="N24" i="55"/>
  <c r="P24" i="55"/>
  <c r="R24" i="55"/>
  <c r="T24" i="55"/>
  <c r="V24" i="55"/>
  <c r="H25" i="55"/>
  <c r="J25" i="55"/>
  <c r="L25" i="55"/>
  <c r="N25" i="55"/>
  <c r="P25" i="55"/>
  <c r="R25" i="55"/>
  <c r="T25" i="55"/>
  <c r="V25" i="55"/>
  <c r="H26" i="55"/>
  <c r="J26" i="55"/>
  <c r="L26" i="55"/>
  <c r="N26" i="55"/>
  <c r="P26" i="55"/>
  <c r="R26" i="55"/>
  <c r="T26" i="55"/>
  <c r="V26" i="55"/>
  <c r="H27" i="55"/>
  <c r="J27" i="55"/>
  <c r="L27" i="55"/>
  <c r="N27" i="55"/>
  <c r="P27" i="55"/>
  <c r="R27" i="55"/>
  <c r="T27" i="55"/>
  <c r="V27" i="55"/>
  <c r="H28" i="55"/>
  <c r="J28" i="55"/>
  <c r="L28" i="55"/>
  <c r="N28" i="55"/>
  <c r="P28" i="55"/>
  <c r="R28" i="55"/>
  <c r="T28" i="55"/>
  <c r="V28" i="55"/>
  <c r="H29" i="55"/>
  <c r="J29" i="55"/>
  <c r="L29" i="55"/>
  <c r="N29" i="55"/>
  <c r="P29" i="55"/>
  <c r="R29" i="55"/>
  <c r="T29" i="55"/>
  <c r="V29" i="55"/>
  <c r="H30" i="55"/>
  <c r="J30" i="55"/>
  <c r="L30" i="55"/>
  <c r="N30" i="55"/>
  <c r="P30" i="55"/>
  <c r="R30" i="55"/>
  <c r="T30" i="55"/>
  <c r="V30" i="55"/>
  <c r="H31" i="55"/>
  <c r="J31" i="55"/>
  <c r="L31" i="55"/>
  <c r="N31" i="55"/>
  <c r="P31" i="55"/>
  <c r="R31" i="55"/>
  <c r="T31" i="55"/>
  <c r="V31" i="55"/>
  <c r="H32" i="55"/>
  <c r="J32" i="55"/>
  <c r="L32" i="55"/>
  <c r="N32" i="55"/>
  <c r="P32" i="55"/>
  <c r="R32" i="55"/>
  <c r="T32" i="55"/>
  <c r="V32" i="55"/>
  <c r="H33" i="55"/>
  <c r="J33" i="55"/>
  <c r="L33" i="55"/>
  <c r="N33" i="55"/>
  <c r="P33" i="55"/>
  <c r="R33" i="55"/>
  <c r="T33" i="55"/>
  <c r="V33" i="55"/>
  <c r="H34" i="55"/>
  <c r="J34" i="55"/>
  <c r="L34" i="55"/>
  <c r="N34" i="55"/>
  <c r="P34" i="55"/>
  <c r="R34" i="55"/>
  <c r="T34" i="55"/>
  <c r="G1272" i="38" a="1"/>
  <c r="G1272" i="38"/>
  <c r="V34" i="55"/>
  <c r="H35" i="55"/>
  <c r="J35" i="55"/>
  <c r="L35" i="55"/>
  <c r="N35" i="55"/>
  <c r="P35" i="55"/>
  <c r="R35" i="55"/>
  <c r="T35" i="55"/>
  <c r="V35" i="55"/>
  <c r="H36" i="55"/>
  <c r="J36" i="55"/>
  <c r="L36" i="55"/>
  <c r="N36" i="55"/>
  <c r="P36" i="55"/>
  <c r="R36" i="55"/>
  <c r="T36" i="55"/>
  <c r="V36" i="55"/>
  <c r="H37" i="55"/>
  <c r="J37" i="55"/>
  <c r="L37" i="55"/>
  <c r="N37" i="55"/>
  <c r="P37" i="55"/>
  <c r="R37" i="55"/>
  <c r="T37" i="55"/>
  <c r="V37" i="55"/>
  <c r="H38" i="55"/>
  <c r="J38" i="55"/>
  <c r="L38" i="55"/>
  <c r="N38" i="55"/>
  <c r="P38" i="55"/>
  <c r="R38" i="55"/>
  <c r="T38" i="55"/>
  <c r="V38" i="55"/>
  <c r="H39" i="55"/>
  <c r="J39" i="55"/>
  <c r="L39" i="55"/>
  <c r="N39" i="55"/>
  <c r="P39" i="55"/>
  <c r="R39" i="55"/>
  <c r="T39" i="55"/>
  <c r="V39" i="55"/>
  <c r="H40" i="55"/>
  <c r="J40" i="55"/>
  <c r="L40" i="55"/>
  <c r="N40" i="55"/>
  <c r="P40" i="55"/>
  <c r="R40" i="55"/>
  <c r="T40" i="55"/>
  <c r="V40" i="55"/>
  <c r="H41" i="55"/>
  <c r="J41" i="55"/>
  <c r="L41" i="55"/>
  <c r="N41" i="55"/>
  <c r="P41" i="55"/>
  <c r="R41" i="55"/>
  <c r="T41" i="55"/>
  <c r="V41" i="55"/>
  <c r="H42" i="55"/>
  <c r="J42" i="55"/>
  <c r="L42" i="55"/>
  <c r="N42" i="55"/>
  <c r="P42" i="55"/>
  <c r="R42" i="55"/>
  <c r="T42" i="55"/>
  <c r="V42" i="55"/>
  <c r="H43" i="55"/>
  <c r="J43" i="55"/>
  <c r="L43" i="55"/>
  <c r="N43" i="55"/>
  <c r="P43" i="55"/>
  <c r="R43" i="55"/>
  <c r="T43" i="55"/>
  <c r="V43" i="55"/>
  <c r="H44" i="55"/>
  <c r="J44" i="55"/>
  <c r="L44" i="55"/>
  <c r="N44" i="55"/>
  <c r="P44" i="55"/>
  <c r="R44" i="55"/>
  <c r="T44" i="55"/>
  <c r="V44" i="55"/>
  <c r="H45" i="55"/>
  <c r="J45" i="55"/>
  <c r="L45" i="55"/>
  <c r="N45" i="55"/>
  <c r="P45" i="55"/>
  <c r="R45" i="55"/>
  <c r="T45" i="55"/>
  <c r="V45" i="55"/>
  <c r="H46" i="55"/>
  <c r="J46" i="55"/>
  <c r="L46" i="55"/>
  <c r="N46" i="55"/>
  <c r="P46" i="55"/>
  <c r="R46" i="55"/>
  <c r="T46" i="55"/>
  <c r="V46" i="55"/>
  <c r="H47" i="55"/>
  <c r="J47" i="55"/>
  <c r="L47" i="55"/>
  <c r="N47" i="55"/>
  <c r="P47" i="55"/>
  <c r="R47" i="55"/>
  <c r="T47" i="55"/>
  <c r="V47" i="55"/>
  <c r="H48" i="55"/>
  <c r="J48" i="55"/>
  <c r="L48" i="55"/>
  <c r="N48" i="55"/>
  <c r="P48" i="55"/>
  <c r="R48" i="55"/>
  <c r="T48" i="55"/>
  <c r="G1286" i="38" a="1"/>
  <c r="G1286" i="38"/>
  <c r="V48" i="55"/>
  <c r="H49" i="55"/>
  <c r="J49" i="55"/>
  <c r="L49" i="55"/>
  <c r="N49" i="55"/>
  <c r="P49" i="55"/>
  <c r="R49" i="55"/>
  <c r="T49" i="55"/>
  <c r="V49" i="55"/>
  <c r="H50" i="55"/>
  <c r="J50" i="55"/>
  <c r="L50" i="55"/>
  <c r="N50" i="55"/>
  <c r="P50" i="55"/>
  <c r="R50" i="55"/>
  <c r="T50" i="55"/>
  <c r="V50" i="55"/>
  <c r="H51" i="55"/>
  <c r="J51" i="55"/>
  <c r="L51" i="55"/>
  <c r="N51" i="55"/>
  <c r="P51" i="55"/>
  <c r="R51" i="55"/>
  <c r="T51" i="55"/>
  <c r="V51" i="55"/>
  <c r="H52" i="55"/>
  <c r="J52" i="55"/>
  <c r="L52" i="55"/>
  <c r="N52" i="55"/>
  <c r="P52" i="55"/>
  <c r="R52" i="55"/>
  <c r="T52" i="55"/>
  <c r="V52" i="55"/>
  <c r="H53" i="55"/>
  <c r="J53" i="55"/>
  <c r="L53" i="55"/>
  <c r="N53" i="55"/>
  <c r="P53" i="55"/>
  <c r="R53" i="55"/>
  <c r="T53" i="55"/>
  <c r="V53" i="55"/>
  <c r="H54" i="55"/>
  <c r="J54" i="55"/>
  <c r="L54" i="55"/>
  <c r="N54" i="55"/>
  <c r="P54" i="55"/>
  <c r="R54" i="55"/>
  <c r="T54" i="55"/>
  <c r="V54" i="55"/>
  <c r="H55" i="55"/>
  <c r="J55" i="55"/>
  <c r="L55" i="55"/>
  <c r="N55" i="55"/>
  <c r="P55" i="55"/>
  <c r="R55" i="55"/>
  <c r="T55" i="55"/>
  <c r="V55" i="55"/>
  <c r="H56" i="55"/>
  <c r="J56" i="55"/>
  <c r="L56" i="55"/>
  <c r="N56" i="55"/>
  <c r="P56" i="55"/>
  <c r="R56" i="55"/>
  <c r="T56" i="55"/>
  <c r="V56" i="55"/>
  <c r="H57" i="55"/>
  <c r="J57" i="55"/>
  <c r="L57" i="55"/>
  <c r="N57" i="55"/>
  <c r="P57" i="55"/>
  <c r="R57" i="55"/>
  <c r="T57" i="55"/>
  <c r="V57" i="55"/>
  <c r="H58" i="55"/>
  <c r="J58" i="55"/>
  <c r="L58" i="55"/>
  <c r="N58" i="55"/>
  <c r="P58" i="55"/>
  <c r="R58" i="55"/>
  <c r="T58" i="55"/>
  <c r="V58" i="55"/>
  <c r="H59" i="55"/>
  <c r="J59" i="55"/>
  <c r="L59" i="55"/>
  <c r="N59" i="55"/>
  <c r="P59" i="55"/>
  <c r="R59" i="55"/>
  <c r="T59" i="55"/>
  <c r="V59" i="55"/>
  <c r="H60" i="55"/>
  <c r="J60" i="55"/>
  <c r="L60" i="55"/>
  <c r="N60" i="55"/>
  <c r="P60" i="55"/>
  <c r="R60" i="55"/>
  <c r="T60" i="55"/>
  <c r="V60" i="55"/>
  <c r="H61" i="55"/>
  <c r="J61" i="55"/>
  <c r="L61" i="55"/>
  <c r="N61" i="55"/>
  <c r="P61" i="55"/>
  <c r="R61" i="55"/>
  <c r="T61" i="55"/>
  <c r="V61" i="55"/>
  <c r="H62" i="55"/>
  <c r="J62" i="55"/>
  <c r="L62" i="55"/>
  <c r="N62" i="55"/>
  <c r="P62" i="55"/>
  <c r="R62" i="55"/>
  <c r="T62" i="55"/>
  <c r="G1300" i="38" a="1"/>
  <c r="G1300" i="38"/>
  <c r="V62" i="55"/>
  <c r="H63" i="55"/>
  <c r="J63" i="55"/>
  <c r="L63" i="55"/>
  <c r="N63" i="55"/>
  <c r="P63" i="55"/>
  <c r="R63" i="55"/>
  <c r="T63" i="55"/>
  <c r="V63" i="55"/>
  <c r="H64" i="55"/>
  <c r="J64" i="55"/>
  <c r="L64" i="55"/>
  <c r="N64" i="55"/>
  <c r="P64" i="55"/>
  <c r="R64" i="55"/>
  <c r="T64" i="55"/>
  <c r="V64" i="55"/>
  <c r="H65" i="55"/>
  <c r="J65" i="55"/>
  <c r="L65" i="55"/>
  <c r="N65" i="55"/>
  <c r="P65" i="55"/>
  <c r="R65" i="55"/>
  <c r="T65" i="55"/>
  <c r="V65" i="55"/>
  <c r="H66" i="55"/>
  <c r="J66" i="55"/>
  <c r="L66" i="55"/>
  <c r="N66" i="55"/>
  <c r="P66" i="55"/>
  <c r="R66" i="55"/>
  <c r="T66" i="55"/>
  <c r="V66" i="55"/>
  <c r="H67" i="55"/>
  <c r="J67" i="55"/>
  <c r="L67" i="55"/>
  <c r="N67" i="55"/>
  <c r="P67" i="55"/>
  <c r="R67" i="55"/>
  <c r="T67" i="55"/>
  <c r="V67" i="55"/>
  <c r="H68" i="55"/>
  <c r="J68" i="55"/>
  <c r="L68" i="55"/>
  <c r="N68" i="55"/>
  <c r="P68" i="55"/>
  <c r="R68" i="55"/>
  <c r="T68" i="55"/>
  <c r="V68" i="55"/>
  <c r="H69" i="55"/>
  <c r="J69" i="55"/>
  <c r="L69" i="55"/>
  <c r="N69" i="55"/>
  <c r="P69" i="55"/>
  <c r="R69" i="55"/>
  <c r="T69" i="55"/>
  <c r="V69" i="55"/>
  <c r="H70" i="55"/>
  <c r="J70" i="55"/>
  <c r="L70" i="55"/>
  <c r="N70" i="55"/>
  <c r="P70" i="55"/>
  <c r="R70" i="55"/>
  <c r="T70" i="55"/>
  <c r="V70" i="55"/>
  <c r="H71" i="55"/>
  <c r="J71" i="55"/>
  <c r="L71" i="55"/>
  <c r="N71" i="55"/>
  <c r="P71" i="55"/>
  <c r="R71" i="55"/>
  <c r="T71" i="55"/>
  <c r="V71" i="55"/>
  <c r="H72" i="55"/>
  <c r="J72" i="55"/>
  <c r="L72" i="55"/>
  <c r="N72" i="55"/>
  <c r="P72" i="55"/>
  <c r="R72" i="55"/>
  <c r="T72" i="55"/>
  <c r="V72" i="55"/>
  <c r="H73" i="55"/>
  <c r="J73" i="55"/>
  <c r="L73" i="55"/>
  <c r="N73" i="55"/>
  <c r="P73" i="55"/>
  <c r="R73" i="55"/>
  <c r="T73" i="55"/>
  <c r="V73" i="55"/>
  <c r="H74" i="55"/>
  <c r="J74" i="55"/>
  <c r="L74" i="55"/>
  <c r="N74" i="55"/>
  <c r="P74" i="55"/>
  <c r="R74" i="55"/>
  <c r="T74" i="55"/>
  <c r="V74" i="55"/>
  <c r="H75" i="55"/>
  <c r="J75" i="55"/>
  <c r="L75" i="55"/>
  <c r="N75" i="55"/>
  <c r="P75" i="55"/>
  <c r="R75" i="55"/>
  <c r="T75" i="55"/>
  <c r="V75" i="55"/>
  <c r="H76" i="55"/>
  <c r="J76" i="55"/>
  <c r="L76" i="55"/>
  <c r="N76" i="55"/>
  <c r="P76" i="55"/>
  <c r="R76" i="55"/>
  <c r="T76" i="55"/>
  <c r="G1314" i="38" a="1"/>
  <c r="G1314" i="38"/>
  <c r="V76" i="55"/>
  <c r="H77" i="55"/>
  <c r="J77" i="55"/>
  <c r="L77" i="55"/>
  <c r="N77" i="55"/>
  <c r="P77" i="55"/>
  <c r="R77" i="55"/>
  <c r="T77" i="55"/>
  <c r="V77" i="55"/>
  <c r="H78" i="55"/>
  <c r="J78" i="55"/>
  <c r="L78" i="55"/>
  <c r="N78" i="55"/>
  <c r="P78" i="55"/>
  <c r="R78" i="55"/>
  <c r="T78" i="55"/>
  <c r="V78" i="55"/>
  <c r="H79" i="55"/>
  <c r="J79" i="55"/>
  <c r="L79" i="55"/>
  <c r="N79" i="55"/>
  <c r="P79" i="55"/>
  <c r="R79" i="55"/>
  <c r="T79" i="55"/>
  <c r="V79" i="55"/>
  <c r="H80" i="55"/>
  <c r="J80" i="55"/>
  <c r="L80" i="55"/>
  <c r="N80" i="55"/>
  <c r="P80" i="55"/>
  <c r="R80" i="55"/>
  <c r="T80" i="55"/>
  <c r="V80" i="55"/>
  <c r="H81" i="55"/>
  <c r="J81" i="55"/>
  <c r="L81" i="55"/>
  <c r="N81" i="55"/>
  <c r="P81" i="55"/>
  <c r="R81" i="55"/>
  <c r="T81" i="55"/>
  <c r="V81" i="55"/>
  <c r="H82" i="55"/>
  <c r="J82" i="55"/>
  <c r="L82" i="55"/>
  <c r="N82" i="55"/>
  <c r="P82" i="55"/>
  <c r="R82" i="55"/>
  <c r="T82" i="55"/>
  <c r="V82" i="55"/>
  <c r="H83" i="55"/>
  <c r="J83" i="55"/>
  <c r="L83" i="55"/>
  <c r="N83" i="55"/>
  <c r="P83" i="55"/>
  <c r="R83" i="55"/>
  <c r="T83" i="55"/>
  <c r="V83" i="55"/>
  <c r="H84" i="55"/>
  <c r="J84" i="55"/>
  <c r="L84" i="55"/>
  <c r="N84" i="55"/>
  <c r="P84" i="55"/>
  <c r="R84" i="55"/>
  <c r="T84" i="55"/>
  <c r="V84" i="55"/>
  <c r="J85" i="55"/>
  <c r="L85" i="55"/>
  <c r="N85" i="55"/>
  <c r="P85" i="55"/>
  <c r="R85" i="55"/>
  <c r="T85" i="55"/>
  <c r="V85" i="55"/>
  <c r="L86" i="55"/>
  <c r="N86" i="55"/>
  <c r="P86" i="55"/>
  <c r="R86" i="55"/>
  <c r="T86" i="55"/>
  <c r="V86" i="55"/>
  <c r="H87" i="55"/>
  <c r="J87" i="55"/>
  <c r="L87" i="55"/>
  <c r="N87" i="55"/>
  <c r="P87" i="55"/>
  <c r="R87" i="55"/>
  <c r="T87" i="55"/>
  <c r="V87" i="55"/>
  <c r="H88" i="55"/>
  <c r="J88" i="55"/>
  <c r="L88" i="55"/>
  <c r="N88" i="55"/>
  <c r="P88" i="55"/>
  <c r="R88" i="55"/>
  <c r="T88" i="55"/>
  <c r="V88" i="55"/>
  <c r="H89" i="55"/>
  <c r="J89" i="55"/>
  <c r="L89" i="55"/>
  <c r="N89" i="55"/>
  <c r="P89" i="55"/>
  <c r="R89" i="55"/>
  <c r="T89" i="55"/>
  <c r="V89" i="55"/>
  <c r="H90" i="55"/>
  <c r="J90" i="55"/>
  <c r="L90" i="55"/>
  <c r="N90" i="55"/>
  <c r="P90" i="55"/>
  <c r="R90" i="55"/>
  <c r="T90" i="55"/>
  <c r="G1328" i="38" a="1"/>
  <c r="G1328" i="38"/>
  <c r="V90" i="55"/>
  <c r="H91" i="55"/>
  <c r="J91" i="55"/>
  <c r="L91" i="55"/>
  <c r="N91" i="55"/>
  <c r="P91" i="55"/>
  <c r="R91" i="55"/>
  <c r="T91" i="55"/>
  <c r="V91" i="55"/>
  <c r="H92" i="55"/>
  <c r="J92" i="55"/>
  <c r="L92" i="55"/>
  <c r="N92" i="55"/>
  <c r="P92" i="55"/>
  <c r="R92" i="55"/>
  <c r="T92" i="55"/>
  <c r="V92" i="55"/>
  <c r="H93" i="55"/>
  <c r="J93" i="55"/>
  <c r="L93" i="55"/>
  <c r="N93" i="55"/>
  <c r="P93" i="55"/>
  <c r="R93" i="55"/>
  <c r="T93" i="55"/>
  <c r="V93" i="55"/>
  <c r="H94" i="55"/>
  <c r="J94" i="55"/>
  <c r="L94" i="55"/>
  <c r="N94" i="55"/>
  <c r="P94" i="55"/>
  <c r="R94" i="55"/>
  <c r="T94" i="55"/>
  <c r="V94" i="55"/>
  <c r="H95" i="55"/>
  <c r="J95" i="55"/>
  <c r="L95" i="55"/>
  <c r="N95" i="55"/>
  <c r="P95" i="55"/>
  <c r="R95" i="55"/>
  <c r="T95" i="55"/>
  <c r="V95" i="55"/>
  <c r="H96" i="55"/>
  <c r="J96" i="55"/>
  <c r="L96" i="55"/>
  <c r="N96" i="55"/>
  <c r="P96" i="55"/>
  <c r="R96" i="55"/>
  <c r="T96" i="55"/>
  <c r="V96" i="55"/>
  <c r="H97" i="55"/>
  <c r="J97" i="55"/>
  <c r="L97" i="55"/>
  <c r="N97" i="55"/>
  <c r="P97" i="55"/>
  <c r="R97" i="55"/>
  <c r="T97" i="55"/>
  <c r="V97" i="55"/>
  <c r="H98" i="55"/>
  <c r="J98" i="55"/>
  <c r="L98" i="55"/>
  <c r="N98" i="55"/>
  <c r="P98" i="55"/>
  <c r="R98" i="55"/>
  <c r="T98" i="55"/>
  <c r="V98" i="55"/>
  <c r="H99" i="55"/>
  <c r="J99" i="55"/>
  <c r="L99" i="55"/>
  <c r="N99" i="55"/>
  <c r="P99" i="55"/>
  <c r="R99" i="55"/>
  <c r="T99" i="55"/>
  <c r="V99" i="55"/>
  <c r="H100" i="55"/>
  <c r="J100" i="55"/>
  <c r="L100" i="55"/>
  <c r="N100" i="55"/>
  <c r="P100" i="55"/>
  <c r="R100" i="55"/>
  <c r="T100" i="55"/>
  <c r="V100" i="55"/>
  <c r="H101" i="55"/>
  <c r="J101" i="55"/>
  <c r="L101" i="55"/>
  <c r="N101" i="55"/>
  <c r="P101" i="55"/>
  <c r="R101" i="55"/>
  <c r="T101" i="55"/>
  <c r="V101" i="55"/>
  <c r="H102" i="55"/>
  <c r="J102" i="55"/>
  <c r="L102" i="55"/>
  <c r="N102" i="55"/>
  <c r="P102" i="55"/>
  <c r="R102" i="55"/>
  <c r="T102" i="55"/>
  <c r="V102" i="55"/>
  <c r="H103" i="55"/>
  <c r="J103" i="55"/>
  <c r="L103" i="55"/>
  <c r="N103" i="55"/>
  <c r="P103" i="55"/>
  <c r="R103" i="55"/>
  <c r="T103" i="55"/>
  <c r="V103" i="55"/>
  <c r="H104" i="55"/>
  <c r="J104" i="55"/>
  <c r="L104" i="55"/>
  <c r="N104" i="55"/>
  <c r="P104" i="55"/>
  <c r="R104" i="55"/>
  <c r="T104" i="55"/>
  <c r="V104" i="55"/>
  <c r="H105" i="55"/>
  <c r="J105" i="55"/>
  <c r="L105" i="55"/>
  <c r="N105" i="55"/>
  <c r="P105" i="55"/>
  <c r="R105" i="55"/>
  <c r="T105" i="55"/>
  <c r="V105" i="55"/>
  <c r="H106" i="55"/>
  <c r="J106" i="55"/>
  <c r="L106" i="55"/>
  <c r="N106" i="55"/>
  <c r="P106" i="55"/>
  <c r="R106" i="55"/>
  <c r="T106" i="55"/>
  <c r="V106" i="55"/>
  <c r="H107" i="55"/>
  <c r="J107" i="55"/>
  <c r="L107" i="55"/>
  <c r="N107" i="55"/>
  <c r="P107" i="55"/>
  <c r="R107" i="55"/>
  <c r="T107" i="55"/>
  <c r="V107" i="55"/>
  <c r="H108" i="55"/>
  <c r="J108" i="55"/>
  <c r="L108" i="55"/>
  <c r="N108" i="55"/>
  <c r="P108" i="55"/>
  <c r="R108" i="55"/>
  <c r="T108" i="55"/>
  <c r="V108" i="55"/>
  <c r="H109" i="55"/>
  <c r="J109" i="55"/>
  <c r="L109" i="55"/>
  <c r="N109" i="55"/>
  <c r="P109" i="55"/>
  <c r="R109" i="55"/>
  <c r="T109" i="55"/>
  <c r="V109" i="55"/>
  <c r="H110" i="55"/>
  <c r="J110" i="55"/>
  <c r="L110" i="55"/>
  <c r="N110" i="55"/>
  <c r="P110" i="55"/>
  <c r="R110" i="55"/>
  <c r="T110" i="55"/>
  <c r="V110" i="55"/>
  <c r="H111" i="55"/>
  <c r="J111" i="55"/>
  <c r="L111" i="55"/>
  <c r="N111" i="55"/>
  <c r="P111" i="55"/>
  <c r="R111" i="55"/>
  <c r="T111" i="55"/>
  <c r="V111" i="55"/>
  <c r="H112" i="55"/>
  <c r="J112" i="55"/>
  <c r="L112" i="55"/>
  <c r="N112" i="55"/>
  <c r="P112" i="55"/>
  <c r="R112" i="55"/>
  <c r="T112" i="55"/>
  <c r="V112" i="55"/>
  <c r="H113" i="55"/>
  <c r="J113" i="55"/>
  <c r="L113" i="55"/>
  <c r="N113" i="55"/>
  <c r="P113" i="55"/>
  <c r="R113" i="55"/>
  <c r="T113" i="55"/>
  <c r="V113" i="55"/>
  <c r="H114" i="55"/>
  <c r="J114" i="55"/>
  <c r="L114" i="55"/>
  <c r="N114" i="55"/>
  <c r="P114" i="55"/>
  <c r="R114" i="55"/>
  <c r="T114" i="55"/>
  <c r="V114" i="55"/>
  <c r="V11" i="55"/>
  <c r="T11" i="55"/>
  <c r="R11" i="55"/>
  <c r="P11" i="55"/>
  <c r="N11" i="55"/>
  <c r="L11" i="55"/>
  <c r="J11" i="55"/>
  <c r="H11" i="55"/>
  <c r="F11" i="55"/>
  <c r="B1332" i="38"/>
  <c r="A1249" i="38"/>
  <c r="B1064" i="38"/>
  <c r="B1065" i="38"/>
  <c r="B1066" i="38"/>
  <c r="B1067" i="38"/>
  <c r="B1068" i="38"/>
  <c r="B1069" i="38"/>
  <c r="B1070" i="38"/>
  <c r="B1071" i="38"/>
  <c r="B1072" i="38"/>
  <c r="B1073" i="38"/>
  <c r="B1074" i="38"/>
  <c r="B1075" i="38"/>
  <c r="B1076" i="38"/>
  <c r="B1077" i="38"/>
  <c r="B1078" i="38"/>
  <c r="B1079" i="38"/>
  <c r="B1080" i="38"/>
  <c r="B1081" i="38"/>
  <c r="B1082" i="38"/>
  <c r="B1083" i="38"/>
  <c r="B1084" i="38"/>
  <c r="B1085" i="38"/>
  <c r="B1086" i="38"/>
  <c r="B1087" i="38"/>
  <c r="B1088" i="38"/>
  <c r="B1089" i="38"/>
  <c r="B1090" i="38"/>
  <c r="B1091" i="38"/>
  <c r="B1092" i="38"/>
  <c r="B1093" i="38"/>
  <c r="B1094" i="38"/>
  <c r="B1095" i="38"/>
  <c r="B1096" i="38"/>
  <c r="B1097" i="38"/>
  <c r="B1098" i="38"/>
  <c r="B1099" i="38"/>
  <c r="B1100" i="38"/>
  <c r="B1101" i="38"/>
  <c r="B1102" i="38"/>
  <c r="B1103" i="38"/>
  <c r="B1104" i="38"/>
  <c r="B1105" i="38"/>
  <c r="B1106" i="38"/>
  <c r="B1107" i="38"/>
  <c r="B1108" i="38"/>
  <c r="B1109" i="38"/>
  <c r="B1110" i="38"/>
  <c r="B1111" i="38"/>
  <c r="B1112" i="38"/>
  <c r="B1113" i="38"/>
  <c r="B1114" i="38"/>
  <c r="B1115" i="38"/>
  <c r="B1116" i="38"/>
  <c r="B1117" i="38"/>
  <c r="B1118" i="38"/>
  <c r="B1119" i="38"/>
  <c r="B1120" i="38"/>
  <c r="B1121" i="38"/>
  <c r="B1122" i="38"/>
  <c r="B1123" i="38"/>
  <c r="B1124" i="38"/>
  <c r="B1125" i="38"/>
  <c r="B1126" i="38"/>
  <c r="B1127" i="38"/>
  <c r="B1128" i="38"/>
  <c r="B1129" i="38"/>
  <c r="B1130" i="38"/>
  <c r="B1131" i="38"/>
  <c r="B1132" i="38"/>
  <c r="B1133" i="38"/>
  <c r="B1134" i="38"/>
  <c r="B1135" i="38"/>
  <c r="B1136" i="38"/>
  <c r="B1137" i="38"/>
  <c r="B1138" i="38"/>
  <c r="B1139" i="38"/>
  <c r="B1140" i="38"/>
  <c r="B1141" i="38"/>
  <c r="B1142" i="38"/>
  <c r="B1143" i="38"/>
  <c r="B1144" i="38"/>
  <c r="B1145" i="38"/>
  <c r="B1146" i="38"/>
  <c r="B1147" i="38"/>
  <c r="B1148" i="38"/>
  <c r="B1149" i="38"/>
  <c r="B1150" i="38"/>
  <c r="B1151" i="38"/>
  <c r="B1152" i="38"/>
  <c r="B1153" i="38"/>
  <c r="B1154" i="38"/>
  <c r="B1155" i="38"/>
  <c r="B1156" i="38"/>
  <c r="B1157" i="38"/>
  <c r="B1158" i="38"/>
  <c r="B1159" i="38"/>
  <c r="B1160" i="38"/>
  <c r="B1161" i="38"/>
  <c r="B1162" i="38"/>
  <c r="B1163" i="38"/>
  <c r="B1164" i="38"/>
  <c r="B1165" i="38"/>
  <c r="B1166" i="38"/>
  <c r="B1167" i="38"/>
  <c r="B1168" i="38"/>
  <c r="B1169" i="38"/>
  <c r="B1170" i="38"/>
  <c r="B1171" i="38"/>
  <c r="B1172" i="38"/>
  <c r="B1173" i="38"/>
  <c r="B1174" i="38"/>
  <c r="B1175" i="38"/>
  <c r="B1176" i="38"/>
  <c r="B1177" i="38"/>
  <c r="B1178" i="38"/>
  <c r="B1179" i="38"/>
  <c r="B1180" i="38"/>
  <c r="B1181" i="38"/>
  <c r="B1182" i="38"/>
  <c r="B1183" i="38"/>
  <c r="B1184" i="38"/>
  <c r="B1185" i="38"/>
  <c r="B1186" i="38"/>
  <c r="B1187" i="38"/>
  <c r="B1188" i="38"/>
  <c r="B1189" i="38"/>
  <c r="B1190" i="38"/>
  <c r="B1191" i="38"/>
  <c r="B1192" i="38"/>
  <c r="B1193" i="38"/>
  <c r="B1194" i="38"/>
  <c r="B1195" i="38"/>
  <c r="B1196" i="38"/>
  <c r="B1197" i="38"/>
  <c r="B1198" i="38"/>
  <c r="B1199" i="38"/>
  <c r="B1200" i="38"/>
  <c r="B1201" i="38"/>
  <c r="B1202" i="38"/>
  <c r="B1203" i="38"/>
  <c r="B1204" i="38"/>
  <c r="B1205" i="38"/>
  <c r="B1206" i="38"/>
  <c r="B1207" i="38"/>
  <c r="B1208" i="38"/>
  <c r="B1209" i="38"/>
  <c r="B1210" i="38"/>
  <c r="B1211" i="38"/>
  <c r="B1212" i="38"/>
  <c r="B1213" i="38"/>
  <c r="B1214" i="38"/>
  <c r="B1215" i="38"/>
  <c r="B1216" i="38"/>
  <c r="B1217" i="38"/>
  <c r="B1218" i="38"/>
  <c r="B1219" i="38"/>
  <c r="B1220" i="38"/>
  <c r="B1221" i="38"/>
  <c r="B1222" i="38"/>
  <c r="B1223" i="38"/>
  <c r="B1224" i="38"/>
  <c r="B1225" i="38"/>
  <c r="B1226" i="38"/>
  <c r="B1227" i="38"/>
  <c r="B1228" i="38"/>
  <c r="B1229" i="38"/>
  <c r="B1230" i="38"/>
  <c r="B1231" i="38"/>
  <c r="B1232" i="38"/>
  <c r="B1233" i="38"/>
  <c r="B1234" i="38"/>
  <c r="B1235" i="38"/>
  <c r="B1236" i="38"/>
  <c r="B1237" i="38"/>
  <c r="B1238" i="38"/>
  <c r="B1239" i="38"/>
  <c r="B1240" i="38"/>
  <c r="B1241" i="38"/>
  <c r="B1242" i="38"/>
  <c r="B1243" i="38"/>
  <c r="B1244" i="38"/>
  <c r="B1245" i="38"/>
  <c r="B1246" i="38"/>
  <c r="B1247" i="38"/>
  <c r="A1064" i="38"/>
  <c r="A1065" i="38"/>
  <c r="A1066" i="38"/>
  <c r="A1067" i="38"/>
  <c r="A1068" i="38"/>
  <c r="A1069" i="38"/>
  <c r="A1070" i="38"/>
  <c r="A1071" i="38"/>
  <c r="A1072" i="38"/>
  <c r="A1073" i="38"/>
  <c r="A1074" i="38"/>
  <c r="A1075" i="38"/>
  <c r="A1076" i="38"/>
  <c r="A1077" i="38"/>
  <c r="A1078" i="38"/>
  <c r="A1079" i="38"/>
  <c r="A1080" i="38"/>
  <c r="A1081" i="38"/>
  <c r="A1082" i="38"/>
  <c r="A1083" i="38"/>
  <c r="A1084" i="38"/>
  <c r="A1085" i="38"/>
  <c r="A1086" i="38"/>
  <c r="A1087" i="38"/>
  <c r="A1088" i="38"/>
  <c r="A1089" i="38"/>
  <c r="A1090" i="38"/>
  <c r="A1091" i="38"/>
  <c r="A1092" i="38"/>
  <c r="A1093" i="38"/>
  <c r="A1094" i="38"/>
  <c r="A1095" i="38"/>
  <c r="A1096" i="38"/>
  <c r="A1097" i="38"/>
  <c r="A1098" i="38"/>
  <c r="A1099" i="38"/>
  <c r="A1100" i="38"/>
  <c r="A1101" i="38"/>
  <c r="A1102" i="38"/>
  <c r="A1103" i="38"/>
  <c r="A1104" i="38"/>
  <c r="A1105" i="38"/>
  <c r="A1106" i="38"/>
  <c r="A1107" i="38"/>
  <c r="A1108" i="38"/>
  <c r="A1109" i="38"/>
  <c r="A1110" i="38"/>
  <c r="A1111" i="38"/>
  <c r="A1112" i="38"/>
  <c r="A1113" i="38"/>
  <c r="A1114" i="38"/>
  <c r="A1115" i="38"/>
  <c r="A1116" i="38"/>
  <c r="A1117" i="38"/>
  <c r="A1118" i="38"/>
  <c r="A1119" i="38"/>
  <c r="A1120" i="38"/>
  <c r="A1121" i="38"/>
  <c r="A1122" i="38"/>
  <c r="A1123" i="38"/>
  <c r="A1124" i="38"/>
  <c r="A1125" i="38"/>
  <c r="A1126" i="38"/>
  <c r="A1127" i="38"/>
  <c r="A1128" i="38"/>
  <c r="A1129" i="38"/>
  <c r="A1130" i="38"/>
  <c r="A1131" i="38"/>
  <c r="A1132" i="38"/>
  <c r="A1133" i="38"/>
  <c r="A1134" i="38"/>
  <c r="A1135" i="38"/>
  <c r="A1136" i="38"/>
  <c r="A1137" i="38"/>
  <c r="A1138" i="38"/>
  <c r="A1139" i="38"/>
  <c r="A1140" i="38"/>
  <c r="A1141" i="38"/>
  <c r="A1142" i="38"/>
  <c r="A1143" i="38"/>
  <c r="A1144" i="38"/>
  <c r="A1145" i="38"/>
  <c r="A1146" i="38"/>
  <c r="A1147" i="38"/>
  <c r="A1148" i="38"/>
  <c r="A1149" i="38"/>
  <c r="A1150" i="38"/>
  <c r="A1151" i="38"/>
  <c r="A1152" i="38"/>
  <c r="A1153" i="38"/>
  <c r="A1154" i="38"/>
  <c r="A1155" i="38"/>
  <c r="A1156" i="38"/>
  <c r="A1157" i="38"/>
  <c r="A1158" i="38"/>
  <c r="A1159" i="38"/>
  <c r="A1160" i="38"/>
  <c r="A1161" i="38"/>
  <c r="A1162" i="38"/>
  <c r="A1163" i="38"/>
  <c r="A1164" i="38"/>
  <c r="A1165" i="38"/>
  <c r="A1166" i="38"/>
  <c r="A1167" i="38"/>
  <c r="A1168" i="38"/>
  <c r="A1169" i="38"/>
  <c r="A1170" i="38"/>
  <c r="A1171" i="38"/>
  <c r="A1172" i="38"/>
  <c r="A1173" i="38"/>
  <c r="A1174" i="38"/>
  <c r="A1175" i="38"/>
  <c r="A1176" i="38"/>
  <c r="A1177" i="38"/>
  <c r="A1178" i="38"/>
  <c r="A1179" i="38"/>
  <c r="A1180" i="38"/>
  <c r="A1181" i="38"/>
  <c r="A1182" i="38"/>
  <c r="A1183" i="38"/>
  <c r="A1184" i="38"/>
  <c r="A1185" i="38"/>
  <c r="A1186" i="38"/>
  <c r="A1187" i="38"/>
  <c r="A1188" i="38"/>
  <c r="A1189" i="38"/>
  <c r="A1190" i="38"/>
  <c r="A1191" i="38"/>
  <c r="A1192" i="38"/>
  <c r="A1193" i="38"/>
  <c r="A1194" i="38"/>
  <c r="A1195" i="38"/>
  <c r="A1196" i="38"/>
  <c r="A1197" i="38"/>
  <c r="A1198" i="38"/>
  <c r="A1199" i="38"/>
  <c r="A1200" i="38"/>
  <c r="A1201" i="38"/>
  <c r="A1202" i="38"/>
  <c r="A1203" i="38"/>
  <c r="A1204" i="38"/>
  <c r="A1205" i="38"/>
  <c r="A1206" i="38"/>
  <c r="A1207" i="38"/>
  <c r="A1208" i="38"/>
  <c r="A1209" i="38"/>
  <c r="A1210" i="38"/>
  <c r="A1211" i="38"/>
  <c r="A1212" i="38"/>
  <c r="A1213" i="38"/>
  <c r="A1214" i="38"/>
  <c r="A1215" i="38"/>
  <c r="A1216" i="38"/>
  <c r="A1217" i="38"/>
  <c r="A1218" i="38"/>
  <c r="A1219" i="38"/>
  <c r="A1220" i="38"/>
  <c r="A1221" i="38"/>
  <c r="A1222" i="38"/>
  <c r="A1223" i="38"/>
  <c r="A1224" i="38"/>
  <c r="A1225" i="38"/>
  <c r="A1226" i="38"/>
  <c r="A1227" i="38"/>
  <c r="A1228" i="38"/>
  <c r="A1229" i="38"/>
  <c r="A1230" i="38"/>
  <c r="A1231" i="38"/>
  <c r="A1232" i="38"/>
  <c r="A1233" i="38"/>
  <c r="A1234" i="38"/>
  <c r="A1235" i="38"/>
  <c r="A1236" i="38"/>
  <c r="A1237" i="38"/>
  <c r="A1238" i="38"/>
  <c r="A1239" i="38"/>
  <c r="A1240" i="38"/>
  <c r="A1241" i="38"/>
  <c r="A1242" i="38"/>
  <c r="A1243" i="38"/>
  <c r="A1244" i="38"/>
  <c r="A1245" i="38"/>
  <c r="A1246" i="38"/>
  <c r="A1247" i="38"/>
  <c r="S9" i="56"/>
  <c r="Q9" i="56"/>
  <c r="M9" i="56"/>
  <c r="K9" i="56"/>
  <c r="I9" i="56"/>
  <c r="G9" i="56"/>
  <c r="X9" i="55"/>
  <c r="W9" i="55"/>
  <c r="U9" i="55"/>
  <c r="S9" i="55"/>
  <c r="Q9" i="55"/>
  <c r="O9" i="55"/>
  <c r="M9" i="55"/>
  <c r="K9" i="55"/>
  <c r="I9" i="55"/>
  <c r="G9" i="55"/>
  <c r="E9" i="55"/>
  <c r="G1248" i="38" a="1"/>
  <c r="G1248" i="38"/>
  <c r="B1049" i="38"/>
  <c r="B1050" i="38"/>
  <c r="B1051" i="38"/>
  <c r="B1052" i="38"/>
  <c r="B1053" i="38"/>
  <c r="B1054" i="38"/>
  <c r="B1055" i="38"/>
  <c r="B1056" i="38"/>
  <c r="B1057" i="38"/>
  <c r="B1058" i="38"/>
  <c r="B1059" i="38"/>
  <c r="B1060" i="38"/>
  <c r="B1061" i="38"/>
  <c r="B1048" i="38"/>
  <c r="A1049" i="38"/>
  <c r="A1050" i="38"/>
  <c r="A1051" i="38"/>
  <c r="A1052" i="38"/>
  <c r="A1053" i="38"/>
  <c r="A1054" i="38"/>
  <c r="A1055" i="38"/>
  <c r="A1056" i="38"/>
  <c r="A1057" i="38"/>
  <c r="A1058" i="38"/>
  <c r="A1059" i="38"/>
  <c r="A1060" i="38"/>
  <c r="A1061" i="38"/>
  <c r="A1048" i="38"/>
  <c r="J12" i="54"/>
  <c r="L12" i="54"/>
  <c r="N12" i="54"/>
  <c r="P12" i="54"/>
  <c r="R12" i="54"/>
  <c r="T12" i="54"/>
  <c r="V12" i="54"/>
  <c r="J13" i="54"/>
  <c r="L13" i="54"/>
  <c r="N13" i="54"/>
  <c r="P13" i="54"/>
  <c r="R13" i="54"/>
  <c r="T13" i="54"/>
  <c r="V13" i="54"/>
  <c r="J14" i="54"/>
  <c r="L14" i="54"/>
  <c r="N14" i="54"/>
  <c r="P14" i="54"/>
  <c r="R14" i="54"/>
  <c r="T14" i="54"/>
  <c r="V14" i="54"/>
  <c r="J15" i="54"/>
  <c r="L15" i="54"/>
  <c r="N15" i="54"/>
  <c r="P15" i="54"/>
  <c r="R15" i="54"/>
  <c r="T15" i="54"/>
  <c r="V15" i="54"/>
  <c r="J16" i="54"/>
  <c r="L16" i="54"/>
  <c r="N16" i="54"/>
  <c r="P16" i="54"/>
  <c r="R16" i="54"/>
  <c r="T16" i="54"/>
  <c r="V16" i="54"/>
  <c r="J17" i="54"/>
  <c r="L17" i="54"/>
  <c r="N17" i="54"/>
  <c r="P17" i="54"/>
  <c r="R17" i="54"/>
  <c r="T17" i="54"/>
  <c r="V17" i="54"/>
  <c r="J18" i="54"/>
  <c r="L18" i="54"/>
  <c r="N18" i="54"/>
  <c r="P18" i="54"/>
  <c r="R18" i="54"/>
  <c r="T18" i="54"/>
  <c r="V18" i="54"/>
  <c r="J19" i="54"/>
  <c r="L19" i="54"/>
  <c r="N19" i="54"/>
  <c r="P19" i="54"/>
  <c r="R19" i="54"/>
  <c r="T19" i="54"/>
  <c r="V19" i="54"/>
  <c r="J20" i="54"/>
  <c r="L20" i="54"/>
  <c r="N20" i="54"/>
  <c r="P20" i="54"/>
  <c r="R20" i="54"/>
  <c r="T20" i="54"/>
  <c r="V20" i="54"/>
  <c r="J21" i="54"/>
  <c r="L21" i="54"/>
  <c r="N21" i="54"/>
  <c r="P21" i="54"/>
  <c r="R21" i="54"/>
  <c r="T21" i="54"/>
  <c r="V21" i="54"/>
  <c r="J22" i="54"/>
  <c r="L22" i="54"/>
  <c r="N22" i="54"/>
  <c r="P22" i="54"/>
  <c r="R22" i="54"/>
  <c r="T22" i="54"/>
  <c r="V22" i="54"/>
  <c r="J23" i="54"/>
  <c r="L23" i="54"/>
  <c r="N23" i="54"/>
  <c r="P23" i="54"/>
  <c r="R23" i="54"/>
  <c r="T23" i="54"/>
  <c r="V23" i="54"/>
  <c r="J24" i="54"/>
  <c r="L24" i="54"/>
  <c r="N24" i="54"/>
  <c r="P24" i="54"/>
  <c r="R24" i="54"/>
  <c r="T24" i="54"/>
  <c r="V24" i="54"/>
  <c r="J25" i="54"/>
  <c r="L25" i="54"/>
  <c r="N25" i="54"/>
  <c r="P25" i="54"/>
  <c r="R25" i="54"/>
  <c r="T25" i="54"/>
  <c r="V25" i="54"/>
  <c r="J26" i="54"/>
  <c r="L26" i="54"/>
  <c r="N26" i="54"/>
  <c r="P26" i="54"/>
  <c r="R26" i="54"/>
  <c r="T26" i="54"/>
  <c r="V26" i="54"/>
  <c r="J27" i="54"/>
  <c r="L27" i="54"/>
  <c r="N27" i="54"/>
  <c r="P27" i="54"/>
  <c r="R27" i="54"/>
  <c r="T27" i="54"/>
  <c r="V27" i="54"/>
  <c r="J28" i="54"/>
  <c r="L28" i="54"/>
  <c r="N28" i="54"/>
  <c r="P28" i="54"/>
  <c r="R28" i="54"/>
  <c r="T28" i="54"/>
  <c r="V28" i="54"/>
  <c r="J29" i="54"/>
  <c r="L29" i="54"/>
  <c r="N29" i="54"/>
  <c r="P29" i="54"/>
  <c r="R29" i="54"/>
  <c r="T29" i="54"/>
  <c r="V29" i="54"/>
  <c r="J30" i="54"/>
  <c r="L30" i="54"/>
  <c r="N30" i="54"/>
  <c r="P30" i="54"/>
  <c r="R30" i="54"/>
  <c r="T30" i="54"/>
  <c r="V30" i="54"/>
  <c r="J31" i="54"/>
  <c r="L31" i="54"/>
  <c r="N31" i="54"/>
  <c r="P31" i="54"/>
  <c r="R31" i="54"/>
  <c r="T31" i="54"/>
  <c r="V31" i="54"/>
  <c r="J32" i="54"/>
  <c r="L32" i="54"/>
  <c r="N32" i="54"/>
  <c r="P32" i="54"/>
  <c r="R32" i="54"/>
  <c r="T32" i="54"/>
  <c r="V32" i="54"/>
  <c r="J33" i="54"/>
  <c r="L33" i="54"/>
  <c r="N33" i="54"/>
  <c r="P33" i="54"/>
  <c r="R33" i="54"/>
  <c r="T33" i="54"/>
  <c r="V33" i="54"/>
  <c r="J34" i="54"/>
  <c r="L34" i="54"/>
  <c r="N34" i="54"/>
  <c r="P34" i="54"/>
  <c r="R34" i="54"/>
  <c r="T34" i="54"/>
  <c r="V34" i="54"/>
  <c r="J35" i="54"/>
  <c r="L35" i="54"/>
  <c r="N35" i="54"/>
  <c r="P35" i="54"/>
  <c r="R35" i="54"/>
  <c r="T35" i="54"/>
  <c r="V35" i="54"/>
  <c r="J36" i="54"/>
  <c r="L36" i="54"/>
  <c r="N36" i="54"/>
  <c r="P36" i="54"/>
  <c r="R36" i="54"/>
  <c r="T36" i="54"/>
  <c r="V36" i="54"/>
  <c r="J37" i="54"/>
  <c r="L37" i="54"/>
  <c r="N37" i="54"/>
  <c r="P37" i="54"/>
  <c r="R37" i="54"/>
  <c r="T37" i="54"/>
  <c r="V37" i="54"/>
  <c r="J38" i="54"/>
  <c r="L38" i="54"/>
  <c r="N38" i="54"/>
  <c r="P38" i="54"/>
  <c r="R38" i="54"/>
  <c r="T38" i="54"/>
  <c r="V38" i="54"/>
  <c r="F12" i="54"/>
  <c r="F13" i="54"/>
  <c r="F14" i="54"/>
  <c r="D1051" i="38" a="1"/>
  <c r="D1051" i="38"/>
  <c r="E1051" i="38"/>
  <c r="F15" i="54"/>
  <c r="F16" i="54"/>
  <c r="F17" i="54"/>
  <c r="F18" i="54"/>
  <c r="F19" i="54"/>
  <c r="F20" i="54"/>
  <c r="F21" i="54"/>
  <c r="F22" i="54"/>
  <c r="F23" i="54"/>
  <c r="F24" i="54"/>
  <c r="V11" i="54"/>
  <c r="T11" i="54"/>
  <c r="R11" i="54"/>
  <c r="P11" i="54"/>
  <c r="N11" i="54"/>
  <c r="L11" i="54"/>
  <c r="J11" i="54"/>
  <c r="F11" i="54"/>
  <c r="B1046" i="38"/>
  <c r="B1025" i="38"/>
  <c r="A1026" i="38"/>
  <c r="B1026" i="38"/>
  <c r="A1027" i="38"/>
  <c r="B1027" i="38"/>
  <c r="A1028" i="38"/>
  <c r="B1028" i="38"/>
  <c r="A1029" i="38"/>
  <c r="B1029" i="38"/>
  <c r="A1030" i="38"/>
  <c r="B1030" i="38"/>
  <c r="A1031" i="38"/>
  <c r="B1031" i="38"/>
  <c r="A1032" i="38"/>
  <c r="B1032" i="38"/>
  <c r="A1033" i="38"/>
  <c r="B1033" i="38"/>
  <c r="B1034" i="38"/>
  <c r="B1035" i="38"/>
  <c r="A1036" i="38"/>
  <c r="B1036" i="38"/>
  <c r="B1037" i="38"/>
  <c r="B1038" i="38"/>
  <c r="A1039" i="38"/>
  <c r="B1039" i="38"/>
  <c r="A1040" i="38"/>
  <c r="B1040" i="38"/>
  <c r="A1041" i="38"/>
  <c r="B1041" i="38"/>
  <c r="A1042" i="38"/>
  <c r="B1042" i="38"/>
  <c r="A1043" i="38"/>
  <c r="B1043" i="38"/>
  <c r="A1044" i="38"/>
  <c r="B1044" i="38"/>
  <c r="A1045" i="38"/>
  <c r="B1045" i="38"/>
  <c r="B1024" i="38"/>
  <c r="A864" i="38"/>
  <c r="B864" i="38"/>
  <c r="A865" i="38"/>
  <c r="B865" i="38"/>
  <c r="A866" i="38"/>
  <c r="B866" i="38"/>
  <c r="A867" i="38"/>
  <c r="B867" i="38"/>
  <c r="A868" i="38"/>
  <c r="B868" i="38"/>
  <c r="A869" i="38"/>
  <c r="B869" i="38"/>
  <c r="A870" i="38"/>
  <c r="B870" i="38"/>
  <c r="A871" i="38"/>
  <c r="B871" i="38"/>
  <c r="A872" i="38"/>
  <c r="B872" i="38"/>
  <c r="A873" i="38"/>
  <c r="B873" i="38"/>
  <c r="A874" i="38"/>
  <c r="B874" i="38"/>
  <c r="A875" i="38"/>
  <c r="B875" i="38"/>
  <c r="A876" i="38"/>
  <c r="B876" i="38"/>
  <c r="A877" i="38"/>
  <c r="B877" i="38"/>
  <c r="A878" i="38"/>
  <c r="B878" i="38"/>
  <c r="A879" i="38"/>
  <c r="B879" i="38"/>
  <c r="A880" i="38"/>
  <c r="B880" i="38"/>
  <c r="A881" i="38"/>
  <c r="B881" i="38"/>
  <c r="A882" i="38"/>
  <c r="B882" i="38"/>
  <c r="A883" i="38"/>
  <c r="B883" i="38"/>
  <c r="A884" i="38"/>
  <c r="B884" i="38"/>
  <c r="A885" i="38"/>
  <c r="B885" i="38"/>
  <c r="A886" i="38"/>
  <c r="B886" i="38"/>
  <c r="A887" i="38"/>
  <c r="B887" i="38"/>
  <c r="A888" i="38"/>
  <c r="B888" i="38"/>
  <c r="A889" i="38"/>
  <c r="B889" i="38"/>
  <c r="A890" i="38"/>
  <c r="B890" i="38"/>
  <c r="A891" i="38"/>
  <c r="B891" i="38"/>
  <c r="A892" i="38"/>
  <c r="B892" i="38"/>
  <c r="A893" i="38"/>
  <c r="B893" i="38"/>
  <c r="A894" i="38"/>
  <c r="B894" i="38"/>
  <c r="A895" i="38"/>
  <c r="B895" i="38"/>
  <c r="A896" i="38"/>
  <c r="B896" i="38"/>
  <c r="A897" i="38"/>
  <c r="B897" i="38"/>
  <c r="A898" i="38"/>
  <c r="B898" i="38"/>
  <c r="A899" i="38"/>
  <c r="B899" i="38"/>
  <c r="F120" i="8"/>
  <c r="D849" i="38" a="1"/>
  <c r="D849" i="38"/>
  <c r="E849" i="38"/>
  <c r="H120" i="8"/>
  <c r="J120" i="8"/>
  <c r="L120" i="8"/>
  <c r="M120" i="8"/>
  <c r="O120" i="8"/>
  <c r="Q120" i="8"/>
  <c r="S120" i="8"/>
  <c r="U120" i="8"/>
  <c r="F121" i="8"/>
  <c r="D850" i="38" a="1"/>
  <c r="D850" i="38"/>
  <c r="E850" i="38"/>
  <c r="H121" i="8"/>
  <c r="J121" i="8"/>
  <c r="L121" i="8"/>
  <c r="M121" i="8"/>
  <c r="O121" i="8"/>
  <c r="Q121" i="8"/>
  <c r="S121" i="8"/>
  <c r="U121" i="8"/>
  <c r="F122" i="8"/>
  <c r="H122" i="8"/>
  <c r="J122" i="8"/>
  <c r="L122" i="8"/>
  <c r="M122" i="8"/>
  <c r="O122" i="8"/>
  <c r="Q122" i="8"/>
  <c r="S122" i="8"/>
  <c r="U122" i="8"/>
  <c r="F123" i="8"/>
  <c r="H123" i="8"/>
  <c r="J123" i="8"/>
  <c r="L123" i="8"/>
  <c r="M123" i="8"/>
  <c r="O123" i="8"/>
  <c r="Q123" i="8"/>
  <c r="S123" i="8"/>
  <c r="U123" i="8"/>
  <c r="F124" i="8"/>
  <c r="D853" i="38" a="1"/>
  <c r="D853" i="38"/>
  <c r="E853" i="38"/>
  <c r="H124" i="8"/>
  <c r="J124" i="8"/>
  <c r="L124" i="8"/>
  <c r="M124" i="8"/>
  <c r="O124" i="8"/>
  <c r="Q124" i="8"/>
  <c r="S124" i="8"/>
  <c r="U124" i="8"/>
  <c r="F125" i="8"/>
  <c r="D854" i="38" a="1"/>
  <c r="D854" i="38"/>
  <c r="E854" i="38"/>
  <c r="H125" i="8"/>
  <c r="J125" i="8"/>
  <c r="L125" i="8"/>
  <c r="M125" i="8"/>
  <c r="O125" i="8"/>
  <c r="Q125" i="8"/>
  <c r="S125" i="8"/>
  <c r="U125" i="8"/>
  <c r="F126" i="8"/>
  <c r="D855" i="38" a="1"/>
  <c r="D855" i="38"/>
  <c r="E855" i="38"/>
  <c r="H126" i="8"/>
  <c r="J126" i="8"/>
  <c r="L126" i="8"/>
  <c r="M126" i="8"/>
  <c r="O126" i="8"/>
  <c r="Q126" i="8"/>
  <c r="S126" i="8"/>
  <c r="U126" i="8"/>
  <c r="F127" i="8"/>
  <c r="D856" i="38" a="1"/>
  <c r="D856" i="38"/>
  <c r="E856" i="38"/>
  <c r="H127" i="8"/>
  <c r="J127" i="8"/>
  <c r="L127" i="8"/>
  <c r="M127" i="8"/>
  <c r="O127" i="8"/>
  <c r="Q127" i="8"/>
  <c r="S127" i="8"/>
  <c r="U127" i="8"/>
  <c r="F128" i="8"/>
  <c r="D857" i="38" a="1"/>
  <c r="D857" i="38"/>
  <c r="E857" i="38"/>
  <c r="H128" i="8"/>
  <c r="J128" i="8"/>
  <c r="L128" i="8"/>
  <c r="M128" i="8"/>
  <c r="O128" i="8"/>
  <c r="Q128" i="8"/>
  <c r="S128" i="8"/>
  <c r="U128" i="8"/>
  <c r="F129" i="8"/>
  <c r="D858" i="38" a="1"/>
  <c r="D858" i="38"/>
  <c r="E858" i="38"/>
  <c r="H129" i="8"/>
  <c r="J129" i="8"/>
  <c r="L129" i="8"/>
  <c r="M129" i="8"/>
  <c r="O129" i="8"/>
  <c r="Q129" i="8"/>
  <c r="S129" i="8"/>
  <c r="U129" i="8"/>
  <c r="F130" i="8"/>
  <c r="D859" i="38" a="1"/>
  <c r="D859" i="38"/>
  <c r="E859" i="38"/>
  <c r="H130" i="8"/>
  <c r="J130" i="8"/>
  <c r="L130" i="8"/>
  <c r="M130" i="8"/>
  <c r="O130" i="8"/>
  <c r="Q130" i="8"/>
  <c r="S130" i="8"/>
  <c r="U130" i="8"/>
  <c r="F131" i="8"/>
  <c r="D860" i="38" a="1"/>
  <c r="D860" i="38"/>
  <c r="E860" i="38"/>
  <c r="H131" i="8"/>
  <c r="J131" i="8"/>
  <c r="L131" i="8"/>
  <c r="M131" i="8"/>
  <c r="O131" i="8"/>
  <c r="Q131" i="8"/>
  <c r="S131" i="8"/>
  <c r="U131" i="8"/>
  <c r="F132" i="8"/>
  <c r="D861" i="38" a="1"/>
  <c r="D861" i="38"/>
  <c r="E861" i="38"/>
  <c r="H132" i="8"/>
  <c r="J132" i="8"/>
  <c r="L132" i="8"/>
  <c r="M132" i="8"/>
  <c r="O132" i="8"/>
  <c r="Q132" i="8"/>
  <c r="S132" i="8"/>
  <c r="U132" i="8"/>
  <c r="F133" i="8"/>
  <c r="D862" i="38" a="1"/>
  <c r="D862" i="38"/>
  <c r="E862" i="38"/>
  <c r="H133" i="8"/>
  <c r="J133" i="8"/>
  <c r="L133" i="8"/>
  <c r="M133" i="8"/>
  <c r="O133" i="8"/>
  <c r="Q133" i="8"/>
  <c r="S133" i="8"/>
  <c r="U133" i="8"/>
  <c r="F134" i="8"/>
  <c r="H134" i="8"/>
  <c r="J134" i="8"/>
  <c r="L134" i="8"/>
  <c r="M134" i="8"/>
  <c r="O134" i="8"/>
  <c r="Q134" i="8"/>
  <c r="S134" i="8"/>
  <c r="U134" i="8"/>
  <c r="F135" i="8"/>
  <c r="H135" i="8"/>
  <c r="J135" i="8"/>
  <c r="L135" i="8"/>
  <c r="M135" i="8"/>
  <c r="O135" i="8"/>
  <c r="Q135" i="8"/>
  <c r="S135" i="8"/>
  <c r="U135" i="8"/>
  <c r="F136" i="8"/>
  <c r="D865" i="38" a="1"/>
  <c r="D865" i="38"/>
  <c r="E865" i="38"/>
  <c r="H136" i="8"/>
  <c r="J136" i="8"/>
  <c r="L136" i="8"/>
  <c r="M136" i="8"/>
  <c r="O136" i="8"/>
  <c r="Q136" i="8"/>
  <c r="S136" i="8"/>
  <c r="U136" i="8"/>
  <c r="F137" i="8"/>
  <c r="D866" i="38" a="1"/>
  <c r="D866" i="38"/>
  <c r="E866" i="38"/>
  <c r="H137" i="8"/>
  <c r="J137" i="8"/>
  <c r="L137" i="8"/>
  <c r="M137" i="8"/>
  <c r="O137" i="8"/>
  <c r="Q137" i="8"/>
  <c r="S137" i="8"/>
  <c r="U137" i="8"/>
  <c r="F138" i="8"/>
  <c r="D867" i="38" a="1"/>
  <c r="D867" i="38"/>
  <c r="E867" i="38"/>
  <c r="H138" i="8"/>
  <c r="J138" i="8"/>
  <c r="L138" i="8"/>
  <c r="M138" i="8"/>
  <c r="O138" i="8"/>
  <c r="Q138" i="8"/>
  <c r="S138" i="8"/>
  <c r="U138" i="8"/>
  <c r="F139" i="8"/>
  <c r="D868" i="38" a="1"/>
  <c r="D868" i="38"/>
  <c r="E868" i="38"/>
  <c r="H139" i="8"/>
  <c r="J139" i="8"/>
  <c r="L139" i="8"/>
  <c r="M139" i="8"/>
  <c r="O139" i="8"/>
  <c r="Q139" i="8"/>
  <c r="S139" i="8"/>
  <c r="U139" i="8"/>
  <c r="F140" i="8"/>
  <c r="H140" i="8"/>
  <c r="J140" i="8"/>
  <c r="L140" i="8"/>
  <c r="O140" i="8"/>
  <c r="Q140" i="8"/>
  <c r="S140" i="8"/>
  <c r="U140" i="8"/>
  <c r="F141" i="8"/>
  <c r="D870" i="38" a="1"/>
  <c r="D870" i="38"/>
  <c r="E870" i="38"/>
  <c r="H141" i="8"/>
  <c r="J141" i="8"/>
  <c r="L141" i="8"/>
  <c r="M141" i="8"/>
  <c r="O141" i="8"/>
  <c r="Q141" i="8"/>
  <c r="S141" i="8"/>
  <c r="U141" i="8"/>
  <c r="F142" i="8"/>
  <c r="D871" i="38" a="1"/>
  <c r="D871" i="38"/>
  <c r="E871" i="38"/>
  <c r="H142" i="8"/>
  <c r="J142" i="8"/>
  <c r="L142" i="8"/>
  <c r="M142" i="8"/>
  <c r="O142" i="8"/>
  <c r="Q142" i="8"/>
  <c r="S142" i="8"/>
  <c r="U142" i="8"/>
  <c r="F143" i="8"/>
  <c r="D872" i="38" a="1"/>
  <c r="D872" i="38"/>
  <c r="E872" i="38"/>
  <c r="H143" i="8"/>
  <c r="J143" i="8"/>
  <c r="L143" i="8"/>
  <c r="M143" i="8"/>
  <c r="O143" i="8"/>
  <c r="Q143" i="8"/>
  <c r="S143" i="8"/>
  <c r="U143" i="8"/>
  <c r="F144" i="8"/>
  <c r="D873" i="38" a="1"/>
  <c r="D873" i="38"/>
  <c r="E873" i="38"/>
  <c r="H144" i="8"/>
  <c r="J144" i="8"/>
  <c r="L144" i="8"/>
  <c r="M144" i="8"/>
  <c r="O144" i="8"/>
  <c r="Q144" i="8"/>
  <c r="S144" i="8"/>
  <c r="U144" i="8"/>
  <c r="F145" i="8"/>
  <c r="D874" i="38" a="1"/>
  <c r="D874" i="38"/>
  <c r="E874" i="38"/>
  <c r="H145" i="8"/>
  <c r="J145" i="8"/>
  <c r="L145" i="8"/>
  <c r="M145" i="8"/>
  <c r="O145" i="8"/>
  <c r="Q145" i="8"/>
  <c r="S145" i="8"/>
  <c r="U145" i="8"/>
  <c r="F146" i="8"/>
  <c r="H146" i="8"/>
  <c r="J146" i="8"/>
  <c r="L146" i="8"/>
  <c r="M146" i="8"/>
  <c r="O146" i="8"/>
  <c r="Q146" i="8"/>
  <c r="S146" i="8"/>
  <c r="U146" i="8"/>
  <c r="F147" i="8"/>
  <c r="D876" i="38" a="1"/>
  <c r="D876" i="38"/>
  <c r="E876" i="38"/>
  <c r="H147" i="8"/>
  <c r="J147" i="8"/>
  <c r="L147" i="8"/>
  <c r="M147" i="8"/>
  <c r="O147" i="8"/>
  <c r="Q147" i="8"/>
  <c r="S147" i="8"/>
  <c r="U147" i="8"/>
  <c r="F148" i="8"/>
  <c r="D877" i="38" a="1"/>
  <c r="D877" i="38"/>
  <c r="E877" i="38"/>
  <c r="H148" i="8"/>
  <c r="J148" i="8"/>
  <c r="L148" i="8"/>
  <c r="M148" i="8"/>
  <c r="O148" i="8"/>
  <c r="Q148" i="8"/>
  <c r="S148" i="8"/>
  <c r="U148" i="8"/>
  <c r="F149" i="8"/>
  <c r="D878" i="38" a="1"/>
  <c r="D878" i="38"/>
  <c r="E878" i="38"/>
  <c r="H149" i="8"/>
  <c r="J149" i="8"/>
  <c r="L149" i="8"/>
  <c r="M149" i="8"/>
  <c r="O149" i="8"/>
  <c r="Q149" i="8"/>
  <c r="S149" i="8"/>
  <c r="U149" i="8"/>
  <c r="F150" i="8"/>
  <c r="D879" i="38" a="1"/>
  <c r="D879" i="38"/>
  <c r="E879" i="38"/>
  <c r="H150" i="8"/>
  <c r="J150" i="8"/>
  <c r="L150" i="8"/>
  <c r="M150" i="8"/>
  <c r="O150" i="8"/>
  <c r="Q150" i="8"/>
  <c r="S150" i="8"/>
  <c r="U150" i="8"/>
  <c r="F151" i="8"/>
  <c r="D880" i="38" a="1"/>
  <c r="D880" i="38"/>
  <c r="E880" i="38"/>
  <c r="H151" i="8"/>
  <c r="J151" i="8"/>
  <c r="L151" i="8"/>
  <c r="M151" i="8"/>
  <c r="O151" i="8"/>
  <c r="Q151" i="8"/>
  <c r="S151" i="8"/>
  <c r="U151" i="8"/>
  <c r="F152" i="8"/>
  <c r="D881" i="38" a="1"/>
  <c r="D881" i="38"/>
  <c r="E881" i="38"/>
  <c r="H152" i="8"/>
  <c r="J152" i="8"/>
  <c r="L152" i="8"/>
  <c r="M152" i="8"/>
  <c r="O152" i="8"/>
  <c r="Q152" i="8"/>
  <c r="S152" i="8"/>
  <c r="U152" i="8"/>
  <c r="F153" i="8"/>
  <c r="D882" i="38" a="1"/>
  <c r="D882" i="38"/>
  <c r="E882" i="38"/>
  <c r="H153" i="8"/>
  <c r="J153" i="8"/>
  <c r="L153" i="8"/>
  <c r="M153" i="8"/>
  <c r="O153" i="8"/>
  <c r="Q153" i="8"/>
  <c r="S153" i="8"/>
  <c r="U153" i="8"/>
  <c r="F154" i="8"/>
  <c r="D883" i="38" a="1"/>
  <c r="D883" i="38"/>
  <c r="E883" i="38"/>
  <c r="H154" i="8"/>
  <c r="J154" i="8"/>
  <c r="L154" i="8"/>
  <c r="M154" i="8"/>
  <c r="O154" i="8"/>
  <c r="Q154" i="8"/>
  <c r="S154" i="8"/>
  <c r="U154" i="8"/>
  <c r="F155" i="8"/>
  <c r="D884" i="38" a="1"/>
  <c r="D884" i="38"/>
  <c r="E884" i="38"/>
  <c r="H155" i="8"/>
  <c r="J155" i="8"/>
  <c r="L155" i="8"/>
  <c r="M155" i="8"/>
  <c r="O155" i="8"/>
  <c r="Q155" i="8"/>
  <c r="S155" i="8"/>
  <c r="U155" i="8"/>
  <c r="F156" i="8"/>
  <c r="D885" i="38" a="1"/>
  <c r="D885" i="38"/>
  <c r="E885" i="38"/>
  <c r="H156" i="8"/>
  <c r="J156" i="8"/>
  <c r="L156" i="8"/>
  <c r="M156" i="8"/>
  <c r="O156" i="8"/>
  <c r="Q156" i="8"/>
  <c r="S156" i="8"/>
  <c r="U156" i="8"/>
  <c r="F157" i="8"/>
  <c r="D886" i="38" a="1"/>
  <c r="D886" i="38"/>
  <c r="E886" i="38"/>
  <c r="H157" i="8"/>
  <c r="J157" i="8"/>
  <c r="L157" i="8"/>
  <c r="M157" i="8"/>
  <c r="O157" i="8"/>
  <c r="Q157" i="8"/>
  <c r="S157" i="8"/>
  <c r="U157" i="8"/>
  <c r="F158" i="8"/>
  <c r="H158" i="8"/>
  <c r="J158" i="8"/>
  <c r="L158" i="8"/>
  <c r="M158" i="8"/>
  <c r="O158" i="8"/>
  <c r="Q158" i="8"/>
  <c r="S158" i="8"/>
  <c r="U158" i="8"/>
  <c r="F159" i="8"/>
  <c r="D888" i="38" a="1"/>
  <c r="D888" i="38"/>
  <c r="E888" i="38"/>
  <c r="H159" i="8"/>
  <c r="J159" i="8"/>
  <c r="L159" i="8"/>
  <c r="M159" i="8"/>
  <c r="O159" i="8"/>
  <c r="Q159" i="8"/>
  <c r="S159" i="8"/>
  <c r="U159" i="8"/>
  <c r="F160" i="8"/>
  <c r="D889" i="38" a="1"/>
  <c r="D889" i="38"/>
  <c r="E889" i="38"/>
  <c r="H160" i="8"/>
  <c r="J160" i="8"/>
  <c r="L160" i="8"/>
  <c r="M160" i="8"/>
  <c r="O160" i="8"/>
  <c r="Q160" i="8"/>
  <c r="S160" i="8"/>
  <c r="U160" i="8"/>
  <c r="F161" i="8"/>
  <c r="D890" i="38" a="1"/>
  <c r="D890" i="38"/>
  <c r="H161" i="8"/>
  <c r="J161" i="8"/>
  <c r="L161" i="8"/>
  <c r="M161" i="8"/>
  <c r="O161" i="8"/>
  <c r="Q161" i="8"/>
  <c r="S161" i="8"/>
  <c r="U161" i="8"/>
  <c r="F162" i="8"/>
  <c r="D891" i="38" a="1"/>
  <c r="D891" i="38"/>
  <c r="E891" i="38"/>
  <c r="H162" i="8"/>
  <c r="J162" i="8"/>
  <c r="L162" i="8"/>
  <c r="M162" i="8"/>
  <c r="O162" i="8"/>
  <c r="Q162" i="8"/>
  <c r="S162" i="8"/>
  <c r="U162" i="8"/>
  <c r="F163" i="8"/>
  <c r="D892" i="38" a="1"/>
  <c r="D892" i="38"/>
  <c r="E892" i="38"/>
  <c r="H163" i="8"/>
  <c r="J163" i="8"/>
  <c r="L163" i="8"/>
  <c r="M163" i="8"/>
  <c r="O163" i="8"/>
  <c r="Q163" i="8"/>
  <c r="S163" i="8"/>
  <c r="U163" i="8"/>
  <c r="F164" i="8"/>
  <c r="D893" i="38" a="1"/>
  <c r="D893" i="38"/>
  <c r="E893" i="38"/>
  <c r="H164" i="8"/>
  <c r="J164" i="8"/>
  <c r="L164" i="8"/>
  <c r="M164" i="8"/>
  <c r="O164" i="8"/>
  <c r="Q164" i="8"/>
  <c r="S164" i="8"/>
  <c r="U164" i="8"/>
  <c r="F165" i="8"/>
  <c r="D894" i="38" a="1"/>
  <c r="D894" i="38"/>
  <c r="E894" i="38"/>
  <c r="H165" i="8"/>
  <c r="J165" i="8"/>
  <c r="L165" i="8"/>
  <c r="M165" i="8"/>
  <c r="O165" i="8"/>
  <c r="Q165" i="8"/>
  <c r="S165" i="8"/>
  <c r="U165" i="8"/>
  <c r="F166" i="8"/>
  <c r="D895" i="38" a="1"/>
  <c r="D895" i="38"/>
  <c r="E895" i="38"/>
  <c r="H166" i="8"/>
  <c r="J166" i="8"/>
  <c r="L166" i="8"/>
  <c r="M166" i="8"/>
  <c r="O166" i="8"/>
  <c r="Q166" i="8"/>
  <c r="S166" i="8"/>
  <c r="U166" i="8"/>
  <c r="F167" i="8"/>
  <c r="D896" i="38" a="1"/>
  <c r="D896" i="38"/>
  <c r="E896" i="38"/>
  <c r="H167" i="8"/>
  <c r="J167" i="8"/>
  <c r="L167" i="8"/>
  <c r="M167" i="8"/>
  <c r="O167" i="8"/>
  <c r="Q167" i="8"/>
  <c r="S167" i="8"/>
  <c r="U167" i="8"/>
  <c r="F168" i="8"/>
  <c r="D897" i="38" a="1"/>
  <c r="D897" i="38"/>
  <c r="E897" i="38"/>
  <c r="H168" i="8"/>
  <c r="J168" i="8"/>
  <c r="L168" i="8"/>
  <c r="M168" i="8"/>
  <c r="O168" i="8"/>
  <c r="Q168" i="8"/>
  <c r="S168" i="8"/>
  <c r="U168" i="8"/>
  <c r="F169" i="8"/>
  <c r="D898" i="38" a="1"/>
  <c r="D898" i="38"/>
  <c r="E898" i="38"/>
  <c r="H169" i="8"/>
  <c r="J169" i="8"/>
  <c r="L169" i="8"/>
  <c r="M169" i="8"/>
  <c r="O169" i="8"/>
  <c r="Q169" i="8"/>
  <c r="S169" i="8"/>
  <c r="U169" i="8"/>
  <c r="F170" i="8"/>
  <c r="H170" i="8"/>
  <c r="J170" i="8"/>
  <c r="L170" i="8"/>
  <c r="M170" i="8"/>
  <c r="O170" i="8"/>
  <c r="Q170" i="8"/>
  <c r="S170" i="8"/>
  <c r="U170" i="8"/>
  <c r="F12" i="52"/>
  <c r="J12" i="52"/>
  <c r="L12" i="52"/>
  <c r="N12" i="52"/>
  <c r="P12" i="52"/>
  <c r="R12" i="52"/>
  <c r="T12" i="52"/>
  <c r="V12" i="52"/>
  <c r="F13" i="52"/>
  <c r="J13" i="52"/>
  <c r="L13" i="52"/>
  <c r="N13" i="52"/>
  <c r="P13" i="52"/>
  <c r="R13" i="52"/>
  <c r="T13" i="52"/>
  <c r="V13" i="52"/>
  <c r="F14" i="52"/>
  <c r="J14" i="52"/>
  <c r="L14" i="52"/>
  <c r="N14" i="52"/>
  <c r="P14" i="52"/>
  <c r="R14" i="52"/>
  <c r="T14" i="52"/>
  <c r="V14" i="52"/>
  <c r="F15" i="52"/>
  <c r="J15" i="52"/>
  <c r="L15" i="52"/>
  <c r="N15" i="52"/>
  <c r="P15" i="52"/>
  <c r="R15" i="52"/>
  <c r="T15" i="52"/>
  <c r="V15" i="52"/>
  <c r="F16" i="52"/>
  <c r="J16" i="52"/>
  <c r="L16" i="52"/>
  <c r="N16" i="52"/>
  <c r="P16" i="52"/>
  <c r="R16" i="52"/>
  <c r="T16" i="52"/>
  <c r="V16" i="52"/>
  <c r="F17" i="52"/>
  <c r="J17" i="52"/>
  <c r="L17" i="52"/>
  <c r="N17" i="52"/>
  <c r="P17" i="52"/>
  <c r="R17" i="52"/>
  <c r="T17" i="52"/>
  <c r="V17" i="52"/>
  <c r="F18" i="52"/>
  <c r="J18" i="52"/>
  <c r="L18" i="52"/>
  <c r="N18" i="52"/>
  <c r="P18" i="52"/>
  <c r="R18" i="52"/>
  <c r="T18" i="52"/>
  <c r="V18" i="52"/>
  <c r="F19" i="52"/>
  <c r="J19" i="52"/>
  <c r="L19" i="52"/>
  <c r="N19" i="52"/>
  <c r="P19" i="52"/>
  <c r="R19" i="52"/>
  <c r="T19" i="52"/>
  <c r="V19" i="52"/>
  <c r="F20" i="52"/>
  <c r="J20" i="52"/>
  <c r="L20" i="52"/>
  <c r="N20" i="52"/>
  <c r="P20" i="52"/>
  <c r="R20" i="52"/>
  <c r="T20" i="52"/>
  <c r="V20" i="52"/>
  <c r="F21" i="52"/>
  <c r="J21" i="52"/>
  <c r="L21" i="52"/>
  <c r="N21" i="52"/>
  <c r="P21" i="52"/>
  <c r="R21" i="52"/>
  <c r="T21" i="52"/>
  <c r="V21" i="52"/>
  <c r="F22" i="52"/>
  <c r="J22" i="52"/>
  <c r="L22" i="52"/>
  <c r="N22" i="52"/>
  <c r="P22" i="52"/>
  <c r="R22" i="52"/>
  <c r="T22" i="52"/>
  <c r="V22" i="52"/>
  <c r="F23" i="52"/>
  <c r="J23" i="52"/>
  <c r="L23" i="52"/>
  <c r="N23" i="52"/>
  <c r="P23" i="52"/>
  <c r="R23" i="52"/>
  <c r="T23" i="52"/>
  <c r="V23" i="52"/>
  <c r="F24" i="52"/>
  <c r="J24" i="52"/>
  <c r="L24" i="52"/>
  <c r="N24" i="52"/>
  <c r="P24" i="52"/>
  <c r="R24" i="52"/>
  <c r="T24" i="52"/>
  <c r="V24" i="52"/>
  <c r="F25" i="52"/>
  <c r="J25" i="52"/>
  <c r="L25" i="52"/>
  <c r="N25" i="52"/>
  <c r="P25" i="52"/>
  <c r="R25" i="52"/>
  <c r="T25" i="52"/>
  <c r="V25" i="52"/>
  <c r="F26" i="52"/>
  <c r="J26" i="52"/>
  <c r="L26" i="52"/>
  <c r="N26" i="52"/>
  <c r="P26" i="52"/>
  <c r="R26" i="52"/>
  <c r="T26" i="52"/>
  <c r="V26" i="52"/>
  <c r="F27" i="52"/>
  <c r="J27" i="52"/>
  <c r="L27" i="52"/>
  <c r="N27" i="52"/>
  <c r="P27" i="52"/>
  <c r="R27" i="52"/>
  <c r="T27" i="52"/>
  <c r="V27" i="52"/>
  <c r="F28" i="52"/>
  <c r="J28" i="52"/>
  <c r="L28" i="52"/>
  <c r="N28" i="52"/>
  <c r="P28" i="52"/>
  <c r="R28" i="52"/>
  <c r="T28" i="52"/>
  <c r="V28" i="52"/>
  <c r="F29" i="52"/>
  <c r="J29" i="52"/>
  <c r="L29" i="52"/>
  <c r="N29" i="52"/>
  <c r="P29" i="52"/>
  <c r="R29" i="52"/>
  <c r="T29" i="52"/>
  <c r="V29" i="52"/>
  <c r="F30" i="52"/>
  <c r="J30" i="52"/>
  <c r="L30" i="52"/>
  <c r="N30" i="52"/>
  <c r="P30" i="52"/>
  <c r="R30" i="52"/>
  <c r="T30" i="52"/>
  <c r="V30" i="52"/>
  <c r="F31" i="52"/>
  <c r="J31" i="52"/>
  <c r="L31" i="52"/>
  <c r="N31" i="52"/>
  <c r="P31" i="52"/>
  <c r="R31" i="52"/>
  <c r="T31" i="52"/>
  <c r="V31" i="52"/>
  <c r="F32" i="52"/>
  <c r="J32" i="52"/>
  <c r="L32" i="52"/>
  <c r="N32" i="52"/>
  <c r="P32" i="52"/>
  <c r="R32" i="52"/>
  <c r="T32" i="52"/>
  <c r="V32" i="52"/>
  <c r="F33" i="52"/>
  <c r="J33" i="52"/>
  <c r="L33" i="52"/>
  <c r="N33" i="52"/>
  <c r="P33" i="52"/>
  <c r="R33" i="52"/>
  <c r="T33" i="52"/>
  <c r="V33" i="52"/>
  <c r="F34" i="52"/>
  <c r="J34" i="52"/>
  <c r="L34" i="52"/>
  <c r="N34" i="52"/>
  <c r="P34" i="52"/>
  <c r="R34" i="52"/>
  <c r="T34" i="52"/>
  <c r="V34" i="52"/>
  <c r="F35" i="52"/>
  <c r="J35" i="52"/>
  <c r="L35" i="52"/>
  <c r="N35" i="52"/>
  <c r="P35" i="52"/>
  <c r="R35" i="52"/>
  <c r="T35" i="52"/>
  <c r="V35" i="52"/>
  <c r="F36" i="52"/>
  <c r="J36" i="52"/>
  <c r="L36" i="52"/>
  <c r="N36" i="52"/>
  <c r="P36" i="52"/>
  <c r="R36" i="52"/>
  <c r="T36" i="52"/>
  <c r="V36" i="52"/>
  <c r="F37" i="52"/>
  <c r="J37" i="52"/>
  <c r="L37" i="52"/>
  <c r="N37" i="52"/>
  <c r="P37" i="52"/>
  <c r="R37" i="52"/>
  <c r="T37" i="52"/>
  <c r="V37" i="52"/>
  <c r="F38" i="52"/>
  <c r="J38" i="52"/>
  <c r="L38" i="52"/>
  <c r="N38" i="52"/>
  <c r="P38" i="52"/>
  <c r="R38" i="52"/>
  <c r="T38" i="52"/>
  <c r="V38" i="52"/>
  <c r="F39" i="52"/>
  <c r="J39" i="52"/>
  <c r="L39" i="52"/>
  <c r="N39" i="52"/>
  <c r="P39" i="52"/>
  <c r="R39" i="52"/>
  <c r="T39" i="52"/>
  <c r="V39" i="52"/>
  <c r="F40" i="52"/>
  <c r="J40" i="52"/>
  <c r="L40" i="52"/>
  <c r="N40" i="52"/>
  <c r="P40" i="52"/>
  <c r="R40" i="52"/>
  <c r="T40" i="52"/>
  <c r="V40" i="52"/>
  <c r="F41" i="52"/>
  <c r="J41" i="52"/>
  <c r="L41" i="52"/>
  <c r="N41" i="52"/>
  <c r="P41" i="52"/>
  <c r="R41" i="52"/>
  <c r="T41" i="52"/>
  <c r="V41" i="52"/>
  <c r="F42" i="52"/>
  <c r="J42" i="52"/>
  <c r="L42" i="52"/>
  <c r="N42" i="52"/>
  <c r="P42" i="52"/>
  <c r="R42" i="52"/>
  <c r="T42" i="52"/>
  <c r="V42" i="52"/>
  <c r="F43" i="52"/>
  <c r="J43" i="52"/>
  <c r="L43" i="52"/>
  <c r="N43" i="52"/>
  <c r="P43" i="52"/>
  <c r="R43" i="52"/>
  <c r="T43" i="52"/>
  <c r="V43" i="52"/>
  <c r="F44" i="52"/>
  <c r="J44" i="52"/>
  <c r="L44" i="52"/>
  <c r="N44" i="52"/>
  <c r="P44" i="52"/>
  <c r="R44" i="52"/>
  <c r="T44" i="52"/>
  <c r="V44" i="52"/>
  <c r="F45" i="52"/>
  <c r="J45" i="52"/>
  <c r="L45" i="52"/>
  <c r="N45" i="52"/>
  <c r="P45" i="52"/>
  <c r="R45" i="52"/>
  <c r="T45" i="52"/>
  <c r="V45" i="52"/>
  <c r="F46" i="52"/>
  <c r="J46" i="52"/>
  <c r="L46" i="52"/>
  <c r="N46" i="52"/>
  <c r="P46" i="52"/>
  <c r="R46" i="52"/>
  <c r="T46" i="52"/>
  <c r="V46" i="52"/>
  <c r="F47" i="52"/>
  <c r="J47" i="52"/>
  <c r="L47" i="52"/>
  <c r="N47" i="52"/>
  <c r="P47" i="52"/>
  <c r="R47" i="52"/>
  <c r="T47" i="52"/>
  <c r="V47" i="52"/>
  <c r="F48" i="52"/>
  <c r="J48" i="52"/>
  <c r="L48" i="52"/>
  <c r="N48" i="52"/>
  <c r="P48" i="52"/>
  <c r="R48" i="52"/>
  <c r="T48" i="52"/>
  <c r="V48" i="52"/>
  <c r="F49" i="52"/>
  <c r="J49" i="52"/>
  <c r="L49" i="52"/>
  <c r="N49" i="52"/>
  <c r="P49" i="52"/>
  <c r="R49" i="52"/>
  <c r="T49" i="52"/>
  <c r="V49" i="52"/>
  <c r="F50" i="52"/>
  <c r="J50" i="52"/>
  <c r="L50" i="52"/>
  <c r="N50" i="52"/>
  <c r="P50" i="52"/>
  <c r="R50" i="52"/>
  <c r="T50" i="52"/>
  <c r="V50" i="52"/>
  <c r="F51" i="52"/>
  <c r="J51" i="52"/>
  <c r="L51" i="52"/>
  <c r="N51" i="52"/>
  <c r="P51" i="52"/>
  <c r="R51" i="52"/>
  <c r="T51" i="52"/>
  <c r="V51" i="52"/>
  <c r="F52" i="52"/>
  <c r="J52" i="52"/>
  <c r="L52" i="52"/>
  <c r="N52" i="52"/>
  <c r="P52" i="52"/>
  <c r="R52" i="52"/>
  <c r="T52" i="52"/>
  <c r="V52" i="52"/>
  <c r="F53" i="52"/>
  <c r="J53" i="52"/>
  <c r="L53" i="52"/>
  <c r="N53" i="52"/>
  <c r="P53" i="52"/>
  <c r="R53" i="52"/>
  <c r="T53" i="52"/>
  <c r="V53" i="52"/>
  <c r="F54" i="52"/>
  <c r="J54" i="52"/>
  <c r="L54" i="52"/>
  <c r="N54" i="52"/>
  <c r="P54" i="52"/>
  <c r="R54" i="52"/>
  <c r="T54" i="52"/>
  <c r="V54" i="52"/>
  <c r="F55" i="52"/>
  <c r="J55" i="52"/>
  <c r="L55" i="52"/>
  <c r="N55" i="52"/>
  <c r="P55" i="52"/>
  <c r="R55" i="52"/>
  <c r="T55" i="52"/>
  <c r="V55" i="52"/>
  <c r="F11" i="52"/>
  <c r="J11" i="52"/>
  <c r="L11" i="52"/>
  <c r="N11" i="52"/>
  <c r="P11" i="52"/>
  <c r="R11" i="52"/>
  <c r="T11" i="52"/>
  <c r="V11" i="52"/>
  <c r="V56" i="52"/>
  <c r="T56" i="52"/>
  <c r="R56" i="52"/>
  <c r="P56" i="52"/>
  <c r="N56" i="52"/>
  <c r="L56" i="52"/>
  <c r="J56" i="52"/>
  <c r="F56" i="52"/>
  <c r="A1007" i="38"/>
  <c r="B1007" i="38"/>
  <c r="A1008" i="38"/>
  <c r="B1008" i="38"/>
  <c r="A1009" i="38"/>
  <c r="B1009" i="38"/>
  <c r="A1010" i="38"/>
  <c r="B1010" i="38"/>
  <c r="A1011" i="38"/>
  <c r="B1011" i="38"/>
  <c r="A1012" i="38"/>
  <c r="B1012" i="38"/>
  <c r="A1013" i="38"/>
  <c r="B1013" i="38"/>
  <c r="A1014" i="38"/>
  <c r="B1014" i="38"/>
  <c r="A1015" i="38"/>
  <c r="B1015" i="38"/>
  <c r="A1016" i="38"/>
  <c r="B1016" i="38"/>
  <c r="A1017" i="38"/>
  <c r="B1017" i="38"/>
  <c r="A1018" i="38"/>
  <c r="B1018" i="38"/>
  <c r="A1019" i="38"/>
  <c r="B1019" i="38"/>
  <c r="A1020" i="38"/>
  <c r="B1020" i="38"/>
  <c r="A1021" i="38"/>
  <c r="B1021" i="38"/>
  <c r="A1022" i="38"/>
  <c r="B1022" i="38"/>
  <c r="A902" i="38"/>
  <c r="B902" i="38"/>
  <c r="A903" i="38"/>
  <c r="B903" i="38"/>
  <c r="A904" i="38"/>
  <c r="B904" i="38"/>
  <c r="A905" i="38"/>
  <c r="B905" i="38"/>
  <c r="A906" i="38"/>
  <c r="B906" i="38"/>
  <c r="A907" i="38"/>
  <c r="B907" i="38"/>
  <c r="A908" i="38"/>
  <c r="B908" i="38"/>
  <c r="A909" i="38"/>
  <c r="B909" i="38"/>
  <c r="A910" i="38"/>
  <c r="B910" i="38"/>
  <c r="A911" i="38"/>
  <c r="B911" i="38"/>
  <c r="A912" i="38"/>
  <c r="B912" i="38"/>
  <c r="A913" i="38"/>
  <c r="B913" i="38"/>
  <c r="A914" i="38"/>
  <c r="B914" i="38"/>
  <c r="A915" i="38"/>
  <c r="B915" i="38"/>
  <c r="A916" i="38"/>
  <c r="B916" i="38"/>
  <c r="A917" i="38"/>
  <c r="B917" i="38"/>
  <c r="A918" i="38"/>
  <c r="B918" i="38"/>
  <c r="A919" i="38"/>
  <c r="B919" i="38"/>
  <c r="A920" i="38"/>
  <c r="B920" i="38"/>
  <c r="A921" i="38"/>
  <c r="B921" i="38"/>
  <c r="A922" i="38"/>
  <c r="B922" i="38"/>
  <c r="A923" i="38"/>
  <c r="B923" i="38"/>
  <c r="A924" i="38"/>
  <c r="B924" i="38"/>
  <c r="A925" i="38"/>
  <c r="B925" i="38"/>
  <c r="A926" i="38"/>
  <c r="B926" i="38"/>
  <c r="A927" i="38"/>
  <c r="B927" i="38"/>
  <c r="A928" i="38"/>
  <c r="B928" i="38"/>
  <c r="A929" i="38"/>
  <c r="B929" i="38"/>
  <c r="A930" i="38"/>
  <c r="B930" i="38"/>
  <c r="A931" i="38"/>
  <c r="B931" i="38"/>
  <c r="A932" i="38"/>
  <c r="B932" i="38"/>
  <c r="A933" i="38"/>
  <c r="B933" i="38"/>
  <c r="A934" i="38"/>
  <c r="B934" i="38"/>
  <c r="A935" i="38"/>
  <c r="B935" i="38"/>
  <c r="A936" i="38"/>
  <c r="B936" i="38"/>
  <c r="A937" i="38"/>
  <c r="B937" i="38"/>
  <c r="A938" i="38"/>
  <c r="B938" i="38"/>
  <c r="A939" i="38"/>
  <c r="B939" i="38"/>
  <c r="A940" i="38"/>
  <c r="B940" i="38"/>
  <c r="A941" i="38"/>
  <c r="B941" i="38"/>
  <c r="A942" i="38"/>
  <c r="B942" i="38"/>
  <c r="A943" i="38"/>
  <c r="B943" i="38"/>
  <c r="A944" i="38"/>
  <c r="B944" i="38"/>
  <c r="A945" i="38"/>
  <c r="B945" i="38"/>
  <c r="A946" i="38"/>
  <c r="B946" i="38"/>
  <c r="A947" i="38"/>
  <c r="B947" i="38"/>
  <c r="A948" i="38"/>
  <c r="B948" i="38"/>
  <c r="A949" i="38"/>
  <c r="B949" i="38"/>
  <c r="A950" i="38"/>
  <c r="B950" i="38"/>
  <c r="A951" i="38"/>
  <c r="B951" i="38"/>
  <c r="A952" i="38"/>
  <c r="B952" i="38"/>
  <c r="A953" i="38"/>
  <c r="B953" i="38"/>
  <c r="A954" i="38"/>
  <c r="B954" i="38"/>
  <c r="A955" i="38"/>
  <c r="B955" i="38"/>
  <c r="A956" i="38"/>
  <c r="B956" i="38"/>
  <c r="A957" i="38"/>
  <c r="B957" i="38"/>
  <c r="A958" i="38"/>
  <c r="B958" i="38"/>
  <c r="A959" i="38"/>
  <c r="B959" i="38"/>
  <c r="A960" i="38"/>
  <c r="B960" i="38"/>
  <c r="A961" i="38"/>
  <c r="B961" i="38"/>
  <c r="A962" i="38"/>
  <c r="B962" i="38"/>
  <c r="A963" i="38"/>
  <c r="B963" i="38"/>
  <c r="A964" i="38"/>
  <c r="B964" i="38"/>
  <c r="A965" i="38"/>
  <c r="B965" i="38"/>
  <c r="A966" i="38"/>
  <c r="B966" i="38"/>
  <c r="A967" i="38"/>
  <c r="B967" i="38"/>
  <c r="A968" i="38"/>
  <c r="B968" i="38"/>
  <c r="A969" i="38"/>
  <c r="B969" i="38"/>
  <c r="A970" i="38"/>
  <c r="B970" i="38"/>
  <c r="A971" i="38"/>
  <c r="B971" i="38"/>
  <c r="A972" i="38"/>
  <c r="B972" i="38"/>
  <c r="A973" i="38"/>
  <c r="B973" i="38"/>
  <c r="A974" i="38"/>
  <c r="B974" i="38"/>
  <c r="A975" i="38"/>
  <c r="B975" i="38"/>
  <c r="A976" i="38"/>
  <c r="B976" i="38"/>
  <c r="A977" i="38"/>
  <c r="B977" i="38"/>
  <c r="A978" i="38"/>
  <c r="B978" i="38"/>
  <c r="A979" i="38"/>
  <c r="B979" i="38"/>
  <c r="A980" i="38"/>
  <c r="B980" i="38"/>
  <c r="A981" i="38"/>
  <c r="B981" i="38"/>
  <c r="A982" i="38"/>
  <c r="B982" i="38"/>
  <c r="A983" i="38"/>
  <c r="B983" i="38"/>
  <c r="A984" i="38"/>
  <c r="B984" i="38"/>
  <c r="A985" i="38"/>
  <c r="B985" i="38"/>
  <c r="A986" i="38"/>
  <c r="B986" i="38"/>
  <c r="A987" i="38"/>
  <c r="B987" i="38"/>
  <c r="A988" i="38"/>
  <c r="B988" i="38"/>
  <c r="A989" i="38"/>
  <c r="B989" i="38"/>
  <c r="A990" i="38"/>
  <c r="B990" i="38"/>
  <c r="A991" i="38"/>
  <c r="B991" i="38"/>
  <c r="A992" i="38"/>
  <c r="B992" i="38"/>
  <c r="A993" i="38"/>
  <c r="B993" i="38"/>
  <c r="A994" i="38"/>
  <c r="B994" i="38"/>
  <c r="A995" i="38"/>
  <c r="B995" i="38"/>
  <c r="A996" i="38"/>
  <c r="B996" i="38"/>
  <c r="A997" i="38"/>
  <c r="B997" i="38"/>
  <c r="A998" i="38"/>
  <c r="B998" i="38"/>
  <c r="A999" i="38"/>
  <c r="B999" i="38"/>
  <c r="A1000" i="38"/>
  <c r="B1000" i="38"/>
  <c r="A1001" i="38"/>
  <c r="B1001" i="38"/>
  <c r="A1002" i="38"/>
  <c r="B1002" i="38"/>
  <c r="A1003" i="38"/>
  <c r="B1003" i="38"/>
  <c r="A1004" i="38"/>
  <c r="B1004" i="38"/>
  <c r="A1005" i="38"/>
  <c r="B1005" i="38"/>
  <c r="A1006" i="38"/>
  <c r="B1006" i="38"/>
  <c r="B901" i="38"/>
  <c r="A901" i="38"/>
  <c r="F170" i="52"/>
  <c r="J170" i="52"/>
  <c r="L170" i="52"/>
  <c r="N170" i="52"/>
  <c r="P170" i="52"/>
  <c r="R170" i="52"/>
  <c r="T170" i="52"/>
  <c r="V170" i="52"/>
  <c r="F171" i="52"/>
  <c r="J171" i="52"/>
  <c r="L171" i="52"/>
  <c r="N171" i="52"/>
  <c r="P171" i="52"/>
  <c r="R171" i="52"/>
  <c r="T171" i="52"/>
  <c r="V171" i="52"/>
  <c r="F172" i="52"/>
  <c r="J172" i="52"/>
  <c r="L172" i="52"/>
  <c r="N172" i="52"/>
  <c r="P172" i="52"/>
  <c r="R172" i="52"/>
  <c r="T172" i="52"/>
  <c r="V172" i="52"/>
  <c r="F173" i="52"/>
  <c r="J173" i="52"/>
  <c r="L173" i="52"/>
  <c r="N173" i="52"/>
  <c r="P173" i="52"/>
  <c r="R173" i="52"/>
  <c r="T173" i="52"/>
  <c r="V173" i="52"/>
  <c r="F174" i="52"/>
  <c r="D1019" i="38" a="1"/>
  <c r="D1019" i="38"/>
  <c r="E1019" i="38"/>
  <c r="J174" i="52"/>
  <c r="L174" i="52"/>
  <c r="P174" i="52"/>
  <c r="R174" i="52"/>
  <c r="T174" i="52"/>
  <c r="V174" i="52"/>
  <c r="F175" i="52"/>
  <c r="J175" i="52"/>
  <c r="L175" i="52"/>
  <c r="N175" i="52"/>
  <c r="P175" i="52"/>
  <c r="R175" i="52"/>
  <c r="T175" i="52"/>
  <c r="V175" i="52"/>
  <c r="F176" i="52"/>
  <c r="J176" i="52"/>
  <c r="L176" i="52"/>
  <c r="N176" i="52"/>
  <c r="P176" i="52"/>
  <c r="R176" i="52"/>
  <c r="T176" i="52"/>
  <c r="V176" i="52"/>
  <c r="F177" i="52"/>
  <c r="J177" i="52"/>
  <c r="L177" i="52"/>
  <c r="N177" i="52"/>
  <c r="P177" i="52"/>
  <c r="R177" i="52"/>
  <c r="T177" i="52"/>
  <c r="V177" i="52"/>
  <c r="F110" i="52"/>
  <c r="J110" i="52"/>
  <c r="L110" i="52"/>
  <c r="N110" i="52"/>
  <c r="P110" i="52"/>
  <c r="R110" i="52"/>
  <c r="T110" i="52"/>
  <c r="V110" i="52"/>
  <c r="F111" i="52"/>
  <c r="J111" i="52"/>
  <c r="L111" i="52"/>
  <c r="N111" i="52"/>
  <c r="P111" i="52"/>
  <c r="R111" i="52"/>
  <c r="T111" i="52"/>
  <c r="V111" i="52"/>
  <c r="F112" i="52"/>
  <c r="J112" i="52"/>
  <c r="L112" i="52"/>
  <c r="N112" i="52"/>
  <c r="P112" i="52"/>
  <c r="R112" i="52"/>
  <c r="T112" i="52"/>
  <c r="V112" i="52"/>
  <c r="F113" i="52"/>
  <c r="J113" i="52"/>
  <c r="L113" i="52"/>
  <c r="N113" i="52"/>
  <c r="P113" i="52"/>
  <c r="R113" i="52"/>
  <c r="T113" i="52"/>
  <c r="V113" i="52"/>
  <c r="F114" i="52"/>
  <c r="J114" i="52"/>
  <c r="L114" i="52"/>
  <c r="N114" i="52"/>
  <c r="P114" i="52"/>
  <c r="R114" i="52"/>
  <c r="T114" i="52"/>
  <c r="V114" i="52"/>
  <c r="F115" i="52"/>
  <c r="J115" i="52"/>
  <c r="L115" i="52"/>
  <c r="N115" i="52"/>
  <c r="P115" i="52"/>
  <c r="R115" i="52"/>
  <c r="T115" i="52"/>
  <c r="V115" i="52"/>
  <c r="F116" i="52"/>
  <c r="J116" i="52"/>
  <c r="L116" i="52"/>
  <c r="N116" i="52"/>
  <c r="P116" i="52"/>
  <c r="R116" i="52"/>
  <c r="T116" i="52"/>
  <c r="V116" i="52"/>
  <c r="F117" i="52"/>
  <c r="J117" i="52"/>
  <c r="L117" i="52"/>
  <c r="N117" i="52"/>
  <c r="P117" i="52"/>
  <c r="R117" i="52"/>
  <c r="T117" i="52"/>
  <c r="V117" i="52"/>
  <c r="F118" i="52"/>
  <c r="J118" i="52"/>
  <c r="L118" i="52"/>
  <c r="N118" i="52"/>
  <c r="P118" i="52"/>
  <c r="R118" i="52"/>
  <c r="T118" i="52"/>
  <c r="V118" i="52"/>
  <c r="F119" i="52"/>
  <c r="J119" i="52"/>
  <c r="L119" i="52"/>
  <c r="N119" i="52"/>
  <c r="P119" i="52"/>
  <c r="R119" i="52"/>
  <c r="T119" i="52"/>
  <c r="V119" i="52"/>
  <c r="F120" i="52"/>
  <c r="J120" i="52"/>
  <c r="L120" i="52"/>
  <c r="N120" i="52"/>
  <c r="P120" i="52"/>
  <c r="R120" i="52"/>
  <c r="T120" i="52"/>
  <c r="V120" i="52"/>
  <c r="F121" i="52"/>
  <c r="J121" i="52"/>
  <c r="L121" i="52"/>
  <c r="N121" i="52"/>
  <c r="P121" i="52"/>
  <c r="R121" i="52"/>
  <c r="T121" i="52"/>
  <c r="V121" i="52"/>
  <c r="F122" i="52"/>
  <c r="J122" i="52"/>
  <c r="L122" i="52"/>
  <c r="N122" i="52"/>
  <c r="P122" i="52"/>
  <c r="R122" i="52"/>
  <c r="T122" i="52"/>
  <c r="V122" i="52"/>
  <c r="F123" i="52"/>
  <c r="J123" i="52"/>
  <c r="L123" i="52"/>
  <c r="N123" i="52"/>
  <c r="P123" i="52"/>
  <c r="R123" i="52"/>
  <c r="T123" i="52"/>
  <c r="V123" i="52"/>
  <c r="F124" i="52"/>
  <c r="J124" i="52"/>
  <c r="L124" i="52"/>
  <c r="N124" i="52"/>
  <c r="P124" i="52"/>
  <c r="R124" i="52"/>
  <c r="T124" i="52"/>
  <c r="V124" i="52"/>
  <c r="F125" i="52"/>
  <c r="J125" i="52"/>
  <c r="L125" i="52"/>
  <c r="N125" i="52"/>
  <c r="P125" i="52"/>
  <c r="R125" i="52"/>
  <c r="T125" i="52"/>
  <c r="V125" i="52"/>
  <c r="F126" i="52"/>
  <c r="J126" i="52"/>
  <c r="L126" i="52"/>
  <c r="N126" i="52"/>
  <c r="P126" i="52"/>
  <c r="R126" i="52"/>
  <c r="T126" i="52"/>
  <c r="V126" i="52"/>
  <c r="F127" i="52"/>
  <c r="J127" i="52"/>
  <c r="L127" i="52"/>
  <c r="N127" i="52"/>
  <c r="P127" i="52"/>
  <c r="R127" i="52"/>
  <c r="T127" i="52"/>
  <c r="V127" i="52"/>
  <c r="F128" i="52"/>
  <c r="J128" i="52"/>
  <c r="L128" i="52"/>
  <c r="N128" i="52"/>
  <c r="P128" i="52"/>
  <c r="R128" i="52"/>
  <c r="T128" i="52"/>
  <c r="V128" i="52"/>
  <c r="F129" i="52"/>
  <c r="D974" i="38" a="1"/>
  <c r="D974" i="38"/>
  <c r="E974" i="38"/>
  <c r="J129" i="52"/>
  <c r="L129" i="52"/>
  <c r="N129" i="52"/>
  <c r="P129" i="52"/>
  <c r="R129" i="52"/>
  <c r="T129" i="52"/>
  <c r="V129" i="52"/>
  <c r="F130" i="52"/>
  <c r="J130" i="52"/>
  <c r="L130" i="52"/>
  <c r="N130" i="52"/>
  <c r="P130" i="52"/>
  <c r="R130" i="52"/>
  <c r="T130" i="52"/>
  <c r="V130" i="52"/>
  <c r="F131" i="52"/>
  <c r="D976" i="38" a="1"/>
  <c r="D976" i="38"/>
  <c r="E976" i="38"/>
  <c r="L131" i="52"/>
  <c r="N131" i="52"/>
  <c r="P131" i="52"/>
  <c r="R131" i="52"/>
  <c r="T131" i="52"/>
  <c r="V131" i="52"/>
  <c r="F132" i="52"/>
  <c r="J132" i="52"/>
  <c r="L132" i="52"/>
  <c r="N132" i="52"/>
  <c r="P132" i="52"/>
  <c r="R132" i="52"/>
  <c r="T132" i="52"/>
  <c r="V132" i="52"/>
  <c r="F133" i="52"/>
  <c r="J133" i="52"/>
  <c r="L133" i="52"/>
  <c r="N133" i="52"/>
  <c r="P133" i="52"/>
  <c r="R133" i="52"/>
  <c r="T133" i="52"/>
  <c r="V133" i="52"/>
  <c r="F134" i="52"/>
  <c r="D979" i="38" a="1"/>
  <c r="D979" i="38"/>
  <c r="E979" i="38"/>
  <c r="J134" i="52"/>
  <c r="L134" i="52"/>
  <c r="N134" i="52"/>
  <c r="P134" i="52"/>
  <c r="R134" i="52"/>
  <c r="T134" i="52"/>
  <c r="V134" i="52"/>
  <c r="F135" i="52"/>
  <c r="J135" i="52"/>
  <c r="L135" i="52"/>
  <c r="N135" i="52"/>
  <c r="P135" i="52"/>
  <c r="R135" i="52"/>
  <c r="T135" i="52"/>
  <c r="V135" i="52"/>
  <c r="F136" i="52"/>
  <c r="J136" i="52"/>
  <c r="L136" i="52"/>
  <c r="N136" i="52"/>
  <c r="P136" i="52"/>
  <c r="R136" i="52"/>
  <c r="T136" i="52"/>
  <c r="V136" i="52"/>
  <c r="F137" i="52"/>
  <c r="J137" i="52"/>
  <c r="L137" i="52"/>
  <c r="N137" i="52"/>
  <c r="P137" i="52"/>
  <c r="R137" i="52"/>
  <c r="T137" i="52"/>
  <c r="V137" i="52"/>
  <c r="F138" i="52"/>
  <c r="D983" i="38" a="1"/>
  <c r="D983" i="38"/>
  <c r="J138" i="52"/>
  <c r="L138" i="52"/>
  <c r="N138" i="52"/>
  <c r="P138" i="52"/>
  <c r="R138" i="52"/>
  <c r="T138" i="52"/>
  <c r="V138" i="52"/>
  <c r="F139" i="52"/>
  <c r="J139" i="52"/>
  <c r="L139" i="52"/>
  <c r="N139" i="52"/>
  <c r="P139" i="52"/>
  <c r="R139" i="52"/>
  <c r="T139" i="52"/>
  <c r="V139" i="52"/>
  <c r="F140" i="52"/>
  <c r="D985" i="38" a="1"/>
  <c r="D985" i="38"/>
  <c r="E985" i="38"/>
  <c r="J140" i="52"/>
  <c r="L140" i="52"/>
  <c r="N140" i="52"/>
  <c r="P140" i="52"/>
  <c r="R140" i="52"/>
  <c r="T140" i="52"/>
  <c r="V140" i="52"/>
  <c r="F141" i="52"/>
  <c r="J141" i="52"/>
  <c r="L141" i="52"/>
  <c r="N141" i="52"/>
  <c r="P141" i="52"/>
  <c r="R141" i="52"/>
  <c r="T141" i="52"/>
  <c r="V141" i="52"/>
  <c r="F142" i="52"/>
  <c r="J142" i="52"/>
  <c r="L142" i="52"/>
  <c r="N142" i="52"/>
  <c r="P142" i="52"/>
  <c r="R142" i="52"/>
  <c r="T142" i="52"/>
  <c r="V142" i="52"/>
  <c r="F143" i="52"/>
  <c r="J143" i="52"/>
  <c r="L143" i="52"/>
  <c r="N143" i="52"/>
  <c r="P143" i="52"/>
  <c r="R143" i="52"/>
  <c r="T143" i="52"/>
  <c r="V143" i="52"/>
  <c r="F144" i="52"/>
  <c r="J144" i="52"/>
  <c r="L144" i="52"/>
  <c r="N144" i="52"/>
  <c r="P144" i="52"/>
  <c r="R144" i="52"/>
  <c r="T144" i="52"/>
  <c r="V144" i="52"/>
  <c r="F145" i="52"/>
  <c r="J145" i="52"/>
  <c r="L145" i="52"/>
  <c r="N145" i="52"/>
  <c r="P145" i="52"/>
  <c r="R145" i="52"/>
  <c r="T145" i="52"/>
  <c r="V145" i="52"/>
  <c r="F146" i="52"/>
  <c r="J146" i="52"/>
  <c r="L146" i="52"/>
  <c r="N146" i="52"/>
  <c r="P146" i="52"/>
  <c r="R146" i="52"/>
  <c r="T146" i="52"/>
  <c r="V146" i="52"/>
  <c r="F147" i="52"/>
  <c r="J147" i="52"/>
  <c r="L147" i="52"/>
  <c r="N147" i="52"/>
  <c r="P147" i="52"/>
  <c r="R147" i="52"/>
  <c r="T147" i="52"/>
  <c r="V147" i="52"/>
  <c r="F148" i="52"/>
  <c r="J148" i="52"/>
  <c r="L148" i="52"/>
  <c r="N148" i="52"/>
  <c r="P148" i="52"/>
  <c r="R148" i="52"/>
  <c r="T148" i="52"/>
  <c r="V148" i="52"/>
  <c r="F149" i="52"/>
  <c r="J149" i="52"/>
  <c r="L149" i="52"/>
  <c r="N149" i="52"/>
  <c r="P149" i="52"/>
  <c r="R149" i="52"/>
  <c r="T149" i="52"/>
  <c r="V149" i="52"/>
  <c r="F150" i="52"/>
  <c r="J150" i="52"/>
  <c r="L150" i="52"/>
  <c r="N150" i="52"/>
  <c r="P150" i="52"/>
  <c r="R150" i="52"/>
  <c r="T150" i="52"/>
  <c r="V150" i="52"/>
  <c r="F151" i="52"/>
  <c r="J151" i="52"/>
  <c r="L151" i="52"/>
  <c r="N151" i="52"/>
  <c r="P151" i="52"/>
  <c r="R151" i="52"/>
  <c r="T151" i="52"/>
  <c r="V151" i="52"/>
  <c r="F152" i="52"/>
  <c r="J152" i="52"/>
  <c r="L152" i="52"/>
  <c r="N152" i="52"/>
  <c r="P152" i="52"/>
  <c r="R152" i="52"/>
  <c r="T152" i="52"/>
  <c r="V152" i="52"/>
  <c r="F153" i="52"/>
  <c r="J153" i="52"/>
  <c r="L153" i="52"/>
  <c r="N153" i="52"/>
  <c r="P153" i="52"/>
  <c r="R153" i="52"/>
  <c r="T153" i="52"/>
  <c r="V153" i="52"/>
  <c r="F154" i="52"/>
  <c r="D999" i="38" a="1"/>
  <c r="D999" i="38"/>
  <c r="E999" i="38"/>
  <c r="J154" i="52"/>
  <c r="L154" i="52"/>
  <c r="N154" i="52"/>
  <c r="P154" i="52"/>
  <c r="R154" i="52"/>
  <c r="T154" i="52"/>
  <c r="V154" i="52"/>
  <c r="F155" i="52"/>
  <c r="J155" i="52"/>
  <c r="L155" i="52"/>
  <c r="N155" i="52"/>
  <c r="P155" i="52"/>
  <c r="R155" i="52"/>
  <c r="T155" i="52"/>
  <c r="V155" i="52"/>
  <c r="F156" i="52"/>
  <c r="J156" i="52"/>
  <c r="L156" i="52"/>
  <c r="N156" i="52"/>
  <c r="P156" i="52"/>
  <c r="R156" i="52"/>
  <c r="T156" i="52"/>
  <c r="V156" i="52"/>
  <c r="F157" i="52"/>
  <c r="J157" i="52"/>
  <c r="L157" i="52"/>
  <c r="N157" i="52"/>
  <c r="P157" i="52"/>
  <c r="R157" i="52"/>
  <c r="T157" i="52"/>
  <c r="V157" i="52"/>
  <c r="F158" i="52"/>
  <c r="J158" i="52"/>
  <c r="L158" i="52"/>
  <c r="N158" i="52"/>
  <c r="P158" i="52"/>
  <c r="R158" i="52"/>
  <c r="T158" i="52"/>
  <c r="V158" i="52"/>
  <c r="F159" i="52"/>
  <c r="J159" i="52"/>
  <c r="L159" i="52"/>
  <c r="N159" i="52"/>
  <c r="P159" i="52"/>
  <c r="R159" i="52"/>
  <c r="T159" i="52"/>
  <c r="V159" i="52"/>
  <c r="F160" i="52"/>
  <c r="J160" i="52"/>
  <c r="L160" i="52"/>
  <c r="N160" i="52"/>
  <c r="P160" i="52"/>
  <c r="R160" i="52"/>
  <c r="T160" i="52"/>
  <c r="V160" i="52"/>
  <c r="F161" i="52"/>
  <c r="J161" i="52"/>
  <c r="L161" i="52"/>
  <c r="N161" i="52"/>
  <c r="P161" i="52"/>
  <c r="R161" i="52"/>
  <c r="T161" i="52"/>
  <c r="V161" i="52"/>
  <c r="F162" i="52"/>
  <c r="J162" i="52"/>
  <c r="L162" i="52"/>
  <c r="N162" i="52"/>
  <c r="P162" i="52"/>
  <c r="R162" i="52"/>
  <c r="T162" i="52"/>
  <c r="V162" i="52"/>
  <c r="F163" i="52"/>
  <c r="J163" i="52"/>
  <c r="L163" i="52"/>
  <c r="N163" i="52"/>
  <c r="P163" i="52"/>
  <c r="R163" i="52"/>
  <c r="T163" i="52"/>
  <c r="V163" i="52"/>
  <c r="F164" i="52"/>
  <c r="J164" i="52"/>
  <c r="L164" i="52"/>
  <c r="N164" i="52"/>
  <c r="P164" i="52"/>
  <c r="R164" i="52"/>
  <c r="T164" i="52"/>
  <c r="V164" i="52"/>
  <c r="F165" i="52"/>
  <c r="J165" i="52"/>
  <c r="L165" i="52"/>
  <c r="N165" i="52"/>
  <c r="P165" i="52"/>
  <c r="R165" i="52"/>
  <c r="T165" i="52"/>
  <c r="V165" i="52"/>
  <c r="F166" i="52"/>
  <c r="J166" i="52"/>
  <c r="L166" i="52"/>
  <c r="N166" i="52"/>
  <c r="P166" i="52"/>
  <c r="R166" i="52"/>
  <c r="T166" i="52"/>
  <c r="V166" i="52"/>
  <c r="F167" i="52"/>
  <c r="J167" i="52"/>
  <c r="L167" i="52"/>
  <c r="N167" i="52"/>
  <c r="P167" i="52"/>
  <c r="R167" i="52"/>
  <c r="T167" i="52"/>
  <c r="V167" i="52"/>
  <c r="F168" i="52"/>
  <c r="J168" i="52"/>
  <c r="L168" i="52"/>
  <c r="N168" i="52"/>
  <c r="P168" i="52"/>
  <c r="R168" i="52"/>
  <c r="T168" i="52"/>
  <c r="V168" i="52"/>
  <c r="F169" i="52"/>
  <c r="J169" i="52"/>
  <c r="L169" i="52"/>
  <c r="N169" i="52"/>
  <c r="P169" i="52"/>
  <c r="R169" i="52"/>
  <c r="T169" i="52"/>
  <c r="V169" i="52"/>
  <c r="F57" i="52"/>
  <c r="J57" i="52"/>
  <c r="L57" i="52"/>
  <c r="N57" i="52"/>
  <c r="P57" i="52"/>
  <c r="R57" i="52"/>
  <c r="T57" i="52"/>
  <c r="V57" i="52"/>
  <c r="F58" i="52"/>
  <c r="J58" i="52"/>
  <c r="L58" i="52"/>
  <c r="N58" i="52"/>
  <c r="P58" i="52"/>
  <c r="R58" i="52"/>
  <c r="T58" i="52"/>
  <c r="V58" i="52"/>
  <c r="F59" i="52"/>
  <c r="D904" i="38" a="1"/>
  <c r="D904" i="38"/>
  <c r="E904" i="38"/>
  <c r="J59" i="52"/>
  <c r="L59" i="52"/>
  <c r="N59" i="52"/>
  <c r="P59" i="52"/>
  <c r="R59" i="52"/>
  <c r="T59" i="52"/>
  <c r="V59" i="52"/>
  <c r="F60" i="52"/>
  <c r="J60" i="52"/>
  <c r="L60" i="52"/>
  <c r="N60" i="52"/>
  <c r="P60" i="52"/>
  <c r="R60" i="52"/>
  <c r="T60" i="52"/>
  <c r="V60" i="52"/>
  <c r="F61" i="52"/>
  <c r="J61" i="52"/>
  <c r="L61" i="52"/>
  <c r="N61" i="52"/>
  <c r="P61" i="52"/>
  <c r="R61" i="52"/>
  <c r="T61" i="52"/>
  <c r="V61" i="52"/>
  <c r="F62" i="52"/>
  <c r="J62" i="52"/>
  <c r="L62" i="52"/>
  <c r="N62" i="52"/>
  <c r="P62" i="52"/>
  <c r="R62" i="52"/>
  <c r="T62" i="52"/>
  <c r="V62" i="52"/>
  <c r="F63" i="52"/>
  <c r="J63" i="52"/>
  <c r="L63" i="52"/>
  <c r="N63" i="52"/>
  <c r="P63" i="52"/>
  <c r="R63" i="52"/>
  <c r="T63" i="52"/>
  <c r="V63" i="52"/>
  <c r="F64" i="52"/>
  <c r="J64" i="52"/>
  <c r="L64" i="52"/>
  <c r="N64" i="52"/>
  <c r="P64" i="52"/>
  <c r="R64" i="52"/>
  <c r="T64" i="52"/>
  <c r="V64" i="52"/>
  <c r="F65" i="52"/>
  <c r="J65" i="52"/>
  <c r="L65" i="52"/>
  <c r="N65" i="52"/>
  <c r="P65" i="52"/>
  <c r="R65" i="52"/>
  <c r="T65" i="52"/>
  <c r="V65" i="52"/>
  <c r="F66" i="52"/>
  <c r="J66" i="52"/>
  <c r="L66" i="52"/>
  <c r="N66" i="52"/>
  <c r="P66" i="52"/>
  <c r="R66" i="52"/>
  <c r="T66" i="52"/>
  <c r="V66" i="52"/>
  <c r="F67" i="52"/>
  <c r="J67" i="52"/>
  <c r="L67" i="52"/>
  <c r="N67" i="52"/>
  <c r="P67" i="52"/>
  <c r="R67" i="52"/>
  <c r="T67" i="52"/>
  <c r="V67" i="52"/>
  <c r="F68" i="52"/>
  <c r="J68" i="52"/>
  <c r="L68" i="52"/>
  <c r="N68" i="52"/>
  <c r="P68" i="52"/>
  <c r="R68" i="52"/>
  <c r="T68" i="52"/>
  <c r="V68" i="52"/>
  <c r="F69" i="52"/>
  <c r="J69" i="52"/>
  <c r="L69" i="52"/>
  <c r="N69" i="52"/>
  <c r="P69" i="52"/>
  <c r="R69" i="52"/>
  <c r="T69" i="52"/>
  <c r="V69" i="52"/>
  <c r="F70" i="52"/>
  <c r="J70" i="52"/>
  <c r="L70" i="52"/>
  <c r="N70" i="52"/>
  <c r="P70" i="52"/>
  <c r="R70" i="52"/>
  <c r="T70" i="52"/>
  <c r="V70" i="52"/>
  <c r="F71" i="52"/>
  <c r="J71" i="52"/>
  <c r="L71" i="52"/>
  <c r="N71" i="52"/>
  <c r="P71" i="52"/>
  <c r="R71" i="52"/>
  <c r="T71" i="52"/>
  <c r="V71" i="52"/>
  <c r="F72" i="52"/>
  <c r="J72" i="52"/>
  <c r="L72" i="52"/>
  <c r="N72" i="52"/>
  <c r="P72" i="52"/>
  <c r="R72" i="52"/>
  <c r="T72" i="52"/>
  <c r="V72" i="52"/>
  <c r="F73" i="52"/>
  <c r="J73" i="52"/>
  <c r="L73" i="52"/>
  <c r="N73" i="52"/>
  <c r="P73" i="52"/>
  <c r="R73" i="52"/>
  <c r="T73" i="52"/>
  <c r="V73" i="52"/>
  <c r="F74" i="52"/>
  <c r="J74" i="52"/>
  <c r="L74" i="52"/>
  <c r="N74" i="52"/>
  <c r="P74" i="52"/>
  <c r="R74" i="52"/>
  <c r="T74" i="52"/>
  <c r="V74" i="52"/>
  <c r="F75" i="52"/>
  <c r="J75" i="52"/>
  <c r="L75" i="52"/>
  <c r="N75" i="52"/>
  <c r="P75" i="52"/>
  <c r="R75" i="52"/>
  <c r="T75" i="52"/>
  <c r="V75" i="52"/>
  <c r="F76" i="52"/>
  <c r="J76" i="52"/>
  <c r="L76" i="52"/>
  <c r="N76" i="52"/>
  <c r="P76" i="52"/>
  <c r="R76" i="52"/>
  <c r="T76" i="52"/>
  <c r="V76" i="52"/>
  <c r="F77" i="52"/>
  <c r="J77" i="52"/>
  <c r="L77" i="52"/>
  <c r="N77" i="52"/>
  <c r="P77" i="52"/>
  <c r="R77" i="52"/>
  <c r="T77" i="52"/>
  <c r="V77" i="52"/>
  <c r="F78" i="52"/>
  <c r="J78" i="52"/>
  <c r="L78" i="52"/>
  <c r="N78" i="52"/>
  <c r="P78" i="52"/>
  <c r="R78" i="52"/>
  <c r="T78" i="52"/>
  <c r="V78" i="52"/>
  <c r="F79" i="52"/>
  <c r="J79" i="52"/>
  <c r="L79" i="52"/>
  <c r="N79" i="52"/>
  <c r="P79" i="52"/>
  <c r="R79" i="52"/>
  <c r="T79" i="52"/>
  <c r="V79" i="52"/>
  <c r="F80" i="52"/>
  <c r="J80" i="52"/>
  <c r="L80" i="52"/>
  <c r="N80" i="52"/>
  <c r="P80" i="52"/>
  <c r="R80" i="52"/>
  <c r="T80" i="52"/>
  <c r="V80" i="52"/>
  <c r="F81" i="52"/>
  <c r="J81" i="52"/>
  <c r="L81" i="52"/>
  <c r="N81" i="52"/>
  <c r="P81" i="52"/>
  <c r="R81" i="52"/>
  <c r="T81" i="52"/>
  <c r="V81" i="52"/>
  <c r="F82" i="52"/>
  <c r="J82" i="52"/>
  <c r="L82" i="52"/>
  <c r="N82" i="52"/>
  <c r="P82" i="52"/>
  <c r="R82" i="52"/>
  <c r="T82" i="52"/>
  <c r="V82" i="52"/>
  <c r="F83" i="52"/>
  <c r="J83" i="52"/>
  <c r="L83" i="52"/>
  <c r="N83" i="52"/>
  <c r="P83" i="52"/>
  <c r="R83" i="52"/>
  <c r="T83" i="52"/>
  <c r="V83" i="52"/>
  <c r="F84" i="52"/>
  <c r="J84" i="52"/>
  <c r="L84" i="52"/>
  <c r="N84" i="52"/>
  <c r="P84" i="52"/>
  <c r="R84" i="52"/>
  <c r="T84" i="52"/>
  <c r="V84" i="52"/>
  <c r="F85" i="52"/>
  <c r="J85" i="52"/>
  <c r="L85" i="52"/>
  <c r="N85" i="52"/>
  <c r="P85" i="52"/>
  <c r="R85" i="52"/>
  <c r="T85" i="52"/>
  <c r="V85" i="52"/>
  <c r="F86" i="52"/>
  <c r="J86" i="52"/>
  <c r="L86" i="52"/>
  <c r="N86" i="52"/>
  <c r="P86" i="52"/>
  <c r="R86" i="52"/>
  <c r="T86" i="52"/>
  <c r="V86" i="52"/>
  <c r="F87" i="52"/>
  <c r="J87" i="52"/>
  <c r="L87" i="52"/>
  <c r="N87" i="52"/>
  <c r="P87" i="52"/>
  <c r="R87" i="52"/>
  <c r="T87" i="52"/>
  <c r="V87" i="52"/>
  <c r="F88" i="52"/>
  <c r="J88" i="52"/>
  <c r="L88" i="52"/>
  <c r="N88" i="52"/>
  <c r="P88" i="52"/>
  <c r="R88" i="52"/>
  <c r="T88" i="52"/>
  <c r="V88" i="52"/>
  <c r="F89" i="52"/>
  <c r="J89" i="52"/>
  <c r="L89" i="52"/>
  <c r="N89" i="52"/>
  <c r="P89" i="52"/>
  <c r="R89" i="52"/>
  <c r="T89" i="52"/>
  <c r="V89" i="52"/>
  <c r="F90" i="52"/>
  <c r="J90" i="52"/>
  <c r="L90" i="52"/>
  <c r="N90" i="52"/>
  <c r="P90" i="52"/>
  <c r="R90" i="52"/>
  <c r="T90" i="52"/>
  <c r="V90" i="52"/>
  <c r="F91" i="52"/>
  <c r="J91" i="52"/>
  <c r="L91" i="52"/>
  <c r="N91" i="52"/>
  <c r="P91" i="52"/>
  <c r="R91" i="52"/>
  <c r="T91" i="52"/>
  <c r="V91" i="52"/>
  <c r="F92" i="52"/>
  <c r="J92" i="52"/>
  <c r="L92" i="52"/>
  <c r="N92" i="52"/>
  <c r="P92" i="52"/>
  <c r="R92" i="52"/>
  <c r="T92" i="52"/>
  <c r="V92" i="52"/>
  <c r="F93" i="52"/>
  <c r="J93" i="52"/>
  <c r="L93" i="52"/>
  <c r="N93" i="52"/>
  <c r="P93" i="52"/>
  <c r="R93" i="52"/>
  <c r="T93" i="52"/>
  <c r="V93" i="52"/>
  <c r="F94" i="52"/>
  <c r="J94" i="52"/>
  <c r="L94" i="52"/>
  <c r="N94" i="52"/>
  <c r="P94" i="52"/>
  <c r="R94" i="52"/>
  <c r="T94" i="52"/>
  <c r="V94" i="52"/>
  <c r="F95" i="52"/>
  <c r="J95" i="52"/>
  <c r="L95" i="52"/>
  <c r="N95" i="52"/>
  <c r="P95" i="52"/>
  <c r="R95" i="52"/>
  <c r="T95" i="52"/>
  <c r="V95" i="52"/>
  <c r="F96" i="52"/>
  <c r="J96" i="52"/>
  <c r="L96" i="52"/>
  <c r="N96" i="52"/>
  <c r="P96" i="52"/>
  <c r="R96" i="52"/>
  <c r="T96" i="52"/>
  <c r="V96" i="52"/>
  <c r="F97" i="52"/>
  <c r="J97" i="52"/>
  <c r="L97" i="52"/>
  <c r="N97" i="52"/>
  <c r="P97" i="52"/>
  <c r="R97" i="52"/>
  <c r="T97" i="52"/>
  <c r="V97" i="52"/>
  <c r="F98" i="52"/>
  <c r="J98" i="52"/>
  <c r="L98" i="52"/>
  <c r="N98" i="52"/>
  <c r="P98" i="52"/>
  <c r="R98" i="52"/>
  <c r="T98" i="52"/>
  <c r="V98" i="52"/>
  <c r="F99" i="52"/>
  <c r="J99" i="52"/>
  <c r="L99" i="52"/>
  <c r="N99" i="52"/>
  <c r="P99" i="52"/>
  <c r="R99" i="52"/>
  <c r="T99" i="52"/>
  <c r="V99" i="52"/>
  <c r="F100" i="52"/>
  <c r="J100" i="52"/>
  <c r="L100" i="52"/>
  <c r="N100" i="52"/>
  <c r="P100" i="52"/>
  <c r="R100" i="52"/>
  <c r="T100" i="52"/>
  <c r="V100" i="52"/>
  <c r="F101" i="52"/>
  <c r="J101" i="52"/>
  <c r="L101" i="52"/>
  <c r="N101" i="52"/>
  <c r="P101" i="52"/>
  <c r="R101" i="52"/>
  <c r="T101" i="52"/>
  <c r="V101" i="52"/>
  <c r="F102" i="52"/>
  <c r="J102" i="52"/>
  <c r="L102" i="52"/>
  <c r="N102" i="52"/>
  <c r="P102" i="52"/>
  <c r="R102" i="52"/>
  <c r="T102" i="52"/>
  <c r="V102" i="52"/>
  <c r="F103" i="52"/>
  <c r="J103" i="52"/>
  <c r="L103" i="52"/>
  <c r="N103" i="52"/>
  <c r="P103" i="52"/>
  <c r="R103" i="52"/>
  <c r="T103" i="52"/>
  <c r="V103" i="52"/>
  <c r="F104" i="52"/>
  <c r="J104" i="52"/>
  <c r="L104" i="52"/>
  <c r="N104" i="52"/>
  <c r="P104" i="52"/>
  <c r="R104" i="52"/>
  <c r="T104" i="52"/>
  <c r="V104" i="52"/>
  <c r="F105" i="52"/>
  <c r="J105" i="52"/>
  <c r="L105" i="52"/>
  <c r="N105" i="52"/>
  <c r="P105" i="52"/>
  <c r="R105" i="52"/>
  <c r="T105" i="52"/>
  <c r="V105" i="52"/>
  <c r="F106" i="52"/>
  <c r="J106" i="52"/>
  <c r="L106" i="52"/>
  <c r="N106" i="52"/>
  <c r="P106" i="52"/>
  <c r="R106" i="52"/>
  <c r="T106" i="52"/>
  <c r="V106" i="52"/>
  <c r="F107" i="52"/>
  <c r="J107" i="52"/>
  <c r="L107" i="52"/>
  <c r="N107" i="52"/>
  <c r="P107" i="52"/>
  <c r="R107" i="52"/>
  <c r="T107" i="52"/>
  <c r="V107" i="52"/>
  <c r="F108" i="52"/>
  <c r="J108" i="52"/>
  <c r="L108" i="52"/>
  <c r="N108" i="52"/>
  <c r="P108" i="52"/>
  <c r="R108" i="52"/>
  <c r="T108" i="52"/>
  <c r="V108" i="52"/>
  <c r="F109" i="52"/>
  <c r="D954" i="38" a="1"/>
  <c r="D954" i="38"/>
  <c r="V109" i="52"/>
  <c r="F12" i="53"/>
  <c r="H12" i="53"/>
  <c r="J12" i="53"/>
  <c r="L12" i="53"/>
  <c r="N12" i="53"/>
  <c r="P12" i="53"/>
  <c r="R12" i="53"/>
  <c r="T12" i="53"/>
  <c r="V12" i="53"/>
  <c r="F13" i="53"/>
  <c r="H13" i="53"/>
  <c r="J13" i="53"/>
  <c r="L13" i="53"/>
  <c r="N13" i="53"/>
  <c r="P13" i="53"/>
  <c r="R13" i="53"/>
  <c r="T13" i="53"/>
  <c r="V13" i="53"/>
  <c r="F14" i="53"/>
  <c r="G1027" i="38" a="1"/>
  <c r="G1027" i="38"/>
  <c r="H14" i="53"/>
  <c r="J14" i="53"/>
  <c r="L14" i="53"/>
  <c r="N14" i="53"/>
  <c r="P14" i="53"/>
  <c r="R14" i="53"/>
  <c r="T14" i="53"/>
  <c r="V14" i="53"/>
  <c r="F15" i="53"/>
  <c r="H15" i="53"/>
  <c r="J15" i="53"/>
  <c r="L15" i="53"/>
  <c r="N15" i="53"/>
  <c r="P15" i="53"/>
  <c r="R15" i="53"/>
  <c r="T15" i="53"/>
  <c r="V15" i="53"/>
  <c r="F16" i="53"/>
  <c r="H16" i="53"/>
  <c r="J16" i="53"/>
  <c r="L16" i="53"/>
  <c r="N16" i="53"/>
  <c r="P16" i="53"/>
  <c r="R16" i="53"/>
  <c r="T16" i="53"/>
  <c r="V16" i="53"/>
  <c r="F17" i="53"/>
  <c r="H17" i="53"/>
  <c r="J17" i="53"/>
  <c r="L17" i="53"/>
  <c r="N17" i="53"/>
  <c r="P17" i="53"/>
  <c r="R17" i="53"/>
  <c r="T17" i="53"/>
  <c r="V17" i="53"/>
  <c r="F18" i="53"/>
  <c r="H18" i="53"/>
  <c r="J18" i="53"/>
  <c r="L18" i="53"/>
  <c r="N18" i="53"/>
  <c r="P18" i="53"/>
  <c r="R18" i="53"/>
  <c r="T18" i="53"/>
  <c r="V18" i="53"/>
  <c r="F19" i="53"/>
  <c r="H19" i="53"/>
  <c r="J19" i="53"/>
  <c r="L19" i="53"/>
  <c r="N19" i="53"/>
  <c r="P19" i="53"/>
  <c r="R19" i="53"/>
  <c r="T19" i="53"/>
  <c r="V19" i="53"/>
  <c r="F20" i="53"/>
  <c r="H20" i="53"/>
  <c r="J20" i="53"/>
  <c r="L20" i="53"/>
  <c r="N20" i="53"/>
  <c r="P20" i="53"/>
  <c r="R20" i="53"/>
  <c r="T20" i="53"/>
  <c r="V20" i="53"/>
  <c r="F21" i="53"/>
  <c r="H21" i="53"/>
  <c r="J21" i="53"/>
  <c r="L21" i="53"/>
  <c r="N21" i="53"/>
  <c r="P21" i="53"/>
  <c r="R21" i="53"/>
  <c r="T21" i="53"/>
  <c r="V21" i="53"/>
  <c r="F22" i="53"/>
  <c r="H22" i="53"/>
  <c r="J22" i="53"/>
  <c r="L22" i="53"/>
  <c r="N22" i="53"/>
  <c r="P22" i="53"/>
  <c r="R22" i="53"/>
  <c r="T22" i="53"/>
  <c r="V22" i="53"/>
  <c r="F23" i="53"/>
  <c r="H23" i="53"/>
  <c r="J23" i="53"/>
  <c r="L23" i="53"/>
  <c r="N23" i="53"/>
  <c r="P23" i="53"/>
  <c r="R23" i="53"/>
  <c r="T23" i="53"/>
  <c r="V23" i="53"/>
  <c r="F24" i="53"/>
  <c r="H24" i="53"/>
  <c r="J24" i="53"/>
  <c r="L24" i="53"/>
  <c r="N24" i="53"/>
  <c r="P24" i="53"/>
  <c r="R24" i="53"/>
  <c r="T24" i="53"/>
  <c r="V24" i="53"/>
  <c r="F25" i="53"/>
  <c r="H25" i="53"/>
  <c r="J25" i="53"/>
  <c r="L25" i="53"/>
  <c r="N25" i="53"/>
  <c r="P25" i="53"/>
  <c r="R25" i="53"/>
  <c r="T25" i="53"/>
  <c r="V25" i="53"/>
  <c r="F26" i="53"/>
  <c r="H26" i="53"/>
  <c r="J26" i="53"/>
  <c r="L26" i="53"/>
  <c r="N26" i="53"/>
  <c r="P26" i="53"/>
  <c r="R26" i="53"/>
  <c r="T26" i="53"/>
  <c r="V26" i="53"/>
  <c r="F27" i="53"/>
  <c r="H27" i="53"/>
  <c r="J27" i="53"/>
  <c r="L27" i="53"/>
  <c r="N27" i="53"/>
  <c r="P27" i="53"/>
  <c r="R27" i="53"/>
  <c r="T27" i="53"/>
  <c r="V27" i="53"/>
  <c r="F28" i="53"/>
  <c r="G1041" i="38" a="1"/>
  <c r="G1041" i="38"/>
  <c r="H28" i="53"/>
  <c r="J28" i="53"/>
  <c r="L28" i="53"/>
  <c r="N28" i="53"/>
  <c r="P28" i="53"/>
  <c r="R28" i="53"/>
  <c r="T28" i="53"/>
  <c r="V28" i="53"/>
  <c r="F29" i="53"/>
  <c r="H29" i="53"/>
  <c r="J29" i="53"/>
  <c r="L29" i="53"/>
  <c r="N29" i="53"/>
  <c r="P29" i="53"/>
  <c r="R29" i="53"/>
  <c r="T29" i="53"/>
  <c r="V29" i="53"/>
  <c r="F30" i="53"/>
  <c r="H30" i="53"/>
  <c r="J30" i="53"/>
  <c r="L30" i="53"/>
  <c r="N30" i="53"/>
  <c r="P30" i="53"/>
  <c r="R30" i="53"/>
  <c r="T30" i="53"/>
  <c r="V30" i="53"/>
  <c r="F31" i="53"/>
  <c r="H31" i="53"/>
  <c r="J31" i="53"/>
  <c r="L31" i="53"/>
  <c r="N31" i="53"/>
  <c r="P31" i="53"/>
  <c r="R31" i="53"/>
  <c r="T31" i="53"/>
  <c r="V31" i="53"/>
  <c r="F32" i="53"/>
  <c r="H32" i="53"/>
  <c r="J32" i="53"/>
  <c r="L32" i="53"/>
  <c r="N32" i="53"/>
  <c r="P32" i="53"/>
  <c r="R32" i="53"/>
  <c r="T32" i="53"/>
  <c r="V32" i="53"/>
  <c r="F33" i="53"/>
  <c r="H33" i="53"/>
  <c r="J33" i="53"/>
  <c r="L33" i="53"/>
  <c r="N33" i="53"/>
  <c r="P33" i="53"/>
  <c r="R33" i="53"/>
  <c r="T33" i="53"/>
  <c r="V33" i="53"/>
  <c r="F34" i="53"/>
  <c r="H34" i="53"/>
  <c r="J34" i="53"/>
  <c r="L34" i="53"/>
  <c r="N34" i="53"/>
  <c r="P34" i="53"/>
  <c r="R34" i="53"/>
  <c r="T34" i="53"/>
  <c r="V34" i="53"/>
  <c r="F35" i="53"/>
  <c r="H35" i="53"/>
  <c r="J35" i="53"/>
  <c r="L35" i="53"/>
  <c r="N35" i="53"/>
  <c r="P35" i="53"/>
  <c r="R35" i="53"/>
  <c r="T35" i="53"/>
  <c r="V35" i="53"/>
  <c r="F25" i="54"/>
  <c r="F26" i="54"/>
  <c r="F27" i="54"/>
  <c r="F28" i="54"/>
  <c r="F29" i="54"/>
  <c r="F30" i="54"/>
  <c r="F31" i="54"/>
  <c r="F32" i="54"/>
  <c r="F33" i="54"/>
  <c r="F34" i="54"/>
  <c r="F35" i="54"/>
  <c r="F36" i="54"/>
  <c r="F37" i="54"/>
  <c r="F38" i="54"/>
  <c r="F39" i="54"/>
  <c r="J39" i="54"/>
  <c r="L39" i="54"/>
  <c r="N39" i="54"/>
  <c r="P39" i="54"/>
  <c r="R39" i="54"/>
  <c r="T39" i="54"/>
  <c r="V39" i="54"/>
  <c r="F40" i="54"/>
  <c r="J40" i="54"/>
  <c r="L40" i="54"/>
  <c r="N40" i="54"/>
  <c r="P40" i="54"/>
  <c r="R40" i="54"/>
  <c r="T40" i="54"/>
  <c r="V40" i="54"/>
  <c r="F41" i="54"/>
  <c r="J41" i="54"/>
  <c r="L41" i="54"/>
  <c r="N41" i="54"/>
  <c r="P41" i="54"/>
  <c r="R41" i="54"/>
  <c r="T41" i="54"/>
  <c r="V41" i="54"/>
  <c r="F42" i="54"/>
  <c r="J42" i="54"/>
  <c r="L42" i="54"/>
  <c r="N42" i="54"/>
  <c r="P42" i="54"/>
  <c r="R42" i="54"/>
  <c r="T42" i="54"/>
  <c r="V42" i="54"/>
  <c r="F43" i="54"/>
  <c r="J43" i="54"/>
  <c r="L43" i="54"/>
  <c r="N43" i="54"/>
  <c r="P43" i="54"/>
  <c r="R43" i="54"/>
  <c r="T43" i="54"/>
  <c r="V43" i="54"/>
  <c r="F44" i="54"/>
  <c r="J44" i="54"/>
  <c r="L44" i="54"/>
  <c r="N44" i="54"/>
  <c r="P44" i="54"/>
  <c r="R44" i="54"/>
  <c r="T44" i="54"/>
  <c r="V44" i="54"/>
  <c r="F45" i="54"/>
  <c r="J45" i="54"/>
  <c r="L45" i="54"/>
  <c r="N45" i="54"/>
  <c r="P45" i="54"/>
  <c r="R45" i="54"/>
  <c r="T45" i="54"/>
  <c r="V45" i="54"/>
  <c r="F46" i="54"/>
  <c r="J46" i="54"/>
  <c r="L46" i="54"/>
  <c r="N46" i="54"/>
  <c r="P46" i="54"/>
  <c r="R46" i="54"/>
  <c r="T46" i="54"/>
  <c r="V46" i="54"/>
  <c r="F47" i="54"/>
  <c r="J47" i="54"/>
  <c r="L47" i="54"/>
  <c r="N47" i="54"/>
  <c r="P47" i="54"/>
  <c r="R47" i="54"/>
  <c r="T47" i="54"/>
  <c r="V47" i="54"/>
  <c r="F48" i="54"/>
  <c r="J48" i="54"/>
  <c r="L48" i="54"/>
  <c r="N48" i="54"/>
  <c r="P48" i="54"/>
  <c r="R48" i="54"/>
  <c r="T48" i="54"/>
  <c r="V48" i="54"/>
  <c r="F49" i="54"/>
  <c r="J49" i="54"/>
  <c r="L49" i="54"/>
  <c r="N49" i="54"/>
  <c r="P49" i="54"/>
  <c r="R49" i="54"/>
  <c r="T49" i="54"/>
  <c r="V49" i="54"/>
  <c r="F50" i="54"/>
  <c r="J50" i="54"/>
  <c r="L50" i="54"/>
  <c r="N50" i="54"/>
  <c r="P50" i="54"/>
  <c r="R50" i="54"/>
  <c r="T50" i="54"/>
  <c r="V50" i="54"/>
  <c r="F51" i="54"/>
  <c r="J51" i="54"/>
  <c r="L51" i="54"/>
  <c r="N51" i="54"/>
  <c r="P51" i="54"/>
  <c r="R51" i="54"/>
  <c r="T51" i="54"/>
  <c r="V51" i="54"/>
  <c r="F52" i="54"/>
  <c r="J52" i="54"/>
  <c r="L52" i="54"/>
  <c r="N52" i="54"/>
  <c r="P52" i="54"/>
  <c r="R52" i="54"/>
  <c r="T52" i="54"/>
  <c r="V52" i="54"/>
  <c r="F53" i="54"/>
  <c r="J53" i="54"/>
  <c r="L53" i="54"/>
  <c r="N53" i="54"/>
  <c r="P53" i="54"/>
  <c r="R53" i="54"/>
  <c r="T53" i="54"/>
  <c r="V53" i="54"/>
  <c r="F54" i="54"/>
  <c r="J54" i="54"/>
  <c r="L54" i="54"/>
  <c r="N54" i="54"/>
  <c r="P54" i="54"/>
  <c r="R54" i="54"/>
  <c r="T54" i="54"/>
  <c r="V54" i="54"/>
  <c r="F55" i="54"/>
  <c r="J55" i="54"/>
  <c r="L55" i="54"/>
  <c r="N55" i="54"/>
  <c r="P55" i="54"/>
  <c r="R55" i="54"/>
  <c r="T55" i="54"/>
  <c r="V55" i="54"/>
  <c r="F56" i="54"/>
  <c r="J56" i="54"/>
  <c r="L56" i="54"/>
  <c r="N56" i="54"/>
  <c r="P56" i="54"/>
  <c r="R56" i="54"/>
  <c r="T56" i="54"/>
  <c r="V56" i="54"/>
  <c r="F57" i="54"/>
  <c r="J57" i="54"/>
  <c r="L57" i="54"/>
  <c r="N57" i="54"/>
  <c r="P57" i="54"/>
  <c r="R57" i="54"/>
  <c r="T57" i="54"/>
  <c r="V57" i="54"/>
  <c r="F58" i="54"/>
  <c r="J58" i="54"/>
  <c r="L58" i="54"/>
  <c r="N58" i="54"/>
  <c r="P58" i="54"/>
  <c r="R58" i="54"/>
  <c r="T58" i="54"/>
  <c r="V58" i="54"/>
  <c r="F59" i="54"/>
  <c r="J59" i="54"/>
  <c r="L59" i="54"/>
  <c r="N59" i="54"/>
  <c r="P59" i="54"/>
  <c r="R59" i="54"/>
  <c r="T59" i="54"/>
  <c r="V59" i="54"/>
  <c r="F60" i="54"/>
  <c r="J60" i="54"/>
  <c r="L60" i="54"/>
  <c r="N60" i="54"/>
  <c r="P60" i="54"/>
  <c r="R60" i="54"/>
  <c r="T60" i="54"/>
  <c r="V60" i="54"/>
  <c r="F61" i="54"/>
  <c r="J61" i="54"/>
  <c r="L61" i="54"/>
  <c r="N61" i="54"/>
  <c r="P61" i="54"/>
  <c r="R61" i="54"/>
  <c r="T61" i="54"/>
  <c r="V61" i="54"/>
  <c r="F62" i="54"/>
  <c r="J62" i="54"/>
  <c r="L62" i="54"/>
  <c r="N62" i="54"/>
  <c r="P62" i="54"/>
  <c r="R62" i="54"/>
  <c r="T62" i="54"/>
  <c r="V62" i="54"/>
  <c r="F63" i="54"/>
  <c r="J63" i="54"/>
  <c r="L63" i="54"/>
  <c r="N63" i="54"/>
  <c r="P63" i="54"/>
  <c r="R63" i="54"/>
  <c r="T63" i="54"/>
  <c r="V63" i="54"/>
  <c r="F64" i="54"/>
  <c r="J64" i="54"/>
  <c r="L64" i="54"/>
  <c r="N64" i="54"/>
  <c r="P64" i="54"/>
  <c r="R64" i="54"/>
  <c r="T64" i="54"/>
  <c r="V64" i="54"/>
  <c r="F65" i="54"/>
  <c r="J65" i="54"/>
  <c r="L65" i="54"/>
  <c r="N65" i="54"/>
  <c r="P65" i="54"/>
  <c r="R65" i="54"/>
  <c r="T65" i="54"/>
  <c r="V65" i="54"/>
  <c r="F66" i="54"/>
  <c r="J66" i="54"/>
  <c r="L66" i="54"/>
  <c r="N66" i="54"/>
  <c r="P66" i="54"/>
  <c r="R66" i="54"/>
  <c r="T66" i="54"/>
  <c r="V66" i="54"/>
  <c r="F67" i="54"/>
  <c r="J67" i="54"/>
  <c r="L67" i="54"/>
  <c r="N67" i="54"/>
  <c r="P67" i="54"/>
  <c r="R67" i="54"/>
  <c r="T67" i="54"/>
  <c r="V67" i="54"/>
  <c r="F68" i="54"/>
  <c r="J68" i="54"/>
  <c r="L68" i="54"/>
  <c r="N68" i="54"/>
  <c r="P68" i="54"/>
  <c r="R68" i="54"/>
  <c r="T68" i="54"/>
  <c r="V68" i="54"/>
  <c r="F69" i="54"/>
  <c r="J69" i="54"/>
  <c r="L69" i="54"/>
  <c r="N69" i="54"/>
  <c r="P69" i="54"/>
  <c r="R69" i="54"/>
  <c r="T69" i="54"/>
  <c r="V69" i="54"/>
  <c r="F70" i="54"/>
  <c r="J70" i="54"/>
  <c r="L70" i="54"/>
  <c r="N70" i="54"/>
  <c r="P70" i="54"/>
  <c r="R70" i="54"/>
  <c r="T70" i="54"/>
  <c r="V70" i="54"/>
  <c r="F71" i="54"/>
  <c r="J71" i="54"/>
  <c r="L71" i="54"/>
  <c r="N71" i="54"/>
  <c r="P71" i="54"/>
  <c r="R71" i="54"/>
  <c r="T71" i="54"/>
  <c r="V71" i="54"/>
  <c r="F72" i="54"/>
  <c r="J72" i="54"/>
  <c r="L72" i="54"/>
  <c r="N72" i="54"/>
  <c r="P72" i="54"/>
  <c r="R72" i="54"/>
  <c r="T72" i="54"/>
  <c r="V72" i="54"/>
  <c r="F73" i="54"/>
  <c r="J73" i="54"/>
  <c r="L73" i="54"/>
  <c r="N73" i="54"/>
  <c r="P73" i="54"/>
  <c r="R73" i="54"/>
  <c r="T73" i="54"/>
  <c r="V73" i="54"/>
  <c r="F74" i="54"/>
  <c r="J74" i="54"/>
  <c r="L74" i="54"/>
  <c r="N74" i="54"/>
  <c r="P74" i="54"/>
  <c r="R74" i="54"/>
  <c r="T74" i="54"/>
  <c r="V74" i="54"/>
  <c r="F75" i="54"/>
  <c r="J75" i="54"/>
  <c r="L75" i="54"/>
  <c r="N75" i="54"/>
  <c r="P75" i="54"/>
  <c r="R75" i="54"/>
  <c r="T75" i="54"/>
  <c r="V75" i="54"/>
  <c r="F76" i="54"/>
  <c r="J76" i="54"/>
  <c r="L76" i="54"/>
  <c r="N76" i="54"/>
  <c r="P76" i="54"/>
  <c r="R76" i="54"/>
  <c r="T76" i="54"/>
  <c r="V76" i="54"/>
  <c r="F77" i="54"/>
  <c r="J77" i="54"/>
  <c r="L77" i="54"/>
  <c r="N77" i="54"/>
  <c r="P77" i="54"/>
  <c r="R77" i="54"/>
  <c r="T77" i="54"/>
  <c r="V77" i="54"/>
  <c r="F78" i="54"/>
  <c r="J78" i="54"/>
  <c r="L78" i="54"/>
  <c r="N78" i="54"/>
  <c r="P78" i="54"/>
  <c r="R78" i="54"/>
  <c r="T78" i="54"/>
  <c r="V78" i="54"/>
  <c r="F79" i="54"/>
  <c r="J79" i="54"/>
  <c r="L79" i="54"/>
  <c r="N79" i="54"/>
  <c r="P79" i="54"/>
  <c r="R79" i="54"/>
  <c r="T79" i="54"/>
  <c r="V79" i="54"/>
  <c r="F80" i="54"/>
  <c r="J80" i="54"/>
  <c r="L80" i="54"/>
  <c r="N80" i="54"/>
  <c r="P80" i="54"/>
  <c r="R80" i="54"/>
  <c r="T80" i="54"/>
  <c r="V80" i="54"/>
  <c r="F81" i="54"/>
  <c r="J81" i="54"/>
  <c r="L81" i="54"/>
  <c r="N81" i="54"/>
  <c r="P81" i="54"/>
  <c r="R81" i="54"/>
  <c r="T81" i="54"/>
  <c r="V81" i="54"/>
  <c r="F82" i="54"/>
  <c r="J82" i="54"/>
  <c r="L82" i="54"/>
  <c r="N82" i="54"/>
  <c r="P82" i="54"/>
  <c r="R82" i="54"/>
  <c r="T82" i="54"/>
  <c r="V82" i="54"/>
  <c r="F83" i="54"/>
  <c r="J83" i="54"/>
  <c r="L83" i="54"/>
  <c r="N83" i="54"/>
  <c r="P83" i="54"/>
  <c r="R83" i="54"/>
  <c r="T83" i="54"/>
  <c r="V83" i="54"/>
  <c r="F84" i="54"/>
  <c r="J84" i="54"/>
  <c r="L84" i="54"/>
  <c r="N84" i="54"/>
  <c r="P84" i="54"/>
  <c r="R84" i="54"/>
  <c r="T84" i="54"/>
  <c r="V84" i="54"/>
  <c r="F85" i="54"/>
  <c r="J85" i="54"/>
  <c r="L85" i="54"/>
  <c r="N85" i="54"/>
  <c r="P85" i="54"/>
  <c r="R85" i="54"/>
  <c r="T85" i="54"/>
  <c r="V85" i="54"/>
  <c r="F86" i="54"/>
  <c r="J86" i="54"/>
  <c r="L86" i="54"/>
  <c r="N86" i="54"/>
  <c r="P86" i="54"/>
  <c r="R86" i="54"/>
  <c r="T86" i="54"/>
  <c r="V86" i="54"/>
  <c r="F87" i="54"/>
  <c r="J87" i="54"/>
  <c r="L87" i="54"/>
  <c r="N87" i="54"/>
  <c r="P87" i="54"/>
  <c r="R87" i="54"/>
  <c r="T87" i="54"/>
  <c r="V87" i="54"/>
  <c r="F88" i="54"/>
  <c r="J88" i="54"/>
  <c r="L88" i="54"/>
  <c r="N88" i="54"/>
  <c r="P88" i="54"/>
  <c r="R88" i="54"/>
  <c r="T88" i="54"/>
  <c r="V88" i="54"/>
  <c r="F89" i="54"/>
  <c r="J89" i="54"/>
  <c r="L89" i="54"/>
  <c r="N89" i="54"/>
  <c r="P89" i="54"/>
  <c r="R89" i="54"/>
  <c r="T89" i="54"/>
  <c r="V89" i="54"/>
  <c r="F90" i="54"/>
  <c r="J90" i="54"/>
  <c r="L90" i="54"/>
  <c r="N90" i="54"/>
  <c r="P90" i="54"/>
  <c r="R90" i="54"/>
  <c r="T90" i="54"/>
  <c r="V90" i="54"/>
  <c r="F91" i="54"/>
  <c r="J91" i="54"/>
  <c r="L91" i="54"/>
  <c r="N91" i="54"/>
  <c r="P91" i="54"/>
  <c r="R91" i="54"/>
  <c r="T91" i="54"/>
  <c r="V91" i="54"/>
  <c r="F92" i="54"/>
  <c r="J92" i="54"/>
  <c r="L92" i="54"/>
  <c r="N92" i="54"/>
  <c r="P92" i="54"/>
  <c r="R92" i="54"/>
  <c r="T92" i="54"/>
  <c r="V92" i="54"/>
  <c r="F93" i="54"/>
  <c r="J93" i="54"/>
  <c r="L93" i="54"/>
  <c r="N93" i="54"/>
  <c r="P93" i="54"/>
  <c r="R93" i="54"/>
  <c r="T93" i="54"/>
  <c r="V93" i="54"/>
  <c r="F94" i="54"/>
  <c r="J94" i="54"/>
  <c r="L94" i="54"/>
  <c r="N94" i="54"/>
  <c r="P94" i="54"/>
  <c r="R94" i="54"/>
  <c r="T94" i="54"/>
  <c r="V94" i="54"/>
  <c r="F95" i="54"/>
  <c r="J95" i="54"/>
  <c r="L95" i="54"/>
  <c r="N95" i="54"/>
  <c r="P95" i="54"/>
  <c r="R95" i="54"/>
  <c r="T95" i="54"/>
  <c r="V95" i="54"/>
  <c r="F96" i="54"/>
  <c r="J96" i="54"/>
  <c r="L96" i="54"/>
  <c r="N96" i="54"/>
  <c r="P96" i="54"/>
  <c r="R96" i="54"/>
  <c r="T96" i="54"/>
  <c r="V96" i="54"/>
  <c r="F97" i="54"/>
  <c r="J97" i="54"/>
  <c r="L97" i="54"/>
  <c r="N97" i="54"/>
  <c r="P97" i="54"/>
  <c r="R97" i="54"/>
  <c r="T97" i="54"/>
  <c r="V97" i="54"/>
  <c r="F98" i="54"/>
  <c r="J98" i="54"/>
  <c r="L98" i="54"/>
  <c r="N98" i="54"/>
  <c r="P98" i="54"/>
  <c r="R98" i="54"/>
  <c r="T98" i="54"/>
  <c r="V98" i="54"/>
  <c r="F99" i="54"/>
  <c r="J99" i="54"/>
  <c r="L99" i="54"/>
  <c r="N99" i="54"/>
  <c r="P99" i="54"/>
  <c r="R99" i="54"/>
  <c r="T99" i="54"/>
  <c r="V99" i="54"/>
  <c r="F100" i="54"/>
  <c r="J100" i="54"/>
  <c r="L100" i="54"/>
  <c r="N100" i="54"/>
  <c r="P100" i="54"/>
  <c r="R100" i="54"/>
  <c r="T100" i="54"/>
  <c r="V100" i="54"/>
  <c r="F101" i="54"/>
  <c r="J101" i="54"/>
  <c r="L101" i="54"/>
  <c r="N101" i="54"/>
  <c r="P101" i="54"/>
  <c r="R101" i="54"/>
  <c r="T101" i="54"/>
  <c r="V101" i="54"/>
  <c r="F102" i="54"/>
  <c r="J102" i="54"/>
  <c r="L102" i="54"/>
  <c r="N102" i="54"/>
  <c r="P102" i="54"/>
  <c r="R102" i="54"/>
  <c r="T102" i="54"/>
  <c r="V102" i="54"/>
  <c r="V11" i="53"/>
  <c r="T11" i="53"/>
  <c r="R11" i="53"/>
  <c r="P11" i="53"/>
  <c r="N11" i="53"/>
  <c r="L11" i="53"/>
  <c r="J11" i="53"/>
  <c r="H11" i="53"/>
  <c r="F11" i="53"/>
  <c r="U9" i="54"/>
  <c r="S9" i="54"/>
  <c r="Q9" i="54"/>
  <c r="O9" i="54"/>
  <c r="M9" i="54"/>
  <c r="K9" i="54"/>
  <c r="I9" i="54"/>
  <c r="G9" i="54"/>
  <c r="E9" i="54"/>
  <c r="U9" i="53"/>
  <c r="S9" i="53"/>
  <c r="Q9" i="53"/>
  <c r="O9" i="53"/>
  <c r="M9" i="53"/>
  <c r="K9" i="53"/>
  <c r="I9" i="53"/>
  <c r="G9" i="53"/>
  <c r="E9" i="53"/>
  <c r="U9" i="52"/>
  <c r="S9" i="52"/>
  <c r="Q9" i="52"/>
  <c r="O9" i="52"/>
  <c r="M9" i="52"/>
  <c r="I9" i="52"/>
  <c r="G9" i="52"/>
  <c r="E9" i="52"/>
  <c r="G4850" i="38" a="1"/>
  <c r="G4850" i="38"/>
  <c r="A4717" i="38"/>
  <c r="A4718" i="38"/>
  <c r="A4719" i="38"/>
  <c r="A4720" i="38"/>
  <c r="A4721" i="38"/>
  <c r="A4722" i="38"/>
  <c r="A4723" i="38"/>
  <c r="A4724" i="38"/>
  <c r="A4725" i="38"/>
  <c r="A4726" i="38"/>
  <c r="A4727" i="38"/>
  <c r="A4728" i="38"/>
  <c r="A4729" i="38"/>
  <c r="A4730" i="38"/>
  <c r="A4731" i="38"/>
  <c r="A4732" i="38"/>
  <c r="A4733" i="38"/>
  <c r="A4734" i="38"/>
  <c r="A4735" i="38"/>
  <c r="A4736" i="38"/>
  <c r="A4737" i="38"/>
  <c r="A4738" i="38"/>
  <c r="A4739" i="38"/>
  <c r="A4740" i="38"/>
  <c r="A4741" i="38"/>
  <c r="A4742" i="38"/>
  <c r="A4743" i="38"/>
  <c r="A4744" i="38"/>
  <c r="A4745" i="38"/>
  <c r="A4746" i="38"/>
  <c r="A4747" i="38"/>
  <c r="A4748" i="38"/>
  <c r="A4749" i="38"/>
  <c r="A4750" i="38"/>
  <c r="A4751" i="38"/>
  <c r="A4752" i="38"/>
  <c r="A4753" i="38"/>
  <c r="A4754" i="38"/>
  <c r="A4755" i="38"/>
  <c r="A4756" i="38"/>
  <c r="A4757" i="38"/>
  <c r="A4758" i="38"/>
  <c r="A4759" i="38"/>
  <c r="A4760" i="38"/>
  <c r="A4761" i="38"/>
  <c r="A4762" i="38"/>
  <c r="A4763" i="38"/>
  <c r="A4764" i="38"/>
  <c r="A4765" i="38"/>
  <c r="A4766" i="38"/>
  <c r="A4767" i="38"/>
  <c r="A4768" i="38"/>
  <c r="A4769" i="38"/>
  <c r="A4770" i="38"/>
  <c r="A4771" i="38"/>
  <c r="A4772" i="38"/>
  <c r="A4773" i="38"/>
  <c r="A4774" i="38"/>
  <c r="A4775" i="38"/>
  <c r="A4776" i="38"/>
  <c r="A4777" i="38"/>
  <c r="A4778" i="38"/>
  <c r="A4779" i="38"/>
  <c r="A4780" i="38"/>
  <c r="A4781" i="38"/>
  <c r="A4782" i="38"/>
  <c r="A4783" i="38"/>
  <c r="A4784" i="38"/>
  <c r="A4785" i="38"/>
  <c r="A4786" i="38"/>
  <c r="A4787" i="38"/>
  <c r="A4788" i="38"/>
  <c r="A4789" i="38"/>
  <c r="A4790" i="38"/>
  <c r="A4791" i="38"/>
  <c r="A4792" i="38"/>
  <c r="A4793" i="38"/>
  <c r="A4794" i="38"/>
  <c r="A4795" i="38"/>
  <c r="A4796" i="38"/>
  <c r="A4797" i="38"/>
  <c r="A4798" i="38"/>
  <c r="A4799" i="38"/>
  <c r="A4800" i="38"/>
  <c r="A4801" i="38"/>
  <c r="A4802" i="38"/>
  <c r="A4803" i="38"/>
  <c r="A4804" i="38"/>
  <c r="A4805" i="38"/>
  <c r="A4806" i="38"/>
  <c r="A4807" i="38"/>
  <c r="A4808" i="38"/>
  <c r="A4809" i="38"/>
  <c r="A4810" i="38"/>
  <c r="A4811" i="38"/>
  <c r="A4812" i="38"/>
  <c r="A4813" i="38"/>
  <c r="A4814" i="38"/>
  <c r="A4815" i="38"/>
  <c r="A4816" i="38"/>
  <c r="A4817" i="38"/>
  <c r="A4818" i="38"/>
  <c r="A4819" i="38"/>
  <c r="A4820" i="38"/>
  <c r="A4821" i="38"/>
  <c r="A4822" i="38"/>
  <c r="A4823" i="38"/>
  <c r="A4824" i="38"/>
  <c r="A4825" i="38"/>
  <c r="A4826" i="38"/>
  <c r="A4827" i="38"/>
  <c r="A4828" i="38"/>
  <c r="A4829" i="38"/>
  <c r="A4830" i="38"/>
  <c r="A4831" i="38"/>
  <c r="A4832" i="38"/>
  <c r="A4833" i="38"/>
  <c r="A4834" i="38"/>
  <c r="A4835" i="38"/>
  <c r="A4836" i="38"/>
  <c r="A4837" i="38"/>
  <c r="A4838" i="38"/>
  <c r="A4839" i="38"/>
  <c r="A4840" i="38"/>
  <c r="A4841" i="38"/>
  <c r="A4842" i="38"/>
  <c r="A4843" i="38"/>
  <c r="A4844" i="38"/>
  <c r="A4845" i="38"/>
  <c r="A4846" i="38"/>
  <c r="A4847" i="38"/>
  <c r="A4848" i="38"/>
  <c r="A4849" i="38"/>
  <c r="A4850" i="38"/>
  <c r="A4851" i="38"/>
  <c r="A4852" i="38"/>
  <c r="A4853" i="38"/>
  <c r="A4854" i="38"/>
  <c r="A4855" i="38"/>
  <c r="A4856" i="38"/>
  <c r="A4857" i="38"/>
  <c r="A4858" i="38"/>
  <c r="A4859" i="38"/>
  <c r="A4860" i="38"/>
  <c r="A4861" i="38"/>
  <c r="A4862" i="38"/>
  <c r="A4863" i="38"/>
  <c r="A4864" i="38"/>
  <c r="A4865" i="38"/>
  <c r="A4866" i="38"/>
  <c r="A4867" i="38"/>
  <c r="A4868" i="38"/>
  <c r="A4869" i="38"/>
  <c r="A4870" i="38"/>
  <c r="A4871" i="38"/>
  <c r="A4872" i="38"/>
  <c r="A4873" i="38"/>
  <c r="A4874" i="38"/>
  <c r="A4875" i="38"/>
  <c r="A4876" i="38"/>
  <c r="A4877" i="38"/>
  <c r="A4878" i="38"/>
  <c r="A4879" i="38"/>
  <c r="A4880" i="38"/>
  <c r="A4881" i="38"/>
  <c r="A4882" i="38"/>
  <c r="A4883" i="38"/>
  <c r="A4884" i="38"/>
  <c r="A4885" i="38"/>
  <c r="A4886" i="38"/>
  <c r="A4887" i="38"/>
  <c r="A4888" i="38"/>
  <c r="A4889" i="38"/>
  <c r="A4890" i="38"/>
  <c r="A4891" i="38"/>
  <c r="A4892" i="38"/>
  <c r="A4893" i="38"/>
  <c r="A4894" i="38"/>
  <c r="A4895" i="38"/>
  <c r="A4896" i="38"/>
  <c r="A4897" i="38"/>
  <c r="A4898" i="38"/>
  <c r="A4899" i="38"/>
  <c r="A4900" i="38"/>
  <c r="A4901" i="38"/>
  <c r="A4902" i="38"/>
  <c r="A4903" i="38"/>
  <c r="A4904" i="38"/>
  <c r="A4905" i="38"/>
  <c r="A4906" i="38"/>
  <c r="A4907" i="38"/>
  <c r="A4908" i="38"/>
  <c r="A4909" i="38"/>
  <c r="A4910" i="38"/>
  <c r="A4911" i="38"/>
  <c r="A4912" i="38"/>
  <c r="A4913" i="38"/>
  <c r="A4914" i="38"/>
  <c r="A4915" i="38"/>
  <c r="A4916" i="38"/>
  <c r="A4917" i="38"/>
  <c r="A4918" i="38"/>
  <c r="A4919" i="38"/>
  <c r="A4920" i="38"/>
  <c r="A4921" i="38"/>
  <c r="A4922" i="38"/>
  <c r="A4923" i="38"/>
  <c r="A4924" i="38"/>
  <c r="A4925" i="38"/>
  <c r="A4926" i="38"/>
  <c r="A4927" i="38"/>
  <c r="A4928" i="38"/>
  <c r="A4929" i="38"/>
  <c r="A4930" i="38"/>
  <c r="A4931" i="38"/>
  <c r="A4932" i="38"/>
  <c r="A4933" i="38"/>
  <c r="A4934" i="38"/>
  <c r="A4935" i="38"/>
  <c r="A4936" i="38"/>
  <c r="A4937" i="38"/>
  <c r="A4938" i="38"/>
  <c r="A4939" i="38"/>
  <c r="A4940" i="38"/>
  <c r="A4941" i="38"/>
  <c r="A4942" i="38"/>
  <c r="A4943" i="38"/>
  <c r="A4944" i="38"/>
  <c r="A4945" i="38"/>
  <c r="A4946" i="38"/>
  <c r="A4441" i="38"/>
  <c r="A4442" i="38"/>
  <c r="A4443" i="38"/>
  <c r="A4444" i="38"/>
  <c r="A4445" i="38"/>
  <c r="A4446" i="38"/>
  <c r="A4447" i="38"/>
  <c r="A4448" i="38"/>
  <c r="A4449" i="38"/>
  <c r="A4450" i="38"/>
  <c r="A4451" i="38"/>
  <c r="A4452" i="38"/>
  <c r="A4453" i="38"/>
  <c r="A4454" i="38"/>
  <c r="A4455" i="38"/>
  <c r="A4456" i="38"/>
  <c r="A4457" i="38"/>
  <c r="A4458" i="38"/>
  <c r="A4459" i="38"/>
  <c r="A4460" i="38"/>
  <c r="A4461" i="38"/>
  <c r="A4462" i="38"/>
  <c r="A4463" i="38"/>
  <c r="A4464" i="38"/>
  <c r="A4465" i="38"/>
  <c r="A4466" i="38"/>
  <c r="A4467" i="38"/>
  <c r="A4468" i="38"/>
  <c r="A4469" i="38"/>
  <c r="A4470" i="38"/>
  <c r="A4471" i="38"/>
  <c r="A4472" i="38"/>
  <c r="A4473" i="38"/>
  <c r="A4474" i="38"/>
  <c r="A4475" i="38"/>
  <c r="A4476" i="38"/>
  <c r="A4477" i="38"/>
  <c r="A4478" i="38"/>
  <c r="A4479" i="38"/>
  <c r="A4480" i="38"/>
  <c r="A4481" i="38"/>
  <c r="A4482" i="38"/>
  <c r="A4483" i="38"/>
  <c r="A4484" i="38"/>
  <c r="A4485" i="38"/>
  <c r="A4486" i="38"/>
  <c r="A4487" i="38"/>
  <c r="A4488" i="38"/>
  <c r="A4489" i="38"/>
  <c r="A4490" i="38"/>
  <c r="A4491" i="38"/>
  <c r="A4492" i="38"/>
  <c r="A4493" i="38"/>
  <c r="A4494" i="38"/>
  <c r="A4495" i="38"/>
  <c r="A4496" i="38"/>
  <c r="A4497" i="38"/>
  <c r="A4498" i="38"/>
  <c r="A4499" i="38"/>
  <c r="A4500" i="38"/>
  <c r="A4501" i="38"/>
  <c r="A4502" i="38"/>
  <c r="A4503" i="38"/>
  <c r="A4504" i="38"/>
  <c r="A4505" i="38"/>
  <c r="A4506" i="38"/>
  <c r="A4507" i="38"/>
  <c r="A4508" i="38"/>
  <c r="A4509" i="38"/>
  <c r="A4510" i="38"/>
  <c r="A4511" i="38"/>
  <c r="A4512" i="38"/>
  <c r="A4513" i="38"/>
  <c r="A4514" i="38"/>
  <c r="A4515" i="38"/>
  <c r="A4516" i="38"/>
  <c r="A4517" i="38"/>
  <c r="A4518" i="38"/>
  <c r="A4519" i="38"/>
  <c r="A4520" i="38"/>
  <c r="A4521" i="38"/>
  <c r="A4522" i="38"/>
  <c r="A4523" i="38"/>
  <c r="A4524" i="38"/>
  <c r="A4525" i="38"/>
  <c r="A4526" i="38"/>
  <c r="A4527" i="38"/>
  <c r="A4528" i="38"/>
  <c r="A4529" i="38"/>
  <c r="A4530" i="38"/>
  <c r="A4531" i="38"/>
  <c r="A4532" i="38"/>
  <c r="A4533" i="38"/>
  <c r="A4534" i="38"/>
  <c r="A4535" i="38"/>
  <c r="A4536" i="38"/>
  <c r="A4537" i="38"/>
  <c r="A4538" i="38"/>
  <c r="A4539" i="38"/>
  <c r="A4540" i="38"/>
  <c r="A4541" i="38"/>
  <c r="A4542" i="38"/>
  <c r="A4543" i="38"/>
  <c r="A4544" i="38"/>
  <c r="A4545" i="38"/>
  <c r="A4546" i="38"/>
  <c r="A4547" i="38"/>
  <c r="A4548" i="38"/>
  <c r="A4549" i="38"/>
  <c r="A4550" i="38"/>
  <c r="A4551" i="38"/>
  <c r="A4552" i="38"/>
  <c r="A4553" i="38"/>
  <c r="A4554" i="38"/>
  <c r="A4555" i="38"/>
  <c r="A4556" i="38"/>
  <c r="A4557" i="38"/>
  <c r="A4558" i="38"/>
  <c r="A4559" i="38"/>
  <c r="A4560" i="38"/>
  <c r="A4561" i="38"/>
  <c r="A4562" i="38"/>
  <c r="A4563" i="38"/>
  <c r="A4564" i="38"/>
  <c r="A4565" i="38"/>
  <c r="A4566" i="38"/>
  <c r="A4567" i="38"/>
  <c r="A4568" i="38"/>
  <c r="A4569" i="38"/>
  <c r="A4570" i="38"/>
  <c r="A4571" i="38"/>
  <c r="A4572" i="38"/>
  <c r="A4573" i="38"/>
  <c r="A4574" i="38"/>
  <c r="A4575" i="38"/>
  <c r="A4576" i="38"/>
  <c r="A4577" i="38"/>
  <c r="A4578" i="38"/>
  <c r="A4579" i="38"/>
  <c r="A4580" i="38"/>
  <c r="A4581" i="38"/>
  <c r="A4582" i="38"/>
  <c r="A4583" i="38"/>
  <c r="A4584" i="38"/>
  <c r="A4585" i="38"/>
  <c r="A4586" i="38"/>
  <c r="A4587" i="38"/>
  <c r="A4588" i="38"/>
  <c r="A4589" i="38"/>
  <c r="A4590" i="38"/>
  <c r="A4591" i="38"/>
  <c r="A4592" i="38"/>
  <c r="A4593" i="38"/>
  <c r="A4594" i="38"/>
  <c r="A4595" i="38"/>
  <c r="A4596" i="38"/>
  <c r="A4597" i="38"/>
  <c r="A4598" i="38"/>
  <c r="A4599" i="38"/>
  <c r="A4600" i="38"/>
  <c r="A4601" i="38"/>
  <c r="A4602" i="38"/>
  <c r="A4603" i="38"/>
  <c r="A4604" i="38"/>
  <c r="A4605" i="38"/>
  <c r="A4606" i="38"/>
  <c r="A4607" i="38"/>
  <c r="A4608" i="38"/>
  <c r="A4609" i="38"/>
  <c r="A4610" i="38"/>
  <c r="A4611" i="38"/>
  <c r="A4612" i="38"/>
  <c r="A4613" i="38"/>
  <c r="A4614" i="38"/>
  <c r="A4615" i="38"/>
  <c r="A4616" i="38"/>
  <c r="A4617" i="38"/>
  <c r="A4618" i="38"/>
  <c r="A4619" i="38"/>
  <c r="A4620" i="38"/>
  <c r="A4621" i="38"/>
  <c r="A4622" i="38"/>
  <c r="A4623" i="38"/>
  <c r="A4624" i="38"/>
  <c r="A4625" i="38"/>
  <c r="A4626" i="38"/>
  <c r="A4627" i="38"/>
  <c r="A4628" i="38"/>
  <c r="A4629" i="38"/>
  <c r="A4630" i="38"/>
  <c r="A4631" i="38"/>
  <c r="A4632" i="38"/>
  <c r="A4633" i="38"/>
  <c r="A4634" i="38"/>
  <c r="A4635" i="38"/>
  <c r="A4636" i="38"/>
  <c r="A4637" i="38"/>
  <c r="A4638" i="38"/>
  <c r="A4639" i="38"/>
  <c r="A4640" i="38"/>
  <c r="A4641" i="38"/>
  <c r="A4642" i="38"/>
  <c r="A4643" i="38"/>
  <c r="A4644" i="38"/>
  <c r="A4645" i="38"/>
  <c r="A4646" i="38"/>
  <c r="A4647" i="38"/>
  <c r="A4648" i="38"/>
  <c r="A4649" i="38"/>
  <c r="A4650" i="38"/>
  <c r="A4651" i="38"/>
  <c r="A4652" i="38"/>
  <c r="A4653" i="38"/>
  <c r="A4654" i="38"/>
  <c r="A4655" i="38"/>
  <c r="A4656" i="38"/>
  <c r="A4657" i="38"/>
  <c r="A4658" i="38"/>
  <c r="A4659" i="38"/>
  <c r="A4660" i="38"/>
  <c r="A4661" i="38"/>
  <c r="A4662" i="38"/>
  <c r="A4663" i="38"/>
  <c r="A4664" i="38"/>
  <c r="A4665" i="38"/>
  <c r="A4666" i="38"/>
  <c r="A4667" i="38"/>
  <c r="A4668" i="38"/>
  <c r="A4669" i="38"/>
  <c r="A4670" i="38"/>
  <c r="A4671" i="38"/>
  <c r="A4672" i="38"/>
  <c r="A4673" i="38"/>
  <c r="A4674" i="38"/>
  <c r="A4675" i="38"/>
  <c r="A4676" i="38"/>
  <c r="A4677" i="38"/>
  <c r="A4678" i="38"/>
  <c r="A4679" i="38"/>
  <c r="A4680" i="38"/>
  <c r="A4681" i="38"/>
  <c r="A4682" i="38"/>
  <c r="A4683" i="38"/>
  <c r="A4684" i="38"/>
  <c r="A4685" i="38"/>
  <c r="A4686" i="38"/>
  <c r="A4687" i="38"/>
  <c r="A4688" i="38"/>
  <c r="A4689" i="38"/>
  <c r="A4690" i="38"/>
  <c r="A4691" i="38"/>
  <c r="A4692" i="38"/>
  <c r="A4693" i="38"/>
  <c r="A4694" i="38"/>
  <c r="A4695" i="38"/>
  <c r="A4696" i="38"/>
  <c r="A4697" i="38"/>
  <c r="A4698" i="38"/>
  <c r="A4699" i="38"/>
  <c r="A4700" i="38"/>
  <c r="A4701" i="38"/>
  <c r="A4702" i="38"/>
  <c r="A4703" i="38"/>
  <c r="A4704" i="38"/>
  <c r="A4705" i="38"/>
  <c r="A4706" i="38"/>
  <c r="A4707" i="38"/>
  <c r="A4708" i="38"/>
  <c r="A4709" i="38"/>
  <c r="A4710" i="38"/>
  <c r="A4711" i="38"/>
  <c r="A4712" i="38"/>
  <c r="A4713" i="38"/>
  <c r="A4714" i="38"/>
  <c r="A4200" i="38"/>
  <c r="A4201" i="38"/>
  <c r="A4202" i="38"/>
  <c r="A4203" i="38"/>
  <c r="A4204" i="38"/>
  <c r="A4205" i="38"/>
  <c r="A4206" i="38"/>
  <c r="A4207" i="38"/>
  <c r="A4208" i="38"/>
  <c r="A4209" i="38"/>
  <c r="A4210" i="38"/>
  <c r="A4211" i="38"/>
  <c r="A4212" i="38"/>
  <c r="A4213" i="38"/>
  <c r="A4214" i="38"/>
  <c r="A4215" i="38"/>
  <c r="A4216" i="38"/>
  <c r="A4217" i="38"/>
  <c r="A4218" i="38"/>
  <c r="A4219" i="38"/>
  <c r="A4220" i="38"/>
  <c r="A4221" i="38"/>
  <c r="A4222" i="38"/>
  <c r="A4223" i="38"/>
  <c r="A4224" i="38"/>
  <c r="A4225" i="38"/>
  <c r="A4226" i="38"/>
  <c r="A4227" i="38"/>
  <c r="A4228" i="38"/>
  <c r="A4229" i="38"/>
  <c r="A4230" i="38"/>
  <c r="A4231" i="38"/>
  <c r="A4232" i="38"/>
  <c r="A4233" i="38"/>
  <c r="A4234" i="38"/>
  <c r="A4235" i="38"/>
  <c r="A4236" i="38"/>
  <c r="A4237" i="38"/>
  <c r="A4238" i="38"/>
  <c r="A4239" i="38"/>
  <c r="A4240" i="38"/>
  <c r="A4241" i="38"/>
  <c r="A4242" i="38"/>
  <c r="A4243" i="38"/>
  <c r="A4244" i="38"/>
  <c r="A4245" i="38"/>
  <c r="A4246" i="38"/>
  <c r="A4247" i="38"/>
  <c r="A4248" i="38"/>
  <c r="A4249" i="38"/>
  <c r="A4250" i="38"/>
  <c r="A4251" i="38"/>
  <c r="A4252" i="38"/>
  <c r="A4253" i="38"/>
  <c r="A4254" i="38"/>
  <c r="A4255" i="38"/>
  <c r="A4256" i="38"/>
  <c r="A4257" i="38"/>
  <c r="A4258" i="38"/>
  <c r="A4259" i="38"/>
  <c r="A4260" i="38"/>
  <c r="A4261" i="38"/>
  <c r="A4262" i="38"/>
  <c r="A4263" i="38"/>
  <c r="A4264" i="38"/>
  <c r="A4265" i="38"/>
  <c r="A4266" i="38"/>
  <c r="A4267" i="38"/>
  <c r="A4268" i="38"/>
  <c r="A4269" i="38"/>
  <c r="A4270" i="38"/>
  <c r="A4271" i="38"/>
  <c r="A4272" i="38"/>
  <c r="A4273" i="38"/>
  <c r="A4274" i="38"/>
  <c r="A4275" i="38"/>
  <c r="A4276" i="38"/>
  <c r="A4277" i="38"/>
  <c r="A4278" i="38"/>
  <c r="A4279" i="38"/>
  <c r="A4280" i="38"/>
  <c r="A4281" i="38"/>
  <c r="A4282" i="38"/>
  <c r="A4283" i="38"/>
  <c r="A4284" i="38"/>
  <c r="A4285" i="38"/>
  <c r="A4286" i="38"/>
  <c r="A4287" i="38"/>
  <c r="A4288" i="38"/>
  <c r="A4289" i="38"/>
  <c r="A4290" i="38"/>
  <c r="A4291" i="38"/>
  <c r="A4292" i="38"/>
  <c r="A4293" i="38"/>
  <c r="A4294" i="38"/>
  <c r="A4295" i="38"/>
  <c r="A4296" i="38"/>
  <c r="A4297" i="38"/>
  <c r="A4298" i="38"/>
  <c r="A4299" i="38"/>
  <c r="A4300" i="38"/>
  <c r="A4301" i="38"/>
  <c r="A4302" i="38"/>
  <c r="A4303" i="38"/>
  <c r="A4304" i="38"/>
  <c r="A4305" i="38"/>
  <c r="A4306" i="38"/>
  <c r="A4307" i="38"/>
  <c r="A4308" i="38"/>
  <c r="A4309" i="38"/>
  <c r="A4310" i="38"/>
  <c r="A4311" i="38"/>
  <c r="A4312" i="38"/>
  <c r="A4313" i="38"/>
  <c r="A4314" i="38"/>
  <c r="A4315" i="38"/>
  <c r="A4316" i="38"/>
  <c r="A4317" i="38"/>
  <c r="A4318" i="38"/>
  <c r="A4319" i="38"/>
  <c r="A4320" i="38"/>
  <c r="A4321" i="38"/>
  <c r="A4322" i="38"/>
  <c r="A4323" i="38"/>
  <c r="A4324" i="38"/>
  <c r="A4325" i="38"/>
  <c r="A4326" i="38"/>
  <c r="A4327" i="38"/>
  <c r="A4328" i="38"/>
  <c r="A4329" i="38"/>
  <c r="A4330" i="38"/>
  <c r="A4331" i="38"/>
  <c r="A4332" i="38"/>
  <c r="A4333" i="38"/>
  <c r="A4334" i="38"/>
  <c r="A4335" i="38"/>
  <c r="A4336" i="38"/>
  <c r="A4337" i="38"/>
  <c r="A4338" i="38"/>
  <c r="A4339" i="38"/>
  <c r="A4340" i="38"/>
  <c r="A4341" i="38"/>
  <c r="A4342" i="38"/>
  <c r="A4343" i="38"/>
  <c r="A4344" i="38"/>
  <c r="A4345" i="38"/>
  <c r="A4346" i="38"/>
  <c r="A4347" i="38"/>
  <c r="A4348" i="38"/>
  <c r="A4349" i="38"/>
  <c r="A4350" i="38"/>
  <c r="A4351" i="38"/>
  <c r="A4352" i="38"/>
  <c r="A4353" i="38"/>
  <c r="A4354" i="38"/>
  <c r="A4355" i="38"/>
  <c r="A4356" i="38"/>
  <c r="A4357" i="38"/>
  <c r="A4358" i="38"/>
  <c r="A4359" i="38"/>
  <c r="A4360" i="38"/>
  <c r="A4361" i="38"/>
  <c r="A4362" i="38"/>
  <c r="A4363" i="38"/>
  <c r="A4364" i="38"/>
  <c r="A4365" i="38"/>
  <c r="A4366" i="38"/>
  <c r="A4367" i="38"/>
  <c r="A4368" i="38"/>
  <c r="A4369" i="38"/>
  <c r="A4370" i="38"/>
  <c r="A4371" i="38"/>
  <c r="A4372" i="38"/>
  <c r="A4373" i="38"/>
  <c r="A4374" i="38"/>
  <c r="A4375" i="38"/>
  <c r="A4376" i="38"/>
  <c r="A4377" i="38"/>
  <c r="A4378" i="38"/>
  <c r="A4379" i="38"/>
  <c r="A4380" i="38"/>
  <c r="A4381" i="38"/>
  <c r="A4382" i="38"/>
  <c r="A4383" i="38"/>
  <c r="A4384" i="38"/>
  <c r="A4385" i="38"/>
  <c r="A4386" i="38"/>
  <c r="A4387" i="38"/>
  <c r="A4388" i="38"/>
  <c r="A4389" i="38"/>
  <c r="A4390" i="38"/>
  <c r="A4391" i="38"/>
  <c r="A4392" i="38"/>
  <c r="A4393" i="38"/>
  <c r="A4394" i="38"/>
  <c r="A4395" i="38"/>
  <c r="A4396" i="38"/>
  <c r="A4397" i="38"/>
  <c r="A4398" i="38"/>
  <c r="A4399" i="38"/>
  <c r="A4400" i="38"/>
  <c r="A4401" i="38"/>
  <c r="A4402" i="38"/>
  <c r="A4403" i="38"/>
  <c r="A4404" i="38"/>
  <c r="A4405" i="38"/>
  <c r="A4406" i="38"/>
  <c r="A4407" i="38"/>
  <c r="A4408" i="38"/>
  <c r="A4409" i="38"/>
  <c r="A4410" i="38"/>
  <c r="A4411" i="38"/>
  <c r="A4412" i="38"/>
  <c r="A4413" i="38"/>
  <c r="A4414" i="38"/>
  <c r="A4415" i="38"/>
  <c r="A4416" i="38"/>
  <c r="A4417" i="38"/>
  <c r="A4418" i="38"/>
  <c r="A4419" i="38"/>
  <c r="A4420" i="38"/>
  <c r="A4421" i="38"/>
  <c r="A4422" i="38"/>
  <c r="A4423" i="38"/>
  <c r="A4424" i="38"/>
  <c r="A4425" i="38"/>
  <c r="A4426" i="38"/>
  <c r="A4427" i="38"/>
  <c r="A4428" i="38"/>
  <c r="A4429" i="38"/>
  <c r="A4430" i="38"/>
  <c r="A4431" i="38"/>
  <c r="A4432" i="38"/>
  <c r="A4433" i="38"/>
  <c r="A4434" i="38"/>
  <c r="A4435" i="38"/>
  <c r="A4436" i="38"/>
  <c r="A4437" i="38"/>
  <c r="A4438" i="38"/>
  <c r="A3919" i="38"/>
  <c r="A3920" i="38"/>
  <c r="A3921" i="38"/>
  <c r="A3922" i="38"/>
  <c r="A3923" i="38"/>
  <c r="A3924" i="38"/>
  <c r="A3925" i="38"/>
  <c r="A3926" i="38"/>
  <c r="A3927" i="38"/>
  <c r="A3928" i="38"/>
  <c r="A3929" i="38"/>
  <c r="A3930" i="38"/>
  <c r="A3931" i="38"/>
  <c r="A3932" i="38"/>
  <c r="A3933" i="38"/>
  <c r="A3934" i="38"/>
  <c r="A3935" i="38"/>
  <c r="A3936" i="38"/>
  <c r="A3937" i="38"/>
  <c r="A3938" i="38"/>
  <c r="A3939" i="38"/>
  <c r="A3940" i="38"/>
  <c r="A3941" i="38"/>
  <c r="A3942" i="38"/>
  <c r="A3943" i="38"/>
  <c r="A3944" i="38"/>
  <c r="A3945" i="38"/>
  <c r="A3946" i="38"/>
  <c r="A3947" i="38"/>
  <c r="A3948" i="38"/>
  <c r="A3949" i="38"/>
  <c r="A3950" i="38"/>
  <c r="A3951" i="38"/>
  <c r="A3952" i="38"/>
  <c r="A3953" i="38"/>
  <c r="A3954" i="38"/>
  <c r="A3955" i="38"/>
  <c r="A3956" i="38"/>
  <c r="A3957" i="38"/>
  <c r="A3958" i="38"/>
  <c r="A3959" i="38"/>
  <c r="A3960" i="38"/>
  <c r="A3961" i="38"/>
  <c r="A3962" i="38"/>
  <c r="A3963" i="38"/>
  <c r="A3964" i="38"/>
  <c r="A3965" i="38"/>
  <c r="A3966" i="38"/>
  <c r="A3967" i="38"/>
  <c r="A3968" i="38"/>
  <c r="A3969" i="38"/>
  <c r="A3970" i="38"/>
  <c r="A3971" i="38"/>
  <c r="A3972" i="38"/>
  <c r="A3973" i="38"/>
  <c r="A3974" i="38"/>
  <c r="A3975" i="38"/>
  <c r="A3976" i="38"/>
  <c r="A3977" i="38"/>
  <c r="A3978" i="38"/>
  <c r="A3979" i="38"/>
  <c r="A3980" i="38"/>
  <c r="A3981" i="38"/>
  <c r="A3982" i="38"/>
  <c r="A3983" i="38"/>
  <c r="A3984" i="38"/>
  <c r="A3985" i="38"/>
  <c r="A3986" i="38"/>
  <c r="A3987" i="38"/>
  <c r="A3988" i="38"/>
  <c r="A3989" i="38"/>
  <c r="A3990" i="38"/>
  <c r="A3991" i="38"/>
  <c r="A3992" i="38"/>
  <c r="A3993" i="38"/>
  <c r="A3994" i="38"/>
  <c r="A3995" i="38"/>
  <c r="A3996" i="38"/>
  <c r="A3997" i="38"/>
  <c r="A3998" i="38"/>
  <c r="A3999" i="38"/>
  <c r="A4000" i="38"/>
  <c r="A4001" i="38"/>
  <c r="A4002" i="38"/>
  <c r="A4003" i="38"/>
  <c r="A4004" i="38"/>
  <c r="A4005" i="38"/>
  <c r="A4006" i="38"/>
  <c r="A4007" i="38"/>
  <c r="A4008" i="38"/>
  <c r="A4009" i="38"/>
  <c r="A4010" i="38"/>
  <c r="A4011" i="38"/>
  <c r="A4012" i="38"/>
  <c r="A4013" i="38"/>
  <c r="A4014" i="38"/>
  <c r="A4015" i="38"/>
  <c r="A4016" i="38"/>
  <c r="A4017" i="38"/>
  <c r="A4018" i="38"/>
  <c r="A4019" i="38"/>
  <c r="A4020" i="38"/>
  <c r="A4021" i="38"/>
  <c r="A4022" i="38"/>
  <c r="A4023" i="38"/>
  <c r="A4024" i="38"/>
  <c r="A4025" i="38"/>
  <c r="A4026" i="38"/>
  <c r="A4027" i="38"/>
  <c r="A4028" i="38"/>
  <c r="A4029" i="38"/>
  <c r="A4030" i="38"/>
  <c r="A4031" i="38"/>
  <c r="A4032" i="38"/>
  <c r="A4033" i="38"/>
  <c r="A4034" i="38"/>
  <c r="A4035" i="38"/>
  <c r="A4036" i="38"/>
  <c r="A4037" i="38"/>
  <c r="A4038" i="38"/>
  <c r="A4039" i="38"/>
  <c r="A4040" i="38"/>
  <c r="A4041" i="38"/>
  <c r="A4042" i="38"/>
  <c r="A4043" i="38"/>
  <c r="A4044" i="38"/>
  <c r="A4045" i="38"/>
  <c r="A4046" i="38"/>
  <c r="A4047" i="38"/>
  <c r="A4048" i="38"/>
  <c r="A4049" i="38"/>
  <c r="A4050" i="38"/>
  <c r="A4051" i="38"/>
  <c r="A4052" i="38"/>
  <c r="A4053" i="38"/>
  <c r="A4054" i="38"/>
  <c r="A4055" i="38"/>
  <c r="A4056" i="38"/>
  <c r="A4057" i="38"/>
  <c r="A4058" i="38"/>
  <c r="A4059" i="38"/>
  <c r="A4060" i="38"/>
  <c r="A4061" i="38"/>
  <c r="A4062" i="38"/>
  <c r="A4063" i="38"/>
  <c r="A4064" i="38"/>
  <c r="A4065" i="38"/>
  <c r="A4066" i="38"/>
  <c r="A4067" i="38"/>
  <c r="A4068" i="38"/>
  <c r="A4069" i="38"/>
  <c r="A4070" i="38"/>
  <c r="A4071" i="38"/>
  <c r="A4072" i="38"/>
  <c r="A4073" i="38"/>
  <c r="A4074" i="38"/>
  <c r="A4075" i="38"/>
  <c r="A4076" i="38"/>
  <c r="A4077" i="38"/>
  <c r="A4078" i="38"/>
  <c r="A4079" i="38"/>
  <c r="A4080" i="38"/>
  <c r="A4081" i="38"/>
  <c r="A4082" i="38"/>
  <c r="A4083" i="38"/>
  <c r="A4084" i="38"/>
  <c r="A4085" i="38"/>
  <c r="A4086" i="38"/>
  <c r="A4087" i="38"/>
  <c r="A4088" i="38"/>
  <c r="A4089" i="38"/>
  <c r="A4090" i="38"/>
  <c r="A4091" i="38"/>
  <c r="A4092" i="38"/>
  <c r="A4093" i="38"/>
  <c r="A4094" i="38"/>
  <c r="A4095" i="38"/>
  <c r="A4096" i="38"/>
  <c r="A4097" i="38"/>
  <c r="A4098" i="38"/>
  <c r="A4099" i="38"/>
  <c r="A4100" i="38"/>
  <c r="A4101" i="38"/>
  <c r="A4102" i="38"/>
  <c r="A4103" i="38"/>
  <c r="A4104" i="38"/>
  <c r="A4105" i="38"/>
  <c r="A4106" i="38"/>
  <c r="A4107" i="38"/>
  <c r="A4108" i="38"/>
  <c r="A4109" i="38"/>
  <c r="A4110" i="38"/>
  <c r="A4111" i="38"/>
  <c r="A4112" i="38"/>
  <c r="A4113" i="38"/>
  <c r="A4114" i="38"/>
  <c r="A4115" i="38"/>
  <c r="A4116" i="38"/>
  <c r="A4117" i="38"/>
  <c r="A4118" i="38"/>
  <c r="A4119" i="38"/>
  <c r="A4120" i="38"/>
  <c r="A4121" i="38"/>
  <c r="A4122" i="38"/>
  <c r="A4123" i="38"/>
  <c r="A4124" i="38"/>
  <c r="A4125" i="38"/>
  <c r="A4126" i="38"/>
  <c r="A4127" i="38"/>
  <c r="A4128" i="38"/>
  <c r="A4129" i="38"/>
  <c r="A4130" i="38"/>
  <c r="A4131" i="38"/>
  <c r="A4132" i="38"/>
  <c r="A4133" i="38"/>
  <c r="A4134" i="38"/>
  <c r="A4135" i="38"/>
  <c r="A4136" i="38"/>
  <c r="A4137" i="38"/>
  <c r="A4138" i="38"/>
  <c r="A4139" i="38"/>
  <c r="A4140" i="38"/>
  <c r="A4141" i="38"/>
  <c r="A4142" i="38"/>
  <c r="A4143" i="38"/>
  <c r="A4144" i="38"/>
  <c r="A4145" i="38"/>
  <c r="A4146" i="38"/>
  <c r="A4147" i="38"/>
  <c r="A4148" i="38"/>
  <c r="A4149" i="38"/>
  <c r="A4150" i="38"/>
  <c r="A4151" i="38"/>
  <c r="A4152" i="38"/>
  <c r="A4153" i="38"/>
  <c r="A4154" i="38"/>
  <c r="A4155" i="38"/>
  <c r="A4156" i="38"/>
  <c r="A4157" i="38"/>
  <c r="A4158" i="38"/>
  <c r="A4159" i="38"/>
  <c r="A4160" i="38"/>
  <c r="A4161" i="38"/>
  <c r="A4162" i="38"/>
  <c r="A4163" i="38"/>
  <c r="A4164" i="38"/>
  <c r="A4165" i="38"/>
  <c r="A4166" i="38"/>
  <c r="A4167" i="38"/>
  <c r="A4168" i="38"/>
  <c r="A4169" i="38"/>
  <c r="A4170" i="38"/>
  <c r="A4171" i="38"/>
  <c r="A4172" i="38"/>
  <c r="A4173" i="38"/>
  <c r="A4174" i="38"/>
  <c r="A4175" i="38"/>
  <c r="A4176" i="38"/>
  <c r="A4177" i="38"/>
  <c r="A4178" i="38"/>
  <c r="A4179" i="38"/>
  <c r="A4180" i="38"/>
  <c r="A4181" i="38"/>
  <c r="A4182" i="38"/>
  <c r="A4183" i="38"/>
  <c r="A4184" i="38"/>
  <c r="A4185" i="38"/>
  <c r="A4186" i="38"/>
  <c r="A4187" i="38"/>
  <c r="A4188" i="38"/>
  <c r="A4189" i="38"/>
  <c r="A4190" i="38"/>
  <c r="A4191" i="38"/>
  <c r="A4192" i="38"/>
  <c r="A4193" i="38"/>
  <c r="A4194" i="38"/>
  <c r="A4195" i="38"/>
  <c r="A4196" i="38"/>
  <c r="A4197" i="38"/>
  <c r="G3776" i="38" a="1"/>
  <c r="G3776" i="38"/>
  <c r="G3891" i="38" a="1"/>
  <c r="G3891" i="38"/>
  <c r="G3893" i="38" a="1"/>
  <c r="G3893" i="38"/>
  <c r="A3768" i="38"/>
  <c r="A3769" i="38"/>
  <c r="A3770" i="38"/>
  <c r="A3771" i="38"/>
  <c r="A3772" i="38"/>
  <c r="A3773" i="38"/>
  <c r="A3774" i="38"/>
  <c r="A3775" i="38"/>
  <c r="A3776" i="38"/>
  <c r="A3777" i="38"/>
  <c r="A3778" i="38"/>
  <c r="A3779" i="38"/>
  <c r="A3780" i="38"/>
  <c r="A3781" i="38"/>
  <c r="A3782" i="38"/>
  <c r="A3783" i="38"/>
  <c r="A3784" i="38"/>
  <c r="A3785" i="38"/>
  <c r="A3786" i="38"/>
  <c r="A3787" i="38"/>
  <c r="A3788" i="38"/>
  <c r="A3789" i="38"/>
  <c r="A3790" i="38"/>
  <c r="A3791" i="38"/>
  <c r="A3792" i="38"/>
  <c r="A3793" i="38"/>
  <c r="A3794" i="38"/>
  <c r="A3795" i="38"/>
  <c r="A3796" i="38"/>
  <c r="A3797" i="38"/>
  <c r="A3798" i="38"/>
  <c r="A3799" i="38"/>
  <c r="A3800" i="38"/>
  <c r="A3801" i="38"/>
  <c r="A3802" i="38"/>
  <c r="A3803" i="38"/>
  <c r="A3804" i="38"/>
  <c r="A3805" i="38"/>
  <c r="A3806" i="38"/>
  <c r="A3807" i="38"/>
  <c r="A3808" i="38"/>
  <c r="A3809" i="38"/>
  <c r="A3810" i="38"/>
  <c r="A3811" i="38"/>
  <c r="A3812" i="38"/>
  <c r="A3813" i="38"/>
  <c r="A3814" i="38"/>
  <c r="A3815" i="38"/>
  <c r="A3816" i="38"/>
  <c r="A3817" i="38"/>
  <c r="A3818" i="38"/>
  <c r="A3819" i="38"/>
  <c r="A3820" i="38"/>
  <c r="A3821" i="38"/>
  <c r="A3822" i="38"/>
  <c r="A3823" i="38"/>
  <c r="A3824" i="38"/>
  <c r="A3825" i="38"/>
  <c r="A3826" i="38"/>
  <c r="A3827" i="38"/>
  <c r="A3828" i="38"/>
  <c r="A3829" i="38"/>
  <c r="A3830" i="38"/>
  <c r="A3831" i="38"/>
  <c r="A3832" i="38"/>
  <c r="A3833" i="38"/>
  <c r="A3834" i="38"/>
  <c r="A3835" i="38"/>
  <c r="A3836" i="38"/>
  <c r="A3837" i="38"/>
  <c r="A3838" i="38"/>
  <c r="A3839" i="38"/>
  <c r="A3840" i="38"/>
  <c r="A3841" i="38"/>
  <c r="A3842" i="38"/>
  <c r="A3843" i="38"/>
  <c r="A3844" i="38"/>
  <c r="A3845" i="38"/>
  <c r="A3846" i="38"/>
  <c r="A3847" i="38"/>
  <c r="A3848" i="38"/>
  <c r="A3849" i="38"/>
  <c r="A3850" i="38"/>
  <c r="A3851" i="38"/>
  <c r="A3852" i="38"/>
  <c r="A3853" i="38"/>
  <c r="A3854" i="38"/>
  <c r="A3855" i="38"/>
  <c r="A3856" i="38"/>
  <c r="A3857" i="38"/>
  <c r="A3858" i="38"/>
  <c r="A3859" i="38"/>
  <c r="A3860" i="38"/>
  <c r="A3861" i="38"/>
  <c r="A3862" i="38"/>
  <c r="A3863" i="38"/>
  <c r="A3864" i="38"/>
  <c r="A3865" i="38"/>
  <c r="A3866" i="38"/>
  <c r="A3867" i="38"/>
  <c r="A3868" i="38"/>
  <c r="A3869" i="38"/>
  <c r="A3870" i="38"/>
  <c r="A3871" i="38"/>
  <c r="A3872" i="38"/>
  <c r="A3873" i="38"/>
  <c r="A3874" i="38"/>
  <c r="A3875" i="38"/>
  <c r="A3876" i="38"/>
  <c r="A3877" i="38"/>
  <c r="A3878" i="38"/>
  <c r="A3879" i="38"/>
  <c r="A3880" i="38"/>
  <c r="A3881" i="38"/>
  <c r="A3882" i="38"/>
  <c r="A3883" i="38"/>
  <c r="A3884" i="38"/>
  <c r="A3885" i="38"/>
  <c r="A3886" i="38"/>
  <c r="A3887" i="38"/>
  <c r="A3888" i="38"/>
  <c r="A3889" i="38"/>
  <c r="A3890" i="38"/>
  <c r="A3891" i="38"/>
  <c r="A3892" i="38"/>
  <c r="A3893" i="38"/>
  <c r="A3894" i="38"/>
  <c r="A3895" i="38"/>
  <c r="A3896" i="38"/>
  <c r="A3897" i="38"/>
  <c r="A3898" i="38"/>
  <c r="A3899" i="38"/>
  <c r="A3900" i="38"/>
  <c r="A3901" i="38"/>
  <c r="A3902" i="38"/>
  <c r="A3903" i="38"/>
  <c r="A3904" i="38"/>
  <c r="A3905" i="38"/>
  <c r="A3906" i="38"/>
  <c r="A3907" i="38"/>
  <c r="A3908" i="38"/>
  <c r="A3909" i="38"/>
  <c r="A3910" i="38"/>
  <c r="A3911" i="38"/>
  <c r="A3912" i="38"/>
  <c r="A3913" i="38"/>
  <c r="A3914" i="38"/>
  <c r="A3915" i="38"/>
  <c r="A3916" i="38"/>
  <c r="A3579" i="38"/>
  <c r="A3580" i="38"/>
  <c r="A3581" i="38"/>
  <c r="A3582" i="38"/>
  <c r="A3583" i="38"/>
  <c r="A3584" i="38"/>
  <c r="A3585" i="38"/>
  <c r="A3586" i="38"/>
  <c r="A3587" i="38"/>
  <c r="A3588" i="38"/>
  <c r="A3589" i="38"/>
  <c r="A3590" i="38"/>
  <c r="A3591" i="38"/>
  <c r="A3593" i="38"/>
  <c r="A3594" i="38"/>
  <c r="A3595" i="38"/>
  <c r="A3596" i="38"/>
  <c r="A3597" i="38"/>
  <c r="A3598" i="38"/>
  <c r="A3599" i="38"/>
  <c r="A3600" i="38"/>
  <c r="A3601" i="38"/>
  <c r="A3602" i="38"/>
  <c r="A3603" i="38"/>
  <c r="A3604" i="38"/>
  <c r="A3605" i="38"/>
  <c r="A3606" i="38"/>
  <c r="A3607" i="38"/>
  <c r="A3608" i="38"/>
  <c r="A3609" i="38"/>
  <c r="A3610" i="38"/>
  <c r="A3611" i="38"/>
  <c r="A3612" i="38"/>
  <c r="A3613" i="38"/>
  <c r="A3614" i="38"/>
  <c r="A3615" i="38"/>
  <c r="A3616" i="38"/>
  <c r="A3617" i="38"/>
  <c r="A3618" i="38"/>
  <c r="A3619" i="38"/>
  <c r="A3620" i="38"/>
  <c r="A3621" i="38"/>
  <c r="A3622" i="38"/>
  <c r="A3623" i="38"/>
  <c r="A3624" i="38"/>
  <c r="A3625" i="38"/>
  <c r="A3626" i="38"/>
  <c r="A3627" i="38"/>
  <c r="A3628" i="38"/>
  <c r="A3629" i="38"/>
  <c r="A3630" i="38"/>
  <c r="A3631" i="38"/>
  <c r="A3632" i="38"/>
  <c r="A3633" i="38"/>
  <c r="A3634" i="38"/>
  <c r="A3635" i="38"/>
  <c r="A3636" i="38"/>
  <c r="A3637" i="38"/>
  <c r="A3638" i="38"/>
  <c r="A3639" i="38"/>
  <c r="A3640" i="38"/>
  <c r="A3641" i="38"/>
  <c r="A3642" i="38"/>
  <c r="A3643" i="38"/>
  <c r="A3644" i="38"/>
  <c r="A3645" i="38"/>
  <c r="A3646" i="38"/>
  <c r="A3647" i="38"/>
  <c r="A3648" i="38"/>
  <c r="A3649" i="38"/>
  <c r="A3650" i="38"/>
  <c r="A3651" i="38"/>
  <c r="A3652" i="38"/>
  <c r="A3653" i="38"/>
  <c r="A3654" i="38"/>
  <c r="A3655" i="38"/>
  <c r="A3656" i="38"/>
  <c r="A3657" i="38"/>
  <c r="A3658" i="38"/>
  <c r="A3659" i="38"/>
  <c r="A3660" i="38"/>
  <c r="A3661" i="38"/>
  <c r="A3662" i="38"/>
  <c r="A3663" i="38"/>
  <c r="A3664" i="38"/>
  <c r="A3665" i="38"/>
  <c r="A3666" i="38"/>
  <c r="A3667" i="38"/>
  <c r="A3668" i="38"/>
  <c r="A3669" i="38"/>
  <c r="A3670" i="38"/>
  <c r="A3671" i="38"/>
  <c r="A3672" i="38"/>
  <c r="A3673" i="38"/>
  <c r="A3674" i="38"/>
  <c r="A3675" i="38"/>
  <c r="A3676" i="38"/>
  <c r="A3677" i="38"/>
  <c r="A3678" i="38"/>
  <c r="A3679" i="38"/>
  <c r="A3680" i="38"/>
  <c r="A3681" i="38"/>
  <c r="A3682" i="38"/>
  <c r="A3683" i="38"/>
  <c r="A3684" i="38"/>
  <c r="A3685" i="38"/>
  <c r="A3686" i="38"/>
  <c r="A3687" i="38"/>
  <c r="A3688" i="38"/>
  <c r="A3689" i="38"/>
  <c r="A3690" i="38"/>
  <c r="A3691" i="38"/>
  <c r="A3692" i="38"/>
  <c r="A3693" i="38"/>
  <c r="A3694" i="38"/>
  <c r="A3695" i="38"/>
  <c r="A3696" i="38"/>
  <c r="A3697" i="38"/>
  <c r="A3698" i="38"/>
  <c r="A3699" i="38"/>
  <c r="A3700" i="38"/>
  <c r="A3701" i="38"/>
  <c r="A3702" i="38"/>
  <c r="A3703" i="38"/>
  <c r="A3704" i="38"/>
  <c r="A3705" i="38"/>
  <c r="A3706" i="38"/>
  <c r="A3707" i="38"/>
  <c r="A3708" i="38"/>
  <c r="A3709" i="38"/>
  <c r="A3710" i="38"/>
  <c r="A3711" i="38"/>
  <c r="A3712" i="38"/>
  <c r="A3713" i="38"/>
  <c r="A3714" i="38"/>
  <c r="A3715" i="38"/>
  <c r="A3716" i="38"/>
  <c r="A3717" i="38"/>
  <c r="A3718" i="38"/>
  <c r="A3719" i="38"/>
  <c r="A3720" i="38"/>
  <c r="A3721" i="38"/>
  <c r="A3722" i="38"/>
  <c r="A3723" i="38"/>
  <c r="A3724" i="38"/>
  <c r="A3725" i="38"/>
  <c r="A3726" i="38"/>
  <c r="A3727" i="38"/>
  <c r="A3728" i="38"/>
  <c r="A3729" i="38"/>
  <c r="A3730" i="38"/>
  <c r="A3731" i="38"/>
  <c r="A3732" i="38"/>
  <c r="A3733" i="38"/>
  <c r="A3734" i="38"/>
  <c r="A3735" i="38"/>
  <c r="A3736" i="38"/>
  <c r="A3737" i="38"/>
  <c r="A3738" i="38"/>
  <c r="A3739" i="38"/>
  <c r="A3740" i="38"/>
  <c r="A3741" i="38"/>
  <c r="A3742" i="38"/>
  <c r="A3743" i="38"/>
  <c r="A3744" i="38"/>
  <c r="A3745" i="38"/>
  <c r="A3746" i="38"/>
  <c r="A3747" i="38"/>
  <c r="A3748" i="38"/>
  <c r="A3749" i="38"/>
  <c r="A3750" i="38"/>
  <c r="A3751" i="38"/>
  <c r="A3752" i="38"/>
  <c r="A3753" i="38"/>
  <c r="A3754" i="38"/>
  <c r="A3755" i="38"/>
  <c r="A3756" i="38"/>
  <c r="A3757" i="38"/>
  <c r="A3758" i="38"/>
  <c r="A3759" i="38"/>
  <c r="A3760" i="38"/>
  <c r="A3761" i="38"/>
  <c r="A3762" i="38"/>
  <c r="A3763" i="38"/>
  <c r="A3764" i="38"/>
  <c r="A3765" i="38"/>
  <c r="A3506" i="38"/>
  <c r="A3507" i="38"/>
  <c r="A3508" i="38"/>
  <c r="A3509" i="38"/>
  <c r="A3510" i="38"/>
  <c r="A3511" i="38"/>
  <c r="A3512" i="38"/>
  <c r="A3513" i="38"/>
  <c r="A3514" i="38"/>
  <c r="A3515" i="38"/>
  <c r="A3516" i="38"/>
  <c r="A3517" i="38"/>
  <c r="A3518" i="38"/>
  <c r="A3519" i="38"/>
  <c r="A3520" i="38"/>
  <c r="A3521" i="38"/>
  <c r="A3522" i="38"/>
  <c r="A3523" i="38"/>
  <c r="A3524" i="38"/>
  <c r="A3525" i="38"/>
  <c r="A3526" i="38"/>
  <c r="A3527" i="38"/>
  <c r="A3528" i="38"/>
  <c r="A3529" i="38"/>
  <c r="A3530" i="38"/>
  <c r="A3531" i="38"/>
  <c r="A3532" i="38"/>
  <c r="A3533" i="38"/>
  <c r="A3534" i="38"/>
  <c r="A3535" i="38"/>
  <c r="A3536" i="38"/>
  <c r="A3537" i="38"/>
  <c r="A3538" i="38"/>
  <c r="A3539" i="38"/>
  <c r="A3540" i="38"/>
  <c r="A3541" i="38"/>
  <c r="A3542" i="38"/>
  <c r="A3543" i="38"/>
  <c r="A3544" i="38"/>
  <c r="A3545" i="38"/>
  <c r="A3546" i="38"/>
  <c r="A3547" i="38"/>
  <c r="A3548" i="38"/>
  <c r="A3549" i="38"/>
  <c r="A3550" i="38"/>
  <c r="A3551" i="38"/>
  <c r="A3552" i="38"/>
  <c r="A3553" i="38"/>
  <c r="A3554" i="38"/>
  <c r="A3555" i="38"/>
  <c r="A3556" i="38"/>
  <c r="A3557" i="38"/>
  <c r="A3558" i="38"/>
  <c r="A3559" i="38"/>
  <c r="A3560" i="38"/>
  <c r="A3561" i="38"/>
  <c r="A3562" i="38"/>
  <c r="A3563" i="38"/>
  <c r="A3564" i="38"/>
  <c r="A3565" i="38"/>
  <c r="A3566" i="38"/>
  <c r="A3567" i="38"/>
  <c r="A3568" i="38"/>
  <c r="A3569" i="38"/>
  <c r="A3570" i="38"/>
  <c r="A3571" i="38"/>
  <c r="A3572" i="38"/>
  <c r="A3573" i="38"/>
  <c r="A3574" i="38"/>
  <c r="A3575" i="38"/>
  <c r="A3576" i="38"/>
  <c r="A3128" i="38"/>
  <c r="A3129" i="38"/>
  <c r="A3130" i="38"/>
  <c r="A3131" i="38"/>
  <c r="A3132" i="38"/>
  <c r="A3133" i="38"/>
  <c r="A3134" i="38"/>
  <c r="A3135" i="38"/>
  <c r="A3136" i="38"/>
  <c r="A3137" i="38"/>
  <c r="A3138" i="38"/>
  <c r="A3139" i="38"/>
  <c r="A3140" i="38"/>
  <c r="A3141" i="38"/>
  <c r="A3142" i="38"/>
  <c r="A3143" i="38"/>
  <c r="A3144" i="38"/>
  <c r="A3145" i="38"/>
  <c r="A3146" i="38"/>
  <c r="A3147" i="38"/>
  <c r="A3148" i="38"/>
  <c r="A3149" i="38"/>
  <c r="A3150" i="38"/>
  <c r="A3151" i="38"/>
  <c r="A3152" i="38"/>
  <c r="A3153" i="38"/>
  <c r="A3154" i="38"/>
  <c r="A3155" i="38"/>
  <c r="A3156" i="38"/>
  <c r="A3157" i="38"/>
  <c r="A3158" i="38"/>
  <c r="A3159" i="38"/>
  <c r="A3160" i="38"/>
  <c r="A3161" i="38"/>
  <c r="A3162" i="38"/>
  <c r="A3163" i="38"/>
  <c r="A3164" i="38"/>
  <c r="A3165" i="38"/>
  <c r="A3166" i="38"/>
  <c r="A3167" i="38"/>
  <c r="A3168" i="38"/>
  <c r="A3169" i="38"/>
  <c r="A3170" i="38"/>
  <c r="A3171" i="38"/>
  <c r="A3172" i="38"/>
  <c r="A3173" i="38"/>
  <c r="A3174" i="38"/>
  <c r="A3175" i="38"/>
  <c r="A3176" i="38"/>
  <c r="A3177" i="38"/>
  <c r="A3178" i="38"/>
  <c r="A3179" i="38"/>
  <c r="A3180" i="38"/>
  <c r="A3181" i="38"/>
  <c r="A3182" i="38"/>
  <c r="A3183" i="38"/>
  <c r="A3184" i="38"/>
  <c r="A3185" i="38"/>
  <c r="A3186" i="38"/>
  <c r="A3187" i="38"/>
  <c r="A3188" i="38"/>
  <c r="A3189" i="38"/>
  <c r="A3190" i="38"/>
  <c r="A3191" i="38"/>
  <c r="A3192" i="38"/>
  <c r="A3193" i="38"/>
  <c r="A3194" i="38"/>
  <c r="A3195" i="38"/>
  <c r="A3196" i="38"/>
  <c r="A3197" i="38"/>
  <c r="A3198" i="38"/>
  <c r="A3199" i="38"/>
  <c r="A3200" i="38"/>
  <c r="A3201" i="38"/>
  <c r="A3202" i="38"/>
  <c r="A3203" i="38"/>
  <c r="A3204" i="38"/>
  <c r="A3205" i="38"/>
  <c r="A3206" i="38"/>
  <c r="A3207" i="38"/>
  <c r="A3208" i="38"/>
  <c r="A3209" i="38"/>
  <c r="A3210" i="38"/>
  <c r="A3211" i="38"/>
  <c r="A3212" i="38"/>
  <c r="A3213" i="38"/>
  <c r="A3214" i="38"/>
  <c r="A3215" i="38"/>
  <c r="A3216" i="38"/>
  <c r="A3217" i="38"/>
  <c r="A3218" i="38"/>
  <c r="A3219" i="38"/>
  <c r="A3220" i="38"/>
  <c r="A3221" i="38"/>
  <c r="A3222" i="38"/>
  <c r="A3223" i="38"/>
  <c r="A3224" i="38"/>
  <c r="A3225" i="38"/>
  <c r="A3226" i="38"/>
  <c r="A3227" i="38"/>
  <c r="A3228" i="38"/>
  <c r="A3229" i="38"/>
  <c r="A3230" i="38"/>
  <c r="A3231" i="38"/>
  <c r="A3232" i="38"/>
  <c r="A3233" i="38"/>
  <c r="A3234" i="38"/>
  <c r="A3235" i="38"/>
  <c r="A3236" i="38"/>
  <c r="A3237" i="38"/>
  <c r="A3238" i="38"/>
  <c r="A3239" i="38"/>
  <c r="A3240" i="38"/>
  <c r="A3241" i="38"/>
  <c r="A3242" i="38"/>
  <c r="A3243" i="38"/>
  <c r="A3244" i="38"/>
  <c r="A3245" i="38"/>
  <c r="A3246" i="38"/>
  <c r="A3247" i="38"/>
  <c r="A3248" i="38"/>
  <c r="A3249" i="38"/>
  <c r="A3250" i="38"/>
  <c r="A3251" i="38"/>
  <c r="A3252" i="38"/>
  <c r="A3253" i="38"/>
  <c r="A3254" i="38"/>
  <c r="A3255" i="38"/>
  <c r="A3256" i="38"/>
  <c r="A3257" i="38"/>
  <c r="A3258" i="38"/>
  <c r="A3259" i="38"/>
  <c r="A3260" i="38"/>
  <c r="A3261" i="38"/>
  <c r="A3262" i="38"/>
  <c r="A3263" i="38"/>
  <c r="A3264" i="38"/>
  <c r="A3265" i="38"/>
  <c r="A3266" i="38"/>
  <c r="A3267" i="38"/>
  <c r="A3268" i="38"/>
  <c r="A3269" i="38"/>
  <c r="A3270" i="38"/>
  <c r="A3271" i="38"/>
  <c r="A3272" i="38"/>
  <c r="A3273" i="38"/>
  <c r="A3274" i="38"/>
  <c r="A3275" i="38"/>
  <c r="A3276" i="38"/>
  <c r="A3277" i="38"/>
  <c r="A3278" i="38"/>
  <c r="A3279" i="38"/>
  <c r="A3280" i="38"/>
  <c r="A3281" i="38"/>
  <c r="A3282" i="38"/>
  <c r="A3283" i="38"/>
  <c r="A3284" i="38"/>
  <c r="A3285" i="38"/>
  <c r="A3286" i="38"/>
  <c r="A3287" i="38"/>
  <c r="A3288" i="38"/>
  <c r="A3289" i="38"/>
  <c r="A3290" i="38"/>
  <c r="A3291" i="38"/>
  <c r="A3292" i="38"/>
  <c r="A3293" i="38"/>
  <c r="A3294" i="38"/>
  <c r="A3295" i="38"/>
  <c r="A3296" i="38"/>
  <c r="A3297" i="38"/>
  <c r="A3298" i="38"/>
  <c r="A3299" i="38"/>
  <c r="A3300" i="38"/>
  <c r="A3301" i="38"/>
  <c r="A3302" i="38"/>
  <c r="A3303" i="38"/>
  <c r="A3304" i="38"/>
  <c r="A3305" i="38"/>
  <c r="A3306" i="38"/>
  <c r="A3307" i="38"/>
  <c r="A3308" i="38"/>
  <c r="A3309" i="38"/>
  <c r="A3310" i="38"/>
  <c r="A3311" i="38"/>
  <c r="A3312" i="38"/>
  <c r="A3313" i="38"/>
  <c r="A3314" i="38"/>
  <c r="A3315" i="38"/>
  <c r="A3316" i="38"/>
  <c r="A3317" i="38"/>
  <c r="A3318" i="38"/>
  <c r="A3319" i="38"/>
  <c r="A3320" i="38"/>
  <c r="A3321" i="38"/>
  <c r="A3322" i="38"/>
  <c r="A3323" i="38"/>
  <c r="A3324" i="38"/>
  <c r="A3325" i="38"/>
  <c r="A3326" i="38"/>
  <c r="A3327" i="38"/>
  <c r="A3328" i="38"/>
  <c r="A3329" i="38"/>
  <c r="A3330" i="38"/>
  <c r="A3331" i="38"/>
  <c r="A3332" i="38"/>
  <c r="A3333" i="38"/>
  <c r="A3334" i="38"/>
  <c r="A3335" i="38"/>
  <c r="A3336" i="38"/>
  <c r="A3337" i="38"/>
  <c r="A3338" i="38"/>
  <c r="A3339" i="38"/>
  <c r="A3340" i="38"/>
  <c r="A3341" i="38"/>
  <c r="A3342" i="38"/>
  <c r="A3343" i="38"/>
  <c r="A3344" i="38"/>
  <c r="A3345" i="38"/>
  <c r="A3346" i="38"/>
  <c r="A3347" i="38"/>
  <c r="A3348" i="38"/>
  <c r="A3349" i="38"/>
  <c r="A3350" i="38"/>
  <c r="A3351" i="38"/>
  <c r="A3352" i="38"/>
  <c r="A3353" i="38"/>
  <c r="A3354" i="38"/>
  <c r="A3355" i="38"/>
  <c r="A3356" i="38"/>
  <c r="A3357" i="38"/>
  <c r="A3358" i="38"/>
  <c r="A3359" i="38"/>
  <c r="A3360" i="38"/>
  <c r="A3361" i="38"/>
  <c r="A3362" i="38"/>
  <c r="A3363" i="38"/>
  <c r="A3364" i="38"/>
  <c r="A3365" i="38"/>
  <c r="A3366" i="38"/>
  <c r="A3367" i="38"/>
  <c r="A3368" i="38"/>
  <c r="A3369" i="38"/>
  <c r="A3370" i="38"/>
  <c r="A3371" i="38"/>
  <c r="A3372" i="38"/>
  <c r="A3373" i="38"/>
  <c r="A3374" i="38"/>
  <c r="A3375" i="38"/>
  <c r="A3376" i="38"/>
  <c r="A3377" i="38"/>
  <c r="A3378" i="38"/>
  <c r="A3379" i="38"/>
  <c r="A3380" i="38"/>
  <c r="A3381" i="38"/>
  <c r="A3382" i="38"/>
  <c r="A3383" i="38"/>
  <c r="A3384" i="38"/>
  <c r="A3385" i="38"/>
  <c r="A3386" i="38"/>
  <c r="A3387" i="38"/>
  <c r="A3388" i="38"/>
  <c r="A3389" i="38"/>
  <c r="A3390" i="38"/>
  <c r="A3391" i="38"/>
  <c r="A3392" i="38"/>
  <c r="A3393" i="38"/>
  <c r="A3394" i="38"/>
  <c r="A3395" i="38"/>
  <c r="A3396" i="38"/>
  <c r="A3397" i="38"/>
  <c r="A3398" i="38"/>
  <c r="A3399" i="38"/>
  <c r="A3400" i="38"/>
  <c r="A3401" i="38"/>
  <c r="A3402" i="38"/>
  <c r="A3403" i="38"/>
  <c r="A3404" i="38"/>
  <c r="A3405" i="38"/>
  <c r="A3406" i="38"/>
  <c r="A3407" i="38"/>
  <c r="A3408" i="38"/>
  <c r="A3409" i="38"/>
  <c r="A3410" i="38"/>
  <c r="A3411" i="38"/>
  <c r="A3412" i="38"/>
  <c r="A3413" i="38"/>
  <c r="A3414" i="38"/>
  <c r="A3415" i="38"/>
  <c r="A3416" i="38"/>
  <c r="A3417" i="38"/>
  <c r="A3418" i="38"/>
  <c r="A3419" i="38"/>
  <c r="A3420" i="38"/>
  <c r="A3421" i="38"/>
  <c r="A3422" i="38"/>
  <c r="A3423" i="38"/>
  <c r="A3424" i="38"/>
  <c r="A3425" i="38"/>
  <c r="A3426" i="38"/>
  <c r="A3427" i="38"/>
  <c r="A3428" i="38"/>
  <c r="A3429" i="38"/>
  <c r="A3430" i="38"/>
  <c r="A3431" i="38"/>
  <c r="A3432" i="38"/>
  <c r="A3433" i="38"/>
  <c r="A3434" i="38"/>
  <c r="A3435" i="38"/>
  <c r="A3436" i="38"/>
  <c r="A3437" i="38"/>
  <c r="A3438" i="38"/>
  <c r="A3439" i="38"/>
  <c r="A3440" i="38"/>
  <c r="A3441" i="38"/>
  <c r="A3442" i="38"/>
  <c r="A3443" i="38"/>
  <c r="A3444" i="38"/>
  <c r="A3445" i="38"/>
  <c r="A3446" i="38"/>
  <c r="A3447" i="38"/>
  <c r="A3448" i="38"/>
  <c r="A3449" i="38"/>
  <c r="A3450" i="38"/>
  <c r="A3451" i="38"/>
  <c r="A3452" i="38"/>
  <c r="A3453" i="38"/>
  <c r="A3454" i="38"/>
  <c r="A3455" i="38"/>
  <c r="A3456" i="38"/>
  <c r="A3457" i="38"/>
  <c r="A3458" i="38"/>
  <c r="A3459" i="38"/>
  <c r="A3460" i="38"/>
  <c r="A3461" i="38"/>
  <c r="A3462" i="38"/>
  <c r="A3463" i="38"/>
  <c r="A3464" i="38"/>
  <c r="A3465" i="38"/>
  <c r="A3466" i="38"/>
  <c r="A3467" i="38"/>
  <c r="A3468" i="38"/>
  <c r="A3469" i="38"/>
  <c r="A3470" i="38"/>
  <c r="A3471" i="38"/>
  <c r="A3472" i="38"/>
  <c r="A3473" i="38"/>
  <c r="A3474" i="38"/>
  <c r="A3475" i="38"/>
  <c r="A3476" i="38"/>
  <c r="A3477" i="38"/>
  <c r="A3478" i="38"/>
  <c r="A3479" i="38"/>
  <c r="A3480" i="38"/>
  <c r="A3481" i="38"/>
  <c r="A3482" i="38"/>
  <c r="A3483" i="38"/>
  <c r="A3484" i="38"/>
  <c r="A3485" i="38"/>
  <c r="A3486" i="38"/>
  <c r="A3487" i="38"/>
  <c r="A3488" i="38"/>
  <c r="A3489" i="38"/>
  <c r="A3490" i="38"/>
  <c r="A3491" i="38"/>
  <c r="A3492" i="38"/>
  <c r="A3493" i="38"/>
  <c r="A3494" i="38"/>
  <c r="A3495" i="38"/>
  <c r="A3496" i="38"/>
  <c r="A3497" i="38"/>
  <c r="A3498" i="38"/>
  <c r="A3499" i="38"/>
  <c r="A3500" i="38"/>
  <c r="A3501" i="38"/>
  <c r="A3502" i="38"/>
  <c r="A3503" i="38"/>
  <c r="A2893" i="38"/>
  <c r="A2894" i="38"/>
  <c r="A2895" i="38"/>
  <c r="A2896" i="38"/>
  <c r="A2897" i="38"/>
  <c r="A2898" i="38"/>
  <c r="A2899" i="38"/>
  <c r="A2900" i="38"/>
  <c r="A2901" i="38"/>
  <c r="A2902" i="38"/>
  <c r="A2903" i="38"/>
  <c r="A2904" i="38"/>
  <c r="A2905" i="38"/>
  <c r="A2906" i="38"/>
  <c r="A2907" i="38"/>
  <c r="A2908" i="38"/>
  <c r="A2909" i="38"/>
  <c r="A2910" i="38"/>
  <c r="A2911" i="38"/>
  <c r="A2912" i="38"/>
  <c r="A2913" i="38"/>
  <c r="A2914" i="38"/>
  <c r="A2915" i="38"/>
  <c r="A2916" i="38"/>
  <c r="A2917" i="38"/>
  <c r="A2918" i="38"/>
  <c r="A2919" i="38"/>
  <c r="A2920" i="38"/>
  <c r="A2921" i="38"/>
  <c r="A2922" i="38"/>
  <c r="A2923" i="38"/>
  <c r="A2924" i="38"/>
  <c r="A2925" i="38"/>
  <c r="A2926" i="38"/>
  <c r="A2927" i="38"/>
  <c r="A2928" i="38"/>
  <c r="A2929" i="38"/>
  <c r="A2930" i="38"/>
  <c r="A2931" i="38"/>
  <c r="A2932" i="38"/>
  <c r="A2933" i="38"/>
  <c r="A2934" i="38"/>
  <c r="A2935" i="38"/>
  <c r="A2936" i="38"/>
  <c r="A2937" i="38"/>
  <c r="A2938" i="38"/>
  <c r="A2939" i="38"/>
  <c r="A2940" i="38"/>
  <c r="A2941" i="38"/>
  <c r="A2942" i="38"/>
  <c r="A2943" i="38"/>
  <c r="A2944" i="38"/>
  <c r="A2945" i="38"/>
  <c r="A2946" i="38"/>
  <c r="A2947" i="38"/>
  <c r="A2948" i="38"/>
  <c r="A2949" i="38"/>
  <c r="A2950" i="38"/>
  <c r="A2951" i="38"/>
  <c r="A2952" i="38"/>
  <c r="A2953" i="38"/>
  <c r="A2954" i="38"/>
  <c r="A2955" i="38"/>
  <c r="A2956" i="38"/>
  <c r="A2957" i="38"/>
  <c r="A2958" i="38"/>
  <c r="A2959" i="38"/>
  <c r="A2960" i="38"/>
  <c r="A2961" i="38"/>
  <c r="A2962" i="38"/>
  <c r="A2963" i="38"/>
  <c r="A2964" i="38"/>
  <c r="A2965" i="38"/>
  <c r="A2966" i="38"/>
  <c r="A2967" i="38"/>
  <c r="A2968" i="38"/>
  <c r="A2969" i="38"/>
  <c r="A2970" i="38"/>
  <c r="A2971" i="38"/>
  <c r="A2972" i="38"/>
  <c r="A2973" i="38"/>
  <c r="A2974" i="38"/>
  <c r="A2975" i="38"/>
  <c r="A2976" i="38"/>
  <c r="A2977" i="38"/>
  <c r="A2978" i="38"/>
  <c r="A2979" i="38"/>
  <c r="A2980" i="38"/>
  <c r="A2981" i="38"/>
  <c r="A2982" i="38"/>
  <c r="A2983" i="38"/>
  <c r="A2984" i="38"/>
  <c r="A2985" i="38"/>
  <c r="A2986" i="38"/>
  <c r="A2987" i="38"/>
  <c r="A2988" i="38"/>
  <c r="A2989" i="38"/>
  <c r="A2990" i="38"/>
  <c r="A2991" i="38"/>
  <c r="A2992" i="38"/>
  <c r="A2993" i="38"/>
  <c r="A2994" i="38"/>
  <c r="A2995" i="38"/>
  <c r="A2996" i="38"/>
  <c r="A2997" i="38"/>
  <c r="A2998" i="38"/>
  <c r="A2999" i="38"/>
  <c r="A3000" i="38"/>
  <c r="A3001" i="38"/>
  <c r="A3002" i="38"/>
  <c r="A3003" i="38"/>
  <c r="A3004" i="38"/>
  <c r="A3005" i="38"/>
  <c r="A3006" i="38"/>
  <c r="A3007" i="38"/>
  <c r="A3008" i="38"/>
  <c r="A3009" i="38"/>
  <c r="A3010" i="38"/>
  <c r="A3011" i="38"/>
  <c r="A3012" i="38"/>
  <c r="A3013" i="38"/>
  <c r="A3014" i="38"/>
  <c r="A3015" i="38"/>
  <c r="A3016" i="38"/>
  <c r="A3017" i="38"/>
  <c r="A3018" i="38"/>
  <c r="A3019" i="38"/>
  <c r="A3020" i="38"/>
  <c r="A3021" i="38"/>
  <c r="A3022" i="38"/>
  <c r="A3023" i="38"/>
  <c r="A3024" i="38"/>
  <c r="A3025" i="38"/>
  <c r="A3026" i="38"/>
  <c r="A3027" i="38"/>
  <c r="A3028" i="38"/>
  <c r="A3029" i="38"/>
  <c r="A3030" i="38"/>
  <c r="A3031" i="38"/>
  <c r="A3032" i="38"/>
  <c r="A3033" i="38"/>
  <c r="A3034" i="38"/>
  <c r="A3035" i="38"/>
  <c r="A3036" i="38"/>
  <c r="A3037" i="38"/>
  <c r="A3038" i="38"/>
  <c r="A3039" i="38"/>
  <c r="A3040" i="38"/>
  <c r="A3041" i="38"/>
  <c r="A3042" i="38"/>
  <c r="A3043" i="38"/>
  <c r="A3044" i="38"/>
  <c r="A3045" i="38"/>
  <c r="A3046" i="38"/>
  <c r="A3047" i="38"/>
  <c r="A3048" i="38"/>
  <c r="A3049" i="38"/>
  <c r="A3050" i="38"/>
  <c r="A3051" i="38"/>
  <c r="A3052" i="38"/>
  <c r="A3053" i="38"/>
  <c r="A3054" i="38"/>
  <c r="A3055" i="38"/>
  <c r="A3056" i="38"/>
  <c r="A3057" i="38"/>
  <c r="A3058" i="38"/>
  <c r="A3059" i="38"/>
  <c r="A3060" i="38"/>
  <c r="A3061" i="38"/>
  <c r="A3062" i="38"/>
  <c r="A3063" i="38"/>
  <c r="A3064" i="38"/>
  <c r="A3065" i="38"/>
  <c r="A3066" i="38"/>
  <c r="A3067" i="38"/>
  <c r="A3068" i="38"/>
  <c r="A3069" i="38"/>
  <c r="A3070" i="38"/>
  <c r="A3071" i="38"/>
  <c r="A3072" i="38"/>
  <c r="A3073" i="38"/>
  <c r="A3074" i="38"/>
  <c r="A3075" i="38"/>
  <c r="A3076" i="38"/>
  <c r="A3077" i="38"/>
  <c r="A3078" i="38"/>
  <c r="A3079" i="38"/>
  <c r="A3080" i="38"/>
  <c r="A3081" i="38"/>
  <c r="A3082" i="38"/>
  <c r="A3083" i="38"/>
  <c r="A3084" i="38"/>
  <c r="A3085" i="38"/>
  <c r="A3086" i="38"/>
  <c r="A3087" i="38"/>
  <c r="A3088" i="38"/>
  <c r="A3089" i="38"/>
  <c r="A3090" i="38"/>
  <c r="A3091" i="38"/>
  <c r="A3092" i="38"/>
  <c r="A3093" i="38"/>
  <c r="A3094" i="38"/>
  <c r="A3095" i="38"/>
  <c r="A3096" i="38"/>
  <c r="A3097" i="38"/>
  <c r="A3098" i="38"/>
  <c r="A3099" i="38"/>
  <c r="A3100" i="38"/>
  <c r="A3101" i="38"/>
  <c r="A3102" i="38"/>
  <c r="A3103" i="38"/>
  <c r="A3104" i="38"/>
  <c r="A3105" i="38"/>
  <c r="A3106" i="38"/>
  <c r="A3107" i="38"/>
  <c r="A3108" i="38"/>
  <c r="A3109" i="38"/>
  <c r="A3110" i="38"/>
  <c r="A3111" i="38"/>
  <c r="A3112" i="38"/>
  <c r="A3113" i="38"/>
  <c r="A3114" i="38"/>
  <c r="A3115" i="38"/>
  <c r="A3116" i="38"/>
  <c r="A3117" i="38"/>
  <c r="A3118" i="38"/>
  <c r="A3119" i="38"/>
  <c r="A3120" i="38"/>
  <c r="A3121" i="38"/>
  <c r="A3122" i="38"/>
  <c r="A3123" i="38"/>
  <c r="A3124" i="38"/>
  <c r="A3125" i="38"/>
  <c r="A2829" i="38"/>
  <c r="A2830" i="38"/>
  <c r="A2831" i="38"/>
  <c r="A2832" i="38"/>
  <c r="A2833" i="38"/>
  <c r="A2834" i="38"/>
  <c r="A2835" i="38"/>
  <c r="A2836" i="38"/>
  <c r="A2837" i="38"/>
  <c r="A2838" i="38"/>
  <c r="A2839" i="38"/>
  <c r="A2840" i="38"/>
  <c r="A2841" i="38"/>
  <c r="A2842" i="38"/>
  <c r="A2843" i="38"/>
  <c r="A2844" i="38"/>
  <c r="A2845" i="38"/>
  <c r="A2846" i="38"/>
  <c r="A2847" i="38"/>
  <c r="A2848" i="38"/>
  <c r="A2849" i="38"/>
  <c r="A2850" i="38"/>
  <c r="A2851" i="38"/>
  <c r="A2852" i="38"/>
  <c r="A2853" i="38"/>
  <c r="A2854" i="38"/>
  <c r="A2855" i="38"/>
  <c r="A2856" i="38"/>
  <c r="A2857" i="38"/>
  <c r="A2858" i="38"/>
  <c r="A2859" i="38"/>
  <c r="A2860" i="38"/>
  <c r="A2861" i="38"/>
  <c r="A2862" i="38"/>
  <c r="A2863" i="38"/>
  <c r="A2864" i="38"/>
  <c r="A2865" i="38"/>
  <c r="A2866" i="38"/>
  <c r="A2867" i="38"/>
  <c r="A2868" i="38"/>
  <c r="A2869" i="38"/>
  <c r="A2870" i="38"/>
  <c r="A2871" i="38"/>
  <c r="A2872" i="38"/>
  <c r="A2873" i="38"/>
  <c r="A2874" i="38"/>
  <c r="A2875" i="38"/>
  <c r="A2876" i="38"/>
  <c r="A2877" i="38"/>
  <c r="A2878" i="38"/>
  <c r="A2880" i="38"/>
  <c r="A2881" i="38"/>
  <c r="A2882" i="38"/>
  <c r="A2883" i="38"/>
  <c r="A2884" i="38"/>
  <c r="A2885" i="38"/>
  <c r="A2886" i="38"/>
  <c r="A2887" i="38"/>
  <c r="A2888" i="38"/>
  <c r="A2889" i="38"/>
  <c r="A2729" i="38"/>
  <c r="A2730" i="38"/>
  <c r="A2731" i="38"/>
  <c r="A2732" i="38"/>
  <c r="A2733" i="38"/>
  <c r="A2734" i="38"/>
  <c r="A2735" i="38"/>
  <c r="A2736" i="38"/>
  <c r="A2737" i="38"/>
  <c r="A2738" i="38"/>
  <c r="A2739" i="38"/>
  <c r="A2740" i="38"/>
  <c r="A2741" i="38"/>
  <c r="A2742" i="38"/>
  <c r="A2743" i="38"/>
  <c r="A2744" i="38"/>
  <c r="A2745" i="38"/>
  <c r="A2746" i="38"/>
  <c r="A2747" i="38"/>
  <c r="A2748" i="38"/>
  <c r="A2749" i="38"/>
  <c r="A2750" i="38"/>
  <c r="A2751" i="38"/>
  <c r="A2752" i="38"/>
  <c r="A2753" i="38"/>
  <c r="A2754" i="38"/>
  <c r="A2755" i="38"/>
  <c r="A2756" i="38"/>
  <c r="A2757" i="38"/>
  <c r="A2758" i="38"/>
  <c r="A2759" i="38"/>
  <c r="A2760" i="38"/>
  <c r="A2761" i="38"/>
  <c r="A2762" i="38"/>
  <c r="A2763" i="38"/>
  <c r="A2764" i="38"/>
  <c r="A2765" i="38"/>
  <c r="A2766" i="38"/>
  <c r="A2767" i="38"/>
  <c r="A2768" i="38"/>
  <c r="A2769" i="38"/>
  <c r="A2770" i="38"/>
  <c r="A2771" i="38"/>
  <c r="A2772" i="38"/>
  <c r="A2773" i="38"/>
  <c r="A2774" i="38"/>
  <c r="A2775" i="38"/>
  <c r="A2776" i="38"/>
  <c r="A2777" i="38"/>
  <c r="A2778" i="38"/>
  <c r="A2779" i="38"/>
  <c r="A2780" i="38"/>
  <c r="A2781" i="38"/>
  <c r="A2782" i="38"/>
  <c r="A2783" i="38"/>
  <c r="A2784" i="38"/>
  <c r="A2785" i="38"/>
  <c r="A2786" i="38"/>
  <c r="A2787" i="38"/>
  <c r="A2788" i="38"/>
  <c r="A2789" i="38"/>
  <c r="A2790" i="38"/>
  <c r="A2791" i="38"/>
  <c r="A2792" i="38"/>
  <c r="A2793" i="38"/>
  <c r="A2794" i="38"/>
  <c r="A2795" i="38"/>
  <c r="A2796" i="38"/>
  <c r="A2797" i="38"/>
  <c r="A2798" i="38"/>
  <c r="A2799" i="38"/>
  <c r="A2800" i="38"/>
  <c r="A2801" i="38"/>
  <c r="A2802" i="38"/>
  <c r="A2803" i="38"/>
  <c r="A2804" i="38"/>
  <c r="A2805" i="38"/>
  <c r="A2806" i="38"/>
  <c r="A2807" i="38"/>
  <c r="A2808" i="38"/>
  <c r="A2809" i="38"/>
  <c r="A2810" i="38"/>
  <c r="A2811" i="38"/>
  <c r="A2812" i="38"/>
  <c r="A2813" i="38"/>
  <c r="A2814" i="38"/>
  <c r="A2815" i="38"/>
  <c r="A2816" i="38"/>
  <c r="A2817" i="38"/>
  <c r="A2818" i="38"/>
  <c r="A2819" i="38"/>
  <c r="A2820" i="38"/>
  <c r="A2821" i="38"/>
  <c r="A2822" i="38"/>
  <c r="A2823" i="38"/>
  <c r="A2824" i="38"/>
  <c r="A2825" i="38"/>
  <c r="A2826" i="38"/>
  <c r="A2577" i="38"/>
  <c r="A2578" i="38"/>
  <c r="A2579" i="38"/>
  <c r="A2580" i="38"/>
  <c r="A2581" i="38"/>
  <c r="A2582" i="38"/>
  <c r="A2583" i="38"/>
  <c r="A2584" i="38"/>
  <c r="A2585" i="38"/>
  <c r="A2586" i="38"/>
  <c r="A2587" i="38"/>
  <c r="A2588" i="38"/>
  <c r="A2589" i="38"/>
  <c r="A2590" i="38"/>
  <c r="A2591" i="38"/>
  <c r="A2592" i="38"/>
  <c r="A2593" i="38"/>
  <c r="A2594" i="38"/>
  <c r="A2595" i="38"/>
  <c r="A2596" i="38"/>
  <c r="A2597" i="38"/>
  <c r="A2598" i="38"/>
  <c r="A2599" i="38"/>
  <c r="A2600" i="38"/>
  <c r="A2601" i="38"/>
  <c r="A2602" i="38"/>
  <c r="A2603" i="38"/>
  <c r="A2604" i="38"/>
  <c r="A2605" i="38"/>
  <c r="A2606" i="38"/>
  <c r="A2607" i="38"/>
  <c r="A2608" i="38"/>
  <c r="A2609" i="38"/>
  <c r="A2612" i="38"/>
  <c r="A2613" i="38"/>
  <c r="A2615" i="38"/>
  <c r="A2616" i="38"/>
  <c r="A2617" i="38"/>
  <c r="A2618" i="38"/>
  <c r="A2619" i="38"/>
  <c r="A2620" i="38"/>
  <c r="A2621" i="38"/>
  <c r="A2622" i="38"/>
  <c r="A2623" i="38"/>
  <c r="A2624" i="38"/>
  <c r="A2625" i="38"/>
  <c r="A2626" i="38"/>
  <c r="A2627" i="38"/>
  <c r="A2628" i="38"/>
  <c r="A2629" i="38"/>
  <c r="A2630" i="38"/>
  <c r="A2631" i="38"/>
  <c r="A2632" i="38"/>
  <c r="A2633" i="38"/>
  <c r="A2635" i="38"/>
  <c r="A2637" i="38"/>
  <c r="A2638" i="38"/>
  <c r="A2639" i="38"/>
  <c r="A2640" i="38"/>
  <c r="A2641" i="38"/>
  <c r="A2642" i="38"/>
  <c r="A2643" i="38"/>
  <c r="A2644" i="38"/>
  <c r="A2647" i="38"/>
  <c r="A2648" i="38"/>
  <c r="A2649" i="38"/>
  <c r="A2650" i="38"/>
  <c r="A2651" i="38"/>
  <c r="A2652" i="38"/>
  <c r="A2653" i="38"/>
  <c r="A2654" i="38"/>
  <c r="A2655" i="38"/>
  <c r="A2656" i="38"/>
  <c r="A2657" i="38"/>
  <c r="A2658" i="38"/>
  <c r="A2659" i="38"/>
  <c r="A2660" i="38"/>
  <c r="A2661" i="38"/>
  <c r="A2662" i="38"/>
  <c r="A2663" i="38"/>
  <c r="A2664" i="38"/>
  <c r="A2665" i="38"/>
  <c r="A2666" i="38"/>
  <c r="A2667" i="38"/>
  <c r="A2668" i="38"/>
  <c r="A2669" i="38"/>
  <c r="A2670" i="38"/>
  <c r="A2671" i="38"/>
  <c r="A2673" i="38"/>
  <c r="A2674" i="38"/>
  <c r="A2675" i="38"/>
  <c r="A2676" i="38"/>
  <c r="A2677" i="38"/>
  <c r="A2678" i="38"/>
  <c r="A2679" i="38"/>
  <c r="A2680" i="38"/>
  <c r="A2681" i="38"/>
  <c r="A2682" i="38"/>
  <c r="A2683" i="38"/>
  <c r="A2684" i="38"/>
  <c r="A2685" i="38"/>
  <c r="A2686" i="38"/>
  <c r="A2687" i="38"/>
  <c r="A2688" i="38"/>
  <c r="A2689" i="38"/>
  <c r="A2690" i="38"/>
  <c r="A2691" i="38"/>
  <c r="A2692" i="38"/>
  <c r="A2693" i="38"/>
  <c r="A2694" i="38"/>
  <c r="A2695" i="38"/>
  <c r="A2696" i="38"/>
  <c r="A2697" i="38"/>
  <c r="A2698" i="38"/>
  <c r="A2699" i="38"/>
  <c r="A2700" i="38"/>
  <c r="A2701" i="38"/>
  <c r="A2702" i="38"/>
  <c r="A2703" i="38"/>
  <c r="A2704" i="38"/>
  <c r="A2705" i="38"/>
  <c r="A2706" i="38"/>
  <c r="A2707" i="38"/>
  <c r="A2708" i="38"/>
  <c r="A2709" i="38"/>
  <c r="A2710" i="38"/>
  <c r="A2711" i="38"/>
  <c r="A2712" i="38"/>
  <c r="A2713" i="38"/>
  <c r="A2714" i="38"/>
  <c r="A2715" i="38"/>
  <c r="A2716" i="38"/>
  <c r="A2717" i="38"/>
  <c r="A2718" i="38"/>
  <c r="A2719" i="38"/>
  <c r="A2720" i="38"/>
  <c r="A2721" i="38"/>
  <c r="A2722" i="38"/>
  <c r="A2723" i="38"/>
  <c r="A2724" i="38"/>
  <c r="A2725" i="38"/>
  <c r="A2726" i="38"/>
  <c r="A2574" i="38"/>
  <c r="A2317" i="38"/>
  <c r="A2318" i="38"/>
  <c r="A2319" i="38"/>
  <c r="A2320" i="38"/>
  <c r="A2321" i="38"/>
  <c r="A2322" i="38"/>
  <c r="A2323" i="38"/>
  <c r="A2324" i="38"/>
  <c r="A2325" i="38"/>
  <c r="A2326" i="38"/>
  <c r="A2327" i="38"/>
  <c r="A2328" i="38"/>
  <c r="A2329" i="38"/>
  <c r="A2330" i="38"/>
  <c r="A2331" i="38"/>
  <c r="A2332" i="38"/>
  <c r="A2333" i="38"/>
  <c r="A2334" i="38"/>
  <c r="A2335" i="38"/>
  <c r="A2336" i="38"/>
  <c r="A2337" i="38"/>
  <c r="A2338" i="38"/>
  <c r="A2339" i="38"/>
  <c r="A2340" i="38"/>
  <c r="A2341" i="38"/>
  <c r="A2342" i="38"/>
  <c r="A2343" i="38"/>
  <c r="A2344" i="38"/>
  <c r="A2345" i="38"/>
  <c r="A2346" i="38"/>
  <c r="A2347" i="38"/>
  <c r="A2348" i="38"/>
  <c r="A2349" i="38"/>
  <c r="A2350" i="38"/>
  <c r="A2351" i="38"/>
  <c r="A2352" i="38"/>
  <c r="A2353" i="38"/>
  <c r="A2354" i="38"/>
  <c r="A2355" i="38"/>
  <c r="A2356" i="38"/>
  <c r="A2357" i="38"/>
  <c r="A2358" i="38"/>
  <c r="A2359" i="38"/>
  <c r="A2360" i="38"/>
  <c r="A2361" i="38"/>
  <c r="A2362" i="38"/>
  <c r="A2363" i="38"/>
  <c r="A2364" i="38"/>
  <c r="A2365" i="38"/>
  <c r="A2366" i="38"/>
  <c r="A2367" i="38"/>
  <c r="A2368" i="38"/>
  <c r="A2369" i="38"/>
  <c r="A2370" i="38"/>
  <c r="A2371" i="38"/>
  <c r="A2372" i="38"/>
  <c r="A2373" i="38"/>
  <c r="A2374" i="38"/>
  <c r="A2375" i="38"/>
  <c r="A2376" i="38"/>
  <c r="A2377" i="38"/>
  <c r="A2378" i="38"/>
  <c r="A2379" i="38"/>
  <c r="A2380" i="38"/>
  <c r="A2381" i="38"/>
  <c r="A2382" i="38"/>
  <c r="A2383" i="38"/>
  <c r="A2384" i="38"/>
  <c r="A2385" i="38"/>
  <c r="A2386" i="38"/>
  <c r="A2387" i="38"/>
  <c r="A2388" i="38"/>
  <c r="A2389" i="38"/>
  <c r="A2390" i="38"/>
  <c r="A2391" i="38"/>
  <c r="A2392" i="38"/>
  <c r="A2393" i="38"/>
  <c r="A2394" i="38"/>
  <c r="A2395" i="38"/>
  <c r="A2396" i="38"/>
  <c r="A2397" i="38"/>
  <c r="A2398" i="38"/>
  <c r="A2399" i="38"/>
  <c r="A2400" i="38"/>
  <c r="A2401" i="38"/>
  <c r="A2402" i="38"/>
  <c r="A2403" i="38"/>
  <c r="A2404" i="38"/>
  <c r="A2405" i="38"/>
  <c r="A2406" i="38"/>
  <c r="A2407" i="38"/>
  <c r="A2408" i="38"/>
  <c r="A2409" i="38"/>
  <c r="A2410" i="38"/>
  <c r="A2411" i="38"/>
  <c r="A2412" i="38"/>
  <c r="A2413" i="38"/>
  <c r="A2414" i="38"/>
  <c r="A2415" i="38"/>
  <c r="A2416" i="38"/>
  <c r="A2417" i="38"/>
  <c r="A2418" i="38"/>
  <c r="A2419" i="38"/>
  <c r="A2420" i="38"/>
  <c r="A2421" i="38"/>
  <c r="A2422" i="38"/>
  <c r="A2423" i="38"/>
  <c r="A2424" i="38"/>
  <c r="A2425" i="38"/>
  <c r="A2426" i="38"/>
  <c r="A2427" i="38"/>
  <c r="A2428" i="38"/>
  <c r="A2429" i="38"/>
  <c r="A2430" i="38"/>
  <c r="A2431" i="38"/>
  <c r="A2432" i="38"/>
  <c r="A2433" i="38"/>
  <c r="A2434" i="38"/>
  <c r="A2435" i="38"/>
  <c r="A2436" i="38"/>
  <c r="A2437" i="38"/>
  <c r="A2438" i="38"/>
  <c r="A2439" i="38"/>
  <c r="A2440" i="38"/>
  <c r="A2441" i="38"/>
  <c r="A2442" i="38"/>
  <c r="A2443" i="38"/>
  <c r="A2444" i="38"/>
  <c r="A2445" i="38"/>
  <c r="A2446" i="38"/>
  <c r="A2447" i="38"/>
  <c r="A2448" i="38"/>
  <c r="A2449" i="38"/>
  <c r="A2450" i="38"/>
  <c r="A2451" i="38"/>
  <c r="A2452" i="38"/>
  <c r="A2453" i="38"/>
  <c r="A2454" i="38"/>
  <c r="A2455" i="38"/>
  <c r="A2456" i="38"/>
  <c r="A2457" i="38"/>
  <c r="A2458" i="38"/>
  <c r="A2459" i="38"/>
  <c r="A2460" i="38"/>
  <c r="A2461" i="38"/>
  <c r="A2462" i="38"/>
  <c r="A2463" i="38"/>
  <c r="A2464" i="38"/>
  <c r="A2465" i="38"/>
  <c r="A2466" i="38"/>
  <c r="A2467" i="38"/>
  <c r="A2468" i="38"/>
  <c r="A2469" i="38"/>
  <c r="A2470" i="38"/>
  <c r="A2471" i="38"/>
  <c r="A2472" i="38"/>
  <c r="A2473" i="38"/>
  <c r="A2474" i="38"/>
  <c r="A2475" i="38"/>
  <c r="A2476" i="38"/>
  <c r="A2477" i="38"/>
  <c r="A2478" i="38"/>
  <c r="A2479" i="38"/>
  <c r="A2480" i="38"/>
  <c r="A2481" i="38"/>
  <c r="A2482" i="38"/>
  <c r="A2483" i="38"/>
  <c r="A2484" i="38"/>
  <c r="A2485" i="38"/>
  <c r="A2486" i="38"/>
  <c r="A2487" i="38"/>
  <c r="A2488" i="38"/>
  <c r="A2489" i="38"/>
  <c r="A2490" i="38"/>
  <c r="A2491" i="38"/>
  <c r="A2492" i="38"/>
  <c r="A2493" i="38"/>
  <c r="A2494" i="38"/>
  <c r="A2495" i="38"/>
  <c r="A2496" i="38"/>
  <c r="A2497" i="38"/>
  <c r="A2498" i="38"/>
  <c r="A2499" i="38"/>
  <c r="A2500" i="38"/>
  <c r="A2501" i="38"/>
  <c r="A2502" i="38"/>
  <c r="A2503" i="38"/>
  <c r="A2504" i="38"/>
  <c r="A2505" i="38"/>
  <c r="A2506" i="38"/>
  <c r="A2507" i="38"/>
  <c r="A2508" i="38"/>
  <c r="A2509" i="38"/>
  <c r="A2510" i="38"/>
  <c r="A2511" i="38"/>
  <c r="A2512" i="38"/>
  <c r="A2513" i="38"/>
  <c r="A2514" i="38"/>
  <c r="A2515" i="38"/>
  <c r="A2516" i="38"/>
  <c r="A2517" i="38"/>
  <c r="A2518" i="38"/>
  <c r="A2519" i="38"/>
  <c r="A2520" i="38"/>
  <c r="A2521" i="38"/>
  <c r="A2522" i="38"/>
  <c r="A2523" i="38"/>
  <c r="A2524" i="38"/>
  <c r="A2525" i="38"/>
  <c r="A2526" i="38"/>
  <c r="A2527" i="38"/>
  <c r="A2528" i="38"/>
  <c r="A2529" i="38"/>
  <c r="A2530" i="38"/>
  <c r="A2531" i="38"/>
  <c r="A2532" i="38"/>
  <c r="A2533" i="38"/>
  <c r="A2534" i="38"/>
  <c r="A2535" i="38"/>
  <c r="A2536" i="38"/>
  <c r="A2537" i="38"/>
  <c r="A2538" i="38"/>
  <c r="A2539" i="38"/>
  <c r="A2540" i="38"/>
  <c r="A2541" i="38"/>
  <c r="A2542" i="38"/>
  <c r="A2543" i="38"/>
  <c r="A2544" i="38"/>
  <c r="A2545" i="38"/>
  <c r="A2546" i="38"/>
  <c r="A2547" i="38"/>
  <c r="A2548" i="38"/>
  <c r="A2549" i="38"/>
  <c r="A2550" i="38"/>
  <c r="A2551" i="38"/>
  <c r="A2552" i="38"/>
  <c r="A2553" i="38"/>
  <c r="A2554" i="38"/>
  <c r="A2555" i="38"/>
  <c r="A2556" i="38"/>
  <c r="A2557" i="38"/>
  <c r="A2558" i="38"/>
  <c r="A2559" i="38"/>
  <c r="A2560" i="38"/>
  <c r="A2561" i="38"/>
  <c r="A2562" i="38"/>
  <c r="A2563" i="38"/>
  <c r="A2564" i="38"/>
  <c r="A2565" i="38"/>
  <c r="A2566" i="38"/>
  <c r="A2567" i="38"/>
  <c r="A2568" i="38"/>
  <c r="A2569" i="38"/>
  <c r="A2570" i="38"/>
  <c r="A2571" i="38"/>
  <c r="A2572" i="38"/>
  <c r="A2573" i="38"/>
  <c r="A2032" i="38"/>
  <c r="A2033" i="38"/>
  <c r="A2034" i="38"/>
  <c r="A2035" i="38"/>
  <c r="A2036" i="38"/>
  <c r="A2037" i="38"/>
  <c r="A2038" i="38"/>
  <c r="A2039" i="38"/>
  <c r="A2040" i="38"/>
  <c r="A2041" i="38"/>
  <c r="A2042" i="38"/>
  <c r="A2043" i="38"/>
  <c r="A2044" i="38"/>
  <c r="A2045" i="38"/>
  <c r="A2046" i="38"/>
  <c r="A2047" i="38"/>
  <c r="A2048" i="38"/>
  <c r="A2049" i="38"/>
  <c r="A2050" i="38"/>
  <c r="A2051" i="38"/>
  <c r="A2052" i="38"/>
  <c r="A2053" i="38"/>
  <c r="A2054" i="38"/>
  <c r="A2055" i="38"/>
  <c r="A2056" i="38"/>
  <c r="A2057" i="38"/>
  <c r="A2058" i="38"/>
  <c r="A2059" i="38"/>
  <c r="A2060" i="38"/>
  <c r="A2061" i="38"/>
  <c r="A2062" i="38"/>
  <c r="A2063" i="38"/>
  <c r="A2064" i="38"/>
  <c r="A2065" i="38"/>
  <c r="A2066" i="38"/>
  <c r="A2067" i="38"/>
  <c r="A2068" i="38"/>
  <c r="A2069" i="38"/>
  <c r="A2070" i="38"/>
  <c r="A2071" i="38"/>
  <c r="A2072" i="38"/>
  <c r="A2073" i="38"/>
  <c r="A2074" i="38"/>
  <c r="A2075" i="38"/>
  <c r="A2076" i="38"/>
  <c r="A2077" i="38"/>
  <c r="A2078" i="38"/>
  <c r="A2079" i="38"/>
  <c r="A2080" i="38"/>
  <c r="A2081" i="38"/>
  <c r="A2082" i="38"/>
  <c r="A2083" i="38"/>
  <c r="A2084" i="38"/>
  <c r="A2085" i="38"/>
  <c r="A2086" i="38"/>
  <c r="A2087" i="38"/>
  <c r="A2088" i="38"/>
  <c r="A2089" i="38"/>
  <c r="A2090" i="38"/>
  <c r="A2091" i="38"/>
  <c r="A2092" i="38"/>
  <c r="A2093" i="38"/>
  <c r="A2094" i="38"/>
  <c r="A2095" i="38"/>
  <c r="A2096" i="38"/>
  <c r="A2097" i="38"/>
  <c r="A2098" i="38"/>
  <c r="A2099" i="38"/>
  <c r="A2100" i="38"/>
  <c r="A2101" i="38"/>
  <c r="A2102" i="38"/>
  <c r="A2103" i="38"/>
  <c r="A2104" i="38"/>
  <c r="A2105" i="38"/>
  <c r="A2106" i="38"/>
  <c r="A2107" i="38"/>
  <c r="A2108" i="38"/>
  <c r="A2109" i="38"/>
  <c r="A2110" i="38"/>
  <c r="A2111" i="38"/>
  <c r="A2112" i="38"/>
  <c r="A2113" i="38"/>
  <c r="A2114" i="38"/>
  <c r="A2115" i="38"/>
  <c r="A2116" i="38"/>
  <c r="A2117" i="38"/>
  <c r="A2118" i="38"/>
  <c r="A2119" i="38"/>
  <c r="A2120" i="38"/>
  <c r="A2121" i="38"/>
  <c r="A2122" i="38"/>
  <c r="A2123" i="38"/>
  <c r="A2124" i="38"/>
  <c r="A2125" i="38"/>
  <c r="A2126" i="38"/>
  <c r="A2127" i="38"/>
  <c r="A2128" i="38"/>
  <c r="A2129" i="38"/>
  <c r="A2130" i="38"/>
  <c r="A2131" i="38"/>
  <c r="A2132" i="38"/>
  <c r="A2133" i="38"/>
  <c r="A2134" i="38"/>
  <c r="A2135" i="38"/>
  <c r="A2136" i="38"/>
  <c r="A2137" i="38"/>
  <c r="A2138" i="38"/>
  <c r="A2139" i="38"/>
  <c r="A2140" i="38"/>
  <c r="A2141" i="38"/>
  <c r="A2142" i="38"/>
  <c r="A2143" i="38"/>
  <c r="A2144" i="38"/>
  <c r="A2145" i="38"/>
  <c r="A2146" i="38"/>
  <c r="A2147" i="38"/>
  <c r="A2148" i="38"/>
  <c r="A2149" i="38"/>
  <c r="A2150" i="38"/>
  <c r="A2151" i="38"/>
  <c r="A2152" i="38"/>
  <c r="A2153" i="38"/>
  <c r="A2154" i="38"/>
  <c r="A2155" i="38"/>
  <c r="A2156" i="38"/>
  <c r="A2157" i="38"/>
  <c r="A2158" i="38"/>
  <c r="A2159" i="38"/>
  <c r="A2160" i="38"/>
  <c r="A2161" i="38"/>
  <c r="A2162" i="38"/>
  <c r="A2163" i="38"/>
  <c r="A2164" i="38"/>
  <c r="A2165" i="38"/>
  <c r="A2166" i="38"/>
  <c r="A2167" i="38"/>
  <c r="A2168" i="38"/>
  <c r="A2169" i="38"/>
  <c r="A2170" i="38"/>
  <c r="A2171" i="38"/>
  <c r="A2172" i="38"/>
  <c r="A2173" i="38"/>
  <c r="A2174" i="38"/>
  <c r="A2175" i="38"/>
  <c r="A2176" i="38"/>
  <c r="A2177" i="38"/>
  <c r="A2178" i="38"/>
  <c r="A2179" i="38"/>
  <c r="A2180" i="38"/>
  <c r="A2181" i="38"/>
  <c r="A2182" i="38"/>
  <c r="A2183" i="38"/>
  <c r="A2184" i="38"/>
  <c r="A2185" i="38"/>
  <c r="A2186" i="38"/>
  <c r="A2187" i="38"/>
  <c r="A2188" i="38"/>
  <c r="A2189" i="38"/>
  <c r="A2190" i="38"/>
  <c r="A2191" i="38"/>
  <c r="A2192" i="38"/>
  <c r="A2193" i="38"/>
  <c r="A2194" i="38"/>
  <c r="A2195" i="38"/>
  <c r="A2196" i="38"/>
  <c r="A2197" i="38"/>
  <c r="A2198" i="38"/>
  <c r="A2199" i="38"/>
  <c r="A2200" i="38"/>
  <c r="A2201" i="38"/>
  <c r="A2202" i="38"/>
  <c r="A2203" i="38"/>
  <c r="A2204" i="38"/>
  <c r="A2205" i="38"/>
  <c r="A2206" i="38"/>
  <c r="A2207" i="38"/>
  <c r="A2208" i="38"/>
  <c r="A2209" i="38"/>
  <c r="A2210" i="38"/>
  <c r="A2211" i="38"/>
  <c r="A2212" i="38"/>
  <c r="A2213" i="38"/>
  <c r="A2214" i="38"/>
  <c r="A2215" i="38"/>
  <c r="A2216" i="38"/>
  <c r="A2217" i="38"/>
  <c r="A2218" i="38"/>
  <c r="A2219" i="38"/>
  <c r="A2220" i="38"/>
  <c r="A2221" i="38"/>
  <c r="A2222" i="38"/>
  <c r="A2223" i="38"/>
  <c r="A2224" i="38"/>
  <c r="A2225" i="38"/>
  <c r="A2226" i="38"/>
  <c r="A2227" i="38"/>
  <c r="A2228" i="38"/>
  <c r="A2229" i="38"/>
  <c r="A2230" i="38"/>
  <c r="A2231" i="38"/>
  <c r="A2232" i="38"/>
  <c r="A2233" i="38"/>
  <c r="A2234" i="38"/>
  <c r="A2235" i="38"/>
  <c r="A2236" i="38"/>
  <c r="A2237" i="38"/>
  <c r="A2238" i="38"/>
  <c r="A2239" i="38"/>
  <c r="A2240" i="38"/>
  <c r="A2241" i="38"/>
  <c r="A2242" i="38"/>
  <c r="A2243" i="38"/>
  <c r="A2244" i="38"/>
  <c r="A2245" i="38"/>
  <c r="A2246" i="38"/>
  <c r="A2247" i="38"/>
  <c r="A2248" i="38"/>
  <c r="A2249" i="38"/>
  <c r="A2250" i="38"/>
  <c r="A2251" i="38"/>
  <c r="A2252" i="38"/>
  <c r="A2253" i="38"/>
  <c r="A2254" i="38"/>
  <c r="A2255" i="38"/>
  <c r="A2256" i="38"/>
  <c r="A2257" i="38"/>
  <c r="A2258" i="38"/>
  <c r="A2259" i="38"/>
  <c r="A2260" i="38"/>
  <c r="A2261" i="38"/>
  <c r="A2262" i="38"/>
  <c r="A2263" i="38"/>
  <c r="A2264" i="38"/>
  <c r="A2265" i="38"/>
  <c r="A2266" i="38"/>
  <c r="A2267" i="38"/>
  <c r="A2268" i="38"/>
  <c r="A2269" i="38"/>
  <c r="A2270" i="38"/>
  <c r="A2271" i="38"/>
  <c r="A2272" i="38"/>
  <c r="A2273" i="38"/>
  <c r="A2274" i="38"/>
  <c r="A2275" i="38"/>
  <c r="A2276" i="38"/>
  <c r="A2277" i="38"/>
  <c r="A2278" i="38"/>
  <c r="A2279" i="38"/>
  <c r="A2280" i="38"/>
  <c r="A2281" i="38"/>
  <c r="A2282" i="38"/>
  <c r="A2283" i="38"/>
  <c r="A2284" i="38"/>
  <c r="A2285" i="38"/>
  <c r="A2286" i="38"/>
  <c r="A2287" i="38"/>
  <c r="A2288" i="38"/>
  <c r="A2289" i="38"/>
  <c r="A2290" i="38"/>
  <c r="A2291" i="38"/>
  <c r="A2292" i="38"/>
  <c r="A2293" i="38"/>
  <c r="A2294" i="38"/>
  <c r="A2295" i="38"/>
  <c r="A2296" i="38"/>
  <c r="A2297" i="38"/>
  <c r="A2298" i="38"/>
  <c r="A2299" i="38"/>
  <c r="A2300" i="38"/>
  <c r="A2301" i="38"/>
  <c r="A2302" i="38"/>
  <c r="A2303" i="38"/>
  <c r="A2304" i="38"/>
  <c r="A2305" i="38"/>
  <c r="A2306" i="38"/>
  <c r="A2307" i="38"/>
  <c r="A2308" i="38"/>
  <c r="A2309" i="38"/>
  <c r="A2310" i="38"/>
  <c r="A2311" i="38"/>
  <c r="A2312" i="38"/>
  <c r="A2313" i="38"/>
  <c r="A2314" i="38"/>
  <c r="A1967" i="38"/>
  <c r="A1681" i="38"/>
  <c r="A1682" i="38"/>
  <c r="A1683" i="38"/>
  <c r="A1684" i="38"/>
  <c r="A1685" i="38"/>
  <c r="A1686" i="38"/>
  <c r="A1687" i="38"/>
  <c r="A1688" i="38"/>
  <c r="A1689" i="38"/>
  <c r="A1690" i="38"/>
  <c r="A1691" i="38"/>
  <c r="A1692" i="38"/>
  <c r="A1693" i="38"/>
  <c r="A1694" i="38"/>
  <c r="A1695" i="38"/>
  <c r="A1696" i="38"/>
  <c r="A1697" i="38"/>
  <c r="A1698" i="38"/>
  <c r="A1699" i="38"/>
  <c r="A1700" i="38"/>
  <c r="A1701" i="38"/>
  <c r="A1702" i="38"/>
  <c r="A1703" i="38"/>
  <c r="A1704" i="38"/>
  <c r="A1705" i="38"/>
  <c r="A1706" i="38"/>
  <c r="A1707" i="38"/>
  <c r="A1708" i="38"/>
  <c r="A1709" i="38"/>
  <c r="A1710" i="38"/>
  <c r="A1711" i="38"/>
  <c r="A1712" i="38"/>
  <c r="A1713" i="38"/>
  <c r="A1714" i="38"/>
  <c r="A1715" i="38"/>
  <c r="A1716" i="38"/>
  <c r="A1717" i="38"/>
  <c r="A1718" i="38"/>
  <c r="A1719" i="38"/>
  <c r="A1720" i="38"/>
  <c r="A1721" i="38"/>
  <c r="A1722" i="38"/>
  <c r="A1723" i="38"/>
  <c r="A1724" i="38"/>
  <c r="A1725" i="38"/>
  <c r="A1726" i="38"/>
  <c r="A1727" i="38"/>
  <c r="A1728" i="38"/>
  <c r="A1729" i="38"/>
  <c r="A1730" i="38"/>
  <c r="A1731" i="38"/>
  <c r="A1732" i="38"/>
  <c r="A1733" i="38"/>
  <c r="A1734" i="38"/>
  <c r="A1735" i="38"/>
  <c r="A1736" i="38"/>
  <c r="A1737" i="38"/>
  <c r="A1738" i="38"/>
  <c r="A1739" i="38"/>
  <c r="A1740" i="38"/>
  <c r="A1741" i="38"/>
  <c r="A1742" i="38"/>
  <c r="A1743" i="38"/>
  <c r="A1744" i="38"/>
  <c r="A1745" i="38"/>
  <c r="A1746" i="38"/>
  <c r="A1747" i="38"/>
  <c r="A1748" i="38"/>
  <c r="A1749" i="38"/>
  <c r="A1750" i="38"/>
  <c r="A1751" i="38"/>
  <c r="A1752" i="38"/>
  <c r="A1753" i="38"/>
  <c r="A1754" i="38"/>
  <c r="A1755" i="38"/>
  <c r="A1756" i="38"/>
  <c r="A1757" i="38"/>
  <c r="A1758" i="38"/>
  <c r="A1759" i="38"/>
  <c r="A1760" i="38"/>
  <c r="A1761" i="38"/>
  <c r="A1762" i="38"/>
  <c r="A1763" i="38"/>
  <c r="A1764" i="38"/>
  <c r="A1765" i="38"/>
  <c r="A1766" i="38"/>
  <c r="A1588" i="38"/>
  <c r="A1589" i="38"/>
  <c r="A1590" i="38"/>
  <c r="A1591" i="38"/>
  <c r="A1592" i="38"/>
  <c r="A1593" i="38"/>
  <c r="A1594" i="38"/>
  <c r="A1595" i="38"/>
  <c r="A1596" i="38"/>
  <c r="A1597" i="38"/>
  <c r="A1598" i="38"/>
  <c r="A1599" i="38"/>
  <c r="A1600" i="38"/>
  <c r="A1601" i="38"/>
  <c r="A1602" i="38"/>
  <c r="A1603" i="38"/>
  <c r="A1604" i="38"/>
  <c r="A1605" i="38"/>
  <c r="A1606" i="38"/>
  <c r="A1607" i="38"/>
  <c r="A1608" i="38"/>
  <c r="A1609" i="38"/>
  <c r="A1610" i="38"/>
  <c r="A1611" i="38"/>
  <c r="A1612" i="38"/>
  <c r="A1613" i="38"/>
  <c r="A1614" i="38"/>
  <c r="A1615" i="38"/>
  <c r="A1616" i="38"/>
  <c r="A1617" i="38"/>
  <c r="A1618" i="38"/>
  <c r="A1619" i="38"/>
  <c r="A1620" i="38"/>
  <c r="A1621" i="38"/>
  <c r="A1622" i="38"/>
  <c r="A1623" i="38"/>
  <c r="A1624" i="38"/>
  <c r="A1625" i="38"/>
  <c r="A1626" i="38"/>
  <c r="A1627" i="38"/>
  <c r="A1628" i="38"/>
  <c r="A1629" i="38"/>
  <c r="A1630" i="38"/>
  <c r="A1631" i="38"/>
  <c r="A1632" i="38"/>
  <c r="A1633" i="38"/>
  <c r="A1634" i="38"/>
  <c r="A1635" i="38"/>
  <c r="A1636" i="38"/>
  <c r="A1637" i="38"/>
  <c r="A1638" i="38"/>
  <c r="A1639" i="38"/>
  <c r="A1640" i="38"/>
  <c r="A1641" i="38"/>
  <c r="A1642" i="38"/>
  <c r="A1643" i="38"/>
  <c r="A1644" i="38"/>
  <c r="A1645" i="38"/>
  <c r="A1646" i="38"/>
  <c r="A1647" i="38"/>
  <c r="A1648" i="38"/>
  <c r="A1649" i="38"/>
  <c r="A1650" i="38"/>
  <c r="A1651" i="38"/>
  <c r="A1652" i="38"/>
  <c r="A1653" i="38"/>
  <c r="A1654" i="38"/>
  <c r="A1655" i="38"/>
  <c r="A1656" i="38"/>
  <c r="A1657" i="38"/>
  <c r="A1658" i="38"/>
  <c r="A1659" i="38"/>
  <c r="A1660" i="38"/>
  <c r="A1661" i="38"/>
  <c r="A1662" i="38"/>
  <c r="A1663" i="38"/>
  <c r="A1664" i="38"/>
  <c r="A1665" i="38"/>
  <c r="A1666" i="38"/>
  <c r="A1667" i="38"/>
  <c r="A1668" i="38"/>
  <c r="A1669" i="38"/>
  <c r="A1670" i="38"/>
  <c r="A1671" i="38"/>
  <c r="A1672" i="38"/>
  <c r="A1673" i="38"/>
  <c r="A1674" i="38"/>
  <c r="A1675" i="38"/>
  <c r="A1676" i="38"/>
  <c r="A1677" i="38"/>
  <c r="A1678" i="38"/>
  <c r="G1558" i="38" a="1"/>
  <c r="G1558" i="38"/>
  <c r="G1559" i="38" a="1"/>
  <c r="G1559" i="38"/>
  <c r="G1560" i="38" a="1"/>
  <c r="G1560" i="38"/>
  <c r="G1574" i="38" a="1"/>
  <c r="G1574" i="38"/>
  <c r="G1580" i="38" a="1"/>
  <c r="G1580" i="38"/>
  <c r="A1555" i="38"/>
  <c r="A1556" i="38"/>
  <c r="A1557" i="38"/>
  <c r="A1559" i="38"/>
  <c r="A1560" i="38"/>
  <c r="A1561" i="38"/>
  <c r="A1562" i="38"/>
  <c r="A1563" i="38"/>
  <c r="A1564" i="38"/>
  <c r="A1565" i="38"/>
  <c r="A1567" i="38"/>
  <c r="A1568" i="38"/>
  <c r="A1569" i="38"/>
  <c r="A1570" i="38"/>
  <c r="A1571" i="38"/>
  <c r="A1572" i="38"/>
  <c r="A1573" i="38"/>
  <c r="A1574" i="38"/>
  <c r="A1575" i="38"/>
  <c r="A1576" i="38"/>
  <c r="A1577" i="38"/>
  <c r="A1578" i="38"/>
  <c r="A1579" i="38"/>
  <c r="A1580" i="38"/>
  <c r="A1581" i="38"/>
  <c r="A1582" i="38"/>
  <c r="A1583" i="38"/>
  <c r="A1584" i="38"/>
  <c r="A1585" i="38"/>
  <c r="A1498" i="38"/>
  <c r="A1499" i="38"/>
  <c r="A1500" i="38"/>
  <c r="A1501" i="38"/>
  <c r="A1502" i="38"/>
  <c r="A1503" i="38"/>
  <c r="A1504" i="38"/>
  <c r="A1505" i="38"/>
  <c r="A1506" i="38"/>
  <c r="A1507" i="38"/>
  <c r="A1508" i="38"/>
  <c r="A1509" i="38"/>
  <c r="A1510" i="38"/>
  <c r="A1511" i="38"/>
  <c r="A1512" i="38"/>
  <c r="A1513" i="38"/>
  <c r="A1514" i="38"/>
  <c r="A1515" i="38"/>
  <c r="A1516" i="38"/>
  <c r="A1517" i="38"/>
  <c r="A1518" i="38"/>
  <c r="A1519" i="38"/>
  <c r="A1520" i="38"/>
  <c r="A1521" i="38"/>
  <c r="A1522" i="38"/>
  <c r="A1523" i="38"/>
  <c r="A1524" i="38"/>
  <c r="A1525" i="38"/>
  <c r="A1526" i="38"/>
  <c r="A1527" i="38"/>
  <c r="A1528" i="38"/>
  <c r="A1529" i="38"/>
  <c r="A1530" i="38"/>
  <c r="A1531" i="38"/>
  <c r="A1532" i="38"/>
  <c r="A1533" i="38"/>
  <c r="A1534" i="38"/>
  <c r="A1535" i="38"/>
  <c r="A1536" i="38"/>
  <c r="A1537" i="38"/>
  <c r="A1538" i="38"/>
  <c r="A1539" i="38"/>
  <c r="A1540" i="38"/>
  <c r="A1541" i="38"/>
  <c r="A1542" i="38"/>
  <c r="A1543" i="38"/>
  <c r="A1544" i="38"/>
  <c r="A1545" i="38"/>
  <c r="A1546" i="38"/>
  <c r="A1547" i="38"/>
  <c r="A1548" i="38"/>
  <c r="A1549" i="38"/>
  <c r="A1550" i="38"/>
  <c r="A1551" i="38"/>
  <c r="A1416" i="38"/>
  <c r="A1417" i="38"/>
  <c r="A1418" i="38"/>
  <c r="A1419" i="38"/>
  <c r="A1420" i="38"/>
  <c r="A1421" i="38"/>
  <c r="A1422" i="38"/>
  <c r="A1423" i="38"/>
  <c r="A1424" i="38"/>
  <c r="A1425" i="38"/>
  <c r="A1426" i="38"/>
  <c r="A1427" i="38"/>
  <c r="A1428" i="38"/>
  <c r="A1429" i="38"/>
  <c r="A1430" i="38"/>
  <c r="A1431" i="38"/>
  <c r="A1432" i="38"/>
  <c r="A1433" i="38"/>
  <c r="A1434" i="38"/>
  <c r="A1435" i="38"/>
  <c r="A1436" i="38"/>
  <c r="A1437" i="38"/>
  <c r="A1438" i="38"/>
  <c r="A1439" i="38"/>
  <c r="A1440" i="38"/>
  <c r="A1441" i="38"/>
  <c r="A1442" i="38"/>
  <c r="A1443" i="38"/>
  <c r="A1444" i="38"/>
  <c r="A1445" i="38"/>
  <c r="A1446" i="38"/>
  <c r="A1447" i="38"/>
  <c r="A1448" i="38"/>
  <c r="A1449" i="38"/>
  <c r="A1450" i="38"/>
  <c r="A1451" i="38"/>
  <c r="A1452" i="38"/>
  <c r="A1453" i="38"/>
  <c r="A1454" i="38"/>
  <c r="A1455" i="38"/>
  <c r="A1456" i="38"/>
  <c r="A1457" i="38"/>
  <c r="A1458" i="38"/>
  <c r="A1459" i="38"/>
  <c r="A1460" i="38"/>
  <c r="A1461" i="38"/>
  <c r="A1462" i="38"/>
  <c r="A1463" i="38"/>
  <c r="A1464" i="38"/>
  <c r="A1465" i="38"/>
  <c r="A1466" i="38"/>
  <c r="A1467" i="38"/>
  <c r="A1468" i="38"/>
  <c r="A1469" i="38"/>
  <c r="A1470" i="38"/>
  <c r="A1471" i="38"/>
  <c r="A1472" i="38"/>
  <c r="A1473" i="38"/>
  <c r="A1474" i="38"/>
  <c r="A1475" i="38"/>
  <c r="A1476" i="38"/>
  <c r="A1477" i="38"/>
  <c r="A1478" i="38"/>
  <c r="A1479" i="38"/>
  <c r="A1480" i="38"/>
  <c r="A1481" i="38"/>
  <c r="A1482" i="38"/>
  <c r="A1483" i="38"/>
  <c r="A1484" i="38"/>
  <c r="A1485" i="38"/>
  <c r="A1486" i="38"/>
  <c r="A1487" i="38"/>
  <c r="A1488" i="38"/>
  <c r="A1489" i="38"/>
  <c r="A1490" i="38"/>
  <c r="A1491" i="38"/>
  <c r="A1492" i="38"/>
  <c r="A1493" i="38"/>
  <c r="A1494" i="38"/>
  <c r="A1495" i="38"/>
  <c r="A741" i="38"/>
  <c r="A742" i="38"/>
  <c r="A743" i="38"/>
  <c r="A744" i="38"/>
  <c r="A745" i="38"/>
  <c r="A746" i="38"/>
  <c r="A747" i="38"/>
  <c r="A748" i="38"/>
  <c r="A749" i="38"/>
  <c r="A750" i="38"/>
  <c r="A751" i="38"/>
  <c r="A752" i="38"/>
  <c r="A753" i="38"/>
  <c r="A754" i="38"/>
  <c r="A755" i="38"/>
  <c r="A756" i="38"/>
  <c r="A757" i="38"/>
  <c r="A758" i="38"/>
  <c r="A759" i="38"/>
  <c r="A760" i="38"/>
  <c r="A761" i="38"/>
  <c r="A762" i="38"/>
  <c r="A763" i="38"/>
  <c r="A764" i="38"/>
  <c r="A765" i="38"/>
  <c r="A766" i="38"/>
  <c r="A767" i="38"/>
  <c r="A768" i="38"/>
  <c r="A769" i="38"/>
  <c r="A770" i="38"/>
  <c r="A771" i="38"/>
  <c r="A772" i="38"/>
  <c r="A773" i="38"/>
  <c r="A774" i="38"/>
  <c r="A775" i="38"/>
  <c r="A776" i="38"/>
  <c r="A777" i="38"/>
  <c r="A778" i="38"/>
  <c r="A779" i="38"/>
  <c r="A780" i="38"/>
  <c r="A781" i="38"/>
  <c r="A782" i="38"/>
  <c r="A783" i="38"/>
  <c r="A784" i="38"/>
  <c r="A785" i="38"/>
  <c r="A786" i="38"/>
  <c r="A787" i="38"/>
  <c r="A788" i="38"/>
  <c r="A789" i="38"/>
  <c r="A790" i="38"/>
  <c r="A791" i="38"/>
  <c r="A792" i="38"/>
  <c r="A793" i="38"/>
  <c r="A794" i="38"/>
  <c r="A795" i="38"/>
  <c r="A796" i="38"/>
  <c r="A797" i="38"/>
  <c r="A798" i="38"/>
  <c r="A799" i="38"/>
  <c r="A800" i="38"/>
  <c r="A801" i="38"/>
  <c r="A802" i="38"/>
  <c r="A803" i="38"/>
  <c r="A804" i="38"/>
  <c r="A805" i="38"/>
  <c r="A806" i="38"/>
  <c r="A807" i="38"/>
  <c r="A808" i="38"/>
  <c r="A809" i="38"/>
  <c r="A810" i="38"/>
  <c r="A811" i="38"/>
  <c r="A812" i="38"/>
  <c r="A813" i="38"/>
  <c r="A814" i="38"/>
  <c r="A815" i="38"/>
  <c r="A816" i="38"/>
  <c r="A817" i="38"/>
  <c r="A818" i="38"/>
  <c r="A819" i="38"/>
  <c r="A820" i="38"/>
  <c r="A821" i="38"/>
  <c r="A822" i="38"/>
  <c r="A823" i="38"/>
  <c r="A824" i="38"/>
  <c r="A825" i="38"/>
  <c r="A826" i="38"/>
  <c r="A827" i="38"/>
  <c r="A828" i="38"/>
  <c r="A829" i="38"/>
  <c r="A830" i="38"/>
  <c r="A831" i="38"/>
  <c r="A832" i="38"/>
  <c r="A833" i="38"/>
  <c r="A834" i="38"/>
  <c r="A835" i="38"/>
  <c r="A836" i="38"/>
  <c r="A837" i="38"/>
  <c r="A838" i="38"/>
  <c r="A839" i="38"/>
  <c r="A840" i="38"/>
  <c r="A841" i="38"/>
  <c r="A842" i="38"/>
  <c r="A843" i="38"/>
  <c r="A844" i="38"/>
  <c r="A845" i="38"/>
  <c r="A846" i="38"/>
  <c r="A847" i="38"/>
  <c r="A848" i="38"/>
  <c r="A849" i="38"/>
  <c r="A850" i="38"/>
  <c r="A851" i="38"/>
  <c r="A852" i="38"/>
  <c r="A853" i="38"/>
  <c r="A854" i="38"/>
  <c r="A855" i="38"/>
  <c r="A856" i="38"/>
  <c r="A857" i="38"/>
  <c r="A858" i="38"/>
  <c r="A859" i="38"/>
  <c r="A860" i="38"/>
  <c r="A861" i="38"/>
  <c r="A862" i="38"/>
  <c r="A863" i="38"/>
  <c r="A544" i="38"/>
  <c r="A545" i="38"/>
  <c r="A546" i="38"/>
  <c r="A547" i="38"/>
  <c r="A548" i="38"/>
  <c r="A549" i="38"/>
  <c r="A550" i="38"/>
  <c r="A551" i="38"/>
  <c r="A552" i="38"/>
  <c r="A553" i="38"/>
  <c r="A554" i="38"/>
  <c r="A555" i="38"/>
  <c r="A556" i="38"/>
  <c r="A557" i="38"/>
  <c r="A558" i="38"/>
  <c r="A559" i="38"/>
  <c r="A560" i="38"/>
  <c r="A561" i="38"/>
  <c r="A562" i="38"/>
  <c r="A563" i="38"/>
  <c r="A564" i="38"/>
  <c r="A565" i="38"/>
  <c r="A566" i="38"/>
  <c r="A567" i="38"/>
  <c r="A568" i="38"/>
  <c r="A569" i="38"/>
  <c r="A570" i="38"/>
  <c r="A571" i="38"/>
  <c r="A572" i="38"/>
  <c r="A573" i="38"/>
  <c r="A574" i="38"/>
  <c r="A575" i="38"/>
  <c r="A576" i="38"/>
  <c r="A577" i="38"/>
  <c r="A578" i="38"/>
  <c r="A579" i="38"/>
  <c r="A580" i="38"/>
  <c r="A581" i="38"/>
  <c r="A582" i="38"/>
  <c r="A583" i="38"/>
  <c r="A584" i="38"/>
  <c r="A585" i="38"/>
  <c r="A586" i="38"/>
  <c r="A587" i="38"/>
  <c r="A588" i="38"/>
  <c r="A589" i="38"/>
  <c r="A590" i="38"/>
  <c r="A591" i="38"/>
  <c r="A592" i="38"/>
  <c r="A593" i="38"/>
  <c r="A594" i="38"/>
  <c r="A595" i="38"/>
  <c r="A596" i="38"/>
  <c r="A597" i="38"/>
  <c r="A598" i="38"/>
  <c r="A599" i="38"/>
  <c r="A600" i="38"/>
  <c r="A601" i="38"/>
  <c r="A602" i="38"/>
  <c r="A603" i="38"/>
  <c r="A604" i="38"/>
  <c r="A605" i="38"/>
  <c r="A606" i="38"/>
  <c r="A607" i="38"/>
  <c r="A608" i="38"/>
  <c r="A609" i="38"/>
  <c r="A610" i="38"/>
  <c r="A611" i="38"/>
  <c r="A612" i="38"/>
  <c r="A613" i="38"/>
  <c r="A614" i="38"/>
  <c r="A615" i="38"/>
  <c r="A616" i="38"/>
  <c r="A617" i="38"/>
  <c r="A618" i="38"/>
  <c r="A619" i="38"/>
  <c r="A620" i="38"/>
  <c r="A621" i="38"/>
  <c r="A622" i="38"/>
  <c r="A623" i="38"/>
  <c r="A624" i="38"/>
  <c r="A625" i="38"/>
  <c r="A626" i="38"/>
  <c r="A627" i="38"/>
  <c r="A628" i="38"/>
  <c r="A629" i="38"/>
  <c r="A630" i="38"/>
  <c r="A631" i="38"/>
  <c r="A632" i="38"/>
  <c r="A633" i="38"/>
  <c r="A634" i="38"/>
  <c r="A635" i="38"/>
  <c r="A636" i="38"/>
  <c r="A637" i="38"/>
  <c r="A638" i="38"/>
  <c r="A639" i="38"/>
  <c r="A640" i="38"/>
  <c r="A641" i="38"/>
  <c r="A642" i="38"/>
  <c r="A643" i="38"/>
  <c r="A644" i="38"/>
  <c r="A645" i="38"/>
  <c r="A646" i="38"/>
  <c r="A647" i="38"/>
  <c r="A648" i="38"/>
  <c r="A649" i="38"/>
  <c r="A650" i="38"/>
  <c r="A651" i="38"/>
  <c r="A652" i="38"/>
  <c r="A653" i="38"/>
  <c r="A654" i="38"/>
  <c r="A655" i="38"/>
  <c r="A656" i="38"/>
  <c r="A657" i="38"/>
  <c r="A658" i="38"/>
  <c r="A659" i="38"/>
  <c r="A660" i="38"/>
  <c r="A661" i="38"/>
  <c r="A662" i="38"/>
  <c r="A663" i="38"/>
  <c r="A664" i="38"/>
  <c r="A665" i="38"/>
  <c r="A666" i="38"/>
  <c r="A667" i="38"/>
  <c r="A668" i="38"/>
  <c r="A669" i="38"/>
  <c r="A670" i="38"/>
  <c r="A671" i="38"/>
  <c r="A672" i="38"/>
  <c r="A673" i="38"/>
  <c r="A674" i="38"/>
  <c r="A675" i="38"/>
  <c r="A676" i="38"/>
  <c r="A677" i="38"/>
  <c r="A678" i="38"/>
  <c r="A679" i="38"/>
  <c r="A680" i="38"/>
  <c r="A681" i="38"/>
  <c r="A682" i="38"/>
  <c r="A683" i="38"/>
  <c r="A684" i="38"/>
  <c r="A685" i="38"/>
  <c r="A686" i="38"/>
  <c r="A687" i="38"/>
  <c r="A688" i="38"/>
  <c r="A689" i="38"/>
  <c r="A690" i="38"/>
  <c r="A691" i="38"/>
  <c r="A692" i="38"/>
  <c r="A693" i="38"/>
  <c r="A694" i="38"/>
  <c r="A695" i="38"/>
  <c r="A696" i="38"/>
  <c r="A697" i="38"/>
  <c r="A698" i="38"/>
  <c r="A699" i="38"/>
  <c r="A700" i="38"/>
  <c r="A701" i="38"/>
  <c r="A702" i="38"/>
  <c r="A703" i="38"/>
  <c r="A704" i="38"/>
  <c r="A705" i="38"/>
  <c r="A706" i="38"/>
  <c r="A707" i="38"/>
  <c r="A708" i="38"/>
  <c r="A709" i="38"/>
  <c r="A710" i="38"/>
  <c r="A711" i="38"/>
  <c r="A712" i="38"/>
  <c r="A713" i="38"/>
  <c r="A714" i="38"/>
  <c r="A715" i="38"/>
  <c r="A716" i="38"/>
  <c r="A717" i="38"/>
  <c r="A718" i="38"/>
  <c r="A719" i="38"/>
  <c r="A720" i="38"/>
  <c r="A721" i="38"/>
  <c r="A722" i="38"/>
  <c r="A723" i="38"/>
  <c r="A724" i="38"/>
  <c r="A725" i="38"/>
  <c r="A726" i="38"/>
  <c r="A727" i="38"/>
  <c r="A728" i="38"/>
  <c r="A729" i="38"/>
  <c r="A730" i="38"/>
  <c r="A731" i="38"/>
  <c r="A732" i="38"/>
  <c r="A733" i="38"/>
  <c r="A734" i="38"/>
  <c r="A735" i="38"/>
  <c r="A736" i="38"/>
  <c r="A737" i="38"/>
  <c r="A738" i="38"/>
  <c r="A443" i="38"/>
  <c r="A444" i="38"/>
  <c r="A445" i="38"/>
  <c r="A446" i="38"/>
  <c r="A447" i="38"/>
  <c r="A448" i="38"/>
  <c r="A449" i="38"/>
  <c r="A450" i="38"/>
  <c r="A451" i="38"/>
  <c r="A452" i="38"/>
  <c r="A453" i="38"/>
  <c r="A454" i="38"/>
  <c r="A455" i="38"/>
  <c r="A456" i="38"/>
  <c r="A457" i="38"/>
  <c r="A458" i="38"/>
  <c r="A459" i="38"/>
  <c r="A460" i="38"/>
  <c r="A461" i="38"/>
  <c r="A462" i="38"/>
  <c r="A463" i="38"/>
  <c r="A464" i="38"/>
  <c r="A465" i="38"/>
  <c r="A466" i="38"/>
  <c r="A467" i="38"/>
  <c r="A468" i="38"/>
  <c r="A469" i="38"/>
  <c r="A470" i="38"/>
  <c r="A471" i="38"/>
  <c r="A472" i="38"/>
  <c r="A473" i="38"/>
  <c r="A474" i="38"/>
  <c r="A475" i="38"/>
  <c r="A476" i="38"/>
  <c r="A477" i="38"/>
  <c r="A478" i="38"/>
  <c r="A479" i="38"/>
  <c r="A480" i="38"/>
  <c r="A481" i="38"/>
  <c r="A482" i="38"/>
  <c r="A483" i="38"/>
  <c r="A484" i="38"/>
  <c r="A485" i="38"/>
  <c r="A486" i="38"/>
  <c r="A487" i="38"/>
  <c r="A488" i="38"/>
  <c r="A489" i="38"/>
  <c r="A490" i="38"/>
  <c r="A491" i="38"/>
  <c r="A492" i="38"/>
  <c r="A493" i="38"/>
  <c r="A494" i="38"/>
  <c r="A495" i="38"/>
  <c r="A496" i="38"/>
  <c r="A497" i="38"/>
  <c r="A498" i="38"/>
  <c r="A499" i="38"/>
  <c r="A500" i="38"/>
  <c r="A501" i="38"/>
  <c r="A502" i="38"/>
  <c r="A503" i="38"/>
  <c r="A504" i="38"/>
  <c r="A505" i="38"/>
  <c r="A506" i="38"/>
  <c r="A507" i="38"/>
  <c r="A508" i="38"/>
  <c r="A509" i="38"/>
  <c r="A510" i="38"/>
  <c r="A511" i="38"/>
  <c r="A512" i="38"/>
  <c r="A513" i="38"/>
  <c r="A514" i="38"/>
  <c r="A515" i="38"/>
  <c r="A516" i="38"/>
  <c r="A517" i="38"/>
  <c r="A518" i="38"/>
  <c r="A519" i="38"/>
  <c r="A520" i="38"/>
  <c r="A521" i="38"/>
  <c r="A522" i="38"/>
  <c r="A523" i="38"/>
  <c r="A524" i="38"/>
  <c r="A525" i="38"/>
  <c r="A526" i="38"/>
  <c r="A527" i="38"/>
  <c r="A528" i="38"/>
  <c r="A529" i="38"/>
  <c r="A530" i="38"/>
  <c r="A531" i="38"/>
  <c r="A532" i="38"/>
  <c r="A533" i="38"/>
  <c r="A534" i="38"/>
  <c r="A535" i="38"/>
  <c r="A536" i="38"/>
  <c r="A537" i="38"/>
  <c r="A538" i="38"/>
  <c r="A539" i="38"/>
  <c r="A540" i="38"/>
  <c r="A541" i="38"/>
  <c r="A321" i="38"/>
  <c r="A322" i="38"/>
  <c r="A323" i="38"/>
  <c r="A324" i="38"/>
  <c r="A325" i="38"/>
  <c r="A326" i="38"/>
  <c r="A327" i="38"/>
  <c r="A328" i="38"/>
  <c r="A329" i="38"/>
  <c r="A330" i="38"/>
  <c r="A331" i="38"/>
  <c r="A332" i="38"/>
  <c r="A333" i="38"/>
  <c r="A334" i="38"/>
  <c r="A335" i="38"/>
  <c r="A336" i="38"/>
  <c r="A337" i="38"/>
  <c r="A338" i="38"/>
  <c r="A339" i="38"/>
  <c r="A340" i="38"/>
  <c r="A341" i="38"/>
  <c r="A342" i="38"/>
  <c r="A343" i="38"/>
  <c r="A344" i="38"/>
  <c r="A345" i="38"/>
  <c r="A346" i="38"/>
  <c r="A347" i="38"/>
  <c r="A348" i="38"/>
  <c r="A349" i="38"/>
  <c r="A350" i="38"/>
  <c r="A351" i="38"/>
  <c r="A352" i="38"/>
  <c r="A353" i="38"/>
  <c r="A354" i="38"/>
  <c r="A355" i="38"/>
  <c r="A356" i="38"/>
  <c r="A357" i="38"/>
  <c r="A358" i="38"/>
  <c r="A359" i="38"/>
  <c r="A360" i="38"/>
  <c r="A361" i="38"/>
  <c r="A362" i="38"/>
  <c r="A363" i="38"/>
  <c r="A364" i="38"/>
  <c r="A365" i="38"/>
  <c r="A366" i="38"/>
  <c r="A367" i="38"/>
  <c r="A368" i="38"/>
  <c r="A369" i="38"/>
  <c r="A370" i="38"/>
  <c r="A371" i="38"/>
  <c r="A372" i="38"/>
  <c r="A373" i="38"/>
  <c r="A374" i="38"/>
  <c r="A375" i="38"/>
  <c r="A376" i="38"/>
  <c r="A377" i="38"/>
  <c r="A378" i="38"/>
  <c r="A379" i="38"/>
  <c r="A380" i="38"/>
  <c r="A381" i="38"/>
  <c r="A382" i="38"/>
  <c r="A383" i="38"/>
  <c r="A384" i="38"/>
  <c r="A385" i="38"/>
  <c r="A386" i="38"/>
  <c r="A387" i="38"/>
  <c r="A388" i="38"/>
  <c r="A389" i="38"/>
  <c r="A390" i="38"/>
  <c r="A391" i="38"/>
  <c r="A392" i="38"/>
  <c r="A393" i="38"/>
  <c r="A394" i="38"/>
  <c r="A395" i="38"/>
  <c r="A396" i="38"/>
  <c r="A397" i="38"/>
  <c r="A398" i="38"/>
  <c r="A399" i="38"/>
  <c r="A400" i="38"/>
  <c r="A401" i="38"/>
  <c r="A402" i="38"/>
  <c r="A403" i="38"/>
  <c r="A404" i="38"/>
  <c r="A405" i="38"/>
  <c r="A406" i="38"/>
  <c r="A407" i="38"/>
  <c r="A408" i="38"/>
  <c r="A409" i="38"/>
  <c r="A410" i="38"/>
  <c r="A411" i="38"/>
  <c r="A412" i="38"/>
  <c r="A413" i="38"/>
  <c r="A414" i="38"/>
  <c r="A415" i="38"/>
  <c r="A416" i="38"/>
  <c r="A417" i="38"/>
  <c r="A418" i="38"/>
  <c r="A419" i="38"/>
  <c r="A420" i="38"/>
  <c r="A421" i="38"/>
  <c r="A422" i="38"/>
  <c r="A423" i="38"/>
  <c r="A424" i="38"/>
  <c r="A425" i="38"/>
  <c r="A426" i="38"/>
  <c r="A427" i="38"/>
  <c r="A428" i="38"/>
  <c r="A429" i="38"/>
  <c r="A430" i="38"/>
  <c r="A431" i="38"/>
  <c r="A432" i="38"/>
  <c r="A433" i="38"/>
  <c r="A434" i="38"/>
  <c r="A435" i="38"/>
  <c r="A436" i="38"/>
  <c r="A437" i="38"/>
  <c r="A438" i="38"/>
  <c r="A439" i="38"/>
  <c r="A440" i="38"/>
  <c r="G316" i="38" a="1"/>
  <c r="G316" i="38"/>
  <c r="A291" i="38"/>
  <c r="A292" i="38"/>
  <c r="A293" i="38"/>
  <c r="A294" i="38"/>
  <c r="A295" i="38"/>
  <c r="A296" i="38"/>
  <c r="A297" i="38"/>
  <c r="A298" i="38"/>
  <c r="A300" i="38"/>
  <c r="A302" i="38"/>
  <c r="A303" i="38"/>
  <c r="A304" i="38"/>
  <c r="A305" i="38"/>
  <c r="A306" i="38"/>
  <c r="A307" i="38"/>
  <c r="A308" i="38"/>
  <c r="A309" i="38"/>
  <c r="A311" i="38"/>
  <c r="A312" i="38"/>
  <c r="A313" i="38"/>
  <c r="A314" i="38"/>
  <c r="A315" i="38"/>
  <c r="A316" i="38"/>
  <c r="A317" i="38"/>
  <c r="A318" i="38"/>
  <c r="A146" i="38"/>
  <c r="A147" i="38"/>
  <c r="A148" i="38"/>
  <c r="A149" i="38"/>
  <c r="A150" i="38"/>
  <c r="A151" i="38"/>
  <c r="A152" i="38"/>
  <c r="A153" i="38"/>
  <c r="A154" i="38"/>
  <c r="A155" i="38"/>
  <c r="A156" i="38"/>
  <c r="A157" i="38"/>
  <c r="A158" i="38"/>
  <c r="A159" i="38"/>
  <c r="A160" i="38"/>
  <c r="A161" i="38"/>
  <c r="A162" i="38"/>
  <c r="A163" i="38"/>
  <c r="A164" i="38"/>
  <c r="A165" i="38"/>
  <c r="A166" i="38"/>
  <c r="A167" i="38"/>
  <c r="A168" i="38"/>
  <c r="A169" i="38"/>
  <c r="A170" i="38"/>
  <c r="A171" i="38"/>
  <c r="A172" i="38"/>
  <c r="A173" i="38"/>
  <c r="A174" i="38"/>
  <c r="A175" i="38"/>
  <c r="A176" i="38"/>
  <c r="A177" i="38"/>
  <c r="A178" i="38"/>
  <c r="A179" i="38"/>
  <c r="A180" i="38"/>
  <c r="A181" i="38"/>
  <c r="A182" i="38"/>
  <c r="A183" i="38"/>
  <c r="A184" i="38"/>
  <c r="A185" i="38"/>
  <c r="A186" i="38"/>
  <c r="A187" i="38"/>
  <c r="A188" i="38"/>
  <c r="A189" i="38"/>
  <c r="A190" i="38"/>
  <c r="A191" i="38"/>
  <c r="A192" i="38"/>
  <c r="A193" i="38"/>
  <c r="A194" i="38"/>
  <c r="A195" i="38"/>
  <c r="A196" i="38"/>
  <c r="A197" i="38"/>
  <c r="A198" i="38"/>
  <c r="A199" i="38"/>
  <c r="A200" i="38"/>
  <c r="A201" i="38"/>
  <c r="A202" i="38"/>
  <c r="A203" i="38"/>
  <c r="A204" i="38"/>
  <c r="A205" i="38"/>
  <c r="A206" i="38"/>
  <c r="A207" i="38"/>
  <c r="A208" i="38"/>
  <c r="A209" i="38"/>
  <c r="A210" i="38"/>
  <c r="A211" i="38"/>
  <c r="A212" i="38"/>
  <c r="A213" i="38"/>
  <c r="A214" i="38"/>
  <c r="A215" i="38"/>
  <c r="A216" i="38"/>
  <c r="A217" i="38"/>
  <c r="A218" i="38"/>
  <c r="A219" i="38"/>
  <c r="A220" i="38"/>
  <c r="A221" i="38"/>
  <c r="A222" i="38"/>
  <c r="A223" i="38"/>
  <c r="A224" i="38"/>
  <c r="A225" i="38"/>
  <c r="A226" i="38"/>
  <c r="A227" i="38"/>
  <c r="A228" i="38"/>
  <c r="A229" i="38"/>
  <c r="A230" i="38"/>
  <c r="A231" i="38"/>
  <c r="A232" i="38"/>
  <c r="A233" i="38"/>
  <c r="A234" i="38"/>
  <c r="A235" i="38"/>
  <c r="A236" i="38"/>
  <c r="A237" i="38"/>
  <c r="A238" i="38"/>
  <c r="A239" i="38"/>
  <c r="A240" i="38"/>
  <c r="A241" i="38"/>
  <c r="A242" i="38"/>
  <c r="A243" i="38"/>
  <c r="A244" i="38"/>
  <c r="A245" i="38"/>
  <c r="A246" i="38"/>
  <c r="A247" i="38"/>
  <c r="A248" i="38"/>
  <c r="A249" i="38"/>
  <c r="A250" i="38"/>
  <c r="A251" i="38"/>
  <c r="A252" i="38"/>
  <c r="A253" i="38"/>
  <c r="A254" i="38"/>
  <c r="A255" i="38"/>
  <c r="A256" i="38"/>
  <c r="A257" i="38"/>
  <c r="A258" i="38"/>
  <c r="A259" i="38"/>
  <c r="A260" i="38"/>
  <c r="A261" i="38"/>
  <c r="A262" i="38"/>
  <c r="A263" i="38"/>
  <c r="A264" i="38"/>
  <c r="A265" i="38"/>
  <c r="A266" i="38"/>
  <c r="A267" i="38"/>
  <c r="A268" i="38"/>
  <c r="A269" i="38"/>
  <c r="A270" i="38"/>
  <c r="A271" i="38"/>
  <c r="A272" i="38"/>
  <c r="A273" i="38"/>
  <c r="A274" i="38"/>
  <c r="A275" i="38"/>
  <c r="A276" i="38"/>
  <c r="A277" i="38"/>
  <c r="A278" i="38"/>
  <c r="A279" i="38"/>
  <c r="A280" i="38"/>
  <c r="A281" i="38"/>
  <c r="A282" i="38"/>
  <c r="A283" i="38"/>
  <c r="A284" i="38"/>
  <c r="A285" i="38"/>
  <c r="A286" i="38"/>
  <c r="A287" i="38"/>
  <c r="A288" i="38"/>
  <c r="A131" i="38"/>
  <c r="A132" i="38"/>
  <c r="A133" i="38"/>
  <c r="A134" i="38"/>
  <c r="A135" i="38"/>
  <c r="A136" i="38"/>
  <c r="A137" i="38"/>
  <c r="A138" i="38"/>
  <c r="A139" i="38"/>
  <c r="A140" i="38"/>
  <c r="A141" i="38"/>
  <c r="A142" i="38"/>
  <c r="A143" i="38"/>
  <c r="A51" i="38"/>
  <c r="A52" i="38"/>
  <c r="A53" i="38"/>
  <c r="A54" i="38"/>
  <c r="A55" i="38"/>
  <c r="A56" i="38"/>
  <c r="A57" i="38"/>
  <c r="A58" i="38"/>
  <c r="A59" i="38"/>
  <c r="A60" i="38"/>
  <c r="A61" i="38"/>
  <c r="A62" i="38"/>
  <c r="A63" i="38"/>
  <c r="A64" i="38"/>
  <c r="A65" i="38"/>
  <c r="A67" i="38"/>
  <c r="A68" i="38"/>
  <c r="A69" i="38"/>
  <c r="A70" i="38"/>
  <c r="A71" i="38"/>
  <c r="A72" i="38"/>
  <c r="A73" i="38"/>
  <c r="A74" i="38"/>
  <c r="A75" i="38"/>
  <c r="A76" i="38"/>
  <c r="A77" i="38"/>
  <c r="A78" i="38"/>
  <c r="A79" i="38"/>
  <c r="A80" i="38"/>
  <c r="A81" i="38"/>
  <c r="A82" i="38"/>
  <c r="A83" i="38"/>
  <c r="A84" i="38"/>
  <c r="A85" i="38"/>
  <c r="A86" i="38"/>
  <c r="A87" i="38"/>
  <c r="A88" i="38"/>
  <c r="A89" i="38"/>
  <c r="A90" i="38"/>
  <c r="A91" i="38"/>
  <c r="A92" i="38"/>
  <c r="A93" i="38"/>
  <c r="A94" i="38"/>
  <c r="A95" i="38"/>
  <c r="A96" i="38"/>
  <c r="A97" i="38"/>
  <c r="A98" i="38"/>
  <c r="A99" i="38"/>
  <c r="A100" i="38"/>
  <c r="A101" i="38"/>
  <c r="A102" i="38"/>
  <c r="A103" i="38"/>
  <c r="A104" i="38"/>
  <c r="A105" i="38"/>
  <c r="A106" i="38"/>
  <c r="A107" i="38"/>
  <c r="A108" i="38"/>
  <c r="A109" i="38"/>
  <c r="A110" i="38"/>
  <c r="A111" i="38"/>
  <c r="A112" i="38"/>
  <c r="A113" i="38"/>
  <c r="A114" i="38"/>
  <c r="A115" i="38"/>
  <c r="A116" i="38"/>
  <c r="A117" i="38"/>
  <c r="A118" i="38"/>
  <c r="A119" i="38"/>
  <c r="A120" i="38"/>
  <c r="A121" i="38"/>
  <c r="A122" i="38"/>
  <c r="A123" i="38"/>
  <c r="A124" i="38"/>
  <c r="A125" i="38"/>
  <c r="A126" i="38"/>
  <c r="A127" i="38"/>
  <c r="A128" i="38"/>
  <c r="C5066" i="38"/>
  <c r="B5066" i="38"/>
  <c r="B741" i="38"/>
  <c r="B742" i="38"/>
  <c r="B743" i="38"/>
  <c r="B744" i="38"/>
  <c r="B745" i="38"/>
  <c r="B746" i="38"/>
  <c r="B747" i="38"/>
  <c r="B748" i="38"/>
  <c r="B749" i="38"/>
  <c r="B750" i="38"/>
  <c r="B751" i="38"/>
  <c r="B752" i="38"/>
  <c r="B753" i="38"/>
  <c r="B754" i="38"/>
  <c r="B755" i="38"/>
  <c r="B756" i="38"/>
  <c r="B757" i="38"/>
  <c r="B758" i="38"/>
  <c r="B759" i="38"/>
  <c r="B760" i="38"/>
  <c r="B761" i="38"/>
  <c r="B762" i="38"/>
  <c r="B763" i="38"/>
  <c r="B764" i="38"/>
  <c r="B765" i="38"/>
  <c r="B766" i="38"/>
  <c r="B767" i="38"/>
  <c r="B768" i="38"/>
  <c r="B769" i="38"/>
  <c r="B770" i="38"/>
  <c r="B771" i="38"/>
  <c r="B772" i="38"/>
  <c r="B773" i="38"/>
  <c r="B774" i="38"/>
  <c r="B775" i="38"/>
  <c r="B776" i="38"/>
  <c r="B777" i="38"/>
  <c r="B778" i="38"/>
  <c r="B779" i="38"/>
  <c r="B780" i="38"/>
  <c r="B781" i="38"/>
  <c r="B782" i="38"/>
  <c r="B783" i="38"/>
  <c r="B784" i="38"/>
  <c r="B785" i="38"/>
  <c r="B786" i="38"/>
  <c r="B787" i="38"/>
  <c r="B788" i="38"/>
  <c r="B789" i="38"/>
  <c r="B790" i="38"/>
  <c r="B791" i="38"/>
  <c r="B792" i="38"/>
  <c r="B793" i="38"/>
  <c r="B794" i="38"/>
  <c r="B795" i="38"/>
  <c r="B796" i="38"/>
  <c r="B797" i="38"/>
  <c r="B798" i="38"/>
  <c r="B799" i="38"/>
  <c r="B800" i="38"/>
  <c r="B801" i="38"/>
  <c r="B802" i="38"/>
  <c r="B803" i="38"/>
  <c r="B804" i="38"/>
  <c r="B805" i="38"/>
  <c r="B806" i="38"/>
  <c r="B807" i="38"/>
  <c r="B808" i="38"/>
  <c r="B809" i="38"/>
  <c r="B810" i="38"/>
  <c r="B811" i="38"/>
  <c r="B812" i="38"/>
  <c r="B813" i="38"/>
  <c r="B814" i="38"/>
  <c r="B815" i="38"/>
  <c r="B816" i="38"/>
  <c r="B817" i="38"/>
  <c r="B818" i="38"/>
  <c r="B819" i="38"/>
  <c r="B820" i="38"/>
  <c r="B821" i="38"/>
  <c r="B822" i="38"/>
  <c r="B823" i="38"/>
  <c r="B824" i="38"/>
  <c r="B825" i="38"/>
  <c r="B826" i="38"/>
  <c r="B827" i="38"/>
  <c r="B828" i="38"/>
  <c r="B829" i="38"/>
  <c r="B830" i="38"/>
  <c r="B831" i="38"/>
  <c r="B832" i="38"/>
  <c r="B833" i="38"/>
  <c r="B834" i="38"/>
  <c r="B835" i="38"/>
  <c r="B836" i="38"/>
  <c r="B837" i="38"/>
  <c r="B838" i="38"/>
  <c r="B839" i="38"/>
  <c r="B840" i="38"/>
  <c r="B841" i="38"/>
  <c r="B842" i="38"/>
  <c r="B843" i="38"/>
  <c r="B844" i="38"/>
  <c r="B845" i="38"/>
  <c r="B846" i="38"/>
  <c r="B847" i="38"/>
  <c r="B848" i="38"/>
  <c r="B849" i="38"/>
  <c r="B850" i="38"/>
  <c r="B851" i="38"/>
  <c r="B852" i="38"/>
  <c r="B853" i="38"/>
  <c r="B854" i="38"/>
  <c r="B855" i="38"/>
  <c r="B856" i="38"/>
  <c r="B857" i="38"/>
  <c r="B858" i="38"/>
  <c r="B859" i="38"/>
  <c r="B860" i="38"/>
  <c r="B861" i="38"/>
  <c r="B862" i="38"/>
  <c r="B863" i="38"/>
  <c r="B544" i="38"/>
  <c r="B545" i="38"/>
  <c r="B546" i="38"/>
  <c r="B547" i="38"/>
  <c r="B548" i="38"/>
  <c r="B549" i="38"/>
  <c r="B550" i="38"/>
  <c r="B551" i="38"/>
  <c r="B552" i="38"/>
  <c r="B553" i="38"/>
  <c r="B554" i="38"/>
  <c r="B555" i="38"/>
  <c r="B556" i="38"/>
  <c r="B557" i="38"/>
  <c r="B558" i="38"/>
  <c r="B559" i="38"/>
  <c r="B560" i="38"/>
  <c r="B561" i="38"/>
  <c r="B562" i="38"/>
  <c r="B563" i="38"/>
  <c r="B564" i="38"/>
  <c r="B565" i="38"/>
  <c r="B566" i="38"/>
  <c r="B567" i="38"/>
  <c r="B568" i="38"/>
  <c r="B569" i="38"/>
  <c r="B570" i="38"/>
  <c r="B571" i="38"/>
  <c r="B572" i="38"/>
  <c r="B573" i="38"/>
  <c r="B574" i="38"/>
  <c r="B575" i="38"/>
  <c r="B576" i="38"/>
  <c r="B577" i="38"/>
  <c r="B578" i="38"/>
  <c r="B579" i="38"/>
  <c r="B580" i="38"/>
  <c r="B581" i="38"/>
  <c r="B582" i="38"/>
  <c r="B583" i="38"/>
  <c r="B584" i="38"/>
  <c r="B585" i="38"/>
  <c r="B586" i="38"/>
  <c r="B587" i="38"/>
  <c r="B588" i="38"/>
  <c r="B589" i="38"/>
  <c r="B590" i="38"/>
  <c r="B591" i="38"/>
  <c r="B592" i="38"/>
  <c r="B593" i="38"/>
  <c r="B594" i="38"/>
  <c r="B595" i="38"/>
  <c r="B596" i="38"/>
  <c r="B597" i="38"/>
  <c r="B598" i="38"/>
  <c r="B599" i="38"/>
  <c r="B600" i="38"/>
  <c r="B601" i="38"/>
  <c r="B602" i="38"/>
  <c r="B603" i="38"/>
  <c r="B604" i="38"/>
  <c r="B605" i="38"/>
  <c r="B606" i="38"/>
  <c r="B607" i="38"/>
  <c r="B608" i="38"/>
  <c r="B609" i="38"/>
  <c r="B610" i="38"/>
  <c r="B611" i="38"/>
  <c r="B612" i="38"/>
  <c r="B613" i="38"/>
  <c r="B614" i="38"/>
  <c r="B615" i="38"/>
  <c r="B616" i="38"/>
  <c r="B617" i="38"/>
  <c r="B618" i="38"/>
  <c r="B619" i="38"/>
  <c r="B620" i="38"/>
  <c r="B621" i="38"/>
  <c r="B622" i="38"/>
  <c r="B623" i="38"/>
  <c r="B624" i="38"/>
  <c r="B625" i="38"/>
  <c r="B626" i="38"/>
  <c r="B627" i="38"/>
  <c r="B628" i="38"/>
  <c r="B629" i="38"/>
  <c r="B630" i="38"/>
  <c r="B631" i="38"/>
  <c r="B632" i="38"/>
  <c r="B633" i="38"/>
  <c r="B634" i="38"/>
  <c r="B635" i="38"/>
  <c r="B636" i="38"/>
  <c r="B637" i="38"/>
  <c r="B638" i="38"/>
  <c r="B639" i="38"/>
  <c r="B640" i="38"/>
  <c r="B641" i="38"/>
  <c r="B642" i="38"/>
  <c r="B643" i="38"/>
  <c r="B644" i="38"/>
  <c r="B645" i="38"/>
  <c r="B646" i="38"/>
  <c r="B647" i="38"/>
  <c r="B648" i="38"/>
  <c r="B649" i="38"/>
  <c r="B650" i="38"/>
  <c r="B651" i="38"/>
  <c r="B652" i="38"/>
  <c r="B653" i="38"/>
  <c r="B654" i="38"/>
  <c r="B655" i="38"/>
  <c r="B656" i="38"/>
  <c r="B657" i="38"/>
  <c r="B658" i="38"/>
  <c r="B659" i="38"/>
  <c r="B660" i="38"/>
  <c r="B661" i="38"/>
  <c r="B662" i="38"/>
  <c r="B663" i="38"/>
  <c r="B664" i="38"/>
  <c r="B665" i="38"/>
  <c r="B666" i="38"/>
  <c r="B667" i="38"/>
  <c r="B668" i="38"/>
  <c r="B669" i="38"/>
  <c r="B670" i="38"/>
  <c r="B671" i="38"/>
  <c r="B672" i="38"/>
  <c r="B673" i="38"/>
  <c r="B674" i="38"/>
  <c r="B675" i="38"/>
  <c r="B676" i="38"/>
  <c r="B677" i="38"/>
  <c r="B678" i="38"/>
  <c r="B679" i="38"/>
  <c r="B680" i="38"/>
  <c r="B681" i="38"/>
  <c r="B682" i="38"/>
  <c r="B683" i="38"/>
  <c r="B684" i="38"/>
  <c r="B685" i="38"/>
  <c r="B686" i="38"/>
  <c r="B687" i="38"/>
  <c r="B688" i="38"/>
  <c r="B689" i="38"/>
  <c r="B690" i="38"/>
  <c r="B691" i="38"/>
  <c r="B692" i="38"/>
  <c r="B693" i="38"/>
  <c r="B694" i="38"/>
  <c r="B695" i="38"/>
  <c r="B696" i="38"/>
  <c r="B697" i="38"/>
  <c r="B698" i="38"/>
  <c r="B699" i="38"/>
  <c r="B700" i="38"/>
  <c r="B701" i="38"/>
  <c r="B702" i="38"/>
  <c r="B703" i="38"/>
  <c r="B704" i="38"/>
  <c r="B705" i="38"/>
  <c r="B706" i="38"/>
  <c r="B707" i="38"/>
  <c r="B708" i="38"/>
  <c r="B709" i="38"/>
  <c r="B710" i="38"/>
  <c r="B711" i="38"/>
  <c r="B712" i="38"/>
  <c r="B713" i="38"/>
  <c r="B714" i="38"/>
  <c r="B715" i="38"/>
  <c r="B716" i="38"/>
  <c r="B717" i="38"/>
  <c r="B718" i="38"/>
  <c r="B719" i="38"/>
  <c r="B720" i="38"/>
  <c r="B721" i="38"/>
  <c r="B722" i="38"/>
  <c r="B723" i="38"/>
  <c r="B724" i="38"/>
  <c r="B725" i="38"/>
  <c r="B726" i="38"/>
  <c r="B727" i="38"/>
  <c r="B728" i="38"/>
  <c r="B729" i="38"/>
  <c r="B730" i="38"/>
  <c r="B731" i="38"/>
  <c r="B732" i="38"/>
  <c r="B733" i="38"/>
  <c r="B734" i="38"/>
  <c r="B735" i="38"/>
  <c r="B736" i="38"/>
  <c r="B737" i="38"/>
  <c r="B738" i="38"/>
  <c r="B443" i="38"/>
  <c r="B444" i="38"/>
  <c r="B445" i="38"/>
  <c r="B446" i="38"/>
  <c r="B447" i="38"/>
  <c r="B448" i="38"/>
  <c r="B449" i="38"/>
  <c r="B450" i="38"/>
  <c r="B451" i="38"/>
  <c r="B452" i="38"/>
  <c r="B453" i="38"/>
  <c r="B454" i="38"/>
  <c r="B455" i="38"/>
  <c r="B456" i="38"/>
  <c r="B457" i="38"/>
  <c r="B458" i="38"/>
  <c r="B459" i="38"/>
  <c r="B460" i="38"/>
  <c r="B461" i="38"/>
  <c r="B462" i="38"/>
  <c r="B463" i="38"/>
  <c r="B464" i="38"/>
  <c r="B465" i="38"/>
  <c r="B466" i="38"/>
  <c r="B467" i="38"/>
  <c r="B468" i="38"/>
  <c r="B469" i="38"/>
  <c r="B470" i="38"/>
  <c r="B471" i="38"/>
  <c r="B472" i="38"/>
  <c r="B473" i="38"/>
  <c r="B474" i="38"/>
  <c r="B475" i="38"/>
  <c r="B476" i="38"/>
  <c r="B477" i="38"/>
  <c r="B478" i="38"/>
  <c r="B479" i="38"/>
  <c r="B480" i="38"/>
  <c r="B481" i="38"/>
  <c r="B482" i="38"/>
  <c r="B483" i="38"/>
  <c r="B484" i="38"/>
  <c r="B485" i="38"/>
  <c r="B486" i="38"/>
  <c r="B487" i="38"/>
  <c r="B488" i="38"/>
  <c r="B489" i="38"/>
  <c r="B490" i="38"/>
  <c r="B491" i="38"/>
  <c r="B492" i="38"/>
  <c r="B493" i="38"/>
  <c r="B494" i="38"/>
  <c r="B495" i="38"/>
  <c r="B496" i="38"/>
  <c r="B497" i="38"/>
  <c r="B498" i="38"/>
  <c r="B499" i="38"/>
  <c r="B500" i="38"/>
  <c r="B501" i="38"/>
  <c r="B502" i="38"/>
  <c r="B503" i="38"/>
  <c r="B504" i="38"/>
  <c r="B505" i="38"/>
  <c r="B506" i="38"/>
  <c r="B507" i="38"/>
  <c r="B508" i="38"/>
  <c r="B509" i="38"/>
  <c r="B510" i="38"/>
  <c r="B511" i="38"/>
  <c r="B512" i="38"/>
  <c r="B513" i="38"/>
  <c r="B514" i="38"/>
  <c r="B515" i="38"/>
  <c r="B516" i="38"/>
  <c r="B517" i="38"/>
  <c r="B518" i="38"/>
  <c r="B519" i="38"/>
  <c r="B520" i="38"/>
  <c r="B521" i="38"/>
  <c r="B522" i="38"/>
  <c r="B523" i="38"/>
  <c r="B524" i="38"/>
  <c r="B525" i="38"/>
  <c r="B526" i="38"/>
  <c r="B527" i="38"/>
  <c r="B528" i="38"/>
  <c r="B529" i="38"/>
  <c r="B530" i="38"/>
  <c r="B531" i="38"/>
  <c r="B532" i="38"/>
  <c r="B533" i="38"/>
  <c r="B534" i="38"/>
  <c r="B535" i="38"/>
  <c r="B536" i="38"/>
  <c r="B537" i="38"/>
  <c r="B538" i="38"/>
  <c r="B539" i="38"/>
  <c r="B540" i="38"/>
  <c r="B541" i="38"/>
  <c r="B321" i="38"/>
  <c r="B322" i="38"/>
  <c r="B323" i="38"/>
  <c r="B324" i="38"/>
  <c r="B325" i="38"/>
  <c r="B326" i="38"/>
  <c r="B327" i="38"/>
  <c r="B328" i="38"/>
  <c r="B329" i="38"/>
  <c r="B330" i="38"/>
  <c r="B331" i="38"/>
  <c r="B332" i="38"/>
  <c r="B333" i="38"/>
  <c r="B334" i="38"/>
  <c r="B335" i="38"/>
  <c r="B336" i="38"/>
  <c r="B337" i="38"/>
  <c r="B338" i="38"/>
  <c r="B339" i="38"/>
  <c r="B340" i="38"/>
  <c r="B341" i="38"/>
  <c r="B342" i="38"/>
  <c r="B343" i="38"/>
  <c r="B344" i="38"/>
  <c r="B345" i="38"/>
  <c r="B346" i="38"/>
  <c r="B347" i="38"/>
  <c r="B348" i="38"/>
  <c r="B349" i="38"/>
  <c r="B350" i="38"/>
  <c r="B351" i="38"/>
  <c r="B352" i="38"/>
  <c r="B353" i="38"/>
  <c r="B354" i="38"/>
  <c r="B355" i="38"/>
  <c r="B356" i="38"/>
  <c r="B357" i="38"/>
  <c r="B358" i="38"/>
  <c r="B359" i="38"/>
  <c r="B360" i="38"/>
  <c r="B361" i="38"/>
  <c r="B362" i="38"/>
  <c r="B363" i="38"/>
  <c r="B364" i="38"/>
  <c r="B365" i="38"/>
  <c r="B366" i="38"/>
  <c r="B367" i="38"/>
  <c r="B368" i="38"/>
  <c r="B369" i="38"/>
  <c r="B370" i="38"/>
  <c r="B371" i="38"/>
  <c r="B372" i="38"/>
  <c r="B373" i="38"/>
  <c r="B374" i="38"/>
  <c r="B375" i="38"/>
  <c r="B376" i="38"/>
  <c r="B377" i="38"/>
  <c r="B378" i="38"/>
  <c r="B379" i="38"/>
  <c r="B380" i="38"/>
  <c r="B381" i="38"/>
  <c r="B382" i="38"/>
  <c r="B383" i="38"/>
  <c r="B384" i="38"/>
  <c r="B385" i="38"/>
  <c r="B386" i="38"/>
  <c r="B387" i="38"/>
  <c r="B388" i="38"/>
  <c r="B389" i="38"/>
  <c r="B390" i="38"/>
  <c r="B391" i="38"/>
  <c r="B392" i="38"/>
  <c r="B393" i="38"/>
  <c r="B394" i="38"/>
  <c r="B395" i="38"/>
  <c r="B396" i="38"/>
  <c r="B397" i="38"/>
  <c r="B398" i="38"/>
  <c r="B399" i="38"/>
  <c r="B400" i="38"/>
  <c r="B401" i="38"/>
  <c r="B402" i="38"/>
  <c r="B403" i="38"/>
  <c r="B404" i="38"/>
  <c r="B405" i="38"/>
  <c r="B406" i="38"/>
  <c r="B407" i="38"/>
  <c r="B408" i="38"/>
  <c r="B409" i="38"/>
  <c r="B410" i="38"/>
  <c r="B411" i="38"/>
  <c r="B412" i="38"/>
  <c r="B413" i="38"/>
  <c r="B414" i="38"/>
  <c r="B415" i="38"/>
  <c r="B416" i="38"/>
  <c r="B417" i="38"/>
  <c r="B418" i="38"/>
  <c r="B419" i="38"/>
  <c r="B420" i="38"/>
  <c r="B421" i="38"/>
  <c r="B422" i="38"/>
  <c r="B423" i="38"/>
  <c r="B424" i="38"/>
  <c r="B425" i="38"/>
  <c r="B426" i="38"/>
  <c r="B427" i="38"/>
  <c r="B428" i="38"/>
  <c r="B429" i="38"/>
  <c r="B430" i="38"/>
  <c r="B431" i="38"/>
  <c r="B432" i="38"/>
  <c r="B433" i="38"/>
  <c r="B434" i="38"/>
  <c r="B435" i="38"/>
  <c r="B436" i="38"/>
  <c r="B437" i="38"/>
  <c r="B438" i="38"/>
  <c r="B439" i="38"/>
  <c r="B440" i="38"/>
  <c r="B291" i="38"/>
  <c r="B292" i="38"/>
  <c r="B293" i="38"/>
  <c r="B294" i="38"/>
  <c r="B295" i="38"/>
  <c r="B296" i="38"/>
  <c r="B297" i="38"/>
  <c r="B298" i="38"/>
  <c r="B299" i="38"/>
  <c r="B300" i="38"/>
  <c r="B301" i="38"/>
  <c r="B302" i="38"/>
  <c r="B303" i="38"/>
  <c r="B304" i="38"/>
  <c r="B305" i="38"/>
  <c r="B306" i="38"/>
  <c r="B307" i="38"/>
  <c r="B308" i="38"/>
  <c r="B309" i="38"/>
  <c r="B310" i="38"/>
  <c r="B311" i="38"/>
  <c r="B312" i="38"/>
  <c r="B313" i="38"/>
  <c r="B314" i="38"/>
  <c r="B315" i="38"/>
  <c r="B316" i="38"/>
  <c r="B317" i="38"/>
  <c r="B318" i="38"/>
  <c r="B146" i="38"/>
  <c r="B147" i="38"/>
  <c r="B148" i="38"/>
  <c r="B149" i="38"/>
  <c r="B150" i="38"/>
  <c r="B151" i="38"/>
  <c r="B152" i="38"/>
  <c r="B153" i="38"/>
  <c r="B154" i="38"/>
  <c r="B155" i="38"/>
  <c r="B156" i="38"/>
  <c r="B157" i="38"/>
  <c r="B158" i="38"/>
  <c r="B159" i="38"/>
  <c r="B160" i="38"/>
  <c r="B161" i="38"/>
  <c r="B162" i="38"/>
  <c r="B163" i="38"/>
  <c r="B164" i="38"/>
  <c r="B165" i="38"/>
  <c r="B166" i="38"/>
  <c r="B167" i="38"/>
  <c r="B168" i="38"/>
  <c r="B169" i="38"/>
  <c r="B170" i="38"/>
  <c r="B171" i="38"/>
  <c r="B172" i="38"/>
  <c r="B173" i="38"/>
  <c r="B174" i="38"/>
  <c r="B175" i="38"/>
  <c r="B176" i="38"/>
  <c r="B177" i="38"/>
  <c r="B178" i="38"/>
  <c r="B179" i="38"/>
  <c r="B180" i="38"/>
  <c r="B181" i="38"/>
  <c r="B182" i="38"/>
  <c r="B183" i="38"/>
  <c r="B184" i="38"/>
  <c r="B185" i="38"/>
  <c r="B186" i="38"/>
  <c r="B187" i="38"/>
  <c r="B188" i="38"/>
  <c r="B189" i="38"/>
  <c r="B190" i="38"/>
  <c r="B191" i="38"/>
  <c r="B192" i="38"/>
  <c r="B193" i="38"/>
  <c r="B194" i="38"/>
  <c r="B195" i="38"/>
  <c r="B196" i="38"/>
  <c r="B197" i="38"/>
  <c r="B198" i="38"/>
  <c r="B199" i="38"/>
  <c r="B200" i="38"/>
  <c r="B201" i="38"/>
  <c r="B202" i="38"/>
  <c r="B203" i="38"/>
  <c r="B204" i="38"/>
  <c r="B205" i="38"/>
  <c r="B206" i="38"/>
  <c r="B207" i="38"/>
  <c r="B208" i="38"/>
  <c r="B209" i="38"/>
  <c r="B210" i="38"/>
  <c r="B211" i="38"/>
  <c r="B212" i="38"/>
  <c r="B213" i="38"/>
  <c r="B214" i="38"/>
  <c r="B215" i="38"/>
  <c r="B216" i="38"/>
  <c r="B217" i="38"/>
  <c r="B218" i="38"/>
  <c r="B219" i="38"/>
  <c r="B220" i="38"/>
  <c r="B221" i="38"/>
  <c r="B222" i="38"/>
  <c r="B223" i="38"/>
  <c r="B224" i="38"/>
  <c r="B225" i="38"/>
  <c r="B226" i="38"/>
  <c r="B227" i="38"/>
  <c r="B228" i="38"/>
  <c r="B229" i="38"/>
  <c r="B230" i="38"/>
  <c r="B231" i="38"/>
  <c r="B232" i="38"/>
  <c r="B233" i="38"/>
  <c r="B234" i="38"/>
  <c r="B235" i="38"/>
  <c r="B236" i="38"/>
  <c r="B237" i="38"/>
  <c r="B238" i="38"/>
  <c r="B239" i="38"/>
  <c r="B240" i="38"/>
  <c r="B241" i="38"/>
  <c r="B242" i="38"/>
  <c r="B243" i="38"/>
  <c r="B244" i="38"/>
  <c r="B245" i="38"/>
  <c r="B246" i="38"/>
  <c r="B247" i="38"/>
  <c r="B248" i="38"/>
  <c r="B249" i="38"/>
  <c r="B250" i="38"/>
  <c r="B251" i="38"/>
  <c r="B252" i="38"/>
  <c r="B253" i="38"/>
  <c r="B254" i="38"/>
  <c r="B255" i="38"/>
  <c r="B256" i="38"/>
  <c r="B257" i="38"/>
  <c r="B258" i="38"/>
  <c r="B259" i="38"/>
  <c r="B260" i="38"/>
  <c r="B261" i="38"/>
  <c r="B262" i="38"/>
  <c r="B263" i="38"/>
  <c r="B264" i="38"/>
  <c r="B265" i="38"/>
  <c r="B266" i="38"/>
  <c r="B267" i="38"/>
  <c r="B268" i="38"/>
  <c r="B269" i="38"/>
  <c r="B270" i="38"/>
  <c r="B271" i="38"/>
  <c r="B272" i="38"/>
  <c r="B273" i="38"/>
  <c r="B274" i="38"/>
  <c r="B275" i="38"/>
  <c r="B276" i="38"/>
  <c r="B277" i="38"/>
  <c r="B278" i="38"/>
  <c r="B279" i="38"/>
  <c r="B280" i="38"/>
  <c r="B281" i="38"/>
  <c r="B282" i="38"/>
  <c r="B283" i="38"/>
  <c r="B284" i="38"/>
  <c r="B285" i="38"/>
  <c r="B286" i="38"/>
  <c r="B287" i="38"/>
  <c r="B288" i="38"/>
  <c r="B131" i="38"/>
  <c r="B132" i="38"/>
  <c r="B133" i="38"/>
  <c r="B134" i="38"/>
  <c r="B135" i="38"/>
  <c r="B136" i="38"/>
  <c r="B137" i="38"/>
  <c r="B138" i="38"/>
  <c r="B139" i="38"/>
  <c r="B140" i="38"/>
  <c r="B141" i="38"/>
  <c r="B142" i="38"/>
  <c r="B143" i="38"/>
  <c r="B51" i="38"/>
  <c r="B52" i="38"/>
  <c r="B53" i="38"/>
  <c r="B54" i="38"/>
  <c r="B55" i="38"/>
  <c r="B56" i="38"/>
  <c r="B57" i="38"/>
  <c r="B58" i="38"/>
  <c r="B59" i="38"/>
  <c r="B60" i="38"/>
  <c r="B61" i="38"/>
  <c r="B62" i="38"/>
  <c r="B63" i="38"/>
  <c r="B64" i="38"/>
  <c r="B65" i="38"/>
  <c r="B66" i="38"/>
  <c r="B67" i="38"/>
  <c r="B68" i="38"/>
  <c r="B69" i="38"/>
  <c r="B70" i="38"/>
  <c r="B71" i="38"/>
  <c r="B72" i="38"/>
  <c r="B73" i="38"/>
  <c r="B74" i="38"/>
  <c r="B75" i="38"/>
  <c r="B76" i="38"/>
  <c r="B77" i="38"/>
  <c r="B78" i="38"/>
  <c r="B79" i="38"/>
  <c r="B80" i="38"/>
  <c r="B81" i="38"/>
  <c r="B82" i="38"/>
  <c r="B83" i="38"/>
  <c r="B84" i="38"/>
  <c r="B85" i="38"/>
  <c r="B86" i="38"/>
  <c r="B87" i="38"/>
  <c r="B88" i="38"/>
  <c r="B89" i="38"/>
  <c r="B90" i="38"/>
  <c r="B91" i="38"/>
  <c r="B92" i="38"/>
  <c r="B93" i="38"/>
  <c r="B94" i="38"/>
  <c r="B95" i="38"/>
  <c r="B96" i="38"/>
  <c r="B97" i="38"/>
  <c r="B98" i="38"/>
  <c r="B99" i="38"/>
  <c r="B100" i="38"/>
  <c r="B101" i="38"/>
  <c r="B102" i="38"/>
  <c r="B103" i="38"/>
  <c r="B104" i="38"/>
  <c r="B105" i="38"/>
  <c r="B106" i="38"/>
  <c r="B107" i="38"/>
  <c r="B108" i="38"/>
  <c r="B109" i="38"/>
  <c r="B110" i="38"/>
  <c r="B111" i="38"/>
  <c r="B112" i="38"/>
  <c r="B113" i="38"/>
  <c r="B114" i="38"/>
  <c r="B115" i="38"/>
  <c r="B116" i="38"/>
  <c r="B117" i="38"/>
  <c r="B118" i="38"/>
  <c r="B119" i="38"/>
  <c r="B120" i="38"/>
  <c r="B121" i="38"/>
  <c r="B122" i="38"/>
  <c r="B123" i="38"/>
  <c r="B124" i="38"/>
  <c r="B125" i="38"/>
  <c r="B126" i="38"/>
  <c r="B127" i="38"/>
  <c r="B128" i="38"/>
  <c r="H214" i="9"/>
  <c r="H216" i="9"/>
  <c r="T214" i="9"/>
  <c r="T215" i="9"/>
  <c r="T216" i="9"/>
  <c r="T217" i="9"/>
  <c r="P213" i="9"/>
  <c r="P214" i="9"/>
  <c r="P215" i="9"/>
  <c r="P216" i="9"/>
  <c r="P217" i="9"/>
  <c r="B10" i="39"/>
  <c r="AF68" i="39"/>
  <c r="AF37" i="39"/>
  <c r="AF23" i="39"/>
  <c r="AF19" i="39"/>
  <c r="AF18" i="39"/>
  <c r="AF17" i="39"/>
  <c r="L187" i="9"/>
  <c r="L188" i="9"/>
  <c r="L189" i="9"/>
  <c r="L190" i="9"/>
  <c r="L191" i="9"/>
  <c r="L192" i="9"/>
  <c r="L193" i="9"/>
  <c r="L194" i="9"/>
  <c r="L195" i="9"/>
  <c r="J188" i="9"/>
  <c r="J189" i="9"/>
  <c r="J190" i="9"/>
  <c r="J191" i="9"/>
  <c r="J192" i="9"/>
  <c r="J193" i="9"/>
  <c r="J194" i="9"/>
  <c r="J195" i="9"/>
  <c r="J196" i="9"/>
  <c r="F12" i="9"/>
  <c r="F13" i="9"/>
  <c r="F14" i="9"/>
  <c r="F15" i="9"/>
  <c r="F16" i="9"/>
  <c r="F17" i="9"/>
  <c r="F18" i="9"/>
  <c r="F19" i="9"/>
  <c r="F20" i="9"/>
  <c r="F21" i="9"/>
  <c r="F22" i="9"/>
  <c r="F23" i="9"/>
  <c r="F24" i="9"/>
  <c r="F25" i="9"/>
  <c r="F26" i="9"/>
  <c r="F27" i="9"/>
  <c r="F28" i="9"/>
  <c r="F29" i="9"/>
  <c r="F30" i="9"/>
  <c r="F31" i="9"/>
  <c r="F32" i="9"/>
  <c r="F33" i="9"/>
  <c r="F34" i="9"/>
  <c r="F35" i="9"/>
  <c r="F36" i="9"/>
  <c r="F37" i="9"/>
  <c r="F38" i="9"/>
  <c r="F39" i="9"/>
  <c r="F40" i="9"/>
  <c r="F41" i="9"/>
  <c r="F42" i="9"/>
  <c r="F43" i="9"/>
  <c r="F44" i="9"/>
  <c r="F45" i="9"/>
  <c r="F46" i="9"/>
  <c r="F47" i="9"/>
  <c r="F48" i="9"/>
  <c r="F49" i="9"/>
  <c r="F50" i="9"/>
  <c r="F51" i="9"/>
  <c r="F52" i="9"/>
  <c r="F53" i="9"/>
  <c r="F54" i="9"/>
  <c r="F55" i="9"/>
  <c r="F56" i="9"/>
  <c r="F57" i="9"/>
  <c r="F58" i="9"/>
  <c r="D1110" i="38" a="1"/>
  <c r="D1110" i="38"/>
  <c r="F59" i="9"/>
  <c r="F60" i="9"/>
  <c r="F61" i="9"/>
  <c r="F62" i="9"/>
  <c r="F63" i="9"/>
  <c r="F64" i="9"/>
  <c r="F65" i="9"/>
  <c r="F66" i="9"/>
  <c r="F67" i="9"/>
  <c r="F68" i="9"/>
  <c r="F69" i="9"/>
  <c r="F70" i="9"/>
  <c r="F71" i="9"/>
  <c r="F72" i="9"/>
  <c r="F73" i="9"/>
  <c r="F74" i="9"/>
  <c r="F75" i="9"/>
  <c r="F76" i="9"/>
  <c r="F77" i="9"/>
  <c r="F78" i="9"/>
  <c r="F79" i="9"/>
  <c r="F80" i="9"/>
  <c r="F81" i="9"/>
  <c r="F82" i="9"/>
  <c r="F83" i="9"/>
  <c r="F84" i="9"/>
  <c r="F85" i="9"/>
  <c r="F86" i="9"/>
  <c r="F87" i="9"/>
  <c r="F88" i="9"/>
  <c r="F89" i="9"/>
  <c r="F90" i="9"/>
  <c r="F91" i="9"/>
  <c r="F92" i="9"/>
  <c r="F93" i="9"/>
  <c r="D1145" i="38" a="1"/>
  <c r="D1145" i="38"/>
  <c r="F94" i="9"/>
  <c r="D1146" i="38" a="1"/>
  <c r="D1146" i="38"/>
  <c r="F95" i="9"/>
  <c r="F96" i="9"/>
  <c r="F97" i="9"/>
  <c r="F98" i="9"/>
  <c r="F99" i="9"/>
  <c r="F100" i="9"/>
  <c r="F101" i="9"/>
  <c r="F102" i="9"/>
  <c r="F103" i="9"/>
  <c r="F104" i="9"/>
  <c r="F105" i="9"/>
  <c r="F106" i="9"/>
  <c r="F107" i="9"/>
  <c r="F108" i="9"/>
  <c r="F109" i="9"/>
  <c r="F110" i="9"/>
  <c r="F111" i="9"/>
  <c r="F112" i="9"/>
  <c r="F113" i="9"/>
  <c r="F114" i="9"/>
  <c r="F115" i="9"/>
  <c r="F116" i="9"/>
  <c r="F117" i="9"/>
  <c r="F118" i="9"/>
  <c r="F119" i="9"/>
  <c r="F120" i="9"/>
  <c r="F121" i="9"/>
  <c r="F122" i="9"/>
  <c r="F123" i="9"/>
  <c r="F124" i="9"/>
  <c r="F125" i="9"/>
  <c r="F126" i="9"/>
  <c r="F127" i="9"/>
  <c r="F128" i="9"/>
  <c r="F129" i="9"/>
  <c r="F130" i="9"/>
  <c r="F131" i="9"/>
  <c r="F132" i="9"/>
  <c r="F133" i="9"/>
  <c r="F134" i="9"/>
  <c r="F135" i="9"/>
  <c r="F136" i="9"/>
  <c r="F137" i="9"/>
  <c r="F138" i="9"/>
  <c r="F139" i="9"/>
  <c r="F140" i="9"/>
  <c r="F141" i="9"/>
  <c r="F142" i="9"/>
  <c r="F143" i="9"/>
  <c r="F144" i="9"/>
  <c r="F145" i="9"/>
  <c r="F146" i="9"/>
  <c r="F147" i="9"/>
  <c r="F148" i="9"/>
  <c r="F149" i="9"/>
  <c r="F150" i="9"/>
  <c r="F151" i="9"/>
  <c r="F152" i="9"/>
  <c r="F153" i="9"/>
  <c r="F154" i="9"/>
  <c r="F155" i="9"/>
  <c r="F156" i="9"/>
  <c r="F157" i="9"/>
  <c r="F158" i="9"/>
  <c r="F159" i="9"/>
  <c r="F160" i="9"/>
  <c r="F161" i="9"/>
  <c r="F162" i="9"/>
  <c r="F163" i="9"/>
  <c r="F164" i="9"/>
  <c r="F165" i="9"/>
  <c r="F166" i="9"/>
  <c r="F167" i="9"/>
  <c r="F168" i="9"/>
  <c r="F169" i="9"/>
  <c r="F170" i="9"/>
  <c r="F171" i="9"/>
  <c r="F172" i="9"/>
  <c r="F173" i="9"/>
  <c r="F174" i="9"/>
  <c r="F175" i="9"/>
  <c r="F176" i="9"/>
  <c r="F177" i="9"/>
  <c r="F178" i="9"/>
  <c r="F179" i="9"/>
  <c r="F180" i="9"/>
  <c r="F181" i="9"/>
  <c r="F182" i="9"/>
  <c r="F183" i="9"/>
  <c r="F184" i="9"/>
  <c r="F185" i="9"/>
  <c r="F186" i="9"/>
  <c r="F187" i="9"/>
  <c r="F188" i="9"/>
  <c r="F189" i="9"/>
  <c r="F190" i="9"/>
  <c r="F191" i="9"/>
  <c r="F192" i="9"/>
  <c r="F193" i="9"/>
  <c r="F194" i="9"/>
  <c r="F195" i="9"/>
  <c r="E15" i="39"/>
  <c r="F15" i="39"/>
  <c r="G15" i="39"/>
  <c r="H15" i="39"/>
  <c r="I15" i="39"/>
  <c r="J15" i="39"/>
  <c r="K15" i="39"/>
  <c r="L15" i="39"/>
  <c r="M15" i="39"/>
  <c r="N15" i="39"/>
  <c r="O15" i="39"/>
  <c r="P15" i="39"/>
  <c r="Q15" i="39"/>
  <c r="R15" i="39"/>
  <c r="S15" i="39"/>
  <c r="T15" i="39"/>
  <c r="U15" i="39"/>
  <c r="V15" i="39"/>
  <c r="W15" i="39"/>
  <c r="X15" i="39"/>
  <c r="Y15" i="39"/>
  <c r="Z15" i="39"/>
  <c r="AA15" i="39"/>
  <c r="AB15" i="39"/>
  <c r="AC15" i="39"/>
  <c r="R30" i="39"/>
  <c r="S30" i="39"/>
  <c r="T30" i="39"/>
  <c r="U30" i="39"/>
  <c r="V30" i="39"/>
  <c r="W30" i="39"/>
  <c r="X30" i="39"/>
  <c r="Y30" i="39"/>
  <c r="Z30" i="39"/>
  <c r="AA30" i="39"/>
  <c r="AB30" i="39"/>
  <c r="AC30" i="39"/>
  <c r="R33" i="39"/>
  <c r="S33" i="39"/>
  <c r="T33" i="39"/>
  <c r="U33" i="39"/>
  <c r="V33" i="39"/>
  <c r="W33" i="39"/>
  <c r="X33" i="39"/>
  <c r="Y33" i="39"/>
  <c r="Z33" i="39"/>
  <c r="AA33" i="39"/>
  <c r="AB33" i="39"/>
  <c r="AC33" i="39"/>
  <c r="AF34" i="39"/>
  <c r="AF35" i="39"/>
  <c r="AF36" i="39"/>
  <c r="AF38" i="39"/>
  <c r="AF39" i="39"/>
  <c r="AF40" i="39"/>
  <c r="AF41" i="39"/>
  <c r="AF42" i="39"/>
  <c r="AF43" i="39"/>
  <c r="AF44" i="39"/>
  <c r="AF45" i="39"/>
  <c r="AF46" i="39"/>
  <c r="AF47" i="39"/>
  <c r="AF48" i="39"/>
  <c r="AF49" i="39"/>
  <c r="AF50" i="39"/>
  <c r="AF51" i="39"/>
  <c r="AF52" i="39"/>
  <c r="AF53" i="39"/>
  <c r="AF54" i="39"/>
  <c r="AF55" i="39"/>
  <c r="AF56" i="39"/>
  <c r="AF57" i="39"/>
  <c r="AF58" i="39"/>
  <c r="AF59" i="39"/>
  <c r="AF60" i="39"/>
  <c r="AF61" i="39"/>
  <c r="AF62" i="39"/>
  <c r="AF63" i="39"/>
  <c r="AF64" i="39"/>
  <c r="AF65" i="39"/>
  <c r="AF66" i="39"/>
  <c r="AF67" i="39"/>
  <c r="R69" i="39"/>
  <c r="S69" i="39"/>
  <c r="T69" i="39"/>
  <c r="U69" i="39"/>
  <c r="V69" i="39"/>
  <c r="W69" i="39"/>
  <c r="X69" i="39"/>
  <c r="Y69" i="39"/>
  <c r="Z69" i="39"/>
  <c r="AA69" i="39"/>
  <c r="AB69" i="39"/>
  <c r="AC69" i="39"/>
  <c r="AI18" i="39"/>
  <c r="AF20" i="39"/>
  <c r="AF21" i="39"/>
  <c r="AF22" i="39"/>
  <c r="AF24" i="39"/>
  <c r="AF25" i="39"/>
  <c r="AF26" i="39"/>
  <c r="AF27" i="39"/>
  <c r="AF28" i="39"/>
  <c r="AF29" i="39"/>
  <c r="B1588" i="38"/>
  <c r="B1589" i="38"/>
  <c r="B1590" i="38"/>
  <c r="B1591" i="38"/>
  <c r="B1592" i="38"/>
  <c r="B1593" i="38"/>
  <c r="B1594" i="38"/>
  <c r="B1595" i="38"/>
  <c r="B1596" i="38"/>
  <c r="B1597" i="38"/>
  <c r="B1598" i="38"/>
  <c r="B1599" i="38"/>
  <c r="B1600" i="38"/>
  <c r="B1601" i="38"/>
  <c r="B1602" i="38"/>
  <c r="B1603" i="38"/>
  <c r="B1604" i="38"/>
  <c r="B1605" i="38"/>
  <c r="B1606" i="38"/>
  <c r="B1607" i="38"/>
  <c r="B1608" i="38"/>
  <c r="B1609" i="38"/>
  <c r="B1610" i="38"/>
  <c r="B1611" i="38"/>
  <c r="B1612" i="38"/>
  <c r="B1613" i="38"/>
  <c r="B1614" i="38"/>
  <c r="B1615" i="38"/>
  <c r="B1616" i="38"/>
  <c r="B1617" i="38"/>
  <c r="B1618" i="38"/>
  <c r="B1619" i="38"/>
  <c r="B1620" i="38"/>
  <c r="B1621" i="38"/>
  <c r="B1622" i="38"/>
  <c r="B1623" i="38"/>
  <c r="B1624" i="38"/>
  <c r="B1625" i="38"/>
  <c r="B1626" i="38"/>
  <c r="B1627" i="38"/>
  <c r="B1628" i="38"/>
  <c r="B1629" i="38"/>
  <c r="B1630" i="38"/>
  <c r="B1631" i="38"/>
  <c r="B1632" i="38"/>
  <c r="B1633" i="38"/>
  <c r="B1634" i="38"/>
  <c r="B1635" i="38"/>
  <c r="B1636" i="38"/>
  <c r="B1637" i="38"/>
  <c r="B1638" i="38"/>
  <c r="B1639" i="38"/>
  <c r="B1640" i="38"/>
  <c r="B1641" i="38"/>
  <c r="B1642" i="38"/>
  <c r="B1643" i="38"/>
  <c r="B1644" i="38"/>
  <c r="B1645" i="38"/>
  <c r="B1646" i="38"/>
  <c r="B1647" i="38"/>
  <c r="B1648" i="38"/>
  <c r="B1649" i="38"/>
  <c r="B1650" i="38"/>
  <c r="B1651" i="38"/>
  <c r="B1652" i="38"/>
  <c r="B1653" i="38"/>
  <c r="B1654" i="38"/>
  <c r="B1655" i="38"/>
  <c r="B1656" i="38"/>
  <c r="B1657" i="38"/>
  <c r="B1658" i="38"/>
  <c r="B1659" i="38"/>
  <c r="B1660" i="38"/>
  <c r="B1661" i="38"/>
  <c r="B1662" i="38"/>
  <c r="B1663" i="38"/>
  <c r="B1664" i="38"/>
  <c r="B1665" i="38"/>
  <c r="B1666" i="38"/>
  <c r="B1667" i="38"/>
  <c r="B1668" i="38"/>
  <c r="B1669" i="38"/>
  <c r="B1670" i="38"/>
  <c r="B1671" i="38"/>
  <c r="B1672" i="38"/>
  <c r="B1673" i="38"/>
  <c r="B1674" i="38"/>
  <c r="B1675" i="38"/>
  <c r="B1676" i="38"/>
  <c r="B1677" i="38"/>
  <c r="B1678" i="38"/>
  <c r="C5065" i="38"/>
  <c r="C5063" i="38"/>
  <c r="C5064" i="38"/>
  <c r="H5070" i="38"/>
  <c r="E5121" i="37"/>
  <c r="A5053" i="38"/>
  <c r="B5053" i="38"/>
  <c r="A5054" i="38"/>
  <c r="B5054" i="38"/>
  <c r="A5055" i="38"/>
  <c r="B5055" i="38"/>
  <c r="A5056" i="38"/>
  <c r="B5056" i="38"/>
  <c r="A5057" i="38"/>
  <c r="B5057" i="38"/>
  <c r="A5058" i="38"/>
  <c r="B5058" i="38"/>
  <c r="A5059" i="38"/>
  <c r="B5059" i="38"/>
  <c r="A5047" i="38"/>
  <c r="B5047" i="38"/>
  <c r="A5048" i="38"/>
  <c r="B5048" i="38"/>
  <c r="A5049" i="38"/>
  <c r="B5049" i="38"/>
  <c r="A5050" i="38"/>
  <c r="B5050" i="38"/>
  <c r="B5035" i="38"/>
  <c r="B5036" i="38"/>
  <c r="B5037" i="38"/>
  <c r="B5038" i="38"/>
  <c r="B5039" i="38"/>
  <c r="B5040" i="38"/>
  <c r="B5041" i="38"/>
  <c r="B5042" i="38"/>
  <c r="B5043" i="38"/>
  <c r="B5044" i="38"/>
  <c r="B5022" i="38"/>
  <c r="B5023" i="38"/>
  <c r="B5024" i="38"/>
  <c r="B5025" i="38"/>
  <c r="B5026" i="38"/>
  <c r="B5027" i="38"/>
  <c r="B5028" i="38"/>
  <c r="B5029" i="38"/>
  <c r="B5030" i="38"/>
  <c r="B5031" i="38"/>
  <c r="B5032" i="38"/>
  <c r="A5018" i="38"/>
  <c r="B5018" i="38"/>
  <c r="A5019" i="38"/>
  <c r="B5019" i="38"/>
  <c r="A5005" i="38"/>
  <c r="B5005" i="38"/>
  <c r="A5006" i="38"/>
  <c r="B5006" i="38"/>
  <c r="A5007" i="38"/>
  <c r="B5007" i="38"/>
  <c r="A5008" i="38"/>
  <c r="B5008" i="38"/>
  <c r="A5009" i="38"/>
  <c r="B5009" i="38"/>
  <c r="A5010" i="38"/>
  <c r="B5010" i="38"/>
  <c r="A5011" i="38"/>
  <c r="B5011" i="38"/>
  <c r="A5012" i="38"/>
  <c r="B5012" i="38"/>
  <c r="A5013" i="38"/>
  <c r="B5013" i="38"/>
  <c r="A5014" i="38"/>
  <c r="B5014" i="38"/>
  <c r="A5015" i="38"/>
  <c r="B5015" i="38"/>
  <c r="A4980" i="38"/>
  <c r="B4980" i="38"/>
  <c r="A4981" i="38"/>
  <c r="B4981" i="38"/>
  <c r="A4982" i="38"/>
  <c r="B4982" i="38"/>
  <c r="A4983" i="38"/>
  <c r="B4983" i="38"/>
  <c r="A4984" i="38"/>
  <c r="B4984" i="38"/>
  <c r="A4985" i="38"/>
  <c r="B4985" i="38"/>
  <c r="A4986" i="38"/>
  <c r="B4986" i="38"/>
  <c r="A4987" i="38"/>
  <c r="B4987" i="38"/>
  <c r="A4988" i="38"/>
  <c r="B4988" i="38"/>
  <c r="A4989" i="38"/>
  <c r="B4989" i="38"/>
  <c r="A4990" i="38"/>
  <c r="B4990" i="38"/>
  <c r="A4991" i="38"/>
  <c r="B4991" i="38"/>
  <c r="A4992" i="38"/>
  <c r="B4992" i="38"/>
  <c r="A4993" i="38"/>
  <c r="B4993" i="38"/>
  <c r="A4994" i="38"/>
  <c r="B4994" i="38"/>
  <c r="A4995" i="38"/>
  <c r="B4995" i="38"/>
  <c r="A4996" i="38"/>
  <c r="B4996" i="38"/>
  <c r="A4997" i="38"/>
  <c r="B4997" i="38"/>
  <c r="A4998" i="38"/>
  <c r="B4998" i="38"/>
  <c r="A4999" i="38"/>
  <c r="B4999" i="38"/>
  <c r="A5000" i="38"/>
  <c r="B5000" i="38"/>
  <c r="A5001" i="38"/>
  <c r="B5001" i="38"/>
  <c r="A5002" i="38"/>
  <c r="B5002" i="38"/>
  <c r="A4949" i="38"/>
  <c r="B4949" i="38"/>
  <c r="A4950" i="38"/>
  <c r="B4950" i="38"/>
  <c r="A4951" i="38"/>
  <c r="B4951" i="38"/>
  <c r="A4952" i="38"/>
  <c r="B4952" i="38"/>
  <c r="A4953" i="38"/>
  <c r="B4953" i="38"/>
  <c r="A4954" i="38"/>
  <c r="B4954" i="38"/>
  <c r="A4955" i="38"/>
  <c r="B4955" i="38"/>
  <c r="A4956" i="38"/>
  <c r="B4956" i="38"/>
  <c r="A4957" i="38"/>
  <c r="B4957" i="38"/>
  <c r="A4958" i="38"/>
  <c r="B4958" i="38"/>
  <c r="A4959" i="38"/>
  <c r="B4959" i="38"/>
  <c r="A4960" i="38"/>
  <c r="B4960" i="38"/>
  <c r="A4961" i="38"/>
  <c r="B4961" i="38"/>
  <c r="A4962" i="38"/>
  <c r="B4962" i="38"/>
  <c r="A4963" i="38"/>
  <c r="B4963" i="38"/>
  <c r="A4964" i="38"/>
  <c r="B4964" i="38"/>
  <c r="A4965" i="38"/>
  <c r="B4965" i="38"/>
  <c r="A4966" i="38"/>
  <c r="B4966" i="38"/>
  <c r="A4967" i="38"/>
  <c r="B4967" i="38"/>
  <c r="A4968" i="38"/>
  <c r="B4968" i="38"/>
  <c r="A4969" i="38"/>
  <c r="B4969" i="38"/>
  <c r="A4970" i="38"/>
  <c r="B4970" i="38"/>
  <c r="A4971" i="38"/>
  <c r="B4971" i="38"/>
  <c r="A4972" i="38"/>
  <c r="B4972" i="38"/>
  <c r="A4973" i="38"/>
  <c r="B4973" i="38"/>
  <c r="A4974" i="38"/>
  <c r="B4974" i="38"/>
  <c r="A4975" i="38"/>
  <c r="B4975" i="38"/>
  <c r="A4976" i="38"/>
  <c r="B4976" i="38"/>
  <c r="A4977" i="38"/>
  <c r="B4977" i="38"/>
  <c r="B4717" i="38"/>
  <c r="B4718" i="38"/>
  <c r="B4719" i="38"/>
  <c r="B4720" i="38"/>
  <c r="B4721" i="38"/>
  <c r="B4722" i="38"/>
  <c r="B4723" i="38"/>
  <c r="B4724" i="38"/>
  <c r="B4725" i="38"/>
  <c r="B4726" i="38"/>
  <c r="B4727" i="38"/>
  <c r="B4728" i="38"/>
  <c r="B4729" i="38"/>
  <c r="B4730" i="38"/>
  <c r="B4731" i="38"/>
  <c r="B4732" i="38"/>
  <c r="B4733" i="38"/>
  <c r="B4734" i="38"/>
  <c r="B4735" i="38"/>
  <c r="B4736" i="38"/>
  <c r="B4737" i="38"/>
  <c r="B4738" i="38"/>
  <c r="B4739" i="38"/>
  <c r="B4740" i="38"/>
  <c r="B4741" i="38"/>
  <c r="B4742" i="38"/>
  <c r="B4743" i="38"/>
  <c r="B4744" i="38"/>
  <c r="B4745" i="38"/>
  <c r="B4746" i="38"/>
  <c r="B4747" i="38"/>
  <c r="B4748" i="38"/>
  <c r="B4749" i="38"/>
  <c r="B4750" i="38"/>
  <c r="B4751" i="38"/>
  <c r="B4752" i="38"/>
  <c r="B4753" i="38"/>
  <c r="B4754" i="38"/>
  <c r="B4755" i="38"/>
  <c r="B4756" i="38"/>
  <c r="B4757" i="38"/>
  <c r="B4758" i="38"/>
  <c r="B4759" i="38"/>
  <c r="B4760" i="38"/>
  <c r="B4761" i="38"/>
  <c r="B4762" i="38"/>
  <c r="B4763" i="38"/>
  <c r="B4764" i="38"/>
  <c r="B4765" i="38"/>
  <c r="B4766" i="38"/>
  <c r="B4767" i="38"/>
  <c r="B4768" i="38"/>
  <c r="B4769" i="38"/>
  <c r="B4770" i="38"/>
  <c r="B4771" i="38"/>
  <c r="B4772" i="38"/>
  <c r="B4773" i="38"/>
  <c r="B4774" i="38"/>
  <c r="B4775" i="38"/>
  <c r="B4776" i="38"/>
  <c r="B4777" i="38"/>
  <c r="B4778" i="38"/>
  <c r="B4779" i="38"/>
  <c r="B4780" i="38"/>
  <c r="B4781" i="38"/>
  <c r="B4782" i="38"/>
  <c r="B4783" i="38"/>
  <c r="B4784" i="38"/>
  <c r="B4785" i="38"/>
  <c r="B4786" i="38"/>
  <c r="B4787" i="38"/>
  <c r="B4788" i="38"/>
  <c r="B4789" i="38"/>
  <c r="B4790" i="38"/>
  <c r="B4791" i="38"/>
  <c r="B4792" i="38"/>
  <c r="B4793" i="38"/>
  <c r="B4794" i="38"/>
  <c r="B4795" i="38"/>
  <c r="B4796" i="38"/>
  <c r="B4797" i="38"/>
  <c r="B4798" i="38"/>
  <c r="B4799" i="38"/>
  <c r="B4800" i="38"/>
  <c r="B4801" i="38"/>
  <c r="B4802" i="38"/>
  <c r="B4803" i="38"/>
  <c r="B4804" i="38"/>
  <c r="B4805" i="38"/>
  <c r="B4806" i="38"/>
  <c r="B4807" i="38"/>
  <c r="B4808" i="38"/>
  <c r="B4809" i="38"/>
  <c r="B4810" i="38"/>
  <c r="B4811" i="38"/>
  <c r="B4812" i="38"/>
  <c r="B4813" i="38"/>
  <c r="B4814" i="38"/>
  <c r="B4815" i="38"/>
  <c r="B4816" i="38"/>
  <c r="B4817" i="38"/>
  <c r="B4818" i="38"/>
  <c r="B4819" i="38"/>
  <c r="B4820" i="38"/>
  <c r="B4821" i="38"/>
  <c r="B4822" i="38"/>
  <c r="B4823" i="38"/>
  <c r="B4824" i="38"/>
  <c r="B4825" i="38"/>
  <c r="B4826" i="38"/>
  <c r="B4827" i="38"/>
  <c r="B4828" i="38"/>
  <c r="B4829" i="38"/>
  <c r="B4830" i="38"/>
  <c r="B4831" i="38"/>
  <c r="B4832" i="38"/>
  <c r="B4833" i="38"/>
  <c r="B4834" i="38"/>
  <c r="B4835" i="38"/>
  <c r="B4836" i="38"/>
  <c r="B4837" i="38"/>
  <c r="B4838" i="38"/>
  <c r="B4839" i="38"/>
  <c r="B4840" i="38"/>
  <c r="B4841" i="38"/>
  <c r="B4842" i="38"/>
  <c r="B4843" i="38"/>
  <c r="B4844" i="38"/>
  <c r="B4845" i="38"/>
  <c r="B4846" i="38"/>
  <c r="B4847" i="38"/>
  <c r="B4848" i="38"/>
  <c r="B4849" i="38"/>
  <c r="B4850" i="38"/>
  <c r="B4851" i="38"/>
  <c r="B4852" i="38"/>
  <c r="B4853" i="38"/>
  <c r="B4854" i="38"/>
  <c r="B4855" i="38"/>
  <c r="B4856" i="38"/>
  <c r="B4857" i="38"/>
  <c r="B4858" i="38"/>
  <c r="B4859" i="38"/>
  <c r="B4860" i="38"/>
  <c r="B4861" i="38"/>
  <c r="B4862" i="38"/>
  <c r="B4863" i="38"/>
  <c r="B4864" i="38"/>
  <c r="B4865" i="38"/>
  <c r="B4866" i="38"/>
  <c r="B4867" i="38"/>
  <c r="B4868" i="38"/>
  <c r="B4869" i="38"/>
  <c r="B4870" i="38"/>
  <c r="B4871" i="38"/>
  <c r="B4872" i="38"/>
  <c r="B4873" i="38"/>
  <c r="B4874" i="38"/>
  <c r="B4875" i="38"/>
  <c r="B4876" i="38"/>
  <c r="B4877" i="38"/>
  <c r="B4878" i="38"/>
  <c r="B4879" i="38"/>
  <c r="B4880" i="38"/>
  <c r="B4881" i="38"/>
  <c r="B4882" i="38"/>
  <c r="B4883" i="38"/>
  <c r="B4884" i="38"/>
  <c r="B4885" i="38"/>
  <c r="B4886" i="38"/>
  <c r="B4887" i="38"/>
  <c r="B4888" i="38"/>
  <c r="B4889" i="38"/>
  <c r="B4890" i="38"/>
  <c r="B4891" i="38"/>
  <c r="B4892" i="38"/>
  <c r="B4893" i="38"/>
  <c r="B4894" i="38"/>
  <c r="B4895" i="38"/>
  <c r="B4896" i="38"/>
  <c r="B4897" i="38"/>
  <c r="B4898" i="38"/>
  <c r="B4899" i="38"/>
  <c r="B4900" i="38"/>
  <c r="B4901" i="38"/>
  <c r="B4902" i="38"/>
  <c r="B4903" i="38"/>
  <c r="B4904" i="38"/>
  <c r="B4905" i="38"/>
  <c r="B4906" i="38"/>
  <c r="B4907" i="38"/>
  <c r="B4908" i="38"/>
  <c r="B4909" i="38"/>
  <c r="B4910" i="38"/>
  <c r="B4911" i="38"/>
  <c r="B4912" i="38"/>
  <c r="B4913" i="38"/>
  <c r="B4914" i="38"/>
  <c r="B4915" i="38"/>
  <c r="B4916" i="38"/>
  <c r="B4917" i="38"/>
  <c r="B4918" i="38"/>
  <c r="B4919" i="38"/>
  <c r="B4920" i="38"/>
  <c r="B4921" i="38"/>
  <c r="B4922" i="38"/>
  <c r="B4923" i="38"/>
  <c r="B4924" i="38"/>
  <c r="B4925" i="38"/>
  <c r="B4926" i="38"/>
  <c r="B4927" i="38"/>
  <c r="B4928" i="38"/>
  <c r="B4929" i="38"/>
  <c r="B4930" i="38"/>
  <c r="B4931" i="38"/>
  <c r="B4932" i="38"/>
  <c r="B4933" i="38"/>
  <c r="B4934" i="38"/>
  <c r="B4935" i="38"/>
  <c r="B4936" i="38"/>
  <c r="B4937" i="38"/>
  <c r="B4938" i="38"/>
  <c r="B4939" i="38"/>
  <c r="B4940" i="38"/>
  <c r="B4941" i="38"/>
  <c r="B4942" i="38"/>
  <c r="B4943" i="38"/>
  <c r="B4944" i="38"/>
  <c r="B4945" i="38"/>
  <c r="B4946" i="38"/>
  <c r="B4441" i="38"/>
  <c r="B4442" i="38"/>
  <c r="B4443" i="38"/>
  <c r="B4444" i="38"/>
  <c r="B4445" i="38"/>
  <c r="B4446" i="38"/>
  <c r="B4447" i="38"/>
  <c r="B4448" i="38"/>
  <c r="B4449" i="38"/>
  <c r="B4450" i="38"/>
  <c r="B4451" i="38"/>
  <c r="B4452" i="38"/>
  <c r="B4453" i="38"/>
  <c r="B4454" i="38"/>
  <c r="B4455" i="38"/>
  <c r="B4456" i="38"/>
  <c r="B4457" i="38"/>
  <c r="B4458" i="38"/>
  <c r="B4459" i="38"/>
  <c r="B4460" i="38"/>
  <c r="B4461" i="38"/>
  <c r="B4462" i="38"/>
  <c r="B4463" i="38"/>
  <c r="B4464" i="38"/>
  <c r="B4465" i="38"/>
  <c r="B4466" i="38"/>
  <c r="B4467" i="38"/>
  <c r="B4468" i="38"/>
  <c r="B4469" i="38"/>
  <c r="B4470" i="38"/>
  <c r="B4471" i="38"/>
  <c r="B4472" i="38"/>
  <c r="B4473" i="38"/>
  <c r="B4474" i="38"/>
  <c r="B4475" i="38"/>
  <c r="B4476" i="38"/>
  <c r="B4477" i="38"/>
  <c r="B4478" i="38"/>
  <c r="B4479" i="38"/>
  <c r="B4480" i="38"/>
  <c r="B4481" i="38"/>
  <c r="B4482" i="38"/>
  <c r="B4483" i="38"/>
  <c r="B4484" i="38"/>
  <c r="B4485" i="38"/>
  <c r="B4486" i="38"/>
  <c r="B4487" i="38"/>
  <c r="B4488" i="38"/>
  <c r="B4489" i="38"/>
  <c r="B4490" i="38"/>
  <c r="B4491" i="38"/>
  <c r="B4492" i="38"/>
  <c r="B4493" i="38"/>
  <c r="B4494" i="38"/>
  <c r="B4495" i="38"/>
  <c r="B4496" i="38"/>
  <c r="B4497" i="38"/>
  <c r="B4498" i="38"/>
  <c r="B4499" i="38"/>
  <c r="B4500" i="38"/>
  <c r="B4501" i="38"/>
  <c r="B4502" i="38"/>
  <c r="B4503" i="38"/>
  <c r="B4504" i="38"/>
  <c r="B4505" i="38"/>
  <c r="B4506" i="38"/>
  <c r="B4507" i="38"/>
  <c r="B4508" i="38"/>
  <c r="B4509" i="38"/>
  <c r="B4510" i="38"/>
  <c r="B4511" i="38"/>
  <c r="B4512" i="38"/>
  <c r="B4513" i="38"/>
  <c r="B4514" i="38"/>
  <c r="B4515" i="38"/>
  <c r="B4516" i="38"/>
  <c r="B4517" i="38"/>
  <c r="B4518" i="38"/>
  <c r="B4519" i="38"/>
  <c r="B4520" i="38"/>
  <c r="B4521" i="38"/>
  <c r="B4522" i="38"/>
  <c r="B4523" i="38"/>
  <c r="B4524" i="38"/>
  <c r="B4525" i="38"/>
  <c r="B4526" i="38"/>
  <c r="B4527" i="38"/>
  <c r="B4528" i="38"/>
  <c r="B4529" i="38"/>
  <c r="B4530" i="38"/>
  <c r="B4531" i="38"/>
  <c r="B4532" i="38"/>
  <c r="B4533" i="38"/>
  <c r="B4534" i="38"/>
  <c r="B4535" i="38"/>
  <c r="B4536" i="38"/>
  <c r="B4537" i="38"/>
  <c r="B4538" i="38"/>
  <c r="B4539" i="38"/>
  <c r="B4540" i="38"/>
  <c r="B4541" i="38"/>
  <c r="B4542" i="38"/>
  <c r="B4543" i="38"/>
  <c r="B4544" i="38"/>
  <c r="B4545" i="38"/>
  <c r="B4546" i="38"/>
  <c r="B4547" i="38"/>
  <c r="B4548" i="38"/>
  <c r="B4549" i="38"/>
  <c r="B4550" i="38"/>
  <c r="B4551" i="38"/>
  <c r="B4552" i="38"/>
  <c r="B4553" i="38"/>
  <c r="B4554" i="38"/>
  <c r="B4555" i="38"/>
  <c r="B4556" i="38"/>
  <c r="B4557" i="38"/>
  <c r="B4558" i="38"/>
  <c r="B4559" i="38"/>
  <c r="B4560" i="38"/>
  <c r="B4561" i="38"/>
  <c r="B4562" i="38"/>
  <c r="B4563" i="38"/>
  <c r="B4564" i="38"/>
  <c r="B4565" i="38"/>
  <c r="B4566" i="38"/>
  <c r="B4567" i="38"/>
  <c r="B4568" i="38"/>
  <c r="B4569" i="38"/>
  <c r="B4570" i="38"/>
  <c r="B4571" i="38"/>
  <c r="B4572" i="38"/>
  <c r="B4573" i="38"/>
  <c r="B4574" i="38"/>
  <c r="B4575" i="38"/>
  <c r="B4576" i="38"/>
  <c r="B4577" i="38"/>
  <c r="B4578" i="38"/>
  <c r="B4579" i="38"/>
  <c r="B4580" i="38"/>
  <c r="B4581" i="38"/>
  <c r="B4582" i="38"/>
  <c r="B4583" i="38"/>
  <c r="B4584" i="38"/>
  <c r="B4585" i="38"/>
  <c r="B4586" i="38"/>
  <c r="B4587" i="38"/>
  <c r="B4588" i="38"/>
  <c r="B4589" i="38"/>
  <c r="B4590" i="38"/>
  <c r="B4591" i="38"/>
  <c r="B4592" i="38"/>
  <c r="B4593" i="38"/>
  <c r="B4594" i="38"/>
  <c r="B4595" i="38"/>
  <c r="B4596" i="38"/>
  <c r="B4597" i="38"/>
  <c r="B4598" i="38"/>
  <c r="B4599" i="38"/>
  <c r="B4600" i="38"/>
  <c r="B4601" i="38"/>
  <c r="B4602" i="38"/>
  <c r="B4603" i="38"/>
  <c r="B4604" i="38"/>
  <c r="B4605" i="38"/>
  <c r="B4606" i="38"/>
  <c r="B4607" i="38"/>
  <c r="B4608" i="38"/>
  <c r="B4609" i="38"/>
  <c r="B4610" i="38"/>
  <c r="B4611" i="38"/>
  <c r="B4612" i="38"/>
  <c r="B4613" i="38"/>
  <c r="B4614" i="38"/>
  <c r="B4615" i="38"/>
  <c r="B4616" i="38"/>
  <c r="B4617" i="38"/>
  <c r="B4618" i="38"/>
  <c r="B4619" i="38"/>
  <c r="B4620" i="38"/>
  <c r="B4621" i="38"/>
  <c r="B4622" i="38"/>
  <c r="B4623" i="38"/>
  <c r="B4624" i="38"/>
  <c r="B4625" i="38"/>
  <c r="B4626" i="38"/>
  <c r="B4627" i="38"/>
  <c r="B4628" i="38"/>
  <c r="B4629" i="38"/>
  <c r="B4630" i="38"/>
  <c r="B4631" i="38"/>
  <c r="B4632" i="38"/>
  <c r="B4633" i="38"/>
  <c r="B4634" i="38"/>
  <c r="B4635" i="38"/>
  <c r="B4636" i="38"/>
  <c r="B4637" i="38"/>
  <c r="B4638" i="38"/>
  <c r="B4639" i="38"/>
  <c r="B4640" i="38"/>
  <c r="B4641" i="38"/>
  <c r="B4642" i="38"/>
  <c r="B4643" i="38"/>
  <c r="B4644" i="38"/>
  <c r="B4645" i="38"/>
  <c r="B4646" i="38"/>
  <c r="B4647" i="38"/>
  <c r="B4648" i="38"/>
  <c r="B4649" i="38"/>
  <c r="B4650" i="38"/>
  <c r="B4651" i="38"/>
  <c r="B4652" i="38"/>
  <c r="B4653" i="38"/>
  <c r="B4654" i="38"/>
  <c r="B4655" i="38"/>
  <c r="B4656" i="38"/>
  <c r="B4657" i="38"/>
  <c r="B4658" i="38"/>
  <c r="B4659" i="38"/>
  <c r="B4660" i="38"/>
  <c r="B4661" i="38"/>
  <c r="B4662" i="38"/>
  <c r="B4663" i="38"/>
  <c r="B4664" i="38"/>
  <c r="B4665" i="38"/>
  <c r="B4666" i="38"/>
  <c r="B4667" i="38"/>
  <c r="B4668" i="38"/>
  <c r="B4669" i="38"/>
  <c r="B4670" i="38"/>
  <c r="B4671" i="38"/>
  <c r="B4672" i="38"/>
  <c r="B4673" i="38"/>
  <c r="B4674" i="38"/>
  <c r="B4675" i="38"/>
  <c r="B4676" i="38"/>
  <c r="B4677" i="38"/>
  <c r="B4678" i="38"/>
  <c r="B4679" i="38"/>
  <c r="B4680" i="38"/>
  <c r="B4681" i="38"/>
  <c r="B4682" i="38"/>
  <c r="B4683" i="38"/>
  <c r="B4684" i="38"/>
  <c r="B4685" i="38"/>
  <c r="B4686" i="38"/>
  <c r="B4687" i="38"/>
  <c r="B4688" i="38"/>
  <c r="B4689" i="38"/>
  <c r="B4690" i="38"/>
  <c r="B4691" i="38"/>
  <c r="B4692" i="38"/>
  <c r="B4693" i="38"/>
  <c r="B4694" i="38"/>
  <c r="B4695" i="38"/>
  <c r="B4696" i="38"/>
  <c r="B4697" i="38"/>
  <c r="B4698" i="38"/>
  <c r="B4699" i="38"/>
  <c r="B4700" i="38"/>
  <c r="B4701" i="38"/>
  <c r="B4702" i="38"/>
  <c r="B4703" i="38"/>
  <c r="B4704" i="38"/>
  <c r="B4705" i="38"/>
  <c r="B4706" i="38"/>
  <c r="B4707" i="38"/>
  <c r="B4708" i="38"/>
  <c r="B4709" i="38"/>
  <c r="B4710" i="38"/>
  <c r="B4711" i="38"/>
  <c r="B4712" i="38"/>
  <c r="B4713" i="38"/>
  <c r="B4714" i="38"/>
  <c r="B4200" i="38"/>
  <c r="B4201" i="38"/>
  <c r="B4202" i="38"/>
  <c r="B4203" i="38"/>
  <c r="B4204" i="38"/>
  <c r="B4205" i="38"/>
  <c r="B4206" i="38"/>
  <c r="B4207" i="38"/>
  <c r="B4208" i="38"/>
  <c r="B4209" i="38"/>
  <c r="B4210" i="38"/>
  <c r="B4211" i="38"/>
  <c r="B4212" i="38"/>
  <c r="B4213" i="38"/>
  <c r="B4214" i="38"/>
  <c r="B4215" i="38"/>
  <c r="B4216" i="38"/>
  <c r="B4217" i="38"/>
  <c r="B4218" i="38"/>
  <c r="B4219" i="38"/>
  <c r="B4220" i="38"/>
  <c r="B4221" i="38"/>
  <c r="B4222" i="38"/>
  <c r="B4223" i="38"/>
  <c r="B4224" i="38"/>
  <c r="B4225" i="38"/>
  <c r="B4226" i="38"/>
  <c r="B4227" i="38"/>
  <c r="B4228" i="38"/>
  <c r="B4229" i="38"/>
  <c r="B4230" i="38"/>
  <c r="B4231" i="38"/>
  <c r="B4232" i="38"/>
  <c r="B4233" i="38"/>
  <c r="B4234" i="38"/>
  <c r="B4235" i="38"/>
  <c r="B4236" i="38"/>
  <c r="B4237" i="38"/>
  <c r="B4238" i="38"/>
  <c r="B4239" i="38"/>
  <c r="B4240" i="38"/>
  <c r="B4241" i="38"/>
  <c r="B4242" i="38"/>
  <c r="B4243" i="38"/>
  <c r="B4244" i="38"/>
  <c r="B4245" i="38"/>
  <c r="B4246" i="38"/>
  <c r="B4247" i="38"/>
  <c r="B4248" i="38"/>
  <c r="B4249" i="38"/>
  <c r="B4250" i="38"/>
  <c r="B4251" i="38"/>
  <c r="B4252" i="38"/>
  <c r="B4253" i="38"/>
  <c r="B4254" i="38"/>
  <c r="B4255" i="38"/>
  <c r="B4256" i="38"/>
  <c r="B4257" i="38"/>
  <c r="B4258" i="38"/>
  <c r="B4259" i="38"/>
  <c r="B4260" i="38"/>
  <c r="B4261" i="38"/>
  <c r="B4262" i="38"/>
  <c r="B4263" i="38"/>
  <c r="B4264" i="38"/>
  <c r="B4265" i="38"/>
  <c r="B4266" i="38"/>
  <c r="B4267" i="38"/>
  <c r="B4268" i="38"/>
  <c r="B4269" i="38"/>
  <c r="B4270" i="38"/>
  <c r="B4271" i="38"/>
  <c r="B4272" i="38"/>
  <c r="B4273" i="38"/>
  <c r="B4274" i="38"/>
  <c r="B4275" i="38"/>
  <c r="B4276" i="38"/>
  <c r="B4277" i="38"/>
  <c r="B4278" i="38"/>
  <c r="B4279" i="38"/>
  <c r="B4280" i="38"/>
  <c r="B4281" i="38"/>
  <c r="B4282" i="38"/>
  <c r="B4283" i="38"/>
  <c r="B4284" i="38"/>
  <c r="B4285" i="38"/>
  <c r="B4286" i="38"/>
  <c r="B4287" i="38"/>
  <c r="B4288" i="38"/>
  <c r="B4289" i="38"/>
  <c r="B4290" i="38"/>
  <c r="B4291" i="38"/>
  <c r="B4292" i="38"/>
  <c r="B4293" i="38"/>
  <c r="B4294" i="38"/>
  <c r="B4295" i="38"/>
  <c r="B4296" i="38"/>
  <c r="B4297" i="38"/>
  <c r="B4298" i="38"/>
  <c r="B4299" i="38"/>
  <c r="B4300" i="38"/>
  <c r="B4301" i="38"/>
  <c r="B4302" i="38"/>
  <c r="B4303" i="38"/>
  <c r="B4304" i="38"/>
  <c r="B4305" i="38"/>
  <c r="B4306" i="38"/>
  <c r="B4307" i="38"/>
  <c r="B4308" i="38"/>
  <c r="B4309" i="38"/>
  <c r="B4310" i="38"/>
  <c r="B4311" i="38"/>
  <c r="B4312" i="38"/>
  <c r="B4313" i="38"/>
  <c r="B4314" i="38"/>
  <c r="B4315" i="38"/>
  <c r="B4316" i="38"/>
  <c r="B4317" i="38"/>
  <c r="B4318" i="38"/>
  <c r="B4319" i="38"/>
  <c r="B4320" i="38"/>
  <c r="B4321" i="38"/>
  <c r="B4322" i="38"/>
  <c r="B4323" i="38"/>
  <c r="B4324" i="38"/>
  <c r="B4325" i="38"/>
  <c r="B4326" i="38"/>
  <c r="B4327" i="38"/>
  <c r="B4328" i="38"/>
  <c r="B4329" i="38"/>
  <c r="B4330" i="38"/>
  <c r="B4331" i="38"/>
  <c r="B4332" i="38"/>
  <c r="B4333" i="38"/>
  <c r="B4334" i="38"/>
  <c r="B4335" i="38"/>
  <c r="B4336" i="38"/>
  <c r="B4337" i="38"/>
  <c r="B4338" i="38"/>
  <c r="B4339" i="38"/>
  <c r="B4340" i="38"/>
  <c r="B4341" i="38"/>
  <c r="B4342" i="38"/>
  <c r="B4343" i="38"/>
  <c r="B4344" i="38"/>
  <c r="B4345" i="38"/>
  <c r="B4346" i="38"/>
  <c r="B4347" i="38"/>
  <c r="B4348" i="38"/>
  <c r="B4349" i="38"/>
  <c r="B4350" i="38"/>
  <c r="B4351" i="38"/>
  <c r="B4352" i="38"/>
  <c r="B4353" i="38"/>
  <c r="B4354" i="38"/>
  <c r="B4355" i="38"/>
  <c r="B4356" i="38"/>
  <c r="B4357" i="38"/>
  <c r="B4358" i="38"/>
  <c r="B4359" i="38"/>
  <c r="B4360" i="38"/>
  <c r="B4361" i="38"/>
  <c r="B4362" i="38"/>
  <c r="B4363" i="38"/>
  <c r="B4364" i="38"/>
  <c r="B4365" i="38"/>
  <c r="B4366" i="38"/>
  <c r="B4367" i="38"/>
  <c r="B4368" i="38"/>
  <c r="B4369" i="38"/>
  <c r="B4370" i="38"/>
  <c r="B4371" i="38"/>
  <c r="B4372" i="38"/>
  <c r="B4373" i="38"/>
  <c r="B4374" i="38"/>
  <c r="B4375" i="38"/>
  <c r="B4376" i="38"/>
  <c r="B4377" i="38"/>
  <c r="B4378" i="38"/>
  <c r="B4379" i="38"/>
  <c r="B4380" i="38"/>
  <c r="B4381" i="38"/>
  <c r="B4382" i="38"/>
  <c r="B4383" i="38"/>
  <c r="B4384" i="38"/>
  <c r="B4385" i="38"/>
  <c r="B4386" i="38"/>
  <c r="B4387" i="38"/>
  <c r="B4388" i="38"/>
  <c r="B4389" i="38"/>
  <c r="B4390" i="38"/>
  <c r="B4391" i="38"/>
  <c r="B4392" i="38"/>
  <c r="B4393" i="38"/>
  <c r="B4394" i="38"/>
  <c r="B4395" i="38"/>
  <c r="B4396" i="38"/>
  <c r="B4397" i="38"/>
  <c r="B4398" i="38"/>
  <c r="B4399" i="38"/>
  <c r="B4400" i="38"/>
  <c r="B4401" i="38"/>
  <c r="B4402" i="38"/>
  <c r="B4403" i="38"/>
  <c r="B4404" i="38"/>
  <c r="B4405" i="38"/>
  <c r="B4406" i="38"/>
  <c r="B4407" i="38"/>
  <c r="B4408" i="38"/>
  <c r="B4409" i="38"/>
  <c r="B4410" i="38"/>
  <c r="B4411" i="38"/>
  <c r="B4412" i="38"/>
  <c r="B4413" i="38"/>
  <c r="B4414" i="38"/>
  <c r="B4415" i="38"/>
  <c r="B4416" i="38"/>
  <c r="B4417" i="38"/>
  <c r="B4418" i="38"/>
  <c r="B4419" i="38"/>
  <c r="B4420" i="38"/>
  <c r="B4421" i="38"/>
  <c r="B4422" i="38"/>
  <c r="B4423" i="38"/>
  <c r="B4424" i="38"/>
  <c r="B4425" i="38"/>
  <c r="B4426" i="38"/>
  <c r="B4427" i="38"/>
  <c r="B4428" i="38"/>
  <c r="B4429" i="38"/>
  <c r="B4430" i="38"/>
  <c r="B4431" i="38"/>
  <c r="B4432" i="38"/>
  <c r="B4433" i="38"/>
  <c r="B4434" i="38"/>
  <c r="B4435" i="38"/>
  <c r="B4436" i="38"/>
  <c r="B4437" i="38"/>
  <c r="B4438" i="38"/>
  <c r="B3919" i="38"/>
  <c r="B3920" i="38"/>
  <c r="B3921" i="38"/>
  <c r="B3922" i="38"/>
  <c r="B3923" i="38"/>
  <c r="B3924" i="38"/>
  <c r="B3925" i="38"/>
  <c r="B3926" i="38"/>
  <c r="B3927" i="38"/>
  <c r="B3928" i="38"/>
  <c r="B3929" i="38"/>
  <c r="B3930" i="38"/>
  <c r="B3931" i="38"/>
  <c r="B3932" i="38"/>
  <c r="B3933" i="38"/>
  <c r="B3934" i="38"/>
  <c r="B3935" i="38"/>
  <c r="B3936" i="38"/>
  <c r="B3937" i="38"/>
  <c r="B3938" i="38"/>
  <c r="B3939" i="38"/>
  <c r="B3940" i="38"/>
  <c r="B3941" i="38"/>
  <c r="B3942" i="38"/>
  <c r="B3943" i="38"/>
  <c r="B3944" i="38"/>
  <c r="B3945" i="38"/>
  <c r="B3946" i="38"/>
  <c r="B3947" i="38"/>
  <c r="B3948" i="38"/>
  <c r="B3949" i="38"/>
  <c r="B3950" i="38"/>
  <c r="B3951" i="38"/>
  <c r="B3952" i="38"/>
  <c r="B3953" i="38"/>
  <c r="B3954" i="38"/>
  <c r="B3955" i="38"/>
  <c r="B3956" i="38"/>
  <c r="B3957" i="38"/>
  <c r="B3958" i="38"/>
  <c r="B3959" i="38"/>
  <c r="B3960" i="38"/>
  <c r="B3961" i="38"/>
  <c r="B3962" i="38"/>
  <c r="B3963" i="38"/>
  <c r="B3964" i="38"/>
  <c r="B3965" i="38"/>
  <c r="B3966" i="38"/>
  <c r="B3967" i="38"/>
  <c r="B3968" i="38"/>
  <c r="B3969" i="38"/>
  <c r="B3970" i="38"/>
  <c r="B3971" i="38"/>
  <c r="B3972" i="38"/>
  <c r="B3973" i="38"/>
  <c r="B3974" i="38"/>
  <c r="B3975" i="38"/>
  <c r="B3976" i="38"/>
  <c r="B3977" i="38"/>
  <c r="B3978" i="38"/>
  <c r="B3979" i="38"/>
  <c r="B3980" i="38"/>
  <c r="B3981" i="38"/>
  <c r="B3982" i="38"/>
  <c r="B3983" i="38"/>
  <c r="B3984" i="38"/>
  <c r="B3985" i="38"/>
  <c r="B3986" i="38"/>
  <c r="B3987" i="38"/>
  <c r="B3988" i="38"/>
  <c r="B3989" i="38"/>
  <c r="B3990" i="38"/>
  <c r="B3991" i="38"/>
  <c r="B3992" i="38"/>
  <c r="B3993" i="38"/>
  <c r="B3994" i="38"/>
  <c r="B3995" i="38"/>
  <c r="B3996" i="38"/>
  <c r="B3997" i="38"/>
  <c r="B3998" i="38"/>
  <c r="B3999" i="38"/>
  <c r="B4000" i="38"/>
  <c r="B4001" i="38"/>
  <c r="B4002" i="38"/>
  <c r="B4003" i="38"/>
  <c r="B4004" i="38"/>
  <c r="B4005" i="38"/>
  <c r="B4006" i="38"/>
  <c r="B4007" i="38"/>
  <c r="B4008" i="38"/>
  <c r="B4009" i="38"/>
  <c r="B4010" i="38"/>
  <c r="B4011" i="38"/>
  <c r="B4012" i="38"/>
  <c r="B4013" i="38"/>
  <c r="B4014" i="38"/>
  <c r="B4015" i="38"/>
  <c r="B4016" i="38"/>
  <c r="B4017" i="38"/>
  <c r="B4018" i="38"/>
  <c r="B4019" i="38"/>
  <c r="B4020" i="38"/>
  <c r="B4021" i="38"/>
  <c r="B4022" i="38"/>
  <c r="B4023" i="38"/>
  <c r="B4024" i="38"/>
  <c r="B4025" i="38"/>
  <c r="B4026" i="38"/>
  <c r="B4027" i="38"/>
  <c r="B4028" i="38"/>
  <c r="B4029" i="38"/>
  <c r="B4030" i="38"/>
  <c r="B4031" i="38"/>
  <c r="B4032" i="38"/>
  <c r="B4033" i="38"/>
  <c r="B4034" i="38"/>
  <c r="B4035" i="38"/>
  <c r="B4036" i="38"/>
  <c r="B4037" i="38"/>
  <c r="B4038" i="38"/>
  <c r="B4039" i="38"/>
  <c r="B4040" i="38"/>
  <c r="B4041" i="38"/>
  <c r="B4042" i="38"/>
  <c r="B4043" i="38"/>
  <c r="B4044" i="38"/>
  <c r="B4045" i="38"/>
  <c r="B4046" i="38"/>
  <c r="B4047" i="38"/>
  <c r="B4048" i="38"/>
  <c r="B4049" i="38"/>
  <c r="B4050" i="38"/>
  <c r="B4051" i="38"/>
  <c r="B4052" i="38"/>
  <c r="B4053" i="38"/>
  <c r="B4054" i="38"/>
  <c r="B4055" i="38"/>
  <c r="B4056" i="38"/>
  <c r="B4057" i="38"/>
  <c r="B4058" i="38"/>
  <c r="B4059" i="38"/>
  <c r="B4060" i="38"/>
  <c r="B4061" i="38"/>
  <c r="B4062" i="38"/>
  <c r="B4063" i="38"/>
  <c r="B4064" i="38"/>
  <c r="B4065" i="38"/>
  <c r="B4066" i="38"/>
  <c r="B4067" i="38"/>
  <c r="B4068" i="38"/>
  <c r="B4069" i="38"/>
  <c r="B4070" i="38"/>
  <c r="B4071" i="38"/>
  <c r="B4072" i="38"/>
  <c r="B4073" i="38"/>
  <c r="B4074" i="38"/>
  <c r="B4075" i="38"/>
  <c r="B4076" i="38"/>
  <c r="B4077" i="38"/>
  <c r="B4078" i="38"/>
  <c r="B4079" i="38"/>
  <c r="B4080" i="38"/>
  <c r="B4081" i="38"/>
  <c r="B4082" i="38"/>
  <c r="B4083" i="38"/>
  <c r="B4084" i="38"/>
  <c r="B4085" i="38"/>
  <c r="B4086" i="38"/>
  <c r="B4087" i="38"/>
  <c r="B4088" i="38"/>
  <c r="B4089" i="38"/>
  <c r="B4090" i="38"/>
  <c r="B4091" i="38"/>
  <c r="B4092" i="38"/>
  <c r="B4093" i="38"/>
  <c r="B4094" i="38"/>
  <c r="B4095" i="38"/>
  <c r="B4096" i="38"/>
  <c r="B4097" i="38"/>
  <c r="B4098" i="38"/>
  <c r="B4099" i="38"/>
  <c r="B4100" i="38"/>
  <c r="B4101" i="38"/>
  <c r="B4102" i="38"/>
  <c r="B4103" i="38"/>
  <c r="B4104" i="38"/>
  <c r="B4105" i="38"/>
  <c r="B4106" i="38"/>
  <c r="B4107" i="38"/>
  <c r="B4108" i="38"/>
  <c r="B4109" i="38"/>
  <c r="B4110" i="38"/>
  <c r="B4111" i="38"/>
  <c r="B4112" i="38"/>
  <c r="B4113" i="38"/>
  <c r="B4114" i="38"/>
  <c r="B4115" i="38"/>
  <c r="B4116" i="38"/>
  <c r="B4117" i="38"/>
  <c r="B4118" i="38"/>
  <c r="B4119" i="38"/>
  <c r="B4120" i="38"/>
  <c r="B4121" i="38"/>
  <c r="B4122" i="38"/>
  <c r="B4123" i="38"/>
  <c r="B4124" i="38"/>
  <c r="B4125" i="38"/>
  <c r="B4126" i="38"/>
  <c r="B4127" i="38"/>
  <c r="B4128" i="38"/>
  <c r="B4129" i="38"/>
  <c r="B4130" i="38"/>
  <c r="B4131" i="38"/>
  <c r="B4132" i="38"/>
  <c r="B4133" i="38"/>
  <c r="B4134" i="38"/>
  <c r="B4135" i="38"/>
  <c r="B4136" i="38"/>
  <c r="B4137" i="38"/>
  <c r="B4138" i="38"/>
  <c r="B4139" i="38"/>
  <c r="B4140" i="38"/>
  <c r="B4141" i="38"/>
  <c r="B4142" i="38"/>
  <c r="B4143" i="38"/>
  <c r="B4144" i="38"/>
  <c r="B4145" i="38"/>
  <c r="B4146" i="38"/>
  <c r="B4147" i="38"/>
  <c r="B4148" i="38"/>
  <c r="B4149" i="38"/>
  <c r="B4150" i="38"/>
  <c r="B4151" i="38"/>
  <c r="B4152" i="38"/>
  <c r="B4153" i="38"/>
  <c r="B4154" i="38"/>
  <c r="B4155" i="38"/>
  <c r="B4156" i="38"/>
  <c r="B4157" i="38"/>
  <c r="B4158" i="38"/>
  <c r="B4159" i="38"/>
  <c r="B4160" i="38"/>
  <c r="B4161" i="38"/>
  <c r="B4162" i="38"/>
  <c r="B4163" i="38"/>
  <c r="B4164" i="38"/>
  <c r="B4165" i="38"/>
  <c r="B4166" i="38"/>
  <c r="B4167" i="38"/>
  <c r="B4168" i="38"/>
  <c r="B4169" i="38"/>
  <c r="B4170" i="38"/>
  <c r="B4171" i="38"/>
  <c r="B4172" i="38"/>
  <c r="B4173" i="38"/>
  <c r="B4174" i="38"/>
  <c r="B4175" i="38"/>
  <c r="B4176" i="38"/>
  <c r="B4177" i="38"/>
  <c r="B4178" i="38"/>
  <c r="B4179" i="38"/>
  <c r="B4180" i="38"/>
  <c r="B4181" i="38"/>
  <c r="B4182" i="38"/>
  <c r="B4183" i="38"/>
  <c r="B4184" i="38"/>
  <c r="B4185" i="38"/>
  <c r="B4186" i="38"/>
  <c r="B4187" i="38"/>
  <c r="B4188" i="38"/>
  <c r="B4189" i="38"/>
  <c r="B4190" i="38"/>
  <c r="B4191" i="38"/>
  <c r="B4192" i="38"/>
  <c r="B4193" i="38"/>
  <c r="B4194" i="38"/>
  <c r="B4195" i="38"/>
  <c r="B4196" i="38"/>
  <c r="B4197" i="38"/>
  <c r="B3768" i="38"/>
  <c r="B3769" i="38"/>
  <c r="B3770" i="38"/>
  <c r="B3771" i="38"/>
  <c r="B3772" i="38"/>
  <c r="B3773" i="38"/>
  <c r="B3774" i="38"/>
  <c r="B3775" i="38"/>
  <c r="B3776" i="38"/>
  <c r="B3777" i="38"/>
  <c r="B3778" i="38"/>
  <c r="B3779" i="38"/>
  <c r="B3780" i="38"/>
  <c r="B3781" i="38"/>
  <c r="B3782" i="38"/>
  <c r="B3783" i="38"/>
  <c r="B3784" i="38"/>
  <c r="B3785" i="38"/>
  <c r="B3786" i="38"/>
  <c r="B3787" i="38"/>
  <c r="B3788" i="38"/>
  <c r="B3789" i="38"/>
  <c r="B3790" i="38"/>
  <c r="B3791" i="38"/>
  <c r="B3792" i="38"/>
  <c r="B3793" i="38"/>
  <c r="B3794" i="38"/>
  <c r="B3795" i="38"/>
  <c r="B3796" i="38"/>
  <c r="B3797" i="38"/>
  <c r="B3798" i="38"/>
  <c r="B3799" i="38"/>
  <c r="B3800" i="38"/>
  <c r="B3801" i="38"/>
  <c r="B3802" i="38"/>
  <c r="B3803" i="38"/>
  <c r="B3804" i="38"/>
  <c r="B3805" i="38"/>
  <c r="B3806" i="38"/>
  <c r="B3807" i="38"/>
  <c r="B3808" i="38"/>
  <c r="B3809" i="38"/>
  <c r="B3810" i="38"/>
  <c r="B3811" i="38"/>
  <c r="B3812" i="38"/>
  <c r="B3813" i="38"/>
  <c r="B3814" i="38"/>
  <c r="B3815" i="38"/>
  <c r="B3816" i="38"/>
  <c r="B3817" i="38"/>
  <c r="B3818" i="38"/>
  <c r="B3819" i="38"/>
  <c r="B3820" i="38"/>
  <c r="B3821" i="38"/>
  <c r="B3822" i="38"/>
  <c r="B3823" i="38"/>
  <c r="B3824" i="38"/>
  <c r="B3825" i="38"/>
  <c r="B3826" i="38"/>
  <c r="B3827" i="38"/>
  <c r="B3828" i="38"/>
  <c r="B3829" i="38"/>
  <c r="B3830" i="38"/>
  <c r="B3831" i="38"/>
  <c r="B3832" i="38"/>
  <c r="B3833" i="38"/>
  <c r="B3834" i="38"/>
  <c r="B3835" i="38"/>
  <c r="B3836" i="38"/>
  <c r="B3837" i="38"/>
  <c r="B3838" i="38"/>
  <c r="B3839" i="38"/>
  <c r="B3840" i="38"/>
  <c r="B3841" i="38"/>
  <c r="B3842" i="38"/>
  <c r="B3843" i="38"/>
  <c r="B3844" i="38"/>
  <c r="B3845" i="38"/>
  <c r="B3846" i="38"/>
  <c r="B3847" i="38"/>
  <c r="B3848" i="38"/>
  <c r="B3849" i="38"/>
  <c r="B3850" i="38"/>
  <c r="B3851" i="38"/>
  <c r="B3852" i="38"/>
  <c r="B3853" i="38"/>
  <c r="B3854" i="38"/>
  <c r="B3855" i="38"/>
  <c r="B3856" i="38"/>
  <c r="B3857" i="38"/>
  <c r="B3858" i="38"/>
  <c r="B3859" i="38"/>
  <c r="B3860" i="38"/>
  <c r="B3861" i="38"/>
  <c r="B3862" i="38"/>
  <c r="B3863" i="38"/>
  <c r="B3864" i="38"/>
  <c r="B3865" i="38"/>
  <c r="B3866" i="38"/>
  <c r="B3867" i="38"/>
  <c r="B3868" i="38"/>
  <c r="B3869" i="38"/>
  <c r="B3870" i="38"/>
  <c r="B3871" i="38"/>
  <c r="B3872" i="38"/>
  <c r="B3873" i="38"/>
  <c r="B3874" i="38"/>
  <c r="B3875" i="38"/>
  <c r="B3876" i="38"/>
  <c r="B3877" i="38"/>
  <c r="B3878" i="38"/>
  <c r="B3879" i="38"/>
  <c r="B3880" i="38"/>
  <c r="B3881" i="38"/>
  <c r="B3882" i="38"/>
  <c r="B3883" i="38"/>
  <c r="B3884" i="38"/>
  <c r="B3885" i="38"/>
  <c r="B3886" i="38"/>
  <c r="B3887" i="38"/>
  <c r="B3888" i="38"/>
  <c r="B3889" i="38"/>
  <c r="B3890" i="38"/>
  <c r="B3891" i="38"/>
  <c r="B3892" i="38"/>
  <c r="B3893" i="38"/>
  <c r="B3894" i="38"/>
  <c r="B3895" i="38"/>
  <c r="B3896" i="38"/>
  <c r="B3897" i="38"/>
  <c r="B3898" i="38"/>
  <c r="B3899" i="38"/>
  <c r="B3900" i="38"/>
  <c r="B3901" i="38"/>
  <c r="B3902" i="38"/>
  <c r="B3903" i="38"/>
  <c r="B3904" i="38"/>
  <c r="B3905" i="38"/>
  <c r="B3906" i="38"/>
  <c r="B3907" i="38"/>
  <c r="B3908" i="38"/>
  <c r="B3909" i="38"/>
  <c r="B3910" i="38"/>
  <c r="B3911" i="38"/>
  <c r="B3912" i="38"/>
  <c r="B3913" i="38"/>
  <c r="B3914" i="38"/>
  <c r="B3915" i="38"/>
  <c r="B3916" i="38"/>
  <c r="B3579" i="38"/>
  <c r="B3580" i="38"/>
  <c r="B3581" i="38"/>
  <c r="B3582" i="38"/>
  <c r="B3583" i="38"/>
  <c r="B3584" i="38"/>
  <c r="B3585" i="38"/>
  <c r="B3586" i="38"/>
  <c r="B3587" i="38"/>
  <c r="B3588" i="38"/>
  <c r="B3589" i="38"/>
  <c r="B3590" i="38"/>
  <c r="B3591" i="38"/>
  <c r="B3592" i="38"/>
  <c r="B3593" i="38"/>
  <c r="B3594" i="38"/>
  <c r="B3595" i="38"/>
  <c r="B3596" i="38"/>
  <c r="B3597" i="38"/>
  <c r="B3598" i="38"/>
  <c r="B3599" i="38"/>
  <c r="B3600" i="38"/>
  <c r="B3601" i="38"/>
  <c r="B3602" i="38"/>
  <c r="B3603" i="38"/>
  <c r="B3604" i="38"/>
  <c r="B3605" i="38"/>
  <c r="B3606" i="38"/>
  <c r="B3607" i="38"/>
  <c r="B3608" i="38"/>
  <c r="B3609" i="38"/>
  <c r="B3610" i="38"/>
  <c r="B3611" i="38"/>
  <c r="B3612" i="38"/>
  <c r="B3613" i="38"/>
  <c r="B3614" i="38"/>
  <c r="B3615" i="38"/>
  <c r="B3616" i="38"/>
  <c r="B3617" i="38"/>
  <c r="B3618" i="38"/>
  <c r="B3619" i="38"/>
  <c r="B3620" i="38"/>
  <c r="B3621" i="38"/>
  <c r="B3622" i="38"/>
  <c r="B3623" i="38"/>
  <c r="B3624" i="38"/>
  <c r="B3625" i="38"/>
  <c r="B3626" i="38"/>
  <c r="B3627" i="38"/>
  <c r="B3628" i="38"/>
  <c r="B3629" i="38"/>
  <c r="B3630" i="38"/>
  <c r="B3631" i="38"/>
  <c r="B3632" i="38"/>
  <c r="B3633" i="38"/>
  <c r="B3634" i="38"/>
  <c r="B3635" i="38"/>
  <c r="B3636" i="38"/>
  <c r="B3637" i="38"/>
  <c r="B3638" i="38"/>
  <c r="B3639" i="38"/>
  <c r="B3640" i="38"/>
  <c r="B3641" i="38"/>
  <c r="B3642" i="38"/>
  <c r="B3643" i="38"/>
  <c r="B3644" i="38"/>
  <c r="B3645" i="38"/>
  <c r="B3646" i="38"/>
  <c r="B3647" i="38"/>
  <c r="B3648" i="38"/>
  <c r="B3649" i="38"/>
  <c r="B3650" i="38"/>
  <c r="B3651" i="38"/>
  <c r="B3652" i="38"/>
  <c r="B3653" i="38"/>
  <c r="B3654" i="38"/>
  <c r="B3655" i="38"/>
  <c r="B3656" i="38"/>
  <c r="B3657" i="38"/>
  <c r="B3658" i="38"/>
  <c r="B3659" i="38"/>
  <c r="B3660" i="38"/>
  <c r="B3661" i="38"/>
  <c r="B3662" i="38"/>
  <c r="B3663" i="38"/>
  <c r="B3664" i="38"/>
  <c r="B3665" i="38"/>
  <c r="B3666" i="38"/>
  <c r="B3667" i="38"/>
  <c r="B3668" i="38"/>
  <c r="B3669" i="38"/>
  <c r="B3670" i="38"/>
  <c r="B3671" i="38"/>
  <c r="B3672" i="38"/>
  <c r="B3673" i="38"/>
  <c r="B3674" i="38"/>
  <c r="B3675" i="38"/>
  <c r="B3676" i="38"/>
  <c r="B3677" i="38"/>
  <c r="B3678" i="38"/>
  <c r="B3679" i="38"/>
  <c r="B3680" i="38"/>
  <c r="B3681" i="38"/>
  <c r="B3682" i="38"/>
  <c r="B3683" i="38"/>
  <c r="B3684" i="38"/>
  <c r="B3685" i="38"/>
  <c r="B3686" i="38"/>
  <c r="B3687" i="38"/>
  <c r="B3688" i="38"/>
  <c r="B3689" i="38"/>
  <c r="B3690" i="38"/>
  <c r="B3691" i="38"/>
  <c r="B3692" i="38"/>
  <c r="B3693" i="38"/>
  <c r="B3694" i="38"/>
  <c r="B3695" i="38"/>
  <c r="B3696" i="38"/>
  <c r="B3697" i="38"/>
  <c r="B3698" i="38"/>
  <c r="B3699" i="38"/>
  <c r="B3700" i="38"/>
  <c r="B3701" i="38"/>
  <c r="B3702" i="38"/>
  <c r="B3703" i="38"/>
  <c r="B3704" i="38"/>
  <c r="B3705" i="38"/>
  <c r="B3706" i="38"/>
  <c r="B3707" i="38"/>
  <c r="B3708" i="38"/>
  <c r="B3709" i="38"/>
  <c r="B3710" i="38"/>
  <c r="B3711" i="38"/>
  <c r="B3712" i="38"/>
  <c r="B3713" i="38"/>
  <c r="B3714" i="38"/>
  <c r="B3715" i="38"/>
  <c r="B3716" i="38"/>
  <c r="B3717" i="38"/>
  <c r="B3718" i="38"/>
  <c r="B3719" i="38"/>
  <c r="B3720" i="38"/>
  <c r="B3721" i="38"/>
  <c r="B3722" i="38"/>
  <c r="B3723" i="38"/>
  <c r="B3724" i="38"/>
  <c r="B3725" i="38"/>
  <c r="B3726" i="38"/>
  <c r="B3727" i="38"/>
  <c r="B3728" i="38"/>
  <c r="B3729" i="38"/>
  <c r="B3730" i="38"/>
  <c r="B3731" i="38"/>
  <c r="B3732" i="38"/>
  <c r="B3733" i="38"/>
  <c r="B3734" i="38"/>
  <c r="B3735" i="38"/>
  <c r="B3736" i="38"/>
  <c r="B3737" i="38"/>
  <c r="B3738" i="38"/>
  <c r="B3739" i="38"/>
  <c r="B3740" i="38"/>
  <c r="B3741" i="38"/>
  <c r="B3742" i="38"/>
  <c r="B3743" i="38"/>
  <c r="B3744" i="38"/>
  <c r="B3745" i="38"/>
  <c r="B3746" i="38"/>
  <c r="B3747" i="38"/>
  <c r="B3748" i="38"/>
  <c r="B3749" i="38"/>
  <c r="B3750" i="38"/>
  <c r="B3751" i="38"/>
  <c r="B3752" i="38"/>
  <c r="B3753" i="38"/>
  <c r="B3754" i="38"/>
  <c r="B3755" i="38"/>
  <c r="B3756" i="38"/>
  <c r="B3757" i="38"/>
  <c r="B3758" i="38"/>
  <c r="B3759" i="38"/>
  <c r="B3760" i="38"/>
  <c r="B3761" i="38"/>
  <c r="B3762" i="38"/>
  <c r="B3763" i="38"/>
  <c r="B3764" i="38"/>
  <c r="B3765" i="38"/>
  <c r="B3506" i="38"/>
  <c r="B3507" i="38"/>
  <c r="B3508" i="38"/>
  <c r="B3509" i="38"/>
  <c r="B3510" i="38"/>
  <c r="B3511" i="38"/>
  <c r="B3512" i="38"/>
  <c r="B3513" i="38"/>
  <c r="B3514" i="38"/>
  <c r="B3515" i="38"/>
  <c r="B3516" i="38"/>
  <c r="B3517" i="38"/>
  <c r="B3518" i="38"/>
  <c r="B3519" i="38"/>
  <c r="B3520" i="38"/>
  <c r="B3521" i="38"/>
  <c r="B3522" i="38"/>
  <c r="B3523" i="38"/>
  <c r="B3524" i="38"/>
  <c r="B3525" i="38"/>
  <c r="B3526" i="38"/>
  <c r="B3527" i="38"/>
  <c r="B3528" i="38"/>
  <c r="B3529" i="38"/>
  <c r="B3530" i="38"/>
  <c r="B3531" i="38"/>
  <c r="B3532" i="38"/>
  <c r="B3533" i="38"/>
  <c r="B3534" i="38"/>
  <c r="B3535" i="38"/>
  <c r="B3536" i="38"/>
  <c r="B3537" i="38"/>
  <c r="B3538" i="38"/>
  <c r="B3539" i="38"/>
  <c r="B3540" i="38"/>
  <c r="B3541" i="38"/>
  <c r="B3542" i="38"/>
  <c r="B3543" i="38"/>
  <c r="B3544" i="38"/>
  <c r="B3545" i="38"/>
  <c r="B3546" i="38"/>
  <c r="B3547" i="38"/>
  <c r="B3548" i="38"/>
  <c r="B3549" i="38"/>
  <c r="B3550" i="38"/>
  <c r="B3551" i="38"/>
  <c r="B3552" i="38"/>
  <c r="B3553" i="38"/>
  <c r="B3554" i="38"/>
  <c r="B3555" i="38"/>
  <c r="B3556" i="38"/>
  <c r="B3557" i="38"/>
  <c r="B3558" i="38"/>
  <c r="B3559" i="38"/>
  <c r="B3560" i="38"/>
  <c r="B3561" i="38"/>
  <c r="B3562" i="38"/>
  <c r="B3563" i="38"/>
  <c r="B3564" i="38"/>
  <c r="B3565" i="38"/>
  <c r="B3566" i="38"/>
  <c r="B3567" i="38"/>
  <c r="B3568" i="38"/>
  <c r="B3569" i="38"/>
  <c r="B3570" i="38"/>
  <c r="B3571" i="38"/>
  <c r="B3572" i="38"/>
  <c r="B3573" i="38"/>
  <c r="B3574" i="38"/>
  <c r="B3575" i="38"/>
  <c r="B3576" i="38"/>
  <c r="B3128" i="38"/>
  <c r="B3129" i="38"/>
  <c r="B3130" i="38"/>
  <c r="B3131" i="38"/>
  <c r="B3132" i="38"/>
  <c r="B3133" i="38"/>
  <c r="B3134" i="38"/>
  <c r="B3135" i="38"/>
  <c r="B3136" i="38"/>
  <c r="B3137" i="38"/>
  <c r="B3138" i="38"/>
  <c r="B3139" i="38"/>
  <c r="B3140" i="38"/>
  <c r="B3141" i="38"/>
  <c r="B3142" i="38"/>
  <c r="B3143" i="38"/>
  <c r="B3144" i="38"/>
  <c r="B3145" i="38"/>
  <c r="B3146" i="38"/>
  <c r="B3147" i="38"/>
  <c r="B3148" i="38"/>
  <c r="B3149" i="38"/>
  <c r="B3150" i="38"/>
  <c r="B3151" i="38"/>
  <c r="B3152" i="38"/>
  <c r="B3153" i="38"/>
  <c r="B3154" i="38"/>
  <c r="B3155" i="38"/>
  <c r="B3156" i="38"/>
  <c r="B3157" i="38"/>
  <c r="B3158" i="38"/>
  <c r="B3159" i="38"/>
  <c r="B3160" i="38"/>
  <c r="B3161" i="38"/>
  <c r="B3162" i="38"/>
  <c r="B3163" i="38"/>
  <c r="B3164" i="38"/>
  <c r="B3165" i="38"/>
  <c r="B3166" i="38"/>
  <c r="B3167" i="38"/>
  <c r="B3168" i="38"/>
  <c r="B3169" i="38"/>
  <c r="B3170" i="38"/>
  <c r="B3171" i="38"/>
  <c r="B3172" i="38"/>
  <c r="B3173" i="38"/>
  <c r="B3174" i="38"/>
  <c r="B3175" i="38"/>
  <c r="B3176" i="38"/>
  <c r="B3177" i="38"/>
  <c r="B3178" i="38"/>
  <c r="B3179" i="38"/>
  <c r="B3180" i="38"/>
  <c r="B3181" i="38"/>
  <c r="B3182" i="38"/>
  <c r="B3183" i="38"/>
  <c r="B3184" i="38"/>
  <c r="B3185" i="38"/>
  <c r="B3186" i="38"/>
  <c r="B3187" i="38"/>
  <c r="B3188" i="38"/>
  <c r="B3189" i="38"/>
  <c r="B3190" i="38"/>
  <c r="B3191" i="38"/>
  <c r="B3192" i="38"/>
  <c r="B3193" i="38"/>
  <c r="B3194" i="38"/>
  <c r="B3195" i="38"/>
  <c r="B3196" i="38"/>
  <c r="B3197" i="38"/>
  <c r="B3198" i="38"/>
  <c r="B3199" i="38"/>
  <c r="B3200" i="38"/>
  <c r="B3201" i="38"/>
  <c r="B3202" i="38"/>
  <c r="B3203" i="38"/>
  <c r="B3204" i="38"/>
  <c r="B3205" i="38"/>
  <c r="B3206" i="38"/>
  <c r="B3207" i="38"/>
  <c r="B3208" i="38"/>
  <c r="B3209" i="38"/>
  <c r="B3210" i="38"/>
  <c r="B3211" i="38"/>
  <c r="B3212" i="38"/>
  <c r="B3213" i="38"/>
  <c r="B3214" i="38"/>
  <c r="B3215" i="38"/>
  <c r="B3216" i="38"/>
  <c r="B3217" i="38"/>
  <c r="B3218" i="38"/>
  <c r="B3219" i="38"/>
  <c r="B3220" i="38"/>
  <c r="B3221" i="38"/>
  <c r="B3222" i="38"/>
  <c r="B3223" i="38"/>
  <c r="B3224" i="38"/>
  <c r="B3225" i="38"/>
  <c r="B3226" i="38"/>
  <c r="B3227" i="38"/>
  <c r="B3228" i="38"/>
  <c r="B3229" i="38"/>
  <c r="B3230" i="38"/>
  <c r="B3231" i="38"/>
  <c r="B3232" i="38"/>
  <c r="B3233" i="38"/>
  <c r="B3234" i="38"/>
  <c r="B3235" i="38"/>
  <c r="B3236" i="38"/>
  <c r="B3237" i="38"/>
  <c r="B3238" i="38"/>
  <c r="B3239" i="38"/>
  <c r="B3240" i="38"/>
  <c r="B3241" i="38"/>
  <c r="B3242" i="38"/>
  <c r="B3243" i="38"/>
  <c r="B3244" i="38"/>
  <c r="B3245" i="38"/>
  <c r="B3246" i="38"/>
  <c r="B3247" i="38"/>
  <c r="B3248" i="38"/>
  <c r="B3249" i="38"/>
  <c r="B3250" i="38"/>
  <c r="B3251" i="38"/>
  <c r="B3252" i="38"/>
  <c r="B3253" i="38"/>
  <c r="B3254" i="38"/>
  <c r="B3255" i="38"/>
  <c r="B3256" i="38"/>
  <c r="B3257" i="38"/>
  <c r="B3258" i="38"/>
  <c r="B3259" i="38"/>
  <c r="B3260" i="38"/>
  <c r="B3261" i="38"/>
  <c r="B3262" i="38"/>
  <c r="B3263" i="38"/>
  <c r="B3264" i="38"/>
  <c r="B3265" i="38"/>
  <c r="B3266" i="38"/>
  <c r="B3267" i="38"/>
  <c r="B3268" i="38"/>
  <c r="B3269" i="38"/>
  <c r="B3270" i="38"/>
  <c r="B3271" i="38"/>
  <c r="B3272" i="38"/>
  <c r="B3273" i="38"/>
  <c r="B3274" i="38"/>
  <c r="B3275" i="38"/>
  <c r="B3276" i="38"/>
  <c r="B3277" i="38"/>
  <c r="B3278" i="38"/>
  <c r="B3279" i="38"/>
  <c r="B3280" i="38"/>
  <c r="B3281" i="38"/>
  <c r="B3282" i="38"/>
  <c r="B3283" i="38"/>
  <c r="B3284" i="38"/>
  <c r="B3285" i="38"/>
  <c r="B3286" i="38"/>
  <c r="B3287" i="38"/>
  <c r="B3288" i="38"/>
  <c r="B3289" i="38"/>
  <c r="B3290" i="38"/>
  <c r="B3291" i="38"/>
  <c r="B3292" i="38"/>
  <c r="B3293" i="38"/>
  <c r="B3294" i="38"/>
  <c r="B3295" i="38"/>
  <c r="B3296" i="38"/>
  <c r="B3297" i="38"/>
  <c r="B3298" i="38"/>
  <c r="B3299" i="38"/>
  <c r="B3300" i="38"/>
  <c r="B3301" i="38"/>
  <c r="B3302" i="38"/>
  <c r="B3303" i="38"/>
  <c r="B3304" i="38"/>
  <c r="B3305" i="38"/>
  <c r="B3306" i="38"/>
  <c r="B3307" i="38"/>
  <c r="B3308" i="38"/>
  <c r="B3309" i="38"/>
  <c r="B3310" i="38"/>
  <c r="B3311" i="38"/>
  <c r="B3312" i="38"/>
  <c r="B3313" i="38"/>
  <c r="B3314" i="38"/>
  <c r="B3315" i="38"/>
  <c r="B3316" i="38"/>
  <c r="B3317" i="38"/>
  <c r="B3318" i="38"/>
  <c r="B3319" i="38"/>
  <c r="B3320" i="38"/>
  <c r="B3321" i="38"/>
  <c r="B3322" i="38"/>
  <c r="B3323" i="38"/>
  <c r="B3324" i="38"/>
  <c r="B3325" i="38"/>
  <c r="B3326" i="38"/>
  <c r="B3327" i="38"/>
  <c r="B3328" i="38"/>
  <c r="B3329" i="38"/>
  <c r="B3330" i="38"/>
  <c r="B3331" i="38"/>
  <c r="B3332" i="38"/>
  <c r="B3333" i="38"/>
  <c r="B3334" i="38"/>
  <c r="B3335" i="38"/>
  <c r="B3336" i="38"/>
  <c r="B3337" i="38"/>
  <c r="B3338" i="38"/>
  <c r="B3339" i="38"/>
  <c r="B3340" i="38"/>
  <c r="B3341" i="38"/>
  <c r="B3342" i="38"/>
  <c r="B3343" i="38"/>
  <c r="B3344" i="38"/>
  <c r="B3345" i="38"/>
  <c r="B3346" i="38"/>
  <c r="B3347" i="38"/>
  <c r="B3348" i="38"/>
  <c r="B3349" i="38"/>
  <c r="B3350" i="38"/>
  <c r="B3351" i="38"/>
  <c r="B3352" i="38"/>
  <c r="B3353" i="38"/>
  <c r="B3354" i="38"/>
  <c r="B3355" i="38"/>
  <c r="B3356" i="38"/>
  <c r="B3357" i="38"/>
  <c r="B3358" i="38"/>
  <c r="B3359" i="38"/>
  <c r="B3360" i="38"/>
  <c r="B3361" i="38"/>
  <c r="B3362" i="38"/>
  <c r="B3363" i="38"/>
  <c r="B3364" i="38"/>
  <c r="B3365" i="38"/>
  <c r="B3366" i="38"/>
  <c r="B3367" i="38"/>
  <c r="B3368" i="38"/>
  <c r="B3369" i="38"/>
  <c r="B3370" i="38"/>
  <c r="B3371" i="38"/>
  <c r="B3372" i="38"/>
  <c r="B3373" i="38"/>
  <c r="B3374" i="38"/>
  <c r="B3375" i="38"/>
  <c r="B3376" i="38"/>
  <c r="B3377" i="38"/>
  <c r="B3378" i="38"/>
  <c r="B3379" i="38"/>
  <c r="B3380" i="38"/>
  <c r="B3381" i="38"/>
  <c r="B3382" i="38"/>
  <c r="B3383" i="38"/>
  <c r="B3384" i="38"/>
  <c r="B3385" i="38"/>
  <c r="B3386" i="38"/>
  <c r="B3387" i="38"/>
  <c r="B3388" i="38"/>
  <c r="B3389" i="38"/>
  <c r="B3390" i="38"/>
  <c r="B3391" i="38"/>
  <c r="B3392" i="38"/>
  <c r="B3393" i="38"/>
  <c r="B3394" i="38"/>
  <c r="B3395" i="38"/>
  <c r="B3396" i="38"/>
  <c r="B3397" i="38"/>
  <c r="B3398" i="38"/>
  <c r="B3399" i="38"/>
  <c r="B3400" i="38"/>
  <c r="B3401" i="38"/>
  <c r="B3402" i="38"/>
  <c r="B3403" i="38"/>
  <c r="B3404" i="38"/>
  <c r="B3405" i="38"/>
  <c r="B3406" i="38"/>
  <c r="B3407" i="38"/>
  <c r="B3408" i="38"/>
  <c r="B3409" i="38"/>
  <c r="B3410" i="38"/>
  <c r="B3411" i="38"/>
  <c r="B3412" i="38"/>
  <c r="B3413" i="38"/>
  <c r="B3414" i="38"/>
  <c r="B3415" i="38"/>
  <c r="B3416" i="38"/>
  <c r="B3417" i="38"/>
  <c r="B3418" i="38"/>
  <c r="B3419" i="38"/>
  <c r="B3420" i="38"/>
  <c r="B3421" i="38"/>
  <c r="B3422" i="38"/>
  <c r="B3423" i="38"/>
  <c r="B3424" i="38"/>
  <c r="B3425" i="38"/>
  <c r="B3426" i="38"/>
  <c r="B3427" i="38"/>
  <c r="B3428" i="38"/>
  <c r="B3429" i="38"/>
  <c r="B3430" i="38"/>
  <c r="B3431" i="38"/>
  <c r="B3432" i="38"/>
  <c r="B3433" i="38"/>
  <c r="B3434" i="38"/>
  <c r="B3435" i="38"/>
  <c r="B3436" i="38"/>
  <c r="B3437" i="38"/>
  <c r="B3438" i="38"/>
  <c r="B3439" i="38"/>
  <c r="B3440" i="38"/>
  <c r="B3441" i="38"/>
  <c r="B3442" i="38"/>
  <c r="B3443" i="38"/>
  <c r="B3444" i="38"/>
  <c r="B3445" i="38"/>
  <c r="B3446" i="38"/>
  <c r="B3447" i="38"/>
  <c r="B3448" i="38"/>
  <c r="B3449" i="38"/>
  <c r="B3450" i="38"/>
  <c r="B3451" i="38"/>
  <c r="B3452" i="38"/>
  <c r="B3453" i="38"/>
  <c r="B3454" i="38"/>
  <c r="B3455" i="38"/>
  <c r="B3456" i="38"/>
  <c r="B3457" i="38"/>
  <c r="B3458" i="38"/>
  <c r="B3459" i="38"/>
  <c r="B3460" i="38"/>
  <c r="B3461" i="38"/>
  <c r="B3462" i="38"/>
  <c r="B3463" i="38"/>
  <c r="B3464" i="38"/>
  <c r="B3465" i="38"/>
  <c r="B3466" i="38"/>
  <c r="B3467" i="38"/>
  <c r="B3468" i="38"/>
  <c r="B3469" i="38"/>
  <c r="B3470" i="38"/>
  <c r="B3471" i="38"/>
  <c r="B3472" i="38"/>
  <c r="B3473" i="38"/>
  <c r="B3474" i="38"/>
  <c r="B3475" i="38"/>
  <c r="B3476" i="38"/>
  <c r="B3477" i="38"/>
  <c r="B3478" i="38"/>
  <c r="B3479" i="38"/>
  <c r="B3480" i="38"/>
  <c r="B3481" i="38"/>
  <c r="B3482" i="38"/>
  <c r="B3483" i="38"/>
  <c r="B3484" i="38"/>
  <c r="B3485" i="38"/>
  <c r="B3486" i="38"/>
  <c r="B3487" i="38"/>
  <c r="B3488" i="38"/>
  <c r="B3489" i="38"/>
  <c r="B3490" i="38"/>
  <c r="B3491" i="38"/>
  <c r="B3492" i="38"/>
  <c r="B3493" i="38"/>
  <c r="B3494" i="38"/>
  <c r="B3495" i="38"/>
  <c r="B3496" i="38"/>
  <c r="B3497" i="38"/>
  <c r="B3498" i="38"/>
  <c r="B3499" i="38"/>
  <c r="B3500" i="38"/>
  <c r="B3501" i="38"/>
  <c r="B3502" i="38"/>
  <c r="B3503" i="38"/>
  <c r="B2893" i="38"/>
  <c r="B2894" i="38"/>
  <c r="B2895" i="38"/>
  <c r="B2896" i="38"/>
  <c r="B2897" i="38"/>
  <c r="B2898" i="38"/>
  <c r="B2899" i="38"/>
  <c r="B2900" i="38"/>
  <c r="B2901" i="38"/>
  <c r="B2902" i="38"/>
  <c r="B2903" i="38"/>
  <c r="B2904" i="38"/>
  <c r="B2905" i="38"/>
  <c r="B2906" i="38"/>
  <c r="B2907" i="38"/>
  <c r="B2908" i="38"/>
  <c r="B2909" i="38"/>
  <c r="B2910" i="38"/>
  <c r="B2911" i="38"/>
  <c r="B2912" i="38"/>
  <c r="B2913" i="38"/>
  <c r="B2914" i="38"/>
  <c r="B2915" i="38"/>
  <c r="B2916" i="38"/>
  <c r="B2917" i="38"/>
  <c r="B2918" i="38"/>
  <c r="B2919" i="38"/>
  <c r="B2920" i="38"/>
  <c r="B2921" i="38"/>
  <c r="B2922" i="38"/>
  <c r="B2923" i="38"/>
  <c r="B2924" i="38"/>
  <c r="B2925" i="38"/>
  <c r="B2926" i="38"/>
  <c r="B2927" i="38"/>
  <c r="B2928" i="38"/>
  <c r="B2929" i="38"/>
  <c r="B2930" i="38"/>
  <c r="B2931" i="38"/>
  <c r="B2932" i="38"/>
  <c r="B2933" i="38"/>
  <c r="B2934" i="38"/>
  <c r="B2935" i="38"/>
  <c r="B2936" i="38"/>
  <c r="B2937" i="38"/>
  <c r="B2938" i="38"/>
  <c r="B2939" i="38"/>
  <c r="B2940" i="38"/>
  <c r="B2941" i="38"/>
  <c r="B2942" i="38"/>
  <c r="B2943" i="38"/>
  <c r="B2944" i="38"/>
  <c r="B2945" i="38"/>
  <c r="B2946" i="38"/>
  <c r="B2947" i="38"/>
  <c r="B2948" i="38"/>
  <c r="B2949" i="38"/>
  <c r="B2950" i="38"/>
  <c r="B2951" i="38"/>
  <c r="B2952" i="38"/>
  <c r="B2953" i="38"/>
  <c r="B2954" i="38"/>
  <c r="B2955" i="38"/>
  <c r="B2956" i="38"/>
  <c r="B2957" i="38"/>
  <c r="B2958" i="38"/>
  <c r="B2959" i="38"/>
  <c r="B2960" i="38"/>
  <c r="B2961" i="38"/>
  <c r="B2962" i="38"/>
  <c r="B2963" i="38"/>
  <c r="B2964" i="38"/>
  <c r="B2965" i="38"/>
  <c r="B2966" i="38"/>
  <c r="B2967" i="38"/>
  <c r="B2968" i="38"/>
  <c r="B2969" i="38"/>
  <c r="B2970" i="38"/>
  <c r="B2971" i="38"/>
  <c r="B2972" i="38"/>
  <c r="B2973" i="38"/>
  <c r="B2974" i="38"/>
  <c r="B2975" i="38"/>
  <c r="B2976" i="38"/>
  <c r="B2977" i="38"/>
  <c r="B2978" i="38"/>
  <c r="B2979" i="38"/>
  <c r="B2980" i="38"/>
  <c r="B2981" i="38"/>
  <c r="B2982" i="38"/>
  <c r="B2983" i="38"/>
  <c r="B2984" i="38"/>
  <c r="B2985" i="38"/>
  <c r="B2986" i="38"/>
  <c r="B2987" i="38"/>
  <c r="B2988" i="38"/>
  <c r="B2989" i="38"/>
  <c r="B2990" i="38"/>
  <c r="B2991" i="38"/>
  <c r="B2992" i="38"/>
  <c r="B2993" i="38"/>
  <c r="B2994" i="38"/>
  <c r="B2995" i="38"/>
  <c r="B2996" i="38"/>
  <c r="B2997" i="38"/>
  <c r="B2998" i="38"/>
  <c r="B2999" i="38"/>
  <c r="B3000" i="38"/>
  <c r="B3001" i="38"/>
  <c r="B3002" i="38"/>
  <c r="B3003" i="38"/>
  <c r="B3004" i="38"/>
  <c r="B3005" i="38"/>
  <c r="B3006" i="38"/>
  <c r="B3007" i="38"/>
  <c r="B3008" i="38"/>
  <c r="B3009" i="38"/>
  <c r="B3010" i="38"/>
  <c r="B3011" i="38"/>
  <c r="B3012" i="38"/>
  <c r="B3013" i="38"/>
  <c r="B3014" i="38"/>
  <c r="B3015" i="38"/>
  <c r="B3016" i="38"/>
  <c r="B3017" i="38"/>
  <c r="B3018" i="38"/>
  <c r="B3019" i="38"/>
  <c r="B3020" i="38"/>
  <c r="B3021" i="38"/>
  <c r="B3022" i="38"/>
  <c r="B3023" i="38"/>
  <c r="B3024" i="38"/>
  <c r="B3025" i="38"/>
  <c r="B3026" i="38"/>
  <c r="B3027" i="38"/>
  <c r="B3028" i="38"/>
  <c r="B3029" i="38"/>
  <c r="B3030" i="38"/>
  <c r="B3031" i="38"/>
  <c r="B3032" i="38"/>
  <c r="B3033" i="38"/>
  <c r="B3034" i="38"/>
  <c r="B3035" i="38"/>
  <c r="B3036" i="38"/>
  <c r="B3037" i="38"/>
  <c r="B3038" i="38"/>
  <c r="B3039" i="38"/>
  <c r="B3040" i="38"/>
  <c r="B3041" i="38"/>
  <c r="B3042" i="38"/>
  <c r="B3043" i="38"/>
  <c r="B3044" i="38"/>
  <c r="B3045" i="38"/>
  <c r="B3046" i="38"/>
  <c r="B3047" i="38"/>
  <c r="B3048" i="38"/>
  <c r="B3049" i="38"/>
  <c r="B3050" i="38"/>
  <c r="B3051" i="38"/>
  <c r="B3052" i="38"/>
  <c r="B3053" i="38"/>
  <c r="B3054" i="38"/>
  <c r="B3055" i="38"/>
  <c r="B3056" i="38"/>
  <c r="B3057" i="38"/>
  <c r="B3058" i="38"/>
  <c r="B3059" i="38"/>
  <c r="B3060" i="38"/>
  <c r="B3061" i="38"/>
  <c r="B3062" i="38"/>
  <c r="B3063" i="38"/>
  <c r="B3064" i="38"/>
  <c r="B3065" i="38"/>
  <c r="B3066" i="38"/>
  <c r="B3067" i="38"/>
  <c r="B3068" i="38"/>
  <c r="B3069" i="38"/>
  <c r="B3070" i="38"/>
  <c r="B3071" i="38"/>
  <c r="B3072" i="38"/>
  <c r="B3073" i="38"/>
  <c r="B3074" i="38"/>
  <c r="B3075" i="38"/>
  <c r="B3076" i="38"/>
  <c r="B3077" i="38"/>
  <c r="B3078" i="38"/>
  <c r="B3079" i="38"/>
  <c r="B3080" i="38"/>
  <c r="B3081" i="38"/>
  <c r="B3082" i="38"/>
  <c r="B3083" i="38"/>
  <c r="B3084" i="38"/>
  <c r="B3085" i="38"/>
  <c r="B3086" i="38"/>
  <c r="B3087" i="38"/>
  <c r="B3088" i="38"/>
  <c r="B3089" i="38"/>
  <c r="B3090" i="38"/>
  <c r="B3091" i="38"/>
  <c r="B3092" i="38"/>
  <c r="B3093" i="38"/>
  <c r="B3094" i="38"/>
  <c r="B3095" i="38"/>
  <c r="B3096" i="38"/>
  <c r="B3097" i="38"/>
  <c r="B3098" i="38"/>
  <c r="B3099" i="38"/>
  <c r="B3100" i="38"/>
  <c r="B3101" i="38"/>
  <c r="B3102" i="38"/>
  <c r="B3103" i="38"/>
  <c r="B3104" i="38"/>
  <c r="B3105" i="38"/>
  <c r="B3106" i="38"/>
  <c r="B3107" i="38"/>
  <c r="B3108" i="38"/>
  <c r="B3109" i="38"/>
  <c r="B3110" i="38"/>
  <c r="B3111" i="38"/>
  <c r="B3112" i="38"/>
  <c r="B3113" i="38"/>
  <c r="B3114" i="38"/>
  <c r="B3115" i="38"/>
  <c r="B3116" i="38"/>
  <c r="B3117" i="38"/>
  <c r="B3118" i="38"/>
  <c r="B3119" i="38"/>
  <c r="B3120" i="38"/>
  <c r="B3121" i="38"/>
  <c r="B3122" i="38"/>
  <c r="B3123" i="38"/>
  <c r="B3124" i="38"/>
  <c r="B3125" i="38"/>
  <c r="B2829" i="38"/>
  <c r="B2830" i="38"/>
  <c r="B2831" i="38"/>
  <c r="B2832" i="38"/>
  <c r="B2833" i="38"/>
  <c r="B2834" i="38"/>
  <c r="B2835" i="38"/>
  <c r="B2836" i="38"/>
  <c r="B2837" i="38"/>
  <c r="B2838" i="38"/>
  <c r="B2839" i="38"/>
  <c r="B2840" i="38"/>
  <c r="B2841" i="38"/>
  <c r="B2842" i="38"/>
  <c r="B2843" i="38"/>
  <c r="B2844" i="38"/>
  <c r="B2845" i="38"/>
  <c r="B2846" i="38"/>
  <c r="B2847" i="38"/>
  <c r="B2848" i="38"/>
  <c r="B2849" i="38"/>
  <c r="B2850" i="38"/>
  <c r="B2851" i="38"/>
  <c r="B2852" i="38"/>
  <c r="B2853" i="38"/>
  <c r="B2854" i="38"/>
  <c r="B2855" i="38"/>
  <c r="B2856" i="38"/>
  <c r="B2857" i="38"/>
  <c r="B2858" i="38"/>
  <c r="B2859" i="38"/>
  <c r="B2860" i="38"/>
  <c r="B2861" i="38"/>
  <c r="B2862" i="38"/>
  <c r="B2863" i="38"/>
  <c r="B2864" i="38"/>
  <c r="B2865" i="38"/>
  <c r="B2866" i="38"/>
  <c r="B2867" i="38"/>
  <c r="B2868" i="38"/>
  <c r="B2869" i="38"/>
  <c r="B2870" i="38"/>
  <c r="B2871" i="38"/>
  <c r="B2872" i="38"/>
  <c r="B2873" i="38"/>
  <c r="B2874" i="38"/>
  <c r="B2875" i="38"/>
  <c r="B2876" i="38"/>
  <c r="B2877" i="38"/>
  <c r="B2878" i="38"/>
  <c r="B2879" i="38"/>
  <c r="B2880" i="38"/>
  <c r="B2881" i="38"/>
  <c r="B2882" i="38"/>
  <c r="B2883" i="38"/>
  <c r="B2884" i="38"/>
  <c r="B2885" i="38"/>
  <c r="B2886" i="38"/>
  <c r="B2887" i="38"/>
  <c r="B2888" i="38"/>
  <c r="B2889" i="38"/>
  <c r="B2729" i="38"/>
  <c r="B2730" i="38"/>
  <c r="B2731" i="38"/>
  <c r="B2732" i="38"/>
  <c r="B2733" i="38"/>
  <c r="B2734" i="38"/>
  <c r="B2735" i="38"/>
  <c r="B2736" i="38"/>
  <c r="B2737" i="38"/>
  <c r="B2738" i="38"/>
  <c r="B2739" i="38"/>
  <c r="B2740" i="38"/>
  <c r="B2741" i="38"/>
  <c r="B2742" i="38"/>
  <c r="B2743" i="38"/>
  <c r="B2744" i="38"/>
  <c r="B2745" i="38"/>
  <c r="B2746" i="38"/>
  <c r="B2747" i="38"/>
  <c r="B2748" i="38"/>
  <c r="B2749" i="38"/>
  <c r="B2750" i="38"/>
  <c r="B2751" i="38"/>
  <c r="B2752" i="38"/>
  <c r="B2753" i="38"/>
  <c r="B2754" i="38"/>
  <c r="B2755" i="38"/>
  <c r="B2756" i="38"/>
  <c r="B2757" i="38"/>
  <c r="B2758" i="38"/>
  <c r="B2759" i="38"/>
  <c r="B2760" i="38"/>
  <c r="B2761" i="38"/>
  <c r="B2762" i="38"/>
  <c r="B2763" i="38"/>
  <c r="B2764" i="38"/>
  <c r="B2765" i="38"/>
  <c r="B2766" i="38"/>
  <c r="B2767" i="38"/>
  <c r="B2768" i="38"/>
  <c r="B2769" i="38"/>
  <c r="B2770" i="38"/>
  <c r="B2771" i="38"/>
  <c r="B2772" i="38"/>
  <c r="B2773" i="38"/>
  <c r="B2774" i="38"/>
  <c r="B2775" i="38"/>
  <c r="B2776" i="38"/>
  <c r="B2777" i="38"/>
  <c r="B2778" i="38"/>
  <c r="B2779" i="38"/>
  <c r="B2780" i="38"/>
  <c r="B2781" i="38"/>
  <c r="B2782" i="38"/>
  <c r="B2783" i="38"/>
  <c r="B2784" i="38"/>
  <c r="B2785" i="38"/>
  <c r="B2786" i="38"/>
  <c r="B2787" i="38"/>
  <c r="B2788" i="38"/>
  <c r="B2789" i="38"/>
  <c r="B2790" i="38"/>
  <c r="B2791" i="38"/>
  <c r="B2792" i="38"/>
  <c r="B2793" i="38"/>
  <c r="B2794" i="38"/>
  <c r="B2795" i="38"/>
  <c r="B2796" i="38"/>
  <c r="B2797" i="38"/>
  <c r="B2798" i="38"/>
  <c r="B2799" i="38"/>
  <c r="B2800" i="38"/>
  <c r="B2801" i="38"/>
  <c r="B2802" i="38"/>
  <c r="B2803" i="38"/>
  <c r="B2804" i="38"/>
  <c r="B2805" i="38"/>
  <c r="B2806" i="38"/>
  <c r="B2807" i="38"/>
  <c r="B2808" i="38"/>
  <c r="B2809" i="38"/>
  <c r="B2810" i="38"/>
  <c r="B2811" i="38"/>
  <c r="B2812" i="38"/>
  <c r="B2813" i="38"/>
  <c r="B2814" i="38"/>
  <c r="B2815" i="38"/>
  <c r="B2816" i="38"/>
  <c r="B2817" i="38"/>
  <c r="B2818" i="38"/>
  <c r="B2819" i="38"/>
  <c r="B2820" i="38"/>
  <c r="B2821" i="38"/>
  <c r="B2822" i="38"/>
  <c r="B2823" i="38"/>
  <c r="B2824" i="38"/>
  <c r="B2825" i="38"/>
  <c r="B2826" i="38"/>
  <c r="B2577" i="38"/>
  <c r="B2578" i="38"/>
  <c r="B2579" i="38"/>
  <c r="B2580" i="38"/>
  <c r="B2581" i="38"/>
  <c r="B2582" i="38"/>
  <c r="B2583" i="38"/>
  <c r="B2584" i="38"/>
  <c r="B2585" i="38"/>
  <c r="B2586" i="38"/>
  <c r="B2587" i="38"/>
  <c r="B2588" i="38"/>
  <c r="B2589" i="38"/>
  <c r="B2590" i="38"/>
  <c r="B2591" i="38"/>
  <c r="B2592" i="38"/>
  <c r="B2593" i="38"/>
  <c r="B2594" i="38"/>
  <c r="B2595" i="38"/>
  <c r="B2596" i="38"/>
  <c r="B2597" i="38"/>
  <c r="B2598" i="38"/>
  <c r="B2599" i="38"/>
  <c r="B2600" i="38"/>
  <c r="B2601" i="38"/>
  <c r="B2602" i="38"/>
  <c r="B2603" i="38"/>
  <c r="B2604" i="38"/>
  <c r="B2605" i="38"/>
  <c r="B2606" i="38"/>
  <c r="B2607" i="38"/>
  <c r="B2608" i="38"/>
  <c r="B2609" i="38"/>
  <c r="B2610" i="38"/>
  <c r="B2611" i="38"/>
  <c r="B2612" i="38"/>
  <c r="B2613" i="38"/>
  <c r="B2614" i="38"/>
  <c r="B2615" i="38"/>
  <c r="B2616" i="38"/>
  <c r="B2617" i="38"/>
  <c r="B2618" i="38"/>
  <c r="B2619" i="38"/>
  <c r="B2620" i="38"/>
  <c r="B2621" i="38"/>
  <c r="B2622" i="38"/>
  <c r="B2623" i="38"/>
  <c r="B2624" i="38"/>
  <c r="B2625" i="38"/>
  <c r="B2626" i="38"/>
  <c r="B2627" i="38"/>
  <c r="B2628" i="38"/>
  <c r="B2629" i="38"/>
  <c r="B2630" i="38"/>
  <c r="B2631" i="38"/>
  <c r="B2632" i="38"/>
  <c r="B2633" i="38"/>
  <c r="B2634" i="38"/>
  <c r="B2635" i="38"/>
  <c r="B2636" i="38"/>
  <c r="B2637" i="38"/>
  <c r="B2638" i="38"/>
  <c r="B2639" i="38"/>
  <c r="B2640" i="38"/>
  <c r="B2641" i="38"/>
  <c r="B2642" i="38"/>
  <c r="B2643" i="38"/>
  <c r="B2644" i="38"/>
  <c r="B2645" i="38"/>
  <c r="B2646" i="38"/>
  <c r="B2647" i="38"/>
  <c r="B2648" i="38"/>
  <c r="B2649" i="38"/>
  <c r="B2650" i="38"/>
  <c r="B2651" i="38"/>
  <c r="B2652" i="38"/>
  <c r="B2653" i="38"/>
  <c r="B2654" i="38"/>
  <c r="B2655" i="38"/>
  <c r="B2656" i="38"/>
  <c r="B2657" i="38"/>
  <c r="B2658" i="38"/>
  <c r="B2659" i="38"/>
  <c r="B2660" i="38"/>
  <c r="B2661" i="38"/>
  <c r="B2662" i="38"/>
  <c r="B2663" i="38"/>
  <c r="B2664" i="38"/>
  <c r="B2665" i="38"/>
  <c r="B2666" i="38"/>
  <c r="B2667" i="38"/>
  <c r="B2668" i="38"/>
  <c r="B2669" i="38"/>
  <c r="B2670" i="38"/>
  <c r="B2671" i="38"/>
  <c r="B2672" i="38"/>
  <c r="B2673" i="38"/>
  <c r="B2674" i="38"/>
  <c r="B2675" i="38"/>
  <c r="B2676" i="38"/>
  <c r="B2677" i="38"/>
  <c r="B2678" i="38"/>
  <c r="B2679" i="38"/>
  <c r="B2680" i="38"/>
  <c r="B2681" i="38"/>
  <c r="B2682" i="38"/>
  <c r="B2683" i="38"/>
  <c r="B2684" i="38"/>
  <c r="B2685" i="38"/>
  <c r="B2686" i="38"/>
  <c r="B2687" i="38"/>
  <c r="B2688" i="38"/>
  <c r="B2689" i="38"/>
  <c r="B2690" i="38"/>
  <c r="B2691" i="38"/>
  <c r="B2692" i="38"/>
  <c r="B2693" i="38"/>
  <c r="B2694" i="38"/>
  <c r="B2695" i="38"/>
  <c r="B2696" i="38"/>
  <c r="B2697" i="38"/>
  <c r="B2698" i="38"/>
  <c r="B2699" i="38"/>
  <c r="B2700" i="38"/>
  <c r="B2701" i="38"/>
  <c r="B2702" i="38"/>
  <c r="B2703" i="38"/>
  <c r="B2704" i="38"/>
  <c r="B2705" i="38"/>
  <c r="B2706" i="38"/>
  <c r="B2707" i="38"/>
  <c r="B2708" i="38"/>
  <c r="B2709" i="38"/>
  <c r="B2710" i="38"/>
  <c r="B2711" i="38"/>
  <c r="B2712" i="38"/>
  <c r="B2713" i="38"/>
  <c r="B2714" i="38"/>
  <c r="B2715" i="38"/>
  <c r="B2716" i="38"/>
  <c r="B2717" i="38"/>
  <c r="B2718" i="38"/>
  <c r="B2719" i="38"/>
  <c r="B2720" i="38"/>
  <c r="B2721" i="38"/>
  <c r="B2722" i="38"/>
  <c r="B2723" i="38"/>
  <c r="B2724" i="38"/>
  <c r="B2725" i="38"/>
  <c r="B2726" i="38"/>
  <c r="B2317" i="38"/>
  <c r="B2318" i="38"/>
  <c r="B2319" i="38"/>
  <c r="B2320" i="38"/>
  <c r="B2321" i="38"/>
  <c r="B2322" i="38"/>
  <c r="B2323" i="38"/>
  <c r="B2324" i="38"/>
  <c r="B2325" i="38"/>
  <c r="B2326" i="38"/>
  <c r="B2327" i="38"/>
  <c r="B2328" i="38"/>
  <c r="B2329" i="38"/>
  <c r="B2330" i="38"/>
  <c r="B2331" i="38"/>
  <c r="B2332" i="38"/>
  <c r="B2333" i="38"/>
  <c r="B2334" i="38"/>
  <c r="B2335" i="38"/>
  <c r="B2336" i="38"/>
  <c r="B2337" i="38"/>
  <c r="B2338" i="38"/>
  <c r="B2339" i="38"/>
  <c r="B2340" i="38"/>
  <c r="B2341" i="38"/>
  <c r="B2342" i="38"/>
  <c r="B2343" i="38"/>
  <c r="B2344" i="38"/>
  <c r="B2345" i="38"/>
  <c r="B2346" i="38"/>
  <c r="B2347" i="38"/>
  <c r="B2348" i="38"/>
  <c r="B2349" i="38"/>
  <c r="B2350" i="38"/>
  <c r="B2351" i="38"/>
  <c r="B2352" i="38"/>
  <c r="B2353" i="38"/>
  <c r="B2354" i="38"/>
  <c r="B2355" i="38"/>
  <c r="B2356" i="38"/>
  <c r="B2357" i="38"/>
  <c r="B2358" i="38"/>
  <c r="B2359" i="38"/>
  <c r="B2360" i="38"/>
  <c r="B2361" i="38"/>
  <c r="B2362" i="38"/>
  <c r="B2363" i="38"/>
  <c r="B2364" i="38"/>
  <c r="B2365" i="38"/>
  <c r="B2366" i="38"/>
  <c r="B2367" i="38"/>
  <c r="B2368" i="38"/>
  <c r="B2369" i="38"/>
  <c r="B2370" i="38"/>
  <c r="B2371" i="38"/>
  <c r="B2372" i="38"/>
  <c r="B2373" i="38"/>
  <c r="B2374" i="38"/>
  <c r="B2375" i="38"/>
  <c r="B2376" i="38"/>
  <c r="B2377" i="38"/>
  <c r="B2378" i="38"/>
  <c r="B2379" i="38"/>
  <c r="B2380" i="38"/>
  <c r="B2381" i="38"/>
  <c r="B2382" i="38"/>
  <c r="B2383" i="38"/>
  <c r="B2384" i="38"/>
  <c r="B2385" i="38"/>
  <c r="B2386" i="38"/>
  <c r="B2387" i="38"/>
  <c r="B2388" i="38"/>
  <c r="B2389" i="38"/>
  <c r="B2390" i="38"/>
  <c r="B2391" i="38"/>
  <c r="B2392" i="38"/>
  <c r="B2393" i="38"/>
  <c r="B2394" i="38"/>
  <c r="B2395" i="38"/>
  <c r="B2396" i="38"/>
  <c r="B2397" i="38"/>
  <c r="B2398" i="38"/>
  <c r="B2399" i="38"/>
  <c r="B2400" i="38"/>
  <c r="B2401" i="38"/>
  <c r="B2402" i="38"/>
  <c r="B2403" i="38"/>
  <c r="B2404" i="38"/>
  <c r="B2405" i="38"/>
  <c r="B2406" i="38"/>
  <c r="B2407" i="38"/>
  <c r="B2408" i="38"/>
  <c r="B2409" i="38"/>
  <c r="B2410" i="38"/>
  <c r="B2411" i="38"/>
  <c r="B2412" i="38"/>
  <c r="B2413" i="38"/>
  <c r="B2414" i="38"/>
  <c r="B2415" i="38"/>
  <c r="B2416" i="38"/>
  <c r="B2417" i="38"/>
  <c r="B2418" i="38"/>
  <c r="B2419" i="38"/>
  <c r="B2420" i="38"/>
  <c r="B2421" i="38"/>
  <c r="B2422" i="38"/>
  <c r="B2423" i="38"/>
  <c r="B2424" i="38"/>
  <c r="B2425" i="38"/>
  <c r="B2426" i="38"/>
  <c r="B2427" i="38"/>
  <c r="B2428" i="38"/>
  <c r="B2429" i="38"/>
  <c r="B2430" i="38"/>
  <c r="B2431" i="38"/>
  <c r="B2432" i="38"/>
  <c r="B2433" i="38"/>
  <c r="B2434" i="38"/>
  <c r="B2435" i="38"/>
  <c r="B2436" i="38"/>
  <c r="B2437" i="38"/>
  <c r="B2438" i="38"/>
  <c r="B2439" i="38"/>
  <c r="B2440" i="38"/>
  <c r="B2441" i="38"/>
  <c r="B2442" i="38"/>
  <c r="B2443" i="38"/>
  <c r="B2444" i="38"/>
  <c r="B2445" i="38"/>
  <c r="B2446" i="38"/>
  <c r="B2447" i="38"/>
  <c r="B2448" i="38"/>
  <c r="B2449" i="38"/>
  <c r="B2450" i="38"/>
  <c r="B2451" i="38"/>
  <c r="B2452" i="38"/>
  <c r="B2453" i="38"/>
  <c r="B2454" i="38"/>
  <c r="B2455" i="38"/>
  <c r="B2456" i="38"/>
  <c r="B2457" i="38"/>
  <c r="B2458" i="38"/>
  <c r="B2459" i="38"/>
  <c r="B2460" i="38"/>
  <c r="B2461" i="38"/>
  <c r="B2462" i="38"/>
  <c r="B2463" i="38"/>
  <c r="B2464" i="38"/>
  <c r="B2465" i="38"/>
  <c r="B2466" i="38"/>
  <c r="B2467" i="38"/>
  <c r="B2468" i="38"/>
  <c r="B2469" i="38"/>
  <c r="B2470" i="38"/>
  <c r="B2471" i="38"/>
  <c r="B2472" i="38"/>
  <c r="B2473" i="38"/>
  <c r="B2474" i="38"/>
  <c r="B2475" i="38"/>
  <c r="B2476" i="38"/>
  <c r="B2477" i="38"/>
  <c r="B2478" i="38"/>
  <c r="B2479" i="38"/>
  <c r="B2480" i="38"/>
  <c r="B2481" i="38"/>
  <c r="B2482" i="38"/>
  <c r="B2483" i="38"/>
  <c r="B2484" i="38"/>
  <c r="B2485" i="38"/>
  <c r="B2486" i="38"/>
  <c r="B2487" i="38"/>
  <c r="B2488" i="38"/>
  <c r="B2489" i="38"/>
  <c r="B2490" i="38"/>
  <c r="B2491" i="38"/>
  <c r="B2492" i="38"/>
  <c r="B2493" i="38"/>
  <c r="B2494" i="38"/>
  <c r="B2495" i="38"/>
  <c r="B2496" i="38"/>
  <c r="B2497" i="38"/>
  <c r="B2498" i="38"/>
  <c r="B2499" i="38"/>
  <c r="B2500" i="38"/>
  <c r="B2501" i="38"/>
  <c r="B2502" i="38"/>
  <c r="B2503" i="38"/>
  <c r="B2504" i="38"/>
  <c r="B2505" i="38"/>
  <c r="B2506" i="38"/>
  <c r="B2507" i="38"/>
  <c r="B2508" i="38"/>
  <c r="B2509" i="38"/>
  <c r="B2510" i="38"/>
  <c r="B2511" i="38"/>
  <c r="B2512" i="38"/>
  <c r="B2513" i="38"/>
  <c r="B2514" i="38"/>
  <c r="B2515" i="38"/>
  <c r="B2516" i="38"/>
  <c r="B2517" i="38"/>
  <c r="B2518" i="38"/>
  <c r="B2519" i="38"/>
  <c r="B2520" i="38"/>
  <c r="B2521" i="38"/>
  <c r="B2522" i="38"/>
  <c r="B2523" i="38"/>
  <c r="B2524" i="38"/>
  <c r="B2525" i="38"/>
  <c r="B2526" i="38"/>
  <c r="B2527" i="38"/>
  <c r="B2528" i="38"/>
  <c r="B2529" i="38"/>
  <c r="B2530" i="38"/>
  <c r="B2531" i="38"/>
  <c r="B2532" i="38"/>
  <c r="B2533" i="38"/>
  <c r="B2534" i="38"/>
  <c r="B2535" i="38"/>
  <c r="B2536" i="38"/>
  <c r="B2537" i="38"/>
  <c r="B2538" i="38"/>
  <c r="B2539" i="38"/>
  <c r="B2540" i="38"/>
  <c r="B2541" i="38"/>
  <c r="B2542" i="38"/>
  <c r="B2543" i="38"/>
  <c r="B2544" i="38"/>
  <c r="B2545" i="38"/>
  <c r="B2546" i="38"/>
  <c r="B2547" i="38"/>
  <c r="B2548" i="38"/>
  <c r="B2549" i="38"/>
  <c r="B2550" i="38"/>
  <c r="B2551" i="38"/>
  <c r="B2552" i="38"/>
  <c r="B2553" i="38"/>
  <c r="B2554" i="38"/>
  <c r="B2555" i="38"/>
  <c r="B2556" i="38"/>
  <c r="B2557" i="38"/>
  <c r="B2558" i="38"/>
  <c r="B2559" i="38"/>
  <c r="B2560" i="38"/>
  <c r="B2561" i="38"/>
  <c r="B2562" i="38"/>
  <c r="B2563" i="38"/>
  <c r="B2564" i="38"/>
  <c r="B2565" i="38"/>
  <c r="B2566" i="38"/>
  <c r="B2567" i="38"/>
  <c r="B2568" i="38"/>
  <c r="B2569" i="38"/>
  <c r="B2570" i="38"/>
  <c r="B2571" i="38"/>
  <c r="B2572" i="38"/>
  <c r="B2573" i="38"/>
  <c r="B2574" i="38"/>
  <c r="B2032" i="38"/>
  <c r="B2033" i="38"/>
  <c r="B2034" i="38"/>
  <c r="B2035" i="38"/>
  <c r="B2036" i="38"/>
  <c r="B2037" i="38"/>
  <c r="B2038" i="38"/>
  <c r="B2039" i="38"/>
  <c r="B2040" i="38"/>
  <c r="B2041" i="38"/>
  <c r="B2042" i="38"/>
  <c r="B2043" i="38"/>
  <c r="B2044" i="38"/>
  <c r="B2045" i="38"/>
  <c r="B2046" i="38"/>
  <c r="B2047" i="38"/>
  <c r="B2048" i="38"/>
  <c r="B2049" i="38"/>
  <c r="B2050" i="38"/>
  <c r="B2051" i="38"/>
  <c r="B2052" i="38"/>
  <c r="B2053" i="38"/>
  <c r="B2054" i="38"/>
  <c r="B2055" i="38"/>
  <c r="B2056" i="38"/>
  <c r="B2057" i="38"/>
  <c r="B2058" i="38"/>
  <c r="B2059" i="38"/>
  <c r="B2060" i="38"/>
  <c r="B2061" i="38"/>
  <c r="B2062" i="38"/>
  <c r="B2063" i="38"/>
  <c r="B2064" i="38"/>
  <c r="B2065" i="38"/>
  <c r="B2066" i="38"/>
  <c r="B2067" i="38"/>
  <c r="B2068" i="38"/>
  <c r="B2069" i="38"/>
  <c r="B2070" i="38"/>
  <c r="B2071" i="38"/>
  <c r="B2072" i="38"/>
  <c r="B2073" i="38"/>
  <c r="B2074" i="38"/>
  <c r="B2075" i="38"/>
  <c r="B2076" i="38"/>
  <c r="B2077" i="38"/>
  <c r="B2078" i="38"/>
  <c r="B2079" i="38"/>
  <c r="B2080" i="38"/>
  <c r="B2081" i="38"/>
  <c r="B2082" i="38"/>
  <c r="B2083" i="38"/>
  <c r="B2084" i="38"/>
  <c r="B2085" i="38"/>
  <c r="B2086" i="38"/>
  <c r="B2087" i="38"/>
  <c r="B2088" i="38"/>
  <c r="B2089" i="38"/>
  <c r="B2090" i="38"/>
  <c r="B2091" i="38"/>
  <c r="B2092" i="38"/>
  <c r="B2093" i="38"/>
  <c r="B2094" i="38"/>
  <c r="B2095" i="38"/>
  <c r="B2096" i="38"/>
  <c r="B2097" i="38"/>
  <c r="B2098" i="38"/>
  <c r="B2099" i="38"/>
  <c r="B2100" i="38"/>
  <c r="B2101" i="38"/>
  <c r="B2102" i="38"/>
  <c r="B2103" i="38"/>
  <c r="B2104" i="38"/>
  <c r="B2105" i="38"/>
  <c r="B2106" i="38"/>
  <c r="B2107" i="38"/>
  <c r="B2108" i="38"/>
  <c r="B2109" i="38"/>
  <c r="B2110" i="38"/>
  <c r="B2111" i="38"/>
  <c r="B2112" i="38"/>
  <c r="B2113" i="38"/>
  <c r="B2114" i="38"/>
  <c r="B2115" i="38"/>
  <c r="B2116" i="38"/>
  <c r="B2117" i="38"/>
  <c r="B2118" i="38"/>
  <c r="B2119" i="38"/>
  <c r="B2120" i="38"/>
  <c r="B2121" i="38"/>
  <c r="B2122" i="38"/>
  <c r="B2123" i="38"/>
  <c r="B2124" i="38"/>
  <c r="B2125" i="38"/>
  <c r="B2126" i="38"/>
  <c r="B2127" i="38"/>
  <c r="B2128" i="38"/>
  <c r="B2129" i="38"/>
  <c r="B2130" i="38"/>
  <c r="B2131" i="38"/>
  <c r="B2132" i="38"/>
  <c r="B2133" i="38"/>
  <c r="B2134" i="38"/>
  <c r="B2135" i="38"/>
  <c r="B2136" i="38"/>
  <c r="B2137" i="38"/>
  <c r="B2138" i="38"/>
  <c r="B2139" i="38"/>
  <c r="B2140" i="38"/>
  <c r="B2141" i="38"/>
  <c r="B2142" i="38"/>
  <c r="B2143" i="38"/>
  <c r="B2144" i="38"/>
  <c r="B2145" i="38"/>
  <c r="B2146" i="38"/>
  <c r="B2147" i="38"/>
  <c r="B2148" i="38"/>
  <c r="B2149" i="38"/>
  <c r="B2150" i="38"/>
  <c r="B2151" i="38"/>
  <c r="B2152" i="38"/>
  <c r="B2153" i="38"/>
  <c r="B2154" i="38"/>
  <c r="B2155" i="38"/>
  <c r="B2156" i="38"/>
  <c r="B2157" i="38"/>
  <c r="B2158" i="38"/>
  <c r="B2159" i="38"/>
  <c r="B2160" i="38"/>
  <c r="B2161" i="38"/>
  <c r="B2162" i="38"/>
  <c r="B2163" i="38"/>
  <c r="B2164" i="38"/>
  <c r="B2165" i="38"/>
  <c r="B2166" i="38"/>
  <c r="B2167" i="38"/>
  <c r="B2168" i="38"/>
  <c r="B2169" i="38"/>
  <c r="B2170" i="38"/>
  <c r="B2171" i="38"/>
  <c r="B2172" i="38"/>
  <c r="B2173" i="38"/>
  <c r="B2174" i="38"/>
  <c r="B2175" i="38"/>
  <c r="B2176" i="38"/>
  <c r="B2177" i="38"/>
  <c r="B2178" i="38"/>
  <c r="B2179" i="38"/>
  <c r="B2180" i="38"/>
  <c r="B2181" i="38"/>
  <c r="B2182" i="38"/>
  <c r="B2183" i="38"/>
  <c r="B2184" i="38"/>
  <c r="B2185" i="38"/>
  <c r="B2186" i="38"/>
  <c r="B2187" i="38"/>
  <c r="B2188" i="38"/>
  <c r="B2189" i="38"/>
  <c r="B2190" i="38"/>
  <c r="B2191" i="38"/>
  <c r="B2192" i="38"/>
  <c r="B2193" i="38"/>
  <c r="B2194" i="38"/>
  <c r="B2195" i="38"/>
  <c r="B2196" i="38"/>
  <c r="B2197" i="38"/>
  <c r="B2198" i="38"/>
  <c r="B2199" i="38"/>
  <c r="B2200" i="38"/>
  <c r="B2201" i="38"/>
  <c r="B2202" i="38"/>
  <c r="B2203" i="38"/>
  <c r="B2204" i="38"/>
  <c r="B2205" i="38"/>
  <c r="B2206" i="38"/>
  <c r="B2207" i="38"/>
  <c r="B2208" i="38"/>
  <c r="B2209" i="38"/>
  <c r="B2210" i="38"/>
  <c r="B2211" i="38"/>
  <c r="B2212" i="38"/>
  <c r="B2213" i="38"/>
  <c r="B2214" i="38"/>
  <c r="B2215" i="38"/>
  <c r="B2216" i="38"/>
  <c r="B2217" i="38"/>
  <c r="B2218" i="38"/>
  <c r="B2219" i="38"/>
  <c r="B2220" i="38"/>
  <c r="B2221" i="38"/>
  <c r="B2222" i="38"/>
  <c r="B2223" i="38"/>
  <c r="B2224" i="38"/>
  <c r="B2225" i="38"/>
  <c r="B2226" i="38"/>
  <c r="B2227" i="38"/>
  <c r="B2228" i="38"/>
  <c r="B2229" i="38"/>
  <c r="B2230" i="38"/>
  <c r="B2231" i="38"/>
  <c r="B2232" i="38"/>
  <c r="B2233" i="38"/>
  <c r="B2234" i="38"/>
  <c r="B2235" i="38"/>
  <c r="B2236" i="38"/>
  <c r="B2237" i="38"/>
  <c r="B2238" i="38"/>
  <c r="B2239" i="38"/>
  <c r="B2240" i="38"/>
  <c r="B2241" i="38"/>
  <c r="B2242" i="38"/>
  <c r="B2243" i="38"/>
  <c r="B2244" i="38"/>
  <c r="B2245" i="38"/>
  <c r="B2246" i="38"/>
  <c r="B2247" i="38"/>
  <c r="B2248" i="38"/>
  <c r="B2249" i="38"/>
  <c r="B2250" i="38"/>
  <c r="B2251" i="38"/>
  <c r="B2252" i="38"/>
  <c r="B2253" i="38"/>
  <c r="B2254" i="38"/>
  <c r="B2255" i="38"/>
  <c r="B2256" i="38"/>
  <c r="B2257" i="38"/>
  <c r="B2258" i="38"/>
  <c r="B2259" i="38"/>
  <c r="B2260" i="38"/>
  <c r="B2261" i="38"/>
  <c r="B2262" i="38"/>
  <c r="B2263" i="38"/>
  <c r="B2264" i="38"/>
  <c r="B2265" i="38"/>
  <c r="B2266" i="38"/>
  <c r="B2267" i="38"/>
  <c r="B2268" i="38"/>
  <c r="B2269" i="38"/>
  <c r="B2270" i="38"/>
  <c r="B2271" i="38"/>
  <c r="B2272" i="38"/>
  <c r="B2273" i="38"/>
  <c r="B2274" i="38"/>
  <c r="B2275" i="38"/>
  <c r="B2276" i="38"/>
  <c r="B2277" i="38"/>
  <c r="B2278" i="38"/>
  <c r="B2279" i="38"/>
  <c r="B2280" i="38"/>
  <c r="B2281" i="38"/>
  <c r="B2282" i="38"/>
  <c r="B2283" i="38"/>
  <c r="B2284" i="38"/>
  <c r="B2285" i="38"/>
  <c r="B2286" i="38"/>
  <c r="B2287" i="38"/>
  <c r="B2288" i="38"/>
  <c r="B2289" i="38"/>
  <c r="B2290" i="38"/>
  <c r="B2291" i="38"/>
  <c r="B2292" i="38"/>
  <c r="B2293" i="38"/>
  <c r="B2294" i="38"/>
  <c r="B2295" i="38"/>
  <c r="B2296" i="38"/>
  <c r="B2297" i="38"/>
  <c r="B2298" i="38"/>
  <c r="B2299" i="38"/>
  <c r="B2300" i="38"/>
  <c r="B2301" i="38"/>
  <c r="B2302" i="38"/>
  <c r="B2303" i="38"/>
  <c r="B2304" i="38"/>
  <c r="B2305" i="38"/>
  <c r="B2306" i="38"/>
  <c r="B2307" i="38"/>
  <c r="B2308" i="38"/>
  <c r="B2309" i="38"/>
  <c r="B2310" i="38"/>
  <c r="B2311" i="38"/>
  <c r="B2312" i="38"/>
  <c r="B2313" i="38"/>
  <c r="B2314" i="38"/>
  <c r="B1766" i="38"/>
  <c r="B1681" i="38"/>
  <c r="B1682" i="38"/>
  <c r="B1683" i="38"/>
  <c r="B1684" i="38"/>
  <c r="B1685" i="38"/>
  <c r="B1686" i="38"/>
  <c r="B1687" i="38"/>
  <c r="B1688" i="38"/>
  <c r="B1689" i="38"/>
  <c r="B1690" i="38"/>
  <c r="B1691" i="38"/>
  <c r="B1692" i="38"/>
  <c r="B1693" i="38"/>
  <c r="B1694" i="38"/>
  <c r="B1695" i="38"/>
  <c r="B1696" i="38"/>
  <c r="B1697" i="38"/>
  <c r="B1698" i="38"/>
  <c r="B1699" i="38"/>
  <c r="B1700" i="38"/>
  <c r="B1701" i="38"/>
  <c r="B1702" i="38"/>
  <c r="B1703" i="38"/>
  <c r="B1704" i="38"/>
  <c r="B1705" i="38"/>
  <c r="B1706" i="38"/>
  <c r="B1707" i="38"/>
  <c r="B1708" i="38"/>
  <c r="B1709" i="38"/>
  <c r="B1710" i="38"/>
  <c r="B1711" i="38"/>
  <c r="B1712" i="38"/>
  <c r="B1713" i="38"/>
  <c r="B1714" i="38"/>
  <c r="B1715" i="38"/>
  <c r="B1716" i="38"/>
  <c r="B1717" i="38"/>
  <c r="B1718" i="38"/>
  <c r="B1719" i="38"/>
  <c r="B1720" i="38"/>
  <c r="B1721" i="38"/>
  <c r="B1722" i="38"/>
  <c r="B1723" i="38"/>
  <c r="B1724" i="38"/>
  <c r="B1725" i="38"/>
  <c r="B1726" i="38"/>
  <c r="B1727" i="38"/>
  <c r="B1728" i="38"/>
  <c r="B1729" i="38"/>
  <c r="B1730" i="38"/>
  <c r="B1731" i="38"/>
  <c r="B1732" i="38"/>
  <c r="B1733" i="38"/>
  <c r="B1734" i="38"/>
  <c r="B1735" i="38"/>
  <c r="B1736" i="38"/>
  <c r="B1737" i="38"/>
  <c r="B1738" i="38"/>
  <c r="B1739" i="38"/>
  <c r="B1740" i="38"/>
  <c r="B1741" i="38"/>
  <c r="B1742" i="38"/>
  <c r="B1743" i="38"/>
  <c r="B1744" i="38"/>
  <c r="B1745" i="38"/>
  <c r="B1746" i="38"/>
  <c r="B1747" i="38"/>
  <c r="B1748" i="38"/>
  <c r="B1749" i="38"/>
  <c r="B1750" i="38"/>
  <c r="B1751" i="38"/>
  <c r="B1752" i="38"/>
  <c r="B1753" i="38"/>
  <c r="B1754" i="38"/>
  <c r="B1755" i="38"/>
  <c r="B1756" i="38"/>
  <c r="B1757" i="38"/>
  <c r="B1758" i="38"/>
  <c r="B1759" i="38"/>
  <c r="B1760" i="38"/>
  <c r="B1761" i="38"/>
  <c r="B1762" i="38"/>
  <c r="B1763" i="38"/>
  <c r="B1764" i="38"/>
  <c r="B1765" i="38"/>
  <c r="B1680" i="38"/>
  <c r="B1587" i="38"/>
  <c r="B1554" i="38"/>
  <c r="B1555" i="38"/>
  <c r="B1556" i="38"/>
  <c r="B1557" i="38"/>
  <c r="B1558" i="38"/>
  <c r="B1559" i="38"/>
  <c r="B1560" i="38"/>
  <c r="B1561" i="38"/>
  <c r="B1562" i="38"/>
  <c r="B1563" i="38"/>
  <c r="B1564" i="38"/>
  <c r="B1565" i="38"/>
  <c r="B1566" i="38"/>
  <c r="B1567" i="38"/>
  <c r="B1568" i="38"/>
  <c r="B1569" i="38"/>
  <c r="B1570" i="38"/>
  <c r="B1571" i="38"/>
  <c r="B1572" i="38"/>
  <c r="B1573" i="38"/>
  <c r="B1574" i="38"/>
  <c r="B1575" i="38"/>
  <c r="B1576" i="38"/>
  <c r="B1577" i="38"/>
  <c r="B1578" i="38"/>
  <c r="B1579" i="38"/>
  <c r="B1580" i="38"/>
  <c r="B1581" i="38"/>
  <c r="B1582" i="38"/>
  <c r="B1583" i="38"/>
  <c r="B1584" i="38"/>
  <c r="B1585" i="38"/>
  <c r="B1551" i="38"/>
  <c r="B1505" i="38"/>
  <c r="B1506" i="38"/>
  <c r="B1507" i="38"/>
  <c r="B1508" i="38"/>
  <c r="B1509" i="38"/>
  <c r="B1510" i="38"/>
  <c r="B1511" i="38"/>
  <c r="B1512" i="38"/>
  <c r="B1513" i="38"/>
  <c r="B1514" i="38"/>
  <c r="B1515" i="38"/>
  <c r="B1516" i="38"/>
  <c r="B1517" i="38"/>
  <c r="B1518" i="38"/>
  <c r="B1519" i="38"/>
  <c r="B1520" i="38"/>
  <c r="B1521" i="38"/>
  <c r="B1522" i="38"/>
  <c r="B1523" i="38"/>
  <c r="B1524" i="38"/>
  <c r="B1525" i="38"/>
  <c r="B1526" i="38"/>
  <c r="B1527" i="38"/>
  <c r="B1528" i="38"/>
  <c r="B1529" i="38"/>
  <c r="B1530" i="38"/>
  <c r="B1531" i="38"/>
  <c r="B1532" i="38"/>
  <c r="B1533" i="38"/>
  <c r="B1534" i="38"/>
  <c r="B1535" i="38"/>
  <c r="B1536" i="38"/>
  <c r="B1537" i="38"/>
  <c r="B1538" i="38"/>
  <c r="B1539" i="38"/>
  <c r="B1540" i="38"/>
  <c r="B1541" i="38"/>
  <c r="B1542" i="38"/>
  <c r="B1543" i="38"/>
  <c r="B1544" i="38"/>
  <c r="B1545" i="38"/>
  <c r="B1546" i="38"/>
  <c r="B1547" i="38"/>
  <c r="B1548" i="38"/>
  <c r="B1549" i="38"/>
  <c r="B1550" i="38"/>
  <c r="B1498" i="38"/>
  <c r="B1499" i="38"/>
  <c r="B1500" i="38"/>
  <c r="B1501" i="38"/>
  <c r="B1502" i="38"/>
  <c r="B1503" i="38"/>
  <c r="B1504" i="38"/>
  <c r="B1497" i="38"/>
  <c r="B1416" i="38"/>
  <c r="B1417" i="38"/>
  <c r="B1418" i="38"/>
  <c r="B1419" i="38"/>
  <c r="B1420" i="38"/>
  <c r="B1421" i="38"/>
  <c r="B1422" i="38"/>
  <c r="B1423" i="38"/>
  <c r="B1424" i="38"/>
  <c r="B1425" i="38"/>
  <c r="B1426" i="38"/>
  <c r="B1427" i="38"/>
  <c r="B1428" i="38"/>
  <c r="B1429" i="38"/>
  <c r="B1430" i="38"/>
  <c r="B1431" i="38"/>
  <c r="B1432" i="38"/>
  <c r="B1433" i="38"/>
  <c r="B1434" i="38"/>
  <c r="B1435" i="38"/>
  <c r="B1436" i="38"/>
  <c r="B1437" i="38"/>
  <c r="B1438" i="38"/>
  <c r="B1439" i="38"/>
  <c r="B1440" i="38"/>
  <c r="B1441" i="38"/>
  <c r="B1442" i="38"/>
  <c r="B1443" i="38"/>
  <c r="B1444" i="38"/>
  <c r="B1445" i="38"/>
  <c r="B1446" i="38"/>
  <c r="B1447" i="38"/>
  <c r="B1448" i="38"/>
  <c r="B1449" i="38"/>
  <c r="B1450" i="38"/>
  <c r="B1451" i="38"/>
  <c r="B1452" i="38"/>
  <c r="B1453" i="38"/>
  <c r="B1454" i="38"/>
  <c r="B1455" i="38"/>
  <c r="B1456" i="38"/>
  <c r="B1457" i="38"/>
  <c r="B1458" i="38"/>
  <c r="B1459" i="38"/>
  <c r="B1460" i="38"/>
  <c r="B1461" i="38"/>
  <c r="B1462" i="38"/>
  <c r="B1463" i="38"/>
  <c r="B1464" i="38"/>
  <c r="B1465" i="38"/>
  <c r="B1466" i="38"/>
  <c r="B1467" i="38"/>
  <c r="B1468" i="38"/>
  <c r="B1469" i="38"/>
  <c r="B1470" i="38"/>
  <c r="B1471" i="38"/>
  <c r="B1472" i="38"/>
  <c r="B1473" i="38"/>
  <c r="B1474" i="38"/>
  <c r="B1475" i="38"/>
  <c r="B1476" i="38"/>
  <c r="B1477" i="38"/>
  <c r="B1478" i="38"/>
  <c r="B1479" i="38"/>
  <c r="B1480" i="38"/>
  <c r="B1481" i="38"/>
  <c r="B1482" i="38"/>
  <c r="B1483" i="38"/>
  <c r="B1484" i="38"/>
  <c r="B1485" i="38"/>
  <c r="B1486" i="38"/>
  <c r="B1487" i="38"/>
  <c r="B1488" i="38"/>
  <c r="B1489" i="38"/>
  <c r="B1490" i="38"/>
  <c r="B1491" i="38"/>
  <c r="B1492" i="38"/>
  <c r="B1493" i="38"/>
  <c r="B1494" i="38"/>
  <c r="B1495" i="38"/>
  <c r="B1249" i="38"/>
  <c r="G5035" i="38" a="1"/>
  <c r="G5035" i="38"/>
  <c r="H5035" i="38"/>
  <c r="G5036" i="38" a="1"/>
  <c r="G5036" i="38"/>
  <c r="H5036" i="38"/>
  <c r="G5037" i="38" a="1"/>
  <c r="G5037" i="38"/>
  <c r="H5037" i="38"/>
  <c r="G5038" i="38" a="1"/>
  <c r="G5038" i="38"/>
  <c r="H5038" i="38"/>
  <c r="G5039" i="38" a="1"/>
  <c r="G5039" i="38"/>
  <c r="H5039" i="38"/>
  <c r="G5040" i="38" a="1"/>
  <c r="G5040" i="38"/>
  <c r="H5040" i="38"/>
  <c r="G5041" i="38" a="1"/>
  <c r="G5041" i="38"/>
  <c r="H5041" i="38"/>
  <c r="G5042" i="38" a="1"/>
  <c r="G5042" i="38"/>
  <c r="H5042" i="38"/>
  <c r="G5043" i="38" a="1"/>
  <c r="G5043" i="38"/>
  <c r="H5043" i="38"/>
  <c r="G5044" i="38" a="1"/>
  <c r="G5044" i="38"/>
  <c r="H5044" i="38"/>
  <c r="G5022" i="38" a="1"/>
  <c r="G5022" i="38"/>
  <c r="H5022" i="38"/>
  <c r="G5023" i="38" a="1"/>
  <c r="G5023" i="38"/>
  <c r="H5023" i="38"/>
  <c r="G5024" i="38" a="1"/>
  <c r="G5024" i="38"/>
  <c r="H5024" i="38"/>
  <c r="G5025" i="38" a="1"/>
  <c r="G5025" i="38"/>
  <c r="H5025" i="38"/>
  <c r="G5026" i="38" a="1"/>
  <c r="G5026" i="38"/>
  <c r="H5026" i="38"/>
  <c r="G5027" i="38" a="1"/>
  <c r="G5027" i="38"/>
  <c r="H5027" i="38"/>
  <c r="G5028" i="38" a="1"/>
  <c r="G5028" i="38"/>
  <c r="H5028" i="38"/>
  <c r="G5029" i="38" a="1"/>
  <c r="G5029" i="38"/>
  <c r="H5029" i="38"/>
  <c r="G5030" i="38" a="1"/>
  <c r="G5030" i="38"/>
  <c r="H5030" i="38"/>
  <c r="G5031" i="38" a="1"/>
  <c r="G5031" i="38"/>
  <c r="H5031" i="38"/>
  <c r="G5032" i="38" a="1"/>
  <c r="G5032" i="38"/>
  <c r="H5032" i="38"/>
  <c r="G5034" i="38" a="1"/>
  <c r="G5034" i="38"/>
  <c r="H5034" i="38"/>
  <c r="G5033" i="38" a="1"/>
  <c r="G5033" i="38"/>
  <c r="G5021" i="38" a="1"/>
  <c r="G5021" i="38"/>
  <c r="H5021" i="38"/>
  <c r="B5034" i="38"/>
  <c r="B5021" i="38"/>
  <c r="G5020" i="38" a="1"/>
  <c r="G5020" i="38"/>
  <c r="G5045" i="38" a="1"/>
  <c r="G5045" i="38"/>
  <c r="I5033" i="38"/>
  <c r="I5020" i="38"/>
  <c r="G4980" i="38" a="1"/>
  <c r="G4980" i="38"/>
  <c r="H4980" i="38"/>
  <c r="G4981" i="38" a="1"/>
  <c r="G4981" i="38"/>
  <c r="H4981" i="38"/>
  <c r="G4982" i="38" a="1"/>
  <c r="G4982" i="38"/>
  <c r="H4982" i="38"/>
  <c r="G4983" i="38" a="1"/>
  <c r="G4983" i="38"/>
  <c r="H4983" i="38"/>
  <c r="G4984" i="38" a="1"/>
  <c r="G4984" i="38"/>
  <c r="H4984" i="38"/>
  <c r="G4985" i="38" a="1"/>
  <c r="G4985" i="38"/>
  <c r="H4985" i="38"/>
  <c r="G4986" i="38" a="1"/>
  <c r="G4986" i="38"/>
  <c r="H4986" i="38"/>
  <c r="G4987" i="38" a="1"/>
  <c r="G4987" i="38"/>
  <c r="H4987" i="38"/>
  <c r="G4988" i="38" a="1"/>
  <c r="G4988" i="38"/>
  <c r="H4988" i="38"/>
  <c r="G4989" i="38" a="1"/>
  <c r="G4989" i="38"/>
  <c r="H4989" i="38"/>
  <c r="G4990" i="38" a="1"/>
  <c r="G4990" i="38"/>
  <c r="H4990" i="38"/>
  <c r="G4991" i="38" a="1"/>
  <c r="G4991" i="38"/>
  <c r="H4991" i="38"/>
  <c r="G4992" i="38" a="1"/>
  <c r="G4992" i="38"/>
  <c r="H4992" i="38"/>
  <c r="G4993" i="38" a="1"/>
  <c r="G4993" i="38"/>
  <c r="H4993" i="38"/>
  <c r="G4994" i="38" a="1"/>
  <c r="G4994" i="38"/>
  <c r="H4994" i="38"/>
  <c r="G4995" i="38" a="1"/>
  <c r="G4995" i="38"/>
  <c r="H4995" i="38"/>
  <c r="G4996" i="38" a="1"/>
  <c r="G4996" i="38"/>
  <c r="H4996" i="38"/>
  <c r="G4997" i="38" a="1"/>
  <c r="G4997" i="38"/>
  <c r="H4997" i="38"/>
  <c r="G4998" i="38" a="1"/>
  <c r="G4998" i="38"/>
  <c r="H4998" i="38"/>
  <c r="G4999" i="38" a="1"/>
  <c r="G4999" i="38"/>
  <c r="H4999" i="38"/>
  <c r="G5000" i="38" a="1"/>
  <c r="G5000" i="38"/>
  <c r="H5000" i="38"/>
  <c r="G5001" i="38" a="1"/>
  <c r="G5001" i="38"/>
  <c r="H5001" i="38"/>
  <c r="G5002" i="38" a="1"/>
  <c r="G5002" i="38"/>
  <c r="H5002" i="38"/>
  <c r="B4979" i="38"/>
  <c r="A4979" i="38"/>
  <c r="G4979" i="38" a="1"/>
  <c r="G4979" i="38"/>
  <c r="H4979" i="38"/>
  <c r="G4978" i="38" a="1"/>
  <c r="G4978" i="38"/>
  <c r="G5005" i="38" a="1"/>
  <c r="G5005" i="38"/>
  <c r="H5005" i="38"/>
  <c r="G5006" i="38" a="1"/>
  <c r="G5006" i="38"/>
  <c r="H5006" i="38"/>
  <c r="G5007" i="38" a="1"/>
  <c r="G5007" i="38"/>
  <c r="H5007" i="38"/>
  <c r="G5008" i="38" a="1"/>
  <c r="G5008" i="38"/>
  <c r="H5008" i="38"/>
  <c r="G5009" i="38" a="1"/>
  <c r="G5009" i="38"/>
  <c r="H5009" i="38"/>
  <c r="G5010" i="38" a="1"/>
  <c r="G5010" i="38"/>
  <c r="H5010" i="38"/>
  <c r="G5011" i="38" a="1"/>
  <c r="G5011" i="38"/>
  <c r="H5011" i="38"/>
  <c r="G5012" i="38" a="1"/>
  <c r="G5012" i="38"/>
  <c r="H5012" i="38"/>
  <c r="G5013" i="38" a="1"/>
  <c r="G5013" i="38"/>
  <c r="H5013" i="38"/>
  <c r="G5014" i="38" a="1"/>
  <c r="G5014" i="38"/>
  <c r="H5014" i="38"/>
  <c r="G5015" i="38" a="1"/>
  <c r="G5015" i="38"/>
  <c r="H5015" i="38"/>
  <c r="A5004" i="38"/>
  <c r="B5004" i="38"/>
  <c r="G5004" i="38" a="1"/>
  <c r="G5004" i="38"/>
  <c r="H5004" i="38"/>
  <c r="G5003" i="38" a="1"/>
  <c r="G5003" i="38"/>
  <c r="I5003" i="38"/>
  <c r="I5016" i="38"/>
  <c r="I4978" i="38"/>
  <c r="B3505" i="38"/>
  <c r="G3916" i="38" a="1"/>
  <c r="G3916" i="38"/>
  <c r="H3916" i="38"/>
  <c r="B1553" i="38"/>
  <c r="A1680" i="38"/>
  <c r="A1587" i="38"/>
  <c r="A1497" i="38"/>
  <c r="A130" i="38"/>
  <c r="B130" i="38"/>
  <c r="B50" i="38"/>
  <c r="A50" i="38"/>
  <c r="F22" i="44"/>
  <c r="H22" i="44"/>
  <c r="J22" i="44"/>
  <c r="L22" i="44"/>
  <c r="N22" i="44"/>
  <c r="P22" i="44"/>
  <c r="R22" i="44"/>
  <c r="T22" i="44"/>
  <c r="V22" i="44"/>
  <c r="F23" i="44"/>
  <c r="H23" i="44"/>
  <c r="J23" i="44"/>
  <c r="L23" i="44"/>
  <c r="N23" i="44"/>
  <c r="P23" i="44"/>
  <c r="R23" i="44"/>
  <c r="T23" i="44"/>
  <c r="V23" i="44"/>
  <c r="F24" i="44"/>
  <c r="H24" i="44"/>
  <c r="J24" i="44"/>
  <c r="L24" i="44"/>
  <c r="N24" i="44"/>
  <c r="P24" i="44"/>
  <c r="R24" i="44"/>
  <c r="T24" i="44"/>
  <c r="V24" i="44"/>
  <c r="F12" i="44"/>
  <c r="H12" i="44"/>
  <c r="J12" i="44"/>
  <c r="L12" i="44"/>
  <c r="N12" i="44"/>
  <c r="P12" i="44"/>
  <c r="R12" i="44"/>
  <c r="T12" i="44"/>
  <c r="V12" i="44"/>
  <c r="F13" i="44"/>
  <c r="H13" i="44"/>
  <c r="J13" i="44"/>
  <c r="L13" i="44"/>
  <c r="N13" i="44"/>
  <c r="P13" i="44"/>
  <c r="R13" i="44"/>
  <c r="T13" i="44"/>
  <c r="V13" i="44"/>
  <c r="F14" i="44"/>
  <c r="H14" i="44"/>
  <c r="J14" i="44"/>
  <c r="L14" i="44"/>
  <c r="N14" i="44"/>
  <c r="P14" i="44"/>
  <c r="R14" i="44"/>
  <c r="T14" i="44"/>
  <c r="V14" i="44"/>
  <c r="F15" i="44"/>
  <c r="H15" i="44"/>
  <c r="J15" i="44"/>
  <c r="L15" i="44"/>
  <c r="N15" i="44"/>
  <c r="P15" i="44"/>
  <c r="R15" i="44"/>
  <c r="T15" i="44"/>
  <c r="V15" i="44"/>
  <c r="F16" i="44"/>
  <c r="H16" i="44"/>
  <c r="J16" i="44"/>
  <c r="L16" i="44"/>
  <c r="N16" i="44"/>
  <c r="P16" i="44"/>
  <c r="R16" i="44"/>
  <c r="T16" i="44"/>
  <c r="V16" i="44"/>
  <c r="F17" i="44"/>
  <c r="G136" i="38" a="1"/>
  <c r="G136" i="38"/>
  <c r="H17" i="44"/>
  <c r="L17" i="44"/>
  <c r="N17" i="44"/>
  <c r="P17" i="44"/>
  <c r="R17" i="44"/>
  <c r="T17" i="44"/>
  <c r="V17" i="44"/>
  <c r="F18" i="44"/>
  <c r="H18" i="44"/>
  <c r="J18" i="44"/>
  <c r="L18" i="44"/>
  <c r="N18" i="44"/>
  <c r="P18" i="44"/>
  <c r="R18" i="44"/>
  <c r="T18" i="44"/>
  <c r="V18" i="44"/>
  <c r="F19" i="44"/>
  <c r="H19" i="44"/>
  <c r="J19" i="44"/>
  <c r="L19" i="44"/>
  <c r="N19" i="44"/>
  <c r="P19" i="44"/>
  <c r="R19" i="44"/>
  <c r="T19" i="44"/>
  <c r="V19" i="44"/>
  <c r="F20" i="44"/>
  <c r="H20" i="44"/>
  <c r="J20" i="44"/>
  <c r="L20" i="44"/>
  <c r="N20" i="44"/>
  <c r="P20" i="44"/>
  <c r="R20" i="44"/>
  <c r="T20" i="44"/>
  <c r="V20" i="44"/>
  <c r="F21" i="44"/>
  <c r="H21" i="44"/>
  <c r="J21" i="44"/>
  <c r="G140" i="38" a="1"/>
  <c r="G140" i="38"/>
  <c r="L21" i="44"/>
  <c r="N21" i="44"/>
  <c r="P21" i="44"/>
  <c r="R21" i="44"/>
  <c r="T21" i="44"/>
  <c r="V21" i="44"/>
  <c r="V11" i="44"/>
  <c r="T11" i="44"/>
  <c r="R11" i="44"/>
  <c r="P11" i="44"/>
  <c r="N11" i="44"/>
  <c r="L11" i="44"/>
  <c r="J11" i="44"/>
  <c r="F11" i="44"/>
  <c r="G130" i="38" a="1"/>
  <c r="G130" i="38"/>
  <c r="H130" i="38"/>
  <c r="U9" i="44"/>
  <c r="S9" i="44"/>
  <c r="Q9" i="44"/>
  <c r="O9" i="44"/>
  <c r="M9" i="44"/>
  <c r="K9" i="44"/>
  <c r="I9" i="44"/>
  <c r="G9" i="44"/>
  <c r="E9" i="44"/>
  <c r="G129" i="38" a="1"/>
  <c r="G129" i="38"/>
  <c r="J129" i="38"/>
  <c r="F22" i="46"/>
  <c r="H22" i="46"/>
  <c r="J22" i="46"/>
  <c r="L22" i="46"/>
  <c r="N22" i="46"/>
  <c r="P22" i="46"/>
  <c r="R22" i="46"/>
  <c r="T22" i="46"/>
  <c r="V22" i="46"/>
  <c r="F23" i="46"/>
  <c r="H23" i="46"/>
  <c r="J23" i="46"/>
  <c r="L23" i="46"/>
  <c r="N23" i="46"/>
  <c r="P23" i="46"/>
  <c r="R23" i="46"/>
  <c r="T23" i="46"/>
  <c r="V23" i="46"/>
  <c r="F24" i="46"/>
  <c r="H24" i="46"/>
  <c r="J24" i="46"/>
  <c r="L24" i="46"/>
  <c r="N24" i="46"/>
  <c r="P24" i="46"/>
  <c r="R24" i="46"/>
  <c r="T24" i="46"/>
  <c r="V24" i="46"/>
  <c r="F25" i="46"/>
  <c r="H25" i="46"/>
  <c r="J25" i="46"/>
  <c r="L25" i="46"/>
  <c r="N25" i="46"/>
  <c r="P25" i="46"/>
  <c r="R25" i="46"/>
  <c r="T25" i="46"/>
  <c r="V25" i="46"/>
  <c r="F26" i="46"/>
  <c r="H26" i="46"/>
  <c r="J26" i="46"/>
  <c r="L26" i="46"/>
  <c r="N26" i="46"/>
  <c r="P26" i="46"/>
  <c r="R26" i="46"/>
  <c r="T26" i="46"/>
  <c r="V26" i="46"/>
  <c r="F27" i="46"/>
  <c r="H27" i="46"/>
  <c r="J27" i="46"/>
  <c r="G1513" i="38" a="1"/>
  <c r="G1513" i="38"/>
  <c r="L27" i="46"/>
  <c r="N27" i="46"/>
  <c r="P27" i="46"/>
  <c r="R27" i="46"/>
  <c r="T27" i="46"/>
  <c r="V27" i="46"/>
  <c r="F28" i="46"/>
  <c r="H28" i="46"/>
  <c r="J28" i="46"/>
  <c r="L28" i="46"/>
  <c r="N28" i="46"/>
  <c r="P28" i="46"/>
  <c r="R28" i="46"/>
  <c r="T28" i="46"/>
  <c r="V28" i="46"/>
  <c r="F29" i="46"/>
  <c r="G1515" i="38" a="1"/>
  <c r="G1515" i="38"/>
  <c r="H29" i="46"/>
  <c r="J29" i="46"/>
  <c r="L29" i="46"/>
  <c r="N29" i="46"/>
  <c r="P29" i="46"/>
  <c r="R29" i="46"/>
  <c r="T29" i="46"/>
  <c r="V29" i="46"/>
  <c r="F30" i="46"/>
  <c r="H30" i="46"/>
  <c r="J30" i="46"/>
  <c r="L30" i="46"/>
  <c r="N30" i="46"/>
  <c r="P30" i="46"/>
  <c r="R30" i="46"/>
  <c r="T30" i="46"/>
  <c r="V30" i="46"/>
  <c r="F31" i="46"/>
  <c r="H31" i="46"/>
  <c r="J31" i="46"/>
  <c r="L31" i="46"/>
  <c r="N31" i="46"/>
  <c r="P31" i="46"/>
  <c r="R31" i="46"/>
  <c r="T31" i="46"/>
  <c r="V31" i="46"/>
  <c r="F32" i="46"/>
  <c r="G1518" i="38" a="1"/>
  <c r="G1518" i="38"/>
  <c r="H32" i="46"/>
  <c r="J32" i="46"/>
  <c r="L32" i="46"/>
  <c r="N32" i="46"/>
  <c r="P32" i="46"/>
  <c r="R32" i="46"/>
  <c r="T32" i="46"/>
  <c r="V32" i="46"/>
  <c r="F33" i="46"/>
  <c r="H33" i="46"/>
  <c r="J33" i="46"/>
  <c r="L33" i="46"/>
  <c r="N33" i="46"/>
  <c r="P33" i="46"/>
  <c r="R33" i="46"/>
  <c r="T33" i="46"/>
  <c r="V33" i="46"/>
  <c r="F34" i="46"/>
  <c r="H34" i="46"/>
  <c r="J34" i="46"/>
  <c r="L34" i="46"/>
  <c r="N34" i="46"/>
  <c r="P34" i="46"/>
  <c r="R34" i="46"/>
  <c r="T34" i="46"/>
  <c r="V34" i="46"/>
  <c r="F35" i="46"/>
  <c r="H35" i="46"/>
  <c r="J35" i="46"/>
  <c r="L35" i="46"/>
  <c r="N35" i="46"/>
  <c r="P35" i="46"/>
  <c r="R35" i="46"/>
  <c r="T35" i="46"/>
  <c r="V35" i="46"/>
  <c r="F36" i="46"/>
  <c r="H36" i="46"/>
  <c r="J36" i="46"/>
  <c r="L36" i="46"/>
  <c r="N36" i="46"/>
  <c r="P36" i="46"/>
  <c r="R36" i="46"/>
  <c r="T36" i="46"/>
  <c r="V36" i="46"/>
  <c r="F37" i="46"/>
  <c r="H37" i="46"/>
  <c r="J37" i="46"/>
  <c r="L37" i="46"/>
  <c r="N37" i="46"/>
  <c r="P37" i="46"/>
  <c r="R37" i="46"/>
  <c r="T37" i="46"/>
  <c r="V37" i="46"/>
  <c r="F38" i="46"/>
  <c r="H38" i="46"/>
  <c r="J38" i="46"/>
  <c r="L38" i="46"/>
  <c r="N38" i="46"/>
  <c r="P38" i="46"/>
  <c r="R38" i="46"/>
  <c r="T38" i="46"/>
  <c r="V38" i="46"/>
  <c r="F39" i="46"/>
  <c r="H39" i="46"/>
  <c r="J39" i="46"/>
  <c r="L39" i="46"/>
  <c r="N39" i="46"/>
  <c r="P39" i="46"/>
  <c r="R39" i="46"/>
  <c r="T39" i="46"/>
  <c r="V39" i="46"/>
  <c r="F40" i="46"/>
  <c r="H40" i="46"/>
  <c r="J40" i="46"/>
  <c r="L40" i="46"/>
  <c r="N40" i="46"/>
  <c r="P40" i="46"/>
  <c r="R40" i="46"/>
  <c r="T40" i="46"/>
  <c r="V40" i="46"/>
  <c r="F41" i="46"/>
  <c r="G1527" i="38" a="1"/>
  <c r="G1527" i="38"/>
  <c r="H41" i="46"/>
  <c r="J41" i="46"/>
  <c r="L41" i="46"/>
  <c r="N41" i="46"/>
  <c r="P41" i="46"/>
  <c r="R41" i="46"/>
  <c r="T41" i="46"/>
  <c r="V41" i="46"/>
  <c r="F42" i="46"/>
  <c r="H42" i="46"/>
  <c r="J42" i="46"/>
  <c r="L42" i="46"/>
  <c r="N42" i="46"/>
  <c r="P42" i="46"/>
  <c r="R42" i="46"/>
  <c r="T42" i="46"/>
  <c r="V42" i="46"/>
  <c r="F43" i="46"/>
  <c r="G1529" i="38" a="1"/>
  <c r="G1529" i="38"/>
  <c r="H43" i="46"/>
  <c r="J43" i="46"/>
  <c r="L43" i="46"/>
  <c r="N43" i="46"/>
  <c r="P43" i="46"/>
  <c r="R43" i="46"/>
  <c r="T43" i="46"/>
  <c r="V43" i="46"/>
  <c r="F44" i="46"/>
  <c r="H44" i="46"/>
  <c r="J44" i="46"/>
  <c r="L44" i="46"/>
  <c r="N44" i="46"/>
  <c r="P44" i="46"/>
  <c r="R44" i="46"/>
  <c r="T44" i="46"/>
  <c r="V44" i="46"/>
  <c r="F45" i="46"/>
  <c r="H45" i="46"/>
  <c r="J45" i="46"/>
  <c r="L45" i="46"/>
  <c r="N45" i="46"/>
  <c r="P45" i="46"/>
  <c r="R45" i="46"/>
  <c r="T45" i="46"/>
  <c r="V45" i="46"/>
  <c r="F46" i="46"/>
  <c r="G1532" i="38" a="1"/>
  <c r="G1532" i="38"/>
  <c r="H46" i="46"/>
  <c r="J46" i="46"/>
  <c r="L46" i="46"/>
  <c r="N46" i="46"/>
  <c r="P46" i="46"/>
  <c r="R46" i="46"/>
  <c r="T46" i="46"/>
  <c r="V46" i="46"/>
  <c r="F47" i="46"/>
  <c r="H47" i="46"/>
  <c r="J47" i="46"/>
  <c r="L47" i="46"/>
  <c r="N47" i="46"/>
  <c r="P47" i="46"/>
  <c r="R47" i="46"/>
  <c r="T47" i="46"/>
  <c r="V47" i="46"/>
  <c r="F48" i="46"/>
  <c r="H48" i="46"/>
  <c r="J48" i="46"/>
  <c r="L48" i="46"/>
  <c r="N48" i="46"/>
  <c r="P48" i="46"/>
  <c r="R48" i="46"/>
  <c r="T48" i="46"/>
  <c r="V48" i="46"/>
  <c r="F49" i="46"/>
  <c r="H49" i="46"/>
  <c r="J49" i="46"/>
  <c r="L49" i="46"/>
  <c r="N49" i="46"/>
  <c r="P49" i="46"/>
  <c r="R49" i="46"/>
  <c r="T49" i="46"/>
  <c r="V49" i="46"/>
  <c r="F50" i="46"/>
  <c r="H50" i="46"/>
  <c r="J50" i="46"/>
  <c r="L50" i="46"/>
  <c r="N50" i="46"/>
  <c r="P50" i="46"/>
  <c r="R50" i="46"/>
  <c r="T50" i="46"/>
  <c r="V50" i="46"/>
  <c r="F51" i="46"/>
  <c r="H51" i="46"/>
  <c r="J51" i="46"/>
  <c r="L51" i="46"/>
  <c r="N51" i="46"/>
  <c r="P51" i="46"/>
  <c r="R51" i="46"/>
  <c r="T51" i="46"/>
  <c r="V51" i="46"/>
  <c r="F52" i="46"/>
  <c r="H52" i="46"/>
  <c r="J52" i="46"/>
  <c r="L52" i="46"/>
  <c r="N52" i="46"/>
  <c r="P52" i="46"/>
  <c r="R52" i="46"/>
  <c r="T52" i="46"/>
  <c r="V52" i="46"/>
  <c r="F53" i="46"/>
  <c r="H53" i="46"/>
  <c r="J53" i="46"/>
  <c r="L53" i="46"/>
  <c r="N53" i="46"/>
  <c r="P53" i="46"/>
  <c r="R53" i="46"/>
  <c r="T53" i="46"/>
  <c r="V53" i="46"/>
  <c r="F54" i="46"/>
  <c r="H54" i="46"/>
  <c r="J54" i="46"/>
  <c r="L54" i="46"/>
  <c r="N54" i="46"/>
  <c r="P54" i="46"/>
  <c r="R54" i="46"/>
  <c r="T54" i="46"/>
  <c r="V54" i="46"/>
  <c r="F55" i="46"/>
  <c r="G1541" i="38" a="1"/>
  <c r="G1541" i="38"/>
  <c r="H55" i="46"/>
  <c r="J55" i="46"/>
  <c r="L55" i="46"/>
  <c r="N55" i="46"/>
  <c r="P55" i="46"/>
  <c r="R55" i="46"/>
  <c r="T55" i="46"/>
  <c r="V55" i="46"/>
  <c r="F56" i="46"/>
  <c r="H56" i="46"/>
  <c r="J56" i="46"/>
  <c r="L56" i="46"/>
  <c r="N56" i="46"/>
  <c r="P56" i="46"/>
  <c r="R56" i="46"/>
  <c r="T56" i="46"/>
  <c r="V56" i="46"/>
  <c r="F57" i="46"/>
  <c r="G1543" i="38" a="1"/>
  <c r="G1543" i="38"/>
  <c r="H57" i="46"/>
  <c r="J57" i="46"/>
  <c r="L57" i="46"/>
  <c r="N57" i="46"/>
  <c r="P57" i="46"/>
  <c r="R57" i="46"/>
  <c r="T57" i="46"/>
  <c r="V57" i="46"/>
  <c r="F58" i="46"/>
  <c r="H58" i="46"/>
  <c r="J58" i="46"/>
  <c r="L58" i="46"/>
  <c r="N58" i="46"/>
  <c r="P58" i="46"/>
  <c r="R58" i="46"/>
  <c r="T58" i="46"/>
  <c r="V58" i="46"/>
  <c r="F59" i="46"/>
  <c r="H59" i="46"/>
  <c r="J59" i="46"/>
  <c r="L59" i="46"/>
  <c r="N59" i="46"/>
  <c r="P59" i="46"/>
  <c r="R59" i="46"/>
  <c r="T59" i="46"/>
  <c r="V59" i="46"/>
  <c r="F60" i="46"/>
  <c r="G1546" i="38" a="1"/>
  <c r="G1546" i="38"/>
  <c r="H60" i="46"/>
  <c r="J60" i="46"/>
  <c r="L60" i="46"/>
  <c r="N60" i="46"/>
  <c r="P60" i="46"/>
  <c r="R60" i="46"/>
  <c r="T60" i="46"/>
  <c r="V60" i="46"/>
  <c r="F61" i="46"/>
  <c r="H61" i="46"/>
  <c r="J61" i="46"/>
  <c r="L61" i="46"/>
  <c r="N61" i="46"/>
  <c r="P61" i="46"/>
  <c r="R61" i="46"/>
  <c r="T61" i="46"/>
  <c r="V61" i="46"/>
  <c r="F62" i="46"/>
  <c r="H62" i="46"/>
  <c r="J62" i="46"/>
  <c r="L62" i="46"/>
  <c r="N62" i="46"/>
  <c r="P62" i="46"/>
  <c r="R62" i="46"/>
  <c r="T62" i="46"/>
  <c r="V62" i="46"/>
  <c r="F63" i="46"/>
  <c r="H63" i="46"/>
  <c r="J63" i="46"/>
  <c r="L63" i="46"/>
  <c r="N63" i="46"/>
  <c r="P63" i="46"/>
  <c r="R63" i="46"/>
  <c r="T63" i="46"/>
  <c r="V63" i="46"/>
  <c r="F64" i="46"/>
  <c r="H64" i="46"/>
  <c r="J64" i="46"/>
  <c r="L64" i="46"/>
  <c r="N64" i="46"/>
  <c r="P64" i="46"/>
  <c r="R64" i="46"/>
  <c r="T64" i="46"/>
  <c r="V64" i="46"/>
  <c r="F65" i="46"/>
  <c r="H65" i="46"/>
  <c r="J65" i="46"/>
  <c r="L65" i="46"/>
  <c r="N65" i="46"/>
  <c r="P65" i="46"/>
  <c r="R65" i="46"/>
  <c r="T65" i="46"/>
  <c r="V65" i="46"/>
  <c r="F12" i="46"/>
  <c r="G1498" i="38" a="1"/>
  <c r="G1498" i="38"/>
  <c r="H12" i="46"/>
  <c r="J12" i="46"/>
  <c r="L12" i="46"/>
  <c r="N12" i="46"/>
  <c r="P12" i="46"/>
  <c r="R12" i="46"/>
  <c r="T12" i="46"/>
  <c r="V12" i="46"/>
  <c r="F13" i="46"/>
  <c r="H13" i="46"/>
  <c r="J13" i="46"/>
  <c r="L13" i="46"/>
  <c r="N13" i="46"/>
  <c r="P13" i="46"/>
  <c r="R13" i="46"/>
  <c r="T13" i="46"/>
  <c r="V13" i="46"/>
  <c r="F14" i="46"/>
  <c r="H14" i="46"/>
  <c r="J14" i="46"/>
  <c r="L14" i="46"/>
  <c r="N14" i="46"/>
  <c r="P14" i="46"/>
  <c r="R14" i="46"/>
  <c r="T14" i="46"/>
  <c r="V14" i="46"/>
  <c r="F15" i="46"/>
  <c r="H15" i="46"/>
  <c r="G1501" i="38" a="1"/>
  <c r="G1501" i="38"/>
  <c r="J15" i="46"/>
  <c r="L15" i="46"/>
  <c r="N15" i="46"/>
  <c r="P15" i="46"/>
  <c r="R15" i="46"/>
  <c r="T15" i="46"/>
  <c r="V15" i="46"/>
  <c r="F16" i="46"/>
  <c r="H16" i="46"/>
  <c r="J16" i="46"/>
  <c r="L16" i="46"/>
  <c r="N16" i="46"/>
  <c r="P16" i="46"/>
  <c r="R16" i="46"/>
  <c r="T16" i="46"/>
  <c r="V16" i="46"/>
  <c r="F17" i="46"/>
  <c r="H17" i="46"/>
  <c r="J17" i="46"/>
  <c r="L17" i="46"/>
  <c r="N17" i="46"/>
  <c r="P17" i="46"/>
  <c r="R17" i="46"/>
  <c r="T17" i="46"/>
  <c r="V17" i="46"/>
  <c r="F18" i="46"/>
  <c r="H18" i="46"/>
  <c r="J18" i="46"/>
  <c r="L18" i="46"/>
  <c r="N18" i="46"/>
  <c r="P18" i="46"/>
  <c r="R18" i="46"/>
  <c r="T18" i="46"/>
  <c r="V18" i="46"/>
  <c r="F19" i="46"/>
  <c r="H19" i="46"/>
  <c r="J19" i="46"/>
  <c r="L19" i="46"/>
  <c r="N19" i="46"/>
  <c r="P19" i="46"/>
  <c r="R19" i="46"/>
  <c r="T19" i="46"/>
  <c r="V19" i="46"/>
  <c r="F20" i="46"/>
  <c r="G1506" i="38" a="1"/>
  <c r="G1506" i="38"/>
  <c r="H20" i="46"/>
  <c r="J20" i="46"/>
  <c r="L20" i="46"/>
  <c r="N20" i="46"/>
  <c r="P20" i="46"/>
  <c r="R20" i="46"/>
  <c r="T20" i="46"/>
  <c r="V20" i="46"/>
  <c r="F21" i="46"/>
  <c r="H21" i="46"/>
  <c r="J21" i="46"/>
  <c r="L21" i="46"/>
  <c r="N21" i="46"/>
  <c r="P21" i="46"/>
  <c r="R21" i="46"/>
  <c r="T21" i="46"/>
  <c r="V21" i="46"/>
  <c r="F30" i="51"/>
  <c r="G1572" i="38" a="1"/>
  <c r="G1572" i="38"/>
  <c r="H30" i="51"/>
  <c r="J30" i="51"/>
  <c r="L30" i="51"/>
  <c r="N30" i="51"/>
  <c r="P30" i="51"/>
  <c r="R30" i="51"/>
  <c r="T30" i="51"/>
  <c r="V30" i="51"/>
  <c r="F31" i="51"/>
  <c r="G1573" i="38" a="1"/>
  <c r="G1573" i="38"/>
  <c r="H31" i="51"/>
  <c r="J31" i="51"/>
  <c r="L31" i="51"/>
  <c r="N31" i="51"/>
  <c r="P31" i="51"/>
  <c r="R31" i="51"/>
  <c r="T31" i="51"/>
  <c r="V31" i="51"/>
  <c r="F32" i="51"/>
  <c r="H32" i="51"/>
  <c r="J32" i="51"/>
  <c r="L32" i="51"/>
  <c r="N32" i="51"/>
  <c r="P32" i="51"/>
  <c r="R32" i="51"/>
  <c r="T32" i="51"/>
  <c r="V32" i="51"/>
  <c r="F33" i="51"/>
  <c r="G1575" i="38" a="1"/>
  <c r="G1575" i="38"/>
  <c r="H33" i="51"/>
  <c r="J33" i="51"/>
  <c r="L33" i="51"/>
  <c r="N33" i="51"/>
  <c r="P33" i="51"/>
  <c r="R33" i="51"/>
  <c r="T33" i="51"/>
  <c r="V33" i="51"/>
  <c r="F34" i="51"/>
  <c r="G1576" i="38" a="1"/>
  <c r="G1576" i="38"/>
  <c r="H34" i="51"/>
  <c r="J34" i="51"/>
  <c r="L34" i="51"/>
  <c r="N34" i="51"/>
  <c r="P34" i="51"/>
  <c r="R34" i="51"/>
  <c r="T34" i="51"/>
  <c r="V34" i="51"/>
  <c r="F35" i="51"/>
  <c r="G1577" i="38" a="1"/>
  <c r="G1577" i="38"/>
  <c r="H35" i="51"/>
  <c r="J35" i="51"/>
  <c r="L35" i="51"/>
  <c r="N35" i="51"/>
  <c r="P35" i="51"/>
  <c r="R35" i="51"/>
  <c r="T35" i="51"/>
  <c r="V35" i="51"/>
  <c r="F36" i="51"/>
  <c r="G1578" i="38" a="1"/>
  <c r="G1578" i="38"/>
  <c r="H36" i="51"/>
  <c r="J36" i="51"/>
  <c r="L36" i="51"/>
  <c r="N36" i="51"/>
  <c r="P36" i="51"/>
  <c r="R36" i="51"/>
  <c r="T36" i="51"/>
  <c r="V36" i="51"/>
  <c r="F37" i="51"/>
  <c r="G1579" i="38" a="1"/>
  <c r="G1579" i="38"/>
  <c r="H37" i="51"/>
  <c r="J37" i="51"/>
  <c r="L37" i="51"/>
  <c r="N37" i="51"/>
  <c r="P37" i="51"/>
  <c r="R37" i="51"/>
  <c r="T37" i="51"/>
  <c r="V37" i="51"/>
  <c r="F38" i="51"/>
  <c r="H38" i="51"/>
  <c r="J38" i="51"/>
  <c r="L38" i="51"/>
  <c r="N38" i="51"/>
  <c r="P38" i="51"/>
  <c r="R38" i="51"/>
  <c r="T38" i="51"/>
  <c r="V38" i="51"/>
  <c r="F39" i="51"/>
  <c r="G1581" i="38" a="1"/>
  <c r="G1581" i="38"/>
  <c r="H39" i="51"/>
  <c r="J39" i="51"/>
  <c r="L39" i="51"/>
  <c r="N39" i="51"/>
  <c r="P39" i="51"/>
  <c r="R39" i="51"/>
  <c r="T39" i="51"/>
  <c r="V39" i="51"/>
  <c r="F40" i="51"/>
  <c r="G1582" i="38" a="1"/>
  <c r="G1582" i="38"/>
  <c r="H40" i="51"/>
  <c r="J40" i="51"/>
  <c r="L40" i="51"/>
  <c r="N40" i="51"/>
  <c r="P40" i="51"/>
  <c r="R40" i="51"/>
  <c r="T40" i="51"/>
  <c r="V40" i="51"/>
  <c r="F41" i="51"/>
  <c r="G1583" i="38" a="1"/>
  <c r="G1583" i="38"/>
  <c r="H41" i="51"/>
  <c r="J41" i="51"/>
  <c r="L41" i="51"/>
  <c r="N41" i="51"/>
  <c r="P41" i="51"/>
  <c r="R41" i="51"/>
  <c r="T41" i="51"/>
  <c r="V41" i="51"/>
  <c r="F42" i="51"/>
  <c r="G1584" i="38" a="1"/>
  <c r="G1584" i="38"/>
  <c r="H42" i="51"/>
  <c r="J42" i="51"/>
  <c r="L42" i="51"/>
  <c r="N42" i="51"/>
  <c r="P42" i="51"/>
  <c r="R42" i="51"/>
  <c r="T42" i="51"/>
  <c r="V42" i="51"/>
  <c r="F43" i="51"/>
  <c r="G1585" i="38" a="1"/>
  <c r="G1585" i="38"/>
  <c r="H43" i="51"/>
  <c r="J43" i="51"/>
  <c r="L43" i="51"/>
  <c r="N43" i="51"/>
  <c r="P43" i="51"/>
  <c r="R43" i="51"/>
  <c r="T43" i="51"/>
  <c r="V43" i="51"/>
  <c r="F12" i="51"/>
  <c r="G1554" i="38" a="1"/>
  <c r="G1554" i="38"/>
  <c r="H12" i="51"/>
  <c r="J12" i="51"/>
  <c r="L12" i="51"/>
  <c r="N12" i="51"/>
  <c r="P12" i="51"/>
  <c r="R12" i="51"/>
  <c r="T12" i="51"/>
  <c r="V12" i="51"/>
  <c r="F13" i="51"/>
  <c r="G1555" i="38" a="1"/>
  <c r="G1555" i="38"/>
  <c r="H13" i="51"/>
  <c r="J13" i="51"/>
  <c r="L13" i="51"/>
  <c r="N13" i="51"/>
  <c r="P13" i="51"/>
  <c r="R13" i="51"/>
  <c r="T13" i="51"/>
  <c r="V13" i="51"/>
  <c r="F14" i="51"/>
  <c r="G1556" i="38" a="1"/>
  <c r="G1556" i="38"/>
  <c r="H14" i="51"/>
  <c r="J14" i="51"/>
  <c r="L14" i="51"/>
  <c r="N14" i="51"/>
  <c r="P14" i="51"/>
  <c r="R14" i="51"/>
  <c r="T14" i="51"/>
  <c r="V14" i="51"/>
  <c r="F15" i="51"/>
  <c r="G1557" i="38" a="1"/>
  <c r="G1557" i="38"/>
  <c r="H15" i="51"/>
  <c r="J15" i="51"/>
  <c r="L15" i="51"/>
  <c r="N15" i="51"/>
  <c r="P15" i="51"/>
  <c r="R15" i="51"/>
  <c r="T15" i="51"/>
  <c r="V15" i="51"/>
  <c r="F16" i="51"/>
  <c r="H16" i="51"/>
  <c r="J16" i="51"/>
  <c r="L16" i="51"/>
  <c r="N16" i="51"/>
  <c r="P16" i="51"/>
  <c r="R16" i="51"/>
  <c r="T16" i="51"/>
  <c r="V16" i="51"/>
  <c r="F17" i="51"/>
  <c r="H17" i="51"/>
  <c r="J17" i="51"/>
  <c r="L17" i="51"/>
  <c r="N17" i="51"/>
  <c r="P17" i="51"/>
  <c r="R17" i="51"/>
  <c r="T17" i="51"/>
  <c r="V17" i="51"/>
  <c r="F18" i="51"/>
  <c r="H18" i="51"/>
  <c r="J18" i="51"/>
  <c r="L18" i="51"/>
  <c r="N18" i="51"/>
  <c r="P18" i="51"/>
  <c r="R18" i="51"/>
  <c r="T18" i="51"/>
  <c r="V18" i="51"/>
  <c r="F19" i="51"/>
  <c r="G1561" i="38" a="1"/>
  <c r="G1561" i="38"/>
  <c r="H19" i="51"/>
  <c r="J19" i="51"/>
  <c r="L19" i="51"/>
  <c r="N19" i="51"/>
  <c r="P19" i="51"/>
  <c r="R19" i="51"/>
  <c r="T19" i="51"/>
  <c r="V19" i="51"/>
  <c r="F20" i="51"/>
  <c r="G1562" i="38" a="1"/>
  <c r="G1562" i="38"/>
  <c r="H20" i="51"/>
  <c r="J20" i="51"/>
  <c r="L20" i="51"/>
  <c r="N20" i="51"/>
  <c r="P20" i="51"/>
  <c r="R20" i="51"/>
  <c r="T20" i="51"/>
  <c r="V20" i="51"/>
  <c r="F21" i="51"/>
  <c r="G1563" i="38" a="1"/>
  <c r="G1563" i="38"/>
  <c r="H21" i="51"/>
  <c r="J21" i="51"/>
  <c r="L21" i="51"/>
  <c r="N21" i="51"/>
  <c r="P21" i="51"/>
  <c r="R21" i="51"/>
  <c r="T21" i="51"/>
  <c r="V21" i="51"/>
  <c r="F22" i="51"/>
  <c r="G1564" i="38" a="1"/>
  <c r="G1564" i="38"/>
  <c r="H22" i="51"/>
  <c r="J22" i="51"/>
  <c r="L22" i="51"/>
  <c r="N22" i="51"/>
  <c r="P22" i="51"/>
  <c r="R22" i="51"/>
  <c r="T22" i="51"/>
  <c r="V22" i="51"/>
  <c r="F23" i="51"/>
  <c r="G1565" i="38" a="1"/>
  <c r="G1565" i="38"/>
  <c r="H23" i="51"/>
  <c r="J23" i="51"/>
  <c r="L23" i="51"/>
  <c r="N23" i="51"/>
  <c r="P23" i="51"/>
  <c r="R23" i="51"/>
  <c r="T23" i="51"/>
  <c r="V23" i="51"/>
  <c r="F24" i="51"/>
  <c r="G1566" i="38" a="1"/>
  <c r="G1566" i="38"/>
  <c r="H24" i="51"/>
  <c r="J24" i="51"/>
  <c r="L24" i="51"/>
  <c r="N24" i="51"/>
  <c r="P24" i="51"/>
  <c r="R24" i="51"/>
  <c r="T24" i="51"/>
  <c r="V24" i="51"/>
  <c r="F25" i="51"/>
  <c r="G1567" i="38" a="1"/>
  <c r="G1567" i="38"/>
  <c r="H25" i="51"/>
  <c r="J25" i="51"/>
  <c r="L25" i="51"/>
  <c r="N25" i="51"/>
  <c r="P25" i="51"/>
  <c r="R25" i="51"/>
  <c r="T25" i="51"/>
  <c r="V25" i="51"/>
  <c r="F26" i="51"/>
  <c r="G1568" i="38" a="1"/>
  <c r="G1568" i="38"/>
  <c r="H26" i="51"/>
  <c r="J26" i="51"/>
  <c r="L26" i="51"/>
  <c r="N26" i="51"/>
  <c r="P26" i="51"/>
  <c r="R26" i="51"/>
  <c r="T26" i="51"/>
  <c r="V26" i="51"/>
  <c r="F27" i="51"/>
  <c r="G1569" i="38" a="1"/>
  <c r="G1569" i="38"/>
  <c r="H27" i="51"/>
  <c r="J27" i="51"/>
  <c r="L27" i="51"/>
  <c r="N27" i="51"/>
  <c r="P27" i="51"/>
  <c r="R27" i="51"/>
  <c r="T27" i="51"/>
  <c r="V27" i="51"/>
  <c r="F28" i="51"/>
  <c r="G1570" i="38" a="1"/>
  <c r="G1570" i="38"/>
  <c r="H28" i="51"/>
  <c r="J28" i="51"/>
  <c r="L28" i="51"/>
  <c r="N28" i="51"/>
  <c r="P28" i="51"/>
  <c r="R28" i="51"/>
  <c r="T28" i="51"/>
  <c r="V28" i="51"/>
  <c r="F29" i="51"/>
  <c r="G1571" i="38" a="1"/>
  <c r="G1571" i="38"/>
  <c r="H29" i="51"/>
  <c r="J29" i="51"/>
  <c r="L29" i="51"/>
  <c r="N29" i="51"/>
  <c r="P29" i="51"/>
  <c r="R29" i="51"/>
  <c r="T29" i="51"/>
  <c r="V29" i="51"/>
  <c r="F38" i="50"/>
  <c r="H38" i="50"/>
  <c r="J38" i="50"/>
  <c r="L38" i="50"/>
  <c r="N38" i="50"/>
  <c r="P38" i="50"/>
  <c r="R38" i="50"/>
  <c r="T38" i="50"/>
  <c r="V38" i="50"/>
  <c r="F39" i="50"/>
  <c r="H39" i="50"/>
  <c r="J39" i="50"/>
  <c r="L39" i="50"/>
  <c r="N39" i="50"/>
  <c r="P39" i="50"/>
  <c r="R39" i="50"/>
  <c r="T39" i="50"/>
  <c r="V39" i="50"/>
  <c r="F40" i="50"/>
  <c r="H40" i="50"/>
  <c r="J40" i="50"/>
  <c r="L40" i="50"/>
  <c r="N40" i="50"/>
  <c r="P40" i="50"/>
  <c r="R40" i="50"/>
  <c r="T40" i="50"/>
  <c r="V40" i="50"/>
  <c r="F41" i="50"/>
  <c r="H41" i="50"/>
  <c r="J41" i="50"/>
  <c r="L41" i="50"/>
  <c r="N41" i="50"/>
  <c r="P41" i="50"/>
  <c r="R41" i="50"/>
  <c r="T41" i="50"/>
  <c r="V41" i="50"/>
  <c r="F42" i="50"/>
  <c r="H42" i="50"/>
  <c r="J42" i="50"/>
  <c r="L42" i="50"/>
  <c r="N42" i="50"/>
  <c r="P42" i="50"/>
  <c r="R42" i="50"/>
  <c r="T42" i="50"/>
  <c r="V42" i="50"/>
  <c r="F43" i="50"/>
  <c r="H43" i="50"/>
  <c r="J43" i="50"/>
  <c r="L43" i="50"/>
  <c r="N43" i="50"/>
  <c r="P43" i="50"/>
  <c r="R43" i="50"/>
  <c r="T43" i="50"/>
  <c r="V43" i="50"/>
  <c r="F44" i="50"/>
  <c r="H44" i="50"/>
  <c r="J44" i="50"/>
  <c r="L44" i="50"/>
  <c r="N44" i="50"/>
  <c r="P44" i="50"/>
  <c r="R44" i="50"/>
  <c r="T44" i="50"/>
  <c r="V44" i="50"/>
  <c r="F45" i="50"/>
  <c r="H45" i="50"/>
  <c r="J45" i="50"/>
  <c r="L45" i="50"/>
  <c r="N45" i="50"/>
  <c r="P45" i="50"/>
  <c r="R45" i="50"/>
  <c r="T45" i="50"/>
  <c r="V45" i="50"/>
  <c r="F46" i="50"/>
  <c r="H46" i="50"/>
  <c r="J46" i="50"/>
  <c r="L46" i="50"/>
  <c r="N46" i="50"/>
  <c r="P46" i="50"/>
  <c r="R46" i="50"/>
  <c r="T46" i="50"/>
  <c r="V46" i="50"/>
  <c r="F47" i="50"/>
  <c r="H47" i="50"/>
  <c r="J47" i="50"/>
  <c r="L47" i="50"/>
  <c r="N47" i="50"/>
  <c r="P47" i="50"/>
  <c r="R47" i="50"/>
  <c r="T47" i="50"/>
  <c r="V47" i="50"/>
  <c r="F48" i="50"/>
  <c r="H48" i="50"/>
  <c r="J48" i="50"/>
  <c r="L48" i="50"/>
  <c r="N48" i="50"/>
  <c r="P48" i="50"/>
  <c r="R48" i="50"/>
  <c r="T48" i="50"/>
  <c r="V48" i="50"/>
  <c r="F49" i="50"/>
  <c r="H49" i="50"/>
  <c r="J49" i="50"/>
  <c r="L49" i="50"/>
  <c r="N49" i="50"/>
  <c r="P49" i="50"/>
  <c r="R49" i="50"/>
  <c r="T49" i="50"/>
  <c r="V49" i="50"/>
  <c r="F50" i="50"/>
  <c r="H50" i="50"/>
  <c r="J50" i="50"/>
  <c r="L50" i="50"/>
  <c r="N50" i="50"/>
  <c r="P50" i="50"/>
  <c r="R50" i="50"/>
  <c r="T50" i="50"/>
  <c r="V50" i="50"/>
  <c r="F51" i="50"/>
  <c r="H51" i="50"/>
  <c r="J51" i="50"/>
  <c r="L51" i="50"/>
  <c r="N51" i="50"/>
  <c r="P51" i="50"/>
  <c r="R51" i="50"/>
  <c r="T51" i="50"/>
  <c r="V51" i="50"/>
  <c r="F52" i="50"/>
  <c r="H52" i="50"/>
  <c r="J52" i="50"/>
  <c r="L52" i="50"/>
  <c r="N52" i="50"/>
  <c r="P52" i="50"/>
  <c r="R52" i="50"/>
  <c r="T52" i="50"/>
  <c r="V52" i="50"/>
  <c r="F53" i="50"/>
  <c r="H53" i="50"/>
  <c r="J53" i="50"/>
  <c r="L53" i="50"/>
  <c r="N53" i="50"/>
  <c r="P53" i="50"/>
  <c r="R53" i="50"/>
  <c r="T53" i="50"/>
  <c r="V53" i="50"/>
  <c r="F54" i="50"/>
  <c r="H54" i="50"/>
  <c r="J54" i="50"/>
  <c r="L54" i="50"/>
  <c r="N54" i="50"/>
  <c r="P54" i="50"/>
  <c r="R54" i="50"/>
  <c r="T54" i="50"/>
  <c r="V54" i="50"/>
  <c r="F55" i="50"/>
  <c r="H55" i="50"/>
  <c r="J55" i="50"/>
  <c r="L55" i="50"/>
  <c r="N55" i="50"/>
  <c r="P55" i="50"/>
  <c r="R55" i="50"/>
  <c r="T55" i="50"/>
  <c r="V55" i="50"/>
  <c r="F56" i="50"/>
  <c r="H56" i="50"/>
  <c r="J56" i="50"/>
  <c r="L56" i="50"/>
  <c r="N56" i="50"/>
  <c r="P56" i="50"/>
  <c r="R56" i="50"/>
  <c r="T56" i="50"/>
  <c r="V56" i="50"/>
  <c r="F57" i="50"/>
  <c r="J57" i="50"/>
  <c r="N57" i="50"/>
  <c r="P57" i="50"/>
  <c r="R57" i="50"/>
  <c r="T57" i="50"/>
  <c r="V57" i="50"/>
  <c r="F58" i="50"/>
  <c r="H58" i="50"/>
  <c r="J58" i="50"/>
  <c r="L58" i="50"/>
  <c r="N58" i="50"/>
  <c r="P58" i="50"/>
  <c r="R58" i="50"/>
  <c r="T58" i="50"/>
  <c r="V58" i="50"/>
  <c r="F59" i="50"/>
  <c r="H59" i="50"/>
  <c r="J59" i="50"/>
  <c r="L59" i="50"/>
  <c r="N59" i="50"/>
  <c r="P59" i="50"/>
  <c r="R59" i="50"/>
  <c r="T59" i="50"/>
  <c r="V59" i="50"/>
  <c r="F60" i="50"/>
  <c r="H60" i="50"/>
  <c r="J60" i="50"/>
  <c r="L60" i="50"/>
  <c r="N60" i="50"/>
  <c r="P60" i="50"/>
  <c r="R60" i="50"/>
  <c r="T60" i="50"/>
  <c r="V60" i="50"/>
  <c r="F61" i="50"/>
  <c r="H61" i="50"/>
  <c r="J61" i="50"/>
  <c r="L61" i="50"/>
  <c r="N61" i="50"/>
  <c r="P61" i="50"/>
  <c r="R61" i="50"/>
  <c r="T61" i="50"/>
  <c r="V61" i="50"/>
  <c r="F62" i="50"/>
  <c r="H62" i="50"/>
  <c r="J62" i="50"/>
  <c r="L62" i="50"/>
  <c r="N62" i="50"/>
  <c r="P62" i="50"/>
  <c r="R62" i="50"/>
  <c r="T62" i="50"/>
  <c r="V62" i="50"/>
  <c r="F63" i="50"/>
  <c r="H63" i="50"/>
  <c r="J63" i="50"/>
  <c r="L63" i="50"/>
  <c r="N63" i="50"/>
  <c r="P63" i="50"/>
  <c r="R63" i="50"/>
  <c r="T63" i="50"/>
  <c r="V63" i="50"/>
  <c r="F64" i="50"/>
  <c r="H64" i="50"/>
  <c r="J64" i="50"/>
  <c r="L64" i="50"/>
  <c r="N64" i="50"/>
  <c r="P64" i="50"/>
  <c r="R64" i="50"/>
  <c r="T64" i="50"/>
  <c r="V64" i="50"/>
  <c r="F65" i="50"/>
  <c r="H65" i="50"/>
  <c r="J65" i="50"/>
  <c r="L65" i="50"/>
  <c r="N65" i="50"/>
  <c r="P65" i="50"/>
  <c r="R65" i="50"/>
  <c r="T65" i="50"/>
  <c r="V65" i="50"/>
  <c r="F66" i="50"/>
  <c r="H66" i="50"/>
  <c r="J66" i="50"/>
  <c r="L66" i="50"/>
  <c r="N66" i="50"/>
  <c r="P66" i="50"/>
  <c r="R66" i="50"/>
  <c r="T66" i="50"/>
  <c r="V66" i="50"/>
  <c r="F67" i="50"/>
  <c r="H67" i="50"/>
  <c r="J67" i="50"/>
  <c r="L67" i="50"/>
  <c r="N67" i="50"/>
  <c r="P67" i="50"/>
  <c r="R67" i="50"/>
  <c r="T67" i="50"/>
  <c r="V67" i="50"/>
  <c r="F68" i="50"/>
  <c r="H68" i="50"/>
  <c r="J68" i="50"/>
  <c r="L68" i="50"/>
  <c r="N68" i="50"/>
  <c r="P68" i="50"/>
  <c r="R68" i="50"/>
  <c r="T68" i="50"/>
  <c r="V68" i="50"/>
  <c r="F69" i="50"/>
  <c r="H69" i="50"/>
  <c r="J69" i="50"/>
  <c r="L69" i="50"/>
  <c r="N69" i="50"/>
  <c r="P69" i="50"/>
  <c r="R69" i="50"/>
  <c r="T69" i="50"/>
  <c r="V69" i="50"/>
  <c r="F70" i="50"/>
  <c r="H70" i="50"/>
  <c r="J70" i="50"/>
  <c r="L70" i="50"/>
  <c r="N70" i="50"/>
  <c r="P70" i="50"/>
  <c r="R70" i="50"/>
  <c r="T70" i="50"/>
  <c r="V70" i="50"/>
  <c r="F71" i="50"/>
  <c r="H71" i="50"/>
  <c r="J71" i="50"/>
  <c r="L71" i="50"/>
  <c r="N71" i="50"/>
  <c r="P71" i="50"/>
  <c r="R71" i="50"/>
  <c r="T71" i="50"/>
  <c r="V71" i="50"/>
  <c r="F72" i="50"/>
  <c r="H72" i="50"/>
  <c r="J72" i="50"/>
  <c r="L72" i="50"/>
  <c r="N72" i="50"/>
  <c r="P72" i="50"/>
  <c r="R72" i="50"/>
  <c r="T72" i="50"/>
  <c r="V72" i="50"/>
  <c r="F73" i="50"/>
  <c r="H73" i="50"/>
  <c r="J73" i="50"/>
  <c r="L73" i="50"/>
  <c r="N73" i="50"/>
  <c r="P73" i="50"/>
  <c r="R73" i="50"/>
  <c r="T73" i="50"/>
  <c r="V73" i="50"/>
  <c r="F74" i="50"/>
  <c r="H74" i="50"/>
  <c r="J74" i="50"/>
  <c r="L74" i="50"/>
  <c r="N74" i="50"/>
  <c r="P74" i="50"/>
  <c r="R74" i="50"/>
  <c r="T74" i="50"/>
  <c r="V74" i="50"/>
  <c r="F75" i="50"/>
  <c r="H75" i="50"/>
  <c r="J75" i="50"/>
  <c r="L75" i="50"/>
  <c r="N75" i="50"/>
  <c r="P75" i="50"/>
  <c r="R75" i="50"/>
  <c r="T75" i="50"/>
  <c r="V75" i="50"/>
  <c r="F76" i="50"/>
  <c r="H76" i="50"/>
  <c r="J76" i="50"/>
  <c r="L76" i="50"/>
  <c r="N76" i="50"/>
  <c r="P76" i="50"/>
  <c r="R76" i="50"/>
  <c r="T76" i="50"/>
  <c r="V76" i="50"/>
  <c r="F77" i="50"/>
  <c r="H77" i="50"/>
  <c r="J77" i="50"/>
  <c r="L77" i="50"/>
  <c r="N77" i="50"/>
  <c r="P77" i="50"/>
  <c r="R77" i="50"/>
  <c r="T77" i="50"/>
  <c r="V77" i="50"/>
  <c r="F78" i="50"/>
  <c r="H78" i="50"/>
  <c r="J78" i="50"/>
  <c r="L78" i="50"/>
  <c r="N78" i="50"/>
  <c r="P78" i="50"/>
  <c r="R78" i="50"/>
  <c r="T78" i="50"/>
  <c r="V78" i="50"/>
  <c r="F79" i="50"/>
  <c r="H79" i="50"/>
  <c r="J79" i="50"/>
  <c r="L79" i="50"/>
  <c r="N79" i="50"/>
  <c r="P79" i="50"/>
  <c r="R79" i="50"/>
  <c r="T79" i="50"/>
  <c r="V79" i="50"/>
  <c r="F80" i="50"/>
  <c r="H80" i="50"/>
  <c r="J80" i="50"/>
  <c r="L80" i="50"/>
  <c r="N80" i="50"/>
  <c r="P80" i="50"/>
  <c r="R80" i="50"/>
  <c r="T80" i="50"/>
  <c r="V80" i="50"/>
  <c r="F81" i="50"/>
  <c r="H81" i="50"/>
  <c r="J81" i="50"/>
  <c r="L81" i="50"/>
  <c r="N81" i="50"/>
  <c r="P81" i="50"/>
  <c r="R81" i="50"/>
  <c r="T81" i="50"/>
  <c r="V81" i="50"/>
  <c r="F82" i="50"/>
  <c r="H82" i="50"/>
  <c r="J82" i="50"/>
  <c r="L82" i="50"/>
  <c r="N82" i="50"/>
  <c r="P82" i="50"/>
  <c r="R82" i="50"/>
  <c r="T82" i="50"/>
  <c r="V82" i="50"/>
  <c r="F83" i="50"/>
  <c r="H83" i="50"/>
  <c r="J83" i="50"/>
  <c r="L83" i="50"/>
  <c r="N83" i="50"/>
  <c r="P83" i="50"/>
  <c r="R83" i="50"/>
  <c r="T83" i="50"/>
  <c r="V83" i="50"/>
  <c r="F84" i="50"/>
  <c r="H84" i="50"/>
  <c r="J84" i="50"/>
  <c r="L84" i="50"/>
  <c r="N84" i="50"/>
  <c r="P84" i="50"/>
  <c r="R84" i="50"/>
  <c r="T84" i="50"/>
  <c r="V84" i="50"/>
  <c r="F85" i="50"/>
  <c r="H85" i="50"/>
  <c r="J85" i="50"/>
  <c r="N85" i="50"/>
  <c r="P85" i="50"/>
  <c r="R85" i="50"/>
  <c r="T85" i="50"/>
  <c r="V85" i="50"/>
  <c r="F86" i="50"/>
  <c r="H86" i="50"/>
  <c r="J86" i="50"/>
  <c r="L86" i="50"/>
  <c r="N86" i="50"/>
  <c r="P86" i="50"/>
  <c r="R86" i="50"/>
  <c r="T86" i="50"/>
  <c r="V86" i="50"/>
  <c r="F87" i="50"/>
  <c r="H87" i="50"/>
  <c r="J87" i="50"/>
  <c r="L87" i="50"/>
  <c r="N87" i="50"/>
  <c r="P87" i="50"/>
  <c r="R87" i="50"/>
  <c r="T87" i="50"/>
  <c r="V87" i="50"/>
  <c r="F88" i="50"/>
  <c r="H88" i="50"/>
  <c r="J88" i="50"/>
  <c r="L88" i="50"/>
  <c r="N88" i="50"/>
  <c r="P88" i="50"/>
  <c r="R88" i="50"/>
  <c r="T88" i="50"/>
  <c r="V88" i="50"/>
  <c r="F89" i="50"/>
  <c r="H89" i="50"/>
  <c r="J89" i="50"/>
  <c r="L89" i="50"/>
  <c r="N89" i="50"/>
  <c r="P89" i="50"/>
  <c r="R89" i="50"/>
  <c r="T89" i="50"/>
  <c r="V89" i="50"/>
  <c r="F90" i="50"/>
  <c r="H90" i="50"/>
  <c r="J90" i="50"/>
  <c r="L90" i="50"/>
  <c r="N90" i="50"/>
  <c r="P90" i="50"/>
  <c r="R90" i="50"/>
  <c r="T90" i="50"/>
  <c r="V90" i="50"/>
  <c r="F91" i="50"/>
  <c r="H91" i="50"/>
  <c r="J91" i="50"/>
  <c r="L91" i="50"/>
  <c r="N91" i="50"/>
  <c r="P91" i="50"/>
  <c r="R91" i="50"/>
  <c r="T91" i="50"/>
  <c r="V91" i="50"/>
  <c r="F92" i="50"/>
  <c r="H92" i="50"/>
  <c r="J92" i="50"/>
  <c r="L92" i="50"/>
  <c r="N92" i="50"/>
  <c r="P92" i="50"/>
  <c r="R92" i="50"/>
  <c r="T92" i="50"/>
  <c r="V92" i="50"/>
  <c r="F93" i="50"/>
  <c r="H93" i="50"/>
  <c r="J93" i="50"/>
  <c r="N93" i="50"/>
  <c r="P93" i="50"/>
  <c r="R93" i="50"/>
  <c r="T93" i="50"/>
  <c r="V93" i="50"/>
  <c r="F94" i="50"/>
  <c r="H94" i="50"/>
  <c r="J94" i="50"/>
  <c r="N94" i="50"/>
  <c r="P94" i="50"/>
  <c r="R94" i="50"/>
  <c r="T94" i="50"/>
  <c r="V94" i="50"/>
  <c r="F95" i="50"/>
  <c r="H95" i="50"/>
  <c r="J95" i="50"/>
  <c r="L95" i="50"/>
  <c r="N95" i="50"/>
  <c r="P95" i="50"/>
  <c r="R95" i="50"/>
  <c r="T95" i="50"/>
  <c r="V95" i="50"/>
  <c r="F96" i="50"/>
  <c r="H96" i="50"/>
  <c r="J96" i="50"/>
  <c r="L96" i="50"/>
  <c r="N96" i="50"/>
  <c r="P96" i="50"/>
  <c r="R96" i="50"/>
  <c r="T96" i="50"/>
  <c r="V96" i="50"/>
  <c r="F97" i="50"/>
  <c r="H97" i="50"/>
  <c r="J97" i="50"/>
  <c r="L97" i="50"/>
  <c r="N97" i="50"/>
  <c r="P97" i="50"/>
  <c r="R97" i="50"/>
  <c r="T97" i="50"/>
  <c r="V97" i="50"/>
  <c r="F98" i="50"/>
  <c r="H98" i="50"/>
  <c r="J98" i="50"/>
  <c r="L98" i="50"/>
  <c r="N98" i="50"/>
  <c r="P98" i="50"/>
  <c r="R98" i="50"/>
  <c r="T98" i="50"/>
  <c r="V98" i="50"/>
  <c r="F99" i="50"/>
  <c r="H99" i="50"/>
  <c r="J99" i="50"/>
  <c r="L99" i="50"/>
  <c r="N99" i="50"/>
  <c r="P99" i="50"/>
  <c r="R99" i="50"/>
  <c r="T99" i="50"/>
  <c r="V99" i="50"/>
  <c r="F100" i="50"/>
  <c r="H100" i="50"/>
  <c r="J100" i="50"/>
  <c r="L100" i="50"/>
  <c r="N100" i="50"/>
  <c r="P100" i="50"/>
  <c r="R100" i="50"/>
  <c r="T100" i="50"/>
  <c r="V100" i="50"/>
  <c r="F101" i="50"/>
  <c r="H101" i="50"/>
  <c r="J101" i="50"/>
  <c r="L101" i="50"/>
  <c r="N101" i="50"/>
  <c r="P101" i="50"/>
  <c r="R101" i="50"/>
  <c r="T101" i="50"/>
  <c r="V101" i="50"/>
  <c r="F102" i="50"/>
  <c r="H102" i="50"/>
  <c r="J102" i="50"/>
  <c r="L102" i="50"/>
  <c r="N102" i="50"/>
  <c r="P102" i="50"/>
  <c r="R102" i="50"/>
  <c r="T102" i="50"/>
  <c r="V102" i="50"/>
  <c r="F12" i="50"/>
  <c r="H12" i="50"/>
  <c r="J12" i="50"/>
  <c r="L12" i="50"/>
  <c r="N12" i="50"/>
  <c r="P12" i="50"/>
  <c r="R12" i="50"/>
  <c r="T12" i="50"/>
  <c r="V12" i="50"/>
  <c r="F13" i="50"/>
  <c r="H13" i="50"/>
  <c r="J13" i="50"/>
  <c r="L13" i="50"/>
  <c r="N13" i="50"/>
  <c r="P13" i="50"/>
  <c r="R13" i="50"/>
  <c r="T13" i="50"/>
  <c r="V13" i="50"/>
  <c r="F14" i="50"/>
  <c r="H14" i="50"/>
  <c r="J14" i="50"/>
  <c r="L14" i="50"/>
  <c r="N14" i="50"/>
  <c r="P14" i="50"/>
  <c r="R14" i="50"/>
  <c r="T14" i="50"/>
  <c r="V14" i="50"/>
  <c r="F15" i="50"/>
  <c r="H15" i="50"/>
  <c r="J15" i="50"/>
  <c r="L15" i="50"/>
  <c r="N15" i="50"/>
  <c r="P15" i="50"/>
  <c r="R15" i="50"/>
  <c r="T15" i="50"/>
  <c r="V15" i="50"/>
  <c r="F16" i="50"/>
  <c r="H16" i="50"/>
  <c r="J16" i="50"/>
  <c r="L16" i="50"/>
  <c r="N16" i="50"/>
  <c r="P16" i="50"/>
  <c r="R16" i="50"/>
  <c r="T16" i="50"/>
  <c r="V16" i="50"/>
  <c r="F17" i="50"/>
  <c r="H17" i="50"/>
  <c r="J17" i="50"/>
  <c r="L17" i="50"/>
  <c r="N17" i="50"/>
  <c r="P17" i="50"/>
  <c r="R17" i="50"/>
  <c r="T17" i="50"/>
  <c r="V17" i="50"/>
  <c r="F18" i="50"/>
  <c r="H18" i="50"/>
  <c r="J18" i="50"/>
  <c r="L18" i="50"/>
  <c r="N18" i="50"/>
  <c r="P18" i="50"/>
  <c r="R18" i="50"/>
  <c r="T18" i="50"/>
  <c r="V18" i="50"/>
  <c r="F19" i="50"/>
  <c r="H19" i="50"/>
  <c r="J19" i="50"/>
  <c r="L19" i="50"/>
  <c r="N19" i="50"/>
  <c r="P19" i="50"/>
  <c r="R19" i="50"/>
  <c r="T19" i="50"/>
  <c r="V19" i="50"/>
  <c r="F20" i="50"/>
  <c r="H20" i="50"/>
  <c r="J20" i="50"/>
  <c r="L20" i="50"/>
  <c r="N20" i="50"/>
  <c r="P20" i="50"/>
  <c r="R20" i="50"/>
  <c r="T20" i="50"/>
  <c r="V20" i="50"/>
  <c r="F21" i="50"/>
  <c r="H21" i="50"/>
  <c r="J21" i="50"/>
  <c r="L21" i="50"/>
  <c r="N21" i="50"/>
  <c r="P21" i="50"/>
  <c r="R21" i="50"/>
  <c r="T21" i="50"/>
  <c r="V21" i="50"/>
  <c r="F22" i="50"/>
  <c r="H22" i="50"/>
  <c r="J22" i="50"/>
  <c r="L22" i="50"/>
  <c r="N22" i="50"/>
  <c r="P22" i="50"/>
  <c r="R22" i="50"/>
  <c r="T22" i="50"/>
  <c r="V22" i="50"/>
  <c r="F23" i="50"/>
  <c r="H23" i="50"/>
  <c r="J23" i="50"/>
  <c r="L23" i="50"/>
  <c r="N23" i="50"/>
  <c r="P23" i="50"/>
  <c r="R23" i="50"/>
  <c r="T23" i="50"/>
  <c r="V23" i="50"/>
  <c r="F24" i="50"/>
  <c r="H24" i="50"/>
  <c r="J24" i="50"/>
  <c r="L24" i="50"/>
  <c r="N24" i="50"/>
  <c r="P24" i="50"/>
  <c r="R24" i="50"/>
  <c r="T24" i="50"/>
  <c r="V24" i="50"/>
  <c r="F25" i="50"/>
  <c r="H25" i="50"/>
  <c r="J25" i="50"/>
  <c r="L25" i="50"/>
  <c r="N25" i="50"/>
  <c r="P25" i="50"/>
  <c r="R25" i="50"/>
  <c r="T25" i="50"/>
  <c r="V25" i="50"/>
  <c r="F26" i="50"/>
  <c r="H26" i="50"/>
  <c r="J26" i="50"/>
  <c r="L26" i="50"/>
  <c r="N26" i="50"/>
  <c r="P26" i="50"/>
  <c r="R26" i="50"/>
  <c r="T26" i="50"/>
  <c r="V26" i="50"/>
  <c r="F27" i="50"/>
  <c r="H27" i="50"/>
  <c r="J27" i="50"/>
  <c r="L27" i="50"/>
  <c r="N27" i="50"/>
  <c r="P27" i="50"/>
  <c r="R27" i="50"/>
  <c r="T27" i="50"/>
  <c r="V27" i="50"/>
  <c r="F28" i="50"/>
  <c r="H28" i="50"/>
  <c r="J28" i="50"/>
  <c r="L28" i="50"/>
  <c r="N28" i="50"/>
  <c r="P28" i="50"/>
  <c r="R28" i="50"/>
  <c r="T28" i="50"/>
  <c r="V28" i="50"/>
  <c r="F29" i="50"/>
  <c r="H29" i="50"/>
  <c r="J29" i="50"/>
  <c r="L29" i="50"/>
  <c r="N29" i="50"/>
  <c r="P29" i="50"/>
  <c r="R29" i="50"/>
  <c r="T29" i="50"/>
  <c r="V29" i="50"/>
  <c r="F30" i="50"/>
  <c r="H30" i="50"/>
  <c r="J30" i="50"/>
  <c r="L30" i="50"/>
  <c r="N30" i="50"/>
  <c r="P30" i="50"/>
  <c r="R30" i="50"/>
  <c r="T30" i="50"/>
  <c r="V30" i="50"/>
  <c r="F31" i="50"/>
  <c r="H31" i="50"/>
  <c r="J31" i="50"/>
  <c r="L31" i="50"/>
  <c r="N31" i="50"/>
  <c r="P31" i="50"/>
  <c r="R31" i="50"/>
  <c r="T31" i="50"/>
  <c r="V31" i="50"/>
  <c r="F32" i="50"/>
  <c r="H32" i="50"/>
  <c r="J32" i="50"/>
  <c r="L32" i="50"/>
  <c r="N32" i="50"/>
  <c r="P32" i="50"/>
  <c r="R32" i="50"/>
  <c r="T32" i="50"/>
  <c r="V32" i="50"/>
  <c r="F33" i="50"/>
  <c r="H33" i="50"/>
  <c r="J33" i="50"/>
  <c r="L33" i="50"/>
  <c r="N33" i="50"/>
  <c r="P33" i="50"/>
  <c r="R33" i="50"/>
  <c r="T33" i="50"/>
  <c r="V33" i="50"/>
  <c r="F34" i="50"/>
  <c r="H34" i="50"/>
  <c r="J34" i="50"/>
  <c r="L34" i="50"/>
  <c r="N34" i="50"/>
  <c r="P34" i="50"/>
  <c r="R34" i="50"/>
  <c r="T34" i="50"/>
  <c r="V34" i="50"/>
  <c r="F35" i="50"/>
  <c r="H35" i="50"/>
  <c r="J35" i="50"/>
  <c r="L35" i="50"/>
  <c r="N35" i="50"/>
  <c r="P35" i="50"/>
  <c r="R35" i="50"/>
  <c r="T35" i="50"/>
  <c r="V35" i="50"/>
  <c r="F36" i="50"/>
  <c r="H36" i="50"/>
  <c r="J36" i="50"/>
  <c r="L36" i="50"/>
  <c r="N36" i="50"/>
  <c r="P36" i="50"/>
  <c r="R36" i="50"/>
  <c r="T36" i="50"/>
  <c r="V36" i="50"/>
  <c r="F37" i="50"/>
  <c r="H37" i="50"/>
  <c r="J37" i="50"/>
  <c r="L37" i="50"/>
  <c r="N37" i="50"/>
  <c r="P37" i="50"/>
  <c r="R37" i="50"/>
  <c r="T37" i="50"/>
  <c r="V37" i="50"/>
  <c r="F32" i="49"/>
  <c r="H32" i="49"/>
  <c r="J32" i="49"/>
  <c r="L32" i="49"/>
  <c r="N32" i="49"/>
  <c r="P32" i="49"/>
  <c r="R32" i="49"/>
  <c r="T32" i="49"/>
  <c r="V32" i="49"/>
  <c r="F33" i="49"/>
  <c r="H33" i="49"/>
  <c r="J33" i="49"/>
  <c r="L33" i="49"/>
  <c r="N33" i="49"/>
  <c r="P33" i="49"/>
  <c r="R33" i="49"/>
  <c r="T33" i="49"/>
  <c r="V33" i="49"/>
  <c r="F34" i="49"/>
  <c r="H34" i="49"/>
  <c r="J34" i="49"/>
  <c r="L34" i="49"/>
  <c r="N34" i="49"/>
  <c r="P34" i="49"/>
  <c r="R34" i="49"/>
  <c r="T34" i="49"/>
  <c r="V34" i="49"/>
  <c r="F35" i="49"/>
  <c r="H35" i="49"/>
  <c r="J35" i="49"/>
  <c r="L35" i="49"/>
  <c r="N35" i="49"/>
  <c r="P35" i="49"/>
  <c r="R35" i="49"/>
  <c r="T35" i="49"/>
  <c r="V35" i="49"/>
  <c r="F36" i="49"/>
  <c r="H36" i="49"/>
  <c r="J36" i="49"/>
  <c r="L36" i="49"/>
  <c r="N36" i="49"/>
  <c r="P36" i="49"/>
  <c r="R36" i="49"/>
  <c r="T36" i="49"/>
  <c r="V36" i="49"/>
  <c r="F37" i="49"/>
  <c r="H37" i="49"/>
  <c r="J37" i="49"/>
  <c r="L37" i="49"/>
  <c r="N37" i="49"/>
  <c r="P37" i="49"/>
  <c r="R37" i="49"/>
  <c r="T37" i="49"/>
  <c r="V37" i="49"/>
  <c r="F38" i="49"/>
  <c r="H38" i="49"/>
  <c r="J38" i="49"/>
  <c r="L38" i="49"/>
  <c r="N38" i="49"/>
  <c r="P38" i="49"/>
  <c r="R38" i="49"/>
  <c r="T38" i="49"/>
  <c r="V38" i="49"/>
  <c r="F39" i="49"/>
  <c r="H39" i="49"/>
  <c r="J39" i="49"/>
  <c r="L39" i="49"/>
  <c r="N39" i="49"/>
  <c r="P39" i="49"/>
  <c r="R39" i="49"/>
  <c r="T39" i="49"/>
  <c r="V39" i="49"/>
  <c r="F40" i="49"/>
  <c r="H40" i="49"/>
  <c r="J40" i="49"/>
  <c r="L40" i="49"/>
  <c r="N40" i="49"/>
  <c r="P40" i="49"/>
  <c r="R40" i="49"/>
  <c r="T40" i="49"/>
  <c r="V40" i="49"/>
  <c r="F41" i="49"/>
  <c r="H41" i="49"/>
  <c r="J41" i="49"/>
  <c r="L41" i="49"/>
  <c r="N41" i="49"/>
  <c r="P41" i="49"/>
  <c r="R41" i="49"/>
  <c r="T41" i="49"/>
  <c r="V41" i="49"/>
  <c r="F42" i="49"/>
  <c r="H42" i="49"/>
  <c r="J42" i="49"/>
  <c r="L42" i="49"/>
  <c r="N42" i="49"/>
  <c r="P42" i="49"/>
  <c r="R42" i="49"/>
  <c r="T42" i="49"/>
  <c r="V42" i="49"/>
  <c r="F43" i="49"/>
  <c r="H43" i="49"/>
  <c r="J43" i="49"/>
  <c r="L43" i="49"/>
  <c r="N43" i="49"/>
  <c r="P43" i="49"/>
  <c r="R43" i="49"/>
  <c r="T43" i="49"/>
  <c r="V43" i="49"/>
  <c r="F44" i="49"/>
  <c r="H44" i="49"/>
  <c r="J44" i="49"/>
  <c r="L44" i="49"/>
  <c r="N44" i="49"/>
  <c r="P44" i="49"/>
  <c r="R44" i="49"/>
  <c r="T44" i="49"/>
  <c r="V44" i="49"/>
  <c r="F45" i="49"/>
  <c r="H45" i="49"/>
  <c r="J45" i="49"/>
  <c r="L45" i="49"/>
  <c r="N45" i="49"/>
  <c r="P45" i="49"/>
  <c r="R45" i="49"/>
  <c r="T45" i="49"/>
  <c r="V45" i="49"/>
  <c r="F46" i="49"/>
  <c r="H46" i="49"/>
  <c r="J46" i="49"/>
  <c r="L46" i="49"/>
  <c r="N46" i="49"/>
  <c r="P46" i="49"/>
  <c r="R46" i="49"/>
  <c r="T46" i="49"/>
  <c r="V46" i="49"/>
  <c r="F47" i="49"/>
  <c r="H47" i="49"/>
  <c r="J47" i="49"/>
  <c r="L47" i="49"/>
  <c r="N47" i="49"/>
  <c r="P47" i="49"/>
  <c r="R47" i="49"/>
  <c r="T47" i="49"/>
  <c r="V47" i="49"/>
  <c r="F48" i="49"/>
  <c r="H48" i="49"/>
  <c r="J48" i="49"/>
  <c r="L48" i="49"/>
  <c r="N48" i="49"/>
  <c r="P48" i="49"/>
  <c r="R48" i="49"/>
  <c r="T48" i="49"/>
  <c r="V48" i="49"/>
  <c r="F49" i="49"/>
  <c r="H49" i="49"/>
  <c r="J49" i="49"/>
  <c r="L49" i="49"/>
  <c r="N49" i="49"/>
  <c r="P49" i="49"/>
  <c r="R49" i="49"/>
  <c r="T49" i="49"/>
  <c r="V49" i="49"/>
  <c r="F50" i="49"/>
  <c r="H50" i="49"/>
  <c r="J50" i="49"/>
  <c r="L50" i="49"/>
  <c r="N50" i="49"/>
  <c r="P50" i="49"/>
  <c r="R50" i="49"/>
  <c r="T50" i="49"/>
  <c r="V50" i="49"/>
  <c r="F51" i="49"/>
  <c r="H51" i="49"/>
  <c r="J51" i="49"/>
  <c r="L51" i="49"/>
  <c r="N51" i="49"/>
  <c r="P51" i="49"/>
  <c r="R51" i="49"/>
  <c r="T51" i="49"/>
  <c r="V51" i="49"/>
  <c r="F52" i="49"/>
  <c r="H52" i="49"/>
  <c r="J52" i="49"/>
  <c r="L52" i="49"/>
  <c r="N52" i="49"/>
  <c r="P52" i="49"/>
  <c r="R52" i="49"/>
  <c r="T52" i="49"/>
  <c r="V52" i="49"/>
  <c r="F53" i="49"/>
  <c r="H53" i="49"/>
  <c r="J53" i="49"/>
  <c r="L53" i="49"/>
  <c r="N53" i="49"/>
  <c r="P53" i="49"/>
  <c r="R53" i="49"/>
  <c r="T53" i="49"/>
  <c r="V53" i="49"/>
  <c r="F54" i="49"/>
  <c r="H54" i="49"/>
  <c r="J54" i="49"/>
  <c r="L54" i="49"/>
  <c r="N54" i="49"/>
  <c r="P54" i="49"/>
  <c r="R54" i="49"/>
  <c r="T54" i="49"/>
  <c r="V54" i="49"/>
  <c r="F55" i="49"/>
  <c r="H55" i="49"/>
  <c r="J55" i="49"/>
  <c r="L55" i="49"/>
  <c r="N55" i="49"/>
  <c r="P55" i="49"/>
  <c r="R55" i="49"/>
  <c r="T55" i="49"/>
  <c r="V55" i="49"/>
  <c r="F56" i="49"/>
  <c r="H56" i="49"/>
  <c r="J56" i="49"/>
  <c r="L56" i="49"/>
  <c r="N56" i="49"/>
  <c r="P56" i="49"/>
  <c r="R56" i="49"/>
  <c r="T56" i="49"/>
  <c r="V56" i="49"/>
  <c r="F57" i="49"/>
  <c r="H57" i="49"/>
  <c r="J57" i="49"/>
  <c r="L57" i="49"/>
  <c r="N57" i="49"/>
  <c r="P57" i="49"/>
  <c r="R57" i="49"/>
  <c r="T57" i="49"/>
  <c r="V57" i="49"/>
  <c r="F58" i="49"/>
  <c r="H58" i="49"/>
  <c r="J58" i="49"/>
  <c r="L58" i="49"/>
  <c r="N58" i="49"/>
  <c r="P58" i="49"/>
  <c r="R58" i="49"/>
  <c r="T58" i="49"/>
  <c r="V58" i="49"/>
  <c r="F59" i="49"/>
  <c r="H59" i="49"/>
  <c r="J59" i="49"/>
  <c r="L59" i="49"/>
  <c r="N59" i="49"/>
  <c r="P59" i="49"/>
  <c r="R59" i="49"/>
  <c r="T59" i="49"/>
  <c r="V59" i="49"/>
  <c r="F60" i="49"/>
  <c r="L60" i="49"/>
  <c r="N60" i="49"/>
  <c r="P60" i="49"/>
  <c r="R60" i="49"/>
  <c r="T60" i="49"/>
  <c r="V60" i="49"/>
  <c r="F61" i="49"/>
  <c r="H61" i="49"/>
  <c r="J61" i="49"/>
  <c r="L61" i="49"/>
  <c r="N61" i="49"/>
  <c r="P61" i="49"/>
  <c r="R61" i="49"/>
  <c r="T61" i="49"/>
  <c r="V61" i="49"/>
  <c r="F62" i="49"/>
  <c r="H62" i="49"/>
  <c r="J62" i="49"/>
  <c r="L62" i="49"/>
  <c r="N62" i="49"/>
  <c r="P62" i="49"/>
  <c r="R62" i="49"/>
  <c r="T62" i="49"/>
  <c r="V62" i="49"/>
  <c r="F63" i="49"/>
  <c r="H63" i="49"/>
  <c r="J63" i="49"/>
  <c r="L63" i="49"/>
  <c r="N63" i="49"/>
  <c r="P63" i="49"/>
  <c r="R63" i="49"/>
  <c r="T63" i="49"/>
  <c r="V63" i="49"/>
  <c r="F64" i="49"/>
  <c r="H64" i="49"/>
  <c r="J64" i="49"/>
  <c r="L64" i="49"/>
  <c r="N64" i="49"/>
  <c r="P64" i="49"/>
  <c r="R64" i="49"/>
  <c r="T64" i="49"/>
  <c r="V64" i="49"/>
  <c r="F65" i="49"/>
  <c r="H65" i="49"/>
  <c r="J65" i="49"/>
  <c r="L65" i="49"/>
  <c r="N65" i="49"/>
  <c r="P65" i="49"/>
  <c r="R65" i="49"/>
  <c r="T65" i="49"/>
  <c r="V65" i="49"/>
  <c r="F66" i="49"/>
  <c r="H66" i="49"/>
  <c r="J66" i="49"/>
  <c r="L66" i="49"/>
  <c r="N66" i="49"/>
  <c r="P66" i="49"/>
  <c r="R66" i="49"/>
  <c r="T66" i="49"/>
  <c r="V66" i="49"/>
  <c r="F67" i="49"/>
  <c r="H67" i="49"/>
  <c r="J67" i="49"/>
  <c r="L67" i="49"/>
  <c r="N67" i="49"/>
  <c r="P67" i="49"/>
  <c r="R67" i="49"/>
  <c r="T67" i="49"/>
  <c r="V67" i="49"/>
  <c r="F68" i="49"/>
  <c r="H68" i="49"/>
  <c r="J68" i="49"/>
  <c r="L68" i="49"/>
  <c r="N68" i="49"/>
  <c r="P68" i="49"/>
  <c r="R68" i="49"/>
  <c r="T68" i="49"/>
  <c r="V68" i="49"/>
  <c r="F69" i="49"/>
  <c r="H69" i="49"/>
  <c r="J69" i="49"/>
  <c r="L69" i="49"/>
  <c r="N69" i="49"/>
  <c r="P69" i="49"/>
  <c r="R69" i="49"/>
  <c r="T69" i="49"/>
  <c r="V69" i="49"/>
  <c r="F70" i="49"/>
  <c r="H70" i="49"/>
  <c r="J70" i="49"/>
  <c r="L70" i="49"/>
  <c r="N70" i="49"/>
  <c r="P70" i="49"/>
  <c r="R70" i="49"/>
  <c r="T70" i="49"/>
  <c r="V70" i="49"/>
  <c r="F71" i="49"/>
  <c r="H71" i="49"/>
  <c r="J71" i="49"/>
  <c r="L71" i="49"/>
  <c r="N71" i="49"/>
  <c r="P71" i="49"/>
  <c r="R71" i="49"/>
  <c r="T71" i="49"/>
  <c r="V71" i="49"/>
  <c r="F72" i="49"/>
  <c r="H72" i="49"/>
  <c r="J72" i="49"/>
  <c r="L72" i="49"/>
  <c r="N72" i="49"/>
  <c r="P72" i="49"/>
  <c r="R72" i="49"/>
  <c r="T72" i="49"/>
  <c r="V72" i="49"/>
  <c r="F73" i="49"/>
  <c r="H73" i="49"/>
  <c r="J73" i="49"/>
  <c r="L73" i="49"/>
  <c r="N73" i="49"/>
  <c r="P73" i="49"/>
  <c r="R73" i="49"/>
  <c r="T73" i="49"/>
  <c r="V73" i="49"/>
  <c r="F74" i="49"/>
  <c r="H74" i="49"/>
  <c r="J74" i="49"/>
  <c r="L74" i="49"/>
  <c r="N74" i="49"/>
  <c r="P74" i="49"/>
  <c r="R74" i="49"/>
  <c r="T74" i="49"/>
  <c r="V74" i="49"/>
  <c r="F75" i="49"/>
  <c r="H75" i="49"/>
  <c r="J75" i="49"/>
  <c r="L75" i="49"/>
  <c r="N75" i="49"/>
  <c r="P75" i="49"/>
  <c r="R75" i="49"/>
  <c r="T75" i="49"/>
  <c r="V75" i="49"/>
  <c r="F76" i="49"/>
  <c r="H76" i="49"/>
  <c r="J76" i="49"/>
  <c r="L76" i="49"/>
  <c r="N76" i="49"/>
  <c r="P76" i="49"/>
  <c r="R76" i="49"/>
  <c r="T76" i="49"/>
  <c r="V76" i="49"/>
  <c r="F77" i="49"/>
  <c r="H77" i="49"/>
  <c r="J77" i="49"/>
  <c r="L77" i="49"/>
  <c r="N77" i="49"/>
  <c r="P77" i="49"/>
  <c r="R77" i="49"/>
  <c r="T77" i="49"/>
  <c r="V77" i="49"/>
  <c r="F78" i="49"/>
  <c r="H78" i="49"/>
  <c r="J78" i="49"/>
  <c r="L78" i="49"/>
  <c r="N78" i="49"/>
  <c r="P78" i="49"/>
  <c r="R78" i="49"/>
  <c r="T78" i="49"/>
  <c r="V78" i="49"/>
  <c r="F79" i="49"/>
  <c r="H79" i="49"/>
  <c r="J79" i="49"/>
  <c r="L79" i="49"/>
  <c r="N79" i="49"/>
  <c r="P79" i="49"/>
  <c r="R79" i="49"/>
  <c r="T79" i="49"/>
  <c r="V79" i="49"/>
  <c r="F80" i="49"/>
  <c r="H80" i="49"/>
  <c r="J80" i="49"/>
  <c r="L80" i="49"/>
  <c r="N80" i="49"/>
  <c r="P80" i="49"/>
  <c r="R80" i="49"/>
  <c r="T80" i="49"/>
  <c r="V80" i="49"/>
  <c r="F81" i="49"/>
  <c r="H81" i="49"/>
  <c r="J81" i="49"/>
  <c r="L81" i="49"/>
  <c r="N81" i="49"/>
  <c r="P81" i="49"/>
  <c r="R81" i="49"/>
  <c r="T81" i="49"/>
  <c r="V81" i="49"/>
  <c r="F82" i="49"/>
  <c r="H82" i="49"/>
  <c r="J82" i="49"/>
  <c r="L82" i="49"/>
  <c r="N82" i="49"/>
  <c r="P82" i="49"/>
  <c r="R82" i="49"/>
  <c r="T82" i="49"/>
  <c r="V82" i="49"/>
  <c r="F83" i="49"/>
  <c r="H83" i="49"/>
  <c r="J83" i="49"/>
  <c r="L83" i="49"/>
  <c r="N83" i="49"/>
  <c r="P83" i="49"/>
  <c r="R83" i="49"/>
  <c r="T83" i="49"/>
  <c r="V83" i="49"/>
  <c r="F84" i="49"/>
  <c r="H84" i="49"/>
  <c r="J84" i="49"/>
  <c r="L84" i="49"/>
  <c r="N84" i="49"/>
  <c r="P84" i="49"/>
  <c r="R84" i="49"/>
  <c r="T84" i="49"/>
  <c r="V84" i="49"/>
  <c r="F85" i="49"/>
  <c r="H85" i="49"/>
  <c r="J85" i="49"/>
  <c r="L85" i="49"/>
  <c r="N85" i="49"/>
  <c r="P85" i="49"/>
  <c r="R85" i="49"/>
  <c r="T85" i="49"/>
  <c r="V85" i="49"/>
  <c r="F86" i="49"/>
  <c r="H86" i="49"/>
  <c r="J86" i="49"/>
  <c r="L86" i="49"/>
  <c r="N86" i="49"/>
  <c r="P86" i="49"/>
  <c r="R86" i="49"/>
  <c r="T86" i="49"/>
  <c r="V86" i="49"/>
  <c r="F87" i="49"/>
  <c r="H87" i="49"/>
  <c r="J87" i="49"/>
  <c r="L87" i="49"/>
  <c r="N87" i="49"/>
  <c r="P87" i="49"/>
  <c r="R87" i="49"/>
  <c r="T87" i="49"/>
  <c r="V87" i="49"/>
  <c r="F88" i="49"/>
  <c r="H88" i="49"/>
  <c r="J88" i="49"/>
  <c r="L88" i="49"/>
  <c r="N88" i="49"/>
  <c r="P88" i="49"/>
  <c r="R88" i="49"/>
  <c r="T88" i="49"/>
  <c r="V88" i="49"/>
  <c r="F89" i="49"/>
  <c r="H89" i="49"/>
  <c r="J89" i="49"/>
  <c r="L89" i="49"/>
  <c r="N89" i="49"/>
  <c r="P89" i="49"/>
  <c r="R89" i="49"/>
  <c r="T89" i="49"/>
  <c r="V89" i="49"/>
  <c r="F90" i="49"/>
  <c r="H90" i="49"/>
  <c r="J90" i="49"/>
  <c r="L90" i="49"/>
  <c r="N90" i="49"/>
  <c r="P90" i="49"/>
  <c r="R90" i="49"/>
  <c r="T90" i="49"/>
  <c r="V90" i="49"/>
  <c r="F91" i="49"/>
  <c r="H91" i="49"/>
  <c r="J91" i="49"/>
  <c r="L91" i="49"/>
  <c r="N91" i="49"/>
  <c r="P91" i="49"/>
  <c r="R91" i="49"/>
  <c r="T91" i="49"/>
  <c r="V91" i="49"/>
  <c r="F92" i="49"/>
  <c r="H92" i="49"/>
  <c r="J92" i="49"/>
  <c r="L92" i="49"/>
  <c r="N92" i="49"/>
  <c r="P92" i="49"/>
  <c r="R92" i="49"/>
  <c r="T92" i="49"/>
  <c r="V92" i="49"/>
  <c r="F93" i="49"/>
  <c r="H93" i="49"/>
  <c r="J93" i="49"/>
  <c r="L93" i="49"/>
  <c r="N93" i="49"/>
  <c r="P93" i="49"/>
  <c r="R93" i="49"/>
  <c r="T93" i="49"/>
  <c r="V93" i="49"/>
  <c r="F94" i="49"/>
  <c r="H94" i="49"/>
  <c r="J94" i="49"/>
  <c r="L94" i="49"/>
  <c r="N94" i="49"/>
  <c r="P94" i="49"/>
  <c r="R94" i="49"/>
  <c r="T94" i="49"/>
  <c r="V94" i="49"/>
  <c r="F95" i="49"/>
  <c r="H95" i="49"/>
  <c r="J95" i="49"/>
  <c r="L95" i="49"/>
  <c r="N95" i="49"/>
  <c r="P95" i="49"/>
  <c r="R95" i="49"/>
  <c r="T95" i="49"/>
  <c r="V95" i="49"/>
  <c r="F96" i="49"/>
  <c r="H96" i="49"/>
  <c r="J96" i="49"/>
  <c r="L96" i="49"/>
  <c r="N96" i="49"/>
  <c r="P96" i="49"/>
  <c r="R96" i="49"/>
  <c r="T96" i="49"/>
  <c r="V96" i="49"/>
  <c r="F97" i="49"/>
  <c r="H97" i="49"/>
  <c r="J97" i="49"/>
  <c r="L97" i="49"/>
  <c r="N97" i="49"/>
  <c r="P97" i="49"/>
  <c r="R97" i="49"/>
  <c r="T97" i="49"/>
  <c r="V97" i="49"/>
  <c r="F12" i="49"/>
  <c r="H12" i="49"/>
  <c r="J12" i="49"/>
  <c r="L12" i="49"/>
  <c r="N12" i="49"/>
  <c r="P12" i="49"/>
  <c r="R12" i="49"/>
  <c r="T12" i="49"/>
  <c r="V12" i="49"/>
  <c r="F13" i="49"/>
  <c r="H13" i="49"/>
  <c r="J13" i="49"/>
  <c r="L13" i="49"/>
  <c r="N13" i="49"/>
  <c r="P13" i="49"/>
  <c r="R13" i="49"/>
  <c r="T13" i="49"/>
  <c r="V13" i="49"/>
  <c r="F14" i="49"/>
  <c r="H14" i="49"/>
  <c r="J14" i="49"/>
  <c r="L14" i="49"/>
  <c r="N14" i="49"/>
  <c r="P14" i="49"/>
  <c r="R14" i="49"/>
  <c r="T14" i="49"/>
  <c r="V14" i="49"/>
  <c r="F15" i="49"/>
  <c r="H15" i="49"/>
  <c r="J15" i="49"/>
  <c r="L15" i="49"/>
  <c r="N15" i="49"/>
  <c r="P15" i="49"/>
  <c r="R15" i="49"/>
  <c r="T15" i="49"/>
  <c r="V15" i="49"/>
  <c r="F16" i="49"/>
  <c r="H16" i="49"/>
  <c r="J16" i="49"/>
  <c r="L16" i="49"/>
  <c r="N16" i="49"/>
  <c r="P16" i="49"/>
  <c r="R16" i="49"/>
  <c r="T16" i="49"/>
  <c r="V16" i="49"/>
  <c r="F17" i="49"/>
  <c r="H17" i="49"/>
  <c r="J17" i="49"/>
  <c r="L17" i="49"/>
  <c r="N17" i="49"/>
  <c r="P17" i="49"/>
  <c r="R17" i="49"/>
  <c r="T17" i="49"/>
  <c r="V17" i="49"/>
  <c r="F18" i="49"/>
  <c r="H18" i="49"/>
  <c r="J18" i="49"/>
  <c r="L18" i="49"/>
  <c r="N18" i="49"/>
  <c r="P18" i="49"/>
  <c r="R18" i="49"/>
  <c r="T18" i="49"/>
  <c r="V18" i="49"/>
  <c r="F19" i="49"/>
  <c r="H19" i="49"/>
  <c r="J19" i="49"/>
  <c r="L19" i="49"/>
  <c r="N19" i="49"/>
  <c r="P19" i="49"/>
  <c r="R19" i="49"/>
  <c r="T19" i="49"/>
  <c r="V19" i="49"/>
  <c r="F20" i="49"/>
  <c r="H20" i="49"/>
  <c r="J20" i="49"/>
  <c r="L20" i="49"/>
  <c r="N20" i="49"/>
  <c r="P20" i="49"/>
  <c r="R20" i="49"/>
  <c r="T20" i="49"/>
  <c r="V20" i="49"/>
  <c r="F21" i="49"/>
  <c r="H21" i="49"/>
  <c r="J21" i="49"/>
  <c r="L21" i="49"/>
  <c r="N21" i="49"/>
  <c r="P21" i="49"/>
  <c r="R21" i="49"/>
  <c r="T21" i="49"/>
  <c r="V21" i="49"/>
  <c r="F22" i="49"/>
  <c r="H22" i="49"/>
  <c r="J22" i="49"/>
  <c r="L22" i="49"/>
  <c r="N22" i="49"/>
  <c r="P22" i="49"/>
  <c r="R22" i="49"/>
  <c r="T22" i="49"/>
  <c r="V22" i="49"/>
  <c r="F23" i="49"/>
  <c r="H23" i="49"/>
  <c r="J23" i="49"/>
  <c r="L23" i="49"/>
  <c r="N23" i="49"/>
  <c r="P23" i="49"/>
  <c r="R23" i="49"/>
  <c r="T23" i="49"/>
  <c r="V23" i="49"/>
  <c r="F24" i="49"/>
  <c r="H24" i="49"/>
  <c r="J24" i="49"/>
  <c r="L24" i="49"/>
  <c r="N24" i="49"/>
  <c r="P24" i="49"/>
  <c r="R24" i="49"/>
  <c r="T24" i="49"/>
  <c r="V24" i="49"/>
  <c r="F25" i="49"/>
  <c r="H25" i="49"/>
  <c r="J25" i="49"/>
  <c r="L25" i="49"/>
  <c r="N25" i="49"/>
  <c r="P25" i="49"/>
  <c r="R25" i="49"/>
  <c r="T25" i="49"/>
  <c r="V25" i="49"/>
  <c r="F26" i="49"/>
  <c r="H26" i="49"/>
  <c r="J26" i="49"/>
  <c r="L26" i="49"/>
  <c r="N26" i="49"/>
  <c r="P26" i="49"/>
  <c r="R26" i="49"/>
  <c r="T26" i="49"/>
  <c r="V26" i="49"/>
  <c r="F27" i="49"/>
  <c r="H27" i="49"/>
  <c r="J27" i="49"/>
  <c r="L27" i="49"/>
  <c r="N27" i="49"/>
  <c r="P27" i="49"/>
  <c r="R27" i="49"/>
  <c r="T27" i="49"/>
  <c r="V27" i="49"/>
  <c r="F28" i="49"/>
  <c r="H28" i="49"/>
  <c r="J28" i="49"/>
  <c r="L28" i="49"/>
  <c r="N28" i="49"/>
  <c r="P28" i="49"/>
  <c r="R28" i="49"/>
  <c r="T28" i="49"/>
  <c r="V28" i="49"/>
  <c r="F29" i="49"/>
  <c r="H29" i="49"/>
  <c r="J29" i="49"/>
  <c r="L29" i="49"/>
  <c r="N29" i="49"/>
  <c r="P29" i="49"/>
  <c r="R29" i="49"/>
  <c r="T29" i="49"/>
  <c r="V29" i="49"/>
  <c r="F30" i="49"/>
  <c r="H30" i="49"/>
  <c r="J30" i="49"/>
  <c r="L30" i="49"/>
  <c r="N30" i="49"/>
  <c r="P30" i="49"/>
  <c r="R30" i="49"/>
  <c r="T30" i="49"/>
  <c r="V30" i="49"/>
  <c r="F31" i="49"/>
  <c r="H31" i="49"/>
  <c r="J31" i="49"/>
  <c r="L31" i="49"/>
  <c r="N31" i="49"/>
  <c r="P31" i="49"/>
  <c r="R31" i="49"/>
  <c r="T31" i="49"/>
  <c r="V31" i="49"/>
  <c r="V11" i="49"/>
  <c r="T11" i="49"/>
  <c r="R11" i="49"/>
  <c r="P11" i="49"/>
  <c r="N11" i="49"/>
  <c r="L11" i="49"/>
  <c r="J11" i="49"/>
  <c r="H11" i="49"/>
  <c r="F11" i="49"/>
  <c r="G1680" i="38" a="1"/>
  <c r="G1680" i="38"/>
  <c r="H1680" i="38"/>
  <c r="X9" i="49"/>
  <c r="W9" i="49"/>
  <c r="U9" i="49"/>
  <c r="S9" i="49"/>
  <c r="Q9" i="49"/>
  <c r="O9" i="49"/>
  <c r="M9" i="49"/>
  <c r="K9" i="49"/>
  <c r="I9" i="49"/>
  <c r="G9" i="49"/>
  <c r="E9" i="49"/>
  <c r="G1679" i="38" a="1"/>
  <c r="G1679" i="38"/>
  <c r="J1679" i="38"/>
  <c r="V11" i="50"/>
  <c r="T11" i="50"/>
  <c r="R11" i="50"/>
  <c r="P11" i="50"/>
  <c r="N11" i="50"/>
  <c r="H11" i="50"/>
  <c r="F11" i="50"/>
  <c r="G1587" i="38" a="1"/>
  <c r="G1587" i="38"/>
  <c r="H1587" i="38"/>
  <c r="X9" i="50"/>
  <c r="W9" i="50"/>
  <c r="U9" i="50"/>
  <c r="S9" i="50"/>
  <c r="Q9" i="50"/>
  <c r="O9" i="50"/>
  <c r="M9" i="50"/>
  <c r="K9" i="50"/>
  <c r="I9" i="50"/>
  <c r="G9" i="50"/>
  <c r="E9" i="50"/>
  <c r="G1586" i="38" a="1"/>
  <c r="G1586" i="38"/>
  <c r="J1586" i="38"/>
  <c r="V11" i="51"/>
  <c r="T11" i="51"/>
  <c r="R11" i="51"/>
  <c r="P11" i="51"/>
  <c r="N11" i="51"/>
  <c r="L11" i="51"/>
  <c r="J11" i="51"/>
  <c r="H11" i="51"/>
  <c r="F11" i="51"/>
  <c r="G1553" i="38" a="1"/>
  <c r="G1553" i="38"/>
  <c r="H1553" i="38"/>
  <c r="X9" i="51"/>
  <c r="W9" i="51"/>
  <c r="U9" i="51"/>
  <c r="S9" i="51"/>
  <c r="Q9" i="51"/>
  <c r="O9" i="51"/>
  <c r="M9" i="51"/>
  <c r="K9" i="51"/>
  <c r="I9" i="51"/>
  <c r="G9" i="51"/>
  <c r="E9" i="51"/>
  <c r="G1552" i="38" a="1"/>
  <c r="G1552" i="38"/>
  <c r="J1552" i="38"/>
  <c r="V11" i="46"/>
  <c r="T11" i="46"/>
  <c r="R11" i="46"/>
  <c r="P11" i="46"/>
  <c r="N11" i="46"/>
  <c r="L11" i="46"/>
  <c r="J11" i="46"/>
  <c r="H11" i="46"/>
  <c r="F11" i="46"/>
  <c r="X9" i="46"/>
  <c r="W9" i="46"/>
  <c r="U9" i="46"/>
  <c r="S9" i="46"/>
  <c r="Q9" i="46"/>
  <c r="O9" i="46"/>
  <c r="M9" i="46"/>
  <c r="K9" i="46"/>
  <c r="I9" i="46"/>
  <c r="G9" i="46"/>
  <c r="E9" i="46"/>
  <c r="G1496" i="38" a="1"/>
  <c r="G1496" i="38"/>
  <c r="T12" i="45"/>
  <c r="V12" i="45"/>
  <c r="T13" i="45"/>
  <c r="V13" i="45"/>
  <c r="T14" i="45"/>
  <c r="V14" i="45"/>
  <c r="T15" i="45"/>
  <c r="V15" i="45"/>
  <c r="T16" i="45"/>
  <c r="V16" i="45"/>
  <c r="T17" i="45"/>
  <c r="V17" i="45"/>
  <c r="T18" i="45"/>
  <c r="V18" i="45"/>
  <c r="T19" i="45"/>
  <c r="V19" i="45"/>
  <c r="T20" i="45"/>
  <c r="V20" i="45"/>
  <c r="T21" i="45"/>
  <c r="V21" i="45"/>
  <c r="T22" i="45"/>
  <c r="V22" i="45"/>
  <c r="T23" i="45"/>
  <c r="V23" i="45"/>
  <c r="T24" i="45"/>
  <c r="V24" i="45"/>
  <c r="T25" i="45"/>
  <c r="V25" i="45"/>
  <c r="T26" i="45"/>
  <c r="V26" i="45"/>
  <c r="T27" i="45"/>
  <c r="V27" i="45"/>
  <c r="T28" i="45"/>
  <c r="V28" i="45"/>
  <c r="T29" i="45"/>
  <c r="V29" i="45"/>
  <c r="T30" i="45"/>
  <c r="V30" i="45"/>
  <c r="T31" i="45"/>
  <c r="V31" i="45"/>
  <c r="T32" i="45"/>
  <c r="V32" i="45"/>
  <c r="T33" i="45"/>
  <c r="V33" i="45"/>
  <c r="T34" i="45"/>
  <c r="V34" i="45"/>
  <c r="T35" i="45"/>
  <c r="V35" i="45"/>
  <c r="T36" i="45"/>
  <c r="V36" i="45"/>
  <c r="T37" i="45"/>
  <c r="V37" i="45"/>
  <c r="T38" i="45"/>
  <c r="V38" i="45"/>
  <c r="T39" i="45"/>
  <c r="V39" i="45"/>
  <c r="T40" i="45"/>
  <c r="V40" i="45"/>
  <c r="T41" i="45"/>
  <c r="V41" i="45"/>
  <c r="T42" i="45"/>
  <c r="V42" i="45"/>
  <c r="T43" i="45"/>
  <c r="V43" i="45"/>
  <c r="T44" i="45"/>
  <c r="V44" i="45"/>
  <c r="T45" i="45"/>
  <c r="V45" i="45"/>
  <c r="T46" i="45"/>
  <c r="V46" i="45"/>
  <c r="T47" i="45"/>
  <c r="V47" i="45"/>
  <c r="T48" i="45"/>
  <c r="V48" i="45"/>
  <c r="T49" i="45"/>
  <c r="V49" i="45"/>
  <c r="T50" i="45"/>
  <c r="V50" i="45"/>
  <c r="T51" i="45"/>
  <c r="V51" i="45"/>
  <c r="T52" i="45"/>
  <c r="V52" i="45"/>
  <c r="T53" i="45"/>
  <c r="V53" i="45"/>
  <c r="T54" i="45"/>
  <c r="V54" i="45"/>
  <c r="T55" i="45"/>
  <c r="V55" i="45"/>
  <c r="T56" i="45"/>
  <c r="V56" i="45"/>
  <c r="T57" i="45"/>
  <c r="V57" i="45"/>
  <c r="T58" i="45"/>
  <c r="V58" i="45"/>
  <c r="T59" i="45"/>
  <c r="V59" i="45"/>
  <c r="T60" i="45"/>
  <c r="V60" i="45"/>
  <c r="T61" i="45"/>
  <c r="V61" i="45"/>
  <c r="T62" i="45"/>
  <c r="V62" i="45"/>
  <c r="T63" i="45"/>
  <c r="V63" i="45"/>
  <c r="T64" i="45"/>
  <c r="V64" i="45"/>
  <c r="T65" i="45"/>
  <c r="V65" i="45"/>
  <c r="T66" i="45"/>
  <c r="V66" i="45"/>
  <c r="T67" i="45"/>
  <c r="V67" i="45"/>
  <c r="T68" i="45"/>
  <c r="V68" i="45"/>
  <c r="T69" i="45"/>
  <c r="V69" i="45"/>
  <c r="T70" i="45"/>
  <c r="V70" i="45"/>
  <c r="T71" i="45"/>
  <c r="V71" i="45"/>
  <c r="T72" i="45"/>
  <c r="V72" i="45"/>
  <c r="T73" i="45"/>
  <c r="V73" i="45"/>
  <c r="T74" i="45"/>
  <c r="V74" i="45"/>
  <c r="T75" i="45"/>
  <c r="V75" i="45"/>
  <c r="T76" i="45"/>
  <c r="V76" i="45"/>
  <c r="T77" i="45"/>
  <c r="V77" i="45"/>
  <c r="T78" i="45"/>
  <c r="V78" i="45"/>
  <c r="T79" i="45"/>
  <c r="V79" i="45"/>
  <c r="T80" i="45"/>
  <c r="V80" i="45"/>
  <c r="T81" i="45"/>
  <c r="V81" i="45"/>
  <c r="T82" i="45"/>
  <c r="V82" i="45"/>
  <c r="T83" i="45"/>
  <c r="V83" i="45"/>
  <c r="T84" i="45"/>
  <c r="V84" i="45"/>
  <c r="T85" i="45"/>
  <c r="V85" i="45"/>
  <c r="T86" i="45"/>
  <c r="V86" i="45"/>
  <c r="T87" i="45"/>
  <c r="V87" i="45"/>
  <c r="T88" i="45"/>
  <c r="V88" i="45"/>
  <c r="T89" i="45"/>
  <c r="V89" i="45"/>
  <c r="T90" i="45"/>
  <c r="V90" i="45"/>
  <c r="T91" i="45"/>
  <c r="V91" i="45"/>
  <c r="T92" i="45"/>
  <c r="V92" i="45"/>
  <c r="T93" i="45"/>
  <c r="V93" i="45"/>
  <c r="T94" i="45"/>
  <c r="V94" i="45"/>
  <c r="T95" i="45"/>
  <c r="V95" i="45"/>
  <c r="T96" i="45"/>
  <c r="V96" i="45"/>
  <c r="T97" i="45"/>
  <c r="V97" i="45"/>
  <c r="T98" i="45"/>
  <c r="V98" i="45"/>
  <c r="T99" i="45"/>
  <c r="V99" i="45"/>
  <c r="T100" i="45"/>
  <c r="V100" i="45"/>
  <c r="T101" i="45"/>
  <c r="V101" i="45"/>
  <c r="T102" i="45"/>
  <c r="V102" i="45"/>
  <c r="T103" i="45"/>
  <c r="V103" i="45"/>
  <c r="T104" i="45"/>
  <c r="V104" i="45"/>
  <c r="T105" i="45"/>
  <c r="V105" i="45"/>
  <c r="T106" i="45"/>
  <c r="V106" i="45"/>
  <c r="T107" i="45"/>
  <c r="V107" i="45"/>
  <c r="T108" i="45"/>
  <c r="V108" i="45"/>
  <c r="N12" i="45"/>
  <c r="P12" i="45"/>
  <c r="R12" i="45"/>
  <c r="N13" i="45"/>
  <c r="P13" i="45"/>
  <c r="R13" i="45"/>
  <c r="N14" i="45"/>
  <c r="P14" i="45"/>
  <c r="R14" i="45"/>
  <c r="N15" i="45"/>
  <c r="P15" i="45"/>
  <c r="R15" i="45"/>
  <c r="N16" i="45"/>
  <c r="P16" i="45"/>
  <c r="R16" i="45"/>
  <c r="N17" i="45"/>
  <c r="P17" i="45"/>
  <c r="R17" i="45"/>
  <c r="N18" i="45"/>
  <c r="P18" i="45"/>
  <c r="R18" i="45"/>
  <c r="N19" i="45"/>
  <c r="P19" i="45"/>
  <c r="R19" i="45"/>
  <c r="N20" i="45"/>
  <c r="P20" i="45"/>
  <c r="R20" i="45"/>
  <c r="N21" i="45"/>
  <c r="P21" i="45"/>
  <c r="R21" i="45"/>
  <c r="N22" i="45"/>
  <c r="P22" i="45"/>
  <c r="R22" i="45"/>
  <c r="N23" i="45"/>
  <c r="P23" i="45"/>
  <c r="R23" i="45"/>
  <c r="N24" i="45"/>
  <c r="P24" i="45"/>
  <c r="R24" i="45"/>
  <c r="N25" i="45"/>
  <c r="P25" i="45"/>
  <c r="R25" i="45"/>
  <c r="N26" i="45"/>
  <c r="P26" i="45"/>
  <c r="R26" i="45"/>
  <c r="N27" i="45"/>
  <c r="P27" i="45"/>
  <c r="R27" i="45"/>
  <c r="N28" i="45"/>
  <c r="P28" i="45"/>
  <c r="R28" i="45"/>
  <c r="N29" i="45"/>
  <c r="P29" i="45"/>
  <c r="R29" i="45"/>
  <c r="N30" i="45"/>
  <c r="P30" i="45"/>
  <c r="R30" i="45"/>
  <c r="N31" i="45"/>
  <c r="P31" i="45"/>
  <c r="R31" i="45"/>
  <c r="N32" i="45"/>
  <c r="P32" i="45"/>
  <c r="R32" i="45"/>
  <c r="N33" i="45"/>
  <c r="P33" i="45"/>
  <c r="R33" i="45"/>
  <c r="N34" i="45"/>
  <c r="P34" i="45"/>
  <c r="R34" i="45"/>
  <c r="N35" i="45"/>
  <c r="P35" i="45"/>
  <c r="R35" i="45"/>
  <c r="N36" i="45"/>
  <c r="P36" i="45"/>
  <c r="R36" i="45"/>
  <c r="N37" i="45"/>
  <c r="P37" i="45"/>
  <c r="R37" i="45"/>
  <c r="N38" i="45"/>
  <c r="P38" i="45"/>
  <c r="R38" i="45"/>
  <c r="N39" i="45"/>
  <c r="P39" i="45"/>
  <c r="R39" i="45"/>
  <c r="N40" i="45"/>
  <c r="P40" i="45"/>
  <c r="R40" i="45"/>
  <c r="N41" i="45"/>
  <c r="P41" i="45"/>
  <c r="R41" i="45"/>
  <c r="N42" i="45"/>
  <c r="P42" i="45"/>
  <c r="R42" i="45"/>
  <c r="N43" i="45"/>
  <c r="P43" i="45"/>
  <c r="R43" i="45"/>
  <c r="N44" i="45"/>
  <c r="P44" i="45"/>
  <c r="R44" i="45"/>
  <c r="N45" i="45"/>
  <c r="P45" i="45"/>
  <c r="R45" i="45"/>
  <c r="N46" i="45"/>
  <c r="P46" i="45"/>
  <c r="R46" i="45"/>
  <c r="N47" i="45"/>
  <c r="P47" i="45"/>
  <c r="R47" i="45"/>
  <c r="N48" i="45"/>
  <c r="P48" i="45"/>
  <c r="R48" i="45"/>
  <c r="N49" i="45"/>
  <c r="P49" i="45"/>
  <c r="R49" i="45"/>
  <c r="N50" i="45"/>
  <c r="P50" i="45"/>
  <c r="R50" i="45"/>
  <c r="N51" i="45"/>
  <c r="P51" i="45"/>
  <c r="R51" i="45"/>
  <c r="N52" i="45"/>
  <c r="P52" i="45"/>
  <c r="R52" i="45"/>
  <c r="N53" i="45"/>
  <c r="P53" i="45"/>
  <c r="R53" i="45"/>
  <c r="N54" i="45"/>
  <c r="P54" i="45"/>
  <c r="R54" i="45"/>
  <c r="N55" i="45"/>
  <c r="P55" i="45"/>
  <c r="R55" i="45"/>
  <c r="N56" i="45"/>
  <c r="P56" i="45"/>
  <c r="R56" i="45"/>
  <c r="N57" i="45"/>
  <c r="P57" i="45"/>
  <c r="R57" i="45"/>
  <c r="N58" i="45"/>
  <c r="P58" i="45"/>
  <c r="R58" i="45"/>
  <c r="N59" i="45"/>
  <c r="P59" i="45"/>
  <c r="R59" i="45"/>
  <c r="N60" i="45"/>
  <c r="P60" i="45"/>
  <c r="R60" i="45"/>
  <c r="N61" i="45"/>
  <c r="P61" i="45"/>
  <c r="R61" i="45"/>
  <c r="N62" i="45"/>
  <c r="P62" i="45"/>
  <c r="R62" i="45"/>
  <c r="N63" i="45"/>
  <c r="P63" i="45"/>
  <c r="R63" i="45"/>
  <c r="N64" i="45"/>
  <c r="P64" i="45"/>
  <c r="R64" i="45"/>
  <c r="N65" i="45"/>
  <c r="P65" i="45"/>
  <c r="R65" i="45"/>
  <c r="N66" i="45"/>
  <c r="P66" i="45"/>
  <c r="R66" i="45"/>
  <c r="N67" i="45"/>
  <c r="P67" i="45"/>
  <c r="R67" i="45"/>
  <c r="N68" i="45"/>
  <c r="P68" i="45"/>
  <c r="R68" i="45"/>
  <c r="N69" i="45"/>
  <c r="P69" i="45"/>
  <c r="R69" i="45"/>
  <c r="N70" i="45"/>
  <c r="P70" i="45"/>
  <c r="R70" i="45"/>
  <c r="N71" i="45"/>
  <c r="P71" i="45"/>
  <c r="R71" i="45"/>
  <c r="N72" i="45"/>
  <c r="P72" i="45"/>
  <c r="R72" i="45"/>
  <c r="N73" i="45"/>
  <c r="P73" i="45"/>
  <c r="R73" i="45"/>
  <c r="N74" i="45"/>
  <c r="P74" i="45"/>
  <c r="R74" i="45"/>
  <c r="N75" i="45"/>
  <c r="P75" i="45"/>
  <c r="R75" i="45"/>
  <c r="N76" i="45"/>
  <c r="P76" i="45"/>
  <c r="R76" i="45"/>
  <c r="N77" i="45"/>
  <c r="P77" i="45"/>
  <c r="R77" i="45"/>
  <c r="N78" i="45"/>
  <c r="P78" i="45"/>
  <c r="R78" i="45"/>
  <c r="N79" i="45"/>
  <c r="P79" i="45"/>
  <c r="R79" i="45"/>
  <c r="N80" i="45"/>
  <c r="P80" i="45"/>
  <c r="R80" i="45"/>
  <c r="N81" i="45"/>
  <c r="P81" i="45"/>
  <c r="R81" i="45"/>
  <c r="N82" i="45"/>
  <c r="P82" i="45"/>
  <c r="R82" i="45"/>
  <c r="N83" i="45"/>
  <c r="P83" i="45"/>
  <c r="R83" i="45"/>
  <c r="N84" i="45"/>
  <c r="P84" i="45"/>
  <c r="R84" i="45"/>
  <c r="N85" i="45"/>
  <c r="P85" i="45"/>
  <c r="R85" i="45"/>
  <c r="N86" i="45"/>
  <c r="P86" i="45"/>
  <c r="R86" i="45"/>
  <c r="N87" i="45"/>
  <c r="P87" i="45"/>
  <c r="R87" i="45"/>
  <c r="N88" i="45"/>
  <c r="P88" i="45"/>
  <c r="R88" i="45"/>
  <c r="N89" i="45"/>
  <c r="P89" i="45"/>
  <c r="R89" i="45"/>
  <c r="N90" i="45"/>
  <c r="P90" i="45"/>
  <c r="R90" i="45"/>
  <c r="N91" i="45"/>
  <c r="P91" i="45"/>
  <c r="R91" i="45"/>
  <c r="N92" i="45"/>
  <c r="P92" i="45"/>
  <c r="R92" i="45"/>
  <c r="N93" i="45"/>
  <c r="P93" i="45"/>
  <c r="R93" i="45"/>
  <c r="N94" i="45"/>
  <c r="P94" i="45"/>
  <c r="R94" i="45"/>
  <c r="N95" i="45"/>
  <c r="P95" i="45"/>
  <c r="R95" i="45"/>
  <c r="N96" i="45"/>
  <c r="P96" i="45"/>
  <c r="R96" i="45"/>
  <c r="N97" i="45"/>
  <c r="P97" i="45"/>
  <c r="R97" i="45"/>
  <c r="N98" i="45"/>
  <c r="P98" i="45"/>
  <c r="R98" i="45"/>
  <c r="N99" i="45"/>
  <c r="P99" i="45"/>
  <c r="R99" i="45"/>
  <c r="N100" i="45"/>
  <c r="P100" i="45"/>
  <c r="R100" i="45"/>
  <c r="N101" i="45"/>
  <c r="P101" i="45"/>
  <c r="R101" i="45"/>
  <c r="N102" i="45"/>
  <c r="P102" i="45"/>
  <c r="R102" i="45"/>
  <c r="N103" i="45"/>
  <c r="P103" i="45"/>
  <c r="R103" i="45"/>
  <c r="N104" i="45"/>
  <c r="P104" i="45"/>
  <c r="R104" i="45"/>
  <c r="N105" i="45"/>
  <c r="P105" i="45"/>
  <c r="R105" i="45"/>
  <c r="N106" i="45"/>
  <c r="P106" i="45"/>
  <c r="R106" i="45"/>
  <c r="N107" i="45"/>
  <c r="P107" i="45"/>
  <c r="R107" i="45"/>
  <c r="N108" i="45"/>
  <c r="P108" i="45"/>
  <c r="R108" i="45"/>
  <c r="J12" i="45"/>
  <c r="J13" i="45"/>
  <c r="L13" i="45"/>
  <c r="J14" i="45"/>
  <c r="L14" i="45"/>
  <c r="J15" i="45"/>
  <c r="L15" i="45"/>
  <c r="J16" i="45"/>
  <c r="L16" i="45"/>
  <c r="L17" i="45"/>
  <c r="J18" i="45"/>
  <c r="L18" i="45"/>
  <c r="J19" i="45"/>
  <c r="L19" i="45"/>
  <c r="J20" i="45"/>
  <c r="L20" i="45"/>
  <c r="J21" i="45"/>
  <c r="L21" i="45"/>
  <c r="J22" i="45"/>
  <c r="L22" i="45"/>
  <c r="J23" i="45"/>
  <c r="L23" i="45"/>
  <c r="J24" i="45"/>
  <c r="L24" i="45"/>
  <c r="J25" i="45"/>
  <c r="L25" i="45"/>
  <c r="J26" i="45"/>
  <c r="L26" i="45"/>
  <c r="J27" i="45"/>
  <c r="L27" i="45"/>
  <c r="J28" i="45"/>
  <c r="L28" i="45"/>
  <c r="J29" i="45"/>
  <c r="L29" i="45"/>
  <c r="J30" i="45"/>
  <c r="L30" i="45"/>
  <c r="J31" i="45"/>
  <c r="L31" i="45"/>
  <c r="J32" i="45"/>
  <c r="L32" i="45"/>
  <c r="J33" i="45"/>
  <c r="L33" i="45"/>
  <c r="J34" i="45"/>
  <c r="L34" i="45"/>
  <c r="J35" i="45"/>
  <c r="L35" i="45"/>
  <c r="J36" i="45"/>
  <c r="L36" i="45"/>
  <c r="J37" i="45"/>
  <c r="L37" i="45"/>
  <c r="J38" i="45"/>
  <c r="L38" i="45"/>
  <c r="J39" i="45"/>
  <c r="L39" i="45"/>
  <c r="J40" i="45"/>
  <c r="L40" i="45"/>
  <c r="J41" i="45"/>
  <c r="L41" i="45"/>
  <c r="J42" i="45"/>
  <c r="L42" i="45"/>
  <c r="J43" i="45"/>
  <c r="L43" i="45"/>
  <c r="J44" i="45"/>
  <c r="L44" i="45"/>
  <c r="J45" i="45"/>
  <c r="L45" i="45"/>
  <c r="J46" i="45"/>
  <c r="L46" i="45"/>
  <c r="J47" i="45"/>
  <c r="L47" i="45"/>
  <c r="J48" i="45"/>
  <c r="L48" i="45"/>
  <c r="J49" i="45"/>
  <c r="L49" i="45"/>
  <c r="J50" i="45"/>
  <c r="L50" i="45"/>
  <c r="J51" i="45"/>
  <c r="L51" i="45"/>
  <c r="J52" i="45"/>
  <c r="L52" i="45"/>
  <c r="J53" i="45"/>
  <c r="L53" i="45"/>
  <c r="J54" i="45"/>
  <c r="L54" i="45"/>
  <c r="J55" i="45"/>
  <c r="L55" i="45"/>
  <c r="J56" i="45"/>
  <c r="L56" i="45"/>
  <c r="J57" i="45"/>
  <c r="L57" i="45"/>
  <c r="J58" i="45"/>
  <c r="L58" i="45"/>
  <c r="J59" i="45"/>
  <c r="L59" i="45"/>
  <c r="J60" i="45"/>
  <c r="L60" i="45"/>
  <c r="J61" i="45"/>
  <c r="L61" i="45"/>
  <c r="J62" i="45"/>
  <c r="L62" i="45"/>
  <c r="J63" i="45"/>
  <c r="L63" i="45"/>
  <c r="J64" i="45"/>
  <c r="L64" i="45"/>
  <c r="J65" i="45"/>
  <c r="L65" i="45"/>
  <c r="J66" i="45"/>
  <c r="L66" i="45"/>
  <c r="J67" i="45"/>
  <c r="L67" i="45"/>
  <c r="J68" i="45"/>
  <c r="L68" i="45"/>
  <c r="J69" i="45"/>
  <c r="L69" i="45"/>
  <c r="J70" i="45"/>
  <c r="L70" i="45"/>
  <c r="J71" i="45"/>
  <c r="L71" i="45"/>
  <c r="J72" i="45"/>
  <c r="L72" i="45"/>
  <c r="J73" i="45"/>
  <c r="L73" i="45"/>
  <c r="J74" i="45"/>
  <c r="L74" i="45"/>
  <c r="J75" i="45"/>
  <c r="L75" i="45"/>
  <c r="J76" i="45"/>
  <c r="L76" i="45"/>
  <c r="J77" i="45"/>
  <c r="L77" i="45"/>
  <c r="J78" i="45"/>
  <c r="L78" i="45"/>
  <c r="J79" i="45"/>
  <c r="L79" i="45"/>
  <c r="J80" i="45"/>
  <c r="L80" i="45"/>
  <c r="J81" i="45"/>
  <c r="L81" i="45"/>
  <c r="J82" i="45"/>
  <c r="L82" i="45"/>
  <c r="J83" i="45"/>
  <c r="L83" i="45"/>
  <c r="J84" i="45"/>
  <c r="L84" i="45"/>
  <c r="J85" i="45"/>
  <c r="L85" i="45"/>
  <c r="J86" i="45"/>
  <c r="L86" i="45"/>
  <c r="J87" i="45"/>
  <c r="L87" i="45"/>
  <c r="J88" i="45"/>
  <c r="L88" i="45"/>
  <c r="J89" i="45"/>
  <c r="L89" i="45"/>
  <c r="J90" i="45"/>
  <c r="L90" i="45"/>
  <c r="J91" i="45"/>
  <c r="L91" i="45"/>
  <c r="J92" i="45"/>
  <c r="L92" i="45"/>
  <c r="J93" i="45"/>
  <c r="L93" i="45"/>
  <c r="J94" i="45"/>
  <c r="L94" i="45"/>
  <c r="J95" i="45"/>
  <c r="L95" i="45"/>
  <c r="J96" i="45"/>
  <c r="L96" i="45"/>
  <c r="L101" i="45"/>
  <c r="L102" i="45"/>
  <c r="L103" i="45"/>
  <c r="L104" i="45"/>
  <c r="J105" i="45"/>
  <c r="L105" i="45"/>
  <c r="L106" i="45"/>
  <c r="L107" i="45"/>
  <c r="J108" i="45"/>
  <c r="L108" i="45"/>
  <c r="H12" i="45"/>
  <c r="H13" i="45"/>
  <c r="H14" i="45"/>
  <c r="H15" i="45"/>
  <c r="H16" i="45"/>
  <c r="H18" i="45"/>
  <c r="H19" i="45"/>
  <c r="H20" i="45"/>
  <c r="H21" i="45"/>
  <c r="H22" i="45"/>
  <c r="H23" i="45"/>
  <c r="H24" i="45"/>
  <c r="H25" i="45"/>
  <c r="H26" i="45"/>
  <c r="H27" i="45"/>
  <c r="H28" i="45"/>
  <c r="H29" i="45"/>
  <c r="H30" i="45"/>
  <c r="H31" i="45"/>
  <c r="H32" i="45"/>
  <c r="H33" i="45"/>
  <c r="H34" i="45"/>
  <c r="H35" i="45"/>
  <c r="H36" i="45"/>
  <c r="H37" i="45"/>
  <c r="H38" i="45"/>
  <c r="H39" i="45"/>
  <c r="H40" i="45"/>
  <c r="H41" i="45"/>
  <c r="H42" i="45"/>
  <c r="H43" i="45"/>
  <c r="H44" i="45"/>
  <c r="H45" i="45"/>
  <c r="H46" i="45"/>
  <c r="H47" i="45"/>
  <c r="H48" i="45"/>
  <c r="H49" i="45"/>
  <c r="H50" i="45"/>
  <c r="H51" i="45"/>
  <c r="H52" i="45"/>
  <c r="H53" i="45"/>
  <c r="H54" i="45"/>
  <c r="H55" i="45"/>
  <c r="H56" i="45"/>
  <c r="H57" i="45"/>
  <c r="H58" i="45"/>
  <c r="H59" i="45"/>
  <c r="H60" i="45"/>
  <c r="H61" i="45"/>
  <c r="H62" i="45"/>
  <c r="H63" i="45"/>
  <c r="H64" i="45"/>
  <c r="H65" i="45"/>
  <c r="H66" i="45"/>
  <c r="H67" i="45"/>
  <c r="H68" i="45"/>
  <c r="H69" i="45"/>
  <c r="H70" i="45"/>
  <c r="H71" i="45"/>
  <c r="H72" i="45"/>
  <c r="H73" i="45"/>
  <c r="H74" i="45"/>
  <c r="H75" i="45"/>
  <c r="H76" i="45"/>
  <c r="H77" i="45"/>
  <c r="H78" i="45"/>
  <c r="H79" i="45"/>
  <c r="H80" i="45"/>
  <c r="H81" i="45"/>
  <c r="H82" i="45"/>
  <c r="H83" i="45"/>
  <c r="H84" i="45"/>
  <c r="H85" i="45"/>
  <c r="H86" i="45"/>
  <c r="H87" i="45"/>
  <c r="H88" i="45"/>
  <c r="H89" i="45"/>
  <c r="F12" i="45"/>
  <c r="F13" i="45"/>
  <c r="F14" i="45"/>
  <c r="F15" i="45"/>
  <c r="F16" i="45"/>
  <c r="F17" i="45"/>
  <c r="G56" i="38" a="1"/>
  <c r="G56" i="38"/>
  <c r="F18" i="45"/>
  <c r="F19" i="45"/>
  <c r="F20" i="45"/>
  <c r="F21" i="45"/>
  <c r="F22" i="45"/>
  <c r="F23" i="45"/>
  <c r="F24" i="45"/>
  <c r="F25" i="45"/>
  <c r="F26" i="45"/>
  <c r="F27" i="45"/>
  <c r="F28" i="45"/>
  <c r="F29" i="45"/>
  <c r="F30" i="45"/>
  <c r="F31" i="45"/>
  <c r="F32" i="45"/>
  <c r="F33" i="45"/>
  <c r="F34" i="45"/>
  <c r="F35" i="45"/>
  <c r="F36" i="45"/>
  <c r="F37" i="45"/>
  <c r="F38" i="45"/>
  <c r="F39" i="45"/>
  <c r="F40" i="45"/>
  <c r="F41" i="45"/>
  <c r="F42" i="45"/>
  <c r="F43" i="45"/>
  <c r="F44" i="45"/>
  <c r="F45" i="45"/>
  <c r="F46" i="45"/>
  <c r="F47" i="45"/>
  <c r="F48" i="45"/>
  <c r="F49" i="45"/>
  <c r="F50" i="45"/>
  <c r="F51" i="45"/>
  <c r="F52" i="45"/>
  <c r="F53" i="45"/>
  <c r="F54" i="45"/>
  <c r="F55" i="45"/>
  <c r="F56" i="45"/>
  <c r="F57" i="45"/>
  <c r="F58" i="45"/>
  <c r="F59" i="45"/>
  <c r="F60" i="45"/>
  <c r="F61" i="45"/>
  <c r="F62" i="45"/>
  <c r="F63" i="45"/>
  <c r="F64" i="45"/>
  <c r="F65" i="45"/>
  <c r="F66" i="45"/>
  <c r="F67" i="45"/>
  <c r="F68" i="45"/>
  <c r="F69" i="45"/>
  <c r="F70" i="45"/>
  <c r="F71" i="45"/>
  <c r="F72" i="45"/>
  <c r="F73" i="45"/>
  <c r="F74" i="45"/>
  <c r="F75" i="45"/>
  <c r="F76" i="45"/>
  <c r="F77" i="45"/>
  <c r="F78" i="45"/>
  <c r="F79" i="45"/>
  <c r="F80" i="45"/>
  <c r="F81" i="45"/>
  <c r="F82" i="45"/>
  <c r="F83" i="45"/>
  <c r="F84" i="45"/>
  <c r="F85" i="45"/>
  <c r="F86" i="45"/>
  <c r="F87" i="45"/>
  <c r="F88" i="45"/>
  <c r="F89" i="45"/>
  <c r="E9" i="45"/>
  <c r="G49" i="38" a="1"/>
  <c r="G49" i="38"/>
  <c r="J49" i="38"/>
  <c r="G9" i="45"/>
  <c r="I9" i="45"/>
  <c r="K9" i="45"/>
  <c r="M9" i="45"/>
  <c r="O9" i="45"/>
  <c r="Q9" i="45"/>
  <c r="S9" i="45"/>
  <c r="U9" i="45"/>
  <c r="F11" i="45"/>
  <c r="H11" i="45"/>
  <c r="J11" i="45"/>
  <c r="L11" i="45"/>
  <c r="N11" i="45"/>
  <c r="P11" i="45"/>
  <c r="R11" i="45"/>
  <c r="T11" i="45"/>
  <c r="V11" i="45"/>
  <c r="V102" i="25"/>
  <c r="V103" i="25"/>
  <c r="V104" i="25"/>
  <c r="V105" i="25"/>
  <c r="V106" i="25"/>
  <c r="V107" i="25"/>
  <c r="V108" i="25"/>
  <c r="V109" i="25"/>
  <c r="V110" i="25"/>
  <c r="V111" i="25"/>
  <c r="V112" i="25"/>
  <c r="V113" i="25"/>
  <c r="V114" i="25"/>
  <c r="V115" i="25"/>
  <c r="V116" i="25"/>
  <c r="V117" i="25"/>
  <c r="V118" i="25"/>
  <c r="V119" i="25"/>
  <c r="V120" i="25"/>
  <c r="V121" i="25"/>
  <c r="V122" i="25"/>
  <c r="V123" i="25"/>
  <c r="V124" i="25"/>
  <c r="V125" i="25"/>
  <c r="V126" i="25"/>
  <c r="V127" i="25"/>
  <c r="V128" i="25"/>
  <c r="V129" i="25"/>
  <c r="V130" i="25"/>
  <c r="V131" i="25"/>
  <c r="V132" i="25"/>
  <c r="V133" i="25"/>
  <c r="V134" i="25"/>
  <c r="V135" i="25"/>
  <c r="V136" i="25"/>
  <c r="V137" i="25"/>
  <c r="V138" i="25"/>
  <c r="V139" i="25"/>
  <c r="V140" i="25"/>
  <c r="V141" i="25"/>
  <c r="V142" i="25"/>
  <c r="V143" i="25"/>
  <c r="V144" i="25"/>
  <c r="V145" i="25"/>
  <c r="V146" i="25"/>
  <c r="V147" i="25"/>
  <c r="V148" i="25"/>
  <c r="V149" i="25"/>
  <c r="V150" i="25"/>
  <c r="V151" i="25"/>
  <c r="V152" i="25"/>
  <c r="V153" i="25"/>
  <c r="V154" i="25"/>
  <c r="V155" i="25"/>
  <c r="V156" i="25"/>
  <c r="V157" i="25"/>
  <c r="V158" i="25"/>
  <c r="V159" i="25"/>
  <c r="V160" i="25"/>
  <c r="V161" i="25"/>
  <c r="V162" i="25"/>
  <c r="V163" i="25"/>
  <c r="V164" i="25"/>
  <c r="V165" i="25"/>
  <c r="V166" i="25"/>
  <c r="V167" i="25"/>
  <c r="V168" i="25"/>
  <c r="V169" i="25"/>
  <c r="V170" i="25"/>
  <c r="V171" i="25"/>
  <c r="V172" i="25"/>
  <c r="V173" i="25"/>
  <c r="V174" i="25"/>
  <c r="V175" i="25"/>
  <c r="V176" i="25"/>
  <c r="V177" i="25"/>
  <c r="V178" i="25"/>
  <c r="V179" i="25"/>
  <c r="V180" i="25"/>
  <c r="V181" i="25"/>
  <c r="V182" i="25"/>
  <c r="V183" i="25"/>
  <c r="V184" i="25"/>
  <c r="V185" i="25"/>
  <c r="V186" i="25"/>
  <c r="V187" i="25"/>
  <c r="V188" i="25"/>
  <c r="V189" i="25"/>
  <c r="V190" i="25"/>
  <c r="V191" i="25"/>
  <c r="V192" i="25"/>
  <c r="V193" i="25"/>
  <c r="V194" i="25"/>
  <c r="V195" i="25"/>
  <c r="V196" i="25"/>
  <c r="V197" i="25"/>
  <c r="V198" i="25"/>
  <c r="V199" i="25"/>
  <c r="V200" i="25"/>
  <c r="V201" i="25"/>
  <c r="V202" i="25"/>
  <c r="V203" i="25"/>
  <c r="V204" i="25"/>
  <c r="V205" i="25"/>
  <c r="V206" i="25"/>
  <c r="V207" i="25"/>
  <c r="V208" i="25"/>
  <c r="V209" i="25"/>
  <c r="V210" i="25"/>
  <c r="V211" i="25"/>
  <c r="V212" i="25"/>
  <c r="V213" i="25"/>
  <c r="V214" i="25"/>
  <c r="V215" i="25"/>
  <c r="V216" i="25"/>
  <c r="V217" i="25"/>
  <c r="V218" i="25"/>
  <c r="V219" i="25"/>
  <c r="V220" i="25"/>
  <c r="V221" i="25"/>
  <c r="V222" i="25"/>
  <c r="V223" i="25"/>
  <c r="V224" i="25"/>
  <c r="V225" i="25"/>
  <c r="V226" i="25"/>
  <c r="V227" i="25"/>
  <c r="V228" i="25"/>
  <c r="V229" i="25"/>
  <c r="V230" i="25"/>
  <c r="V231" i="25"/>
  <c r="V232" i="25"/>
  <c r="V233" i="25"/>
  <c r="V234" i="25"/>
  <c r="V235" i="25"/>
  <c r="V236" i="25"/>
  <c r="V237" i="25"/>
  <c r="V238" i="25"/>
  <c r="V239" i="25"/>
  <c r="V240" i="25"/>
  <c r="V241" i="25"/>
  <c r="V242" i="25"/>
  <c r="V243" i="25"/>
  <c r="T103" i="25"/>
  <c r="T104" i="25"/>
  <c r="T105" i="25"/>
  <c r="T106" i="25"/>
  <c r="T107" i="25"/>
  <c r="T108" i="25"/>
  <c r="T109" i="25"/>
  <c r="T110" i="25"/>
  <c r="T111" i="25"/>
  <c r="T112" i="25"/>
  <c r="T113" i="25"/>
  <c r="T114" i="25"/>
  <c r="T115" i="25"/>
  <c r="T116" i="25"/>
  <c r="T117" i="25"/>
  <c r="T118" i="25"/>
  <c r="T119" i="25"/>
  <c r="T120" i="25"/>
  <c r="T121" i="25"/>
  <c r="T122" i="25"/>
  <c r="T123" i="25"/>
  <c r="T124" i="25"/>
  <c r="T125" i="25"/>
  <c r="T126" i="25"/>
  <c r="T127" i="25"/>
  <c r="T128" i="25"/>
  <c r="T129" i="25"/>
  <c r="T130" i="25"/>
  <c r="T131" i="25"/>
  <c r="T132" i="25"/>
  <c r="T133" i="25"/>
  <c r="T134" i="25"/>
  <c r="T135" i="25"/>
  <c r="T136" i="25"/>
  <c r="T137" i="25"/>
  <c r="T138" i="25"/>
  <c r="T139" i="25"/>
  <c r="T140" i="25"/>
  <c r="T141" i="25"/>
  <c r="T142" i="25"/>
  <c r="T143" i="25"/>
  <c r="T144" i="25"/>
  <c r="T145" i="25"/>
  <c r="T146" i="25"/>
  <c r="T147" i="25"/>
  <c r="T148" i="25"/>
  <c r="T149" i="25"/>
  <c r="T150" i="25"/>
  <c r="T151" i="25"/>
  <c r="T152" i="25"/>
  <c r="T153" i="25"/>
  <c r="T154" i="25"/>
  <c r="T155" i="25"/>
  <c r="T156" i="25"/>
  <c r="T157" i="25"/>
  <c r="T158" i="25"/>
  <c r="T159" i="25"/>
  <c r="T160" i="25"/>
  <c r="T161" i="25"/>
  <c r="T162" i="25"/>
  <c r="T163" i="25"/>
  <c r="T164" i="25"/>
  <c r="T165" i="25"/>
  <c r="T166" i="25"/>
  <c r="T167" i="25"/>
  <c r="T168" i="25"/>
  <c r="T169" i="25"/>
  <c r="T170" i="25"/>
  <c r="T171" i="25"/>
  <c r="T172" i="25"/>
  <c r="T173" i="25"/>
  <c r="T174" i="25"/>
  <c r="T175" i="25"/>
  <c r="T176" i="25"/>
  <c r="T177" i="25"/>
  <c r="T178" i="25"/>
  <c r="T179" i="25"/>
  <c r="T180" i="25"/>
  <c r="T181" i="25"/>
  <c r="T182" i="25"/>
  <c r="T183" i="25"/>
  <c r="T184" i="25"/>
  <c r="T185" i="25"/>
  <c r="T186" i="25"/>
  <c r="T187" i="25"/>
  <c r="T188" i="25"/>
  <c r="T189" i="25"/>
  <c r="T190" i="25"/>
  <c r="T191" i="25"/>
  <c r="T192" i="25"/>
  <c r="T193" i="25"/>
  <c r="T194" i="25"/>
  <c r="T195" i="25"/>
  <c r="T196" i="25"/>
  <c r="T197" i="25"/>
  <c r="T198" i="25"/>
  <c r="T199" i="25"/>
  <c r="T200" i="25"/>
  <c r="T201" i="25"/>
  <c r="T202" i="25"/>
  <c r="T203" i="25"/>
  <c r="T204" i="25"/>
  <c r="T205" i="25"/>
  <c r="T206" i="25"/>
  <c r="T207" i="25"/>
  <c r="T208" i="25"/>
  <c r="T209" i="25"/>
  <c r="T210" i="25"/>
  <c r="T211" i="25"/>
  <c r="T212" i="25"/>
  <c r="T213" i="25"/>
  <c r="T214" i="25"/>
  <c r="T215" i="25"/>
  <c r="T216" i="25"/>
  <c r="T217" i="25"/>
  <c r="T218" i="25"/>
  <c r="T219" i="25"/>
  <c r="T220" i="25"/>
  <c r="T221" i="25"/>
  <c r="T222" i="25"/>
  <c r="T223" i="25"/>
  <c r="T224" i="25"/>
  <c r="T225" i="25"/>
  <c r="T226" i="25"/>
  <c r="T227" i="25"/>
  <c r="T228" i="25"/>
  <c r="T229" i="25"/>
  <c r="T230" i="25"/>
  <c r="T231" i="25"/>
  <c r="T232" i="25"/>
  <c r="T233" i="25"/>
  <c r="T234" i="25"/>
  <c r="T235" i="25"/>
  <c r="T236" i="25"/>
  <c r="T237" i="25"/>
  <c r="T238" i="25"/>
  <c r="T239" i="25"/>
  <c r="T240" i="25"/>
  <c r="T241" i="25"/>
  <c r="R97" i="25"/>
  <c r="R98" i="25"/>
  <c r="R99" i="25"/>
  <c r="R100" i="25"/>
  <c r="R101" i="25"/>
  <c r="R102" i="25"/>
  <c r="R103" i="25"/>
  <c r="R104" i="25"/>
  <c r="R105" i="25"/>
  <c r="R106" i="25"/>
  <c r="R107" i="25"/>
  <c r="R108" i="25"/>
  <c r="R109" i="25"/>
  <c r="R110" i="25"/>
  <c r="R111" i="25"/>
  <c r="R112" i="25"/>
  <c r="R113" i="25"/>
  <c r="R114" i="25"/>
  <c r="R115" i="25"/>
  <c r="R116" i="25"/>
  <c r="R117" i="25"/>
  <c r="R118" i="25"/>
  <c r="R119" i="25"/>
  <c r="R120" i="25"/>
  <c r="R121" i="25"/>
  <c r="R122" i="25"/>
  <c r="R123" i="25"/>
  <c r="R124" i="25"/>
  <c r="R125" i="25"/>
  <c r="R126" i="25"/>
  <c r="R127" i="25"/>
  <c r="R128" i="25"/>
  <c r="R129" i="25"/>
  <c r="R130" i="25"/>
  <c r="R131" i="25"/>
  <c r="R132" i="25"/>
  <c r="R133" i="25"/>
  <c r="R134" i="25"/>
  <c r="R135" i="25"/>
  <c r="R136" i="25"/>
  <c r="R137" i="25"/>
  <c r="R138" i="25"/>
  <c r="R139" i="25"/>
  <c r="R140" i="25"/>
  <c r="R141" i="25"/>
  <c r="R142" i="25"/>
  <c r="R143" i="25"/>
  <c r="R144" i="25"/>
  <c r="R145" i="25"/>
  <c r="R146" i="25"/>
  <c r="R147" i="25"/>
  <c r="R148" i="25"/>
  <c r="R149" i="25"/>
  <c r="R150" i="25"/>
  <c r="R151" i="25"/>
  <c r="R152" i="25"/>
  <c r="R153" i="25"/>
  <c r="R154" i="25"/>
  <c r="R155" i="25"/>
  <c r="R156" i="25"/>
  <c r="R157" i="25"/>
  <c r="R158" i="25"/>
  <c r="R159" i="25"/>
  <c r="R160" i="25"/>
  <c r="R161" i="25"/>
  <c r="R162" i="25"/>
  <c r="R163" i="25"/>
  <c r="R164" i="25"/>
  <c r="R165" i="25"/>
  <c r="R166" i="25"/>
  <c r="R167" i="25"/>
  <c r="R168" i="25"/>
  <c r="R169" i="25"/>
  <c r="R170" i="25"/>
  <c r="R171" i="25"/>
  <c r="R172" i="25"/>
  <c r="R173" i="25"/>
  <c r="R174" i="25"/>
  <c r="R175" i="25"/>
  <c r="R176" i="25"/>
  <c r="R177" i="25"/>
  <c r="R178" i="25"/>
  <c r="R179" i="25"/>
  <c r="R180" i="25"/>
  <c r="R181" i="25"/>
  <c r="R182" i="25"/>
  <c r="R183" i="25"/>
  <c r="R184" i="25"/>
  <c r="R185" i="25"/>
  <c r="R186" i="25"/>
  <c r="R187" i="25"/>
  <c r="R188" i="25"/>
  <c r="R189" i="25"/>
  <c r="R190" i="25"/>
  <c r="R191" i="25"/>
  <c r="R192" i="25"/>
  <c r="R193" i="25"/>
  <c r="R194" i="25"/>
  <c r="R195" i="25"/>
  <c r="R196" i="25"/>
  <c r="R197" i="25"/>
  <c r="R198" i="25"/>
  <c r="R199" i="25"/>
  <c r="R200" i="25"/>
  <c r="R201" i="25"/>
  <c r="R202" i="25"/>
  <c r="R203" i="25"/>
  <c r="R204" i="25"/>
  <c r="R205" i="25"/>
  <c r="R206" i="25"/>
  <c r="R207" i="25"/>
  <c r="R208" i="25"/>
  <c r="R209" i="25"/>
  <c r="R210" i="25"/>
  <c r="R211" i="25"/>
  <c r="R212" i="25"/>
  <c r="R213" i="25"/>
  <c r="R214" i="25"/>
  <c r="R215" i="25"/>
  <c r="R216" i="25"/>
  <c r="R217" i="25"/>
  <c r="R218" i="25"/>
  <c r="R219" i="25"/>
  <c r="R220" i="25"/>
  <c r="R221" i="25"/>
  <c r="R222" i="25"/>
  <c r="R223" i="25"/>
  <c r="R224" i="25"/>
  <c r="R225" i="25"/>
  <c r="R226" i="25"/>
  <c r="R227" i="25"/>
  <c r="R228" i="25"/>
  <c r="R229" i="25"/>
  <c r="R230" i="25"/>
  <c r="R231" i="25"/>
  <c r="R232" i="25"/>
  <c r="R233" i="25"/>
  <c r="R234" i="25"/>
  <c r="R235" i="25"/>
  <c r="R236" i="25"/>
  <c r="R237" i="25"/>
  <c r="R238" i="25"/>
  <c r="R239" i="25"/>
  <c r="R240" i="25"/>
  <c r="R241" i="25"/>
  <c r="P99" i="25"/>
  <c r="P100" i="25"/>
  <c r="P101" i="25"/>
  <c r="P102" i="25"/>
  <c r="P103" i="25"/>
  <c r="P104" i="25"/>
  <c r="P105" i="25"/>
  <c r="P106" i="25"/>
  <c r="P107" i="25"/>
  <c r="P108" i="25"/>
  <c r="P109" i="25"/>
  <c r="P110" i="25"/>
  <c r="P111" i="25"/>
  <c r="P112" i="25"/>
  <c r="P113" i="25"/>
  <c r="P114" i="25"/>
  <c r="P115" i="25"/>
  <c r="P116" i="25"/>
  <c r="P117" i="25"/>
  <c r="P118" i="25"/>
  <c r="P119" i="25"/>
  <c r="P120" i="25"/>
  <c r="P121" i="25"/>
  <c r="P122" i="25"/>
  <c r="P123" i="25"/>
  <c r="P124" i="25"/>
  <c r="P125" i="25"/>
  <c r="P126" i="25"/>
  <c r="P127" i="25"/>
  <c r="P128" i="25"/>
  <c r="P129" i="25"/>
  <c r="P130" i="25"/>
  <c r="P131" i="25"/>
  <c r="P132" i="25"/>
  <c r="P133" i="25"/>
  <c r="P134" i="25"/>
  <c r="P135" i="25"/>
  <c r="P136" i="25"/>
  <c r="P137" i="25"/>
  <c r="P138" i="25"/>
  <c r="P139" i="25"/>
  <c r="P140" i="25"/>
  <c r="P141" i="25"/>
  <c r="P142" i="25"/>
  <c r="P143" i="25"/>
  <c r="P144" i="25"/>
  <c r="P145" i="25"/>
  <c r="P146" i="25"/>
  <c r="P147" i="25"/>
  <c r="P148" i="25"/>
  <c r="P149" i="25"/>
  <c r="P150" i="25"/>
  <c r="P151" i="25"/>
  <c r="P152" i="25"/>
  <c r="P153" i="25"/>
  <c r="P154" i="25"/>
  <c r="P155" i="25"/>
  <c r="P156" i="25"/>
  <c r="P157" i="25"/>
  <c r="P158" i="25"/>
  <c r="P159" i="25"/>
  <c r="P160" i="25"/>
  <c r="P161" i="25"/>
  <c r="P162" i="25"/>
  <c r="P163" i="25"/>
  <c r="P164" i="25"/>
  <c r="P165" i="25"/>
  <c r="P166" i="25"/>
  <c r="P167" i="25"/>
  <c r="P168" i="25"/>
  <c r="P169" i="25"/>
  <c r="P170" i="25"/>
  <c r="P171" i="25"/>
  <c r="P172" i="25"/>
  <c r="P173" i="25"/>
  <c r="P174" i="25"/>
  <c r="P175" i="25"/>
  <c r="P176" i="25"/>
  <c r="P177" i="25"/>
  <c r="P178" i="25"/>
  <c r="P179" i="25"/>
  <c r="P180" i="25"/>
  <c r="P181" i="25"/>
  <c r="P182" i="25"/>
  <c r="P183" i="25"/>
  <c r="P184" i="25"/>
  <c r="P185" i="25"/>
  <c r="P186" i="25"/>
  <c r="P187" i="25"/>
  <c r="P188" i="25"/>
  <c r="P189" i="25"/>
  <c r="P190" i="25"/>
  <c r="P191" i="25"/>
  <c r="P192" i="25"/>
  <c r="P193" i="25"/>
  <c r="P194" i="25"/>
  <c r="P195" i="25"/>
  <c r="P196" i="25"/>
  <c r="P197" i="25"/>
  <c r="P198" i="25"/>
  <c r="P199" i="25"/>
  <c r="P200" i="25"/>
  <c r="P201" i="25"/>
  <c r="P202" i="25"/>
  <c r="P203" i="25"/>
  <c r="P204" i="25"/>
  <c r="P205" i="25"/>
  <c r="P206" i="25"/>
  <c r="P207" i="25"/>
  <c r="P208" i="25"/>
  <c r="P209" i="25"/>
  <c r="P210" i="25"/>
  <c r="P211" i="25"/>
  <c r="P212" i="25"/>
  <c r="P213" i="25"/>
  <c r="P214" i="25"/>
  <c r="P215" i="25"/>
  <c r="P216" i="25"/>
  <c r="P217" i="25"/>
  <c r="P218" i="25"/>
  <c r="P219" i="25"/>
  <c r="P220" i="25"/>
  <c r="P221" i="25"/>
  <c r="P222" i="25"/>
  <c r="P223" i="25"/>
  <c r="P224" i="25"/>
  <c r="P225" i="25"/>
  <c r="P226" i="25"/>
  <c r="P227" i="25"/>
  <c r="P228" i="25"/>
  <c r="P229" i="25"/>
  <c r="P230" i="25"/>
  <c r="P231" i="25"/>
  <c r="P232" i="25"/>
  <c r="P233" i="25"/>
  <c r="P234" i="25"/>
  <c r="P235" i="25"/>
  <c r="P236" i="25"/>
  <c r="P237" i="25"/>
  <c r="P238" i="25"/>
  <c r="P239" i="25"/>
  <c r="P240" i="25"/>
  <c r="P241" i="25"/>
  <c r="P242" i="25"/>
  <c r="N241" i="25"/>
  <c r="N51" i="25"/>
  <c r="N52" i="25"/>
  <c r="N53" i="25"/>
  <c r="N54" i="25"/>
  <c r="N55" i="25"/>
  <c r="N56" i="25"/>
  <c r="N57" i="25"/>
  <c r="N58" i="25"/>
  <c r="N59" i="25"/>
  <c r="N60" i="25"/>
  <c r="N61" i="25"/>
  <c r="N62" i="25"/>
  <c r="N63" i="25"/>
  <c r="N64" i="25"/>
  <c r="N65" i="25"/>
  <c r="N66" i="25"/>
  <c r="N67" i="25"/>
  <c r="N68" i="25"/>
  <c r="N69" i="25"/>
  <c r="N70" i="25"/>
  <c r="N71" i="25"/>
  <c r="N72" i="25"/>
  <c r="N73" i="25"/>
  <c r="N74" i="25"/>
  <c r="N75" i="25"/>
  <c r="N76" i="25"/>
  <c r="N77" i="25"/>
  <c r="N78" i="25"/>
  <c r="N79" i="25"/>
  <c r="N80" i="25"/>
  <c r="N81" i="25"/>
  <c r="N82" i="25"/>
  <c r="N83" i="25"/>
  <c r="N84" i="25"/>
  <c r="N85" i="25"/>
  <c r="N86" i="25"/>
  <c r="N87" i="25"/>
  <c r="N88" i="25"/>
  <c r="N89" i="25"/>
  <c r="N90" i="25"/>
  <c r="N91" i="25"/>
  <c r="N92" i="25"/>
  <c r="N93" i="25"/>
  <c r="N94" i="25"/>
  <c r="N95" i="25"/>
  <c r="N96" i="25"/>
  <c r="N97" i="25"/>
  <c r="N98" i="25"/>
  <c r="N99" i="25"/>
  <c r="N100" i="25"/>
  <c r="N101" i="25"/>
  <c r="N102" i="25"/>
  <c r="N103" i="25"/>
  <c r="N104" i="25"/>
  <c r="N105" i="25"/>
  <c r="N106" i="25"/>
  <c r="N107" i="25"/>
  <c r="N108" i="25"/>
  <c r="N109" i="25"/>
  <c r="N110" i="25"/>
  <c r="N111" i="25"/>
  <c r="N112" i="25"/>
  <c r="N113" i="25"/>
  <c r="N114" i="25"/>
  <c r="N115" i="25"/>
  <c r="N116" i="25"/>
  <c r="N117" i="25"/>
  <c r="N118" i="25"/>
  <c r="N119" i="25"/>
  <c r="N120" i="25"/>
  <c r="N121" i="25"/>
  <c r="N122" i="25"/>
  <c r="N123" i="25"/>
  <c r="N124" i="25"/>
  <c r="N125" i="25"/>
  <c r="N126" i="25"/>
  <c r="N127" i="25"/>
  <c r="N128" i="25"/>
  <c r="N129" i="25"/>
  <c r="N130" i="25"/>
  <c r="N131" i="25"/>
  <c r="N132" i="25"/>
  <c r="N133" i="25"/>
  <c r="N134" i="25"/>
  <c r="N135" i="25"/>
  <c r="N136" i="25"/>
  <c r="N137" i="25"/>
  <c r="N138" i="25"/>
  <c r="N139" i="25"/>
  <c r="N140" i="25"/>
  <c r="N141" i="25"/>
  <c r="N142" i="25"/>
  <c r="N143" i="25"/>
  <c r="N144" i="25"/>
  <c r="N145" i="25"/>
  <c r="N146" i="25"/>
  <c r="N147" i="25"/>
  <c r="N148" i="25"/>
  <c r="N149" i="25"/>
  <c r="N150" i="25"/>
  <c r="N151" i="25"/>
  <c r="N152" i="25"/>
  <c r="N153" i="25"/>
  <c r="N154" i="25"/>
  <c r="N155" i="25"/>
  <c r="N156" i="25"/>
  <c r="N157" i="25"/>
  <c r="N158" i="25"/>
  <c r="N159" i="25"/>
  <c r="N160" i="25"/>
  <c r="N161" i="25"/>
  <c r="N162" i="25"/>
  <c r="N163" i="25"/>
  <c r="N164" i="25"/>
  <c r="N165" i="25"/>
  <c r="N166" i="25"/>
  <c r="N167" i="25"/>
  <c r="N168" i="25"/>
  <c r="N169" i="25"/>
  <c r="N170" i="25"/>
  <c r="N171" i="25"/>
  <c r="N172" i="25"/>
  <c r="N173" i="25"/>
  <c r="N174" i="25"/>
  <c r="N175" i="25"/>
  <c r="N176" i="25"/>
  <c r="N177" i="25"/>
  <c r="N178" i="25"/>
  <c r="N179" i="25"/>
  <c r="N180" i="25"/>
  <c r="N181" i="25"/>
  <c r="N182" i="25"/>
  <c r="N183" i="25"/>
  <c r="N184" i="25"/>
  <c r="N185" i="25"/>
  <c r="N186" i="25"/>
  <c r="N187" i="25"/>
  <c r="N188" i="25"/>
  <c r="N189" i="25"/>
  <c r="N190" i="25"/>
  <c r="N191" i="25"/>
  <c r="N192" i="25"/>
  <c r="N193" i="25"/>
  <c r="N194" i="25"/>
  <c r="N195" i="25"/>
  <c r="N196" i="25"/>
  <c r="N197" i="25"/>
  <c r="N198" i="25"/>
  <c r="N199" i="25"/>
  <c r="N200" i="25"/>
  <c r="N201" i="25"/>
  <c r="N202" i="25"/>
  <c r="N203" i="25"/>
  <c r="N204" i="25"/>
  <c r="N205" i="25"/>
  <c r="N206" i="25"/>
  <c r="N207" i="25"/>
  <c r="N208" i="25"/>
  <c r="N209" i="25"/>
  <c r="N210" i="25"/>
  <c r="N211" i="25"/>
  <c r="N212" i="25"/>
  <c r="N213" i="25"/>
  <c r="N214" i="25"/>
  <c r="N215" i="25"/>
  <c r="N216" i="25"/>
  <c r="N217" i="25"/>
  <c r="N218" i="25"/>
  <c r="N219" i="25"/>
  <c r="N220" i="25"/>
  <c r="N221" i="25"/>
  <c r="N222" i="25"/>
  <c r="N223" i="25"/>
  <c r="N224" i="25"/>
  <c r="N225" i="25"/>
  <c r="N226" i="25"/>
  <c r="N227" i="25"/>
  <c r="N228" i="25"/>
  <c r="N229" i="25"/>
  <c r="N230" i="25"/>
  <c r="N231" i="25"/>
  <c r="N232" i="25"/>
  <c r="N233" i="25"/>
  <c r="N234" i="25"/>
  <c r="N235" i="25"/>
  <c r="N236" i="25"/>
  <c r="N237" i="25"/>
  <c r="N238" i="25"/>
  <c r="N239" i="25"/>
  <c r="N240" i="25"/>
  <c r="L93" i="25"/>
  <c r="L94" i="25"/>
  <c r="L95" i="25"/>
  <c r="L96" i="25"/>
  <c r="L97" i="25"/>
  <c r="L98" i="25"/>
  <c r="L99" i="25"/>
  <c r="L100" i="25"/>
  <c r="L101" i="25"/>
  <c r="L102" i="25"/>
  <c r="L103" i="25"/>
  <c r="L104" i="25"/>
  <c r="L105" i="25"/>
  <c r="L106" i="25"/>
  <c r="L107" i="25"/>
  <c r="L108" i="25"/>
  <c r="L109" i="25"/>
  <c r="L110" i="25"/>
  <c r="L111" i="25"/>
  <c r="L112" i="25"/>
  <c r="L113" i="25"/>
  <c r="L114" i="25"/>
  <c r="L115" i="25"/>
  <c r="L116" i="25"/>
  <c r="L117" i="25"/>
  <c r="L118" i="25"/>
  <c r="L119" i="25"/>
  <c r="L120" i="25"/>
  <c r="L121" i="25"/>
  <c r="L122" i="25"/>
  <c r="L123" i="25"/>
  <c r="L124" i="25"/>
  <c r="L125" i="25"/>
  <c r="L126" i="25"/>
  <c r="L127" i="25"/>
  <c r="L128" i="25"/>
  <c r="L129" i="25"/>
  <c r="L130" i="25"/>
  <c r="L131" i="25"/>
  <c r="L132" i="25"/>
  <c r="L133" i="25"/>
  <c r="L134" i="25"/>
  <c r="L135" i="25"/>
  <c r="L136" i="25"/>
  <c r="L137" i="25"/>
  <c r="L138" i="25"/>
  <c r="L139" i="25"/>
  <c r="L140" i="25"/>
  <c r="L141" i="25"/>
  <c r="L142" i="25"/>
  <c r="L143" i="25"/>
  <c r="L144" i="25"/>
  <c r="L145" i="25"/>
  <c r="L146" i="25"/>
  <c r="L147" i="25"/>
  <c r="L148" i="25"/>
  <c r="L149" i="25"/>
  <c r="L150" i="25"/>
  <c r="L151" i="25"/>
  <c r="L152" i="25"/>
  <c r="L153" i="25"/>
  <c r="L154" i="25"/>
  <c r="L155" i="25"/>
  <c r="L156" i="25"/>
  <c r="L157" i="25"/>
  <c r="L158" i="25"/>
  <c r="L159" i="25"/>
  <c r="L160" i="25"/>
  <c r="L161" i="25"/>
  <c r="L162" i="25"/>
  <c r="L163" i="25"/>
  <c r="L164" i="25"/>
  <c r="L165" i="25"/>
  <c r="L166" i="25"/>
  <c r="L167" i="25"/>
  <c r="L168" i="25"/>
  <c r="L169" i="25"/>
  <c r="L170" i="25"/>
  <c r="L171" i="25"/>
  <c r="L172" i="25"/>
  <c r="L173" i="25"/>
  <c r="L174" i="25"/>
  <c r="L175" i="25"/>
  <c r="L176" i="25"/>
  <c r="L177" i="25"/>
  <c r="L178" i="25"/>
  <c r="L179" i="25"/>
  <c r="L180" i="25"/>
  <c r="L181" i="25"/>
  <c r="L182" i="25"/>
  <c r="L183" i="25"/>
  <c r="L184" i="25"/>
  <c r="L185" i="25"/>
  <c r="L186" i="25"/>
  <c r="L187" i="25"/>
  <c r="L188" i="25"/>
  <c r="L189" i="25"/>
  <c r="L190" i="25"/>
  <c r="L191" i="25"/>
  <c r="L192" i="25"/>
  <c r="L193" i="25"/>
  <c r="L194" i="25"/>
  <c r="L195" i="25"/>
  <c r="L196" i="25"/>
  <c r="L197" i="25"/>
  <c r="L198" i="25"/>
  <c r="L199" i="25"/>
  <c r="L200" i="25"/>
  <c r="L201" i="25"/>
  <c r="L202" i="25"/>
  <c r="L203" i="25"/>
  <c r="L204" i="25"/>
  <c r="L205" i="25"/>
  <c r="L206" i="25"/>
  <c r="L207" i="25"/>
  <c r="L208" i="25"/>
  <c r="L209" i="25"/>
  <c r="L210" i="25"/>
  <c r="L211" i="25"/>
  <c r="L212" i="25"/>
  <c r="L213" i="25"/>
  <c r="L214" i="25"/>
  <c r="L215" i="25"/>
  <c r="L216" i="25"/>
  <c r="L217" i="25"/>
  <c r="L218" i="25"/>
  <c r="L219" i="25"/>
  <c r="L220" i="25"/>
  <c r="L221" i="25"/>
  <c r="L222" i="25"/>
  <c r="L223" i="25"/>
  <c r="L224" i="25"/>
  <c r="L225" i="25"/>
  <c r="L226" i="25"/>
  <c r="L227" i="25"/>
  <c r="L228" i="25"/>
  <c r="L229" i="25"/>
  <c r="L230" i="25"/>
  <c r="L231" i="25"/>
  <c r="L232" i="25"/>
  <c r="L233" i="25"/>
  <c r="L234" i="25"/>
  <c r="L235" i="25"/>
  <c r="L236" i="25"/>
  <c r="L237" i="25"/>
  <c r="L238" i="25"/>
  <c r="L239" i="25"/>
  <c r="L240" i="25"/>
  <c r="L241" i="25"/>
  <c r="J93" i="25"/>
  <c r="J94" i="25"/>
  <c r="J95" i="25"/>
  <c r="J96" i="25"/>
  <c r="J97" i="25"/>
  <c r="J98" i="25"/>
  <c r="J99" i="25"/>
  <c r="J100" i="25"/>
  <c r="J101" i="25"/>
  <c r="J102" i="25"/>
  <c r="J103" i="25"/>
  <c r="J104" i="25"/>
  <c r="J105" i="25"/>
  <c r="J106" i="25"/>
  <c r="J107" i="25"/>
  <c r="J108" i="25"/>
  <c r="J109" i="25"/>
  <c r="J110" i="25"/>
  <c r="J111" i="25"/>
  <c r="J112" i="25"/>
  <c r="J113" i="25"/>
  <c r="J114" i="25"/>
  <c r="J115" i="25"/>
  <c r="J116" i="25"/>
  <c r="J117" i="25"/>
  <c r="J118" i="25"/>
  <c r="J119" i="25"/>
  <c r="J120" i="25"/>
  <c r="J121" i="25"/>
  <c r="J122" i="25"/>
  <c r="J123" i="25"/>
  <c r="J124" i="25"/>
  <c r="J125" i="25"/>
  <c r="J126" i="25"/>
  <c r="J127" i="25"/>
  <c r="J128" i="25"/>
  <c r="J129" i="25"/>
  <c r="J130" i="25"/>
  <c r="J131" i="25"/>
  <c r="J132" i="25"/>
  <c r="J133" i="25"/>
  <c r="J134" i="25"/>
  <c r="J135" i="25"/>
  <c r="J136" i="25"/>
  <c r="J137" i="25"/>
  <c r="J138" i="25"/>
  <c r="J139" i="25"/>
  <c r="J140" i="25"/>
  <c r="J141" i="25"/>
  <c r="J142" i="25"/>
  <c r="J143" i="25"/>
  <c r="J144" i="25"/>
  <c r="J145" i="25"/>
  <c r="J146" i="25"/>
  <c r="J147" i="25"/>
  <c r="J148" i="25"/>
  <c r="J149" i="25"/>
  <c r="J150" i="25"/>
  <c r="J151" i="25"/>
  <c r="J152" i="25"/>
  <c r="J153" i="25"/>
  <c r="J154" i="25"/>
  <c r="J155" i="25"/>
  <c r="J156" i="25"/>
  <c r="J157" i="25"/>
  <c r="J158" i="25"/>
  <c r="J159" i="25"/>
  <c r="J160" i="25"/>
  <c r="J161" i="25"/>
  <c r="J162" i="25"/>
  <c r="J163" i="25"/>
  <c r="J164" i="25"/>
  <c r="J165" i="25"/>
  <c r="J166" i="25"/>
  <c r="J167" i="25"/>
  <c r="J168" i="25"/>
  <c r="J169" i="25"/>
  <c r="J170" i="25"/>
  <c r="J171" i="25"/>
  <c r="J172" i="25"/>
  <c r="J173" i="25"/>
  <c r="J174" i="25"/>
  <c r="J175" i="25"/>
  <c r="J176" i="25"/>
  <c r="J177" i="25"/>
  <c r="J178" i="25"/>
  <c r="J179" i="25"/>
  <c r="J180" i="25"/>
  <c r="J181" i="25"/>
  <c r="J182" i="25"/>
  <c r="J183" i="25"/>
  <c r="J184" i="25"/>
  <c r="J185" i="25"/>
  <c r="J186" i="25"/>
  <c r="J187" i="25"/>
  <c r="J188" i="25"/>
  <c r="J189" i="25"/>
  <c r="J190" i="25"/>
  <c r="J191" i="25"/>
  <c r="J192" i="25"/>
  <c r="J193" i="25"/>
  <c r="J194" i="25"/>
  <c r="J195" i="25"/>
  <c r="J196" i="25"/>
  <c r="J197" i="25"/>
  <c r="J198" i="25"/>
  <c r="J199" i="25"/>
  <c r="J200" i="25"/>
  <c r="J201" i="25"/>
  <c r="J202" i="25"/>
  <c r="J203" i="25"/>
  <c r="J204" i="25"/>
  <c r="J205" i="25"/>
  <c r="J206" i="25"/>
  <c r="J207" i="25"/>
  <c r="J208" i="25"/>
  <c r="J209" i="25"/>
  <c r="J210" i="25"/>
  <c r="J211" i="25"/>
  <c r="J212" i="25"/>
  <c r="J213" i="25"/>
  <c r="J214" i="25"/>
  <c r="J215" i="25"/>
  <c r="J216" i="25"/>
  <c r="J217" i="25"/>
  <c r="J218" i="25"/>
  <c r="J219" i="25"/>
  <c r="J220" i="25"/>
  <c r="J221" i="25"/>
  <c r="J222" i="25"/>
  <c r="J223" i="25"/>
  <c r="J224" i="25"/>
  <c r="J225" i="25"/>
  <c r="J226" i="25"/>
  <c r="J227" i="25"/>
  <c r="J228" i="25"/>
  <c r="J229" i="25"/>
  <c r="J230" i="25"/>
  <c r="J231" i="25"/>
  <c r="J232" i="25"/>
  <c r="J233" i="25"/>
  <c r="J234" i="25"/>
  <c r="J235" i="25"/>
  <c r="J236" i="25"/>
  <c r="J237" i="25"/>
  <c r="J238" i="25"/>
  <c r="J239" i="25"/>
  <c r="J240" i="25"/>
  <c r="J241" i="25"/>
  <c r="H93" i="25"/>
  <c r="H94" i="25"/>
  <c r="H95" i="25"/>
  <c r="H96" i="25"/>
  <c r="H97" i="25"/>
  <c r="H98" i="25"/>
  <c r="H99" i="25"/>
  <c r="H100" i="25"/>
  <c r="H101" i="25"/>
  <c r="H102" i="25"/>
  <c r="H103" i="25"/>
  <c r="H104" i="25"/>
  <c r="H105" i="25"/>
  <c r="H106" i="25"/>
  <c r="H107" i="25"/>
  <c r="H108" i="25"/>
  <c r="H109" i="25"/>
  <c r="H110" i="25"/>
  <c r="H111" i="25"/>
  <c r="H112" i="25"/>
  <c r="H113" i="25"/>
  <c r="H114" i="25"/>
  <c r="H115" i="25"/>
  <c r="H116" i="25"/>
  <c r="H117" i="25"/>
  <c r="H118" i="25"/>
  <c r="H119" i="25"/>
  <c r="H120" i="25"/>
  <c r="H121" i="25"/>
  <c r="H122" i="25"/>
  <c r="H123" i="25"/>
  <c r="H124" i="25"/>
  <c r="H125" i="25"/>
  <c r="H126" i="25"/>
  <c r="H127" i="25"/>
  <c r="H128" i="25"/>
  <c r="H129" i="25"/>
  <c r="H130" i="25"/>
  <c r="H131" i="25"/>
  <c r="H132" i="25"/>
  <c r="H133" i="25"/>
  <c r="H134" i="25"/>
  <c r="H135" i="25"/>
  <c r="H136" i="25"/>
  <c r="H137" i="25"/>
  <c r="H138" i="25"/>
  <c r="H139" i="25"/>
  <c r="H140" i="25"/>
  <c r="H141" i="25"/>
  <c r="H142" i="25"/>
  <c r="H143" i="25"/>
  <c r="H144" i="25"/>
  <c r="H145" i="25"/>
  <c r="H146" i="25"/>
  <c r="H147" i="25"/>
  <c r="H148" i="25"/>
  <c r="H149" i="25"/>
  <c r="H150" i="25"/>
  <c r="H151" i="25"/>
  <c r="H152" i="25"/>
  <c r="H153" i="25"/>
  <c r="H154" i="25"/>
  <c r="H155" i="25"/>
  <c r="H156" i="25"/>
  <c r="H157" i="25"/>
  <c r="H158" i="25"/>
  <c r="H159" i="25"/>
  <c r="H160" i="25"/>
  <c r="H161" i="25"/>
  <c r="H162" i="25"/>
  <c r="H163" i="25"/>
  <c r="H164" i="25"/>
  <c r="H165" i="25"/>
  <c r="H166" i="25"/>
  <c r="H167" i="25"/>
  <c r="H168" i="25"/>
  <c r="H169" i="25"/>
  <c r="H170" i="25"/>
  <c r="H171" i="25"/>
  <c r="H172" i="25"/>
  <c r="H173" i="25"/>
  <c r="H174" i="25"/>
  <c r="H175" i="25"/>
  <c r="H176" i="25"/>
  <c r="H177" i="25"/>
  <c r="H178" i="25"/>
  <c r="H179" i="25"/>
  <c r="H180" i="25"/>
  <c r="H181" i="25"/>
  <c r="H182" i="25"/>
  <c r="H183" i="25"/>
  <c r="H184" i="25"/>
  <c r="H185" i="25"/>
  <c r="H186" i="25"/>
  <c r="H187" i="25"/>
  <c r="H188" i="25"/>
  <c r="H189" i="25"/>
  <c r="H190" i="25"/>
  <c r="H191" i="25"/>
  <c r="H192" i="25"/>
  <c r="H193" i="25"/>
  <c r="H194" i="25"/>
  <c r="H195" i="25"/>
  <c r="H196" i="25"/>
  <c r="H197" i="25"/>
  <c r="H198" i="25"/>
  <c r="H199" i="25"/>
  <c r="H200" i="25"/>
  <c r="H201" i="25"/>
  <c r="H202" i="25"/>
  <c r="H203" i="25"/>
  <c r="H204" i="25"/>
  <c r="H205" i="25"/>
  <c r="H206" i="25"/>
  <c r="H207" i="25"/>
  <c r="H208" i="25"/>
  <c r="H209" i="25"/>
  <c r="H210" i="25"/>
  <c r="H211" i="25"/>
  <c r="H212" i="25"/>
  <c r="H213" i="25"/>
  <c r="H214" i="25"/>
  <c r="H215" i="25"/>
  <c r="H216" i="25"/>
  <c r="H217" i="25"/>
  <c r="H218" i="25"/>
  <c r="H219" i="25"/>
  <c r="H220" i="25"/>
  <c r="H221" i="25"/>
  <c r="H222" i="25"/>
  <c r="H223" i="25"/>
  <c r="H224" i="25"/>
  <c r="H225" i="25"/>
  <c r="H226" i="25"/>
  <c r="H227" i="25"/>
  <c r="H228" i="25"/>
  <c r="H229" i="25"/>
  <c r="H230" i="25"/>
  <c r="H231" i="25"/>
  <c r="H232" i="25"/>
  <c r="H233" i="25"/>
  <c r="H234" i="25"/>
  <c r="H235" i="25"/>
  <c r="H236" i="25"/>
  <c r="H237" i="25"/>
  <c r="H238" i="25"/>
  <c r="H239" i="25"/>
  <c r="H240" i="25"/>
  <c r="H241" i="25"/>
  <c r="F102" i="25"/>
  <c r="G4807" i="38" a="1"/>
  <c r="G4807" i="38"/>
  <c r="F103" i="25"/>
  <c r="G4808" i="38" a="1"/>
  <c r="G4808" i="38"/>
  <c r="F104" i="25"/>
  <c r="G4809" i="38" a="1"/>
  <c r="G4809" i="38"/>
  <c r="F105" i="25"/>
  <c r="G4810" i="38" a="1"/>
  <c r="G4810" i="38"/>
  <c r="F106" i="25"/>
  <c r="G4811" i="38" a="1"/>
  <c r="G4811" i="38"/>
  <c r="F107" i="25"/>
  <c r="G4812" i="38" a="1"/>
  <c r="G4812" i="38"/>
  <c r="F108" i="25"/>
  <c r="G4813" i="38" a="1"/>
  <c r="G4813" i="38"/>
  <c r="F109" i="25"/>
  <c r="G4814" i="38" a="1"/>
  <c r="G4814" i="38"/>
  <c r="F110" i="25"/>
  <c r="G4815" i="38" a="1"/>
  <c r="G4815" i="38"/>
  <c r="F111" i="25"/>
  <c r="G4816" i="38" a="1"/>
  <c r="G4816" i="38"/>
  <c r="F112" i="25"/>
  <c r="G4817" i="38" a="1"/>
  <c r="G4817" i="38"/>
  <c r="F113" i="25"/>
  <c r="G4818" i="38" a="1"/>
  <c r="G4818" i="38"/>
  <c r="F114" i="25"/>
  <c r="G4819" i="38" a="1"/>
  <c r="G4819" i="38"/>
  <c r="F115" i="25"/>
  <c r="G4820" i="38" a="1"/>
  <c r="G4820" i="38"/>
  <c r="F116" i="25"/>
  <c r="G4821" i="38" a="1"/>
  <c r="G4821" i="38"/>
  <c r="F117" i="25"/>
  <c r="G4822" i="38" a="1"/>
  <c r="G4822" i="38"/>
  <c r="F118" i="25"/>
  <c r="G4823" i="38" a="1"/>
  <c r="G4823" i="38"/>
  <c r="F119" i="25"/>
  <c r="G4824" i="38" a="1"/>
  <c r="G4824" i="38"/>
  <c r="F120" i="25"/>
  <c r="G4825" i="38" a="1"/>
  <c r="G4825" i="38"/>
  <c r="F121" i="25"/>
  <c r="G4826" i="38" a="1"/>
  <c r="G4826" i="38"/>
  <c r="F122" i="25"/>
  <c r="G4827" i="38" a="1"/>
  <c r="G4827" i="38"/>
  <c r="F123" i="25"/>
  <c r="G4828" i="38" a="1"/>
  <c r="G4828" i="38"/>
  <c r="F124" i="25"/>
  <c r="G4829" i="38" a="1"/>
  <c r="G4829" i="38"/>
  <c r="F125" i="25"/>
  <c r="G4830" i="38" a="1"/>
  <c r="G4830" i="38"/>
  <c r="F126" i="25"/>
  <c r="G4831" i="38" a="1"/>
  <c r="G4831" i="38"/>
  <c r="F127" i="25"/>
  <c r="G4832" i="38" a="1"/>
  <c r="G4832" i="38"/>
  <c r="F128" i="25"/>
  <c r="G4833" i="38" a="1"/>
  <c r="G4833" i="38"/>
  <c r="F129" i="25"/>
  <c r="G4834" i="38" a="1"/>
  <c r="G4834" i="38"/>
  <c r="F130" i="25"/>
  <c r="G4835" i="38" a="1"/>
  <c r="G4835" i="38"/>
  <c r="F131" i="25"/>
  <c r="G4836" i="38" a="1"/>
  <c r="G4836" i="38"/>
  <c r="F132" i="25"/>
  <c r="G4837" i="38" a="1"/>
  <c r="G4837" i="38"/>
  <c r="F133" i="25"/>
  <c r="G4838" i="38" a="1"/>
  <c r="G4838" i="38"/>
  <c r="F134" i="25"/>
  <c r="G4839" i="38" a="1"/>
  <c r="G4839" i="38"/>
  <c r="F135" i="25"/>
  <c r="G4840" i="38" a="1"/>
  <c r="G4840" i="38"/>
  <c r="F136" i="25"/>
  <c r="G4841" i="38" a="1"/>
  <c r="G4841" i="38"/>
  <c r="F137" i="25"/>
  <c r="G4842" i="38" a="1"/>
  <c r="G4842" i="38"/>
  <c r="F138" i="25"/>
  <c r="G4843" i="38" a="1"/>
  <c r="G4843" i="38"/>
  <c r="F139" i="25"/>
  <c r="G4844" i="38" a="1"/>
  <c r="G4844" i="38"/>
  <c r="F140" i="25"/>
  <c r="G4845" i="38" a="1"/>
  <c r="G4845" i="38"/>
  <c r="F141" i="25"/>
  <c r="G4846" i="38" a="1"/>
  <c r="G4846" i="38"/>
  <c r="F142" i="25"/>
  <c r="G4847" i="38" a="1"/>
  <c r="G4847" i="38"/>
  <c r="F143" i="25"/>
  <c r="G4848" i="38" a="1"/>
  <c r="G4848" i="38"/>
  <c r="F144" i="25"/>
  <c r="G4849" i="38" a="1"/>
  <c r="G4849" i="38"/>
  <c r="F145" i="25"/>
  <c r="D4850" i="38" a="1"/>
  <c r="D4850" i="38"/>
  <c r="E4850" i="38"/>
  <c r="F146" i="25"/>
  <c r="G4851" i="38" a="1"/>
  <c r="G4851" i="38"/>
  <c r="F147" i="25"/>
  <c r="G4852" i="38" a="1"/>
  <c r="G4852" i="38"/>
  <c r="F148" i="25"/>
  <c r="G4853" i="38" a="1"/>
  <c r="G4853" i="38"/>
  <c r="F149" i="25"/>
  <c r="G4854" i="38" a="1"/>
  <c r="G4854" i="38"/>
  <c r="F150" i="25"/>
  <c r="G4855" i="38" a="1"/>
  <c r="G4855" i="38"/>
  <c r="F151" i="25"/>
  <c r="G4856" i="38" a="1"/>
  <c r="G4856" i="38"/>
  <c r="F152" i="25"/>
  <c r="G4857" i="38" a="1"/>
  <c r="G4857" i="38"/>
  <c r="F153" i="25"/>
  <c r="G4858" i="38" a="1"/>
  <c r="G4858" i="38"/>
  <c r="F154" i="25"/>
  <c r="G4859" i="38" a="1"/>
  <c r="G4859" i="38"/>
  <c r="F155" i="25"/>
  <c r="G4860" i="38" a="1"/>
  <c r="G4860" i="38"/>
  <c r="F156" i="25"/>
  <c r="G4861" i="38" a="1"/>
  <c r="G4861" i="38"/>
  <c r="F157" i="25"/>
  <c r="G4862" i="38" a="1"/>
  <c r="G4862" i="38"/>
  <c r="F158" i="25"/>
  <c r="G4863" i="38" a="1"/>
  <c r="G4863" i="38"/>
  <c r="F159" i="25"/>
  <c r="G4864" i="38" a="1"/>
  <c r="G4864" i="38"/>
  <c r="F160" i="25"/>
  <c r="G4865" i="38" a="1"/>
  <c r="G4865" i="38"/>
  <c r="F161" i="25"/>
  <c r="G4866" i="38" a="1"/>
  <c r="G4866" i="38"/>
  <c r="F162" i="25"/>
  <c r="G4867" i="38" a="1"/>
  <c r="G4867" i="38"/>
  <c r="F163" i="25"/>
  <c r="G4868" i="38" a="1"/>
  <c r="G4868" i="38"/>
  <c r="F164" i="25"/>
  <c r="G4869" i="38" a="1"/>
  <c r="G4869" i="38"/>
  <c r="F165" i="25"/>
  <c r="G4870" i="38" a="1"/>
  <c r="G4870" i="38"/>
  <c r="F166" i="25"/>
  <c r="G4871" i="38" a="1"/>
  <c r="G4871" i="38"/>
  <c r="F167" i="25"/>
  <c r="G4872" i="38" a="1"/>
  <c r="G4872" i="38"/>
  <c r="F168" i="25"/>
  <c r="G4873" i="38" a="1"/>
  <c r="G4873" i="38"/>
  <c r="F169" i="25"/>
  <c r="G4874" i="38" a="1"/>
  <c r="G4874" i="38"/>
  <c r="F170" i="25"/>
  <c r="G4875" i="38" a="1"/>
  <c r="G4875" i="38"/>
  <c r="F171" i="25"/>
  <c r="G4876" i="38" a="1"/>
  <c r="G4876" i="38"/>
  <c r="F172" i="25"/>
  <c r="G4877" i="38" a="1"/>
  <c r="G4877" i="38"/>
  <c r="F173" i="25"/>
  <c r="G4878" i="38" a="1"/>
  <c r="G4878" i="38"/>
  <c r="F174" i="25"/>
  <c r="G4879" i="38" a="1"/>
  <c r="G4879" i="38"/>
  <c r="F175" i="25"/>
  <c r="G4880" i="38" a="1"/>
  <c r="G4880" i="38"/>
  <c r="F176" i="25"/>
  <c r="G4881" i="38" a="1"/>
  <c r="G4881" i="38"/>
  <c r="F177" i="25"/>
  <c r="G4882" i="38" a="1"/>
  <c r="G4882" i="38"/>
  <c r="F178" i="25"/>
  <c r="G4883" i="38" a="1"/>
  <c r="G4883" i="38"/>
  <c r="F179" i="25"/>
  <c r="G4884" i="38" a="1"/>
  <c r="G4884" i="38"/>
  <c r="F180" i="25"/>
  <c r="G4885" i="38" a="1"/>
  <c r="G4885" i="38"/>
  <c r="F181" i="25"/>
  <c r="G4886" i="38" a="1"/>
  <c r="G4886" i="38"/>
  <c r="F182" i="25"/>
  <c r="G4887" i="38" a="1"/>
  <c r="G4887" i="38"/>
  <c r="F183" i="25"/>
  <c r="G4888" i="38" a="1"/>
  <c r="G4888" i="38"/>
  <c r="F184" i="25"/>
  <c r="G4889" i="38" a="1"/>
  <c r="G4889" i="38"/>
  <c r="F185" i="25"/>
  <c r="G4890" i="38" a="1"/>
  <c r="G4890" i="38"/>
  <c r="F186" i="25"/>
  <c r="G4891" i="38" a="1"/>
  <c r="G4891" i="38"/>
  <c r="F187" i="25"/>
  <c r="G4892" i="38" a="1"/>
  <c r="G4892" i="38"/>
  <c r="F188" i="25"/>
  <c r="D4893" i="38" a="1"/>
  <c r="D4893" i="38"/>
  <c r="E4893" i="38"/>
  <c r="F189" i="25"/>
  <c r="D4894" i="38" a="1"/>
  <c r="D4894" i="38"/>
  <c r="E4894" i="38"/>
  <c r="F190" i="25"/>
  <c r="D4895" i="38" a="1"/>
  <c r="D4895" i="38"/>
  <c r="E4895" i="38"/>
  <c r="F191" i="25"/>
  <c r="G4896" i="38" a="1"/>
  <c r="G4896" i="38"/>
  <c r="F192" i="25"/>
  <c r="G4897" i="38" a="1"/>
  <c r="G4897" i="38"/>
  <c r="F193" i="25"/>
  <c r="G4898" i="38" a="1"/>
  <c r="G4898" i="38"/>
  <c r="F194" i="25"/>
  <c r="G4899" i="38" a="1"/>
  <c r="G4899" i="38"/>
  <c r="F195" i="25"/>
  <c r="G4900" i="38" a="1"/>
  <c r="G4900" i="38"/>
  <c r="F196" i="25"/>
  <c r="G4901" i="38" a="1"/>
  <c r="G4901" i="38"/>
  <c r="F197" i="25"/>
  <c r="G4902" i="38" a="1"/>
  <c r="G4902" i="38"/>
  <c r="F198" i="25"/>
  <c r="G4903" i="38" a="1"/>
  <c r="G4903" i="38"/>
  <c r="F199" i="25"/>
  <c r="G4904" i="38" a="1"/>
  <c r="G4904" i="38"/>
  <c r="F200" i="25"/>
  <c r="G4905" i="38" a="1"/>
  <c r="G4905" i="38"/>
  <c r="F201" i="25"/>
  <c r="G4906" i="38" a="1"/>
  <c r="G4906" i="38"/>
  <c r="F202" i="25"/>
  <c r="G4907" i="38" a="1"/>
  <c r="G4907" i="38"/>
  <c r="F203" i="25"/>
  <c r="G4908" i="38" a="1"/>
  <c r="G4908" i="38"/>
  <c r="F204" i="25"/>
  <c r="G4909" i="38" a="1"/>
  <c r="G4909" i="38"/>
  <c r="F205" i="25"/>
  <c r="G4910" i="38" a="1"/>
  <c r="G4910" i="38"/>
  <c r="F206" i="25"/>
  <c r="G4911" i="38" a="1"/>
  <c r="G4911" i="38"/>
  <c r="F207" i="25"/>
  <c r="G4912" i="38" a="1"/>
  <c r="G4912" i="38"/>
  <c r="F208" i="25"/>
  <c r="G4913" i="38" a="1"/>
  <c r="G4913" i="38"/>
  <c r="F209" i="25"/>
  <c r="G4914" i="38" a="1"/>
  <c r="G4914" i="38"/>
  <c r="F210" i="25"/>
  <c r="G4915" i="38" a="1"/>
  <c r="G4915" i="38"/>
  <c r="F211" i="25"/>
  <c r="G4916" i="38" a="1"/>
  <c r="G4916" i="38"/>
  <c r="F212" i="25"/>
  <c r="G4917" i="38" a="1"/>
  <c r="G4917" i="38"/>
  <c r="F213" i="25"/>
  <c r="G4918" i="38" a="1"/>
  <c r="G4918" i="38"/>
  <c r="F214" i="25"/>
  <c r="G4919" i="38" a="1"/>
  <c r="G4919" i="38"/>
  <c r="F215" i="25"/>
  <c r="G4920" i="38" a="1"/>
  <c r="G4920" i="38"/>
  <c r="F216" i="25"/>
  <c r="G4921" i="38" a="1"/>
  <c r="G4921" i="38"/>
  <c r="F217" i="25"/>
  <c r="G4922" i="38" a="1"/>
  <c r="G4922" i="38"/>
  <c r="F218" i="25"/>
  <c r="G4923" i="38" a="1"/>
  <c r="G4923" i="38"/>
  <c r="F219" i="25"/>
  <c r="G4924" i="38" a="1"/>
  <c r="G4924" i="38"/>
  <c r="F220" i="25"/>
  <c r="G4925" i="38" a="1"/>
  <c r="G4925" i="38"/>
  <c r="F221" i="25"/>
  <c r="G4926" i="38" a="1"/>
  <c r="G4926" i="38"/>
  <c r="F222" i="25"/>
  <c r="G4927" i="38" a="1"/>
  <c r="G4927" i="38"/>
  <c r="F223" i="25"/>
  <c r="G4928" i="38" a="1"/>
  <c r="G4928" i="38"/>
  <c r="F224" i="25"/>
  <c r="G4929" i="38" a="1"/>
  <c r="G4929" i="38"/>
  <c r="F225" i="25"/>
  <c r="G4930" i="38" a="1"/>
  <c r="G4930" i="38"/>
  <c r="F226" i="25"/>
  <c r="G4931" i="38" a="1"/>
  <c r="G4931" i="38"/>
  <c r="F227" i="25"/>
  <c r="G4932" i="38" a="1"/>
  <c r="G4932" i="38"/>
  <c r="F228" i="25"/>
  <c r="D4933" i="38" a="1"/>
  <c r="D4933" i="38"/>
  <c r="E4933" i="38"/>
  <c r="F229" i="25"/>
  <c r="G4934" i="38" a="1"/>
  <c r="G4934" i="38"/>
  <c r="F230" i="25"/>
  <c r="G4935" i="38" a="1"/>
  <c r="G4935" i="38"/>
  <c r="F231" i="25"/>
  <c r="G4936" i="38" a="1"/>
  <c r="G4936" i="38"/>
  <c r="F232" i="25"/>
  <c r="G4937" i="38" a="1"/>
  <c r="G4937" i="38"/>
  <c r="F233" i="25"/>
  <c r="G4938" i="38" a="1"/>
  <c r="G4938" i="38"/>
  <c r="F234" i="25"/>
  <c r="G4939" i="38" a="1"/>
  <c r="G4939" i="38"/>
  <c r="F235" i="25"/>
  <c r="G4940" i="38" a="1"/>
  <c r="G4940" i="38"/>
  <c r="F236" i="25"/>
  <c r="G4941" i="38" a="1"/>
  <c r="G4941" i="38"/>
  <c r="F237" i="25"/>
  <c r="G4942" i="38" a="1"/>
  <c r="G4942" i="38"/>
  <c r="F238" i="25"/>
  <c r="G4943" i="38" a="1"/>
  <c r="G4943" i="38"/>
  <c r="F239" i="25"/>
  <c r="G4944" i="38" a="1"/>
  <c r="G4944" i="38"/>
  <c r="F240" i="25"/>
  <c r="G4945" i="38" a="1"/>
  <c r="G4945" i="38"/>
  <c r="F241" i="25"/>
  <c r="G4946" i="38" a="1"/>
  <c r="G4946" i="38"/>
  <c r="H4946" i="38"/>
  <c r="F332" i="18"/>
  <c r="F333" i="18"/>
  <c r="F334" i="18"/>
  <c r="F335" i="18"/>
  <c r="F336" i="18"/>
  <c r="F337" i="18"/>
  <c r="F338" i="18"/>
  <c r="F339" i="18"/>
  <c r="F340" i="18"/>
  <c r="F341" i="18"/>
  <c r="F342" i="18"/>
  <c r="F343" i="18"/>
  <c r="F344" i="18"/>
  <c r="F345" i="18"/>
  <c r="F346" i="18"/>
  <c r="F347" i="18"/>
  <c r="F348" i="18"/>
  <c r="F349" i="18"/>
  <c r="F350" i="18"/>
  <c r="F351" i="18"/>
  <c r="F352" i="18"/>
  <c r="F353" i="18"/>
  <c r="F354" i="18"/>
  <c r="F355" i="18"/>
  <c r="F356" i="18"/>
  <c r="F357" i="18"/>
  <c r="F358" i="18"/>
  <c r="F359" i="18"/>
  <c r="F360" i="18"/>
  <c r="F361" i="18"/>
  <c r="F362" i="18"/>
  <c r="F363" i="18"/>
  <c r="F364" i="18"/>
  <c r="F365" i="18"/>
  <c r="F366" i="18"/>
  <c r="F367" i="18"/>
  <c r="F368" i="18"/>
  <c r="F369" i="18"/>
  <c r="F370" i="18"/>
  <c r="F371" i="18"/>
  <c r="F372" i="18"/>
  <c r="F373" i="18"/>
  <c r="F374" i="18"/>
  <c r="F375" i="18"/>
  <c r="F376" i="18"/>
  <c r="F377" i="18"/>
  <c r="F378" i="18"/>
  <c r="F379" i="18"/>
  <c r="F380" i="18"/>
  <c r="F381" i="18"/>
  <c r="F382" i="18"/>
  <c r="F383" i="18"/>
  <c r="F384" i="18"/>
  <c r="F385" i="18"/>
  <c r="F386" i="18"/>
  <c r="F387" i="18"/>
  <c r="V178" i="11"/>
  <c r="V179" i="11"/>
  <c r="V180" i="11"/>
  <c r="V181" i="11"/>
  <c r="V182" i="11"/>
  <c r="V183" i="11"/>
  <c r="V184" i="11"/>
  <c r="V185" i="11"/>
  <c r="V186" i="11"/>
  <c r="V187" i="11"/>
  <c r="V188" i="11"/>
  <c r="V189" i="11"/>
  <c r="V190" i="11"/>
  <c r="V191" i="11"/>
  <c r="V192" i="11"/>
  <c r="V193" i="11"/>
  <c r="V194" i="11"/>
  <c r="V195" i="11"/>
  <c r="V196" i="11"/>
  <c r="V197" i="11"/>
  <c r="V198" i="11"/>
  <c r="V199" i="11"/>
  <c r="V200" i="11"/>
  <c r="V201" i="11"/>
  <c r="V202" i="11"/>
  <c r="V203" i="11"/>
  <c r="V204" i="11"/>
  <c r="V205" i="11"/>
  <c r="V206" i="11"/>
  <c r="V207" i="11"/>
  <c r="V208" i="11"/>
  <c r="V209" i="11"/>
  <c r="V250" i="11"/>
  <c r="V251" i="11"/>
  <c r="V252" i="11"/>
  <c r="V253" i="11"/>
  <c r="V254" i="11"/>
  <c r="V255" i="11"/>
  <c r="V256" i="11"/>
  <c r="V257" i="11"/>
  <c r="V258" i="11"/>
  <c r="V259" i="11"/>
  <c r="V260" i="11"/>
  <c r="V261" i="11"/>
  <c r="V262" i="11"/>
  <c r="V263" i="11"/>
  <c r="V264" i="11"/>
  <c r="V265" i="11"/>
  <c r="V266" i="11"/>
  <c r="V267" i="11"/>
  <c r="V268" i="11"/>
  <c r="V269" i="11"/>
  <c r="V270" i="11"/>
  <c r="V271" i="11"/>
  <c r="V272" i="11"/>
  <c r="V273" i="11"/>
  <c r="V274" i="11"/>
  <c r="V275" i="11"/>
  <c r="V276" i="11"/>
  <c r="V277" i="11"/>
  <c r="V278" i="11"/>
  <c r="V279" i="11"/>
  <c r="V280" i="11"/>
  <c r="V281" i="11"/>
  <c r="V282" i="11"/>
  <c r="V283" i="11"/>
  <c r="V284" i="11"/>
  <c r="V285" i="11"/>
  <c r="V286" i="11"/>
  <c r="V287" i="11"/>
  <c r="V288" i="11"/>
  <c r="V289" i="11"/>
  <c r="V290" i="11"/>
  <c r="V291" i="11"/>
  <c r="V292" i="11"/>
  <c r="V293" i="11"/>
  <c r="V294" i="11"/>
  <c r="V295" i="11"/>
  <c r="V296" i="11"/>
  <c r="V297" i="11"/>
  <c r="V298" i="11"/>
  <c r="V299" i="11"/>
  <c r="V300" i="11"/>
  <c r="V301" i="11"/>
  <c r="V302" i="11"/>
  <c r="V303" i="11"/>
  <c r="V304" i="11"/>
  <c r="V305" i="11"/>
  <c r="V306" i="11"/>
  <c r="V307" i="11"/>
  <c r="V308" i="11"/>
  <c r="V309" i="11"/>
  <c r="V310" i="11"/>
  <c r="V311" i="11"/>
  <c r="V312" i="11"/>
  <c r="V313" i="11"/>
  <c r="V314" i="11"/>
  <c r="V315" i="11"/>
  <c r="V316" i="11"/>
  <c r="V317" i="11"/>
  <c r="V318" i="11"/>
  <c r="V319" i="11"/>
  <c r="V320" i="11"/>
  <c r="V321" i="11"/>
  <c r="V322" i="11"/>
  <c r="V323" i="11"/>
  <c r="V324" i="11"/>
  <c r="V325" i="11"/>
  <c r="V326" i="11"/>
  <c r="V327" i="11"/>
  <c r="V328" i="11"/>
  <c r="V329" i="11"/>
  <c r="V330" i="11"/>
  <c r="V331" i="11"/>
  <c r="V332" i="11"/>
  <c r="V333" i="11"/>
  <c r="V334" i="11"/>
  <c r="V335" i="11"/>
  <c r="V336" i="11"/>
  <c r="V337" i="11"/>
  <c r="V338" i="11"/>
  <c r="V339" i="11"/>
  <c r="V340" i="11"/>
  <c r="V341" i="11"/>
  <c r="V342" i="11"/>
  <c r="V343" i="11"/>
  <c r="V344" i="11"/>
  <c r="V345" i="11"/>
  <c r="V346" i="11"/>
  <c r="V347" i="11"/>
  <c r="V348" i="11"/>
  <c r="V349" i="11"/>
  <c r="V350" i="11"/>
  <c r="V351" i="11"/>
  <c r="V352" i="11"/>
  <c r="V353" i="11"/>
  <c r="V354" i="11"/>
  <c r="V355" i="11"/>
  <c r="V356" i="11"/>
  <c r="V357" i="11"/>
  <c r="V358" i="11"/>
  <c r="V359" i="11"/>
  <c r="V360" i="11"/>
  <c r="V361" i="11"/>
  <c r="V362" i="11"/>
  <c r="V363" i="11"/>
  <c r="V364" i="11"/>
  <c r="V365" i="11"/>
  <c r="V366" i="11"/>
  <c r="V367" i="11"/>
  <c r="V368" i="11"/>
  <c r="V369" i="11"/>
  <c r="V370" i="11"/>
  <c r="V371" i="11"/>
  <c r="V372" i="11"/>
  <c r="V373" i="11"/>
  <c r="V374" i="11"/>
  <c r="V375" i="11"/>
  <c r="V376" i="11"/>
  <c r="V377" i="11"/>
  <c r="V378" i="11"/>
  <c r="V379" i="11"/>
  <c r="V380" i="11"/>
  <c r="V381" i="11"/>
  <c r="V382" i="11"/>
  <c r="V383" i="11"/>
  <c r="V384" i="11"/>
  <c r="V385" i="11"/>
  <c r="V386" i="11"/>
  <c r="V387" i="11"/>
  <c r="V388" i="11"/>
  <c r="V389" i="11"/>
  <c r="V390" i="11"/>
  <c r="V391" i="11"/>
  <c r="V392" i="11"/>
  <c r="V393" i="11"/>
  <c r="V394" i="11"/>
  <c r="V395" i="11"/>
  <c r="V396" i="11"/>
  <c r="V397" i="11"/>
  <c r="V398" i="11"/>
  <c r="V399" i="11"/>
  <c r="V400" i="11"/>
  <c r="V401" i="11"/>
  <c r="V402" i="11"/>
  <c r="V403" i="11"/>
  <c r="V404" i="11"/>
  <c r="V405" i="11"/>
  <c r="V406" i="11"/>
  <c r="V407" i="11"/>
  <c r="V408" i="11"/>
  <c r="V409" i="11"/>
  <c r="V410" i="11"/>
  <c r="V411" i="11"/>
  <c r="V412" i="11"/>
  <c r="V413" i="11"/>
  <c r="V414" i="11"/>
  <c r="V415" i="11"/>
  <c r="V416" i="11"/>
  <c r="V417" i="11"/>
  <c r="V418" i="11"/>
  <c r="V419" i="11"/>
  <c r="V420" i="11"/>
  <c r="V261" i="12"/>
  <c r="V262" i="12"/>
  <c r="V263" i="12"/>
  <c r="V264" i="12"/>
  <c r="V265" i="12"/>
  <c r="V266" i="12"/>
  <c r="V267" i="12"/>
  <c r="V268" i="12"/>
  <c r="V269" i="12"/>
  <c r="V270" i="12"/>
  <c r="V271" i="12"/>
  <c r="V272" i="12"/>
  <c r="V273" i="12"/>
  <c r="V274" i="12"/>
  <c r="V275" i="12"/>
  <c r="V276" i="12"/>
  <c r="V277" i="12"/>
  <c r="V278" i="12"/>
  <c r="V279" i="12"/>
  <c r="V280" i="12"/>
  <c r="V281" i="12"/>
  <c r="V282" i="12"/>
  <c r="V283" i="12"/>
  <c r="V284" i="12"/>
  <c r="V285" i="12"/>
  <c r="V286" i="12"/>
  <c r="V287" i="12"/>
  <c r="V288" i="12"/>
  <c r="V289" i="12"/>
  <c r="V290" i="12"/>
  <c r="V291" i="12"/>
  <c r="V292" i="12"/>
  <c r="V293" i="12"/>
  <c r="V294" i="12"/>
  <c r="V468" i="15"/>
  <c r="V469" i="15"/>
  <c r="V470" i="15"/>
  <c r="V471" i="15"/>
  <c r="V472" i="15"/>
  <c r="V473" i="15"/>
  <c r="V474" i="15"/>
  <c r="V475" i="15"/>
  <c r="V476" i="15"/>
  <c r="V477" i="15"/>
  <c r="V478" i="15"/>
  <c r="V479" i="15"/>
  <c r="V480" i="15"/>
  <c r="V481" i="15"/>
  <c r="V482" i="15"/>
  <c r="V483" i="15"/>
  <c r="V484" i="15"/>
  <c r="V485" i="15"/>
  <c r="V486" i="15"/>
  <c r="V487" i="15"/>
  <c r="V488" i="15"/>
  <c r="V489" i="15"/>
  <c r="V490" i="15"/>
  <c r="V491" i="15"/>
  <c r="V492" i="15"/>
  <c r="V493" i="15"/>
  <c r="V494" i="15"/>
  <c r="V495" i="15"/>
  <c r="V496" i="15"/>
  <c r="V497" i="15"/>
  <c r="V498" i="15"/>
  <c r="V499" i="15"/>
  <c r="V500" i="15"/>
  <c r="V501" i="15"/>
  <c r="V502" i="15"/>
  <c r="V503" i="15"/>
  <c r="V468" i="16"/>
  <c r="V469" i="16"/>
  <c r="V470" i="16"/>
  <c r="V471" i="16"/>
  <c r="V472" i="16"/>
  <c r="V473" i="16"/>
  <c r="V474" i="16"/>
  <c r="V475" i="16"/>
  <c r="V476" i="16"/>
  <c r="V477" i="16"/>
  <c r="V478" i="16"/>
  <c r="V479" i="16"/>
  <c r="V480" i="16"/>
  <c r="V481" i="16"/>
  <c r="V482" i="16"/>
  <c r="V483" i="16"/>
  <c r="V484" i="16"/>
  <c r="V485" i="16"/>
  <c r="V486" i="16"/>
  <c r="V487" i="16"/>
  <c r="V488" i="16"/>
  <c r="V489" i="16"/>
  <c r="V490" i="16"/>
  <c r="V491" i="16"/>
  <c r="V492" i="16"/>
  <c r="V493" i="16"/>
  <c r="V494" i="16"/>
  <c r="V495" i="16"/>
  <c r="V496" i="16"/>
  <c r="V497" i="16"/>
  <c r="V498" i="16"/>
  <c r="V499" i="16"/>
  <c r="V500" i="16"/>
  <c r="V501" i="16"/>
  <c r="V502" i="16"/>
  <c r="V503" i="16"/>
  <c r="V260" i="18"/>
  <c r="V261" i="18"/>
  <c r="V262" i="18"/>
  <c r="V263" i="18"/>
  <c r="V264" i="18"/>
  <c r="V265" i="18"/>
  <c r="V266" i="18"/>
  <c r="V267" i="18"/>
  <c r="V268" i="18"/>
  <c r="V269" i="18"/>
  <c r="V270" i="18"/>
  <c r="V271" i="18"/>
  <c r="V272" i="18"/>
  <c r="V273" i="18"/>
  <c r="V274" i="18"/>
  <c r="V275" i="18"/>
  <c r="V276" i="18"/>
  <c r="V277" i="18"/>
  <c r="V278" i="18"/>
  <c r="V279" i="18"/>
  <c r="V280" i="18"/>
  <c r="V281" i="18"/>
  <c r="V282" i="18"/>
  <c r="V283" i="18"/>
  <c r="V284" i="18"/>
  <c r="V285" i="18"/>
  <c r="V286" i="18"/>
  <c r="V287" i="18"/>
  <c r="V288" i="18"/>
  <c r="V289" i="18"/>
  <c r="V290" i="18"/>
  <c r="V291" i="18"/>
  <c r="V292" i="18"/>
  <c r="V293" i="18"/>
  <c r="V294" i="18"/>
  <c r="V295" i="18"/>
  <c r="V296" i="18"/>
  <c r="V297" i="18"/>
  <c r="V298" i="18"/>
  <c r="V299" i="18"/>
  <c r="V300" i="18"/>
  <c r="V301" i="18"/>
  <c r="V302" i="18"/>
  <c r="V303" i="18"/>
  <c r="V304" i="18"/>
  <c r="V305" i="18"/>
  <c r="V306" i="18"/>
  <c r="V307" i="18"/>
  <c r="V308" i="18"/>
  <c r="V309" i="18"/>
  <c r="V310" i="18"/>
  <c r="V311" i="18"/>
  <c r="V312" i="18"/>
  <c r="V313" i="18"/>
  <c r="V314" i="18"/>
  <c r="V315" i="18"/>
  <c r="V316" i="18"/>
  <c r="V317" i="18"/>
  <c r="V318" i="18"/>
  <c r="V319" i="18"/>
  <c r="V320" i="18"/>
  <c r="V321" i="18"/>
  <c r="V322" i="18"/>
  <c r="V323" i="18"/>
  <c r="V324" i="18"/>
  <c r="V325" i="18"/>
  <c r="V326" i="18"/>
  <c r="V327" i="18"/>
  <c r="V328" i="18"/>
  <c r="V329" i="18"/>
  <c r="V330" i="18"/>
  <c r="V331" i="18"/>
  <c r="V332" i="18"/>
  <c r="V333" i="18"/>
  <c r="V334" i="18"/>
  <c r="V335" i="18"/>
  <c r="V336" i="18"/>
  <c r="V337" i="18"/>
  <c r="V338" i="18"/>
  <c r="V339" i="18"/>
  <c r="V340" i="18"/>
  <c r="V341" i="18"/>
  <c r="V342" i="18"/>
  <c r="V343" i="18"/>
  <c r="V344" i="18"/>
  <c r="V345" i="18"/>
  <c r="V346" i="18"/>
  <c r="V347" i="18"/>
  <c r="V348" i="18"/>
  <c r="V349" i="18"/>
  <c r="V350" i="18"/>
  <c r="V351" i="18"/>
  <c r="V352" i="18"/>
  <c r="V353" i="18"/>
  <c r="V354" i="18"/>
  <c r="V355" i="18"/>
  <c r="V356" i="18"/>
  <c r="V357" i="18"/>
  <c r="V358" i="18"/>
  <c r="V359" i="18"/>
  <c r="V360" i="18"/>
  <c r="V361" i="18"/>
  <c r="V362" i="18"/>
  <c r="V363" i="18"/>
  <c r="V364" i="18"/>
  <c r="V365" i="18"/>
  <c r="V366" i="18"/>
  <c r="V367" i="18"/>
  <c r="V368" i="18"/>
  <c r="V369" i="18"/>
  <c r="V370" i="18"/>
  <c r="V371" i="18"/>
  <c r="V372" i="18"/>
  <c r="V373" i="18"/>
  <c r="V374" i="18"/>
  <c r="V375" i="18"/>
  <c r="V376" i="18"/>
  <c r="V377" i="18"/>
  <c r="V378" i="18"/>
  <c r="V379" i="18"/>
  <c r="V380" i="18"/>
  <c r="V381" i="18"/>
  <c r="V382" i="18"/>
  <c r="V383" i="18"/>
  <c r="V384" i="18"/>
  <c r="V385" i="18"/>
  <c r="V386" i="18"/>
  <c r="V387" i="18"/>
  <c r="V261" i="22"/>
  <c r="V262" i="22"/>
  <c r="V263" i="22"/>
  <c r="V264" i="22"/>
  <c r="V265" i="22"/>
  <c r="V266" i="22"/>
  <c r="V267" i="22"/>
  <c r="V268" i="22"/>
  <c r="V269" i="22"/>
  <c r="V270" i="22"/>
  <c r="V271" i="22"/>
  <c r="V272" i="22"/>
  <c r="V273" i="22"/>
  <c r="V274" i="22"/>
  <c r="V275" i="22"/>
  <c r="V276" i="22"/>
  <c r="V277" i="22"/>
  <c r="V278" i="22"/>
  <c r="V279" i="22"/>
  <c r="V280" i="22"/>
  <c r="V281" i="22"/>
  <c r="V282" i="22"/>
  <c r="V283" i="22"/>
  <c r="V284" i="22"/>
  <c r="V285" i="22"/>
  <c r="V286" i="22"/>
  <c r="V287" i="22"/>
  <c r="V288" i="22"/>
  <c r="V289" i="22"/>
  <c r="V290" i="22"/>
  <c r="V261" i="24"/>
  <c r="V262" i="24"/>
  <c r="V263" i="24"/>
  <c r="V264" i="24"/>
  <c r="V265" i="24"/>
  <c r="V266" i="24"/>
  <c r="V267" i="24"/>
  <c r="V268" i="24"/>
  <c r="V269" i="24"/>
  <c r="V270" i="24"/>
  <c r="V271" i="24"/>
  <c r="V272" i="24"/>
  <c r="V273" i="24"/>
  <c r="V274" i="24"/>
  <c r="V275" i="24"/>
  <c r="V276" i="24"/>
  <c r="V277" i="24"/>
  <c r="V278" i="24"/>
  <c r="V279" i="24"/>
  <c r="V280" i="24"/>
  <c r="V281" i="24"/>
  <c r="V282" i="24"/>
  <c r="V283" i="24"/>
  <c r="V284" i="24"/>
  <c r="V285" i="24"/>
  <c r="V179" i="9"/>
  <c r="V180" i="9"/>
  <c r="V181" i="9"/>
  <c r="V182" i="9"/>
  <c r="V183" i="9"/>
  <c r="V184" i="9"/>
  <c r="V185" i="9"/>
  <c r="V186" i="9"/>
  <c r="V187" i="9"/>
  <c r="V188" i="9"/>
  <c r="V189" i="9"/>
  <c r="V190" i="9"/>
  <c r="V191" i="9"/>
  <c r="V192" i="9"/>
  <c r="V193" i="9"/>
  <c r="V194" i="9"/>
  <c r="V195" i="9"/>
  <c r="V196" i="9"/>
  <c r="V197" i="9"/>
  <c r="V198" i="9"/>
  <c r="V199" i="9"/>
  <c r="V200" i="9"/>
  <c r="V201" i="9"/>
  <c r="V202" i="9"/>
  <c r="V203" i="9"/>
  <c r="V204" i="9"/>
  <c r="V205" i="9"/>
  <c r="V206" i="9"/>
  <c r="V207" i="9"/>
  <c r="V208" i="9"/>
  <c r="V209" i="9"/>
  <c r="V210" i="9"/>
  <c r="V211" i="9"/>
  <c r="V212" i="9"/>
  <c r="V213" i="9"/>
  <c r="V214" i="9"/>
  <c r="V215" i="9"/>
  <c r="V216" i="9"/>
  <c r="V217" i="9"/>
  <c r="V218" i="9"/>
  <c r="V219" i="9"/>
  <c r="V220" i="9"/>
  <c r="V221" i="9"/>
  <c r="V222" i="9"/>
  <c r="V223" i="9"/>
  <c r="V224" i="9"/>
  <c r="V225" i="9"/>
  <c r="V226" i="9"/>
  <c r="V227" i="9"/>
  <c r="V228" i="9"/>
  <c r="V229" i="9"/>
  <c r="V230" i="9"/>
  <c r="V231" i="9"/>
  <c r="V232" i="9"/>
  <c r="V233" i="9"/>
  <c r="V234" i="9"/>
  <c r="V235" i="9"/>
  <c r="V236" i="9"/>
  <c r="V237" i="9"/>
  <c r="V238" i="9"/>
  <c r="V239" i="9"/>
  <c r="V240" i="9"/>
  <c r="V241" i="9"/>
  <c r="V242" i="9"/>
  <c r="V243" i="9"/>
  <c r="V244" i="9"/>
  <c r="V245" i="9"/>
  <c r="V246" i="9"/>
  <c r="V247" i="9"/>
  <c r="V248" i="9"/>
  <c r="V249" i="9"/>
  <c r="V250" i="9"/>
  <c r="V251" i="9"/>
  <c r="V252" i="9"/>
  <c r="V253" i="9"/>
  <c r="V254" i="9"/>
  <c r="V255" i="9"/>
  <c r="V256" i="9"/>
  <c r="V257" i="9"/>
  <c r="V258" i="9"/>
  <c r="V259" i="9"/>
  <c r="V260" i="9"/>
  <c r="V261" i="9"/>
  <c r="V262" i="9"/>
  <c r="V263" i="9"/>
  <c r="V264" i="9"/>
  <c r="V265" i="9"/>
  <c r="V266" i="9"/>
  <c r="V267" i="9"/>
  <c r="V268" i="9"/>
  <c r="V269" i="9"/>
  <c r="V270" i="9"/>
  <c r="V271" i="9"/>
  <c r="V272" i="9"/>
  <c r="V273" i="9"/>
  <c r="V274" i="9"/>
  <c r="V275" i="9"/>
  <c r="V276" i="9"/>
  <c r="V277" i="9"/>
  <c r="V278" i="9"/>
  <c r="V279" i="9"/>
  <c r="V280" i="9"/>
  <c r="V281" i="9"/>
  <c r="V282" i="9"/>
  <c r="V283" i="9"/>
  <c r="V284" i="9"/>
  <c r="V285" i="9"/>
  <c r="V286" i="9"/>
  <c r="V287" i="9"/>
  <c r="V288" i="9"/>
  <c r="V289" i="9"/>
  <c r="V290" i="9"/>
  <c r="V291" i="9"/>
  <c r="V292" i="9"/>
  <c r="V293" i="9"/>
  <c r="V294" i="9"/>
  <c r="V295" i="9"/>
  <c r="V296" i="9"/>
  <c r="V297" i="9"/>
  <c r="V298" i="9"/>
  <c r="V299" i="9"/>
  <c r="V300" i="9"/>
  <c r="V301" i="9"/>
  <c r="V302" i="9"/>
  <c r="V303" i="9"/>
  <c r="V304" i="9"/>
  <c r="V305" i="9"/>
  <c r="V306" i="9"/>
  <c r="V307" i="9"/>
  <c r="V308" i="9"/>
  <c r="V309" i="9"/>
  <c r="V310" i="9"/>
  <c r="V311" i="9"/>
  <c r="V312" i="9"/>
  <c r="V313" i="9"/>
  <c r="V314" i="9"/>
  <c r="V315" i="9"/>
  <c r="V316" i="9"/>
  <c r="V317" i="9"/>
  <c r="V318" i="9"/>
  <c r="V319" i="9"/>
  <c r="V320" i="9"/>
  <c r="V321" i="9"/>
  <c r="V322" i="9"/>
  <c r="T178" i="11"/>
  <c r="T179" i="11"/>
  <c r="T180" i="11"/>
  <c r="T181" i="11"/>
  <c r="T182" i="11"/>
  <c r="T183" i="11"/>
  <c r="T184" i="11"/>
  <c r="T185" i="11"/>
  <c r="T186" i="11"/>
  <c r="T187" i="11"/>
  <c r="T188" i="11"/>
  <c r="T189" i="11"/>
  <c r="T190" i="11"/>
  <c r="T191" i="11"/>
  <c r="T192" i="11"/>
  <c r="T193" i="11"/>
  <c r="T194" i="11"/>
  <c r="T195" i="11"/>
  <c r="T196" i="11"/>
  <c r="T197" i="11"/>
  <c r="T198" i="11"/>
  <c r="T199" i="11"/>
  <c r="T200" i="11"/>
  <c r="T201" i="11"/>
  <c r="T202" i="11"/>
  <c r="T203" i="11"/>
  <c r="T204" i="11"/>
  <c r="T205" i="11"/>
  <c r="T206" i="11"/>
  <c r="T207" i="11"/>
  <c r="T208" i="11"/>
  <c r="T209" i="11"/>
  <c r="T250" i="11"/>
  <c r="T251" i="11"/>
  <c r="T252" i="11"/>
  <c r="T253" i="11"/>
  <c r="T254" i="11"/>
  <c r="T255" i="11"/>
  <c r="T256" i="11"/>
  <c r="T257" i="11"/>
  <c r="T258" i="11"/>
  <c r="T259" i="11"/>
  <c r="T260" i="11"/>
  <c r="T261" i="11"/>
  <c r="T262" i="11"/>
  <c r="T263" i="11"/>
  <c r="T264" i="11"/>
  <c r="T265" i="11"/>
  <c r="T266" i="11"/>
  <c r="T267" i="11"/>
  <c r="T268" i="11"/>
  <c r="T269" i="11"/>
  <c r="T270" i="11"/>
  <c r="T271" i="11"/>
  <c r="T272" i="11"/>
  <c r="T273" i="11"/>
  <c r="T274" i="11"/>
  <c r="T275" i="11"/>
  <c r="T276" i="11"/>
  <c r="T277" i="11"/>
  <c r="T278" i="11"/>
  <c r="T279" i="11"/>
  <c r="T280" i="11"/>
  <c r="T281" i="11"/>
  <c r="T282" i="11"/>
  <c r="T283" i="11"/>
  <c r="T284" i="11"/>
  <c r="T285" i="11"/>
  <c r="T286" i="11"/>
  <c r="T287" i="11"/>
  <c r="T288" i="11"/>
  <c r="T289" i="11"/>
  <c r="T290" i="11"/>
  <c r="T291" i="11"/>
  <c r="T292" i="11"/>
  <c r="T293" i="11"/>
  <c r="T294" i="11"/>
  <c r="T295" i="11"/>
  <c r="T296" i="11"/>
  <c r="T297" i="11"/>
  <c r="T298" i="11"/>
  <c r="T299" i="11"/>
  <c r="T300" i="11"/>
  <c r="T301" i="11"/>
  <c r="T302" i="11"/>
  <c r="T303" i="11"/>
  <c r="T304" i="11"/>
  <c r="T305" i="11"/>
  <c r="T306" i="11"/>
  <c r="T307" i="11"/>
  <c r="T308" i="11"/>
  <c r="T309" i="11"/>
  <c r="T310" i="11"/>
  <c r="T311" i="11"/>
  <c r="T312" i="11"/>
  <c r="T313" i="11"/>
  <c r="T314" i="11"/>
  <c r="T315" i="11"/>
  <c r="T316" i="11"/>
  <c r="T317" i="11"/>
  <c r="T318" i="11"/>
  <c r="T319" i="11"/>
  <c r="T320" i="11"/>
  <c r="T321" i="11"/>
  <c r="T322" i="11"/>
  <c r="T323" i="11"/>
  <c r="T324" i="11"/>
  <c r="T325" i="11"/>
  <c r="T326" i="11"/>
  <c r="T327" i="11"/>
  <c r="T328" i="11"/>
  <c r="T329" i="11"/>
  <c r="T330" i="11"/>
  <c r="T331" i="11"/>
  <c r="T332" i="11"/>
  <c r="T333" i="11"/>
  <c r="T334" i="11"/>
  <c r="T335" i="11"/>
  <c r="T336" i="11"/>
  <c r="T337" i="11"/>
  <c r="T338" i="11"/>
  <c r="T339" i="11"/>
  <c r="T340" i="11"/>
  <c r="T341" i="11"/>
  <c r="T342" i="11"/>
  <c r="T343" i="11"/>
  <c r="T344" i="11"/>
  <c r="T345" i="11"/>
  <c r="T346" i="11"/>
  <c r="T347" i="11"/>
  <c r="T348" i="11"/>
  <c r="T349" i="11"/>
  <c r="T350" i="11"/>
  <c r="T351" i="11"/>
  <c r="T352" i="11"/>
  <c r="T353" i="11"/>
  <c r="T354" i="11"/>
  <c r="T355" i="11"/>
  <c r="T356" i="11"/>
  <c r="T357" i="11"/>
  <c r="T358" i="11"/>
  <c r="T359" i="11"/>
  <c r="T360" i="11"/>
  <c r="T361" i="11"/>
  <c r="T362" i="11"/>
  <c r="T363" i="11"/>
  <c r="T364" i="11"/>
  <c r="T365" i="11"/>
  <c r="T366" i="11"/>
  <c r="T367" i="11"/>
  <c r="T368" i="11"/>
  <c r="T369" i="11"/>
  <c r="T370" i="11"/>
  <c r="T371" i="11"/>
  <c r="T372" i="11"/>
  <c r="T373" i="11"/>
  <c r="T374" i="11"/>
  <c r="T375" i="11"/>
  <c r="T376" i="11"/>
  <c r="T377" i="11"/>
  <c r="T378" i="11"/>
  <c r="T379" i="11"/>
  <c r="T380" i="11"/>
  <c r="T381" i="11"/>
  <c r="T382" i="11"/>
  <c r="T383" i="11"/>
  <c r="T384" i="11"/>
  <c r="T385" i="11"/>
  <c r="T386" i="11"/>
  <c r="T387" i="11"/>
  <c r="T388" i="11"/>
  <c r="T389" i="11"/>
  <c r="T390" i="11"/>
  <c r="T391" i="11"/>
  <c r="T392" i="11"/>
  <c r="T393" i="11"/>
  <c r="T394" i="11"/>
  <c r="T395" i="11"/>
  <c r="T396" i="11"/>
  <c r="T397" i="11"/>
  <c r="T398" i="11"/>
  <c r="T399" i="11"/>
  <c r="T400" i="11"/>
  <c r="T401" i="11"/>
  <c r="T402" i="11"/>
  <c r="T403" i="11"/>
  <c r="T404" i="11"/>
  <c r="T405" i="11"/>
  <c r="T406" i="11"/>
  <c r="T407" i="11"/>
  <c r="T261" i="12"/>
  <c r="T262" i="12"/>
  <c r="T263" i="12"/>
  <c r="T264" i="12"/>
  <c r="T265" i="12"/>
  <c r="T266" i="12"/>
  <c r="T267" i="12"/>
  <c r="T268" i="12"/>
  <c r="T269" i="12"/>
  <c r="T270" i="12"/>
  <c r="T271" i="12"/>
  <c r="T272" i="12"/>
  <c r="T273" i="12"/>
  <c r="T274" i="12"/>
  <c r="T275" i="12"/>
  <c r="T276" i="12"/>
  <c r="T277" i="12"/>
  <c r="T278" i="12"/>
  <c r="T279" i="12"/>
  <c r="T280" i="12"/>
  <c r="T281" i="12"/>
  <c r="T282" i="12"/>
  <c r="T283" i="12"/>
  <c r="T284" i="12"/>
  <c r="T285" i="12"/>
  <c r="T286" i="12"/>
  <c r="T287" i="12"/>
  <c r="T288" i="12"/>
  <c r="T289" i="12"/>
  <c r="T290" i="12"/>
  <c r="T291" i="12"/>
  <c r="T292" i="12"/>
  <c r="T293" i="12"/>
  <c r="T294" i="12"/>
  <c r="T260" i="13"/>
  <c r="T261" i="13"/>
  <c r="T262" i="13"/>
  <c r="T263" i="13"/>
  <c r="T264" i="13"/>
  <c r="T265" i="13"/>
  <c r="T266" i="13"/>
  <c r="T267" i="13"/>
  <c r="T268" i="13"/>
  <c r="T269" i="13"/>
  <c r="T332" i="13"/>
  <c r="T333" i="13"/>
  <c r="T334" i="13"/>
  <c r="T335" i="13"/>
  <c r="T336" i="13"/>
  <c r="T337" i="13"/>
  <c r="T338" i="13"/>
  <c r="T339" i="13"/>
  <c r="T340" i="13"/>
  <c r="T341" i="13"/>
  <c r="T342" i="13"/>
  <c r="T343" i="13"/>
  <c r="T344" i="13"/>
  <c r="T345" i="13"/>
  <c r="T346" i="13"/>
  <c r="T347" i="13"/>
  <c r="T348" i="13"/>
  <c r="T349" i="13"/>
  <c r="T350" i="13"/>
  <c r="T351" i="13"/>
  <c r="T352" i="13"/>
  <c r="T353" i="13"/>
  <c r="T354" i="13"/>
  <c r="T355" i="13"/>
  <c r="T356" i="13"/>
  <c r="T357" i="13"/>
  <c r="T358" i="13"/>
  <c r="T359" i="13"/>
  <c r="T360" i="13"/>
  <c r="T361" i="13"/>
  <c r="T362" i="13"/>
  <c r="T363" i="13"/>
  <c r="T364" i="13"/>
  <c r="T365" i="13"/>
  <c r="T366" i="13"/>
  <c r="T367" i="13"/>
  <c r="T368" i="13"/>
  <c r="T369" i="13"/>
  <c r="T370" i="13"/>
  <c r="T371" i="13"/>
  <c r="T372" i="13"/>
  <c r="T373" i="13"/>
  <c r="T374" i="13"/>
  <c r="T375" i="13"/>
  <c r="T376" i="13"/>
  <c r="T377" i="13"/>
  <c r="T378" i="13"/>
  <c r="T379" i="13"/>
  <c r="T380" i="13"/>
  <c r="T381" i="13"/>
  <c r="T382" i="13"/>
  <c r="T383" i="13"/>
  <c r="T384" i="13"/>
  <c r="T385" i="13"/>
  <c r="T386" i="13"/>
  <c r="T387" i="13"/>
  <c r="T388" i="13"/>
  <c r="T389" i="13"/>
  <c r="T390" i="13"/>
  <c r="T391" i="13"/>
  <c r="T392" i="13"/>
  <c r="T393" i="13"/>
  <c r="T394" i="13"/>
  <c r="T395" i="13"/>
  <c r="T396" i="13"/>
  <c r="T397" i="13"/>
  <c r="T398" i="13"/>
  <c r="T399" i="13"/>
  <c r="T400" i="13"/>
  <c r="T401" i="13"/>
  <c r="T402" i="13"/>
  <c r="T403" i="13"/>
  <c r="T404" i="13"/>
  <c r="T405" i="13"/>
  <c r="T406" i="13"/>
  <c r="T407" i="13"/>
  <c r="T408" i="13"/>
  <c r="T409" i="13"/>
  <c r="T410" i="13"/>
  <c r="T411" i="13"/>
  <c r="T412" i="13"/>
  <c r="T413" i="13"/>
  <c r="T414" i="13"/>
  <c r="T415" i="13"/>
  <c r="T416" i="13"/>
  <c r="T417" i="13"/>
  <c r="T418" i="13"/>
  <c r="T419" i="13"/>
  <c r="T420" i="13"/>
  <c r="T421" i="13"/>
  <c r="T422" i="13"/>
  <c r="T423" i="13"/>
  <c r="T424" i="13"/>
  <c r="T425" i="13"/>
  <c r="T426" i="13"/>
  <c r="T427" i="13"/>
  <c r="T428" i="13"/>
  <c r="T429" i="13"/>
  <c r="T430" i="13"/>
  <c r="T431" i="13"/>
  <c r="T432" i="13"/>
  <c r="T433" i="13"/>
  <c r="T434" i="13"/>
  <c r="T435" i="13"/>
  <c r="T436" i="13"/>
  <c r="T437" i="13"/>
  <c r="T438" i="13"/>
  <c r="T439" i="13"/>
  <c r="T440" i="13"/>
  <c r="T441" i="13"/>
  <c r="T442" i="13"/>
  <c r="T443" i="13"/>
  <c r="T444" i="13"/>
  <c r="T445" i="13"/>
  <c r="T446" i="13"/>
  <c r="T447" i="13"/>
  <c r="T448" i="13"/>
  <c r="T449" i="13"/>
  <c r="T450" i="13"/>
  <c r="T451" i="13"/>
  <c r="T452" i="13"/>
  <c r="T453" i="13"/>
  <c r="T454" i="13"/>
  <c r="T455" i="13"/>
  <c r="T456" i="13"/>
  <c r="T457" i="13"/>
  <c r="T458" i="13"/>
  <c r="T459" i="13"/>
  <c r="T460" i="13"/>
  <c r="T461" i="13"/>
  <c r="T462" i="13"/>
  <c r="T463" i="13"/>
  <c r="T464" i="13"/>
  <c r="T465" i="13"/>
  <c r="T466" i="13"/>
  <c r="T467" i="13"/>
  <c r="T468" i="13"/>
  <c r="T469" i="13"/>
  <c r="T470" i="13"/>
  <c r="T471" i="13"/>
  <c r="T472" i="13"/>
  <c r="T473" i="13"/>
  <c r="T474" i="13"/>
  <c r="T475" i="13"/>
  <c r="T476" i="13"/>
  <c r="T477" i="13"/>
  <c r="T478" i="13"/>
  <c r="T479" i="13"/>
  <c r="T480" i="13"/>
  <c r="T481" i="13"/>
  <c r="T482" i="13"/>
  <c r="T483" i="13"/>
  <c r="T484" i="13"/>
  <c r="T485" i="13"/>
  <c r="T486" i="13"/>
  <c r="T487" i="13"/>
  <c r="T488" i="13"/>
  <c r="T489" i="13"/>
  <c r="T468" i="15"/>
  <c r="T469" i="15"/>
  <c r="T470" i="15"/>
  <c r="T471" i="15"/>
  <c r="T472" i="15"/>
  <c r="T473" i="15"/>
  <c r="T474" i="15"/>
  <c r="T475" i="15"/>
  <c r="T476" i="15"/>
  <c r="T477" i="15"/>
  <c r="T478" i="15"/>
  <c r="T479" i="15"/>
  <c r="T480" i="15"/>
  <c r="T481" i="15"/>
  <c r="T482" i="15"/>
  <c r="T483" i="15"/>
  <c r="T484" i="15"/>
  <c r="T485" i="15"/>
  <c r="T486" i="15"/>
  <c r="T487" i="15"/>
  <c r="T488" i="15"/>
  <c r="T489" i="15"/>
  <c r="T490" i="15"/>
  <c r="T468" i="16"/>
  <c r="T469" i="16"/>
  <c r="T470" i="16"/>
  <c r="T471" i="16"/>
  <c r="T472" i="16"/>
  <c r="T473" i="16"/>
  <c r="T474" i="16"/>
  <c r="T475" i="16"/>
  <c r="T476" i="16"/>
  <c r="T477" i="16"/>
  <c r="T478" i="16"/>
  <c r="T479" i="16"/>
  <c r="T480" i="16"/>
  <c r="T481" i="16"/>
  <c r="T482" i="16"/>
  <c r="T483" i="16"/>
  <c r="T484" i="16"/>
  <c r="T485" i="16"/>
  <c r="T486" i="16"/>
  <c r="T487" i="16"/>
  <c r="T488" i="16"/>
  <c r="T489" i="16"/>
  <c r="T490" i="16"/>
  <c r="T260" i="18"/>
  <c r="T261" i="18"/>
  <c r="T262" i="18"/>
  <c r="T263" i="18"/>
  <c r="T264" i="18"/>
  <c r="T265" i="18"/>
  <c r="T266" i="18"/>
  <c r="T267" i="18"/>
  <c r="T268" i="18"/>
  <c r="T269" i="18"/>
  <c r="T270" i="18"/>
  <c r="T271" i="18"/>
  <c r="T272" i="18"/>
  <c r="T273" i="18"/>
  <c r="T274" i="18"/>
  <c r="T275" i="18"/>
  <c r="T276" i="18"/>
  <c r="T277" i="18"/>
  <c r="T278" i="18"/>
  <c r="T279" i="18"/>
  <c r="T280" i="18"/>
  <c r="T281" i="18"/>
  <c r="T282" i="18"/>
  <c r="T283" i="18"/>
  <c r="T284" i="18"/>
  <c r="T285" i="18"/>
  <c r="T286" i="18"/>
  <c r="T287" i="18"/>
  <c r="T288" i="18"/>
  <c r="T289" i="18"/>
  <c r="T290" i="18"/>
  <c r="T291" i="18"/>
  <c r="T292" i="18"/>
  <c r="T293" i="18"/>
  <c r="T294" i="18"/>
  <c r="T295" i="18"/>
  <c r="T296" i="18"/>
  <c r="T297" i="18"/>
  <c r="T298" i="18"/>
  <c r="T299" i="18"/>
  <c r="T300" i="18"/>
  <c r="T301" i="18"/>
  <c r="T302" i="18"/>
  <c r="T303" i="18"/>
  <c r="T304" i="18"/>
  <c r="T305" i="18"/>
  <c r="T306" i="18"/>
  <c r="T307" i="18"/>
  <c r="T308" i="18"/>
  <c r="T309" i="18"/>
  <c r="T310" i="18"/>
  <c r="T311" i="18"/>
  <c r="T312" i="18"/>
  <c r="T313" i="18"/>
  <c r="T314" i="18"/>
  <c r="T315" i="18"/>
  <c r="T316" i="18"/>
  <c r="T317" i="18"/>
  <c r="T318" i="18"/>
  <c r="T319" i="18"/>
  <c r="T320" i="18"/>
  <c r="T321" i="18"/>
  <c r="T322" i="18"/>
  <c r="T323" i="18"/>
  <c r="T324" i="18"/>
  <c r="T325" i="18"/>
  <c r="T326" i="18"/>
  <c r="T327" i="18"/>
  <c r="T328" i="18"/>
  <c r="T329" i="18"/>
  <c r="T330" i="18"/>
  <c r="T331" i="18"/>
  <c r="T332" i="18"/>
  <c r="T333" i="18"/>
  <c r="T334" i="18"/>
  <c r="T335" i="18"/>
  <c r="T336" i="18"/>
  <c r="T337" i="18"/>
  <c r="T338" i="18"/>
  <c r="T339" i="18"/>
  <c r="T340" i="18"/>
  <c r="T341" i="18"/>
  <c r="T342" i="18"/>
  <c r="T343" i="18"/>
  <c r="T344" i="18"/>
  <c r="T345" i="18"/>
  <c r="T346" i="18"/>
  <c r="T347" i="18"/>
  <c r="T348" i="18"/>
  <c r="T349" i="18"/>
  <c r="T350" i="18"/>
  <c r="T351" i="18"/>
  <c r="T352" i="18"/>
  <c r="T353" i="18"/>
  <c r="T354" i="18"/>
  <c r="T355" i="18"/>
  <c r="T356" i="18"/>
  <c r="T357" i="18"/>
  <c r="T358" i="18"/>
  <c r="T359" i="18"/>
  <c r="T360" i="18"/>
  <c r="T361" i="18"/>
  <c r="T362" i="18"/>
  <c r="T363" i="18"/>
  <c r="T364" i="18"/>
  <c r="T365" i="18"/>
  <c r="T366" i="18"/>
  <c r="T367" i="18"/>
  <c r="T368" i="18"/>
  <c r="T369" i="18"/>
  <c r="T370" i="18"/>
  <c r="T371" i="18"/>
  <c r="T372" i="18"/>
  <c r="T373" i="18"/>
  <c r="T374" i="18"/>
  <c r="T375" i="18"/>
  <c r="T376" i="18"/>
  <c r="T377" i="18"/>
  <c r="T378" i="18"/>
  <c r="T379" i="18"/>
  <c r="T380" i="18"/>
  <c r="T381" i="18"/>
  <c r="T382" i="18"/>
  <c r="T383" i="18"/>
  <c r="T384" i="18"/>
  <c r="T385" i="18"/>
  <c r="T386" i="18"/>
  <c r="T387" i="18"/>
  <c r="T261" i="22"/>
  <c r="T262" i="22"/>
  <c r="T263" i="22"/>
  <c r="T264" i="22"/>
  <c r="T265" i="22"/>
  <c r="T266" i="22"/>
  <c r="T267" i="22"/>
  <c r="T268" i="22"/>
  <c r="T269" i="22"/>
  <c r="T270" i="22"/>
  <c r="T271" i="22"/>
  <c r="T272" i="22"/>
  <c r="T273" i="22"/>
  <c r="T274" i="22"/>
  <c r="T275" i="22"/>
  <c r="T276" i="22"/>
  <c r="T277" i="22"/>
  <c r="T278" i="22"/>
  <c r="T279" i="22"/>
  <c r="T280" i="22"/>
  <c r="T281" i="22"/>
  <c r="T282" i="22"/>
  <c r="T283" i="22"/>
  <c r="T284" i="22"/>
  <c r="T285" i="22"/>
  <c r="T286" i="22"/>
  <c r="T287" i="22"/>
  <c r="T288" i="22"/>
  <c r="T289" i="22"/>
  <c r="T290" i="22"/>
  <c r="T261" i="24"/>
  <c r="T262" i="24"/>
  <c r="T263" i="24"/>
  <c r="T264" i="24"/>
  <c r="T265" i="24"/>
  <c r="T266" i="24"/>
  <c r="T267" i="24"/>
  <c r="T268" i="24"/>
  <c r="T269" i="24"/>
  <c r="T270" i="24"/>
  <c r="T271" i="24"/>
  <c r="T272" i="24"/>
  <c r="T273" i="24"/>
  <c r="T274" i="24"/>
  <c r="T275" i="24"/>
  <c r="T276" i="24"/>
  <c r="T277" i="24"/>
  <c r="T278" i="24"/>
  <c r="T279" i="24"/>
  <c r="T280" i="24"/>
  <c r="T281" i="24"/>
  <c r="T282" i="24"/>
  <c r="T283" i="24"/>
  <c r="T284" i="24"/>
  <c r="T285" i="24"/>
  <c r="T179" i="9"/>
  <c r="T180" i="9"/>
  <c r="T181" i="9"/>
  <c r="T182" i="9"/>
  <c r="T183" i="9"/>
  <c r="T184" i="9"/>
  <c r="T185" i="9"/>
  <c r="T186" i="9"/>
  <c r="T187" i="9"/>
  <c r="T188" i="9"/>
  <c r="T189" i="9"/>
  <c r="T190" i="9"/>
  <c r="T191" i="9"/>
  <c r="T192" i="9"/>
  <c r="T193" i="9"/>
  <c r="T194" i="9"/>
  <c r="T195" i="9"/>
  <c r="T196" i="9"/>
  <c r="T197" i="9"/>
  <c r="T198" i="9"/>
  <c r="T199" i="9"/>
  <c r="T200" i="9"/>
  <c r="T201" i="9"/>
  <c r="T202" i="9"/>
  <c r="T203" i="9"/>
  <c r="T204" i="9"/>
  <c r="T205" i="9"/>
  <c r="T206" i="9"/>
  <c r="T207" i="9"/>
  <c r="T208" i="9"/>
  <c r="T209" i="9"/>
  <c r="T210" i="9"/>
  <c r="T211" i="9"/>
  <c r="T212" i="9"/>
  <c r="T213" i="9"/>
  <c r="T218" i="9"/>
  <c r="T219" i="9"/>
  <c r="T220" i="9"/>
  <c r="T221" i="9"/>
  <c r="T222" i="9"/>
  <c r="T223" i="9"/>
  <c r="T224" i="9"/>
  <c r="T225" i="9"/>
  <c r="T226" i="9"/>
  <c r="T227" i="9"/>
  <c r="T228" i="9"/>
  <c r="T229" i="9"/>
  <c r="T230" i="9"/>
  <c r="T231" i="9"/>
  <c r="T232" i="9"/>
  <c r="T233" i="9"/>
  <c r="T234" i="9"/>
  <c r="T235" i="9"/>
  <c r="T236" i="9"/>
  <c r="T237" i="9"/>
  <c r="T238" i="9"/>
  <c r="T239" i="9"/>
  <c r="T240" i="9"/>
  <c r="T241" i="9"/>
  <c r="T242" i="9"/>
  <c r="T243" i="9"/>
  <c r="T244" i="9"/>
  <c r="T245" i="9"/>
  <c r="T246" i="9"/>
  <c r="T247" i="9"/>
  <c r="T248" i="9"/>
  <c r="T249" i="9"/>
  <c r="T250" i="9"/>
  <c r="T251" i="9"/>
  <c r="T252" i="9"/>
  <c r="T253" i="9"/>
  <c r="T254" i="9"/>
  <c r="T255" i="9"/>
  <c r="T256" i="9"/>
  <c r="T257" i="9"/>
  <c r="T258" i="9"/>
  <c r="T259" i="9"/>
  <c r="T260" i="9"/>
  <c r="T261" i="9"/>
  <c r="T262" i="9"/>
  <c r="T263" i="9"/>
  <c r="T264" i="9"/>
  <c r="T265" i="9"/>
  <c r="T266" i="9"/>
  <c r="T267" i="9"/>
  <c r="T268" i="9"/>
  <c r="T269" i="9"/>
  <c r="T270" i="9"/>
  <c r="T271" i="9"/>
  <c r="T272" i="9"/>
  <c r="T273" i="9"/>
  <c r="T274" i="9"/>
  <c r="T275" i="9"/>
  <c r="T276" i="9"/>
  <c r="T277" i="9"/>
  <c r="T278" i="9"/>
  <c r="T279" i="9"/>
  <c r="T280" i="9"/>
  <c r="T281" i="9"/>
  <c r="T282" i="9"/>
  <c r="T283" i="9"/>
  <c r="T284" i="9"/>
  <c r="T285" i="9"/>
  <c r="T286" i="9"/>
  <c r="T287" i="9"/>
  <c r="T288" i="9"/>
  <c r="T289" i="9"/>
  <c r="T290" i="9"/>
  <c r="T291" i="9"/>
  <c r="T292" i="9"/>
  <c r="T293" i="9"/>
  <c r="T294" i="9"/>
  <c r="T295" i="9"/>
  <c r="T296" i="9"/>
  <c r="T297" i="9"/>
  <c r="T298" i="9"/>
  <c r="T299" i="9"/>
  <c r="T300" i="9"/>
  <c r="T301" i="9"/>
  <c r="T302" i="9"/>
  <c r="T303" i="9"/>
  <c r="T304" i="9"/>
  <c r="T305" i="9"/>
  <c r="T306" i="9"/>
  <c r="T307" i="9"/>
  <c r="T308" i="9"/>
  <c r="T309" i="9"/>
  <c r="R250" i="11"/>
  <c r="R251" i="11"/>
  <c r="R252" i="11"/>
  <c r="R253" i="11"/>
  <c r="R254" i="11"/>
  <c r="R255" i="11"/>
  <c r="R256" i="11"/>
  <c r="R257" i="11"/>
  <c r="R258" i="11"/>
  <c r="R259" i="11"/>
  <c r="R260" i="11"/>
  <c r="R261" i="11"/>
  <c r="R262" i="11"/>
  <c r="R263" i="11"/>
  <c r="R264" i="11"/>
  <c r="R265" i="11"/>
  <c r="R266" i="11"/>
  <c r="R267" i="11"/>
  <c r="R268" i="11"/>
  <c r="R269" i="11"/>
  <c r="R270" i="11"/>
  <c r="R271" i="11"/>
  <c r="R272" i="11"/>
  <c r="R273" i="11"/>
  <c r="R274" i="11"/>
  <c r="R275" i="11"/>
  <c r="R276" i="11"/>
  <c r="R277" i="11"/>
  <c r="R278" i="11"/>
  <c r="R279" i="11"/>
  <c r="R280" i="11"/>
  <c r="R281" i="11"/>
  <c r="R282" i="11"/>
  <c r="R283" i="11"/>
  <c r="R284" i="11"/>
  <c r="R285" i="11"/>
  <c r="R286" i="11"/>
  <c r="R287" i="11"/>
  <c r="R288" i="11"/>
  <c r="R289" i="11"/>
  <c r="R290" i="11"/>
  <c r="R291" i="11"/>
  <c r="R292" i="11"/>
  <c r="R293" i="11"/>
  <c r="R294" i="11"/>
  <c r="R295" i="11"/>
  <c r="R296" i="11"/>
  <c r="R297" i="11"/>
  <c r="R298" i="11"/>
  <c r="R299" i="11"/>
  <c r="R300" i="11"/>
  <c r="R301" i="11"/>
  <c r="R302" i="11"/>
  <c r="R303" i="11"/>
  <c r="R304" i="11"/>
  <c r="R305" i="11"/>
  <c r="R306" i="11"/>
  <c r="R307" i="11"/>
  <c r="R308" i="11"/>
  <c r="R309" i="11"/>
  <c r="R310" i="11"/>
  <c r="R311" i="11"/>
  <c r="R312" i="11"/>
  <c r="R313" i="11"/>
  <c r="R314" i="11"/>
  <c r="R315" i="11"/>
  <c r="R316" i="11"/>
  <c r="R317" i="11"/>
  <c r="R318" i="11"/>
  <c r="R319" i="11"/>
  <c r="R320" i="11"/>
  <c r="R321" i="11"/>
  <c r="R322" i="11"/>
  <c r="R323" i="11"/>
  <c r="R324" i="11"/>
  <c r="R325" i="11"/>
  <c r="R326" i="11"/>
  <c r="R327" i="11"/>
  <c r="R328" i="11"/>
  <c r="R329" i="11"/>
  <c r="R330" i="11"/>
  <c r="R331" i="11"/>
  <c r="R332" i="11"/>
  <c r="R333" i="11"/>
  <c r="R334" i="11"/>
  <c r="R335" i="11"/>
  <c r="R336" i="11"/>
  <c r="R337" i="11"/>
  <c r="R338" i="11"/>
  <c r="R339" i="11"/>
  <c r="R340" i="11"/>
  <c r="R341" i="11"/>
  <c r="R342" i="11"/>
  <c r="R343" i="11"/>
  <c r="R344" i="11"/>
  <c r="R345" i="11"/>
  <c r="R346" i="11"/>
  <c r="R347" i="11"/>
  <c r="R348" i="11"/>
  <c r="R349" i="11"/>
  <c r="R350" i="11"/>
  <c r="R351" i="11"/>
  <c r="R352" i="11"/>
  <c r="R353" i="11"/>
  <c r="R354" i="11"/>
  <c r="R355" i="11"/>
  <c r="R356" i="11"/>
  <c r="R357" i="11"/>
  <c r="R358" i="11"/>
  <c r="R359" i="11"/>
  <c r="R360" i="11"/>
  <c r="R361" i="11"/>
  <c r="R362" i="11"/>
  <c r="R363" i="11"/>
  <c r="R364" i="11"/>
  <c r="R365" i="11"/>
  <c r="R366" i="11"/>
  <c r="R367" i="11"/>
  <c r="R368" i="11"/>
  <c r="R369" i="11"/>
  <c r="R370" i="11"/>
  <c r="R371" i="11"/>
  <c r="R372" i="11"/>
  <c r="R373" i="11"/>
  <c r="R374" i="11"/>
  <c r="R375" i="11"/>
  <c r="R376" i="11"/>
  <c r="R377" i="11"/>
  <c r="R378" i="11"/>
  <c r="R379" i="11"/>
  <c r="R380" i="11"/>
  <c r="R381" i="11"/>
  <c r="R382" i="11"/>
  <c r="R383" i="11"/>
  <c r="R384" i="11"/>
  <c r="R385" i="11"/>
  <c r="R386" i="11"/>
  <c r="R387" i="11"/>
  <c r="R388" i="11"/>
  <c r="R389" i="11"/>
  <c r="R390" i="11"/>
  <c r="R391" i="11"/>
  <c r="R392" i="11"/>
  <c r="R393" i="11"/>
  <c r="R394" i="11"/>
  <c r="R395" i="11"/>
  <c r="R396" i="11"/>
  <c r="R397" i="11"/>
  <c r="R398" i="11"/>
  <c r="R399" i="11"/>
  <c r="R400" i="11"/>
  <c r="R401" i="11"/>
  <c r="R402" i="11"/>
  <c r="R403" i="11"/>
  <c r="R404" i="11"/>
  <c r="R405" i="11"/>
  <c r="R406" i="11"/>
  <c r="R407" i="11"/>
  <c r="R408" i="11"/>
  <c r="R409" i="11"/>
  <c r="R410" i="11"/>
  <c r="R411" i="11"/>
  <c r="R412" i="11"/>
  <c r="R413" i="11"/>
  <c r="R414" i="11"/>
  <c r="R415" i="11"/>
  <c r="R416" i="11"/>
  <c r="R417" i="11"/>
  <c r="R418" i="11"/>
  <c r="R419" i="11"/>
  <c r="R420" i="11"/>
  <c r="R421" i="11"/>
  <c r="R422" i="11"/>
  <c r="R423" i="11"/>
  <c r="R424" i="11"/>
  <c r="R425" i="11"/>
  <c r="R426" i="11"/>
  <c r="R427" i="11"/>
  <c r="R428" i="11"/>
  <c r="R429" i="11"/>
  <c r="R430" i="11"/>
  <c r="R332" i="13"/>
  <c r="R333" i="13"/>
  <c r="R334" i="13"/>
  <c r="R335" i="13"/>
  <c r="R336" i="13"/>
  <c r="R337" i="13"/>
  <c r="R338" i="13"/>
  <c r="R339" i="13"/>
  <c r="R340" i="13"/>
  <c r="R341" i="13"/>
  <c r="R342" i="13"/>
  <c r="R343" i="13"/>
  <c r="R344" i="13"/>
  <c r="R345" i="13"/>
  <c r="R346" i="13"/>
  <c r="R347" i="13"/>
  <c r="R348" i="13"/>
  <c r="R349" i="13"/>
  <c r="R350" i="13"/>
  <c r="R351" i="13"/>
  <c r="R352" i="13"/>
  <c r="R353" i="13"/>
  <c r="R354" i="13"/>
  <c r="R355" i="13"/>
  <c r="R356" i="13"/>
  <c r="R357" i="13"/>
  <c r="R358" i="13"/>
  <c r="R359" i="13"/>
  <c r="R360" i="13"/>
  <c r="R361" i="13"/>
  <c r="R362" i="13"/>
  <c r="R363" i="13"/>
  <c r="R364" i="13"/>
  <c r="R365" i="13"/>
  <c r="R366" i="13"/>
  <c r="R367" i="13"/>
  <c r="R368" i="13"/>
  <c r="R369" i="13"/>
  <c r="R370" i="13"/>
  <c r="R371" i="13"/>
  <c r="R372" i="13"/>
  <c r="R373" i="13"/>
  <c r="R374" i="13"/>
  <c r="R375" i="13"/>
  <c r="R376" i="13"/>
  <c r="R377" i="13"/>
  <c r="R378" i="13"/>
  <c r="R379" i="13"/>
  <c r="R380" i="13"/>
  <c r="R381" i="13"/>
  <c r="R382" i="13"/>
  <c r="R383" i="13"/>
  <c r="R384" i="13"/>
  <c r="R385" i="13"/>
  <c r="R386" i="13"/>
  <c r="R387" i="13"/>
  <c r="R388" i="13"/>
  <c r="R389" i="13"/>
  <c r="R390" i="13"/>
  <c r="R391" i="13"/>
  <c r="R392" i="13"/>
  <c r="R393" i="13"/>
  <c r="R394" i="13"/>
  <c r="R395" i="13"/>
  <c r="R396" i="13"/>
  <c r="R397" i="13"/>
  <c r="R398" i="13"/>
  <c r="R399" i="13"/>
  <c r="R400" i="13"/>
  <c r="R401" i="13"/>
  <c r="R402" i="13"/>
  <c r="R403" i="13"/>
  <c r="R404" i="13"/>
  <c r="R405" i="13"/>
  <c r="R406" i="13"/>
  <c r="R407" i="13"/>
  <c r="R408" i="13"/>
  <c r="R409" i="13"/>
  <c r="R410" i="13"/>
  <c r="R411" i="13"/>
  <c r="R412" i="13"/>
  <c r="R413" i="13"/>
  <c r="R414" i="13"/>
  <c r="R415" i="13"/>
  <c r="R416" i="13"/>
  <c r="R417" i="13"/>
  <c r="R418" i="13"/>
  <c r="R419" i="13"/>
  <c r="R420" i="13"/>
  <c r="R421" i="13"/>
  <c r="R422" i="13"/>
  <c r="R423" i="13"/>
  <c r="R424" i="13"/>
  <c r="R425" i="13"/>
  <c r="R426" i="13"/>
  <c r="R427" i="13"/>
  <c r="R428" i="13"/>
  <c r="R429" i="13"/>
  <c r="R430" i="13"/>
  <c r="R431" i="13"/>
  <c r="R432" i="13"/>
  <c r="R433" i="13"/>
  <c r="R434" i="13"/>
  <c r="R435" i="13"/>
  <c r="R436" i="13"/>
  <c r="R437" i="13"/>
  <c r="R438" i="13"/>
  <c r="R439" i="13"/>
  <c r="R440" i="13"/>
  <c r="R441" i="13"/>
  <c r="R442" i="13"/>
  <c r="R443" i="13"/>
  <c r="R444" i="13"/>
  <c r="R445" i="13"/>
  <c r="R446" i="13"/>
  <c r="R447" i="13"/>
  <c r="R448" i="13"/>
  <c r="R449" i="13"/>
  <c r="R450" i="13"/>
  <c r="R451" i="13"/>
  <c r="R452" i="13"/>
  <c r="R453" i="13"/>
  <c r="R454" i="13"/>
  <c r="R455" i="13"/>
  <c r="R456" i="13"/>
  <c r="R457" i="13"/>
  <c r="R458" i="13"/>
  <c r="R459" i="13"/>
  <c r="R460" i="13"/>
  <c r="R461" i="13"/>
  <c r="R462" i="13"/>
  <c r="R463" i="13"/>
  <c r="R464" i="13"/>
  <c r="R465" i="13"/>
  <c r="R466" i="13"/>
  <c r="R467" i="13"/>
  <c r="R468" i="13"/>
  <c r="R469" i="13"/>
  <c r="R470" i="13"/>
  <c r="R471" i="13"/>
  <c r="R472" i="13"/>
  <c r="R473" i="13"/>
  <c r="R474" i="13"/>
  <c r="R475" i="13"/>
  <c r="R476" i="13"/>
  <c r="R477" i="13"/>
  <c r="R478" i="13"/>
  <c r="R479" i="13"/>
  <c r="R480" i="13"/>
  <c r="R481" i="13"/>
  <c r="R482" i="13"/>
  <c r="R483" i="13"/>
  <c r="R484" i="13"/>
  <c r="R485" i="13"/>
  <c r="R486" i="13"/>
  <c r="R487" i="13"/>
  <c r="R488" i="13"/>
  <c r="R489" i="13"/>
  <c r="R490" i="13"/>
  <c r="R491" i="13"/>
  <c r="R492" i="13"/>
  <c r="R493" i="13"/>
  <c r="R494" i="13"/>
  <c r="R495" i="13"/>
  <c r="R496" i="13"/>
  <c r="R497" i="13"/>
  <c r="R498" i="13"/>
  <c r="R499" i="13"/>
  <c r="R500" i="13"/>
  <c r="R501" i="13"/>
  <c r="R502" i="13"/>
  <c r="R503" i="13"/>
  <c r="R504" i="13"/>
  <c r="R505" i="13"/>
  <c r="R506" i="13"/>
  <c r="R507" i="13"/>
  <c r="R508" i="13"/>
  <c r="R509" i="13"/>
  <c r="R510" i="13"/>
  <c r="R511" i="13"/>
  <c r="R512" i="13"/>
  <c r="R468" i="15"/>
  <c r="R469" i="15"/>
  <c r="R470" i="15"/>
  <c r="R471" i="15"/>
  <c r="R472" i="15"/>
  <c r="R473" i="15"/>
  <c r="R474" i="15"/>
  <c r="R475" i="15"/>
  <c r="R476" i="15"/>
  <c r="R477" i="15"/>
  <c r="R478" i="15"/>
  <c r="R479" i="15"/>
  <c r="R480" i="15"/>
  <c r="R481" i="15"/>
  <c r="R482" i="15"/>
  <c r="R483" i="15"/>
  <c r="R484" i="15"/>
  <c r="R485" i="15"/>
  <c r="R486" i="15"/>
  <c r="R487" i="15"/>
  <c r="R488" i="15"/>
  <c r="R489" i="15"/>
  <c r="R490" i="15"/>
  <c r="R491" i="15"/>
  <c r="R492" i="15"/>
  <c r="R493" i="15"/>
  <c r="R494" i="15"/>
  <c r="R495" i="15"/>
  <c r="R496" i="15"/>
  <c r="R497" i="15"/>
  <c r="R498" i="15"/>
  <c r="R499" i="15"/>
  <c r="R500" i="15"/>
  <c r="R501" i="15"/>
  <c r="R502" i="15"/>
  <c r="R503" i="15"/>
  <c r="R504" i="15"/>
  <c r="R505" i="15"/>
  <c r="R506" i="15"/>
  <c r="R507" i="15"/>
  <c r="R508" i="15"/>
  <c r="R509" i="15"/>
  <c r="R510" i="15"/>
  <c r="R511" i="15"/>
  <c r="R512" i="15"/>
  <c r="R513" i="15"/>
  <c r="R468" i="16"/>
  <c r="R469" i="16"/>
  <c r="R470" i="16"/>
  <c r="R471" i="16"/>
  <c r="R472" i="16"/>
  <c r="R473" i="16"/>
  <c r="R474" i="16"/>
  <c r="R475" i="16"/>
  <c r="R476" i="16"/>
  <c r="R477" i="16"/>
  <c r="R478" i="16"/>
  <c r="R479" i="16"/>
  <c r="R480" i="16"/>
  <c r="R481" i="16"/>
  <c r="R482" i="16"/>
  <c r="R483" i="16"/>
  <c r="R484" i="16"/>
  <c r="R485" i="16"/>
  <c r="R486" i="16"/>
  <c r="R487" i="16"/>
  <c r="R488" i="16"/>
  <c r="R489" i="16"/>
  <c r="R490" i="16"/>
  <c r="R491" i="16"/>
  <c r="R492" i="16"/>
  <c r="R493" i="16"/>
  <c r="R494" i="16"/>
  <c r="R495" i="16"/>
  <c r="R496" i="16"/>
  <c r="R497" i="16"/>
  <c r="R498" i="16"/>
  <c r="R499" i="16"/>
  <c r="R500" i="16"/>
  <c r="R501" i="16"/>
  <c r="R502" i="16"/>
  <c r="R503" i="16"/>
  <c r="R504" i="16"/>
  <c r="R505" i="16"/>
  <c r="R506" i="16"/>
  <c r="R507" i="16"/>
  <c r="R508" i="16"/>
  <c r="R509" i="16"/>
  <c r="R510" i="16"/>
  <c r="R511" i="16"/>
  <c r="R512" i="16"/>
  <c r="R513" i="16"/>
  <c r="R297" i="18"/>
  <c r="R298" i="18"/>
  <c r="R299" i="18"/>
  <c r="R300" i="18"/>
  <c r="R301" i="18"/>
  <c r="R302" i="18"/>
  <c r="R303" i="18"/>
  <c r="R304" i="18"/>
  <c r="R305" i="18"/>
  <c r="R306" i="18"/>
  <c r="R307" i="18"/>
  <c r="R308" i="18"/>
  <c r="R309" i="18"/>
  <c r="R310" i="18"/>
  <c r="R311" i="18"/>
  <c r="R312" i="18"/>
  <c r="R313" i="18"/>
  <c r="R314" i="18"/>
  <c r="R315" i="18"/>
  <c r="R316" i="18"/>
  <c r="R317" i="18"/>
  <c r="R318" i="18"/>
  <c r="R319" i="18"/>
  <c r="R320" i="18"/>
  <c r="R321" i="18"/>
  <c r="R322" i="18"/>
  <c r="R323" i="18"/>
  <c r="R324" i="18"/>
  <c r="R325" i="18"/>
  <c r="R326" i="18"/>
  <c r="R327" i="18"/>
  <c r="R328" i="18"/>
  <c r="R329" i="18"/>
  <c r="R330" i="18"/>
  <c r="R331" i="18"/>
  <c r="R332" i="18"/>
  <c r="R333" i="18"/>
  <c r="R334" i="18"/>
  <c r="R335" i="18"/>
  <c r="R336" i="18"/>
  <c r="R337" i="18"/>
  <c r="R338" i="18"/>
  <c r="R339" i="18"/>
  <c r="R340" i="18"/>
  <c r="R341" i="18"/>
  <c r="R342" i="18"/>
  <c r="R343" i="18"/>
  <c r="R344" i="18"/>
  <c r="R345" i="18"/>
  <c r="R346" i="18"/>
  <c r="R347" i="18"/>
  <c r="R348" i="18"/>
  <c r="R349" i="18"/>
  <c r="R350" i="18"/>
  <c r="R351" i="18"/>
  <c r="R352" i="18"/>
  <c r="R353" i="18"/>
  <c r="R354" i="18"/>
  <c r="R355" i="18"/>
  <c r="R356" i="18"/>
  <c r="R357" i="18"/>
  <c r="R358" i="18"/>
  <c r="R359" i="18"/>
  <c r="R360" i="18"/>
  <c r="R361" i="18"/>
  <c r="R362" i="18"/>
  <c r="R363" i="18"/>
  <c r="R364" i="18"/>
  <c r="R365" i="18"/>
  <c r="R366" i="18"/>
  <c r="R367" i="18"/>
  <c r="R368" i="18"/>
  <c r="R369" i="18"/>
  <c r="R370" i="18"/>
  <c r="R371" i="18"/>
  <c r="R372" i="18"/>
  <c r="R373" i="18"/>
  <c r="R374" i="18"/>
  <c r="R375" i="18"/>
  <c r="R376" i="18"/>
  <c r="R377" i="18"/>
  <c r="R378" i="18"/>
  <c r="R379" i="18"/>
  <c r="R380" i="18"/>
  <c r="R381" i="18"/>
  <c r="R382" i="18"/>
  <c r="R383" i="18"/>
  <c r="R384" i="18"/>
  <c r="R385" i="18"/>
  <c r="R386" i="18"/>
  <c r="R387" i="18"/>
  <c r="R179" i="9"/>
  <c r="R180" i="9"/>
  <c r="R181" i="9"/>
  <c r="R182" i="9"/>
  <c r="R183" i="9"/>
  <c r="R184" i="9"/>
  <c r="R185" i="9"/>
  <c r="R186" i="9"/>
  <c r="R187" i="9"/>
  <c r="R188" i="9"/>
  <c r="R189" i="9"/>
  <c r="R190" i="9"/>
  <c r="R191" i="9"/>
  <c r="R192" i="9"/>
  <c r="R193" i="9"/>
  <c r="R194" i="9"/>
  <c r="R195" i="9"/>
  <c r="R196" i="9"/>
  <c r="R197" i="9"/>
  <c r="R198" i="9"/>
  <c r="R199" i="9"/>
  <c r="R200" i="9"/>
  <c r="R201" i="9"/>
  <c r="R202" i="9"/>
  <c r="R203" i="9"/>
  <c r="R204" i="9"/>
  <c r="R205" i="9"/>
  <c r="R206" i="9"/>
  <c r="R207" i="9"/>
  <c r="R208" i="9"/>
  <c r="R209" i="9"/>
  <c r="R210" i="9"/>
  <c r="R211" i="9"/>
  <c r="R212" i="9"/>
  <c r="R213" i="9"/>
  <c r="R214" i="9"/>
  <c r="R215" i="9"/>
  <c r="R216" i="9"/>
  <c r="R217" i="9"/>
  <c r="R218" i="9"/>
  <c r="R219" i="9"/>
  <c r="R220" i="9"/>
  <c r="R221" i="9"/>
  <c r="R222" i="9"/>
  <c r="R223" i="9"/>
  <c r="R224" i="9"/>
  <c r="R225" i="9"/>
  <c r="R226" i="9"/>
  <c r="R227" i="9"/>
  <c r="R228" i="9"/>
  <c r="R229" i="9"/>
  <c r="R230" i="9"/>
  <c r="R231" i="9"/>
  <c r="R232" i="9"/>
  <c r="R233" i="9"/>
  <c r="R234" i="9"/>
  <c r="R235" i="9"/>
  <c r="R236" i="9"/>
  <c r="R237" i="9"/>
  <c r="R238" i="9"/>
  <c r="R239" i="9"/>
  <c r="R240" i="9"/>
  <c r="R241" i="9"/>
  <c r="R242" i="9"/>
  <c r="R243" i="9"/>
  <c r="R244" i="9"/>
  <c r="R245" i="9"/>
  <c r="R246" i="9"/>
  <c r="R247" i="9"/>
  <c r="R248" i="9"/>
  <c r="R249" i="9"/>
  <c r="R250" i="9"/>
  <c r="R251" i="9"/>
  <c r="R252" i="9"/>
  <c r="R253" i="9"/>
  <c r="R254" i="9"/>
  <c r="R255" i="9"/>
  <c r="R256" i="9"/>
  <c r="R257" i="9"/>
  <c r="R258" i="9"/>
  <c r="R259" i="9"/>
  <c r="R260" i="9"/>
  <c r="R261" i="9"/>
  <c r="R262" i="9"/>
  <c r="R263" i="9"/>
  <c r="R264" i="9"/>
  <c r="R265" i="9"/>
  <c r="R266" i="9"/>
  <c r="R267" i="9"/>
  <c r="R268" i="9"/>
  <c r="R269" i="9"/>
  <c r="R270" i="9"/>
  <c r="R271" i="9"/>
  <c r="R272" i="9"/>
  <c r="R273" i="9"/>
  <c r="R274" i="9"/>
  <c r="R275" i="9"/>
  <c r="R276" i="9"/>
  <c r="R277" i="9"/>
  <c r="R278" i="9"/>
  <c r="R279" i="9"/>
  <c r="R280" i="9"/>
  <c r="R281" i="9"/>
  <c r="R282" i="9"/>
  <c r="R283" i="9"/>
  <c r="R284" i="9"/>
  <c r="R285" i="9"/>
  <c r="R286" i="9"/>
  <c r="R287" i="9"/>
  <c r="R288" i="9"/>
  <c r="R289" i="9"/>
  <c r="R290" i="9"/>
  <c r="R291" i="9"/>
  <c r="R292" i="9"/>
  <c r="R293" i="9"/>
  <c r="R294" i="9"/>
  <c r="R295" i="9"/>
  <c r="R296" i="9"/>
  <c r="R297" i="9"/>
  <c r="R298" i="9"/>
  <c r="R299" i="9"/>
  <c r="R300" i="9"/>
  <c r="R301" i="9"/>
  <c r="R302" i="9"/>
  <c r="R303" i="9"/>
  <c r="R304" i="9"/>
  <c r="R305" i="9"/>
  <c r="R306" i="9"/>
  <c r="R307" i="9"/>
  <c r="R308" i="9"/>
  <c r="R309" i="9"/>
  <c r="R310" i="9"/>
  <c r="R311" i="9"/>
  <c r="R312" i="9"/>
  <c r="R313" i="9"/>
  <c r="R314" i="9"/>
  <c r="R315" i="9"/>
  <c r="R316" i="9"/>
  <c r="R317" i="9"/>
  <c r="R318" i="9"/>
  <c r="R319" i="9"/>
  <c r="R320" i="9"/>
  <c r="R321" i="9"/>
  <c r="R322" i="9"/>
  <c r="R323" i="9"/>
  <c r="R324" i="9"/>
  <c r="R325" i="9"/>
  <c r="R326" i="9"/>
  <c r="R327" i="9"/>
  <c r="R328" i="9"/>
  <c r="R329" i="9"/>
  <c r="R330" i="9"/>
  <c r="R331" i="9"/>
  <c r="R332" i="9"/>
  <c r="P250" i="11"/>
  <c r="P251" i="11"/>
  <c r="P252" i="11"/>
  <c r="P253" i="11"/>
  <c r="P254" i="11"/>
  <c r="P255" i="11"/>
  <c r="P256" i="11"/>
  <c r="P257" i="11"/>
  <c r="P258" i="11"/>
  <c r="P259" i="11"/>
  <c r="P260" i="11"/>
  <c r="P261" i="11"/>
  <c r="P262" i="11"/>
  <c r="P263" i="11"/>
  <c r="P264" i="11"/>
  <c r="P265" i="11"/>
  <c r="P266" i="11"/>
  <c r="P267" i="11"/>
  <c r="P268" i="11"/>
  <c r="P269" i="11"/>
  <c r="P270" i="11"/>
  <c r="P271" i="11"/>
  <c r="P272" i="11"/>
  <c r="P273" i="11"/>
  <c r="P274" i="11"/>
  <c r="P275" i="11"/>
  <c r="P276" i="11"/>
  <c r="P277" i="11"/>
  <c r="P278" i="11"/>
  <c r="P279" i="11"/>
  <c r="P280" i="11"/>
  <c r="P281" i="11"/>
  <c r="P282" i="11"/>
  <c r="P283" i="11"/>
  <c r="P284" i="11"/>
  <c r="P285" i="11"/>
  <c r="P286" i="11"/>
  <c r="P287" i="11"/>
  <c r="P288" i="11"/>
  <c r="P289" i="11"/>
  <c r="P290" i="11"/>
  <c r="P291" i="11"/>
  <c r="P292" i="11"/>
  <c r="P293" i="11"/>
  <c r="P294" i="11"/>
  <c r="P295" i="11"/>
  <c r="P296" i="11"/>
  <c r="P297" i="11"/>
  <c r="P298" i="11"/>
  <c r="P299" i="11"/>
  <c r="P300" i="11"/>
  <c r="P301" i="11"/>
  <c r="P302" i="11"/>
  <c r="P303" i="11"/>
  <c r="P304" i="11"/>
  <c r="P305" i="11"/>
  <c r="P306" i="11"/>
  <c r="P307" i="11"/>
  <c r="P308" i="11"/>
  <c r="P309" i="11"/>
  <c r="P310" i="11"/>
  <c r="P311" i="11"/>
  <c r="P312" i="11"/>
  <c r="P313" i="11"/>
  <c r="P314" i="11"/>
  <c r="P315" i="11"/>
  <c r="P316" i="11"/>
  <c r="P317" i="11"/>
  <c r="P318" i="11"/>
  <c r="P319" i="11"/>
  <c r="P320" i="11"/>
  <c r="P321" i="11"/>
  <c r="P322" i="11"/>
  <c r="P323" i="11"/>
  <c r="P324" i="11"/>
  <c r="P325" i="11"/>
  <c r="P326" i="11"/>
  <c r="P327" i="11"/>
  <c r="P328" i="11"/>
  <c r="P329" i="11"/>
  <c r="P330" i="11"/>
  <c r="P331" i="11"/>
  <c r="P332" i="11"/>
  <c r="P333" i="11"/>
  <c r="P334" i="11"/>
  <c r="P335" i="11"/>
  <c r="P336" i="11"/>
  <c r="P337" i="11"/>
  <c r="P338" i="11"/>
  <c r="P339" i="11"/>
  <c r="P340" i="11"/>
  <c r="P341" i="11"/>
  <c r="P342" i="11"/>
  <c r="P343" i="11"/>
  <c r="P344" i="11"/>
  <c r="P345" i="11"/>
  <c r="P346" i="11"/>
  <c r="P347" i="11"/>
  <c r="P348" i="11"/>
  <c r="P349" i="11"/>
  <c r="P350" i="11"/>
  <c r="P351" i="11"/>
  <c r="P352" i="11"/>
  <c r="P353" i="11"/>
  <c r="P354" i="11"/>
  <c r="P355" i="11"/>
  <c r="P356" i="11"/>
  <c r="P357" i="11"/>
  <c r="P358" i="11"/>
  <c r="P359" i="11"/>
  <c r="P360" i="11"/>
  <c r="P361" i="11"/>
  <c r="P362" i="11"/>
  <c r="P363" i="11"/>
  <c r="P364" i="11"/>
  <c r="P365" i="11"/>
  <c r="P366" i="11"/>
  <c r="P367" i="11"/>
  <c r="P368" i="11"/>
  <c r="P369" i="11"/>
  <c r="P370" i="11"/>
  <c r="P371" i="11"/>
  <c r="P372" i="11"/>
  <c r="P373" i="11"/>
  <c r="P374" i="11"/>
  <c r="P375" i="11"/>
  <c r="P376" i="11"/>
  <c r="P377" i="11"/>
  <c r="P378" i="11"/>
  <c r="P379" i="11"/>
  <c r="P380" i="11"/>
  <c r="P381" i="11"/>
  <c r="P382" i="11"/>
  <c r="P383" i="11"/>
  <c r="P384" i="11"/>
  <c r="P385" i="11"/>
  <c r="P386" i="11"/>
  <c r="P387" i="11"/>
  <c r="P388" i="11"/>
  <c r="P389" i="11"/>
  <c r="P390" i="11"/>
  <c r="P391" i="11"/>
  <c r="P392" i="11"/>
  <c r="P393" i="11"/>
  <c r="P394" i="11"/>
  <c r="P395" i="11"/>
  <c r="P396" i="11"/>
  <c r="P397" i="11"/>
  <c r="P398" i="11"/>
  <c r="P399" i="11"/>
  <c r="P400" i="11"/>
  <c r="P401" i="11"/>
  <c r="P402" i="11"/>
  <c r="P403" i="11"/>
  <c r="P404" i="11"/>
  <c r="P405" i="11"/>
  <c r="P406" i="11"/>
  <c r="P407" i="11"/>
  <c r="P408" i="11"/>
  <c r="P409" i="11"/>
  <c r="P410" i="11"/>
  <c r="P411" i="11"/>
  <c r="P412" i="11"/>
  <c r="P413" i="11"/>
  <c r="P414" i="11"/>
  <c r="P415" i="11"/>
  <c r="P416" i="11"/>
  <c r="P417" i="11"/>
  <c r="P418" i="11"/>
  <c r="P419" i="11"/>
  <c r="P332" i="13"/>
  <c r="P333" i="13"/>
  <c r="P334" i="13"/>
  <c r="P335" i="13"/>
  <c r="P336" i="13"/>
  <c r="P337" i="13"/>
  <c r="P338" i="13"/>
  <c r="P339" i="13"/>
  <c r="P340" i="13"/>
  <c r="P341" i="13"/>
  <c r="P342" i="13"/>
  <c r="P343" i="13"/>
  <c r="P344" i="13"/>
  <c r="P345" i="13"/>
  <c r="P346" i="13"/>
  <c r="P347" i="13"/>
  <c r="P348" i="13"/>
  <c r="P349" i="13"/>
  <c r="P350" i="13"/>
  <c r="P351" i="13"/>
  <c r="P352" i="13"/>
  <c r="P353" i="13"/>
  <c r="P354" i="13"/>
  <c r="P355" i="13"/>
  <c r="P356" i="13"/>
  <c r="P357" i="13"/>
  <c r="P358" i="13"/>
  <c r="P359" i="13"/>
  <c r="P360" i="13"/>
  <c r="P361" i="13"/>
  <c r="P362" i="13"/>
  <c r="P363" i="13"/>
  <c r="P364" i="13"/>
  <c r="P365" i="13"/>
  <c r="P366" i="13"/>
  <c r="P367" i="13"/>
  <c r="P368" i="13"/>
  <c r="P369" i="13"/>
  <c r="P370" i="13"/>
  <c r="P371" i="13"/>
  <c r="P372" i="13"/>
  <c r="P373" i="13"/>
  <c r="P374" i="13"/>
  <c r="P375" i="13"/>
  <c r="P376" i="13"/>
  <c r="P377" i="13"/>
  <c r="P378" i="13"/>
  <c r="P379" i="13"/>
  <c r="P380" i="13"/>
  <c r="P381" i="13"/>
  <c r="P382" i="13"/>
  <c r="P383" i="13"/>
  <c r="P384" i="13"/>
  <c r="P385" i="13"/>
  <c r="P386" i="13"/>
  <c r="P387" i="13"/>
  <c r="P388" i="13"/>
  <c r="P389" i="13"/>
  <c r="P390" i="13"/>
  <c r="P391" i="13"/>
  <c r="P392" i="13"/>
  <c r="P393" i="13"/>
  <c r="P394" i="13"/>
  <c r="P395" i="13"/>
  <c r="P396" i="13"/>
  <c r="P397" i="13"/>
  <c r="P398" i="13"/>
  <c r="P399" i="13"/>
  <c r="P400" i="13"/>
  <c r="P401" i="13"/>
  <c r="P402" i="13"/>
  <c r="P403" i="13"/>
  <c r="P404" i="13"/>
  <c r="P405" i="13"/>
  <c r="P406" i="13"/>
  <c r="P407" i="13"/>
  <c r="P408" i="13"/>
  <c r="P409" i="13"/>
  <c r="P410" i="13"/>
  <c r="P411" i="13"/>
  <c r="P412" i="13"/>
  <c r="P413" i="13"/>
  <c r="P414" i="13"/>
  <c r="P415" i="13"/>
  <c r="P416" i="13"/>
  <c r="P417" i="13"/>
  <c r="P418" i="13"/>
  <c r="P419" i="13"/>
  <c r="P420" i="13"/>
  <c r="P421" i="13"/>
  <c r="P422" i="13"/>
  <c r="P423" i="13"/>
  <c r="P424" i="13"/>
  <c r="P425" i="13"/>
  <c r="P426" i="13"/>
  <c r="P427" i="13"/>
  <c r="P428" i="13"/>
  <c r="P429" i="13"/>
  <c r="P430" i="13"/>
  <c r="P431" i="13"/>
  <c r="P432" i="13"/>
  <c r="P433" i="13"/>
  <c r="P434" i="13"/>
  <c r="P435" i="13"/>
  <c r="P436" i="13"/>
  <c r="P437" i="13"/>
  <c r="P438" i="13"/>
  <c r="P439" i="13"/>
  <c r="P440" i="13"/>
  <c r="P441" i="13"/>
  <c r="P442" i="13"/>
  <c r="P443" i="13"/>
  <c r="P444" i="13"/>
  <c r="P445" i="13"/>
  <c r="P446" i="13"/>
  <c r="P447" i="13"/>
  <c r="P448" i="13"/>
  <c r="P449" i="13"/>
  <c r="P450" i="13"/>
  <c r="P451" i="13"/>
  <c r="P452" i="13"/>
  <c r="P453" i="13"/>
  <c r="P454" i="13"/>
  <c r="P455" i="13"/>
  <c r="P456" i="13"/>
  <c r="P457" i="13"/>
  <c r="P458" i="13"/>
  <c r="P459" i="13"/>
  <c r="P460" i="13"/>
  <c r="P461" i="13"/>
  <c r="P462" i="13"/>
  <c r="P463" i="13"/>
  <c r="P464" i="13"/>
  <c r="P465" i="13"/>
  <c r="P466" i="13"/>
  <c r="P467" i="13"/>
  <c r="P468" i="13"/>
  <c r="P469" i="13"/>
  <c r="P470" i="13"/>
  <c r="P471" i="13"/>
  <c r="P472" i="13"/>
  <c r="P473" i="13"/>
  <c r="P474" i="13"/>
  <c r="P475" i="13"/>
  <c r="P476" i="13"/>
  <c r="P477" i="13"/>
  <c r="P478" i="13"/>
  <c r="P479" i="13"/>
  <c r="P480" i="13"/>
  <c r="P481" i="13"/>
  <c r="P482" i="13"/>
  <c r="P483" i="13"/>
  <c r="P484" i="13"/>
  <c r="P485" i="13"/>
  <c r="P486" i="13"/>
  <c r="P487" i="13"/>
  <c r="P488" i="13"/>
  <c r="P489" i="13"/>
  <c r="P490" i="13"/>
  <c r="P491" i="13"/>
  <c r="P492" i="13"/>
  <c r="P493" i="13"/>
  <c r="P494" i="13"/>
  <c r="P495" i="13"/>
  <c r="P496" i="13"/>
  <c r="P497" i="13"/>
  <c r="P498" i="13"/>
  <c r="P499" i="13"/>
  <c r="P500" i="13"/>
  <c r="P501" i="13"/>
  <c r="P468" i="15"/>
  <c r="P469" i="15"/>
  <c r="P470" i="15"/>
  <c r="P471" i="15"/>
  <c r="P472" i="15"/>
  <c r="P473" i="15"/>
  <c r="P474" i="15"/>
  <c r="P475" i="15"/>
  <c r="P476" i="15"/>
  <c r="P477" i="15"/>
  <c r="P478" i="15"/>
  <c r="P479" i="15"/>
  <c r="P480" i="15"/>
  <c r="P481" i="15"/>
  <c r="P482" i="15"/>
  <c r="P483" i="15"/>
  <c r="P484" i="15"/>
  <c r="P485" i="15"/>
  <c r="P486" i="15"/>
  <c r="P487" i="15"/>
  <c r="P488" i="15"/>
  <c r="P489" i="15"/>
  <c r="P490" i="15"/>
  <c r="P491" i="15"/>
  <c r="P492" i="15"/>
  <c r="P493" i="15"/>
  <c r="P494" i="15"/>
  <c r="P495" i="15"/>
  <c r="P496" i="15"/>
  <c r="P497" i="15"/>
  <c r="P498" i="15"/>
  <c r="P499" i="15"/>
  <c r="P500" i="15"/>
  <c r="P501" i="15"/>
  <c r="P502" i="15"/>
  <c r="P468" i="16"/>
  <c r="P469" i="16"/>
  <c r="P470" i="16"/>
  <c r="P471" i="16"/>
  <c r="P472" i="16"/>
  <c r="P473" i="16"/>
  <c r="P474" i="16"/>
  <c r="P475" i="16"/>
  <c r="P476" i="16"/>
  <c r="P477" i="16"/>
  <c r="P478" i="16"/>
  <c r="P479" i="16"/>
  <c r="P480" i="16"/>
  <c r="P481" i="16"/>
  <c r="P482" i="16"/>
  <c r="P483" i="16"/>
  <c r="P484" i="16"/>
  <c r="P485" i="16"/>
  <c r="P486" i="16"/>
  <c r="P487" i="16"/>
  <c r="P488" i="16"/>
  <c r="P489" i="16"/>
  <c r="P490" i="16"/>
  <c r="P491" i="16"/>
  <c r="P492" i="16"/>
  <c r="P493" i="16"/>
  <c r="P494" i="16"/>
  <c r="P495" i="16"/>
  <c r="P496" i="16"/>
  <c r="P497" i="16"/>
  <c r="P498" i="16"/>
  <c r="P499" i="16"/>
  <c r="P500" i="16"/>
  <c r="P501" i="16"/>
  <c r="P502" i="16"/>
  <c r="P296" i="18"/>
  <c r="P297" i="18"/>
  <c r="P298" i="18"/>
  <c r="P299" i="18"/>
  <c r="P300" i="18"/>
  <c r="P301" i="18"/>
  <c r="P302" i="18"/>
  <c r="P303" i="18"/>
  <c r="P304" i="18"/>
  <c r="P305" i="18"/>
  <c r="P306" i="18"/>
  <c r="P307" i="18"/>
  <c r="P308" i="18"/>
  <c r="P309" i="18"/>
  <c r="P310" i="18"/>
  <c r="P311" i="18"/>
  <c r="P312" i="18"/>
  <c r="P313" i="18"/>
  <c r="P314" i="18"/>
  <c r="P315" i="18"/>
  <c r="P316" i="18"/>
  <c r="P317" i="18"/>
  <c r="P318" i="18"/>
  <c r="P319" i="18"/>
  <c r="P320" i="18"/>
  <c r="P321" i="18"/>
  <c r="P322" i="18"/>
  <c r="P323" i="18"/>
  <c r="P324" i="18"/>
  <c r="P325" i="18"/>
  <c r="P326" i="18"/>
  <c r="P327" i="18"/>
  <c r="P328" i="18"/>
  <c r="P329" i="18"/>
  <c r="P330" i="18"/>
  <c r="P331" i="18"/>
  <c r="P332" i="18"/>
  <c r="P333" i="18"/>
  <c r="P334" i="18"/>
  <c r="P335" i="18"/>
  <c r="P336" i="18"/>
  <c r="P337" i="18"/>
  <c r="P338" i="18"/>
  <c r="P339" i="18"/>
  <c r="P340" i="18"/>
  <c r="P341" i="18"/>
  <c r="P342" i="18"/>
  <c r="P343" i="18"/>
  <c r="P344" i="18"/>
  <c r="P345" i="18"/>
  <c r="P346" i="18"/>
  <c r="P347" i="18"/>
  <c r="P348" i="18"/>
  <c r="P349" i="18"/>
  <c r="P350" i="18"/>
  <c r="P351" i="18"/>
  <c r="P352" i="18"/>
  <c r="P353" i="18"/>
  <c r="P354" i="18"/>
  <c r="P355" i="18"/>
  <c r="P356" i="18"/>
  <c r="P357" i="18"/>
  <c r="P358" i="18"/>
  <c r="P359" i="18"/>
  <c r="P360" i="18"/>
  <c r="P361" i="18"/>
  <c r="P362" i="18"/>
  <c r="P363" i="18"/>
  <c r="P364" i="18"/>
  <c r="P365" i="18"/>
  <c r="P366" i="18"/>
  <c r="P367" i="18"/>
  <c r="P368" i="18"/>
  <c r="P369" i="18"/>
  <c r="P370" i="18"/>
  <c r="P371" i="18"/>
  <c r="P372" i="18"/>
  <c r="P373" i="18"/>
  <c r="P374" i="18"/>
  <c r="P375" i="18"/>
  <c r="P376" i="18"/>
  <c r="P377" i="18"/>
  <c r="P378" i="18"/>
  <c r="P379" i="18"/>
  <c r="P380" i="18"/>
  <c r="P381" i="18"/>
  <c r="P382" i="18"/>
  <c r="P383" i="18"/>
  <c r="P384" i="18"/>
  <c r="P385" i="18"/>
  <c r="P386" i="18"/>
  <c r="P387" i="18"/>
  <c r="P179" i="9"/>
  <c r="P180" i="9"/>
  <c r="P181" i="9"/>
  <c r="P182" i="9"/>
  <c r="P183" i="9"/>
  <c r="P184" i="9"/>
  <c r="P185" i="9"/>
  <c r="P186" i="9"/>
  <c r="P187" i="9"/>
  <c r="P188" i="9"/>
  <c r="P189" i="9"/>
  <c r="P190" i="9"/>
  <c r="P191" i="9"/>
  <c r="P192" i="9"/>
  <c r="P193" i="9"/>
  <c r="P194" i="9"/>
  <c r="P195" i="9"/>
  <c r="P196" i="9"/>
  <c r="P197" i="9"/>
  <c r="P198" i="9"/>
  <c r="P199" i="9"/>
  <c r="P200" i="9"/>
  <c r="P201" i="9"/>
  <c r="P202" i="9"/>
  <c r="P203" i="9"/>
  <c r="P204" i="9"/>
  <c r="P205" i="9"/>
  <c r="P206" i="9"/>
  <c r="P207" i="9"/>
  <c r="P208" i="9"/>
  <c r="P209" i="9"/>
  <c r="P210" i="9"/>
  <c r="P211" i="9"/>
  <c r="P212" i="9"/>
  <c r="P218" i="9"/>
  <c r="P219" i="9"/>
  <c r="P220" i="9"/>
  <c r="P221" i="9"/>
  <c r="P222" i="9"/>
  <c r="P223" i="9"/>
  <c r="P224" i="9"/>
  <c r="P225" i="9"/>
  <c r="P226" i="9"/>
  <c r="P227" i="9"/>
  <c r="P228" i="9"/>
  <c r="P229" i="9"/>
  <c r="P230" i="9"/>
  <c r="P231" i="9"/>
  <c r="P232" i="9"/>
  <c r="P233" i="9"/>
  <c r="P234" i="9"/>
  <c r="P235" i="9"/>
  <c r="P236" i="9"/>
  <c r="P237" i="9"/>
  <c r="P238" i="9"/>
  <c r="P239" i="9"/>
  <c r="P240" i="9"/>
  <c r="P241" i="9"/>
  <c r="P242" i="9"/>
  <c r="P243" i="9"/>
  <c r="P244" i="9"/>
  <c r="P245" i="9"/>
  <c r="P246" i="9"/>
  <c r="P247" i="9"/>
  <c r="P248" i="9"/>
  <c r="P249" i="9"/>
  <c r="P250" i="9"/>
  <c r="P251" i="9"/>
  <c r="P252" i="9"/>
  <c r="P253" i="9"/>
  <c r="P254" i="9"/>
  <c r="P255" i="9"/>
  <c r="P256" i="9"/>
  <c r="P257" i="9"/>
  <c r="P258" i="9"/>
  <c r="P259" i="9"/>
  <c r="P260" i="9"/>
  <c r="P261" i="9"/>
  <c r="P262" i="9"/>
  <c r="P263" i="9"/>
  <c r="P264" i="9"/>
  <c r="P265" i="9"/>
  <c r="P266" i="9"/>
  <c r="P267" i="9"/>
  <c r="P268" i="9"/>
  <c r="P269" i="9"/>
  <c r="P270" i="9"/>
  <c r="P271" i="9"/>
  <c r="P272" i="9"/>
  <c r="P273" i="9"/>
  <c r="P274" i="9"/>
  <c r="P275" i="9"/>
  <c r="P276" i="9"/>
  <c r="P277" i="9"/>
  <c r="P278" i="9"/>
  <c r="P279" i="9"/>
  <c r="P280" i="9"/>
  <c r="P281" i="9"/>
  <c r="P282" i="9"/>
  <c r="P283" i="9"/>
  <c r="P284" i="9"/>
  <c r="P285" i="9"/>
  <c r="P286" i="9"/>
  <c r="P287" i="9"/>
  <c r="P288" i="9"/>
  <c r="P289" i="9"/>
  <c r="P290" i="9"/>
  <c r="P291" i="9"/>
  <c r="P292" i="9"/>
  <c r="P293" i="9"/>
  <c r="P294" i="9"/>
  <c r="P295" i="9"/>
  <c r="P296" i="9"/>
  <c r="P297" i="9"/>
  <c r="P298" i="9"/>
  <c r="P299" i="9"/>
  <c r="P300" i="9"/>
  <c r="P301" i="9"/>
  <c r="P302" i="9"/>
  <c r="P303" i="9"/>
  <c r="P304" i="9"/>
  <c r="P305" i="9"/>
  <c r="P306" i="9"/>
  <c r="P307" i="9"/>
  <c r="P308" i="9"/>
  <c r="P309" i="9"/>
  <c r="P310" i="9"/>
  <c r="P311" i="9"/>
  <c r="P312" i="9"/>
  <c r="P313" i="9"/>
  <c r="P314" i="9"/>
  <c r="P315" i="9"/>
  <c r="P316" i="9"/>
  <c r="P317" i="9"/>
  <c r="P318" i="9"/>
  <c r="P319" i="9"/>
  <c r="P320" i="9"/>
  <c r="P321" i="9"/>
  <c r="N250" i="11"/>
  <c r="N251" i="11"/>
  <c r="N252" i="11"/>
  <c r="N253" i="11"/>
  <c r="N254" i="11"/>
  <c r="N255" i="11"/>
  <c r="N256" i="11"/>
  <c r="N257" i="11"/>
  <c r="N258" i="11"/>
  <c r="N259" i="11"/>
  <c r="N260" i="11"/>
  <c r="N261" i="11"/>
  <c r="N262" i="11"/>
  <c r="N263" i="11"/>
  <c r="N264" i="11"/>
  <c r="N265" i="11"/>
  <c r="N266" i="11"/>
  <c r="N267" i="11"/>
  <c r="N268" i="11"/>
  <c r="N269" i="11"/>
  <c r="N270" i="11"/>
  <c r="N271" i="11"/>
  <c r="N272" i="11"/>
  <c r="N273" i="11"/>
  <c r="N274" i="11"/>
  <c r="N275" i="11"/>
  <c r="N276" i="11"/>
  <c r="N277" i="11"/>
  <c r="N278" i="11"/>
  <c r="N279" i="11"/>
  <c r="N280" i="11"/>
  <c r="N281" i="11"/>
  <c r="N282" i="11"/>
  <c r="N283" i="11"/>
  <c r="N284" i="11"/>
  <c r="N285" i="11"/>
  <c r="N286" i="11"/>
  <c r="N287" i="11"/>
  <c r="N288" i="11"/>
  <c r="N289" i="11"/>
  <c r="N290" i="11"/>
  <c r="N291" i="11"/>
  <c r="N292" i="11"/>
  <c r="N293" i="11"/>
  <c r="N294" i="11"/>
  <c r="N295" i="11"/>
  <c r="N296" i="11"/>
  <c r="N297" i="11"/>
  <c r="N298" i="11"/>
  <c r="N299" i="11"/>
  <c r="N300" i="11"/>
  <c r="N301" i="11"/>
  <c r="N302" i="11"/>
  <c r="N303" i="11"/>
  <c r="N304" i="11"/>
  <c r="N305" i="11"/>
  <c r="N306" i="11"/>
  <c r="N307" i="11"/>
  <c r="N308" i="11"/>
  <c r="N309" i="11"/>
  <c r="N310" i="11"/>
  <c r="N311" i="11"/>
  <c r="N312" i="11"/>
  <c r="N313" i="11"/>
  <c r="N314" i="11"/>
  <c r="N315" i="11"/>
  <c r="N316" i="11"/>
  <c r="N317" i="11"/>
  <c r="N318" i="11"/>
  <c r="N319" i="11"/>
  <c r="N320" i="11"/>
  <c r="N321" i="11"/>
  <c r="N322" i="11"/>
  <c r="N323" i="11"/>
  <c r="N324" i="11"/>
  <c r="N325" i="11"/>
  <c r="N326" i="11"/>
  <c r="N327" i="11"/>
  <c r="N328" i="11"/>
  <c r="N329" i="11"/>
  <c r="N330" i="11"/>
  <c r="N331" i="11"/>
  <c r="N332" i="11"/>
  <c r="N333" i="11"/>
  <c r="N334" i="11"/>
  <c r="N335" i="11"/>
  <c r="N336" i="11"/>
  <c r="N337" i="11"/>
  <c r="N338" i="11"/>
  <c r="N339" i="11"/>
  <c r="N340" i="11"/>
  <c r="N341" i="11"/>
  <c r="N342" i="11"/>
  <c r="N343" i="11"/>
  <c r="N344" i="11"/>
  <c r="N345" i="11"/>
  <c r="N346" i="11"/>
  <c r="N347" i="11"/>
  <c r="N348" i="11"/>
  <c r="N349" i="11"/>
  <c r="N350" i="11"/>
  <c r="N351" i="11"/>
  <c r="N352" i="11"/>
  <c r="N353" i="11"/>
  <c r="N354" i="11"/>
  <c r="N355" i="11"/>
  <c r="N356" i="11"/>
  <c r="N357" i="11"/>
  <c r="N358" i="11"/>
  <c r="N359" i="11"/>
  <c r="N360" i="11"/>
  <c r="N361" i="11"/>
  <c r="N362" i="11"/>
  <c r="N363" i="11"/>
  <c r="N364" i="11"/>
  <c r="N365" i="11"/>
  <c r="N366" i="11"/>
  <c r="N367" i="11"/>
  <c r="N368" i="11"/>
  <c r="N369" i="11"/>
  <c r="N370" i="11"/>
  <c r="N371" i="11"/>
  <c r="N372" i="11"/>
  <c r="N373" i="11"/>
  <c r="N374" i="11"/>
  <c r="N375" i="11"/>
  <c r="N376" i="11"/>
  <c r="N377" i="11"/>
  <c r="N378" i="11"/>
  <c r="N379" i="11"/>
  <c r="N380" i="11"/>
  <c r="N381" i="11"/>
  <c r="N382" i="11"/>
  <c r="N383" i="11"/>
  <c r="N384" i="11"/>
  <c r="N385" i="11"/>
  <c r="N386" i="11"/>
  <c r="N387" i="11"/>
  <c r="N388" i="11"/>
  <c r="N389" i="11"/>
  <c r="N390" i="11"/>
  <c r="N391" i="11"/>
  <c r="N392" i="11"/>
  <c r="N393" i="11"/>
  <c r="N394" i="11"/>
  <c r="N395" i="11"/>
  <c r="N396" i="11"/>
  <c r="N397" i="11"/>
  <c r="N398" i="11"/>
  <c r="N399" i="11"/>
  <c r="N400" i="11"/>
  <c r="N401" i="11"/>
  <c r="N402" i="11"/>
  <c r="N403" i="11"/>
  <c r="N404" i="11"/>
  <c r="N405" i="11"/>
  <c r="N406" i="11"/>
  <c r="N407" i="11"/>
  <c r="N408" i="11"/>
  <c r="N409" i="11"/>
  <c r="N410" i="11"/>
  <c r="N411" i="11"/>
  <c r="N412" i="11"/>
  <c r="N413" i="11"/>
  <c r="N414" i="11"/>
  <c r="N415" i="11"/>
  <c r="N416" i="11"/>
  <c r="N417" i="11"/>
  <c r="N418" i="11"/>
  <c r="N419" i="11"/>
  <c r="N420" i="11"/>
  <c r="N421" i="11"/>
  <c r="N422" i="11"/>
  <c r="N423" i="11"/>
  <c r="N424" i="11"/>
  <c r="N425" i="11"/>
  <c r="N426" i="11"/>
  <c r="N427" i="11"/>
  <c r="N428" i="11"/>
  <c r="N429" i="11"/>
  <c r="N430" i="11"/>
  <c r="N431" i="11"/>
  <c r="N432" i="11"/>
  <c r="N332" i="13"/>
  <c r="N333" i="13"/>
  <c r="N334" i="13"/>
  <c r="N335" i="13"/>
  <c r="N336" i="13"/>
  <c r="N337" i="13"/>
  <c r="N338" i="13"/>
  <c r="N339" i="13"/>
  <c r="N340" i="13"/>
  <c r="N341" i="13"/>
  <c r="N342" i="13"/>
  <c r="N343" i="13"/>
  <c r="N344" i="13"/>
  <c r="N345" i="13"/>
  <c r="N346" i="13"/>
  <c r="N347" i="13"/>
  <c r="N348" i="13"/>
  <c r="N349" i="13"/>
  <c r="N350" i="13"/>
  <c r="N351" i="13"/>
  <c r="N352" i="13"/>
  <c r="N353" i="13"/>
  <c r="N354" i="13"/>
  <c r="N355" i="13"/>
  <c r="N356" i="13"/>
  <c r="N357" i="13"/>
  <c r="N358" i="13"/>
  <c r="N359" i="13"/>
  <c r="N360" i="13"/>
  <c r="N361" i="13"/>
  <c r="N362" i="13"/>
  <c r="N363" i="13"/>
  <c r="N364" i="13"/>
  <c r="N365" i="13"/>
  <c r="N366" i="13"/>
  <c r="N367" i="13"/>
  <c r="N368" i="13"/>
  <c r="N369" i="13"/>
  <c r="N370" i="13"/>
  <c r="N371" i="13"/>
  <c r="N372" i="13"/>
  <c r="N373" i="13"/>
  <c r="N374" i="13"/>
  <c r="N375" i="13"/>
  <c r="N376" i="13"/>
  <c r="N377" i="13"/>
  <c r="N378" i="13"/>
  <c r="N379" i="13"/>
  <c r="N380" i="13"/>
  <c r="N381" i="13"/>
  <c r="N382" i="13"/>
  <c r="N383" i="13"/>
  <c r="N384" i="13"/>
  <c r="N385" i="13"/>
  <c r="N386" i="13"/>
  <c r="N387" i="13"/>
  <c r="N388" i="13"/>
  <c r="N389" i="13"/>
  <c r="N390" i="13"/>
  <c r="N391" i="13"/>
  <c r="N392" i="13"/>
  <c r="N393" i="13"/>
  <c r="N394" i="13"/>
  <c r="N395" i="13"/>
  <c r="N396" i="13"/>
  <c r="N397" i="13"/>
  <c r="N398" i="13"/>
  <c r="N399" i="13"/>
  <c r="N400" i="13"/>
  <c r="N401" i="13"/>
  <c r="N402" i="13"/>
  <c r="N403" i="13"/>
  <c r="N404" i="13"/>
  <c r="N405" i="13"/>
  <c r="N406" i="13"/>
  <c r="N407" i="13"/>
  <c r="N408" i="13"/>
  <c r="N409" i="13"/>
  <c r="N410" i="13"/>
  <c r="N411" i="13"/>
  <c r="N412" i="13"/>
  <c r="N413" i="13"/>
  <c r="N414" i="13"/>
  <c r="N415" i="13"/>
  <c r="N416" i="13"/>
  <c r="N417" i="13"/>
  <c r="N418" i="13"/>
  <c r="N419" i="13"/>
  <c r="N420" i="13"/>
  <c r="N421" i="13"/>
  <c r="N422" i="13"/>
  <c r="N423" i="13"/>
  <c r="N424" i="13"/>
  <c r="N425" i="13"/>
  <c r="N426" i="13"/>
  <c r="N427" i="13"/>
  <c r="N428" i="13"/>
  <c r="N429" i="13"/>
  <c r="N430" i="13"/>
  <c r="N431" i="13"/>
  <c r="N432" i="13"/>
  <c r="N433" i="13"/>
  <c r="N434" i="13"/>
  <c r="N435" i="13"/>
  <c r="N436" i="13"/>
  <c r="N437" i="13"/>
  <c r="N438" i="13"/>
  <c r="N439" i="13"/>
  <c r="N440" i="13"/>
  <c r="N441" i="13"/>
  <c r="N442" i="13"/>
  <c r="N443" i="13"/>
  <c r="N444" i="13"/>
  <c r="N445" i="13"/>
  <c r="N446" i="13"/>
  <c r="N447" i="13"/>
  <c r="N448" i="13"/>
  <c r="N449" i="13"/>
  <c r="N450" i="13"/>
  <c r="N451" i="13"/>
  <c r="N452" i="13"/>
  <c r="N453" i="13"/>
  <c r="N454" i="13"/>
  <c r="N455" i="13"/>
  <c r="N456" i="13"/>
  <c r="N457" i="13"/>
  <c r="N458" i="13"/>
  <c r="N459" i="13"/>
  <c r="N460" i="13"/>
  <c r="N461" i="13"/>
  <c r="N462" i="13"/>
  <c r="N463" i="13"/>
  <c r="N464" i="13"/>
  <c r="N465" i="13"/>
  <c r="N466" i="13"/>
  <c r="N467" i="13"/>
  <c r="N468" i="13"/>
  <c r="N469" i="13"/>
  <c r="N470" i="13"/>
  <c r="N471" i="13"/>
  <c r="N472" i="13"/>
  <c r="N473" i="13"/>
  <c r="N474" i="13"/>
  <c r="N475" i="13"/>
  <c r="N476" i="13"/>
  <c r="N477" i="13"/>
  <c r="N478" i="13"/>
  <c r="N479" i="13"/>
  <c r="N480" i="13"/>
  <c r="N481" i="13"/>
  <c r="N482" i="13"/>
  <c r="N483" i="13"/>
  <c r="N484" i="13"/>
  <c r="N485" i="13"/>
  <c r="N486" i="13"/>
  <c r="N487" i="13"/>
  <c r="N488" i="13"/>
  <c r="N489" i="13"/>
  <c r="N490" i="13"/>
  <c r="N491" i="13"/>
  <c r="N492" i="13"/>
  <c r="N493" i="13"/>
  <c r="N494" i="13"/>
  <c r="N495" i="13"/>
  <c r="N496" i="13"/>
  <c r="N497" i="13"/>
  <c r="N498" i="13"/>
  <c r="N499" i="13"/>
  <c r="N500" i="13"/>
  <c r="N501" i="13"/>
  <c r="N502" i="13"/>
  <c r="N503" i="13"/>
  <c r="N504" i="13"/>
  <c r="N505" i="13"/>
  <c r="N506" i="13"/>
  <c r="N507" i="13"/>
  <c r="N508" i="13"/>
  <c r="N509" i="13"/>
  <c r="N510" i="13"/>
  <c r="N511" i="13"/>
  <c r="N512" i="13"/>
  <c r="N513" i="13"/>
  <c r="N514" i="13"/>
  <c r="N468" i="15"/>
  <c r="N469" i="15"/>
  <c r="N470" i="15"/>
  <c r="N471" i="15"/>
  <c r="N472" i="15"/>
  <c r="N473" i="15"/>
  <c r="N474" i="15"/>
  <c r="N475" i="15"/>
  <c r="N476" i="15"/>
  <c r="N477" i="15"/>
  <c r="N478" i="15"/>
  <c r="N479" i="15"/>
  <c r="N480" i="15"/>
  <c r="N481" i="15"/>
  <c r="N482" i="15"/>
  <c r="N483" i="15"/>
  <c r="N484" i="15"/>
  <c r="N485" i="15"/>
  <c r="N486" i="15"/>
  <c r="N487" i="15"/>
  <c r="N488" i="15"/>
  <c r="N489" i="15"/>
  <c r="N490" i="15"/>
  <c r="N491" i="15"/>
  <c r="N492" i="15"/>
  <c r="N493" i="15"/>
  <c r="N494" i="15"/>
  <c r="N495" i="15"/>
  <c r="N496" i="15"/>
  <c r="N497" i="15"/>
  <c r="N498" i="15"/>
  <c r="N499" i="15"/>
  <c r="N500" i="15"/>
  <c r="N501" i="15"/>
  <c r="N502" i="15"/>
  <c r="N503" i="15"/>
  <c r="N504" i="15"/>
  <c r="N505" i="15"/>
  <c r="N506" i="15"/>
  <c r="N507" i="15"/>
  <c r="N508" i="15"/>
  <c r="N509" i="15"/>
  <c r="N510" i="15"/>
  <c r="N511" i="15"/>
  <c r="N512" i="15"/>
  <c r="N513" i="15"/>
  <c r="N514" i="15"/>
  <c r="N515" i="15"/>
  <c r="N468" i="16"/>
  <c r="N469" i="16"/>
  <c r="N470" i="16"/>
  <c r="N471" i="16"/>
  <c r="N472" i="16"/>
  <c r="N473" i="16"/>
  <c r="N474" i="16"/>
  <c r="N475" i="16"/>
  <c r="N476" i="16"/>
  <c r="N477" i="16"/>
  <c r="N478" i="16"/>
  <c r="N479" i="16"/>
  <c r="N480" i="16"/>
  <c r="N481" i="16"/>
  <c r="N482" i="16"/>
  <c r="N483" i="16"/>
  <c r="N484" i="16"/>
  <c r="N485" i="16"/>
  <c r="N486" i="16"/>
  <c r="N487" i="16"/>
  <c r="N488" i="16"/>
  <c r="N489" i="16"/>
  <c r="N490" i="16"/>
  <c r="N491" i="16"/>
  <c r="N492" i="16"/>
  <c r="N493" i="16"/>
  <c r="N494" i="16"/>
  <c r="N495" i="16"/>
  <c r="N496" i="16"/>
  <c r="N497" i="16"/>
  <c r="N498" i="16"/>
  <c r="N499" i="16"/>
  <c r="N500" i="16"/>
  <c r="N501" i="16"/>
  <c r="N502" i="16"/>
  <c r="N503" i="16"/>
  <c r="N504" i="16"/>
  <c r="N505" i="16"/>
  <c r="N506" i="16"/>
  <c r="N507" i="16"/>
  <c r="N508" i="16"/>
  <c r="N509" i="16"/>
  <c r="N510" i="16"/>
  <c r="N511" i="16"/>
  <c r="N512" i="16"/>
  <c r="N513" i="16"/>
  <c r="N514" i="16"/>
  <c r="N515" i="16"/>
  <c r="N296" i="18"/>
  <c r="N297" i="18"/>
  <c r="N298" i="18"/>
  <c r="N299" i="18"/>
  <c r="N300" i="18"/>
  <c r="N301" i="18"/>
  <c r="N302" i="18"/>
  <c r="N303" i="18"/>
  <c r="N304" i="18"/>
  <c r="N305" i="18"/>
  <c r="N306" i="18"/>
  <c r="N307" i="18"/>
  <c r="N308" i="18"/>
  <c r="N309" i="18"/>
  <c r="N310" i="18"/>
  <c r="N311" i="18"/>
  <c r="N312" i="18"/>
  <c r="N313" i="18"/>
  <c r="N314" i="18"/>
  <c r="N315" i="18"/>
  <c r="N316" i="18"/>
  <c r="N317" i="18"/>
  <c r="N318" i="18"/>
  <c r="N319" i="18"/>
  <c r="N320" i="18"/>
  <c r="N321" i="18"/>
  <c r="N322" i="18"/>
  <c r="N323" i="18"/>
  <c r="N324" i="18"/>
  <c r="N325" i="18"/>
  <c r="N326" i="18"/>
  <c r="N327" i="18"/>
  <c r="N328" i="18"/>
  <c r="N329" i="18"/>
  <c r="N330" i="18"/>
  <c r="N331" i="18"/>
  <c r="N332" i="18"/>
  <c r="N333" i="18"/>
  <c r="N334" i="18"/>
  <c r="N335" i="18"/>
  <c r="N336" i="18"/>
  <c r="N337" i="18"/>
  <c r="N338" i="18"/>
  <c r="N339" i="18"/>
  <c r="N340" i="18"/>
  <c r="N341" i="18"/>
  <c r="N342" i="18"/>
  <c r="N343" i="18"/>
  <c r="N344" i="18"/>
  <c r="N345" i="18"/>
  <c r="N346" i="18"/>
  <c r="N347" i="18"/>
  <c r="N348" i="18"/>
  <c r="N349" i="18"/>
  <c r="N350" i="18"/>
  <c r="N351" i="18"/>
  <c r="N352" i="18"/>
  <c r="N353" i="18"/>
  <c r="N354" i="18"/>
  <c r="N355" i="18"/>
  <c r="N356" i="18"/>
  <c r="N357" i="18"/>
  <c r="N358" i="18"/>
  <c r="N359" i="18"/>
  <c r="N360" i="18"/>
  <c r="N361" i="18"/>
  <c r="N362" i="18"/>
  <c r="N363" i="18"/>
  <c r="N364" i="18"/>
  <c r="N365" i="18"/>
  <c r="N366" i="18"/>
  <c r="N367" i="18"/>
  <c r="N368" i="18"/>
  <c r="N369" i="18"/>
  <c r="N370" i="18"/>
  <c r="N371" i="18"/>
  <c r="N372" i="18"/>
  <c r="N373" i="18"/>
  <c r="N374" i="18"/>
  <c r="N375" i="18"/>
  <c r="N376" i="18"/>
  <c r="N377" i="18"/>
  <c r="N378" i="18"/>
  <c r="N379" i="18"/>
  <c r="N380" i="18"/>
  <c r="N381" i="18"/>
  <c r="N382" i="18"/>
  <c r="N383" i="18"/>
  <c r="N384" i="18"/>
  <c r="N385" i="18"/>
  <c r="N386" i="18"/>
  <c r="N387" i="18"/>
  <c r="N179" i="9"/>
  <c r="N180" i="9"/>
  <c r="N181" i="9"/>
  <c r="N182" i="9"/>
  <c r="N183" i="9"/>
  <c r="N184" i="9"/>
  <c r="N185" i="9"/>
  <c r="N186" i="9"/>
  <c r="N187" i="9"/>
  <c r="N188" i="9"/>
  <c r="N189" i="9"/>
  <c r="N190" i="9"/>
  <c r="N191" i="9"/>
  <c r="N192" i="9"/>
  <c r="N193" i="9"/>
  <c r="N194" i="9"/>
  <c r="N195" i="9"/>
  <c r="N196" i="9"/>
  <c r="N197" i="9"/>
  <c r="N198" i="9"/>
  <c r="N199" i="9"/>
  <c r="N200" i="9"/>
  <c r="N201" i="9"/>
  <c r="N202" i="9"/>
  <c r="N203" i="9"/>
  <c r="N204" i="9"/>
  <c r="N205" i="9"/>
  <c r="N206" i="9"/>
  <c r="N207" i="9"/>
  <c r="N208" i="9"/>
  <c r="N209" i="9"/>
  <c r="N210" i="9"/>
  <c r="N211" i="9"/>
  <c r="N212" i="9"/>
  <c r="N213" i="9"/>
  <c r="N214" i="9"/>
  <c r="N215" i="9"/>
  <c r="N216" i="9"/>
  <c r="N217" i="9"/>
  <c r="N218" i="9"/>
  <c r="N219" i="9"/>
  <c r="N220" i="9"/>
  <c r="N221" i="9"/>
  <c r="N222" i="9"/>
  <c r="N223" i="9"/>
  <c r="N224" i="9"/>
  <c r="N225" i="9"/>
  <c r="N226" i="9"/>
  <c r="N227" i="9"/>
  <c r="N228" i="9"/>
  <c r="N229" i="9"/>
  <c r="N230" i="9"/>
  <c r="N231" i="9"/>
  <c r="N232" i="9"/>
  <c r="N233" i="9"/>
  <c r="N234" i="9"/>
  <c r="N235" i="9"/>
  <c r="N236" i="9"/>
  <c r="N237" i="9"/>
  <c r="N238" i="9"/>
  <c r="N239" i="9"/>
  <c r="N240" i="9"/>
  <c r="N241" i="9"/>
  <c r="N242" i="9"/>
  <c r="N243" i="9"/>
  <c r="N244" i="9"/>
  <c r="N245" i="9"/>
  <c r="N246" i="9"/>
  <c r="N247" i="9"/>
  <c r="N248" i="9"/>
  <c r="N249" i="9"/>
  <c r="N250" i="9"/>
  <c r="N251" i="9"/>
  <c r="N252" i="9"/>
  <c r="N253" i="9"/>
  <c r="N254" i="9"/>
  <c r="N255" i="9"/>
  <c r="N256" i="9"/>
  <c r="N257" i="9"/>
  <c r="N258" i="9"/>
  <c r="N259" i="9"/>
  <c r="N260" i="9"/>
  <c r="N261" i="9"/>
  <c r="N262" i="9"/>
  <c r="N263" i="9"/>
  <c r="N264" i="9"/>
  <c r="N265" i="9"/>
  <c r="N266" i="9"/>
  <c r="N267" i="9"/>
  <c r="N268" i="9"/>
  <c r="N269" i="9"/>
  <c r="N270" i="9"/>
  <c r="N271" i="9"/>
  <c r="N272" i="9"/>
  <c r="N273" i="9"/>
  <c r="N274" i="9"/>
  <c r="N275" i="9"/>
  <c r="N276" i="9"/>
  <c r="N277" i="9"/>
  <c r="N278" i="9"/>
  <c r="N279" i="9"/>
  <c r="N280" i="9"/>
  <c r="N281" i="9"/>
  <c r="N282" i="9"/>
  <c r="N283" i="9"/>
  <c r="N284" i="9"/>
  <c r="N285" i="9"/>
  <c r="N286" i="9"/>
  <c r="N287" i="9"/>
  <c r="N288" i="9"/>
  <c r="N289" i="9"/>
  <c r="N290" i="9"/>
  <c r="N291" i="9"/>
  <c r="N292" i="9"/>
  <c r="N293" i="9"/>
  <c r="N294" i="9"/>
  <c r="N295" i="9"/>
  <c r="N296" i="9"/>
  <c r="N297" i="9"/>
  <c r="N298" i="9"/>
  <c r="N299" i="9"/>
  <c r="N300" i="9"/>
  <c r="N301" i="9"/>
  <c r="N302" i="9"/>
  <c r="N303" i="9"/>
  <c r="N304" i="9"/>
  <c r="N305" i="9"/>
  <c r="N306" i="9"/>
  <c r="N307" i="9"/>
  <c r="N308" i="9"/>
  <c r="N309" i="9"/>
  <c r="N310" i="9"/>
  <c r="N311" i="9"/>
  <c r="N312" i="9"/>
  <c r="N313" i="9"/>
  <c r="N314" i="9"/>
  <c r="N315" i="9"/>
  <c r="N316" i="9"/>
  <c r="N317" i="9"/>
  <c r="N318" i="9"/>
  <c r="N319" i="9"/>
  <c r="N320" i="9"/>
  <c r="N321" i="9"/>
  <c r="N322" i="9"/>
  <c r="N323" i="9"/>
  <c r="N324" i="9"/>
  <c r="N325" i="9"/>
  <c r="N326" i="9"/>
  <c r="N327" i="9"/>
  <c r="N328" i="9"/>
  <c r="N329" i="9"/>
  <c r="N330" i="9"/>
  <c r="N331" i="9"/>
  <c r="N332" i="9"/>
  <c r="N333" i="9"/>
  <c r="N334" i="9"/>
  <c r="H251" i="11"/>
  <c r="H252" i="11"/>
  <c r="H253" i="11"/>
  <c r="H254" i="11"/>
  <c r="H255" i="11"/>
  <c r="H256" i="11"/>
  <c r="H257" i="11"/>
  <c r="H258" i="11"/>
  <c r="H259" i="11"/>
  <c r="H260" i="11"/>
  <c r="H261" i="11"/>
  <c r="H262" i="11"/>
  <c r="H263" i="11"/>
  <c r="H264" i="11"/>
  <c r="H265" i="11"/>
  <c r="H266" i="11"/>
  <c r="H267" i="11"/>
  <c r="H268" i="11"/>
  <c r="H269" i="11"/>
  <c r="H270" i="11"/>
  <c r="H271" i="11"/>
  <c r="H272" i="11"/>
  <c r="H273" i="11"/>
  <c r="H274" i="11"/>
  <c r="H275" i="11"/>
  <c r="H276" i="11"/>
  <c r="H277" i="11"/>
  <c r="H278" i="11"/>
  <c r="H279" i="11"/>
  <c r="H280" i="11"/>
  <c r="H281" i="11"/>
  <c r="H282" i="11"/>
  <c r="H283" i="11"/>
  <c r="H284" i="11"/>
  <c r="H285" i="11"/>
  <c r="H286" i="11"/>
  <c r="H287" i="11"/>
  <c r="H288" i="11"/>
  <c r="H289" i="11"/>
  <c r="H290" i="11"/>
  <c r="H291" i="11"/>
  <c r="H292" i="11"/>
  <c r="H293" i="11"/>
  <c r="H294" i="11"/>
  <c r="H295" i="11"/>
  <c r="H296" i="11"/>
  <c r="H297" i="11"/>
  <c r="H298" i="11"/>
  <c r="H299" i="11"/>
  <c r="H300" i="11"/>
  <c r="H301" i="11"/>
  <c r="H302" i="11"/>
  <c r="H303" i="11"/>
  <c r="H304" i="11"/>
  <c r="H305" i="11"/>
  <c r="H306" i="11"/>
  <c r="H307" i="11"/>
  <c r="H308" i="11"/>
  <c r="H309" i="11"/>
  <c r="H310" i="11"/>
  <c r="H311" i="11"/>
  <c r="H312" i="11"/>
  <c r="H313" i="11"/>
  <c r="H314" i="11"/>
  <c r="H315" i="11"/>
  <c r="H316" i="11"/>
  <c r="H317" i="11"/>
  <c r="H318" i="11"/>
  <c r="H319" i="11"/>
  <c r="H320" i="11"/>
  <c r="H321" i="11"/>
  <c r="H322" i="11"/>
  <c r="H323" i="11"/>
  <c r="H324" i="11"/>
  <c r="H325" i="11"/>
  <c r="H326" i="11"/>
  <c r="H327" i="11"/>
  <c r="H328" i="11"/>
  <c r="H329" i="11"/>
  <c r="H330" i="11"/>
  <c r="H331" i="11"/>
  <c r="H332" i="11"/>
  <c r="H333" i="11"/>
  <c r="H334" i="11"/>
  <c r="H335" i="11"/>
  <c r="H336" i="11"/>
  <c r="H337" i="11"/>
  <c r="H338" i="11"/>
  <c r="H339" i="11"/>
  <c r="H340" i="11"/>
  <c r="H341" i="11"/>
  <c r="H342" i="11"/>
  <c r="H343" i="11"/>
  <c r="H344" i="11"/>
  <c r="H345" i="11"/>
  <c r="H346" i="11"/>
  <c r="H347" i="11"/>
  <c r="H348" i="11"/>
  <c r="H349" i="11"/>
  <c r="H350" i="11"/>
  <c r="H351" i="11"/>
  <c r="H352" i="11"/>
  <c r="H353" i="11"/>
  <c r="H354" i="11"/>
  <c r="H355" i="11"/>
  <c r="H356" i="11"/>
  <c r="H357" i="11"/>
  <c r="H358" i="11"/>
  <c r="H359" i="11"/>
  <c r="H360" i="11"/>
  <c r="H361" i="11"/>
  <c r="H362" i="11"/>
  <c r="H363" i="11"/>
  <c r="H364" i="11"/>
  <c r="H365" i="11"/>
  <c r="H366" i="11"/>
  <c r="H367" i="11"/>
  <c r="H368" i="11"/>
  <c r="H369" i="11"/>
  <c r="H370" i="11"/>
  <c r="H371" i="11"/>
  <c r="H372" i="11"/>
  <c r="H373" i="11"/>
  <c r="H374" i="11"/>
  <c r="H375" i="11"/>
  <c r="H376" i="11"/>
  <c r="H377" i="11"/>
  <c r="H378" i="11"/>
  <c r="H379" i="11"/>
  <c r="H380" i="11"/>
  <c r="H381" i="11"/>
  <c r="H382" i="11"/>
  <c r="H383" i="11"/>
  <c r="H384" i="11"/>
  <c r="H333" i="13"/>
  <c r="H334" i="13"/>
  <c r="H335" i="13"/>
  <c r="H336" i="13"/>
  <c r="H337" i="13"/>
  <c r="H338" i="13"/>
  <c r="H339" i="13"/>
  <c r="H340" i="13"/>
  <c r="H341" i="13"/>
  <c r="H342" i="13"/>
  <c r="H343" i="13"/>
  <c r="H344" i="13"/>
  <c r="H345" i="13"/>
  <c r="H346" i="13"/>
  <c r="H347" i="13"/>
  <c r="H348" i="13"/>
  <c r="H349" i="13"/>
  <c r="H350" i="13"/>
  <c r="H351" i="13"/>
  <c r="H352" i="13"/>
  <c r="H353" i="13"/>
  <c r="H354" i="13"/>
  <c r="H355" i="13"/>
  <c r="H356" i="13"/>
  <c r="H357" i="13"/>
  <c r="H358" i="13"/>
  <c r="H359" i="13"/>
  <c r="H360" i="13"/>
  <c r="H361" i="13"/>
  <c r="H362" i="13"/>
  <c r="H363" i="13"/>
  <c r="H364" i="13"/>
  <c r="H365" i="13"/>
  <c r="H366" i="13"/>
  <c r="H367" i="13"/>
  <c r="H368" i="13"/>
  <c r="H369" i="13"/>
  <c r="H370" i="13"/>
  <c r="H371" i="13"/>
  <c r="H372" i="13"/>
  <c r="H373" i="13"/>
  <c r="H374" i="13"/>
  <c r="H375" i="13"/>
  <c r="H376" i="13"/>
  <c r="H377" i="13"/>
  <c r="H378" i="13"/>
  <c r="H379" i="13"/>
  <c r="H380" i="13"/>
  <c r="H381" i="13"/>
  <c r="H382" i="13"/>
  <c r="H383" i="13"/>
  <c r="H384" i="13"/>
  <c r="H385" i="13"/>
  <c r="H386" i="13"/>
  <c r="H387" i="13"/>
  <c r="H388" i="13"/>
  <c r="H389" i="13"/>
  <c r="H390" i="13"/>
  <c r="H391" i="13"/>
  <c r="H392" i="13"/>
  <c r="H393" i="13"/>
  <c r="H394" i="13"/>
  <c r="H395" i="13"/>
  <c r="H396" i="13"/>
  <c r="H397" i="13"/>
  <c r="H398" i="13"/>
  <c r="H399" i="13"/>
  <c r="H400" i="13"/>
  <c r="H401" i="13"/>
  <c r="H402" i="13"/>
  <c r="H403" i="13"/>
  <c r="H404" i="13"/>
  <c r="H405" i="13"/>
  <c r="H406" i="13"/>
  <c r="H407" i="13"/>
  <c r="H408" i="13"/>
  <c r="H409" i="13"/>
  <c r="H410" i="13"/>
  <c r="H411" i="13"/>
  <c r="H412" i="13"/>
  <c r="H413" i="13"/>
  <c r="H414" i="13"/>
  <c r="H415" i="13"/>
  <c r="H416" i="13"/>
  <c r="H417" i="13"/>
  <c r="H418" i="13"/>
  <c r="H419" i="13"/>
  <c r="H420" i="13"/>
  <c r="H421" i="13"/>
  <c r="H422" i="13"/>
  <c r="H423" i="13"/>
  <c r="H424" i="13"/>
  <c r="H425" i="13"/>
  <c r="H426" i="13"/>
  <c r="H427" i="13"/>
  <c r="H428" i="13"/>
  <c r="H429" i="13"/>
  <c r="H430" i="13"/>
  <c r="H431" i="13"/>
  <c r="H432" i="13"/>
  <c r="H433" i="13"/>
  <c r="H434" i="13"/>
  <c r="H435" i="13"/>
  <c r="H436" i="13"/>
  <c r="H437" i="13"/>
  <c r="H438" i="13"/>
  <c r="H439" i="13"/>
  <c r="H440" i="13"/>
  <c r="H441" i="13"/>
  <c r="H442" i="13"/>
  <c r="H443" i="13"/>
  <c r="H444" i="13"/>
  <c r="H445" i="13"/>
  <c r="H446" i="13"/>
  <c r="H447" i="13"/>
  <c r="H448" i="13"/>
  <c r="H449" i="13"/>
  <c r="H450" i="13"/>
  <c r="H451" i="13"/>
  <c r="H452" i="13"/>
  <c r="H453" i="13"/>
  <c r="H454" i="13"/>
  <c r="H455" i="13"/>
  <c r="H456" i="13"/>
  <c r="H457" i="13"/>
  <c r="H458" i="13"/>
  <c r="H459" i="13"/>
  <c r="H460" i="13"/>
  <c r="H461" i="13"/>
  <c r="H462" i="13"/>
  <c r="H463" i="13"/>
  <c r="H464" i="13"/>
  <c r="H465" i="13"/>
  <c r="H466" i="13"/>
  <c r="H333" i="18"/>
  <c r="H334" i="18"/>
  <c r="H335" i="18"/>
  <c r="H336" i="18"/>
  <c r="H337" i="18"/>
  <c r="H338" i="18"/>
  <c r="H339" i="18"/>
  <c r="H340" i="18"/>
  <c r="H341" i="18"/>
  <c r="H342" i="18"/>
  <c r="H343" i="18"/>
  <c r="G3459" i="38" a="1"/>
  <c r="G3459" i="38"/>
  <c r="H344" i="18"/>
  <c r="H345" i="18"/>
  <c r="H346" i="18"/>
  <c r="H347" i="18"/>
  <c r="H348" i="18"/>
  <c r="H349" i="18"/>
  <c r="H350" i="18"/>
  <c r="G3466" i="38" a="1"/>
  <c r="G3466" i="38"/>
  <c r="H351" i="18"/>
  <c r="G3467" i="38" a="1"/>
  <c r="G3467" i="38"/>
  <c r="H352" i="18"/>
  <c r="H353" i="18"/>
  <c r="H354" i="18"/>
  <c r="H355" i="18"/>
  <c r="H356" i="18"/>
  <c r="H357" i="18"/>
  <c r="H358" i="18"/>
  <c r="H359" i="18"/>
  <c r="H360" i="18"/>
  <c r="H361" i="18"/>
  <c r="H362" i="18"/>
  <c r="H363" i="18"/>
  <c r="H364" i="18"/>
  <c r="H365" i="18"/>
  <c r="H366" i="18"/>
  <c r="H367" i="18"/>
  <c r="H368" i="18"/>
  <c r="H369" i="18"/>
  <c r="H370" i="18"/>
  <c r="H371" i="18"/>
  <c r="G3487" i="38" a="1"/>
  <c r="G3487" i="38"/>
  <c r="H372" i="18"/>
  <c r="H373" i="18"/>
  <c r="H374" i="18"/>
  <c r="H375" i="18"/>
  <c r="H376" i="18"/>
  <c r="H377" i="18"/>
  <c r="H378" i="18"/>
  <c r="H379" i="18"/>
  <c r="H380" i="18"/>
  <c r="H381" i="18"/>
  <c r="H382" i="18"/>
  <c r="H383" i="18"/>
  <c r="H384" i="18"/>
  <c r="H385" i="18"/>
  <c r="G3501" i="38" a="1"/>
  <c r="G3501" i="38"/>
  <c r="H386" i="18"/>
  <c r="H387" i="18"/>
  <c r="H187" i="9"/>
  <c r="H188" i="9"/>
  <c r="H189" i="9"/>
  <c r="H190" i="9"/>
  <c r="H191" i="9"/>
  <c r="H192" i="9"/>
  <c r="H193" i="9"/>
  <c r="H194" i="9"/>
  <c r="H195" i="9"/>
  <c r="H196" i="9"/>
  <c r="H197" i="9"/>
  <c r="H198" i="9"/>
  <c r="H199" i="9"/>
  <c r="H200" i="9"/>
  <c r="H201" i="9"/>
  <c r="H202" i="9"/>
  <c r="H203" i="9"/>
  <c r="H218" i="9"/>
  <c r="H219" i="9"/>
  <c r="H220" i="9"/>
  <c r="H221" i="9"/>
  <c r="H222" i="9"/>
  <c r="H223" i="9"/>
  <c r="H224" i="9"/>
  <c r="H225" i="9"/>
  <c r="H226" i="9"/>
  <c r="H227" i="9"/>
  <c r="H228" i="9"/>
  <c r="H229" i="9"/>
  <c r="H230" i="9"/>
  <c r="H231" i="9"/>
  <c r="H232" i="9"/>
  <c r="H233" i="9"/>
  <c r="H234" i="9"/>
  <c r="H235" i="9"/>
  <c r="H236" i="9"/>
  <c r="H237" i="9"/>
  <c r="H238" i="9"/>
  <c r="H239" i="9"/>
  <c r="H240" i="9"/>
  <c r="H241" i="9"/>
  <c r="H242" i="9"/>
  <c r="H243" i="9"/>
  <c r="H244" i="9"/>
  <c r="H245" i="9"/>
  <c r="H246" i="9"/>
  <c r="H247" i="9"/>
  <c r="H248" i="9"/>
  <c r="H249" i="9"/>
  <c r="H250" i="9"/>
  <c r="H251" i="9"/>
  <c r="H252" i="9"/>
  <c r="H253" i="9"/>
  <c r="H254" i="9"/>
  <c r="H255" i="9"/>
  <c r="H256" i="9"/>
  <c r="H257" i="9"/>
  <c r="H258" i="9"/>
  <c r="H259" i="9"/>
  <c r="H260" i="9"/>
  <c r="H261" i="9"/>
  <c r="H262" i="9"/>
  <c r="H263" i="9"/>
  <c r="H264" i="9"/>
  <c r="H265" i="9"/>
  <c r="H266" i="9"/>
  <c r="H267" i="9"/>
  <c r="H268" i="9"/>
  <c r="H269" i="9"/>
  <c r="H270" i="9"/>
  <c r="H271" i="9"/>
  <c r="H272" i="9"/>
  <c r="H273" i="9"/>
  <c r="H274" i="9"/>
  <c r="H275" i="9"/>
  <c r="H276" i="9"/>
  <c r="H277" i="9"/>
  <c r="H278" i="9"/>
  <c r="H279" i="9"/>
  <c r="H280" i="9"/>
  <c r="H281" i="9"/>
  <c r="H282" i="9"/>
  <c r="H283" i="9"/>
  <c r="H284" i="9"/>
  <c r="H285" i="9"/>
  <c r="H286" i="9"/>
  <c r="L12" i="42"/>
  <c r="L13" i="42"/>
  <c r="L14" i="42"/>
  <c r="L15" i="42"/>
  <c r="L16" i="42"/>
  <c r="L17" i="42"/>
  <c r="L18" i="42"/>
  <c r="L19" i="42"/>
  <c r="L20" i="42"/>
  <c r="L21" i="42"/>
  <c r="L22" i="42"/>
  <c r="L23" i="42"/>
  <c r="L24" i="42"/>
  <c r="L25" i="42"/>
  <c r="L26" i="42"/>
  <c r="L27" i="42"/>
  <c r="L28" i="42"/>
  <c r="L29" i="42"/>
  <c r="L30" i="42"/>
  <c r="L31" i="42"/>
  <c r="L32" i="42"/>
  <c r="L33" i="42"/>
  <c r="L34" i="42"/>
  <c r="L35" i="42"/>
  <c r="L36" i="42"/>
  <c r="L37" i="42"/>
  <c r="L38" i="42"/>
  <c r="L39" i="42"/>
  <c r="L40" i="42"/>
  <c r="L41" i="42"/>
  <c r="L42" i="42"/>
  <c r="L43" i="42"/>
  <c r="L44" i="42"/>
  <c r="L45" i="42"/>
  <c r="L46" i="42"/>
  <c r="L47" i="42"/>
  <c r="L48" i="42"/>
  <c r="L49" i="42"/>
  <c r="L50" i="42"/>
  <c r="L51" i="42"/>
  <c r="L52" i="42"/>
  <c r="L53" i="42"/>
  <c r="L54" i="42"/>
  <c r="L55" i="42"/>
  <c r="L56" i="42"/>
  <c r="L57" i="42"/>
  <c r="L58" i="42"/>
  <c r="L59" i="42"/>
  <c r="L60" i="42"/>
  <c r="L61" i="42"/>
  <c r="L62" i="42"/>
  <c r="L63" i="42"/>
  <c r="L64" i="42"/>
  <c r="L65" i="42"/>
  <c r="L66" i="42"/>
  <c r="L67" i="42"/>
  <c r="L68" i="42"/>
  <c r="L69" i="42"/>
  <c r="L70" i="42"/>
  <c r="L71" i="42"/>
  <c r="L72" i="42"/>
  <c r="L73" i="42"/>
  <c r="L74" i="42"/>
  <c r="L75" i="42"/>
  <c r="L76" i="42"/>
  <c r="L77" i="42"/>
  <c r="L78" i="42"/>
  <c r="L79" i="42"/>
  <c r="L80" i="42"/>
  <c r="L81" i="42"/>
  <c r="L82" i="42"/>
  <c r="L83" i="42"/>
  <c r="L84" i="42"/>
  <c r="L85" i="42"/>
  <c r="L86" i="42"/>
  <c r="L87" i="42"/>
  <c r="L88" i="42"/>
  <c r="L89" i="42"/>
  <c r="L90" i="42"/>
  <c r="L91" i="42"/>
  <c r="L92" i="42"/>
  <c r="L93" i="42"/>
  <c r="L94" i="42"/>
  <c r="L95" i="42"/>
  <c r="L96" i="42"/>
  <c r="L97" i="42"/>
  <c r="L98" i="42"/>
  <c r="L99" i="42"/>
  <c r="L100" i="42"/>
  <c r="L101" i="42"/>
  <c r="L102" i="42"/>
  <c r="L103" i="42"/>
  <c r="L104" i="42"/>
  <c r="L105" i="42"/>
  <c r="L106" i="42"/>
  <c r="L107" i="42"/>
  <c r="L108" i="42"/>
  <c r="L109" i="42"/>
  <c r="L110" i="42"/>
  <c r="L111" i="42"/>
  <c r="L112" i="42"/>
  <c r="L113" i="42"/>
  <c r="L114" i="42"/>
  <c r="L115" i="42"/>
  <c r="L116" i="42"/>
  <c r="L117" i="42"/>
  <c r="L118" i="42"/>
  <c r="L119" i="42"/>
  <c r="L120" i="42"/>
  <c r="L121" i="42"/>
  <c r="L122" i="42"/>
  <c r="L123" i="42"/>
  <c r="L124" i="42"/>
  <c r="L125" i="42"/>
  <c r="L126" i="42"/>
  <c r="L127" i="42"/>
  <c r="L128" i="42"/>
  <c r="L129" i="42"/>
  <c r="L130" i="42"/>
  <c r="L131" i="42"/>
  <c r="V134" i="40"/>
  <c r="V135" i="40"/>
  <c r="V136" i="40"/>
  <c r="V137" i="40"/>
  <c r="V138" i="40"/>
  <c r="V139" i="40"/>
  <c r="V140" i="40"/>
  <c r="V141" i="40"/>
  <c r="V142" i="40"/>
  <c r="V143" i="40"/>
  <c r="V144" i="40"/>
  <c r="V145" i="40"/>
  <c r="V146" i="40"/>
  <c r="V147" i="40"/>
  <c r="V148" i="40"/>
  <c r="V149" i="40"/>
  <c r="V150" i="40"/>
  <c r="V151" i="40"/>
  <c r="V152" i="40"/>
  <c r="V153" i="40"/>
  <c r="V154" i="40"/>
  <c r="V333" i="40"/>
  <c r="V317" i="5"/>
  <c r="V134" i="7"/>
  <c r="V135" i="7"/>
  <c r="V136" i="7"/>
  <c r="V137" i="7"/>
  <c r="V138" i="7"/>
  <c r="V139" i="7"/>
  <c r="V140" i="7"/>
  <c r="V141" i="7"/>
  <c r="V142" i="7"/>
  <c r="V143" i="7"/>
  <c r="V144" i="7"/>
  <c r="V145" i="7"/>
  <c r="V146" i="7"/>
  <c r="V147" i="7"/>
  <c r="V148" i="7"/>
  <c r="V149" i="7"/>
  <c r="V150" i="7"/>
  <c r="V151" i="7"/>
  <c r="V152" i="7"/>
  <c r="V153" i="7"/>
  <c r="V154" i="7"/>
  <c r="V155" i="7"/>
  <c r="V156" i="7"/>
  <c r="V157" i="7"/>
  <c r="V158" i="7"/>
  <c r="V159" i="7"/>
  <c r="V160" i="7"/>
  <c r="V161" i="7"/>
  <c r="V162" i="7"/>
  <c r="V163" i="7"/>
  <c r="V164" i="7"/>
  <c r="V165" i="7"/>
  <c r="V166" i="7"/>
  <c r="V167" i="7"/>
  <c r="V168" i="7"/>
  <c r="V169" i="7"/>
  <c r="V170" i="7"/>
  <c r="V171" i="7"/>
  <c r="V172" i="7"/>
  <c r="V173" i="7"/>
  <c r="V174" i="7"/>
  <c r="V175" i="7"/>
  <c r="V176" i="7"/>
  <c r="V177" i="7"/>
  <c r="V178" i="7"/>
  <c r="V179" i="7"/>
  <c r="V180" i="7"/>
  <c r="V181" i="7"/>
  <c r="V182" i="7"/>
  <c r="V183" i="7"/>
  <c r="V184" i="7"/>
  <c r="V185" i="7"/>
  <c r="V186" i="7"/>
  <c r="V187" i="7"/>
  <c r="V188" i="7"/>
  <c r="V189" i="7"/>
  <c r="V190" i="7"/>
  <c r="V191" i="7"/>
  <c r="V192" i="7"/>
  <c r="V193" i="7"/>
  <c r="V194" i="7"/>
  <c r="V195" i="7"/>
  <c r="V196" i="7"/>
  <c r="V197" i="7"/>
  <c r="V198" i="7"/>
  <c r="V199" i="7"/>
  <c r="V200" i="7"/>
  <c r="V201" i="7"/>
  <c r="V202" i="7"/>
  <c r="V203" i="7"/>
  <c r="V204" i="7"/>
  <c r="V205" i="7"/>
  <c r="V206" i="7"/>
  <c r="V96" i="9"/>
  <c r="V97" i="9"/>
  <c r="V98" i="9"/>
  <c r="V99" i="9"/>
  <c r="V100" i="9"/>
  <c r="V101" i="9"/>
  <c r="V102" i="9"/>
  <c r="V103" i="9"/>
  <c r="V104" i="9"/>
  <c r="V105" i="9"/>
  <c r="V106" i="9"/>
  <c r="V107" i="9"/>
  <c r="V108" i="9"/>
  <c r="V109" i="9"/>
  <c r="V110" i="9"/>
  <c r="V111" i="9"/>
  <c r="V112" i="9"/>
  <c r="V113" i="9"/>
  <c r="V114" i="9"/>
  <c r="V115" i="9"/>
  <c r="V116" i="9"/>
  <c r="V117" i="9"/>
  <c r="V118" i="9"/>
  <c r="V119" i="9"/>
  <c r="V120" i="9"/>
  <c r="V121" i="9"/>
  <c r="V122" i="9"/>
  <c r="V123" i="9"/>
  <c r="V124" i="9"/>
  <c r="V125" i="9"/>
  <c r="V126" i="9"/>
  <c r="V127" i="9"/>
  <c r="V128" i="9"/>
  <c r="V129" i="9"/>
  <c r="V130" i="9"/>
  <c r="V131" i="9"/>
  <c r="V132" i="9"/>
  <c r="V133" i="9"/>
  <c r="V134" i="9"/>
  <c r="V135" i="9"/>
  <c r="V136" i="9"/>
  <c r="V137" i="9"/>
  <c r="V138" i="9"/>
  <c r="V139" i="9"/>
  <c r="V140" i="9"/>
  <c r="V141" i="9"/>
  <c r="V142" i="9"/>
  <c r="V143" i="9"/>
  <c r="V144" i="9"/>
  <c r="V145" i="9"/>
  <c r="V146" i="9"/>
  <c r="V147" i="9"/>
  <c r="V148" i="9"/>
  <c r="V149" i="9"/>
  <c r="V150" i="9"/>
  <c r="V151" i="9"/>
  <c r="V152" i="9"/>
  <c r="V153" i="9"/>
  <c r="V154" i="9"/>
  <c r="V155" i="9"/>
  <c r="V156" i="9"/>
  <c r="V157" i="9"/>
  <c r="V158" i="9"/>
  <c r="V159" i="9"/>
  <c r="V160" i="9"/>
  <c r="V161" i="9"/>
  <c r="V162" i="9"/>
  <c r="V163" i="9"/>
  <c r="V164" i="9"/>
  <c r="V165" i="9"/>
  <c r="V166" i="9"/>
  <c r="V167" i="9"/>
  <c r="V168" i="9"/>
  <c r="V169" i="9"/>
  <c r="V170" i="9"/>
  <c r="V171" i="9"/>
  <c r="V172" i="9"/>
  <c r="V173" i="9"/>
  <c r="V174" i="9"/>
  <c r="V175" i="9"/>
  <c r="V176" i="9"/>
  <c r="V177" i="9"/>
  <c r="V178" i="9"/>
  <c r="V52" i="11"/>
  <c r="V53" i="11"/>
  <c r="V54" i="11"/>
  <c r="V55" i="11"/>
  <c r="V56" i="11"/>
  <c r="V57" i="11"/>
  <c r="V58" i="11"/>
  <c r="V59" i="11"/>
  <c r="V60" i="11"/>
  <c r="V61" i="11"/>
  <c r="V62" i="11"/>
  <c r="V63" i="11"/>
  <c r="V64" i="11"/>
  <c r="V65" i="11"/>
  <c r="V66" i="11"/>
  <c r="V67" i="11"/>
  <c r="V68" i="11"/>
  <c r="V69" i="11"/>
  <c r="V70" i="11"/>
  <c r="V71" i="11"/>
  <c r="V72" i="11"/>
  <c r="V73" i="11"/>
  <c r="V74" i="11"/>
  <c r="V75" i="11"/>
  <c r="V76" i="11"/>
  <c r="V77" i="11"/>
  <c r="V78" i="11"/>
  <c r="V79" i="11"/>
  <c r="V80" i="11"/>
  <c r="V81" i="11"/>
  <c r="V82" i="11"/>
  <c r="V83" i="11"/>
  <c r="V84" i="11"/>
  <c r="V85" i="11"/>
  <c r="V86" i="11"/>
  <c r="V87" i="11"/>
  <c r="V88" i="11"/>
  <c r="V89" i="11"/>
  <c r="V90" i="11"/>
  <c r="V91" i="11"/>
  <c r="V92" i="11"/>
  <c r="V93" i="11"/>
  <c r="V94" i="11"/>
  <c r="V95" i="11"/>
  <c r="V96" i="11"/>
  <c r="V97" i="11"/>
  <c r="V98" i="11"/>
  <c r="V99" i="11"/>
  <c r="V100" i="11"/>
  <c r="V101" i="11"/>
  <c r="V102" i="11"/>
  <c r="V103" i="11"/>
  <c r="V104" i="11"/>
  <c r="V105" i="11"/>
  <c r="V106" i="11"/>
  <c r="V107" i="11"/>
  <c r="V108" i="11"/>
  <c r="V109" i="11"/>
  <c r="V110" i="11"/>
  <c r="V111" i="11"/>
  <c r="V112" i="11"/>
  <c r="V113" i="11"/>
  <c r="V114" i="11"/>
  <c r="V115" i="11"/>
  <c r="V116" i="11"/>
  <c r="V117" i="11"/>
  <c r="V118" i="11"/>
  <c r="V119" i="11"/>
  <c r="V120" i="11"/>
  <c r="V121" i="11"/>
  <c r="V122" i="11"/>
  <c r="V123" i="11"/>
  <c r="V124" i="11"/>
  <c r="V125" i="11"/>
  <c r="V126" i="11"/>
  <c r="V127" i="11"/>
  <c r="V128" i="11"/>
  <c r="V129" i="11"/>
  <c r="V130" i="11"/>
  <c r="V131" i="11"/>
  <c r="V132" i="11"/>
  <c r="V133" i="11"/>
  <c r="V134" i="11"/>
  <c r="V135" i="11"/>
  <c r="V136" i="11"/>
  <c r="V137" i="11"/>
  <c r="V138" i="11"/>
  <c r="V139" i="11"/>
  <c r="V140" i="11"/>
  <c r="V141" i="11"/>
  <c r="V142" i="11"/>
  <c r="V143" i="11"/>
  <c r="V144" i="11"/>
  <c r="V145" i="11"/>
  <c r="V146" i="11"/>
  <c r="V147" i="11"/>
  <c r="V148" i="11"/>
  <c r="V149" i="11"/>
  <c r="V150" i="11"/>
  <c r="V151" i="11"/>
  <c r="V152" i="11"/>
  <c r="V153" i="11"/>
  <c r="V154" i="11"/>
  <c r="V155" i="11"/>
  <c r="V156" i="11"/>
  <c r="V157" i="11"/>
  <c r="V158" i="11"/>
  <c r="V159" i="11"/>
  <c r="V160" i="11"/>
  <c r="V161" i="11"/>
  <c r="V162" i="11"/>
  <c r="V163" i="11"/>
  <c r="V164" i="11"/>
  <c r="V165" i="11"/>
  <c r="V166" i="11"/>
  <c r="V167" i="11"/>
  <c r="V168" i="11"/>
  <c r="V169" i="11"/>
  <c r="V170" i="11"/>
  <c r="V171" i="11"/>
  <c r="V172" i="11"/>
  <c r="V173" i="11"/>
  <c r="V174" i="11"/>
  <c r="V175" i="11"/>
  <c r="V176" i="11"/>
  <c r="V177" i="11"/>
  <c r="V134" i="12"/>
  <c r="V135" i="12"/>
  <c r="V136" i="12"/>
  <c r="V137" i="12"/>
  <c r="V138" i="12"/>
  <c r="V139" i="12"/>
  <c r="V140" i="12"/>
  <c r="V141" i="12"/>
  <c r="V142" i="12"/>
  <c r="V143" i="12"/>
  <c r="V144" i="12"/>
  <c r="V145" i="12"/>
  <c r="V146" i="12"/>
  <c r="V147" i="12"/>
  <c r="V148" i="12"/>
  <c r="V149" i="12"/>
  <c r="V150" i="12"/>
  <c r="V151" i="12"/>
  <c r="V152" i="12"/>
  <c r="V153" i="12"/>
  <c r="V154" i="12"/>
  <c r="V155" i="12"/>
  <c r="V156" i="12"/>
  <c r="V157" i="12"/>
  <c r="V158" i="12"/>
  <c r="V159" i="12"/>
  <c r="V160" i="12"/>
  <c r="V161" i="12"/>
  <c r="V162" i="12"/>
  <c r="V163" i="12"/>
  <c r="V164" i="12"/>
  <c r="V165" i="12"/>
  <c r="V166" i="12"/>
  <c r="V167" i="12"/>
  <c r="V168" i="12"/>
  <c r="V169" i="12"/>
  <c r="V170" i="12"/>
  <c r="V171" i="12"/>
  <c r="V172" i="12"/>
  <c r="V173" i="12"/>
  <c r="V174" i="12"/>
  <c r="V175" i="12"/>
  <c r="V176" i="12"/>
  <c r="V177" i="12"/>
  <c r="V178" i="12"/>
  <c r="V179" i="12"/>
  <c r="V180" i="12"/>
  <c r="V181" i="12"/>
  <c r="V182" i="12"/>
  <c r="V183" i="12"/>
  <c r="V184" i="12"/>
  <c r="V185" i="12"/>
  <c r="V186" i="12"/>
  <c r="V187" i="12"/>
  <c r="V188" i="12"/>
  <c r="V189" i="12"/>
  <c r="V190" i="12"/>
  <c r="V191" i="12"/>
  <c r="V192" i="12"/>
  <c r="V193" i="12"/>
  <c r="V194" i="12"/>
  <c r="V195" i="12"/>
  <c r="V196" i="12"/>
  <c r="V197" i="12"/>
  <c r="V198" i="12"/>
  <c r="V199" i="12"/>
  <c r="V200" i="12"/>
  <c r="V201" i="12"/>
  <c r="V202" i="12"/>
  <c r="V203" i="12"/>
  <c r="V204" i="12"/>
  <c r="V205" i="12"/>
  <c r="V206" i="12"/>
  <c r="V207" i="12"/>
  <c r="V208" i="12"/>
  <c r="V209" i="12"/>
  <c r="V210" i="12"/>
  <c r="V211" i="12"/>
  <c r="V212" i="12"/>
  <c r="V213" i="12"/>
  <c r="V214" i="12"/>
  <c r="V215" i="12"/>
  <c r="V216" i="12"/>
  <c r="V217" i="12"/>
  <c r="V218" i="12"/>
  <c r="V219" i="12"/>
  <c r="V220" i="12"/>
  <c r="V221" i="12"/>
  <c r="V222" i="12"/>
  <c r="V223" i="12"/>
  <c r="V224" i="12"/>
  <c r="V225" i="12"/>
  <c r="V226" i="12"/>
  <c r="V227" i="12"/>
  <c r="V228" i="12"/>
  <c r="V229" i="12"/>
  <c r="V230" i="12"/>
  <c r="V231" i="12"/>
  <c r="V232" i="12"/>
  <c r="V233" i="12"/>
  <c r="V234" i="12"/>
  <c r="V235" i="12"/>
  <c r="V236" i="12"/>
  <c r="V237" i="12"/>
  <c r="V238" i="12"/>
  <c r="V239" i="12"/>
  <c r="V240" i="12"/>
  <c r="V241" i="12"/>
  <c r="V242" i="12"/>
  <c r="V243" i="12"/>
  <c r="V244" i="12"/>
  <c r="V245" i="12"/>
  <c r="V246" i="12"/>
  <c r="V247" i="12"/>
  <c r="V248" i="12"/>
  <c r="V249" i="12"/>
  <c r="V250" i="12"/>
  <c r="V251" i="12"/>
  <c r="V252" i="12"/>
  <c r="V253" i="12"/>
  <c r="V254" i="12"/>
  <c r="V255" i="12"/>
  <c r="V256" i="12"/>
  <c r="V257" i="12"/>
  <c r="V258" i="12"/>
  <c r="V259" i="12"/>
  <c r="V260" i="12"/>
  <c r="V134" i="17"/>
  <c r="V135" i="17"/>
  <c r="V136" i="17"/>
  <c r="V137" i="17"/>
  <c r="V138" i="17"/>
  <c r="V139" i="17"/>
  <c r="V140" i="17"/>
  <c r="V141" i="17"/>
  <c r="V142" i="17"/>
  <c r="V143" i="17"/>
  <c r="V144" i="17"/>
  <c r="V145" i="17"/>
  <c r="V146" i="17"/>
  <c r="V147" i="17"/>
  <c r="V148" i="17"/>
  <c r="V149" i="17"/>
  <c r="V150" i="17"/>
  <c r="V151" i="17"/>
  <c r="V152" i="17"/>
  <c r="V153" i="17"/>
  <c r="V154" i="17"/>
  <c r="V155" i="17"/>
  <c r="V156" i="17"/>
  <c r="V157" i="17"/>
  <c r="V158" i="17"/>
  <c r="V159" i="17"/>
  <c r="V160" i="17"/>
  <c r="V161" i="17"/>
  <c r="V162" i="17"/>
  <c r="V163" i="17"/>
  <c r="V164" i="17"/>
  <c r="V165" i="17"/>
  <c r="V166" i="17"/>
  <c r="V167" i="17"/>
  <c r="V168" i="17"/>
  <c r="V169" i="17"/>
  <c r="V170" i="17"/>
  <c r="V171" i="17"/>
  <c r="V172" i="17"/>
  <c r="V173" i="17"/>
  <c r="V174" i="17"/>
  <c r="V175" i="17"/>
  <c r="V176" i="17"/>
  <c r="V177" i="17"/>
  <c r="V178" i="17"/>
  <c r="V179" i="17"/>
  <c r="V180" i="17"/>
  <c r="V181" i="17"/>
  <c r="V182" i="17"/>
  <c r="V183" i="17"/>
  <c r="V184" i="17"/>
  <c r="V185" i="17"/>
  <c r="V186" i="17"/>
  <c r="V187" i="17"/>
  <c r="V188" i="17"/>
  <c r="V189" i="17"/>
  <c r="V190" i="17"/>
  <c r="V191" i="17"/>
  <c r="V192" i="17"/>
  <c r="V193" i="17"/>
  <c r="V194" i="17"/>
  <c r="V195" i="17"/>
  <c r="V196" i="17"/>
  <c r="V197" i="17"/>
  <c r="V198" i="17"/>
  <c r="V199" i="17"/>
  <c r="V200" i="17"/>
  <c r="V201" i="17"/>
  <c r="V202" i="17"/>
  <c r="V203" i="17"/>
  <c r="V204" i="17"/>
  <c r="V205" i="17"/>
  <c r="V206" i="17"/>
  <c r="V207" i="17"/>
  <c r="V208" i="17"/>
  <c r="V209" i="17"/>
  <c r="V210" i="17"/>
  <c r="V211" i="17"/>
  <c r="V212" i="17"/>
  <c r="V213" i="17"/>
  <c r="V214" i="17"/>
  <c r="V215" i="17"/>
  <c r="V216" i="17"/>
  <c r="V217" i="17"/>
  <c r="V218" i="17"/>
  <c r="V219" i="17"/>
  <c r="V220" i="17"/>
  <c r="V221" i="17"/>
  <c r="V222" i="17"/>
  <c r="V223" i="17"/>
  <c r="V224" i="17"/>
  <c r="V225" i="17"/>
  <c r="V226" i="17"/>
  <c r="V227" i="17"/>
  <c r="V228" i="17"/>
  <c r="V229" i="17"/>
  <c r="V230" i="17"/>
  <c r="V231" i="17"/>
  <c r="V232" i="17"/>
  <c r="V233" i="17"/>
  <c r="V234" i="17"/>
  <c r="V235" i="17"/>
  <c r="V236" i="17"/>
  <c r="V237" i="17"/>
  <c r="V238" i="17"/>
  <c r="V239" i="17"/>
  <c r="V240" i="17"/>
  <c r="V241" i="17"/>
  <c r="V242" i="17"/>
  <c r="V243" i="17"/>
  <c r="V244" i="17"/>
  <c r="V245" i="17"/>
  <c r="V134" i="18"/>
  <c r="V135" i="18"/>
  <c r="V136" i="18"/>
  <c r="V137" i="18"/>
  <c r="V138" i="18"/>
  <c r="V139" i="18"/>
  <c r="V140" i="18"/>
  <c r="V141" i="18"/>
  <c r="V142" i="18"/>
  <c r="V143" i="18"/>
  <c r="V144" i="18"/>
  <c r="V145" i="18"/>
  <c r="V146" i="18"/>
  <c r="V147" i="18"/>
  <c r="V148" i="18"/>
  <c r="V149" i="18"/>
  <c r="V150" i="18"/>
  <c r="V151" i="18"/>
  <c r="V152" i="18"/>
  <c r="V153" i="18"/>
  <c r="V154" i="18"/>
  <c r="V155" i="18"/>
  <c r="V156" i="18"/>
  <c r="V157" i="18"/>
  <c r="V158" i="18"/>
  <c r="V159" i="18"/>
  <c r="V160" i="18"/>
  <c r="V161" i="18"/>
  <c r="V162" i="18"/>
  <c r="V163" i="18"/>
  <c r="V164" i="18"/>
  <c r="V165" i="18"/>
  <c r="V166" i="18"/>
  <c r="V167" i="18"/>
  <c r="V168" i="18"/>
  <c r="V169" i="18"/>
  <c r="V170" i="18"/>
  <c r="V171" i="18"/>
  <c r="V172" i="18"/>
  <c r="V173" i="18"/>
  <c r="V174" i="18"/>
  <c r="V175" i="18"/>
  <c r="V176" i="18"/>
  <c r="V177" i="18"/>
  <c r="V178" i="18"/>
  <c r="V179" i="18"/>
  <c r="V180" i="18"/>
  <c r="V181" i="18"/>
  <c r="V182" i="18"/>
  <c r="V183" i="18"/>
  <c r="V184" i="18"/>
  <c r="V185" i="18"/>
  <c r="V186" i="18"/>
  <c r="V187" i="18"/>
  <c r="V188" i="18"/>
  <c r="V189" i="18"/>
  <c r="V190" i="18"/>
  <c r="V191" i="18"/>
  <c r="V192" i="18"/>
  <c r="V193" i="18"/>
  <c r="V194" i="18"/>
  <c r="V195" i="18"/>
  <c r="V196" i="18"/>
  <c r="V197" i="18"/>
  <c r="V198" i="18"/>
  <c r="V199" i="18"/>
  <c r="V200" i="18"/>
  <c r="V201" i="18"/>
  <c r="V202" i="18"/>
  <c r="V203" i="18"/>
  <c r="V204" i="18"/>
  <c r="V205" i="18"/>
  <c r="V206" i="18"/>
  <c r="V207" i="18"/>
  <c r="V208" i="18"/>
  <c r="V209" i="18"/>
  <c r="V210" i="18"/>
  <c r="V211" i="18"/>
  <c r="V212" i="18"/>
  <c r="V213" i="18"/>
  <c r="V214" i="18"/>
  <c r="V215" i="18"/>
  <c r="V216" i="18"/>
  <c r="V217" i="18"/>
  <c r="V218" i="18"/>
  <c r="V219" i="18"/>
  <c r="V220" i="18"/>
  <c r="V221" i="18"/>
  <c r="V222" i="18"/>
  <c r="V223" i="18"/>
  <c r="V224" i="18"/>
  <c r="V225" i="18"/>
  <c r="V226" i="18"/>
  <c r="V227" i="18"/>
  <c r="V228" i="18"/>
  <c r="V229" i="18"/>
  <c r="V230" i="18"/>
  <c r="V231" i="18"/>
  <c r="V232" i="18"/>
  <c r="V233" i="18"/>
  <c r="V234" i="18"/>
  <c r="V235" i="18"/>
  <c r="V236" i="18"/>
  <c r="V237" i="18"/>
  <c r="V238" i="18"/>
  <c r="V239" i="18"/>
  <c r="V240" i="18"/>
  <c r="V241" i="18"/>
  <c r="V242" i="18"/>
  <c r="V243" i="18"/>
  <c r="V244" i="18"/>
  <c r="V245" i="18"/>
  <c r="V246" i="18"/>
  <c r="V247" i="18"/>
  <c r="V248" i="18"/>
  <c r="V249" i="18"/>
  <c r="V250" i="18"/>
  <c r="V251" i="18"/>
  <c r="V252" i="18"/>
  <c r="V253" i="18"/>
  <c r="V254" i="18"/>
  <c r="V255" i="18"/>
  <c r="V256" i="18"/>
  <c r="V257" i="18"/>
  <c r="V258" i="18"/>
  <c r="V259" i="18"/>
  <c r="V134" i="20"/>
  <c r="V135" i="20"/>
  <c r="V136" i="20"/>
  <c r="V137" i="20"/>
  <c r="V138" i="20"/>
  <c r="V139" i="20"/>
  <c r="V140" i="20"/>
  <c r="V141" i="20"/>
  <c r="V142" i="20"/>
  <c r="V143" i="20"/>
  <c r="V144" i="20"/>
  <c r="V145" i="20"/>
  <c r="V146" i="20"/>
  <c r="V147" i="20"/>
  <c r="V148" i="20"/>
  <c r="V149" i="20"/>
  <c r="V150" i="20"/>
  <c r="V151" i="20"/>
  <c r="V152" i="20"/>
  <c r="V153" i="20"/>
  <c r="V154" i="20"/>
  <c r="V155" i="20"/>
  <c r="V156" i="20"/>
  <c r="V157" i="20"/>
  <c r="V158" i="20"/>
  <c r="V159" i="20"/>
  <c r="V160" i="20"/>
  <c r="V161" i="20"/>
  <c r="V162" i="20"/>
  <c r="V163" i="20"/>
  <c r="V164" i="20"/>
  <c r="V165" i="20"/>
  <c r="V166" i="20"/>
  <c r="V167" i="20"/>
  <c r="V168" i="20"/>
  <c r="V169" i="20"/>
  <c r="V170" i="20"/>
  <c r="V171" i="20"/>
  <c r="V172" i="20"/>
  <c r="V173" i="20"/>
  <c r="V174" i="20"/>
  <c r="V175" i="20"/>
  <c r="V176" i="20"/>
  <c r="V177" i="20"/>
  <c r="V178" i="20"/>
  <c r="V179" i="20"/>
  <c r="V180" i="20"/>
  <c r="V181" i="20"/>
  <c r="V182" i="20"/>
  <c r="V183" i="20"/>
  <c r="V184" i="20"/>
  <c r="V185" i="20"/>
  <c r="V186" i="20"/>
  <c r="V187" i="20"/>
  <c r="V188" i="20"/>
  <c r="V189" i="20"/>
  <c r="V190" i="20"/>
  <c r="V191" i="20"/>
  <c r="V192" i="20"/>
  <c r="V193" i="20"/>
  <c r="V194" i="20"/>
  <c r="V195" i="20"/>
  <c r="V196" i="20"/>
  <c r="V197" i="20"/>
  <c r="V198" i="20"/>
  <c r="V134" i="22"/>
  <c r="V135" i="22"/>
  <c r="V136" i="22"/>
  <c r="V137" i="22"/>
  <c r="V138" i="22"/>
  <c r="V139" i="22"/>
  <c r="V140" i="22"/>
  <c r="V141" i="22"/>
  <c r="V142" i="22"/>
  <c r="V143" i="22"/>
  <c r="V144" i="22"/>
  <c r="V145" i="22"/>
  <c r="V146" i="22"/>
  <c r="V147" i="22"/>
  <c r="V148" i="22"/>
  <c r="V149" i="22"/>
  <c r="V150" i="22"/>
  <c r="V151" i="22"/>
  <c r="V152" i="22"/>
  <c r="V153" i="22"/>
  <c r="V154" i="22"/>
  <c r="V155" i="22"/>
  <c r="V156" i="22"/>
  <c r="V157" i="22"/>
  <c r="V158" i="22"/>
  <c r="V159" i="22"/>
  <c r="V160" i="22"/>
  <c r="V161" i="22"/>
  <c r="V162" i="22"/>
  <c r="V163" i="22"/>
  <c r="V164" i="22"/>
  <c r="V165" i="22"/>
  <c r="V166" i="22"/>
  <c r="V167" i="22"/>
  <c r="V168" i="22"/>
  <c r="V169" i="22"/>
  <c r="V170" i="22"/>
  <c r="V171" i="22"/>
  <c r="V172" i="22"/>
  <c r="V173" i="22"/>
  <c r="V174" i="22"/>
  <c r="V175" i="22"/>
  <c r="V176" i="22"/>
  <c r="V177" i="22"/>
  <c r="V178" i="22"/>
  <c r="V179" i="22"/>
  <c r="V180" i="22"/>
  <c r="V181" i="22"/>
  <c r="V182" i="22"/>
  <c r="V183" i="22"/>
  <c r="V184" i="22"/>
  <c r="V185" i="22"/>
  <c r="V186" i="22"/>
  <c r="V187" i="22"/>
  <c r="V188" i="22"/>
  <c r="V189" i="22"/>
  <c r="V190" i="22"/>
  <c r="V191" i="22"/>
  <c r="V192" i="22"/>
  <c r="V193" i="22"/>
  <c r="V194" i="22"/>
  <c r="V195" i="22"/>
  <c r="V196" i="22"/>
  <c r="V197" i="22"/>
  <c r="V198" i="22"/>
  <c r="V199" i="22"/>
  <c r="V200" i="22"/>
  <c r="V201" i="22"/>
  <c r="V202" i="22"/>
  <c r="V203" i="22"/>
  <c r="V204" i="22"/>
  <c r="V205" i="22"/>
  <c r="V206" i="22"/>
  <c r="V207" i="22"/>
  <c r="V208" i="22"/>
  <c r="V209" i="22"/>
  <c r="V210" i="22"/>
  <c r="V211" i="22"/>
  <c r="V212" i="22"/>
  <c r="V213" i="22"/>
  <c r="V214" i="22"/>
  <c r="V215" i="22"/>
  <c r="V216" i="22"/>
  <c r="V217" i="22"/>
  <c r="V218" i="22"/>
  <c r="V219" i="22"/>
  <c r="V220" i="22"/>
  <c r="V221" i="22"/>
  <c r="V222" i="22"/>
  <c r="V223" i="22"/>
  <c r="V224" i="22"/>
  <c r="V225" i="22"/>
  <c r="V226" i="22"/>
  <c r="V227" i="22"/>
  <c r="V228" i="22"/>
  <c r="V229" i="22"/>
  <c r="V230" i="22"/>
  <c r="V231" i="22"/>
  <c r="V232" i="22"/>
  <c r="V233" i="22"/>
  <c r="V234" i="22"/>
  <c r="V235" i="22"/>
  <c r="V236" i="22"/>
  <c r="V237" i="22"/>
  <c r="V238" i="22"/>
  <c r="V239" i="22"/>
  <c r="V240" i="22"/>
  <c r="V241" i="22"/>
  <c r="V242" i="22"/>
  <c r="V243" i="22"/>
  <c r="V244" i="22"/>
  <c r="V245" i="22"/>
  <c r="V246" i="22"/>
  <c r="V247" i="22"/>
  <c r="V248" i="22"/>
  <c r="V249" i="22"/>
  <c r="V250" i="22"/>
  <c r="V251" i="22"/>
  <c r="V252" i="22"/>
  <c r="V253" i="22"/>
  <c r="V254" i="22"/>
  <c r="V255" i="22"/>
  <c r="V256" i="22"/>
  <c r="V257" i="22"/>
  <c r="V258" i="22"/>
  <c r="V259" i="22"/>
  <c r="V260" i="22"/>
  <c r="V134" i="23"/>
  <c r="V135" i="23"/>
  <c r="V136" i="23"/>
  <c r="V137" i="23"/>
  <c r="V138" i="23"/>
  <c r="V139" i="23"/>
  <c r="V140" i="23"/>
  <c r="V141" i="23"/>
  <c r="V142" i="23"/>
  <c r="V143" i="23"/>
  <c r="V144" i="23"/>
  <c r="V145" i="23"/>
  <c r="V146" i="23"/>
  <c r="V147" i="23"/>
  <c r="V148" i="23"/>
  <c r="V149" i="23"/>
  <c r="V150" i="23"/>
  <c r="V151" i="23"/>
  <c r="V152" i="23"/>
  <c r="V153" i="23"/>
  <c r="V154" i="23"/>
  <c r="V155" i="23"/>
  <c r="V156" i="23"/>
  <c r="V157" i="23"/>
  <c r="V158" i="23"/>
  <c r="V159" i="23"/>
  <c r="V160" i="23"/>
  <c r="V161" i="23"/>
  <c r="V162" i="23"/>
  <c r="V163" i="23"/>
  <c r="V164" i="23"/>
  <c r="V165" i="23"/>
  <c r="V166" i="23"/>
  <c r="V167" i="23"/>
  <c r="V168" i="23"/>
  <c r="V169" i="23"/>
  <c r="V170" i="23"/>
  <c r="V171" i="23"/>
  <c r="V172" i="23"/>
  <c r="V173" i="23"/>
  <c r="V174" i="23"/>
  <c r="V175" i="23"/>
  <c r="V176" i="23"/>
  <c r="V177" i="23"/>
  <c r="V178" i="23"/>
  <c r="V179" i="23"/>
  <c r="V180" i="23"/>
  <c r="V181" i="23"/>
  <c r="V182" i="23"/>
  <c r="V183" i="23"/>
  <c r="V184" i="23"/>
  <c r="V185" i="23"/>
  <c r="V186" i="23"/>
  <c r="V187" i="23"/>
  <c r="V188" i="23"/>
  <c r="V189" i="23"/>
  <c r="V190" i="23"/>
  <c r="V191" i="23"/>
  <c r="V192" i="23"/>
  <c r="V193" i="23"/>
  <c r="V194" i="23"/>
  <c r="V195" i="23"/>
  <c r="V196" i="23"/>
  <c r="V197" i="23"/>
  <c r="V198" i="23"/>
  <c r="V199" i="23"/>
  <c r="V200" i="23"/>
  <c r="V201" i="23"/>
  <c r="V202" i="23"/>
  <c r="V203" i="23"/>
  <c r="V204" i="23"/>
  <c r="V205" i="23"/>
  <c r="V206" i="23"/>
  <c r="V207" i="23"/>
  <c r="V208" i="23"/>
  <c r="V209" i="23"/>
  <c r="V210" i="23"/>
  <c r="V211" i="23"/>
  <c r="V212" i="23"/>
  <c r="V213" i="23"/>
  <c r="V214" i="23"/>
  <c r="V215" i="23"/>
  <c r="V216" i="23"/>
  <c r="V217" i="23"/>
  <c r="V218" i="23"/>
  <c r="V219" i="23"/>
  <c r="V220" i="23"/>
  <c r="V221" i="23"/>
  <c r="V222" i="23"/>
  <c r="V223" i="23"/>
  <c r="V224" i="23"/>
  <c r="V225" i="23"/>
  <c r="V226" i="23"/>
  <c r="V227" i="23"/>
  <c r="V228" i="23"/>
  <c r="V229" i="23"/>
  <c r="V230" i="23"/>
  <c r="V231" i="23"/>
  <c r="V232" i="23"/>
  <c r="V233" i="23"/>
  <c r="V234" i="23"/>
  <c r="V235" i="23"/>
  <c r="V236" i="23"/>
  <c r="V237" i="23"/>
  <c r="V238" i="23"/>
  <c r="V239" i="23"/>
  <c r="V240" i="23"/>
  <c r="V241" i="23"/>
  <c r="V242" i="23"/>
  <c r="V243" i="23"/>
  <c r="V244" i="23"/>
  <c r="V245" i="23"/>
  <c r="V246" i="23"/>
  <c r="V247" i="23"/>
  <c r="V248" i="23"/>
  <c r="V249" i="23"/>
  <c r="V250" i="23"/>
  <c r="V134" i="24"/>
  <c r="V135" i="24"/>
  <c r="V136" i="24"/>
  <c r="V137" i="24"/>
  <c r="V138" i="24"/>
  <c r="V139" i="24"/>
  <c r="V140" i="24"/>
  <c r="V141" i="24"/>
  <c r="V142" i="24"/>
  <c r="V143" i="24"/>
  <c r="V144" i="24"/>
  <c r="V145" i="24"/>
  <c r="V146" i="24"/>
  <c r="V147" i="24"/>
  <c r="V148" i="24"/>
  <c r="V149" i="24"/>
  <c r="V150" i="24"/>
  <c r="V151" i="24"/>
  <c r="V152" i="24"/>
  <c r="V153" i="24"/>
  <c r="V154" i="24"/>
  <c r="V155" i="24"/>
  <c r="V156" i="24"/>
  <c r="V157" i="24"/>
  <c r="V158" i="24"/>
  <c r="V159" i="24"/>
  <c r="V160" i="24"/>
  <c r="V161" i="24"/>
  <c r="V162" i="24"/>
  <c r="V163" i="24"/>
  <c r="V164" i="24"/>
  <c r="V165" i="24"/>
  <c r="V166" i="24"/>
  <c r="V167" i="24"/>
  <c r="V168" i="24"/>
  <c r="V169" i="24"/>
  <c r="V170" i="24"/>
  <c r="V171" i="24"/>
  <c r="V172" i="24"/>
  <c r="V173" i="24"/>
  <c r="V174" i="24"/>
  <c r="V175" i="24"/>
  <c r="V176" i="24"/>
  <c r="V177" i="24"/>
  <c r="V178" i="24"/>
  <c r="V179" i="24"/>
  <c r="V180" i="24"/>
  <c r="V181" i="24"/>
  <c r="V182" i="24"/>
  <c r="V183" i="24"/>
  <c r="V184" i="24"/>
  <c r="V185" i="24"/>
  <c r="V186" i="24"/>
  <c r="V187" i="24"/>
  <c r="V188" i="24"/>
  <c r="V189" i="24"/>
  <c r="V190" i="24"/>
  <c r="V191" i="24"/>
  <c r="V192" i="24"/>
  <c r="V193" i="24"/>
  <c r="V194" i="24"/>
  <c r="V195" i="24"/>
  <c r="V196" i="24"/>
  <c r="V197" i="24"/>
  <c r="V198" i="24"/>
  <c r="V199" i="24"/>
  <c r="V200" i="24"/>
  <c r="V201" i="24"/>
  <c r="V202" i="24"/>
  <c r="V203" i="24"/>
  <c r="V204" i="24"/>
  <c r="V205" i="24"/>
  <c r="V206" i="24"/>
  <c r="V207" i="24"/>
  <c r="V208" i="24"/>
  <c r="V209" i="24"/>
  <c r="V210" i="24"/>
  <c r="V211" i="24"/>
  <c r="V212" i="24"/>
  <c r="V213" i="24"/>
  <c r="V214" i="24"/>
  <c r="V215" i="24"/>
  <c r="V216" i="24"/>
  <c r="V217" i="24"/>
  <c r="V218" i="24"/>
  <c r="V219" i="24"/>
  <c r="V220" i="24"/>
  <c r="V221" i="24"/>
  <c r="V222" i="24"/>
  <c r="V223" i="24"/>
  <c r="V224" i="24"/>
  <c r="V225" i="24"/>
  <c r="V226" i="24"/>
  <c r="V227" i="24"/>
  <c r="V228" i="24"/>
  <c r="V229" i="24"/>
  <c r="V230" i="24"/>
  <c r="V231" i="24"/>
  <c r="V232" i="24"/>
  <c r="V233" i="24"/>
  <c r="V234" i="24"/>
  <c r="V235" i="24"/>
  <c r="V236" i="24"/>
  <c r="V237" i="24"/>
  <c r="V238" i="24"/>
  <c r="V239" i="24"/>
  <c r="V240" i="24"/>
  <c r="V241" i="24"/>
  <c r="V242" i="24"/>
  <c r="V243" i="24"/>
  <c r="V244" i="24"/>
  <c r="V245" i="24"/>
  <c r="V246" i="24"/>
  <c r="V247" i="24"/>
  <c r="V248" i="24"/>
  <c r="V249" i="24"/>
  <c r="V250" i="24"/>
  <c r="V251" i="24"/>
  <c r="V252" i="24"/>
  <c r="V253" i="24"/>
  <c r="V254" i="24"/>
  <c r="V255" i="24"/>
  <c r="V256" i="24"/>
  <c r="V257" i="24"/>
  <c r="V258" i="24"/>
  <c r="V259" i="24"/>
  <c r="V260" i="24"/>
  <c r="T13" i="40"/>
  <c r="T14" i="40"/>
  <c r="T15" i="40"/>
  <c r="T16" i="40"/>
  <c r="T17" i="40"/>
  <c r="T18" i="40"/>
  <c r="T19" i="40"/>
  <c r="T20" i="40"/>
  <c r="T21" i="40"/>
  <c r="T22" i="40"/>
  <c r="T23" i="40"/>
  <c r="T24" i="40"/>
  <c r="T25" i="40"/>
  <c r="T26" i="40"/>
  <c r="T27" i="40"/>
  <c r="T28" i="40"/>
  <c r="T29" i="40"/>
  <c r="T30" i="40"/>
  <c r="T31" i="40"/>
  <c r="T32" i="40"/>
  <c r="T33" i="40"/>
  <c r="T34" i="40"/>
  <c r="T35" i="40"/>
  <c r="T36" i="40"/>
  <c r="T37" i="40"/>
  <c r="T38" i="40"/>
  <c r="T39" i="40"/>
  <c r="T40" i="40"/>
  <c r="T41" i="40"/>
  <c r="T42" i="40"/>
  <c r="T43" i="40"/>
  <c r="T44" i="40"/>
  <c r="T45" i="40"/>
  <c r="T46" i="40"/>
  <c r="T47" i="40"/>
  <c r="T48" i="40"/>
  <c r="T49" i="40"/>
  <c r="T50" i="40"/>
  <c r="T51" i="40"/>
  <c r="T52" i="40"/>
  <c r="T53" i="40"/>
  <c r="T54" i="40"/>
  <c r="T55" i="40"/>
  <c r="T56" i="40"/>
  <c r="T57" i="40"/>
  <c r="T58" i="40"/>
  <c r="T59" i="40"/>
  <c r="T60" i="40"/>
  <c r="T61" i="40"/>
  <c r="T62" i="40"/>
  <c r="T63" i="40"/>
  <c r="T64" i="40"/>
  <c r="T65" i="40"/>
  <c r="T66" i="40"/>
  <c r="T67" i="40"/>
  <c r="T68" i="40"/>
  <c r="T69" i="40"/>
  <c r="T70" i="40"/>
  <c r="T71" i="40"/>
  <c r="T72" i="40"/>
  <c r="T73" i="40"/>
  <c r="T74" i="40"/>
  <c r="T75" i="40"/>
  <c r="T76" i="40"/>
  <c r="T77" i="40"/>
  <c r="T78" i="40"/>
  <c r="T79" i="40"/>
  <c r="T80" i="40"/>
  <c r="T81" i="40"/>
  <c r="T82" i="40"/>
  <c r="T83" i="40"/>
  <c r="T84" i="40"/>
  <c r="T85" i="40"/>
  <c r="T86" i="40"/>
  <c r="T87" i="40"/>
  <c r="T88" i="40"/>
  <c r="T89" i="40"/>
  <c r="T90" i="40"/>
  <c r="T91" i="40"/>
  <c r="T92" i="40"/>
  <c r="T93" i="40"/>
  <c r="T94" i="40"/>
  <c r="T95" i="40"/>
  <c r="T96" i="40"/>
  <c r="T97" i="40"/>
  <c r="T98" i="40"/>
  <c r="T99" i="40"/>
  <c r="T100" i="40"/>
  <c r="T101" i="40"/>
  <c r="T102" i="40"/>
  <c r="T103" i="40"/>
  <c r="T104" i="40"/>
  <c r="T105" i="40"/>
  <c r="T106" i="40"/>
  <c r="T107" i="40"/>
  <c r="T108" i="40"/>
  <c r="T109" i="40"/>
  <c r="T110" i="40"/>
  <c r="T111" i="40"/>
  <c r="T112" i="40"/>
  <c r="T113" i="40"/>
  <c r="T114" i="40"/>
  <c r="T115" i="40"/>
  <c r="T116" i="40"/>
  <c r="T117" i="40"/>
  <c r="T118" i="40"/>
  <c r="T119" i="40"/>
  <c r="T120" i="40"/>
  <c r="T121" i="40"/>
  <c r="T122" i="40"/>
  <c r="T123" i="40"/>
  <c r="T124" i="40"/>
  <c r="T125" i="40"/>
  <c r="T126" i="40"/>
  <c r="T127" i="40"/>
  <c r="T128" i="40"/>
  <c r="T129" i="40"/>
  <c r="T130" i="40"/>
  <c r="T131" i="40"/>
  <c r="T132" i="40"/>
  <c r="T133" i="40"/>
  <c r="T134" i="40"/>
  <c r="T135" i="40"/>
  <c r="T136" i="40"/>
  <c r="T137" i="40"/>
  <c r="T138" i="40"/>
  <c r="T139" i="40"/>
  <c r="T140" i="40"/>
  <c r="T141" i="40"/>
  <c r="T142" i="40"/>
  <c r="T143" i="40"/>
  <c r="T144" i="40"/>
  <c r="T145" i="40"/>
  <c r="T146" i="40"/>
  <c r="T147" i="40"/>
  <c r="T148" i="40"/>
  <c r="T149" i="40"/>
  <c r="T150" i="40"/>
  <c r="T151" i="40"/>
  <c r="T152" i="40"/>
  <c r="T153" i="40"/>
  <c r="T154" i="40"/>
  <c r="T333" i="40"/>
  <c r="T13" i="41"/>
  <c r="T14" i="41"/>
  <c r="T15" i="41"/>
  <c r="T16" i="41"/>
  <c r="T17" i="41"/>
  <c r="T18" i="41"/>
  <c r="T19" i="41"/>
  <c r="T20" i="41"/>
  <c r="T21" i="41"/>
  <c r="T22" i="41"/>
  <c r="T23" i="41"/>
  <c r="T24" i="41"/>
  <c r="T25" i="41"/>
  <c r="T26" i="41"/>
  <c r="T27" i="41"/>
  <c r="T28" i="41"/>
  <c r="T29" i="41"/>
  <c r="T30" i="41"/>
  <c r="T31" i="41"/>
  <c r="T32" i="41"/>
  <c r="T33" i="41"/>
  <c r="T34" i="41"/>
  <c r="T35" i="41"/>
  <c r="T36" i="41"/>
  <c r="T37" i="41"/>
  <c r="T38" i="41"/>
  <c r="T39" i="41"/>
  <c r="T13" i="42"/>
  <c r="T14" i="42"/>
  <c r="T15" i="42"/>
  <c r="T16" i="42"/>
  <c r="T17" i="42"/>
  <c r="T18" i="42"/>
  <c r="T19" i="42"/>
  <c r="T20" i="42"/>
  <c r="T21" i="42"/>
  <c r="T22" i="42"/>
  <c r="T23" i="42"/>
  <c r="T24" i="42"/>
  <c r="T25" i="42"/>
  <c r="T26" i="42"/>
  <c r="T27" i="42"/>
  <c r="T28" i="42"/>
  <c r="T29" i="42"/>
  <c r="T30" i="42"/>
  <c r="T31" i="42"/>
  <c r="T32" i="42"/>
  <c r="T33" i="42"/>
  <c r="T34" i="42"/>
  <c r="T35" i="42"/>
  <c r="T36" i="42"/>
  <c r="T37" i="42"/>
  <c r="T38" i="42"/>
  <c r="T39" i="42"/>
  <c r="T40" i="42"/>
  <c r="T41" i="42"/>
  <c r="T42" i="42"/>
  <c r="T43" i="42"/>
  <c r="T44" i="42"/>
  <c r="T45" i="42"/>
  <c r="T46" i="42"/>
  <c r="T47" i="42"/>
  <c r="T48" i="42"/>
  <c r="T49" i="42"/>
  <c r="T50" i="42"/>
  <c r="T51" i="42"/>
  <c r="T52" i="42"/>
  <c r="T53" i="42"/>
  <c r="T54" i="42"/>
  <c r="T55" i="42"/>
  <c r="T56" i="42"/>
  <c r="T57" i="42"/>
  <c r="T58" i="42"/>
  <c r="T59" i="42"/>
  <c r="T60" i="42"/>
  <c r="T61" i="42"/>
  <c r="T62" i="42"/>
  <c r="T63" i="42"/>
  <c r="T64" i="42"/>
  <c r="T65" i="42"/>
  <c r="T66" i="42"/>
  <c r="T67" i="42"/>
  <c r="T68" i="42"/>
  <c r="T69" i="42"/>
  <c r="T70" i="42"/>
  <c r="T71" i="42"/>
  <c r="T72" i="42"/>
  <c r="T73" i="42"/>
  <c r="T74" i="42"/>
  <c r="T75" i="42"/>
  <c r="T76" i="42"/>
  <c r="T77" i="42"/>
  <c r="T78" i="42"/>
  <c r="T79" i="42"/>
  <c r="T80" i="42"/>
  <c r="T81" i="42"/>
  <c r="T82" i="42"/>
  <c r="T83" i="42"/>
  <c r="T84" i="42"/>
  <c r="T85" i="42"/>
  <c r="T86" i="42"/>
  <c r="T87" i="42"/>
  <c r="T88" i="42"/>
  <c r="T89" i="42"/>
  <c r="T90" i="42"/>
  <c r="T91" i="42"/>
  <c r="T92" i="42"/>
  <c r="T93" i="42"/>
  <c r="T94" i="42"/>
  <c r="T95" i="42"/>
  <c r="T96" i="42"/>
  <c r="T97" i="42"/>
  <c r="T98" i="42"/>
  <c r="T99" i="42"/>
  <c r="T100" i="42"/>
  <c r="T101" i="42"/>
  <c r="T102" i="42"/>
  <c r="T103" i="42"/>
  <c r="T104" i="42"/>
  <c r="T105" i="42"/>
  <c r="T106" i="42"/>
  <c r="T107" i="42"/>
  <c r="T108" i="42"/>
  <c r="T109" i="42"/>
  <c r="T110" i="42"/>
  <c r="T111" i="42"/>
  <c r="T112" i="42"/>
  <c r="T113" i="42"/>
  <c r="T114" i="42"/>
  <c r="T115" i="42"/>
  <c r="T116" i="42"/>
  <c r="T117" i="42"/>
  <c r="T118" i="42"/>
  <c r="T119" i="42"/>
  <c r="T120" i="42"/>
  <c r="T121" i="42"/>
  <c r="T122" i="42"/>
  <c r="T123" i="42"/>
  <c r="T124" i="42"/>
  <c r="T125" i="42"/>
  <c r="T126" i="42"/>
  <c r="T127" i="42"/>
  <c r="T128" i="42"/>
  <c r="T129" i="42"/>
  <c r="T130" i="42"/>
  <c r="T131" i="42"/>
  <c r="T132" i="42"/>
  <c r="T133" i="42"/>
  <c r="T134" i="42"/>
  <c r="T135" i="42"/>
  <c r="T136" i="42"/>
  <c r="T137" i="42"/>
  <c r="T138" i="42"/>
  <c r="T139" i="42"/>
  <c r="T140" i="42"/>
  <c r="T141" i="42"/>
  <c r="T142" i="42"/>
  <c r="T143" i="42"/>
  <c r="T144" i="42"/>
  <c r="T145" i="42"/>
  <c r="T146" i="42"/>
  <c r="T147" i="42"/>
  <c r="T148" i="42"/>
  <c r="T149" i="42"/>
  <c r="T150" i="42"/>
  <c r="T151" i="42"/>
  <c r="T152" i="42"/>
  <c r="T153" i="42"/>
  <c r="T154" i="42"/>
  <c r="T155" i="42"/>
  <c r="T156" i="42"/>
  <c r="T157" i="42"/>
  <c r="T158" i="42"/>
  <c r="T159" i="42"/>
  <c r="T160" i="42"/>
  <c r="T161" i="42"/>
  <c r="T162" i="42"/>
  <c r="T163" i="42"/>
  <c r="T164" i="42"/>
  <c r="T165" i="42"/>
  <c r="T166" i="42"/>
  <c r="T167" i="42"/>
  <c r="T168" i="42"/>
  <c r="T169" i="42"/>
  <c r="T170" i="42"/>
  <c r="T171" i="42"/>
  <c r="T172" i="42"/>
  <c r="T173" i="42"/>
  <c r="T174" i="42"/>
  <c r="T175" i="42"/>
  <c r="T176" i="42"/>
  <c r="T177" i="42"/>
  <c r="T178" i="42"/>
  <c r="T179" i="42"/>
  <c r="T180" i="42"/>
  <c r="T181" i="42"/>
  <c r="T182" i="42"/>
  <c r="T183" i="42"/>
  <c r="T184" i="42"/>
  <c r="T185" i="42"/>
  <c r="T186" i="42"/>
  <c r="T187" i="42"/>
  <c r="T188" i="42"/>
  <c r="T189" i="42"/>
  <c r="T190" i="42"/>
  <c r="T191" i="42"/>
  <c r="T192" i="42"/>
  <c r="T193" i="42"/>
  <c r="T194" i="42"/>
  <c r="T195" i="42"/>
  <c r="T196" i="42"/>
  <c r="T197" i="42"/>
  <c r="T198" i="42"/>
  <c r="T199" i="42"/>
  <c r="T200" i="42"/>
  <c r="T201" i="42"/>
  <c r="T202" i="42"/>
  <c r="T203" i="42"/>
  <c r="T204" i="42"/>
  <c r="T205" i="42"/>
  <c r="T206" i="42"/>
  <c r="T207" i="42"/>
  <c r="T208" i="42"/>
  <c r="T209" i="42"/>
  <c r="T210" i="42"/>
  <c r="T211" i="42"/>
  <c r="T212" i="42"/>
  <c r="T213" i="42"/>
  <c r="T214" i="42"/>
  <c r="T215" i="42"/>
  <c r="T216" i="42"/>
  <c r="T217" i="42"/>
  <c r="T218" i="42"/>
  <c r="T219" i="42"/>
  <c r="T220" i="42"/>
  <c r="T221" i="42"/>
  <c r="T222" i="42"/>
  <c r="T223" i="42"/>
  <c r="T224" i="42"/>
  <c r="T225" i="42"/>
  <c r="T226" i="42"/>
  <c r="T227" i="42"/>
  <c r="T228" i="42"/>
  <c r="T229" i="42"/>
  <c r="T230" i="42"/>
  <c r="T231" i="42"/>
  <c r="T232" i="42"/>
  <c r="T233" i="42"/>
  <c r="T234" i="42"/>
  <c r="T235" i="42"/>
  <c r="T236" i="42"/>
  <c r="T237" i="42"/>
  <c r="T238" i="42"/>
  <c r="T239" i="42"/>
  <c r="T240" i="42"/>
  <c r="T241" i="42"/>
  <c r="T242" i="42"/>
  <c r="T243" i="42"/>
  <c r="T244" i="42"/>
  <c r="T245" i="42"/>
  <c r="T246" i="42"/>
  <c r="T247" i="42"/>
  <c r="T248" i="42"/>
  <c r="T249" i="42"/>
  <c r="T250" i="42"/>
  <c r="T251" i="42"/>
  <c r="T252" i="42"/>
  <c r="T253" i="42"/>
  <c r="T254" i="42"/>
  <c r="T255" i="42"/>
  <c r="T256" i="42"/>
  <c r="T257" i="42"/>
  <c r="T258" i="42"/>
  <c r="T259" i="42"/>
  <c r="T260" i="42"/>
  <c r="T261" i="42"/>
  <c r="T262" i="42"/>
  <c r="T263" i="42"/>
  <c r="T264" i="42"/>
  <c r="T265" i="42"/>
  <c r="T266" i="42"/>
  <c r="T267" i="42"/>
  <c r="T268" i="42"/>
  <c r="T269" i="42"/>
  <c r="T270" i="42"/>
  <c r="T271" i="42"/>
  <c r="T272" i="42"/>
  <c r="T273" i="42"/>
  <c r="T274" i="42"/>
  <c r="T275" i="42"/>
  <c r="T276" i="42"/>
  <c r="T277" i="42"/>
  <c r="T278" i="42"/>
  <c r="T279" i="42"/>
  <c r="T280" i="42"/>
  <c r="T281" i="42"/>
  <c r="T282" i="42"/>
  <c r="T283" i="42"/>
  <c r="T284" i="42"/>
  <c r="T285" i="42"/>
  <c r="T286" i="42"/>
  <c r="T287" i="42"/>
  <c r="T288" i="42"/>
  <c r="T289" i="42"/>
  <c r="T290" i="42"/>
  <c r="T291" i="42"/>
  <c r="T292" i="42"/>
  <c r="T293" i="42"/>
  <c r="T294" i="42"/>
  <c r="T295" i="42"/>
  <c r="T296" i="42"/>
  <c r="T297" i="42"/>
  <c r="T298" i="42"/>
  <c r="T299" i="42"/>
  <c r="T300" i="42"/>
  <c r="T301" i="42"/>
  <c r="T302" i="42"/>
  <c r="T303" i="42"/>
  <c r="T304" i="42"/>
  <c r="T305" i="42"/>
  <c r="T306" i="42"/>
  <c r="T307" i="42"/>
  <c r="T308" i="42"/>
  <c r="T309" i="42"/>
  <c r="T310" i="42"/>
  <c r="T311" i="42"/>
  <c r="T312" i="42"/>
  <c r="T313" i="42"/>
  <c r="T314" i="42"/>
  <c r="T315" i="42"/>
  <c r="T316" i="42"/>
  <c r="T317" i="42"/>
  <c r="T318" i="42"/>
  <c r="T319" i="42"/>
  <c r="T320" i="42"/>
  <c r="T321" i="42"/>
  <c r="T322" i="42"/>
  <c r="T323" i="42"/>
  <c r="T324" i="42"/>
  <c r="T325" i="42"/>
  <c r="T326" i="42"/>
  <c r="T327" i="42"/>
  <c r="T328" i="42"/>
  <c r="T329" i="42"/>
  <c r="T330" i="42"/>
  <c r="T331" i="42"/>
  <c r="T332" i="42"/>
  <c r="T333" i="42"/>
  <c r="T13" i="5"/>
  <c r="T14" i="5"/>
  <c r="T15" i="5"/>
  <c r="T16" i="5"/>
  <c r="T17" i="5"/>
  <c r="T18" i="5"/>
  <c r="T19" i="5"/>
  <c r="T20" i="5"/>
  <c r="T21" i="5"/>
  <c r="T22" i="5"/>
  <c r="T23" i="5"/>
  <c r="T24" i="5"/>
  <c r="T25" i="5"/>
  <c r="T26" i="5"/>
  <c r="T27" i="5"/>
  <c r="T28" i="5"/>
  <c r="T29" i="5"/>
  <c r="T30" i="5"/>
  <c r="T31" i="5"/>
  <c r="T32" i="5"/>
  <c r="T33" i="5"/>
  <c r="T34" i="5"/>
  <c r="T35" i="5"/>
  <c r="T36" i="5"/>
  <c r="T37" i="5"/>
  <c r="T38" i="5"/>
  <c r="T39" i="5"/>
  <c r="T40" i="5"/>
  <c r="T41" i="5"/>
  <c r="T42" i="5"/>
  <c r="T43" i="5"/>
  <c r="T44" i="5"/>
  <c r="T45" i="5"/>
  <c r="T46" i="5"/>
  <c r="T47" i="5"/>
  <c r="T48" i="5"/>
  <c r="T49" i="5"/>
  <c r="T50" i="5"/>
  <c r="T51" i="5"/>
  <c r="T52" i="5"/>
  <c r="T53" i="5"/>
  <c r="T54" i="5"/>
  <c r="T55" i="5"/>
  <c r="T56" i="5"/>
  <c r="T57" i="5"/>
  <c r="T58" i="5"/>
  <c r="T59" i="5"/>
  <c r="T60" i="5"/>
  <c r="T61" i="5"/>
  <c r="T62" i="5"/>
  <c r="T63" i="5"/>
  <c r="T64" i="5"/>
  <c r="T65" i="5"/>
  <c r="T66" i="5"/>
  <c r="T67" i="5"/>
  <c r="T68" i="5"/>
  <c r="T69" i="5"/>
  <c r="T70" i="5"/>
  <c r="T71" i="5"/>
  <c r="T72" i="5"/>
  <c r="T73" i="5"/>
  <c r="T74" i="5"/>
  <c r="T75" i="5"/>
  <c r="T76" i="5"/>
  <c r="T77" i="5"/>
  <c r="T78" i="5"/>
  <c r="T79" i="5"/>
  <c r="T80" i="5"/>
  <c r="T81" i="5"/>
  <c r="T82" i="5"/>
  <c r="T83" i="5"/>
  <c r="T84" i="5"/>
  <c r="T85" i="5"/>
  <c r="T86" i="5"/>
  <c r="T87" i="5"/>
  <c r="T88" i="5"/>
  <c r="T89" i="5"/>
  <c r="T90" i="5"/>
  <c r="T91" i="5"/>
  <c r="T92" i="5"/>
  <c r="T93" i="5"/>
  <c r="T94" i="5"/>
  <c r="T95" i="5"/>
  <c r="T96" i="5"/>
  <c r="T97" i="5"/>
  <c r="T98" i="5"/>
  <c r="T99" i="5"/>
  <c r="T100" i="5"/>
  <c r="T101" i="5"/>
  <c r="T102" i="5"/>
  <c r="T103" i="5"/>
  <c r="T104" i="5"/>
  <c r="T105" i="5"/>
  <c r="T106" i="5"/>
  <c r="T107" i="5"/>
  <c r="T108" i="5"/>
  <c r="T109" i="5"/>
  <c r="T110" i="5"/>
  <c r="T317" i="5"/>
  <c r="T13" i="7"/>
  <c r="D545" i="38" a="1"/>
  <c r="D545" i="38"/>
  <c r="E545" i="38"/>
  <c r="T14" i="7"/>
  <c r="D546" i="38" a="1"/>
  <c r="D546" i="38"/>
  <c r="E546" i="38"/>
  <c r="T15" i="7"/>
  <c r="T16" i="7"/>
  <c r="D548" i="38" a="1"/>
  <c r="D548" i="38"/>
  <c r="E548" i="38"/>
  <c r="T17" i="7"/>
  <c r="T18" i="7"/>
  <c r="D550" i="38" a="1"/>
  <c r="D550" i="38"/>
  <c r="E550" i="38"/>
  <c r="T19" i="7"/>
  <c r="D551" i="38" a="1"/>
  <c r="D551" i="38"/>
  <c r="E551" i="38"/>
  <c r="T20" i="7"/>
  <c r="D552" i="38" a="1"/>
  <c r="D552" i="38"/>
  <c r="E552" i="38"/>
  <c r="T21" i="7"/>
  <c r="D553" i="38" a="1"/>
  <c r="D553" i="38"/>
  <c r="E553" i="38"/>
  <c r="T22" i="7"/>
  <c r="T23" i="7"/>
  <c r="D555" i="38" a="1"/>
  <c r="D555" i="38"/>
  <c r="E555" i="38"/>
  <c r="T24" i="7"/>
  <c r="D556" i="38" a="1"/>
  <c r="D556" i="38"/>
  <c r="E556" i="38"/>
  <c r="T25" i="7"/>
  <c r="D557" i="38" a="1"/>
  <c r="D557" i="38"/>
  <c r="E557" i="38"/>
  <c r="T26" i="7"/>
  <c r="D558" i="38" a="1"/>
  <c r="D558" i="38"/>
  <c r="E558" i="38"/>
  <c r="T27" i="7"/>
  <c r="T28" i="7"/>
  <c r="D560" i="38" a="1"/>
  <c r="D560" i="38"/>
  <c r="E560" i="38"/>
  <c r="T29" i="7"/>
  <c r="T30" i="7"/>
  <c r="D562" i="38" a="1"/>
  <c r="D562" i="38"/>
  <c r="E562" i="38"/>
  <c r="T31" i="7"/>
  <c r="D563" i="38" a="1"/>
  <c r="D563" i="38"/>
  <c r="E563" i="38"/>
  <c r="T32" i="7"/>
  <c r="D564" i="38" a="1"/>
  <c r="D564" i="38"/>
  <c r="E564" i="38"/>
  <c r="T33" i="7"/>
  <c r="D565" i="38" a="1"/>
  <c r="D565" i="38"/>
  <c r="E565" i="38"/>
  <c r="T34" i="7"/>
  <c r="T35" i="7"/>
  <c r="D567" i="38" a="1"/>
  <c r="D567" i="38"/>
  <c r="E567" i="38"/>
  <c r="T36" i="7"/>
  <c r="D568" i="38" a="1"/>
  <c r="D568" i="38"/>
  <c r="E568" i="38"/>
  <c r="T37" i="7"/>
  <c r="D569" i="38" a="1"/>
  <c r="D569" i="38"/>
  <c r="E569" i="38"/>
  <c r="T38" i="7"/>
  <c r="D570" i="38" a="1"/>
  <c r="D570" i="38"/>
  <c r="E570" i="38"/>
  <c r="T39" i="7"/>
  <c r="T40" i="7"/>
  <c r="D572" i="38" a="1"/>
  <c r="D572" i="38"/>
  <c r="E572" i="38"/>
  <c r="T41" i="7"/>
  <c r="T42" i="7"/>
  <c r="D574" i="38" a="1"/>
  <c r="D574" i="38"/>
  <c r="E574" i="38"/>
  <c r="T43" i="7"/>
  <c r="D575" i="38" a="1"/>
  <c r="D575" i="38"/>
  <c r="E575" i="38"/>
  <c r="T44" i="7"/>
  <c r="D576" i="38" a="1"/>
  <c r="D576" i="38"/>
  <c r="E576" i="38"/>
  <c r="T45" i="7"/>
  <c r="D577" i="38" a="1"/>
  <c r="D577" i="38"/>
  <c r="E577" i="38"/>
  <c r="T46" i="7"/>
  <c r="T47" i="7"/>
  <c r="D579" i="38" a="1"/>
  <c r="D579" i="38"/>
  <c r="E579" i="38"/>
  <c r="T48" i="7"/>
  <c r="D580" i="38" a="1"/>
  <c r="D580" i="38"/>
  <c r="E580" i="38"/>
  <c r="T49" i="7"/>
  <c r="D581" i="38" a="1"/>
  <c r="D581" i="38"/>
  <c r="E581" i="38"/>
  <c r="T50" i="7"/>
  <c r="D582" i="38" a="1"/>
  <c r="D582" i="38"/>
  <c r="E582" i="38"/>
  <c r="T51" i="7"/>
  <c r="T52" i="7"/>
  <c r="D584" i="38" a="1"/>
  <c r="D584" i="38"/>
  <c r="E584" i="38"/>
  <c r="T53" i="7"/>
  <c r="T54" i="7"/>
  <c r="D586" i="38" a="1"/>
  <c r="D586" i="38"/>
  <c r="E586" i="38"/>
  <c r="T55" i="7"/>
  <c r="D587" i="38" a="1"/>
  <c r="D587" i="38"/>
  <c r="E587" i="38"/>
  <c r="T56" i="7"/>
  <c r="D588" i="38" a="1"/>
  <c r="D588" i="38"/>
  <c r="E588" i="38"/>
  <c r="T57" i="7"/>
  <c r="D589" i="38" a="1"/>
  <c r="D589" i="38"/>
  <c r="E589" i="38"/>
  <c r="T58" i="7"/>
  <c r="T59" i="7"/>
  <c r="D591" i="38" a="1"/>
  <c r="D591" i="38"/>
  <c r="E591" i="38"/>
  <c r="T60" i="7"/>
  <c r="D592" i="38" a="1"/>
  <c r="D592" i="38"/>
  <c r="E592" i="38"/>
  <c r="T61" i="7"/>
  <c r="D593" i="38" a="1"/>
  <c r="D593" i="38"/>
  <c r="E593" i="38"/>
  <c r="T62" i="7"/>
  <c r="D594" i="38" a="1"/>
  <c r="D594" i="38"/>
  <c r="E594" i="38"/>
  <c r="T63" i="7"/>
  <c r="T64" i="7"/>
  <c r="D596" i="38" a="1"/>
  <c r="D596" i="38"/>
  <c r="E596" i="38"/>
  <c r="T65" i="7"/>
  <c r="T66" i="7"/>
  <c r="D598" i="38" a="1"/>
  <c r="D598" i="38"/>
  <c r="E598" i="38"/>
  <c r="T67" i="7"/>
  <c r="D599" i="38" a="1"/>
  <c r="D599" i="38"/>
  <c r="E599" i="38"/>
  <c r="T68" i="7"/>
  <c r="D600" i="38" a="1"/>
  <c r="D600" i="38"/>
  <c r="E600" i="38"/>
  <c r="T69" i="7"/>
  <c r="D601" i="38" a="1"/>
  <c r="D601" i="38"/>
  <c r="E601" i="38"/>
  <c r="T70" i="7"/>
  <c r="T71" i="7"/>
  <c r="D603" i="38" a="1"/>
  <c r="D603" i="38"/>
  <c r="E603" i="38"/>
  <c r="T72" i="7"/>
  <c r="D604" i="38" a="1"/>
  <c r="D604" i="38"/>
  <c r="E604" i="38"/>
  <c r="T73" i="7"/>
  <c r="D605" i="38" a="1"/>
  <c r="D605" i="38"/>
  <c r="E605" i="38"/>
  <c r="T74" i="7"/>
  <c r="D606" i="38" a="1"/>
  <c r="D606" i="38"/>
  <c r="E606" i="38"/>
  <c r="T75" i="7"/>
  <c r="T76" i="7"/>
  <c r="D608" i="38" a="1"/>
  <c r="D608" i="38"/>
  <c r="E608" i="38"/>
  <c r="T77" i="7"/>
  <c r="T78" i="7"/>
  <c r="D610" i="38" a="1"/>
  <c r="D610" i="38"/>
  <c r="E610" i="38"/>
  <c r="T79" i="7"/>
  <c r="D611" i="38" a="1"/>
  <c r="D611" i="38"/>
  <c r="E611" i="38"/>
  <c r="T80" i="7"/>
  <c r="D612" i="38" a="1"/>
  <c r="D612" i="38"/>
  <c r="E612" i="38"/>
  <c r="T81" i="7"/>
  <c r="D613" i="38" a="1"/>
  <c r="D613" i="38"/>
  <c r="E613" i="38"/>
  <c r="T82" i="7"/>
  <c r="T83" i="7"/>
  <c r="D615" i="38" a="1"/>
  <c r="D615" i="38"/>
  <c r="E615" i="38"/>
  <c r="T84" i="7"/>
  <c r="D616" i="38" a="1"/>
  <c r="D616" i="38"/>
  <c r="E616" i="38"/>
  <c r="T85" i="7"/>
  <c r="D617" i="38" a="1"/>
  <c r="D617" i="38"/>
  <c r="E617" i="38"/>
  <c r="T86" i="7"/>
  <c r="D618" i="38" a="1"/>
  <c r="D618" i="38"/>
  <c r="E618" i="38"/>
  <c r="T87" i="7"/>
  <c r="T88" i="7"/>
  <c r="D620" i="38" a="1"/>
  <c r="D620" i="38"/>
  <c r="E620" i="38"/>
  <c r="T89" i="7"/>
  <c r="T90" i="7"/>
  <c r="D622" i="38" a="1"/>
  <c r="D622" i="38"/>
  <c r="E622" i="38"/>
  <c r="T91" i="7"/>
  <c r="D623" i="38" a="1"/>
  <c r="D623" i="38"/>
  <c r="E623" i="38"/>
  <c r="T92" i="7"/>
  <c r="D624" i="38" a="1"/>
  <c r="D624" i="38"/>
  <c r="E624" i="38"/>
  <c r="T93" i="7"/>
  <c r="D625" i="38" a="1"/>
  <c r="D625" i="38"/>
  <c r="E625" i="38"/>
  <c r="T94" i="7"/>
  <c r="T95" i="7"/>
  <c r="D627" i="38" a="1"/>
  <c r="D627" i="38"/>
  <c r="E627" i="38"/>
  <c r="T96" i="7"/>
  <c r="D628" i="38" a="1"/>
  <c r="D628" i="38"/>
  <c r="E628" i="38"/>
  <c r="T97" i="7"/>
  <c r="D629" i="38" a="1"/>
  <c r="D629" i="38"/>
  <c r="E629" i="38"/>
  <c r="T98" i="7"/>
  <c r="D630" i="38" a="1"/>
  <c r="D630" i="38"/>
  <c r="E630" i="38"/>
  <c r="T99" i="7"/>
  <c r="T100" i="7"/>
  <c r="D632" i="38" a="1"/>
  <c r="D632" i="38"/>
  <c r="E632" i="38"/>
  <c r="T101" i="7"/>
  <c r="T102" i="7"/>
  <c r="D634" i="38" a="1"/>
  <c r="D634" i="38"/>
  <c r="E634" i="38"/>
  <c r="T103" i="7"/>
  <c r="D635" i="38" a="1"/>
  <c r="D635" i="38"/>
  <c r="E635" i="38"/>
  <c r="T104" i="7"/>
  <c r="D636" i="38" a="1"/>
  <c r="D636" i="38"/>
  <c r="E636" i="38"/>
  <c r="T105" i="7"/>
  <c r="D637" i="38" a="1"/>
  <c r="D637" i="38"/>
  <c r="E637" i="38"/>
  <c r="T106" i="7"/>
  <c r="T107" i="7"/>
  <c r="D639" i="38" a="1"/>
  <c r="D639" i="38"/>
  <c r="E639" i="38"/>
  <c r="T108" i="7"/>
  <c r="D640" i="38" a="1"/>
  <c r="D640" i="38"/>
  <c r="E640" i="38"/>
  <c r="T109" i="7"/>
  <c r="D641" i="38" a="1"/>
  <c r="D641" i="38"/>
  <c r="E641" i="38"/>
  <c r="T110" i="7"/>
  <c r="D642" i="38" a="1"/>
  <c r="D642" i="38"/>
  <c r="E642" i="38"/>
  <c r="T111" i="7"/>
  <c r="T112" i="7"/>
  <c r="D644" i="38" a="1"/>
  <c r="D644" i="38"/>
  <c r="E644" i="38"/>
  <c r="T113" i="7"/>
  <c r="T114" i="7"/>
  <c r="D646" i="38" a="1"/>
  <c r="D646" i="38"/>
  <c r="E646" i="38"/>
  <c r="T115" i="7"/>
  <c r="D647" i="38" a="1"/>
  <c r="D647" i="38"/>
  <c r="E647" i="38"/>
  <c r="T116" i="7"/>
  <c r="D648" i="38" a="1"/>
  <c r="D648" i="38"/>
  <c r="E648" i="38"/>
  <c r="T117" i="7"/>
  <c r="D649" i="38" a="1"/>
  <c r="D649" i="38"/>
  <c r="E649" i="38"/>
  <c r="T118" i="7"/>
  <c r="T119" i="7"/>
  <c r="D651" i="38" a="1"/>
  <c r="D651" i="38"/>
  <c r="E651" i="38"/>
  <c r="T120" i="7"/>
  <c r="D652" i="38" a="1"/>
  <c r="D652" i="38"/>
  <c r="E652" i="38"/>
  <c r="T121" i="7"/>
  <c r="D653" i="38" a="1"/>
  <c r="D653" i="38"/>
  <c r="E653" i="38"/>
  <c r="T122" i="7"/>
  <c r="D654" i="38" a="1"/>
  <c r="D654" i="38"/>
  <c r="E654" i="38"/>
  <c r="T123" i="7"/>
  <c r="T124" i="7"/>
  <c r="D656" i="38" a="1"/>
  <c r="D656" i="38"/>
  <c r="E656" i="38"/>
  <c r="T125" i="7"/>
  <c r="T126" i="7"/>
  <c r="D658" i="38" a="1"/>
  <c r="D658" i="38"/>
  <c r="E658" i="38"/>
  <c r="T127" i="7"/>
  <c r="D659" i="38" a="1"/>
  <c r="D659" i="38"/>
  <c r="E659" i="38"/>
  <c r="T128" i="7"/>
  <c r="D660" i="38" a="1"/>
  <c r="D660" i="38"/>
  <c r="E660" i="38"/>
  <c r="T129" i="7"/>
  <c r="D661" i="38" a="1"/>
  <c r="D661" i="38"/>
  <c r="E661" i="38"/>
  <c r="T130" i="7"/>
  <c r="T131" i="7"/>
  <c r="D663" i="38" a="1"/>
  <c r="D663" i="38"/>
  <c r="E663" i="38"/>
  <c r="T132" i="7"/>
  <c r="D664" i="38" a="1"/>
  <c r="D664" i="38"/>
  <c r="E664" i="38"/>
  <c r="T133" i="7"/>
  <c r="D665" i="38" a="1"/>
  <c r="D665" i="38"/>
  <c r="E665" i="38"/>
  <c r="T134" i="7"/>
  <c r="D666" i="38" a="1"/>
  <c r="D666" i="38"/>
  <c r="E666" i="38"/>
  <c r="T135" i="7"/>
  <c r="T136" i="7"/>
  <c r="D668" i="38" a="1"/>
  <c r="D668" i="38"/>
  <c r="E668" i="38"/>
  <c r="T137" i="7"/>
  <c r="T138" i="7"/>
  <c r="D670" i="38" a="1"/>
  <c r="D670" i="38"/>
  <c r="E670" i="38"/>
  <c r="T139" i="7"/>
  <c r="D671" i="38" a="1"/>
  <c r="D671" i="38"/>
  <c r="E671" i="38"/>
  <c r="T140" i="7"/>
  <c r="D672" i="38" a="1"/>
  <c r="D672" i="38"/>
  <c r="E672" i="38"/>
  <c r="T141" i="7"/>
  <c r="D673" i="38" a="1"/>
  <c r="D673" i="38"/>
  <c r="E673" i="38"/>
  <c r="T142" i="7"/>
  <c r="T143" i="7"/>
  <c r="D675" i="38" a="1"/>
  <c r="D675" i="38"/>
  <c r="E675" i="38"/>
  <c r="T144" i="7"/>
  <c r="D676" i="38" a="1"/>
  <c r="D676" i="38"/>
  <c r="E676" i="38"/>
  <c r="T145" i="7"/>
  <c r="D677" i="38" a="1"/>
  <c r="D677" i="38"/>
  <c r="E677" i="38"/>
  <c r="T146" i="7"/>
  <c r="D678" i="38" a="1"/>
  <c r="D678" i="38"/>
  <c r="E678" i="38"/>
  <c r="T147" i="7"/>
  <c r="T148" i="7"/>
  <c r="D680" i="38" a="1"/>
  <c r="D680" i="38"/>
  <c r="E680" i="38"/>
  <c r="T149" i="7"/>
  <c r="T150" i="7"/>
  <c r="D682" i="38" a="1"/>
  <c r="D682" i="38"/>
  <c r="E682" i="38"/>
  <c r="T151" i="7"/>
  <c r="D683" i="38" a="1"/>
  <c r="D683" i="38"/>
  <c r="E683" i="38"/>
  <c r="T152" i="7"/>
  <c r="D684" i="38" a="1"/>
  <c r="D684" i="38"/>
  <c r="E684" i="38"/>
  <c r="T153" i="7"/>
  <c r="D685" i="38" a="1"/>
  <c r="D685" i="38"/>
  <c r="E685" i="38"/>
  <c r="T154" i="7"/>
  <c r="T155" i="7"/>
  <c r="D687" i="38" a="1"/>
  <c r="D687" i="38"/>
  <c r="E687" i="38"/>
  <c r="T156" i="7"/>
  <c r="D688" i="38" a="1"/>
  <c r="D688" i="38"/>
  <c r="E688" i="38"/>
  <c r="T157" i="7"/>
  <c r="D689" i="38" a="1"/>
  <c r="D689" i="38"/>
  <c r="E689" i="38"/>
  <c r="T158" i="7"/>
  <c r="D690" i="38" a="1"/>
  <c r="D690" i="38"/>
  <c r="E690" i="38"/>
  <c r="T159" i="7"/>
  <c r="T160" i="7"/>
  <c r="D692" i="38" a="1"/>
  <c r="D692" i="38"/>
  <c r="E692" i="38"/>
  <c r="T161" i="7"/>
  <c r="T162" i="7"/>
  <c r="D694" i="38" a="1"/>
  <c r="D694" i="38"/>
  <c r="E694" i="38"/>
  <c r="T163" i="7"/>
  <c r="D695" i="38" a="1"/>
  <c r="D695" i="38"/>
  <c r="E695" i="38"/>
  <c r="T164" i="7"/>
  <c r="D696" i="38" a="1"/>
  <c r="D696" i="38"/>
  <c r="E696" i="38"/>
  <c r="T165" i="7"/>
  <c r="D697" i="38" a="1"/>
  <c r="D697" i="38"/>
  <c r="E697" i="38"/>
  <c r="T166" i="7"/>
  <c r="T167" i="7"/>
  <c r="D699" i="38" a="1"/>
  <c r="D699" i="38"/>
  <c r="E699" i="38"/>
  <c r="T168" i="7"/>
  <c r="D700" i="38" a="1"/>
  <c r="D700" i="38"/>
  <c r="E700" i="38"/>
  <c r="T169" i="7"/>
  <c r="D701" i="38" a="1"/>
  <c r="D701" i="38"/>
  <c r="E701" i="38"/>
  <c r="T170" i="7"/>
  <c r="D702" i="38" a="1"/>
  <c r="D702" i="38"/>
  <c r="E702" i="38"/>
  <c r="T171" i="7"/>
  <c r="T172" i="7"/>
  <c r="D704" i="38" a="1"/>
  <c r="D704" i="38"/>
  <c r="E704" i="38"/>
  <c r="T173" i="7"/>
  <c r="T174" i="7"/>
  <c r="D706" i="38" a="1"/>
  <c r="D706" i="38"/>
  <c r="E706" i="38"/>
  <c r="T175" i="7"/>
  <c r="D707" i="38" a="1"/>
  <c r="D707" i="38"/>
  <c r="E707" i="38"/>
  <c r="T176" i="7"/>
  <c r="D708" i="38" a="1"/>
  <c r="D708" i="38"/>
  <c r="E708" i="38"/>
  <c r="T177" i="7"/>
  <c r="D709" i="38" a="1"/>
  <c r="D709" i="38"/>
  <c r="E709" i="38"/>
  <c r="T178" i="7"/>
  <c r="T179" i="7"/>
  <c r="D711" i="38" a="1"/>
  <c r="D711" i="38"/>
  <c r="E711" i="38"/>
  <c r="T180" i="7"/>
  <c r="D712" i="38" a="1"/>
  <c r="D712" i="38"/>
  <c r="E712" i="38"/>
  <c r="T181" i="7"/>
  <c r="D713" i="38" a="1"/>
  <c r="D713" i="38"/>
  <c r="E713" i="38"/>
  <c r="T182" i="7"/>
  <c r="D714" i="38" a="1"/>
  <c r="D714" i="38"/>
  <c r="E714" i="38"/>
  <c r="T183" i="7"/>
  <c r="T184" i="7"/>
  <c r="D716" i="38" a="1"/>
  <c r="D716" i="38"/>
  <c r="E716" i="38"/>
  <c r="T185" i="7"/>
  <c r="T186" i="7"/>
  <c r="D718" i="38" a="1"/>
  <c r="D718" i="38"/>
  <c r="E718" i="38"/>
  <c r="T187" i="7"/>
  <c r="D719" i="38" a="1"/>
  <c r="D719" i="38"/>
  <c r="E719" i="38"/>
  <c r="T188" i="7"/>
  <c r="D720" i="38" a="1"/>
  <c r="D720" i="38"/>
  <c r="E720" i="38"/>
  <c r="T189" i="7"/>
  <c r="D721" i="38" a="1"/>
  <c r="D721" i="38"/>
  <c r="E721" i="38"/>
  <c r="T190" i="7"/>
  <c r="T191" i="7"/>
  <c r="D723" i="38" a="1"/>
  <c r="D723" i="38"/>
  <c r="E723" i="38"/>
  <c r="T192" i="7"/>
  <c r="D724" i="38" a="1"/>
  <c r="D724" i="38"/>
  <c r="E724" i="38"/>
  <c r="T193" i="7"/>
  <c r="D725" i="38" a="1"/>
  <c r="D725" i="38"/>
  <c r="E725" i="38"/>
  <c r="T194" i="7"/>
  <c r="D726" i="38" a="1"/>
  <c r="D726" i="38"/>
  <c r="E726" i="38"/>
  <c r="T195" i="7"/>
  <c r="T196" i="7"/>
  <c r="D728" i="38" a="1"/>
  <c r="D728" i="38"/>
  <c r="E728" i="38"/>
  <c r="T197" i="7"/>
  <c r="T198" i="7"/>
  <c r="D730" i="38" a="1"/>
  <c r="D730" i="38"/>
  <c r="E730" i="38"/>
  <c r="T199" i="7"/>
  <c r="D731" i="38" a="1"/>
  <c r="D731" i="38"/>
  <c r="E731" i="38"/>
  <c r="T200" i="7"/>
  <c r="D732" i="38" a="1"/>
  <c r="D732" i="38"/>
  <c r="E732" i="38"/>
  <c r="T201" i="7"/>
  <c r="D733" i="38" a="1"/>
  <c r="D733" i="38"/>
  <c r="E733" i="38"/>
  <c r="T202" i="7"/>
  <c r="T203" i="7"/>
  <c r="D735" i="38" a="1"/>
  <c r="D735" i="38"/>
  <c r="E735" i="38"/>
  <c r="T204" i="7"/>
  <c r="D736" i="38" a="1"/>
  <c r="D736" i="38"/>
  <c r="E736" i="38"/>
  <c r="T205" i="7"/>
  <c r="D737" i="38" a="1"/>
  <c r="D737" i="38"/>
  <c r="E737" i="38"/>
  <c r="T206" i="7"/>
  <c r="D738" i="38" a="1"/>
  <c r="D738" i="38"/>
  <c r="E738" i="38"/>
  <c r="S13" i="8"/>
  <c r="S14" i="8"/>
  <c r="S15" i="8"/>
  <c r="S16" i="8"/>
  <c r="S17" i="8"/>
  <c r="S18" i="8"/>
  <c r="S19" i="8"/>
  <c r="S20" i="8"/>
  <c r="S21" i="8"/>
  <c r="S22" i="8"/>
  <c r="S23" i="8"/>
  <c r="S24" i="8"/>
  <c r="S25" i="8"/>
  <c r="S26" i="8"/>
  <c r="S27" i="8"/>
  <c r="S28" i="8"/>
  <c r="S29" i="8"/>
  <c r="S30" i="8"/>
  <c r="S31" i="8"/>
  <c r="S32" i="8"/>
  <c r="S33" i="8"/>
  <c r="S34" i="8"/>
  <c r="S35" i="8"/>
  <c r="S36" i="8"/>
  <c r="S37" i="8"/>
  <c r="S38" i="8"/>
  <c r="S39" i="8"/>
  <c r="S40" i="8"/>
  <c r="S41" i="8"/>
  <c r="S42" i="8"/>
  <c r="S43" i="8"/>
  <c r="S44" i="8"/>
  <c r="S45" i="8"/>
  <c r="S46" i="8"/>
  <c r="S47" i="8"/>
  <c r="S48" i="8"/>
  <c r="S49" i="8"/>
  <c r="S50" i="8"/>
  <c r="S51" i="8"/>
  <c r="S52" i="8"/>
  <c r="S53" i="8"/>
  <c r="S54" i="8"/>
  <c r="S55" i="8"/>
  <c r="S56" i="8"/>
  <c r="S57" i="8"/>
  <c r="S58" i="8"/>
  <c r="S59" i="8"/>
  <c r="S60" i="8"/>
  <c r="S61" i="8"/>
  <c r="S62" i="8"/>
  <c r="S63" i="8"/>
  <c r="S64" i="8"/>
  <c r="S65" i="8"/>
  <c r="S66" i="8"/>
  <c r="S67" i="8"/>
  <c r="S68" i="8"/>
  <c r="S69" i="8"/>
  <c r="S70" i="8"/>
  <c r="S71" i="8"/>
  <c r="S72" i="8"/>
  <c r="S73" i="8"/>
  <c r="S74" i="8"/>
  <c r="S75" i="8"/>
  <c r="S76" i="8"/>
  <c r="S77" i="8"/>
  <c r="S78" i="8"/>
  <c r="S79" i="8"/>
  <c r="S80" i="8"/>
  <c r="S81" i="8"/>
  <c r="S82" i="8"/>
  <c r="S83" i="8"/>
  <c r="S84" i="8"/>
  <c r="S85" i="8"/>
  <c r="S86" i="8"/>
  <c r="S87" i="8"/>
  <c r="S88" i="8"/>
  <c r="S89" i="8"/>
  <c r="S90" i="8"/>
  <c r="S91" i="8"/>
  <c r="S92" i="8"/>
  <c r="S93" i="8"/>
  <c r="S94" i="8"/>
  <c r="S95" i="8"/>
  <c r="S96" i="8"/>
  <c r="S97" i="8"/>
  <c r="S98" i="8"/>
  <c r="S99" i="8"/>
  <c r="S100" i="8"/>
  <c r="S101" i="8"/>
  <c r="S102" i="8"/>
  <c r="S103" i="8"/>
  <c r="S104" i="8"/>
  <c r="S105" i="8"/>
  <c r="S106" i="8"/>
  <c r="S107" i="8"/>
  <c r="S108" i="8"/>
  <c r="S109" i="8"/>
  <c r="S110" i="8"/>
  <c r="S111" i="8"/>
  <c r="S112" i="8"/>
  <c r="S113" i="8"/>
  <c r="S114" i="8"/>
  <c r="S115" i="8"/>
  <c r="S116" i="8"/>
  <c r="S117" i="8"/>
  <c r="S118" i="8"/>
  <c r="S119" i="8"/>
  <c r="T13" i="9"/>
  <c r="T14" i="9"/>
  <c r="T15" i="9"/>
  <c r="T16" i="9"/>
  <c r="T17" i="9"/>
  <c r="T18" i="9"/>
  <c r="T19" i="9"/>
  <c r="T20" i="9"/>
  <c r="T21" i="9"/>
  <c r="T22" i="9"/>
  <c r="T23" i="9"/>
  <c r="T24" i="9"/>
  <c r="T25" i="9"/>
  <c r="T26" i="9"/>
  <c r="T27" i="9"/>
  <c r="T28" i="9"/>
  <c r="T29" i="9"/>
  <c r="T30" i="9"/>
  <c r="T31" i="9"/>
  <c r="T32" i="9"/>
  <c r="T33" i="9"/>
  <c r="T34" i="9"/>
  <c r="T35" i="9"/>
  <c r="T36" i="9"/>
  <c r="T37" i="9"/>
  <c r="T38" i="9"/>
  <c r="T39" i="9"/>
  <c r="T40" i="9"/>
  <c r="T41" i="9"/>
  <c r="T42" i="9"/>
  <c r="T43" i="9"/>
  <c r="T44" i="9"/>
  <c r="T45" i="9"/>
  <c r="T46" i="9"/>
  <c r="T47" i="9"/>
  <c r="T48" i="9"/>
  <c r="T49" i="9"/>
  <c r="T50" i="9"/>
  <c r="T51" i="9"/>
  <c r="T52" i="9"/>
  <c r="T53" i="9"/>
  <c r="T54" i="9"/>
  <c r="T55" i="9"/>
  <c r="T56" i="9"/>
  <c r="T57" i="9"/>
  <c r="T58" i="9"/>
  <c r="T59" i="9"/>
  <c r="T60" i="9"/>
  <c r="T61" i="9"/>
  <c r="T62" i="9"/>
  <c r="T63" i="9"/>
  <c r="T64" i="9"/>
  <c r="T65" i="9"/>
  <c r="T66" i="9"/>
  <c r="T67" i="9"/>
  <c r="T68" i="9"/>
  <c r="T69" i="9"/>
  <c r="T70" i="9"/>
  <c r="T71" i="9"/>
  <c r="T72" i="9"/>
  <c r="T73" i="9"/>
  <c r="T74" i="9"/>
  <c r="T75" i="9"/>
  <c r="T76" i="9"/>
  <c r="T77" i="9"/>
  <c r="T78" i="9"/>
  <c r="T79" i="9"/>
  <c r="T80" i="9"/>
  <c r="T81" i="9"/>
  <c r="T82" i="9"/>
  <c r="T83" i="9"/>
  <c r="T84" i="9"/>
  <c r="T85" i="9"/>
  <c r="T86" i="9"/>
  <c r="T87" i="9"/>
  <c r="T88" i="9"/>
  <c r="T89" i="9"/>
  <c r="T90" i="9"/>
  <c r="T91" i="9"/>
  <c r="T92" i="9"/>
  <c r="T93" i="9"/>
  <c r="T94" i="9"/>
  <c r="T95" i="9"/>
  <c r="T96" i="9"/>
  <c r="T97" i="9"/>
  <c r="T98" i="9"/>
  <c r="T99" i="9"/>
  <c r="T100" i="9"/>
  <c r="T101" i="9"/>
  <c r="T102" i="9"/>
  <c r="T103" i="9"/>
  <c r="T104" i="9"/>
  <c r="T105" i="9"/>
  <c r="T106" i="9"/>
  <c r="T107" i="9"/>
  <c r="T108" i="9"/>
  <c r="T109" i="9"/>
  <c r="T110" i="9"/>
  <c r="T111" i="9"/>
  <c r="T112" i="9"/>
  <c r="T113" i="9"/>
  <c r="T114" i="9"/>
  <c r="T115" i="9"/>
  <c r="T116" i="9"/>
  <c r="T117" i="9"/>
  <c r="T118" i="9"/>
  <c r="T119" i="9"/>
  <c r="T120" i="9"/>
  <c r="T121" i="9"/>
  <c r="T122" i="9"/>
  <c r="T123" i="9"/>
  <c r="T124" i="9"/>
  <c r="T125" i="9"/>
  <c r="T126" i="9"/>
  <c r="T127" i="9"/>
  <c r="T128" i="9"/>
  <c r="T129" i="9"/>
  <c r="T130" i="9"/>
  <c r="T131" i="9"/>
  <c r="T132" i="9"/>
  <c r="T133" i="9"/>
  <c r="T134" i="9"/>
  <c r="T135" i="9"/>
  <c r="T136" i="9"/>
  <c r="T137" i="9"/>
  <c r="T138" i="9"/>
  <c r="T139" i="9"/>
  <c r="T140" i="9"/>
  <c r="T141" i="9"/>
  <c r="T142" i="9"/>
  <c r="T143" i="9"/>
  <c r="T144" i="9"/>
  <c r="T145" i="9"/>
  <c r="T146" i="9"/>
  <c r="T147" i="9"/>
  <c r="T148" i="9"/>
  <c r="T149" i="9"/>
  <c r="T150" i="9"/>
  <c r="T151" i="9"/>
  <c r="T152" i="9"/>
  <c r="T153" i="9"/>
  <c r="T154" i="9"/>
  <c r="T155" i="9"/>
  <c r="T156" i="9"/>
  <c r="T157" i="9"/>
  <c r="T158" i="9"/>
  <c r="T159" i="9"/>
  <c r="T160" i="9"/>
  <c r="T161" i="9"/>
  <c r="T162" i="9"/>
  <c r="T163" i="9"/>
  <c r="T164" i="9"/>
  <c r="T165" i="9"/>
  <c r="T166" i="9"/>
  <c r="T167" i="9"/>
  <c r="T168" i="9"/>
  <c r="T169" i="9"/>
  <c r="T170" i="9"/>
  <c r="T171" i="9"/>
  <c r="T172" i="9"/>
  <c r="T173" i="9"/>
  <c r="T174" i="9"/>
  <c r="T175" i="9"/>
  <c r="T176" i="9"/>
  <c r="T177" i="9"/>
  <c r="T178" i="9"/>
  <c r="T13" i="10"/>
  <c r="T14" i="10"/>
  <c r="T15" i="10"/>
  <c r="T16" i="10"/>
  <c r="T17" i="10"/>
  <c r="T18" i="10"/>
  <c r="T19" i="10"/>
  <c r="T20" i="10"/>
  <c r="T21" i="10"/>
  <c r="T22" i="10"/>
  <c r="T23" i="10"/>
  <c r="T24" i="10"/>
  <c r="T25" i="10"/>
  <c r="T26" i="10"/>
  <c r="T27" i="10"/>
  <c r="T28" i="10"/>
  <c r="T29" i="10"/>
  <c r="T30" i="10"/>
  <c r="T31" i="10"/>
  <c r="T32" i="10"/>
  <c r="T33" i="10"/>
  <c r="T34" i="10"/>
  <c r="T35" i="10"/>
  <c r="T36" i="10"/>
  <c r="T37" i="10"/>
  <c r="T38" i="10"/>
  <c r="T39" i="10"/>
  <c r="T40" i="10"/>
  <c r="T41" i="10"/>
  <c r="T42" i="10"/>
  <c r="T43" i="10"/>
  <c r="T44" i="10"/>
  <c r="T45" i="10"/>
  <c r="T46" i="10"/>
  <c r="T47" i="10"/>
  <c r="T48" i="10"/>
  <c r="T49" i="10"/>
  <c r="T50" i="10"/>
  <c r="T51" i="10"/>
  <c r="T52" i="10"/>
  <c r="T53" i="10"/>
  <c r="T54" i="10"/>
  <c r="T55" i="10"/>
  <c r="T56" i="10"/>
  <c r="T57" i="10"/>
  <c r="T58" i="10"/>
  <c r="T59" i="10"/>
  <c r="T60" i="10"/>
  <c r="T61" i="10"/>
  <c r="T62" i="10"/>
  <c r="T63" i="10"/>
  <c r="T64" i="10"/>
  <c r="T65" i="10"/>
  <c r="T66" i="10"/>
  <c r="T67" i="10"/>
  <c r="T68" i="10"/>
  <c r="T69" i="10"/>
  <c r="T70" i="10"/>
  <c r="T71" i="10"/>
  <c r="T72" i="10"/>
  <c r="T73" i="10"/>
  <c r="T74" i="10"/>
  <c r="T75" i="10"/>
  <c r="T76" i="10"/>
  <c r="T77" i="10"/>
  <c r="T78" i="10"/>
  <c r="T79" i="10"/>
  <c r="T80" i="10"/>
  <c r="T81" i="10"/>
  <c r="T82" i="10"/>
  <c r="T83" i="10"/>
  <c r="T84" i="10"/>
  <c r="T85" i="10"/>
  <c r="T86" i="10"/>
  <c r="T87" i="10"/>
  <c r="T88" i="10"/>
  <c r="T89" i="10"/>
  <c r="T90" i="10"/>
  <c r="T91" i="10"/>
  <c r="T92" i="10"/>
  <c r="T93" i="10"/>
  <c r="T13" i="11"/>
  <c r="T14" i="11"/>
  <c r="T15" i="11"/>
  <c r="T16" i="11"/>
  <c r="T17" i="11"/>
  <c r="T18" i="11"/>
  <c r="T19" i="11"/>
  <c r="T20" i="11"/>
  <c r="T21" i="11"/>
  <c r="T22" i="11"/>
  <c r="T23" i="11"/>
  <c r="T24" i="11"/>
  <c r="T25" i="11"/>
  <c r="T26" i="11"/>
  <c r="T27" i="11"/>
  <c r="T28" i="11"/>
  <c r="T29" i="11"/>
  <c r="T30" i="11"/>
  <c r="T31" i="11"/>
  <c r="T32" i="11"/>
  <c r="T33" i="11"/>
  <c r="T34" i="11"/>
  <c r="T35" i="11"/>
  <c r="T36" i="11"/>
  <c r="T37" i="11"/>
  <c r="T38" i="11"/>
  <c r="T39" i="11"/>
  <c r="T40" i="11"/>
  <c r="T41" i="11"/>
  <c r="T42" i="11"/>
  <c r="T43" i="11"/>
  <c r="T44" i="11"/>
  <c r="T45" i="11"/>
  <c r="T46" i="11"/>
  <c r="T47" i="11"/>
  <c r="T48" i="11"/>
  <c r="T49" i="11"/>
  <c r="T50" i="11"/>
  <c r="T51" i="11"/>
  <c r="T52" i="11"/>
  <c r="T53" i="11"/>
  <c r="T54" i="11"/>
  <c r="T55" i="11"/>
  <c r="T56" i="11"/>
  <c r="T57" i="11"/>
  <c r="T58" i="11"/>
  <c r="T59" i="11"/>
  <c r="T60" i="11"/>
  <c r="T61" i="11"/>
  <c r="T62" i="11"/>
  <c r="T63" i="11"/>
  <c r="T64" i="11"/>
  <c r="T65" i="11"/>
  <c r="T66" i="11"/>
  <c r="T67" i="11"/>
  <c r="T68" i="11"/>
  <c r="T69" i="11"/>
  <c r="T70" i="11"/>
  <c r="T71" i="11"/>
  <c r="T72" i="11"/>
  <c r="T73" i="11"/>
  <c r="T74" i="11"/>
  <c r="T75" i="11"/>
  <c r="T76" i="11"/>
  <c r="T77" i="11"/>
  <c r="T78" i="11"/>
  <c r="T79" i="11"/>
  <c r="T80" i="11"/>
  <c r="T81" i="11"/>
  <c r="T82" i="11"/>
  <c r="T83" i="11"/>
  <c r="T84" i="11"/>
  <c r="T85" i="11"/>
  <c r="T86" i="11"/>
  <c r="T87" i="11"/>
  <c r="T88" i="11"/>
  <c r="T89" i="11"/>
  <c r="T90" i="11"/>
  <c r="T91" i="11"/>
  <c r="T92" i="11"/>
  <c r="T93" i="11"/>
  <c r="T94" i="11"/>
  <c r="T95" i="11"/>
  <c r="T96" i="11"/>
  <c r="T97" i="11"/>
  <c r="T98" i="11"/>
  <c r="T99" i="11"/>
  <c r="T100" i="11"/>
  <c r="T101" i="11"/>
  <c r="T102" i="11"/>
  <c r="T103" i="11"/>
  <c r="T104" i="11"/>
  <c r="T105" i="11"/>
  <c r="T106" i="11"/>
  <c r="T107" i="11"/>
  <c r="T108" i="11"/>
  <c r="T109" i="11"/>
  <c r="T110" i="11"/>
  <c r="T111" i="11"/>
  <c r="T112" i="11"/>
  <c r="T113" i="11"/>
  <c r="T114" i="11"/>
  <c r="T115" i="11"/>
  <c r="T116" i="11"/>
  <c r="T117" i="11"/>
  <c r="T118" i="11"/>
  <c r="T119" i="11"/>
  <c r="T120" i="11"/>
  <c r="T121" i="11"/>
  <c r="T122" i="11"/>
  <c r="T123" i="11"/>
  <c r="T124" i="11"/>
  <c r="T125" i="11"/>
  <c r="T126" i="11"/>
  <c r="T127" i="11"/>
  <c r="T128" i="11"/>
  <c r="T129" i="11"/>
  <c r="T130" i="11"/>
  <c r="T131" i="11"/>
  <c r="T132" i="11"/>
  <c r="T133" i="11"/>
  <c r="T134" i="11"/>
  <c r="T135" i="11"/>
  <c r="T136" i="11"/>
  <c r="T137" i="11"/>
  <c r="T138" i="11"/>
  <c r="T139" i="11"/>
  <c r="T140" i="11"/>
  <c r="T141" i="11"/>
  <c r="T142" i="11"/>
  <c r="T143" i="11"/>
  <c r="T144" i="11"/>
  <c r="T145" i="11"/>
  <c r="T146" i="11"/>
  <c r="T147" i="11"/>
  <c r="T148" i="11"/>
  <c r="T149" i="11"/>
  <c r="T150" i="11"/>
  <c r="T151" i="11"/>
  <c r="T152" i="11"/>
  <c r="T153" i="11"/>
  <c r="T154" i="11"/>
  <c r="T155" i="11"/>
  <c r="T156" i="11"/>
  <c r="T157" i="11"/>
  <c r="T158" i="11"/>
  <c r="T159" i="11"/>
  <c r="T160" i="11"/>
  <c r="T161" i="11"/>
  <c r="T162" i="11"/>
  <c r="T163" i="11"/>
  <c r="T164" i="11"/>
  <c r="T165" i="11"/>
  <c r="T166" i="11"/>
  <c r="T167" i="11"/>
  <c r="T168" i="11"/>
  <c r="T169" i="11"/>
  <c r="T170" i="11"/>
  <c r="T171" i="11"/>
  <c r="T172" i="11"/>
  <c r="T173" i="11"/>
  <c r="T174" i="11"/>
  <c r="T175" i="11"/>
  <c r="T176" i="11"/>
  <c r="T177" i="11"/>
  <c r="T13" i="12"/>
  <c r="T14" i="12"/>
  <c r="T15" i="12"/>
  <c r="T16" i="12"/>
  <c r="T17" i="12"/>
  <c r="T18" i="12"/>
  <c r="T19" i="12"/>
  <c r="T20" i="12"/>
  <c r="T21" i="12"/>
  <c r="T22" i="12"/>
  <c r="T23" i="12"/>
  <c r="T24" i="12"/>
  <c r="T25" i="12"/>
  <c r="T26" i="12"/>
  <c r="T27" i="12"/>
  <c r="T28" i="12"/>
  <c r="T29" i="12"/>
  <c r="T30" i="12"/>
  <c r="T31" i="12"/>
  <c r="T32" i="12"/>
  <c r="T33" i="12"/>
  <c r="T34" i="12"/>
  <c r="T35" i="12"/>
  <c r="T36" i="12"/>
  <c r="T37" i="12"/>
  <c r="T38" i="12"/>
  <c r="T39" i="12"/>
  <c r="T40" i="12"/>
  <c r="T41" i="12"/>
  <c r="T42" i="12"/>
  <c r="T43" i="12"/>
  <c r="T44" i="12"/>
  <c r="T45" i="12"/>
  <c r="T46" i="12"/>
  <c r="T47" i="12"/>
  <c r="T48" i="12"/>
  <c r="T49" i="12"/>
  <c r="T50" i="12"/>
  <c r="T51" i="12"/>
  <c r="T52" i="12"/>
  <c r="T53" i="12"/>
  <c r="T54" i="12"/>
  <c r="T55" i="12"/>
  <c r="T56" i="12"/>
  <c r="T57" i="12"/>
  <c r="T58" i="12"/>
  <c r="T59" i="12"/>
  <c r="T60" i="12"/>
  <c r="T61" i="12"/>
  <c r="T62" i="12"/>
  <c r="T63" i="12"/>
  <c r="T64" i="12"/>
  <c r="T65" i="12"/>
  <c r="T66" i="12"/>
  <c r="T67" i="12"/>
  <c r="T68" i="12"/>
  <c r="T69" i="12"/>
  <c r="T70" i="12"/>
  <c r="T71" i="12"/>
  <c r="T72" i="12"/>
  <c r="T73" i="12"/>
  <c r="T74" i="12"/>
  <c r="T75" i="12"/>
  <c r="T76" i="12"/>
  <c r="T77" i="12"/>
  <c r="T78" i="12"/>
  <c r="T79" i="12"/>
  <c r="T80" i="12"/>
  <c r="T81" i="12"/>
  <c r="T82" i="12"/>
  <c r="T83" i="12"/>
  <c r="T84" i="12"/>
  <c r="T85" i="12"/>
  <c r="T86" i="12"/>
  <c r="T87" i="12"/>
  <c r="T88" i="12"/>
  <c r="T89" i="12"/>
  <c r="T90" i="12"/>
  <c r="T91" i="12"/>
  <c r="T92" i="12"/>
  <c r="T93" i="12"/>
  <c r="T94" i="12"/>
  <c r="T95" i="12"/>
  <c r="T96" i="12"/>
  <c r="T97" i="12"/>
  <c r="T98" i="12"/>
  <c r="T99" i="12"/>
  <c r="T100" i="12"/>
  <c r="T101" i="12"/>
  <c r="T102" i="12"/>
  <c r="T103" i="12"/>
  <c r="T104" i="12"/>
  <c r="T105" i="12"/>
  <c r="T106" i="12"/>
  <c r="T107" i="12"/>
  <c r="T108" i="12"/>
  <c r="T109" i="12"/>
  <c r="T110" i="12"/>
  <c r="T111" i="12"/>
  <c r="T112" i="12"/>
  <c r="T113" i="12"/>
  <c r="T114" i="12"/>
  <c r="T115" i="12"/>
  <c r="T116" i="12"/>
  <c r="T117" i="12"/>
  <c r="T118" i="12"/>
  <c r="T119" i="12"/>
  <c r="T120" i="12"/>
  <c r="T121" i="12"/>
  <c r="T122" i="12"/>
  <c r="T123" i="12"/>
  <c r="T124" i="12"/>
  <c r="T125" i="12"/>
  <c r="T126" i="12"/>
  <c r="T127" i="12"/>
  <c r="T128" i="12"/>
  <c r="T129" i="12"/>
  <c r="T130" i="12"/>
  <c r="T131" i="12"/>
  <c r="T132" i="12"/>
  <c r="T133" i="12"/>
  <c r="T134" i="12"/>
  <c r="T135" i="12"/>
  <c r="T136" i="12"/>
  <c r="T137" i="12"/>
  <c r="T138" i="12"/>
  <c r="T139" i="12"/>
  <c r="T140" i="12"/>
  <c r="T141" i="12"/>
  <c r="T142" i="12"/>
  <c r="T143" i="12"/>
  <c r="T144" i="12"/>
  <c r="T145" i="12"/>
  <c r="T146" i="12"/>
  <c r="T147" i="12"/>
  <c r="T148" i="12"/>
  <c r="T149" i="12"/>
  <c r="T150" i="12"/>
  <c r="T151" i="12"/>
  <c r="T152" i="12"/>
  <c r="T153" i="12"/>
  <c r="T154" i="12"/>
  <c r="T155" i="12"/>
  <c r="T156" i="12"/>
  <c r="T157" i="12"/>
  <c r="T158" i="12"/>
  <c r="T159" i="12"/>
  <c r="T160" i="12"/>
  <c r="T161" i="12"/>
  <c r="T162" i="12"/>
  <c r="T163" i="12"/>
  <c r="T164" i="12"/>
  <c r="T165" i="12"/>
  <c r="T166" i="12"/>
  <c r="T167" i="12"/>
  <c r="T168" i="12"/>
  <c r="T169" i="12"/>
  <c r="T170" i="12"/>
  <c r="T171" i="12"/>
  <c r="T172" i="12"/>
  <c r="T173" i="12"/>
  <c r="T174" i="12"/>
  <c r="T175" i="12"/>
  <c r="T176" i="12"/>
  <c r="T177" i="12"/>
  <c r="T178" i="12"/>
  <c r="T179" i="12"/>
  <c r="T180" i="12"/>
  <c r="T181" i="12"/>
  <c r="T182" i="12"/>
  <c r="T183" i="12"/>
  <c r="T184" i="12"/>
  <c r="T185" i="12"/>
  <c r="T186" i="12"/>
  <c r="T187" i="12"/>
  <c r="T188" i="12"/>
  <c r="T189" i="12"/>
  <c r="T190" i="12"/>
  <c r="T191" i="12"/>
  <c r="T192" i="12"/>
  <c r="T193" i="12"/>
  <c r="T194" i="12"/>
  <c r="T195" i="12"/>
  <c r="T196" i="12"/>
  <c r="T197" i="12"/>
  <c r="T198" i="12"/>
  <c r="T199" i="12"/>
  <c r="T200" i="12"/>
  <c r="T201" i="12"/>
  <c r="T202" i="12"/>
  <c r="T203" i="12"/>
  <c r="T204" i="12"/>
  <c r="T205" i="12"/>
  <c r="T206" i="12"/>
  <c r="T207" i="12"/>
  <c r="T208" i="12"/>
  <c r="T209" i="12"/>
  <c r="T210" i="12"/>
  <c r="T211" i="12"/>
  <c r="T212" i="12"/>
  <c r="T213" i="12"/>
  <c r="T214" i="12"/>
  <c r="T215" i="12"/>
  <c r="T216" i="12"/>
  <c r="T217" i="12"/>
  <c r="T218" i="12"/>
  <c r="T219" i="12"/>
  <c r="T220" i="12"/>
  <c r="T221" i="12"/>
  <c r="T222" i="12"/>
  <c r="T223" i="12"/>
  <c r="T224" i="12"/>
  <c r="T225" i="12"/>
  <c r="T226" i="12"/>
  <c r="T227" i="12"/>
  <c r="T228" i="12"/>
  <c r="T229" i="12"/>
  <c r="T230" i="12"/>
  <c r="T231" i="12"/>
  <c r="T232" i="12"/>
  <c r="T233" i="12"/>
  <c r="T234" i="12"/>
  <c r="T235" i="12"/>
  <c r="T236" i="12"/>
  <c r="T237" i="12"/>
  <c r="T238" i="12"/>
  <c r="T239" i="12"/>
  <c r="T240" i="12"/>
  <c r="T241" i="12"/>
  <c r="T242" i="12"/>
  <c r="T243" i="12"/>
  <c r="T244" i="12"/>
  <c r="T245" i="12"/>
  <c r="T246" i="12"/>
  <c r="T247" i="12"/>
  <c r="T248" i="12"/>
  <c r="T249" i="12"/>
  <c r="T250" i="12"/>
  <c r="T251" i="12"/>
  <c r="T252" i="12"/>
  <c r="T253" i="12"/>
  <c r="T254" i="12"/>
  <c r="T255" i="12"/>
  <c r="T256" i="12"/>
  <c r="T257" i="12"/>
  <c r="T258" i="12"/>
  <c r="T259" i="12"/>
  <c r="T260" i="12"/>
  <c r="T13" i="13"/>
  <c r="T14" i="13"/>
  <c r="T15" i="13"/>
  <c r="T16" i="13"/>
  <c r="T17" i="13"/>
  <c r="T18" i="13"/>
  <c r="T19" i="13"/>
  <c r="T20" i="13"/>
  <c r="T21" i="13"/>
  <c r="T22" i="13"/>
  <c r="T23" i="13"/>
  <c r="T24" i="13"/>
  <c r="T25" i="13"/>
  <c r="T26" i="13"/>
  <c r="T27" i="13"/>
  <c r="T28" i="13"/>
  <c r="T29" i="13"/>
  <c r="T30" i="13"/>
  <c r="T31" i="13"/>
  <c r="T32" i="13"/>
  <c r="T33" i="13"/>
  <c r="T34" i="13"/>
  <c r="T35" i="13"/>
  <c r="T36" i="13"/>
  <c r="T37" i="13"/>
  <c r="T38" i="13"/>
  <c r="T39" i="13"/>
  <c r="T40" i="13"/>
  <c r="T41" i="13"/>
  <c r="T42" i="13"/>
  <c r="T43" i="13"/>
  <c r="T44" i="13"/>
  <c r="T45" i="13"/>
  <c r="T46" i="13"/>
  <c r="T47" i="13"/>
  <c r="T48" i="13"/>
  <c r="T49" i="13"/>
  <c r="T50" i="13"/>
  <c r="T51" i="13"/>
  <c r="T52" i="13"/>
  <c r="T53" i="13"/>
  <c r="T54" i="13"/>
  <c r="T55" i="13"/>
  <c r="T56" i="13"/>
  <c r="T57" i="13"/>
  <c r="T58" i="13"/>
  <c r="T59" i="13"/>
  <c r="T60" i="13"/>
  <c r="T61" i="13"/>
  <c r="T62" i="13"/>
  <c r="T63" i="13"/>
  <c r="T64" i="13"/>
  <c r="T65" i="13"/>
  <c r="T66" i="13"/>
  <c r="T67" i="13"/>
  <c r="T68" i="13"/>
  <c r="T69" i="13"/>
  <c r="T70" i="13"/>
  <c r="T71" i="13"/>
  <c r="T72" i="13"/>
  <c r="T73" i="13"/>
  <c r="T74" i="13"/>
  <c r="T75" i="13"/>
  <c r="T76" i="13"/>
  <c r="T77" i="13"/>
  <c r="T78" i="13"/>
  <c r="T79" i="13"/>
  <c r="T80" i="13"/>
  <c r="T81" i="13"/>
  <c r="T82" i="13"/>
  <c r="T83" i="13"/>
  <c r="T84" i="13"/>
  <c r="T85" i="13"/>
  <c r="T86" i="13"/>
  <c r="T87" i="13"/>
  <c r="T88" i="13"/>
  <c r="T89" i="13"/>
  <c r="T90" i="13"/>
  <c r="T91" i="13"/>
  <c r="T92" i="13"/>
  <c r="T93" i="13"/>
  <c r="T94" i="13"/>
  <c r="T95" i="13"/>
  <c r="T96" i="13"/>
  <c r="T97" i="13"/>
  <c r="T98" i="13"/>
  <c r="T99" i="13"/>
  <c r="T101" i="13"/>
  <c r="T102" i="13"/>
  <c r="T103" i="13"/>
  <c r="T104" i="13"/>
  <c r="T105" i="13"/>
  <c r="T106" i="13"/>
  <c r="T107" i="13"/>
  <c r="T108" i="13"/>
  <c r="T109" i="13"/>
  <c r="T110" i="13"/>
  <c r="T111" i="13"/>
  <c r="T112" i="13"/>
  <c r="T113" i="13"/>
  <c r="T114" i="13"/>
  <c r="T115" i="13"/>
  <c r="T116" i="13"/>
  <c r="T117" i="13"/>
  <c r="T118" i="13"/>
  <c r="T119" i="13"/>
  <c r="T120" i="13"/>
  <c r="T121" i="13"/>
  <c r="T122" i="13"/>
  <c r="T123" i="13"/>
  <c r="T124" i="13"/>
  <c r="T125" i="13"/>
  <c r="T126" i="13"/>
  <c r="T127" i="13"/>
  <c r="T128" i="13"/>
  <c r="T129" i="13"/>
  <c r="T130" i="13"/>
  <c r="T131" i="13"/>
  <c r="T132" i="13"/>
  <c r="T133" i="13"/>
  <c r="T134" i="13"/>
  <c r="T135" i="13"/>
  <c r="T136" i="13"/>
  <c r="T137" i="13"/>
  <c r="T138" i="13"/>
  <c r="T139" i="13"/>
  <c r="T140" i="13"/>
  <c r="T141" i="13"/>
  <c r="T142" i="13"/>
  <c r="T143" i="13"/>
  <c r="T144" i="13"/>
  <c r="T145" i="13"/>
  <c r="T146" i="13"/>
  <c r="T147" i="13"/>
  <c r="T148" i="13"/>
  <c r="T149" i="13"/>
  <c r="T150" i="13"/>
  <c r="T151" i="13"/>
  <c r="T152" i="13"/>
  <c r="T153" i="13"/>
  <c r="T154" i="13"/>
  <c r="T155" i="13"/>
  <c r="T156" i="13"/>
  <c r="T157" i="13"/>
  <c r="T158" i="13"/>
  <c r="T159" i="13"/>
  <c r="T160" i="13"/>
  <c r="T161" i="13"/>
  <c r="T162" i="13"/>
  <c r="T163" i="13"/>
  <c r="T164" i="13"/>
  <c r="T165" i="13"/>
  <c r="T166" i="13"/>
  <c r="T167" i="13"/>
  <c r="T168" i="13"/>
  <c r="T169" i="13"/>
  <c r="T170" i="13"/>
  <c r="T171" i="13"/>
  <c r="T172" i="13"/>
  <c r="T173" i="13"/>
  <c r="T174" i="13"/>
  <c r="T175" i="13"/>
  <c r="T176" i="13"/>
  <c r="T177" i="13"/>
  <c r="T178" i="13"/>
  <c r="T179" i="13"/>
  <c r="T180" i="13"/>
  <c r="T181" i="13"/>
  <c r="T182" i="13"/>
  <c r="T183" i="13"/>
  <c r="T184" i="13"/>
  <c r="T185" i="13"/>
  <c r="T186" i="13"/>
  <c r="T187" i="13"/>
  <c r="T188" i="13"/>
  <c r="T189" i="13"/>
  <c r="T190" i="13"/>
  <c r="T191" i="13"/>
  <c r="T192" i="13"/>
  <c r="T193" i="13"/>
  <c r="T194" i="13"/>
  <c r="T195" i="13"/>
  <c r="T196" i="13"/>
  <c r="T197" i="13"/>
  <c r="T198" i="13"/>
  <c r="T199" i="13"/>
  <c r="T200" i="13"/>
  <c r="T201" i="13"/>
  <c r="T202" i="13"/>
  <c r="T203" i="13"/>
  <c r="T204" i="13"/>
  <c r="T205" i="13"/>
  <c r="T206" i="13"/>
  <c r="T207" i="13"/>
  <c r="T208" i="13"/>
  <c r="T209" i="13"/>
  <c r="T210" i="13"/>
  <c r="T211" i="13"/>
  <c r="T212" i="13"/>
  <c r="T213" i="13"/>
  <c r="T214" i="13"/>
  <c r="T215" i="13"/>
  <c r="T216" i="13"/>
  <c r="T217" i="13"/>
  <c r="T218" i="13"/>
  <c r="T219" i="13"/>
  <c r="T220" i="13"/>
  <c r="T221" i="13"/>
  <c r="T222" i="13"/>
  <c r="T223" i="13"/>
  <c r="T224" i="13"/>
  <c r="T225" i="13"/>
  <c r="T226" i="13"/>
  <c r="T227" i="13"/>
  <c r="T228" i="13"/>
  <c r="T229" i="13"/>
  <c r="T230" i="13"/>
  <c r="T231" i="13"/>
  <c r="T232" i="13"/>
  <c r="T233" i="13"/>
  <c r="T234" i="13"/>
  <c r="T235" i="13"/>
  <c r="T236" i="13"/>
  <c r="T237" i="13"/>
  <c r="T238" i="13"/>
  <c r="T239" i="13"/>
  <c r="T240" i="13"/>
  <c r="T241" i="13"/>
  <c r="T242" i="13"/>
  <c r="T243" i="13"/>
  <c r="T244" i="13"/>
  <c r="T245" i="13"/>
  <c r="T246" i="13"/>
  <c r="T247" i="13"/>
  <c r="T248" i="13"/>
  <c r="T249" i="13"/>
  <c r="T250" i="13"/>
  <c r="T251" i="13"/>
  <c r="T252" i="13"/>
  <c r="T253" i="13"/>
  <c r="T254" i="13"/>
  <c r="T255" i="13"/>
  <c r="T256" i="13"/>
  <c r="T257" i="13"/>
  <c r="T258" i="13"/>
  <c r="T259" i="13"/>
  <c r="T13" i="15"/>
  <c r="T14" i="15"/>
  <c r="T15" i="15"/>
  <c r="T16" i="15"/>
  <c r="T17" i="15"/>
  <c r="T18" i="15"/>
  <c r="T19" i="15"/>
  <c r="T20" i="15"/>
  <c r="T21" i="15"/>
  <c r="T22" i="15"/>
  <c r="T23" i="15"/>
  <c r="T24" i="15"/>
  <c r="T25" i="15"/>
  <c r="T26" i="15"/>
  <c r="T27" i="15"/>
  <c r="T28" i="15"/>
  <c r="T29" i="15"/>
  <c r="T30" i="15"/>
  <c r="T31" i="15"/>
  <c r="T32" i="15"/>
  <c r="T33" i="15"/>
  <c r="T34" i="15"/>
  <c r="T35" i="15"/>
  <c r="T36" i="15"/>
  <c r="T37" i="15"/>
  <c r="T38" i="15"/>
  <c r="T39" i="15"/>
  <c r="T40" i="15"/>
  <c r="T41" i="15"/>
  <c r="T42" i="15"/>
  <c r="T43" i="15"/>
  <c r="T44" i="15"/>
  <c r="T45" i="15"/>
  <c r="T46" i="15"/>
  <c r="T47" i="15"/>
  <c r="T48" i="15"/>
  <c r="T49" i="15"/>
  <c r="T50" i="15"/>
  <c r="T51" i="15"/>
  <c r="T52" i="15"/>
  <c r="T53" i="15"/>
  <c r="T54" i="15"/>
  <c r="T55" i="15"/>
  <c r="T56" i="15"/>
  <c r="T57" i="15"/>
  <c r="T58" i="15"/>
  <c r="T59" i="15"/>
  <c r="T60" i="15"/>
  <c r="T61" i="15"/>
  <c r="T62" i="15"/>
  <c r="T63" i="15"/>
  <c r="T64" i="15"/>
  <c r="T65" i="15"/>
  <c r="T66" i="15"/>
  <c r="T67" i="15"/>
  <c r="T68" i="15"/>
  <c r="T69" i="15"/>
  <c r="T70" i="15"/>
  <c r="T71" i="15"/>
  <c r="T72" i="15"/>
  <c r="T73" i="15"/>
  <c r="T74" i="15"/>
  <c r="T75" i="15"/>
  <c r="T76" i="15"/>
  <c r="T77" i="15"/>
  <c r="T78" i="15"/>
  <c r="T79" i="15"/>
  <c r="T80" i="15"/>
  <c r="T81" i="15"/>
  <c r="T82" i="15"/>
  <c r="T83" i="15"/>
  <c r="T84" i="15"/>
  <c r="T85" i="15"/>
  <c r="T86" i="15"/>
  <c r="T87" i="15"/>
  <c r="T88" i="15"/>
  <c r="T89" i="15"/>
  <c r="T90" i="15"/>
  <c r="T91" i="15"/>
  <c r="T92" i="15"/>
  <c r="T93" i="15"/>
  <c r="T94" i="15"/>
  <c r="T95" i="15"/>
  <c r="T96" i="15"/>
  <c r="T97" i="15"/>
  <c r="T98" i="15"/>
  <c r="T99" i="15"/>
  <c r="T100" i="15"/>
  <c r="T101" i="15"/>
  <c r="T102" i="15"/>
  <c r="T103" i="15"/>
  <c r="T104" i="15"/>
  <c r="T105" i="15"/>
  <c r="T106" i="15"/>
  <c r="T107" i="15"/>
  <c r="T108" i="15"/>
  <c r="T109" i="15"/>
  <c r="T13" i="16"/>
  <c r="T14" i="16"/>
  <c r="T15" i="16"/>
  <c r="T16" i="16"/>
  <c r="T17" i="16"/>
  <c r="T18" i="16"/>
  <c r="T19" i="16"/>
  <c r="T20" i="16"/>
  <c r="T21" i="16"/>
  <c r="T22" i="16"/>
  <c r="T23" i="16"/>
  <c r="T24" i="16"/>
  <c r="T25" i="16"/>
  <c r="T26" i="16"/>
  <c r="T27" i="16"/>
  <c r="T28" i="16"/>
  <c r="T29" i="16"/>
  <c r="T30" i="16"/>
  <c r="T31" i="16"/>
  <c r="T32" i="16"/>
  <c r="T33" i="16"/>
  <c r="T34" i="16"/>
  <c r="T35" i="16"/>
  <c r="T36" i="16"/>
  <c r="T37" i="16"/>
  <c r="T38" i="16"/>
  <c r="T39" i="16"/>
  <c r="T40" i="16"/>
  <c r="T41" i="16"/>
  <c r="T42" i="16"/>
  <c r="T43" i="16"/>
  <c r="T44" i="16"/>
  <c r="T45" i="16"/>
  <c r="T46" i="16"/>
  <c r="T47" i="16"/>
  <c r="T48" i="16"/>
  <c r="T49" i="16"/>
  <c r="T50" i="16"/>
  <c r="T51" i="16"/>
  <c r="T52" i="16"/>
  <c r="T53" i="16"/>
  <c r="T54" i="16"/>
  <c r="T55" i="16"/>
  <c r="T56" i="16"/>
  <c r="T57" i="16"/>
  <c r="T58" i="16"/>
  <c r="T59" i="16"/>
  <c r="T60" i="16"/>
  <c r="T61" i="16"/>
  <c r="T62" i="16"/>
  <c r="T63" i="16"/>
  <c r="T64" i="16"/>
  <c r="T65" i="16"/>
  <c r="T66" i="16"/>
  <c r="T67" i="16"/>
  <c r="T68" i="16"/>
  <c r="T69" i="16"/>
  <c r="T70" i="16"/>
  <c r="T71" i="16"/>
  <c r="T72" i="16"/>
  <c r="T13" i="17"/>
  <c r="T14" i="17"/>
  <c r="T15" i="17"/>
  <c r="T16" i="17"/>
  <c r="T17" i="17"/>
  <c r="T18" i="17"/>
  <c r="T19" i="17"/>
  <c r="T20" i="17"/>
  <c r="T21" i="17"/>
  <c r="T22" i="17"/>
  <c r="T23" i="17"/>
  <c r="T24" i="17"/>
  <c r="T25" i="17"/>
  <c r="T26" i="17"/>
  <c r="T27" i="17"/>
  <c r="T28" i="17"/>
  <c r="T29" i="17"/>
  <c r="T30" i="17"/>
  <c r="T31" i="17"/>
  <c r="T32" i="17"/>
  <c r="T33" i="17"/>
  <c r="T34" i="17"/>
  <c r="T35" i="17"/>
  <c r="T36" i="17"/>
  <c r="T37" i="17"/>
  <c r="T38" i="17"/>
  <c r="T39" i="17"/>
  <c r="T40" i="17"/>
  <c r="T41" i="17"/>
  <c r="T42" i="17"/>
  <c r="T43" i="17"/>
  <c r="T44" i="17"/>
  <c r="T45" i="17"/>
  <c r="T46" i="17"/>
  <c r="T47" i="17"/>
  <c r="T48" i="17"/>
  <c r="T49" i="17"/>
  <c r="T50" i="17"/>
  <c r="T51" i="17"/>
  <c r="T52" i="17"/>
  <c r="T53" i="17"/>
  <c r="T54" i="17"/>
  <c r="T55" i="17"/>
  <c r="T56" i="17"/>
  <c r="T57" i="17"/>
  <c r="T58" i="17"/>
  <c r="T59" i="17"/>
  <c r="T60" i="17"/>
  <c r="T61" i="17"/>
  <c r="T62" i="17"/>
  <c r="T63" i="17"/>
  <c r="T64" i="17"/>
  <c r="T65" i="17"/>
  <c r="T66" i="17"/>
  <c r="T67" i="17"/>
  <c r="T68" i="17"/>
  <c r="T69" i="17"/>
  <c r="T70" i="17"/>
  <c r="T71" i="17"/>
  <c r="T72" i="17"/>
  <c r="T73" i="17"/>
  <c r="T74" i="17"/>
  <c r="T75" i="17"/>
  <c r="T76" i="17"/>
  <c r="T77" i="17"/>
  <c r="T78" i="17"/>
  <c r="T79" i="17"/>
  <c r="T80" i="17"/>
  <c r="T81" i="17"/>
  <c r="T82" i="17"/>
  <c r="T83" i="17"/>
  <c r="T84" i="17"/>
  <c r="T85" i="17"/>
  <c r="T86" i="17"/>
  <c r="T87" i="17"/>
  <c r="T88" i="17"/>
  <c r="T89" i="17"/>
  <c r="T90" i="17"/>
  <c r="T91" i="17"/>
  <c r="T92" i="17"/>
  <c r="T93" i="17"/>
  <c r="T94" i="17"/>
  <c r="T95" i="17"/>
  <c r="T96" i="17"/>
  <c r="T97" i="17"/>
  <c r="T98" i="17"/>
  <c r="T99" i="17"/>
  <c r="T100" i="17"/>
  <c r="T101" i="17"/>
  <c r="T102" i="17"/>
  <c r="T103" i="17"/>
  <c r="T104" i="17"/>
  <c r="T105" i="17"/>
  <c r="T106" i="17"/>
  <c r="T107" i="17"/>
  <c r="T108" i="17"/>
  <c r="T109" i="17"/>
  <c r="T110" i="17"/>
  <c r="T111" i="17"/>
  <c r="T112" i="17"/>
  <c r="T113" i="17"/>
  <c r="T114" i="17"/>
  <c r="T115" i="17"/>
  <c r="T116" i="17"/>
  <c r="T117" i="17"/>
  <c r="T118" i="17"/>
  <c r="T119" i="17"/>
  <c r="T120" i="17"/>
  <c r="T121" i="17"/>
  <c r="T122" i="17"/>
  <c r="T123" i="17"/>
  <c r="T124" i="17"/>
  <c r="T125" i="17"/>
  <c r="T126" i="17"/>
  <c r="T127" i="17"/>
  <c r="T128" i="17"/>
  <c r="T129" i="17"/>
  <c r="T130" i="17"/>
  <c r="T131" i="17"/>
  <c r="T132" i="17"/>
  <c r="T133" i="17"/>
  <c r="T134" i="17"/>
  <c r="T135" i="17"/>
  <c r="T136" i="17"/>
  <c r="T137" i="17"/>
  <c r="T138" i="17"/>
  <c r="T139" i="17"/>
  <c r="T140" i="17"/>
  <c r="T141" i="17"/>
  <c r="T142" i="17"/>
  <c r="T143" i="17"/>
  <c r="T144" i="17"/>
  <c r="T145" i="17"/>
  <c r="T146" i="17"/>
  <c r="T147" i="17"/>
  <c r="T148" i="17"/>
  <c r="T149" i="17"/>
  <c r="T150" i="17"/>
  <c r="T151" i="17"/>
  <c r="T152" i="17"/>
  <c r="T153" i="17"/>
  <c r="T154" i="17"/>
  <c r="T155" i="17"/>
  <c r="T156" i="17"/>
  <c r="T157" i="17"/>
  <c r="T158" i="17"/>
  <c r="T159" i="17"/>
  <c r="T160" i="17"/>
  <c r="T161" i="17"/>
  <c r="T162" i="17"/>
  <c r="T163" i="17"/>
  <c r="T164" i="17"/>
  <c r="T165" i="17"/>
  <c r="T166" i="17"/>
  <c r="T167" i="17"/>
  <c r="T168" i="17"/>
  <c r="T169" i="17"/>
  <c r="T170" i="17"/>
  <c r="T171" i="17"/>
  <c r="T172" i="17"/>
  <c r="T173" i="17"/>
  <c r="T174" i="17"/>
  <c r="T175" i="17"/>
  <c r="T176" i="17"/>
  <c r="T177" i="17"/>
  <c r="T178" i="17"/>
  <c r="T179" i="17"/>
  <c r="T180" i="17"/>
  <c r="T181" i="17"/>
  <c r="T182" i="17"/>
  <c r="T183" i="17"/>
  <c r="T184" i="17"/>
  <c r="T185" i="17"/>
  <c r="T186" i="17"/>
  <c r="T187" i="17"/>
  <c r="T188" i="17"/>
  <c r="T189" i="17"/>
  <c r="T190" i="17"/>
  <c r="T191" i="17"/>
  <c r="T192" i="17"/>
  <c r="T193" i="17"/>
  <c r="T194" i="17"/>
  <c r="T195" i="17"/>
  <c r="T196" i="17"/>
  <c r="T197" i="17"/>
  <c r="T198" i="17"/>
  <c r="T199" i="17"/>
  <c r="T200" i="17"/>
  <c r="T201" i="17"/>
  <c r="T202" i="17"/>
  <c r="T203" i="17"/>
  <c r="T204" i="17"/>
  <c r="T205" i="17"/>
  <c r="T206" i="17"/>
  <c r="T207" i="17"/>
  <c r="T208" i="17"/>
  <c r="T209" i="17"/>
  <c r="T210" i="17"/>
  <c r="T211" i="17"/>
  <c r="T212" i="17"/>
  <c r="T213" i="17"/>
  <c r="T214" i="17"/>
  <c r="T215" i="17"/>
  <c r="T216" i="17"/>
  <c r="T217" i="17"/>
  <c r="T218" i="17"/>
  <c r="T219" i="17"/>
  <c r="T220" i="17"/>
  <c r="T221" i="17"/>
  <c r="T222" i="17"/>
  <c r="T223" i="17"/>
  <c r="T224" i="17"/>
  <c r="T225" i="17"/>
  <c r="T226" i="17"/>
  <c r="T227" i="17"/>
  <c r="T228" i="17"/>
  <c r="T229" i="17"/>
  <c r="T230" i="17"/>
  <c r="T231" i="17"/>
  <c r="T232" i="17"/>
  <c r="T233" i="17"/>
  <c r="T234" i="17"/>
  <c r="T235" i="17"/>
  <c r="T236" i="17"/>
  <c r="T237" i="17"/>
  <c r="T238" i="17"/>
  <c r="T239" i="17"/>
  <c r="T240" i="17"/>
  <c r="T241" i="17"/>
  <c r="T242" i="17"/>
  <c r="T243" i="17"/>
  <c r="T244" i="17"/>
  <c r="T245" i="17"/>
  <c r="T13" i="18"/>
  <c r="T14" i="18"/>
  <c r="T15" i="18"/>
  <c r="T16" i="18"/>
  <c r="T17" i="18"/>
  <c r="T18" i="18"/>
  <c r="T19" i="18"/>
  <c r="T20" i="18"/>
  <c r="T21" i="18"/>
  <c r="T22" i="18"/>
  <c r="T23" i="18"/>
  <c r="T24" i="18"/>
  <c r="T25" i="18"/>
  <c r="T26" i="18"/>
  <c r="T27" i="18"/>
  <c r="T28" i="18"/>
  <c r="T29" i="18"/>
  <c r="T30" i="18"/>
  <c r="T31" i="18"/>
  <c r="T32" i="18"/>
  <c r="T33" i="18"/>
  <c r="T34" i="18"/>
  <c r="T35" i="18"/>
  <c r="T36" i="18"/>
  <c r="T37" i="18"/>
  <c r="T38" i="18"/>
  <c r="T39" i="18"/>
  <c r="T40" i="18"/>
  <c r="T41" i="18"/>
  <c r="T42" i="18"/>
  <c r="T43" i="18"/>
  <c r="T44" i="18"/>
  <c r="T45" i="18"/>
  <c r="T46" i="18"/>
  <c r="T47" i="18"/>
  <c r="T48" i="18"/>
  <c r="T49" i="18"/>
  <c r="T50" i="18"/>
  <c r="T51" i="18"/>
  <c r="T52" i="18"/>
  <c r="T53" i="18"/>
  <c r="T54" i="18"/>
  <c r="T55" i="18"/>
  <c r="T56" i="18"/>
  <c r="T57" i="18"/>
  <c r="T58" i="18"/>
  <c r="T59" i="18"/>
  <c r="T60" i="18"/>
  <c r="T61" i="18"/>
  <c r="T62" i="18"/>
  <c r="T63" i="18"/>
  <c r="T64" i="18"/>
  <c r="T65" i="18"/>
  <c r="T66" i="18"/>
  <c r="T67" i="18"/>
  <c r="T68" i="18"/>
  <c r="T69" i="18"/>
  <c r="T70" i="18"/>
  <c r="T71" i="18"/>
  <c r="T72" i="18"/>
  <c r="T73" i="18"/>
  <c r="T74" i="18"/>
  <c r="T75" i="18"/>
  <c r="T76" i="18"/>
  <c r="T77" i="18"/>
  <c r="T78" i="18"/>
  <c r="T79" i="18"/>
  <c r="T80" i="18"/>
  <c r="T81" i="18"/>
  <c r="T82" i="18"/>
  <c r="T83" i="18"/>
  <c r="T84" i="18"/>
  <c r="T85" i="18"/>
  <c r="T86" i="18"/>
  <c r="T87" i="18"/>
  <c r="T88" i="18"/>
  <c r="T89" i="18"/>
  <c r="T90" i="18"/>
  <c r="T91" i="18"/>
  <c r="T92" i="18"/>
  <c r="T93" i="18"/>
  <c r="T94" i="18"/>
  <c r="T95" i="18"/>
  <c r="T96" i="18"/>
  <c r="T97" i="18"/>
  <c r="T98" i="18"/>
  <c r="T99" i="18"/>
  <c r="T100" i="18"/>
  <c r="T101" i="18"/>
  <c r="T102" i="18"/>
  <c r="T103" i="18"/>
  <c r="T104" i="18"/>
  <c r="T105" i="18"/>
  <c r="T106" i="18"/>
  <c r="T107" i="18"/>
  <c r="T108" i="18"/>
  <c r="T109" i="18"/>
  <c r="T110" i="18"/>
  <c r="T111" i="18"/>
  <c r="T112" i="18"/>
  <c r="T113" i="18"/>
  <c r="T114" i="18"/>
  <c r="T115" i="18"/>
  <c r="T116" i="18"/>
  <c r="T117" i="18"/>
  <c r="T118" i="18"/>
  <c r="T119" i="18"/>
  <c r="T120" i="18"/>
  <c r="T121" i="18"/>
  <c r="T122" i="18"/>
  <c r="T123" i="18"/>
  <c r="T124" i="18"/>
  <c r="T125" i="18"/>
  <c r="T126" i="18"/>
  <c r="T127" i="18"/>
  <c r="T128" i="18"/>
  <c r="T129" i="18"/>
  <c r="T130" i="18"/>
  <c r="T131" i="18"/>
  <c r="T132" i="18"/>
  <c r="T133" i="18"/>
  <c r="T134" i="18"/>
  <c r="T135" i="18"/>
  <c r="T136" i="18"/>
  <c r="T137" i="18"/>
  <c r="T138" i="18"/>
  <c r="T139" i="18"/>
  <c r="T140" i="18"/>
  <c r="T141" i="18"/>
  <c r="T142" i="18"/>
  <c r="T143" i="18"/>
  <c r="T144" i="18"/>
  <c r="T145" i="18"/>
  <c r="T146" i="18"/>
  <c r="T147" i="18"/>
  <c r="T148" i="18"/>
  <c r="T149" i="18"/>
  <c r="T150" i="18"/>
  <c r="T151" i="18"/>
  <c r="T152" i="18"/>
  <c r="T153" i="18"/>
  <c r="T154" i="18"/>
  <c r="T155" i="18"/>
  <c r="T156" i="18"/>
  <c r="T157" i="18"/>
  <c r="T158" i="18"/>
  <c r="T159" i="18"/>
  <c r="T160" i="18"/>
  <c r="T161" i="18"/>
  <c r="T162" i="18"/>
  <c r="T163" i="18"/>
  <c r="T164" i="18"/>
  <c r="T165" i="18"/>
  <c r="T166" i="18"/>
  <c r="T167" i="18"/>
  <c r="T168" i="18"/>
  <c r="T169" i="18"/>
  <c r="T170" i="18"/>
  <c r="T171" i="18"/>
  <c r="T172" i="18"/>
  <c r="T173" i="18"/>
  <c r="T174" i="18"/>
  <c r="T175" i="18"/>
  <c r="T176" i="18"/>
  <c r="T177" i="18"/>
  <c r="T178" i="18"/>
  <c r="T179" i="18"/>
  <c r="T180" i="18"/>
  <c r="T181" i="18"/>
  <c r="T182" i="18"/>
  <c r="T183" i="18"/>
  <c r="T184" i="18"/>
  <c r="T185" i="18"/>
  <c r="T186" i="18"/>
  <c r="T187" i="18"/>
  <c r="T188" i="18"/>
  <c r="T189" i="18"/>
  <c r="T190" i="18"/>
  <c r="T191" i="18"/>
  <c r="T192" i="18"/>
  <c r="T193" i="18"/>
  <c r="T194" i="18"/>
  <c r="T195" i="18"/>
  <c r="T196" i="18"/>
  <c r="T197" i="18"/>
  <c r="T198" i="18"/>
  <c r="T199" i="18"/>
  <c r="T200" i="18"/>
  <c r="T201" i="18"/>
  <c r="T202" i="18"/>
  <c r="T203" i="18"/>
  <c r="T204" i="18"/>
  <c r="T205" i="18"/>
  <c r="T206" i="18"/>
  <c r="T207" i="18"/>
  <c r="T208" i="18"/>
  <c r="T209" i="18"/>
  <c r="T210" i="18"/>
  <c r="T211" i="18"/>
  <c r="T212" i="18"/>
  <c r="T213" i="18"/>
  <c r="T214" i="18"/>
  <c r="T215" i="18"/>
  <c r="T216" i="18"/>
  <c r="T217" i="18"/>
  <c r="T218" i="18"/>
  <c r="T219" i="18"/>
  <c r="T220" i="18"/>
  <c r="T221" i="18"/>
  <c r="T222" i="18"/>
  <c r="T223" i="18"/>
  <c r="T224" i="18"/>
  <c r="T225" i="18"/>
  <c r="T226" i="18"/>
  <c r="T227" i="18"/>
  <c r="T228" i="18"/>
  <c r="T229" i="18"/>
  <c r="T230" i="18"/>
  <c r="T231" i="18"/>
  <c r="T232" i="18"/>
  <c r="T233" i="18"/>
  <c r="T234" i="18"/>
  <c r="T235" i="18"/>
  <c r="T236" i="18"/>
  <c r="T237" i="18"/>
  <c r="T238" i="18"/>
  <c r="T239" i="18"/>
  <c r="T240" i="18"/>
  <c r="T241" i="18"/>
  <c r="T242" i="18"/>
  <c r="T243" i="18"/>
  <c r="T244" i="18"/>
  <c r="T245" i="18"/>
  <c r="T246" i="18"/>
  <c r="T247" i="18"/>
  <c r="T248" i="18"/>
  <c r="T249" i="18"/>
  <c r="T250" i="18"/>
  <c r="T251" i="18"/>
  <c r="T252" i="18"/>
  <c r="T253" i="18"/>
  <c r="T254" i="18"/>
  <c r="T255" i="18"/>
  <c r="T256" i="18"/>
  <c r="T257" i="18"/>
  <c r="T258" i="18"/>
  <c r="T259" i="18"/>
  <c r="T13" i="19"/>
  <c r="T14" i="19"/>
  <c r="T15" i="19"/>
  <c r="T16" i="19"/>
  <c r="T17" i="19"/>
  <c r="T18" i="19"/>
  <c r="T19" i="19"/>
  <c r="T20" i="19"/>
  <c r="T21" i="19"/>
  <c r="T22" i="19"/>
  <c r="T23" i="19"/>
  <c r="T24" i="19"/>
  <c r="T25" i="19"/>
  <c r="T26" i="19"/>
  <c r="T27" i="19"/>
  <c r="T28" i="19"/>
  <c r="T29" i="19"/>
  <c r="T30" i="19"/>
  <c r="T31" i="19"/>
  <c r="T32" i="19"/>
  <c r="T33" i="19"/>
  <c r="T34" i="19"/>
  <c r="T35" i="19"/>
  <c r="T36" i="19"/>
  <c r="T37" i="19"/>
  <c r="T38" i="19"/>
  <c r="T39" i="19"/>
  <c r="T40" i="19"/>
  <c r="T41" i="19"/>
  <c r="T42" i="19"/>
  <c r="T43" i="19"/>
  <c r="T44" i="19"/>
  <c r="T45" i="19"/>
  <c r="T46" i="19"/>
  <c r="T47" i="19"/>
  <c r="T48" i="19"/>
  <c r="T49" i="19"/>
  <c r="T50" i="19"/>
  <c r="T51" i="19"/>
  <c r="T52" i="19"/>
  <c r="T53" i="19"/>
  <c r="T54" i="19"/>
  <c r="T55" i="19"/>
  <c r="T56" i="19"/>
  <c r="T57" i="19"/>
  <c r="T58" i="19"/>
  <c r="T59" i="19"/>
  <c r="T60" i="19"/>
  <c r="T61" i="19"/>
  <c r="T62" i="19"/>
  <c r="T63" i="19"/>
  <c r="T64" i="19"/>
  <c r="T65" i="19"/>
  <c r="T66" i="19"/>
  <c r="T67" i="19"/>
  <c r="T68" i="19"/>
  <c r="T69" i="19"/>
  <c r="T70" i="19"/>
  <c r="T71" i="19"/>
  <c r="T72" i="19"/>
  <c r="T73" i="19"/>
  <c r="T74" i="19"/>
  <c r="T75" i="19"/>
  <c r="T76" i="19"/>
  <c r="T77" i="19"/>
  <c r="T78" i="19"/>
  <c r="T79" i="19"/>
  <c r="T80" i="19"/>
  <c r="T81" i="19"/>
  <c r="T82" i="19"/>
  <c r="T13" i="20"/>
  <c r="T14" i="20"/>
  <c r="T15" i="20"/>
  <c r="T16" i="20"/>
  <c r="T17" i="20"/>
  <c r="T18" i="20"/>
  <c r="T19" i="20"/>
  <c r="T20" i="20"/>
  <c r="T21" i="20"/>
  <c r="T22" i="20"/>
  <c r="T23" i="20"/>
  <c r="T24" i="20"/>
  <c r="T25" i="20"/>
  <c r="T26" i="20"/>
  <c r="T27" i="20"/>
  <c r="T28" i="20"/>
  <c r="T29" i="20"/>
  <c r="T30" i="20"/>
  <c r="T31" i="20"/>
  <c r="T32" i="20"/>
  <c r="T33" i="20"/>
  <c r="T34" i="20"/>
  <c r="T35" i="20"/>
  <c r="T36" i="20"/>
  <c r="T37" i="20"/>
  <c r="T38" i="20"/>
  <c r="T39" i="20"/>
  <c r="T40" i="20"/>
  <c r="T41" i="20"/>
  <c r="T42" i="20"/>
  <c r="T43" i="20"/>
  <c r="T44" i="20"/>
  <c r="T45" i="20"/>
  <c r="T46" i="20"/>
  <c r="T47" i="20"/>
  <c r="T48" i="20"/>
  <c r="T49" i="20"/>
  <c r="T50" i="20"/>
  <c r="T51" i="20"/>
  <c r="T52" i="20"/>
  <c r="T53" i="20"/>
  <c r="T54" i="20"/>
  <c r="T55" i="20"/>
  <c r="T56" i="20"/>
  <c r="T57" i="20"/>
  <c r="T58" i="20"/>
  <c r="T59" i="20"/>
  <c r="T60" i="20"/>
  <c r="T61" i="20"/>
  <c r="T62" i="20"/>
  <c r="T63" i="20"/>
  <c r="T64" i="20"/>
  <c r="T65" i="20"/>
  <c r="T66" i="20"/>
  <c r="T67" i="20"/>
  <c r="T68" i="20"/>
  <c r="T69" i="20"/>
  <c r="T70" i="20"/>
  <c r="T71" i="20"/>
  <c r="T72" i="20"/>
  <c r="T73" i="20"/>
  <c r="T74" i="20"/>
  <c r="T75" i="20"/>
  <c r="T76" i="20"/>
  <c r="T77" i="20"/>
  <c r="T78" i="20"/>
  <c r="T79" i="20"/>
  <c r="T80" i="20"/>
  <c r="T81" i="20"/>
  <c r="T82" i="20"/>
  <c r="T83" i="20"/>
  <c r="T84" i="20"/>
  <c r="T85" i="20"/>
  <c r="T86" i="20"/>
  <c r="T87" i="20"/>
  <c r="T88" i="20"/>
  <c r="T89" i="20"/>
  <c r="T90" i="20"/>
  <c r="T91" i="20"/>
  <c r="T92" i="20"/>
  <c r="T93" i="20"/>
  <c r="T94" i="20"/>
  <c r="T95" i="20"/>
  <c r="T96" i="20"/>
  <c r="T97" i="20"/>
  <c r="T98" i="20"/>
  <c r="T99" i="20"/>
  <c r="T100" i="20"/>
  <c r="T101" i="20"/>
  <c r="T102" i="20"/>
  <c r="T103" i="20"/>
  <c r="T104" i="20"/>
  <c r="T105" i="20"/>
  <c r="T106" i="20"/>
  <c r="T107" i="20"/>
  <c r="T108" i="20"/>
  <c r="T109" i="20"/>
  <c r="T110" i="20"/>
  <c r="T111" i="20"/>
  <c r="T112" i="20"/>
  <c r="T113" i="20"/>
  <c r="T114" i="20"/>
  <c r="T115" i="20"/>
  <c r="T116" i="20"/>
  <c r="T117" i="20"/>
  <c r="T118" i="20"/>
  <c r="T119" i="20"/>
  <c r="T120" i="20"/>
  <c r="T121" i="20"/>
  <c r="T122" i="20"/>
  <c r="T123" i="20"/>
  <c r="T124" i="20"/>
  <c r="T125" i="20"/>
  <c r="T126" i="20"/>
  <c r="T127" i="20"/>
  <c r="T128" i="20"/>
  <c r="T129" i="20"/>
  <c r="T130" i="20"/>
  <c r="T131" i="20"/>
  <c r="T132" i="20"/>
  <c r="T133" i="20"/>
  <c r="T134" i="20"/>
  <c r="T135" i="20"/>
  <c r="T136" i="20"/>
  <c r="T137" i="20"/>
  <c r="T138" i="20"/>
  <c r="T139" i="20"/>
  <c r="T140" i="20"/>
  <c r="T141" i="20"/>
  <c r="T142" i="20"/>
  <c r="T143" i="20"/>
  <c r="T144" i="20"/>
  <c r="T145" i="20"/>
  <c r="T146" i="20"/>
  <c r="T147" i="20"/>
  <c r="T148" i="20"/>
  <c r="T149" i="20"/>
  <c r="T150" i="20"/>
  <c r="T151" i="20"/>
  <c r="T152" i="20"/>
  <c r="T153" i="20"/>
  <c r="T154" i="20"/>
  <c r="T155" i="20"/>
  <c r="T156" i="20"/>
  <c r="T157" i="20"/>
  <c r="T158" i="20"/>
  <c r="T159" i="20"/>
  <c r="T160" i="20"/>
  <c r="T161" i="20"/>
  <c r="T162" i="20"/>
  <c r="T163" i="20"/>
  <c r="T164" i="20"/>
  <c r="T165" i="20"/>
  <c r="T166" i="20"/>
  <c r="T167" i="20"/>
  <c r="T168" i="20"/>
  <c r="T169" i="20"/>
  <c r="T170" i="20"/>
  <c r="T171" i="20"/>
  <c r="T172" i="20"/>
  <c r="T173" i="20"/>
  <c r="T174" i="20"/>
  <c r="T175" i="20"/>
  <c r="T176" i="20"/>
  <c r="T177" i="20"/>
  <c r="T178" i="20"/>
  <c r="T179" i="20"/>
  <c r="T180" i="20"/>
  <c r="T181" i="20"/>
  <c r="T182" i="20"/>
  <c r="T183" i="20"/>
  <c r="T184" i="20"/>
  <c r="T185" i="20"/>
  <c r="T186" i="20"/>
  <c r="T187" i="20"/>
  <c r="T188" i="20"/>
  <c r="T189" i="20"/>
  <c r="T190" i="20"/>
  <c r="T191" i="20"/>
  <c r="T192" i="20"/>
  <c r="T193" i="20"/>
  <c r="T194" i="20"/>
  <c r="T195" i="20"/>
  <c r="T196" i="20"/>
  <c r="T197" i="20"/>
  <c r="T198" i="20"/>
  <c r="T13" i="22"/>
  <c r="T14" i="22"/>
  <c r="T15" i="22"/>
  <c r="T16" i="22"/>
  <c r="T17" i="22"/>
  <c r="T18" i="22"/>
  <c r="T19" i="22"/>
  <c r="T20" i="22"/>
  <c r="T21" i="22"/>
  <c r="T22" i="22"/>
  <c r="T23" i="22"/>
  <c r="T24" i="22"/>
  <c r="T25" i="22"/>
  <c r="T26" i="22"/>
  <c r="T27" i="22"/>
  <c r="T28" i="22"/>
  <c r="T29" i="22"/>
  <c r="T30" i="22"/>
  <c r="T31" i="22"/>
  <c r="T32" i="22"/>
  <c r="T33" i="22"/>
  <c r="T34" i="22"/>
  <c r="T35" i="22"/>
  <c r="T36" i="22"/>
  <c r="T37" i="22"/>
  <c r="T38" i="22"/>
  <c r="T39" i="22"/>
  <c r="T40" i="22"/>
  <c r="T41" i="22"/>
  <c r="T42" i="22"/>
  <c r="T43" i="22"/>
  <c r="T44" i="22"/>
  <c r="T45" i="22"/>
  <c r="T46" i="22"/>
  <c r="T47" i="22"/>
  <c r="T48" i="22"/>
  <c r="T49" i="22"/>
  <c r="T50" i="22"/>
  <c r="T51" i="22"/>
  <c r="T52" i="22"/>
  <c r="T53" i="22"/>
  <c r="T54" i="22"/>
  <c r="T55" i="22"/>
  <c r="T56" i="22"/>
  <c r="T57" i="22"/>
  <c r="T58" i="22"/>
  <c r="T59" i="22"/>
  <c r="T60" i="22"/>
  <c r="T61" i="22"/>
  <c r="T62" i="22"/>
  <c r="T63" i="22"/>
  <c r="T64" i="22"/>
  <c r="T65" i="22"/>
  <c r="T66" i="22"/>
  <c r="T67" i="22"/>
  <c r="T68" i="22"/>
  <c r="T69" i="22"/>
  <c r="T70" i="22"/>
  <c r="T71" i="22"/>
  <c r="T72" i="22"/>
  <c r="T73" i="22"/>
  <c r="T74" i="22"/>
  <c r="T75" i="22"/>
  <c r="T76" i="22"/>
  <c r="T77" i="22"/>
  <c r="T78" i="22"/>
  <c r="T79" i="22"/>
  <c r="T80" i="22"/>
  <c r="T81" i="22"/>
  <c r="T82" i="22"/>
  <c r="T83" i="22"/>
  <c r="T84" i="22"/>
  <c r="T85" i="22"/>
  <c r="T86" i="22"/>
  <c r="T87" i="22"/>
  <c r="T88" i="22"/>
  <c r="T89" i="22"/>
  <c r="T90" i="22"/>
  <c r="T91" i="22"/>
  <c r="T92" i="22"/>
  <c r="T93" i="22"/>
  <c r="T94" i="22"/>
  <c r="T95" i="22"/>
  <c r="T96" i="22"/>
  <c r="T97" i="22"/>
  <c r="T98" i="22"/>
  <c r="T99" i="22"/>
  <c r="T100" i="22"/>
  <c r="T101" i="22"/>
  <c r="T102" i="22"/>
  <c r="T103" i="22"/>
  <c r="T104" i="22"/>
  <c r="T105" i="22"/>
  <c r="T106" i="22"/>
  <c r="T107" i="22"/>
  <c r="T108" i="22"/>
  <c r="T109" i="22"/>
  <c r="T110" i="22"/>
  <c r="T111" i="22"/>
  <c r="T112" i="22"/>
  <c r="T113" i="22"/>
  <c r="T114" i="22"/>
  <c r="T115" i="22"/>
  <c r="T116" i="22"/>
  <c r="T117" i="22"/>
  <c r="T118" i="22"/>
  <c r="T119" i="22"/>
  <c r="T120" i="22"/>
  <c r="T121" i="22"/>
  <c r="T122" i="22"/>
  <c r="T123" i="22"/>
  <c r="T124" i="22"/>
  <c r="T125" i="22"/>
  <c r="T126" i="22"/>
  <c r="T127" i="22"/>
  <c r="T128" i="22"/>
  <c r="T129" i="22"/>
  <c r="T130" i="22"/>
  <c r="T131" i="22"/>
  <c r="T132" i="22"/>
  <c r="T133" i="22"/>
  <c r="T134" i="22"/>
  <c r="T135" i="22"/>
  <c r="T136" i="22"/>
  <c r="T137" i="22"/>
  <c r="T138" i="22"/>
  <c r="T139" i="22"/>
  <c r="T140" i="22"/>
  <c r="T141" i="22"/>
  <c r="T142" i="22"/>
  <c r="T143" i="22"/>
  <c r="T144" i="22"/>
  <c r="T145" i="22"/>
  <c r="T146" i="22"/>
  <c r="T147" i="22"/>
  <c r="T148" i="22"/>
  <c r="T149" i="22"/>
  <c r="T150" i="22"/>
  <c r="T151" i="22"/>
  <c r="T152" i="22"/>
  <c r="T153" i="22"/>
  <c r="T154" i="22"/>
  <c r="T155" i="22"/>
  <c r="T156" i="22"/>
  <c r="T157" i="22"/>
  <c r="T158" i="22"/>
  <c r="T159" i="22"/>
  <c r="T160" i="22"/>
  <c r="T161" i="22"/>
  <c r="T162" i="22"/>
  <c r="T163" i="22"/>
  <c r="T164" i="22"/>
  <c r="T165" i="22"/>
  <c r="T166" i="22"/>
  <c r="T167" i="22"/>
  <c r="T168" i="22"/>
  <c r="T169" i="22"/>
  <c r="T170" i="22"/>
  <c r="T171" i="22"/>
  <c r="T172" i="22"/>
  <c r="T173" i="22"/>
  <c r="T174" i="22"/>
  <c r="T175" i="22"/>
  <c r="T176" i="22"/>
  <c r="T177" i="22"/>
  <c r="T178" i="22"/>
  <c r="T179" i="22"/>
  <c r="T180" i="22"/>
  <c r="T181" i="22"/>
  <c r="T182" i="22"/>
  <c r="T183" i="22"/>
  <c r="T184" i="22"/>
  <c r="T185" i="22"/>
  <c r="T186" i="22"/>
  <c r="T187" i="22"/>
  <c r="T188" i="22"/>
  <c r="T189" i="22"/>
  <c r="T190" i="22"/>
  <c r="T191" i="22"/>
  <c r="T192" i="22"/>
  <c r="T193" i="22"/>
  <c r="T194" i="22"/>
  <c r="T195" i="22"/>
  <c r="T196" i="22"/>
  <c r="T197" i="22"/>
  <c r="T198" i="22"/>
  <c r="T199" i="22"/>
  <c r="T200" i="22"/>
  <c r="T201" i="22"/>
  <c r="T202" i="22"/>
  <c r="T203" i="22"/>
  <c r="T204" i="22"/>
  <c r="T205" i="22"/>
  <c r="T206" i="22"/>
  <c r="T207" i="22"/>
  <c r="T208" i="22"/>
  <c r="T209" i="22"/>
  <c r="T210" i="22"/>
  <c r="T211" i="22"/>
  <c r="T212" i="22"/>
  <c r="T213" i="22"/>
  <c r="T214" i="22"/>
  <c r="T215" i="22"/>
  <c r="T216" i="22"/>
  <c r="T217" i="22"/>
  <c r="T218" i="22"/>
  <c r="T219" i="22"/>
  <c r="T220" i="22"/>
  <c r="T221" i="22"/>
  <c r="T222" i="22"/>
  <c r="T223" i="22"/>
  <c r="T224" i="22"/>
  <c r="T225" i="22"/>
  <c r="T226" i="22"/>
  <c r="T227" i="22"/>
  <c r="T228" i="22"/>
  <c r="T229" i="22"/>
  <c r="T230" i="22"/>
  <c r="T231" i="22"/>
  <c r="T232" i="22"/>
  <c r="T233" i="22"/>
  <c r="T234" i="22"/>
  <c r="T235" i="22"/>
  <c r="T236" i="22"/>
  <c r="T237" i="22"/>
  <c r="T238" i="22"/>
  <c r="T239" i="22"/>
  <c r="T240" i="22"/>
  <c r="T241" i="22"/>
  <c r="T242" i="22"/>
  <c r="T243" i="22"/>
  <c r="T244" i="22"/>
  <c r="T245" i="22"/>
  <c r="T246" i="22"/>
  <c r="T247" i="22"/>
  <c r="T248" i="22"/>
  <c r="T249" i="22"/>
  <c r="T250" i="22"/>
  <c r="T251" i="22"/>
  <c r="T252" i="22"/>
  <c r="T253" i="22"/>
  <c r="T254" i="22"/>
  <c r="T255" i="22"/>
  <c r="T256" i="22"/>
  <c r="T257" i="22"/>
  <c r="T258" i="22"/>
  <c r="T259" i="22"/>
  <c r="T260" i="22"/>
  <c r="T13" i="23"/>
  <c r="T14" i="23"/>
  <c r="T15" i="23"/>
  <c r="T16" i="23"/>
  <c r="T17" i="23"/>
  <c r="T18" i="23"/>
  <c r="T19" i="23"/>
  <c r="T20" i="23"/>
  <c r="T21" i="23"/>
  <c r="T22" i="23"/>
  <c r="T23" i="23"/>
  <c r="T24" i="23"/>
  <c r="T25" i="23"/>
  <c r="T26" i="23"/>
  <c r="T27" i="23"/>
  <c r="T28" i="23"/>
  <c r="T29" i="23"/>
  <c r="T30" i="23"/>
  <c r="T31" i="23"/>
  <c r="T32" i="23"/>
  <c r="T33" i="23"/>
  <c r="T34" i="23"/>
  <c r="T35" i="23"/>
  <c r="T36" i="23"/>
  <c r="T37" i="23"/>
  <c r="T38" i="23"/>
  <c r="T39" i="23"/>
  <c r="T40" i="23"/>
  <c r="T41" i="23"/>
  <c r="T42" i="23"/>
  <c r="T43" i="23"/>
  <c r="T44" i="23"/>
  <c r="T45" i="23"/>
  <c r="T46" i="23"/>
  <c r="T47" i="23"/>
  <c r="T48" i="23"/>
  <c r="T49" i="23"/>
  <c r="T50" i="23"/>
  <c r="T51" i="23"/>
  <c r="T52" i="23"/>
  <c r="T53" i="23"/>
  <c r="T54" i="23"/>
  <c r="T55" i="23"/>
  <c r="T56" i="23"/>
  <c r="T57" i="23"/>
  <c r="T58" i="23"/>
  <c r="T59" i="23"/>
  <c r="T60" i="23"/>
  <c r="T61" i="23"/>
  <c r="T62" i="23"/>
  <c r="T63" i="23"/>
  <c r="T64" i="23"/>
  <c r="T65" i="23"/>
  <c r="T66" i="23"/>
  <c r="T67" i="23"/>
  <c r="T68" i="23"/>
  <c r="T69" i="23"/>
  <c r="T70" i="23"/>
  <c r="T71" i="23"/>
  <c r="T72" i="23"/>
  <c r="T73" i="23"/>
  <c r="T74" i="23"/>
  <c r="T75" i="23"/>
  <c r="T76" i="23"/>
  <c r="T77" i="23"/>
  <c r="T78" i="23"/>
  <c r="T79" i="23"/>
  <c r="T80" i="23"/>
  <c r="T81" i="23"/>
  <c r="T82" i="23"/>
  <c r="T83" i="23"/>
  <c r="T84" i="23"/>
  <c r="T85" i="23"/>
  <c r="T86" i="23"/>
  <c r="T87" i="23"/>
  <c r="T88" i="23"/>
  <c r="T89" i="23"/>
  <c r="T90" i="23"/>
  <c r="T91" i="23"/>
  <c r="T92" i="23"/>
  <c r="T93" i="23"/>
  <c r="T94" i="23"/>
  <c r="T95" i="23"/>
  <c r="T96" i="23"/>
  <c r="T97" i="23"/>
  <c r="T98" i="23"/>
  <c r="T99" i="23"/>
  <c r="T100" i="23"/>
  <c r="T101" i="23"/>
  <c r="T102" i="23"/>
  <c r="T103" i="23"/>
  <c r="T104" i="23"/>
  <c r="T105" i="23"/>
  <c r="T106" i="23"/>
  <c r="T107" i="23"/>
  <c r="T108" i="23"/>
  <c r="T109" i="23"/>
  <c r="T110" i="23"/>
  <c r="T111" i="23"/>
  <c r="T112" i="23"/>
  <c r="T113" i="23"/>
  <c r="T114" i="23"/>
  <c r="T115" i="23"/>
  <c r="T116" i="23"/>
  <c r="T117" i="23"/>
  <c r="T118" i="23"/>
  <c r="T119" i="23"/>
  <c r="T120" i="23"/>
  <c r="T121" i="23"/>
  <c r="T122" i="23"/>
  <c r="T123" i="23"/>
  <c r="T124" i="23"/>
  <c r="T125" i="23"/>
  <c r="T126" i="23"/>
  <c r="T127" i="23"/>
  <c r="T128" i="23"/>
  <c r="T129" i="23"/>
  <c r="T130" i="23"/>
  <c r="T131" i="23"/>
  <c r="T132" i="23"/>
  <c r="T133" i="23"/>
  <c r="T134" i="23"/>
  <c r="T135" i="23"/>
  <c r="T136" i="23"/>
  <c r="T137" i="23"/>
  <c r="T138" i="23"/>
  <c r="T139" i="23"/>
  <c r="T140" i="23"/>
  <c r="T141" i="23"/>
  <c r="T142" i="23"/>
  <c r="T143" i="23"/>
  <c r="T144" i="23"/>
  <c r="T145" i="23"/>
  <c r="T146" i="23"/>
  <c r="T147" i="23"/>
  <c r="T148" i="23"/>
  <c r="T149" i="23"/>
  <c r="T150" i="23"/>
  <c r="T151" i="23"/>
  <c r="T152" i="23"/>
  <c r="T153" i="23"/>
  <c r="T154" i="23"/>
  <c r="T155" i="23"/>
  <c r="T156" i="23"/>
  <c r="T157" i="23"/>
  <c r="T158" i="23"/>
  <c r="T159" i="23"/>
  <c r="T160" i="23"/>
  <c r="T161" i="23"/>
  <c r="T162" i="23"/>
  <c r="T163" i="23"/>
  <c r="T164" i="23"/>
  <c r="T165" i="23"/>
  <c r="T166" i="23"/>
  <c r="T167" i="23"/>
  <c r="T168" i="23"/>
  <c r="T169" i="23"/>
  <c r="T170" i="23"/>
  <c r="T171" i="23"/>
  <c r="T172" i="23"/>
  <c r="T173" i="23"/>
  <c r="T174" i="23"/>
  <c r="T175" i="23"/>
  <c r="T176" i="23"/>
  <c r="T177" i="23"/>
  <c r="T178" i="23"/>
  <c r="T179" i="23"/>
  <c r="T180" i="23"/>
  <c r="T181" i="23"/>
  <c r="T182" i="23"/>
  <c r="T183" i="23"/>
  <c r="T184" i="23"/>
  <c r="T185" i="23"/>
  <c r="T186" i="23"/>
  <c r="T187" i="23"/>
  <c r="T188" i="23"/>
  <c r="T189" i="23"/>
  <c r="T190" i="23"/>
  <c r="T191" i="23"/>
  <c r="T192" i="23"/>
  <c r="T193" i="23"/>
  <c r="T194" i="23"/>
  <c r="T195" i="23"/>
  <c r="T196" i="23"/>
  <c r="T197" i="23"/>
  <c r="T198" i="23"/>
  <c r="T199" i="23"/>
  <c r="T200" i="23"/>
  <c r="T201" i="23"/>
  <c r="T202" i="23"/>
  <c r="T203" i="23"/>
  <c r="T204" i="23"/>
  <c r="T205" i="23"/>
  <c r="T206" i="23"/>
  <c r="T207" i="23"/>
  <c r="T208" i="23"/>
  <c r="T209" i="23"/>
  <c r="T210" i="23"/>
  <c r="T211" i="23"/>
  <c r="T212" i="23"/>
  <c r="T213" i="23"/>
  <c r="T214" i="23"/>
  <c r="T215" i="23"/>
  <c r="T216" i="23"/>
  <c r="T217" i="23"/>
  <c r="T218" i="23"/>
  <c r="T219" i="23"/>
  <c r="T220" i="23"/>
  <c r="T221" i="23"/>
  <c r="T222" i="23"/>
  <c r="T223" i="23"/>
  <c r="T224" i="23"/>
  <c r="T225" i="23"/>
  <c r="T226" i="23"/>
  <c r="T227" i="23"/>
  <c r="T228" i="23"/>
  <c r="T229" i="23"/>
  <c r="T230" i="23"/>
  <c r="T231" i="23"/>
  <c r="T232" i="23"/>
  <c r="T233" i="23"/>
  <c r="T234" i="23"/>
  <c r="T235" i="23"/>
  <c r="T236" i="23"/>
  <c r="T237" i="23"/>
  <c r="T238" i="23"/>
  <c r="T239" i="23"/>
  <c r="T240" i="23"/>
  <c r="T241" i="23"/>
  <c r="T242" i="23"/>
  <c r="T243" i="23"/>
  <c r="T244" i="23"/>
  <c r="T245" i="23"/>
  <c r="T246" i="23"/>
  <c r="T247" i="23"/>
  <c r="T248" i="23"/>
  <c r="T249" i="23"/>
  <c r="T250" i="23"/>
  <c r="T13" i="24"/>
  <c r="T14" i="24"/>
  <c r="T15" i="24"/>
  <c r="T16" i="24"/>
  <c r="T17" i="24"/>
  <c r="T18" i="24"/>
  <c r="T19" i="24"/>
  <c r="T20" i="24"/>
  <c r="T21" i="24"/>
  <c r="T22" i="24"/>
  <c r="T23" i="24"/>
  <c r="T24" i="24"/>
  <c r="T25" i="24"/>
  <c r="T26" i="24"/>
  <c r="T27" i="24"/>
  <c r="T28" i="24"/>
  <c r="T29" i="24"/>
  <c r="T30" i="24"/>
  <c r="T31" i="24"/>
  <c r="T32" i="24"/>
  <c r="T33" i="24"/>
  <c r="T34" i="24"/>
  <c r="T35" i="24"/>
  <c r="T36" i="24"/>
  <c r="T37" i="24"/>
  <c r="T38" i="24"/>
  <c r="T39" i="24"/>
  <c r="T40" i="24"/>
  <c r="T41" i="24"/>
  <c r="T42" i="24"/>
  <c r="T43" i="24"/>
  <c r="T44" i="24"/>
  <c r="T45" i="24"/>
  <c r="T46" i="24"/>
  <c r="T47" i="24"/>
  <c r="T48" i="24"/>
  <c r="T49" i="24"/>
  <c r="T50" i="24"/>
  <c r="T51" i="24"/>
  <c r="T52" i="24"/>
  <c r="T53" i="24"/>
  <c r="T54" i="24"/>
  <c r="T55" i="24"/>
  <c r="T56" i="24"/>
  <c r="T57" i="24"/>
  <c r="T58" i="24"/>
  <c r="T59" i="24"/>
  <c r="T60" i="24"/>
  <c r="T61" i="24"/>
  <c r="T62" i="24"/>
  <c r="T63" i="24"/>
  <c r="T64" i="24"/>
  <c r="T65" i="24"/>
  <c r="T66" i="24"/>
  <c r="T67" i="24"/>
  <c r="T68" i="24"/>
  <c r="T69" i="24"/>
  <c r="T70" i="24"/>
  <c r="T71" i="24"/>
  <c r="T72" i="24"/>
  <c r="T73" i="24"/>
  <c r="T74" i="24"/>
  <c r="T75" i="24"/>
  <c r="T76" i="24"/>
  <c r="T77" i="24"/>
  <c r="T78" i="24"/>
  <c r="T79" i="24"/>
  <c r="T80" i="24"/>
  <c r="T81" i="24"/>
  <c r="T82" i="24"/>
  <c r="T83" i="24"/>
  <c r="T84" i="24"/>
  <c r="T85" i="24"/>
  <c r="T86" i="24"/>
  <c r="T87" i="24"/>
  <c r="T88" i="24"/>
  <c r="T89" i="24"/>
  <c r="T90" i="24"/>
  <c r="T91" i="24"/>
  <c r="T92" i="24"/>
  <c r="T93" i="24"/>
  <c r="T94" i="24"/>
  <c r="T95" i="24"/>
  <c r="T96" i="24"/>
  <c r="T97" i="24"/>
  <c r="T98" i="24"/>
  <c r="T99" i="24"/>
  <c r="T100" i="24"/>
  <c r="T101" i="24"/>
  <c r="T102" i="24"/>
  <c r="T103" i="24"/>
  <c r="T104" i="24"/>
  <c r="T105" i="24"/>
  <c r="T106" i="24"/>
  <c r="T107" i="24"/>
  <c r="T108" i="24"/>
  <c r="T109" i="24"/>
  <c r="T110" i="24"/>
  <c r="T111" i="24"/>
  <c r="T112" i="24"/>
  <c r="T113" i="24"/>
  <c r="T114" i="24"/>
  <c r="T115" i="24"/>
  <c r="T116" i="24"/>
  <c r="T117" i="24"/>
  <c r="T118" i="24"/>
  <c r="T119" i="24"/>
  <c r="T120" i="24"/>
  <c r="T121" i="24"/>
  <c r="T122" i="24"/>
  <c r="T123" i="24"/>
  <c r="T124" i="24"/>
  <c r="T125" i="24"/>
  <c r="T126" i="24"/>
  <c r="T127" i="24"/>
  <c r="T128" i="24"/>
  <c r="T129" i="24"/>
  <c r="T130" i="24"/>
  <c r="T131" i="24"/>
  <c r="T132" i="24"/>
  <c r="T133" i="24"/>
  <c r="T134" i="24"/>
  <c r="T135" i="24"/>
  <c r="T136" i="24"/>
  <c r="T137" i="24"/>
  <c r="T138" i="24"/>
  <c r="T139" i="24"/>
  <c r="T140" i="24"/>
  <c r="T141" i="24"/>
  <c r="T142" i="24"/>
  <c r="T143" i="24"/>
  <c r="T144" i="24"/>
  <c r="T145" i="24"/>
  <c r="T146" i="24"/>
  <c r="T147" i="24"/>
  <c r="T148" i="24"/>
  <c r="T149" i="24"/>
  <c r="T150" i="24"/>
  <c r="T151" i="24"/>
  <c r="T152" i="24"/>
  <c r="T153" i="24"/>
  <c r="T154" i="24"/>
  <c r="T155" i="24"/>
  <c r="T156" i="24"/>
  <c r="T157" i="24"/>
  <c r="T158" i="24"/>
  <c r="T159" i="24"/>
  <c r="T160" i="24"/>
  <c r="T161" i="24"/>
  <c r="T162" i="24"/>
  <c r="T163" i="24"/>
  <c r="T164" i="24"/>
  <c r="T165" i="24"/>
  <c r="T166" i="24"/>
  <c r="T167" i="24"/>
  <c r="T168" i="24"/>
  <c r="T169" i="24"/>
  <c r="T170" i="24"/>
  <c r="T171" i="24"/>
  <c r="T172" i="24"/>
  <c r="T173" i="24"/>
  <c r="T174" i="24"/>
  <c r="T175" i="24"/>
  <c r="T176" i="24"/>
  <c r="T177" i="24"/>
  <c r="T178" i="24"/>
  <c r="T179" i="24"/>
  <c r="T180" i="24"/>
  <c r="T181" i="24"/>
  <c r="T182" i="24"/>
  <c r="T183" i="24"/>
  <c r="T184" i="24"/>
  <c r="T185" i="24"/>
  <c r="T186" i="24"/>
  <c r="T187" i="24"/>
  <c r="T188" i="24"/>
  <c r="T189" i="24"/>
  <c r="T190" i="24"/>
  <c r="T191" i="24"/>
  <c r="T192" i="24"/>
  <c r="T193" i="24"/>
  <c r="T194" i="24"/>
  <c r="T195" i="24"/>
  <c r="T196" i="24"/>
  <c r="T197" i="24"/>
  <c r="T198" i="24"/>
  <c r="T199" i="24"/>
  <c r="T200" i="24"/>
  <c r="T201" i="24"/>
  <c r="T202" i="24"/>
  <c r="T203" i="24"/>
  <c r="T204" i="24"/>
  <c r="T205" i="24"/>
  <c r="T206" i="24"/>
  <c r="T207" i="24"/>
  <c r="T208" i="24"/>
  <c r="T209" i="24"/>
  <c r="T210" i="24"/>
  <c r="T211" i="24"/>
  <c r="T212" i="24"/>
  <c r="T213" i="24"/>
  <c r="T214" i="24"/>
  <c r="T215" i="24"/>
  <c r="T216" i="24"/>
  <c r="T217" i="24"/>
  <c r="T218" i="24"/>
  <c r="T219" i="24"/>
  <c r="T220" i="24"/>
  <c r="T221" i="24"/>
  <c r="T222" i="24"/>
  <c r="T223" i="24"/>
  <c r="T224" i="24"/>
  <c r="T225" i="24"/>
  <c r="T226" i="24"/>
  <c r="T227" i="24"/>
  <c r="T228" i="24"/>
  <c r="T229" i="24"/>
  <c r="T230" i="24"/>
  <c r="T231" i="24"/>
  <c r="T232" i="24"/>
  <c r="T233" i="24"/>
  <c r="T234" i="24"/>
  <c r="T235" i="24"/>
  <c r="T236" i="24"/>
  <c r="T237" i="24"/>
  <c r="T238" i="24"/>
  <c r="T239" i="24"/>
  <c r="T240" i="24"/>
  <c r="T241" i="24"/>
  <c r="T242" i="24"/>
  <c r="T243" i="24"/>
  <c r="T244" i="24"/>
  <c r="T245" i="24"/>
  <c r="T246" i="24"/>
  <c r="T247" i="24"/>
  <c r="T248" i="24"/>
  <c r="T249" i="24"/>
  <c r="T250" i="24"/>
  <c r="T251" i="24"/>
  <c r="T252" i="24"/>
  <c r="T253" i="24"/>
  <c r="T254" i="24"/>
  <c r="T255" i="24"/>
  <c r="T256" i="24"/>
  <c r="T257" i="24"/>
  <c r="T258" i="24"/>
  <c r="T259" i="24"/>
  <c r="T260" i="24"/>
  <c r="T13" i="25"/>
  <c r="T14" i="25"/>
  <c r="T15" i="25"/>
  <c r="T16" i="25"/>
  <c r="T17" i="25"/>
  <c r="T18" i="25"/>
  <c r="T19" i="25"/>
  <c r="T20" i="25"/>
  <c r="T21" i="25"/>
  <c r="T22" i="25"/>
  <c r="T23" i="25"/>
  <c r="T24" i="25"/>
  <c r="T25" i="25"/>
  <c r="T26" i="25"/>
  <c r="T27" i="25"/>
  <c r="T28" i="25"/>
  <c r="T29" i="25"/>
  <c r="T30" i="25"/>
  <c r="T31" i="25"/>
  <c r="T32" i="25"/>
  <c r="T33" i="25"/>
  <c r="T34" i="25"/>
  <c r="T35" i="25"/>
  <c r="T36" i="25"/>
  <c r="T37" i="25"/>
  <c r="T38" i="25"/>
  <c r="T39" i="25"/>
  <c r="T40" i="25"/>
  <c r="T41" i="25"/>
  <c r="T42" i="25"/>
  <c r="T43" i="25"/>
  <c r="T44" i="25"/>
  <c r="T45" i="25"/>
  <c r="T46" i="25"/>
  <c r="T47" i="25"/>
  <c r="T48" i="25"/>
  <c r="T49" i="25"/>
  <c r="T50" i="25"/>
  <c r="T51" i="25"/>
  <c r="T52" i="25"/>
  <c r="T53" i="25"/>
  <c r="T54" i="25"/>
  <c r="T55" i="25"/>
  <c r="T56" i="25"/>
  <c r="T57" i="25"/>
  <c r="T58" i="25"/>
  <c r="T59" i="25"/>
  <c r="T60" i="25"/>
  <c r="T61" i="25"/>
  <c r="T62" i="25"/>
  <c r="T63" i="25"/>
  <c r="T64" i="25"/>
  <c r="T65" i="25"/>
  <c r="T66" i="25"/>
  <c r="T67" i="25"/>
  <c r="T68" i="25"/>
  <c r="T69" i="25"/>
  <c r="T70" i="25"/>
  <c r="T71" i="25"/>
  <c r="T72" i="25"/>
  <c r="T73" i="25"/>
  <c r="T74" i="25"/>
  <c r="T75" i="25"/>
  <c r="T76" i="25"/>
  <c r="T77" i="25"/>
  <c r="T78" i="25"/>
  <c r="T79" i="25"/>
  <c r="T80" i="25"/>
  <c r="T81" i="25"/>
  <c r="T82" i="25"/>
  <c r="T83" i="25"/>
  <c r="T84" i="25"/>
  <c r="T85" i="25"/>
  <c r="T86" i="25"/>
  <c r="T87" i="25"/>
  <c r="T88" i="25"/>
  <c r="T89" i="25"/>
  <c r="T90" i="25"/>
  <c r="T91" i="25"/>
  <c r="T92" i="25"/>
  <c r="T93" i="25"/>
  <c r="T94" i="25"/>
  <c r="T95" i="25"/>
  <c r="T96" i="25"/>
  <c r="T97" i="25"/>
  <c r="T98" i="25"/>
  <c r="T99" i="25"/>
  <c r="T100" i="25"/>
  <c r="T101" i="25"/>
  <c r="T102" i="25"/>
  <c r="T15" i="3"/>
  <c r="T16" i="3"/>
  <c r="T17" i="3"/>
  <c r="T18" i="3"/>
  <c r="T28" i="3"/>
  <c r="T29" i="3"/>
  <c r="T30" i="3"/>
  <c r="T31" i="3"/>
  <c r="T41" i="3"/>
  <c r="T240" i="3"/>
  <c r="R135" i="40"/>
  <c r="R136" i="40"/>
  <c r="R137" i="40"/>
  <c r="R138" i="40"/>
  <c r="R139" i="40"/>
  <c r="R140" i="40"/>
  <c r="R141" i="40"/>
  <c r="R142" i="40"/>
  <c r="R143" i="40"/>
  <c r="R144" i="40"/>
  <c r="R145" i="40"/>
  <c r="R146" i="40"/>
  <c r="R147" i="40"/>
  <c r="R148" i="40"/>
  <c r="R149" i="40"/>
  <c r="R150" i="40"/>
  <c r="R151" i="40"/>
  <c r="R152" i="40"/>
  <c r="R153" i="40"/>
  <c r="R154" i="40"/>
  <c r="R333" i="40"/>
  <c r="R317" i="5"/>
  <c r="R135" i="7"/>
  <c r="R136" i="7"/>
  <c r="R137" i="7"/>
  <c r="R138" i="7"/>
  <c r="R139" i="7"/>
  <c r="R140" i="7"/>
  <c r="R141" i="7"/>
  <c r="R142" i="7"/>
  <c r="R143" i="7"/>
  <c r="R144" i="7"/>
  <c r="R145" i="7"/>
  <c r="R146" i="7"/>
  <c r="R147" i="7"/>
  <c r="R148" i="7"/>
  <c r="R149" i="7"/>
  <c r="R150" i="7"/>
  <c r="R151" i="7"/>
  <c r="R152" i="7"/>
  <c r="R153" i="7"/>
  <c r="R154" i="7"/>
  <c r="R155" i="7"/>
  <c r="R156" i="7"/>
  <c r="R157" i="7"/>
  <c r="R158" i="7"/>
  <c r="R159" i="7"/>
  <c r="R160" i="7"/>
  <c r="R161" i="7"/>
  <c r="R162" i="7"/>
  <c r="R163" i="7"/>
  <c r="R164" i="7"/>
  <c r="R165" i="7"/>
  <c r="R166" i="7"/>
  <c r="R167" i="7"/>
  <c r="R168" i="7"/>
  <c r="R169" i="7"/>
  <c r="R170" i="7"/>
  <c r="R171" i="7"/>
  <c r="R172" i="7"/>
  <c r="R173" i="7"/>
  <c r="R174" i="7"/>
  <c r="R175" i="7"/>
  <c r="R176" i="7"/>
  <c r="R177" i="7"/>
  <c r="R178" i="7"/>
  <c r="R179" i="7"/>
  <c r="R180" i="7"/>
  <c r="R181" i="7"/>
  <c r="R182" i="7"/>
  <c r="R183" i="7"/>
  <c r="R184" i="7"/>
  <c r="R185" i="7"/>
  <c r="R186" i="7"/>
  <c r="R187" i="7"/>
  <c r="R188" i="7"/>
  <c r="R189" i="7"/>
  <c r="R190" i="7"/>
  <c r="R191" i="7"/>
  <c r="R192" i="7"/>
  <c r="R193" i="7"/>
  <c r="R194" i="7"/>
  <c r="R195" i="7"/>
  <c r="R196" i="7"/>
  <c r="R197" i="7"/>
  <c r="R198" i="7"/>
  <c r="R199" i="7"/>
  <c r="R200" i="7"/>
  <c r="R201" i="7"/>
  <c r="R202" i="7"/>
  <c r="R203" i="7"/>
  <c r="R204" i="7"/>
  <c r="R205" i="7"/>
  <c r="R206" i="7"/>
  <c r="R97" i="9"/>
  <c r="R98" i="9"/>
  <c r="R99" i="9"/>
  <c r="R100" i="9"/>
  <c r="R101" i="9"/>
  <c r="R102" i="9"/>
  <c r="R103" i="9"/>
  <c r="R104" i="9"/>
  <c r="R105" i="9"/>
  <c r="R106" i="9"/>
  <c r="R107" i="9"/>
  <c r="R108" i="9"/>
  <c r="R109" i="9"/>
  <c r="R110" i="9"/>
  <c r="R111" i="9"/>
  <c r="R112" i="9"/>
  <c r="R113" i="9"/>
  <c r="R114" i="9"/>
  <c r="R115" i="9"/>
  <c r="R116" i="9"/>
  <c r="R117" i="9"/>
  <c r="R118" i="9"/>
  <c r="R119" i="9"/>
  <c r="R120" i="9"/>
  <c r="R121" i="9"/>
  <c r="R122" i="9"/>
  <c r="R123" i="9"/>
  <c r="R124" i="9"/>
  <c r="R125" i="9"/>
  <c r="R126" i="9"/>
  <c r="R127" i="9"/>
  <c r="R128" i="9"/>
  <c r="R129" i="9"/>
  <c r="R130" i="9"/>
  <c r="R131" i="9"/>
  <c r="R132" i="9"/>
  <c r="R133" i="9"/>
  <c r="R134" i="9"/>
  <c r="R135" i="9"/>
  <c r="R136" i="9"/>
  <c r="R137" i="9"/>
  <c r="R138" i="9"/>
  <c r="R139" i="9"/>
  <c r="R140" i="9"/>
  <c r="R141" i="9"/>
  <c r="R142" i="9"/>
  <c r="R143" i="9"/>
  <c r="R144" i="9"/>
  <c r="R145" i="9"/>
  <c r="R146" i="9"/>
  <c r="R147" i="9"/>
  <c r="R148" i="9"/>
  <c r="R149" i="9"/>
  <c r="R150" i="9"/>
  <c r="R151" i="9"/>
  <c r="R152" i="9"/>
  <c r="R153" i="9"/>
  <c r="R154" i="9"/>
  <c r="R155" i="9"/>
  <c r="R156" i="9"/>
  <c r="R157" i="9"/>
  <c r="R158" i="9"/>
  <c r="R159" i="9"/>
  <c r="R160" i="9"/>
  <c r="R161" i="9"/>
  <c r="R162" i="9"/>
  <c r="R163" i="9"/>
  <c r="R164" i="9"/>
  <c r="R165" i="9"/>
  <c r="R166" i="9"/>
  <c r="R167" i="9"/>
  <c r="R168" i="9"/>
  <c r="R169" i="9"/>
  <c r="R170" i="9"/>
  <c r="R171" i="9"/>
  <c r="R172" i="9"/>
  <c r="R173" i="9"/>
  <c r="R174" i="9"/>
  <c r="R175" i="9"/>
  <c r="R176" i="9"/>
  <c r="R177" i="9"/>
  <c r="R178" i="9"/>
  <c r="R53" i="11"/>
  <c r="R54" i="11"/>
  <c r="R55" i="11"/>
  <c r="R56" i="11"/>
  <c r="R57" i="11"/>
  <c r="R58" i="11"/>
  <c r="R59" i="11"/>
  <c r="R60" i="11"/>
  <c r="R61" i="11"/>
  <c r="R62" i="11"/>
  <c r="R63" i="11"/>
  <c r="R64" i="11"/>
  <c r="R65" i="11"/>
  <c r="R66" i="11"/>
  <c r="R67" i="11"/>
  <c r="R68" i="11"/>
  <c r="R69" i="11"/>
  <c r="R70" i="11"/>
  <c r="R71" i="11"/>
  <c r="R72" i="11"/>
  <c r="R73" i="11"/>
  <c r="R74" i="11"/>
  <c r="R75" i="11"/>
  <c r="R76" i="11"/>
  <c r="R77" i="11"/>
  <c r="R78" i="11"/>
  <c r="R79" i="11"/>
  <c r="R80" i="11"/>
  <c r="R81" i="11"/>
  <c r="R82" i="11"/>
  <c r="R83" i="11"/>
  <c r="R84" i="11"/>
  <c r="R85" i="11"/>
  <c r="R86" i="11"/>
  <c r="R87" i="11"/>
  <c r="R88" i="11"/>
  <c r="R89" i="11"/>
  <c r="R90" i="11"/>
  <c r="R91" i="11"/>
  <c r="R92" i="11"/>
  <c r="R93" i="11"/>
  <c r="R94" i="11"/>
  <c r="R95" i="11"/>
  <c r="R96" i="11"/>
  <c r="R97" i="11"/>
  <c r="R98" i="11"/>
  <c r="R99" i="11"/>
  <c r="R100" i="11"/>
  <c r="R101" i="11"/>
  <c r="R102" i="11"/>
  <c r="R103" i="11"/>
  <c r="R104" i="11"/>
  <c r="R105" i="11"/>
  <c r="R106" i="11"/>
  <c r="R107" i="11"/>
  <c r="R108" i="11"/>
  <c r="R109" i="11"/>
  <c r="R110" i="11"/>
  <c r="R111" i="11"/>
  <c r="R112" i="11"/>
  <c r="R113" i="11"/>
  <c r="R114" i="11"/>
  <c r="R115" i="11"/>
  <c r="R116" i="11"/>
  <c r="R117" i="11"/>
  <c r="R118" i="11"/>
  <c r="R119" i="11"/>
  <c r="R120" i="11"/>
  <c r="R121" i="11"/>
  <c r="R122" i="11"/>
  <c r="R123" i="11"/>
  <c r="R124" i="11"/>
  <c r="R125" i="11"/>
  <c r="R126" i="11"/>
  <c r="R127" i="11"/>
  <c r="R128" i="11"/>
  <c r="R129" i="11"/>
  <c r="R130" i="11"/>
  <c r="R131" i="11"/>
  <c r="R132" i="11"/>
  <c r="R133" i="11"/>
  <c r="R134" i="11"/>
  <c r="R135" i="11"/>
  <c r="R136" i="11"/>
  <c r="R137" i="11"/>
  <c r="R138" i="11"/>
  <c r="R139" i="11"/>
  <c r="R140" i="11"/>
  <c r="R141" i="11"/>
  <c r="R142" i="11"/>
  <c r="R143" i="11"/>
  <c r="R144" i="11"/>
  <c r="R145" i="11"/>
  <c r="R146" i="11"/>
  <c r="R147" i="11"/>
  <c r="R148" i="11"/>
  <c r="R149" i="11"/>
  <c r="R150" i="11"/>
  <c r="R151" i="11"/>
  <c r="R152" i="11"/>
  <c r="R153" i="11"/>
  <c r="R154" i="11"/>
  <c r="R155" i="11"/>
  <c r="R156" i="11"/>
  <c r="R157" i="11"/>
  <c r="R158" i="11"/>
  <c r="R159" i="11"/>
  <c r="R160" i="11"/>
  <c r="R161" i="11"/>
  <c r="R162" i="11"/>
  <c r="R163" i="11"/>
  <c r="R164" i="11"/>
  <c r="R165" i="11"/>
  <c r="R166" i="11"/>
  <c r="R167" i="11"/>
  <c r="R168" i="11"/>
  <c r="R169" i="11"/>
  <c r="R170" i="11"/>
  <c r="R171" i="11"/>
  <c r="R172" i="11"/>
  <c r="R173" i="11"/>
  <c r="R174" i="11"/>
  <c r="R175" i="11"/>
  <c r="R176" i="11"/>
  <c r="R177" i="11"/>
  <c r="R178" i="11"/>
  <c r="R179" i="11"/>
  <c r="R180" i="11"/>
  <c r="R181" i="11"/>
  <c r="R182" i="11"/>
  <c r="R183" i="11"/>
  <c r="R184" i="11"/>
  <c r="R185" i="11"/>
  <c r="R186" i="11"/>
  <c r="R187" i="11"/>
  <c r="R188" i="11"/>
  <c r="R189" i="11"/>
  <c r="R190" i="11"/>
  <c r="R191" i="11"/>
  <c r="R192" i="11"/>
  <c r="R193" i="11"/>
  <c r="R194" i="11"/>
  <c r="R195" i="11"/>
  <c r="R196" i="11"/>
  <c r="R197" i="11"/>
  <c r="R198" i="11"/>
  <c r="R199" i="11"/>
  <c r="R200" i="11"/>
  <c r="R201" i="11"/>
  <c r="R202" i="11"/>
  <c r="R203" i="11"/>
  <c r="R204" i="11"/>
  <c r="R205" i="11"/>
  <c r="R206" i="11"/>
  <c r="R207" i="11"/>
  <c r="R208" i="11"/>
  <c r="R209" i="11"/>
  <c r="R135" i="12"/>
  <c r="R136" i="12"/>
  <c r="R137" i="12"/>
  <c r="R138" i="12"/>
  <c r="R139" i="12"/>
  <c r="R140" i="12"/>
  <c r="R141" i="12"/>
  <c r="R142" i="12"/>
  <c r="R143" i="12"/>
  <c r="R144" i="12"/>
  <c r="R145" i="12"/>
  <c r="R146" i="12"/>
  <c r="R147" i="12"/>
  <c r="R148" i="12"/>
  <c r="R149" i="12"/>
  <c r="R150" i="12"/>
  <c r="R151" i="12"/>
  <c r="R152" i="12"/>
  <c r="R153" i="12"/>
  <c r="R154" i="12"/>
  <c r="R155" i="12"/>
  <c r="R156" i="12"/>
  <c r="R157" i="12"/>
  <c r="R158" i="12"/>
  <c r="R159" i="12"/>
  <c r="R160" i="12"/>
  <c r="R161" i="12"/>
  <c r="R162" i="12"/>
  <c r="R163" i="12"/>
  <c r="R164" i="12"/>
  <c r="R165" i="12"/>
  <c r="R166" i="12"/>
  <c r="R167" i="12"/>
  <c r="R168" i="12"/>
  <c r="R169" i="12"/>
  <c r="R170" i="12"/>
  <c r="R171" i="12"/>
  <c r="R172" i="12"/>
  <c r="R173" i="12"/>
  <c r="R174" i="12"/>
  <c r="R175" i="12"/>
  <c r="R176" i="12"/>
  <c r="R177" i="12"/>
  <c r="R178" i="12"/>
  <c r="R179" i="12"/>
  <c r="R180" i="12"/>
  <c r="R181" i="12"/>
  <c r="R182" i="12"/>
  <c r="R183" i="12"/>
  <c r="R184" i="12"/>
  <c r="R185" i="12"/>
  <c r="R186" i="12"/>
  <c r="R187" i="12"/>
  <c r="R188" i="12"/>
  <c r="R189" i="12"/>
  <c r="R190" i="12"/>
  <c r="R191" i="12"/>
  <c r="R192" i="12"/>
  <c r="R193" i="12"/>
  <c r="R194" i="12"/>
  <c r="R195" i="12"/>
  <c r="R196" i="12"/>
  <c r="R197" i="12"/>
  <c r="R198" i="12"/>
  <c r="R199" i="12"/>
  <c r="R200" i="12"/>
  <c r="R201" i="12"/>
  <c r="R202" i="12"/>
  <c r="R203" i="12"/>
  <c r="R204" i="12"/>
  <c r="R205" i="12"/>
  <c r="R206" i="12"/>
  <c r="R207" i="12"/>
  <c r="R208" i="12"/>
  <c r="R209" i="12"/>
  <c r="R210" i="12"/>
  <c r="R211" i="12"/>
  <c r="R212" i="12"/>
  <c r="R213" i="12"/>
  <c r="R214" i="12"/>
  <c r="R215" i="12"/>
  <c r="R216" i="12"/>
  <c r="R217" i="12"/>
  <c r="R218" i="12"/>
  <c r="R219" i="12"/>
  <c r="R220" i="12"/>
  <c r="R221" i="12"/>
  <c r="R222" i="12"/>
  <c r="R223" i="12"/>
  <c r="R224" i="12"/>
  <c r="R225" i="12"/>
  <c r="R226" i="12"/>
  <c r="R227" i="12"/>
  <c r="R228" i="12"/>
  <c r="R229" i="12"/>
  <c r="R230" i="12"/>
  <c r="R231" i="12"/>
  <c r="R232" i="12"/>
  <c r="R233" i="12"/>
  <c r="R234" i="12"/>
  <c r="R235" i="12"/>
  <c r="R236" i="12"/>
  <c r="R237" i="12"/>
  <c r="R238" i="12"/>
  <c r="R239" i="12"/>
  <c r="R240" i="12"/>
  <c r="R241" i="12"/>
  <c r="R242" i="12"/>
  <c r="R243" i="12"/>
  <c r="R244" i="12"/>
  <c r="R245" i="12"/>
  <c r="R246" i="12"/>
  <c r="R247" i="12"/>
  <c r="R248" i="12"/>
  <c r="R249" i="12"/>
  <c r="R250" i="12"/>
  <c r="R251" i="12"/>
  <c r="R252" i="12"/>
  <c r="R253" i="12"/>
  <c r="R254" i="12"/>
  <c r="R255" i="12"/>
  <c r="R256" i="12"/>
  <c r="R257" i="12"/>
  <c r="R258" i="12"/>
  <c r="R259" i="12"/>
  <c r="R260" i="12"/>
  <c r="R261" i="12"/>
  <c r="R262" i="12"/>
  <c r="R263" i="12"/>
  <c r="R264" i="12"/>
  <c r="R265" i="12"/>
  <c r="R266" i="12"/>
  <c r="R267" i="12"/>
  <c r="R268" i="12"/>
  <c r="R269" i="12"/>
  <c r="R270" i="12"/>
  <c r="R271" i="12"/>
  <c r="R272" i="12"/>
  <c r="R273" i="12"/>
  <c r="R274" i="12"/>
  <c r="R275" i="12"/>
  <c r="R276" i="12"/>
  <c r="R277" i="12"/>
  <c r="R278" i="12"/>
  <c r="R279" i="12"/>
  <c r="R280" i="12"/>
  <c r="R281" i="12"/>
  <c r="R282" i="12"/>
  <c r="R283" i="12"/>
  <c r="R284" i="12"/>
  <c r="R285" i="12"/>
  <c r="R286" i="12"/>
  <c r="R287" i="12"/>
  <c r="R288" i="12"/>
  <c r="R289" i="12"/>
  <c r="R290" i="12"/>
  <c r="R291" i="12"/>
  <c r="R292" i="12"/>
  <c r="R293" i="12"/>
  <c r="R294" i="12"/>
  <c r="R135" i="13"/>
  <c r="R136" i="13"/>
  <c r="R137" i="13"/>
  <c r="R138" i="13"/>
  <c r="R139" i="13"/>
  <c r="R140" i="13"/>
  <c r="R141" i="13"/>
  <c r="R142" i="13"/>
  <c r="R143" i="13"/>
  <c r="R144" i="13"/>
  <c r="R145" i="13"/>
  <c r="R146" i="13"/>
  <c r="R147" i="13"/>
  <c r="R148" i="13"/>
  <c r="R149" i="13"/>
  <c r="R150" i="13"/>
  <c r="R151" i="13"/>
  <c r="R152" i="13"/>
  <c r="R153" i="13"/>
  <c r="R154" i="13"/>
  <c r="R155" i="13"/>
  <c r="R156" i="13"/>
  <c r="R157" i="13"/>
  <c r="R158" i="13"/>
  <c r="R159" i="13"/>
  <c r="R160" i="13"/>
  <c r="R161" i="13"/>
  <c r="R162" i="13"/>
  <c r="R163" i="13"/>
  <c r="R164" i="13"/>
  <c r="R165" i="13"/>
  <c r="R166" i="13"/>
  <c r="R167" i="13"/>
  <c r="R168" i="13"/>
  <c r="R169" i="13"/>
  <c r="R170" i="13"/>
  <c r="R171" i="13"/>
  <c r="R172" i="13"/>
  <c r="R173" i="13"/>
  <c r="R174" i="13"/>
  <c r="R175" i="13"/>
  <c r="R176" i="13"/>
  <c r="R177" i="13"/>
  <c r="R178" i="13"/>
  <c r="R179" i="13"/>
  <c r="R180" i="13"/>
  <c r="R181" i="13"/>
  <c r="R182" i="13"/>
  <c r="R183" i="13"/>
  <c r="R184" i="13"/>
  <c r="R185" i="13"/>
  <c r="R186" i="13"/>
  <c r="R187" i="13"/>
  <c r="R188" i="13"/>
  <c r="R189" i="13"/>
  <c r="R190" i="13"/>
  <c r="R191" i="13"/>
  <c r="R192" i="13"/>
  <c r="R193" i="13"/>
  <c r="R194" i="13"/>
  <c r="R195" i="13"/>
  <c r="R196" i="13"/>
  <c r="R197" i="13"/>
  <c r="R198" i="13"/>
  <c r="R199" i="13"/>
  <c r="R200" i="13"/>
  <c r="R201" i="13"/>
  <c r="R202" i="13"/>
  <c r="R203" i="13"/>
  <c r="R204" i="13"/>
  <c r="R205" i="13"/>
  <c r="R206" i="13"/>
  <c r="R207" i="13"/>
  <c r="R208" i="13"/>
  <c r="R209" i="13"/>
  <c r="R210" i="13"/>
  <c r="R211" i="13"/>
  <c r="R212" i="13"/>
  <c r="R213" i="13"/>
  <c r="R214" i="13"/>
  <c r="R215" i="13"/>
  <c r="R216" i="13"/>
  <c r="R217" i="13"/>
  <c r="R218" i="13"/>
  <c r="R219" i="13"/>
  <c r="R220" i="13"/>
  <c r="R221" i="13"/>
  <c r="R222" i="13"/>
  <c r="R223" i="13"/>
  <c r="R224" i="13"/>
  <c r="R225" i="13"/>
  <c r="R226" i="13"/>
  <c r="R227" i="13"/>
  <c r="R228" i="13"/>
  <c r="R229" i="13"/>
  <c r="R230" i="13"/>
  <c r="R231" i="13"/>
  <c r="R232" i="13"/>
  <c r="R233" i="13"/>
  <c r="R234" i="13"/>
  <c r="R235" i="13"/>
  <c r="R236" i="13"/>
  <c r="R237" i="13"/>
  <c r="R238" i="13"/>
  <c r="R239" i="13"/>
  <c r="R240" i="13"/>
  <c r="R241" i="13"/>
  <c r="R242" i="13"/>
  <c r="R243" i="13"/>
  <c r="R244" i="13"/>
  <c r="R245" i="13"/>
  <c r="R246" i="13"/>
  <c r="R247" i="13"/>
  <c r="R248" i="13"/>
  <c r="R249" i="13"/>
  <c r="R250" i="13"/>
  <c r="R251" i="13"/>
  <c r="R252" i="13"/>
  <c r="R253" i="13"/>
  <c r="R254" i="13"/>
  <c r="R255" i="13"/>
  <c r="R256" i="13"/>
  <c r="R257" i="13"/>
  <c r="R258" i="13"/>
  <c r="R259" i="13"/>
  <c r="R260" i="13"/>
  <c r="R261" i="13"/>
  <c r="R262" i="13"/>
  <c r="R263" i="13"/>
  <c r="R264" i="13"/>
  <c r="R265" i="13"/>
  <c r="R266" i="13"/>
  <c r="R267" i="13"/>
  <c r="R268" i="13"/>
  <c r="R269" i="13"/>
  <c r="R135" i="17"/>
  <c r="R136" i="17"/>
  <c r="R137" i="17"/>
  <c r="R138" i="17"/>
  <c r="R139" i="17"/>
  <c r="R140" i="17"/>
  <c r="R141" i="17"/>
  <c r="R142" i="17"/>
  <c r="R143" i="17"/>
  <c r="R144" i="17"/>
  <c r="R145" i="17"/>
  <c r="R146" i="17"/>
  <c r="R147" i="17"/>
  <c r="R148" i="17"/>
  <c r="R149" i="17"/>
  <c r="R150" i="17"/>
  <c r="R151" i="17"/>
  <c r="R152" i="17"/>
  <c r="R153" i="17"/>
  <c r="R154" i="17"/>
  <c r="R155" i="17"/>
  <c r="R156" i="17"/>
  <c r="R157" i="17"/>
  <c r="R158" i="17"/>
  <c r="R159" i="17"/>
  <c r="R160" i="17"/>
  <c r="R161" i="17"/>
  <c r="R162" i="17"/>
  <c r="R163" i="17"/>
  <c r="R164" i="17"/>
  <c r="R165" i="17"/>
  <c r="R166" i="17"/>
  <c r="R167" i="17"/>
  <c r="R168" i="17"/>
  <c r="R169" i="17"/>
  <c r="R170" i="17"/>
  <c r="R171" i="17"/>
  <c r="R172" i="17"/>
  <c r="R173" i="17"/>
  <c r="R174" i="17"/>
  <c r="R175" i="17"/>
  <c r="R176" i="17"/>
  <c r="R177" i="17"/>
  <c r="R178" i="17"/>
  <c r="R179" i="17"/>
  <c r="R180" i="17"/>
  <c r="R181" i="17"/>
  <c r="R182" i="17"/>
  <c r="R183" i="17"/>
  <c r="R184" i="17"/>
  <c r="R185" i="17"/>
  <c r="R186" i="17"/>
  <c r="R187" i="17"/>
  <c r="R188" i="17"/>
  <c r="R189" i="17"/>
  <c r="R190" i="17"/>
  <c r="R191" i="17"/>
  <c r="R192" i="17"/>
  <c r="R193" i="17"/>
  <c r="R194" i="17"/>
  <c r="R195" i="17"/>
  <c r="R196" i="17"/>
  <c r="R197" i="17"/>
  <c r="R198" i="17"/>
  <c r="R199" i="17"/>
  <c r="R200" i="17"/>
  <c r="R201" i="17"/>
  <c r="R202" i="17"/>
  <c r="R203" i="17"/>
  <c r="R204" i="17"/>
  <c r="R205" i="17"/>
  <c r="R206" i="17"/>
  <c r="R207" i="17"/>
  <c r="R208" i="17"/>
  <c r="R209" i="17"/>
  <c r="R210" i="17"/>
  <c r="R211" i="17"/>
  <c r="R212" i="17"/>
  <c r="R213" i="17"/>
  <c r="R214" i="17"/>
  <c r="R215" i="17"/>
  <c r="R216" i="17"/>
  <c r="R217" i="17"/>
  <c r="R218" i="17"/>
  <c r="R219" i="17"/>
  <c r="R220" i="17"/>
  <c r="R221" i="17"/>
  <c r="R222" i="17"/>
  <c r="R223" i="17"/>
  <c r="R224" i="17"/>
  <c r="R225" i="17"/>
  <c r="R226" i="17"/>
  <c r="R227" i="17"/>
  <c r="R228" i="17"/>
  <c r="R229" i="17"/>
  <c r="R230" i="17"/>
  <c r="R231" i="17"/>
  <c r="R232" i="17"/>
  <c r="R233" i="17"/>
  <c r="R234" i="17"/>
  <c r="R235" i="17"/>
  <c r="R236" i="17"/>
  <c r="R237" i="17"/>
  <c r="R238" i="17"/>
  <c r="R239" i="17"/>
  <c r="R240" i="17"/>
  <c r="R241" i="17"/>
  <c r="R242" i="17"/>
  <c r="R243" i="17"/>
  <c r="R244" i="17"/>
  <c r="R245" i="17"/>
  <c r="R135" i="18"/>
  <c r="R136" i="18"/>
  <c r="R137" i="18"/>
  <c r="R138" i="18"/>
  <c r="R139" i="18"/>
  <c r="R140" i="18"/>
  <c r="R141" i="18"/>
  <c r="R142" i="18"/>
  <c r="R143" i="18"/>
  <c r="R144" i="18"/>
  <c r="R145" i="18"/>
  <c r="R146" i="18"/>
  <c r="R147" i="18"/>
  <c r="R148" i="18"/>
  <c r="R149" i="18"/>
  <c r="R150" i="18"/>
  <c r="R151" i="18"/>
  <c r="R152" i="18"/>
  <c r="R153" i="18"/>
  <c r="R154" i="18"/>
  <c r="R155" i="18"/>
  <c r="R156" i="18"/>
  <c r="R157" i="18"/>
  <c r="R158" i="18"/>
  <c r="R159" i="18"/>
  <c r="R160" i="18"/>
  <c r="R161" i="18"/>
  <c r="R162" i="18"/>
  <c r="R163" i="18"/>
  <c r="R164" i="18"/>
  <c r="R165" i="18"/>
  <c r="R166" i="18"/>
  <c r="R167" i="18"/>
  <c r="R168" i="18"/>
  <c r="R169" i="18"/>
  <c r="R170" i="18"/>
  <c r="R171" i="18"/>
  <c r="R172" i="18"/>
  <c r="R173" i="18"/>
  <c r="R174" i="18"/>
  <c r="R175" i="18"/>
  <c r="R176" i="18"/>
  <c r="R177" i="18"/>
  <c r="R178" i="18"/>
  <c r="R179" i="18"/>
  <c r="R180" i="18"/>
  <c r="R181" i="18"/>
  <c r="R182" i="18"/>
  <c r="R183" i="18"/>
  <c r="R184" i="18"/>
  <c r="R185" i="18"/>
  <c r="R186" i="18"/>
  <c r="R187" i="18"/>
  <c r="R188" i="18"/>
  <c r="R189" i="18"/>
  <c r="R190" i="18"/>
  <c r="R191" i="18"/>
  <c r="R192" i="18"/>
  <c r="R193" i="18"/>
  <c r="R194" i="18"/>
  <c r="R195" i="18"/>
  <c r="R196" i="18"/>
  <c r="R197" i="18"/>
  <c r="R198" i="18"/>
  <c r="R199" i="18"/>
  <c r="R200" i="18"/>
  <c r="R201" i="18"/>
  <c r="R202" i="18"/>
  <c r="R203" i="18"/>
  <c r="R204" i="18"/>
  <c r="R205" i="18"/>
  <c r="R206" i="18"/>
  <c r="R207" i="18"/>
  <c r="R208" i="18"/>
  <c r="R209" i="18"/>
  <c r="R210" i="18"/>
  <c r="R211" i="18"/>
  <c r="R212" i="18"/>
  <c r="R213" i="18"/>
  <c r="R214" i="18"/>
  <c r="R215" i="18"/>
  <c r="R216" i="18"/>
  <c r="R217" i="18"/>
  <c r="R218" i="18"/>
  <c r="R219" i="18"/>
  <c r="R220" i="18"/>
  <c r="R221" i="18"/>
  <c r="R222" i="18"/>
  <c r="R223" i="18"/>
  <c r="R224" i="18"/>
  <c r="R225" i="18"/>
  <c r="R226" i="18"/>
  <c r="R227" i="18"/>
  <c r="R228" i="18"/>
  <c r="R229" i="18"/>
  <c r="R230" i="18"/>
  <c r="R231" i="18"/>
  <c r="R232" i="18"/>
  <c r="R233" i="18"/>
  <c r="R234" i="18"/>
  <c r="R235" i="18"/>
  <c r="R236" i="18"/>
  <c r="R237" i="18"/>
  <c r="R238" i="18"/>
  <c r="R239" i="18"/>
  <c r="R240" i="18"/>
  <c r="R241" i="18"/>
  <c r="R242" i="18"/>
  <c r="R243" i="18"/>
  <c r="R244" i="18"/>
  <c r="R245" i="18"/>
  <c r="R246" i="18"/>
  <c r="R247" i="18"/>
  <c r="R248" i="18"/>
  <c r="R249" i="18"/>
  <c r="R250" i="18"/>
  <c r="R251" i="18"/>
  <c r="R252" i="18"/>
  <c r="R253" i="18"/>
  <c r="R254" i="18"/>
  <c r="R255" i="18"/>
  <c r="R256" i="18"/>
  <c r="R257" i="18"/>
  <c r="R258" i="18"/>
  <c r="R259" i="18"/>
  <c r="R260" i="18"/>
  <c r="R261" i="18"/>
  <c r="R262" i="18"/>
  <c r="R263" i="18"/>
  <c r="R264" i="18"/>
  <c r="R265" i="18"/>
  <c r="R266" i="18"/>
  <c r="R267" i="18"/>
  <c r="R268" i="18"/>
  <c r="R269" i="18"/>
  <c r="R270" i="18"/>
  <c r="R271" i="18"/>
  <c r="R272" i="18"/>
  <c r="R273" i="18"/>
  <c r="R274" i="18"/>
  <c r="R275" i="18"/>
  <c r="R276" i="18"/>
  <c r="R277" i="18"/>
  <c r="R278" i="18"/>
  <c r="R279" i="18"/>
  <c r="R280" i="18"/>
  <c r="R281" i="18"/>
  <c r="R282" i="18"/>
  <c r="R283" i="18"/>
  <c r="R284" i="18"/>
  <c r="R285" i="18"/>
  <c r="R286" i="18"/>
  <c r="R287" i="18"/>
  <c r="R288" i="18"/>
  <c r="R289" i="18"/>
  <c r="R290" i="18"/>
  <c r="R291" i="18"/>
  <c r="R292" i="18"/>
  <c r="R293" i="18"/>
  <c r="R294" i="18"/>
  <c r="R295" i="18"/>
  <c r="R296" i="18"/>
  <c r="R135" i="20"/>
  <c r="R136" i="20"/>
  <c r="R137" i="20"/>
  <c r="R138" i="20"/>
  <c r="R139" i="20"/>
  <c r="R140" i="20"/>
  <c r="R141" i="20"/>
  <c r="R142" i="20"/>
  <c r="R143" i="20"/>
  <c r="R144" i="20"/>
  <c r="R145" i="20"/>
  <c r="R146" i="20"/>
  <c r="R147" i="20"/>
  <c r="R148" i="20"/>
  <c r="R149" i="20"/>
  <c r="R150" i="20"/>
  <c r="R151" i="20"/>
  <c r="R152" i="20"/>
  <c r="R153" i="20"/>
  <c r="R154" i="20"/>
  <c r="R155" i="20"/>
  <c r="R156" i="20"/>
  <c r="R157" i="20"/>
  <c r="R158" i="20"/>
  <c r="R159" i="20"/>
  <c r="R160" i="20"/>
  <c r="R161" i="20"/>
  <c r="R162" i="20"/>
  <c r="R163" i="20"/>
  <c r="R164" i="20"/>
  <c r="R165" i="20"/>
  <c r="R166" i="20"/>
  <c r="R167" i="20"/>
  <c r="R168" i="20"/>
  <c r="R169" i="20"/>
  <c r="R170" i="20"/>
  <c r="R171" i="20"/>
  <c r="R172" i="20"/>
  <c r="R173" i="20"/>
  <c r="R174" i="20"/>
  <c r="R175" i="20"/>
  <c r="R176" i="20"/>
  <c r="R177" i="20"/>
  <c r="R178" i="20"/>
  <c r="R179" i="20"/>
  <c r="R180" i="20"/>
  <c r="R181" i="20"/>
  <c r="R182" i="20"/>
  <c r="R183" i="20"/>
  <c r="R184" i="20"/>
  <c r="R185" i="20"/>
  <c r="R186" i="20"/>
  <c r="R187" i="20"/>
  <c r="R188" i="20"/>
  <c r="R189" i="20"/>
  <c r="R190" i="20"/>
  <c r="R191" i="20"/>
  <c r="R192" i="20"/>
  <c r="R193" i="20"/>
  <c r="R194" i="20"/>
  <c r="R195" i="20"/>
  <c r="R196" i="20"/>
  <c r="R197" i="20"/>
  <c r="R198" i="20"/>
  <c r="R135" i="22"/>
  <c r="R136" i="22"/>
  <c r="R137" i="22"/>
  <c r="R138" i="22"/>
  <c r="R139" i="22"/>
  <c r="R140" i="22"/>
  <c r="R141" i="22"/>
  <c r="R142" i="22"/>
  <c r="R143" i="22"/>
  <c r="R144" i="22"/>
  <c r="R145" i="22"/>
  <c r="R146" i="22"/>
  <c r="R147" i="22"/>
  <c r="R148" i="22"/>
  <c r="R149" i="22"/>
  <c r="R150" i="22"/>
  <c r="R151" i="22"/>
  <c r="R152" i="22"/>
  <c r="R153" i="22"/>
  <c r="R154" i="22"/>
  <c r="R155" i="22"/>
  <c r="R156" i="22"/>
  <c r="R157" i="22"/>
  <c r="R158" i="22"/>
  <c r="R159" i="22"/>
  <c r="R160" i="22"/>
  <c r="R161" i="22"/>
  <c r="R162" i="22"/>
  <c r="R163" i="22"/>
  <c r="R164" i="22"/>
  <c r="R165" i="22"/>
  <c r="R166" i="22"/>
  <c r="R167" i="22"/>
  <c r="R168" i="22"/>
  <c r="R169" i="22"/>
  <c r="R170" i="22"/>
  <c r="R171" i="22"/>
  <c r="R172" i="22"/>
  <c r="R173" i="22"/>
  <c r="R174" i="22"/>
  <c r="R175" i="22"/>
  <c r="R176" i="22"/>
  <c r="R177" i="22"/>
  <c r="R178" i="22"/>
  <c r="R179" i="22"/>
  <c r="R180" i="22"/>
  <c r="R181" i="22"/>
  <c r="R182" i="22"/>
  <c r="R183" i="22"/>
  <c r="R184" i="22"/>
  <c r="R185" i="22"/>
  <c r="R186" i="22"/>
  <c r="R187" i="22"/>
  <c r="R188" i="22"/>
  <c r="R189" i="22"/>
  <c r="R190" i="22"/>
  <c r="R191" i="22"/>
  <c r="R192" i="22"/>
  <c r="R193" i="22"/>
  <c r="R194" i="22"/>
  <c r="R195" i="22"/>
  <c r="R196" i="22"/>
  <c r="R197" i="22"/>
  <c r="R198" i="22"/>
  <c r="R199" i="22"/>
  <c r="R200" i="22"/>
  <c r="R201" i="22"/>
  <c r="R202" i="22"/>
  <c r="R203" i="22"/>
  <c r="R204" i="22"/>
  <c r="R205" i="22"/>
  <c r="R206" i="22"/>
  <c r="R207" i="22"/>
  <c r="R208" i="22"/>
  <c r="R209" i="22"/>
  <c r="R210" i="22"/>
  <c r="R211" i="22"/>
  <c r="R212" i="22"/>
  <c r="R213" i="22"/>
  <c r="R214" i="22"/>
  <c r="R215" i="22"/>
  <c r="R216" i="22"/>
  <c r="R217" i="22"/>
  <c r="R218" i="22"/>
  <c r="R219" i="22"/>
  <c r="R220" i="22"/>
  <c r="R221" i="22"/>
  <c r="R222" i="22"/>
  <c r="R223" i="22"/>
  <c r="R224" i="22"/>
  <c r="R225" i="22"/>
  <c r="R226" i="22"/>
  <c r="R227" i="22"/>
  <c r="R228" i="22"/>
  <c r="R229" i="22"/>
  <c r="R230" i="22"/>
  <c r="R231" i="22"/>
  <c r="R232" i="22"/>
  <c r="R233" i="22"/>
  <c r="R234" i="22"/>
  <c r="R235" i="22"/>
  <c r="R236" i="22"/>
  <c r="R237" i="22"/>
  <c r="R238" i="22"/>
  <c r="R239" i="22"/>
  <c r="R240" i="22"/>
  <c r="R241" i="22"/>
  <c r="R242" i="22"/>
  <c r="R243" i="22"/>
  <c r="R244" i="22"/>
  <c r="R245" i="22"/>
  <c r="R246" i="22"/>
  <c r="R247" i="22"/>
  <c r="R248" i="22"/>
  <c r="R249" i="22"/>
  <c r="R250" i="22"/>
  <c r="R251" i="22"/>
  <c r="R252" i="22"/>
  <c r="R253" i="22"/>
  <c r="R254" i="22"/>
  <c r="R255" i="22"/>
  <c r="R256" i="22"/>
  <c r="R257" i="22"/>
  <c r="R258" i="22"/>
  <c r="R259" i="22"/>
  <c r="R260" i="22"/>
  <c r="R261" i="22"/>
  <c r="R262" i="22"/>
  <c r="R263" i="22"/>
  <c r="R264" i="22"/>
  <c r="R265" i="22"/>
  <c r="R266" i="22"/>
  <c r="R267" i="22"/>
  <c r="R268" i="22"/>
  <c r="R269" i="22"/>
  <c r="R270" i="22"/>
  <c r="R271" i="22"/>
  <c r="R272" i="22"/>
  <c r="R273" i="22"/>
  <c r="R274" i="22"/>
  <c r="R275" i="22"/>
  <c r="R276" i="22"/>
  <c r="R277" i="22"/>
  <c r="R278" i="22"/>
  <c r="R279" i="22"/>
  <c r="R280" i="22"/>
  <c r="R281" i="22"/>
  <c r="R282" i="22"/>
  <c r="R283" i="22"/>
  <c r="R284" i="22"/>
  <c r="R285" i="22"/>
  <c r="R286" i="22"/>
  <c r="R287" i="22"/>
  <c r="R288" i="22"/>
  <c r="R289" i="22"/>
  <c r="R290" i="22"/>
  <c r="R135" i="23"/>
  <c r="R136" i="23"/>
  <c r="R137" i="23"/>
  <c r="R138" i="23"/>
  <c r="R139" i="23"/>
  <c r="R140" i="23"/>
  <c r="R141" i="23"/>
  <c r="R142" i="23"/>
  <c r="R143" i="23"/>
  <c r="R144" i="23"/>
  <c r="R145" i="23"/>
  <c r="R146" i="23"/>
  <c r="R147" i="23"/>
  <c r="R148" i="23"/>
  <c r="R149" i="23"/>
  <c r="R150" i="23"/>
  <c r="R151" i="23"/>
  <c r="R152" i="23"/>
  <c r="R153" i="23"/>
  <c r="R154" i="23"/>
  <c r="R155" i="23"/>
  <c r="R156" i="23"/>
  <c r="R157" i="23"/>
  <c r="R158" i="23"/>
  <c r="R159" i="23"/>
  <c r="R160" i="23"/>
  <c r="R161" i="23"/>
  <c r="R162" i="23"/>
  <c r="R163" i="23"/>
  <c r="R164" i="23"/>
  <c r="R165" i="23"/>
  <c r="R166" i="23"/>
  <c r="R167" i="23"/>
  <c r="R168" i="23"/>
  <c r="R169" i="23"/>
  <c r="R170" i="23"/>
  <c r="R171" i="23"/>
  <c r="R172" i="23"/>
  <c r="R173" i="23"/>
  <c r="R174" i="23"/>
  <c r="R175" i="23"/>
  <c r="R176" i="23"/>
  <c r="R177" i="23"/>
  <c r="R178" i="23"/>
  <c r="R179" i="23"/>
  <c r="R180" i="23"/>
  <c r="R181" i="23"/>
  <c r="R182" i="23"/>
  <c r="R183" i="23"/>
  <c r="R184" i="23"/>
  <c r="R185" i="23"/>
  <c r="R186" i="23"/>
  <c r="R187" i="23"/>
  <c r="R188" i="23"/>
  <c r="R189" i="23"/>
  <c r="R190" i="23"/>
  <c r="R191" i="23"/>
  <c r="R192" i="23"/>
  <c r="R193" i="23"/>
  <c r="R194" i="23"/>
  <c r="R195" i="23"/>
  <c r="R196" i="23"/>
  <c r="R197" i="23"/>
  <c r="R198" i="23"/>
  <c r="R199" i="23"/>
  <c r="R200" i="23"/>
  <c r="R201" i="23"/>
  <c r="R202" i="23"/>
  <c r="R203" i="23"/>
  <c r="R204" i="23"/>
  <c r="R205" i="23"/>
  <c r="R206" i="23"/>
  <c r="R207" i="23"/>
  <c r="R208" i="23"/>
  <c r="R209" i="23"/>
  <c r="R210" i="23"/>
  <c r="R211" i="23"/>
  <c r="R212" i="23"/>
  <c r="R213" i="23"/>
  <c r="R214" i="23"/>
  <c r="R215" i="23"/>
  <c r="R216" i="23"/>
  <c r="R217" i="23"/>
  <c r="R218" i="23"/>
  <c r="R219" i="23"/>
  <c r="R220" i="23"/>
  <c r="R221" i="23"/>
  <c r="R222" i="23"/>
  <c r="R223" i="23"/>
  <c r="R224" i="23"/>
  <c r="R225" i="23"/>
  <c r="R226" i="23"/>
  <c r="R227" i="23"/>
  <c r="R228" i="23"/>
  <c r="R229" i="23"/>
  <c r="R230" i="23"/>
  <c r="R231" i="23"/>
  <c r="R232" i="23"/>
  <c r="R233" i="23"/>
  <c r="R234" i="23"/>
  <c r="R235" i="23"/>
  <c r="R236" i="23"/>
  <c r="R237" i="23"/>
  <c r="R238" i="23"/>
  <c r="R239" i="23"/>
  <c r="R240" i="23"/>
  <c r="R241" i="23"/>
  <c r="R242" i="23"/>
  <c r="R243" i="23"/>
  <c r="R244" i="23"/>
  <c r="R245" i="23"/>
  <c r="R246" i="23"/>
  <c r="R247" i="23"/>
  <c r="R248" i="23"/>
  <c r="R249" i="23"/>
  <c r="R250" i="23"/>
  <c r="R135" i="24"/>
  <c r="R136" i="24"/>
  <c r="R137" i="24"/>
  <c r="R138" i="24"/>
  <c r="R139" i="24"/>
  <c r="R140" i="24"/>
  <c r="R141" i="24"/>
  <c r="R142" i="24"/>
  <c r="R143" i="24"/>
  <c r="R144" i="24"/>
  <c r="R145" i="24"/>
  <c r="R146" i="24"/>
  <c r="R147" i="24"/>
  <c r="R148" i="24"/>
  <c r="R149" i="24"/>
  <c r="R150" i="24"/>
  <c r="R151" i="24"/>
  <c r="R152" i="24"/>
  <c r="R153" i="24"/>
  <c r="R154" i="24"/>
  <c r="R155" i="24"/>
  <c r="R156" i="24"/>
  <c r="R157" i="24"/>
  <c r="R158" i="24"/>
  <c r="R159" i="24"/>
  <c r="R160" i="24"/>
  <c r="R161" i="24"/>
  <c r="R162" i="24"/>
  <c r="R163" i="24"/>
  <c r="R164" i="24"/>
  <c r="R165" i="24"/>
  <c r="R166" i="24"/>
  <c r="R167" i="24"/>
  <c r="R168" i="24"/>
  <c r="R169" i="24"/>
  <c r="R170" i="24"/>
  <c r="R171" i="24"/>
  <c r="R172" i="24"/>
  <c r="R173" i="24"/>
  <c r="R174" i="24"/>
  <c r="R175" i="24"/>
  <c r="R176" i="24"/>
  <c r="R177" i="24"/>
  <c r="R178" i="24"/>
  <c r="R179" i="24"/>
  <c r="R180" i="24"/>
  <c r="R181" i="24"/>
  <c r="R182" i="24"/>
  <c r="R183" i="24"/>
  <c r="R184" i="24"/>
  <c r="R185" i="24"/>
  <c r="R186" i="24"/>
  <c r="R187" i="24"/>
  <c r="R188" i="24"/>
  <c r="R189" i="24"/>
  <c r="R190" i="24"/>
  <c r="R191" i="24"/>
  <c r="R192" i="24"/>
  <c r="R193" i="24"/>
  <c r="R194" i="24"/>
  <c r="R195" i="24"/>
  <c r="R196" i="24"/>
  <c r="R197" i="24"/>
  <c r="R198" i="24"/>
  <c r="R199" i="24"/>
  <c r="R200" i="24"/>
  <c r="R201" i="24"/>
  <c r="R202" i="24"/>
  <c r="R203" i="24"/>
  <c r="R204" i="24"/>
  <c r="R205" i="24"/>
  <c r="R206" i="24"/>
  <c r="R207" i="24"/>
  <c r="R208" i="24"/>
  <c r="R209" i="24"/>
  <c r="R210" i="24"/>
  <c r="R211" i="24"/>
  <c r="R212" i="24"/>
  <c r="R213" i="24"/>
  <c r="R214" i="24"/>
  <c r="R215" i="24"/>
  <c r="R216" i="24"/>
  <c r="R217" i="24"/>
  <c r="R218" i="24"/>
  <c r="R219" i="24"/>
  <c r="R220" i="24"/>
  <c r="R221" i="24"/>
  <c r="R222" i="24"/>
  <c r="R223" i="24"/>
  <c r="R224" i="24"/>
  <c r="R225" i="24"/>
  <c r="R226" i="24"/>
  <c r="R227" i="24"/>
  <c r="R228" i="24"/>
  <c r="R229" i="24"/>
  <c r="R230" i="24"/>
  <c r="R231" i="24"/>
  <c r="R232" i="24"/>
  <c r="R233" i="24"/>
  <c r="R234" i="24"/>
  <c r="R235" i="24"/>
  <c r="R236" i="24"/>
  <c r="R237" i="24"/>
  <c r="R238" i="24"/>
  <c r="R239" i="24"/>
  <c r="R240" i="24"/>
  <c r="R241" i="24"/>
  <c r="R242" i="24"/>
  <c r="R243" i="24"/>
  <c r="R244" i="24"/>
  <c r="R245" i="24"/>
  <c r="R246" i="24"/>
  <c r="R247" i="24"/>
  <c r="R248" i="24"/>
  <c r="R249" i="24"/>
  <c r="R250" i="24"/>
  <c r="R251" i="24"/>
  <c r="R252" i="24"/>
  <c r="R253" i="24"/>
  <c r="R254" i="24"/>
  <c r="R255" i="24"/>
  <c r="R256" i="24"/>
  <c r="R257" i="24"/>
  <c r="R258" i="24"/>
  <c r="R259" i="24"/>
  <c r="R260" i="24"/>
  <c r="R261" i="24"/>
  <c r="R262" i="24"/>
  <c r="R263" i="24"/>
  <c r="R264" i="24"/>
  <c r="R265" i="24"/>
  <c r="R266" i="24"/>
  <c r="R267" i="24"/>
  <c r="R268" i="24"/>
  <c r="R269" i="24"/>
  <c r="R270" i="24"/>
  <c r="R271" i="24"/>
  <c r="R272" i="24"/>
  <c r="R273" i="24"/>
  <c r="R274" i="24"/>
  <c r="R275" i="24"/>
  <c r="R276" i="24"/>
  <c r="R277" i="24"/>
  <c r="R278" i="24"/>
  <c r="R279" i="24"/>
  <c r="R280" i="24"/>
  <c r="R281" i="24"/>
  <c r="R282" i="24"/>
  <c r="R283" i="24"/>
  <c r="R284" i="24"/>
  <c r="R285" i="24"/>
  <c r="R240" i="3"/>
  <c r="P135" i="40"/>
  <c r="P136" i="40"/>
  <c r="P137" i="40"/>
  <c r="P138" i="40"/>
  <c r="P139" i="40"/>
  <c r="P140" i="40"/>
  <c r="P141" i="40"/>
  <c r="P142" i="40"/>
  <c r="P143" i="40"/>
  <c r="P144" i="40"/>
  <c r="P145" i="40"/>
  <c r="P146" i="40"/>
  <c r="P147" i="40"/>
  <c r="P148" i="40"/>
  <c r="P149" i="40"/>
  <c r="P150" i="40"/>
  <c r="P151" i="40"/>
  <c r="P152" i="40"/>
  <c r="P153" i="40"/>
  <c r="P154" i="40"/>
  <c r="P333" i="40"/>
  <c r="P317" i="5"/>
  <c r="P135" i="7"/>
  <c r="P136" i="7"/>
  <c r="P137" i="7"/>
  <c r="P138" i="7"/>
  <c r="P139" i="7"/>
  <c r="P140" i="7"/>
  <c r="P141" i="7"/>
  <c r="P142" i="7"/>
  <c r="P143" i="7"/>
  <c r="P144" i="7"/>
  <c r="P145" i="7"/>
  <c r="P146" i="7"/>
  <c r="P147" i="7"/>
  <c r="P148" i="7"/>
  <c r="P149" i="7"/>
  <c r="P150" i="7"/>
  <c r="P151" i="7"/>
  <c r="P152" i="7"/>
  <c r="P153" i="7"/>
  <c r="P154" i="7"/>
  <c r="P155" i="7"/>
  <c r="P156" i="7"/>
  <c r="P157" i="7"/>
  <c r="P158" i="7"/>
  <c r="P159" i="7"/>
  <c r="P160" i="7"/>
  <c r="P161" i="7"/>
  <c r="P162" i="7"/>
  <c r="P163" i="7"/>
  <c r="P164" i="7"/>
  <c r="P165" i="7"/>
  <c r="P166" i="7"/>
  <c r="P167" i="7"/>
  <c r="P168" i="7"/>
  <c r="P169" i="7"/>
  <c r="P170" i="7"/>
  <c r="P171" i="7"/>
  <c r="P172" i="7"/>
  <c r="P173" i="7"/>
  <c r="P174" i="7"/>
  <c r="P175" i="7"/>
  <c r="P176" i="7"/>
  <c r="P177" i="7"/>
  <c r="P178" i="7"/>
  <c r="P179" i="7"/>
  <c r="P180" i="7"/>
  <c r="P181" i="7"/>
  <c r="P182" i="7"/>
  <c r="P183" i="7"/>
  <c r="P184" i="7"/>
  <c r="P185" i="7"/>
  <c r="P186" i="7"/>
  <c r="P187" i="7"/>
  <c r="P188" i="7"/>
  <c r="P189" i="7"/>
  <c r="P190" i="7"/>
  <c r="P191" i="7"/>
  <c r="P192" i="7"/>
  <c r="P193" i="7"/>
  <c r="P194" i="7"/>
  <c r="P195" i="7"/>
  <c r="P196" i="7"/>
  <c r="P197" i="7"/>
  <c r="P198" i="7"/>
  <c r="P199" i="7"/>
  <c r="P200" i="7"/>
  <c r="P201" i="7"/>
  <c r="P202" i="7"/>
  <c r="P203" i="7"/>
  <c r="P204" i="7"/>
  <c r="P205" i="7"/>
  <c r="P206" i="7"/>
  <c r="P97" i="9"/>
  <c r="P98" i="9"/>
  <c r="P99" i="9"/>
  <c r="P100" i="9"/>
  <c r="P101" i="9"/>
  <c r="P102" i="9"/>
  <c r="P103" i="9"/>
  <c r="P104" i="9"/>
  <c r="P105" i="9"/>
  <c r="P106" i="9"/>
  <c r="P107" i="9"/>
  <c r="P108" i="9"/>
  <c r="P109" i="9"/>
  <c r="P110" i="9"/>
  <c r="P111" i="9"/>
  <c r="P112" i="9"/>
  <c r="P113" i="9"/>
  <c r="P114" i="9"/>
  <c r="P115" i="9"/>
  <c r="P116" i="9"/>
  <c r="P117" i="9"/>
  <c r="P118" i="9"/>
  <c r="P119" i="9"/>
  <c r="P120" i="9"/>
  <c r="P121" i="9"/>
  <c r="P122" i="9"/>
  <c r="P123" i="9"/>
  <c r="P124" i="9"/>
  <c r="P125" i="9"/>
  <c r="P126" i="9"/>
  <c r="P127" i="9"/>
  <c r="P128" i="9"/>
  <c r="P129" i="9"/>
  <c r="P130" i="9"/>
  <c r="P131" i="9"/>
  <c r="P132" i="9"/>
  <c r="P133" i="9"/>
  <c r="P134" i="9"/>
  <c r="P135" i="9"/>
  <c r="P136" i="9"/>
  <c r="P137" i="9"/>
  <c r="P138" i="9"/>
  <c r="P139" i="9"/>
  <c r="P140" i="9"/>
  <c r="P141" i="9"/>
  <c r="P142" i="9"/>
  <c r="P143" i="9"/>
  <c r="P144" i="9"/>
  <c r="P145" i="9"/>
  <c r="P146" i="9"/>
  <c r="P147" i="9"/>
  <c r="P148" i="9"/>
  <c r="P149" i="9"/>
  <c r="P150" i="9"/>
  <c r="P151" i="9"/>
  <c r="P152" i="9"/>
  <c r="P153" i="9"/>
  <c r="P154" i="9"/>
  <c r="P155" i="9"/>
  <c r="P156" i="9"/>
  <c r="P157" i="9"/>
  <c r="P158" i="9"/>
  <c r="P159" i="9"/>
  <c r="P160" i="9"/>
  <c r="P161" i="9"/>
  <c r="P162" i="9"/>
  <c r="P163" i="9"/>
  <c r="P164" i="9"/>
  <c r="P165" i="9"/>
  <c r="P166" i="9"/>
  <c r="P167" i="9"/>
  <c r="P168" i="9"/>
  <c r="P169" i="9"/>
  <c r="P170" i="9"/>
  <c r="P171" i="9"/>
  <c r="P172" i="9"/>
  <c r="P173" i="9"/>
  <c r="P174" i="9"/>
  <c r="P175" i="9"/>
  <c r="P176" i="9"/>
  <c r="P177" i="9"/>
  <c r="P178" i="9"/>
  <c r="P53" i="11"/>
  <c r="P54" i="11"/>
  <c r="P55" i="11"/>
  <c r="P56" i="11"/>
  <c r="P57" i="11"/>
  <c r="P58" i="11"/>
  <c r="P59" i="11"/>
  <c r="P60" i="11"/>
  <c r="P61" i="11"/>
  <c r="P62" i="11"/>
  <c r="P63" i="11"/>
  <c r="P64" i="11"/>
  <c r="P65" i="11"/>
  <c r="P66" i="11"/>
  <c r="P67" i="11"/>
  <c r="P68" i="11"/>
  <c r="P69" i="11"/>
  <c r="P70" i="11"/>
  <c r="P71" i="11"/>
  <c r="P72" i="11"/>
  <c r="P73" i="11"/>
  <c r="P74" i="11"/>
  <c r="P75" i="11"/>
  <c r="P76" i="11"/>
  <c r="P77" i="11"/>
  <c r="P78" i="11"/>
  <c r="P79" i="11"/>
  <c r="P80" i="11"/>
  <c r="P81" i="11"/>
  <c r="P82" i="11"/>
  <c r="P83" i="11"/>
  <c r="P84" i="11"/>
  <c r="P85" i="11"/>
  <c r="P86" i="11"/>
  <c r="P87" i="11"/>
  <c r="P88" i="11"/>
  <c r="P89" i="11"/>
  <c r="P90" i="11"/>
  <c r="P91" i="11"/>
  <c r="P92" i="11"/>
  <c r="P93" i="11"/>
  <c r="P94" i="11"/>
  <c r="P95" i="11"/>
  <c r="P96" i="11"/>
  <c r="P97" i="11"/>
  <c r="P98" i="11"/>
  <c r="P99" i="11"/>
  <c r="P100" i="11"/>
  <c r="P101" i="11"/>
  <c r="P102" i="11"/>
  <c r="P103" i="11"/>
  <c r="P104" i="11"/>
  <c r="P105" i="11"/>
  <c r="P106" i="11"/>
  <c r="P107" i="11"/>
  <c r="P108" i="11"/>
  <c r="P109" i="11"/>
  <c r="P110" i="11"/>
  <c r="P111" i="11"/>
  <c r="P112" i="11"/>
  <c r="P113" i="11"/>
  <c r="P114" i="11"/>
  <c r="P115" i="11"/>
  <c r="P116" i="11"/>
  <c r="P117" i="11"/>
  <c r="P118" i="11"/>
  <c r="P119" i="11"/>
  <c r="P120" i="11"/>
  <c r="P121" i="11"/>
  <c r="P122" i="11"/>
  <c r="P123" i="11"/>
  <c r="P124" i="11"/>
  <c r="P125" i="11"/>
  <c r="P126" i="11"/>
  <c r="P127" i="11"/>
  <c r="P128" i="11"/>
  <c r="P129" i="11"/>
  <c r="P130" i="11"/>
  <c r="P131" i="11"/>
  <c r="P132" i="11"/>
  <c r="P133" i="11"/>
  <c r="P134" i="11"/>
  <c r="P135" i="11"/>
  <c r="P136" i="11"/>
  <c r="P137" i="11"/>
  <c r="P138" i="11"/>
  <c r="P139" i="11"/>
  <c r="P140" i="11"/>
  <c r="P141" i="11"/>
  <c r="P142" i="11"/>
  <c r="P143" i="11"/>
  <c r="P144" i="11"/>
  <c r="P145" i="11"/>
  <c r="P146" i="11"/>
  <c r="P147" i="11"/>
  <c r="P148" i="11"/>
  <c r="P149" i="11"/>
  <c r="P150" i="11"/>
  <c r="P151" i="11"/>
  <c r="P152" i="11"/>
  <c r="P153" i="11"/>
  <c r="P154" i="11"/>
  <c r="P155" i="11"/>
  <c r="P156" i="11"/>
  <c r="P157" i="11"/>
  <c r="P158" i="11"/>
  <c r="P159" i="11"/>
  <c r="P160" i="11"/>
  <c r="P161" i="11"/>
  <c r="P162" i="11"/>
  <c r="P163" i="11"/>
  <c r="P164" i="11"/>
  <c r="P165" i="11"/>
  <c r="P166" i="11"/>
  <c r="P167" i="11"/>
  <c r="P168" i="11"/>
  <c r="P169" i="11"/>
  <c r="P170" i="11"/>
  <c r="P171" i="11"/>
  <c r="P172" i="11"/>
  <c r="P173" i="11"/>
  <c r="P174" i="11"/>
  <c r="P175" i="11"/>
  <c r="P176" i="11"/>
  <c r="P177" i="11"/>
  <c r="P178" i="11"/>
  <c r="P179" i="11"/>
  <c r="P180" i="11"/>
  <c r="P181" i="11"/>
  <c r="P182" i="11"/>
  <c r="P183" i="11"/>
  <c r="P184" i="11"/>
  <c r="P185" i="11"/>
  <c r="P186" i="11"/>
  <c r="P187" i="11"/>
  <c r="P188" i="11"/>
  <c r="P189" i="11"/>
  <c r="P190" i="11"/>
  <c r="P191" i="11"/>
  <c r="P192" i="11"/>
  <c r="P193" i="11"/>
  <c r="P194" i="11"/>
  <c r="P195" i="11"/>
  <c r="P196" i="11"/>
  <c r="P197" i="11"/>
  <c r="P198" i="11"/>
  <c r="P199" i="11"/>
  <c r="P200" i="11"/>
  <c r="P201" i="11"/>
  <c r="P202" i="11"/>
  <c r="P203" i="11"/>
  <c r="P204" i="11"/>
  <c r="P205" i="11"/>
  <c r="P206" i="11"/>
  <c r="P207" i="11"/>
  <c r="P208" i="11"/>
  <c r="P209" i="11"/>
  <c r="P135" i="12"/>
  <c r="P136" i="12"/>
  <c r="P137" i="12"/>
  <c r="P138" i="12"/>
  <c r="P139" i="12"/>
  <c r="P140" i="12"/>
  <c r="P141" i="12"/>
  <c r="P142" i="12"/>
  <c r="P143" i="12"/>
  <c r="P144" i="12"/>
  <c r="P145" i="12"/>
  <c r="P146" i="12"/>
  <c r="P147" i="12"/>
  <c r="P148" i="12"/>
  <c r="P149" i="12"/>
  <c r="P150" i="12"/>
  <c r="P151" i="12"/>
  <c r="P152" i="12"/>
  <c r="P153" i="12"/>
  <c r="P154" i="12"/>
  <c r="P155" i="12"/>
  <c r="P156" i="12"/>
  <c r="P157" i="12"/>
  <c r="P158" i="12"/>
  <c r="P159" i="12"/>
  <c r="P160" i="12"/>
  <c r="P161" i="12"/>
  <c r="P162" i="12"/>
  <c r="P163" i="12"/>
  <c r="P164" i="12"/>
  <c r="P165" i="12"/>
  <c r="P166" i="12"/>
  <c r="P167" i="12"/>
  <c r="P168" i="12"/>
  <c r="P169" i="12"/>
  <c r="P170" i="12"/>
  <c r="P171" i="12"/>
  <c r="P172" i="12"/>
  <c r="P173" i="12"/>
  <c r="P174" i="12"/>
  <c r="P175" i="12"/>
  <c r="P176" i="12"/>
  <c r="P177" i="12"/>
  <c r="P178" i="12"/>
  <c r="P179" i="12"/>
  <c r="P180" i="12"/>
  <c r="P181" i="12"/>
  <c r="P182" i="12"/>
  <c r="P183" i="12"/>
  <c r="P184" i="12"/>
  <c r="P185" i="12"/>
  <c r="P186" i="12"/>
  <c r="P187" i="12"/>
  <c r="P188" i="12"/>
  <c r="P189" i="12"/>
  <c r="P190" i="12"/>
  <c r="P191" i="12"/>
  <c r="P192" i="12"/>
  <c r="P193" i="12"/>
  <c r="P194" i="12"/>
  <c r="P195" i="12"/>
  <c r="P196" i="12"/>
  <c r="P197" i="12"/>
  <c r="P198" i="12"/>
  <c r="P199" i="12"/>
  <c r="P200" i="12"/>
  <c r="P201" i="12"/>
  <c r="P202" i="12"/>
  <c r="P203" i="12"/>
  <c r="P204" i="12"/>
  <c r="P205" i="12"/>
  <c r="P206" i="12"/>
  <c r="P207" i="12"/>
  <c r="P208" i="12"/>
  <c r="P209" i="12"/>
  <c r="P210" i="12"/>
  <c r="P211" i="12"/>
  <c r="P212" i="12"/>
  <c r="P213" i="12"/>
  <c r="P214" i="12"/>
  <c r="P215" i="12"/>
  <c r="P216" i="12"/>
  <c r="P217" i="12"/>
  <c r="P218" i="12"/>
  <c r="P219" i="12"/>
  <c r="P220" i="12"/>
  <c r="P221" i="12"/>
  <c r="P222" i="12"/>
  <c r="P223" i="12"/>
  <c r="P224" i="12"/>
  <c r="P225" i="12"/>
  <c r="P226" i="12"/>
  <c r="P227" i="12"/>
  <c r="P228" i="12"/>
  <c r="P229" i="12"/>
  <c r="P230" i="12"/>
  <c r="P231" i="12"/>
  <c r="P232" i="12"/>
  <c r="P233" i="12"/>
  <c r="P234" i="12"/>
  <c r="P235" i="12"/>
  <c r="P236" i="12"/>
  <c r="P237" i="12"/>
  <c r="P238" i="12"/>
  <c r="P239" i="12"/>
  <c r="P240" i="12"/>
  <c r="P241" i="12"/>
  <c r="P242" i="12"/>
  <c r="P243" i="12"/>
  <c r="P244" i="12"/>
  <c r="P245" i="12"/>
  <c r="P246" i="12"/>
  <c r="P247" i="12"/>
  <c r="P248" i="12"/>
  <c r="P249" i="12"/>
  <c r="P250" i="12"/>
  <c r="P251" i="12"/>
  <c r="P252" i="12"/>
  <c r="P253" i="12"/>
  <c r="P254" i="12"/>
  <c r="P255" i="12"/>
  <c r="P256" i="12"/>
  <c r="P257" i="12"/>
  <c r="P258" i="12"/>
  <c r="P259" i="12"/>
  <c r="P260" i="12"/>
  <c r="P261" i="12"/>
  <c r="P262" i="12"/>
  <c r="P263" i="12"/>
  <c r="P264" i="12"/>
  <c r="P265" i="12"/>
  <c r="P266" i="12"/>
  <c r="P267" i="12"/>
  <c r="P268" i="12"/>
  <c r="P269" i="12"/>
  <c r="P270" i="12"/>
  <c r="P271" i="12"/>
  <c r="P272" i="12"/>
  <c r="P273" i="12"/>
  <c r="P274" i="12"/>
  <c r="P275" i="12"/>
  <c r="P276" i="12"/>
  <c r="P277" i="12"/>
  <c r="P278" i="12"/>
  <c r="P279" i="12"/>
  <c r="P280" i="12"/>
  <c r="P281" i="12"/>
  <c r="P282" i="12"/>
  <c r="P283" i="12"/>
  <c r="P284" i="12"/>
  <c r="P285" i="12"/>
  <c r="P286" i="12"/>
  <c r="P287" i="12"/>
  <c r="P288" i="12"/>
  <c r="P289" i="12"/>
  <c r="P290" i="12"/>
  <c r="P291" i="12"/>
  <c r="P292" i="12"/>
  <c r="P293" i="12"/>
  <c r="P294" i="12"/>
  <c r="P135" i="13"/>
  <c r="P136" i="13"/>
  <c r="P137" i="13"/>
  <c r="P138" i="13"/>
  <c r="P139" i="13"/>
  <c r="P140" i="13"/>
  <c r="P141" i="13"/>
  <c r="P142" i="13"/>
  <c r="P143" i="13"/>
  <c r="P144" i="13"/>
  <c r="P145" i="13"/>
  <c r="P146" i="13"/>
  <c r="P147" i="13"/>
  <c r="P148" i="13"/>
  <c r="P149" i="13"/>
  <c r="P150" i="13"/>
  <c r="P151" i="13"/>
  <c r="P152" i="13"/>
  <c r="P153" i="13"/>
  <c r="P154" i="13"/>
  <c r="P155" i="13"/>
  <c r="P156" i="13"/>
  <c r="P157" i="13"/>
  <c r="P158" i="13"/>
  <c r="P159" i="13"/>
  <c r="P160" i="13"/>
  <c r="P161" i="13"/>
  <c r="P162" i="13"/>
  <c r="P163" i="13"/>
  <c r="P164" i="13"/>
  <c r="P165" i="13"/>
  <c r="P166" i="13"/>
  <c r="P167" i="13"/>
  <c r="P168" i="13"/>
  <c r="P169" i="13"/>
  <c r="P170" i="13"/>
  <c r="P171" i="13"/>
  <c r="P172" i="13"/>
  <c r="P173" i="13"/>
  <c r="P174" i="13"/>
  <c r="P175" i="13"/>
  <c r="P176" i="13"/>
  <c r="P177" i="13"/>
  <c r="P178" i="13"/>
  <c r="P179" i="13"/>
  <c r="P180" i="13"/>
  <c r="P181" i="13"/>
  <c r="P182" i="13"/>
  <c r="P183" i="13"/>
  <c r="P184" i="13"/>
  <c r="P185" i="13"/>
  <c r="P186" i="13"/>
  <c r="P187" i="13"/>
  <c r="P188" i="13"/>
  <c r="P189" i="13"/>
  <c r="P190" i="13"/>
  <c r="P191" i="13"/>
  <c r="P192" i="13"/>
  <c r="P193" i="13"/>
  <c r="P194" i="13"/>
  <c r="P195" i="13"/>
  <c r="P196" i="13"/>
  <c r="P197" i="13"/>
  <c r="P198" i="13"/>
  <c r="P199" i="13"/>
  <c r="P200" i="13"/>
  <c r="P201" i="13"/>
  <c r="P202" i="13"/>
  <c r="P203" i="13"/>
  <c r="P204" i="13"/>
  <c r="P205" i="13"/>
  <c r="P206" i="13"/>
  <c r="P207" i="13"/>
  <c r="P208" i="13"/>
  <c r="P209" i="13"/>
  <c r="P210" i="13"/>
  <c r="P211" i="13"/>
  <c r="P212" i="13"/>
  <c r="P213" i="13"/>
  <c r="P214" i="13"/>
  <c r="P215" i="13"/>
  <c r="P216" i="13"/>
  <c r="P217" i="13"/>
  <c r="P218" i="13"/>
  <c r="P219" i="13"/>
  <c r="P220" i="13"/>
  <c r="P221" i="13"/>
  <c r="P222" i="13"/>
  <c r="P223" i="13"/>
  <c r="P224" i="13"/>
  <c r="P225" i="13"/>
  <c r="P226" i="13"/>
  <c r="P227" i="13"/>
  <c r="P228" i="13"/>
  <c r="P229" i="13"/>
  <c r="P230" i="13"/>
  <c r="P231" i="13"/>
  <c r="P232" i="13"/>
  <c r="P233" i="13"/>
  <c r="P234" i="13"/>
  <c r="P235" i="13"/>
  <c r="P236" i="13"/>
  <c r="P237" i="13"/>
  <c r="P238" i="13"/>
  <c r="P239" i="13"/>
  <c r="P240" i="13"/>
  <c r="P241" i="13"/>
  <c r="P242" i="13"/>
  <c r="P243" i="13"/>
  <c r="P244" i="13"/>
  <c r="P245" i="13"/>
  <c r="P246" i="13"/>
  <c r="P247" i="13"/>
  <c r="P248" i="13"/>
  <c r="P249" i="13"/>
  <c r="P250" i="13"/>
  <c r="P251" i="13"/>
  <c r="P252" i="13"/>
  <c r="P253" i="13"/>
  <c r="P254" i="13"/>
  <c r="P255" i="13"/>
  <c r="P256" i="13"/>
  <c r="P257" i="13"/>
  <c r="P258" i="13"/>
  <c r="P259" i="13"/>
  <c r="P260" i="13"/>
  <c r="P261" i="13"/>
  <c r="P262" i="13"/>
  <c r="P263" i="13"/>
  <c r="P264" i="13"/>
  <c r="P265" i="13"/>
  <c r="P266" i="13"/>
  <c r="P267" i="13"/>
  <c r="P268" i="13"/>
  <c r="P269" i="13"/>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135" i="18"/>
  <c r="P136" i="18"/>
  <c r="P137" i="18"/>
  <c r="P138" i="18"/>
  <c r="P139" i="18"/>
  <c r="P140" i="18"/>
  <c r="P141" i="18"/>
  <c r="P142" i="18"/>
  <c r="P143" i="18"/>
  <c r="P144" i="18"/>
  <c r="P145" i="18"/>
  <c r="P146" i="18"/>
  <c r="P147" i="18"/>
  <c r="P148" i="18"/>
  <c r="P149" i="18"/>
  <c r="P150" i="18"/>
  <c r="P151" i="18"/>
  <c r="P152" i="18"/>
  <c r="P153" i="18"/>
  <c r="P154" i="18"/>
  <c r="P155" i="18"/>
  <c r="P156" i="18"/>
  <c r="P157" i="18"/>
  <c r="P158" i="18"/>
  <c r="P159" i="18"/>
  <c r="P160" i="18"/>
  <c r="P161" i="18"/>
  <c r="P162" i="18"/>
  <c r="P163" i="18"/>
  <c r="P164" i="18"/>
  <c r="P165" i="18"/>
  <c r="P166" i="18"/>
  <c r="P167" i="18"/>
  <c r="P168" i="18"/>
  <c r="P169" i="18"/>
  <c r="P170" i="18"/>
  <c r="P171" i="18"/>
  <c r="P172" i="18"/>
  <c r="P173" i="18"/>
  <c r="P174" i="18"/>
  <c r="P175" i="18"/>
  <c r="P176" i="18"/>
  <c r="P177" i="18"/>
  <c r="P178" i="18"/>
  <c r="P179" i="18"/>
  <c r="P180" i="18"/>
  <c r="P181" i="18"/>
  <c r="P182" i="18"/>
  <c r="P183" i="18"/>
  <c r="P184" i="18"/>
  <c r="P185" i="18"/>
  <c r="P186" i="18"/>
  <c r="P187" i="18"/>
  <c r="P188" i="18"/>
  <c r="P189" i="18"/>
  <c r="P190" i="18"/>
  <c r="P191" i="18"/>
  <c r="P192" i="18"/>
  <c r="P193" i="18"/>
  <c r="P194" i="18"/>
  <c r="P195" i="18"/>
  <c r="P196" i="18"/>
  <c r="P197" i="18"/>
  <c r="P198" i="18"/>
  <c r="P199" i="18"/>
  <c r="P200" i="18"/>
  <c r="P201" i="18"/>
  <c r="P202" i="18"/>
  <c r="P203" i="18"/>
  <c r="P204" i="18"/>
  <c r="P205" i="18"/>
  <c r="P206" i="18"/>
  <c r="P207" i="18"/>
  <c r="P208" i="18"/>
  <c r="P209" i="18"/>
  <c r="P210" i="18"/>
  <c r="P211" i="18"/>
  <c r="P212" i="18"/>
  <c r="P213" i="18"/>
  <c r="P214" i="18"/>
  <c r="P215" i="18"/>
  <c r="P216" i="18"/>
  <c r="P217" i="18"/>
  <c r="P218" i="18"/>
  <c r="P219" i="18"/>
  <c r="P220" i="18"/>
  <c r="P221" i="18"/>
  <c r="P222" i="18"/>
  <c r="P223" i="18"/>
  <c r="P224" i="18"/>
  <c r="P225" i="18"/>
  <c r="P226" i="18"/>
  <c r="P227" i="18"/>
  <c r="P228" i="18"/>
  <c r="P229" i="18"/>
  <c r="P230" i="18"/>
  <c r="P231" i="18"/>
  <c r="P232" i="18"/>
  <c r="P233" i="18"/>
  <c r="P234" i="18"/>
  <c r="P235" i="18"/>
  <c r="P236" i="18"/>
  <c r="P237" i="18"/>
  <c r="P238" i="18"/>
  <c r="P239" i="18"/>
  <c r="P240" i="18"/>
  <c r="P241" i="18"/>
  <c r="P242" i="18"/>
  <c r="P243" i="18"/>
  <c r="P244" i="18"/>
  <c r="P245" i="18"/>
  <c r="P246" i="18"/>
  <c r="P247" i="18"/>
  <c r="P248" i="18"/>
  <c r="P249" i="18"/>
  <c r="P250" i="18"/>
  <c r="P251" i="18"/>
  <c r="P252" i="18"/>
  <c r="P253" i="18"/>
  <c r="P254" i="18"/>
  <c r="P255" i="18"/>
  <c r="P256" i="18"/>
  <c r="P257" i="18"/>
  <c r="P258" i="18"/>
  <c r="P259" i="18"/>
  <c r="P260" i="18"/>
  <c r="P261" i="18"/>
  <c r="P262" i="18"/>
  <c r="P263" i="18"/>
  <c r="P264" i="18"/>
  <c r="P265" i="18"/>
  <c r="P266" i="18"/>
  <c r="P267" i="18"/>
  <c r="P268" i="18"/>
  <c r="P269" i="18"/>
  <c r="P270" i="18"/>
  <c r="P271" i="18"/>
  <c r="P272" i="18"/>
  <c r="P273" i="18"/>
  <c r="P274" i="18"/>
  <c r="P275" i="18"/>
  <c r="P276" i="18"/>
  <c r="P277" i="18"/>
  <c r="P278" i="18"/>
  <c r="P279" i="18"/>
  <c r="P280" i="18"/>
  <c r="P281" i="18"/>
  <c r="P282" i="18"/>
  <c r="P283" i="18"/>
  <c r="P284" i="18"/>
  <c r="P285" i="18"/>
  <c r="P286" i="18"/>
  <c r="P287" i="18"/>
  <c r="P288" i="18"/>
  <c r="P289" i="18"/>
  <c r="P290" i="18"/>
  <c r="P291" i="18"/>
  <c r="P292" i="18"/>
  <c r="P293" i="18"/>
  <c r="P294" i="18"/>
  <c r="P295" i="18"/>
  <c r="P135" i="20"/>
  <c r="P136" i="20"/>
  <c r="P137" i="20"/>
  <c r="P138" i="20"/>
  <c r="P139" i="20"/>
  <c r="P140" i="20"/>
  <c r="P141" i="20"/>
  <c r="P142" i="20"/>
  <c r="P143" i="20"/>
  <c r="P144" i="20"/>
  <c r="P145" i="20"/>
  <c r="P146" i="20"/>
  <c r="P147" i="20"/>
  <c r="P148" i="20"/>
  <c r="P149" i="20"/>
  <c r="P150" i="20"/>
  <c r="P151" i="20"/>
  <c r="P152" i="20"/>
  <c r="P153" i="20"/>
  <c r="P154" i="20"/>
  <c r="P155" i="20"/>
  <c r="P156" i="20"/>
  <c r="P157" i="20"/>
  <c r="P158" i="20"/>
  <c r="P159" i="20"/>
  <c r="P160" i="20"/>
  <c r="P161" i="20"/>
  <c r="P162" i="20"/>
  <c r="P163" i="20"/>
  <c r="P164" i="20"/>
  <c r="P165" i="20"/>
  <c r="P166" i="20"/>
  <c r="P167" i="20"/>
  <c r="P168" i="20"/>
  <c r="P169" i="20"/>
  <c r="P170" i="20"/>
  <c r="P171" i="20"/>
  <c r="P172" i="20"/>
  <c r="P173" i="20"/>
  <c r="P174" i="20"/>
  <c r="P175" i="20"/>
  <c r="P176" i="20"/>
  <c r="P177" i="20"/>
  <c r="P178" i="20"/>
  <c r="P179" i="20"/>
  <c r="P180" i="20"/>
  <c r="P181" i="20"/>
  <c r="P182" i="20"/>
  <c r="P183" i="20"/>
  <c r="P184" i="20"/>
  <c r="P185" i="20"/>
  <c r="P186" i="20"/>
  <c r="P187" i="20"/>
  <c r="P188" i="20"/>
  <c r="P189" i="20"/>
  <c r="P190" i="20"/>
  <c r="P191" i="20"/>
  <c r="P192" i="20"/>
  <c r="P193" i="20"/>
  <c r="P194" i="20"/>
  <c r="P195" i="20"/>
  <c r="P196" i="20"/>
  <c r="P197" i="20"/>
  <c r="P198" i="20"/>
  <c r="P135" i="22"/>
  <c r="P136" i="22"/>
  <c r="P137" i="22"/>
  <c r="P138" i="22"/>
  <c r="P139" i="22"/>
  <c r="P140" i="22"/>
  <c r="P141" i="22"/>
  <c r="P142" i="22"/>
  <c r="P143" i="22"/>
  <c r="P144" i="22"/>
  <c r="P145" i="22"/>
  <c r="P146" i="22"/>
  <c r="P147" i="22"/>
  <c r="P148" i="22"/>
  <c r="P149" i="22"/>
  <c r="P150" i="22"/>
  <c r="P151" i="22"/>
  <c r="P152" i="22"/>
  <c r="P153" i="22"/>
  <c r="P154" i="22"/>
  <c r="P155" i="22"/>
  <c r="P156" i="22"/>
  <c r="P157" i="22"/>
  <c r="P158" i="22"/>
  <c r="P159" i="22"/>
  <c r="P160" i="22"/>
  <c r="P161" i="22"/>
  <c r="P162" i="22"/>
  <c r="P163" i="22"/>
  <c r="P164" i="22"/>
  <c r="P165" i="22"/>
  <c r="P166" i="22"/>
  <c r="P167" i="22"/>
  <c r="P168" i="22"/>
  <c r="P169" i="22"/>
  <c r="P170" i="22"/>
  <c r="P171" i="22"/>
  <c r="P172" i="22"/>
  <c r="P173" i="22"/>
  <c r="P174" i="22"/>
  <c r="P175" i="22"/>
  <c r="P176" i="22"/>
  <c r="P177" i="22"/>
  <c r="P178" i="22"/>
  <c r="P179" i="22"/>
  <c r="P180" i="22"/>
  <c r="P181" i="22"/>
  <c r="P182" i="22"/>
  <c r="P183" i="22"/>
  <c r="P184" i="22"/>
  <c r="P185" i="22"/>
  <c r="P186" i="22"/>
  <c r="P187" i="22"/>
  <c r="P188" i="22"/>
  <c r="P189" i="22"/>
  <c r="P190" i="22"/>
  <c r="P191" i="22"/>
  <c r="P192" i="22"/>
  <c r="P193" i="22"/>
  <c r="P194" i="22"/>
  <c r="P195" i="22"/>
  <c r="P196" i="22"/>
  <c r="P197" i="22"/>
  <c r="P198" i="22"/>
  <c r="P199" i="22"/>
  <c r="P200" i="22"/>
  <c r="P201" i="22"/>
  <c r="P202" i="22"/>
  <c r="P203" i="22"/>
  <c r="P204" i="22"/>
  <c r="P205" i="22"/>
  <c r="P206" i="22"/>
  <c r="P207" i="22"/>
  <c r="P208" i="22"/>
  <c r="P209" i="22"/>
  <c r="P210" i="22"/>
  <c r="P211" i="22"/>
  <c r="P212" i="22"/>
  <c r="P213" i="22"/>
  <c r="P214" i="22"/>
  <c r="P215" i="22"/>
  <c r="P216" i="22"/>
  <c r="P217" i="22"/>
  <c r="P218" i="22"/>
  <c r="P219" i="22"/>
  <c r="P220" i="22"/>
  <c r="P221" i="22"/>
  <c r="P222" i="22"/>
  <c r="P223" i="22"/>
  <c r="P224" i="22"/>
  <c r="P225" i="22"/>
  <c r="P226" i="22"/>
  <c r="P227" i="22"/>
  <c r="P228" i="22"/>
  <c r="P229" i="22"/>
  <c r="P230" i="22"/>
  <c r="P231" i="22"/>
  <c r="P232" i="22"/>
  <c r="P233" i="22"/>
  <c r="P234" i="22"/>
  <c r="P235" i="22"/>
  <c r="P236" i="22"/>
  <c r="P237" i="22"/>
  <c r="P238" i="22"/>
  <c r="P239" i="22"/>
  <c r="P240" i="22"/>
  <c r="P241" i="22"/>
  <c r="P242" i="22"/>
  <c r="P243" i="22"/>
  <c r="P244" i="22"/>
  <c r="P245" i="22"/>
  <c r="P246" i="22"/>
  <c r="P247" i="22"/>
  <c r="P248" i="22"/>
  <c r="P249" i="22"/>
  <c r="P250" i="22"/>
  <c r="P251" i="22"/>
  <c r="P252" i="22"/>
  <c r="P253" i="22"/>
  <c r="P254" i="22"/>
  <c r="P255" i="22"/>
  <c r="P256" i="22"/>
  <c r="P257" i="22"/>
  <c r="P258" i="22"/>
  <c r="P259" i="22"/>
  <c r="P260" i="22"/>
  <c r="P261" i="22"/>
  <c r="P262" i="22"/>
  <c r="P263" i="22"/>
  <c r="P264" i="22"/>
  <c r="P265" i="22"/>
  <c r="P266" i="22"/>
  <c r="P267" i="22"/>
  <c r="P268" i="22"/>
  <c r="P269" i="22"/>
  <c r="P270" i="22"/>
  <c r="P271" i="22"/>
  <c r="P272" i="22"/>
  <c r="P273" i="22"/>
  <c r="P274" i="22"/>
  <c r="P275" i="22"/>
  <c r="P276" i="22"/>
  <c r="P277" i="22"/>
  <c r="P278" i="22"/>
  <c r="P279" i="22"/>
  <c r="P280" i="22"/>
  <c r="P281" i="22"/>
  <c r="P282" i="22"/>
  <c r="P283" i="22"/>
  <c r="P284" i="22"/>
  <c r="P285" i="22"/>
  <c r="P286" i="22"/>
  <c r="P287" i="22"/>
  <c r="P288" i="22"/>
  <c r="P289" i="22"/>
  <c r="P290" i="22"/>
  <c r="P135" i="23"/>
  <c r="P136" i="23"/>
  <c r="P137" i="23"/>
  <c r="P138" i="23"/>
  <c r="P139" i="23"/>
  <c r="P140" i="23"/>
  <c r="P141" i="23"/>
  <c r="P142" i="23"/>
  <c r="D4330" i="38" a="1"/>
  <c r="D4330" i="38"/>
  <c r="E4330" i="38"/>
  <c r="P143" i="23"/>
  <c r="P144" i="23"/>
  <c r="P145" i="23"/>
  <c r="P146" i="23"/>
  <c r="P147" i="23"/>
  <c r="P148" i="23"/>
  <c r="P149" i="23"/>
  <c r="P150" i="23"/>
  <c r="P151" i="23"/>
  <c r="P152" i="23"/>
  <c r="P153" i="23"/>
  <c r="P154" i="23"/>
  <c r="P155" i="23"/>
  <c r="P156" i="23"/>
  <c r="P157" i="23"/>
  <c r="P158" i="23"/>
  <c r="P159" i="23"/>
  <c r="P160" i="23"/>
  <c r="P161" i="23"/>
  <c r="P162" i="23"/>
  <c r="P163" i="23"/>
  <c r="P164" i="23"/>
  <c r="P165" i="23"/>
  <c r="P166" i="23"/>
  <c r="P167" i="23"/>
  <c r="P168" i="23"/>
  <c r="P169" i="23"/>
  <c r="P170" i="23"/>
  <c r="P171" i="23"/>
  <c r="P172" i="23"/>
  <c r="P173" i="23"/>
  <c r="P174" i="23"/>
  <c r="P175" i="23"/>
  <c r="P176" i="23"/>
  <c r="P177" i="23"/>
  <c r="P178" i="23"/>
  <c r="P179" i="23"/>
  <c r="P180" i="23"/>
  <c r="P181" i="23"/>
  <c r="P182" i="23"/>
  <c r="P183" i="23"/>
  <c r="P184" i="23"/>
  <c r="P185" i="23"/>
  <c r="P186" i="23"/>
  <c r="P187" i="23"/>
  <c r="P188" i="23"/>
  <c r="P189" i="23"/>
  <c r="P190" i="23"/>
  <c r="P191" i="23"/>
  <c r="P192" i="23"/>
  <c r="P193" i="23"/>
  <c r="P194" i="23"/>
  <c r="P195" i="23"/>
  <c r="P196" i="23"/>
  <c r="P197" i="23"/>
  <c r="P198" i="23"/>
  <c r="P199" i="23"/>
  <c r="P200" i="23"/>
  <c r="P201" i="23"/>
  <c r="P202" i="23"/>
  <c r="P203" i="23"/>
  <c r="P204" i="23"/>
  <c r="P205" i="23"/>
  <c r="P206" i="23"/>
  <c r="P207" i="23"/>
  <c r="P208" i="23"/>
  <c r="P209" i="23"/>
  <c r="P210" i="23"/>
  <c r="P211" i="23"/>
  <c r="P212" i="23"/>
  <c r="P213" i="23"/>
  <c r="P214" i="23"/>
  <c r="P215" i="23"/>
  <c r="P216" i="23"/>
  <c r="P217" i="23"/>
  <c r="P218" i="23"/>
  <c r="P219" i="23"/>
  <c r="P220" i="23"/>
  <c r="P221" i="23"/>
  <c r="P222" i="23"/>
  <c r="P223" i="23"/>
  <c r="P224" i="23"/>
  <c r="P225" i="23"/>
  <c r="P226" i="23"/>
  <c r="P227" i="23"/>
  <c r="P228" i="23"/>
  <c r="P229" i="23"/>
  <c r="P230" i="23"/>
  <c r="P231" i="23"/>
  <c r="P232" i="23"/>
  <c r="P233" i="23"/>
  <c r="P234" i="23"/>
  <c r="P235" i="23"/>
  <c r="P236" i="23"/>
  <c r="P237" i="23"/>
  <c r="P238" i="23"/>
  <c r="P239" i="23"/>
  <c r="P240" i="23"/>
  <c r="P241" i="23"/>
  <c r="P242" i="23"/>
  <c r="P243" i="23"/>
  <c r="P244" i="23"/>
  <c r="P245" i="23"/>
  <c r="P246" i="23"/>
  <c r="P247" i="23"/>
  <c r="P248" i="23"/>
  <c r="P249" i="23"/>
  <c r="P250" i="23"/>
  <c r="P135" i="24"/>
  <c r="P136" i="24"/>
  <c r="P137" i="24"/>
  <c r="P138" i="24"/>
  <c r="P139" i="24"/>
  <c r="P140" i="24"/>
  <c r="P141" i="24"/>
  <c r="P142" i="24"/>
  <c r="P143" i="24"/>
  <c r="P144" i="24"/>
  <c r="P145" i="24"/>
  <c r="P146" i="24"/>
  <c r="P147" i="24"/>
  <c r="P148" i="24"/>
  <c r="P149" i="24"/>
  <c r="P150" i="24"/>
  <c r="P151" i="24"/>
  <c r="P152" i="24"/>
  <c r="P153" i="24"/>
  <c r="P154" i="24"/>
  <c r="P155" i="24"/>
  <c r="P156" i="24"/>
  <c r="P157" i="24"/>
  <c r="P158" i="24"/>
  <c r="P159" i="24"/>
  <c r="P160" i="24"/>
  <c r="P161" i="24"/>
  <c r="P162" i="24"/>
  <c r="P163" i="24"/>
  <c r="P164" i="24"/>
  <c r="P165" i="24"/>
  <c r="P166" i="24"/>
  <c r="P167" i="24"/>
  <c r="P168" i="24"/>
  <c r="P169" i="24"/>
  <c r="P170" i="24"/>
  <c r="P171" i="24"/>
  <c r="P172" i="24"/>
  <c r="P173" i="24"/>
  <c r="P174" i="24"/>
  <c r="P175" i="24"/>
  <c r="P176" i="24"/>
  <c r="P177" i="24"/>
  <c r="P178" i="24"/>
  <c r="P179" i="24"/>
  <c r="P180" i="24"/>
  <c r="P181" i="24"/>
  <c r="P182" i="24"/>
  <c r="P183" i="24"/>
  <c r="P184" i="24"/>
  <c r="P185" i="24"/>
  <c r="P186" i="24"/>
  <c r="P187" i="24"/>
  <c r="P188" i="24"/>
  <c r="P189" i="24"/>
  <c r="P190" i="24"/>
  <c r="P191" i="24"/>
  <c r="P192" i="24"/>
  <c r="P193" i="24"/>
  <c r="P194" i="24"/>
  <c r="P195" i="24"/>
  <c r="P196" i="24"/>
  <c r="P197" i="24"/>
  <c r="P198" i="24"/>
  <c r="P199" i="24"/>
  <c r="P200" i="24"/>
  <c r="P201" i="24"/>
  <c r="P202" i="24"/>
  <c r="P203" i="24"/>
  <c r="P204" i="24"/>
  <c r="P205" i="24"/>
  <c r="P206" i="24"/>
  <c r="P207" i="24"/>
  <c r="P208" i="24"/>
  <c r="P209" i="24"/>
  <c r="P210" i="24"/>
  <c r="P211" i="24"/>
  <c r="P212" i="24"/>
  <c r="P213" i="24"/>
  <c r="P214" i="24"/>
  <c r="P215" i="24"/>
  <c r="P216" i="24"/>
  <c r="P217" i="24"/>
  <c r="P218" i="24"/>
  <c r="P219" i="24"/>
  <c r="P220" i="24"/>
  <c r="P221" i="24"/>
  <c r="P222" i="24"/>
  <c r="P223" i="24"/>
  <c r="P224" i="24"/>
  <c r="P225" i="24"/>
  <c r="P226" i="24"/>
  <c r="P227" i="24"/>
  <c r="P228" i="24"/>
  <c r="P229" i="24"/>
  <c r="P230" i="24"/>
  <c r="P231" i="24"/>
  <c r="P232" i="24"/>
  <c r="P233" i="24"/>
  <c r="P234" i="24"/>
  <c r="P235" i="24"/>
  <c r="P236" i="24"/>
  <c r="P237" i="24"/>
  <c r="P238" i="24"/>
  <c r="P239" i="24"/>
  <c r="P240" i="24"/>
  <c r="P241" i="24"/>
  <c r="P242" i="24"/>
  <c r="P243" i="24"/>
  <c r="P244" i="24"/>
  <c r="P245" i="24"/>
  <c r="P246" i="24"/>
  <c r="P247" i="24"/>
  <c r="P248" i="24"/>
  <c r="P249" i="24"/>
  <c r="P250" i="24"/>
  <c r="P251" i="24"/>
  <c r="P252" i="24"/>
  <c r="P253" i="24"/>
  <c r="P254" i="24"/>
  <c r="P255" i="24"/>
  <c r="P256" i="24"/>
  <c r="P257" i="24"/>
  <c r="P258" i="24"/>
  <c r="P259" i="24"/>
  <c r="P260" i="24"/>
  <c r="P261" i="24"/>
  <c r="P262" i="24"/>
  <c r="P263" i="24"/>
  <c r="P264" i="24"/>
  <c r="P265" i="24"/>
  <c r="P266" i="24"/>
  <c r="P267" i="24"/>
  <c r="P268" i="24"/>
  <c r="P269" i="24"/>
  <c r="P270" i="24"/>
  <c r="P271" i="24"/>
  <c r="P272" i="24"/>
  <c r="P273" i="24"/>
  <c r="P274" i="24"/>
  <c r="P275" i="24"/>
  <c r="P276" i="24"/>
  <c r="P277" i="24"/>
  <c r="P278" i="24"/>
  <c r="P279" i="24"/>
  <c r="P280" i="24"/>
  <c r="P281" i="24"/>
  <c r="P282" i="24"/>
  <c r="P283" i="24"/>
  <c r="P284" i="24"/>
  <c r="P285" i="24"/>
  <c r="P240" i="3"/>
  <c r="N135" i="40"/>
  <c r="N136" i="40"/>
  <c r="N137" i="40"/>
  <c r="N138" i="40"/>
  <c r="N139" i="40"/>
  <c r="N140" i="40"/>
  <c r="N141" i="40"/>
  <c r="N142" i="40"/>
  <c r="N143" i="40"/>
  <c r="N144" i="40"/>
  <c r="N145" i="40"/>
  <c r="N146" i="40"/>
  <c r="N147" i="40"/>
  <c r="N148" i="40"/>
  <c r="N149" i="40"/>
  <c r="N150" i="40"/>
  <c r="N151" i="40"/>
  <c r="N152" i="40"/>
  <c r="N153" i="40"/>
  <c r="N154" i="40"/>
  <c r="N333" i="40"/>
  <c r="N317" i="5"/>
  <c r="N135" i="7"/>
  <c r="N136" i="7"/>
  <c r="N137" i="7"/>
  <c r="N138" i="7"/>
  <c r="N139" i="7"/>
  <c r="N140" i="7"/>
  <c r="N141" i="7"/>
  <c r="N142" i="7"/>
  <c r="N143" i="7"/>
  <c r="N144" i="7"/>
  <c r="N145" i="7"/>
  <c r="N146" i="7"/>
  <c r="N147" i="7"/>
  <c r="N148" i="7"/>
  <c r="N149" i="7"/>
  <c r="N150" i="7"/>
  <c r="N151" i="7"/>
  <c r="N152" i="7"/>
  <c r="N153" i="7"/>
  <c r="N154" i="7"/>
  <c r="N155" i="7"/>
  <c r="N156" i="7"/>
  <c r="N157" i="7"/>
  <c r="N158" i="7"/>
  <c r="N159" i="7"/>
  <c r="N160" i="7"/>
  <c r="N161" i="7"/>
  <c r="N162" i="7"/>
  <c r="N163" i="7"/>
  <c r="N164" i="7"/>
  <c r="N165" i="7"/>
  <c r="N166" i="7"/>
  <c r="N167" i="7"/>
  <c r="N168" i="7"/>
  <c r="N169" i="7"/>
  <c r="N170" i="7"/>
  <c r="N171" i="7"/>
  <c r="N172" i="7"/>
  <c r="N173" i="7"/>
  <c r="N174" i="7"/>
  <c r="N175" i="7"/>
  <c r="N176" i="7"/>
  <c r="N177" i="7"/>
  <c r="N178" i="7"/>
  <c r="N179" i="7"/>
  <c r="N180" i="7"/>
  <c r="N181" i="7"/>
  <c r="N182" i="7"/>
  <c r="N183" i="7"/>
  <c r="N184" i="7"/>
  <c r="N185" i="7"/>
  <c r="N186" i="7"/>
  <c r="N187" i="7"/>
  <c r="N188" i="7"/>
  <c r="N189" i="7"/>
  <c r="N190" i="7"/>
  <c r="N191" i="7"/>
  <c r="N192" i="7"/>
  <c r="N193" i="7"/>
  <c r="N194" i="7"/>
  <c r="N195" i="7"/>
  <c r="N196" i="7"/>
  <c r="N197" i="7"/>
  <c r="N198" i="7"/>
  <c r="N199" i="7"/>
  <c r="N200" i="7"/>
  <c r="N201" i="7"/>
  <c r="N202" i="7"/>
  <c r="N203" i="7"/>
  <c r="N204" i="7"/>
  <c r="N205" i="7"/>
  <c r="N206" i="7"/>
  <c r="N97" i="9"/>
  <c r="N98" i="9"/>
  <c r="N99" i="9"/>
  <c r="N100" i="9"/>
  <c r="N101" i="9"/>
  <c r="N102" i="9"/>
  <c r="N103" i="9"/>
  <c r="N104" i="9"/>
  <c r="N105" i="9"/>
  <c r="N106" i="9"/>
  <c r="N107" i="9"/>
  <c r="N108" i="9"/>
  <c r="N109" i="9"/>
  <c r="N110" i="9"/>
  <c r="N111" i="9"/>
  <c r="N112" i="9"/>
  <c r="N113" i="9"/>
  <c r="N114" i="9"/>
  <c r="N115" i="9"/>
  <c r="N116" i="9"/>
  <c r="N117" i="9"/>
  <c r="N118" i="9"/>
  <c r="N119" i="9"/>
  <c r="N120" i="9"/>
  <c r="N121" i="9"/>
  <c r="N122" i="9"/>
  <c r="N123" i="9"/>
  <c r="N124" i="9"/>
  <c r="N125" i="9"/>
  <c r="N126" i="9"/>
  <c r="N127" i="9"/>
  <c r="N128" i="9"/>
  <c r="N129" i="9"/>
  <c r="N130" i="9"/>
  <c r="N131" i="9"/>
  <c r="N132" i="9"/>
  <c r="N133" i="9"/>
  <c r="N134" i="9"/>
  <c r="N135" i="9"/>
  <c r="N136" i="9"/>
  <c r="N137" i="9"/>
  <c r="N138" i="9"/>
  <c r="N139" i="9"/>
  <c r="N140" i="9"/>
  <c r="N141" i="9"/>
  <c r="N142" i="9"/>
  <c r="N143" i="9"/>
  <c r="N144" i="9"/>
  <c r="N145" i="9"/>
  <c r="N146" i="9"/>
  <c r="N147" i="9"/>
  <c r="N148" i="9"/>
  <c r="N149" i="9"/>
  <c r="N150" i="9"/>
  <c r="N151" i="9"/>
  <c r="N152" i="9"/>
  <c r="N153" i="9"/>
  <c r="N154" i="9"/>
  <c r="N155" i="9"/>
  <c r="N156" i="9"/>
  <c r="N157" i="9"/>
  <c r="N158" i="9"/>
  <c r="N159" i="9"/>
  <c r="N160" i="9"/>
  <c r="N161" i="9"/>
  <c r="N162" i="9"/>
  <c r="N163" i="9"/>
  <c r="N164" i="9"/>
  <c r="N165" i="9"/>
  <c r="N166" i="9"/>
  <c r="N167" i="9"/>
  <c r="N168" i="9"/>
  <c r="N169" i="9"/>
  <c r="N170" i="9"/>
  <c r="N171" i="9"/>
  <c r="N172" i="9"/>
  <c r="N173" i="9"/>
  <c r="N174" i="9"/>
  <c r="N175" i="9"/>
  <c r="N176" i="9"/>
  <c r="N177" i="9"/>
  <c r="N178" i="9"/>
  <c r="N53" i="11"/>
  <c r="N54" i="11"/>
  <c r="N55" i="11"/>
  <c r="N56" i="11"/>
  <c r="N57" i="11"/>
  <c r="N58" i="11"/>
  <c r="N59" i="11"/>
  <c r="N60" i="11"/>
  <c r="N61" i="11"/>
  <c r="N62" i="11"/>
  <c r="N63" i="11"/>
  <c r="N64" i="11"/>
  <c r="N65" i="11"/>
  <c r="N66" i="11"/>
  <c r="N67" i="11"/>
  <c r="N68" i="11"/>
  <c r="N69" i="11"/>
  <c r="N70" i="11"/>
  <c r="N71" i="11"/>
  <c r="N72" i="11"/>
  <c r="N73" i="11"/>
  <c r="N74" i="11"/>
  <c r="N75" i="11"/>
  <c r="N76" i="11"/>
  <c r="N77" i="11"/>
  <c r="N78" i="11"/>
  <c r="N79" i="11"/>
  <c r="N80" i="11"/>
  <c r="N81" i="11"/>
  <c r="N82" i="11"/>
  <c r="N83" i="11"/>
  <c r="N84" i="11"/>
  <c r="N85" i="11"/>
  <c r="N86" i="11"/>
  <c r="N87" i="11"/>
  <c r="N88" i="11"/>
  <c r="N89" i="11"/>
  <c r="N90" i="11"/>
  <c r="N91" i="11"/>
  <c r="N92" i="11"/>
  <c r="N93" i="11"/>
  <c r="N94" i="11"/>
  <c r="N95" i="11"/>
  <c r="N96" i="11"/>
  <c r="N97" i="11"/>
  <c r="N98" i="11"/>
  <c r="N99" i="11"/>
  <c r="N100" i="11"/>
  <c r="N101" i="11"/>
  <c r="N102" i="11"/>
  <c r="N103" i="11"/>
  <c r="N104" i="11"/>
  <c r="N105" i="11"/>
  <c r="N106" i="11"/>
  <c r="N107" i="11"/>
  <c r="N108" i="11"/>
  <c r="N109" i="11"/>
  <c r="N110" i="11"/>
  <c r="N111" i="11"/>
  <c r="N112" i="11"/>
  <c r="N113" i="11"/>
  <c r="N114" i="11"/>
  <c r="N115" i="11"/>
  <c r="N116" i="11"/>
  <c r="N117" i="11"/>
  <c r="N118" i="11"/>
  <c r="N119" i="11"/>
  <c r="N120" i="11"/>
  <c r="N121" i="11"/>
  <c r="N122" i="11"/>
  <c r="N123" i="11"/>
  <c r="N124" i="11"/>
  <c r="N125" i="11"/>
  <c r="N126" i="11"/>
  <c r="N127" i="11"/>
  <c r="N128" i="11"/>
  <c r="N129" i="11"/>
  <c r="N130" i="11"/>
  <c r="N131" i="11"/>
  <c r="N132" i="11"/>
  <c r="N133" i="11"/>
  <c r="N134" i="11"/>
  <c r="N135" i="11"/>
  <c r="N136" i="11"/>
  <c r="N137" i="11"/>
  <c r="N138" i="11"/>
  <c r="N139" i="11"/>
  <c r="N140" i="11"/>
  <c r="N141" i="11"/>
  <c r="N142" i="11"/>
  <c r="N143" i="11"/>
  <c r="N144" i="11"/>
  <c r="N145" i="11"/>
  <c r="N146" i="11"/>
  <c r="N147" i="11"/>
  <c r="N148" i="11"/>
  <c r="N149" i="11"/>
  <c r="N150" i="11"/>
  <c r="N151" i="11"/>
  <c r="N152" i="11"/>
  <c r="N153" i="11"/>
  <c r="N154" i="11"/>
  <c r="N155" i="11"/>
  <c r="N156" i="11"/>
  <c r="N157" i="11"/>
  <c r="N158" i="11"/>
  <c r="N159" i="11"/>
  <c r="N160" i="11"/>
  <c r="N161" i="11"/>
  <c r="N162" i="11"/>
  <c r="N163" i="11"/>
  <c r="N164" i="11"/>
  <c r="N165" i="11"/>
  <c r="N166" i="11"/>
  <c r="N167" i="11"/>
  <c r="N168" i="11"/>
  <c r="N169" i="11"/>
  <c r="N170" i="11"/>
  <c r="N171" i="11"/>
  <c r="N172" i="11"/>
  <c r="N173" i="11"/>
  <c r="N174" i="11"/>
  <c r="N175" i="11"/>
  <c r="N176" i="11"/>
  <c r="N177" i="11"/>
  <c r="N178" i="11"/>
  <c r="N179" i="11"/>
  <c r="N180" i="11"/>
  <c r="N181" i="11"/>
  <c r="N182" i="11"/>
  <c r="N183" i="11"/>
  <c r="N184" i="11"/>
  <c r="N185" i="11"/>
  <c r="N186" i="11"/>
  <c r="N187" i="11"/>
  <c r="N188" i="11"/>
  <c r="N189" i="11"/>
  <c r="N190" i="11"/>
  <c r="N191" i="11"/>
  <c r="N192" i="11"/>
  <c r="N193" i="11"/>
  <c r="N194" i="11"/>
  <c r="N195" i="11"/>
  <c r="N196" i="11"/>
  <c r="N197" i="11"/>
  <c r="N198" i="11"/>
  <c r="N199" i="11"/>
  <c r="N200" i="11"/>
  <c r="N201" i="11"/>
  <c r="N202" i="11"/>
  <c r="N203" i="11"/>
  <c r="N204" i="11"/>
  <c r="N205" i="11"/>
  <c r="N206" i="11"/>
  <c r="N207" i="11"/>
  <c r="N208" i="11"/>
  <c r="N209" i="11"/>
  <c r="N135" i="12"/>
  <c r="N136" i="12"/>
  <c r="N137" i="12"/>
  <c r="N138" i="12"/>
  <c r="N139" i="12"/>
  <c r="N140" i="12"/>
  <c r="N141" i="12"/>
  <c r="N142" i="12"/>
  <c r="N143" i="12"/>
  <c r="N144" i="12"/>
  <c r="N145" i="12"/>
  <c r="N146" i="12"/>
  <c r="N147" i="12"/>
  <c r="N148" i="12"/>
  <c r="N149" i="12"/>
  <c r="N150" i="12"/>
  <c r="N151" i="12"/>
  <c r="N152" i="12"/>
  <c r="N153" i="12"/>
  <c r="N154" i="12"/>
  <c r="N155" i="12"/>
  <c r="N156" i="12"/>
  <c r="N157" i="12"/>
  <c r="N158" i="12"/>
  <c r="N159" i="12"/>
  <c r="N160" i="12"/>
  <c r="N161" i="12"/>
  <c r="N162" i="12"/>
  <c r="N163" i="12"/>
  <c r="N164" i="12"/>
  <c r="N165" i="12"/>
  <c r="N166" i="12"/>
  <c r="N167" i="12"/>
  <c r="N168" i="12"/>
  <c r="N169" i="12"/>
  <c r="N170" i="12"/>
  <c r="N171" i="12"/>
  <c r="N172" i="12"/>
  <c r="N173" i="12"/>
  <c r="N174" i="12"/>
  <c r="N175" i="12"/>
  <c r="N176" i="12"/>
  <c r="N177" i="12"/>
  <c r="N178" i="12"/>
  <c r="N179" i="12"/>
  <c r="N180" i="12"/>
  <c r="N181" i="12"/>
  <c r="N182" i="12"/>
  <c r="N183" i="12"/>
  <c r="N184" i="12"/>
  <c r="N185" i="12"/>
  <c r="N186" i="12"/>
  <c r="N187" i="12"/>
  <c r="N188" i="12"/>
  <c r="N189" i="12"/>
  <c r="N190" i="12"/>
  <c r="N191" i="12"/>
  <c r="N192" i="12"/>
  <c r="N193" i="12"/>
  <c r="N194" i="12"/>
  <c r="N195" i="12"/>
  <c r="N196" i="12"/>
  <c r="N197" i="12"/>
  <c r="N198" i="12"/>
  <c r="N199" i="12"/>
  <c r="N200" i="12"/>
  <c r="N201" i="12"/>
  <c r="N202" i="12"/>
  <c r="N203" i="12"/>
  <c r="N204" i="12"/>
  <c r="N205" i="12"/>
  <c r="N206" i="12"/>
  <c r="N207" i="12"/>
  <c r="N208" i="12"/>
  <c r="N209" i="12"/>
  <c r="N210" i="12"/>
  <c r="N211" i="12"/>
  <c r="N212" i="12"/>
  <c r="N213" i="12"/>
  <c r="N214" i="12"/>
  <c r="N215" i="12"/>
  <c r="N216" i="12"/>
  <c r="N217" i="12"/>
  <c r="N218" i="12"/>
  <c r="N219" i="12"/>
  <c r="N220" i="12"/>
  <c r="N221" i="12"/>
  <c r="N222" i="12"/>
  <c r="N223" i="12"/>
  <c r="N224" i="12"/>
  <c r="N225" i="12"/>
  <c r="N226" i="12"/>
  <c r="N227" i="12"/>
  <c r="N228" i="12"/>
  <c r="N229" i="12"/>
  <c r="N230" i="12"/>
  <c r="N231" i="12"/>
  <c r="N232" i="12"/>
  <c r="N233" i="12"/>
  <c r="N234" i="12"/>
  <c r="N235" i="12"/>
  <c r="N236" i="12"/>
  <c r="N237" i="12"/>
  <c r="N238" i="12"/>
  <c r="N239" i="12"/>
  <c r="N240" i="12"/>
  <c r="N241" i="12"/>
  <c r="N242" i="12"/>
  <c r="N243" i="12"/>
  <c r="N244" i="12"/>
  <c r="N245" i="12"/>
  <c r="N246" i="12"/>
  <c r="N247" i="12"/>
  <c r="N248" i="12"/>
  <c r="N249" i="12"/>
  <c r="N250" i="12"/>
  <c r="N251" i="12"/>
  <c r="N252" i="12"/>
  <c r="N253" i="12"/>
  <c r="N254" i="12"/>
  <c r="N255" i="12"/>
  <c r="N256" i="12"/>
  <c r="N257" i="12"/>
  <c r="N258" i="12"/>
  <c r="N259" i="12"/>
  <c r="N260" i="12"/>
  <c r="N261" i="12"/>
  <c r="N262" i="12"/>
  <c r="N263" i="12"/>
  <c r="N264" i="12"/>
  <c r="N265" i="12"/>
  <c r="N266" i="12"/>
  <c r="N267" i="12"/>
  <c r="N268" i="12"/>
  <c r="N269" i="12"/>
  <c r="N270" i="12"/>
  <c r="N271" i="12"/>
  <c r="N272" i="12"/>
  <c r="N273" i="12"/>
  <c r="N274" i="12"/>
  <c r="N275" i="12"/>
  <c r="N276" i="12"/>
  <c r="N277" i="12"/>
  <c r="N278" i="12"/>
  <c r="N279" i="12"/>
  <c r="N280" i="12"/>
  <c r="N281" i="12"/>
  <c r="N282" i="12"/>
  <c r="N283" i="12"/>
  <c r="N284" i="12"/>
  <c r="N285" i="12"/>
  <c r="N286" i="12"/>
  <c r="N287" i="12"/>
  <c r="N288" i="12"/>
  <c r="N289" i="12"/>
  <c r="N290" i="12"/>
  <c r="N291" i="12"/>
  <c r="N292" i="12"/>
  <c r="N293" i="12"/>
  <c r="N294" i="12"/>
  <c r="N135" i="13"/>
  <c r="N136" i="13"/>
  <c r="N137" i="13"/>
  <c r="N138" i="13"/>
  <c r="N139" i="13"/>
  <c r="N140" i="13"/>
  <c r="N141" i="13"/>
  <c r="N142" i="13"/>
  <c r="N143" i="13"/>
  <c r="N144" i="13"/>
  <c r="N145" i="13"/>
  <c r="N146" i="13"/>
  <c r="N147" i="13"/>
  <c r="N148" i="13"/>
  <c r="N149" i="13"/>
  <c r="N150" i="13"/>
  <c r="N151" i="13"/>
  <c r="N152" i="13"/>
  <c r="N153" i="13"/>
  <c r="N154" i="13"/>
  <c r="N155" i="13"/>
  <c r="N156" i="13"/>
  <c r="N157" i="13"/>
  <c r="N158" i="13"/>
  <c r="N159" i="13"/>
  <c r="N160" i="13"/>
  <c r="N161" i="13"/>
  <c r="N162" i="13"/>
  <c r="N163" i="13"/>
  <c r="N164" i="13"/>
  <c r="N165" i="13"/>
  <c r="N166" i="13"/>
  <c r="N167" i="13"/>
  <c r="N168" i="13"/>
  <c r="N169" i="13"/>
  <c r="N170" i="13"/>
  <c r="N171" i="13"/>
  <c r="N172" i="13"/>
  <c r="N173" i="13"/>
  <c r="N174" i="13"/>
  <c r="N175" i="13"/>
  <c r="N176" i="13"/>
  <c r="N177" i="13"/>
  <c r="N178" i="13"/>
  <c r="N179" i="13"/>
  <c r="N180" i="13"/>
  <c r="N181" i="13"/>
  <c r="N182" i="13"/>
  <c r="N183" i="13"/>
  <c r="N184" i="13"/>
  <c r="N185" i="13"/>
  <c r="N186" i="13"/>
  <c r="N187" i="13"/>
  <c r="N188" i="13"/>
  <c r="N189" i="13"/>
  <c r="N190" i="13"/>
  <c r="N191" i="13"/>
  <c r="N192" i="13"/>
  <c r="N193" i="13"/>
  <c r="N194" i="13"/>
  <c r="N195" i="13"/>
  <c r="N196" i="13"/>
  <c r="N197" i="13"/>
  <c r="N198" i="13"/>
  <c r="N199" i="13"/>
  <c r="N200" i="13"/>
  <c r="N201" i="13"/>
  <c r="N202" i="13"/>
  <c r="N203" i="13"/>
  <c r="N204" i="13"/>
  <c r="N205" i="13"/>
  <c r="N206" i="13"/>
  <c r="N207" i="13"/>
  <c r="N208" i="13"/>
  <c r="N209" i="13"/>
  <c r="N210" i="13"/>
  <c r="N211" i="13"/>
  <c r="N212" i="13"/>
  <c r="N213" i="13"/>
  <c r="N214" i="13"/>
  <c r="N215" i="13"/>
  <c r="N216" i="13"/>
  <c r="N217" i="13"/>
  <c r="N218" i="13"/>
  <c r="N219" i="13"/>
  <c r="N220" i="13"/>
  <c r="N221" i="13"/>
  <c r="N222" i="13"/>
  <c r="N223" i="13"/>
  <c r="N224" i="13"/>
  <c r="N225" i="13"/>
  <c r="N226" i="13"/>
  <c r="N227" i="13"/>
  <c r="N228" i="13"/>
  <c r="N229" i="13"/>
  <c r="N230" i="13"/>
  <c r="N231" i="13"/>
  <c r="N232" i="13"/>
  <c r="N233" i="13"/>
  <c r="N234" i="13"/>
  <c r="N235" i="13"/>
  <c r="N236" i="13"/>
  <c r="N237" i="13"/>
  <c r="N238" i="13"/>
  <c r="N239" i="13"/>
  <c r="N240" i="13"/>
  <c r="N241" i="13"/>
  <c r="N242" i="13"/>
  <c r="N243" i="13"/>
  <c r="N244" i="13"/>
  <c r="N245" i="13"/>
  <c r="N246" i="13"/>
  <c r="N247" i="13"/>
  <c r="N248" i="13"/>
  <c r="N249" i="13"/>
  <c r="N250" i="13"/>
  <c r="N251" i="13"/>
  <c r="N252" i="13"/>
  <c r="N253" i="13"/>
  <c r="N254" i="13"/>
  <c r="N255" i="13"/>
  <c r="N256" i="13"/>
  <c r="N257" i="13"/>
  <c r="N258" i="13"/>
  <c r="N259" i="13"/>
  <c r="N260" i="13"/>
  <c r="N261" i="13"/>
  <c r="N262" i="13"/>
  <c r="N263" i="13"/>
  <c r="N264" i="13"/>
  <c r="N265" i="13"/>
  <c r="N266" i="13"/>
  <c r="N267" i="13"/>
  <c r="N268" i="13"/>
  <c r="N269" i="13"/>
  <c r="N135" i="17"/>
  <c r="N136" i="17"/>
  <c r="N137" i="17"/>
  <c r="N138" i="17"/>
  <c r="N139" i="17"/>
  <c r="N140" i="17"/>
  <c r="N141" i="17"/>
  <c r="N142" i="17"/>
  <c r="N143" i="17"/>
  <c r="N144" i="17"/>
  <c r="N145" i="17"/>
  <c r="N146" i="17"/>
  <c r="N147" i="17"/>
  <c r="N148" i="17"/>
  <c r="N149" i="17"/>
  <c r="N150" i="17"/>
  <c r="N151" i="17"/>
  <c r="N152" i="17"/>
  <c r="N153" i="17"/>
  <c r="N154" i="17"/>
  <c r="N155" i="17"/>
  <c r="N156" i="17"/>
  <c r="N157" i="17"/>
  <c r="N158" i="17"/>
  <c r="N159" i="17"/>
  <c r="N160" i="17"/>
  <c r="N161" i="17"/>
  <c r="N162" i="17"/>
  <c r="N163" i="17"/>
  <c r="N164" i="17"/>
  <c r="N165" i="17"/>
  <c r="N166" i="17"/>
  <c r="N167" i="17"/>
  <c r="N168" i="17"/>
  <c r="N169" i="17"/>
  <c r="N170" i="17"/>
  <c r="N171" i="17"/>
  <c r="N172" i="17"/>
  <c r="N173" i="17"/>
  <c r="N174" i="17"/>
  <c r="N175" i="17"/>
  <c r="N176" i="17"/>
  <c r="N177" i="17"/>
  <c r="N178" i="17"/>
  <c r="N179" i="17"/>
  <c r="N180" i="17"/>
  <c r="N181" i="17"/>
  <c r="N182" i="17"/>
  <c r="N183" i="17"/>
  <c r="N184" i="17"/>
  <c r="N185" i="17"/>
  <c r="N186" i="17"/>
  <c r="N187" i="17"/>
  <c r="N188" i="17"/>
  <c r="N189" i="17"/>
  <c r="N190" i="17"/>
  <c r="N191" i="17"/>
  <c r="N192" i="17"/>
  <c r="N193" i="17"/>
  <c r="N194" i="17"/>
  <c r="N195" i="17"/>
  <c r="N196" i="17"/>
  <c r="N197" i="17"/>
  <c r="N198" i="17"/>
  <c r="N199" i="17"/>
  <c r="N200" i="17"/>
  <c r="N201" i="17"/>
  <c r="N202" i="17"/>
  <c r="N203" i="17"/>
  <c r="N204" i="17"/>
  <c r="N205" i="17"/>
  <c r="N206" i="17"/>
  <c r="N207" i="17"/>
  <c r="N208" i="17"/>
  <c r="N209" i="17"/>
  <c r="N210" i="17"/>
  <c r="N211" i="17"/>
  <c r="N212" i="17"/>
  <c r="N213" i="17"/>
  <c r="N214" i="17"/>
  <c r="N215" i="17"/>
  <c r="N216" i="17"/>
  <c r="N217" i="17"/>
  <c r="N218" i="17"/>
  <c r="N219" i="17"/>
  <c r="N220" i="17"/>
  <c r="N221" i="17"/>
  <c r="N222" i="17"/>
  <c r="N223" i="17"/>
  <c r="N224" i="17"/>
  <c r="N225" i="17"/>
  <c r="N226" i="17"/>
  <c r="N227" i="17"/>
  <c r="N228" i="17"/>
  <c r="N229" i="17"/>
  <c r="N230" i="17"/>
  <c r="N231" i="17"/>
  <c r="N232" i="17"/>
  <c r="N233" i="17"/>
  <c r="N234" i="17"/>
  <c r="N235" i="17"/>
  <c r="N236" i="17"/>
  <c r="N237" i="17"/>
  <c r="N238" i="17"/>
  <c r="N239" i="17"/>
  <c r="N240" i="17"/>
  <c r="N241" i="17"/>
  <c r="N242" i="17"/>
  <c r="N243" i="17"/>
  <c r="N244" i="17"/>
  <c r="N245" i="17"/>
  <c r="N135" i="18"/>
  <c r="N136" i="18"/>
  <c r="N137" i="18"/>
  <c r="N138" i="18"/>
  <c r="N139" i="18"/>
  <c r="N140" i="18"/>
  <c r="N141" i="18"/>
  <c r="N142" i="18"/>
  <c r="N143" i="18"/>
  <c r="N144" i="18"/>
  <c r="N145" i="18"/>
  <c r="N146" i="18"/>
  <c r="N147" i="18"/>
  <c r="N148" i="18"/>
  <c r="N149" i="18"/>
  <c r="N150" i="18"/>
  <c r="N151" i="18"/>
  <c r="N152" i="18"/>
  <c r="N153" i="18"/>
  <c r="N154" i="18"/>
  <c r="N155" i="18"/>
  <c r="N156" i="18"/>
  <c r="N157" i="18"/>
  <c r="N158" i="18"/>
  <c r="N159" i="18"/>
  <c r="N160" i="18"/>
  <c r="N161" i="18"/>
  <c r="N162" i="18"/>
  <c r="N163" i="18"/>
  <c r="N164" i="18"/>
  <c r="N165" i="18"/>
  <c r="N166" i="18"/>
  <c r="N167" i="18"/>
  <c r="N168" i="18"/>
  <c r="N169" i="18"/>
  <c r="N170" i="18"/>
  <c r="N171" i="18"/>
  <c r="N172" i="18"/>
  <c r="N173" i="18"/>
  <c r="N174" i="18"/>
  <c r="N175" i="18"/>
  <c r="N176" i="18"/>
  <c r="N177" i="18"/>
  <c r="N178" i="18"/>
  <c r="N179" i="18"/>
  <c r="N180" i="18"/>
  <c r="N181" i="18"/>
  <c r="N182" i="18"/>
  <c r="N183" i="18"/>
  <c r="N184" i="18"/>
  <c r="N185" i="18"/>
  <c r="N186" i="18"/>
  <c r="N187" i="18"/>
  <c r="N188" i="18"/>
  <c r="N189" i="18"/>
  <c r="N190" i="18"/>
  <c r="N191" i="18"/>
  <c r="N192" i="18"/>
  <c r="N193" i="18"/>
  <c r="N194" i="18"/>
  <c r="N195" i="18"/>
  <c r="N196" i="18"/>
  <c r="N197" i="18"/>
  <c r="N198" i="18"/>
  <c r="N199" i="18"/>
  <c r="N200" i="18"/>
  <c r="N201" i="18"/>
  <c r="N202" i="18"/>
  <c r="N203" i="18"/>
  <c r="N204" i="18"/>
  <c r="N205" i="18"/>
  <c r="N206" i="18"/>
  <c r="N207" i="18"/>
  <c r="N208" i="18"/>
  <c r="N209" i="18"/>
  <c r="N210" i="18"/>
  <c r="N211" i="18"/>
  <c r="N212" i="18"/>
  <c r="N213" i="18"/>
  <c r="N214" i="18"/>
  <c r="N215" i="18"/>
  <c r="N216" i="18"/>
  <c r="N217" i="18"/>
  <c r="N218" i="18"/>
  <c r="N219" i="18"/>
  <c r="N220" i="18"/>
  <c r="N221" i="18"/>
  <c r="N222" i="18"/>
  <c r="N223" i="18"/>
  <c r="N224" i="18"/>
  <c r="N225" i="18"/>
  <c r="N226" i="18"/>
  <c r="N227" i="18"/>
  <c r="N228" i="18"/>
  <c r="N229" i="18"/>
  <c r="N230" i="18"/>
  <c r="N231" i="18"/>
  <c r="N232" i="18"/>
  <c r="N233" i="18"/>
  <c r="N234" i="18"/>
  <c r="N235" i="18"/>
  <c r="N236" i="18"/>
  <c r="N237" i="18"/>
  <c r="N238" i="18"/>
  <c r="N239" i="18"/>
  <c r="N240" i="18"/>
  <c r="N241" i="18"/>
  <c r="N242" i="18"/>
  <c r="N243" i="18"/>
  <c r="N244" i="18"/>
  <c r="N245" i="18"/>
  <c r="N246" i="18"/>
  <c r="N247" i="18"/>
  <c r="N248" i="18"/>
  <c r="N249" i="18"/>
  <c r="N250" i="18"/>
  <c r="N251" i="18"/>
  <c r="N252" i="18"/>
  <c r="N253" i="18"/>
  <c r="N254" i="18"/>
  <c r="N255" i="18"/>
  <c r="N256" i="18"/>
  <c r="N257" i="18"/>
  <c r="N258" i="18"/>
  <c r="N259" i="18"/>
  <c r="N260" i="18"/>
  <c r="N261" i="18"/>
  <c r="N262" i="18"/>
  <c r="N263" i="18"/>
  <c r="N264" i="18"/>
  <c r="N265" i="18"/>
  <c r="N266" i="18"/>
  <c r="N267" i="18"/>
  <c r="N268" i="18"/>
  <c r="N269" i="18"/>
  <c r="N270" i="18"/>
  <c r="N271" i="18"/>
  <c r="N272" i="18"/>
  <c r="N273" i="18"/>
  <c r="N274" i="18"/>
  <c r="N275" i="18"/>
  <c r="N276" i="18"/>
  <c r="N277" i="18"/>
  <c r="N278" i="18"/>
  <c r="N279" i="18"/>
  <c r="N280" i="18"/>
  <c r="N281" i="18"/>
  <c r="N282" i="18"/>
  <c r="N283" i="18"/>
  <c r="N284" i="18"/>
  <c r="N285" i="18"/>
  <c r="N286" i="18"/>
  <c r="N287" i="18"/>
  <c r="N288" i="18"/>
  <c r="N289" i="18"/>
  <c r="N290" i="18"/>
  <c r="N291" i="18"/>
  <c r="N292" i="18"/>
  <c r="N293" i="18"/>
  <c r="N294" i="18"/>
  <c r="N295" i="18"/>
  <c r="N135" i="20"/>
  <c r="N136" i="20"/>
  <c r="N137" i="20"/>
  <c r="N138" i="20"/>
  <c r="N139" i="20"/>
  <c r="N140" i="20"/>
  <c r="N141" i="20"/>
  <c r="N142" i="20"/>
  <c r="N143" i="20"/>
  <c r="N144" i="20"/>
  <c r="N145" i="20"/>
  <c r="N146" i="20"/>
  <c r="N147" i="20"/>
  <c r="N148" i="20"/>
  <c r="N149" i="20"/>
  <c r="N150" i="20"/>
  <c r="N151" i="20"/>
  <c r="N152" i="20"/>
  <c r="N153" i="20"/>
  <c r="N154" i="20"/>
  <c r="N155" i="20"/>
  <c r="N156" i="20"/>
  <c r="N157" i="20"/>
  <c r="N158" i="20"/>
  <c r="N159" i="20"/>
  <c r="N160" i="20"/>
  <c r="N161" i="20"/>
  <c r="N162" i="20"/>
  <c r="N163" i="20"/>
  <c r="N164" i="20"/>
  <c r="N165" i="20"/>
  <c r="N166" i="20"/>
  <c r="N167" i="20"/>
  <c r="N168" i="20"/>
  <c r="N169" i="20"/>
  <c r="N170" i="20"/>
  <c r="N171" i="20"/>
  <c r="N172" i="20"/>
  <c r="N173" i="20"/>
  <c r="N174" i="20"/>
  <c r="N175" i="20"/>
  <c r="N176" i="20"/>
  <c r="N177" i="20"/>
  <c r="N178" i="20"/>
  <c r="N179" i="20"/>
  <c r="N180" i="20"/>
  <c r="N181" i="20"/>
  <c r="N182" i="20"/>
  <c r="N183" i="20"/>
  <c r="N184" i="20"/>
  <c r="N185" i="20"/>
  <c r="N186" i="20"/>
  <c r="N187" i="20"/>
  <c r="N188" i="20"/>
  <c r="N189" i="20"/>
  <c r="N190" i="20"/>
  <c r="N191" i="20"/>
  <c r="N192" i="20"/>
  <c r="N193" i="20"/>
  <c r="N194" i="20"/>
  <c r="N195" i="20"/>
  <c r="N196" i="20"/>
  <c r="N197" i="20"/>
  <c r="N198" i="20"/>
  <c r="N135" i="22"/>
  <c r="N136" i="22"/>
  <c r="N137" i="22"/>
  <c r="N138" i="22"/>
  <c r="N139" i="22"/>
  <c r="N140" i="22"/>
  <c r="N141" i="22"/>
  <c r="N142" i="22"/>
  <c r="N143" i="22"/>
  <c r="N144" i="22"/>
  <c r="N145" i="22"/>
  <c r="N146" i="22"/>
  <c r="N147" i="22"/>
  <c r="N148" i="22"/>
  <c r="N149" i="22"/>
  <c r="N150" i="22"/>
  <c r="N151" i="22"/>
  <c r="N152" i="22"/>
  <c r="N153" i="22"/>
  <c r="N154" i="22"/>
  <c r="N155" i="22"/>
  <c r="N156" i="22"/>
  <c r="N157" i="22"/>
  <c r="N158" i="22"/>
  <c r="N159" i="22"/>
  <c r="N160" i="22"/>
  <c r="N161" i="22"/>
  <c r="N162" i="22"/>
  <c r="N163" i="22"/>
  <c r="N164" i="22"/>
  <c r="N165" i="22"/>
  <c r="N166" i="22"/>
  <c r="N167" i="22"/>
  <c r="N168" i="22"/>
  <c r="N169" i="22"/>
  <c r="N170" i="22"/>
  <c r="N171" i="22"/>
  <c r="N172" i="22"/>
  <c r="N173" i="22"/>
  <c r="N174" i="22"/>
  <c r="N175" i="22"/>
  <c r="N176" i="22"/>
  <c r="N177" i="22"/>
  <c r="N178" i="22"/>
  <c r="N179" i="22"/>
  <c r="N180" i="22"/>
  <c r="N181" i="22"/>
  <c r="N182" i="22"/>
  <c r="N183" i="22"/>
  <c r="N184" i="22"/>
  <c r="N185" i="22"/>
  <c r="N186" i="22"/>
  <c r="N187" i="22"/>
  <c r="N188" i="22"/>
  <c r="N189" i="22"/>
  <c r="N190" i="22"/>
  <c r="N191" i="22"/>
  <c r="N192" i="22"/>
  <c r="N193" i="22"/>
  <c r="N194" i="22"/>
  <c r="N195" i="22"/>
  <c r="N196" i="22"/>
  <c r="N197" i="22"/>
  <c r="N198" i="22"/>
  <c r="N199" i="22"/>
  <c r="N200" i="22"/>
  <c r="N201" i="22"/>
  <c r="N202" i="22"/>
  <c r="N203" i="22"/>
  <c r="N204" i="22"/>
  <c r="N205" i="22"/>
  <c r="N206" i="22"/>
  <c r="N207" i="22"/>
  <c r="N208" i="22"/>
  <c r="N209" i="22"/>
  <c r="N210" i="22"/>
  <c r="N211" i="22"/>
  <c r="N212" i="22"/>
  <c r="N213" i="22"/>
  <c r="N214" i="22"/>
  <c r="N215" i="22"/>
  <c r="N216" i="22"/>
  <c r="N217" i="22"/>
  <c r="N218" i="22"/>
  <c r="N219" i="22"/>
  <c r="N220" i="22"/>
  <c r="N221" i="22"/>
  <c r="N222" i="22"/>
  <c r="N223" i="22"/>
  <c r="N224" i="22"/>
  <c r="N225" i="22"/>
  <c r="N226" i="22"/>
  <c r="N227" i="22"/>
  <c r="N228" i="22"/>
  <c r="N229" i="22"/>
  <c r="N230" i="22"/>
  <c r="N231" i="22"/>
  <c r="N232" i="22"/>
  <c r="N233" i="22"/>
  <c r="N234" i="22"/>
  <c r="N235" i="22"/>
  <c r="N236" i="22"/>
  <c r="N237" i="22"/>
  <c r="N238" i="22"/>
  <c r="N239" i="22"/>
  <c r="N240" i="22"/>
  <c r="N241" i="22"/>
  <c r="N242" i="22"/>
  <c r="N243" i="22"/>
  <c r="N244" i="22"/>
  <c r="N245" i="22"/>
  <c r="N246" i="22"/>
  <c r="N247" i="22"/>
  <c r="N248" i="22"/>
  <c r="N249" i="22"/>
  <c r="N250" i="22"/>
  <c r="N251" i="22"/>
  <c r="N252" i="22"/>
  <c r="N253" i="22"/>
  <c r="N254" i="22"/>
  <c r="N255" i="22"/>
  <c r="N256" i="22"/>
  <c r="N257" i="22"/>
  <c r="N258" i="22"/>
  <c r="N259" i="22"/>
  <c r="N260" i="22"/>
  <c r="N261" i="22"/>
  <c r="N262" i="22"/>
  <c r="N263" i="22"/>
  <c r="N264" i="22"/>
  <c r="N265" i="22"/>
  <c r="N266" i="22"/>
  <c r="N267" i="22"/>
  <c r="N268" i="22"/>
  <c r="N269" i="22"/>
  <c r="N270" i="22"/>
  <c r="N271" i="22"/>
  <c r="N272" i="22"/>
  <c r="N273" i="22"/>
  <c r="N274" i="22"/>
  <c r="N275" i="22"/>
  <c r="N276" i="22"/>
  <c r="N277" i="22"/>
  <c r="N278" i="22"/>
  <c r="N279" i="22"/>
  <c r="N280" i="22"/>
  <c r="N281" i="22"/>
  <c r="N282" i="22"/>
  <c r="N283" i="22"/>
  <c r="N284" i="22"/>
  <c r="N285" i="22"/>
  <c r="N286" i="22"/>
  <c r="N287" i="22"/>
  <c r="N288" i="22"/>
  <c r="N289" i="22"/>
  <c r="N290" i="22"/>
  <c r="N135" i="23"/>
  <c r="N136" i="23"/>
  <c r="N137" i="23"/>
  <c r="N138" i="23"/>
  <c r="N139" i="23"/>
  <c r="N140" i="23"/>
  <c r="N141" i="23"/>
  <c r="N142" i="23"/>
  <c r="N143" i="23"/>
  <c r="N144" i="23"/>
  <c r="N145" i="23"/>
  <c r="N146" i="23"/>
  <c r="N147" i="23"/>
  <c r="N148" i="23"/>
  <c r="N149" i="23"/>
  <c r="N150" i="23"/>
  <c r="N151" i="23"/>
  <c r="N152" i="23"/>
  <c r="N153" i="23"/>
  <c r="N154" i="23"/>
  <c r="N155" i="23"/>
  <c r="N156" i="23"/>
  <c r="N157" i="23"/>
  <c r="N158" i="23"/>
  <c r="N159" i="23"/>
  <c r="N160" i="23"/>
  <c r="N161" i="23"/>
  <c r="N162" i="23"/>
  <c r="N163" i="23"/>
  <c r="N164" i="23"/>
  <c r="N165" i="23"/>
  <c r="N166" i="23"/>
  <c r="N167" i="23"/>
  <c r="N168" i="23"/>
  <c r="N169" i="23"/>
  <c r="N170" i="23"/>
  <c r="N171" i="23"/>
  <c r="N172" i="23"/>
  <c r="N173" i="23"/>
  <c r="N174" i="23"/>
  <c r="N175" i="23"/>
  <c r="N176" i="23"/>
  <c r="N177" i="23"/>
  <c r="N178" i="23"/>
  <c r="N179" i="23"/>
  <c r="N180" i="23"/>
  <c r="N181" i="23"/>
  <c r="N182" i="23"/>
  <c r="N183" i="23"/>
  <c r="N184" i="23"/>
  <c r="N185" i="23"/>
  <c r="N186" i="23"/>
  <c r="N187" i="23"/>
  <c r="N188" i="23"/>
  <c r="N189" i="23"/>
  <c r="N190" i="23"/>
  <c r="N191" i="23"/>
  <c r="N192" i="23"/>
  <c r="N193" i="23"/>
  <c r="N194" i="23"/>
  <c r="N195" i="23"/>
  <c r="N196" i="23"/>
  <c r="N197" i="23"/>
  <c r="N198" i="23"/>
  <c r="N199" i="23"/>
  <c r="N200" i="23"/>
  <c r="N201" i="23"/>
  <c r="N202" i="23"/>
  <c r="N203" i="23"/>
  <c r="N204" i="23"/>
  <c r="N205" i="23"/>
  <c r="N206" i="23"/>
  <c r="N207" i="23"/>
  <c r="N208" i="23"/>
  <c r="N209" i="23"/>
  <c r="N210" i="23"/>
  <c r="N211" i="23"/>
  <c r="N212" i="23"/>
  <c r="N213" i="23"/>
  <c r="N214" i="23"/>
  <c r="N215" i="23"/>
  <c r="N216" i="23"/>
  <c r="N217" i="23"/>
  <c r="N218" i="23"/>
  <c r="N219" i="23"/>
  <c r="N220" i="23"/>
  <c r="N221" i="23"/>
  <c r="N222" i="23"/>
  <c r="N223" i="23"/>
  <c r="N224" i="23"/>
  <c r="N225" i="23"/>
  <c r="N226" i="23"/>
  <c r="N227" i="23"/>
  <c r="N228" i="23"/>
  <c r="N229" i="23"/>
  <c r="N230" i="23"/>
  <c r="N231" i="23"/>
  <c r="N232" i="23"/>
  <c r="N233" i="23"/>
  <c r="N234" i="23"/>
  <c r="N235" i="23"/>
  <c r="N236" i="23"/>
  <c r="N237" i="23"/>
  <c r="N238" i="23"/>
  <c r="N239" i="23"/>
  <c r="N240" i="23"/>
  <c r="N241" i="23"/>
  <c r="N242" i="23"/>
  <c r="N243" i="23"/>
  <c r="N244" i="23"/>
  <c r="N245" i="23"/>
  <c r="N246" i="23"/>
  <c r="N247" i="23"/>
  <c r="N248" i="23"/>
  <c r="N249" i="23"/>
  <c r="N250" i="23"/>
  <c r="N135" i="24"/>
  <c r="N136" i="24"/>
  <c r="N137" i="24"/>
  <c r="N138" i="24"/>
  <c r="N139" i="24"/>
  <c r="N140" i="24"/>
  <c r="N141" i="24"/>
  <c r="N142" i="24"/>
  <c r="N143" i="24"/>
  <c r="N144" i="24"/>
  <c r="N145" i="24"/>
  <c r="N146" i="24"/>
  <c r="N147" i="24"/>
  <c r="N148" i="24"/>
  <c r="N149" i="24"/>
  <c r="N150" i="24"/>
  <c r="N151" i="24"/>
  <c r="N152" i="24"/>
  <c r="N153" i="24"/>
  <c r="N154" i="24"/>
  <c r="N155" i="24"/>
  <c r="N156" i="24"/>
  <c r="N157" i="24"/>
  <c r="N158" i="24"/>
  <c r="N159" i="24"/>
  <c r="N160" i="24"/>
  <c r="N161" i="24"/>
  <c r="N162" i="24"/>
  <c r="N163" i="24"/>
  <c r="N164" i="24"/>
  <c r="N165" i="24"/>
  <c r="N166" i="24"/>
  <c r="N167" i="24"/>
  <c r="N168" i="24"/>
  <c r="N169" i="24"/>
  <c r="N170" i="24"/>
  <c r="N171" i="24"/>
  <c r="N172" i="24"/>
  <c r="N173" i="24"/>
  <c r="N174" i="24"/>
  <c r="N175" i="24"/>
  <c r="N176" i="24"/>
  <c r="N177" i="24"/>
  <c r="N178" i="24"/>
  <c r="N179" i="24"/>
  <c r="N180" i="24"/>
  <c r="N181" i="24"/>
  <c r="N182" i="24"/>
  <c r="N183" i="24"/>
  <c r="N184" i="24"/>
  <c r="N185" i="24"/>
  <c r="N186" i="24"/>
  <c r="N187" i="24"/>
  <c r="N188" i="24"/>
  <c r="N189" i="24"/>
  <c r="N190" i="24"/>
  <c r="N191" i="24"/>
  <c r="N192" i="24"/>
  <c r="N193" i="24"/>
  <c r="N194" i="24"/>
  <c r="N195" i="24"/>
  <c r="N196" i="24"/>
  <c r="N197" i="24"/>
  <c r="N198" i="24"/>
  <c r="N199" i="24"/>
  <c r="N200" i="24"/>
  <c r="N201" i="24"/>
  <c r="N202" i="24"/>
  <c r="N203" i="24"/>
  <c r="N204" i="24"/>
  <c r="N205" i="24"/>
  <c r="N206" i="24"/>
  <c r="N207" i="24"/>
  <c r="N208" i="24"/>
  <c r="N209" i="24"/>
  <c r="N210" i="24"/>
  <c r="N211" i="24"/>
  <c r="N212" i="24"/>
  <c r="N213" i="24"/>
  <c r="N214" i="24"/>
  <c r="N215" i="24"/>
  <c r="N216" i="24"/>
  <c r="N217" i="24"/>
  <c r="N218" i="24"/>
  <c r="N219" i="24"/>
  <c r="N220" i="24"/>
  <c r="N221" i="24"/>
  <c r="N222" i="24"/>
  <c r="N223" i="24"/>
  <c r="N224" i="24"/>
  <c r="N225" i="24"/>
  <c r="N226" i="24"/>
  <c r="N227" i="24"/>
  <c r="N228" i="24"/>
  <c r="N229" i="24"/>
  <c r="N230" i="24"/>
  <c r="N231" i="24"/>
  <c r="N232" i="24"/>
  <c r="N233" i="24"/>
  <c r="N234" i="24"/>
  <c r="N235" i="24"/>
  <c r="N236" i="24"/>
  <c r="N237" i="24"/>
  <c r="N238" i="24"/>
  <c r="N239" i="24"/>
  <c r="N240" i="24"/>
  <c r="N241" i="24"/>
  <c r="N242" i="24"/>
  <c r="N243" i="24"/>
  <c r="N244" i="24"/>
  <c r="N245" i="24"/>
  <c r="N246" i="24"/>
  <c r="N247" i="24"/>
  <c r="N248" i="24"/>
  <c r="N249" i="24"/>
  <c r="N250" i="24"/>
  <c r="N251" i="24"/>
  <c r="N252" i="24"/>
  <c r="N253" i="24"/>
  <c r="N254" i="24"/>
  <c r="N255" i="24"/>
  <c r="N256" i="24"/>
  <c r="N257" i="24"/>
  <c r="N258" i="24"/>
  <c r="N259" i="24"/>
  <c r="N260" i="24"/>
  <c r="N261" i="24"/>
  <c r="N262" i="24"/>
  <c r="N263" i="24"/>
  <c r="N264" i="24"/>
  <c r="N265" i="24"/>
  <c r="N266" i="24"/>
  <c r="N267" i="24"/>
  <c r="N268" i="24"/>
  <c r="N269" i="24"/>
  <c r="N270" i="24"/>
  <c r="N271" i="24"/>
  <c r="N272" i="24"/>
  <c r="N273" i="24"/>
  <c r="N274" i="24"/>
  <c r="N275" i="24"/>
  <c r="N276" i="24"/>
  <c r="N277" i="24"/>
  <c r="N278" i="24"/>
  <c r="N279" i="24"/>
  <c r="N280" i="24"/>
  <c r="N281" i="24"/>
  <c r="N282" i="24"/>
  <c r="N283" i="24"/>
  <c r="N284" i="24"/>
  <c r="N285" i="24"/>
  <c r="N240" i="3"/>
  <c r="L135" i="40"/>
  <c r="L136" i="40"/>
  <c r="L137" i="40"/>
  <c r="L138" i="40"/>
  <c r="L139" i="40"/>
  <c r="L140" i="40"/>
  <c r="L141" i="40"/>
  <c r="L142" i="40"/>
  <c r="L143" i="40"/>
  <c r="L144" i="40"/>
  <c r="L145" i="40"/>
  <c r="L146" i="40"/>
  <c r="L147" i="40"/>
  <c r="L148" i="40"/>
  <c r="L149" i="40"/>
  <c r="L150" i="40"/>
  <c r="L151" i="40"/>
  <c r="L152" i="40"/>
  <c r="L153" i="40"/>
  <c r="L154" i="40"/>
  <c r="L333" i="40"/>
  <c r="L334" i="40"/>
  <c r="L317" i="5"/>
  <c r="L318" i="5"/>
  <c r="L135" i="7"/>
  <c r="L136" i="7"/>
  <c r="L137" i="7"/>
  <c r="L138" i="7"/>
  <c r="L139" i="7"/>
  <c r="L140" i="7"/>
  <c r="L141" i="7"/>
  <c r="L142" i="7"/>
  <c r="L143" i="7"/>
  <c r="L144" i="7"/>
  <c r="L145" i="7"/>
  <c r="L146" i="7"/>
  <c r="L147" i="7"/>
  <c r="L148" i="7"/>
  <c r="L149" i="7"/>
  <c r="L150" i="7"/>
  <c r="L151" i="7"/>
  <c r="L152" i="7"/>
  <c r="L153" i="7"/>
  <c r="L154" i="7"/>
  <c r="L155" i="7"/>
  <c r="L156" i="7"/>
  <c r="L157" i="7"/>
  <c r="L158" i="7"/>
  <c r="L159" i="7"/>
  <c r="L160" i="7"/>
  <c r="L161" i="7"/>
  <c r="L162" i="7"/>
  <c r="L163" i="7"/>
  <c r="L164" i="7"/>
  <c r="L165" i="7"/>
  <c r="L166" i="7"/>
  <c r="L167" i="7"/>
  <c r="L168" i="7"/>
  <c r="L169" i="7"/>
  <c r="L170" i="7"/>
  <c r="L171" i="7"/>
  <c r="L172" i="7"/>
  <c r="L173" i="7"/>
  <c r="L174" i="7"/>
  <c r="L175" i="7"/>
  <c r="L176" i="7"/>
  <c r="L177" i="7"/>
  <c r="L178" i="7"/>
  <c r="L179" i="7"/>
  <c r="L180" i="7"/>
  <c r="L181" i="7"/>
  <c r="L182" i="7"/>
  <c r="L183" i="7"/>
  <c r="L184" i="7"/>
  <c r="L185" i="7"/>
  <c r="L186" i="7"/>
  <c r="L187" i="7"/>
  <c r="L188" i="7"/>
  <c r="L189" i="7"/>
  <c r="L190" i="7"/>
  <c r="L191" i="7"/>
  <c r="L192" i="7"/>
  <c r="L193" i="7"/>
  <c r="L194" i="7"/>
  <c r="L195" i="7"/>
  <c r="L196" i="7"/>
  <c r="L197" i="7"/>
  <c r="L198" i="7"/>
  <c r="L199" i="7"/>
  <c r="L200" i="7"/>
  <c r="L201" i="7"/>
  <c r="L202" i="7"/>
  <c r="L203" i="7"/>
  <c r="L204" i="7"/>
  <c r="L205" i="7"/>
  <c r="L206" i="7"/>
  <c r="L97" i="9"/>
  <c r="L98" i="9"/>
  <c r="L99" i="9"/>
  <c r="L100" i="9"/>
  <c r="L101" i="9"/>
  <c r="L102" i="9"/>
  <c r="L103" i="9"/>
  <c r="L104" i="9"/>
  <c r="L105" i="9"/>
  <c r="L106" i="9"/>
  <c r="L107" i="9"/>
  <c r="L108" i="9"/>
  <c r="L109" i="9"/>
  <c r="L110" i="9"/>
  <c r="L111" i="9"/>
  <c r="L112" i="9"/>
  <c r="L113" i="9"/>
  <c r="L114" i="9"/>
  <c r="L115" i="9"/>
  <c r="L116" i="9"/>
  <c r="L117" i="9"/>
  <c r="L118" i="9"/>
  <c r="L119" i="9"/>
  <c r="L120" i="9"/>
  <c r="L121" i="9"/>
  <c r="L122" i="9"/>
  <c r="L123" i="9"/>
  <c r="L124" i="9"/>
  <c r="L125" i="9"/>
  <c r="L126" i="9"/>
  <c r="L127" i="9"/>
  <c r="L128" i="9"/>
  <c r="L129" i="9"/>
  <c r="L130" i="9"/>
  <c r="L131" i="9"/>
  <c r="L132" i="9"/>
  <c r="L133" i="9"/>
  <c r="L134" i="9"/>
  <c r="L135" i="9"/>
  <c r="L136" i="9"/>
  <c r="L137" i="9"/>
  <c r="L138" i="9"/>
  <c r="L139" i="9"/>
  <c r="L140" i="9"/>
  <c r="L141" i="9"/>
  <c r="L142" i="9"/>
  <c r="L143" i="9"/>
  <c r="L144" i="9"/>
  <c r="L145" i="9"/>
  <c r="L146" i="9"/>
  <c r="L147" i="9"/>
  <c r="L148" i="9"/>
  <c r="L149" i="9"/>
  <c r="L150" i="9"/>
  <c r="L151" i="9"/>
  <c r="L152" i="9"/>
  <c r="L153" i="9"/>
  <c r="L154" i="9"/>
  <c r="L155" i="9"/>
  <c r="L156" i="9"/>
  <c r="L157" i="9"/>
  <c r="L158" i="9"/>
  <c r="L159" i="9"/>
  <c r="L160" i="9"/>
  <c r="L161" i="9"/>
  <c r="L162" i="9"/>
  <c r="L163" i="9"/>
  <c r="L164" i="9"/>
  <c r="L165" i="9"/>
  <c r="L166" i="9"/>
  <c r="L167" i="9"/>
  <c r="L168" i="9"/>
  <c r="L169" i="9"/>
  <c r="L170" i="9"/>
  <c r="L171" i="9"/>
  <c r="L172" i="9"/>
  <c r="L173" i="9"/>
  <c r="L174" i="9"/>
  <c r="L175" i="9"/>
  <c r="L176" i="9"/>
  <c r="L177" i="9"/>
  <c r="L178" i="9"/>
  <c r="L179" i="9"/>
  <c r="L180" i="9"/>
  <c r="L181" i="9"/>
  <c r="L182" i="9"/>
  <c r="L183" i="9"/>
  <c r="L184" i="9"/>
  <c r="L185" i="9"/>
  <c r="L186" i="9"/>
  <c r="L53" i="11"/>
  <c r="L54" i="11"/>
  <c r="L55" i="11"/>
  <c r="L56" i="11"/>
  <c r="L57" i="11"/>
  <c r="L58" i="11"/>
  <c r="L59" i="11"/>
  <c r="L60" i="11"/>
  <c r="L61" i="11"/>
  <c r="L62" i="11"/>
  <c r="L63" i="11"/>
  <c r="L64" i="11"/>
  <c r="L65" i="11"/>
  <c r="L66" i="11"/>
  <c r="L67" i="11"/>
  <c r="L68" i="11"/>
  <c r="L69" i="11"/>
  <c r="L70" i="11"/>
  <c r="L71" i="11"/>
  <c r="L72" i="11"/>
  <c r="L73" i="11"/>
  <c r="L74" i="11"/>
  <c r="L75" i="11"/>
  <c r="L76" i="11"/>
  <c r="L78" i="11"/>
  <c r="L79" i="11"/>
  <c r="L80" i="11"/>
  <c r="L81" i="11"/>
  <c r="L82" i="11"/>
  <c r="L83" i="11"/>
  <c r="L84" i="11"/>
  <c r="L85" i="11"/>
  <c r="L86" i="11"/>
  <c r="L87" i="11"/>
  <c r="L88" i="11"/>
  <c r="L89" i="11"/>
  <c r="L90" i="11"/>
  <c r="L91" i="11"/>
  <c r="L92" i="11"/>
  <c r="L93" i="11"/>
  <c r="L94" i="11"/>
  <c r="L95" i="11"/>
  <c r="L96" i="11"/>
  <c r="L97" i="11"/>
  <c r="L98" i="11"/>
  <c r="L99" i="11"/>
  <c r="L100" i="11"/>
  <c r="L101" i="11"/>
  <c r="L102" i="11"/>
  <c r="L103" i="11"/>
  <c r="L104" i="11"/>
  <c r="L105" i="11"/>
  <c r="L106" i="11"/>
  <c r="L107" i="11"/>
  <c r="L108" i="11"/>
  <c r="L109" i="11"/>
  <c r="L110" i="11"/>
  <c r="L111" i="11"/>
  <c r="L112" i="11"/>
  <c r="L113" i="11"/>
  <c r="L114" i="11"/>
  <c r="L115" i="11"/>
  <c r="L116" i="11"/>
  <c r="L117" i="11"/>
  <c r="L118" i="11"/>
  <c r="L119" i="11"/>
  <c r="L120" i="11"/>
  <c r="L121" i="11"/>
  <c r="L122" i="11"/>
  <c r="L123" i="11"/>
  <c r="L124" i="11"/>
  <c r="L125" i="11"/>
  <c r="L126" i="11"/>
  <c r="L127" i="11"/>
  <c r="L128" i="11"/>
  <c r="L129" i="11"/>
  <c r="L130" i="11"/>
  <c r="L131" i="11"/>
  <c r="L132" i="11"/>
  <c r="L133" i="11"/>
  <c r="L134" i="11"/>
  <c r="L135" i="11"/>
  <c r="L136" i="11"/>
  <c r="L137" i="11"/>
  <c r="L138" i="11"/>
  <c r="L139" i="11"/>
  <c r="L140" i="11"/>
  <c r="L141" i="11"/>
  <c r="L142" i="11"/>
  <c r="L143" i="11"/>
  <c r="L144" i="11"/>
  <c r="L145" i="11"/>
  <c r="L146" i="11"/>
  <c r="L147" i="11"/>
  <c r="L148" i="11"/>
  <c r="L149" i="11"/>
  <c r="L150" i="11"/>
  <c r="L151" i="11"/>
  <c r="L152" i="11"/>
  <c r="L153" i="11"/>
  <c r="L154" i="11"/>
  <c r="L155" i="11"/>
  <c r="L156" i="11"/>
  <c r="L157" i="11"/>
  <c r="L158" i="11"/>
  <c r="L159" i="11"/>
  <c r="L160" i="11"/>
  <c r="L161" i="11"/>
  <c r="L162" i="11"/>
  <c r="L163" i="11"/>
  <c r="L164" i="11"/>
  <c r="L165" i="11"/>
  <c r="L166" i="11"/>
  <c r="L167" i="11"/>
  <c r="L168" i="11"/>
  <c r="L169" i="11"/>
  <c r="L170" i="11"/>
  <c r="L171" i="11"/>
  <c r="L172" i="11"/>
  <c r="L173" i="11"/>
  <c r="L174" i="11"/>
  <c r="L175" i="11"/>
  <c r="L176" i="11"/>
  <c r="L177" i="11"/>
  <c r="L178" i="11"/>
  <c r="L179" i="11"/>
  <c r="L180" i="11"/>
  <c r="L181" i="11"/>
  <c r="L182" i="11"/>
  <c r="L183" i="11"/>
  <c r="L184" i="11"/>
  <c r="L185" i="11"/>
  <c r="L186" i="11"/>
  <c r="L187" i="11"/>
  <c r="L188" i="11"/>
  <c r="L189" i="11"/>
  <c r="L190" i="11"/>
  <c r="L191" i="11"/>
  <c r="L192" i="11"/>
  <c r="L193" i="11"/>
  <c r="L194" i="11"/>
  <c r="L195" i="11"/>
  <c r="L196" i="11"/>
  <c r="L197" i="11"/>
  <c r="L198" i="11"/>
  <c r="L199" i="11"/>
  <c r="L200" i="11"/>
  <c r="L201" i="11"/>
  <c r="L202" i="11"/>
  <c r="L203" i="11"/>
  <c r="L204" i="11"/>
  <c r="L205" i="11"/>
  <c r="L206" i="11"/>
  <c r="L207" i="11"/>
  <c r="L208" i="11"/>
  <c r="L209" i="11"/>
  <c r="L250" i="11"/>
  <c r="L251" i="11"/>
  <c r="L135" i="12"/>
  <c r="L136" i="12"/>
  <c r="L137" i="12"/>
  <c r="L138" i="12"/>
  <c r="L139" i="12"/>
  <c r="L140" i="12"/>
  <c r="L141" i="12"/>
  <c r="L142" i="12"/>
  <c r="L143" i="12"/>
  <c r="L144" i="12"/>
  <c r="L145" i="12"/>
  <c r="L146" i="12"/>
  <c r="L147" i="12"/>
  <c r="L148" i="12"/>
  <c r="L149" i="12"/>
  <c r="L150" i="12"/>
  <c r="L151" i="12"/>
  <c r="L152" i="12"/>
  <c r="L153" i="12"/>
  <c r="L154" i="12"/>
  <c r="L155" i="12"/>
  <c r="L156" i="12"/>
  <c r="L157" i="12"/>
  <c r="L158" i="12"/>
  <c r="L159" i="12"/>
  <c r="L160" i="12"/>
  <c r="L161" i="12"/>
  <c r="L162" i="12"/>
  <c r="L163" i="12"/>
  <c r="L164" i="12"/>
  <c r="L165" i="12"/>
  <c r="L166" i="12"/>
  <c r="L167" i="12"/>
  <c r="L168" i="12"/>
  <c r="L169" i="12"/>
  <c r="L170" i="12"/>
  <c r="L171" i="12"/>
  <c r="L172" i="12"/>
  <c r="L173" i="12"/>
  <c r="L174" i="12"/>
  <c r="L175" i="12"/>
  <c r="L176" i="12"/>
  <c r="L177" i="12"/>
  <c r="L178" i="12"/>
  <c r="L179" i="12"/>
  <c r="L180" i="12"/>
  <c r="L181" i="12"/>
  <c r="L182" i="12"/>
  <c r="L183" i="12"/>
  <c r="L184" i="12"/>
  <c r="L185" i="12"/>
  <c r="L186" i="12"/>
  <c r="L187" i="12"/>
  <c r="L188" i="12"/>
  <c r="L189" i="12"/>
  <c r="L190" i="12"/>
  <c r="L191" i="12"/>
  <c r="L192" i="12"/>
  <c r="L193" i="12"/>
  <c r="L194" i="12"/>
  <c r="L195" i="12"/>
  <c r="L196" i="12"/>
  <c r="L197" i="12"/>
  <c r="L198" i="12"/>
  <c r="L199" i="12"/>
  <c r="L200" i="12"/>
  <c r="L201" i="12"/>
  <c r="L202" i="12"/>
  <c r="L203" i="12"/>
  <c r="L204" i="12"/>
  <c r="L205" i="12"/>
  <c r="L206" i="12"/>
  <c r="L207" i="12"/>
  <c r="L208" i="12"/>
  <c r="L209" i="12"/>
  <c r="L210" i="12"/>
  <c r="L211" i="12"/>
  <c r="L212" i="12"/>
  <c r="L213" i="12"/>
  <c r="L214" i="12"/>
  <c r="L215" i="12"/>
  <c r="L216" i="12"/>
  <c r="L217" i="12"/>
  <c r="L218" i="12"/>
  <c r="L219" i="12"/>
  <c r="L220" i="12"/>
  <c r="L221" i="12"/>
  <c r="L222" i="12"/>
  <c r="L223" i="12"/>
  <c r="L224" i="12"/>
  <c r="L225" i="12"/>
  <c r="L226" i="12"/>
  <c r="L227" i="12"/>
  <c r="L228" i="12"/>
  <c r="L229" i="12"/>
  <c r="L230" i="12"/>
  <c r="L231" i="12"/>
  <c r="L232" i="12"/>
  <c r="L233" i="12"/>
  <c r="L234" i="12"/>
  <c r="L235" i="12"/>
  <c r="L236" i="12"/>
  <c r="L237" i="12"/>
  <c r="L238" i="12"/>
  <c r="L239" i="12"/>
  <c r="L240" i="12"/>
  <c r="L241" i="12"/>
  <c r="L242" i="12"/>
  <c r="L243" i="12"/>
  <c r="L244" i="12"/>
  <c r="L245" i="12"/>
  <c r="L246" i="12"/>
  <c r="L247" i="12"/>
  <c r="L248" i="12"/>
  <c r="L249" i="12"/>
  <c r="L250" i="12"/>
  <c r="L251" i="12"/>
  <c r="L252" i="12"/>
  <c r="L253" i="12"/>
  <c r="L254" i="12"/>
  <c r="L255" i="12"/>
  <c r="L256" i="12"/>
  <c r="L257" i="12"/>
  <c r="L258" i="12"/>
  <c r="L259" i="12"/>
  <c r="L260" i="12"/>
  <c r="L261" i="12"/>
  <c r="L262" i="12"/>
  <c r="L263" i="12"/>
  <c r="L264" i="12"/>
  <c r="L265" i="12"/>
  <c r="L266" i="12"/>
  <c r="L267" i="12"/>
  <c r="L268" i="12"/>
  <c r="L269" i="12"/>
  <c r="L270" i="12"/>
  <c r="L271" i="12"/>
  <c r="L272" i="12"/>
  <c r="L273" i="12"/>
  <c r="L274" i="12"/>
  <c r="L275" i="12"/>
  <c r="L276" i="12"/>
  <c r="L277" i="12"/>
  <c r="L278" i="12"/>
  <c r="L279" i="12"/>
  <c r="L280" i="12"/>
  <c r="L281" i="12"/>
  <c r="L282" i="12"/>
  <c r="L283" i="12"/>
  <c r="L284" i="12"/>
  <c r="L285" i="12"/>
  <c r="L286" i="12"/>
  <c r="L287" i="12"/>
  <c r="L288" i="12"/>
  <c r="L289" i="12"/>
  <c r="L290" i="12"/>
  <c r="L291" i="12"/>
  <c r="L292" i="12"/>
  <c r="L293" i="12"/>
  <c r="L294" i="12"/>
  <c r="L135" i="13"/>
  <c r="L136" i="13"/>
  <c r="L137" i="13"/>
  <c r="L138" i="13"/>
  <c r="L139" i="13"/>
  <c r="L140" i="13"/>
  <c r="L141" i="13"/>
  <c r="L142" i="13"/>
  <c r="L143" i="13"/>
  <c r="L144" i="13"/>
  <c r="L145" i="13"/>
  <c r="L146" i="13"/>
  <c r="L147" i="13"/>
  <c r="L148" i="13"/>
  <c r="L149" i="13"/>
  <c r="L150" i="13"/>
  <c r="L151" i="13"/>
  <c r="L152" i="13"/>
  <c r="L153" i="13"/>
  <c r="L154" i="13"/>
  <c r="L155" i="13"/>
  <c r="L156" i="13"/>
  <c r="L157" i="13"/>
  <c r="L158" i="13"/>
  <c r="L159" i="13"/>
  <c r="L160" i="13"/>
  <c r="L161" i="13"/>
  <c r="L162" i="13"/>
  <c r="L163" i="13"/>
  <c r="L164" i="13"/>
  <c r="L165" i="13"/>
  <c r="L166" i="13"/>
  <c r="L167" i="13"/>
  <c r="L168" i="13"/>
  <c r="L169" i="13"/>
  <c r="L170" i="13"/>
  <c r="L171" i="13"/>
  <c r="L172" i="13"/>
  <c r="L173" i="13"/>
  <c r="L174" i="13"/>
  <c r="L175" i="13"/>
  <c r="L176" i="13"/>
  <c r="L177" i="13"/>
  <c r="L178" i="13"/>
  <c r="L179" i="13"/>
  <c r="L180" i="13"/>
  <c r="L181" i="13"/>
  <c r="L182" i="13"/>
  <c r="L183" i="13"/>
  <c r="L184" i="13"/>
  <c r="L185" i="13"/>
  <c r="L186" i="13"/>
  <c r="L187" i="13"/>
  <c r="L188" i="13"/>
  <c r="L189" i="13"/>
  <c r="L190" i="13"/>
  <c r="L191" i="13"/>
  <c r="L192" i="13"/>
  <c r="L193" i="13"/>
  <c r="L194" i="13"/>
  <c r="L195" i="13"/>
  <c r="L196" i="13"/>
  <c r="L197" i="13"/>
  <c r="L198" i="13"/>
  <c r="L199" i="13"/>
  <c r="L200" i="13"/>
  <c r="L201" i="13"/>
  <c r="L202" i="13"/>
  <c r="L203" i="13"/>
  <c r="L204" i="13"/>
  <c r="L205" i="13"/>
  <c r="L206" i="13"/>
  <c r="L207" i="13"/>
  <c r="L208" i="13"/>
  <c r="L209" i="13"/>
  <c r="L210" i="13"/>
  <c r="L211" i="13"/>
  <c r="L212" i="13"/>
  <c r="L213" i="13"/>
  <c r="L214" i="13"/>
  <c r="L215" i="13"/>
  <c r="L216" i="13"/>
  <c r="L217" i="13"/>
  <c r="L218" i="13"/>
  <c r="L219" i="13"/>
  <c r="L220" i="13"/>
  <c r="L221" i="13"/>
  <c r="L222" i="13"/>
  <c r="L223" i="13"/>
  <c r="L224" i="13"/>
  <c r="L225" i="13"/>
  <c r="L226" i="13"/>
  <c r="L227" i="13"/>
  <c r="L228" i="13"/>
  <c r="L229" i="13"/>
  <c r="L230" i="13"/>
  <c r="L231" i="13"/>
  <c r="L232" i="13"/>
  <c r="L233" i="13"/>
  <c r="L234" i="13"/>
  <c r="L235" i="13"/>
  <c r="L236" i="13"/>
  <c r="L237" i="13"/>
  <c r="L238" i="13"/>
  <c r="L239" i="13"/>
  <c r="L240" i="13"/>
  <c r="L241" i="13"/>
  <c r="L242" i="13"/>
  <c r="L243" i="13"/>
  <c r="L244" i="13"/>
  <c r="L245" i="13"/>
  <c r="L246" i="13"/>
  <c r="L247" i="13"/>
  <c r="L248" i="13"/>
  <c r="L249" i="13"/>
  <c r="L250" i="13"/>
  <c r="L251" i="13"/>
  <c r="L252" i="13"/>
  <c r="L253" i="13"/>
  <c r="L254" i="13"/>
  <c r="L255" i="13"/>
  <c r="L256" i="13"/>
  <c r="L257" i="13"/>
  <c r="L258" i="13"/>
  <c r="L259" i="13"/>
  <c r="L260" i="13"/>
  <c r="L261" i="13"/>
  <c r="L262" i="13"/>
  <c r="L263" i="13"/>
  <c r="L264" i="13"/>
  <c r="L265" i="13"/>
  <c r="L266" i="13"/>
  <c r="L267" i="13"/>
  <c r="L268" i="13"/>
  <c r="L269" i="13"/>
  <c r="L332" i="13"/>
  <c r="L333" i="13"/>
  <c r="L135" i="17"/>
  <c r="L136" i="17"/>
  <c r="L137" i="17"/>
  <c r="L138" i="17"/>
  <c r="L139" i="17"/>
  <c r="L140" i="17"/>
  <c r="L141" i="17"/>
  <c r="L142" i="17"/>
  <c r="L143" i="17"/>
  <c r="L144" i="17"/>
  <c r="L145" i="17"/>
  <c r="L146" i="17"/>
  <c r="L147" i="17"/>
  <c r="L148" i="17"/>
  <c r="L149" i="17"/>
  <c r="L150" i="17"/>
  <c r="L151" i="17"/>
  <c r="L152" i="17"/>
  <c r="L153" i="17"/>
  <c r="L154" i="17"/>
  <c r="L155" i="17"/>
  <c r="L156" i="17"/>
  <c r="L157" i="17"/>
  <c r="L158" i="17"/>
  <c r="L159" i="17"/>
  <c r="L160" i="17"/>
  <c r="L161" i="17"/>
  <c r="L162" i="17"/>
  <c r="L163" i="17"/>
  <c r="L164" i="17"/>
  <c r="L165" i="17"/>
  <c r="L166" i="17"/>
  <c r="L167" i="17"/>
  <c r="L168" i="17"/>
  <c r="L169" i="17"/>
  <c r="L170" i="17"/>
  <c r="L171" i="17"/>
  <c r="L172" i="17"/>
  <c r="L173" i="17"/>
  <c r="L174" i="17"/>
  <c r="L175" i="17"/>
  <c r="L176" i="17"/>
  <c r="L177" i="17"/>
  <c r="L178" i="17"/>
  <c r="L179" i="17"/>
  <c r="L180" i="17"/>
  <c r="L181" i="17"/>
  <c r="L182" i="17"/>
  <c r="L183" i="17"/>
  <c r="L184" i="17"/>
  <c r="L185" i="17"/>
  <c r="L186" i="17"/>
  <c r="L187" i="17"/>
  <c r="L188" i="17"/>
  <c r="L189" i="17"/>
  <c r="L190" i="17"/>
  <c r="L191" i="17"/>
  <c r="L192" i="17"/>
  <c r="L193" i="17"/>
  <c r="L194" i="17"/>
  <c r="L195" i="17"/>
  <c r="L196" i="17"/>
  <c r="L197" i="17"/>
  <c r="L198" i="17"/>
  <c r="L199" i="17"/>
  <c r="L200" i="17"/>
  <c r="L201" i="17"/>
  <c r="L202" i="17"/>
  <c r="L203" i="17"/>
  <c r="L204" i="17"/>
  <c r="L205" i="17"/>
  <c r="L206" i="17"/>
  <c r="L207" i="17"/>
  <c r="L208" i="17"/>
  <c r="L209" i="17"/>
  <c r="L210" i="17"/>
  <c r="L211" i="17"/>
  <c r="L212" i="17"/>
  <c r="L213" i="17"/>
  <c r="L214" i="17"/>
  <c r="L215" i="17"/>
  <c r="L216" i="17"/>
  <c r="L217" i="17"/>
  <c r="L218" i="17"/>
  <c r="L219" i="17"/>
  <c r="L220" i="17"/>
  <c r="L221" i="17"/>
  <c r="L222" i="17"/>
  <c r="L223" i="17"/>
  <c r="L224" i="17"/>
  <c r="L225" i="17"/>
  <c r="L226" i="17"/>
  <c r="L227" i="17"/>
  <c r="L228" i="17"/>
  <c r="L229" i="17"/>
  <c r="L230" i="17"/>
  <c r="L231" i="17"/>
  <c r="L232" i="17"/>
  <c r="L233" i="17"/>
  <c r="L234" i="17"/>
  <c r="L235" i="17"/>
  <c r="L236" i="17"/>
  <c r="L237" i="17"/>
  <c r="L238" i="17"/>
  <c r="L239" i="17"/>
  <c r="L240" i="17"/>
  <c r="L241" i="17"/>
  <c r="L242" i="17"/>
  <c r="L243" i="17"/>
  <c r="L244" i="17"/>
  <c r="L245" i="17"/>
  <c r="L135" i="18"/>
  <c r="L136" i="18"/>
  <c r="L137" i="18"/>
  <c r="L138" i="18"/>
  <c r="L139" i="18"/>
  <c r="L140" i="18"/>
  <c r="L141" i="18"/>
  <c r="L142" i="18"/>
  <c r="L143" i="18"/>
  <c r="L144" i="18"/>
  <c r="L145" i="18"/>
  <c r="L146" i="18"/>
  <c r="L147" i="18"/>
  <c r="L148" i="18"/>
  <c r="L149" i="18"/>
  <c r="L150" i="18"/>
  <c r="L151" i="18"/>
  <c r="L152" i="18"/>
  <c r="L153" i="18"/>
  <c r="L154" i="18"/>
  <c r="L155" i="18"/>
  <c r="L156" i="18"/>
  <c r="L157" i="18"/>
  <c r="L158" i="18"/>
  <c r="L159" i="18"/>
  <c r="L160" i="18"/>
  <c r="L161" i="18"/>
  <c r="L162" i="18"/>
  <c r="L163" i="18"/>
  <c r="L164" i="18"/>
  <c r="L165" i="18"/>
  <c r="L166" i="18"/>
  <c r="L167" i="18"/>
  <c r="L168" i="18"/>
  <c r="L169" i="18"/>
  <c r="L170" i="18"/>
  <c r="L171" i="18"/>
  <c r="L172" i="18"/>
  <c r="L173" i="18"/>
  <c r="L174" i="18"/>
  <c r="L175" i="18"/>
  <c r="L176" i="18"/>
  <c r="L177" i="18"/>
  <c r="L178" i="18"/>
  <c r="L179" i="18"/>
  <c r="L180" i="18"/>
  <c r="L181" i="18"/>
  <c r="L182" i="18"/>
  <c r="L183" i="18"/>
  <c r="L184" i="18"/>
  <c r="L185" i="18"/>
  <c r="L186" i="18"/>
  <c r="L187" i="18"/>
  <c r="L188" i="18"/>
  <c r="L189" i="18"/>
  <c r="L190" i="18"/>
  <c r="L191" i="18"/>
  <c r="L192" i="18"/>
  <c r="L193" i="18"/>
  <c r="L194" i="18"/>
  <c r="L195" i="18"/>
  <c r="L196" i="18"/>
  <c r="L197" i="18"/>
  <c r="L198" i="18"/>
  <c r="L199" i="18"/>
  <c r="L200" i="18"/>
  <c r="L201" i="18"/>
  <c r="L202" i="18"/>
  <c r="L203" i="18"/>
  <c r="L204" i="18"/>
  <c r="L205" i="18"/>
  <c r="L206" i="18"/>
  <c r="L207" i="18"/>
  <c r="L208" i="18"/>
  <c r="L209" i="18"/>
  <c r="L210" i="18"/>
  <c r="L211" i="18"/>
  <c r="L212" i="18"/>
  <c r="L213" i="18"/>
  <c r="L214" i="18"/>
  <c r="L215" i="18"/>
  <c r="L216" i="18"/>
  <c r="L217" i="18"/>
  <c r="L218" i="18"/>
  <c r="L219" i="18"/>
  <c r="L220" i="18"/>
  <c r="L221" i="18"/>
  <c r="L222" i="18"/>
  <c r="L223" i="18"/>
  <c r="L224" i="18"/>
  <c r="L225" i="18"/>
  <c r="L226" i="18"/>
  <c r="L227" i="18"/>
  <c r="L228" i="18"/>
  <c r="L229" i="18"/>
  <c r="L230" i="18"/>
  <c r="L231" i="18"/>
  <c r="L232" i="18"/>
  <c r="L233" i="18"/>
  <c r="L234" i="18"/>
  <c r="L235" i="18"/>
  <c r="L236" i="18"/>
  <c r="L237" i="18"/>
  <c r="L238" i="18"/>
  <c r="L239" i="18"/>
  <c r="L240" i="18"/>
  <c r="L241" i="18"/>
  <c r="L242" i="18"/>
  <c r="L243" i="18"/>
  <c r="L244" i="18"/>
  <c r="L245" i="18"/>
  <c r="L246" i="18"/>
  <c r="L247" i="18"/>
  <c r="L248" i="18"/>
  <c r="L249" i="18"/>
  <c r="L250" i="18"/>
  <c r="L251" i="18"/>
  <c r="L252" i="18"/>
  <c r="L253" i="18"/>
  <c r="L254" i="18"/>
  <c r="L255" i="18"/>
  <c r="L256" i="18"/>
  <c r="L257" i="18"/>
  <c r="L258" i="18"/>
  <c r="L259" i="18"/>
  <c r="L260" i="18"/>
  <c r="L261" i="18"/>
  <c r="L262" i="18"/>
  <c r="L263" i="18"/>
  <c r="L264" i="18"/>
  <c r="L265" i="18"/>
  <c r="L266" i="18"/>
  <c r="L267" i="18"/>
  <c r="L268" i="18"/>
  <c r="L269" i="18"/>
  <c r="L270" i="18"/>
  <c r="L271" i="18"/>
  <c r="L272" i="18"/>
  <c r="L273" i="18"/>
  <c r="L274" i="18"/>
  <c r="L275" i="18"/>
  <c r="L276" i="18"/>
  <c r="L277" i="18"/>
  <c r="L278" i="18"/>
  <c r="L279" i="18"/>
  <c r="L280" i="18"/>
  <c r="L281" i="18"/>
  <c r="L282" i="18"/>
  <c r="L283" i="18"/>
  <c r="L284" i="18"/>
  <c r="L285" i="18"/>
  <c r="L286" i="18"/>
  <c r="L287" i="18"/>
  <c r="L288" i="18"/>
  <c r="L289" i="18"/>
  <c r="L290" i="18"/>
  <c r="L291" i="18"/>
  <c r="L292" i="18"/>
  <c r="L293" i="18"/>
  <c r="L294" i="18"/>
  <c r="L295" i="18"/>
  <c r="L296" i="18"/>
  <c r="L297" i="18"/>
  <c r="L298" i="18"/>
  <c r="L299" i="18"/>
  <c r="L300" i="18"/>
  <c r="L301" i="18"/>
  <c r="L302" i="18"/>
  <c r="L303" i="18"/>
  <c r="L304" i="18"/>
  <c r="L305" i="18"/>
  <c r="L306" i="18"/>
  <c r="L307" i="18"/>
  <c r="L308" i="18"/>
  <c r="L309" i="18"/>
  <c r="L310" i="18"/>
  <c r="L311" i="18"/>
  <c r="L312" i="18"/>
  <c r="L313" i="18"/>
  <c r="L314" i="18"/>
  <c r="L315" i="18"/>
  <c r="L316" i="18"/>
  <c r="L317" i="18"/>
  <c r="L318" i="18"/>
  <c r="L319" i="18"/>
  <c r="L320" i="18"/>
  <c r="L321" i="18"/>
  <c r="L322" i="18"/>
  <c r="L323" i="18"/>
  <c r="L324" i="18"/>
  <c r="L325" i="18"/>
  <c r="L326" i="18"/>
  <c r="L327" i="18"/>
  <c r="L328" i="18"/>
  <c r="L329" i="18"/>
  <c r="L330" i="18"/>
  <c r="L331" i="18"/>
  <c r="L332" i="18"/>
  <c r="L333" i="18"/>
  <c r="L135" i="20"/>
  <c r="L136" i="20"/>
  <c r="L137" i="20"/>
  <c r="L138" i="20"/>
  <c r="L139" i="20"/>
  <c r="L140" i="20"/>
  <c r="L141" i="20"/>
  <c r="L142" i="20"/>
  <c r="L143" i="20"/>
  <c r="L144" i="20"/>
  <c r="L145" i="20"/>
  <c r="L146" i="20"/>
  <c r="L147" i="20"/>
  <c r="L148" i="20"/>
  <c r="L149" i="20"/>
  <c r="L150" i="20"/>
  <c r="L151" i="20"/>
  <c r="L152" i="20"/>
  <c r="L153" i="20"/>
  <c r="L154" i="20"/>
  <c r="L155" i="20"/>
  <c r="L156" i="20"/>
  <c r="L157" i="20"/>
  <c r="L158" i="20"/>
  <c r="L159" i="20"/>
  <c r="L160" i="20"/>
  <c r="L161" i="20"/>
  <c r="L162" i="20"/>
  <c r="L163" i="20"/>
  <c r="L164" i="20"/>
  <c r="L165" i="20"/>
  <c r="L166" i="20"/>
  <c r="L167" i="20"/>
  <c r="L168" i="20"/>
  <c r="L169" i="20"/>
  <c r="L170" i="20"/>
  <c r="L171" i="20"/>
  <c r="L172" i="20"/>
  <c r="L173" i="20"/>
  <c r="L174" i="20"/>
  <c r="L175" i="20"/>
  <c r="L176" i="20"/>
  <c r="L177" i="20"/>
  <c r="L178" i="20"/>
  <c r="L179" i="20"/>
  <c r="L180" i="20"/>
  <c r="L181" i="20"/>
  <c r="L182" i="20"/>
  <c r="L183" i="20"/>
  <c r="L184" i="20"/>
  <c r="L185" i="20"/>
  <c r="L186" i="20"/>
  <c r="L187" i="20"/>
  <c r="L188" i="20"/>
  <c r="L189" i="20"/>
  <c r="L190" i="20"/>
  <c r="L191" i="20"/>
  <c r="L192" i="20"/>
  <c r="L193" i="20"/>
  <c r="L194" i="20"/>
  <c r="L195" i="20"/>
  <c r="L196" i="20"/>
  <c r="L197" i="20"/>
  <c r="L198" i="20"/>
  <c r="L135" i="22"/>
  <c r="L136" i="22"/>
  <c r="L137" i="22"/>
  <c r="L138" i="22"/>
  <c r="L139" i="22"/>
  <c r="L140" i="22"/>
  <c r="L141" i="22"/>
  <c r="L142" i="22"/>
  <c r="L143" i="22"/>
  <c r="L144" i="22"/>
  <c r="L145" i="22"/>
  <c r="L146" i="22"/>
  <c r="L147" i="22"/>
  <c r="L148" i="22"/>
  <c r="L149" i="22"/>
  <c r="L150" i="22"/>
  <c r="L151" i="22"/>
  <c r="L152" i="22"/>
  <c r="L153" i="22"/>
  <c r="L154" i="22"/>
  <c r="L155" i="22"/>
  <c r="L156" i="22"/>
  <c r="L157" i="22"/>
  <c r="L158" i="22"/>
  <c r="L159" i="22"/>
  <c r="L160" i="22"/>
  <c r="L161" i="22"/>
  <c r="L162" i="22"/>
  <c r="L163" i="22"/>
  <c r="L164" i="22"/>
  <c r="L165" i="22"/>
  <c r="L166" i="22"/>
  <c r="L167" i="22"/>
  <c r="L168" i="22"/>
  <c r="L169" i="22"/>
  <c r="L170" i="22"/>
  <c r="L171" i="22"/>
  <c r="L172" i="22"/>
  <c r="L173" i="22"/>
  <c r="L174" i="22"/>
  <c r="L175" i="22"/>
  <c r="L176" i="22"/>
  <c r="L177" i="22"/>
  <c r="L178" i="22"/>
  <c r="L179" i="22"/>
  <c r="L180" i="22"/>
  <c r="L181" i="22"/>
  <c r="L182" i="22"/>
  <c r="L183" i="22"/>
  <c r="L184" i="22"/>
  <c r="L185" i="22"/>
  <c r="L186" i="22"/>
  <c r="L187" i="22"/>
  <c r="L188" i="22"/>
  <c r="L189" i="22"/>
  <c r="L190" i="22"/>
  <c r="L191" i="22"/>
  <c r="L192" i="22"/>
  <c r="L193" i="22"/>
  <c r="L194" i="22"/>
  <c r="L195" i="22"/>
  <c r="L196" i="22"/>
  <c r="L197" i="22"/>
  <c r="L198" i="22"/>
  <c r="L199" i="22"/>
  <c r="L200" i="22"/>
  <c r="L201" i="22"/>
  <c r="L202" i="22"/>
  <c r="L203" i="22"/>
  <c r="L204" i="22"/>
  <c r="L205" i="22"/>
  <c r="L206" i="22"/>
  <c r="L207" i="22"/>
  <c r="L208" i="22"/>
  <c r="L209" i="22"/>
  <c r="L210" i="22"/>
  <c r="L211" i="22"/>
  <c r="L212" i="22"/>
  <c r="L213" i="22"/>
  <c r="L214" i="22"/>
  <c r="L215" i="22"/>
  <c r="L216" i="22"/>
  <c r="L217" i="22"/>
  <c r="L218" i="22"/>
  <c r="L219" i="22"/>
  <c r="L220" i="22"/>
  <c r="L221" i="22"/>
  <c r="L222" i="22"/>
  <c r="L223" i="22"/>
  <c r="L224" i="22"/>
  <c r="L225" i="22"/>
  <c r="L226" i="22"/>
  <c r="L227" i="22"/>
  <c r="L228" i="22"/>
  <c r="L229" i="22"/>
  <c r="L230" i="22"/>
  <c r="L231" i="22"/>
  <c r="L232" i="22"/>
  <c r="L233" i="22"/>
  <c r="L234" i="22"/>
  <c r="L235" i="22"/>
  <c r="L236" i="22"/>
  <c r="L237" i="22"/>
  <c r="L238" i="22"/>
  <c r="L239" i="22"/>
  <c r="L240" i="22"/>
  <c r="L241" i="22"/>
  <c r="L242" i="22"/>
  <c r="L243" i="22"/>
  <c r="L244" i="22"/>
  <c r="L245" i="22"/>
  <c r="L246" i="22"/>
  <c r="L247" i="22"/>
  <c r="L248" i="22"/>
  <c r="L249" i="22"/>
  <c r="L250" i="22"/>
  <c r="L251" i="22"/>
  <c r="L252" i="22"/>
  <c r="L253" i="22"/>
  <c r="L254" i="22"/>
  <c r="L255" i="22"/>
  <c r="L256" i="22"/>
  <c r="L257" i="22"/>
  <c r="L258" i="22"/>
  <c r="L259" i="22"/>
  <c r="L260" i="22"/>
  <c r="L261" i="22"/>
  <c r="L262" i="22"/>
  <c r="L263" i="22"/>
  <c r="L264" i="22"/>
  <c r="L265" i="22"/>
  <c r="L266" i="22"/>
  <c r="L267" i="22"/>
  <c r="L268" i="22"/>
  <c r="L269" i="22"/>
  <c r="L270" i="22"/>
  <c r="L271" i="22"/>
  <c r="L272" i="22"/>
  <c r="L273" i="22"/>
  <c r="L274" i="22"/>
  <c r="L275" i="22"/>
  <c r="L276" i="22"/>
  <c r="L277" i="22"/>
  <c r="L278" i="22"/>
  <c r="L279" i="22"/>
  <c r="L280" i="22"/>
  <c r="L281" i="22"/>
  <c r="L282" i="22"/>
  <c r="L283" i="22"/>
  <c r="L284" i="22"/>
  <c r="L285" i="22"/>
  <c r="L286" i="22"/>
  <c r="L287" i="22"/>
  <c r="L288" i="22"/>
  <c r="L289" i="22"/>
  <c r="L290" i="22"/>
  <c r="L135" i="23"/>
  <c r="L136" i="23"/>
  <c r="L137" i="23"/>
  <c r="L138" i="23"/>
  <c r="L139" i="23"/>
  <c r="L140" i="23"/>
  <c r="L141" i="23"/>
  <c r="L142" i="23"/>
  <c r="L143" i="23"/>
  <c r="L144" i="23"/>
  <c r="L145" i="23"/>
  <c r="L146" i="23"/>
  <c r="L147" i="23"/>
  <c r="L148" i="23"/>
  <c r="L149" i="23"/>
  <c r="L150" i="23"/>
  <c r="L151" i="23"/>
  <c r="L152" i="23"/>
  <c r="L153" i="23"/>
  <c r="L154" i="23"/>
  <c r="L155" i="23"/>
  <c r="L156" i="23"/>
  <c r="L157" i="23"/>
  <c r="L158" i="23"/>
  <c r="L159" i="23"/>
  <c r="L160" i="23"/>
  <c r="L161" i="23"/>
  <c r="L162" i="23"/>
  <c r="L163" i="23"/>
  <c r="L164" i="23"/>
  <c r="L165" i="23"/>
  <c r="L166" i="23"/>
  <c r="L167" i="23"/>
  <c r="L168" i="23"/>
  <c r="L169" i="23"/>
  <c r="L170" i="23"/>
  <c r="L171" i="23"/>
  <c r="L172" i="23"/>
  <c r="L173" i="23"/>
  <c r="L174" i="23"/>
  <c r="L175" i="23"/>
  <c r="L176" i="23"/>
  <c r="L177" i="23"/>
  <c r="L178" i="23"/>
  <c r="L179" i="23"/>
  <c r="L180" i="23"/>
  <c r="L181" i="23"/>
  <c r="L182" i="23"/>
  <c r="L183" i="23"/>
  <c r="L184" i="23"/>
  <c r="L185" i="23"/>
  <c r="L186" i="23"/>
  <c r="L187" i="23"/>
  <c r="L188" i="23"/>
  <c r="L189" i="23"/>
  <c r="L190" i="23"/>
  <c r="L191" i="23"/>
  <c r="L192" i="23"/>
  <c r="L193" i="23"/>
  <c r="L194" i="23"/>
  <c r="L195" i="23"/>
  <c r="L196" i="23"/>
  <c r="L197" i="23"/>
  <c r="L198" i="23"/>
  <c r="L199" i="23"/>
  <c r="L200" i="23"/>
  <c r="L201" i="23"/>
  <c r="L202" i="23"/>
  <c r="L203" i="23"/>
  <c r="L204" i="23"/>
  <c r="L205" i="23"/>
  <c r="L206" i="23"/>
  <c r="L207" i="23"/>
  <c r="L208" i="23"/>
  <c r="L209" i="23"/>
  <c r="L210" i="23"/>
  <c r="L211" i="23"/>
  <c r="L212" i="23"/>
  <c r="L213" i="23"/>
  <c r="L214" i="23"/>
  <c r="L215" i="23"/>
  <c r="L216" i="23"/>
  <c r="L217" i="23"/>
  <c r="L218" i="23"/>
  <c r="L219" i="23"/>
  <c r="L220" i="23"/>
  <c r="L221" i="23"/>
  <c r="L222" i="23"/>
  <c r="L223" i="23"/>
  <c r="L224" i="23"/>
  <c r="L225" i="23"/>
  <c r="L226" i="23"/>
  <c r="L227" i="23"/>
  <c r="L228" i="23"/>
  <c r="L229" i="23"/>
  <c r="L230" i="23"/>
  <c r="L231" i="23"/>
  <c r="L232" i="23"/>
  <c r="L233" i="23"/>
  <c r="L234" i="23"/>
  <c r="L235" i="23"/>
  <c r="L236" i="23"/>
  <c r="L237" i="23"/>
  <c r="L238" i="23"/>
  <c r="L239" i="23"/>
  <c r="L240" i="23"/>
  <c r="L241" i="23"/>
  <c r="L242" i="23"/>
  <c r="L243" i="23"/>
  <c r="L244" i="23"/>
  <c r="L245" i="23"/>
  <c r="L246" i="23"/>
  <c r="L247" i="23"/>
  <c r="L248" i="23"/>
  <c r="L249" i="23"/>
  <c r="L250" i="23"/>
  <c r="L135" i="24"/>
  <c r="L136" i="24"/>
  <c r="L137" i="24"/>
  <c r="L138" i="24"/>
  <c r="L139" i="24"/>
  <c r="L140" i="24"/>
  <c r="L141" i="24"/>
  <c r="L142" i="24"/>
  <c r="L143" i="24"/>
  <c r="L144" i="24"/>
  <c r="L145" i="24"/>
  <c r="L146" i="24"/>
  <c r="L147" i="24"/>
  <c r="L148" i="24"/>
  <c r="L149" i="24"/>
  <c r="L150" i="24"/>
  <c r="L151" i="24"/>
  <c r="L152" i="24"/>
  <c r="L153" i="24"/>
  <c r="L154" i="24"/>
  <c r="L155" i="24"/>
  <c r="L156" i="24"/>
  <c r="L157" i="24"/>
  <c r="L158" i="24"/>
  <c r="L159" i="24"/>
  <c r="L160" i="24"/>
  <c r="L161" i="24"/>
  <c r="L162" i="24"/>
  <c r="L163" i="24"/>
  <c r="L164" i="24"/>
  <c r="L165" i="24"/>
  <c r="L166" i="24"/>
  <c r="L167" i="24"/>
  <c r="L168" i="24"/>
  <c r="L169" i="24"/>
  <c r="L170" i="24"/>
  <c r="L171" i="24"/>
  <c r="L172" i="24"/>
  <c r="L173" i="24"/>
  <c r="L174" i="24"/>
  <c r="L175" i="24"/>
  <c r="L176" i="24"/>
  <c r="L178" i="24"/>
  <c r="L179" i="24"/>
  <c r="L180" i="24"/>
  <c r="L181" i="24"/>
  <c r="L182" i="24"/>
  <c r="L183" i="24"/>
  <c r="L184" i="24"/>
  <c r="L185" i="24"/>
  <c r="L186" i="24"/>
  <c r="L187" i="24"/>
  <c r="L188" i="24"/>
  <c r="L189" i="24"/>
  <c r="L190" i="24"/>
  <c r="L191" i="24"/>
  <c r="L192" i="24"/>
  <c r="L193" i="24"/>
  <c r="L194" i="24"/>
  <c r="L195" i="24"/>
  <c r="L196" i="24"/>
  <c r="L197" i="24"/>
  <c r="L198" i="24"/>
  <c r="L199" i="24"/>
  <c r="L200" i="24"/>
  <c r="L201" i="24"/>
  <c r="L202" i="24"/>
  <c r="L203" i="24"/>
  <c r="L204" i="24"/>
  <c r="L205" i="24"/>
  <c r="L206" i="24"/>
  <c r="L207" i="24"/>
  <c r="L208" i="24"/>
  <c r="L209" i="24"/>
  <c r="L210" i="24"/>
  <c r="L211" i="24"/>
  <c r="L212" i="24"/>
  <c r="L213" i="24"/>
  <c r="L214" i="24"/>
  <c r="L215" i="24"/>
  <c r="L216" i="24"/>
  <c r="L217" i="24"/>
  <c r="L218" i="24"/>
  <c r="L219" i="24"/>
  <c r="L220" i="24"/>
  <c r="L221" i="24"/>
  <c r="L222" i="24"/>
  <c r="L223" i="24"/>
  <c r="L224" i="24"/>
  <c r="L225" i="24"/>
  <c r="L226" i="24"/>
  <c r="L227" i="24"/>
  <c r="L228" i="24"/>
  <c r="L229" i="24"/>
  <c r="L230" i="24"/>
  <c r="L231" i="24"/>
  <c r="L232" i="24"/>
  <c r="L233" i="24"/>
  <c r="L234" i="24"/>
  <c r="L235" i="24"/>
  <c r="L236" i="24"/>
  <c r="L237" i="24"/>
  <c r="L238" i="24"/>
  <c r="L239" i="24"/>
  <c r="L240" i="24"/>
  <c r="L241" i="24"/>
  <c r="L242" i="24"/>
  <c r="L243" i="24"/>
  <c r="L244" i="24"/>
  <c r="L245" i="24"/>
  <c r="L246" i="24"/>
  <c r="L247" i="24"/>
  <c r="L248" i="24"/>
  <c r="L249" i="24"/>
  <c r="L250" i="24"/>
  <c r="L251" i="24"/>
  <c r="L252" i="24"/>
  <c r="L253" i="24"/>
  <c r="L254" i="24"/>
  <c r="L255" i="24"/>
  <c r="L256" i="24"/>
  <c r="L257" i="24"/>
  <c r="L258" i="24"/>
  <c r="L259" i="24"/>
  <c r="L260" i="24"/>
  <c r="L261" i="24"/>
  <c r="L262" i="24"/>
  <c r="L263" i="24"/>
  <c r="L264" i="24"/>
  <c r="L265" i="24"/>
  <c r="L266" i="24"/>
  <c r="L267" i="24"/>
  <c r="L268" i="24"/>
  <c r="L269" i="24"/>
  <c r="L270" i="24"/>
  <c r="L271" i="24"/>
  <c r="L272" i="24"/>
  <c r="L273" i="24"/>
  <c r="L274" i="24"/>
  <c r="L275" i="24"/>
  <c r="L276" i="24"/>
  <c r="L277" i="24"/>
  <c r="L278" i="24"/>
  <c r="L279" i="24"/>
  <c r="L280" i="24"/>
  <c r="L281" i="24"/>
  <c r="L282" i="24"/>
  <c r="L283" i="24"/>
  <c r="L284" i="24"/>
  <c r="L285" i="24"/>
  <c r="L240" i="3"/>
  <c r="L241" i="3"/>
  <c r="J135" i="40"/>
  <c r="J136" i="40"/>
  <c r="J137" i="40"/>
  <c r="J138" i="40"/>
  <c r="J139" i="40"/>
  <c r="J140" i="40"/>
  <c r="J141" i="40"/>
  <c r="J142" i="40"/>
  <c r="J143" i="40"/>
  <c r="J144" i="40"/>
  <c r="J145" i="40"/>
  <c r="J146" i="40"/>
  <c r="J147" i="40"/>
  <c r="J148" i="40"/>
  <c r="J149" i="40"/>
  <c r="J150" i="40"/>
  <c r="J151" i="40"/>
  <c r="J152" i="40"/>
  <c r="J153" i="40"/>
  <c r="J154" i="40"/>
  <c r="J333" i="40"/>
  <c r="J334" i="40"/>
  <c r="J317" i="5"/>
  <c r="J318" i="5"/>
  <c r="J135" i="7"/>
  <c r="J136" i="7"/>
  <c r="J137" i="7"/>
  <c r="J138" i="7"/>
  <c r="J139" i="7"/>
  <c r="J140" i="7"/>
  <c r="J141" i="7"/>
  <c r="J142" i="7"/>
  <c r="J143" i="7"/>
  <c r="J144" i="7"/>
  <c r="J145" i="7"/>
  <c r="J146" i="7"/>
  <c r="J147" i="7"/>
  <c r="J148" i="7"/>
  <c r="J149" i="7"/>
  <c r="J150" i="7"/>
  <c r="J151" i="7"/>
  <c r="J152" i="7"/>
  <c r="J153" i="7"/>
  <c r="J154" i="7"/>
  <c r="J155" i="7"/>
  <c r="J156" i="7"/>
  <c r="J157" i="7"/>
  <c r="J158" i="7"/>
  <c r="J159" i="7"/>
  <c r="J160" i="7"/>
  <c r="J161" i="7"/>
  <c r="J162" i="7"/>
  <c r="J163" i="7"/>
  <c r="J164" i="7"/>
  <c r="J165" i="7"/>
  <c r="J166" i="7"/>
  <c r="J167" i="7"/>
  <c r="J168" i="7"/>
  <c r="J169" i="7"/>
  <c r="J170" i="7"/>
  <c r="J171" i="7"/>
  <c r="J172" i="7"/>
  <c r="J173" i="7"/>
  <c r="J174" i="7"/>
  <c r="J175" i="7"/>
  <c r="J176" i="7"/>
  <c r="J177" i="7"/>
  <c r="J178" i="7"/>
  <c r="J179" i="7"/>
  <c r="J180" i="7"/>
  <c r="J181" i="7"/>
  <c r="J182" i="7"/>
  <c r="J183" i="7"/>
  <c r="J184" i="7"/>
  <c r="J185" i="7"/>
  <c r="J186" i="7"/>
  <c r="J187" i="7"/>
  <c r="J188" i="7"/>
  <c r="J189" i="7"/>
  <c r="J190" i="7"/>
  <c r="J191" i="7"/>
  <c r="J192" i="7"/>
  <c r="J193" i="7"/>
  <c r="J194" i="7"/>
  <c r="J195" i="7"/>
  <c r="J196" i="7"/>
  <c r="J197" i="7"/>
  <c r="J198" i="7"/>
  <c r="J199" i="7"/>
  <c r="J200" i="7"/>
  <c r="J201" i="7"/>
  <c r="J202" i="7"/>
  <c r="J203" i="7"/>
  <c r="J204" i="7"/>
  <c r="J205" i="7"/>
  <c r="J206" i="7"/>
  <c r="J97" i="9"/>
  <c r="J98" i="9"/>
  <c r="J99" i="9"/>
  <c r="J100" i="9"/>
  <c r="J101" i="9"/>
  <c r="J102" i="9"/>
  <c r="J103" i="9"/>
  <c r="J104" i="9"/>
  <c r="J105" i="9"/>
  <c r="J106" i="9"/>
  <c r="J107" i="9"/>
  <c r="J108" i="9"/>
  <c r="J109" i="9"/>
  <c r="J110" i="9"/>
  <c r="J111" i="9"/>
  <c r="J112" i="9"/>
  <c r="J113" i="9"/>
  <c r="J114" i="9"/>
  <c r="J115" i="9"/>
  <c r="J116" i="9"/>
  <c r="J117" i="9"/>
  <c r="J118" i="9"/>
  <c r="J119" i="9"/>
  <c r="J120" i="9"/>
  <c r="J121" i="9"/>
  <c r="J122" i="9"/>
  <c r="J123" i="9"/>
  <c r="J124" i="9"/>
  <c r="J125" i="9"/>
  <c r="J126" i="9"/>
  <c r="J127" i="9"/>
  <c r="J128" i="9"/>
  <c r="J129" i="9"/>
  <c r="J130" i="9"/>
  <c r="J131" i="9"/>
  <c r="J132" i="9"/>
  <c r="J133" i="9"/>
  <c r="J134" i="9"/>
  <c r="J135" i="9"/>
  <c r="J136" i="9"/>
  <c r="J137" i="9"/>
  <c r="J138" i="9"/>
  <c r="J139" i="9"/>
  <c r="J140" i="9"/>
  <c r="J141" i="9"/>
  <c r="J142" i="9"/>
  <c r="J143" i="9"/>
  <c r="J144" i="9"/>
  <c r="J145" i="9"/>
  <c r="J146" i="9"/>
  <c r="J147" i="9"/>
  <c r="J148" i="9"/>
  <c r="J149" i="9"/>
  <c r="J150" i="9"/>
  <c r="J151" i="9"/>
  <c r="J152" i="9"/>
  <c r="J153" i="9"/>
  <c r="J154" i="9"/>
  <c r="J155" i="9"/>
  <c r="J156" i="9"/>
  <c r="J157" i="9"/>
  <c r="J158" i="9"/>
  <c r="J159" i="9"/>
  <c r="J160" i="9"/>
  <c r="J161" i="9"/>
  <c r="J162" i="9"/>
  <c r="J163" i="9"/>
  <c r="J164" i="9"/>
  <c r="J165" i="9"/>
  <c r="J166" i="9"/>
  <c r="J167" i="9"/>
  <c r="J168" i="9"/>
  <c r="J169" i="9"/>
  <c r="J170" i="9"/>
  <c r="J171" i="9"/>
  <c r="J172" i="9"/>
  <c r="J173" i="9"/>
  <c r="J174" i="9"/>
  <c r="J175" i="9"/>
  <c r="J176" i="9"/>
  <c r="J177" i="9"/>
  <c r="J178" i="9"/>
  <c r="J179" i="9"/>
  <c r="J180" i="9"/>
  <c r="J181" i="9"/>
  <c r="J182" i="9"/>
  <c r="J183" i="9"/>
  <c r="J184" i="9"/>
  <c r="J185" i="9"/>
  <c r="J186" i="9"/>
  <c r="J187" i="9"/>
  <c r="J53" i="11"/>
  <c r="J54" i="11"/>
  <c r="J55" i="11"/>
  <c r="J56" i="11"/>
  <c r="J57" i="11"/>
  <c r="J58" i="11"/>
  <c r="J59" i="11"/>
  <c r="J60" i="11"/>
  <c r="J61" i="11"/>
  <c r="J62" i="11"/>
  <c r="J63" i="11"/>
  <c r="J64" i="11"/>
  <c r="J65" i="11"/>
  <c r="J66" i="11"/>
  <c r="J67" i="11"/>
  <c r="J68" i="11"/>
  <c r="J69" i="11"/>
  <c r="J70" i="11"/>
  <c r="J71" i="11"/>
  <c r="J72" i="11"/>
  <c r="J73" i="11"/>
  <c r="J74" i="11"/>
  <c r="J75" i="11"/>
  <c r="J76" i="11"/>
  <c r="J77" i="11"/>
  <c r="J78" i="11"/>
  <c r="J79" i="11"/>
  <c r="J80" i="11"/>
  <c r="J81" i="11"/>
  <c r="J82" i="11"/>
  <c r="J83" i="11"/>
  <c r="J84" i="11"/>
  <c r="J85" i="11"/>
  <c r="J86" i="11"/>
  <c r="J87" i="11"/>
  <c r="J88" i="11"/>
  <c r="J89" i="11"/>
  <c r="J90" i="11"/>
  <c r="J91" i="11"/>
  <c r="J92" i="11"/>
  <c r="J93" i="11"/>
  <c r="J94" i="11"/>
  <c r="J95" i="11"/>
  <c r="J96" i="11"/>
  <c r="J97" i="11"/>
  <c r="J98" i="11"/>
  <c r="J99" i="11"/>
  <c r="J100" i="11"/>
  <c r="J102" i="11"/>
  <c r="J103" i="11"/>
  <c r="J104" i="11"/>
  <c r="J105" i="11"/>
  <c r="J106" i="11"/>
  <c r="J107" i="11"/>
  <c r="J108" i="11"/>
  <c r="J109" i="11"/>
  <c r="J110" i="11"/>
  <c r="J111" i="11"/>
  <c r="J112" i="11"/>
  <c r="J113" i="11"/>
  <c r="J114" i="11"/>
  <c r="J115" i="11"/>
  <c r="J116" i="11"/>
  <c r="J117" i="11"/>
  <c r="J118" i="11"/>
  <c r="J119" i="11"/>
  <c r="J120" i="11"/>
  <c r="J121" i="11"/>
  <c r="J122" i="11"/>
  <c r="J123" i="11"/>
  <c r="J124" i="11"/>
  <c r="J125" i="11"/>
  <c r="J126" i="11"/>
  <c r="J127" i="11"/>
  <c r="J128" i="11"/>
  <c r="J129" i="11"/>
  <c r="J130" i="11"/>
  <c r="J131" i="11"/>
  <c r="J132" i="11"/>
  <c r="J133" i="11"/>
  <c r="J134" i="11"/>
  <c r="J135" i="11"/>
  <c r="J136" i="11"/>
  <c r="J137" i="11"/>
  <c r="J138" i="11"/>
  <c r="J139" i="11"/>
  <c r="J140" i="11"/>
  <c r="J141" i="11"/>
  <c r="J142" i="11"/>
  <c r="J143" i="11"/>
  <c r="J144" i="11"/>
  <c r="J145" i="11"/>
  <c r="J146" i="11"/>
  <c r="J147" i="11"/>
  <c r="J148" i="11"/>
  <c r="J149" i="11"/>
  <c r="J150" i="11"/>
  <c r="J151" i="11"/>
  <c r="J152" i="11"/>
  <c r="J153" i="11"/>
  <c r="J154" i="11"/>
  <c r="J155" i="11"/>
  <c r="J156" i="11"/>
  <c r="J157" i="11"/>
  <c r="J158" i="11"/>
  <c r="J159" i="11"/>
  <c r="J160" i="11"/>
  <c r="J161" i="11"/>
  <c r="J162" i="11"/>
  <c r="J163" i="11"/>
  <c r="J164" i="11"/>
  <c r="J165" i="11"/>
  <c r="J166" i="11"/>
  <c r="J167" i="11"/>
  <c r="J168" i="11"/>
  <c r="J169" i="11"/>
  <c r="J170" i="11"/>
  <c r="J171" i="11"/>
  <c r="J172" i="11"/>
  <c r="J173" i="11"/>
  <c r="J174" i="11"/>
  <c r="J175" i="11"/>
  <c r="J176" i="11"/>
  <c r="J177" i="11"/>
  <c r="J178" i="11"/>
  <c r="J179" i="11"/>
  <c r="J180" i="11"/>
  <c r="J181" i="11"/>
  <c r="J182" i="11"/>
  <c r="J183" i="11"/>
  <c r="J184" i="11"/>
  <c r="J185" i="11"/>
  <c r="J186" i="11"/>
  <c r="J187" i="11"/>
  <c r="J188" i="11"/>
  <c r="J189" i="11"/>
  <c r="J190" i="11"/>
  <c r="J191" i="11"/>
  <c r="J192" i="11"/>
  <c r="J193" i="11"/>
  <c r="J194" i="11"/>
  <c r="J195" i="11"/>
  <c r="J196" i="11"/>
  <c r="J197" i="11"/>
  <c r="J198" i="11"/>
  <c r="J199" i="11"/>
  <c r="J200" i="11"/>
  <c r="J201" i="11"/>
  <c r="J202" i="11"/>
  <c r="J203" i="11"/>
  <c r="J204" i="11"/>
  <c r="J205" i="11"/>
  <c r="J206" i="11"/>
  <c r="J207" i="11"/>
  <c r="J208" i="11"/>
  <c r="J209" i="11"/>
  <c r="J250" i="11"/>
  <c r="J251" i="11"/>
  <c r="J135" i="12"/>
  <c r="J136" i="12"/>
  <c r="J137" i="12"/>
  <c r="J138" i="12"/>
  <c r="J139" i="12"/>
  <c r="J140" i="12"/>
  <c r="J141" i="12"/>
  <c r="J142" i="12"/>
  <c r="J143" i="12"/>
  <c r="J144" i="12"/>
  <c r="J145" i="12"/>
  <c r="J146" i="12"/>
  <c r="J147" i="12"/>
  <c r="J148" i="12"/>
  <c r="J149" i="12"/>
  <c r="J150" i="12"/>
  <c r="J151" i="12"/>
  <c r="J152" i="12"/>
  <c r="J153" i="12"/>
  <c r="J154" i="12"/>
  <c r="J155" i="12"/>
  <c r="J156" i="12"/>
  <c r="J157" i="12"/>
  <c r="J158" i="12"/>
  <c r="J159" i="12"/>
  <c r="J160" i="12"/>
  <c r="J161" i="12"/>
  <c r="J162" i="12"/>
  <c r="J163" i="12"/>
  <c r="J164" i="12"/>
  <c r="J165" i="12"/>
  <c r="J166" i="12"/>
  <c r="J167" i="12"/>
  <c r="J168" i="12"/>
  <c r="J169" i="12"/>
  <c r="J170" i="12"/>
  <c r="J171" i="12"/>
  <c r="J172" i="12"/>
  <c r="J173" i="12"/>
  <c r="J174" i="12"/>
  <c r="J175" i="12"/>
  <c r="J176" i="12"/>
  <c r="J177" i="12"/>
  <c r="J178" i="12"/>
  <c r="J179" i="12"/>
  <c r="J180" i="12"/>
  <c r="J181" i="12"/>
  <c r="J182" i="12"/>
  <c r="J183" i="12"/>
  <c r="J184" i="12"/>
  <c r="J185" i="12"/>
  <c r="J186" i="12"/>
  <c r="J187" i="12"/>
  <c r="J188" i="12"/>
  <c r="J189" i="12"/>
  <c r="J190" i="12"/>
  <c r="J191" i="12"/>
  <c r="J192" i="12"/>
  <c r="J193" i="12"/>
  <c r="J194" i="12"/>
  <c r="J195" i="12"/>
  <c r="J196" i="12"/>
  <c r="J197" i="12"/>
  <c r="J198" i="12"/>
  <c r="J199" i="12"/>
  <c r="J200" i="12"/>
  <c r="J201" i="12"/>
  <c r="J202" i="12"/>
  <c r="J203" i="12"/>
  <c r="J204" i="12"/>
  <c r="J205" i="12"/>
  <c r="J206" i="12"/>
  <c r="J207" i="12"/>
  <c r="J208" i="12"/>
  <c r="J209" i="12"/>
  <c r="J210" i="12"/>
  <c r="J211" i="12"/>
  <c r="J212" i="12"/>
  <c r="J213" i="12"/>
  <c r="J214" i="12"/>
  <c r="J215" i="12"/>
  <c r="J216" i="12"/>
  <c r="J217" i="12"/>
  <c r="J218" i="12"/>
  <c r="J219" i="12"/>
  <c r="J220" i="12"/>
  <c r="J221" i="12"/>
  <c r="J222" i="12"/>
  <c r="J223" i="12"/>
  <c r="J224" i="12"/>
  <c r="J225" i="12"/>
  <c r="J226" i="12"/>
  <c r="J227" i="12"/>
  <c r="J228" i="12"/>
  <c r="J229" i="12"/>
  <c r="J230" i="12"/>
  <c r="J231" i="12"/>
  <c r="J232" i="12"/>
  <c r="J233" i="12"/>
  <c r="J234" i="12"/>
  <c r="J235" i="12"/>
  <c r="J236" i="12"/>
  <c r="J237" i="12"/>
  <c r="J238" i="12"/>
  <c r="J239" i="12"/>
  <c r="J240" i="12"/>
  <c r="J241" i="12"/>
  <c r="J242" i="12"/>
  <c r="J243" i="12"/>
  <c r="J244" i="12"/>
  <c r="J245" i="12"/>
  <c r="J246" i="12"/>
  <c r="J247" i="12"/>
  <c r="J248" i="12"/>
  <c r="J249" i="12"/>
  <c r="J250" i="12"/>
  <c r="J251" i="12"/>
  <c r="J252" i="12"/>
  <c r="J253" i="12"/>
  <c r="J254" i="12"/>
  <c r="J255" i="12"/>
  <c r="J256" i="12"/>
  <c r="J257" i="12"/>
  <c r="J258" i="12"/>
  <c r="J259" i="12"/>
  <c r="J260" i="12"/>
  <c r="J261" i="12"/>
  <c r="J262" i="12"/>
  <c r="J263" i="12"/>
  <c r="J264" i="12"/>
  <c r="J265" i="12"/>
  <c r="J266" i="12"/>
  <c r="J267" i="12"/>
  <c r="J268" i="12"/>
  <c r="J269" i="12"/>
  <c r="J270" i="12"/>
  <c r="J271" i="12"/>
  <c r="J272" i="12"/>
  <c r="J273" i="12"/>
  <c r="J274" i="12"/>
  <c r="J275" i="12"/>
  <c r="J276" i="12"/>
  <c r="J277" i="12"/>
  <c r="J278" i="12"/>
  <c r="J279" i="12"/>
  <c r="J280" i="12"/>
  <c r="J281" i="12"/>
  <c r="J282" i="12"/>
  <c r="J283" i="12"/>
  <c r="J284" i="12"/>
  <c r="J285" i="12"/>
  <c r="J286" i="12"/>
  <c r="J287" i="12"/>
  <c r="J288" i="12"/>
  <c r="J289" i="12"/>
  <c r="J290" i="12"/>
  <c r="J291" i="12"/>
  <c r="J292" i="12"/>
  <c r="J293" i="12"/>
  <c r="J294" i="12"/>
  <c r="J135" i="13"/>
  <c r="J136" i="13"/>
  <c r="J137" i="13"/>
  <c r="J138" i="13"/>
  <c r="J139" i="13"/>
  <c r="J140" i="13"/>
  <c r="J141" i="13"/>
  <c r="J142" i="13"/>
  <c r="J143" i="13"/>
  <c r="J144" i="13"/>
  <c r="J145" i="13"/>
  <c r="J146" i="13"/>
  <c r="J147" i="13"/>
  <c r="J148" i="13"/>
  <c r="J149" i="13"/>
  <c r="J150" i="13"/>
  <c r="J151" i="13"/>
  <c r="J152" i="13"/>
  <c r="J153" i="13"/>
  <c r="J154" i="13"/>
  <c r="J155" i="13"/>
  <c r="J156" i="13"/>
  <c r="J157" i="13"/>
  <c r="J158" i="13"/>
  <c r="J159" i="13"/>
  <c r="J160" i="13"/>
  <c r="J161" i="13"/>
  <c r="J162" i="13"/>
  <c r="J163" i="13"/>
  <c r="J164" i="13"/>
  <c r="J165" i="13"/>
  <c r="J166" i="13"/>
  <c r="J167" i="13"/>
  <c r="J168" i="13"/>
  <c r="J169" i="13"/>
  <c r="J170" i="13"/>
  <c r="J171" i="13"/>
  <c r="J172" i="13"/>
  <c r="J173" i="13"/>
  <c r="J174" i="13"/>
  <c r="J175" i="13"/>
  <c r="J176" i="13"/>
  <c r="J177" i="13"/>
  <c r="J178" i="13"/>
  <c r="J179" i="13"/>
  <c r="J180" i="13"/>
  <c r="J181" i="13"/>
  <c r="J182" i="13"/>
  <c r="J183" i="13"/>
  <c r="J184" i="13"/>
  <c r="J185" i="13"/>
  <c r="J186" i="13"/>
  <c r="J187" i="13"/>
  <c r="J188" i="13"/>
  <c r="J189" i="13"/>
  <c r="J190" i="13"/>
  <c r="J191" i="13"/>
  <c r="J192" i="13"/>
  <c r="J193" i="13"/>
  <c r="J194" i="13"/>
  <c r="J195" i="13"/>
  <c r="J196" i="13"/>
  <c r="J197" i="13"/>
  <c r="J198" i="13"/>
  <c r="J199" i="13"/>
  <c r="J200" i="13"/>
  <c r="J201" i="13"/>
  <c r="J202" i="13"/>
  <c r="J203" i="13"/>
  <c r="J204" i="13"/>
  <c r="J205" i="13"/>
  <c r="J206" i="13"/>
  <c r="J207" i="13"/>
  <c r="J208" i="13"/>
  <c r="J209" i="13"/>
  <c r="J210" i="13"/>
  <c r="J211" i="13"/>
  <c r="J212" i="13"/>
  <c r="J213" i="13"/>
  <c r="J214" i="13"/>
  <c r="J215" i="13"/>
  <c r="J216" i="13"/>
  <c r="J217" i="13"/>
  <c r="J218" i="13"/>
  <c r="J219" i="13"/>
  <c r="J220" i="13"/>
  <c r="J221" i="13"/>
  <c r="J222" i="13"/>
  <c r="J223" i="13"/>
  <c r="J224" i="13"/>
  <c r="J225" i="13"/>
  <c r="J226" i="13"/>
  <c r="J227" i="13"/>
  <c r="J228" i="13"/>
  <c r="J229" i="13"/>
  <c r="J230" i="13"/>
  <c r="J231" i="13"/>
  <c r="J232" i="13"/>
  <c r="J233" i="13"/>
  <c r="J234" i="13"/>
  <c r="J235" i="13"/>
  <c r="J236" i="13"/>
  <c r="J237" i="13"/>
  <c r="J238" i="13"/>
  <c r="J239" i="13"/>
  <c r="J240" i="13"/>
  <c r="J241" i="13"/>
  <c r="J242" i="13"/>
  <c r="J243" i="13"/>
  <c r="J244" i="13"/>
  <c r="J245" i="13"/>
  <c r="J246" i="13"/>
  <c r="J247" i="13"/>
  <c r="J248" i="13"/>
  <c r="J249" i="13"/>
  <c r="J250" i="13"/>
  <c r="J251" i="13"/>
  <c r="J252" i="13"/>
  <c r="J253" i="13"/>
  <c r="J254" i="13"/>
  <c r="J255" i="13"/>
  <c r="J256" i="13"/>
  <c r="J257" i="13"/>
  <c r="J258" i="13"/>
  <c r="J259" i="13"/>
  <c r="J260" i="13"/>
  <c r="J261" i="13"/>
  <c r="J262" i="13"/>
  <c r="J263" i="13"/>
  <c r="J264" i="13"/>
  <c r="J265" i="13"/>
  <c r="J266" i="13"/>
  <c r="J267" i="13"/>
  <c r="J268" i="13"/>
  <c r="J269" i="13"/>
  <c r="J332" i="13"/>
  <c r="J333" i="13"/>
  <c r="J135" i="17"/>
  <c r="J136" i="17"/>
  <c r="J137" i="17"/>
  <c r="J138" i="17"/>
  <c r="J139" i="17"/>
  <c r="J140" i="17"/>
  <c r="J141" i="17"/>
  <c r="J142" i="17"/>
  <c r="J143" i="17"/>
  <c r="J144" i="17"/>
  <c r="J145" i="17"/>
  <c r="J146" i="17"/>
  <c r="J147" i="17"/>
  <c r="J148" i="17"/>
  <c r="J149" i="17"/>
  <c r="J150" i="17"/>
  <c r="J151" i="17"/>
  <c r="J152" i="17"/>
  <c r="J153" i="17"/>
  <c r="J154" i="17"/>
  <c r="J155" i="17"/>
  <c r="J156" i="17"/>
  <c r="J157" i="17"/>
  <c r="J158" i="17"/>
  <c r="J159" i="17"/>
  <c r="J160" i="17"/>
  <c r="J161" i="17"/>
  <c r="J162" i="17"/>
  <c r="J163" i="17"/>
  <c r="J164" i="17"/>
  <c r="J165" i="17"/>
  <c r="J166" i="17"/>
  <c r="J167" i="17"/>
  <c r="J168" i="17"/>
  <c r="J169" i="17"/>
  <c r="J170" i="17"/>
  <c r="J171" i="17"/>
  <c r="J172" i="17"/>
  <c r="J173" i="17"/>
  <c r="J174" i="17"/>
  <c r="J175" i="17"/>
  <c r="J176" i="17"/>
  <c r="J177" i="17"/>
  <c r="J178" i="17"/>
  <c r="J179" i="17"/>
  <c r="J180" i="17"/>
  <c r="J181" i="17"/>
  <c r="J182" i="17"/>
  <c r="J183" i="17"/>
  <c r="J184" i="17"/>
  <c r="J185" i="17"/>
  <c r="J186" i="17"/>
  <c r="J187" i="17"/>
  <c r="J188" i="17"/>
  <c r="J189" i="17"/>
  <c r="J190" i="17"/>
  <c r="J191" i="17"/>
  <c r="J192" i="17"/>
  <c r="J193" i="17"/>
  <c r="J194" i="17"/>
  <c r="J195" i="17"/>
  <c r="J196" i="17"/>
  <c r="J197" i="17"/>
  <c r="J198" i="17"/>
  <c r="J199" i="17"/>
  <c r="J200" i="17"/>
  <c r="J201" i="17"/>
  <c r="J202" i="17"/>
  <c r="J203" i="17"/>
  <c r="J204" i="17"/>
  <c r="J205" i="17"/>
  <c r="J206" i="17"/>
  <c r="J207" i="17"/>
  <c r="J208" i="17"/>
  <c r="J209" i="17"/>
  <c r="J210" i="17"/>
  <c r="J211" i="17"/>
  <c r="J212" i="17"/>
  <c r="J213" i="17"/>
  <c r="J214" i="17"/>
  <c r="J215" i="17"/>
  <c r="J216" i="17"/>
  <c r="J217" i="17"/>
  <c r="J218" i="17"/>
  <c r="J219" i="17"/>
  <c r="J220" i="17"/>
  <c r="J221" i="17"/>
  <c r="J222" i="17"/>
  <c r="J223" i="17"/>
  <c r="J224" i="17"/>
  <c r="J225" i="17"/>
  <c r="J226" i="17"/>
  <c r="J227" i="17"/>
  <c r="J228" i="17"/>
  <c r="J229" i="17"/>
  <c r="J230" i="17"/>
  <c r="J231" i="17"/>
  <c r="J232" i="17"/>
  <c r="J233" i="17"/>
  <c r="J234" i="17"/>
  <c r="J235" i="17"/>
  <c r="J236" i="17"/>
  <c r="J237" i="17"/>
  <c r="J238" i="17"/>
  <c r="J239" i="17"/>
  <c r="J240" i="17"/>
  <c r="J241" i="17"/>
  <c r="J242" i="17"/>
  <c r="J243" i="17"/>
  <c r="J244" i="17"/>
  <c r="J245" i="17"/>
  <c r="J135" i="18"/>
  <c r="J136" i="18"/>
  <c r="J137" i="18"/>
  <c r="J138" i="18"/>
  <c r="J139" i="18"/>
  <c r="J140" i="18"/>
  <c r="J141" i="18"/>
  <c r="J142" i="18"/>
  <c r="J143" i="18"/>
  <c r="J144" i="18"/>
  <c r="J145" i="18"/>
  <c r="J146" i="18"/>
  <c r="J147" i="18"/>
  <c r="J148" i="18"/>
  <c r="J149" i="18"/>
  <c r="J150" i="18"/>
  <c r="J151" i="18"/>
  <c r="J152" i="18"/>
  <c r="J153" i="18"/>
  <c r="J154" i="18"/>
  <c r="J155" i="18"/>
  <c r="J156" i="18"/>
  <c r="J157" i="18"/>
  <c r="J158" i="18"/>
  <c r="J159" i="18"/>
  <c r="J160" i="18"/>
  <c r="J161" i="18"/>
  <c r="J162" i="18"/>
  <c r="J163" i="18"/>
  <c r="J164" i="18"/>
  <c r="J165" i="18"/>
  <c r="J166" i="18"/>
  <c r="J167" i="18"/>
  <c r="J168" i="18"/>
  <c r="J169" i="18"/>
  <c r="J170" i="18"/>
  <c r="J171" i="18"/>
  <c r="J172" i="18"/>
  <c r="J173" i="18"/>
  <c r="J174" i="18"/>
  <c r="J175" i="18"/>
  <c r="J176" i="18"/>
  <c r="J177" i="18"/>
  <c r="J178" i="18"/>
  <c r="J179" i="18"/>
  <c r="J180" i="18"/>
  <c r="J181" i="18"/>
  <c r="J182" i="18"/>
  <c r="J183" i="18"/>
  <c r="J184" i="18"/>
  <c r="J185" i="18"/>
  <c r="J186" i="18"/>
  <c r="J187" i="18"/>
  <c r="J188" i="18"/>
  <c r="J189" i="18"/>
  <c r="J190" i="18"/>
  <c r="J191" i="18"/>
  <c r="J192" i="18"/>
  <c r="J193" i="18"/>
  <c r="J194" i="18"/>
  <c r="J195" i="18"/>
  <c r="J196" i="18"/>
  <c r="J197" i="18"/>
  <c r="J198" i="18"/>
  <c r="J199" i="18"/>
  <c r="J200" i="18"/>
  <c r="J201" i="18"/>
  <c r="J202" i="18"/>
  <c r="J203" i="18"/>
  <c r="J204" i="18"/>
  <c r="J205" i="18"/>
  <c r="J206" i="18"/>
  <c r="J207" i="18"/>
  <c r="J208" i="18"/>
  <c r="J209" i="18"/>
  <c r="J210" i="18"/>
  <c r="J211" i="18"/>
  <c r="J212" i="18"/>
  <c r="J213" i="18"/>
  <c r="J214" i="18"/>
  <c r="J215" i="18"/>
  <c r="J216" i="18"/>
  <c r="J217" i="18"/>
  <c r="J218" i="18"/>
  <c r="J219" i="18"/>
  <c r="J220" i="18"/>
  <c r="J221" i="18"/>
  <c r="J222" i="18"/>
  <c r="J223" i="18"/>
  <c r="J224" i="18"/>
  <c r="J225" i="18"/>
  <c r="J226" i="18"/>
  <c r="J227" i="18"/>
  <c r="J228" i="18"/>
  <c r="J229" i="18"/>
  <c r="J230" i="18"/>
  <c r="J231" i="18"/>
  <c r="J232" i="18"/>
  <c r="J233" i="18"/>
  <c r="J234" i="18"/>
  <c r="J235" i="18"/>
  <c r="J236" i="18"/>
  <c r="J237" i="18"/>
  <c r="J238" i="18"/>
  <c r="J239" i="18"/>
  <c r="J240" i="18"/>
  <c r="J241" i="18"/>
  <c r="J242" i="18"/>
  <c r="J243" i="18"/>
  <c r="J244" i="18"/>
  <c r="J245" i="18"/>
  <c r="J246" i="18"/>
  <c r="J247" i="18"/>
  <c r="J248" i="18"/>
  <c r="J249" i="18"/>
  <c r="J250" i="18"/>
  <c r="J251" i="18"/>
  <c r="J252" i="18"/>
  <c r="J253" i="18"/>
  <c r="J254" i="18"/>
  <c r="J255" i="18"/>
  <c r="J256" i="18"/>
  <c r="J257" i="18"/>
  <c r="J258" i="18"/>
  <c r="J259" i="18"/>
  <c r="J260" i="18"/>
  <c r="J261" i="18"/>
  <c r="J262" i="18"/>
  <c r="J263" i="18"/>
  <c r="J264" i="18"/>
  <c r="J265" i="18"/>
  <c r="J266" i="18"/>
  <c r="J267" i="18"/>
  <c r="J268" i="18"/>
  <c r="J269" i="18"/>
  <c r="J270" i="18"/>
  <c r="J271" i="18"/>
  <c r="J272" i="18"/>
  <c r="J273" i="18"/>
  <c r="J274" i="18"/>
  <c r="J275" i="18"/>
  <c r="J276" i="18"/>
  <c r="J277" i="18"/>
  <c r="J278" i="18"/>
  <c r="J279" i="18"/>
  <c r="J280" i="18"/>
  <c r="J281" i="18"/>
  <c r="J282" i="18"/>
  <c r="J283" i="18"/>
  <c r="J284" i="18"/>
  <c r="J285" i="18"/>
  <c r="J286" i="18"/>
  <c r="J287" i="18"/>
  <c r="J288" i="18"/>
  <c r="J289" i="18"/>
  <c r="J290" i="18"/>
  <c r="J291" i="18"/>
  <c r="J292" i="18"/>
  <c r="J293" i="18"/>
  <c r="J294" i="18"/>
  <c r="J295" i="18"/>
  <c r="J296" i="18"/>
  <c r="J297" i="18"/>
  <c r="J298" i="18"/>
  <c r="J299" i="18"/>
  <c r="J300" i="18"/>
  <c r="J301" i="18"/>
  <c r="J302" i="18"/>
  <c r="J303" i="18"/>
  <c r="J304" i="18"/>
  <c r="J305" i="18"/>
  <c r="J306" i="18"/>
  <c r="J307" i="18"/>
  <c r="J308" i="18"/>
  <c r="J309" i="18"/>
  <c r="J310" i="18"/>
  <c r="J311" i="18"/>
  <c r="J312" i="18"/>
  <c r="J313" i="18"/>
  <c r="J314" i="18"/>
  <c r="J315" i="18"/>
  <c r="J316" i="18"/>
  <c r="J317" i="18"/>
  <c r="J318" i="18"/>
  <c r="J319" i="18"/>
  <c r="J320" i="18"/>
  <c r="J321" i="18"/>
  <c r="J322" i="18"/>
  <c r="J323" i="18"/>
  <c r="J324" i="18"/>
  <c r="J325" i="18"/>
  <c r="J326" i="18"/>
  <c r="J327" i="18"/>
  <c r="J328" i="18"/>
  <c r="J329" i="18"/>
  <c r="J330" i="18"/>
  <c r="J331" i="18"/>
  <c r="J332" i="18"/>
  <c r="J333" i="18"/>
  <c r="J135" i="20"/>
  <c r="J136" i="20"/>
  <c r="J137" i="20"/>
  <c r="J138" i="20"/>
  <c r="J139" i="20"/>
  <c r="J140" i="20"/>
  <c r="J141" i="20"/>
  <c r="J142" i="20"/>
  <c r="J143" i="20"/>
  <c r="J144" i="20"/>
  <c r="J145" i="20"/>
  <c r="J146" i="20"/>
  <c r="J147" i="20"/>
  <c r="J148" i="20"/>
  <c r="J149" i="20"/>
  <c r="J150" i="20"/>
  <c r="J151" i="20"/>
  <c r="J152" i="20"/>
  <c r="J153" i="20"/>
  <c r="J154" i="20"/>
  <c r="J155" i="20"/>
  <c r="J156" i="20"/>
  <c r="J157" i="20"/>
  <c r="J158" i="20"/>
  <c r="J159" i="20"/>
  <c r="J160" i="20"/>
  <c r="J161" i="20"/>
  <c r="J162" i="20"/>
  <c r="J163" i="20"/>
  <c r="J164" i="20"/>
  <c r="J165" i="20"/>
  <c r="J166" i="20"/>
  <c r="J167" i="20"/>
  <c r="J168" i="20"/>
  <c r="J169" i="20"/>
  <c r="J170" i="20"/>
  <c r="J171" i="20"/>
  <c r="J172" i="20"/>
  <c r="J173" i="20"/>
  <c r="J174" i="20"/>
  <c r="J175" i="20"/>
  <c r="J176" i="20"/>
  <c r="J177" i="20"/>
  <c r="J178" i="20"/>
  <c r="J179" i="20"/>
  <c r="J180" i="20"/>
  <c r="J181" i="20"/>
  <c r="J182" i="20"/>
  <c r="J183" i="20"/>
  <c r="J184" i="20"/>
  <c r="J185" i="20"/>
  <c r="J186" i="20"/>
  <c r="J187" i="20"/>
  <c r="J188" i="20"/>
  <c r="J189" i="20"/>
  <c r="J190" i="20"/>
  <c r="J191" i="20"/>
  <c r="J192" i="20"/>
  <c r="J193" i="20"/>
  <c r="J194" i="20"/>
  <c r="J195" i="20"/>
  <c r="J196" i="20"/>
  <c r="J197" i="20"/>
  <c r="J198" i="20"/>
  <c r="J135" i="22"/>
  <c r="J136" i="22"/>
  <c r="J137" i="22"/>
  <c r="J138" i="22"/>
  <c r="J139" i="22"/>
  <c r="J140" i="22"/>
  <c r="J141" i="22"/>
  <c r="J142" i="22"/>
  <c r="J143" i="22"/>
  <c r="J144" i="22"/>
  <c r="J145" i="22"/>
  <c r="J146" i="22"/>
  <c r="J147" i="22"/>
  <c r="J148" i="22"/>
  <c r="J149" i="22"/>
  <c r="J150" i="22"/>
  <c r="J151" i="22"/>
  <c r="J152" i="22"/>
  <c r="J153" i="22"/>
  <c r="J154" i="22"/>
  <c r="J155" i="22"/>
  <c r="J156" i="22"/>
  <c r="J157" i="22"/>
  <c r="J158" i="22"/>
  <c r="J159" i="22"/>
  <c r="J160" i="22"/>
  <c r="J161" i="22"/>
  <c r="J162" i="22"/>
  <c r="J163" i="22"/>
  <c r="J164" i="22"/>
  <c r="J165" i="22"/>
  <c r="J166" i="22"/>
  <c r="J167" i="22"/>
  <c r="J168" i="22"/>
  <c r="J169" i="22"/>
  <c r="J170" i="22"/>
  <c r="J171" i="22"/>
  <c r="J172" i="22"/>
  <c r="J173" i="22"/>
  <c r="J174" i="22"/>
  <c r="J175" i="22"/>
  <c r="J176" i="22"/>
  <c r="J177" i="22"/>
  <c r="J178" i="22"/>
  <c r="J179" i="22"/>
  <c r="J180" i="22"/>
  <c r="J181" i="22"/>
  <c r="J182" i="22"/>
  <c r="J183" i="22"/>
  <c r="J184" i="22"/>
  <c r="J185" i="22"/>
  <c r="J186" i="22"/>
  <c r="J187" i="22"/>
  <c r="J188" i="22"/>
  <c r="J189" i="22"/>
  <c r="J190" i="22"/>
  <c r="J191" i="22"/>
  <c r="J192" i="22"/>
  <c r="J193" i="22"/>
  <c r="J194" i="22"/>
  <c r="J195" i="22"/>
  <c r="J196" i="22"/>
  <c r="J197" i="22"/>
  <c r="J198" i="22"/>
  <c r="J199" i="22"/>
  <c r="J200" i="22"/>
  <c r="J201" i="22"/>
  <c r="J202" i="22"/>
  <c r="J203" i="22"/>
  <c r="J204" i="22"/>
  <c r="J205" i="22"/>
  <c r="J206" i="22"/>
  <c r="J207" i="22"/>
  <c r="J208" i="22"/>
  <c r="J209" i="22"/>
  <c r="J210" i="22"/>
  <c r="J211" i="22"/>
  <c r="J212" i="22"/>
  <c r="J213" i="22"/>
  <c r="J214" i="22"/>
  <c r="J215" i="22"/>
  <c r="J216" i="22"/>
  <c r="J217" i="22"/>
  <c r="J218" i="22"/>
  <c r="J219" i="22"/>
  <c r="J220" i="22"/>
  <c r="J221" i="22"/>
  <c r="J222" i="22"/>
  <c r="J223" i="22"/>
  <c r="J224" i="22"/>
  <c r="J225" i="22"/>
  <c r="J226" i="22"/>
  <c r="J227" i="22"/>
  <c r="J228" i="22"/>
  <c r="J229" i="22"/>
  <c r="J230" i="22"/>
  <c r="J231" i="22"/>
  <c r="J232" i="22"/>
  <c r="J233" i="22"/>
  <c r="J234" i="22"/>
  <c r="J235" i="22"/>
  <c r="J236" i="22"/>
  <c r="J237" i="22"/>
  <c r="J238" i="22"/>
  <c r="J239" i="22"/>
  <c r="J240" i="22"/>
  <c r="J241" i="22"/>
  <c r="J242" i="22"/>
  <c r="J243" i="22"/>
  <c r="J244" i="22"/>
  <c r="J245" i="22"/>
  <c r="J246" i="22"/>
  <c r="J247" i="22"/>
  <c r="J248" i="22"/>
  <c r="J249" i="22"/>
  <c r="J250" i="22"/>
  <c r="J251" i="22"/>
  <c r="J252" i="22"/>
  <c r="J253" i="22"/>
  <c r="J254" i="22"/>
  <c r="J255" i="22"/>
  <c r="J256" i="22"/>
  <c r="J257" i="22"/>
  <c r="J258" i="22"/>
  <c r="J259" i="22"/>
  <c r="J260" i="22"/>
  <c r="J261" i="22"/>
  <c r="J262" i="22"/>
  <c r="J263" i="22"/>
  <c r="J264" i="22"/>
  <c r="J265" i="22"/>
  <c r="J266" i="22"/>
  <c r="J267" i="22"/>
  <c r="J268" i="22"/>
  <c r="J269" i="22"/>
  <c r="J270" i="22"/>
  <c r="J271" i="22"/>
  <c r="J272" i="22"/>
  <c r="J273" i="22"/>
  <c r="J274" i="22"/>
  <c r="J275" i="22"/>
  <c r="J276" i="22"/>
  <c r="J277" i="22"/>
  <c r="J278" i="22"/>
  <c r="J279" i="22"/>
  <c r="J280" i="22"/>
  <c r="J281" i="22"/>
  <c r="J282" i="22"/>
  <c r="J283" i="22"/>
  <c r="J284" i="22"/>
  <c r="J285" i="22"/>
  <c r="J286" i="22"/>
  <c r="J287" i="22"/>
  <c r="J288" i="22"/>
  <c r="J289" i="22"/>
  <c r="J290" i="22"/>
  <c r="J135" i="23"/>
  <c r="J136" i="23"/>
  <c r="J137" i="23"/>
  <c r="J138" i="23"/>
  <c r="J139" i="23"/>
  <c r="J140" i="23"/>
  <c r="J141" i="23"/>
  <c r="J142" i="23"/>
  <c r="J143" i="23"/>
  <c r="J144" i="23"/>
  <c r="J145" i="23"/>
  <c r="J146" i="23"/>
  <c r="J147" i="23"/>
  <c r="J148" i="23"/>
  <c r="J149" i="23"/>
  <c r="J150" i="23"/>
  <c r="J151" i="23"/>
  <c r="J152" i="23"/>
  <c r="J153" i="23"/>
  <c r="J154" i="23"/>
  <c r="J155" i="23"/>
  <c r="J156" i="23"/>
  <c r="J157" i="23"/>
  <c r="J158" i="23"/>
  <c r="J159" i="23"/>
  <c r="J160" i="23"/>
  <c r="J161" i="23"/>
  <c r="J162" i="23"/>
  <c r="J163" i="23"/>
  <c r="J164" i="23"/>
  <c r="J165" i="23"/>
  <c r="J166" i="23"/>
  <c r="J167" i="23"/>
  <c r="J168" i="23"/>
  <c r="J169" i="23"/>
  <c r="J170" i="23"/>
  <c r="J171" i="23"/>
  <c r="J172" i="23"/>
  <c r="J173" i="23"/>
  <c r="J174" i="23"/>
  <c r="J175" i="23"/>
  <c r="J176" i="23"/>
  <c r="J177" i="23"/>
  <c r="J178" i="23"/>
  <c r="J179" i="23"/>
  <c r="J180" i="23"/>
  <c r="J181" i="23"/>
  <c r="J182" i="23"/>
  <c r="J183" i="23"/>
  <c r="J184" i="23"/>
  <c r="J185" i="23"/>
  <c r="J186" i="23"/>
  <c r="J187" i="23"/>
  <c r="J188" i="23"/>
  <c r="J189" i="23"/>
  <c r="J190" i="23"/>
  <c r="J191" i="23"/>
  <c r="J192" i="23"/>
  <c r="J193" i="23"/>
  <c r="J194" i="23"/>
  <c r="J195" i="23"/>
  <c r="J196" i="23"/>
  <c r="J197" i="23"/>
  <c r="J198" i="23"/>
  <c r="J199" i="23"/>
  <c r="J200" i="23"/>
  <c r="J201" i="23"/>
  <c r="J202" i="23"/>
  <c r="J203" i="23"/>
  <c r="J204" i="23"/>
  <c r="J205" i="23"/>
  <c r="J206" i="23"/>
  <c r="J207" i="23"/>
  <c r="J208" i="23"/>
  <c r="J209" i="23"/>
  <c r="J210" i="23"/>
  <c r="J211" i="23"/>
  <c r="J212" i="23"/>
  <c r="J213" i="23"/>
  <c r="J214" i="23"/>
  <c r="J215" i="23"/>
  <c r="J216" i="23"/>
  <c r="J217" i="23"/>
  <c r="J218" i="23"/>
  <c r="J219" i="23"/>
  <c r="J220" i="23"/>
  <c r="J221" i="23"/>
  <c r="J222" i="23"/>
  <c r="J223" i="23"/>
  <c r="J224" i="23"/>
  <c r="J225" i="23"/>
  <c r="J226" i="23"/>
  <c r="J227" i="23"/>
  <c r="J228" i="23"/>
  <c r="J229" i="23"/>
  <c r="J230" i="23"/>
  <c r="J231" i="23"/>
  <c r="J232" i="23"/>
  <c r="J233" i="23"/>
  <c r="J234" i="23"/>
  <c r="J235" i="23"/>
  <c r="J236" i="23"/>
  <c r="J237" i="23"/>
  <c r="J238" i="23"/>
  <c r="J239" i="23"/>
  <c r="J240" i="23"/>
  <c r="J241" i="23"/>
  <c r="J242" i="23"/>
  <c r="J243" i="23"/>
  <c r="J244" i="23"/>
  <c r="J245" i="23"/>
  <c r="J246" i="23"/>
  <c r="J247" i="23"/>
  <c r="J248" i="23"/>
  <c r="J249" i="23"/>
  <c r="J250" i="23"/>
  <c r="J135" i="24"/>
  <c r="J136" i="24"/>
  <c r="J137" i="24"/>
  <c r="J138" i="24"/>
  <c r="J139" i="24"/>
  <c r="J140" i="24"/>
  <c r="J141" i="24"/>
  <c r="J142" i="24"/>
  <c r="J143" i="24"/>
  <c r="J144" i="24"/>
  <c r="J145" i="24"/>
  <c r="J146" i="24"/>
  <c r="J147" i="24"/>
  <c r="J148" i="24"/>
  <c r="J149" i="24"/>
  <c r="J150" i="24"/>
  <c r="J151" i="24"/>
  <c r="J152" i="24"/>
  <c r="J153" i="24"/>
  <c r="J154" i="24"/>
  <c r="J155" i="24"/>
  <c r="J156" i="24"/>
  <c r="J157" i="24"/>
  <c r="J158" i="24"/>
  <c r="J159" i="24"/>
  <c r="J160" i="24"/>
  <c r="J161" i="24"/>
  <c r="J162" i="24"/>
  <c r="J163" i="24"/>
  <c r="J164" i="24"/>
  <c r="J165" i="24"/>
  <c r="J166" i="24"/>
  <c r="J167" i="24"/>
  <c r="J168" i="24"/>
  <c r="J169" i="24"/>
  <c r="J170" i="24"/>
  <c r="J171" i="24"/>
  <c r="J172" i="24"/>
  <c r="J173" i="24"/>
  <c r="J174" i="24"/>
  <c r="J175" i="24"/>
  <c r="J176" i="24"/>
  <c r="J178" i="24"/>
  <c r="J179" i="24"/>
  <c r="J180" i="24"/>
  <c r="J181" i="24"/>
  <c r="J182" i="24"/>
  <c r="J183" i="24"/>
  <c r="J184" i="24"/>
  <c r="J185" i="24"/>
  <c r="J186" i="24"/>
  <c r="J187" i="24"/>
  <c r="J188" i="24"/>
  <c r="J189" i="24"/>
  <c r="J190" i="24"/>
  <c r="J191" i="24"/>
  <c r="J192" i="24"/>
  <c r="J193" i="24"/>
  <c r="J194" i="24"/>
  <c r="J195" i="24"/>
  <c r="J196" i="24"/>
  <c r="J197" i="24"/>
  <c r="J198" i="24"/>
  <c r="J199" i="24"/>
  <c r="J200" i="24"/>
  <c r="J201" i="24"/>
  <c r="J202" i="24"/>
  <c r="J203" i="24"/>
  <c r="J204" i="24"/>
  <c r="J205" i="24"/>
  <c r="J206" i="24"/>
  <c r="J207" i="24"/>
  <c r="J208" i="24"/>
  <c r="J209" i="24"/>
  <c r="J210" i="24"/>
  <c r="J211" i="24"/>
  <c r="J212" i="24"/>
  <c r="J213" i="24"/>
  <c r="J214" i="24"/>
  <c r="J215" i="24"/>
  <c r="J216" i="24"/>
  <c r="J217" i="24"/>
  <c r="J218" i="24"/>
  <c r="J219" i="24"/>
  <c r="J220" i="24"/>
  <c r="J221" i="24"/>
  <c r="J222" i="24"/>
  <c r="J223" i="24"/>
  <c r="J224" i="24"/>
  <c r="J225" i="24"/>
  <c r="J226" i="24"/>
  <c r="J227" i="24"/>
  <c r="J228" i="24"/>
  <c r="J229" i="24"/>
  <c r="J230" i="24"/>
  <c r="J231" i="24"/>
  <c r="J232" i="24"/>
  <c r="J233" i="24"/>
  <c r="J234" i="24"/>
  <c r="J235" i="24"/>
  <c r="J236" i="24"/>
  <c r="J237" i="24"/>
  <c r="J238" i="24"/>
  <c r="J239" i="24"/>
  <c r="J240" i="24"/>
  <c r="J241" i="24"/>
  <c r="J242" i="24"/>
  <c r="J243" i="24"/>
  <c r="J244" i="24"/>
  <c r="J245" i="24"/>
  <c r="J246" i="24"/>
  <c r="J247" i="24"/>
  <c r="J248" i="24"/>
  <c r="J249" i="24"/>
  <c r="J250" i="24"/>
  <c r="J251" i="24"/>
  <c r="J252" i="24"/>
  <c r="J253" i="24"/>
  <c r="J254" i="24"/>
  <c r="J255" i="24"/>
  <c r="J256" i="24"/>
  <c r="J257" i="24"/>
  <c r="J258" i="24"/>
  <c r="J259" i="24"/>
  <c r="J260" i="24"/>
  <c r="J261" i="24"/>
  <c r="J262" i="24"/>
  <c r="J263" i="24"/>
  <c r="J264" i="24"/>
  <c r="J265" i="24"/>
  <c r="J266" i="24"/>
  <c r="J267" i="24"/>
  <c r="J268" i="24"/>
  <c r="J269" i="24"/>
  <c r="J270" i="24"/>
  <c r="J271" i="24"/>
  <c r="J272" i="24"/>
  <c r="J273" i="24"/>
  <c r="J274" i="24"/>
  <c r="J275" i="24"/>
  <c r="J276" i="24"/>
  <c r="J277" i="24"/>
  <c r="J278" i="24"/>
  <c r="J279" i="24"/>
  <c r="J280" i="24"/>
  <c r="J281" i="24"/>
  <c r="J282" i="24"/>
  <c r="J283" i="24"/>
  <c r="J284" i="24"/>
  <c r="J285" i="24"/>
  <c r="H135" i="40"/>
  <c r="H136" i="40"/>
  <c r="H137" i="40"/>
  <c r="H138" i="40"/>
  <c r="H139" i="40"/>
  <c r="H140" i="40"/>
  <c r="H141" i="40"/>
  <c r="H142" i="40"/>
  <c r="H143" i="40"/>
  <c r="H144" i="40"/>
  <c r="H145" i="40"/>
  <c r="H146" i="40"/>
  <c r="H147" i="40"/>
  <c r="H148" i="40"/>
  <c r="H149" i="40"/>
  <c r="H150" i="40"/>
  <c r="H151" i="40"/>
  <c r="H152" i="40"/>
  <c r="H153" i="40"/>
  <c r="H154" i="40"/>
  <c r="H333" i="40"/>
  <c r="H334" i="40"/>
  <c r="H317" i="5"/>
  <c r="H318" i="5"/>
  <c r="H135" i="7"/>
  <c r="H136" i="7"/>
  <c r="H137" i="7"/>
  <c r="H138" i="7"/>
  <c r="H139" i="7"/>
  <c r="H140" i="7"/>
  <c r="H141" i="7"/>
  <c r="H142" i="7"/>
  <c r="H143" i="7"/>
  <c r="H144" i="7"/>
  <c r="H145" i="7"/>
  <c r="H146" i="7"/>
  <c r="H147" i="7"/>
  <c r="H148" i="7"/>
  <c r="H149" i="7"/>
  <c r="H150" i="7"/>
  <c r="H151" i="7"/>
  <c r="H152" i="7"/>
  <c r="H153" i="7"/>
  <c r="H154" i="7"/>
  <c r="H156" i="7"/>
  <c r="H157" i="7"/>
  <c r="H158" i="7"/>
  <c r="H159" i="7"/>
  <c r="H160" i="7"/>
  <c r="H161" i="7"/>
  <c r="H162" i="7"/>
  <c r="H163" i="7"/>
  <c r="H164" i="7"/>
  <c r="H165" i="7"/>
  <c r="H166" i="7"/>
  <c r="H167" i="7"/>
  <c r="H168" i="7"/>
  <c r="H169" i="7"/>
  <c r="H170" i="7"/>
  <c r="H171" i="7"/>
  <c r="H172" i="7"/>
  <c r="H173" i="7"/>
  <c r="H174" i="7"/>
  <c r="H175" i="7"/>
  <c r="H176" i="7"/>
  <c r="H177" i="7"/>
  <c r="H178" i="7"/>
  <c r="H179" i="7"/>
  <c r="H180" i="7"/>
  <c r="H181" i="7"/>
  <c r="H182" i="7"/>
  <c r="H183" i="7"/>
  <c r="H184" i="7"/>
  <c r="H185" i="7"/>
  <c r="H186" i="7"/>
  <c r="H187" i="7"/>
  <c r="H188" i="7"/>
  <c r="H189" i="7"/>
  <c r="H190" i="7"/>
  <c r="H191" i="7"/>
  <c r="H192" i="7"/>
  <c r="H193" i="7"/>
  <c r="H194" i="7"/>
  <c r="H195" i="7"/>
  <c r="H196" i="7"/>
  <c r="H197" i="7"/>
  <c r="H198" i="7"/>
  <c r="H199" i="7"/>
  <c r="H200" i="7"/>
  <c r="H201" i="7"/>
  <c r="H202" i="7"/>
  <c r="H203" i="7"/>
  <c r="H204" i="7"/>
  <c r="H205" i="7"/>
  <c r="H206" i="7"/>
  <c r="H97" i="9"/>
  <c r="H98" i="9"/>
  <c r="H99" i="9"/>
  <c r="H100" i="9"/>
  <c r="H101" i="9"/>
  <c r="H102" i="9"/>
  <c r="H103" i="9"/>
  <c r="H104" i="9"/>
  <c r="H105" i="9"/>
  <c r="H106" i="9"/>
  <c r="H107" i="9"/>
  <c r="H108" i="9"/>
  <c r="H109" i="9"/>
  <c r="H110" i="9"/>
  <c r="H111" i="9"/>
  <c r="H112" i="9"/>
  <c r="H113" i="9"/>
  <c r="H114" i="9"/>
  <c r="H115" i="9"/>
  <c r="H116" i="9"/>
  <c r="H117" i="9"/>
  <c r="H118" i="9"/>
  <c r="H119" i="9"/>
  <c r="H120" i="9"/>
  <c r="H121" i="9"/>
  <c r="H122" i="9"/>
  <c r="H123" i="9"/>
  <c r="H124" i="9"/>
  <c r="H125" i="9"/>
  <c r="H126" i="9"/>
  <c r="H127" i="9"/>
  <c r="H128" i="9"/>
  <c r="H129" i="9"/>
  <c r="H130" i="9"/>
  <c r="G1182" i="38" a="1"/>
  <c r="G1182" i="38"/>
  <c r="H131" i="9"/>
  <c r="H132" i="9"/>
  <c r="H133" i="9"/>
  <c r="H134" i="9"/>
  <c r="H135" i="9"/>
  <c r="H136" i="9"/>
  <c r="H137" i="9"/>
  <c r="H138" i="9"/>
  <c r="H139" i="9"/>
  <c r="G1191" i="38" a="1"/>
  <c r="G1191" i="38"/>
  <c r="H140" i="9"/>
  <c r="H141" i="9"/>
  <c r="H142" i="9"/>
  <c r="H143" i="9"/>
  <c r="H144" i="9"/>
  <c r="H145" i="9"/>
  <c r="H146" i="9"/>
  <c r="H147" i="9"/>
  <c r="H148" i="9"/>
  <c r="H149" i="9"/>
  <c r="H150" i="9"/>
  <c r="H151" i="9"/>
  <c r="H152" i="9"/>
  <c r="H153" i="9"/>
  <c r="H154" i="9"/>
  <c r="H155" i="9"/>
  <c r="H156" i="9"/>
  <c r="H157" i="9"/>
  <c r="H158" i="9"/>
  <c r="G1210" i="38" a="1"/>
  <c r="G1210" i="38"/>
  <c r="H159" i="9"/>
  <c r="H160" i="9"/>
  <c r="H161" i="9"/>
  <c r="H162" i="9"/>
  <c r="H163" i="9"/>
  <c r="H164" i="9"/>
  <c r="H165" i="9"/>
  <c r="H166" i="9"/>
  <c r="H167" i="9"/>
  <c r="H168" i="9"/>
  <c r="H169" i="9"/>
  <c r="H170" i="9"/>
  <c r="H171" i="9"/>
  <c r="H172" i="9"/>
  <c r="H173" i="9"/>
  <c r="H174" i="9"/>
  <c r="H175" i="9"/>
  <c r="H176" i="9"/>
  <c r="H177" i="9"/>
  <c r="H178" i="9"/>
  <c r="H180" i="9"/>
  <c r="H181" i="9"/>
  <c r="H182" i="9"/>
  <c r="H183" i="9"/>
  <c r="H184" i="9"/>
  <c r="H185" i="9"/>
  <c r="H186" i="9"/>
  <c r="H53" i="11"/>
  <c r="H54" i="11"/>
  <c r="H55" i="11"/>
  <c r="H56" i="11"/>
  <c r="H57" i="11"/>
  <c r="H58" i="11"/>
  <c r="H59" i="11"/>
  <c r="H60" i="11"/>
  <c r="H61" i="11"/>
  <c r="H62" i="11"/>
  <c r="H63" i="11"/>
  <c r="H64" i="11"/>
  <c r="H65" i="11"/>
  <c r="H66" i="11"/>
  <c r="H67" i="11"/>
  <c r="H68" i="11"/>
  <c r="H69" i="11"/>
  <c r="H70" i="11"/>
  <c r="H71" i="11"/>
  <c r="H72" i="11"/>
  <c r="H73" i="11"/>
  <c r="H74" i="11"/>
  <c r="H75" i="11"/>
  <c r="H76" i="11"/>
  <c r="H78" i="11"/>
  <c r="H79" i="11"/>
  <c r="H80" i="11"/>
  <c r="H81" i="11"/>
  <c r="H82" i="11"/>
  <c r="H83" i="11"/>
  <c r="H84" i="11"/>
  <c r="H85" i="11"/>
  <c r="H86" i="11"/>
  <c r="H87" i="11"/>
  <c r="H88" i="11"/>
  <c r="H89" i="11"/>
  <c r="H90" i="11"/>
  <c r="H91" i="11"/>
  <c r="H92" i="11"/>
  <c r="H93" i="11"/>
  <c r="H94" i="11"/>
  <c r="H95" i="11"/>
  <c r="H96" i="11"/>
  <c r="H97" i="11"/>
  <c r="H98" i="11"/>
  <c r="H99" i="11"/>
  <c r="H100" i="11"/>
  <c r="H102" i="11"/>
  <c r="H103" i="11"/>
  <c r="H104" i="11"/>
  <c r="H105" i="11"/>
  <c r="H106" i="11"/>
  <c r="H107" i="11"/>
  <c r="H108" i="11"/>
  <c r="H109" i="11"/>
  <c r="H110" i="11"/>
  <c r="H111" i="11"/>
  <c r="H112" i="11"/>
  <c r="H113" i="11"/>
  <c r="H114" i="11"/>
  <c r="H115" i="11"/>
  <c r="H116" i="11"/>
  <c r="H117" i="11"/>
  <c r="H118" i="11"/>
  <c r="H119" i="11"/>
  <c r="H120" i="11"/>
  <c r="H121" i="11"/>
  <c r="H122" i="11"/>
  <c r="H123" i="11"/>
  <c r="H124" i="11"/>
  <c r="H125" i="11"/>
  <c r="H126" i="11"/>
  <c r="H127" i="11"/>
  <c r="H128" i="11"/>
  <c r="H129" i="11"/>
  <c r="H130" i="11"/>
  <c r="H131" i="11"/>
  <c r="H132" i="11"/>
  <c r="H133" i="11"/>
  <c r="H134" i="11"/>
  <c r="H135" i="11"/>
  <c r="H137" i="11"/>
  <c r="H138" i="11"/>
  <c r="H139" i="11"/>
  <c r="H140" i="11"/>
  <c r="H141" i="11"/>
  <c r="H142" i="11"/>
  <c r="H143" i="11"/>
  <c r="H144" i="11"/>
  <c r="H145" i="11"/>
  <c r="H146" i="11"/>
  <c r="H147" i="11"/>
  <c r="H148" i="11"/>
  <c r="H149" i="11"/>
  <c r="H150" i="11"/>
  <c r="H151" i="11"/>
  <c r="H152" i="11"/>
  <c r="H153" i="11"/>
  <c r="H154" i="11"/>
  <c r="H155" i="11"/>
  <c r="H156" i="11"/>
  <c r="H157" i="11"/>
  <c r="H158" i="11"/>
  <c r="H159" i="11"/>
  <c r="H160" i="11"/>
  <c r="H161" i="11"/>
  <c r="H162" i="11"/>
  <c r="H163" i="11"/>
  <c r="H164" i="11"/>
  <c r="H165" i="11"/>
  <c r="H166" i="11"/>
  <c r="H167" i="11"/>
  <c r="H168" i="11"/>
  <c r="H169" i="11"/>
  <c r="H170" i="11"/>
  <c r="H171" i="11"/>
  <c r="H172" i="11"/>
  <c r="H173" i="11"/>
  <c r="H174" i="11"/>
  <c r="H175" i="11"/>
  <c r="H176" i="11"/>
  <c r="H177" i="11"/>
  <c r="H178" i="11"/>
  <c r="H179" i="11"/>
  <c r="H180" i="11"/>
  <c r="H181" i="11"/>
  <c r="H182" i="11"/>
  <c r="H183" i="11"/>
  <c r="H184" i="11"/>
  <c r="H185" i="11"/>
  <c r="H186" i="11"/>
  <c r="H187" i="11"/>
  <c r="H188" i="11"/>
  <c r="H189" i="11"/>
  <c r="H190" i="11"/>
  <c r="H191" i="11"/>
  <c r="H192" i="11"/>
  <c r="H193" i="11"/>
  <c r="H194" i="11"/>
  <c r="H195" i="11"/>
  <c r="H196" i="11"/>
  <c r="H197" i="11"/>
  <c r="H198" i="11"/>
  <c r="H199" i="11"/>
  <c r="H200" i="11"/>
  <c r="H201" i="11"/>
  <c r="H202" i="11"/>
  <c r="H203" i="11"/>
  <c r="H204" i="11"/>
  <c r="H205" i="11"/>
  <c r="H206" i="11"/>
  <c r="H207" i="11"/>
  <c r="H209" i="11"/>
  <c r="H250" i="11"/>
  <c r="H135" i="12"/>
  <c r="H136" i="12"/>
  <c r="H137" i="12"/>
  <c r="H138" i="12"/>
  <c r="H139" i="12"/>
  <c r="H140" i="12"/>
  <c r="H141" i="12"/>
  <c r="H142" i="12"/>
  <c r="H143" i="12"/>
  <c r="H144" i="12"/>
  <c r="H145" i="12"/>
  <c r="H146" i="12"/>
  <c r="H147" i="12"/>
  <c r="H148" i="12"/>
  <c r="H149" i="12"/>
  <c r="H150" i="12"/>
  <c r="H151" i="12"/>
  <c r="H152" i="12"/>
  <c r="H153" i="12"/>
  <c r="H154" i="12"/>
  <c r="H155" i="12"/>
  <c r="H156" i="12"/>
  <c r="H157" i="12"/>
  <c r="H158" i="12"/>
  <c r="H159" i="12"/>
  <c r="H160" i="12"/>
  <c r="H161" i="12"/>
  <c r="H162" i="12"/>
  <c r="H163" i="12"/>
  <c r="H164" i="12"/>
  <c r="H165" i="12"/>
  <c r="H166" i="12"/>
  <c r="H167" i="12"/>
  <c r="H168" i="12"/>
  <c r="H169" i="12"/>
  <c r="H170" i="12"/>
  <c r="H171" i="12"/>
  <c r="H172" i="12"/>
  <c r="H173" i="12"/>
  <c r="H174" i="12"/>
  <c r="H175" i="12"/>
  <c r="H176" i="12"/>
  <c r="H177" i="12"/>
  <c r="H178" i="12"/>
  <c r="H179" i="12"/>
  <c r="H180" i="12"/>
  <c r="H181" i="12"/>
  <c r="H182" i="12"/>
  <c r="H183" i="12"/>
  <c r="H184" i="12"/>
  <c r="H185" i="12"/>
  <c r="H186" i="12"/>
  <c r="H187" i="12"/>
  <c r="H188" i="12"/>
  <c r="H189" i="12"/>
  <c r="H190" i="12"/>
  <c r="H191" i="12"/>
  <c r="H192" i="12"/>
  <c r="H193" i="12"/>
  <c r="H194" i="12"/>
  <c r="H195" i="12"/>
  <c r="H196" i="12"/>
  <c r="H197" i="12"/>
  <c r="H198" i="12"/>
  <c r="H199" i="12"/>
  <c r="H200" i="12"/>
  <c r="H201" i="12"/>
  <c r="H202" i="12"/>
  <c r="H203" i="12"/>
  <c r="H204" i="12"/>
  <c r="H205" i="12"/>
  <c r="H206" i="12"/>
  <c r="H207" i="12"/>
  <c r="H208" i="12"/>
  <c r="H209" i="12"/>
  <c r="H210" i="12"/>
  <c r="H211" i="12"/>
  <c r="H212" i="12"/>
  <c r="H213" i="12"/>
  <c r="H214" i="12"/>
  <c r="H215" i="12"/>
  <c r="H216" i="12"/>
  <c r="H217" i="12"/>
  <c r="H218" i="12"/>
  <c r="H219" i="12"/>
  <c r="H220" i="12"/>
  <c r="H221" i="12"/>
  <c r="H222" i="12"/>
  <c r="H223" i="12"/>
  <c r="H224" i="12"/>
  <c r="H225" i="12"/>
  <c r="H226" i="12"/>
  <c r="H227" i="12"/>
  <c r="H228" i="12"/>
  <c r="H229" i="12"/>
  <c r="H230" i="12"/>
  <c r="H231" i="12"/>
  <c r="H232" i="12"/>
  <c r="H233" i="12"/>
  <c r="H234" i="12"/>
  <c r="H235" i="12"/>
  <c r="H236" i="12"/>
  <c r="H237" i="12"/>
  <c r="H238" i="12"/>
  <c r="H239" i="12"/>
  <c r="H240" i="12"/>
  <c r="H241" i="12"/>
  <c r="H242" i="12"/>
  <c r="H243" i="12"/>
  <c r="H244" i="12"/>
  <c r="H245" i="12"/>
  <c r="H246" i="12"/>
  <c r="H247" i="12"/>
  <c r="H248" i="12"/>
  <c r="H249" i="12"/>
  <c r="H250" i="12"/>
  <c r="H251" i="12"/>
  <c r="H252" i="12"/>
  <c r="H253" i="12"/>
  <c r="H254" i="12"/>
  <c r="H255" i="12"/>
  <c r="H256" i="12"/>
  <c r="H257" i="12"/>
  <c r="H258" i="12"/>
  <c r="H259" i="12"/>
  <c r="H260" i="12"/>
  <c r="H261" i="12"/>
  <c r="H262" i="12"/>
  <c r="H263" i="12"/>
  <c r="H264" i="12"/>
  <c r="H265" i="12"/>
  <c r="H266" i="12"/>
  <c r="H267" i="12"/>
  <c r="H268" i="12"/>
  <c r="H269" i="12"/>
  <c r="H270" i="12"/>
  <c r="H271" i="12"/>
  <c r="H272" i="12"/>
  <c r="H273" i="12"/>
  <c r="H274" i="12"/>
  <c r="H275" i="12"/>
  <c r="H276" i="12"/>
  <c r="H277" i="12"/>
  <c r="H278" i="12"/>
  <c r="H279" i="12"/>
  <c r="H280" i="12"/>
  <c r="H281" i="12"/>
  <c r="H282" i="12"/>
  <c r="H283" i="12"/>
  <c r="H284" i="12"/>
  <c r="H285" i="12"/>
  <c r="H286" i="12"/>
  <c r="H287" i="12"/>
  <c r="H288" i="12"/>
  <c r="H289" i="12"/>
  <c r="H290" i="12"/>
  <c r="H291" i="12"/>
  <c r="H292" i="12"/>
  <c r="H293" i="12"/>
  <c r="H294" i="12"/>
  <c r="H135" i="13"/>
  <c r="H136" i="13"/>
  <c r="H137" i="13"/>
  <c r="H138" i="13"/>
  <c r="H139" i="13"/>
  <c r="H140" i="13"/>
  <c r="H141" i="13"/>
  <c r="H142" i="13"/>
  <c r="H143" i="13"/>
  <c r="H144" i="13"/>
  <c r="H145" i="13"/>
  <c r="H146" i="13"/>
  <c r="H147" i="13"/>
  <c r="H148" i="13"/>
  <c r="H149" i="13"/>
  <c r="H150" i="13"/>
  <c r="H151" i="13"/>
  <c r="H152" i="13"/>
  <c r="H153" i="13"/>
  <c r="H154" i="13"/>
  <c r="H155" i="13"/>
  <c r="H156" i="13"/>
  <c r="H157" i="13"/>
  <c r="H158" i="13"/>
  <c r="H159" i="13"/>
  <c r="H160" i="13"/>
  <c r="H161" i="13"/>
  <c r="H162" i="13"/>
  <c r="H163" i="13"/>
  <c r="H164" i="13"/>
  <c r="H165" i="13"/>
  <c r="H166" i="13"/>
  <c r="H167" i="13"/>
  <c r="H168" i="13"/>
  <c r="H169" i="13"/>
  <c r="H170" i="13"/>
  <c r="H171" i="13"/>
  <c r="H172" i="13"/>
  <c r="H173" i="13"/>
  <c r="H174" i="13"/>
  <c r="H175" i="13"/>
  <c r="H176" i="13"/>
  <c r="H177" i="13"/>
  <c r="H178" i="13"/>
  <c r="H179" i="13"/>
  <c r="H180" i="13"/>
  <c r="H181" i="13"/>
  <c r="H182" i="13"/>
  <c r="H183" i="13"/>
  <c r="H184" i="13"/>
  <c r="H185" i="13"/>
  <c r="H186" i="13"/>
  <c r="H187" i="13"/>
  <c r="H188" i="13"/>
  <c r="H189" i="13"/>
  <c r="H190" i="13"/>
  <c r="H191" i="13"/>
  <c r="H192" i="13"/>
  <c r="H193" i="13"/>
  <c r="H194" i="13"/>
  <c r="H195" i="13"/>
  <c r="H196" i="13"/>
  <c r="H197" i="13"/>
  <c r="H198" i="13"/>
  <c r="H199" i="13"/>
  <c r="H200" i="13"/>
  <c r="H201" i="13"/>
  <c r="H202" i="13"/>
  <c r="H203" i="13"/>
  <c r="H204" i="13"/>
  <c r="H205" i="13"/>
  <c r="H206" i="13"/>
  <c r="H207" i="13"/>
  <c r="H208" i="13"/>
  <c r="H209" i="13"/>
  <c r="H210" i="13"/>
  <c r="H211" i="13"/>
  <c r="H212" i="13"/>
  <c r="H213" i="13"/>
  <c r="H214" i="13"/>
  <c r="H215" i="13"/>
  <c r="H216" i="13"/>
  <c r="H217" i="13"/>
  <c r="H218" i="13"/>
  <c r="H219" i="13"/>
  <c r="H220" i="13"/>
  <c r="H221" i="13"/>
  <c r="H222" i="13"/>
  <c r="H223" i="13"/>
  <c r="H224" i="13"/>
  <c r="H225" i="13"/>
  <c r="H226" i="13"/>
  <c r="H227" i="13"/>
  <c r="H228" i="13"/>
  <c r="H229" i="13"/>
  <c r="H230" i="13"/>
  <c r="H231" i="13"/>
  <c r="H232" i="13"/>
  <c r="H233" i="13"/>
  <c r="H234" i="13"/>
  <c r="H235" i="13"/>
  <c r="H236" i="13"/>
  <c r="H237" i="13"/>
  <c r="H238" i="13"/>
  <c r="H239" i="13"/>
  <c r="H240" i="13"/>
  <c r="H241" i="13"/>
  <c r="H242" i="13"/>
  <c r="H243" i="13"/>
  <c r="H244" i="13"/>
  <c r="H245" i="13"/>
  <c r="H246" i="13"/>
  <c r="H247" i="13"/>
  <c r="H248" i="13"/>
  <c r="H249" i="13"/>
  <c r="H250" i="13"/>
  <c r="H251" i="13"/>
  <c r="H252" i="13"/>
  <c r="H253" i="13"/>
  <c r="H254" i="13"/>
  <c r="H255" i="13"/>
  <c r="H256" i="13"/>
  <c r="H257" i="13"/>
  <c r="H258" i="13"/>
  <c r="H259" i="13"/>
  <c r="H260" i="13"/>
  <c r="H261" i="13"/>
  <c r="H262" i="13"/>
  <c r="H263" i="13"/>
  <c r="H264" i="13"/>
  <c r="H265" i="13"/>
  <c r="H266" i="13"/>
  <c r="H267" i="13"/>
  <c r="H268" i="13"/>
  <c r="H269" i="13"/>
  <c r="H332" i="13"/>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135" i="18"/>
  <c r="H136" i="18"/>
  <c r="H137" i="18"/>
  <c r="H138" i="18"/>
  <c r="H139" i="18"/>
  <c r="H140" i="18"/>
  <c r="H141" i="18"/>
  <c r="H142" i="18"/>
  <c r="H143" i="18"/>
  <c r="H144" i="18"/>
  <c r="H145" i="18"/>
  <c r="H146" i="18"/>
  <c r="H147" i="18"/>
  <c r="H148" i="18"/>
  <c r="H149" i="18"/>
  <c r="H150" i="18"/>
  <c r="H151" i="18"/>
  <c r="H152" i="18"/>
  <c r="H153" i="18"/>
  <c r="H154" i="18"/>
  <c r="H155" i="18"/>
  <c r="H156" i="18"/>
  <c r="H157" i="18"/>
  <c r="H158" i="18"/>
  <c r="H159" i="18"/>
  <c r="H160" i="18"/>
  <c r="H161" i="18"/>
  <c r="H162" i="18"/>
  <c r="H163" i="18"/>
  <c r="H164" i="18"/>
  <c r="H165" i="18"/>
  <c r="H166" i="18"/>
  <c r="H167" i="18"/>
  <c r="H168" i="18"/>
  <c r="H169" i="18"/>
  <c r="H170" i="18"/>
  <c r="H171" i="18"/>
  <c r="H172" i="18"/>
  <c r="H173" i="18"/>
  <c r="H174" i="18"/>
  <c r="H175" i="18"/>
  <c r="H176" i="18"/>
  <c r="H177" i="18"/>
  <c r="H178" i="18"/>
  <c r="H179" i="18"/>
  <c r="H180" i="18"/>
  <c r="H181" i="18"/>
  <c r="H182" i="18"/>
  <c r="H183" i="18"/>
  <c r="H184" i="18"/>
  <c r="H185" i="18"/>
  <c r="H186" i="18"/>
  <c r="H187" i="18"/>
  <c r="H188" i="18"/>
  <c r="H189" i="18"/>
  <c r="H190" i="18"/>
  <c r="H191" i="18"/>
  <c r="H192" i="18"/>
  <c r="H193" i="18"/>
  <c r="H194" i="18"/>
  <c r="H195" i="18"/>
  <c r="H196" i="18"/>
  <c r="H197" i="18"/>
  <c r="H198" i="18"/>
  <c r="H199" i="18"/>
  <c r="H200" i="18"/>
  <c r="H201" i="18"/>
  <c r="H202" i="18"/>
  <c r="H203" i="18"/>
  <c r="H204" i="18"/>
  <c r="H205" i="18"/>
  <c r="H206" i="18"/>
  <c r="H207" i="18"/>
  <c r="H208" i="18"/>
  <c r="H209" i="18"/>
  <c r="H210" i="18"/>
  <c r="H211" i="18"/>
  <c r="H212" i="18"/>
  <c r="H213" i="18"/>
  <c r="H214" i="18"/>
  <c r="H215" i="18"/>
  <c r="H216" i="18"/>
  <c r="H217" i="18"/>
  <c r="H218" i="18"/>
  <c r="H219" i="18"/>
  <c r="H220" i="18"/>
  <c r="H221" i="18"/>
  <c r="H222" i="18"/>
  <c r="H223" i="18"/>
  <c r="H224" i="18"/>
  <c r="H225" i="18"/>
  <c r="H226" i="18"/>
  <c r="H227" i="18"/>
  <c r="H228" i="18"/>
  <c r="H229" i="18"/>
  <c r="H230" i="18"/>
  <c r="H231" i="18"/>
  <c r="H232" i="18"/>
  <c r="H233" i="18"/>
  <c r="H234" i="18"/>
  <c r="H235" i="18"/>
  <c r="H236" i="18"/>
  <c r="H237" i="18"/>
  <c r="H238" i="18"/>
  <c r="H239" i="18"/>
  <c r="H240" i="18"/>
  <c r="H241" i="18"/>
  <c r="H242" i="18"/>
  <c r="H243" i="18"/>
  <c r="H244" i="18"/>
  <c r="H245" i="18"/>
  <c r="H246" i="18"/>
  <c r="H247" i="18"/>
  <c r="H248" i="18"/>
  <c r="H249" i="18"/>
  <c r="H250" i="18"/>
  <c r="H251" i="18"/>
  <c r="H252" i="18"/>
  <c r="H253" i="18"/>
  <c r="H254" i="18"/>
  <c r="H255" i="18"/>
  <c r="H256" i="18"/>
  <c r="H257" i="18"/>
  <c r="H258" i="18"/>
  <c r="H259" i="18"/>
  <c r="H260" i="18"/>
  <c r="H261" i="18"/>
  <c r="H262" i="18"/>
  <c r="H263" i="18"/>
  <c r="H264" i="18"/>
  <c r="H265" i="18"/>
  <c r="H266" i="18"/>
  <c r="H267" i="18"/>
  <c r="H268" i="18"/>
  <c r="H269" i="18"/>
  <c r="H270" i="18"/>
  <c r="H271" i="18"/>
  <c r="H272" i="18"/>
  <c r="H273" i="18"/>
  <c r="H274" i="18"/>
  <c r="H275" i="18"/>
  <c r="H276" i="18"/>
  <c r="H277" i="18"/>
  <c r="H278" i="18"/>
  <c r="H279" i="18"/>
  <c r="H280" i="18"/>
  <c r="H281" i="18"/>
  <c r="H282" i="18"/>
  <c r="H283" i="18"/>
  <c r="H284" i="18"/>
  <c r="H285" i="18"/>
  <c r="H286" i="18"/>
  <c r="H287" i="18"/>
  <c r="H288" i="18"/>
  <c r="H289" i="18"/>
  <c r="H290" i="18"/>
  <c r="H291" i="18"/>
  <c r="H292" i="18"/>
  <c r="H293" i="18"/>
  <c r="H294" i="18"/>
  <c r="H295" i="18"/>
  <c r="H296" i="18"/>
  <c r="H297" i="18"/>
  <c r="H298" i="18"/>
  <c r="H299" i="18"/>
  <c r="H300" i="18"/>
  <c r="H301" i="18"/>
  <c r="H302" i="18"/>
  <c r="H303" i="18"/>
  <c r="H304" i="18"/>
  <c r="H305" i="18"/>
  <c r="H306" i="18"/>
  <c r="H307" i="18"/>
  <c r="H308" i="18"/>
  <c r="H309" i="18"/>
  <c r="H310" i="18"/>
  <c r="H311" i="18"/>
  <c r="H312" i="18"/>
  <c r="H313" i="18"/>
  <c r="H314" i="18"/>
  <c r="H315" i="18"/>
  <c r="H316" i="18"/>
  <c r="H317" i="18"/>
  <c r="H318" i="18"/>
  <c r="H319" i="18"/>
  <c r="H320" i="18"/>
  <c r="H321" i="18"/>
  <c r="H322" i="18"/>
  <c r="H323" i="18"/>
  <c r="H324" i="18"/>
  <c r="H325" i="18"/>
  <c r="H326" i="18"/>
  <c r="H327" i="18"/>
  <c r="H328" i="18"/>
  <c r="H329" i="18"/>
  <c r="H330" i="18"/>
  <c r="H331" i="18"/>
  <c r="H332" i="18"/>
  <c r="H135" i="20"/>
  <c r="H136" i="20"/>
  <c r="H137" i="20"/>
  <c r="H138" i="20"/>
  <c r="H139" i="20"/>
  <c r="H140" i="20"/>
  <c r="H141" i="20"/>
  <c r="H142" i="20"/>
  <c r="H143" i="20"/>
  <c r="H144" i="20"/>
  <c r="H145" i="20"/>
  <c r="H146" i="20"/>
  <c r="H147" i="20"/>
  <c r="H148" i="20"/>
  <c r="H149" i="20"/>
  <c r="H150" i="20"/>
  <c r="H151" i="20"/>
  <c r="H152" i="20"/>
  <c r="H153" i="20"/>
  <c r="H154" i="20"/>
  <c r="H155" i="20"/>
  <c r="H156" i="20"/>
  <c r="H157" i="20"/>
  <c r="H158" i="20"/>
  <c r="H159" i="20"/>
  <c r="H160" i="20"/>
  <c r="H161" i="20"/>
  <c r="H162" i="20"/>
  <c r="H163" i="20"/>
  <c r="H164" i="20"/>
  <c r="H165" i="20"/>
  <c r="H166" i="20"/>
  <c r="H167" i="20"/>
  <c r="H168" i="20"/>
  <c r="H169" i="20"/>
  <c r="H170" i="20"/>
  <c r="H171" i="20"/>
  <c r="H172" i="20"/>
  <c r="H173" i="20"/>
  <c r="H174" i="20"/>
  <c r="H175" i="20"/>
  <c r="H176" i="20"/>
  <c r="H177" i="20"/>
  <c r="H178" i="20"/>
  <c r="H179" i="20"/>
  <c r="H180" i="20"/>
  <c r="H181" i="20"/>
  <c r="H182" i="20"/>
  <c r="H183" i="20"/>
  <c r="H184" i="20"/>
  <c r="H185" i="20"/>
  <c r="H186" i="20"/>
  <c r="H187" i="20"/>
  <c r="H188" i="20"/>
  <c r="H189" i="20"/>
  <c r="H190" i="20"/>
  <c r="H191" i="20"/>
  <c r="H192" i="20"/>
  <c r="H193" i="20"/>
  <c r="H194" i="20"/>
  <c r="H195" i="20"/>
  <c r="H196" i="20"/>
  <c r="H197" i="20"/>
  <c r="H198" i="20"/>
  <c r="H135" i="22"/>
  <c r="H136" i="22"/>
  <c r="H137" i="22"/>
  <c r="H138" i="22"/>
  <c r="H139" i="22"/>
  <c r="H140" i="22"/>
  <c r="H141" i="22"/>
  <c r="H142" i="22"/>
  <c r="H143" i="22"/>
  <c r="H144" i="22"/>
  <c r="H145" i="22"/>
  <c r="H146" i="22"/>
  <c r="H147" i="22"/>
  <c r="H148" i="22"/>
  <c r="H149" i="22"/>
  <c r="H150" i="22"/>
  <c r="H151" i="22"/>
  <c r="H152" i="22"/>
  <c r="H153" i="22"/>
  <c r="H154" i="22"/>
  <c r="H155" i="22"/>
  <c r="H156" i="22"/>
  <c r="H157" i="22"/>
  <c r="H158" i="22"/>
  <c r="H159" i="22"/>
  <c r="H160" i="22"/>
  <c r="H161" i="22"/>
  <c r="H162" i="22"/>
  <c r="H163" i="22"/>
  <c r="H164" i="22"/>
  <c r="H165" i="22"/>
  <c r="H166" i="22"/>
  <c r="H167" i="22"/>
  <c r="H168" i="22"/>
  <c r="H169" i="22"/>
  <c r="H170" i="22"/>
  <c r="H171" i="22"/>
  <c r="H172" i="22"/>
  <c r="H173" i="22"/>
  <c r="H174" i="22"/>
  <c r="H175" i="22"/>
  <c r="H176" i="22"/>
  <c r="H177" i="22"/>
  <c r="H178" i="22"/>
  <c r="H179" i="22"/>
  <c r="H180" i="22"/>
  <c r="H181" i="22"/>
  <c r="H182" i="22"/>
  <c r="H183" i="22"/>
  <c r="H184" i="22"/>
  <c r="H185" i="22"/>
  <c r="H186" i="22"/>
  <c r="H187" i="22"/>
  <c r="H188" i="22"/>
  <c r="H189" i="22"/>
  <c r="H190" i="22"/>
  <c r="H191" i="22"/>
  <c r="H192" i="22"/>
  <c r="H193" i="22"/>
  <c r="H194" i="22"/>
  <c r="H195" i="22"/>
  <c r="H196" i="22"/>
  <c r="H197" i="22"/>
  <c r="H198" i="22"/>
  <c r="H199" i="22"/>
  <c r="H200" i="22"/>
  <c r="H201" i="22"/>
  <c r="H202" i="22"/>
  <c r="H203" i="22"/>
  <c r="H204" i="22"/>
  <c r="H205" i="22"/>
  <c r="H206" i="22"/>
  <c r="H207" i="22"/>
  <c r="H208" i="22"/>
  <c r="H209" i="22"/>
  <c r="H210" i="22"/>
  <c r="H211" i="22"/>
  <c r="H212" i="22"/>
  <c r="H213" i="22"/>
  <c r="H214" i="22"/>
  <c r="H215" i="22"/>
  <c r="H216" i="22"/>
  <c r="H217" i="22"/>
  <c r="H218" i="22"/>
  <c r="H219" i="22"/>
  <c r="H220" i="22"/>
  <c r="H221" i="22"/>
  <c r="H222" i="22"/>
  <c r="H223" i="22"/>
  <c r="H224" i="22"/>
  <c r="H225" i="22"/>
  <c r="H226" i="22"/>
  <c r="H227" i="22"/>
  <c r="H228" i="22"/>
  <c r="H229" i="22"/>
  <c r="H230" i="22"/>
  <c r="H231" i="22"/>
  <c r="H232" i="22"/>
  <c r="H233" i="22"/>
  <c r="H234" i="22"/>
  <c r="H235" i="22"/>
  <c r="H236" i="22"/>
  <c r="H237" i="22"/>
  <c r="H238" i="22"/>
  <c r="H239" i="22"/>
  <c r="H240" i="22"/>
  <c r="H241" i="22"/>
  <c r="H242" i="22"/>
  <c r="H243" i="22"/>
  <c r="H244" i="22"/>
  <c r="H245" i="22"/>
  <c r="H246" i="22"/>
  <c r="H247" i="22"/>
  <c r="H248" i="22"/>
  <c r="H249" i="22"/>
  <c r="H250" i="22"/>
  <c r="H251" i="22"/>
  <c r="H252" i="22"/>
  <c r="H253" i="22"/>
  <c r="H254" i="22"/>
  <c r="H255" i="22"/>
  <c r="H256" i="22"/>
  <c r="H257" i="22"/>
  <c r="H258" i="22"/>
  <c r="H259" i="22"/>
  <c r="H260" i="22"/>
  <c r="H261" i="22"/>
  <c r="H262" i="22"/>
  <c r="H263" i="22"/>
  <c r="H264" i="22"/>
  <c r="H265" i="22"/>
  <c r="H266" i="22"/>
  <c r="H267" i="22"/>
  <c r="H268" i="22"/>
  <c r="H269" i="22"/>
  <c r="H270" i="22"/>
  <c r="H271" i="22"/>
  <c r="H272" i="22"/>
  <c r="H273" i="22"/>
  <c r="H274" i="22"/>
  <c r="H275" i="22"/>
  <c r="H276" i="22"/>
  <c r="H277" i="22"/>
  <c r="H278" i="22"/>
  <c r="H279" i="22"/>
  <c r="H280" i="22"/>
  <c r="H281" i="22"/>
  <c r="H282" i="22"/>
  <c r="H283" i="22"/>
  <c r="H284" i="22"/>
  <c r="H285" i="22"/>
  <c r="H286" i="22"/>
  <c r="H287" i="22"/>
  <c r="H288" i="22"/>
  <c r="H289" i="22"/>
  <c r="H290" i="22"/>
  <c r="H135" i="23"/>
  <c r="H136" i="23"/>
  <c r="H137" i="23"/>
  <c r="H138" i="23"/>
  <c r="H139" i="23"/>
  <c r="H140" i="23"/>
  <c r="H141" i="23"/>
  <c r="H142" i="23"/>
  <c r="H143" i="23"/>
  <c r="H144" i="23"/>
  <c r="H145" i="23"/>
  <c r="H146" i="23"/>
  <c r="H147" i="23"/>
  <c r="H148" i="23"/>
  <c r="H149" i="23"/>
  <c r="H150" i="23"/>
  <c r="H151" i="23"/>
  <c r="H152" i="23"/>
  <c r="H153" i="23"/>
  <c r="H154" i="23"/>
  <c r="H155" i="23"/>
  <c r="H156" i="23"/>
  <c r="H157" i="23"/>
  <c r="H158" i="23"/>
  <c r="H159" i="23"/>
  <c r="H160" i="23"/>
  <c r="H161" i="23"/>
  <c r="H162" i="23"/>
  <c r="H163" i="23"/>
  <c r="H164" i="23"/>
  <c r="H165" i="23"/>
  <c r="H166" i="23"/>
  <c r="H167" i="23"/>
  <c r="H168" i="23"/>
  <c r="H169" i="23"/>
  <c r="H170" i="23"/>
  <c r="H171" i="23"/>
  <c r="H172" i="23"/>
  <c r="H173" i="23"/>
  <c r="H174" i="23"/>
  <c r="H175" i="23"/>
  <c r="H176" i="23"/>
  <c r="H177" i="23"/>
  <c r="H178" i="23"/>
  <c r="H179" i="23"/>
  <c r="H180" i="23"/>
  <c r="H181" i="23"/>
  <c r="H182" i="23"/>
  <c r="H183" i="23"/>
  <c r="H184" i="23"/>
  <c r="H185" i="23"/>
  <c r="H186" i="23"/>
  <c r="H187" i="23"/>
  <c r="H188" i="23"/>
  <c r="H189" i="23"/>
  <c r="H190" i="23"/>
  <c r="H191" i="23"/>
  <c r="H192" i="23"/>
  <c r="H193" i="23"/>
  <c r="H194" i="23"/>
  <c r="H195" i="23"/>
  <c r="H196" i="23"/>
  <c r="H197" i="23"/>
  <c r="H198" i="23"/>
  <c r="H199" i="23"/>
  <c r="H200" i="23"/>
  <c r="H201" i="23"/>
  <c r="H202" i="23"/>
  <c r="H203" i="23"/>
  <c r="H204" i="23"/>
  <c r="H205" i="23"/>
  <c r="H206" i="23"/>
  <c r="H207" i="23"/>
  <c r="H208" i="23"/>
  <c r="H209" i="23"/>
  <c r="H210" i="23"/>
  <c r="H211" i="23"/>
  <c r="H212" i="23"/>
  <c r="H213" i="23"/>
  <c r="H214" i="23"/>
  <c r="H215" i="23"/>
  <c r="H216" i="23"/>
  <c r="H217" i="23"/>
  <c r="H218" i="23"/>
  <c r="H219" i="23"/>
  <c r="H220" i="23"/>
  <c r="H221" i="23"/>
  <c r="H222" i="23"/>
  <c r="H223" i="23"/>
  <c r="H224" i="23"/>
  <c r="H225" i="23"/>
  <c r="H226" i="23"/>
  <c r="H227" i="23"/>
  <c r="H228" i="23"/>
  <c r="H229" i="23"/>
  <c r="H230" i="23"/>
  <c r="G4418" i="38" a="1"/>
  <c r="G4418" i="38"/>
  <c r="H231" i="23"/>
  <c r="H232" i="23"/>
  <c r="H233" i="23"/>
  <c r="H234" i="23"/>
  <c r="H235" i="23"/>
  <c r="H236" i="23"/>
  <c r="H237" i="23"/>
  <c r="H238" i="23"/>
  <c r="H239" i="23"/>
  <c r="H240" i="23"/>
  <c r="H241" i="23"/>
  <c r="H242" i="23"/>
  <c r="H243" i="23"/>
  <c r="H244" i="23"/>
  <c r="H245" i="23"/>
  <c r="H246" i="23"/>
  <c r="H247" i="23"/>
  <c r="H248" i="23"/>
  <c r="H249" i="23"/>
  <c r="H250" i="23"/>
  <c r="H135" i="24"/>
  <c r="H136" i="24"/>
  <c r="H137" i="24"/>
  <c r="H138" i="24"/>
  <c r="H139" i="24"/>
  <c r="H140" i="24"/>
  <c r="H141" i="24"/>
  <c r="H142" i="24"/>
  <c r="H143" i="24"/>
  <c r="H144" i="24"/>
  <c r="H145" i="24"/>
  <c r="H146" i="24"/>
  <c r="H147" i="24"/>
  <c r="H148" i="24"/>
  <c r="H149" i="24"/>
  <c r="H150" i="24"/>
  <c r="H151" i="24"/>
  <c r="H152" i="24"/>
  <c r="H153" i="24"/>
  <c r="H154" i="24"/>
  <c r="H155" i="24"/>
  <c r="H156" i="24"/>
  <c r="H157" i="24"/>
  <c r="H158" i="24"/>
  <c r="H159" i="24"/>
  <c r="H160" i="24"/>
  <c r="H161" i="24"/>
  <c r="H162" i="24"/>
  <c r="H163" i="24"/>
  <c r="H164" i="24"/>
  <c r="H165" i="24"/>
  <c r="H166" i="24"/>
  <c r="H167" i="24"/>
  <c r="H168" i="24"/>
  <c r="H169" i="24"/>
  <c r="H170" i="24"/>
  <c r="H171" i="24"/>
  <c r="H172" i="24"/>
  <c r="H173" i="24"/>
  <c r="H174" i="24"/>
  <c r="H175" i="24"/>
  <c r="H176" i="24"/>
  <c r="H177" i="24"/>
  <c r="H178" i="24"/>
  <c r="H179" i="24"/>
  <c r="H180" i="24"/>
  <c r="H181" i="24"/>
  <c r="H182" i="24"/>
  <c r="H183" i="24"/>
  <c r="H184" i="24"/>
  <c r="H185" i="24"/>
  <c r="H186" i="24"/>
  <c r="H187" i="24"/>
  <c r="H188" i="24"/>
  <c r="H189" i="24"/>
  <c r="H190" i="24"/>
  <c r="H191" i="24"/>
  <c r="H192" i="24"/>
  <c r="H193" i="24"/>
  <c r="H194" i="24"/>
  <c r="H195" i="24"/>
  <c r="H196" i="24"/>
  <c r="H197" i="24"/>
  <c r="H198" i="24"/>
  <c r="H199" i="24"/>
  <c r="H200" i="24"/>
  <c r="H201" i="24"/>
  <c r="H202" i="24"/>
  <c r="H203" i="24"/>
  <c r="H204" i="24"/>
  <c r="H205" i="24"/>
  <c r="H206" i="24"/>
  <c r="H207" i="24"/>
  <c r="H208" i="24"/>
  <c r="H209" i="24"/>
  <c r="H210" i="24"/>
  <c r="H211" i="24"/>
  <c r="H212" i="24"/>
  <c r="H213" i="24"/>
  <c r="H214" i="24"/>
  <c r="H215" i="24"/>
  <c r="H216" i="24"/>
  <c r="H217" i="24"/>
  <c r="H218" i="24"/>
  <c r="H219" i="24"/>
  <c r="H220" i="24"/>
  <c r="H221" i="24"/>
  <c r="H222" i="24"/>
  <c r="H223" i="24"/>
  <c r="H224" i="24"/>
  <c r="H225" i="24"/>
  <c r="H226" i="24"/>
  <c r="H227" i="24"/>
  <c r="H228" i="24"/>
  <c r="H229" i="24"/>
  <c r="H230" i="24"/>
  <c r="H231" i="24"/>
  <c r="H232" i="24"/>
  <c r="H233" i="24"/>
  <c r="H234" i="24"/>
  <c r="H235" i="24"/>
  <c r="H236" i="24"/>
  <c r="H237" i="24"/>
  <c r="H238" i="24"/>
  <c r="H239" i="24"/>
  <c r="H240" i="24"/>
  <c r="H241" i="24"/>
  <c r="H242" i="24"/>
  <c r="H243" i="24"/>
  <c r="H245" i="24"/>
  <c r="H246" i="24"/>
  <c r="H247" i="24"/>
  <c r="H248" i="24"/>
  <c r="H249" i="24"/>
  <c r="H250" i="24"/>
  <c r="H251" i="24"/>
  <c r="H252" i="24"/>
  <c r="H253" i="24"/>
  <c r="H254" i="24"/>
  <c r="H255" i="24"/>
  <c r="H256" i="24"/>
  <c r="H257" i="24"/>
  <c r="H258" i="24"/>
  <c r="H259" i="24"/>
  <c r="H260" i="24"/>
  <c r="H261" i="24"/>
  <c r="H262" i="24"/>
  <c r="H263" i="24"/>
  <c r="H264" i="24"/>
  <c r="H265" i="24"/>
  <c r="H266" i="24"/>
  <c r="H267" i="24"/>
  <c r="H268" i="24"/>
  <c r="H269" i="24"/>
  <c r="H270" i="24"/>
  <c r="H271" i="24"/>
  <c r="H272" i="24"/>
  <c r="H273" i="24"/>
  <c r="H274" i="24"/>
  <c r="H275" i="24"/>
  <c r="H276" i="24"/>
  <c r="H277" i="24"/>
  <c r="H278" i="24"/>
  <c r="H279" i="24"/>
  <c r="H280" i="24"/>
  <c r="H281" i="24"/>
  <c r="H282" i="24"/>
  <c r="H283" i="24"/>
  <c r="H284" i="24"/>
  <c r="H285" i="24"/>
  <c r="F135" i="40"/>
  <c r="G269" i="38" a="1"/>
  <c r="G269" i="38"/>
  <c r="F136" i="40"/>
  <c r="G270" i="38" a="1"/>
  <c r="G270" i="38"/>
  <c r="F137" i="40"/>
  <c r="G271" i="38" a="1"/>
  <c r="G271" i="38"/>
  <c r="F138" i="40"/>
  <c r="G272" i="38" a="1"/>
  <c r="G272" i="38"/>
  <c r="F139" i="40"/>
  <c r="G273" i="38" a="1"/>
  <c r="G273" i="38"/>
  <c r="F140" i="40"/>
  <c r="F141" i="40"/>
  <c r="F142" i="40"/>
  <c r="G276" i="38" a="1"/>
  <c r="G276" i="38"/>
  <c r="F143" i="40"/>
  <c r="G277" i="38" a="1"/>
  <c r="G277" i="38"/>
  <c r="F144" i="40"/>
  <c r="G278" i="38" a="1"/>
  <c r="G278" i="38"/>
  <c r="F145" i="40"/>
  <c r="G279" i="38" a="1"/>
  <c r="G279" i="38"/>
  <c r="F146" i="40"/>
  <c r="G280" i="38" a="1"/>
  <c r="G280" i="38"/>
  <c r="F147" i="40"/>
  <c r="G281" i="38" a="1"/>
  <c r="G281" i="38"/>
  <c r="F148" i="40"/>
  <c r="G282" i="38" a="1"/>
  <c r="G282" i="38"/>
  <c r="F149" i="40"/>
  <c r="G283" i="38" a="1"/>
  <c r="G283" i="38"/>
  <c r="F150" i="40"/>
  <c r="G284" i="38" a="1"/>
  <c r="G284" i="38"/>
  <c r="F151" i="40"/>
  <c r="G285" i="38" a="1"/>
  <c r="G285" i="38"/>
  <c r="F152" i="40"/>
  <c r="G286" i="38" a="1"/>
  <c r="G286" i="38"/>
  <c r="F153" i="40"/>
  <c r="G287" i="38" a="1"/>
  <c r="G287" i="38"/>
  <c r="F154" i="40"/>
  <c r="F135" i="7"/>
  <c r="F136" i="7"/>
  <c r="F137" i="7"/>
  <c r="F138" i="7"/>
  <c r="F139" i="7"/>
  <c r="F140" i="7"/>
  <c r="F141" i="7"/>
  <c r="F142" i="7"/>
  <c r="F143" i="7"/>
  <c r="F144" i="7"/>
  <c r="F145" i="7"/>
  <c r="F146" i="7"/>
  <c r="F147" i="7"/>
  <c r="F148" i="7"/>
  <c r="F149" i="7"/>
  <c r="F150" i="7"/>
  <c r="F151" i="7"/>
  <c r="F152" i="7"/>
  <c r="F153" i="7"/>
  <c r="F154" i="7"/>
  <c r="F155" i="7"/>
  <c r="F156" i="7"/>
  <c r="F157" i="7"/>
  <c r="F158" i="7"/>
  <c r="F159" i="7"/>
  <c r="F160" i="7"/>
  <c r="F161" i="7"/>
  <c r="F162" i="7"/>
  <c r="F163" i="7"/>
  <c r="F164" i="7"/>
  <c r="F165" i="7"/>
  <c r="F166" i="7"/>
  <c r="F167" i="7"/>
  <c r="F168" i="7"/>
  <c r="F169" i="7"/>
  <c r="F170" i="7"/>
  <c r="F171" i="7"/>
  <c r="F172" i="7"/>
  <c r="F173" i="7"/>
  <c r="F174" i="7"/>
  <c r="F175" i="7"/>
  <c r="F176" i="7"/>
  <c r="F177" i="7"/>
  <c r="F178" i="7"/>
  <c r="F179" i="7"/>
  <c r="F180" i="7"/>
  <c r="F181" i="7"/>
  <c r="F182" i="7"/>
  <c r="F183" i="7"/>
  <c r="F184" i="7"/>
  <c r="F185" i="7"/>
  <c r="F186" i="7"/>
  <c r="F187" i="7"/>
  <c r="F188" i="7"/>
  <c r="F189" i="7"/>
  <c r="F190" i="7"/>
  <c r="F191" i="7"/>
  <c r="F192" i="7"/>
  <c r="F193" i="7"/>
  <c r="F194" i="7"/>
  <c r="F195" i="7"/>
  <c r="F196" i="7"/>
  <c r="F197" i="7"/>
  <c r="F198" i="7"/>
  <c r="F199" i="7"/>
  <c r="F200" i="7"/>
  <c r="F201" i="7"/>
  <c r="F202" i="7"/>
  <c r="F203" i="7"/>
  <c r="F204" i="7"/>
  <c r="F205" i="7"/>
  <c r="F206" i="7"/>
  <c r="F53" i="11"/>
  <c r="G1810" i="38" a="1"/>
  <c r="G1810" i="38"/>
  <c r="F54" i="11"/>
  <c r="G1811" i="38" a="1"/>
  <c r="G1811" i="38"/>
  <c r="F55" i="11"/>
  <c r="G1812" i="38" a="1"/>
  <c r="G1812" i="38"/>
  <c r="F56" i="11"/>
  <c r="G1813" i="38" a="1"/>
  <c r="G1813" i="38"/>
  <c r="F57" i="11"/>
  <c r="G1814" i="38" a="1"/>
  <c r="G1814" i="38"/>
  <c r="F58" i="11"/>
  <c r="G1815" i="38" a="1"/>
  <c r="G1815" i="38"/>
  <c r="F59" i="11"/>
  <c r="G1816" i="38" a="1"/>
  <c r="G1816" i="38"/>
  <c r="F60" i="11"/>
  <c r="G1817" i="38" a="1"/>
  <c r="G1817" i="38"/>
  <c r="F61" i="11"/>
  <c r="G1818" i="38" a="1"/>
  <c r="G1818" i="38"/>
  <c r="F62" i="11"/>
  <c r="G1819" i="38" a="1"/>
  <c r="G1819" i="38"/>
  <c r="F63" i="11"/>
  <c r="G1820" i="38" a="1"/>
  <c r="G1820" i="38"/>
  <c r="F64" i="11"/>
  <c r="G1821" i="38" a="1"/>
  <c r="G1821" i="38"/>
  <c r="F65" i="11"/>
  <c r="G1822" i="38" a="1"/>
  <c r="G1822" i="38"/>
  <c r="F66" i="11"/>
  <c r="G1823" i="38" a="1"/>
  <c r="G1823" i="38"/>
  <c r="F67" i="11"/>
  <c r="G1824" i="38" a="1"/>
  <c r="G1824" i="38"/>
  <c r="F68" i="11"/>
  <c r="G1825" i="38" a="1"/>
  <c r="G1825" i="38"/>
  <c r="F69" i="11"/>
  <c r="G1826" i="38" a="1"/>
  <c r="G1826" i="38"/>
  <c r="F70" i="11"/>
  <c r="G1827" i="38" a="1"/>
  <c r="G1827" i="38"/>
  <c r="F71" i="11"/>
  <c r="G1828" i="38" a="1"/>
  <c r="G1828" i="38"/>
  <c r="F72" i="11"/>
  <c r="G1829" i="38" a="1"/>
  <c r="G1829" i="38"/>
  <c r="F73" i="11"/>
  <c r="G1830" i="38" a="1"/>
  <c r="G1830" i="38"/>
  <c r="F74" i="11"/>
  <c r="G1831" i="38" a="1"/>
  <c r="G1831" i="38"/>
  <c r="F75" i="11"/>
  <c r="G1832" i="38" a="1"/>
  <c r="G1832" i="38"/>
  <c r="H1832" i="38"/>
  <c r="F76" i="11"/>
  <c r="G1833" i="38" a="1"/>
  <c r="G1833" i="38"/>
  <c r="F77" i="11"/>
  <c r="G1834" i="38" a="1"/>
  <c r="G1834" i="38"/>
  <c r="F78" i="11"/>
  <c r="G1835" i="38" a="1"/>
  <c r="G1835" i="38"/>
  <c r="F79" i="11"/>
  <c r="G1836" i="38" a="1"/>
  <c r="G1836" i="38"/>
  <c r="F80" i="11"/>
  <c r="G1837" i="38" a="1"/>
  <c r="G1837" i="38"/>
  <c r="F81" i="11"/>
  <c r="G1838" i="38" a="1"/>
  <c r="G1838" i="38"/>
  <c r="F82" i="11"/>
  <c r="G1839" i="38" a="1"/>
  <c r="G1839" i="38"/>
  <c r="H1839" i="38"/>
  <c r="F83" i="11"/>
  <c r="G1840" i="38" a="1"/>
  <c r="G1840" i="38"/>
  <c r="F84" i="11"/>
  <c r="G1841" i="38" a="1"/>
  <c r="G1841" i="38"/>
  <c r="F85" i="11"/>
  <c r="G1842" i="38" a="1"/>
  <c r="G1842" i="38"/>
  <c r="F86" i="11"/>
  <c r="G1843" i="38" a="1"/>
  <c r="G1843" i="38"/>
  <c r="F87" i="11"/>
  <c r="G1844" i="38" a="1"/>
  <c r="G1844" i="38"/>
  <c r="F88" i="11"/>
  <c r="G1845" i="38" a="1"/>
  <c r="G1845" i="38"/>
  <c r="F89" i="11"/>
  <c r="G1846" i="38" a="1"/>
  <c r="G1846" i="38"/>
  <c r="F90" i="11"/>
  <c r="G1847" i="38" a="1"/>
  <c r="G1847" i="38"/>
  <c r="F91" i="11"/>
  <c r="G1848" i="38" a="1"/>
  <c r="G1848" i="38"/>
  <c r="F92" i="11"/>
  <c r="G1849" i="38" a="1"/>
  <c r="G1849" i="38"/>
  <c r="F93" i="11"/>
  <c r="G1850" i="38" a="1"/>
  <c r="G1850" i="38"/>
  <c r="F94" i="11"/>
  <c r="G1851" i="38" a="1"/>
  <c r="G1851" i="38"/>
  <c r="F95" i="11"/>
  <c r="G1852" i="38" a="1"/>
  <c r="G1852" i="38"/>
  <c r="F96" i="11"/>
  <c r="G1853" i="38" a="1"/>
  <c r="G1853" i="38"/>
  <c r="F97" i="11"/>
  <c r="G1854" i="38" a="1"/>
  <c r="G1854" i="38"/>
  <c r="F98" i="11"/>
  <c r="G1855" i="38" a="1"/>
  <c r="G1855" i="38"/>
  <c r="F99" i="11"/>
  <c r="G1856" i="38" a="1"/>
  <c r="G1856" i="38"/>
  <c r="F100" i="11"/>
  <c r="G1857" i="38" a="1"/>
  <c r="G1857" i="38"/>
  <c r="F101" i="11"/>
  <c r="G1858" i="38" a="1"/>
  <c r="G1858" i="38"/>
  <c r="F102" i="11"/>
  <c r="G1859" i="38" a="1"/>
  <c r="G1859" i="38"/>
  <c r="F103" i="11"/>
  <c r="G1860" i="38" a="1"/>
  <c r="G1860" i="38"/>
  <c r="F104" i="11"/>
  <c r="G1861" i="38" a="1"/>
  <c r="G1861" i="38"/>
  <c r="F105" i="11"/>
  <c r="G1862" i="38" a="1"/>
  <c r="G1862" i="38"/>
  <c r="F106" i="11"/>
  <c r="G1863" i="38" a="1"/>
  <c r="G1863" i="38"/>
  <c r="F107" i="11"/>
  <c r="G1864" i="38" a="1"/>
  <c r="G1864" i="38"/>
  <c r="F108" i="11"/>
  <c r="G1865" i="38" a="1"/>
  <c r="G1865" i="38"/>
  <c r="F109" i="11"/>
  <c r="G1866" i="38" a="1"/>
  <c r="G1866" i="38"/>
  <c r="F110" i="11"/>
  <c r="G1867" i="38" a="1"/>
  <c r="G1867" i="38"/>
  <c r="F111" i="11"/>
  <c r="G1868" i="38" a="1"/>
  <c r="G1868" i="38"/>
  <c r="F112" i="11"/>
  <c r="G1869" i="38" a="1"/>
  <c r="G1869" i="38"/>
  <c r="F113" i="11"/>
  <c r="G1870" i="38" a="1"/>
  <c r="G1870" i="38"/>
  <c r="F114" i="11"/>
  <c r="G1871" i="38" a="1"/>
  <c r="G1871" i="38"/>
  <c r="F115" i="11"/>
  <c r="G1872" i="38" a="1"/>
  <c r="G1872" i="38"/>
  <c r="F116" i="11"/>
  <c r="G1873" i="38" a="1"/>
  <c r="G1873" i="38"/>
  <c r="F117" i="11"/>
  <c r="G1874" i="38" a="1"/>
  <c r="G1874" i="38"/>
  <c r="F118" i="11"/>
  <c r="G1875" i="38" a="1"/>
  <c r="G1875" i="38"/>
  <c r="F119" i="11"/>
  <c r="G1876" i="38" a="1"/>
  <c r="G1876" i="38"/>
  <c r="F120" i="11"/>
  <c r="G1877" i="38" a="1"/>
  <c r="G1877" i="38"/>
  <c r="F121" i="11"/>
  <c r="G1878" i="38" a="1"/>
  <c r="G1878" i="38"/>
  <c r="F122" i="11"/>
  <c r="G1879" i="38" a="1"/>
  <c r="G1879" i="38"/>
  <c r="H1879" i="38"/>
  <c r="F123" i="11"/>
  <c r="G1880" i="38" a="1"/>
  <c r="G1880" i="38"/>
  <c r="F124" i="11"/>
  <c r="G1881" i="38" a="1"/>
  <c r="G1881" i="38"/>
  <c r="F125" i="11"/>
  <c r="G1882" i="38" a="1"/>
  <c r="G1882" i="38"/>
  <c r="F126" i="11"/>
  <c r="G1883" i="38" a="1"/>
  <c r="G1883" i="38"/>
  <c r="F127" i="11"/>
  <c r="G1884" i="38" a="1"/>
  <c r="G1884" i="38"/>
  <c r="F128" i="11"/>
  <c r="G1885" i="38" a="1"/>
  <c r="G1885" i="38"/>
  <c r="F129" i="11"/>
  <c r="G1886" i="38" a="1"/>
  <c r="G1886" i="38"/>
  <c r="F130" i="11"/>
  <c r="G1887" i="38" a="1"/>
  <c r="G1887" i="38"/>
  <c r="F131" i="11"/>
  <c r="G1888" i="38" a="1"/>
  <c r="G1888" i="38"/>
  <c r="F132" i="11"/>
  <c r="G1889" i="38" a="1"/>
  <c r="G1889" i="38"/>
  <c r="F133" i="11"/>
  <c r="G1890" i="38" a="1"/>
  <c r="G1890" i="38"/>
  <c r="F134" i="11"/>
  <c r="G1891" i="38" a="1"/>
  <c r="G1891" i="38"/>
  <c r="F135" i="11"/>
  <c r="F136" i="11"/>
  <c r="G1893" i="38" a="1"/>
  <c r="G1893" i="38"/>
  <c r="F137" i="11"/>
  <c r="G1894" i="38" a="1"/>
  <c r="G1894" i="38"/>
  <c r="F138" i="11"/>
  <c r="F139" i="11"/>
  <c r="G1896" i="38" a="1"/>
  <c r="G1896" i="38"/>
  <c r="F140" i="11"/>
  <c r="G1897" i="38" a="1"/>
  <c r="G1897" i="38"/>
  <c r="F141" i="11"/>
  <c r="G1898" i="38" a="1"/>
  <c r="G1898" i="38"/>
  <c r="F142" i="11"/>
  <c r="G1899" i="38" a="1"/>
  <c r="G1899" i="38"/>
  <c r="F143" i="11"/>
  <c r="G1900" i="38" a="1"/>
  <c r="G1900" i="38"/>
  <c r="F144" i="11"/>
  <c r="G1901" i="38" a="1"/>
  <c r="G1901" i="38"/>
  <c r="F145" i="11"/>
  <c r="G1902" i="38" a="1"/>
  <c r="G1902" i="38"/>
  <c r="F146" i="11"/>
  <c r="G1903" i="38" a="1"/>
  <c r="G1903" i="38"/>
  <c r="F147" i="11"/>
  <c r="G1904" i="38" a="1"/>
  <c r="G1904" i="38"/>
  <c r="F148" i="11"/>
  <c r="G1905" i="38" a="1"/>
  <c r="G1905" i="38"/>
  <c r="F149" i="11"/>
  <c r="G1906" i="38" a="1"/>
  <c r="G1906" i="38"/>
  <c r="F150" i="11"/>
  <c r="G1907" i="38" a="1"/>
  <c r="G1907" i="38"/>
  <c r="F151" i="11"/>
  <c r="G1908" i="38" a="1"/>
  <c r="G1908" i="38"/>
  <c r="F152" i="11"/>
  <c r="G1909" i="38" a="1"/>
  <c r="G1909" i="38"/>
  <c r="F153" i="11"/>
  <c r="G1910" i="38" a="1"/>
  <c r="G1910" i="38"/>
  <c r="F154" i="11"/>
  <c r="G1911" i="38" a="1"/>
  <c r="G1911" i="38"/>
  <c r="F155" i="11"/>
  <c r="G1912" i="38" a="1"/>
  <c r="G1912" i="38"/>
  <c r="F156" i="11"/>
  <c r="G1913" i="38" a="1"/>
  <c r="G1913" i="38"/>
  <c r="F157" i="11"/>
  <c r="G1914" i="38" a="1"/>
  <c r="G1914" i="38"/>
  <c r="F158" i="11"/>
  <c r="G1915" i="38" a="1"/>
  <c r="G1915" i="38"/>
  <c r="F159" i="11"/>
  <c r="F160" i="11"/>
  <c r="G1917" i="38" a="1"/>
  <c r="G1917" i="38"/>
  <c r="F161" i="11"/>
  <c r="G1918" i="38" a="1"/>
  <c r="G1918" i="38"/>
  <c r="F162" i="11"/>
  <c r="G1919" i="38" a="1"/>
  <c r="G1919" i="38"/>
  <c r="F163" i="11"/>
  <c r="G1920" i="38" a="1"/>
  <c r="G1920" i="38"/>
  <c r="F164" i="11"/>
  <c r="G1921" i="38" a="1"/>
  <c r="G1921" i="38"/>
  <c r="H1921" i="38"/>
  <c r="F165" i="11"/>
  <c r="G1922" i="38" a="1"/>
  <c r="G1922" i="38"/>
  <c r="F166" i="11"/>
  <c r="G1923" i="38" a="1"/>
  <c r="G1923" i="38"/>
  <c r="F167" i="11"/>
  <c r="G1924" i="38" a="1"/>
  <c r="G1924" i="38"/>
  <c r="F168" i="11"/>
  <c r="G1925" i="38" a="1"/>
  <c r="G1925" i="38"/>
  <c r="F169" i="11"/>
  <c r="G1926" i="38" a="1"/>
  <c r="G1926" i="38"/>
  <c r="F170" i="11"/>
  <c r="G1927" i="38" a="1"/>
  <c r="G1927" i="38"/>
  <c r="F171" i="11"/>
  <c r="G1928" i="38" a="1"/>
  <c r="G1928" i="38"/>
  <c r="F172" i="11"/>
  <c r="G1929" i="38" a="1"/>
  <c r="G1929" i="38"/>
  <c r="F173" i="11"/>
  <c r="G1930" i="38" a="1"/>
  <c r="G1930" i="38"/>
  <c r="F174" i="11"/>
  <c r="G1931" i="38" a="1"/>
  <c r="G1931" i="38"/>
  <c r="F175" i="11"/>
  <c r="G1932" i="38" a="1"/>
  <c r="G1932" i="38"/>
  <c r="F176" i="11"/>
  <c r="G1933" i="38" a="1"/>
  <c r="G1933" i="38"/>
  <c r="F177" i="11"/>
  <c r="G1934" i="38" a="1"/>
  <c r="G1934" i="38"/>
  <c r="F178" i="11"/>
  <c r="G1935" i="38" a="1"/>
  <c r="G1935" i="38"/>
  <c r="F179" i="11"/>
  <c r="G1936" i="38" a="1"/>
  <c r="G1936" i="38"/>
  <c r="F180" i="11"/>
  <c r="G1937" i="38" a="1"/>
  <c r="G1937" i="38"/>
  <c r="F181" i="11"/>
  <c r="G1938" i="38" a="1"/>
  <c r="G1938" i="38"/>
  <c r="F182" i="11"/>
  <c r="G1939" i="38" a="1"/>
  <c r="G1939" i="38"/>
  <c r="F183" i="11"/>
  <c r="G1940" i="38" a="1"/>
  <c r="G1940" i="38"/>
  <c r="F184" i="11"/>
  <c r="G1941" i="38" a="1"/>
  <c r="G1941" i="38"/>
  <c r="F185" i="11"/>
  <c r="G1942" i="38" a="1"/>
  <c r="G1942" i="38"/>
  <c r="F186" i="11"/>
  <c r="G1943" i="38" a="1"/>
  <c r="G1943" i="38"/>
  <c r="F187" i="11"/>
  <c r="G1944" i="38" a="1"/>
  <c r="G1944" i="38"/>
  <c r="F188" i="11"/>
  <c r="G1945" i="38" a="1"/>
  <c r="G1945" i="38"/>
  <c r="F189" i="11"/>
  <c r="G1946" i="38" a="1"/>
  <c r="G1946" i="38"/>
  <c r="F190" i="11"/>
  <c r="G1947" i="38" a="1"/>
  <c r="G1947" i="38"/>
  <c r="F191" i="11"/>
  <c r="G1948" i="38" a="1"/>
  <c r="G1948" i="38"/>
  <c r="F192" i="11"/>
  <c r="G1949" i="38" a="1"/>
  <c r="G1949" i="38"/>
  <c r="F193" i="11"/>
  <c r="G1950" i="38" a="1"/>
  <c r="G1950" i="38"/>
  <c r="F194" i="11"/>
  <c r="G1951" i="38" a="1"/>
  <c r="G1951" i="38"/>
  <c r="H1951" i="38"/>
  <c r="F195" i="11"/>
  <c r="G1952" i="38" a="1"/>
  <c r="G1952" i="38"/>
  <c r="H1952" i="38"/>
  <c r="F196" i="11"/>
  <c r="G1953" i="38" a="1"/>
  <c r="G1953" i="38"/>
  <c r="F197" i="11"/>
  <c r="G1954" i="38" a="1"/>
  <c r="G1954" i="38"/>
  <c r="F198" i="11"/>
  <c r="G1955" i="38" a="1"/>
  <c r="G1955" i="38"/>
  <c r="F199" i="11"/>
  <c r="G1956" i="38" a="1"/>
  <c r="G1956" i="38"/>
  <c r="F200" i="11"/>
  <c r="G1957" i="38" a="1"/>
  <c r="G1957" i="38"/>
  <c r="F201" i="11"/>
  <c r="G1958" i="38" a="1"/>
  <c r="G1958" i="38"/>
  <c r="F202" i="11"/>
  <c r="G1959" i="38" a="1"/>
  <c r="G1959" i="38"/>
  <c r="F203" i="11"/>
  <c r="G1960" i="38" a="1"/>
  <c r="G1960" i="38"/>
  <c r="F204" i="11"/>
  <c r="G1961" i="38" a="1"/>
  <c r="G1961" i="38"/>
  <c r="F205" i="11"/>
  <c r="G1962" i="38" a="1"/>
  <c r="G1962" i="38"/>
  <c r="F206" i="11"/>
  <c r="G1963" i="38" a="1"/>
  <c r="G1963" i="38"/>
  <c r="F207" i="11"/>
  <c r="G1964" i="38" a="1"/>
  <c r="G1964" i="38"/>
  <c r="F208" i="11"/>
  <c r="G1965" i="38" a="1"/>
  <c r="G1965" i="38"/>
  <c r="F209" i="11"/>
  <c r="G1966" i="38" a="1"/>
  <c r="G1966" i="38"/>
  <c r="F135" i="12"/>
  <c r="F136" i="12"/>
  <c r="F137" i="12"/>
  <c r="F138" i="12"/>
  <c r="G2158" i="38" a="1"/>
  <c r="G2158" i="38"/>
  <c r="F139" i="12"/>
  <c r="F140" i="12"/>
  <c r="F141" i="12"/>
  <c r="F142" i="12"/>
  <c r="F143" i="12"/>
  <c r="F144" i="12"/>
  <c r="F145" i="12"/>
  <c r="F146" i="12"/>
  <c r="F147" i="12"/>
  <c r="F148" i="12"/>
  <c r="F149" i="12"/>
  <c r="F150" i="12"/>
  <c r="F151" i="12"/>
  <c r="F152" i="12"/>
  <c r="G2172" i="38" a="1"/>
  <c r="G2172" i="38"/>
  <c r="F153" i="12"/>
  <c r="F154" i="12"/>
  <c r="F155" i="12"/>
  <c r="F156" i="12"/>
  <c r="F157" i="12"/>
  <c r="F158" i="12"/>
  <c r="F159" i="12"/>
  <c r="F160" i="12"/>
  <c r="F161" i="12"/>
  <c r="F162" i="12"/>
  <c r="F163" i="12"/>
  <c r="F164" i="12"/>
  <c r="F165" i="12"/>
  <c r="F166" i="12"/>
  <c r="G2186" i="38" a="1"/>
  <c r="G2186" i="38"/>
  <c r="F167" i="12"/>
  <c r="F168" i="12"/>
  <c r="F169" i="12"/>
  <c r="F170" i="12"/>
  <c r="F171" i="12"/>
  <c r="F172" i="12"/>
  <c r="F173" i="12"/>
  <c r="F174" i="12"/>
  <c r="F175" i="12"/>
  <c r="F176" i="12"/>
  <c r="F177" i="12"/>
  <c r="F178" i="12"/>
  <c r="F179" i="12"/>
  <c r="F180" i="12"/>
  <c r="G2200" i="38" a="1"/>
  <c r="G2200" i="38"/>
  <c r="F181" i="12"/>
  <c r="F182" i="12"/>
  <c r="F183" i="12"/>
  <c r="F184" i="12"/>
  <c r="F185" i="12"/>
  <c r="F186" i="12"/>
  <c r="F187" i="12"/>
  <c r="F188" i="12"/>
  <c r="F189" i="12"/>
  <c r="F190" i="12"/>
  <c r="F191" i="12"/>
  <c r="F192" i="12"/>
  <c r="F193" i="12"/>
  <c r="F194" i="12"/>
  <c r="G2214" i="38" a="1"/>
  <c r="G2214" i="38"/>
  <c r="F195" i="12"/>
  <c r="F196" i="12"/>
  <c r="F197" i="12"/>
  <c r="F198" i="12"/>
  <c r="F199" i="12"/>
  <c r="F200" i="12"/>
  <c r="F201" i="12"/>
  <c r="F202" i="12"/>
  <c r="F203" i="12"/>
  <c r="F204" i="12"/>
  <c r="F205" i="12"/>
  <c r="F206" i="12"/>
  <c r="F207" i="12"/>
  <c r="F208" i="12"/>
  <c r="G2228" i="38" a="1"/>
  <c r="G2228" i="38"/>
  <c r="F209" i="12"/>
  <c r="F210" i="12"/>
  <c r="F211" i="12"/>
  <c r="F212" i="12"/>
  <c r="F213" i="12"/>
  <c r="F214" i="12"/>
  <c r="F215" i="12"/>
  <c r="F216" i="12"/>
  <c r="F217" i="12"/>
  <c r="F218" i="12"/>
  <c r="F219" i="12"/>
  <c r="F220" i="12"/>
  <c r="F221" i="12"/>
  <c r="F222" i="12"/>
  <c r="G2242" i="38" a="1"/>
  <c r="G2242" i="38"/>
  <c r="F223" i="12"/>
  <c r="F224" i="12"/>
  <c r="F225" i="12"/>
  <c r="F226" i="12"/>
  <c r="F227" i="12"/>
  <c r="F228" i="12"/>
  <c r="F229" i="12"/>
  <c r="F230" i="12"/>
  <c r="F231" i="12"/>
  <c r="F232" i="12"/>
  <c r="F233" i="12"/>
  <c r="F234" i="12"/>
  <c r="F235" i="12"/>
  <c r="F236" i="12"/>
  <c r="G2256" i="38" a="1"/>
  <c r="G2256" i="38"/>
  <c r="F237" i="12"/>
  <c r="F238" i="12"/>
  <c r="F239" i="12"/>
  <c r="F240" i="12"/>
  <c r="F241" i="12"/>
  <c r="F242" i="12"/>
  <c r="F243" i="12"/>
  <c r="F244" i="12"/>
  <c r="F245" i="12"/>
  <c r="F246" i="12"/>
  <c r="F247" i="12"/>
  <c r="F248" i="12"/>
  <c r="F249" i="12"/>
  <c r="F250" i="12"/>
  <c r="G2270" i="38" a="1"/>
  <c r="G2270" i="38"/>
  <c r="F251" i="12"/>
  <c r="F252" i="12"/>
  <c r="F253" i="12"/>
  <c r="F254" i="12"/>
  <c r="F255" i="12"/>
  <c r="F256" i="12"/>
  <c r="F257" i="12"/>
  <c r="F258" i="12"/>
  <c r="F259" i="12"/>
  <c r="F260" i="12"/>
  <c r="F261" i="12"/>
  <c r="F262" i="12"/>
  <c r="F263" i="12"/>
  <c r="F264" i="12"/>
  <c r="G2284" i="38" a="1"/>
  <c r="G2284" i="38"/>
  <c r="F265" i="12"/>
  <c r="F266" i="12"/>
  <c r="F267" i="12"/>
  <c r="F268" i="12"/>
  <c r="F269" i="12"/>
  <c r="F270" i="12"/>
  <c r="F271" i="12"/>
  <c r="F272" i="12"/>
  <c r="F273" i="12"/>
  <c r="F274" i="12"/>
  <c r="F275" i="12"/>
  <c r="F276" i="12"/>
  <c r="F277" i="12"/>
  <c r="F278" i="12"/>
  <c r="G2298" i="38" a="1"/>
  <c r="G2298" i="38"/>
  <c r="F279" i="12"/>
  <c r="F280" i="12"/>
  <c r="F281" i="12"/>
  <c r="F282" i="12"/>
  <c r="F283" i="12"/>
  <c r="F284" i="12"/>
  <c r="F285" i="12"/>
  <c r="F286" i="12"/>
  <c r="F287" i="12"/>
  <c r="F288" i="12"/>
  <c r="F289" i="12"/>
  <c r="F290" i="12"/>
  <c r="F291" i="12"/>
  <c r="F292" i="12"/>
  <c r="G2312" i="38" a="1"/>
  <c r="G2312" i="38"/>
  <c r="F293" i="12"/>
  <c r="F294" i="12"/>
  <c r="F135" i="13"/>
  <c r="F136" i="13"/>
  <c r="F137" i="13"/>
  <c r="F138" i="13"/>
  <c r="F139" i="13"/>
  <c r="F140" i="13"/>
  <c r="F141" i="13"/>
  <c r="F142" i="13"/>
  <c r="F143" i="13"/>
  <c r="F144" i="13"/>
  <c r="F145" i="13"/>
  <c r="F146" i="13"/>
  <c r="F147" i="13"/>
  <c r="F148" i="13"/>
  <c r="F149" i="13"/>
  <c r="F150" i="13"/>
  <c r="F151" i="13"/>
  <c r="F152" i="13"/>
  <c r="F153" i="13"/>
  <c r="F154" i="13"/>
  <c r="F155" i="13"/>
  <c r="F156" i="13"/>
  <c r="F157" i="13"/>
  <c r="F158" i="13"/>
  <c r="F159" i="13"/>
  <c r="F160" i="13"/>
  <c r="F161" i="13"/>
  <c r="F162" i="13"/>
  <c r="F163" i="13"/>
  <c r="F164" i="13"/>
  <c r="F165" i="13"/>
  <c r="F166" i="13"/>
  <c r="F167" i="13"/>
  <c r="F168" i="13"/>
  <c r="F169" i="13"/>
  <c r="F170" i="13"/>
  <c r="F171" i="13"/>
  <c r="F172" i="13"/>
  <c r="F173" i="13"/>
  <c r="F174" i="13"/>
  <c r="F175" i="13"/>
  <c r="F176" i="13"/>
  <c r="F177" i="13"/>
  <c r="F178" i="13"/>
  <c r="F179" i="13"/>
  <c r="F180" i="13"/>
  <c r="F181" i="13"/>
  <c r="F182" i="13"/>
  <c r="F183" i="13"/>
  <c r="F184" i="13"/>
  <c r="F185" i="13"/>
  <c r="F186" i="13"/>
  <c r="F187" i="13"/>
  <c r="F188" i="13"/>
  <c r="F189" i="13"/>
  <c r="F190" i="13"/>
  <c r="F191" i="13"/>
  <c r="F192" i="13"/>
  <c r="F193" i="13"/>
  <c r="F194" i="13"/>
  <c r="F195" i="13"/>
  <c r="F196" i="13"/>
  <c r="F197" i="13"/>
  <c r="F198" i="13"/>
  <c r="F199" i="13"/>
  <c r="F200" i="13"/>
  <c r="F201" i="13"/>
  <c r="F202" i="13"/>
  <c r="F203" i="13"/>
  <c r="F204" i="13"/>
  <c r="F205" i="13"/>
  <c r="F206" i="13"/>
  <c r="F207" i="13"/>
  <c r="F208" i="13"/>
  <c r="F209" i="13"/>
  <c r="F210" i="13"/>
  <c r="F211" i="13"/>
  <c r="F212" i="13"/>
  <c r="F213" i="13"/>
  <c r="F214" i="13"/>
  <c r="F215" i="13"/>
  <c r="F216" i="13"/>
  <c r="F217" i="13"/>
  <c r="F218" i="13"/>
  <c r="F219" i="13"/>
  <c r="F220" i="13"/>
  <c r="F221" i="13"/>
  <c r="F222" i="13"/>
  <c r="F223" i="13"/>
  <c r="F224" i="13"/>
  <c r="F225" i="13"/>
  <c r="F226" i="13"/>
  <c r="F227" i="13"/>
  <c r="F228" i="13"/>
  <c r="F229" i="13"/>
  <c r="F230" i="13"/>
  <c r="F231" i="13"/>
  <c r="F232" i="13"/>
  <c r="F233" i="13"/>
  <c r="F234" i="13"/>
  <c r="F235" i="13"/>
  <c r="F236" i="13"/>
  <c r="F237" i="13"/>
  <c r="F238" i="13"/>
  <c r="F239" i="13"/>
  <c r="F240" i="13"/>
  <c r="F241" i="13"/>
  <c r="F242" i="13"/>
  <c r="F243" i="13"/>
  <c r="F244" i="13"/>
  <c r="F245" i="13"/>
  <c r="F246" i="13"/>
  <c r="F247" i="13"/>
  <c r="F248" i="13"/>
  <c r="F249" i="13"/>
  <c r="F250" i="13"/>
  <c r="F251" i="13"/>
  <c r="F252" i="13"/>
  <c r="F253" i="13"/>
  <c r="F254" i="13"/>
  <c r="F255" i="13"/>
  <c r="F256" i="13"/>
  <c r="F257" i="13"/>
  <c r="F258" i="13"/>
  <c r="F259" i="13"/>
  <c r="F260" i="13"/>
  <c r="F261" i="13"/>
  <c r="F262" i="13"/>
  <c r="F263" i="13"/>
  <c r="F264" i="13"/>
  <c r="F265" i="13"/>
  <c r="F266" i="13"/>
  <c r="F267" i="13"/>
  <c r="F268" i="13"/>
  <c r="F269" i="13"/>
  <c r="G2700" i="38" a="1"/>
  <c r="G2700" i="38"/>
  <c r="G2714" i="38" a="1"/>
  <c r="G2714" i="38"/>
  <c r="F135" i="15"/>
  <c r="F136" i="15"/>
  <c r="F137" i="15"/>
  <c r="F138" i="15"/>
  <c r="F139" i="15"/>
  <c r="F140" i="15"/>
  <c r="F141" i="15"/>
  <c r="F142" i="15"/>
  <c r="F143" i="15"/>
  <c r="F144" i="15"/>
  <c r="F145" i="15"/>
  <c r="F146" i="15"/>
  <c r="F147" i="15"/>
  <c r="F148" i="15"/>
  <c r="F149" i="15"/>
  <c r="F150" i="15"/>
  <c r="F151" i="15"/>
  <c r="F152" i="15"/>
  <c r="F153" i="15"/>
  <c r="F154" i="15"/>
  <c r="F155" i="15"/>
  <c r="F156" i="15"/>
  <c r="F157" i="15"/>
  <c r="F158" i="15"/>
  <c r="F159" i="15"/>
  <c r="F160" i="15"/>
  <c r="F161" i="15"/>
  <c r="F162" i="15"/>
  <c r="F163" i="15"/>
  <c r="F164" i="15"/>
  <c r="F165" i="15"/>
  <c r="F166" i="15"/>
  <c r="F167" i="15"/>
  <c r="F168" i="15"/>
  <c r="F169" i="15"/>
  <c r="F170" i="15"/>
  <c r="F171" i="15"/>
  <c r="F172" i="15"/>
  <c r="F173" i="15"/>
  <c r="F174" i="15"/>
  <c r="F175" i="15"/>
  <c r="F176" i="15"/>
  <c r="F177" i="15"/>
  <c r="F178" i="15"/>
  <c r="F179" i="15"/>
  <c r="F180" i="15"/>
  <c r="F181" i="15"/>
  <c r="F182" i="15"/>
  <c r="F183" i="15"/>
  <c r="F184" i="15"/>
  <c r="F185" i="15"/>
  <c r="F186" i="15"/>
  <c r="F187" i="15"/>
  <c r="F188" i="15"/>
  <c r="F189" i="15"/>
  <c r="F190" i="15"/>
  <c r="F191" i="15"/>
  <c r="F192" i="15"/>
  <c r="F193" i="15"/>
  <c r="F194" i="15"/>
  <c r="F195" i="15"/>
  <c r="F196" i="15"/>
  <c r="F197" i="15"/>
  <c r="F198" i="15"/>
  <c r="F199" i="15"/>
  <c r="F200" i="15"/>
  <c r="F201" i="15"/>
  <c r="F202" i="15"/>
  <c r="F203" i="15"/>
  <c r="F204" i="15"/>
  <c r="F205" i="15"/>
  <c r="F206" i="15"/>
  <c r="F207" i="15"/>
  <c r="F208" i="15"/>
  <c r="F209" i="15"/>
  <c r="F210" i="15"/>
  <c r="F211" i="15"/>
  <c r="F212" i="15"/>
  <c r="F213" i="15"/>
  <c r="F214" i="15"/>
  <c r="F215" i="15"/>
  <c r="F216" i="15"/>
  <c r="F217" i="15"/>
  <c r="F218" i="15"/>
  <c r="F219" i="15"/>
  <c r="F220" i="15"/>
  <c r="F221" i="15"/>
  <c r="F222" i="15"/>
  <c r="F223" i="15"/>
  <c r="F224" i="15"/>
  <c r="F225" i="15"/>
  <c r="F226" i="15"/>
  <c r="F227" i="15"/>
  <c r="F228" i="15"/>
  <c r="F229" i="15"/>
  <c r="F230" i="15"/>
  <c r="F231" i="15"/>
  <c r="F232" i="15"/>
  <c r="F233" i="15"/>
  <c r="F234" i="15"/>
  <c r="F235" i="15"/>
  <c r="F236" i="15"/>
  <c r="F237" i="15"/>
  <c r="F238" i="15"/>
  <c r="F239" i="15"/>
  <c r="F240" i="15"/>
  <c r="F241" i="15"/>
  <c r="F242" i="15"/>
  <c r="F243" i="15"/>
  <c r="F244" i="15"/>
  <c r="F245" i="15"/>
  <c r="F246" i="15"/>
  <c r="F247" i="15"/>
  <c r="F248" i="15"/>
  <c r="F249" i="15"/>
  <c r="F250" i="15"/>
  <c r="F251" i="15"/>
  <c r="F252" i="15"/>
  <c r="F253" i="15"/>
  <c r="F254" i="15"/>
  <c r="F255" i="15"/>
  <c r="F256" i="15"/>
  <c r="F257" i="15"/>
  <c r="F258" i="15"/>
  <c r="F259" i="15"/>
  <c r="F260" i="15"/>
  <c r="F261" i="15"/>
  <c r="F262" i="15"/>
  <c r="F263" i="15"/>
  <c r="F264" i="15"/>
  <c r="F265" i="15"/>
  <c r="F266" i="15"/>
  <c r="F267" i="15"/>
  <c r="F268" i="15"/>
  <c r="F269" i="15"/>
  <c r="F270" i="15"/>
  <c r="F271" i="15"/>
  <c r="F272" i="15"/>
  <c r="F273" i="15"/>
  <c r="F274" i="15"/>
  <c r="F275" i="15"/>
  <c r="F276" i="15"/>
  <c r="F277" i="15"/>
  <c r="F278" i="15"/>
  <c r="F279" i="15"/>
  <c r="F280" i="15"/>
  <c r="F281" i="15"/>
  <c r="F282" i="15"/>
  <c r="F283" i="15"/>
  <c r="F284" i="15"/>
  <c r="F285" i="15"/>
  <c r="F286" i="15"/>
  <c r="F287" i="15"/>
  <c r="F288" i="15"/>
  <c r="F289" i="15"/>
  <c r="F290" i="15"/>
  <c r="F291" i="15"/>
  <c r="F292" i="15"/>
  <c r="F293" i="15"/>
  <c r="F294" i="15"/>
  <c r="F295" i="15"/>
  <c r="F296" i="15"/>
  <c r="F297" i="15"/>
  <c r="F298" i="15"/>
  <c r="F299" i="15"/>
  <c r="F300" i="15"/>
  <c r="F301" i="15"/>
  <c r="F302" i="15"/>
  <c r="F303" i="15"/>
  <c r="F304" i="15"/>
  <c r="F305" i="15"/>
  <c r="F306" i="15"/>
  <c r="F307" i="15"/>
  <c r="F308" i="15"/>
  <c r="F309" i="15"/>
  <c r="F310" i="15"/>
  <c r="F311" i="15"/>
  <c r="F312" i="15"/>
  <c r="F313" i="15"/>
  <c r="F314" i="15"/>
  <c r="F315" i="15"/>
  <c r="F316" i="15"/>
  <c r="F317" i="15"/>
  <c r="F318" i="15"/>
  <c r="F319" i="15"/>
  <c r="F320" i="15"/>
  <c r="F321" i="15"/>
  <c r="F322" i="15"/>
  <c r="F323" i="15"/>
  <c r="F324" i="15"/>
  <c r="F325" i="15"/>
  <c r="F326" i="15"/>
  <c r="F327" i="15"/>
  <c r="F328" i="15"/>
  <c r="F329" i="15"/>
  <c r="F330" i="15"/>
  <c r="F331" i="15"/>
  <c r="F332" i="15"/>
  <c r="F135" i="16"/>
  <c r="F136" i="16"/>
  <c r="F137" i="16"/>
  <c r="F138" i="16"/>
  <c r="F139" i="16"/>
  <c r="F140" i="16"/>
  <c r="F141" i="16"/>
  <c r="F142" i="16"/>
  <c r="F143" i="16"/>
  <c r="F144" i="16"/>
  <c r="F145" i="16"/>
  <c r="F146" i="16"/>
  <c r="F147" i="16"/>
  <c r="F148" i="16"/>
  <c r="F149" i="16"/>
  <c r="F150" i="16"/>
  <c r="F151" i="16"/>
  <c r="F152" i="16"/>
  <c r="F153" i="16"/>
  <c r="F154" i="16"/>
  <c r="F155" i="16"/>
  <c r="F156" i="16"/>
  <c r="F157" i="16"/>
  <c r="F158" i="16"/>
  <c r="F159" i="16"/>
  <c r="F160" i="16"/>
  <c r="F161" i="16"/>
  <c r="F162" i="16"/>
  <c r="F163" i="16"/>
  <c r="F164" i="16"/>
  <c r="F165" i="16"/>
  <c r="F166" i="16"/>
  <c r="F167" i="16"/>
  <c r="F168" i="16"/>
  <c r="F169" i="16"/>
  <c r="F170" i="16"/>
  <c r="F171" i="16"/>
  <c r="F172" i="16"/>
  <c r="F173" i="16"/>
  <c r="F174" i="16"/>
  <c r="F175" i="16"/>
  <c r="F176" i="16"/>
  <c r="F177" i="16"/>
  <c r="F178" i="16"/>
  <c r="F179" i="16"/>
  <c r="F180" i="16"/>
  <c r="F181" i="16"/>
  <c r="F182" i="16"/>
  <c r="F183" i="16"/>
  <c r="F184" i="16"/>
  <c r="F185" i="16"/>
  <c r="F186" i="16"/>
  <c r="F187" i="16"/>
  <c r="F188" i="16"/>
  <c r="F189" i="16"/>
  <c r="F190" i="16"/>
  <c r="F191" i="16"/>
  <c r="F192" i="16"/>
  <c r="F193" i="16"/>
  <c r="F194" i="16"/>
  <c r="F195" i="16"/>
  <c r="F196" i="16"/>
  <c r="F197" i="16"/>
  <c r="F198" i="16"/>
  <c r="F199" i="16"/>
  <c r="F200" i="16"/>
  <c r="F201" i="16"/>
  <c r="F202" i="16"/>
  <c r="F203" i="16"/>
  <c r="F204" i="16"/>
  <c r="F205" i="16"/>
  <c r="F206" i="16"/>
  <c r="F207" i="16"/>
  <c r="F208" i="16"/>
  <c r="F209" i="16"/>
  <c r="F210" i="16"/>
  <c r="F211" i="16"/>
  <c r="F212" i="16"/>
  <c r="F213" i="16"/>
  <c r="F214" i="16"/>
  <c r="F215" i="16"/>
  <c r="F216" i="16"/>
  <c r="F217" i="16"/>
  <c r="F218" i="16"/>
  <c r="F219" i="16"/>
  <c r="F220" i="16"/>
  <c r="F221" i="16"/>
  <c r="F222" i="16"/>
  <c r="F223" i="16"/>
  <c r="F224" i="16"/>
  <c r="F225" i="16"/>
  <c r="F226" i="16"/>
  <c r="F227" i="16"/>
  <c r="F228" i="16"/>
  <c r="F229" i="16"/>
  <c r="F230" i="16"/>
  <c r="F231" i="16"/>
  <c r="F232" i="16"/>
  <c r="F233" i="16"/>
  <c r="F234" i="16"/>
  <c r="F235" i="16"/>
  <c r="F236" i="16"/>
  <c r="F237" i="16"/>
  <c r="F238" i="16"/>
  <c r="F239" i="16"/>
  <c r="F240" i="16"/>
  <c r="F241" i="16"/>
  <c r="F242" i="16"/>
  <c r="F243" i="16"/>
  <c r="F244" i="16"/>
  <c r="F245" i="16"/>
  <c r="F246" i="16"/>
  <c r="F247" i="16"/>
  <c r="F248" i="16"/>
  <c r="F249" i="16"/>
  <c r="F250" i="16"/>
  <c r="F251" i="16"/>
  <c r="F252" i="16"/>
  <c r="F253" i="16"/>
  <c r="F254" i="16"/>
  <c r="F255" i="16"/>
  <c r="F256" i="16"/>
  <c r="F257" i="16"/>
  <c r="F258" i="16"/>
  <c r="F259" i="16"/>
  <c r="F260" i="16"/>
  <c r="F261" i="16"/>
  <c r="F262" i="16"/>
  <c r="F263" i="16"/>
  <c r="F264" i="16"/>
  <c r="F265" i="16"/>
  <c r="F266" i="16"/>
  <c r="F267" i="16"/>
  <c r="F268" i="16"/>
  <c r="F269" i="16"/>
  <c r="F270" i="16"/>
  <c r="F271" i="16"/>
  <c r="F272" i="16"/>
  <c r="F273" i="16"/>
  <c r="F274" i="16"/>
  <c r="F275" i="16"/>
  <c r="F276" i="16"/>
  <c r="F277" i="16"/>
  <c r="F278" i="16"/>
  <c r="F279" i="16"/>
  <c r="F280" i="16"/>
  <c r="F281" i="16"/>
  <c r="F282" i="16"/>
  <c r="F283" i="16"/>
  <c r="F284" i="16"/>
  <c r="F285" i="16"/>
  <c r="F286" i="16"/>
  <c r="F287" i="16"/>
  <c r="F288" i="16"/>
  <c r="F289" i="16"/>
  <c r="F290" i="16"/>
  <c r="F291" i="16"/>
  <c r="F292" i="16"/>
  <c r="F293" i="16"/>
  <c r="F294" i="16"/>
  <c r="F295" i="16"/>
  <c r="F296" i="16"/>
  <c r="F297" i="16"/>
  <c r="F298" i="16"/>
  <c r="F299" i="16"/>
  <c r="F300" i="16"/>
  <c r="F301" i="16"/>
  <c r="F302" i="16"/>
  <c r="F303" i="16"/>
  <c r="F304" i="16"/>
  <c r="F305" i="16"/>
  <c r="F306" i="16"/>
  <c r="F307" i="16"/>
  <c r="F308" i="16"/>
  <c r="F309" i="16"/>
  <c r="F310" i="16"/>
  <c r="F311" i="16"/>
  <c r="F312" i="16"/>
  <c r="F313" i="16"/>
  <c r="F314" i="16"/>
  <c r="F315" i="16"/>
  <c r="F316" i="16"/>
  <c r="F317" i="16"/>
  <c r="F318" i="16"/>
  <c r="F319" i="16"/>
  <c r="F320" i="16"/>
  <c r="F321" i="16"/>
  <c r="F322" i="16"/>
  <c r="F323" i="16"/>
  <c r="F324" i="16"/>
  <c r="F325" i="16"/>
  <c r="F326" i="16"/>
  <c r="F327" i="16"/>
  <c r="F328" i="16"/>
  <c r="F329" i="16"/>
  <c r="F330" i="16"/>
  <c r="F331" i="16"/>
  <c r="F332" i="16"/>
  <c r="F135" i="17"/>
  <c r="F136" i="17"/>
  <c r="F137" i="17"/>
  <c r="F138" i="17"/>
  <c r="F139" i="17"/>
  <c r="F140" i="17"/>
  <c r="F141" i="17"/>
  <c r="D3021" i="38" a="1"/>
  <c r="D3021" i="38"/>
  <c r="E3021" i="38"/>
  <c r="F142" i="17"/>
  <c r="G3022" i="38" a="1"/>
  <c r="G3022" i="38"/>
  <c r="F143" i="17"/>
  <c r="F144" i="17"/>
  <c r="F145" i="17"/>
  <c r="F146" i="17"/>
  <c r="F147" i="17"/>
  <c r="F148" i="17"/>
  <c r="F149" i="17"/>
  <c r="F150" i="17"/>
  <c r="F151" i="17"/>
  <c r="F152" i="17"/>
  <c r="F153" i="17"/>
  <c r="D3033" i="38" a="1"/>
  <c r="D3033" i="38"/>
  <c r="E3033" i="38"/>
  <c r="F154" i="17"/>
  <c r="G3034" i="38" a="1"/>
  <c r="G3034" i="38"/>
  <c r="F155" i="17"/>
  <c r="F156" i="17"/>
  <c r="F157" i="17"/>
  <c r="F158" i="17"/>
  <c r="F159" i="17"/>
  <c r="F160" i="17"/>
  <c r="F161" i="17"/>
  <c r="F162" i="17"/>
  <c r="F163" i="17"/>
  <c r="F164" i="17"/>
  <c r="F165" i="17"/>
  <c r="D3045" i="38" a="1"/>
  <c r="D3045" i="38"/>
  <c r="E3045" i="38"/>
  <c r="F166" i="17"/>
  <c r="G3046" i="38" a="1"/>
  <c r="G3046" i="38"/>
  <c r="F167" i="17"/>
  <c r="F168" i="17"/>
  <c r="F169" i="17"/>
  <c r="F170" i="17"/>
  <c r="F171" i="17"/>
  <c r="F172" i="17"/>
  <c r="F173" i="17"/>
  <c r="F174" i="17"/>
  <c r="F175" i="17"/>
  <c r="F176" i="17"/>
  <c r="F177" i="17"/>
  <c r="D3057" i="38" a="1"/>
  <c r="D3057" i="38"/>
  <c r="E3057" i="38"/>
  <c r="F178" i="17"/>
  <c r="G3058" i="38" a="1"/>
  <c r="G3058" i="38"/>
  <c r="F179" i="17"/>
  <c r="F180" i="17"/>
  <c r="F181" i="17"/>
  <c r="F182" i="17"/>
  <c r="F183" i="17"/>
  <c r="F184" i="17"/>
  <c r="F185" i="17"/>
  <c r="F186" i="17"/>
  <c r="F187" i="17"/>
  <c r="F188" i="17"/>
  <c r="F189" i="17"/>
  <c r="D3069" i="38" a="1"/>
  <c r="D3069" i="38"/>
  <c r="E3069" i="38"/>
  <c r="F190" i="17"/>
  <c r="G3070" i="38" a="1"/>
  <c r="G3070" i="38"/>
  <c r="F191" i="17"/>
  <c r="F192" i="17"/>
  <c r="F193" i="17"/>
  <c r="F194" i="17"/>
  <c r="F195" i="17"/>
  <c r="F196" i="17"/>
  <c r="F197" i="17"/>
  <c r="F198" i="17"/>
  <c r="F199" i="17"/>
  <c r="F200" i="17"/>
  <c r="F201" i="17"/>
  <c r="D3081" i="38" a="1"/>
  <c r="D3081" i="38"/>
  <c r="E3081" i="38"/>
  <c r="F202" i="17"/>
  <c r="G3082" i="38" a="1"/>
  <c r="G3082" i="38"/>
  <c r="F203" i="17"/>
  <c r="F204" i="17"/>
  <c r="F205" i="17"/>
  <c r="F206" i="17"/>
  <c r="F207" i="17"/>
  <c r="F208" i="17"/>
  <c r="F209" i="17"/>
  <c r="F210" i="17"/>
  <c r="F211" i="17"/>
  <c r="F212" i="17"/>
  <c r="F213" i="17"/>
  <c r="D3093" i="38" a="1"/>
  <c r="D3093" i="38"/>
  <c r="E3093" i="38"/>
  <c r="F214" i="17"/>
  <c r="G3094" i="38" a="1"/>
  <c r="G3094" i="38"/>
  <c r="F215" i="17"/>
  <c r="F216" i="17"/>
  <c r="F217" i="17"/>
  <c r="F218" i="17"/>
  <c r="F219" i="17"/>
  <c r="F220" i="17"/>
  <c r="F221" i="17"/>
  <c r="F222" i="17"/>
  <c r="F223" i="17"/>
  <c r="F224" i="17"/>
  <c r="F225" i="17"/>
  <c r="D3105" i="38" a="1"/>
  <c r="D3105" i="38"/>
  <c r="E3105" i="38"/>
  <c r="F226" i="17"/>
  <c r="G3106" i="38" a="1"/>
  <c r="G3106" i="38"/>
  <c r="F227" i="17"/>
  <c r="F228" i="17"/>
  <c r="F229" i="17"/>
  <c r="F230" i="17"/>
  <c r="F231" i="17"/>
  <c r="F232" i="17"/>
  <c r="F233" i="17"/>
  <c r="F234" i="17"/>
  <c r="D3114" i="38" a="1"/>
  <c r="D3114" i="38"/>
  <c r="E3114" i="38"/>
  <c r="F235" i="17"/>
  <c r="F236" i="17"/>
  <c r="F237" i="17"/>
  <c r="D3117" i="38" a="1"/>
  <c r="D3117" i="38"/>
  <c r="E3117" i="38"/>
  <c r="F238" i="17"/>
  <c r="G3118" i="38" a="1"/>
  <c r="G3118" i="38"/>
  <c r="F239" i="17"/>
  <c r="F240" i="17"/>
  <c r="F241" i="17"/>
  <c r="F242" i="17"/>
  <c r="F243" i="17"/>
  <c r="F244" i="17"/>
  <c r="F245" i="17"/>
  <c r="F135" i="18"/>
  <c r="G3251" i="38" a="1"/>
  <c r="G3251" i="38"/>
  <c r="F136" i="18"/>
  <c r="G3252" i="38" a="1"/>
  <c r="G3252" i="38"/>
  <c r="F137" i="18"/>
  <c r="G3253" i="38" a="1"/>
  <c r="G3253" i="38"/>
  <c r="F138" i="18"/>
  <c r="G3254" i="38" a="1"/>
  <c r="G3254" i="38"/>
  <c r="F139" i="18"/>
  <c r="G3255" i="38" a="1"/>
  <c r="G3255" i="38"/>
  <c r="F140" i="18"/>
  <c r="G3256" i="38" a="1"/>
  <c r="G3256" i="38"/>
  <c r="F141" i="18"/>
  <c r="G3257" i="38" a="1"/>
  <c r="G3257" i="38"/>
  <c r="F142" i="18"/>
  <c r="G3258" i="38" a="1"/>
  <c r="G3258" i="38"/>
  <c r="F143" i="18"/>
  <c r="G3259" i="38" a="1"/>
  <c r="G3259" i="38"/>
  <c r="F144" i="18"/>
  <c r="G3260" i="38" a="1"/>
  <c r="G3260" i="38"/>
  <c r="F145" i="18"/>
  <c r="G3261" i="38" a="1"/>
  <c r="G3261" i="38"/>
  <c r="F146" i="18"/>
  <c r="G3262" i="38" a="1"/>
  <c r="G3262" i="38"/>
  <c r="F147" i="18"/>
  <c r="G3263" i="38" a="1"/>
  <c r="G3263" i="38"/>
  <c r="F148" i="18"/>
  <c r="G3264" i="38" a="1"/>
  <c r="G3264" i="38"/>
  <c r="F149" i="18"/>
  <c r="G3265" i="38" a="1"/>
  <c r="G3265" i="38"/>
  <c r="F150" i="18"/>
  <c r="G3266" i="38" a="1"/>
  <c r="G3266" i="38"/>
  <c r="F151" i="18"/>
  <c r="G3267" i="38" a="1"/>
  <c r="G3267" i="38"/>
  <c r="F152" i="18"/>
  <c r="G3268" i="38" a="1"/>
  <c r="G3268" i="38"/>
  <c r="F153" i="18"/>
  <c r="G3269" i="38" a="1"/>
  <c r="G3269" i="38"/>
  <c r="F154" i="18"/>
  <c r="F155" i="18"/>
  <c r="F156" i="18"/>
  <c r="G3272" i="38" a="1"/>
  <c r="G3272" i="38"/>
  <c r="F157" i="18"/>
  <c r="G3273" i="38" a="1"/>
  <c r="G3273" i="38"/>
  <c r="F158" i="18"/>
  <c r="F159" i="18"/>
  <c r="F160" i="18"/>
  <c r="F161" i="18"/>
  <c r="G3277" i="38" a="1"/>
  <c r="G3277" i="38"/>
  <c r="F162" i="18"/>
  <c r="G3278" i="38" a="1"/>
  <c r="G3278" i="38"/>
  <c r="F163" i="18"/>
  <c r="G3279" i="38" a="1"/>
  <c r="G3279" i="38"/>
  <c r="F164" i="18"/>
  <c r="G3280" i="38" a="1"/>
  <c r="G3280" i="38"/>
  <c r="F165" i="18"/>
  <c r="G3281" i="38" a="1"/>
  <c r="G3281" i="38"/>
  <c r="F166" i="18"/>
  <c r="G3282" i="38" a="1"/>
  <c r="G3282" i="38"/>
  <c r="F167" i="18"/>
  <c r="G3283" i="38" a="1"/>
  <c r="G3283" i="38"/>
  <c r="F168" i="18"/>
  <c r="G3284" i="38" a="1"/>
  <c r="G3284" i="38"/>
  <c r="F169" i="18"/>
  <c r="G3285" i="38" a="1"/>
  <c r="G3285" i="38"/>
  <c r="F170" i="18"/>
  <c r="G3286" i="38" a="1"/>
  <c r="G3286" i="38"/>
  <c r="F171" i="18"/>
  <c r="G3287" i="38" a="1"/>
  <c r="G3287" i="38"/>
  <c r="F172" i="18"/>
  <c r="G3288" i="38" a="1"/>
  <c r="G3288" i="38"/>
  <c r="F173" i="18"/>
  <c r="G3289" i="38" a="1"/>
  <c r="G3289" i="38"/>
  <c r="F174" i="18"/>
  <c r="G3290" i="38" a="1"/>
  <c r="G3290" i="38"/>
  <c r="F175" i="18"/>
  <c r="G3291" i="38" a="1"/>
  <c r="G3291" i="38"/>
  <c r="F176" i="18"/>
  <c r="G3292" i="38" a="1"/>
  <c r="G3292" i="38"/>
  <c r="F177" i="18"/>
  <c r="G3293" i="38" a="1"/>
  <c r="G3293" i="38"/>
  <c r="F178" i="18"/>
  <c r="G3294" i="38" a="1"/>
  <c r="G3294" i="38"/>
  <c r="F179" i="18"/>
  <c r="G3295" i="38" a="1"/>
  <c r="G3295" i="38"/>
  <c r="F180" i="18"/>
  <c r="G3296" i="38" a="1"/>
  <c r="G3296" i="38"/>
  <c r="F181" i="18"/>
  <c r="G3297" i="38" a="1"/>
  <c r="G3297" i="38"/>
  <c r="F182" i="18"/>
  <c r="F183" i="18"/>
  <c r="F184" i="18"/>
  <c r="G3300" i="38" a="1"/>
  <c r="G3300" i="38"/>
  <c r="F185" i="18"/>
  <c r="G3301" i="38" a="1"/>
  <c r="G3301" i="38"/>
  <c r="F186" i="18"/>
  <c r="G3302" i="38" a="1"/>
  <c r="G3302" i="38"/>
  <c r="F187" i="18"/>
  <c r="G3303" i="38" a="1"/>
  <c r="G3303" i="38"/>
  <c r="F188" i="18"/>
  <c r="G3304" i="38" a="1"/>
  <c r="G3304" i="38"/>
  <c r="F189" i="18"/>
  <c r="G3305" i="38" a="1"/>
  <c r="G3305" i="38"/>
  <c r="F190" i="18"/>
  <c r="G3306" i="38" a="1"/>
  <c r="G3306" i="38"/>
  <c r="F191" i="18"/>
  <c r="G3307" i="38" a="1"/>
  <c r="G3307" i="38"/>
  <c r="F192" i="18"/>
  <c r="G3308" i="38" a="1"/>
  <c r="G3308" i="38"/>
  <c r="F193" i="18"/>
  <c r="G3309" i="38" a="1"/>
  <c r="G3309" i="38"/>
  <c r="F194" i="18"/>
  <c r="G3310" i="38" a="1"/>
  <c r="G3310" i="38"/>
  <c r="F195" i="18"/>
  <c r="G3311" i="38" a="1"/>
  <c r="G3311" i="38"/>
  <c r="F196" i="18"/>
  <c r="F197" i="18"/>
  <c r="G3313" i="38" a="1"/>
  <c r="G3313" i="38"/>
  <c r="F198" i="18"/>
  <c r="G3314" i="38" a="1"/>
  <c r="G3314" i="38"/>
  <c r="F199" i="18"/>
  <c r="G3315" i="38" a="1"/>
  <c r="G3315" i="38"/>
  <c r="F200" i="18"/>
  <c r="G3316" i="38" a="1"/>
  <c r="G3316" i="38"/>
  <c r="F201" i="18"/>
  <c r="G3317" i="38" a="1"/>
  <c r="G3317" i="38"/>
  <c r="F202" i="18"/>
  <c r="G3318" i="38" a="1"/>
  <c r="G3318" i="38"/>
  <c r="F203" i="18"/>
  <c r="G3319" i="38" a="1"/>
  <c r="G3319" i="38"/>
  <c r="F204" i="18"/>
  <c r="G3320" i="38" a="1"/>
  <c r="G3320" i="38"/>
  <c r="F205" i="18"/>
  <c r="G3321" i="38" a="1"/>
  <c r="G3321" i="38"/>
  <c r="F206" i="18"/>
  <c r="G3322" i="38" a="1"/>
  <c r="G3322" i="38"/>
  <c r="F207" i="18"/>
  <c r="G3323" i="38" a="1"/>
  <c r="G3323" i="38"/>
  <c r="F208" i="18"/>
  <c r="G3324" i="38" a="1"/>
  <c r="G3324" i="38"/>
  <c r="F209" i="18"/>
  <c r="G3325" i="38" a="1"/>
  <c r="G3325" i="38"/>
  <c r="F210" i="18"/>
  <c r="G3326" i="38" a="1"/>
  <c r="G3326" i="38"/>
  <c r="F211" i="18"/>
  <c r="G3327" i="38" a="1"/>
  <c r="G3327" i="38"/>
  <c r="F212" i="18"/>
  <c r="G3328" i="38" a="1"/>
  <c r="G3328" i="38"/>
  <c r="F213" i="18"/>
  <c r="G3329" i="38" a="1"/>
  <c r="G3329" i="38"/>
  <c r="F214" i="18"/>
  <c r="G3330" i="38" a="1"/>
  <c r="G3330" i="38"/>
  <c r="F215" i="18"/>
  <c r="G3331" i="38" a="1"/>
  <c r="G3331" i="38"/>
  <c r="F216" i="18"/>
  <c r="G3332" i="38" a="1"/>
  <c r="G3332" i="38"/>
  <c r="F217" i="18"/>
  <c r="G3333" i="38" a="1"/>
  <c r="G3333" i="38"/>
  <c r="F218" i="18"/>
  <c r="G3334" i="38" a="1"/>
  <c r="G3334" i="38"/>
  <c r="F219" i="18"/>
  <c r="G3335" i="38" a="1"/>
  <c r="G3335" i="38"/>
  <c r="F220" i="18"/>
  <c r="G3336" i="38" a="1"/>
  <c r="G3336" i="38"/>
  <c r="F221" i="18"/>
  <c r="G3337" i="38" a="1"/>
  <c r="G3337" i="38"/>
  <c r="F222" i="18"/>
  <c r="G3338" i="38" a="1"/>
  <c r="G3338" i="38"/>
  <c r="F223" i="18"/>
  <c r="G3339" i="38" a="1"/>
  <c r="G3339" i="38"/>
  <c r="F224" i="18"/>
  <c r="F225" i="18"/>
  <c r="F226" i="18"/>
  <c r="G3342" i="38" a="1"/>
  <c r="G3342" i="38"/>
  <c r="F227" i="18"/>
  <c r="G3343" i="38" a="1"/>
  <c r="G3343" i="38"/>
  <c r="F228" i="18"/>
  <c r="F229" i="18"/>
  <c r="G3345" i="38" a="1"/>
  <c r="G3345" i="38"/>
  <c r="F230" i="18"/>
  <c r="G3346" i="38" a="1"/>
  <c r="G3346" i="38"/>
  <c r="F231" i="18"/>
  <c r="G3347" i="38" a="1"/>
  <c r="G3347" i="38"/>
  <c r="F232" i="18"/>
  <c r="G3348" i="38" a="1"/>
  <c r="G3348" i="38"/>
  <c r="F233" i="18"/>
  <c r="G3349" i="38" a="1"/>
  <c r="G3349" i="38"/>
  <c r="F234" i="18"/>
  <c r="G3350" i="38" a="1"/>
  <c r="G3350" i="38"/>
  <c r="F235" i="18"/>
  <c r="G3351" i="38" a="1"/>
  <c r="G3351" i="38"/>
  <c r="F236" i="18"/>
  <c r="G3352" i="38" a="1"/>
  <c r="G3352" i="38"/>
  <c r="F237" i="18"/>
  <c r="G3353" i="38" a="1"/>
  <c r="G3353" i="38"/>
  <c r="F238" i="18"/>
  <c r="G3354" i="38" a="1"/>
  <c r="G3354" i="38"/>
  <c r="F239" i="18"/>
  <c r="G3355" i="38" a="1"/>
  <c r="G3355" i="38"/>
  <c r="F240" i="18"/>
  <c r="G3356" i="38" a="1"/>
  <c r="G3356" i="38"/>
  <c r="F241" i="18"/>
  <c r="G3357" i="38" a="1"/>
  <c r="G3357" i="38"/>
  <c r="F242" i="18"/>
  <c r="G3358" i="38" a="1"/>
  <c r="G3358" i="38"/>
  <c r="F243" i="18"/>
  <c r="G3359" i="38" a="1"/>
  <c r="G3359" i="38"/>
  <c r="F244" i="18"/>
  <c r="G3360" i="38" a="1"/>
  <c r="G3360" i="38"/>
  <c r="F245" i="18"/>
  <c r="G3361" i="38" a="1"/>
  <c r="G3361" i="38"/>
  <c r="F246" i="18"/>
  <c r="G3362" i="38" a="1"/>
  <c r="G3362" i="38"/>
  <c r="F247" i="18"/>
  <c r="G3363" i="38" a="1"/>
  <c r="G3363" i="38"/>
  <c r="F248" i="18"/>
  <c r="G3364" i="38" a="1"/>
  <c r="G3364" i="38"/>
  <c r="F249" i="18"/>
  <c r="G3365" i="38" a="1"/>
  <c r="G3365" i="38"/>
  <c r="F250" i="18"/>
  <c r="G3366" i="38" a="1"/>
  <c r="G3366" i="38"/>
  <c r="F251" i="18"/>
  <c r="G3367" i="38" a="1"/>
  <c r="G3367" i="38"/>
  <c r="F252" i="18"/>
  <c r="F253" i="18"/>
  <c r="F254" i="18"/>
  <c r="G3370" i="38" a="1"/>
  <c r="G3370" i="38"/>
  <c r="F255" i="18"/>
  <c r="G3371" i="38" a="1"/>
  <c r="G3371" i="38"/>
  <c r="F256" i="18"/>
  <c r="F257" i="18"/>
  <c r="F258" i="18"/>
  <c r="F259" i="18"/>
  <c r="G3375" i="38" a="1"/>
  <c r="G3375" i="38"/>
  <c r="F260" i="18"/>
  <c r="G3376" i="38" a="1"/>
  <c r="G3376" i="38"/>
  <c r="F261" i="18"/>
  <c r="G3377" i="38" a="1"/>
  <c r="G3377" i="38"/>
  <c r="F262" i="18"/>
  <c r="G3378" i="38" a="1"/>
  <c r="G3378" i="38"/>
  <c r="F263" i="18"/>
  <c r="G3379" i="38" a="1"/>
  <c r="G3379" i="38"/>
  <c r="F264" i="18"/>
  <c r="G3380" i="38" a="1"/>
  <c r="G3380" i="38"/>
  <c r="F265" i="18"/>
  <c r="G3381" i="38" a="1"/>
  <c r="G3381" i="38"/>
  <c r="F266" i="18"/>
  <c r="G3382" i="38" a="1"/>
  <c r="G3382" i="38"/>
  <c r="F267" i="18"/>
  <c r="G3383" i="38" a="1"/>
  <c r="G3383" i="38"/>
  <c r="F268" i="18"/>
  <c r="G3384" i="38" a="1"/>
  <c r="G3384" i="38"/>
  <c r="F269" i="18"/>
  <c r="G3385" i="38" a="1"/>
  <c r="G3385" i="38"/>
  <c r="F270" i="18"/>
  <c r="G3386" i="38" a="1"/>
  <c r="G3386" i="38"/>
  <c r="F271" i="18"/>
  <c r="G3387" i="38" a="1"/>
  <c r="G3387" i="38"/>
  <c r="F272" i="18"/>
  <c r="G3388" i="38" a="1"/>
  <c r="G3388" i="38"/>
  <c r="F273" i="18"/>
  <c r="G3389" i="38" a="1"/>
  <c r="G3389" i="38"/>
  <c r="F274" i="18"/>
  <c r="G3390" i="38" a="1"/>
  <c r="G3390" i="38"/>
  <c r="F275" i="18"/>
  <c r="G3391" i="38" a="1"/>
  <c r="G3391" i="38"/>
  <c r="F276" i="18"/>
  <c r="G3392" i="38" a="1"/>
  <c r="G3392" i="38"/>
  <c r="F277" i="18"/>
  <c r="G3393" i="38" a="1"/>
  <c r="G3393" i="38"/>
  <c r="F278" i="18"/>
  <c r="G3394" i="38" a="1"/>
  <c r="G3394" i="38"/>
  <c r="F279" i="18"/>
  <c r="G3395" i="38" a="1"/>
  <c r="G3395" i="38"/>
  <c r="F280" i="18"/>
  <c r="F281" i="18"/>
  <c r="F282" i="18"/>
  <c r="G3398" i="38" a="1"/>
  <c r="G3398" i="38"/>
  <c r="F283" i="18"/>
  <c r="G3399" i="38" a="1"/>
  <c r="G3399" i="38"/>
  <c r="F284" i="18"/>
  <c r="G3400" i="38" a="1"/>
  <c r="G3400" i="38"/>
  <c r="F285" i="18"/>
  <c r="G3401" i="38" a="1"/>
  <c r="G3401" i="38"/>
  <c r="F286" i="18"/>
  <c r="G3402" i="38" a="1"/>
  <c r="G3402" i="38"/>
  <c r="F287" i="18"/>
  <c r="G3403" i="38" a="1"/>
  <c r="G3403" i="38"/>
  <c r="F288" i="18"/>
  <c r="G3404" i="38" a="1"/>
  <c r="G3404" i="38"/>
  <c r="F289" i="18"/>
  <c r="G3405" i="38" a="1"/>
  <c r="G3405" i="38"/>
  <c r="F290" i="18"/>
  <c r="G3406" i="38" a="1"/>
  <c r="G3406" i="38"/>
  <c r="F291" i="18"/>
  <c r="G3407" i="38" a="1"/>
  <c r="G3407" i="38"/>
  <c r="F292" i="18"/>
  <c r="G3408" i="38" a="1"/>
  <c r="G3408" i="38"/>
  <c r="F293" i="18"/>
  <c r="G3409" i="38" a="1"/>
  <c r="G3409" i="38"/>
  <c r="F294" i="18"/>
  <c r="F295" i="18"/>
  <c r="G3411" i="38" a="1"/>
  <c r="G3411" i="38"/>
  <c r="F296" i="18"/>
  <c r="G3412" i="38" a="1"/>
  <c r="G3412" i="38"/>
  <c r="F297" i="18"/>
  <c r="G3413" i="38" a="1"/>
  <c r="G3413" i="38"/>
  <c r="F298" i="18"/>
  <c r="G3414" i="38" a="1"/>
  <c r="G3414" i="38"/>
  <c r="F299" i="18"/>
  <c r="G3415" i="38" a="1"/>
  <c r="G3415" i="38"/>
  <c r="F300" i="18"/>
  <c r="G3416" i="38" a="1"/>
  <c r="G3416" i="38"/>
  <c r="F301" i="18"/>
  <c r="G3417" i="38" a="1"/>
  <c r="G3417" i="38"/>
  <c r="F302" i="18"/>
  <c r="G3418" i="38" a="1"/>
  <c r="G3418" i="38"/>
  <c r="F303" i="18"/>
  <c r="G3419" i="38" a="1"/>
  <c r="G3419" i="38"/>
  <c r="F304" i="18"/>
  <c r="G3420" i="38" a="1"/>
  <c r="G3420" i="38"/>
  <c r="F305" i="18"/>
  <c r="G3421" i="38" a="1"/>
  <c r="G3421" i="38"/>
  <c r="F306" i="18"/>
  <c r="G3422" i="38" a="1"/>
  <c r="G3422" i="38"/>
  <c r="F307" i="18"/>
  <c r="G3423" i="38" a="1"/>
  <c r="G3423" i="38"/>
  <c r="F308" i="18"/>
  <c r="G3424" i="38" a="1"/>
  <c r="G3424" i="38"/>
  <c r="F309" i="18"/>
  <c r="G3425" i="38" a="1"/>
  <c r="G3425" i="38"/>
  <c r="F310" i="18"/>
  <c r="G3426" i="38" a="1"/>
  <c r="G3426" i="38"/>
  <c r="F311" i="18"/>
  <c r="G3427" i="38" a="1"/>
  <c r="G3427" i="38"/>
  <c r="F312" i="18"/>
  <c r="G3428" i="38" a="1"/>
  <c r="G3428" i="38"/>
  <c r="F313" i="18"/>
  <c r="G3429" i="38" a="1"/>
  <c r="G3429" i="38"/>
  <c r="F314" i="18"/>
  <c r="G3430" i="38" a="1"/>
  <c r="G3430" i="38"/>
  <c r="F315" i="18"/>
  <c r="G3431" i="38" a="1"/>
  <c r="G3431" i="38"/>
  <c r="F316" i="18"/>
  <c r="G3432" i="38" a="1"/>
  <c r="G3432" i="38"/>
  <c r="F317" i="18"/>
  <c r="G3433" i="38" a="1"/>
  <c r="G3433" i="38"/>
  <c r="F318" i="18"/>
  <c r="G3434" i="38" a="1"/>
  <c r="G3434" i="38"/>
  <c r="F319" i="18"/>
  <c r="G3435" i="38" a="1"/>
  <c r="G3435" i="38"/>
  <c r="F320" i="18"/>
  <c r="G3436" i="38" a="1"/>
  <c r="G3436" i="38"/>
  <c r="F321" i="18"/>
  <c r="G3437" i="38" a="1"/>
  <c r="G3437" i="38"/>
  <c r="F322" i="18"/>
  <c r="F323" i="18"/>
  <c r="F324" i="18"/>
  <c r="G3440" i="38" a="1"/>
  <c r="G3440" i="38"/>
  <c r="F325" i="18"/>
  <c r="G3441" i="38" a="1"/>
  <c r="G3441" i="38"/>
  <c r="F326" i="18"/>
  <c r="F327" i="18"/>
  <c r="G3443" i="38" a="1"/>
  <c r="G3443" i="38"/>
  <c r="F328" i="18"/>
  <c r="G3444" i="38" a="1"/>
  <c r="G3444" i="38"/>
  <c r="F329" i="18"/>
  <c r="G3445" i="38" a="1"/>
  <c r="G3445" i="38"/>
  <c r="F330" i="18"/>
  <c r="G3446" i="38" a="1"/>
  <c r="G3446" i="38"/>
  <c r="F331" i="18"/>
  <c r="G3447" i="38" a="1"/>
  <c r="G3447" i="38"/>
  <c r="F135" i="20"/>
  <c r="G3702" i="38" a="1"/>
  <c r="G3702" i="38"/>
  <c r="F136" i="20"/>
  <c r="G3703" i="38" a="1"/>
  <c r="G3703" i="38"/>
  <c r="F137" i="20"/>
  <c r="G3704" i="38" a="1"/>
  <c r="G3704" i="38"/>
  <c r="F138" i="20"/>
  <c r="G3705" i="38" a="1"/>
  <c r="G3705" i="38"/>
  <c r="F139" i="20"/>
  <c r="G3706" i="38" a="1"/>
  <c r="G3706" i="38"/>
  <c r="F140" i="20"/>
  <c r="G3707" i="38" a="1"/>
  <c r="G3707" i="38"/>
  <c r="F141" i="20"/>
  <c r="G3708" i="38" a="1"/>
  <c r="G3708" i="38"/>
  <c r="F142" i="20"/>
  <c r="G3709" i="38" a="1"/>
  <c r="G3709" i="38"/>
  <c r="F143" i="20"/>
  <c r="F144" i="20"/>
  <c r="G3711" i="38" a="1"/>
  <c r="G3711" i="38"/>
  <c r="F145" i="20"/>
  <c r="G3712" i="38" a="1"/>
  <c r="G3712" i="38"/>
  <c r="F146" i="20"/>
  <c r="G3713" i="38" a="1"/>
  <c r="G3713" i="38"/>
  <c r="F147" i="20"/>
  <c r="G3714" i="38" a="1"/>
  <c r="G3714" i="38"/>
  <c r="F148" i="20"/>
  <c r="G3715" i="38" a="1"/>
  <c r="G3715" i="38"/>
  <c r="F149" i="20"/>
  <c r="G3716" i="38" a="1"/>
  <c r="G3716" i="38"/>
  <c r="F150" i="20"/>
  <c r="G3717" i="38" a="1"/>
  <c r="G3717" i="38"/>
  <c r="F151" i="20"/>
  <c r="G3718" i="38" a="1"/>
  <c r="G3718" i="38"/>
  <c r="F152" i="20"/>
  <c r="G3719" i="38" a="1"/>
  <c r="G3719" i="38"/>
  <c r="F153" i="20"/>
  <c r="G3720" i="38" a="1"/>
  <c r="G3720" i="38"/>
  <c r="F154" i="20"/>
  <c r="G3721" i="38" a="1"/>
  <c r="G3721" i="38"/>
  <c r="F155" i="20"/>
  <c r="G3722" i="38" a="1"/>
  <c r="G3722" i="38"/>
  <c r="F156" i="20"/>
  <c r="F157" i="20"/>
  <c r="G3724" i="38" a="1"/>
  <c r="G3724" i="38"/>
  <c r="F158" i="20"/>
  <c r="G3725" i="38" a="1"/>
  <c r="G3725" i="38"/>
  <c r="F159" i="20"/>
  <c r="G3726" i="38" a="1"/>
  <c r="G3726" i="38"/>
  <c r="F160" i="20"/>
  <c r="G3727" i="38" a="1"/>
  <c r="G3727" i="38"/>
  <c r="F161" i="20"/>
  <c r="G3728" i="38" a="1"/>
  <c r="G3728" i="38"/>
  <c r="F162" i="20"/>
  <c r="G3729" i="38" a="1"/>
  <c r="G3729" i="38"/>
  <c r="F163" i="20"/>
  <c r="G3730" i="38" a="1"/>
  <c r="G3730" i="38"/>
  <c r="F164" i="20"/>
  <c r="G3731" i="38" a="1"/>
  <c r="G3731" i="38"/>
  <c r="F165" i="20"/>
  <c r="G3732" i="38" a="1"/>
  <c r="G3732" i="38"/>
  <c r="F166" i="20"/>
  <c r="G3733" i="38" a="1"/>
  <c r="G3733" i="38"/>
  <c r="F167" i="20"/>
  <c r="G3734" i="38" a="1"/>
  <c r="G3734" i="38"/>
  <c r="F168" i="20"/>
  <c r="G3735" i="38" a="1"/>
  <c r="G3735" i="38"/>
  <c r="F169" i="20"/>
  <c r="G3736" i="38" a="1"/>
  <c r="G3736" i="38"/>
  <c r="F170" i="20"/>
  <c r="F171" i="20"/>
  <c r="F172" i="20"/>
  <c r="G3739" i="38" a="1"/>
  <c r="G3739" i="38"/>
  <c r="F173" i="20"/>
  <c r="G3740" i="38" a="1"/>
  <c r="G3740" i="38"/>
  <c r="F174" i="20"/>
  <c r="G3741" i="38" a="1"/>
  <c r="G3741" i="38"/>
  <c r="F175" i="20"/>
  <c r="G3742" i="38" a="1"/>
  <c r="G3742" i="38"/>
  <c r="F176" i="20"/>
  <c r="G3743" i="38" a="1"/>
  <c r="G3743" i="38"/>
  <c r="F177" i="20"/>
  <c r="G3744" i="38" a="1"/>
  <c r="G3744" i="38"/>
  <c r="F178" i="20"/>
  <c r="G3745" i="38" a="1"/>
  <c r="G3745" i="38"/>
  <c r="F179" i="20"/>
  <c r="G3746" i="38" a="1"/>
  <c r="G3746" i="38"/>
  <c r="F180" i="20"/>
  <c r="G3747" i="38" a="1"/>
  <c r="G3747" i="38"/>
  <c r="F181" i="20"/>
  <c r="G3748" i="38" a="1"/>
  <c r="G3748" i="38"/>
  <c r="F182" i="20"/>
  <c r="G3749" i="38" a="1"/>
  <c r="G3749" i="38"/>
  <c r="F183" i="20"/>
  <c r="G3750" i="38" a="1"/>
  <c r="G3750" i="38"/>
  <c r="F184" i="20"/>
  <c r="G3751" i="38" a="1"/>
  <c r="G3751" i="38"/>
  <c r="F185" i="20"/>
  <c r="F186" i="20"/>
  <c r="G3753" i="38" a="1"/>
  <c r="G3753" i="38"/>
  <c r="F187" i="20"/>
  <c r="G3754" i="38" a="1"/>
  <c r="G3754" i="38"/>
  <c r="F188" i="20"/>
  <c r="G3755" i="38" a="1"/>
  <c r="G3755" i="38"/>
  <c r="F189" i="20"/>
  <c r="G3756" i="38" a="1"/>
  <c r="G3756" i="38"/>
  <c r="F190" i="20"/>
  <c r="G3757" i="38" a="1"/>
  <c r="G3757" i="38"/>
  <c r="F191" i="20"/>
  <c r="G3758" i="38" a="1"/>
  <c r="G3758" i="38"/>
  <c r="F192" i="20"/>
  <c r="G3759" i="38" a="1"/>
  <c r="G3759" i="38"/>
  <c r="F193" i="20"/>
  <c r="G3760" i="38" a="1"/>
  <c r="G3760" i="38"/>
  <c r="F194" i="20"/>
  <c r="G3761" i="38" a="1"/>
  <c r="G3761" i="38"/>
  <c r="F195" i="20"/>
  <c r="F196" i="20"/>
  <c r="G3763" i="38" a="1"/>
  <c r="G3763" i="38"/>
  <c r="F197" i="20"/>
  <c r="G3764" i="38" a="1"/>
  <c r="G3764" i="38"/>
  <c r="F198" i="20"/>
  <c r="G3892" i="38" a="1"/>
  <c r="G3892" i="38"/>
  <c r="G3894" i="38" a="1"/>
  <c r="G3894" i="38"/>
  <c r="G3895" i="38" a="1"/>
  <c r="G3895" i="38"/>
  <c r="G3896" i="38" a="1"/>
  <c r="G3896" i="38"/>
  <c r="G3897" i="38" a="1"/>
  <c r="G3897" i="38"/>
  <c r="G3898" i="38" a="1"/>
  <c r="G3898" i="38"/>
  <c r="G3899" i="38" a="1"/>
  <c r="G3899" i="38"/>
  <c r="G3900" i="38" a="1"/>
  <c r="G3900" i="38"/>
  <c r="G3901" i="38" a="1"/>
  <c r="G3901" i="38"/>
  <c r="G3902" i="38" a="1"/>
  <c r="G3902" i="38"/>
  <c r="G3903" i="38" a="1"/>
  <c r="G3903" i="38"/>
  <c r="G3904" i="38" a="1"/>
  <c r="G3904" i="38"/>
  <c r="G3905" i="38" a="1"/>
  <c r="G3905" i="38"/>
  <c r="G3906" i="38" a="1"/>
  <c r="G3906" i="38"/>
  <c r="G3907" i="38" a="1"/>
  <c r="G3907" i="38"/>
  <c r="G3908" i="38" a="1"/>
  <c r="G3908" i="38"/>
  <c r="G3909" i="38" a="1"/>
  <c r="G3909" i="38"/>
  <c r="G3910" i="38" a="1"/>
  <c r="G3910" i="38"/>
  <c r="G3911" i="38" a="1"/>
  <c r="G3911" i="38"/>
  <c r="G3912" i="38" a="1"/>
  <c r="G3912" i="38"/>
  <c r="G3913" i="38" a="1"/>
  <c r="G3913" i="38"/>
  <c r="G3914" i="38" a="1"/>
  <c r="G3914" i="38"/>
  <c r="G3915" i="38" a="1"/>
  <c r="G3915" i="38"/>
  <c r="F135" i="22"/>
  <c r="G4042" i="38" a="1"/>
  <c r="G4042" i="38"/>
  <c r="F136" i="22"/>
  <c r="G4043" i="38" a="1"/>
  <c r="G4043" i="38"/>
  <c r="F137" i="22"/>
  <c r="G4044" i="38" a="1"/>
  <c r="G4044" i="38"/>
  <c r="F138" i="22"/>
  <c r="G4045" i="38" a="1"/>
  <c r="G4045" i="38"/>
  <c r="F139" i="22"/>
  <c r="G4046" i="38" a="1"/>
  <c r="G4046" i="38"/>
  <c r="F140" i="22"/>
  <c r="G4047" i="38" a="1"/>
  <c r="G4047" i="38"/>
  <c r="F141" i="22"/>
  <c r="G4048" i="38" a="1"/>
  <c r="G4048" i="38"/>
  <c r="F142" i="22"/>
  <c r="G4049" i="38" a="1"/>
  <c r="G4049" i="38"/>
  <c r="F143" i="22"/>
  <c r="G4050" i="38" a="1"/>
  <c r="G4050" i="38"/>
  <c r="F144" i="22"/>
  <c r="G4051" i="38" a="1"/>
  <c r="G4051" i="38"/>
  <c r="F145" i="22"/>
  <c r="G4052" i="38" a="1"/>
  <c r="G4052" i="38"/>
  <c r="F146" i="22"/>
  <c r="G4053" i="38" a="1"/>
  <c r="G4053" i="38"/>
  <c r="F147" i="22"/>
  <c r="G4054" i="38" a="1"/>
  <c r="G4054" i="38"/>
  <c r="F148" i="22"/>
  <c r="G4055" i="38" a="1"/>
  <c r="G4055" i="38"/>
  <c r="F149" i="22"/>
  <c r="G4056" i="38" a="1"/>
  <c r="G4056" i="38"/>
  <c r="F150" i="22"/>
  <c r="G4057" i="38" a="1"/>
  <c r="G4057" i="38"/>
  <c r="F151" i="22"/>
  <c r="G4058" i="38" a="1"/>
  <c r="G4058" i="38"/>
  <c r="F152" i="22"/>
  <c r="G4059" i="38" a="1"/>
  <c r="G4059" i="38"/>
  <c r="F153" i="22"/>
  <c r="G4060" i="38" a="1"/>
  <c r="G4060" i="38"/>
  <c r="F154" i="22"/>
  <c r="G4061" i="38" a="1"/>
  <c r="G4061" i="38"/>
  <c r="F155" i="22"/>
  <c r="G4062" i="38" a="1"/>
  <c r="G4062" i="38"/>
  <c r="F156" i="22"/>
  <c r="G4063" i="38" a="1"/>
  <c r="G4063" i="38"/>
  <c r="F157" i="22"/>
  <c r="G4064" i="38" a="1"/>
  <c r="G4064" i="38"/>
  <c r="F158" i="22"/>
  <c r="G4065" i="38" a="1"/>
  <c r="G4065" i="38"/>
  <c r="F159" i="22"/>
  <c r="G4066" i="38" a="1"/>
  <c r="G4066" i="38"/>
  <c r="F160" i="22"/>
  <c r="G4067" i="38" a="1"/>
  <c r="G4067" i="38"/>
  <c r="F161" i="22"/>
  <c r="G4068" i="38" a="1"/>
  <c r="G4068" i="38"/>
  <c r="F162" i="22"/>
  <c r="G4069" i="38" a="1"/>
  <c r="G4069" i="38"/>
  <c r="F163" i="22"/>
  <c r="G4070" i="38" a="1"/>
  <c r="G4070" i="38"/>
  <c r="F164" i="22"/>
  <c r="G4071" i="38" a="1"/>
  <c r="G4071" i="38"/>
  <c r="F165" i="22"/>
  <c r="G4072" i="38" a="1"/>
  <c r="G4072" i="38"/>
  <c r="F166" i="22"/>
  <c r="G4073" i="38" a="1"/>
  <c r="G4073" i="38"/>
  <c r="F167" i="22"/>
  <c r="G4074" i="38" a="1"/>
  <c r="G4074" i="38"/>
  <c r="F168" i="22"/>
  <c r="G4075" i="38" a="1"/>
  <c r="G4075" i="38"/>
  <c r="F169" i="22"/>
  <c r="G4076" i="38" a="1"/>
  <c r="G4076" i="38"/>
  <c r="F170" i="22"/>
  <c r="G4077" i="38" a="1"/>
  <c r="G4077" i="38"/>
  <c r="F171" i="22"/>
  <c r="G4078" i="38" a="1"/>
  <c r="G4078" i="38"/>
  <c r="F172" i="22"/>
  <c r="G4079" i="38" a="1"/>
  <c r="G4079" i="38"/>
  <c r="F173" i="22"/>
  <c r="G4080" i="38" a="1"/>
  <c r="G4080" i="38"/>
  <c r="F174" i="22"/>
  <c r="G4081" i="38" a="1"/>
  <c r="G4081" i="38"/>
  <c r="F175" i="22"/>
  <c r="G4082" i="38" a="1"/>
  <c r="G4082" i="38"/>
  <c r="F176" i="22"/>
  <c r="G4083" i="38" a="1"/>
  <c r="G4083" i="38"/>
  <c r="F177" i="22"/>
  <c r="G4084" i="38" a="1"/>
  <c r="G4084" i="38"/>
  <c r="F178" i="22"/>
  <c r="G4085" i="38" a="1"/>
  <c r="G4085" i="38"/>
  <c r="F179" i="22"/>
  <c r="G4086" i="38" a="1"/>
  <c r="G4086" i="38"/>
  <c r="F180" i="22"/>
  <c r="G4087" i="38" a="1"/>
  <c r="G4087" i="38"/>
  <c r="F181" i="22"/>
  <c r="G4088" i="38" a="1"/>
  <c r="G4088" i="38"/>
  <c r="F182" i="22"/>
  <c r="G4089" i="38" a="1"/>
  <c r="G4089" i="38"/>
  <c r="F183" i="22"/>
  <c r="G4090" i="38" a="1"/>
  <c r="G4090" i="38"/>
  <c r="F184" i="22"/>
  <c r="G4091" i="38" a="1"/>
  <c r="G4091" i="38"/>
  <c r="F185" i="22"/>
  <c r="G4092" i="38" a="1"/>
  <c r="G4092" i="38"/>
  <c r="F186" i="22"/>
  <c r="G4093" i="38" a="1"/>
  <c r="G4093" i="38"/>
  <c r="F187" i="22"/>
  <c r="G4094" i="38" a="1"/>
  <c r="G4094" i="38"/>
  <c r="F188" i="22"/>
  <c r="G4095" i="38" a="1"/>
  <c r="G4095" i="38"/>
  <c r="F189" i="22"/>
  <c r="G4096" i="38" a="1"/>
  <c r="G4096" i="38"/>
  <c r="F190" i="22"/>
  <c r="G4097" i="38" a="1"/>
  <c r="G4097" i="38"/>
  <c r="F191" i="22"/>
  <c r="G4098" i="38" a="1"/>
  <c r="G4098" i="38"/>
  <c r="F192" i="22"/>
  <c r="G4099" i="38" a="1"/>
  <c r="G4099" i="38"/>
  <c r="F193" i="22"/>
  <c r="G4100" i="38" a="1"/>
  <c r="G4100" i="38"/>
  <c r="F194" i="22"/>
  <c r="G4101" i="38" a="1"/>
  <c r="G4101" i="38"/>
  <c r="F195" i="22"/>
  <c r="G4102" i="38" a="1"/>
  <c r="G4102" i="38"/>
  <c r="F196" i="22"/>
  <c r="G4103" i="38" a="1"/>
  <c r="G4103" i="38"/>
  <c r="F197" i="22"/>
  <c r="G4104" i="38" a="1"/>
  <c r="G4104" i="38"/>
  <c r="F198" i="22"/>
  <c r="G4105" i="38" a="1"/>
  <c r="G4105" i="38"/>
  <c r="F199" i="22"/>
  <c r="G4106" i="38" a="1"/>
  <c r="G4106" i="38"/>
  <c r="F200" i="22"/>
  <c r="G4107" i="38" a="1"/>
  <c r="G4107" i="38"/>
  <c r="F201" i="22"/>
  <c r="G4108" i="38" a="1"/>
  <c r="G4108" i="38"/>
  <c r="F202" i="22"/>
  <c r="G4109" i="38" a="1"/>
  <c r="G4109" i="38"/>
  <c r="F203" i="22"/>
  <c r="G4110" i="38" a="1"/>
  <c r="G4110" i="38"/>
  <c r="F204" i="22"/>
  <c r="G4111" i="38" a="1"/>
  <c r="G4111" i="38"/>
  <c r="F205" i="22"/>
  <c r="G4112" i="38" a="1"/>
  <c r="G4112" i="38"/>
  <c r="F206" i="22"/>
  <c r="G4113" i="38" a="1"/>
  <c r="G4113" i="38"/>
  <c r="F207" i="22"/>
  <c r="G4114" i="38" a="1"/>
  <c r="G4114" i="38"/>
  <c r="F208" i="22"/>
  <c r="G4115" i="38" a="1"/>
  <c r="G4115" i="38"/>
  <c r="F209" i="22"/>
  <c r="G4116" i="38" a="1"/>
  <c r="G4116" i="38"/>
  <c r="F210" i="22"/>
  <c r="G4117" i="38" a="1"/>
  <c r="G4117" i="38"/>
  <c r="F211" i="22"/>
  <c r="G4118" i="38" a="1"/>
  <c r="G4118" i="38"/>
  <c r="F212" i="22"/>
  <c r="G4119" i="38" a="1"/>
  <c r="G4119" i="38"/>
  <c r="F213" i="22"/>
  <c r="G4120" i="38" a="1"/>
  <c r="G4120" i="38"/>
  <c r="F214" i="22"/>
  <c r="G4121" i="38" a="1"/>
  <c r="G4121" i="38"/>
  <c r="F215" i="22"/>
  <c r="G4122" i="38" a="1"/>
  <c r="G4122" i="38"/>
  <c r="F216" i="22"/>
  <c r="G4123" i="38" a="1"/>
  <c r="G4123" i="38"/>
  <c r="F217" i="22"/>
  <c r="G4124" i="38" a="1"/>
  <c r="G4124" i="38"/>
  <c r="F218" i="22"/>
  <c r="G4125" i="38" a="1"/>
  <c r="G4125" i="38"/>
  <c r="F219" i="22"/>
  <c r="G4126" i="38" a="1"/>
  <c r="G4126" i="38"/>
  <c r="F220" i="22"/>
  <c r="G4127" i="38" a="1"/>
  <c r="G4127" i="38"/>
  <c r="F221" i="22"/>
  <c r="G4128" i="38" a="1"/>
  <c r="G4128" i="38"/>
  <c r="F222" i="22"/>
  <c r="G4129" i="38" a="1"/>
  <c r="G4129" i="38"/>
  <c r="F223" i="22"/>
  <c r="G4130" i="38" a="1"/>
  <c r="G4130" i="38"/>
  <c r="F224" i="22"/>
  <c r="G4131" i="38" a="1"/>
  <c r="G4131" i="38"/>
  <c r="F225" i="22"/>
  <c r="G4132" i="38" a="1"/>
  <c r="G4132" i="38"/>
  <c r="F226" i="22"/>
  <c r="G4133" i="38" a="1"/>
  <c r="G4133" i="38"/>
  <c r="F227" i="22"/>
  <c r="G4134" i="38" a="1"/>
  <c r="G4134" i="38"/>
  <c r="F228" i="22"/>
  <c r="G4135" i="38" a="1"/>
  <c r="G4135" i="38"/>
  <c r="F229" i="22"/>
  <c r="G4136" i="38" a="1"/>
  <c r="G4136" i="38"/>
  <c r="F230" i="22"/>
  <c r="G4137" i="38" a="1"/>
  <c r="G4137" i="38"/>
  <c r="F231" i="22"/>
  <c r="G4138" i="38" a="1"/>
  <c r="G4138" i="38"/>
  <c r="F232" i="22"/>
  <c r="G4139" i="38" a="1"/>
  <c r="G4139" i="38"/>
  <c r="F233" i="22"/>
  <c r="G4140" i="38" a="1"/>
  <c r="G4140" i="38"/>
  <c r="F234" i="22"/>
  <c r="G4141" i="38" a="1"/>
  <c r="G4141" i="38"/>
  <c r="F235" i="22"/>
  <c r="G4142" i="38" a="1"/>
  <c r="G4142" i="38"/>
  <c r="F236" i="22"/>
  <c r="G4143" i="38" a="1"/>
  <c r="G4143" i="38"/>
  <c r="F237" i="22"/>
  <c r="G4144" i="38" a="1"/>
  <c r="G4144" i="38"/>
  <c r="F238" i="22"/>
  <c r="G4145" i="38" a="1"/>
  <c r="G4145" i="38"/>
  <c r="F239" i="22"/>
  <c r="G4146" i="38" a="1"/>
  <c r="G4146" i="38"/>
  <c r="F240" i="22"/>
  <c r="G4147" i="38" a="1"/>
  <c r="G4147" i="38"/>
  <c r="F241" i="22"/>
  <c r="G4148" i="38" a="1"/>
  <c r="G4148" i="38"/>
  <c r="F242" i="22"/>
  <c r="G4149" i="38" a="1"/>
  <c r="G4149" i="38"/>
  <c r="F243" i="22"/>
  <c r="G4150" i="38" a="1"/>
  <c r="G4150" i="38"/>
  <c r="F244" i="22"/>
  <c r="G4151" i="38" a="1"/>
  <c r="G4151" i="38"/>
  <c r="F245" i="22"/>
  <c r="G4152" i="38" a="1"/>
  <c r="G4152" i="38"/>
  <c r="F246" i="22"/>
  <c r="G4153" i="38" a="1"/>
  <c r="G4153" i="38"/>
  <c r="F247" i="22"/>
  <c r="G4154" i="38" a="1"/>
  <c r="G4154" i="38"/>
  <c r="F248" i="22"/>
  <c r="G4155" i="38" a="1"/>
  <c r="G4155" i="38"/>
  <c r="F249" i="22"/>
  <c r="G4156" i="38" a="1"/>
  <c r="G4156" i="38"/>
  <c r="F250" i="22"/>
  <c r="G4157" i="38" a="1"/>
  <c r="G4157" i="38"/>
  <c r="F251" i="22"/>
  <c r="G4158" i="38" a="1"/>
  <c r="G4158" i="38"/>
  <c r="F252" i="22"/>
  <c r="G4159" i="38" a="1"/>
  <c r="G4159" i="38"/>
  <c r="F253" i="22"/>
  <c r="G4160" i="38" a="1"/>
  <c r="G4160" i="38"/>
  <c r="F254" i="22"/>
  <c r="G4161" i="38" a="1"/>
  <c r="G4161" i="38"/>
  <c r="F255" i="22"/>
  <c r="G4162" i="38" a="1"/>
  <c r="G4162" i="38"/>
  <c r="F256" i="22"/>
  <c r="G4163" i="38" a="1"/>
  <c r="G4163" i="38"/>
  <c r="F257" i="22"/>
  <c r="G4164" i="38" a="1"/>
  <c r="G4164" i="38"/>
  <c r="F258" i="22"/>
  <c r="G4165" i="38" a="1"/>
  <c r="G4165" i="38"/>
  <c r="F259" i="22"/>
  <c r="G4166" i="38" a="1"/>
  <c r="G4166" i="38"/>
  <c r="F260" i="22"/>
  <c r="G4167" i="38" a="1"/>
  <c r="G4167" i="38"/>
  <c r="F261" i="22"/>
  <c r="G4168" i="38" a="1"/>
  <c r="G4168" i="38"/>
  <c r="F262" i="22"/>
  <c r="G4169" i="38" a="1"/>
  <c r="G4169" i="38"/>
  <c r="F263" i="22"/>
  <c r="G4170" i="38" a="1"/>
  <c r="G4170" i="38"/>
  <c r="F264" i="22"/>
  <c r="G4171" i="38" a="1"/>
  <c r="G4171" i="38"/>
  <c r="F265" i="22"/>
  <c r="G4172" i="38" a="1"/>
  <c r="G4172" i="38"/>
  <c r="F266" i="22"/>
  <c r="G4173" i="38" a="1"/>
  <c r="G4173" i="38"/>
  <c r="F267" i="22"/>
  <c r="G4174" i="38" a="1"/>
  <c r="G4174" i="38"/>
  <c r="F268" i="22"/>
  <c r="G4175" i="38" a="1"/>
  <c r="G4175" i="38"/>
  <c r="F269" i="22"/>
  <c r="G4176" i="38" a="1"/>
  <c r="G4176" i="38"/>
  <c r="F270" i="22"/>
  <c r="G4177" i="38" a="1"/>
  <c r="G4177" i="38"/>
  <c r="F271" i="22"/>
  <c r="G4178" i="38" a="1"/>
  <c r="G4178" i="38"/>
  <c r="F272" i="22"/>
  <c r="G4179" i="38" a="1"/>
  <c r="G4179" i="38"/>
  <c r="F273" i="22"/>
  <c r="G4180" i="38" a="1"/>
  <c r="G4180" i="38"/>
  <c r="F274" i="22"/>
  <c r="G4181" i="38" a="1"/>
  <c r="G4181" i="38"/>
  <c r="F275" i="22"/>
  <c r="G4182" i="38" a="1"/>
  <c r="G4182" i="38"/>
  <c r="F276" i="22"/>
  <c r="G4183" i="38" a="1"/>
  <c r="G4183" i="38"/>
  <c r="F277" i="22"/>
  <c r="G4184" i="38" a="1"/>
  <c r="G4184" i="38"/>
  <c r="F278" i="22"/>
  <c r="G4185" i="38" a="1"/>
  <c r="G4185" i="38"/>
  <c r="F279" i="22"/>
  <c r="G4186" i="38" a="1"/>
  <c r="G4186" i="38"/>
  <c r="F280" i="22"/>
  <c r="G4187" i="38" a="1"/>
  <c r="G4187" i="38"/>
  <c r="F281" i="22"/>
  <c r="G4188" i="38" a="1"/>
  <c r="G4188" i="38"/>
  <c r="F282" i="22"/>
  <c r="G4189" i="38" a="1"/>
  <c r="G4189" i="38"/>
  <c r="F283" i="22"/>
  <c r="G4190" i="38" a="1"/>
  <c r="G4190" i="38"/>
  <c r="F284" i="22"/>
  <c r="G4191" i="38" a="1"/>
  <c r="G4191" i="38"/>
  <c r="F285" i="22"/>
  <c r="G4192" i="38" a="1"/>
  <c r="G4192" i="38"/>
  <c r="F286" i="22"/>
  <c r="G4193" i="38" a="1"/>
  <c r="G4193" i="38"/>
  <c r="F287" i="22"/>
  <c r="G4194" i="38" a="1"/>
  <c r="G4194" i="38"/>
  <c r="F288" i="22"/>
  <c r="G4195" i="38" a="1"/>
  <c r="G4195" i="38"/>
  <c r="F289" i="22"/>
  <c r="G4196" i="38" a="1"/>
  <c r="G4196" i="38"/>
  <c r="F290" i="22"/>
  <c r="G4197" i="38" a="1"/>
  <c r="G4197" i="38"/>
  <c r="H4197" i="38"/>
  <c r="F135" i="23"/>
  <c r="F136" i="23"/>
  <c r="G4324" i="38" a="1"/>
  <c r="G4324" i="38"/>
  <c r="F137" i="23"/>
  <c r="D4325" i="38" a="1"/>
  <c r="D4325" i="38"/>
  <c r="E4325" i="38"/>
  <c r="F138" i="23"/>
  <c r="F139" i="23"/>
  <c r="G4327" i="38" a="1"/>
  <c r="G4327" i="38"/>
  <c r="F140" i="23"/>
  <c r="G4328" i="38" a="1"/>
  <c r="G4328" i="38"/>
  <c r="F141" i="23"/>
  <c r="G4329" i="38" a="1"/>
  <c r="G4329" i="38"/>
  <c r="F142" i="23"/>
  <c r="F143" i="23"/>
  <c r="G4331" i="38" a="1"/>
  <c r="G4331" i="38"/>
  <c r="F144" i="23"/>
  <c r="G4332" i="38" a="1"/>
  <c r="G4332" i="38"/>
  <c r="F145" i="23"/>
  <c r="G4333" i="38" a="1"/>
  <c r="G4333" i="38"/>
  <c r="F146" i="23"/>
  <c r="G4334" i="38" a="1"/>
  <c r="G4334" i="38"/>
  <c r="F147" i="23"/>
  <c r="F148" i="23"/>
  <c r="G4336" i="38" a="1"/>
  <c r="G4336" i="38"/>
  <c r="F149" i="23"/>
  <c r="G4337" i="38" a="1"/>
  <c r="G4337" i="38"/>
  <c r="F150" i="23"/>
  <c r="F151" i="23"/>
  <c r="G4339" i="38" a="1"/>
  <c r="G4339" i="38"/>
  <c r="F152" i="23"/>
  <c r="G4340" i="38" a="1"/>
  <c r="G4340" i="38"/>
  <c r="F153" i="23"/>
  <c r="G4341" i="38" a="1"/>
  <c r="G4341" i="38"/>
  <c r="F154" i="23"/>
  <c r="D4342" i="38" a="1"/>
  <c r="D4342" i="38"/>
  <c r="E4342" i="38"/>
  <c r="F155" i="23"/>
  <c r="G4343" i="38" a="1"/>
  <c r="G4343" i="38"/>
  <c r="F156" i="23"/>
  <c r="G4344" i="38" a="1"/>
  <c r="G4344" i="38"/>
  <c r="F157" i="23"/>
  <c r="G4345" i="38" a="1"/>
  <c r="G4345" i="38"/>
  <c r="F158" i="23"/>
  <c r="F159" i="23"/>
  <c r="F160" i="23"/>
  <c r="G4348" i="38" a="1"/>
  <c r="G4348" i="38"/>
  <c r="F161" i="23"/>
  <c r="G4349" i="38" a="1"/>
  <c r="G4349" i="38"/>
  <c r="F162" i="23"/>
  <c r="F163" i="23"/>
  <c r="G4351" i="38" a="1"/>
  <c r="G4351" i="38"/>
  <c r="F164" i="23"/>
  <c r="G4352" i="38" a="1"/>
  <c r="G4352" i="38"/>
  <c r="F165" i="23"/>
  <c r="D4353" i="38" a="1"/>
  <c r="D4353" i="38"/>
  <c r="E4353" i="38"/>
  <c r="F166" i="23"/>
  <c r="D4354" i="38" a="1"/>
  <c r="D4354" i="38"/>
  <c r="E4354" i="38"/>
  <c r="F167" i="23"/>
  <c r="G4355" i="38" a="1"/>
  <c r="G4355" i="38"/>
  <c r="F168" i="23"/>
  <c r="G4356" i="38" a="1"/>
  <c r="G4356" i="38"/>
  <c r="F169" i="23"/>
  <c r="G4357" i="38" a="1"/>
  <c r="G4357" i="38"/>
  <c r="F170" i="23"/>
  <c r="F171" i="23"/>
  <c r="F172" i="23"/>
  <c r="G4360" i="38" a="1"/>
  <c r="G4360" i="38"/>
  <c r="F173" i="23"/>
  <c r="G4361" i="38" a="1"/>
  <c r="G4361" i="38"/>
  <c r="F174" i="23"/>
  <c r="F175" i="23"/>
  <c r="G4363" i="38" a="1"/>
  <c r="G4363" i="38"/>
  <c r="F176" i="23"/>
  <c r="G4364" i="38" a="1"/>
  <c r="G4364" i="38"/>
  <c r="F177" i="23"/>
  <c r="G4365" i="38" a="1"/>
  <c r="G4365" i="38"/>
  <c r="F178" i="23"/>
  <c r="D4366" i="38" a="1"/>
  <c r="D4366" i="38"/>
  <c r="E4366" i="38"/>
  <c r="F179" i="23"/>
  <c r="G4367" i="38" a="1"/>
  <c r="G4367" i="38"/>
  <c r="F180" i="23"/>
  <c r="G4368" i="38" a="1"/>
  <c r="G4368" i="38"/>
  <c r="F181" i="23"/>
  <c r="G4369" i="38" a="1"/>
  <c r="G4369" i="38"/>
  <c r="F182" i="23"/>
  <c r="F183" i="23"/>
  <c r="F184" i="23"/>
  <c r="G4372" i="38" a="1"/>
  <c r="G4372" i="38"/>
  <c r="F185" i="23"/>
  <c r="G4373" i="38" a="1"/>
  <c r="G4373" i="38"/>
  <c r="F186" i="23"/>
  <c r="F187" i="23"/>
  <c r="G4375" i="38" a="1"/>
  <c r="G4375" i="38"/>
  <c r="F188" i="23"/>
  <c r="D4376" i="38" a="1"/>
  <c r="D4376" i="38"/>
  <c r="E4376" i="38"/>
  <c r="F189" i="23"/>
  <c r="G4377" i="38" a="1"/>
  <c r="G4377" i="38"/>
  <c r="F190" i="23"/>
  <c r="D4378" i="38" a="1"/>
  <c r="D4378" i="38"/>
  <c r="E4378" i="38"/>
  <c r="F191" i="23"/>
  <c r="G4379" i="38" a="1"/>
  <c r="G4379" i="38"/>
  <c r="F192" i="23"/>
  <c r="G4380" i="38" a="1"/>
  <c r="G4380" i="38"/>
  <c r="F193" i="23"/>
  <c r="G4381" i="38" a="1"/>
  <c r="G4381" i="38"/>
  <c r="F194" i="23"/>
  <c r="F195" i="23"/>
  <c r="F196" i="23"/>
  <c r="G4384" i="38" a="1"/>
  <c r="G4384" i="38"/>
  <c r="F197" i="23"/>
  <c r="G4385" i="38" a="1"/>
  <c r="G4385" i="38"/>
  <c r="F198" i="23"/>
  <c r="F199" i="23"/>
  <c r="G4387" i="38" a="1"/>
  <c r="G4387" i="38"/>
  <c r="F200" i="23"/>
  <c r="G4388" i="38" a="1"/>
  <c r="G4388" i="38"/>
  <c r="F201" i="23"/>
  <c r="G4389" i="38" a="1"/>
  <c r="G4389" i="38"/>
  <c r="F202" i="23"/>
  <c r="F203" i="23"/>
  <c r="G4391" i="38" a="1"/>
  <c r="G4391" i="38"/>
  <c r="F204" i="23"/>
  <c r="G4392" i="38" a="1"/>
  <c r="G4392" i="38"/>
  <c r="F205" i="23"/>
  <c r="G4393" i="38" a="1"/>
  <c r="G4393" i="38"/>
  <c r="F206" i="23"/>
  <c r="F207" i="23"/>
  <c r="F208" i="23"/>
  <c r="D4396" i="38" a="1"/>
  <c r="D4396" i="38"/>
  <c r="E4396" i="38"/>
  <c r="F209" i="23"/>
  <c r="G4397" i="38" a="1"/>
  <c r="G4397" i="38"/>
  <c r="F210" i="23"/>
  <c r="F211" i="23"/>
  <c r="G4399" i="38" a="1"/>
  <c r="G4399" i="38"/>
  <c r="F212" i="23"/>
  <c r="G4400" i="38" a="1"/>
  <c r="G4400" i="38"/>
  <c r="F213" i="23"/>
  <c r="G4401" i="38" a="1"/>
  <c r="G4401" i="38"/>
  <c r="F214" i="23"/>
  <c r="F215" i="23"/>
  <c r="G4403" i="38" a="1"/>
  <c r="G4403" i="38"/>
  <c r="F216" i="23"/>
  <c r="G4404" i="38" a="1"/>
  <c r="G4404" i="38"/>
  <c r="F217" i="23"/>
  <c r="G4405" i="38" a="1"/>
  <c r="G4405" i="38"/>
  <c r="F218" i="23"/>
  <c r="F219" i="23"/>
  <c r="F220" i="23"/>
  <c r="G4408" i="38" a="1"/>
  <c r="G4408" i="38"/>
  <c r="F221" i="23"/>
  <c r="D4409" i="38" a="1"/>
  <c r="D4409" i="38"/>
  <c r="E4409" i="38"/>
  <c r="F222" i="23"/>
  <c r="F223" i="23"/>
  <c r="G4411" i="38" a="1"/>
  <c r="G4411" i="38"/>
  <c r="F224" i="23"/>
  <c r="G4412" i="38" a="1"/>
  <c r="G4412" i="38"/>
  <c r="F225" i="23"/>
  <c r="G4413" i="38" a="1"/>
  <c r="G4413" i="38"/>
  <c r="F226" i="23"/>
  <c r="F227" i="23"/>
  <c r="G4415" i="38" a="1"/>
  <c r="G4415" i="38"/>
  <c r="F228" i="23"/>
  <c r="G4416" i="38" a="1"/>
  <c r="G4416" i="38"/>
  <c r="F229" i="23"/>
  <c r="G4417" i="38" a="1"/>
  <c r="G4417" i="38"/>
  <c r="F230" i="23"/>
  <c r="F231" i="23"/>
  <c r="F232" i="23"/>
  <c r="G4420" i="38" a="1"/>
  <c r="G4420" i="38"/>
  <c r="F233" i="23"/>
  <c r="G4421" i="38" a="1"/>
  <c r="G4421" i="38"/>
  <c r="F234" i="23"/>
  <c r="F235" i="23"/>
  <c r="D4423" i="38" a="1"/>
  <c r="D4423" i="38"/>
  <c r="E4423" i="38"/>
  <c r="F236" i="23"/>
  <c r="D4424" i="38" a="1"/>
  <c r="D4424" i="38"/>
  <c r="E4424" i="38"/>
  <c r="F237" i="23"/>
  <c r="G4425" i="38" a="1"/>
  <c r="G4425" i="38"/>
  <c r="F238" i="23"/>
  <c r="F239" i="23"/>
  <c r="G4427" i="38" a="1"/>
  <c r="G4427" i="38"/>
  <c r="F240" i="23"/>
  <c r="G4428" i="38" a="1"/>
  <c r="G4428" i="38"/>
  <c r="F241" i="23"/>
  <c r="G4429" i="38" a="1"/>
  <c r="G4429" i="38"/>
  <c r="F242" i="23"/>
  <c r="F243" i="23"/>
  <c r="F244" i="23"/>
  <c r="G4432" i="38" a="1"/>
  <c r="G4432" i="38"/>
  <c r="F245" i="23"/>
  <c r="G4433" i="38" a="1"/>
  <c r="G4433" i="38"/>
  <c r="F246" i="23"/>
  <c r="F247" i="23"/>
  <c r="G4435" i="38" a="1"/>
  <c r="G4435" i="38"/>
  <c r="F248" i="23"/>
  <c r="G4436" i="38" a="1"/>
  <c r="G4436" i="38"/>
  <c r="F249" i="23"/>
  <c r="D4437" i="38" a="1"/>
  <c r="D4437" i="38"/>
  <c r="E4437" i="38"/>
  <c r="F250" i="23"/>
  <c r="F135" i="24"/>
  <c r="G4564" i="38" a="1"/>
  <c r="G4564" i="38"/>
  <c r="F136" i="24"/>
  <c r="G4565" i="38" a="1"/>
  <c r="G4565" i="38"/>
  <c r="F137" i="24"/>
  <c r="G4566" i="38" a="1"/>
  <c r="G4566" i="38"/>
  <c r="F138" i="24"/>
  <c r="F139" i="24"/>
  <c r="F140" i="24"/>
  <c r="G4569" i="38" a="1"/>
  <c r="G4569" i="38"/>
  <c r="F141" i="24"/>
  <c r="G4570" i="38" a="1"/>
  <c r="G4570" i="38"/>
  <c r="F142" i="24"/>
  <c r="G4571" i="38" a="1"/>
  <c r="G4571" i="38"/>
  <c r="F143" i="24"/>
  <c r="G4572" i="38" a="1"/>
  <c r="G4572" i="38"/>
  <c r="F144" i="24"/>
  <c r="G4573" i="38" a="1"/>
  <c r="G4573" i="38"/>
  <c r="F145" i="24"/>
  <c r="G4574" i="38" a="1"/>
  <c r="G4574" i="38"/>
  <c r="F146" i="24"/>
  <c r="G4575" i="38" a="1"/>
  <c r="G4575" i="38"/>
  <c r="F147" i="24"/>
  <c r="G4576" i="38" a="1"/>
  <c r="G4576" i="38"/>
  <c r="F148" i="24"/>
  <c r="G4577" i="38" a="1"/>
  <c r="G4577" i="38"/>
  <c r="F149" i="24"/>
  <c r="G4578" i="38" a="1"/>
  <c r="G4578" i="38"/>
  <c r="F150" i="24"/>
  <c r="G4579" i="38" a="1"/>
  <c r="G4579" i="38"/>
  <c r="F151" i="24"/>
  <c r="G4580" i="38" a="1"/>
  <c r="G4580" i="38"/>
  <c r="F152" i="24"/>
  <c r="F153" i="24"/>
  <c r="F154" i="24"/>
  <c r="G4583" i="38" a="1"/>
  <c r="G4583" i="38"/>
  <c r="F155" i="24"/>
  <c r="G4584" i="38" a="1"/>
  <c r="G4584" i="38"/>
  <c r="F156" i="24"/>
  <c r="G4585" i="38" a="1"/>
  <c r="G4585" i="38"/>
  <c r="F157" i="24"/>
  <c r="G4586" i="38" a="1"/>
  <c r="G4586" i="38"/>
  <c r="F158" i="24"/>
  <c r="G4587" i="38" a="1"/>
  <c r="G4587" i="38"/>
  <c r="F159" i="24"/>
  <c r="G4588" i="38" a="1"/>
  <c r="G4588" i="38"/>
  <c r="F160" i="24"/>
  <c r="G4589" i="38" a="1"/>
  <c r="G4589" i="38"/>
  <c r="F161" i="24"/>
  <c r="G4590" i="38" a="1"/>
  <c r="G4590" i="38"/>
  <c r="F162" i="24"/>
  <c r="G4591" i="38" a="1"/>
  <c r="G4591" i="38"/>
  <c r="F163" i="24"/>
  <c r="G4592" i="38" a="1"/>
  <c r="G4592" i="38"/>
  <c r="F164" i="24"/>
  <c r="G4593" i="38" a="1"/>
  <c r="G4593" i="38"/>
  <c r="F165" i="24"/>
  <c r="G4594" i="38" a="1"/>
  <c r="G4594" i="38"/>
  <c r="F166" i="24"/>
  <c r="F167" i="24"/>
  <c r="F168" i="24"/>
  <c r="G4597" i="38" a="1"/>
  <c r="G4597" i="38"/>
  <c r="F169" i="24"/>
  <c r="G4598" i="38" a="1"/>
  <c r="G4598" i="38"/>
  <c r="F170" i="24"/>
  <c r="G4599" i="38" a="1"/>
  <c r="G4599" i="38"/>
  <c r="F171" i="24"/>
  <c r="G4600" i="38" a="1"/>
  <c r="G4600" i="38"/>
  <c r="F172" i="24"/>
  <c r="G4601" i="38" a="1"/>
  <c r="G4601" i="38"/>
  <c r="F173" i="24"/>
  <c r="G4602" i="38" a="1"/>
  <c r="G4602" i="38"/>
  <c r="F174" i="24"/>
  <c r="G4603" i="38" a="1"/>
  <c r="G4603" i="38"/>
  <c r="F175" i="24"/>
  <c r="G4604" i="38" a="1"/>
  <c r="G4604" i="38"/>
  <c r="F176" i="24"/>
  <c r="G4605" i="38" a="1"/>
  <c r="G4605" i="38"/>
  <c r="F177" i="24"/>
  <c r="G4606" i="38" a="1"/>
  <c r="G4606" i="38"/>
  <c r="F178" i="24"/>
  <c r="G4607" i="38" a="1"/>
  <c r="G4607" i="38"/>
  <c r="F179" i="24"/>
  <c r="G4608" i="38" a="1"/>
  <c r="G4608" i="38"/>
  <c r="F180" i="24"/>
  <c r="G4609" i="38" a="1"/>
  <c r="G4609" i="38"/>
  <c r="F181" i="24"/>
  <c r="G4610" i="38" a="1"/>
  <c r="G4610" i="38"/>
  <c r="F182" i="24"/>
  <c r="G4611" i="38" a="1"/>
  <c r="G4611" i="38"/>
  <c r="F183" i="24"/>
  <c r="G4612" i="38" a="1"/>
  <c r="G4612" i="38"/>
  <c r="F184" i="24"/>
  <c r="G4613" i="38" a="1"/>
  <c r="G4613" i="38"/>
  <c r="F185" i="24"/>
  <c r="G4614" i="38" a="1"/>
  <c r="G4614" i="38"/>
  <c r="F186" i="24"/>
  <c r="G4615" i="38" a="1"/>
  <c r="G4615" i="38"/>
  <c r="F187" i="24"/>
  <c r="G4616" i="38" a="1"/>
  <c r="G4616" i="38"/>
  <c r="F188" i="24"/>
  <c r="G4617" i="38" a="1"/>
  <c r="G4617" i="38"/>
  <c r="F189" i="24"/>
  <c r="G4618" i="38" a="1"/>
  <c r="G4618" i="38"/>
  <c r="F190" i="24"/>
  <c r="G4619" i="38" a="1"/>
  <c r="G4619" i="38"/>
  <c r="F191" i="24"/>
  <c r="G4620" i="38" a="1"/>
  <c r="G4620" i="38"/>
  <c r="F192" i="24"/>
  <c r="G4621" i="38" a="1"/>
  <c r="G4621" i="38"/>
  <c r="F193" i="24"/>
  <c r="G4622" i="38" a="1"/>
  <c r="G4622" i="38"/>
  <c r="F194" i="24"/>
  <c r="G4623" i="38" a="1"/>
  <c r="G4623" i="38"/>
  <c r="F195" i="24"/>
  <c r="G4624" i="38" a="1"/>
  <c r="G4624" i="38"/>
  <c r="F196" i="24"/>
  <c r="G4625" i="38" a="1"/>
  <c r="G4625" i="38"/>
  <c r="F197" i="24"/>
  <c r="G4626" i="38" a="1"/>
  <c r="G4626" i="38"/>
  <c r="F198" i="24"/>
  <c r="G4627" i="38" a="1"/>
  <c r="G4627" i="38"/>
  <c r="F199" i="24"/>
  <c r="G4628" i="38" a="1"/>
  <c r="G4628" i="38"/>
  <c r="F200" i="24"/>
  <c r="G4629" i="38" a="1"/>
  <c r="G4629" i="38"/>
  <c r="F201" i="24"/>
  <c r="G4630" i="38" a="1"/>
  <c r="G4630" i="38"/>
  <c r="F202" i="24"/>
  <c r="G4631" i="38" a="1"/>
  <c r="G4631" i="38"/>
  <c r="F203" i="24"/>
  <c r="G4632" i="38" a="1"/>
  <c r="G4632" i="38"/>
  <c r="F204" i="24"/>
  <c r="G4633" i="38" a="1"/>
  <c r="G4633" i="38"/>
  <c r="F205" i="24"/>
  <c r="G4634" i="38" a="1"/>
  <c r="G4634" i="38"/>
  <c r="F206" i="24"/>
  <c r="G4635" i="38" a="1"/>
  <c r="G4635" i="38"/>
  <c r="F207" i="24"/>
  <c r="G4636" i="38" a="1"/>
  <c r="G4636" i="38"/>
  <c r="F208" i="24"/>
  <c r="F209" i="24"/>
  <c r="F210" i="24"/>
  <c r="F211" i="24"/>
  <c r="G4640" i="38" a="1"/>
  <c r="G4640" i="38"/>
  <c r="F212" i="24"/>
  <c r="G4641" i="38" a="1"/>
  <c r="G4641" i="38"/>
  <c r="F213" i="24"/>
  <c r="G4642" i="38" a="1"/>
  <c r="G4642" i="38"/>
  <c r="F214" i="24"/>
  <c r="F215" i="24"/>
  <c r="G4644" i="38" a="1"/>
  <c r="G4644" i="38"/>
  <c r="F216" i="24"/>
  <c r="G4645" i="38" a="1"/>
  <c r="G4645" i="38"/>
  <c r="F217" i="24"/>
  <c r="G4646" i="38" a="1"/>
  <c r="G4646" i="38"/>
  <c r="F218" i="24"/>
  <c r="G4647" i="38" a="1"/>
  <c r="G4647" i="38"/>
  <c r="F219" i="24"/>
  <c r="G4648" i="38" a="1"/>
  <c r="G4648" i="38"/>
  <c r="F220" i="24"/>
  <c r="G4649" i="38" a="1"/>
  <c r="G4649" i="38"/>
  <c r="F221" i="24"/>
  <c r="G4650" i="38" a="1"/>
  <c r="G4650" i="38"/>
  <c r="F222" i="24"/>
  <c r="F223" i="24"/>
  <c r="F224" i="24"/>
  <c r="F225" i="24"/>
  <c r="G4654" i="38" a="1"/>
  <c r="G4654" i="38"/>
  <c r="F226" i="24"/>
  <c r="G4655" i="38" a="1"/>
  <c r="G4655" i="38"/>
  <c r="F227" i="24"/>
  <c r="G4656" i="38" a="1"/>
  <c r="G4656" i="38"/>
  <c r="F228" i="24"/>
  <c r="G4657" i="38" a="1"/>
  <c r="G4657" i="38"/>
  <c r="F229" i="24"/>
  <c r="G4658" i="38" a="1"/>
  <c r="G4658" i="38"/>
  <c r="F230" i="24"/>
  <c r="G4659" i="38" a="1"/>
  <c r="G4659" i="38"/>
  <c r="F231" i="24"/>
  <c r="G4660" i="38" a="1"/>
  <c r="G4660" i="38"/>
  <c r="F232" i="24"/>
  <c r="G4661" i="38" a="1"/>
  <c r="G4661" i="38"/>
  <c r="F233" i="24"/>
  <c r="G4662" i="38" a="1"/>
  <c r="G4662" i="38"/>
  <c r="F234" i="24"/>
  <c r="G4663" i="38" a="1"/>
  <c r="G4663" i="38"/>
  <c r="F235" i="24"/>
  <c r="G4664" i="38" a="1"/>
  <c r="G4664" i="38"/>
  <c r="F236" i="24"/>
  <c r="F237" i="24"/>
  <c r="F238" i="24"/>
  <c r="F239" i="24"/>
  <c r="G4668" i="38" a="1"/>
  <c r="G4668" i="38"/>
  <c r="F240" i="24"/>
  <c r="G4669" i="38" a="1"/>
  <c r="G4669" i="38"/>
  <c r="F241" i="24"/>
  <c r="G4670" i="38" a="1"/>
  <c r="G4670" i="38"/>
  <c r="F242" i="24"/>
  <c r="G4671" i="38" a="1"/>
  <c r="G4671" i="38"/>
  <c r="F243" i="24"/>
  <c r="G4672" i="38" a="1"/>
  <c r="G4672" i="38"/>
  <c r="F244" i="24"/>
  <c r="G4673" i="38" a="1"/>
  <c r="G4673" i="38"/>
  <c r="F245" i="24"/>
  <c r="G4674" i="38" a="1"/>
  <c r="G4674" i="38"/>
  <c r="F246" i="24"/>
  <c r="G4675" i="38" a="1"/>
  <c r="G4675" i="38"/>
  <c r="F247" i="24"/>
  <c r="G4676" i="38" a="1"/>
  <c r="G4676" i="38"/>
  <c r="F248" i="24"/>
  <c r="G4677" i="38" a="1"/>
  <c r="G4677" i="38"/>
  <c r="F249" i="24"/>
  <c r="G4678" i="38" a="1"/>
  <c r="G4678" i="38"/>
  <c r="F250" i="24"/>
  <c r="F251" i="24"/>
  <c r="G4680" i="38" a="1"/>
  <c r="G4680" i="38"/>
  <c r="F252" i="24"/>
  <c r="G4681" i="38" a="1"/>
  <c r="G4681" i="38"/>
  <c r="F253" i="24"/>
  <c r="G4682" i="38" a="1"/>
  <c r="G4682" i="38"/>
  <c r="F254" i="24"/>
  <c r="G4683" i="38" a="1"/>
  <c r="G4683" i="38"/>
  <c r="F255" i="24"/>
  <c r="G4684" i="38" a="1"/>
  <c r="G4684" i="38"/>
  <c r="F256" i="24"/>
  <c r="G4685" i="38" a="1"/>
  <c r="G4685" i="38"/>
  <c r="F257" i="24"/>
  <c r="G4686" i="38" a="1"/>
  <c r="G4686" i="38"/>
  <c r="F258" i="24"/>
  <c r="G4687" i="38" a="1"/>
  <c r="G4687" i="38"/>
  <c r="F259" i="24"/>
  <c r="G4688" i="38" a="1"/>
  <c r="G4688" i="38"/>
  <c r="F260" i="24"/>
  <c r="G4689" i="38" a="1"/>
  <c r="G4689" i="38"/>
  <c r="F261" i="24"/>
  <c r="G4690" i="38" a="1"/>
  <c r="G4690" i="38"/>
  <c r="F262" i="24"/>
  <c r="G4691" i="38" a="1"/>
  <c r="G4691" i="38"/>
  <c r="F263" i="24"/>
  <c r="G4692" i="38" a="1"/>
  <c r="G4692" i="38"/>
  <c r="F264" i="24"/>
  <c r="F265" i="24"/>
  <c r="F266" i="24"/>
  <c r="F267" i="24"/>
  <c r="F268" i="24"/>
  <c r="G4697" i="38" a="1"/>
  <c r="G4697" i="38"/>
  <c r="F269" i="24"/>
  <c r="G4698" i="38" a="1"/>
  <c r="G4698" i="38"/>
  <c r="F270" i="24"/>
  <c r="G4699" i="38" a="1"/>
  <c r="G4699" i="38"/>
  <c r="F271" i="24"/>
  <c r="G4700" i="38" a="1"/>
  <c r="G4700" i="38"/>
  <c r="F272" i="24"/>
  <c r="G4701" i="38" a="1"/>
  <c r="G4701" i="38"/>
  <c r="F273" i="24"/>
  <c r="G4702" i="38" a="1"/>
  <c r="G4702" i="38"/>
  <c r="F274" i="24"/>
  <c r="G4703" i="38" a="1"/>
  <c r="G4703" i="38"/>
  <c r="F275" i="24"/>
  <c r="G4704" i="38" a="1"/>
  <c r="G4704" i="38"/>
  <c r="F276" i="24"/>
  <c r="G4705" i="38" a="1"/>
  <c r="G4705" i="38"/>
  <c r="F277" i="24"/>
  <c r="G4706" i="38" a="1"/>
  <c r="G4706" i="38"/>
  <c r="F278" i="24"/>
  <c r="F279" i="24"/>
  <c r="F280" i="24"/>
  <c r="F281" i="24"/>
  <c r="F282" i="24"/>
  <c r="G4711" i="38" a="1"/>
  <c r="G4711" i="38"/>
  <c r="F283" i="24"/>
  <c r="G4712" i="38" a="1"/>
  <c r="G4712" i="38"/>
  <c r="F284" i="24"/>
  <c r="G4713" i="38" a="1"/>
  <c r="G4713" i="38"/>
  <c r="F285" i="24"/>
  <c r="G4714" i="38" a="1"/>
  <c r="G4714" i="38"/>
  <c r="H4714" i="38"/>
  <c r="S9" i="40"/>
  <c r="U9" i="40"/>
  <c r="Q9" i="40"/>
  <c r="O9" i="40"/>
  <c r="K9" i="40"/>
  <c r="I9" i="40"/>
  <c r="G9" i="40"/>
  <c r="S9" i="41"/>
  <c r="U9" i="41"/>
  <c r="Q9" i="41"/>
  <c r="O9" i="41"/>
  <c r="M9" i="41"/>
  <c r="K9" i="41"/>
  <c r="I9" i="41"/>
  <c r="G9" i="41"/>
  <c r="S9" i="42"/>
  <c r="U9" i="42"/>
  <c r="Q9" i="42"/>
  <c r="O9" i="42"/>
  <c r="M9" i="42"/>
  <c r="K9" i="42"/>
  <c r="G9" i="42"/>
  <c r="S9" i="5"/>
  <c r="U9" i="5"/>
  <c r="Q9" i="5"/>
  <c r="O9" i="5"/>
  <c r="M9" i="5"/>
  <c r="K9" i="5"/>
  <c r="I9" i="5"/>
  <c r="S9" i="7"/>
  <c r="U9" i="7"/>
  <c r="Q9" i="7"/>
  <c r="O9" i="7"/>
  <c r="M9" i="7"/>
  <c r="K9" i="7"/>
  <c r="I9" i="7"/>
  <c r="G9" i="7"/>
  <c r="R9" i="8"/>
  <c r="T9" i="8"/>
  <c r="P9" i="8"/>
  <c r="N9" i="8"/>
  <c r="K9" i="8"/>
  <c r="G9" i="8"/>
  <c r="S9" i="9"/>
  <c r="U9" i="9"/>
  <c r="Q9" i="9"/>
  <c r="O9" i="9"/>
  <c r="M9" i="9"/>
  <c r="K9" i="9"/>
  <c r="I9" i="9"/>
  <c r="G9" i="9"/>
  <c r="S9" i="10"/>
  <c r="U9" i="10"/>
  <c r="Q9" i="10"/>
  <c r="O9" i="10"/>
  <c r="M9" i="10"/>
  <c r="K9" i="10"/>
  <c r="I9" i="10"/>
  <c r="G9" i="10"/>
  <c r="S9" i="11"/>
  <c r="U9" i="11"/>
  <c r="Q9" i="11"/>
  <c r="O9" i="11"/>
  <c r="M9" i="11"/>
  <c r="K9" i="11"/>
  <c r="I9" i="11"/>
  <c r="G9" i="11"/>
  <c r="S9" i="12"/>
  <c r="U9" i="12"/>
  <c r="Q9" i="12"/>
  <c r="O9" i="12"/>
  <c r="M9" i="12"/>
  <c r="K9" i="12"/>
  <c r="I9" i="12"/>
  <c r="G9" i="12"/>
  <c r="S9" i="13"/>
  <c r="U9" i="13"/>
  <c r="Q9" i="13"/>
  <c r="O9" i="13"/>
  <c r="M9" i="13"/>
  <c r="K9" i="13"/>
  <c r="G9" i="13"/>
  <c r="S9" i="15"/>
  <c r="U9" i="15"/>
  <c r="Q9" i="15"/>
  <c r="O9" i="15"/>
  <c r="M9" i="15"/>
  <c r="K9" i="15"/>
  <c r="I9" i="15"/>
  <c r="G9" i="15"/>
  <c r="S9" i="16"/>
  <c r="U9" i="16"/>
  <c r="Q9" i="16"/>
  <c r="O9" i="16"/>
  <c r="M9" i="16"/>
  <c r="K9" i="16"/>
  <c r="I9" i="16"/>
  <c r="G9" i="16"/>
  <c r="S9" i="17"/>
  <c r="U9" i="17"/>
  <c r="Q9" i="17"/>
  <c r="O9" i="17"/>
  <c r="M9" i="17"/>
  <c r="K9" i="17"/>
  <c r="I9" i="17"/>
  <c r="G9" i="17"/>
  <c r="E11" i="17"/>
  <c r="E9" i="17"/>
  <c r="S9" i="18"/>
  <c r="U9" i="18"/>
  <c r="Q9" i="18"/>
  <c r="O9" i="18"/>
  <c r="M9" i="18"/>
  <c r="K9" i="18"/>
  <c r="I9" i="18"/>
  <c r="G9" i="18"/>
  <c r="S9" i="19"/>
  <c r="U9" i="19"/>
  <c r="Q9" i="19"/>
  <c r="O9" i="19"/>
  <c r="M9" i="19"/>
  <c r="K9" i="19"/>
  <c r="I9" i="19"/>
  <c r="G9" i="19"/>
  <c r="S9" i="20"/>
  <c r="U9" i="20"/>
  <c r="Q9" i="20"/>
  <c r="O9" i="20"/>
  <c r="M9" i="20"/>
  <c r="K9" i="20"/>
  <c r="I9" i="20"/>
  <c r="G9" i="20"/>
  <c r="S9" i="22"/>
  <c r="U9" i="22"/>
  <c r="Q9" i="22"/>
  <c r="O9" i="22"/>
  <c r="M9" i="22"/>
  <c r="K9" i="22"/>
  <c r="I9" i="22"/>
  <c r="G9" i="22"/>
  <c r="S9" i="23"/>
  <c r="U9" i="23"/>
  <c r="Q9" i="23"/>
  <c r="O9" i="23"/>
  <c r="M9" i="23"/>
  <c r="K9" i="23"/>
  <c r="E11" i="23"/>
  <c r="I9" i="23"/>
  <c r="G9" i="23"/>
  <c r="S9" i="24"/>
  <c r="U9" i="24"/>
  <c r="Q9" i="24"/>
  <c r="O9" i="24"/>
  <c r="M9" i="24"/>
  <c r="K9" i="24"/>
  <c r="I9" i="24"/>
  <c r="G9" i="24"/>
  <c r="S9" i="25"/>
  <c r="U9" i="25"/>
  <c r="Q9" i="25"/>
  <c r="O9" i="25"/>
  <c r="M9" i="25"/>
  <c r="K9" i="25"/>
  <c r="I9" i="25"/>
  <c r="G9" i="25"/>
  <c r="E9" i="40"/>
  <c r="G144" i="38" a="1"/>
  <c r="G144" i="38"/>
  <c r="J144" i="38"/>
  <c r="E9" i="41"/>
  <c r="G289" i="38" a="1"/>
  <c r="G289" i="38"/>
  <c r="J289" i="38"/>
  <c r="E9" i="42"/>
  <c r="E9" i="5"/>
  <c r="D441" i="38" a="1"/>
  <c r="D441" i="38"/>
  <c r="E441" i="38"/>
  <c r="E9" i="7"/>
  <c r="E542" i="38"/>
  <c r="E9" i="8"/>
  <c r="E9" i="9"/>
  <c r="E9" i="10"/>
  <c r="G1414" i="38" a="1"/>
  <c r="G1414" i="38"/>
  <c r="H1414" i="38"/>
  <c r="E9" i="11"/>
  <c r="D1767" i="38" a="1"/>
  <c r="D1767" i="38"/>
  <c r="E1767" i="38"/>
  <c r="E9" i="12"/>
  <c r="E9" i="13"/>
  <c r="E9" i="15"/>
  <c r="E9" i="16"/>
  <c r="E9" i="18"/>
  <c r="E9" i="19"/>
  <c r="G3504" i="38" a="1"/>
  <c r="G3504" i="38"/>
  <c r="E9" i="20"/>
  <c r="E9" i="22"/>
  <c r="D3917" i="38" a="1"/>
  <c r="D3917" i="38"/>
  <c r="E3917" i="38"/>
  <c r="E9" i="23"/>
  <c r="E9" i="24"/>
  <c r="D4439" i="38" a="1"/>
  <c r="D4439" i="38"/>
  <c r="E4439" i="38"/>
  <c r="E9" i="25"/>
  <c r="J11" i="12"/>
  <c r="J12" i="12"/>
  <c r="J13" i="12"/>
  <c r="J14" i="12"/>
  <c r="J15" i="12"/>
  <c r="J16" i="12"/>
  <c r="J17" i="12"/>
  <c r="J18" i="12"/>
  <c r="J19" i="12"/>
  <c r="J20" i="12"/>
  <c r="J21" i="12"/>
  <c r="J22" i="12"/>
  <c r="J23" i="12"/>
  <c r="J24" i="12"/>
  <c r="J25" i="12"/>
  <c r="J26" i="12"/>
  <c r="J27" i="12"/>
  <c r="J28" i="12"/>
  <c r="J29" i="12"/>
  <c r="J30" i="12"/>
  <c r="J31" i="12"/>
  <c r="J32" i="12"/>
  <c r="J33" i="12"/>
  <c r="J34" i="12"/>
  <c r="J35" i="12"/>
  <c r="J36" i="12"/>
  <c r="J37" i="12"/>
  <c r="J38" i="12"/>
  <c r="J39" i="12"/>
  <c r="J40" i="12"/>
  <c r="J41" i="12"/>
  <c r="J42" i="12"/>
  <c r="J43" i="12"/>
  <c r="J44" i="12"/>
  <c r="J45" i="12"/>
  <c r="J46" i="12"/>
  <c r="J47" i="12"/>
  <c r="J48" i="12"/>
  <c r="J49" i="12"/>
  <c r="J50" i="12"/>
  <c r="J51" i="12"/>
  <c r="J52" i="12"/>
  <c r="J53" i="12"/>
  <c r="J54" i="12"/>
  <c r="J55" i="12"/>
  <c r="J56" i="12"/>
  <c r="J57" i="12"/>
  <c r="J58" i="12"/>
  <c r="J59" i="12"/>
  <c r="J60" i="12"/>
  <c r="J61" i="12"/>
  <c r="J62" i="12"/>
  <c r="J63" i="12"/>
  <c r="J64" i="12"/>
  <c r="J65" i="12"/>
  <c r="J66" i="12"/>
  <c r="J67" i="12"/>
  <c r="J68" i="12"/>
  <c r="J69" i="12"/>
  <c r="J70" i="12"/>
  <c r="J71" i="12"/>
  <c r="J72" i="12"/>
  <c r="J73" i="12"/>
  <c r="J74" i="12"/>
  <c r="J75" i="12"/>
  <c r="J76" i="12"/>
  <c r="J77" i="12"/>
  <c r="J78" i="12"/>
  <c r="J79" i="12"/>
  <c r="J80" i="12"/>
  <c r="J81" i="12"/>
  <c r="J82" i="12"/>
  <c r="J83" i="12"/>
  <c r="J84" i="12"/>
  <c r="J85" i="12"/>
  <c r="J86" i="12"/>
  <c r="J87" i="12"/>
  <c r="J88" i="12"/>
  <c r="J89" i="12"/>
  <c r="J90" i="12"/>
  <c r="J91" i="12"/>
  <c r="J92" i="12"/>
  <c r="J93" i="12"/>
  <c r="J94" i="12"/>
  <c r="J95" i="12"/>
  <c r="J96" i="12"/>
  <c r="J97" i="12"/>
  <c r="J98" i="12"/>
  <c r="J99" i="12"/>
  <c r="J100" i="12"/>
  <c r="J101" i="12"/>
  <c r="J102" i="12"/>
  <c r="J103" i="12"/>
  <c r="J104" i="12"/>
  <c r="J105" i="12"/>
  <c r="J106" i="12"/>
  <c r="J107" i="12"/>
  <c r="J108" i="12"/>
  <c r="J109" i="12"/>
  <c r="J110" i="12"/>
  <c r="J111" i="12"/>
  <c r="J112" i="12"/>
  <c r="J113" i="12"/>
  <c r="J114" i="12"/>
  <c r="J115" i="12"/>
  <c r="J116" i="12"/>
  <c r="J117" i="12"/>
  <c r="J118" i="12"/>
  <c r="J119" i="12"/>
  <c r="J120" i="12"/>
  <c r="J121" i="12"/>
  <c r="J122" i="12"/>
  <c r="J123" i="12"/>
  <c r="J124" i="12"/>
  <c r="J125" i="12"/>
  <c r="J126" i="12"/>
  <c r="J127" i="12"/>
  <c r="J128" i="12"/>
  <c r="J129" i="12"/>
  <c r="J130" i="12"/>
  <c r="J131" i="12"/>
  <c r="J132" i="12"/>
  <c r="J133" i="12"/>
  <c r="J134" i="12"/>
  <c r="L11" i="12"/>
  <c r="L12" i="12"/>
  <c r="L13" i="12"/>
  <c r="L14" i="12"/>
  <c r="L15" i="12"/>
  <c r="L16" i="12"/>
  <c r="L17" i="12"/>
  <c r="L18" i="12"/>
  <c r="L19" i="12"/>
  <c r="L20" i="12"/>
  <c r="L21" i="12"/>
  <c r="L22" i="12"/>
  <c r="L23" i="12"/>
  <c r="L24" i="12"/>
  <c r="L25" i="12"/>
  <c r="L26" i="12"/>
  <c r="L27" i="12"/>
  <c r="L28" i="12"/>
  <c r="L29" i="12"/>
  <c r="L30" i="12"/>
  <c r="L31" i="12"/>
  <c r="L32" i="12"/>
  <c r="L33" i="12"/>
  <c r="L34" i="12"/>
  <c r="L35" i="12"/>
  <c r="L36" i="12"/>
  <c r="L37" i="12"/>
  <c r="L38" i="12"/>
  <c r="L39" i="12"/>
  <c r="L40" i="12"/>
  <c r="L41" i="12"/>
  <c r="L42" i="12"/>
  <c r="L43" i="12"/>
  <c r="L44" i="12"/>
  <c r="L45" i="12"/>
  <c r="L46" i="12"/>
  <c r="L47" i="12"/>
  <c r="L48" i="12"/>
  <c r="L49" i="12"/>
  <c r="L50" i="12"/>
  <c r="L51" i="12"/>
  <c r="L52" i="12"/>
  <c r="L53" i="12"/>
  <c r="L54" i="12"/>
  <c r="L55" i="12"/>
  <c r="L56" i="12"/>
  <c r="L57" i="12"/>
  <c r="L58" i="12"/>
  <c r="L59" i="12"/>
  <c r="L60" i="12"/>
  <c r="L61" i="12"/>
  <c r="L62" i="12"/>
  <c r="L63" i="12"/>
  <c r="L64" i="12"/>
  <c r="L65" i="12"/>
  <c r="L66" i="12"/>
  <c r="L67" i="12"/>
  <c r="L68" i="12"/>
  <c r="L69" i="12"/>
  <c r="L70" i="12"/>
  <c r="L71" i="12"/>
  <c r="L72" i="12"/>
  <c r="L73" i="12"/>
  <c r="L74" i="12"/>
  <c r="L75" i="12"/>
  <c r="L76" i="12"/>
  <c r="L77" i="12"/>
  <c r="L78" i="12"/>
  <c r="L79" i="12"/>
  <c r="L80" i="12"/>
  <c r="L81" i="12"/>
  <c r="L82" i="12"/>
  <c r="L83" i="12"/>
  <c r="L84" i="12"/>
  <c r="L85" i="12"/>
  <c r="L86" i="12"/>
  <c r="L87" i="12"/>
  <c r="L88" i="12"/>
  <c r="L89" i="12"/>
  <c r="L90" i="12"/>
  <c r="L91" i="12"/>
  <c r="L92" i="12"/>
  <c r="L93" i="12"/>
  <c r="L94" i="12"/>
  <c r="L95" i="12"/>
  <c r="L96" i="12"/>
  <c r="L97" i="12"/>
  <c r="L98" i="12"/>
  <c r="L99" i="12"/>
  <c r="L100" i="12"/>
  <c r="L101" i="12"/>
  <c r="L102" i="12"/>
  <c r="L103" i="12"/>
  <c r="L104" i="12"/>
  <c r="L105" i="12"/>
  <c r="L106" i="12"/>
  <c r="L107" i="12"/>
  <c r="L108" i="12"/>
  <c r="L109" i="12"/>
  <c r="D2129" i="38" s="1" a="1"/>
  <c r="D2129" i="38" s="1"/>
  <c r="E2129" i="38" s="1"/>
  <c r="L110" i="12"/>
  <c r="L111" i="12"/>
  <c r="L112" i="12"/>
  <c r="L113" i="12"/>
  <c r="L114" i="12"/>
  <c r="L115" i="12"/>
  <c r="L116" i="12"/>
  <c r="L117" i="12"/>
  <c r="L118" i="12"/>
  <c r="L119" i="12"/>
  <c r="L120" i="12"/>
  <c r="L121" i="12"/>
  <c r="L122" i="12"/>
  <c r="L123" i="12"/>
  <c r="L124" i="12"/>
  <c r="L125" i="12"/>
  <c r="L126" i="12"/>
  <c r="L127" i="12"/>
  <c r="L128" i="12"/>
  <c r="L129" i="12"/>
  <c r="L130" i="12"/>
  <c r="L131" i="12"/>
  <c r="L132" i="12"/>
  <c r="L133" i="12"/>
  <c r="L134" i="12"/>
  <c r="P11" i="12"/>
  <c r="P12" i="12"/>
  <c r="P13" i="12"/>
  <c r="P14" i="12"/>
  <c r="P15" i="12"/>
  <c r="P16" i="12"/>
  <c r="P17" i="12"/>
  <c r="P18" i="12"/>
  <c r="P19" i="12"/>
  <c r="P20" i="12"/>
  <c r="P21" i="12"/>
  <c r="P22" i="12"/>
  <c r="P23" i="12"/>
  <c r="P24" i="12"/>
  <c r="P25" i="12"/>
  <c r="P26" i="12"/>
  <c r="P27" i="12"/>
  <c r="P28" i="12"/>
  <c r="P29" i="12"/>
  <c r="P30" i="12"/>
  <c r="P31" i="12"/>
  <c r="P32" i="12"/>
  <c r="P33" i="12"/>
  <c r="P34" i="12"/>
  <c r="P35" i="12"/>
  <c r="P36" i="12"/>
  <c r="P37" i="12"/>
  <c r="P38" i="12"/>
  <c r="P39" i="12"/>
  <c r="P40" i="12"/>
  <c r="P41" i="12"/>
  <c r="P42" i="12"/>
  <c r="P43" i="12"/>
  <c r="P44" i="12"/>
  <c r="P45" i="12"/>
  <c r="P46" i="12"/>
  <c r="P47" i="12"/>
  <c r="P48" i="12"/>
  <c r="P49" i="12"/>
  <c r="P50" i="12"/>
  <c r="P51" i="12"/>
  <c r="P52" i="12"/>
  <c r="P53" i="12"/>
  <c r="P54" i="12"/>
  <c r="P55" i="12"/>
  <c r="P56" i="12"/>
  <c r="P57" i="12"/>
  <c r="P58" i="12"/>
  <c r="P59" i="12"/>
  <c r="P60" i="12"/>
  <c r="P61" i="12"/>
  <c r="P62" i="12"/>
  <c r="P63" i="12"/>
  <c r="P64" i="12"/>
  <c r="P65" i="12"/>
  <c r="P66" i="12"/>
  <c r="P67" i="12"/>
  <c r="P68" i="12"/>
  <c r="P69" i="12"/>
  <c r="P70" i="12"/>
  <c r="P71" i="12"/>
  <c r="P72" i="12"/>
  <c r="P73" i="12"/>
  <c r="P74" i="12"/>
  <c r="P75" i="12"/>
  <c r="P76" i="12"/>
  <c r="P77" i="12"/>
  <c r="P78" i="12"/>
  <c r="P79" i="12"/>
  <c r="P80" i="12"/>
  <c r="P81" i="12"/>
  <c r="P82" i="12"/>
  <c r="P83" i="12"/>
  <c r="P84" i="12"/>
  <c r="P85" i="12"/>
  <c r="P86" i="12"/>
  <c r="P87" i="12"/>
  <c r="P88" i="12"/>
  <c r="P89" i="12"/>
  <c r="P90" i="12"/>
  <c r="P91" i="12"/>
  <c r="P92" i="12"/>
  <c r="P93" i="12"/>
  <c r="P94" i="12"/>
  <c r="P95" i="12"/>
  <c r="P96" i="12"/>
  <c r="P97" i="12"/>
  <c r="P98" i="12"/>
  <c r="P99" i="12"/>
  <c r="P100" i="12"/>
  <c r="P101" i="12"/>
  <c r="P102" i="12"/>
  <c r="P103" i="12"/>
  <c r="P104" i="12"/>
  <c r="P105" i="12"/>
  <c r="P106" i="12"/>
  <c r="P107" i="12"/>
  <c r="P108" i="12"/>
  <c r="P109" i="12"/>
  <c r="P110" i="12"/>
  <c r="P111" i="12"/>
  <c r="P112" i="12"/>
  <c r="P113" i="12"/>
  <c r="P114" i="12"/>
  <c r="P115" i="12"/>
  <c r="P116" i="12"/>
  <c r="P117" i="12"/>
  <c r="P118" i="12"/>
  <c r="P119" i="12"/>
  <c r="P120" i="12"/>
  <c r="P121" i="12"/>
  <c r="P122" i="12"/>
  <c r="P123" i="12"/>
  <c r="P124" i="12"/>
  <c r="P125" i="12"/>
  <c r="P126" i="12"/>
  <c r="P127" i="12"/>
  <c r="P128" i="12"/>
  <c r="P129" i="12"/>
  <c r="P130" i="12"/>
  <c r="P131" i="12"/>
  <c r="P132" i="12"/>
  <c r="P133" i="12"/>
  <c r="P134" i="12"/>
  <c r="T11" i="12"/>
  <c r="T12" i="12"/>
  <c r="H11" i="12"/>
  <c r="H12" i="12"/>
  <c r="B290" i="38"/>
  <c r="F20" i="25"/>
  <c r="D4725" i="38" a="1"/>
  <c r="D4725" i="38"/>
  <c r="E4725" i="38"/>
  <c r="F20" i="24"/>
  <c r="F20" i="23"/>
  <c r="F20" i="22"/>
  <c r="G3927" i="38" a="1"/>
  <c r="G3927" i="38"/>
  <c r="F20" i="20"/>
  <c r="F20" i="19"/>
  <c r="F20" i="18"/>
  <c r="F20" i="17"/>
  <c r="F20" i="16"/>
  <c r="F20" i="15"/>
  <c r="F20" i="13"/>
  <c r="F20" i="12"/>
  <c r="F20" i="11"/>
  <c r="G1777" i="38" a="1"/>
  <c r="G1777" i="38"/>
  <c r="F20" i="10"/>
  <c r="G1424" i="38" a="1"/>
  <c r="G1424" i="38"/>
  <c r="F20" i="7"/>
  <c r="F20" i="5"/>
  <c r="F20" i="42"/>
  <c r="F20" i="41"/>
  <c r="G299" i="38" a="1"/>
  <c r="G299" i="38"/>
  <c r="F15" i="40"/>
  <c r="F24" i="40"/>
  <c r="F16" i="3"/>
  <c r="F18" i="3"/>
  <c r="F18" i="25"/>
  <c r="G4723" i="38" a="1"/>
  <c r="G4723" i="38"/>
  <c r="F18" i="24"/>
  <c r="F18" i="23"/>
  <c r="F18" i="22"/>
  <c r="G3925" i="38" a="1"/>
  <c r="G3925" i="38"/>
  <c r="G3774" i="38" a="1"/>
  <c r="G3774" i="38"/>
  <c r="F18" i="20"/>
  <c r="F18" i="19"/>
  <c r="F18" i="18"/>
  <c r="F18" i="17"/>
  <c r="F18" i="16"/>
  <c r="F18" i="15"/>
  <c r="F18" i="13"/>
  <c r="F18" i="12"/>
  <c r="F18" i="11"/>
  <c r="G1775" i="38" a="1"/>
  <c r="G1775" i="38"/>
  <c r="F18" i="10"/>
  <c r="G1422" i="38" a="1"/>
  <c r="G1422" i="38"/>
  <c r="F18" i="8"/>
  <c r="F18" i="7"/>
  <c r="F18" i="5"/>
  <c r="F18" i="42"/>
  <c r="F18" i="41"/>
  <c r="G297" i="38" a="1"/>
  <c r="G297" i="38"/>
  <c r="F18" i="40"/>
  <c r="F12" i="3"/>
  <c r="F12" i="25"/>
  <c r="G4717" i="38" a="1"/>
  <c r="G4717" i="38"/>
  <c r="F12" i="24"/>
  <c r="F12" i="23"/>
  <c r="F12" i="22"/>
  <c r="G3919" i="38" a="1"/>
  <c r="G3919" i="38"/>
  <c r="G3768" i="38" a="1"/>
  <c r="G3768" i="38"/>
  <c r="F12" i="20"/>
  <c r="F12" i="19"/>
  <c r="F12" i="18"/>
  <c r="F12" i="17"/>
  <c r="F12" i="16"/>
  <c r="F12" i="15"/>
  <c r="F12" i="13"/>
  <c r="F12" i="12"/>
  <c r="F12" i="11"/>
  <c r="G1769" i="38" a="1"/>
  <c r="G1769" i="38"/>
  <c r="H1769" i="38"/>
  <c r="F12" i="10"/>
  <c r="G1416" i="38" a="1"/>
  <c r="G1416" i="38"/>
  <c r="F12" i="8"/>
  <c r="F12" i="7"/>
  <c r="F12" i="5"/>
  <c r="F12" i="42"/>
  <c r="F12" i="41"/>
  <c r="G291" i="38" a="1"/>
  <c r="G291" i="38"/>
  <c r="F12" i="40"/>
  <c r="F27" i="40"/>
  <c r="B5052" i="38"/>
  <c r="B5046" i="38"/>
  <c r="B5017" i="38"/>
  <c r="B4948" i="38"/>
  <c r="B4716" i="38"/>
  <c r="B4440" i="38"/>
  <c r="B4199" i="38"/>
  <c r="B3918" i="38"/>
  <c r="B3767" i="38"/>
  <c r="B3578" i="38"/>
  <c r="B3127" i="38"/>
  <c r="B2891" i="38"/>
  <c r="B2828" i="38"/>
  <c r="B2728" i="38"/>
  <c r="B2576" i="38"/>
  <c r="B2316" i="38"/>
  <c r="B2031" i="38"/>
  <c r="B1415" i="38"/>
  <c r="B1063" i="38"/>
  <c r="B740" i="38"/>
  <c r="B543" i="38"/>
  <c r="B442" i="38"/>
  <c r="B18" i="38"/>
  <c r="X9" i="12"/>
  <c r="W9" i="12"/>
  <c r="I2030" i="38"/>
  <c r="I2575" i="38"/>
  <c r="X9" i="15"/>
  <c r="W9" i="15"/>
  <c r="I2727" i="38"/>
  <c r="X9" i="16"/>
  <c r="W9" i="16"/>
  <c r="I2827" i="38"/>
  <c r="X9" i="17"/>
  <c r="W9" i="17"/>
  <c r="I2890" i="38"/>
  <c r="X9" i="18"/>
  <c r="W9" i="18"/>
  <c r="I3126" i="38"/>
  <c r="X9" i="19"/>
  <c r="W9" i="19"/>
  <c r="I3504" i="38"/>
  <c r="X9" i="20"/>
  <c r="W9" i="20"/>
  <c r="I3577" i="38"/>
  <c r="I3766" i="38"/>
  <c r="X9" i="22"/>
  <c r="W9" i="22"/>
  <c r="I3917" i="38"/>
  <c r="X9" i="23"/>
  <c r="W9" i="23"/>
  <c r="I4198" i="38"/>
  <c r="X9" i="24"/>
  <c r="W9" i="24"/>
  <c r="I4439" i="38"/>
  <c r="X9" i="25"/>
  <c r="W9" i="25"/>
  <c r="I4715" i="38"/>
  <c r="I4947" i="38"/>
  <c r="I5045" i="38"/>
  <c r="I5051" i="38"/>
  <c r="Y9" i="13"/>
  <c r="I2315" i="38"/>
  <c r="X9" i="11"/>
  <c r="W9" i="11"/>
  <c r="X9" i="10"/>
  <c r="W9" i="10"/>
  <c r="X9" i="9"/>
  <c r="W9" i="9"/>
  <c r="I1062" i="38"/>
  <c r="X9" i="42"/>
  <c r="W9" i="42"/>
  <c r="I319" i="38"/>
  <c r="W9" i="8"/>
  <c r="V9" i="8"/>
  <c r="I739" i="38"/>
  <c r="X9" i="5"/>
  <c r="W9" i="5"/>
  <c r="I441" i="38"/>
  <c r="X9" i="7"/>
  <c r="W9" i="7"/>
  <c r="I542" i="38"/>
  <c r="X9" i="41"/>
  <c r="W9" i="41"/>
  <c r="I289" i="38"/>
  <c r="X9" i="40"/>
  <c r="W9" i="40"/>
  <c r="I144" i="38"/>
  <c r="H12" i="42"/>
  <c r="G321" i="38" a="1"/>
  <c r="G321" i="38"/>
  <c r="B320" i="38"/>
  <c r="A320" i="38"/>
  <c r="A290" i="38"/>
  <c r="A145" i="38"/>
  <c r="B145" i="38"/>
  <c r="V12" i="42"/>
  <c r="V13" i="42"/>
  <c r="V14" i="42"/>
  <c r="V15" i="42"/>
  <c r="V16" i="42"/>
  <c r="V17" i="42"/>
  <c r="V18" i="42"/>
  <c r="V19" i="42"/>
  <c r="V20" i="42"/>
  <c r="V21" i="42"/>
  <c r="V22" i="42"/>
  <c r="V23" i="42"/>
  <c r="V24" i="42"/>
  <c r="V25" i="42"/>
  <c r="V26" i="42"/>
  <c r="V27" i="42"/>
  <c r="V28" i="42"/>
  <c r="V29" i="42"/>
  <c r="V30" i="42"/>
  <c r="V31" i="42"/>
  <c r="V32" i="42"/>
  <c r="V33" i="42"/>
  <c r="V34" i="42"/>
  <c r="V35" i="42"/>
  <c r="V36" i="42"/>
  <c r="V37" i="42"/>
  <c r="V38" i="42"/>
  <c r="V39" i="42"/>
  <c r="V40" i="42"/>
  <c r="V41" i="42"/>
  <c r="V42" i="42"/>
  <c r="V43" i="42"/>
  <c r="V44" i="42"/>
  <c r="V45" i="42"/>
  <c r="V46" i="42"/>
  <c r="V47" i="42"/>
  <c r="V48" i="42"/>
  <c r="V49" i="42"/>
  <c r="V50" i="42"/>
  <c r="V51" i="42"/>
  <c r="V52" i="42"/>
  <c r="V53" i="42"/>
  <c r="V54" i="42"/>
  <c r="V55" i="42"/>
  <c r="V56" i="42"/>
  <c r="V57" i="42"/>
  <c r="V58" i="42"/>
  <c r="V59" i="42"/>
  <c r="V60" i="42"/>
  <c r="V61" i="42"/>
  <c r="V62" i="42"/>
  <c r="V63" i="42"/>
  <c r="V64" i="42"/>
  <c r="V65" i="42"/>
  <c r="V66" i="42"/>
  <c r="V67" i="42"/>
  <c r="V68" i="42"/>
  <c r="V69" i="42"/>
  <c r="V70" i="42"/>
  <c r="V71" i="42"/>
  <c r="V72" i="42"/>
  <c r="V73" i="42"/>
  <c r="V74" i="42"/>
  <c r="V75" i="42"/>
  <c r="V76" i="42"/>
  <c r="V77" i="42"/>
  <c r="V78" i="42"/>
  <c r="V79" i="42"/>
  <c r="V80" i="42"/>
  <c r="V81" i="42"/>
  <c r="V82" i="42"/>
  <c r="V83" i="42"/>
  <c r="V84" i="42"/>
  <c r="V85" i="42"/>
  <c r="V86" i="42"/>
  <c r="V87" i="42"/>
  <c r="V88" i="42"/>
  <c r="V89" i="42"/>
  <c r="V90" i="42"/>
  <c r="V91" i="42"/>
  <c r="V92" i="42"/>
  <c r="V93" i="42"/>
  <c r="V94" i="42"/>
  <c r="V95" i="42"/>
  <c r="V96" i="42"/>
  <c r="V97" i="42"/>
  <c r="V98" i="42"/>
  <c r="V99" i="42"/>
  <c r="V100" i="42"/>
  <c r="V101" i="42"/>
  <c r="V102" i="42"/>
  <c r="V103" i="42"/>
  <c r="V104" i="42"/>
  <c r="V105" i="42"/>
  <c r="V106" i="42"/>
  <c r="V107" i="42"/>
  <c r="V108" i="42"/>
  <c r="V109" i="42"/>
  <c r="V110" i="42"/>
  <c r="V111" i="42"/>
  <c r="V112" i="42"/>
  <c r="V113" i="42"/>
  <c r="V114" i="42"/>
  <c r="V115" i="42"/>
  <c r="V116" i="42"/>
  <c r="V117" i="42"/>
  <c r="V118" i="42"/>
  <c r="V119" i="42"/>
  <c r="V120" i="42"/>
  <c r="V121" i="42"/>
  <c r="V122" i="42"/>
  <c r="V123" i="42"/>
  <c r="V124" i="42"/>
  <c r="V125" i="42"/>
  <c r="V126" i="42"/>
  <c r="V127" i="42"/>
  <c r="V128" i="42"/>
  <c r="V129" i="42"/>
  <c r="V130" i="42"/>
  <c r="V131" i="42"/>
  <c r="T12" i="42"/>
  <c r="R12" i="42"/>
  <c r="R13" i="42"/>
  <c r="R14" i="42"/>
  <c r="R15" i="42"/>
  <c r="R16" i="42"/>
  <c r="R17" i="42"/>
  <c r="R18" i="42"/>
  <c r="R19" i="42"/>
  <c r="R20" i="42"/>
  <c r="R21" i="42"/>
  <c r="R22" i="42"/>
  <c r="R23" i="42"/>
  <c r="R24" i="42"/>
  <c r="R25" i="42"/>
  <c r="R26" i="42"/>
  <c r="R27" i="42"/>
  <c r="R28" i="42"/>
  <c r="R29" i="42"/>
  <c r="R30" i="42"/>
  <c r="R31" i="42"/>
  <c r="R32" i="42"/>
  <c r="R33" i="42"/>
  <c r="R34" i="42"/>
  <c r="R35" i="42"/>
  <c r="R36" i="42"/>
  <c r="R37" i="42"/>
  <c r="R38" i="42"/>
  <c r="R39" i="42"/>
  <c r="R40" i="42"/>
  <c r="R41" i="42"/>
  <c r="R42" i="42"/>
  <c r="R43" i="42"/>
  <c r="R44" i="42"/>
  <c r="R45" i="42"/>
  <c r="R46" i="42"/>
  <c r="R47" i="42"/>
  <c r="R48" i="42"/>
  <c r="R49" i="42"/>
  <c r="R50" i="42"/>
  <c r="R51" i="42"/>
  <c r="R52" i="42"/>
  <c r="R53" i="42"/>
  <c r="R54" i="42"/>
  <c r="R55" i="42"/>
  <c r="R56" i="42"/>
  <c r="R57" i="42"/>
  <c r="R58" i="42"/>
  <c r="R59" i="42"/>
  <c r="R60" i="42"/>
  <c r="R61" i="42"/>
  <c r="R62" i="42"/>
  <c r="R63" i="42"/>
  <c r="R64" i="42"/>
  <c r="R65" i="42"/>
  <c r="R66" i="42"/>
  <c r="R67" i="42"/>
  <c r="R68" i="42"/>
  <c r="R69" i="42"/>
  <c r="R70" i="42"/>
  <c r="R71" i="42"/>
  <c r="R72" i="42"/>
  <c r="R73" i="42"/>
  <c r="R74" i="42"/>
  <c r="R75" i="42"/>
  <c r="R76" i="42"/>
  <c r="R77" i="42"/>
  <c r="R78" i="42"/>
  <c r="R79" i="42"/>
  <c r="R80" i="42"/>
  <c r="R81" i="42"/>
  <c r="R82" i="42"/>
  <c r="R83" i="42"/>
  <c r="R84" i="42"/>
  <c r="R85" i="42"/>
  <c r="R86" i="42"/>
  <c r="R87" i="42"/>
  <c r="R88" i="42"/>
  <c r="R89" i="42"/>
  <c r="R90" i="42"/>
  <c r="R91" i="42"/>
  <c r="R92" i="42"/>
  <c r="R93" i="42"/>
  <c r="R94" i="42"/>
  <c r="R95" i="42"/>
  <c r="R96" i="42"/>
  <c r="R97" i="42"/>
  <c r="R98" i="42"/>
  <c r="R99" i="42"/>
  <c r="R100" i="42"/>
  <c r="R101" i="42"/>
  <c r="R102" i="42"/>
  <c r="R103" i="42"/>
  <c r="R104" i="42"/>
  <c r="R105" i="42"/>
  <c r="R106" i="42"/>
  <c r="R107" i="42"/>
  <c r="R108" i="42"/>
  <c r="R109" i="42"/>
  <c r="R110" i="42"/>
  <c r="R111" i="42"/>
  <c r="R112" i="42"/>
  <c r="R113" i="42"/>
  <c r="R114" i="42"/>
  <c r="R115" i="42"/>
  <c r="R116" i="42"/>
  <c r="R117" i="42"/>
  <c r="R118" i="42"/>
  <c r="R119" i="42"/>
  <c r="R120" i="42"/>
  <c r="R121" i="42"/>
  <c r="R122" i="42"/>
  <c r="R123" i="42"/>
  <c r="R124" i="42"/>
  <c r="R125" i="42"/>
  <c r="R126" i="42"/>
  <c r="R127" i="42"/>
  <c r="R128" i="42"/>
  <c r="R129" i="42"/>
  <c r="R130" i="42"/>
  <c r="R131" i="42"/>
  <c r="P12" i="42"/>
  <c r="P13" i="42"/>
  <c r="P14" i="42"/>
  <c r="P15" i="42"/>
  <c r="P16" i="42"/>
  <c r="P17" i="42"/>
  <c r="P18" i="42"/>
  <c r="P19" i="42"/>
  <c r="P20" i="42"/>
  <c r="P21" i="42"/>
  <c r="P22" i="42"/>
  <c r="P23" i="42"/>
  <c r="P24" i="42"/>
  <c r="P25" i="42"/>
  <c r="P26" i="42"/>
  <c r="P27" i="42"/>
  <c r="P28" i="42"/>
  <c r="P29" i="42"/>
  <c r="P30" i="42"/>
  <c r="P31" i="42"/>
  <c r="P32" i="42"/>
  <c r="P33" i="42"/>
  <c r="P34" i="42"/>
  <c r="P35" i="42"/>
  <c r="P36" i="42"/>
  <c r="P37" i="42"/>
  <c r="P38" i="42"/>
  <c r="P39" i="42"/>
  <c r="P40" i="42"/>
  <c r="P41" i="42"/>
  <c r="P42" i="42"/>
  <c r="P43" i="42"/>
  <c r="P44" i="42"/>
  <c r="P45" i="42"/>
  <c r="P46" i="42"/>
  <c r="P47" i="42"/>
  <c r="P48" i="42"/>
  <c r="P49" i="42"/>
  <c r="P50" i="42"/>
  <c r="P51" i="42"/>
  <c r="P52" i="42"/>
  <c r="P53" i="42"/>
  <c r="P54" i="42"/>
  <c r="P55" i="42"/>
  <c r="P56" i="42"/>
  <c r="P57" i="42"/>
  <c r="P58" i="42"/>
  <c r="P59" i="42"/>
  <c r="P60" i="42"/>
  <c r="P61" i="42"/>
  <c r="P62" i="42"/>
  <c r="P63" i="42"/>
  <c r="P64" i="42"/>
  <c r="P65" i="42"/>
  <c r="P66" i="42"/>
  <c r="P67" i="42"/>
  <c r="P68" i="42"/>
  <c r="P69" i="42"/>
  <c r="P70" i="42"/>
  <c r="P71" i="42"/>
  <c r="P72" i="42"/>
  <c r="P73" i="42"/>
  <c r="P74" i="42"/>
  <c r="P75" i="42"/>
  <c r="P76" i="42"/>
  <c r="P77" i="42"/>
  <c r="P78" i="42"/>
  <c r="P79" i="42"/>
  <c r="P80" i="42"/>
  <c r="P81" i="42"/>
  <c r="P82" i="42"/>
  <c r="P83" i="42"/>
  <c r="P84" i="42"/>
  <c r="P85" i="42"/>
  <c r="P86" i="42"/>
  <c r="P87" i="42"/>
  <c r="P88" i="42"/>
  <c r="P89" i="42"/>
  <c r="P90" i="42"/>
  <c r="P91" i="42"/>
  <c r="P92" i="42"/>
  <c r="P93" i="42"/>
  <c r="P94" i="42"/>
  <c r="P95" i="42"/>
  <c r="P96" i="42"/>
  <c r="P97" i="42"/>
  <c r="P98" i="42"/>
  <c r="P99" i="42"/>
  <c r="P100" i="42"/>
  <c r="P101" i="42"/>
  <c r="P102" i="42"/>
  <c r="P103" i="42"/>
  <c r="P104" i="42"/>
  <c r="P105" i="42"/>
  <c r="P106" i="42"/>
  <c r="P107" i="42"/>
  <c r="P108" i="42"/>
  <c r="P109" i="42"/>
  <c r="P110" i="42"/>
  <c r="P111" i="42"/>
  <c r="P112" i="42"/>
  <c r="P113" i="42"/>
  <c r="P114" i="42"/>
  <c r="P115" i="42"/>
  <c r="P116" i="42"/>
  <c r="P117" i="42"/>
  <c r="P118" i="42"/>
  <c r="P119" i="42"/>
  <c r="P120" i="42"/>
  <c r="P121" i="42"/>
  <c r="P122" i="42"/>
  <c r="P123" i="42"/>
  <c r="P124" i="42"/>
  <c r="P125" i="42"/>
  <c r="P126" i="42"/>
  <c r="P127" i="42"/>
  <c r="P128" i="42"/>
  <c r="P129" i="42"/>
  <c r="P130" i="42"/>
  <c r="P131" i="42"/>
  <c r="N12" i="42"/>
  <c r="N13" i="42"/>
  <c r="N14" i="42"/>
  <c r="N15" i="42"/>
  <c r="N16" i="42"/>
  <c r="N17" i="42"/>
  <c r="N18" i="42"/>
  <c r="N19" i="42"/>
  <c r="N20" i="42"/>
  <c r="N21" i="42"/>
  <c r="N22" i="42"/>
  <c r="N23" i="42"/>
  <c r="N24" i="42"/>
  <c r="N25" i="42"/>
  <c r="N26" i="42"/>
  <c r="N27" i="42"/>
  <c r="N28" i="42"/>
  <c r="N29" i="42"/>
  <c r="N30" i="42"/>
  <c r="N31" i="42"/>
  <c r="N32" i="42"/>
  <c r="N33" i="42"/>
  <c r="N34" i="42"/>
  <c r="N35" i="42"/>
  <c r="N36" i="42"/>
  <c r="N37" i="42"/>
  <c r="N38" i="42"/>
  <c r="N39" i="42"/>
  <c r="N40" i="42"/>
  <c r="N41" i="42"/>
  <c r="N42" i="42"/>
  <c r="N43" i="42"/>
  <c r="N44" i="42"/>
  <c r="N45" i="42"/>
  <c r="N46" i="42"/>
  <c r="N47" i="42"/>
  <c r="N48" i="42"/>
  <c r="N49" i="42"/>
  <c r="N50" i="42"/>
  <c r="N51" i="42"/>
  <c r="N52" i="42"/>
  <c r="N53" i="42"/>
  <c r="N54" i="42"/>
  <c r="N55" i="42"/>
  <c r="N56" i="42"/>
  <c r="N57" i="42"/>
  <c r="N58" i="42"/>
  <c r="N59" i="42"/>
  <c r="N60" i="42"/>
  <c r="N61" i="42"/>
  <c r="N62" i="42"/>
  <c r="N63" i="42"/>
  <c r="N64" i="42"/>
  <c r="N65" i="42"/>
  <c r="N66" i="42"/>
  <c r="N67" i="42"/>
  <c r="N68" i="42"/>
  <c r="N69" i="42"/>
  <c r="N70" i="42"/>
  <c r="N71" i="42"/>
  <c r="N72" i="42"/>
  <c r="N73" i="42"/>
  <c r="N74" i="42"/>
  <c r="N75" i="42"/>
  <c r="N76" i="42"/>
  <c r="N77" i="42"/>
  <c r="N78" i="42"/>
  <c r="N79" i="42"/>
  <c r="N80" i="42"/>
  <c r="N81" i="42"/>
  <c r="N82" i="42"/>
  <c r="N83" i="42"/>
  <c r="N84" i="42"/>
  <c r="N85" i="42"/>
  <c r="N86" i="42"/>
  <c r="N87" i="42"/>
  <c r="N88" i="42"/>
  <c r="N89" i="42"/>
  <c r="N90" i="42"/>
  <c r="N91" i="42"/>
  <c r="N92" i="42"/>
  <c r="N93" i="42"/>
  <c r="N94" i="42"/>
  <c r="N95" i="42"/>
  <c r="N96" i="42"/>
  <c r="N97" i="42"/>
  <c r="N98" i="42"/>
  <c r="N99" i="42"/>
  <c r="N100" i="42"/>
  <c r="N101" i="42"/>
  <c r="N102" i="42"/>
  <c r="N103" i="42"/>
  <c r="N104" i="42"/>
  <c r="N105" i="42"/>
  <c r="N106" i="42"/>
  <c r="N107" i="42"/>
  <c r="N108" i="42"/>
  <c r="N109" i="42"/>
  <c r="N110" i="42"/>
  <c r="N111" i="42"/>
  <c r="N112" i="42"/>
  <c r="N113" i="42"/>
  <c r="N114" i="42"/>
  <c r="N115" i="42"/>
  <c r="N116" i="42"/>
  <c r="N117" i="42"/>
  <c r="N118" i="42"/>
  <c r="N119" i="42"/>
  <c r="N120" i="42"/>
  <c r="N121" i="42"/>
  <c r="N122" i="42"/>
  <c r="N123" i="42"/>
  <c r="N124" i="42"/>
  <c r="N125" i="42"/>
  <c r="N126" i="42"/>
  <c r="N127" i="42"/>
  <c r="N128" i="42"/>
  <c r="N129" i="42"/>
  <c r="N130" i="42"/>
  <c r="N131" i="42"/>
  <c r="V12" i="41"/>
  <c r="V13" i="41"/>
  <c r="V14" i="41"/>
  <c r="V15" i="41"/>
  <c r="V16" i="41"/>
  <c r="V17" i="41"/>
  <c r="V18" i="41"/>
  <c r="V19" i="41"/>
  <c r="V20" i="41"/>
  <c r="V21" i="41"/>
  <c r="V22" i="41"/>
  <c r="V23" i="41"/>
  <c r="V24" i="41"/>
  <c r="V25" i="41"/>
  <c r="V26" i="41"/>
  <c r="V27" i="41"/>
  <c r="V28" i="41"/>
  <c r="V29" i="41"/>
  <c r="V30" i="41"/>
  <c r="V31" i="41"/>
  <c r="V32" i="41"/>
  <c r="V33" i="41"/>
  <c r="V34" i="41"/>
  <c r="V35" i="41"/>
  <c r="V36" i="41"/>
  <c r="V37" i="41"/>
  <c r="V38" i="41"/>
  <c r="V39" i="41"/>
  <c r="T12" i="41"/>
  <c r="R12" i="41"/>
  <c r="R13" i="41"/>
  <c r="R14" i="41"/>
  <c r="R15" i="41"/>
  <c r="R16" i="41"/>
  <c r="R17" i="41"/>
  <c r="R18" i="41"/>
  <c r="R19" i="41"/>
  <c r="R20" i="41"/>
  <c r="R21" i="41"/>
  <c r="R22" i="41"/>
  <c r="R23" i="41"/>
  <c r="R24" i="41"/>
  <c r="R25" i="41"/>
  <c r="R26" i="41"/>
  <c r="R27" i="41"/>
  <c r="R28" i="41"/>
  <c r="R29" i="41"/>
  <c r="R30" i="41"/>
  <c r="R31" i="41"/>
  <c r="R32" i="41"/>
  <c r="R33" i="41"/>
  <c r="R34" i="41"/>
  <c r="R35" i="41"/>
  <c r="R36" i="41"/>
  <c r="R37" i="41"/>
  <c r="R38" i="41"/>
  <c r="R39" i="41"/>
  <c r="P12" i="41"/>
  <c r="P13" i="41"/>
  <c r="P14" i="41"/>
  <c r="P15" i="41"/>
  <c r="P16" i="41"/>
  <c r="P17" i="41"/>
  <c r="P18" i="41"/>
  <c r="P19" i="41"/>
  <c r="P20" i="41"/>
  <c r="P21" i="41"/>
  <c r="P22" i="41"/>
  <c r="P23" i="41"/>
  <c r="P24" i="41"/>
  <c r="P25" i="41"/>
  <c r="P26" i="41"/>
  <c r="P27" i="41"/>
  <c r="P28" i="41"/>
  <c r="P29" i="41"/>
  <c r="P30" i="41"/>
  <c r="P31" i="41"/>
  <c r="P32" i="41"/>
  <c r="P33" i="41"/>
  <c r="P34" i="41"/>
  <c r="P35" i="41"/>
  <c r="P36" i="41"/>
  <c r="P37" i="41"/>
  <c r="P38" i="41"/>
  <c r="P39" i="41"/>
  <c r="N12" i="41"/>
  <c r="N13" i="41"/>
  <c r="N14" i="41"/>
  <c r="N15" i="41"/>
  <c r="N16" i="41"/>
  <c r="N17" i="41"/>
  <c r="N18" i="41"/>
  <c r="N19" i="41"/>
  <c r="N20" i="41"/>
  <c r="N21" i="41"/>
  <c r="N22" i="41"/>
  <c r="N23" i="41"/>
  <c r="N24" i="41"/>
  <c r="N25" i="41"/>
  <c r="N26" i="41"/>
  <c r="N27" i="41"/>
  <c r="N28" i="41"/>
  <c r="N29" i="41"/>
  <c r="N30" i="41"/>
  <c r="N31" i="41"/>
  <c r="N32" i="41"/>
  <c r="N33" i="41"/>
  <c r="N34" i="41"/>
  <c r="N35" i="41"/>
  <c r="N36" i="41"/>
  <c r="N37" i="41"/>
  <c r="N38" i="41"/>
  <c r="N39" i="41"/>
  <c r="L12" i="41"/>
  <c r="L13" i="41"/>
  <c r="L14" i="41"/>
  <c r="L15" i="41"/>
  <c r="L16" i="41"/>
  <c r="L17" i="41"/>
  <c r="L18" i="41"/>
  <c r="L19" i="41"/>
  <c r="L20" i="41"/>
  <c r="L21" i="41"/>
  <c r="L22" i="41"/>
  <c r="L23" i="41"/>
  <c r="L24" i="41"/>
  <c r="L25" i="41"/>
  <c r="L26" i="41"/>
  <c r="L27" i="41"/>
  <c r="L28" i="41"/>
  <c r="L29" i="41"/>
  <c r="L30" i="41"/>
  <c r="L31" i="41"/>
  <c r="L32" i="41"/>
  <c r="L33" i="41"/>
  <c r="L34" i="41"/>
  <c r="L35" i="41"/>
  <c r="L36" i="41"/>
  <c r="L37" i="41"/>
  <c r="L38" i="41"/>
  <c r="L39" i="41"/>
  <c r="V12" i="40"/>
  <c r="V13" i="40"/>
  <c r="V14" i="40"/>
  <c r="V15" i="40"/>
  <c r="V16" i="40"/>
  <c r="V17" i="40"/>
  <c r="V18" i="40"/>
  <c r="V19" i="40"/>
  <c r="V20" i="40"/>
  <c r="V21" i="40"/>
  <c r="V22" i="40"/>
  <c r="V23" i="40"/>
  <c r="V24" i="40"/>
  <c r="V25" i="40"/>
  <c r="V26" i="40"/>
  <c r="V27" i="40"/>
  <c r="V28" i="40"/>
  <c r="V29" i="40"/>
  <c r="V30" i="40"/>
  <c r="V31" i="40"/>
  <c r="V32" i="40"/>
  <c r="V33" i="40"/>
  <c r="V34" i="40"/>
  <c r="V35" i="40"/>
  <c r="V36" i="40"/>
  <c r="V37" i="40"/>
  <c r="V38" i="40"/>
  <c r="V39" i="40"/>
  <c r="V40" i="40"/>
  <c r="V41" i="40"/>
  <c r="V42" i="40"/>
  <c r="V43" i="40"/>
  <c r="V44" i="40"/>
  <c r="V45" i="40"/>
  <c r="V46" i="40"/>
  <c r="V47" i="40"/>
  <c r="V48" i="40"/>
  <c r="V49" i="40"/>
  <c r="V50" i="40"/>
  <c r="V51" i="40"/>
  <c r="V52" i="40"/>
  <c r="V53" i="40"/>
  <c r="V54" i="40"/>
  <c r="V55" i="40"/>
  <c r="V56" i="40"/>
  <c r="V57" i="40"/>
  <c r="V58" i="40"/>
  <c r="V59" i="40"/>
  <c r="V60" i="40"/>
  <c r="V61" i="40"/>
  <c r="V62" i="40"/>
  <c r="V63" i="40"/>
  <c r="V64" i="40"/>
  <c r="V65" i="40"/>
  <c r="V66" i="40"/>
  <c r="V67" i="40"/>
  <c r="V68" i="40"/>
  <c r="V69" i="40"/>
  <c r="V70" i="40"/>
  <c r="V71" i="40"/>
  <c r="V72" i="40"/>
  <c r="V73" i="40"/>
  <c r="V74" i="40"/>
  <c r="V75" i="40"/>
  <c r="V76" i="40"/>
  <c r="V77" i="40"/>
  <c r="V78" i="40"/>
  <c r="V79" i="40"/>
  <c r="V80" i="40"/>
  <c r="V81" i="40"/>
  <c r="V82" i="40"/>
  <c r="V83" i="40"/>
  <c r="V84" i="40"/>
  <c r="V85" i="40"/>
  <c r="V86" i="40"/>
  <c r="V87" i="40"/>
  <c r="V88" i="40"/>
  <c r="V89" i="40"/>
  <c r="V90" i="40"/>
  <c r="V91" i="40"/>
  <c r="V92" i="40"/>
  <c r="V93" i="40"/>
  <c r="V94" i="40"/>
  <c r="V95" i="40"/>
  <c r="V96" i="40"/>
  <c r="V97" i="40"/>
  <c r="V98" i="40"/>
  <c r="V99" i="40"/>
  <c r="V100" i="40"/>
  <c r="V101" i="40"/>
  <c r="V102" i="40"/>
  <c r="V103" i="40"/>
  <c r="V104" i="40"/>
  <c r="V105" i="40"/>
  <c r="V106" i="40"/>
  <c r="V107" i="40"/>
  <c r="V108" i="40"/>
  <c r="V109" i="40"/>
  <c r="V110" i="40"/>
  <c r="V111" i="40"/>
  <c r="V112" i="40"/>
  <c r="V113" i="40"/>
  <c r="V114" i="40"/>
  <c r="V115" i="40"/>
  <c r="V116" i="40"/>
  <c r="V117" i="40"/>
  <c r="V118" i="40"/>
  <c r="V119" i="40"/>
  <c r="V120" i="40"/>
  <c r="V121" i="40"/>
  <c r="V122" i="40"/>
  <c r="V123" i="40"/>
  <c r="V124" i="40"/>
  <c r="V125" i="40"/>
  <c r="V126" i="40"/>
  <c r="V127" i="40"/>
  <c r="V128" i="40"/>
  <c r="V129" i="40"/>
  <c r="V130" i="40"/>
  <c r="V131" i="40"/>
  <c r="V132" i="40"/>
  <c r="V133" i="40"/>
  <c r="T12" i="40"/>
  <c r="R12" i="40"/>
  <c r="R13" i="40"/>
  <c r="R14" i="40"/>
  <c r="R15" i="40"/>
  <c r="R16" i="40"/>
  <c r="R17" i="40"/>
  <c r="R18" i="40"/>
  <c r="R19" i="40"/>
  <c r="R20" i="40"/>
  <c r="R21" i="40"/>
  <c r="R22" i="40"/>
  <c r="R23" i="40"/>
  <c r="R24" i="40"/>
  <c r="R25" i="40"/>
  <c r="R26" i="40"/>
  <c r="R27" i="40"/>
  <c r="R28" i="40"/>
  <c r="R29" i="40"/>
  <c r="R30" i="40"/>
  <c r="R31" i="40"/>
  <c r="R32" i="40"/>
  <c r="R33" i="40"/>
  <c r="R34" i="40"/>
  <c r="R35" i="40"/>
  <c r="R36" i="40"/>
  <c r="R37" i="40"/>
  <c r="R38" i="40"/>
  <c r="R39" i="40"/>
  <c r="R40" i="40"/>
  <c r="R41" i="40"/>
  <c r="R42" i="40"/>
  <c r="R43" i="40"/>
  <c r="R44" i="40"/>
  <c r="R45" i="40"/>
  <c r="R46" i="40"/>
  <c r="R47" i="40"/>
  <c r="R48" i="40"/>
  <c r="R49" i="40"/>
  <c r="R50" i="40"/>
  <c r="R51" i="40"/>
  <c r="R52" i="40"/>
  <c r="R53" i="40"/>
  <c r="R54" i="40"/>
  <c r="R55" i="40"/>
  <c r="R56" i="40"/>
  <c r="R57" i="40"/>
  <c r="R58" i="40"/>
  <c r="R59" i="40"/>
  <c r="R60" i="40"/>
  <c r="R61" i="40"/>
  <c r="R62" i="40"/>
  <c r="R63" i="40"/>
  <c r="R64" i="40"/>
  <c r="R65" i="40"/>
  <c r="R66" i="40"/>
  <c r="R68" i="40"/>
  <c r="R69" i="40"/>
  <c r="R70" i="40"/>
  <c r="R71" i="40"/>
  <c r="R72" i="40"/>
  <c r="R73" i="40"/>
  <c r="R74" i="40"/>
  <c r="R75" i="40"/>
  <c r="R76" i="40"/>
  <c r="R77" i="40"/>
  <c r="R78" i="40"/>
  <c r="R79" i="40"/>
  <c r="R80" i="40"/>
  <c r="R81" i="40"/>
  <c r="R82" i="40"/>
  <c r="R83" i="40"/>
  <c r="R84" i="40"/>
  <c r="R85" i="40"/>
  <c r="R86" i="40"/>
  <c r="R87" i="40"/>
  <c r="R88" i="40"/>
  <c r="R89" i="40"/>
  <c r="R90" i="40"/>
  <c r="R91" i="40"/>
  <c r="R92" i="40"/>
  <c r="R93" i="40"/>
  <c r="R94" i="40"/>
  <c r="R95" i="40"/>
  <c r="R96" i="40"/>
  <c r="R97" i="40"/>
  <c r="R98" i="40"/>
  <c r="R99" i="40"/>
  <c r="R100" i="40"/>
  <c r="R101" i="40"/>
  <c r="R102" i="40"/>
  <c r="R103" i="40"/>
  <c r="R104" i="40"/>
  <c r="R105" i="40"/>
  <c r="R106" i="40"/>
  <c r="R107" i="40"/>
  <c r="R108" i="40"/>
  <c r="R109" i="40"/>
  <c r="R110" i="40"/>
  <c r="R111" i="40"/>
  <c r="R112" i="40"/>
  <c r="R113" i="40"/>
  <c r="R114" i="40"/>
  <c r="R115" i="40"/>
  <c r="R116" i="40"/>
  <c r="R117" i="40"/>
  <c r="R118" i="40"/>
  <c r="R119" i="40"/>
  <c r="R120" i="40"/>
  <c r="R121" i="40"/>
  <c r="R122" i="40"/>
  <c r="R123" i="40"/>
  <c r="R124" i="40"/>
  <c r="R125" i="40"/>
  <c r="R126" i="40"/>
  <c r="R127" i="40"/>
  <c r="R128" i="40"/>
  <c r="R129" i="40"/>
  <c r="R130" i="40"/>
  <c r="R131" i="40"/>
  <c r="R132" i="40"/>
  <c r="R133" i="40"/>
  <c r="R134" i="40"/>
  <c r="P12" i="40"/>
  <c r="P13" i="40"/>
  <c r="P14" i="40"/>
  <c r="P15" i="40"/>
  <c r="P16" i="40"/>
  <c r="P17" i="40"/>
  <c r="P18" i="40"/>
  <c r="P19" i="40"/>
  <c r="P20" i="40"/>
  <c r="P21" i="40"/>
  <c r="P22" i="40"/>
  <c r="P23" i="40"/>
  <c r="P24" i="40"/>
  <c r="P25" i="40"/>
  <c r="P26" i="40"/>
  <c r="P27" i="40"/>
  <c r="P28" i="40"/>
  <c r="P29" i="40"/>
  <c r="P30" i="40"/>
  <c r="P31" i="40"/>
  <c r="P32" i="40"/>
  <c r="P33" i="40"/>
  <c r="P34" i="40"/>
  <c r="P35" i="40"/>
  <c r="P36" i="40"/>
  <c r="P37" i="40"/>
  <c r="P38" i="40"/>
  <c r="P39" i="40"/>
  <c r="P40" i="40"/>
  <c r="P41" i="40"/>
  <c r="P42" i="40"/>
  <c r="P43" i="40"/>
  <c r="P44" i="40"/>
  <c r="P45" i="40"/>
  <c r="P46" i="40"/>
  <c r="P47" i="40"/>
  <c r="P48" i="40"/>
  <c r="P49" i="40"/>
  <c r="P50" i="40"/>
  <c r="P51" i="40"/>
  <c r="P52" i="40"/>
  <c r="P53" i="40"/>
  <c r="P54" i="40"/>
  <c r="P55" i="40"/>
  <c r="P56" i="40"/>
  <c r="P57" i="40"/>
  <c r="P58" i="40"/>
  <c r="P59" i="40"/>
  <c r="P60" i="40"/>
  <c r="P61" i="40"/>
  <c r="P62" i="40"/>
  <c r="P63" i="40"/>
  <c r="P64" i="40"/>
  <c r="P65" i="40"/>
  <c r="P66" i="40"/>
  <c r="P67" i="40"/>
  <c r="P68" i="40"/>
  <c r="P69" i="40"/>
  <c r="P70" i="40"/>
  <c r="P71" i="40"/>
  <c r="P72" i="40"/>
  <c r="P73" i="40"/>
  <c r="P74" i="40"/>
  <c r="P75" i="40"/>
  <c r="P76" i="40"/>
  <c r="P77" i="40"/>
  <c r="P78" i="40"/>
  <c r="P79" i="40"/>
  <c r="P80" i="40"/>
  <c r="P81" i="40"/>
  <c r="P82" i="40"/>
  <c r="P83" i="40"/>
  <c r="P84" i="40"/>
  <c r="P85" i="40"/>
  <c r="P86" i="40"/>
  <c r="P87" i="40"/>
  <c r="P88" i="40"/>
  <c r="P89" i="40"/>
  <c r="P90" i="40"/>
  <c r="P91" i="40"/>
  <c r="P92" i="40"/>
  <c r="P93" i="40"/>
  <c r="P94" i="40"/>
  <c r="P95" i="40"/>
  <c r="P96" i="40"/>
  <c r="P97" i="40"/>
  <c r="P98" i="40"/>
  <c r="P99" i="40"/>
  <c r="P100" i="40"/>
  <c r="P101" i="40"/>
  <c r="P102" i="40"/>
  <c r="P103" i="40"/>
  <c r="P104" i="40"/>
  <c r="P105" i="40"/>
  <c r="P106" i="40"/>
  <c r="P107" i="40"/>
  <c r="P108" i="40"/>
  <c r="P109" i="40"/>
  <c r="P110" i="40"/>
  <c r="P111" i="40"/>
  <c r="P112" i="40"/>
  <c r="P113" i="40"/>
  <c r="P114" i="40"/>
  <c r="P115" i="40"/>
  <c r="P116" i="40"/>
  <c r="P117" i="40"/>
  <c r="P118" i="40"/>
  <c r="P119" i="40"/>
  <c r="P120" i="40"/>
  <c r="P121" i="40"/>
  <c r="P122" i="40"/>
  <c r="P123" i="40"/>
  <c r="P124" i="40"/>
  <c r="P125" i="40"/>
  <c r="P126" i="40"/>
  <c r="P127" i="40"/>
  <c r="P128" i="40"/>
  <c r="P129" i="40"/>
  <c r="P130" i="40"/>
  <c r="P131" i="40"/>
  <c r="P133" i="40"/>
  <c r="P134" i="40"/>
  <c r="N12" i="40"/>
  <c r="N13" i="40"/>
  <c r="N14" i="40"/>
  <c r="N15" i="40"/>
  <c r="N16" i="40"/>
  <c r="N17" i="40"/>
  <c r="N18" i="40"/>
  <c r="N19" i="40"/>
  <c r="N20" i="40"/>
  <c r="N21" i="40"/>
  <c r="N22" i="40"/>
  <c r="N23" i="40"/>
  <c r="N24" i="40"/>
  <c r="N25" i="40"/>
  <c r="N26" i="40"/>
  <c r="N27" i="40"/>
  <c r="N28" i="40"/>
  <c r="N29" i="40"/>
  <c r="N30" i="40"/>
  <c r="N31" i="40"/>
  <c r="N32" i="40"/>
  <c r="N33" i="40"/>
  <c r="N34" i="40"/>
  <c r="N35" i="40"/>
  <c r="N36" i="40"/>
  <c r="N37" i="40"/>
  <c r="N38" i="40"/>
  <c r="N39" i="40"/>
  <c r="N40" i="40"/>
  <c r="N41" i="40"/>
  <c r="N42" i="40"/>
  <c r="N43" i="40"/>
  <c r="N44" i="40"/>
  <c r="N45" i="40"/>
  <c r="N46" i="40"/>
  <c r="N47" i="40"/>
  <c r="N48" i="40"/>
  <c r="N49" i="40"/>
  <c r="N50" i="40"/>
  <c r="N51" i="40"/>
  <c r="N52" i="40"/>
  <c r="N53" i="40"/>
  <c r="N54" i="40"/>
  <c r="N55" i="40"/>
  <c r="N56" i="40"/>
  <c r="N57" i="40"/>
  <c r="N58" i="40"/>
  <c r="N59" i="40"/>
  <c r="N60" i="40"/>
  <c r="N61" i="40"/>
  <c r="N62" i="40"/>
  <c r="N63" i="40"/>
  <c r="N64" i="40"/>
  <c r="N65" i="40"/>
  <c r="N66" i="40"/>
  <c r="N67" i="40"/>
  <c r="N68" i="40"/>
  <c r="N69" i="40"/>
  <c r="N70" i="40"/>
  <c r="N71" i="40"/>
  <c r="N72" i="40"/>
  <c r="N73" i="40"/>
  <c r="N74" i="40"/>
  <c r="N75" i="40"/>
  <c r="N76" i="40"/>
  <c r="N77" i="40"/>
  <c r="N78" i="40"/>
  <c r="N79" i="40"/>
  <c r="N80" i="40"/>
  <c r="N81" i="40"/>
  <c r="N82" i="40"/>
  <c r="N83" i="40"/>
  <c r="N84" i="40"/>
  <c r="N85" i="40"/>
  <c r="N86" i="40"/>
  <c r="N87" i="40"/>
  <c r="N88" i="40"/>
  <c r="N89" i="40"/>
  <c r="N90" i="40"/>
  <c r="N91" i="40"/>
  <c r="N92" i="40"/>
  <c r="N93" i="40"/>
  <c r="N94" i="40"/>
  <c r="N95" i="40"/>
  <c r="N96" i="40"/>
  <c r="N97" i="40"/>
  <c r="N98" i="40"/>
  <c r="N99" i="40"/>
  <c r="N100" i="40"/>
  <c r="N101" i="40"/>
  <c r="N102" i="40"/>
  <c r="N103" i="40"/>
  <c r="N104" i="40"/>
  <c r="N105" i="40"/>
  <c r="N106" i="40"/>
  <c r="N107" i="40"/>
  <c r="N108" i="40"/>
  <c r="N109" i="40"/>
  <c r="N110" i="40"/>
  <c r="N111" i="40"/>
  <c r="N112" i="40"/>
  <c r="N113" i="40"/>
  <c r="N114" i="40"/>
  <c r="N115" i="40"/>
  <c r="N116" i="40"/>
  <c r="N117" i="40"/>
  <c r="N118" i="40"/>
  <c r="N119" i="40"/>
  <c r="N120" i="40"/>
  <c r="N121" i="40"/>
  <c r="N122" i="40"/>
  <c r="N123" i="40"/>
  <c r="N124" i="40"/>
  <c r="N125" i="40"/>
  <c r="N126" i="40"/>
  <c r="N127" i="40"/>
  <c r="N128" i="40"/>
  <c r="N129" i="40"/>
  <c r="N130" i="40"/>
  <c r="N131" i="40"/>
  <c r="N133" i="40"/>
  <c r="N134" i="40"/>
  <c r="V11" i="42"/>
  <c r="V11" i="41"/>
  <c r="V11" i="40"/>
  <c r="T11" i="42"/>
  <c r="T11" i="41"/>
  <c r="T11" i="40"/>
  <c r="R11" i="42"/>
  <c r="R11" i="41"/>
  <c r="R11" i="40"/>
  <c r="P11" i="42"/>
  <c r="P11" i="41"/>
  <c r="P11" i="40"/>
  <c r="N11" i="42"/>
  <c r="N11" i="41"/>
  <c r="N11" i="40"/>
  <c r="L11" i="42"/>
  <c r="L11" i="41"/>
  <c r="L12" i="40"/>
  <c r="L13" i="40"/>
  <c r="L14" i="40"/>
  <c r="L15" i="40"/>
  <c r="L16" i="40"/>
  <c r="L17" i="40"/>
  <c r="L18" i="40"/>
  <c r="L19" i="40"/>
  <c r="L20" i="40"/>
  <c r="L21" i="40"/>
  <c r="L22" i="40"/>
  <c r="L23" i="40"/>
  <c r="L24" i="40"/>
  <c r="L25" i="40"/>
  <c r="L26" i="40"/>
  <c r="L27" i="40"/>
  <c r="L28" i="40"/>
  <c r="L29" i="40"/>
  <c r="L30" i="40"/>
  <c r="L31" i="40"/>
  <c r="L32" i="40"/>
  <c r="L33" i="40"/>
  <c r="L34" i="40"/>
  <c r="L35" i="40"/>
  <c r="L36" i="40"/>
  <c r="L37" i="40"/>
  <c r="L38" i="40"/>
  <c r="L39" i="40"/>
  <c r="L40" i="40"/>
  <c r="L41" i="40"/>
  <c r="L42" i="40"/>
  <c r="L43" i="40"/>
  <c r="L44" i="40"/>
  <c r="L45" i="40"/>
  <c r="L46" i="40"/>
  <c r="L47" i="40"/>
  <c r="L48" i="40"/>
  <c r="L49" i="40"/>
  <c r="L50" i="40"/>
  <c r="L51" i="40"/>
  <c r="L52" i="40"/>
  <c r="L53" i="40"/>
  <c r="L54" i="40"/>
  <c r="L55" i="40"/>
  <c r="L56" i="40"/>
  <c r="L57" i="40"/>
  <c r="L58" i="40"/>
  <c r="L59" i="40"/>
  <c r="L60" i="40"/>
  <c r="L61" i="40"/>
  <c r="L62" i="40"/>
  <c r="L63" i="40"/>
  <c r="L64" i="40"/>
  <c r="L65" i="40"/>
  <c r="L66" i="40"/>
  <c r="L67" i="40"/>
  <c r="L68" i="40"/>
  <c r="L69" i="40"/>
  <c r="L70" i="40"/>
  <c r="L71" i="40"/>
  <c r="L72" i="40"/>
  <c r="L73" i="40"/>
  <c r="L74" i="40"/>
  <c r="L75" i="40"/>
  <c r="L76" i="40"/>
  <c r="L77" i="40"/>
  <c r="L78" i="40"/>
  <c r="L79" i="40"/>
  <c r="L80" i="40"/>
  <c r="L81" i="40"/>
  <c r="L82" i="40"/>
  <c r="L83" i="40"/>
  <c r="L84" i="40"/>
  <c r="L85" i="40"/>
  <c r="L86" i="40"/>
  <c r="L87" i="40"/>
  <c r="L88" i="40"/>
  <c r="L89" i="40"/>
  <c r="L90" i="40"/>
  <c r="L91" i="40"/>
  <c r="L92" i="40"/>
  <c r="L93" i="40"/>
  <c r="L94" i="40"/>
  <c r="L95" i="40"/>
  <c r="L96" i="40"/>
  <c r="L97" i="40"/>
  <c r="L98" i="40"/>
  <c r="L99" i="40"/>
  <c r="L100" i="40"/>
  <c r="L101" i="40"/>
  <c r="L102" i="40"/>
  <c r="L103" i="40"/>
  <c r="L104" i="40"/>
  <c r="L105" i="40"/>
  <c r="L106" i="40"/>
  <c r="L107" i="40"/>
  <c r="L108" i="40"/>
  <c r="L109" i="40"/>
  <c r="L110" i="40"/>
  <c r="L111" i="40"/>
  <c r="L112" i="40"/>
  <c r="L113" i="40"/>
  <c r="L114" i="40"/>
  <c r="L115" i="40"/>
  <c r="L116" i="40"/>
  <c r="L117" i="40"/>
  <c r="L118" i="40"/>
  <c r="L119" i="40"/>
  <c r="L120" i="40"/>
  <c r="L121" i="40"/>
  <c r="L122" i="40"/>
  <c r="L123" i="40"/>
  <c r="L124" i="40"/>
  <c r="L125" i="40"/>
  <c r="L126" i="40"/>
  <c r="L127" i="40"/>
  <c r="L128" i="40"/>
  <c r="L129" i="40"/>
  <c r="L130" i="40"/>
  <c r="L131" i="40"/>
  <c r="L133" i="40"/>
  <c r="L134" i="40"/>
  <c r="L11" i="40"/>
  <c r="J12" i="42"/>
  <c r="J13" i="42"/>
  <c r="J14" i="42"/>
  <c r="J15" i="42"/>
  <c r="J16" i="42"/>
  <c r="J17" i="42"/>
  <c r="J18" i="42"/>
  <c r="J19" i="42"/>
  <c r="J20" i="42"/>
  <c r="J21" i="42"/>
  <c r="J22" i="42"/>
  <c r="J23" i="42"/>
  <c r="J24" i="42"/>
  <c r="J25" i="42"/>
  <c r="J26" i="42"/>
  <c r="J27" i="42"/>
  <c r="J28" i="42"/>
  <c r="J29" i="42"/>
  <c r="J30" i="42"/>
  <c r="J31" i="42"/>
  <c r="J32" i="42"/>
  <c r="J33" i="42"/>
  <c r="J34" i="42"/>
  <c r="J35" i="42"/>
  <c r="J36" i="42"/>
  <c r="J37" i="42"/>
  <c r="J38" i="42"/>
  <c r="J39" i="42"/>
  <c r="J40" i="42"/>
  <c r="J41" i="42"/>
  <c r="J42" i="42"/>
  <c r="J43" i="42"/>
  <c r="J44" i="42"/>
  <c r="J45" i="42"/>
  <c r="J46" i="42"/>
  <c r="J47" i="42"/>
  <c r="J48" i="42"/>
  <c r="J49" i="42"/>
  <c r="J50" i="42"/>
  <c r="J51" i="42"/>
  <c r="J52" i="42"/>
  <c r="J53" i="42"/>
  <c r="J54" i="42"/>
  <c r="J55" i="42"/>
  <c r="J56" i="42"/>
  <c r="J57" i="42"/>
  <c r="J58" i="42"/>
  <c r="J59" i="42"/>
  <c r="J60" i="42"/>
  <c r="J61" i="42"/>
  <c r="J62" i="42"/>
  <c r="J63" i="42"/>
  <c r="J65" i="42"/>
  <c r="J66" i="42"/>
  <c r="J67" i="42"/>
  <c r="J68" i="42"/>
  <c r="J69" i="42"/>
  <c r="J70" i="42"/>
  <c r="J72" i="42"/>
  <c r="J73" i="42"/>
  <c r="J74" i="42"/>
  <c r="J75" i="42"/>
  <c r="J76" i="42"/>
  <c r="J77" i="42"/>
  <c r="J78" i="42"/>
  <c r="J79" i="42"/>
  <c r="J80" i="42"/>
  <c r="J81" i="42"/>
  <c r="J82" i="42"/>
  <c r="J83" i="42"/>
  <c r="J84" i="42"/>
  <c r="J85" i="42"/>
  <c r="J86" i="42"/>
  <c r="J87" i="42"/>
  <c r="J88" i="42"/>
  <c r="J89" i="42"/>
  <c r="J90" i="42"/>
  <c r="J91" i="42"/>
  <c r="J92" i="42"/>
  <c r="J93" i="42"/>
  <c r="J94" i="42"/>
  <c r="J95" i="42"/>
  <c r="J96" i="42"/>
  <c r="J97" i="42"/>
  <c r="J98" i="42"/>
  <c r="J99" i="42"/>
  <c r="J100" i="42"/>
  <c r="J101" i="42"/>
  <c r="J102" i="42"/>
  <c r="J103" i="42"/>
  <c r="J104" i="42"/>
  <c r="J105" i="42"/>
  <c r="J106" i="42"/>
  <c r="J107" i="42"/>
  <c r="J108" i="42"/>
  <c r="J109" i="42"/>
  <c r="J110" i="42"/>
  <c r="J111" i="42"/>
  <c r="J112" i="42"/>
  <c r="J113" i="42"/>
  <c r="J114" i="42"/>
  <c r="J115" i="42"/>
  <c r="J116" i="42"/>
  <c r="J117" i="42"/>
  <c r="J118" i="42"/>
  <c r="J119" i="42"/>
  <c r="J120" i="42"/>
  <c r="J121" i="42"/>
  <c r="J122" i="42"/>
  <c r="J123" i="42"/>
  <c r="J124" i="42"/>
  <c r="J125" i="42"/>
  <c r="J126" i="42"/>
  <c r="J127" i="42"/>
  <c r="J128" i="42"/>
  <c r="J129" i="42"/>
  <c r="J130" i="42"/>
  <c r="J131" i="42"/>
  <c r="J11" i="42"/>
  <c r="J12" i="41"/>
  <c r="J13" i="41"/>
  <c r="J14" i="41"/>
  <c r="J15" i="41"/>
  <c r="J16" i="41"/>
  <c r="J17" i="41"/>
  <c r="J18" i="41"/>
  <c r="J19" i="41"/>
  <c r="J20" i="41"/>
  <c r="J21" i="41"/>
  <c r="J22" i="41"/>
  <c r="J23" i="41"/>
  <c r="J24" i="41"/>
  <c r="J25" i="41"/>
  <c r="J26" i="41"/>
  <c r="J27" i="41"/>
  <c r="J28" i="41"/>
  <c r="J29" i="41"/>
  <c r="J30" i="41"/>
  <c r="J31" i="41"/>
  <c r="J32" i="41"/>
  <c r="J33" i="41"/>
  <c r="J34" i="41"/>
  <c r="J35" i="41"/>
  <c r="J36" i="41"/>
  <c r="J37" i="41"/>
  <c r="J38" i="41"/>
  <c r="J39" i="41"/>
  <c r="J11" i="41"/>
  <c r="J12" i="40"/>
  <c r="J13" i="40"/>
  <c r="J14" i="40"/>
  <c r="J15" i="40"/>
  <c r="J16" i="40"/>
  <c r="J17" i="40"/>
  <c r="J18" i="40"/>
  <c r="J19" i="40"/>
  <c r="J20" i="40"/>
  <c r="J21" i="40"/>
  <c r="J22" i="40"/>
  <c r="J23" i="40"/>
  <c r="J24" i="40"/>
  <c r="J25" i="40"/>
  <c r="J26" i="40"/>
  <c r="J27" i="40"/>
  <c r="J28" i="40"/>
  <c r="J29" i="40"/>
  <c r="J30" i="40"/>
  <c r="J31" i="40"/>
  <c r="J32" i="40"/>
  <c r="J33" i="40"/>
  <c r="J34" i="40"/>
  <c r="J35" i="40"/>
  <c r="J36" i="40"/>
  <c r="J37" i="40"/>
  <c r="J38" i="40"/>
  <c r="J39" i="40"/>
  <c r="J40" i="40"/>
  <c r="J41" i="40"/>
  <c r="J42" i="40"/>
  <c r="J43" i="40"/>
  <c r="J44" i="40"/>
  <c r="J45" i="40"/>
  <c r="J46" i="40"/>
  <c r="J47" i="40"/>
  <c r="J48" i="40"/>
  <c r="J49" i="40"/>
  <c r="J50" i="40"/>
  <c r="J51" i="40"/>
  <c r="J52" i="40"/>
  <c r="J53" i="40"/>
  <c r="J54" i="40"/>
  <c r="J55" i="40"/>
  <c r="J56" i="40"/>
  <c r="J57" i="40"/>
  <c r="J58" i="40"/>
  <c r="J59" i="40"/>
  <c r="J60" i="40"/>
  <c r="J61" i="40"/>
  <c r="J62" i="40"/>
  <c r="J63" i="40"/>
  <c r="J64" i="40"/>
  <c r="J65" i="40"/>
  <c r="J66" i="40"/>
  <c r="J68" i="40"/>
  <c r="J69" i="40"/>
  <c r="J70" i="40"/>
  <c r="J71" i="40"/>
  <c r="J72" i="40"/>
  <c r="J73" i="40"/>
  <c r="J74" i="40"/>
  <c r="J75" i="40"/>
  <c r="J76" i="40"/>
  <c r="J77" i="40"/>
  <c r="J78" i="40"/>
  <c r="J79" i="40"/>
  <c r="J80" i="40"/>
  <c r="J81" i="40"/>
  <c r="J82" i="40"/>
  <c r="J83" i="40"/>
  <c r="J84" i="40"/>
  <c r="J85" i="40"/>
  <c r="J86" i="40"/>
  <c r="J87" i="40"/>
  <c r="J88" i="40"/>
  <c r="J89" i="40"/>
  <c r="J90" i="40"/>
  <c r="J91" i="40"/>
  <c r="J92" i="40"/>
  <c r="J93" i="40"/>
  <c r="J94" i="40"/>
  <c r="J95" i="40"/>
  <c r="J96" i="40"/>
  <c r="J97" i="40"/>
  <c r="J98" i="40"/>
  <c r="J99" i="40"/>
  <c r="J100" i="40"/>
  <c r="J101" i="40"/>
  <c r="J102" i="40"/>
  <c r="J103" i="40"/>
  <c r="J104" i="40"/>
  <c r="J105" i="40"/>
  <c r="J106" i="40"/>
  <c r="J107" i="40"/>
  <c r="J108" i="40"/>
  <c r="J109" i="40"/>
  <c r="J110" i="40"/>
  <c r="J111" i="40"/>
  <c r="J112" i="40"/>
  <c r="J113" i="40"/>
  <c r="J114" i="40"/>
  <c r="J115" i="40"/>
  <c r="J116" i="40"/>
  <c r="J117" i="40"/>
  <c r="J118" i="40"/>
  <c r="J119" i="40"/>
  <c r="J120" i="40"/>
  <c r="J121" i="40"/>
  <c r="J122" i="40"/>
  <c r="J123" i="40"/>
  <c r="J124" i="40"/>
  <c r="J125" i="40"/>
  <c r="J126" i="40"/>
  <c r="J127" i="40"/>
  <c r="J128" i="40"/>
  <c r="J129" i="40"/>
  <c r="J130" i="40"/>
  <c r="J131" i="40"/>
  <c r="J132" i="40"/>
  <c r="J133" i="40"/>
  <c r="J134" i="40"/>
  <c r="J11" i="40"/>
  <c r="F131" i="42"/>
  <c r="F130" i="42"/>
  <c r="F129" i="42"/>
  <c r="F128" i="42"/>
  <c r="F127" i="42"/>
  <c r="F126" i="42"/>
  <c r="F125" i="42"/>
  <c r="F124" i="42"/>
  <c r="F123" i="42"/>
  <c r="F122" i="42"/>
  <c r="F121" i="42"/>
  <c r="F120" i="42"/>
  <c r="F119" i="42"/>
  <c r="F118" i="42"/>
  <c r="F117" i="42"/>
  <c r="F116" i="42"/>
  <c r="F115" i="42"/>
  <c r="F114" i="42"/>
  <c r="F113" i="42"/>
  <c r="F112" i="42"/>
  <c r="F111" i="42"/>
  <c r="F110" i="42"/>
  <c r="F109" i="42"/>
  <c r="F108" i="42"/>
  <c r="F107" i="42"/>
  <c r="F106" i="42"/>
  <c r="F105" i="42"/>
  <c r="F104" i="42"/>
  <c r="F103" i="42"/>
  <c r="F102" i="42"/>
  <c r="F101" i="42"/>
  <c r="F100" i="42"/>
  <c r="F99" i="42"/>
  <c r="F98" i="42"/>
  <c r="F97" i="42"/>
  <c r="F96" i="42"/>
  <c r="F95" i="42"/>
  <c r="F94" i="42"/>
  <c r="F93" i="42"/>
  <c r="F92" i="42"/>
  <c r="F91" i="42"/>
  <c r="F90" i="42"/>
  <c r="F89" i="42"/>
  <c r="F88" i="42"/>
  <c r="F87" i="42"/>
  <c r="F86" i="42"/>
  <c r="F85" i="42"/>
  <c r="F84" i="42"/>
  <c r="F83" i="42"/>
  <c r="F82" i="42"/>
  <c r="F81" i="42"/>
  <c r="F80" i="42"/>
  <c r="F79" i="42"/>
  <c r="F78" i="42"/>
  <c r="F77" i="42"/>
  <c r="F76" i="42"/>
  <c r="F75" i="42"/>
  <c r="F74" i="42"/>
  <c r="F73" i="42"/>
  <c r="F72" i="42"/>
  <c r="F71" i="42"/>
  <c r="F70" i="42"/>
  <c r="F69" i="42"/>
  <c r="F68" i="42"/>
  <c r="F67" i="42"/>
  <c r="F66" i="42"/>
  <c r="F65" i="42"/>
  <c r="F64" i="42"/>
  <c r="F63" i="42"/>
  <c r="F62" i="42"/>
  <c r="F61" i="42"/>
  <c r="F60" i="42"/>
  <c r="F59" i="42"/>
  <c r="F58" i="42"/>
  <c r="F57" i="42"/>
  <c r="F56" i="42"/>
  <c r="F55" i="42"/>
  <c r="F54" i="42"/>
  <c r="F53" i="42"/>
  <c r="F52" i="42"/>
  <c r="F51" i="42"/>
  <c r="F50" i="42"/>
  <c r="F49" i="42"/>
  <c r="F48" i="42"/>
  <c r="F47" i="42"/>
  <c r="F46" i="42"/>
  <c r="F45" i="42"/>
  <c r="F44" i="42"/>
  <c r="F43" i="42"/>
  <c r="F42" i="42"/>
  <c r="F41" i="42"/>
  <c r="F40" i="42"/>
  <c r="F39" i="42"/>
  <c r="F38" i="42"/>
  <c r="F37" i="42"/>
  <c r="F36" i="42"/>
  <c r="F35" i="42"/>
  <c r="F34" i="42"/>
  <c r="F33" i="42"/>
  <c r="F32" i="42"/>
  <c r="F31" i="42"/>
  <c r="F30" i="42"/>
  <c r="F29" i="42"/>
  <c r="F28" i="42"/>
  <c r="F27" i="42"/>
  <c r="F26" i="42"/>
  <c r="F25" i="42"/>
  <c r="F24" i="42"/>
  <c r="F23" i="42"/>
  <c r="F22" i="42"/>
  <c r="F21" i="42"/>
  <c r="F19" i="42"/>
  <c r="F17" i="42"/>
  <c r="F16" i="42"/>
  <c r="F15" i="42"/>
  <c r="F14" i="42"/>
  <c r="F13" i="42"/>
  <c r="F11" i="42"/>
  <c r="F39" i="41"/>
  <c r="G318" i="38" a="1"/>
  <c r="G318" i="38"/>
  <c r="F38" i="41"/>
  <c r="G317" i="38" a="1"/>
  <c r="G317" i="38"/>
  <c r="F37" i="41"/>
  <c r="F36" i="41"/>
  <c r="G315" i="38" a="1"/>
  <c r="G315" i="38"/>
  <c r="F35" i="41"/>
  <c r="G314" i="38" a="1"/>
  <c r="G314" i="38"/>
  <c r="F34" i="41"/>
  <c r="G313" i="38" a="1"/>
  <c r="G313" i="38"/>
  <c r="F33" i="41"/>
  <c r="G312" i="38" a="1"/>
  <c r="G312" i="38"/>
  <c r="F32" i="41"/>
  <c r="G311" i="38" a="1"/>
  <c r="G311" i="38"/>
  <c r="F31" i="41"/>
  <c r="G310" i="38" a="1"/>
  <c r="G310" i="38"/>
  <c r="F30" i="41"/>
  <c r="G309" i="38" a="1"/>
  <c r="G309" i="38"/>
  <c r="F29" i="41"/>
  <c r="G308" i="38" a="1"/>
  <c r="G308" i="38"/>
  <c r="F28" i="41"/>
  <c r="G307" i="38" a="1"/>
  <c r="G307" i="38"/>
  <c r="F27" i="41"/>
  <c r="G306" i="38" a="1"/>
  <c r="G306" i="38"/>
  <c r="F26" i="41"/>
  <c r="G305" i="38" a="1"/>
  <c r="G305" i="38"/>
  <c r="F25" i="41"/>
  <c r="G304" i="38" a="1"/>
  <c r="G304" i="38"/>
  <c r="F24" i="41"/>
  <c r="G303" i="38" a="1"/>
  <c r="G303" i="38"/>
  <c r="F23" i="41"/>
  <c r="G302" i="38" a="1"/>
  <c r="G302" i="38"/>
  <c r="F22" i="41"/>
  <c r="G301" i="38" a="1"/>
  <c r="G301" i="38"/>
  <c r="F21" i="41"/>
  <c r="G300" i="38" a="1"/>
  <c r="G300" i="38"/>
  <c r="F19" i="41"/>
  <c r="G298" i="38" a="1"/>
  <c r="G298" i="38"/>
  <c r="F17" i="41"/>
  <c r="G296" i="38" a="1"/>
  <c r="G296" i="38"/>
  <c r="F16" i="41"/>
  <c r="G295" i="38" a="1"/>
  <c r="G295" i="38"/>
  <c r="F15" i="41"/>
  <c r="G294" i="38" a="1"/>
  <c r="G294" i="38"/>
  <c r="F14" i="41"/>
  <c r="G293" i="38" a="1"/>
  <c r="G293" i="38"/>
  <c r="F13" i="41"/>
  <c r="G292" i="38" a="1"/>
  <c r="G292" i="38"/>
  <c r="F11" i="41"/>
  <c r="H131" i="42"/>
  <c r="H130" i="42"/>
  <c r="H129" i="42"/>
  <c r="H128" i="42"/>
  <c r="H127" i="42"/>
  <c r="G436" i="38" a="1"/>
  <c r="G436" i="38"/>
  <c r="H126" i="42"/>
  <c r="H125" i="42"/>
  <c r="H124" i="42"/>
  <c r="H123" i="42"/>
  <c r="H122" i="42"/>
  <c r="H121" i="42"/>
  <c r="H120" i="42"/>
  <c r="H119" i="42"/>
  <c r="H118" i="42"/>
  <c r="H117" i="42"/>
  <c r="H116" i="42"/>
  <c r="H115" i="42"/>
  <c r="H114" i="42"/>
  <c r="H113" i="42"/>
  <c r="G422" i="38" a="1"/>
  <c r="G422" i="38"/>
  <c r="H112" i="42"/>
  <c r="G421" i="38" a="1"/>
  <c r="G421" i="38"/>
  <c r="H111" i="42"/>
  <c r="G420" i="38" a="1"/>
  <c r="G420" i="38"/>
  <c r="H110" i="42"/>
  <c r="G419" i="38" a="1"/>
  <c r="G419" i="38"/>
  <c r="H109" i="42"/>
  <c r="H108" i="42"/>
  <c r="H107" i="42"/>
  <c r="H106" i="42"/>
  <c r="H105" i="42"/>
  <c r="H104" i="42"/>
  <c r="H103" i="42"/>
  <c r="H102" i="42"/>
  <c r="H101" i="42"/>
  <c r="H100" i="42"/>
  <c r="H99" i="42"/>
  <c r="H98" i="42"/>
  <c r="G407" i="38" a="1"/>
  <c r="G407" i="38"/>
  <c r="H97" i="42"/>
  <c r="G406" i="38" a="1"/>
  <c r="G406" i="38"/>
  <c r="H96" i="42"/>
  <c r="H95" i="42"/>
  <c r="H94" i="42"/>
  <c r="H93" i="42"/>
  <c r="H92" i="42"/>
  <c r="H91" i="42"/>
  <c r="H90" i="42"/>
  <c r="H89" i="42"/>
  <c r="H88" i="42"/>
  <c r="H87" i="42"/>
  <c r="H86" i="42"/>
  <c r="H85" i="42"/>
  <c r="H84" i="42"/>
  <c r="H83" i="42"/>
  <c r="H82" i="42"/>
  <c r="H81" i="42"/>
  <c r="G390" i="38" a="1"/>
  <c r="G390" i="38"/>
  <c r="H80" i="42"/>
  <c r="H79" i="42"/>
  <c r="H78" i="42"/>
  <c r="H77" i="42"/>
  <c r="H76" i="42"/>
  <c r="H75" i="42"/>
  <c r="H74" i="42"/>
  <c r="H73" i="42"/>
  <c r="H72" i="42"/>
  <c r="G380" i="38" a="1"/>
  <c r="G380" i="38"/>
  <c r="H70" i="42"/>
  <c r="G379" i="38" a="1"/>
  <c r="G379" i="38"/>
  <c r="H69" i="42"/>
  <c r="G378" i="38" a="1"/>
  <c r="G378" i="38"/>
  <c r="H68" i="42"/>
  <c r="H67" i="42"/>
  <c r="H66" i="42"/>
  <c r="H65" i="42"/>
  <c r="H64" i="42"/>
  <c r="H63" i="42"/>
  <c r="H62" i="42"/>
  <c r="H61" i="42"/>
  <c r="H60" i="42"/>
  <c r="H59" i="42"/>
  <c r="H58" i="42"/>
  <c r="H57" i="42"/>
  <c r="G366" i="38" a="1"/>
  <c r="G366" i="38"/>
  <c r="H56" i="42"/>
  <c r="H55" i="42"/>
  <c r="H54" i="42"/>
  <c r="G363" i="38" a="1"/>
  <c r="G363" i="38"/>
  <c r="H53" i="42"/>
  <c r="H52" i="42"/>
  <c r="H51" i="42"/>
  <c r="H50" i="42"/>
  <c r="H49" i="42"/>
  <c r="H48" i="42"/>
  <c r="H47" i="42"/>
  <c r="H46" i="42"/>
  <c r="H45" i="42"/>
  <c r="H44" i="42"/>
  <c r="H43" i="42"/>
  <c r="H42" i="42"/>
  <c r="H41" i="42"/>
  <c r="H40" i="42"/>
  <c r="G349" i="38" a="1"/>
  <c r="G349" i="38"/>
  <c r="H39" i="42"/>
  <c r="G348" i="38" a="1"/>
  <c r="G348" i="38"/>
  <c r="H38" i="42"/>
  <c r="H37" i="42"/>
  <c r="H36" i="42"/>
  <c r="H35" i="42"/>
  <c r="H34" i="42"/>
  <c r="H33" i="42"/>
  <c r="H32" i="42"/>
  <c r="H31" i="42"/>
  <c r="H30" i="42"/>
  <c r="H29" i="42"/>
  <c r="G338" i="38" a="1"/>
  <c r="G338" i="38"/>
  <c r="H28" i="42"/>
  <c r="G337" i="38" a="1"/>
  <c r="G337" i="38"/>
  <c r="H27" i="42"/>
  <c r="G336" i="38" a="1"/>
  <c r="G336" i="38"/>
  <c r="H26" i="42"/>
  <c r="H25" i="42"/>
  <c r="H24" i="42"/>
  <c r="H23" i="42"/>
  <c r="H22" i="42"/>
  <c r="H21" i="42"/>
  <c r="H20" i="42"/>
  <c r="H19" i="42"/>
  <c r="H18" i="42"/>
  <c r="H17" i="42"/>
  <c r="H16" i="42"/>
  <c r="H15" i="42"/>
  <c r="G324" i="38" a="1"/>
  <c r="G324" i="38"/>
  <c r="H14" i="42"/>
  <c r="H13" i="42"/>
  <c r="G322" i="38" a="1"/>
  <c r="G322" i="38"/>
  <c r="H11" i="42"/>
  <c r="H39" i="41"/>
  <c r="H38" i="41"/>
  <c r="H37" i="41"/>
  <c r="H36" i="41"/>
  <c r="H35" i="41"/>
  <c r="H34" i="41"/>
  <c r="H33" i="41"/>
  <c r="H32" i="41"/>
  <c r="H31" i="41"/>
  <c r="H30" i="41"/>
  <c r="H29" i="41"/>
  <c r="H28" i="41"/>
  <c r="H27" i="41"/>
  <c r="H26" i="41"/>
  <c r="H25" i="41"/>
  <c r="H24" i="41"/>
  <c r="H23" i="41"/>
  <c r="H22" i="41"/>
  <c r="H21" i="41"/>
  <c r="H20" i="41"/>
  <c r="H19" i="41"/>
  <c r="H18" i="41"/>
  <c r="H17" i="41"/>
  <c r="H16" i="41"/>
  <c r="H15" i="41"/>
  <c r="H14" i="41"/>
  <c r="H13" i="41"/>
  <c r="H12" i="41"/>
  <c r="H11" i="41"/>
  <c r="H134" i="40"/>
  <c r="H133" i="40"/>
  <c r="H132" i="40"/>
  <c r="H131" i="40"/>
  <c r="H130" i="40"/>
  <c r="H129" i="40"/>
  <c r="H128" i="40"/>
  <c r="H127" i="40"/>
  <c r="H126" i="40"/>
  <c r="H125" i="40"/>
  <c r="H124" i="40"/>
  <c r="H123" i="40"/>
  <c r="H122" i="40"/>
  <c r="H121" i="40"/>
  <c r="H120" i="40"/>
  <c r="H119" i="40"/>
  <c r="H118" i="40"/>
  <c r="H117" i="40"/>
  <c r="H116" i="40"/>
  <c r="H115" i="40"/>
  <c r="H114" i="40"/>
  <c r="H113" i="40"/>
  <c r="H112" i="40"/>
  <c r="H111" i="40"/>
  <c r="H110" i="40"/>
  <c r="H109" i="40"/>
  <c r="H108" i="40"/>
  <c r="H107" i="40"/>
  <c r="H106" i="40"/>
  <c r="H105" i="40"/>
  <c r="H104" i="40"/>
  <c r="H103" i="40"/>
  <c r="H102" i="40"/>
  <c r="H101" i="40"/>
  <c r="H100" i="40"/>
  <c r="H99" i="40"/>
  <c r="H98" i="40"/>
  <c r="H97" i="40"/>
  <c r="H96" i="40"/>
  <c r="H95" i="40"/>
  <c r="H94" i="40"/>
  <c r="H93" i="40"/>
  <c r="H92" i="40"/>
  <c r="H91" i="40"/>
  <c r="H90" i="40"/>
  <c r="H89" i="40"/>
  <c r="H88" i="40"/>
  <c r="H87" i="40"/>
  <c r="H86" i="40"/>
  <c r="H85" i="40"/>
  <c r="H84" i="40"/>
  <c r="H83" i="40"/>
  <c r="H82" i="40"/>
  <c r="H81" i="40"/>
  <c r="H80" i="40"/>
  <c r="H79" i="40"/>
  <c r="H78" i="40"/>
  <c r="H77" i="40"/>
  <c r="H76" i="40"/>
  <c r="H75" i="40"/>
  <c r="H74" i="40"/>
  <c r="H73" i="40"/>
  <c r="H72" i="40"/>
  <c r="H71" i="40"/>
  <c r="H70" i="40"/>
  <c r="H69" i="40"/>
  <c r="H68" i="40"/>
  <c r="H66" i="40"/>
  <c r="H65" i="40"/>
  <c r="H64" i="40"/>
  <c r="H63" i="40"/>
  <c r="H62" i="40"/>
  <c r="H61" i="40"/>
  <c r="H60" i="40"/>
  <c r="H59" i="40"/>
  <c r="H58" i="40"/>
  <c r="H57" i="40"/>
  <c r="H56" i="40"/>
  <c r="H55" i="40"/>
  <c r="H54" i="40"/>
  <c r="H53" i="40"/>
  <c r="H52" i="40"/>
  <c r="H51" i="40"/>
  <c r="H50" i="40"/>
  <c r="H49" i="40"/>
  <c r="H48" i="40"/>
  <c r="H47" i="40"/>
  <c r="H46" i="40"/>
  <c r="H45" i="40"/>
  <c r="H44" i="40"/>
  <c r="H43" i="40"/>
  <c r="H42" i="40"/>
  <c r="H41" i="40"/>
  <c r="H40" i="40"/>
  <c r="H39" i="40"/>
  <c r="H38" i="40"/>
  <c r="H37" i="40"/>
  <c r="H36" i="40"/>
  <c r="H35" i="40"/>
  <c r="H34" i="40"/>
  <c r="H33" i="40"/>
  <c r="H32" i="40"/>
  <c r="H31" i="40"/>
  <c r="H30" i="40"/>
  <c r="H29" i="40"/>
  <c r="H28" i="40"/>
  <c r="H27" i="40"/>
  <c r="H26" i="40"/>
  <c r="H25" i="40"/>
  <c r="H24" i="40"/>
  <c r="H23" i="40"/>
  <c r="H22" i="40"/>
  <c r="H21" i="40"/>
  <c r="H20" i="40"/>
  <c r="H19" i="40"/>
  <c r="H18" i="40"/>
  <c r="H17" i="40"/>
  <c r="H16" i="40"/>
  <c r="H15" i="40"/>
  <c r="H14" i="40"/>
  <c r="H13" i="40"/>
  <c r="H12" i="40"/>
  <c r="H11" i="40"/>
  <c r="F134" i="40"/>
  <c r="G268" i="38" a="1"/>
  <c r="G268" i="38"/>
  <c r="F133" i="40"/>
  <c r="G267" i="38" a="1"/>
  <c r="G267" i="38"/>
  <c r="F132" i="40"/>
  <c r="G266" i="38" a="1"/>
  <c r="G266" i="38"/>
  <c r="F131" i="40"/>
  <c r="G265" i="38" a="1"/>
  <c r="G265" i="38"/>
  <c r="F130" i="40"/>
  <c r="F129" i="40"/>
  <c r="F128" i="40"/>
  <c r="G262" i="38" a="1"/>
  <c r="G262" i="38"/>
  <c r="F127" i="40"/>
  <c r="G261" i="38" a="1"/>
  <c r="G261" i="38"/>
  <c r="F126" i="40"/>
  <c r="G260" i="38" a="1"/>
  <c r="G260" i="38"/>
  <c r="F125" i="40"/>
  <c r="G259" i="38" a="1"/>
  <c r="G259" i="38"/>
  <c r="F124" i="40"/>
  <c r="G258" i="38" a="1"/>
  <c r="G258" i="38"/>
  <c r="F123" i="40"/>
  <c r="G257" i="38" a="1"/>
  <c r="G257" i="38"/>
  <c r="F122" i="40"/>
  <c r="G256" i="38" a="1"/>
  <c r="G256" i="38"/>
  <c r="F121" i="40"/>
  <c r="G255" i="38" a="1"/>
  <c r="G255" i="38"/>
  <c r="F120" i="40"/>
  <c r="G254" i="38" a="1"/>
  <c r="G254" i="38"/>
  <c r="F119" i="40"/>
  <c r="G253" i="38" a="1"/>
  <c r="G253" i="38"/>
  <c r="F118" i="40"/>
  <c r="G252" i="38" a="1"/>
  <c r="G252" i="38"/>
  <c r="F117" i="40"/>
  <c r="G251" i="38" a="1"/>
  <c r="G251" i="38"/>
  <c r="F116" i="40"/>
  <c r="G250" i="38" a="1"/>
  <c r="G250" i="38"/>
  <c r="F115" i="40"/>
  <c r="F114" i="40"/>
  <c r="F113" i="40"/>
  <c r="G247" i="38" a="1"/>
  <c r="G247" i="38"/>
  <c r="F112" i="40"/>
  <c r="G246" i="38" a="1"/>
  <c r="G246" i="38"/>
  <c r="F111" i="40"/>
  <c r="F110" i="40"/>
  <c r="F109" i="40"/>
  <c r="G243" i="38" a="1"/>
  <c r="G243" i="38"/>
  <c r="F108" i="40"/>
  <c r="G242" i="38" a="1"/>
  <c r="G242" i="38"/>
  <c r="F107" i="40"/>
  <c r="G241" i="38" a="1"/>
  <c r="G241" i="38"/>
  <c r="F106" i="40"/>
  <c r="G240" i="38" a="1"/>
  <c r="G240" i="38"/>
  <c r="F105" i="40"/>
  <c r="G239" i="38" a="1"/>
  <c r="G239" i="38"/>
  <c r="F104" i="40"/>
  <c r="G238" i="38" a="1"/>
  <c r="G238" i="38"/>
  <c r="F103" i="40"/>
  <c r="G237" i="38" a="1"/>
  <c r="G237" i="38"/>
  <c r="F102" i="40"/>
  <c r="G236" i="38" a="1"/>
  <c r="G236" i="38"/>
  <c r="F101" i="40"/>
  <c r="F100" i="40"/>
  <c r="F99" i="40"/>
  <c r="F98" i="40"/>
  <c r="G232" i="38" a="1"/>
  <c r="G232" i="38"/>
  <c r="F97" i="40"/>
  <c r="G231" i="38" a="1"/>
  <c r="G231" i="38"/>
  <c r="F96" i="40"/>
  <c r="G230" i="38" a="1"/>
  <c r="G230" i="38"/>
  <c r="F95" i="40"/>
  <c r="G229" i="38" a="1"/>
  <c r="G229" i="38"/>
  <c r="F94" i="40"/>
  <c r="G228" i="38" a="1"/>
  <c r="G228" i="38"/>
  <c r="F93" i="40"/>
  <c r="G227" i="38" a="1"/>
  <c r="G227" i="38"/>
  <c r="F92" i="40"/>
  <c r="G226" i="38" a="1"/>
  <c r="G226" i="38"/>
  <c r="F91" i="40"/>
  <c r="G225" i="38" a="1"/>
  <c r="G225" i="38"/>
  <c r="F90" i="40"/>
  <c r="G224" i="38" a="1"/>
  <c r="G224" i="38"/>
  <c r="F89" i="40"/>
  <c r="G223" i="38" a="1"/>
  <c r="G223" i="38"/>
  <c r="F88" i="40"/>
  <c r="G222" i="38" a="1"/>
  <c r="G222" i="38"/>
  <c r="F87" i="40"/>
  <c r="F86" i="40"/>
  <c r="F85" i="40"/>
  <c r="G219" i="38" a="1"/>
  <c r="G219" i="38"/>
  <c r="F84" i="40"/>
  <c r="G218" i="38" a="1"/>
  <c r="G218" i="38"/>
  <c r="F83" i="40"/>
  <c r="G217" i="38" a="1"/>
  <c r="G217" i="38"/>
  <c r="F82" i="40"/>
  <c r="G216" i="38" a="1"/>
  <c r="G216" i="38"/>
  <c r="F81" i="40"/>
  <c r="G215" i="38" a="1"/>
  <c r="G215" i="38"/>
  <c r="F80" i="40"/>
  <c r="G214" i="38" a="1"/>
  <c r="G214" i="38"/>
  <c r="F79" i="40"/>
  <c r="G213" i="38" a="1"/>
  <c r="G213" i="38"/>
  <c r="F78" i="40"/>
  <c r="G212" i="38" a="1"/>
  <c r="G212" i="38"/>
  <c r="F77" i="40"/>
  <c r="G211" i="38" a="1"/>
  <c r="G211" i="38"/>
  <c r="F76" i="40"/>
  <c r="G210" i="38" a="1"/>
  <c r="G210" i="38"/>
  <c r="F75" i="40"/>
  <c r="G209" i="38" a="1"/>
  <c r="G209" i="38"/>
  <c r="F74" i="40"/>
  <c r="G208" i="38" a="1"/>
  <c r="G208" i="38"/>
  <c r="F73" i="40"/>
  <c r="G207" i="38" a="1"/>
  <c r="G207" i="38"/>
  <c r="F72" i="40"/>
  <c r="G206" i="38" a="1"/>
  <c r="G206" i="38"/>
  <c r="F71" i="40"/>
  <c r="F70" i="40"/>
  <c r="G204" i="38" a="1"/>
  <c r="G204" i="38"/>
  <c r="F69" i="40"/>
  <c r="G203" i="38" a="1"/>
  <c r="G203" i="38"/>
  <c r="F68" i="40"/>
  <c r="F67" i="40"/>
  <c r="G201" i="38" a="1"/>
  <c r="G201" i="38"/>
  <c r="F66" i="40"/>
  <c r="G200" i="38" a="1"/>
  <c r="G200" i="38"/>
  <c r="F65" i="40"/>
  <c r="G199" i="38" a="1"/>
  <c r="G199" i="38"/>
  <c r="F64" i="40"/>
  <c r="G198" i="38" a="1"/>
  <c r="G198" i="38"/>
  <c r="F63" i="40"/>
  <c r="G197" i="38" a="1"/>
  <c r="G197" i="38"/>
  <c r="F62" i="40"/>
  <c r="G196" i="38" a="1"/>
  <c r="G196" i="38"/>
  <c r="F61" i="40"/>
  <c r="G195" i="38" a="1"/>
  <c r="G195" i="38"/>
  <c r="F60" i="40"/>
  <c r="G194" i="38" a="1"/>
  <c r="G194" i="38"/>
  <c r="F59" i="40"/>
  <c r="F58" i="40"/>
  <c r="F57" i="40"/>
  <c r="F56" i="40"/>
  <c r="G190" i="38" a="1"/>
  <c r="G190" i="38"/>
  <c r="F55" i="40"/>
  <c r="G189" i="38" a="1"/>
  <c r="G189" i="38"/>
  <c r="F54" i="40"/>
  <c r="F53" i="40"/>
  <c r="G187" i="38" a="1"/>
  <c r="G187" i="38"/>
  <c r="F52" i="40"/>
  <c r="G186" i="38" a="1"/>
  <c r="G186" i="38"/>
  <c r="F51" i="40"/>
  <c r="G185" i="38" a="1"/>
  <c r="G185" i="38"/>
  <c r="F50" i="40"/>
  <c r="G184" i="38" a="1"/>
  <c r="G184" i="38"/>
  <c r="F49" i="40"/>
  <c r="G183" i="38" a="1"/>
  <c r="G183" i="38"/>
  <c r="F48" i="40"/>
  <c r="G182" i="38" a="1"/>
  <c r="G182" i="38"/>
  <c r="F47" i="40"/>
  <c r="G181" i="38" a="1"/>
  <c r="G181" i="38"/>
  <c r="F46" i="40"/>
  <c r="G180" i="38" a="1"/>
  <c r="G180" i="38"/>
  <c r="F45" i="40"/>
  <c r="F44" i="40"/>
  <c r="F43" i="40"/>
  <c r="F42" i="40"/>
  <c r="G176" i="38" a="1"/>
  <c r="G176" i="38"/>
  <c r="F41" i="40"/>
  <c r="G175" i="38" a="1"/>
  <c r="G175" i="38"/>
  <c r="F40" i="40"/>
  <c r="G174" i="38" a="1"/>
  <c r="G174" i="38"/>
  <c r="F39" i="40"/>
  <c r="G173" i="38" a="1"/>
  <c r="G173" i="38"/>
  <c r="F38" i="40"/>
  <c r="G172" i="38" a="1"/>
  <c r="G172" i="38"/>
  <c r="F37" i="40"/>
  <c r="G171" i="38" a="1"/>
  <c r="G171" i="38"/>
  <c r="F36" i="40"/>
  <c r="G170" i="38" a="1"/>
  <c r="G170" i="38"/>
  <c r="F35" i="40"/>
  <c r="G169" i="38" a="1"/>
  <c r="G169" i="38"/>
  <c r="F34" i="40"/>
  <c r="G168" i="38" a="1"/>
  <c r="G168" i="38"/>
  <c r="F33" i="40"/>
  <c r="G167" i="38" a="1"/>
  <c r="G167" i="38"/>
  <c r="F32" i="40"/>
  <c r="G166" i="38" a="1"/>
  <c r="G166" i="38"/>
  <c r="F31" i="40"/>
  <c r="F30" i="40"/>
  <c r="G164" i="38" a="1"/>
  <c r="G164" i="38"/>
  <c r="F29" i="40"/>
  <c r="G163" i="38" a="1"/>
  <c r="G163" i="38"/>
  <c r="F28" i="40"/>
  <c r="G162" i="38" a="1"/>
  <c r="G162" i="38"/>
  <c r="F26" i="40"/>
  <c r="G160" i="38" a="1"/>
  <c r="G160" i="38"/>
  <c r="F25" i="40"/>
  <c r="F23" i="40"/>
  <c r="G157" i="38" a="1"/>
  <c r="G157" i="38"/>
  <c r="F22" i="40"/>
  <c r="G156" i="38" a="1"/>
  <c r="G156" i="38"/>
  <c r="F21" i="40"/>
  <c r="G155" i="38" a="1"/>
  <c r="G155" i="38"/>
  <c r="F20" i="40"/>
  <c r="G154" i="38" a="1"/>
  <c r="G154" i="38"/>
  <c r="F19" i="40"/>
  <c r="G153" i="38" a="1"/>
  <c r="G153" i="38"/>
  <c r="F17" i="40"/>
  <c r="G151" i="38" a="1"/>
  <c r="G151" i="38"/>
  <c r="F16" i="40"/>
  <c r="G150" i="38" a="1"/>
  <c r="G150" i="38"/>
  <c r="F14" i="40"/>
  <c r="G148" i="38" a="1"/>
  <c r="G148" i="38"/>
  <c r="F13" i="40"/>
  <c r="G147" i="38" a="1"/>
  <c r="G147" i="38"/>
  <c r="F11" i="40"/>
  <c r="XFD9" i="41"/>
  <c r="XFC9" i="41"/>
  <c r="XFD9" i="42"/>
  <c r="XFC9" i="42"/>
  <c r="XFD9" i="40"/>
  <c r="XFC9" i="40"/>
  <c r="G373" i="38" a="1"/>
  <c r="G373" i="38"/>
  <c r="G4434" i="38" a="1"/>
  <c r="G4434" i="38"/>
  <c r="G4422" i="38" a="1"/>
  <c r="G4422" i="38"/>
  <c r="D4410" i="38" a="1"/>
  <c r="D4410" i="38"/>
  <c r="E4410" i="38"/>
  <c r="G4398" i="38" a="1"/>
  <c r="G4398" i="38"/>
  <c r="G4386" i="38" a="1"/>
  <c r="G4386" i="38"/>
  <c r="G4374" i="38" a="1"/>
  <c r="G4374" i="38"/>
  <c r="G4362" i="38" a="1"/>
  <c r="G4362" i="38"/>
  <c r="G4350" i="38" a="1"/>
  <c r="G4350" i="38"/>
  <c r="G4338" i="38" a="1"/>
  <c r="G4338" i="38"/>
  <c r="G4326" i="38" a="1"/>
  <c r="G4326" i="38"/>
  <c r="D4331" i="38" a="1"/>
  <c r="D4331" i="38"/>
  <c r="E4331" i="38"/>
  <c r="D4332" i="38" a="1"/>
  <c r="D4332" i="38"/>
  <c r="E4332" i="38"/>
  <c r="G4431" i="38" a="1"/>
  <c r="G4431" i="38"/>
  <c r="G4419" i="38" a="1"/>
  <c r="G4419" i="38"/>
  <c r="G4407" i="38" a="1"/>
  <c r="G4407" i="38"/>
  <c r="G4395" i="38" a="1"/>
  <c r="G4395" i="38"/>
  <c r="G4383" i="38" a="1"/>
  <c r="G4383" i="38"/>
  <c r="G4371" i="38" a="1"/>
  <c r="G4371" i="38"/>
  <c r="G4359" i="38" a="1"/>
  <c r="G4359" i="38"/>
  <c r="G4347" i="38" a="1"/>
  <c r="G4347" i="38"/>
  <c r="G4335" i="38" a="1"/>
  <c r="G4335" i="38"/>
  <c r="G4323" i="38" a="1"/>
  <c r="G4323" i="38"/>
  <c r="D4343" i="38" a="1"/>
  <c r="D4343" i="38"/>
  <c r="E4343" i="38"/>
  <c r="G4430" i="38" a="1"/>
  <c r="G4430" i="38"/>
  <c r="D4418" i="38" a="1"/>
  <c r="D4418" i="38"/>
  <c r="E4418" i="38"/>
  <c r="G4406" i="38" a="1"/>
  <c r="G4406" i="38"/>
  <c r="G4394" i="38" a="1"/>
  <c r="G4394" i="38"/>
  <c r="G4382" i="38" a="1"/>
  <c r="G4382" i="38"/>
  <c r="G4370" i="38" a="1"/>
  <c r="G4370" i="38"/>
  <c r="G4358" i="38" a="1"/>
  <c r="G4358" i="38"/>
  <c r="G4346" i="38" a="1"/>
  <c r="G4346" i="38"/>
  <c r="D4334" i="38" a="1"/>
  <c r="D4334" i="38"/>
  <c r="E4334" i="38"/>
  <c r="D4344" i="38" a="1"/>
  <c r="D4344" i="38"/>
  <c r="E4344" i="38"/>
  <c r="G4438" i="38" a="1"/>
  <c r="G4438" i="38"/>
  <c r="H4438" i="38"/>
  <c r="G4426" i="38" a="1"/>
  <c r="G4426" i="38"/>
  <c r="G4414" i="38" a="1"/>
  <c r="G4414" i="38"/>
  <c r="G4402" i="38" a="1"/>
  <c r="G4402" i="38"/>
  <c r="G4390" i="38" a="1"/>
  <c r="G4390" i="38"/>
  <c r="G4378" i="38" a="1"/>
  <c r="G4378" i="38"/>
  <c r="G4366" i="38" a="1"/>
  <c r="G4366" i="38"/>
  <c r="G4354" i="38" a="1"/>
  <c r="G4354" i="38"/>
  <c r="G4342" i="38" a="1"/>
  <c r="G4342" i="38"/>
  <c r="G4330" i="38" a="1"/>
  <c r="G4330" i="38"/>
  <c r="D4390" i="38" a="1"/>
  <c r="D4390" i="38"/>
  <c r="E4390" i="38"/>
  <c r="G4424" i="38" a="1"/>
  <c r="G4424" i="38"/>
  <c r="G4423" i="38" a="1"/>
  <c r="G4423" i="38"/>
  <c r="D3027" i="38" a="1"/>
  <c r="D3027" i="38"/>
  <c r="E3027" i="38"/>
  <c r="G3125" i="38" a="1"/>
  <c r="G3125" i="38"/>
  <c r="H3125" i="38"/>
  <c r="G3113" i="38" a="1"/>
  <c r="G3113" i="38"/>
  <c r="G3101" i="38" a="1"/>
  <c r="G3101" i="38"/>
  <c r="G3089" i="38" a="1"/>
  <c r="G3089" i="38"/>
  <c r="G3077" i="38" a="1"/>
  <c r="G3077" i="38"/>
  <c r="G3065" i="38" a="1"/>
  <c r="G3065" i="38"/>
  <c r="G3053" i="38" a="1"/>
  <c r="G3053" i="38"/>
  <c r="G3041" i="38" a="1"/>
  <c r="G3041" i="38"/>
  <c r="G3029" i="38" a="1"/>
  <c r="G3029" i="38"/>
  <c r="G3017" i="38" a="1"/>
  <c r="G3017" i="38"/>
  <c r="D3111" i="38" a="1"/>
  <c r="D3111" i="38"/>
  <c r="E3111" i="38"/>
  <c r="G3122" i="38" a="1"/>
  <c r="G3122" i="38"/>
  <c r="G3110" i="38" a="1"/>
  <c r="G3110" i="38"/>
  <c r="G3098" i="38" a="1"/>
  <c r="G3098" i="38"/>
  <c r="G3086" i="38" a="1"/>
  <c r="G3086" i="38"/>
  <c r="G3074" i="38" a="1"/>
  <c r="G3074" i="38"/>
  <c r="G3062" i="38" a="1"/>
  <c r="G3062" i="38"/>
  <c r="G3050" i="38" a="1"/>
  <c r="G3050" i="38"/>
  <c r="G3038" i="38" a="1"/>
  <c r="G3038" i="38"/>
  <c r="G3026" i="38" a="1"/>
  <c r="G3026" i="38"/>
  <c r="D3099" i="38" a="1"/>
  <c r="D3099" i="38"/>
  <c r="E3099" i="38"/>
  <c r="D3121" i="38" a="1"/>
  <c r="D3121" i="38"/>
  <c r="E3121" i="38"/>
  <c r="D3109" i="38" a="1"/>
  <c r="D3109" i="38"/>
  <c r="E3109" i="38"/>
  <c r="D3097" i="38" a="1"/>
  <c r="D3097" i="38"/>
  <c r="E3097" i="38"/>
  <c r="D3085" i="38" a="1"/>
  <c r="D3085" i="38"/>
  <c r="E3085" i="38"/>
  <c r="D3073" i="38" a="1"/>
  <c r="D3073" i="38"/>
  <c r="E3073" i="38"/>
  <c r="D3061" i="38" a="1"/>
  <c r="D3061" i="38"/>
  <c r="E3061" i="38"/>
  <c r="D3049" i="38" a="1"/>
  <c r="D3049" i="38"/>
  <c r="E3049" i="38"/>
  <c r="D3037" i="38" a="1"/>
  <c r="D3037" i="38"/>
  <c r="E3037" i="38"/>
  <c r="D3025" i="38" a="1"/>
  <c r="D3025" i="38"/>
  <c r="E3025" i="38"/>
  <c r="D3123" i="38" a="1"/>
  <c r="D3123" i="38"/>
  <c r="E3123" i="38"/>
  <c r="G3120" i="38" a="1"/>
  <c r="G3120" i="38"/>
  <c r="G3108" i="38" a="1"/>
  <c r="G3108" i="38"/>
  <c r="G3096" i="38" a="1"/>
  <c r="G3096" i="38"/>
  <c r="H3096" i="38"/>
  <c r="G3084" i="38" a="1"/>
  <c r="G3084" i="38"/>
  <c r="H3084" i="38"/>
  <c r="G3072" i="38" a="1"/>
  <c r="G3072" i="38"/>
  <c r="G3060" i="38" a="1"/>
  <c r="G3060" i="38"/>
  <c r="G3048" i="38" a="1"/>
  <c r="G3048" i="38"/>
  <c r="G3036" i="38" a="1"/>
  <c r="G3036" i="38"/>
  <c r="G3024" i="38" a="1"/>
  <c r="G3024" i="38"/>
  <c r="D3116" i="38" a="1"/>
  <c r="D3116" i="38"/>
  <c r="E3116" i="38"/>
  <c r="D3104" i="38" a="1"/>
  <c r="D3104" i="38"/>
  <c r="E3104" i="38"/>
  <c r="D3092" i="38" a="1"/>
  <c r="D3092" i="38"/>
  <c r="E3092" i="38"/>
  <c r="D3080" i="38" a="1"/>
  <c r="D3080" i="38"/>
  <c r="E3080" i="38"/>
  <c r="D3068" i="38" a="1"/>
  <c r="D3068" i="38"/>
  <c r="E3068" i="38"/>
  <c r="D3056" i="38" a="1"/>
  <c r="D3056" i="38"/>
  <c r="E3056" i="38"/>
  <c r="D3044" i="38" a="1"/>
  <c r="D3044" i="38"/>
  <c r="E3044" i="38"/>
  <c r="D3032" i="38" a="1"/>
  <c r="D3032" i="38"/>
  <c r="E3032" i="38"/>
  <c r="D3020" i="38" a="1"/>
  <c r="D3020" i="38"/>
  <c r="E3020" i="38"/>
  <c r="D3051" i="38" a="1"/>
  <c r="D3051" i="38"/>
  <c r="E3051" i="38"/>
  <c r="D3087" i="38" a="1"/>
  <c r="D3087" i="38"/>
  <c r="E3087" i="38"/>
  <c r="D3102" i="38" a="1"/>
  <c r="D3102" i="38"/>
  <c r="E3102" i="38"/>
  <c r="D3090" i="38" a="1"/>
  <c r="D3090" i="38"/>
  <c r="E3090" i="38"/>
  <c r="D3078" i="38" a="1"/>
  <c r="D3078" i="38"/>
  <c r="E3078" i="38"/>
  <c r="D3066" i="38" a="1"/>
  <c r="D3066" i="38"/>
  <c r="E3066" i="38"/>
  <c r="D3054" i="38" a="1"/>
  <c r="D3054" i="38"/>
  <c r="E3054" i="38"/>
  <c r="D3042" i="38" a="1"/>
  <c r="D3042" i="38"/>
  <c r="E3042" i="38"/>
  <c r="D3030" i="38" a="1"/>
  <c r="D3030" i="38"/>
  <c r="E3030" i="38"/>
  <c r="D3018" i="38" a="1"/>
  <c r="D3018" i="38"/>
  <c r="E3018" i="38"/>
  <c r="D3039" i="38" a="1"/>
  <c r="D3039" i="38"/>
  <c r="E3039" i="38"/>
  <c r="D3015" i="38" a="1"/>
  <c r="D3015" i="38"/>
  <c r="E3015" i="38"/>
  <c r="D3063" i="38" a="1"/>
  <c r="D3063" i="38"/>
  <c r="E3063" i="38"/>
  <c r="D3075" i="38" a="1"/>
  <c r="D3075" i="38"/>
  <c r="E3075" i="38"/>
  <c r="G3119" i="38" a="1"/>
  <c r="G3119" i="38"/>
  <c r="G3107" i="38" a="1"/>
  <c r="G3107" i="38"/>
  <c r="G3095" i="38" a="1"/>
  <c r="G3095" i="38"/>
  <c r="G3083" i="38" a="1"/>
  <c r="G3083" i="38"/>
  <c r="G3071" i="38" a="1"/>
  <c r="G3071" i="38"/>
  <c r="G3059" i="38" a="1"/>
  <c r="G3059" i="38"/>
  <c r="G3047" i="38" a="1"/>
  <c r="G3047" i="38"/>
  <c r="G3035" i="38" a="1"/>
  <c r="G3035" i="38"/>
  <c r="G3023" i="38" a="1"/>
  <c r="G3023" i="38"/>
  <c r="D3082" i="38" a="1"/>
  <c r="D3082" i="38"/>
  <c r="E3082" i="38"/>
  <c r="G3117" i="38" a="1"/>
  <c r="G3117" i="38"/>
  <c r="H3117" i="38"/>
  <c r="G3105" i="38" a="1"/>
  <c r="G3105" i="38"/>
  <c r="G3093" i="38" a="1"/>
  <c r="G3093" i="38"/>
  <c r="G3081" i="38" a="1"/>
  <c r="G3081" i="38"/>
  <c r="G3069" i="38" a="1"/>
  <c r="G3069" i="38"/>
  <c r="G3057" i="38" a="1"/>
  <c r="G3057" i="38"/>
  <c r="G3045" i="38" a="1"/>
  <c r="G3045" i="38"/>
  <c r="G3033" i="38" a="1"/>
  <c r="G3033" i="38"/>
  <c r="G3021" i="38" a="1"/>
  <c r="G3021" i="38"/>
  <c r="D3023" i="38" a="1"/>
  <c r="D3023" i="38"/>
  <c r="E3023" i="38"/>
  <c r="D3035" i="38" a="1"/>
  <c r="D3035" i="38"/>
  <c r="E3035" i="38"/>
  <c r="D3047" i="38" a="1"/>
  <c r="D3047" i="38"/>
  <c r="E3047" i="38"/>
  <c r="D3059" i="38" a="1"/>
  <c r="D3059" i="38"/>
  <c r="E3059" i="38"/>
  <c r="D3071" i="38" a="1"/>
  <c r="D3071" i="38"/>
  <c r="E3071" i="38"/>
  <c r="D3083" i="38" a="1"/>
  <c r="D3083" i="38"/>
  <c r="E3083" i="38"/>
  <c r="D3095" i="38" a="1"/>
  <c r="D3095" i="38"/>
  <c r="E3095" i="38"/>
  <c r="D3107" i="38" a="1"/>
  <c r="D3107" i="38"/>
  <c r="E3107" i="38"/>
  <c r="D3119" i="38" a="1"/>
  <c r="D3119" i="38"/>
  <c r="E3119" i="38"/>
  <c r="D3070" i="38" a="1"/>
  <c r="D3070" i="38"/>
  <c r="E3070" i="38"/>
  <c r="G3116" i="38" a="1"/>
  <c r="G3116" i="38"/>
  <c r="H3116" i="38"/>
  <c r="G3104" i="38" a="1"/>
  <c r="G3104" i="38"/>
  <c r="H3104" i="38"/>
  <c r="G3092" i="38" a="1"/>
  <c r="G3092" i="38"/>
  <c r="H3092" i="38"/>
  <c r="G3080" i="38" a="1"/>
  <c r="G3080" i="38"/>
  <c r="G3068" i="38" a="1"/>
  <c r="G3068" i="38"/>
  <c r="G3056" i="38" a="1"/>
  <c r="G3056" i="38"/>
  <c r="G3044" i="38" a="1"/>
  <c r="G3044" i="38"/>
  <c r="G3032" i="38" a="1"/>
  <c r="G3032" i="38"/>
  <c r="G3020" i="38" a="1"/>
  <c r="G3020" i="38"/>
  <c r="D3024" i="38" a="1"/>
  <c r="D3024" i="38"/>
  <c r="E3024" i="38"/>
  <c r="D3036" i="38" a="1"/>
  <c r="D3036" i="38"/>
  <c r="E3036" i="38"/>
  <c r="D3048" i="38" a="1"/>
  <c r="D3048" i="38"/>
  <c r="E3048" i="38"/>
  <c r="D3060" i="38" a="1"/>
  <c r="D3060" i="38"/>
  <c r="E3060" i="38"/>
  <c r="D3072" i="38" a="1"/>
  <c r="D3072" i="38"/>
  <c r="E3072" i="38"/>
  <c r="D3084" i="38" a="1"/>
  <c r="D3084" i="38"/>
  <c r="E3084" i="38"/>
  <c r="D3096" i="38" a="1"/>
  <c r="D3096" i="38"/>
  <c r="E3096" i="38"/>
  <c r="D3108" i="38" a="1"/>
  <c r="D3108" i="38"/>
  <c r="E3108" i="38"/>
  <c r="D3120" i="38" a="1"/>
  <c r="D3120" i="38"/>
  <c r="E3120" i="38"/>
  <c r="D3046" i="38" a="1"/>
  <c r="D3046" i="38"/>
  <c r="E3046" i="38"/>
  <c r="G3115" i="38" a="1"/>
  <c r="G3115" i="38"/>
  <c r="G3103" i="38" a="1"/>
  <c r="G3103" i="38"/>
  <c r="G3091" i="38" a="1"/>
  <c r="G3091" i="38"/>
  <c r="G3079" i="38" a="1"/>
  <c r="G3079" i="38"/>
  <c r="G3067" i="38" a="1"/>
  <c r="G3067" i="38"/>
  <c r="G3055" i="38" a="1"/>
  <c r="G3055" i="38"/>
  <c r="G3019" i="38" a="1"/>
  <c r="G3019" i="38"/>
  <c r="D3022" i="38" a="1"/>
  <c r="D3022" i="38"/>
  <c r="E3022" i="38"/>
  <c r="D3094" i="38" a="1"/>
  <c r="D3094" i="38"/>
  <c r="E3094" i="38"/>
  <c r="G3043" i="38" a="1"/>
  <c r="G3043" i="38"/>
  <c r="G3114" i="38" a="1"/>
  <c r="G3114" i="38"/>
  <c r="G3102" i="38" a="1"/>
  <c r="G3102" i="38"/>
  <c r="G3090" i="38" a="1"/>
  <c r="G3090" i="38"/>
  <c r="G3078" i="38" a="1"/>
  <c r="G3078" i="38"/>
  <c r="G3066" i="38" a="1"/>
  <c r="G3066" i="38"/>
  <c r="G3054" i="38" a="1"/>
  <c r="G3054" i="38"/>
  <c r="G3042" i="38" a="1"/>
  <c r="G3042" i="38"/>
  <c r="G3030" i="38" a="1"/>
  <c r="G3030" i="38"/>
  <c r="G3018" i="38" a="1"/>
  <c r="G3018" i="38"/>
  <c r="D3026" i="38" a="1"/>
  <c r="D3026" i="38"/>
  <c r="E3026" i="38"/>
  <c r="D3038" i="38" a="1"/>
  <c r="D3038" i="38"/>
  <c r="E3038" i="38"/>
  <c r="D3050" i="38" a="1"/>
  <c r="D3050" i="38"/>
  <c r="E3050" i="38"/>
  <c r="D3062" i="38" a="1"/>
  <c r="D3062" i="38"/>
  <c r="E3062" i="38"/>
  <c r="D3074" i="38" a="1"/>
  <c r="D3074" i="38"/>
  <c r="E3074" i="38"/>
  <c r="D3086" i="38" a="1"/>
  <c r="D3086" i="38"/>
  <c r="E3086" i="38"/>
  <c r="D3098" i="38" a="1"/>
  <c r="D3098" i="38"/>
  <c r="E3098" i="38"/>
  <c r="D3110" i="38" a="1"/>
  <c r="D3110" i="38"/>
  <c r="E3110" i="38"/>
  <c r="D3122" i="38" a="1"/>
  <c r="D3122" i="38"/>
  <c r="E3122" i="38"/>
  <c r="D3118" i="38" a="1"/>
  <c r="D3118" i="38"/>
  <c r="E3118" i="38"/>
  <c r="D3034" i="38" a="1"/>
  <c r="D3034" i="38"/>
  <c r="E3034" i="38"/>
  <c r="D3106" i="38" a="1"/>
  <c r="D3106" i="38"/>
  <c r="E3106" i="38"/>
  <c r="G3031" i="38" a="1"/>
  <c r="G3031" i="38"/>
  <c r="G3124" i="38" a="1"/>
  <c r="G3124" i="38"/>
  <c r="G3112" i="38" a="1"/>
  <c r="G3112" i="38"/>
  <c r="G3100" i="38" a="1"/>
  <c r="G3100" i="38"/>
  <c r="G3088" i="38" a="1"/>
  <c r="G3088" i="38"/>
  <c r="G3076" i="38" a="1"/>
  <c r="G3076" i="38"/>
  <c r="G3064" i="38" a="1"/>
  <c r="G3064" i="38"/>
  <c r="G3052" i="38" a="1"/>
  <c r="G3052" i="38"/>
  <c r="G3040" i="38" a="1"/>
  <c r="G3040" i="38"/>
  <c r="G3028" i="38" a="1"/>
  <c r="G3028" i="38"/>
  <c r="G3016" i="38" a="1"/>
  <c r="G3016" i="38"/>
  <c r="D3016" i="38" a="1"/>
  <c r="D3016" i="38"/>
  <c r="E3016" i="38"/>
  <c r="D3028" i="38" a="1"/>
  <c r="D3028" i="38"/>
  <c r="E3028" i="38"/>
  <c r="D3040" i="38" a="1"/>
  <c r="D3040" i="38"/>
  <c r="E3040" i="38"/>
  <c r="D3052" i="38" a="1"/>
  <c r="D3052" i="38"/>
  <c r="E3052" i="38"/>
  <c r="D3064" i="38" a="1"/>
  <c r="D3064" i="38"/>
  <c r="E3064" i="38"/>
  <c r="D3076" i="38" a="1"/>
  <c r="D3076" i="38"/>
  <c r="E3076" i="38"/>
  <c r="D3088" i="38" a="1"/>
  <c r="D3088" i="38"/>
  <c r="E3088" i="38"/>
  <c r="D3100" i="38" a="1"/>
  <c r="D3100" i="38"/>
  <c r="E3100" i="38"/>
  <c r="D3112" i="38" a="1"/>
  <c r="D3112" i="38"/>
  <c r="E3112" i="38"/>
  <c r="D3124" i="38" a="1"/>
  <c r="D3124" i="38"/>
  <c r="E3124" i="38"/>
  <c r="D3058" i="38" a="1"/>
  <c r="D3058" i="38"/>
  <c r="E3058" i="38"/>
  <c r="G3123" i="38" a="1"/>
  <c r="G3123" i="38"/>
  <c r="H3123" i="38"/>
  <c r="G3111" i="38" a="1"/>
  <c r="G3111" i="38"/>
  <c r="G3099" i="38" a="1"/>
  <c r="G3099" i="38"/>
  <c r="H3099" i="38"/>
  <c r="G3087" i="38" a="1"/>
  <c r="G3087" i="38"/>
  <c r="G3075" i="38" a="1"/>
  <c r="G3075" i="38"/>
  <c r="G3063" i="38" a="1"/>
  <c r="G3063" i="38"/>
  <c r="G3051" i="38" a="1"/>
  <c r="G3051" i="38"/>
  <c r="G3039" i="38" a="1"/>
  <c r="G3039" i="38"/>
  <c r="G3027" i="38" a="1"/>
  <c r="G3027" i="38"/>
  <c r="G3015" i="38" a="1"/>
  <c r="G3015" i="38"/>
  <c r="D3017" i="38" a="1"/>
  <c r="D3017" i="38"/>
  <c r="E3017" i="38"/>
  <c r="D3029" i="38" a="1"/>
  <c r="D3029" i="38"/>
  <c r="E3029" i="38"/>
  <c r="D3041" i="38" a="1"/>
  <c r="D3041" i="38"/>
  <c r="E3041" i="38"/>
  <c r="D3053" i="38" a="1"/>
  <c r="D3053" i="38"/>
  <c r="E3053" i="38"/>
  <c r="D3065" i="38" a="1"/>
  <c r="D3065" i="38"/>
  <c r="E3065" i="38"/>
  <c r="D3077" i="38" a="1"/>
  <c r="D3077" i="38"/>
  <c r="E3077" i="38"/>
  <c r="D3089" i="38" a="1"/>
  <c r="D3089" i="38"/>
  <c r="E3089" i="38"/>
  <c r="D3101" i="38" a="1"/>
  <c r="D3101" i="38"/>
  <c r="E3101" i="38"/>
  <c r="D3113" i="38" a="1"/>
  <c r="D3113" i="38"/>
  <c r="E3113" i="38"/>
  <c r="D3125" i="38" a="1"/>
  <c r="D3125" i="38"/>
  <c r="E3125" i="38"/>
  <c r="G3121" i="38" a="1"/>
  <c r="G3121" i="38"/>
  <c r="G3109" i="38" a="1"/>
  <c r="G3109" i="38"/>
  <c r="G3097" i="38" a="1"/>
  <c r="G3097" i="38"/>
  <c r="G3085" i="38" a="1"/>
  <c r="G3085" i="38"/>
  <c r="H3085" i="38"/>
  <c r="G3073" i="38" a="1"/>
  <c r="G3073" i="38"/>
  <c r="G3061" i="38" a="1"/>
  <c r="G3061" i="38"/>
  <c r="G3049" i="38" a="1"/>
  <c r="G3049" i="38"/>
  <c r="G3037" i="38" a="1"/>
  <c r="G3037" i="38"/>
  <c r="G3025" i="38" a="1"/>
  <c r="G3025" i="38"/>
  <c r="D3019" i="38" a="1"/>
  <c r="D3019" i="38"/>
  <c r="E3019" i="38"/>
  <c r="D3031" i="38" a="1"/>
  <c r="D3031" i="38"/>
  <c r="E3031" i="38"/>
  <c r="D3043" i="38" a="1"/>
  <c r="D3043" i="38"/>
  <c r="E3043" i="38"/>
  <c r="D3055" i="38" a="1"/>
  <c r="D3055" i="38"/>
  <c r="E3055" i="38"/>
  <c r="D3067" i="38" a="1"/>
  <c r="D3067" i="38"/>
  <c r="E3067" i="38"/>
  <c r="D3079" i="38" a="1"/>
  <c r="D3079" i="38"/>
  <c r="E3079" i="38"/>
  <c r="D3091" i="38" a="1"/>
  <c r="D3091" i="38"/>
  <c r="E3091" i="38"/>
  <c r="D3103" i="38" a="1"/>
  <c r="D3103" i="38"/>
  <c r="E3103" i="38"/>
  <c r="D3115" i="38" a="1"/>
  <c r="D3115" i="38"/>
  <c r="E3115" i="38"/>
  <c r="D240" i="38" a="1"/>
  <c r="D240" i="38"/>
  <c r="D4819" i="38" a="1"/>
  <c r="D4819" i="38"/>
  <c r="G4725" i="38" a="1"/>
  <c r="G4725" i="38"/>
  <c r="D4812" i="38" a="1"/>
  <c r="D4812" i="38"/>
  <c r="E4812" i="38"/>
  <c r="D4824" i="38" a="1"/>
  <c r="D4824" i="38"/>
  <c r="E4824" i="38"/>
  <c r="D4836" i="38" a="1"/>
  <c r="D4836" i="38"/>
  <c r="E4836" i="38"/>
  <c r="D4848" i="38" a="1"/>
  <c r="D4848" i="38"/>
  <c r="E4848" i="38"/>
  <c r="D4860" i="38" a="1"/>
  <c r="D4860" i="38"/>
  <c r="E4860" i="38"/>
  <c r="D4872" i="38" a="1"/>
  <c r="D4872" i="38"/>
  <c r="E4872" i="38"/>
  <c r="D4884" i="38" a="1"/>
  <c r="D4884" i="38"/>
  <c r="E4884" i="38"/>
  <c r="D4896" i="38" a="1"/>
  <c r="D4896" i="38"/>
  <c r="E4896" i="38"/>
  <c r="D4908" i="38" a="1"/>
  <c r="D4908" i="38"/>
  <c r="E4908" i="38"/>
  <c r="D4920" i="38" a="1"/>
  <c r="D4920" i="38"/>
  <c r="E4920" i="38"/>
  <c r="D4932" i="38" a="1"/>
  <c r="D4932" i="38"/>
  <c r="E4932" i="38"/>
  <c r="D4944" i="38" a="1"/>
  <c r="D4944" i="38"/>
  <c r="E4944" i="38"/>
  <c r="G4933" i="38" a="1"/>
  <c r="G4933" i="38"/>
  <c r="D4717" i="38" a="1"/>
  <c r="D4717" i="38"/>
  <c r="E4717" i="38"/>
  <c r="D4813" i="38" a="1"/>
  <c r="D4813" i="38"/>
  <c r="E4813" i="38"/>
  <c r="D4825" i="38" a="1"/>
  <c r="D4825" i="38"/>
  <c r="E4825" i="38"/>
  <c r="D4837" i="38" a="1"/>
  <c r="D4837" i="38"/>
  <c r="E4837" i="38"/>
  <c r="D4849" i="38" a="1"/>
  <c r="D4849" i="38"/>
  <c r="E4849" i="38"/>
  <c r="D4861" i="38" a="1"/>
  <c r="D4861" i="38"/>
  <c r="E4861" i="38"/>
  <c r="D4873" i="38" a="1"/>
  <c r="D4873" i="38"/>
  <c r="E4873" i="38"/>
  <c r="D4885" i="38" a="1"/>
  <c r="D4885" i="38"/>
  <c r="E4885" i="38"/>
  <c r="D4897" i="38" a="1"/>
  <c r="D4897" i="38"/>
  <c r="E4897" i="38"/>
  <c r="D4909" i="38" a="1"/>
  <c r="D4909" i="38"/>
  <c r="E4909" i="38"/>
  <c r="D4921" i="38" a="1"/>
  <c r="D4921" i="38"/>
  <c r="E4921" i="38"/>
  <c r="D4945" i="38" a="1"/>
  <c r="D4945" i="38"/>
  <c r="E4945" i="38"/>
  <c r="D4814" i="38" a="1"/>
  <c r="D4814" i="38"/>
  <c r="E4814" i="38"/>
  <c r="D4826" i="38" a="1"/>
  <c r="D4826" i="38"/>
  <c r="E4826" i="38"/>
  <c r="D4838" i="38" a="1"/>
  <c r="D4838" i="38"/>
  <c r="E4838" i="38"/>
  <c r="D4862" i="38" a="1"/>
  <c r="D4862" i="38"/>
  <c r="E4862" i="38"/>
  <c r="D4874" i="38" a="1"/>
  <c r="D4874" i="38"/>
  <c r="E4874" i="38"/>
  <c r="D4886" i="38" a="1"/>
  <c r="D4886" i="38"/>
  <c r="E4886" i="38"/>
  <c r="D4898" i="38" a="1"/>
  <c r="D4898" i="38"/>
  <c r="E4898" i="38"/>
  <c r="D4910" i="38" a="1"/>
  <c r="D4910" i="38"/>
  <c r="E4910" i="38"/>
  <c r="D4922" i="38" a="1"/>
  <c r="D4922" i="38"/>
  <c r="E4922" i="38"/>
  <c r="D4934" i="38" a="1"/>
  <c r="D4934" i="38"/>
  <c r="E4934" i="38"/>
  <c r="D4946" i="38" a="1"/>
  <c r="D4946" i="38"/>
  <c r="E4946" i="38"/>
  <c r="G4895" i="38" a="1"/>
  <c r="G4895" i="38"/>
  <c r="D4815" i="38" a="1"/>
  <c r="D4815" i="38"/>
  <c r="E4815" i="38"/>
  <c r="D4827" i="38" a="1"/>
  <c r="D4827" i="38"/>
  <c r="E4827" i="38"/>
  <c r="D4839" i="38" a="1"/>
  <c r="D4839" i="38"/>
  <c r="E4839" i="38"/>
  <c r="D4851" i="38" a="1"/>
  <c r="D4851" i="38"/>
  <c r="E4851" i="38"/>
  <c r="D4863" i="38" a="1"/>
  <c r="D4863" i="38"/>
  <c r="E4863" i="38"/>
  <c r="D4875" i="38" a="1"/>
  <c r="D4875" i="38"/>
  <c r="E4875" i="38"/>
  <c r="D4887" i="38" a="1"/>
  <c r="D4887" i="38"/>
  <c r="E4887" i="38"/>
  <c r="D4899" i="38" a="1"/>
  <c r="D4899" i="38"/>
  <c r="E4899" i="38"/>
  <c r="D4911" i="38" a="1"/>
  <c r="D4911" i="38"/>
  <c r="E4911" i="38"/>
  <c r="D4923" i="38" a="1"/>
  <c r="D4923" i="38"/>
  <c r="E4923" i="38"/>
  <c r="D4935" i="38" a="1"/>
  <c r="D4935" i="38"/>
  <c r="E4935" i="38"/>
  <c r="G4894" i="38" a="1"/>
  <c r="G4894" i="38"/>
  <c r="D4816" i="38" a="1"/>
  <c r="D4816" i="38"/>
  <c r="E4816" i="38"/>
  <c r="D4828" i="38" a="1"/>
  <c r="D4828" i="38"/>
  <c r="E4828" i="38"/>
  <c r="D4840" i="38" a="1"/>
  <c r="D4840" i="38"/>
  <c r="E4840" i="38"/>
  <c r="D4852" i="38" a="1"/>
  <c r="D4852" i="38"/>
  <c r="E4852" i="38"/>
  <c r="D4864" i="38" a="1"/>
  <c r="D4864" i="38"/>
  <c r="E4864" i="38"/>
  <c r="D4876" i="38" a="1"/>
  <c r="D4876" i="38"/>
  <c r="E4876" i="38"/>
  <c r="D4888" i="38" a="1"/>
  <c r="D4888" i="38"/>
  <c r="E4888" i="38"/>
  <c r="D4900" i="38" a="1"/>
  <c r="D4900" i="38"/>
  <c r="E4900" i="38"/>
  <c r="D4912" i="38" a="1"/>
  <c r="D4912" i="38"/>
  <c r="E4912" i="38"/>
  <c r="D4924" i="38" a="1"/>
  <c r="D4924" i="38"/>
  <c r="E4924" i="38"/>
  <c r="D4936" i="38" a="1"/>
  <c r="D4936" i="38"/>
  <c r="E4936" i="38"/>
  <c r="G4893" i="38" a="1"/>
  <c r="G4893" i="38"/>
  <c r="D4817" i="38" a="1"/>
  <c r="D4817" i="38"/>
  <c r="E4817" i="38"/>
  <c r="D4829" i="38" a="1"/>
  <c r="D4829" i="38"/>
  <c r="E4829" i="38"/>
  <c r="D4841" i="38" a="1"/>
  <c r="D4841" i="38"/>
  <c r="E4841" i="38"/>
  <c r="D4853" i="38" a="1"/>
  <c r="D4853" i="38"/>
  <c r="E4853" i="38"/>
  <c r="D4865" i="38" a="1"/>
  <c r="D4865" i="38"/>
  <c r="E4865" i="38"/>
  <c r="D4877" i="38" a="1"/>
  <c r="D4877" i="38"/>
  <c r="E4877" i="38"/>
  <c r="D4889" i="38" a="1"/>
  <c r="D4889" i="38"/>
  <c r="E4889" i="38"/>
  <c r="D4901" i="38" a="1"/>
  <c r="D4901" i="38"/>
  <c r="E4901" i="38"/>
  <c r="D4913" i="38" a="1"/>
  <c r="D4913" i="38"/>
  <c r="E4913" i="38"/>
  <c r="D4925" i="38" a="1"/>
  <c r="D4925" i="38"/>
  <c r="E4925" i="38"/>
  <c r="D4937" i="38" a="1"/>
  <c r="D4937" i="38"/>
  <c r="E4937" i="38"/>
  <c r="D4818" i="38" a="1"/>
  <c r="D4818" i="38"/>
  <c r="E4818" i="38"/>
  <c r="D4830" i="38" a="1"/>
  <c r="D4830" i="38"/>
  <c r="E4830" i="38"/>
  <c r="D4842" i="38" a="1"/>
  <c r="D4842" i="38"/>
  <c r="E4842" i="38"/>
  <c r="D4854" i="38" a="1"/>
  <c r="D4854" i="38"/>
  <c r="E4854" i="38"/>
  <c r="D4866" i="38" a="1"/>
  <c r="D4866" i="38"/>
  <c r="E4866" i="38"/>
  <c r="D4878" i="38" a="1"/>
  <c r="D4878" i="38"/>
  <c r="E4878" i="38"/>
  <c r="D4890" i="38" a="1"/>
  <c r="D4890" i="38"/>
  <c r="E4890" i="38"/>
  <c r="D4902" i="38" a="1"/>
  <c r="D4902" i="38"/>
  <c r="E4902" i="38"/>
  <c r="D4914" i="38" a="1"/>
  <c r="D4914" i="38"/>
  <c r="E4914" i="38"/>
  <c r="D4926" i="38" a="1"/>
  <c r="D4926" i="38"/>
  <c r="E4926" i="38"/>
  <c r="D4938" i="38" a="1"/>
  <c r="D4938" i="38"/>
  <c r="E4938" i="38"/>
  <c r="D4808" i="38" a="1"/>
  <c r="D4808" i="38"/>
  <c r="E4808" i="38"/>
  <c r="D4820" i="38" a="1"/>
  <c r="D4820" i="38"/>
  <c r="E4820" i="38"/>
  <c r="D4832" i="38" a="1"/>
  <c r="D4832" i="38"/>
  <c r="E4832" i="38"/>
  <c r="D4844" i="38" a="1"/>
  <c r="D4844" i="38"/>
  <c r="E4844" i="38"/>
  <c r="D4856" i="38" a="1"/>
  <c r="D4856" i="38"/>
  <c r="E4856" i="38"/>
  <c r="D4868" i="38" a="1"/>
  <c r="D4868" i="38"/>
  <c r="E4868" i="38"/>
  <c r="D4880" i="38" a="1"/>
  <c r="D4880" i="38"/>
  <c r="E4880" i="38"/>
  <c r="D4892" i="38" a="1"/>
  <c r="D4892" i="38"/>
  <c r="E4892" i="38"/>
  <c r="D4904" i="38" a="1"/>
  <c r="D4904" i="38"/>
  <c r="E4904" i="38"/>
  <c r="D4916" i="38" a="1"/>
  <c r="D4916" i="38"/>
  <c r="E4916" i="38"/>
  <c r="D4928" i="38" a="1"/>
  <c r="D4928" i="38"/>
  <c r="E4928" i="38"/>
  <c r="D4940" i="38" a="1"/>
  <c r="D4940" i="38"/>
  <c r="E4940" i="38"/>
  <c r="D4809" i="38" a="1"/>
  <c r="D4809" i="38"/>
  <c r="E4809" i="38"/>
  <c r="D4821" i="38" a="1"/>
  <c r="D4821" i="38"/>
  <c r="E4821" i="38"/>
  <c r="D4833" i="38" a="1"/>
  <c r="D4833" i="38"/>
  <c r="E4833" i="38"/>
  <c r="D4845" i="38" a="1"/>
  <c r="D4845" i="38"/>
  <c r="E4845" i="38"/>
  <c r="D4857" i="38" a="1"/>
  <c r="D4857" i="38"/>
  <c r="E4857" i="38"/>
  <c r="D4869" i="38" a="1"/>
  <c r="D4869" i="38"/>
  <c r="E4869" i="38"/>
  <c r="D4881" i="38" a="1"/>
  <c r="D4881" i="38"/>
  <c r="E4881" i="38"/>
  <c r="D4905" i="38" a="1"/>
  <c r="D4905" i="38"/>
  <c r="E4905" i="38"/>
  <c r="D4917" i="38" a="1"/>
  <c r="D4917" i="38"/>
  <c r="E4917" i="38"/>
  <c r="D4929" i="38" a="1"/>
  <c r="D4929" i="38"/>
  <c r="E4929" i="38"/>
  <c r="D4941" i="38" a="1"/>
  <c r="D4941" i="38"/>
  <c r="E4941" i="38"/>
  <c r="D4810" i="38" a="1"/>
  <c r="D4810" i="38"/>
  <c r="E4810" i="38"/>
  <c r="D4822" i="38" a="1"/>
  <c r="D4822" i="38"/>
  <c r="E4822" i="38"/>
  <c r="D4834" i="38" a="1"/>
  <c r="D4834" i="38"/>
  <c r="E4834" i="38"/>
  <c r="D4846" i="38" a="1"/>
  <c r="D4846" i="38"/>
  <c r="E4846" i="38"/>
  <c r="D4858" i="38" a="1"/>
  <c r="D4858" i="38"/>
  <c r="E4858" i="38"/>
  <c r="D4870" i="38" a="1"/>
  <c r="D4870" i="38"/>
  <c r="E4870" i="38"/>
  <c r="D4882" i="38" a="1"/>
  <c r="D4882" i="38"/>
  <c r="E4882" i="38"/>
  <c r="D4906" i="38" a="1"/>
  <c r="D4906" i="38"/>
  <c r="E4906" i="38"/>
  <c r="D4918" i="38" a="1"/>
  <c r="D4918" i="38"/>
  <c r="E4918" i="38"/>
  <c r="D4930" i="38" a="1"/>
  <c r="D4930" i="38"/>
  <c r="E4930" i="38"/>
  <c r="D4942" i="38" a="1"/>
  <c r="D4942" i="38"/>
  <c r="E4942" i="38"/>
  <c r="D4811" i="38" a="1"/>
  <c r="D4811" i="38"/>
  <c r="E4811" i="38"/>
  <c r="D4823" i="38" a="1"/>
  <c r="D4823" i="38"/>
  <c r="E4823" i="38"/>
  <c r="D4835" i="38" a="1"/>
  <c r="D4835" i="38"/>
  <c r="E4835" i="38"/>
  <c r="D4847" i="38" a="1"/>
  <c r="D4847" i="38"/>
  <c r="E4847" i="38"/>
  <c r="D4859" i="38" a="1"/>
  <c r="D4859" i="38"/>
  <c r="D4871" i="38" a="1"/>
  <c r="D4871" i="38"/>
  <c r="E4871" i="38"/>
  <c r="D4883" i="38" a="1"/>
  <c r="D4883" i="38"/>
  <c r="E4883" i="38"/>
  <c r="D4907" i="38" a="1"/>
  <c r="D4907" i="38"/>
  <c r="E4907" i="38"/>
  <c r="D4919" i="38" a="1"/>
  <c r="D4919" i="38"/>
  <c r="E4919" i="38"/>
  <c r="D4931" i="38" a="1"/>
  <c r="D4931" i="38"/>
  <c r="E4931" i="38"/>
  <c r="D4943" i="38" a="1"/>
  <c r="D4943" i="38"/>
  <c r="E4943" i="38"/>
  <c r="D4579" i="38" a="1"/>
  <c r="D4579" i="38"/>
  <c r="G869" i="38" a="1"/>
  <c r="G869" i="38"/>
  <c r="H869" i="38"/>
  <c r="D869" i="38" a="1"/>
  <c r="D869" i="38"/>
  <c r="E869" i="38"/>
  <c r="D4402" i="38" a="1"/>
  <c r="D4402" i="38"/>
  <c r="E4402" i="38"/>
  <c r="D4414" i="38" a="1"/>
  <c r="D4414" i="38"/>
  <c r="E4414" i="38"/>
  <c r="D4426" i="38" a="1"/>
  <c r="D4426" i="38"/>
  <c r="E4426" i="38"/>
  <c r="D4438" i="38" a="1"/>
  <c r="D4438" i="38"/>
  <c r="E4438" i="38"/>
  <c r="G4325" i="38" a="1"/>
  <c r="G4325" i="38"/>
  <c r="D4355" i="38" a="1"/>
  <c r="D4355" i="38"/>
  <c r="E4355" i="38"/>
  <c r="D4367" i="38" a="1"/>
  <c r="D4367" i="38"/>
  <c r="E4367" i="38"/>
  <c r="D4379" i="38" a="1"/>
  <c r="D4379" i="38"/>
  <c r="E4379" i="38"/>
  <c r="D4391" i="38" a="1"/>
  <c r="D4391" i="38"/>
  <c r="E4391" i="38"/>
  <c r="D4403" i="38" a="1"/>
  <c r="D4403" i="38"/>
  <c r="E4403" i="38"/>
  <c r="D4415" i="38" a="1"/>
  <c r="D4415" i="38"/>
  <c r="E4415" i="38"/>
  <c r="D4427" i="38" a="1"/>
  <c r="D4427" i="38"/>
  <c r="E4427" i="38"/>
  <c r="D4356" i="38" a="1"/>
  <c r="D4356" i="38"/>
  <c r="E4356" i="38"/>
  <c r="D4368" i="38" a="1"/>
  <c r="D4368" i="38"/>
  <c r="E4368" i="38"/>
  <c r="D4380" i="38" a="1"/>
  <c r="D4380" i="38"/>
  <c r="E4380" i="38"/>
  <c r="D4392" i="38" a="1"/>
  <c r="D4392" i="38"/>
  <c r="E4392" i="38"/>
  <c r="D4404" i="38" a="1"/>
  <c r="D4404" i="38"/>
  <c r="E4404" i="38"/>
  <c r="D4416" i="38" a="1"/>
  <c r="D4416" i="38"/>
  <c r="E4416" i="38"/>
  <c r="D4428" i="38" a="1"/>
  <c r="D4428" i="38"/>
  <c r="E4428" i="38"/>
  <c r="G4410" i="38" a="1"/>
  <c r="G4410" i="38"/>
  <c r="D4333" i="38" a="1"/>
  <c r="D4333" i="38"/>
  <c r="E4333" i="38"/>
  <c r="D4345" i="38" a="1"/>
  <c r="D4345" i="38"/>
  <c r="E4345" i="38"/>
  <c r="D4357" i="38" a="1"/>
  <c r="D4357" i="38"/>
  <c r="E4357" i="38"/>
  <c r="D4369" i="38" a="1"/>
  <c r="D4369" i="38"/>
  <c r="E4369" i="38"/>
  <c r="D4381" i="38" a="1"/>
  <c r="D4381" i="38"/>
  <c r="E4381" i="38"/>
  <c r="D4393" i="38" a="1"/>
  <c r="D4393" i="38"/>
  <c r="E4393" i="38"/>
  <c r="D4405" i="38" a="1"/>
  <c r="D4405" i="38"/>
  <c r="E4405" i="38"/>
  <c r="D4417" i="38" a="1"/>
  <c r="D4417" i="38"/>
  <c r="E4417" i="38"/>
  <c r="D4429" i="38" a="1"/>
  <c r="D4429" i="38"/>
  <c r="E4429" i="38"/>
  <c r="G4409" i="38" a="1"/>
  <c r="G4409" i="38"/>
  <c r="D4346" i="38" a="1"/>
  <c r="D4346" i="38"/>
  <c r="E4346" i="38"/>
  <c r="D4358" i="38" a="1"/>
  <c r="D4358" i="38"/>
  <c r="E4358" i="38"/>
  <c r="D4370" i="38" a="1"/>
  <c r="D4370" i="38"/>
  <c r="E4370" i="38"/>
  <c r="D4382" i="38" a="1"/>
  <c r="D4382" i="38"/>
  <c r="E4382" i="38"/>
  <c r="D4394" i="38" a="1"/>
  <c r="D4394" i="38"/>
  <c r="E4394" i="38"/>
  <c r="D4406" i="38" a="1"/>
  <c r="D4406" i="38"/>
  <c r="E4406" i="38"/>
  <c r="D4430" i="38" a="1"/>
  <c r="D4430" i="38"/>
  <c r="E4430" i="38"/>
  <c r="G4396" i="38" a="1"/>
  <c r="G4396" i="38"/>
  <c r="D4323" i="38" a="1"/>
  <c r="D4323" i="38"/>
  <c r="E4323" i="38"/>
  <c r="D4335" i="38" a="1"/>
  <c r="D4335" i="38"/>
  <c r="E4335" i="38"/>
  <c r="D4347" i="38" a="1"/>
  <c r="D4347" i="38"/>
  <c r="E4347" i="38"/>
  <c r="D4359" i="38" a="1"/>
  <c r="D4359" i="38"/>
  <c r="E4359" i="38"/>
  <c r="D4371" i="38" a="1"/>
  <c r="D4371" i="38"/>
  <c r="E4371" i="38"/>
  <c r="D4383" i="38" a="1"/>
  <c r="D4383" i="38"/>
  <c r="E4383" i="38"/>
  <c r="D4395" i="38" a="1"/>
  <c r="D4395" i="38"/>
  <c r="E4395" i="38"/>
  <c r="D4407" i="38" a="1"/>
  <c r="D4407" i="38"/>
  <c r="E4407" i="38"/>
  <c r="D4419" i="38" a="1"/>
  <c r="D4419" i="38"/>
  <c r="E4419" i="38"/>
  <c r="D4431" i="38" a="1"/>
  <c r="D4431" i="38"/>
  <c r="E4431" i="38"/>
  <c r="D4324" i="38" a="1"/>
  <c r="D4324" i="38"/>
  <c r="E4324" i="38"/>
  <c r="D4336" i="38" a="1"/>
  <c r="D4336" i="38"/>
  <c r="E4336" i="38"/>
  <c r="D4348" i="38" a="1"/>
  <c r="D4348" i="38"/>
  <c r="E4348" i="38"/>
  <c r="D4360" i="38" a="1"/>
  <c r="D4360" i="38"/>
  <c r="E4360" i="38"/>
  <c r="D4372" i="38" a="1"/>
  <c r="D4372" i="38"/>
  <c r="E4372" i="38"/>
  <c r="D4384" i="38" a="1"/>
  <c r="D4384" i="38"/>
  <c r="E4384" i="38"/>
  <c r="D4408" i="38" a="1"/>
  <c r="D4408" i="38"/>
  <c r="E4408" i="38"/>
  <c r="D4420" i="38" a="1"/>
  <c r="D4420" i="38"/>
  <c r="E4420" i="38"/>
  <c r="D4432" i="38" a="1"/>
  <c r="D4432" i="38"/>
  <c r="E4432" i="38"/>
  <c r="D4337" i="38" a="1"/>
  <c r="D4337" i="38"/>
  <c r="E4337" i="38"/>
  <c r="D4349" i="38" a="1"/>
  <c r="D4349" i="38"/>
  <c r="E4349" i="38"/>
  <c r="D4361" i="38" a="1"/>
  <c r="D4361" i="38"/>
  <c r="E4361" i="38"/>
  <c r="D4373" i="38" a="1"/>
  <c r="D4373" i="38"/>
  <c r="E4373" i="38"/>
  <c r="D4385" i="38" a="1"/>
  <c r="D4385" i="38"/>
  <c r="E4385" i="38"/>
  <c r="D4397" i="38" a="1"/>
  <c r="D4397" i="38"/>
  <c r="E4397" i="38"/>
  <c r="D4421" i="38" a="1"/>
  <c r="D4421" i="38"/>
  <c r="E4421" i="38"/>
  <c r="D4433" i="38" a="1"/>
  <c r="D4433" i="38"/>
  <c r="E4433" i="38"/>
  <c r="D4326" i="38" a="1"/>
  <c r="D4326" i="38"/>
  <c r="E4326" i="38"/>
  <c r="D4338" i="38" a="1"/>
  <c r="D4338" i="38"/>
  <c r="E4338" i="38"/>
  <c r="D4350" i="38" a="1"/>
  <c r="D4350" i="38"/>
  <c r="E4350" i="38"/>
  <c r="D4362" i="38" a="1"/>
  <c r="D4362" i="38"/>
  <c r="E4362" i="38"/>
  <c r="D4374" i="38" a="1"/>
  <c r="D4374" i="38"/>
  <c r="E4374" i="38"/>
  <c r="D4386" i="38" a="1"/>
  <c r="D4386" i="38"/>
  <c r="E4386" i="38"/>
  <c r="D4398" i="38" a="1"/>
  <c r="D4398" i="38"/>
  <c r="E4398" i="38"/>
  <c r="D4422" i="38" a="1"/>
  <c r="D4422" i="38"/>
  <c r="E4422" i="38"/>
  <c r="D4434" i="38" a="1"/>
  <c r="D4434" i="38"/>
  <c r="E4434" i="38"/>
  <c r="G4376" i="38" a="1"/>
  <c r="G4376" i="38"/>
  <c r="D4327" i="38" a="1"/>
  <c r="D4327" i="38"/>
  <c r="E4327" i="38"/>
  <c r="D4339" i="38" a="1"/>
  <c r="D4339" i="38"/>
  <c r="E4339" i="38"/>
  <c r="D4351" i="38" a="1"/>
  <c r="D4351" i="38"/>
  <c r="E4351" i="38"/>
  <c r="D4363" i="38" a="1"/>
  <c r="D4363" i="38"/>
  <c r="E4363" i="38"/>
  <c r="D4375" i="38" a="1"/>
  <c r="D4375" i="38"/>
  <c r="E4375" i="38"/>
  <c r="D4387" i="38" a="1"/>
  <c r="D4387" i="38"/>
  <c r="E4387" i="38"/>
  <c r="D4399" i="38" a="1"/>
  <c r="D4399" i="38"/>
  <c r="E4399" i="38"/>
  <c r="D4411" i="38" a="1"/>
  <c r="D4411" i="38"/>
  <c r="E4411" i="38"/>
  <c r="D4435" i="38" a="1"/>
  <c r="D4435" i="38"/>
  <c r="E4435" i="38"/>
  <c r="D4328" i="38" a="1"/>
  <c r="D4328" i="38"/>
  <c r="E4328" i="38"/>
  <c r="D4340" i="38" a="1"/>
  <c r="D4340" i="38"/>
  <c r="E4340" i="38"/>
  <c r="D4352" i="38" a="1"/>
  <c r="D4352" i="38"/>
  <c r="E4352" i="38"/>
  <c r="D4364" i="38" a="1"/>
  <c r="D4364" i="38"/>
  <c r="E4364" i="38"/>
  <c r="D4388" i="38" a="1"/>
  <c r="D4388" i="38"/>
  <c r="E4388" i="38"/>
  <c r="D4400" i="38" a="1"/>
  <c r="D4400" i="38"/>
  <c r="E4400" i="38"/>
  <c r="D4412" i="38" a="1"/>
  <c r="D4412" i="38"/>
  <c r="E4412" i="38"/>
  <c r="D4436" i="38" a="1"/>
  <c r="D4436" i="38"/>
  <c r="E4436" i="38"/>
  <c r="G4437" i="38" a="1"/>
  <c r="G4437" i="38"/>
  <c r="H4437" i="38"/>
  <c r="G4353" i="38" a="1"/>
  <c r="G4353" i="38"/>
  <c r="D4329" i="38" a="1"/>
  <c r="D4329" i="38"/>
  <c r="E4329" i="38"/>
  <c r="D4341" i="38" a="1"/>
  <c r="D4341" i="38"/>
  <c r="E4341" i="38"/>
  <c r="D4365" i="38" a="1"/>
  <c r="D4365" i="38"/>
  <c r="E4365" i="38"/>
  <c r="D4377" i="38" a="1"/>
  <c r="D4377" i="38"/>
  <c r="E4377" i="38"/>
  <c r="D4389" i="38" a="1"/>
  <c r="D4389" i="38"/>
  <c r="E4389" i="38"/>
  <c r="D4401" i="38" a="1"/>
  <c r="D4401" i="38"/>
  <c r="E4401" i="38"/>
  <c r="D4413" i="38" a="1"/>
  <c r="D4413" i="38"/>
  <c r="E4413" i="38"/>
  <c r="D4425" i="38" a="1"/>
  <c r="D4425" i="38"/>
  <c r="E4425" i="38"/>
  <c r="G2890" i="38" a="1"/>
  <c r="G2890" i="38"/>
  <c r="H2890" i="38"/>
  <c r="G687" i="38" a="1"/>
  <c r="G687" i="38"/>
  <c r="G1916" i="38" a="1"/>
  <c r="G1916" i="38"/>
  <c r="D1916" i="38" a="1"/>
  <c r="D1916" i="38"/>
  <c r="G1062" i="38" a="1"/>
  <c r="G1062" i="38"/>
  <c r="H1062" i="38"/>
  <c r="D1062" i="38" a="1"/>
  <c r="D1062" i="38"/>
  <c r="E1062" i="38"/>
  <c r="G1231" i="38" a="1"/>
  <c r="G1231" i="38"/>
  <c r="D1231" i="38" a="1"/>
  <c r="D1231" i="38"/>
  <c r="E28" i="38"/>
  <c r="D17" i="38"/>
  <c r="E17" i="38"/>
  <c r="E51" i="38"/>
  <c r="D49" i="38"/>
  <c r="E49" i="38"/>
  <c r="D129" i="38"/>
  <c r="E129" i="38"/>
  <c r="E201" i="38"/>
  <c r="E954" i="38"/>
  <c r="D900" i="38"/>
  <c r="E900" i="38"/>
  <c r="E1355" i="38"/>
  <c r="D1331" i="38"/>
  <c r="E1331" i="38"/>
  <c r="E1058" i="38"/>
  <c r="D1047" i="38"/>
  <c r="E1047" i="38"/>
  <c r="E1587" i="38"/>
  <c r="D1586" i="38"/>
  <c r="E1586" i="38"/>
  <c r="E2342" i="38"/>
  <c r="D2315" i="38"/>
  <c r="E2315" i="38"/>
  <c r="G739" i="38" a="1"/>
  <c r="G739" i="38"/>
  <c r="H739" i="38"/>
  <c r="D739" i="38" a="1"/>
  <c r="D739" i="38"/>
  <c r="E739" i="38"/>
  <c r="G319" i="38" a="1"/>
  <c r="G319" i="38"/>
  <c r="H319" i="38"/>
  <c r="D319" i="38" a="1"/>
  <c r="D319" i="38"/>
  <c r="G4710" i="38" a="1"/>
  <c r="G4710" i="38"/>
  <c r="G4709" i="38" a="1"/>
  <c r="G4709" i="38"/>
  <c r="G4708" i="38" a="1"/>
  <c r="G4708" i="38"/>
  <c r="G4707" i="38" a="1"/>
  <c r="G4707" i="38"/>
  <c r="G4696" i="38" a="1"/>
  <c r="G4696" i="38"/>
  <c r="G4695" i="38" a="1"/>
  <c r="G4695" i="38"/>
  <c r="G4694" i="38" a="1"/>
  <c r="G4694" i="38"/>
  <c r="G4693" i="38" a="1"/>
  <c r="G4693" i="38"/>
  <c r="G4679" i="38" a="1"/>
  <c r="G4679" i="38"/>
  <c r="G4667" i="38" a="1"/>
  <c r="G4667" i="38"/>
  <c r="G4666" i="38" a="1"/>
  <c r="G4666" i="38"/>
  <c r="G4653" i="38" a="1"/>
  <c r="G4653" i="38"/>
  <c r="G4652" i="38" a="1"/>
  <c r="G4652" i="38"/>
  <c r="G4651" i="38" a="1"/>
  <c r="G4651" i="38"/>
  <c r="G4639" i="38" a="1"/>
  <c r="G4639" i="38"/>
  <c r="G4638" i="38" a="1"/>
  <c r="G4638" i="38"/>
  <c r="G4637" i="38" a="1"/>
  <c r="G4637" i="38"/>
  <c r="G4596" i="38" a="1"/>
  <c r="G4596" i="38"/>
  <c r="G4595" i="38" a="1"/>
  <c r="G4595" i="38"/>
  <c r="G4582" i="38" a="1"/>
  <c r="G4582" i="38"/>
  <c r="G4581" i="38" a="1"/>
  <c r="G4581" i="38"/>
  <c r="G4568" i="38" a="1"/>
  <c r="G4568" i="38"/>
  <c r="G4567" i="38" a="1"/>
  <c r="G4567" i="38"/>
  <c r="G4665" i="38" a="1"/>
  <c r="G4665" i="38"/>
  <c r="G3765" i="38" a="1"/>
  <c r="G3765" i="38"/>
  <c r="H3765" i="38"/>
  <c r="G3762" i="38" a="1"/>
  <c r="G3762" i="38"/>
  <c r="G3752" i="38" a="1"/>
  <c r="G3752" i="38"/>
  <c r="G3738" i="38" a="1"/>
  <c r="G3738" i="38"/>
  <c r="G3737" i="38" a="1"/>
  <c r="G3737" i="38"/>
  <c r="G3723" i="38" a="1"/>
  <c r="G3723" i="38"/>
  <c r="G3710" i="38" a="1"/>
  <c r="G3710" i="38"/>
  <c r="G3442" i="38" a="1"/>
  <c r="G3442" i="38"/>
  <c r="G3439" i="38" a="1"/>
  <c r="G3439" i="38"/>
  <c r="G3438" i="38" a="1"/>
  <c r="G3438" i="38"/>
  <c r="G3410" i="38" a="1"/>
  <c r="G3410" i="38"/>
  <c r="G3397" i="38" a="1"/>
  <c r="G3397" i="38"/>
  <c r="G3396" i="38" a="1"/>
  <c r="G3396" i="38"/>
  <c r="G3374" i="38" a="1"/>
  <c r="G3374" i="38"/>
  <c r="G3373" i="38" a="1"/>
  <c r="G3373" i="38"/>
  <c r="G3372" i="38" a="1"/>
  <c r="G3372" i="38"/>
  <c r="G3369" i="38" a="1"/>
  <c r="G3369" i="38"/>
  <c r="G3368" i="38" a="1"/>
  <c r="G3368" i="38"/>
  <c r="G3344" i="38" a="1"/>
  <c r="G3344" i="38"/>
  <c r="G3341" i="38" a="1"/>
  <c r="G3341" i="38"/>
  <c r="G3340" i="38" a="1"/>
  <c r="G3340" i="38"/>
  <c r="G3312" i="38" a="1"/>
  <c r="G3312" i="38"/>
  <c r="G3299" i="38" a="1"/>
  <c r="G3299" i="38"/>
  <c r="G3298" i="38" a="1"/>
  <c r="G3298" i="38"/>
  <c r="G3276" i="38" a="1"/>
  <c r="G3276" i="38"/>
  <c r="G3275" i="38" a="1"/>
  <c r="G3275" i="38"/>
  <c r="G3274" i="38" a="1"/>
  <c r="G3274" i="38"/>
  <c r="G3271" i="38" a="1"/>
  <c r="G3271" i="38"/>
  <c r="G3270" i="38" a="1"/>
  <c r="G3270" i="38"/>
  <c r="G738" i="38" a="1"/>
  <c r="G738" i="38"/>
  <c r="G737" i="38" a="1"/>
  <c r="G737" i="38"/>
  <c r="G736" i="38" a="1"/>
  <c r="G736" i="38"/>
  <c r="G735" i="38" a="1"/>
  <c r="G735" i="38"/>
  <c r="G734" i="38" a="1"/>
  <c r="G734" i="38"/>
  <c r="G733" i="38" a="1"/>
  <c r="G733" i="38"/>
  <c r="G732" i="38" a="1"/>
  <c r="G732" i="38"/>
  <c r="G731" i="38" a="1"/>
  <c r="G731" i="38"/>
  <c r="G730" i="38" a="1"/>
  <c r="G730" i="38"/>
  <c r="G729" i="38" a="1"/>
  <c r="G729" i="38"/>
  <c r="G728" i="38" a="1"/>
  <c r="G728" i="38"/>
  <c r="G727" i="38" a="1"/>
  <c r="G727" i="38"/>
  <c r="G726" i="38" a="1"/>
  <c r="G726" i="38"/>
  <c r="G725" i="38" a="1"/>
  <c r="G725" i="38"/>
  <c r="G724" i="38" a="1"/>
  <c r="G724" i="38"/>
  <c r="G723" i="38" a="1"/>
  <c r="G723" i="38"/>
  <c r="G722" i="38" a="1"/>
  <c r="G722" i="38"/>
  <c r="G721" i="38" a="1"/>
  <c r="G721" i="38"/>
  <c r="G720" i="38" a="1"/>
  <c r="G720" i="38"/>
  <c r="G719" i="38" a="1"/>
  <c r="G719" i="38"/>
  <c r="G718" i="38" a="1"/>
  <c r="G718" i="38"/>
  <c r="G717" i="38" a="1"/>
  <c r="G717" i="38"/>
  <c r="G716" i="38" a="1"/>
  <c r="G716" i="38"/>
  <c r="G715" i="38" a="1"/>
  <c r="G715" i="38"/>
  <c r="G714" i="38" a="1"/>
  <c r="G714" i="38"/>
  <c r="G713" i="38" a="1"/>
  <c r="G713" i="38"/>
  <c r="G712" i="38" a="1"/>
  <c r="G712" i="38"/>
  <c r="G711" i="38" a="1"/>
  <c r="G711" i="38"/>
  <c r="G710" i="38" a="1"/>
  <c r="G710" i="38"/>
  <c r="G709" i="38" a="1"/>
  <c r="G709" i="38"/>
  <c r="G708" i="38" a="1"/>
  <c r="G708" i="38"/>
  <c r="G707" i="38" a="1"/>
  <c r="G707" i="38"/>
  <c r="G706" i="38" a="1"/>
  <c r="G706" i="38"/>
  <c r="G705" i="38" a="1"/>
  <c r="G705" i="38"/>
  <c r="G704" i="38" a="1"/>
  <c r="G704" i="38"/>
  <c r="G703" i="38" a="1"/>
  <c r="G703" i="38"/>
  <c r="G702" i="38" a="1"/>
  <c r="G702" i="38"/>
  <c r="G701" i="38" a="1"/>
  <c r="G701" i="38"/>
  <c r="G700" i="38" a="1"/>
  <c r="G700" i="38"/>
  <c r="G699" i="38" a="1"/>
  <c r="G699" i="38"/>
  <c r="G698" i="38" a="1"/>
  <c r="G698" i="38"/>
  <c r="G697" i="38" a="1"/>
  <c r="G697" i="38"/>
  <c r="G696" i="38" a="1"/>
  <c r="G696" i="38"/>
  <c r="G695" i="38" a="1"/>
  <c r="G695" i="38"/>
  <c r="G694" i="38" a="1"/>
  <c r="G694" i="38"/>
  <c r="G693" i="38" a="1"/>
  <c r="G693" i="38"/>
  <c r="G692" i="38" a="1"/>
  <c r="G692" i="38"/>
  <c r="G691" i="38" a="1"/>
  <c r="G691" i="38"/>
  <c r="G690" i="38" a="1"/>
  <c r="G690" i="38"/>
  <c r="G689" i="38" a="1"/>
  <c r="G689" i="38"/>
  <c r="G688" i="38" a="1"/>
  <c r="G688" i="38"/>
  <c r="G686" i="38" a="1"/>
  <c r="G686" i="38"/>
  <c r="G685" i="38" a="1"/>
  <c r="G685" i="38"/>
  <c r="G684" i="38" a="1"/>
  <c r="G684" i="38"/>
  <c r="G683" i="38" a="1"/>
  <c r="G683" i="38"/>
  <c r="G682" i="38" a="1"/>
  <c r="G682" i="38"/>
  <c r="G681" i="38" a="1"/>
  <c r="G681" i="38"/>
  <c r="G680" i="38" a="1"/>
  <c r="G680" i="38"/>
  <c r="G679" i="38" a="1"/>
  <c r="G679" i="38"/>
  <c r="G678" i="38" a="1"/>
  <c r="G678" i="38"/>
  <c r="G677" i="38" a="1"/>
  <c r="G677" i="38"/>
  <c r="G676" i="38" a="1"/>
  <c r="G676" i="38"/>
  <c r="G675" i="38" a="1"/>
  <c r="G675" i="38"/>
  <c r="G674" i="38" a="1"/>
  <c r="G674" i="38"/>
  <c r="G673" i="38" a="1"/>
  <c r="G673" i="38"/>
  <c r="G672" i="38" a="1"/>
  <c r="G672" i="38"/>
  <c r="G671" i="38" a="1"/>
  <c r="G671" i="38"/>
  <c r="G670" i="38" a="1"/>
  <c r="G670" i="38"/>
  <c r="G669" i="38" a="1"/>
  <c r="G669" i="38"/>
  <c r="G668" i="38" a="1"/>
  <c r="G668" i="38"/>
  <c r="G667" i="38" a="1"/>
  <c r="G667" i="38"/>
  <c r="G128" i="38" a="1"/>
  <c r="G128" i="38"/>
  <c r="G127" i="38" a="1"/>
  <c r="G127" i="38"/>
  <c r="G126" i="38" a="1"/>
  <c r="G126" i="38"/>
  <c r="G125" i="38" a="1"/>
  <c r="G125" i="38"/>
  <c r="G124" i="38" a="1"/>
  <c r="G124" i="38"/>
  <c r="G123" i="38" a="1"/>
  <c r="G123" i="38"/>
  <c r="G122" i="38" a="1"/>
  <c r="G122" i="38"/>
  <c r="G121" i="38" a="1"/>
  <c r="G121" i="38"/>
  <c r="G120" i="38" a="1"/>
  <c r="G120" i="38"/>
  <c r="G119" i="38" a="1"/>
  <c r="G119" i="38"/>
  <c r="G118" i="38" a="1"/>
  <c r="G118" i="38"/>
  <c r="G117" i="38" a="1"/>
  <c r="G117" i="38"/>
  <c r="G116" i="38" a="1"/>
  <c r="G116" i="38"/>
  <c r="G115" i="38" a="1"/>
  <c r="G115" i="38"/>
  <c r="G114" i="38" a="1"/>
  <c r="G114" i="38"/>
  <c r="G113" i="38" a="1"/>
  <c r="G113" i="38"/>
  <c r="G112" i="38" a="1"/>
  <c r="G112" i="38"/>
  <c r="G111" i="38" a="1"/>
  <c r="G111" i="38"/>
  <c r="G110" i="38" a="1"/>
  <c r="G110" i="38"/>
  <c r="G109" i="38" a="1"/>
  <c r="G109" i="38"/>
  <c r="G108" i="38" a="1"/>
  <c r="G108" i="38"/>
  <c r="G107" i="38" a="1"/>
  <c r="G107" i="38"/>
  <c r="G106" i="38" a="1"/>
  <c r="G106" i="38"/>
  <c r="G105" i="38" a="1"/>
  <c r="G105" i="38"/>
  <c r="G104" i="38" a="1"/>
  <c r="G104" i="38"/>
  <c r="G103" i="38" a="1"/>
  <c r="G103" i="38"/>
  <c r="G102" i="38" a="1"/>
  <c r="G102" i="38"/>
  <c r="G101" i="38" a="1"/>
  <c r="G101" i="38"/>
  <c r="G100" i="38" a="1"/>
  <c r="G100" i="38"/>
  <c r="G99" i="38" a="1"/>
  <c r="G99" i="38"/>
  <c r="G98" i="38" a="1"/>
  <c r="G98" i="38"/>
  <c r="G97" i="38" a="1"/>
  <c r="G97" i="38"/>
  <c r="G96" i="38" a="1"/>
  <c r="G96" i="38"/>
  <c r="G95" i="38" a="1"/>
  <c r="G95" i="38"/>
  <c r="G94" i="38" a="1"/>
  <c r="G94" i="38"/>
  <c r="G93" i="38" a="1"/>
  <c r="G93" i="38"/>
  <c r="G92" i="38" a="1"/>
  <c r="G92" i="38"/>
  <c r="G91" i="38" a="1"/>
  <c r="G91" i="38"/>
  <c r="G90" i="38" a="1"/>
  <c r="G90" i="38"/>
  <c r="G89" i="38" a="1"/>
  <c r="G89" i="38"/>
  <c r="G88" i="38" a="1"/>
  <c r="G88" i="38"/>
  <c r="G87" i="38" a="1"/>
  <c r="G87" i="38"/>
  <c r="G86" i="38" a="1"/>
  <c r="G86" i="38"/>
  <c r="G85" i="38" a="1"/>
  <c r="G85" i="38"/>
  <c r="G84" i="38" a="1"/>
  <c r="G84" i="38"/>
  <c r="G83" i="38" a="1"/>
  <c r="G83" i="38"/>
  <c r="G82" i="38" a="1"/>
  <c r="G82" i="38"/>
  <c r="G81" i="38" a="1"/>
  <c r="G81" i="38"/>
  <c r="G80" i="38" a="1"/>
  <c r="G80" i="38"/>
  <c r="G79" i="38" a="1"/>
  <c r="G79" i="38"/>
  <c r="G78" i="38" a="1"/>
  <c r="G78" i="38"/>
  <c r="G77" i="38" a="1"/>
  <c r="G77" i="38"/>
  <c r="G76" i="38" a="1"/>
  <c r="G76" i="38"/>
  <c r="G75" i="38" a="1"/>
  <c r="G75" i="38"/>
  <c r="G74" i="38" a="1"/>
  <c r="G74" i="38"/>
  <c r="G73" i="38" a="1"/>
  <c r="G73" i="38"/>
  <c r="G72" i="38" a="1"/>
  <c r="G72" i="38"/>
  <c r="G71" i="38" a="1"/>
  <c r="G71" i="38"/>
  <c r="G70" i="38" a="1"/>
  <c r="G70" i="38"/>
  <c r="G69" i="38" a="1"/>
  <c r="G69" i="38"/>
  <c r="G68" i="38" a="1"/>
  <c r="G68" i="38"/>
  <c r="G67" i="38" a="1"/>
  <c r="G67" i="38"/>
  <c r="G66" i="38" a="1"/>
  <c r="G66" i="38"/>
  <c r="G65" i="38" a="1"/>
  <c r="G65" i="38"/>
  <c r="G64" i="38" a="1"/>
  <c r="G64" i="38"/>
  <c r="G63" i="38" a="1"/>
  <c r="G63" i="38"/>
  <c r="G62" i="38" a="1"/>
  <c r="G62" i="38"/>
  <c r="G61" i="38" a="1"/>
  <c r="G61" i="38"/>
  <c r="G60" i="38" a="1"/>
  <c r="G60" i="38"/>
  <c r="G59" i="38" a="1"/>
  <c r="G59" i="38"/>
  <c r="G58" i="38" a="1"/>
  <c r="G58" i="38"/>
  <c r="G57" i="38" a="1"/>
  <c r="G57" i="38"/>
  <c r="G55" i="38" a="1"/>
  <c r="G55" i="38"/>
  <c r="G54" i="38" a="1"/>
  <c r="G54" i="38"/>
  <c r="G53" i="38" a="1"/>
  <c r="G53" i="38"/>
  <c r="G52" i="38" a="1"/>
  <c r="G52" i="38"/>
  <c r="G51" i="38" a="1"/>
  <c r="G51" i="38"/>
  <c r="G323" i="38" a="1"/>
  <c r="G323" i="38"/>
  <c r="G325" i="38" a="1"/>
  <c r="G325" i="38"/>
  <c r="G326" i="38" a="1"/>
  <c r="G326" i="38"/>
  <c r="G328" i="38" a="1"/>
  <c r="G328" i="38"/>
  <c r="G330" i="38" a="1"/>
  <c r="G330" i="38"/>
  <c r="G331" i="38" a="1"/>
  <c r="G331" i="38"/>
  <c r="G332" i="38" a="1"/>
  <c r="G332" i="38"/>
  <c r="G333" i="38" a="1"/>
  <c r="G333" i="38"/>
  <c r="G334" i="38" a="1"/>
  <c r="G334" i="38"/>
  <c r="G335" i="38" a="1"/>
  <c r="G335" i="38"/>
  <c r="G339" i="38" a="1"/>
  <c r="G339" i="38"/>
  <c r="G340" i="38" a="1"/>
  <c r="G340" i="38"/>
  <c r="G341" i="38" a="1"/>
  <c r="G341" i="38"/>
  <c r="G342" i="38" a="1"/>
  <c r="G342" i="38"/>
  <c r="G343" i="38" a="1"/>
  <c r="G343" i="38"/>
  <c r="G344" i="38" a="1"/>
  <c r="G344" i="38"/>
  <c r="G345" i="38" a="1"/>
  <c r="G345" i="38"/>
  <c r="G346" i="38" a="1"/>
  <c r="G346" i="38"/>
  <c r="G347" i="38" a="1"/>
  <c r="G347" i="38"/>
  <c r="G350" i="38" a="1"/>
  <c r="G350" i="38"/>
  <c r="G351" i="38" a="1"/>
  <c r="G351" i="38"/>
  <c r="G352" i="38" a="1"/>
  <c r="G352" i="38"/>
  <c r="G353" i="38" a="1"/>
  <c r="G353" i="38"/>
  <c r="G354" i="38" a="1"/>
  <c r="G354" i="38"/>
  <c r="G355" i="38" a="1"/>
  <c r="G355" i="38"/>
  <c r="G356" i="38" a="1"/>
  <c r="G356" i="38"/>
  <c r="G357" i="38" a="1"/>
  <c r="G357" i="38"/>
  <c r="G358" i="38" a="1"/>
  <c r="G358" i="38"/>
  <c r="G359" i="38" a="1"/>
  <c r="G359" i="38"/>
  <c r="G360" i="38" a="1"/>
  <c r="G360" i="38"/>
  <c r="G361" i="38" a="1"/>
  <c r="G361" i="38"/>
  <c r="G362" i="38" a="1"/>
  <c r="G362" i="38"/>
  <c r="G364" i="38" a="1"/>
  <c r="G364" i="38"/>
  <c r="G365" i="38" a="1"/>
  <c r="G365" i="38"/>
  <c r="G367" i="38" a="1"/>
  <c r="G367" i="38"/>
  <c r="G368" i="38" a="1"/>
  <c r="G368" i="38"/>
  <c r="G369" i="38" a="1"/>
  <c r="G369" i="38"/>
  <c r="G370" i="38" a="1"/>
  <c r="G370" i="38"/>
  <c r="G371" i="38" a="1"/>
  <c r="G371" i="38"/>
  <c r="G372" i="38" a="1"/>
  <c r="G372" i="38"/>
  <c r="G374" i="38" a="1"/>
  <c r="G374" i="38"/>
  <c r="G375" i="38" a="1"/>
  <c r="G375" i="38"/>
  <c r="G376" i="38" a="1"/>
  <c r="G376" i="38"/>
  <c r="G377" i="38" a="1"/>
  <c r="G377" i="38"/>
  <c r="G381" i="38" a="1"/>
  <c r="G381" i="38"/>
  <c r="G382" i="38" a="1"/>
  <c r="G382" i="38"/>
  <c r="G383" i="38" a="1"/>
  <c r="G383" i="38"/>
  <c r="G384" i="38" a="1"/>
  <c r="G384" i="38"/>
  <c r="G385" i="38" a="1"/>
  <c r="G385" i="38"/>
  <c r="G386" i="38" a="1"/>
  <c r="G386" i="38"/>
  <c r="G387" i="38" a="1"/>
  <c r="G387" i="38"/>
  <c r="G388" i="38" a="1"/>
  <c r="G388" i="38"/>
  <c r="G389" i="38" a="1"/>
  <c r="G389" i="38"/>
  <c r="G391" i="38" a="1"/>
  <c r="G391" i="38"/>
  <c r="G392" i="38" a="1"/>
  <c r="G392" i="38"/>
  <c r="G393" i="38" a="1"/>
  <c r="G393" i="38"/>
  <c r="G394" i="38" a="1"/>
  <c r="G394" i="38"/>
  <c r="G395" i="38" a="1"/>
  <c r="G395" i="38"/>
  <c r="G396" i="38" a="1"/>
  <c r="G396" i="38"/>
  <c r="G397" i="38" a="1"/>
  <c r="G397" i="38"/>
  <c r="G398" i="38" a="1"/>
  <c r="G398" i="38"/>
  <c r="G399" i="38" a="1"/>
  <c r="G399" i="38"/>
  <c r="G400" i="38" a="1"/>
  <c r="G400" i="38"/>
  <c r="G401" i="38" a="1"/>
  <c r="G401" i="38"/>
  <c r="G402" i="38" a="1"/>
  <c r="G402" i="38"/>
  <c r="G403" i="38" a="1"/>
  <c r="G403" i="38"/>
  <c r="G404" i="38" a="1"/>
  <c r="G404" i="38"/>
  <c r="G405" i="38" a="1"/>
  <c r="G405" i="38"/>
  <c r="G408" i="38" a="1"/>
  <c r="G408" i="38"/>
  <c r="G409" i="38" a="1"/>
  <c r="G409" i="38"/>
  <c r="G410" i="38" a="1"/>
  <c r="G410" i="38"/>
  <c r="G411" i="38" a="1"/>
  <c r="G411" i="38"/>
  <c r="G412" i="38" a="1"/>
  <c r="G412" i="38"/>
  <c r="G413" i="38" a="1"/>
  <c r="G413" i="38"/>
  <c r="G414" i="38" a="1"/>
  <c r="G414" i="38"/>
  <c r="G415" i="38" a="1"/>
  <c r="G415" i="38"/>
  <c r="G416" i="38" a="1"/>
  <c r="G416" i="38"/>
  <c r="G417" i="38" a="1"/>
  <c r="G417" i="38"/>
  <c r="G418" i="38" a="1"/>
  <c r="G418" i="38"/>
  <c r="G423" i="38" a="1"/>
  <c r="G423" i="38"/>
  <c r="G424" i="38" a="1"/>
  <c r="G424" i="38"/>
  <c r="G425" i="38" a="1"/>
  <c r="G425" i="38"/>
  <c r="G426" i="38" a="1"/>
  <c r="G426" i="38"/>
  <c r="G427" i="38" a="1"/>
  <c r="G427" i="38"/>
  <c r="G428" i="38" a="1"/>
  <c r="G428" i="38"/>
  <c r="G429" i="38" a="1"/>
  <c r="G429" i="38"/>
  <c r="G430" i="38" a="1"/>
  <c r="G430" i="38"/>
  <c r="G431" i="38" a="1"/>
  <c r="G431" i="38"/>
  <c r="G432" i="38" a="1"/>
  <c r="G432" i="38"/>
  <c r="G433" i="38" a="1"/>
  <c r="G433" i="38"/>
  <c r="G434" i="38" a="1"/>
  <c r="G434" i="38"/>
  <c r="G435" i="38" a="1"/>
  <c r="G435" i="38"/>
  <c r="G437" i="38" a="1"/>
  <c r="G437" i="38"/>
  <c r="G438" i="38" a="1"/>
  <c r="G438" i="38"/>
  <c r="G439" i="38" a="1"/>
  <c r="G439" i="38"/>
  <c r="G440" i="38" a="1"/>
  <c r="G440" i="38"/>
  <c r="G327" i="38" a="1"/>
  <c r="G327" i="38"/>
  <c r="G329" i="38" a="1"/>
  <c r="G329" i="38"/>
  <c r="G139" i="38" a="1"/>
  <c r="G139" i="38"/>
  <c r="G138" i="38" a="1"/>
  <c r="G138" i="38"/>
  <c r="G137" i="38" a="1"/>
  <c r="G137" i="38"/>
  <c r="G134" i="38" a="1"/>
  <c r="G134" i="38"/>
  <c r="G133" i="38" a="1"/>
  <c r="G133" i="38"/>
  <c r="G132" i="38" a="1"/>
  <c r="G132" i="38"/>
  <c r="G131" i="38" a="1"/>
  <c r="G131" i="38"/>
  <c r="G143" i="38" a="1"/>
  <c r="G143" i="38"/>
  <c r="G142" i="38" a="1"/>
  <c r="G142" i="38"/>
  <c r="G141" i="38" a="1"/>
  <c r="G141" i="38"/>
  <c r="G1603" i="38" a="1"/>
  <c r="G1603" i="38"/>
  <c r="G1600" i="38" a="1"/>
  <c r="G1600" i="38"/>
  <c r="G1597" i="38" a="1"/>
  <c r="G1597" i="38"/>
  <c r="G1671" i="38" a="1"/>
  <c r="G1671" i="38"/>
  <c r="G1668" i="38" a="1"/>
  <c r="G1668" i="38"/>
  <c r="G1666" i="38" a="1"/>
  <c r="G1666" i="38"/>
  <c r="G1664" i="38" a="1"/>
  <c r="G1664" i="38"/>
  <c r="G1660" i="38" a="1"/>
  <c r="G1660" i="38"/>
  <c r="G1640" i="38" a="1"/>
  <c r="G1640" i="38"/>
  <c r="G1638" i="38" a="1"/>
  <c r="G1638" i="38"/>
  <c r="G1636" i="38" a="1"/>
  <c r="G1636" i="38"/>
  <c r="G1626" i="38" a="1"/>
  <c r="G1626" i="38"/>
  <c r="G1693" i="38" a="1"/>
  <c r="G1693" i="38"/>
  <c r="G1684" i="38" a="1"/>
  <c r="G1684" i="38"/>
  <c r="G1759" i="38" a="1"/>
  <c r="G1759" i="38"/>
  <c r="G1741" i="38" a="1"/>
  <c r="G1741" i="38"/>
  <c r="G1738" i="38" a="1"/>
  <c r="G1738" i="38"/>
  <c r="G1711" i="38" a="1"/>
  <c r="G1711" i="38"/>
  <c r="G1330" i="38" a="1"/>
  <c r="G1330" i="38"/>
  <c r="G1327" i="38" a="1"/>
  <c r="G1327" i="38"/>
  <c r="G1318" i="38" a="1"/>
  <c r="G1318" i="38"/>
  <c r="G1316" i="38" a="1"/>
  <c r="G1316" i="38"/>
  <c r="G1313" i="38" a="1"/>
  <c r="G1313" i="38"/>
  <c r="G1304" i="38" a="1"/>
  <c r="G1304" i="38"/>
  <c r="G1302" i="38" a="1"/>
  <c r="G1302" i="38"/>
  <c r="G1299" i="38" a="1"/>
  <c r="G1299" i="38"/>
  <c r="G1290" i="38" a="1"/>
  <c r="G1290" i="38"/>
  <c r="G1288" i="38" a="1"/>
  <c r="G1288" i="38"/>
  <c r="G1285" i="38" a="1"/>
  <c r="G1285" i="38"/>
  <c r="G1276" i="38" a="1"/>
  <c r="G1276" i="38"/>
  <c r="G1274" i="38" a="1"/>
  <c r="G1274" i="38"/>
  <c r="G1271" i="38" a="1"/>
  <c r="G1271" i="38"/>
  <c r="G1263" i="38" a="1"/>
  <c r="G1263" i="38"/>
  <c r="G1262" i="38" a="1"/>
  <c r="G1262" i="38"/>
  <c r="G1260" i="38" a="1"/>
  <c r="G1260" i="38"/>
  <c r="G1257" i="38" a="1"/>
  <c r="G1257" i="38"/>
  <c r="G1323" i="38" a="1"/>
  <c r="G1323" i="38"/>
  <c r="G1215" i="38" a="1"/>
  <c r="G1215" i="38"/>
  <c r="G1207" i="38" a="1"/>
  <c r="G1207" i="38"/>
  <c r="G1206" i="38" a="1"/>
  <c r="G1206" i="38"/>
  <c r="G1164" i="38" a="1"/>
  <c r="G1164" i="38"/>
  <c r="G1222" i="38" a="1"/>
  <c r="G1222" i="38"/>
  <c r="G1194" i="38" a="1"/>
  <c r="G1194" i="38"/>
  <c r="G1208" i="38" a="1"/>
  <c r="G1208" i="38"/>
  <c r="G1178" i="38" a="1"/>
  <c r="G1178" i="38"/>
  <c r="G1166" i="38" a="1"/>
  <c r="G1166" i="38"/>
  <c r="G1234" i="38" a="1"/>
  <c r="G1234" i="38"/>
  <c r="G1237" i="38" a="1"/>
  <c r="G1237" i="38"/>
  <c r="G1246" i="38" a="1"/>
  <c r="G1246" i="38"/>
  <c r="G1244" i="38" a="1"/>
  <c r="G1244" i="38"/>
  <c r="G1240" i="38" a="1"/>
  <c r="G1240" i="38"/>
  <c r="G1239" i="38" a="1"/>
  <c r="G1239" i="38"/>
  <c r="G1238" i="38" a="1"/>
  <c r="G1238" i="38"/>
  <c r="G1236" i="38" a="1"/>
  <c r="G1236" i="38"/>
  <c r="G1235" i="38" a="1"/>
  <c r="G1235" i="38"/>
  <c r="G1230" i="38" a="1"/>
  <c r="G1230" i="38"/>
  <c r="G1229" i="38" a="1"/>
  <c r="G1229" i="38"/>
  <c r="G1228" i="38" a="1"/>
  <c r="G1228" i="38"/>
  <c r="G1227" i="38" a="1"/>
  <c r="G1227" i="38"/>
  <c r="G1226" i="38" a="1"/>
  <c r="G1226" i="38"/>
  <c r="G1225" i="38" a="1"/>
  <c r="G1225" i="38"/>
  <c r="G1224" i="38" a="1"/>
  <c r="G1224" i="38"/>
  <c r="G1223" i="38" a="1"/>
  <c r="G1223" i="38"/>
  <c r="G1221" i="38" a="1"/>
  <c r="G1221" i="38"/>
  <c r="G1220" i="38" a="1"/>
  <c r="G1220" i="38"/>
  <c r="G1219" i="38" a="1"/>
  <c r="G1219" i="38"/>
  <c r="G1218" i="38" a="1"/>
  <c r="G1218" i="38"/>
  <c r="G1217" i="38" a="1"/>
  <c r="G1217" i="38"/>
  <c r="G1214" i="38" a="1"/>
  <c r="G1214" i="38"/>
  <c r="G1213" i="38" a="1"/>
  <c r="G1213" i="38"/>
  <c r="G1212" i="38" a="1"/>
  <c r="G1212" i="38"/>
  <c r="G1211" i="38" a="1"/>
  <c r="G1211" i="38"/>
  <c r="G1209" i="38" a="1"/>
  <c r="G1209" i="38"/>
  <c r="G1205" i="38" a="1"/>
  <c r="G1205" i="38"/>
  <c r="G1204" i="38" a="1"/>
  <c r="G1204" i="38"/>
  <c r="G1203" i="38" a="1"/>
  <c r="G1203" i="38"/>
  <c r="G1201" i="38" a="1"/>
  <c r="G1201" i="38"/>
  <c r="G1200" i="38" a="1"/>
  <c r="G1200" i="38"/>
  <c r="G1199" i="38" a="1"/>
  <c r="G1199" i="38"/>
  <c r="G1198" i="38" a="1"/>
  <c r="G1198" i="38"/>
  <c r="G1197" i="38" a="1"/>
  <c r="G1197" i="38"/>
  <c r="G1196" i="38" a="1"/>
  <c r="G1196" i="38"/>
  <c r="G1195" i="38" a="1"/>
  <c r="G1195" i="38"/>
  <c r="G1193" i="38" a="1"/>
  <c r="G1193" i="38"/>
  <c r="G1192" i="38" a="1"/>
  <c r="G1192" i="38"/>
  <c r="G1189" i="38" a="1"/>
  <c r="G1189" i="38"/>
  <c r="G1188" i="38" a="1"/>
  <c r="G1188" i="38"/>
  <c r="G1187" i="38" a="1"/>
  <c r="G1187" i="38"/>
  <c r="G1186" i="38" a="1"/>
  <c r="G1186" i="38"/>
  <c r="G1185" i="38" a="1"/>
  <c r="G1185" i="38"/>
  <c r="G1184" i="38" a="1"/>
  <c r="G1184" i="38"/>
  <c r="G1183" i="38" a="1"/>
  <c r="G1183" i="38"/>
  <c r="G1181" i="38" a="1"/>
  <c r="G1181" i="38"/>
  <c r="G1180" i="38" a="1"/>
  <c r="G1180" i="38"/>
  <c r="G1179" i="38" a="1"/>
  <c r="G1179" i="38"/>
  <c r="G1177" i="38" a="1"/>
  <c r="G1177" i="38"/>
  <c r="G1176" i="38" a="1"/>
  <c r="G1176" i="38"/>
  <c r="G1175" i="38" a="1"/>
  <c r="G1175" i="38"/>
  <c r="G1173" i="38" a="1"/>
  <c r="G1173" i="38"/>
  <c r="G1172" i="38" a="1"/>
  <c r="G1172" i="38"/>
  <c r="G1171" i="38" a="1"/>
  <c r="G1171" i="38"/>
  <c r="G1169" i="38" a="1"/>
  <c r="G1169" i="38"/>
  <c r="G1168" i="38" a="1"/>
  <c r="G1168" i="38"/>
  <c r="G1167" i="38" a="1"/>
  <c r="G1167" i="38"/>
  <c r="G1165" i="38" a="1"/>
  <c r="G1165" i="38"/>
  <c r="G1163" i="38" a="1"/>
  <c r="G1163" i="38"/>
  <c r="G1162" i="38" a="1"/>
  <c r="G1162" i="38"/>
  <c r="G1160" i="38" a="1"/>
  <c r="G1160" i="38"/>
  <c r="G1159" i="38" a="1"/>
  <c r="G1159" i="38"/>
  <c r="G1158" i="38" a="1"/>
  <c r="G1158" i="38"/>
  <c r="G1157" i="38" a="1"/>
  <c r="G1157" i="38"/>
  <c r="G1156" i="38" a="1"/>
  <c r="G1156" i="38"/>
  <c r="G1155" i="38" a="1"/>
  <c r="G1155" i="38"/>
  <c r="G1154" i="38" a="1"/>
  <c r="G1154" i="38"/>
  <c r="G1153" i="38" a="1"/>
  <c r="G1153" i="38"/>
  <c r="G1152" i="38" a="1"/>
  <c r="G1152" i="38"/>
  <c r="G1151" i="38" a="1"/>
  <c r="G1151" i="38"/>
  <c r="G1150" i="38" a="1"/>
  <c r="G1150" i="38"/>
  <c r="G1149" i="38" a="1"/>
  <c r="G1149" i="38"/>
  <c r="G1326" i="38" a="1"/>
  <c r="G1326" i="38"/>
  <c r="G1325" i="38" a="1"/>
  <c r="G1325" i="38"/>
  <c r="G1322" i="38" a="1"/>
  <c r="G1322" i="38"/>
  <c r="G1321" i="38" a="1"/>
  <c r="G1321" i="38"/>
  <c r="G1320" i="38" a="1"/>
  <c r="G1320" i="38"/>
  <c r="G1319" i="38" a="1"/>
  <c r="G1319" i="38"/>
  <c r="G1312" i="38" a="1"/>
  <c r="G1312" i="38"/>
  <c r="G1311" i="38" a="1"/>
  <c r="G1311" i="38"/>
  <c r="G1310" i="38" a="1"/>
  <c r="G1310" i="38"/>
  <c r="G1309" i="38" a="1"/>
  <c r="G1309" i="38"/>
  <c r="G1308" i="38" a="1"/>
  <c r="G1308" i="38"/>
  <c r="G1307" i="38" a="1"/>
  <c r="G1307" i="38"/>
  <c r="G1306" i="38" a="1"/>
  <c r="G1306" i="38"/>
  <c r="G1305" i="38" a="1"/>
  <c r="G1305" i="38"/>
  <c r="G1298" i="38" a="1"/>
  <c r="G1298" i="38"/>
  <c r="G1297" i="38" a="1"/>
  <c r="G1297" i="38"/>
  <c r="G1296" i="38" a="1"/>
  <c r="G1296" i="38"/>
  <c r="G1295" i="38" a="1"/>
  <c r="G1295" i="38"/>
  <c r="G1294" i="38" a="1"/>
  <c r="G1294" i="38"/>
  <c r="G1293" i="38" a="1"/>
  <c r="G1293" i="38"/>
  <c r="G1292" i="38" a="1"/>
  <c r="G1292" i="38"/>
  <c r="G1284" i="38" a="1"/>
  <c r="G1284" i="38"/>
  <c r="G1283" i="38" a="1"/>
  <c r="G1283" i="38"/>
  <c r="G1282" i="38" a="1"/>
  <c r="G1282" i="38"/>
  <c r="G1281" i="38" a="1"/>
  <c r="G1281" i="38"/>
  <c r="G1280" i="38" a="1"/>
  <c r="G1280" i="38"/>
  <c r="G1279" i="38" a="1"/>
  <c r="G1279" i="38"/>
  <c r="G1278" i="38" a="1"/>
  <c r="G1278" i="38"/>
  <c r="G1277" i="38" a="1"/>
  <c r="G1277" i="38"/>
  <c r="G1270" i="38" a="1"/>
  <c r="G1270" i="38"/>
  <c r="G1269" i="38" a="1"/>
  <c r="G1269" i="38"/>
  <c r="G1268" i="38" a="1"/>
  <c r="G1268" i="38"/>
  <c r="G1267" i="38" a="1"/>
  <c r="G1267" i="38"/>
  <c r="G1266" i="38" a="1"/>
  <c r="G1266" i="38"/>
  <c r="G1265" i="38" a="1"/>
  <c r="G1265" i="38"/>
  <c r="G1264" i="38" a="1"/>
  <c r="G1264" i="38"/>
  <c r="G1256" i="38" a="1"/>
  <c r="G1256" i="38"/>
  <c r="G1255" i="38" a="1"/>
  <c r="G1255" i="38"/>
  <c r="G1254" i="38" a="1"/>
  <c r="G1254" i="38"/>
  <c r="G1253" i="38" a="1"/>
  <c r="G1253" i="38"/>
  <c r="G1252" i="38" a="1"/>
  <c r="G1252" i="38"/>
  <c r="G1251" i="38" a="1"/>
  <c r="G1251" i="38"/>
  <c r="G1250" i="38" a="1"/>
  <c r="G1250" i="38"/>
  <c r="G1633" i="38" a="1"/>
  <c r="G1633" i="38"/>
  <c r="G1729" i="38" a="1"/>
  <c r="G1729" i="38"/>
  <c r="T38" i="3"/>
  <c r="T26" i="3"/>
  <c r="T13" i="3"/>
  <c r="T37" i="3"/>
  <c r="T25" i="3"/>
  <c r="T21" i="3"/>
  <c r="T35" i="3"/>
  <c r="T23" i="3"/>
  <c r="T39" i="3"/>
  <c r="T27" i="3"/>
  <c r="T14" i="3"/>
  <c r="T36" i="3"/>
  <c r="T34" i="3"/>
  <c r="T22" i="3"/>
  <c r="T33" i="3"/>
  <c r="T20" i="3"/>
  <c r="T24" i="3"/>
  <c r="T32" i="3"/>
  <c r="G1700" i="38" a="1"/>
  <c r="G1700" i="38"/>
  <c r="G1699" i="38" a="1"/>
  <c r="G1699" i="38"/>
  <c r="G1698" i="38" a="1"/>
  <c r="G1698" i="38"/>
  <c r="G1697" i="38" a="1"/>
  <c r="G1697" i="38"/>
  <c r="G1696" i="38" a="1"/>
  <c r="G1696" i="38"/>
  <c r="G1695" i="38" a="1"/>
  <c r="G1695" i="38"/>
  <c r="G1694" i="38" a="1"/>
  <c r="G1694" i="38"/>
  <c r="G1692" i="38" a="1"/>
  <c r="G1692" i="38"/>
  <c r="G1691" i="38" a="1"/>
  <c r="G1691" i="38"/>
  <c r="G1690" i="38" a="1"/>
  <c r="G1690" i="38"/>
  <c r="G1689" i="38" a="1"/>
  <c r="G1689" i="38"/>
  <c r="G1688" i="38" a="1"/>
  <c r="G1688" i="38"/>
  <c r="G1687" i="38" a="1"/>
  <c r="G1687" i="38"/>
  <c r="G1686" i="38" a="1"/>
  <c r="G1686" i="38"/>
  <c r="G1685" i="38" a="1"/>
  <c r="G1685" i="38"/>
  <c r="G1683" i="38" a="1"/>
  <c r="G1683" i="38"/>
  <c r="G1682" i="38" a="1"/>
  <c r="G1682" i="38"/>
  <c r="G1681" i="38" a="1"/>
  <c r="G1681" i="38"/>
  <c r="G1766" i="38" a="1"/>
  <c r="G1766" i="38"/>
  <c r="H1766" i="38"/>
  <c r="G1765" i="38" a="1"/>
  <c r="G1765" i="38"/>
  <c r="G1764" i="38" a="1"/>
  <c r="G1764" i="38"/>
  <c r="G1763" i="38" a="1"/>
  <c r="G1763" i="38"/>
  <c r="G1762" i="38" a="1"/>
  <c r="G1762" i="38"/>
  <c r="G1761" i="38" a="1"/>
  <c r="G1761" i="38"/>
  <c r="G1760" i="38" a="1"/>
  <c r="G1760" i="38"/>
  <c r="G1758" i="38" a="1"/>
  <c r="G1758" i="38"/>
  <c r="G1757" i="38" a="1"/>
  <c r="G1757" i="38"/>
  <c r="G1756" i="38" a="1"/>
  <c r="G1756" i="38"/>
  <c r="G1755" i="38" a="1"/>
  <c r="G1755" i="38"/>
  <c r="G1754" i="38" a="1"/>
  <c r="G1754" i="38"/>
  <c r="G1753" i="38" a="1"/>
  <c r="G1753" i="38"/>
  <c r="G1752" i="38" a="1"/>
  <c r="G1752" i="38"/>
  <c r="G1751" i="38" a="1"/>
  <c r="G1751" i="38"/>
  <c r="G1750" i="38" a="1"/>
  <c r="G1750" i="38"/>
  <c r="G1749" i="38" a="1"/>
  <c r="G1749" i="38"/>
  <c r="G1748" i="38" a="1"/>
  <c r="G1748" i="38"/>
  <c r="G1747" i="38" a="1"/>
  <c r="G1747" i="38"/>
  <c r="G1746" i="38" a="1"/>
  <c r="G1746" i="38"/>
  <c r="G1745" i="38" a="1"/>
  <c r="G1745" i="38"/>
  <c r="G1744" i="38" a="1"/>
  <c r="G1744" i="38"/>
  <c r="G1743" i="38" a="1"/>
  <c r="G1743" i="38"/>
  <c r="G1742" i="38" a="1"/>
  <c r="G1742" i="38"/>
  <c r="G1740" i="38" a="1"/>
  <c r="G1740" i="38"/>
  <c r="G1739" i="38" a="1"/>
  <c r="G1739" i="38"/>
  <c r="G1737" i="38" a="1"/>
  <c r="G1737" i="38"/>
  <c r="G1736" i="38" a="1"/>
  <c r="G1736" i="38"/>
  <c r="G1735" i="38" a="1"/>
  <c r="G1735" i="38"/>
  <c r="G1734" i="38" a="1"/>
  <c r="G1734" i="38"/>
  <c r="G1733" i="38" a="1"/>
  <c r="G1733" i="38"/>
  <c r="G1732" i="38" a="1"/>
  <c r="G1732" i="38"/>
  <c r="G1731" i="38" a="1"/>
  <c r="G1731" i="38"/>
  <c r="G1730" i="38" a="1"/>
  <c r="G1730" i="38"/>
  <c r="G1728" i="38" a="1"/>
  <c r="G1728" i="38"/>
  <c r="G1727" i="38" a="1"/>
  <c r="G1727" i="38"/>
  <c r="G1726" i="38" a="1"/>
  <c r="G1726" i="38"/>
  <c r="G1725" i="38" a="1"/>
  <c r="G1725" i="38"/>
  <c r="G1724" i="38" a="1"/>
  <c r="G1724" i="38"/>
  <c r="G1723" i="38" a="1"/>
  <c r="G1723" i="38"/>
  <c r="G1722" i="38" a="1"/>
  <c r="G1722" i="38"/>
  <c r="G1721" i="38" a="1"/>
  <c r="G1721" i="38"/>
  <c r="G1720" i="38" a="1"/>
  <c r="G1720" i="38"/>
  <c r="G1719" i="38" a="1"/>
  <c r="G1719" i="38"/>
  <c r="G1718" i="38" a="1"/>
  <c r="G1718" i="38"/>
  <c r="G1717" i="38" a="1"/>
  <c r="G1717" i="38"/>
  <c r="G1716" i="38" a="1"/>
  <c r="G1716" i="38"/>
  <c r="G1715" i="38" a="1"/>
  <c r="G1715" i="38"/>
  <c r="G1714" i="38" a="1"/>
  <c r="G1714" i="38"/>
  <c r="G1713" i="38" a="1"/>
  <c r="G1713" i="38"/>
  <c r="G1712" i="38" a="1"/>
  <c r="G1712" i="38"/>
  <c r="G1710" i="38" a="1"/>
  <c r="G1710" i="38"/>
  <c r="G1709" i="38" a="1"/>
  <c r="G1709" i="38"/>
  <c r="G1708" i="38" a="1"/>
  <c r="G1708" i="38"/>
  <c r="G1707" i="38" a="1"/>
  <c r="G1707" i="38"/>
  <c r="G1706" i="38" a="1"/>
  <c r="G1706" i="38"/>
  <c r="G1705" i="38" a="1"/>
  <c r="G1705" i="38"/>
  <c r="G1704" i="38" a="1"/>
  <c r="G1704" i="38"/>
  <c r="G1703" i="38" a="1"/>
  <c r="G1703" i="38"/>
  <c r="G1702" i="38" a="1"/>
  <c r="G1702" i="38"/>
  <c r="G1701" i="38" a="1"/>
  <c r="G1701" i="38"/>
  <c r="G264" i="38" a="1"/>
  <c r="G264" i="38"/>
  <c r="G263" i="38" a="1"/>
  <c r="G263" i="38"/>
  <c r="G249" i="38" a="1"/>
  <c r="G249" i="38"/>
  <c r="G248" i="38" a="1"/>
  <c r="G248" i="38"/>
  <c r="G245" i="38" a="1"/>
  <c r="G245" i="38"/>
  <c r="G244" i="38" a="1"/>
  <c r="G244" i="38"/>
  <c r="G235" i="38" a="1"/>
  <c r="G235" i="38"/>
  <c r="G234" i="38" a="1"/>
  <c r="G234" i="38"/>
  <c r="G233" i="38" a="1"/>
  <c r="G233" i="38"/>
  <c r="G221" i="38" a="1"/>
  <c r="G221" i="38"/>
  <c r="G220" i="38" a="1"/>
  <c r="G220" i="38"/>
  <c r="G205" i="38" a="1"/>
  <c r="G205" i="38"/>
  <c r="G202" i="38" a="1"/>
  <c r="G202" i="38"/>
  <c r="G193" i="38" a="1"/>
  <c r="G193" i="38"/>
  <c r="G192" i="38" a="1"/>
  <c r="G192" i="38"/>
  <c r="G191" i="38" a="1"/>
  <c r="G191" i="38"/>
  <c r="G188" i="38" a="1"/>
  <c r="G188" i="38"/>
  <c r="G179" i="38" a="1"/>
  <c r="G179" i="38"/>
  <c r="G178" i="38" a="1"/>
  <c r="G178" i="38"/>
  <c r="G177" i="38" a="1"/>
  <c r="G177" i="38"/>
  <c r="G165" i="38" a="1"/>
  <c r="G165" i="38"/>
  <c r="G159" i="38" a="1"/>
  <c r="G159" i="38"/>
  <c r="G146" i="38" a="1"/>
  <c r="G146" i="38"/>
  <c r="G288" i="38" a="1"/>
  <c r="G288" i="38"/>
  <c r="G275" i="38" a="1"/>
  <c r="G275" i="38"/>
  <c r="G274" i="38" a="1"/>
  <c r="G274" i="38"/>
  <c r="G3503" i="38" a="1"/>
  <c r="G3503" i="38"/>
  <c r="H3503" i="38"/>
  <c r="G3502" i="38" a="1"/>
  <c r="G3502" i="38"/>
  <c r="G3500" i="38" a="1"/>
  <c r="G3500" i="38"/>
  <c r="G3499" i="38" a="1"/>
  <c r="G3499" i="38"/>
  <c r="G3498" i="38" a="1"/>
  <c r="G3498" i="38"/>
  <c r="G3497" i="38" a="1"/>
  <c r="G3497" i="38"/>
  <c r="G3496" i="38" a="1"/>
  <c r="G3496" i="38"/>
  <c r="G3495" i="38" a="1"/>
  <c r="G3495" i="38"/>
  <c r="G3494" i="38" a="1"/>
  <c r="G3494" i="38"/>
  <c r="G3493" i="38" a="1"/>
  <c r="G3493" i="38"/>
  <c r="G3492" i="38" a="1"/>
  <c r="G3492" i="38"/>
  <c r="G3491" i="38" a="1"/>
  <c r="G3491" i="38"/>
  <c r="G3490" i="38" a="1"/>
  <c r="G3490" i="38"/>
  <c r="G3489" i="38" a="1"/>
  <c r="G3489" i="38"/>
  <c r="G3488" i="38" a="1"/>
  <c r="G3488" i="38"/>
  <c r="G3486" i="38" a="1"/>
  <c r="G3486" i="38"/>
  <c r="G3485" i="38" a="1"/>
  <c r="G3485" i="38"/>
  <c r="G3484" i="38" a="1"/>
  <c r="G3484" i="38"/>
  <c r="G3483" i="38" a="1"/>
  <c r="G3483" i="38"/>
  <c r="G3482" i="38" a="1"/>
  <c r="G3482" i="38"/>
  <c r="G3481" i="38" a="1"/>
  <c r="G3481" i="38"/>
  <c r="G3480" i="38" a="1"/>
  <c r="G3480" i="38"/>
  <c r="G3479" i="38" a="1"/>
  <c r="G3479" i="38"/>
  <c r="G3478" i="38" a="1"/>
  <c r="G3478" i="38"/>
  <c r="G3477" i="38" a="1"/>
  <c r="G3477" i="38"/>
  <c r="G3476" i="38" a="1"/>
  <c r="G3476" i="38"/>
  <c r="G3475" i="38" a="1"/>
  <c r="G3475" i="38"/>
  <c r="G3474" i="38" a="1"/>
  <c r="G3474" i="38"/>
  <c r="G3473" i="38" a="1"/>
  <c r="G3473" i="38"/>
  <c r="G3472" i="38" a="1"/>
  <c r="G3472" i="38"/>
  <c r="G3471" i="38" a="1"/>
  <c r="G3471" i="38"/>
  <c r="G3470" i="38" a="1"/>
  <c r="G3470" i="38"/>
  <c r="G3469" i="38" a="1"/>
  <c r="G3469" i="38"/>
  <c r="G3468" i="38" a="1"/>
  <c r="G3468" i="38"/>
  <c r="G3465" i="38" a="1"/>
  <c r="G3465" i="38"/>
  <c r="G3464" i="38" a="1"/>
  <c r="G3464" i="38"/>
  <c r="G3463" i="38" a="1"/>
  <c r="G3463" i="38"/>
  <c r="G3462" i="38" a="1"/>
  <c r="G3462" i="38"/>
  <c r="G3461" i="38" a="1"/>
  <c r="G3461" i="38"/>
  <c r="G3460" i="38" a="1"/>
  <c r="G3460" i="38"/>
  <c r="G3458" i="38" a="1"/>
  <c r="G3458" i="38"/>
  <c r="G3457" i="38" a="1"/>
  <c r="G3457" i="38"/>
  <c r="G3456" i="38" a="1"/>
  <c r="G3456" i="38"/>
  <c r="G3455" i="38" a="1"/>
  <c r="G3455" i="38"/>
  <c r="G3454" i="38" a="1"/>
  <c r="G3454" i="38"/>
  <c r="G3453" i="38" a="1"/>
  <c r="G3453" i="38"/>
  <c r="G3452" i="38" a="1"/>
  <c r="G3452" i="38"/>
  <c r="G3451" i="38" a="1"/>
  <c r="G3451" i="38"/>
  <c r="G3450" i="38" a="1"/>
  <c r="G3450" i="38"/>
  <c r="G3449" i="38" a="1"/>
  <c r="G3449" i="38"/>
  <c r="G3448" i="38" a="1"/>
  <c r="G3448" i="38"/>
  <c r="G50" i="38" a="1"/>
  <c r="G50" i="38"/>
  <c r="G1613" i="38" a="1"/>
  <c r="G1613" i="38"/>
  <c r="G1612" i="38" a="1"/>
  <c r="G1612" i="38"/>
  <c r="G1611" i="38" a="1"/>
  <c r="G1611" i="38"/>
  <c r="G1610" i="38" a="1"/>
  <c r="G1610" i="38"/>
  <c r="G1609" i="38" a="1"/>
  <c r="G1609" i="38"/>
  <c r="G1608" i="38" a="1"/>
  <c r="G1608" i="38"/>
  <c r="G1607" i="38" a="1"/>
  <c r="G1607" i="38"/>
  <c r="G1606" i="38" a="1"/>
  <c r="G1606" i="38"/>
  <c r="G1605" i="38" a="1"/>
  <c r="G1605" i="38"/>
  <c r="G1604" i="38" a="1"/>
  <c r="G1604" i="38"/>
  <c r="G1602" i="38" a="1"/>
  <c r="G1602" i="38"/>
  <c r="G1601" i="38" a="1"/>
  <c r="G1601" i="38"/>
  <c r="G1599" i="38" a="1"/>
  <c r="G1599" i="38"/>
  <c r="G1598" i="38" a="1"/>
  <c r="G1598" i="38"/>
  <c r="G1596" i="38" a="1"/>
  <c r="G1596" i="38"/>
  <c r="G1595" i="38" a="1"/>
  <c r="G1595" i="38"/>
  <c r="G1594" i="38" a="1"/>
  <c r="G1594" i="38"/>
  <c r="G1593" i="38" a="1"/>
  <c r="G1593" i="38"/>
  <c r="G1592" i="38" a="1"/>
  <c r="G1592" i="38"/>
  <c r="G1591" i="38" a="1"/>
  <c r="G1591" i="38"/>
  <c r="G1590" i="38" a="1"/>
  <c r="G1590" i="38"/>
  <c r="G1589" i="38" a="1"/>
  <c r="G1589" i="38"/>
  <c r="G1588" i="38" a="1"/>
  <c r="G1588" i="38"/>
  <c r="G1678" i="38" a="1"/>
  <c r="G1678" i="38"/>
  <c r="H1678" i="38"/>
  <c r="G1677" i="38" a="1"/>
  <c r="G1677" i="38"/>
  <c r="G1676" i="38" a="1"/>
  <c r="G1676" i="38"/>
  <c r="G1675" i="38" a="1"/>
  <c r="G1675" i="38"/>
  <c r="G1674" i="38" a="1"/>
  <c r="G1674" i="38"/>
  <c r="G1673" i="38" a="1"/>
  <c r="G1673" i="38"/>
  <c r="G1672" i="38" a="1"/>
  <c r="G1672" i="38"/>
  <c r="G1667" i="38" a="1"/>
  <c r="G1667" i="38"/>
  <c r="G1665" i="38" a="1"/>
  <c r="G1665" i="38"/>
  <c r="G1663" i="38" a="1"/>
  <c r="G1663" i="38"/>
  <c r="G1662" i="38" a="1"/>
  <c r="G1662" i="38"/>
  <c r="G1661" i="38" a="1"/>
  <c r="G1661" i="38"/>
  <c r="G1659" i="38" a="1"/>
  <c r="G1659" i="38"/>
  <c r="G1658" i="38" a="1"/>
  <c r="G1658" i="38"/>
  <c r="G1657" i="38" a="1"/>
  <c r="G1657" i="38"/>
  <c r="G1656" i="38" a="1"/>
  <c r="G1656" i="38"/>
  <c r="G1655" i="38" a="1"/>
  <c r="G1655" i="38"/>
  <c r="G1654" i="38" a="1"/>
  <c r="G1654" i="38"/>
  <c r="G1653" i="38" a="1"/>
  <c r="G1653" i="38"/>
  <c r="G1652" i="38" a="1"/>
  <c r="G1652" i="38"/>
  <c r="G1651" i="38" a="1"/>
  <c r="G1651" i="38"/>
  <c r="G1650" i="38" a="1"/>
  <c r="G1650" i="38"/>
  <c r="G1649" i="38" a="1"/>
  <c r="G1649" i="38"/>
  <c r="G1648" i="38" a="1"/>
  <c r="G1648" i="38"/>
  <c r="G1647" i="38" a="1"/>
  <c r="G1647" i="38"/>
  <c r="G1646" i="38" a="1"/>
  <c r="G1646" i="38"/>
  <c r="G1645" i="38" a="1"/>
  <c r="G1645" i="38"/>
  <c r="G1644" i="38" a="1"/>
  <c r="G1644" i="38"/>
  <c r="G1643" i="38" a="1"/>
  <c r="G1643" i="38"/>
  <c r="G1641" i="38" a="1"/>
  <c r="G1641" i="38"/>
  <c r="G1639" i="38" a="1"/>
  <c r="G1639" i="38"/>
  <c r="G1637" i="38" a="1"/>
  <c r="G1637" i="38"/>
  <c r="G1635" i="38" a="1"/>
  <c r="G1635" i="38"/>
  <c r="G1634" i="38" a="1"/>
  <c r="G1634" i="38"/>
  <c r="G1632" i="38" a="1"/>
  <c r="G1632" i="38"/>
  <c r="G1631" i="38" a="1"/>
  <c r="G1631" i="38"/>
  <c r="G1630" i="38" a="1"/>
  <c r="G1630" i="38"/>
  <c r="G1629" i="38" a="1"/>
  <c r="G1629" i="38"/>
  <c r="G1628" i="38" a="1"/>
  <c r="G1628" i="38"/>
  <c r="G1627" i="38" a="1"/>
  <c r="G1627" i="38"/>
  <c r="G1625" i="38" a="1"/>
  <c r="G1625" i="38"/>
  <c r="G1624" i="38" a="1"/>
  <c r="G1624" i="38"/>
  <c r="G1623" i="38" a="1"/>
  <c r="G1623" i="38"/>
  <c r="G1622" i="38" a="1"/>
  <c r="G1622" i="38"/>
  <c r="G1621" i="38" a="1"/>
  <c r="G1621" i="38"/>
  <c r="G1620" i="38" a="1"/>
  <c r="G1620" i="38"/>
  <c r="G1619" i="38" a="1"/>
  <c r="G1619" i="38"/>
  <c r="G1618" i="38" a="1"/>
  <c r="G1618" i="38"/>
  <c r="G1617" i="38" a="1"/>
  <c r="G1617" i="38"/>
  <c r="G1616" i="38" a="1"/>
  <c r="G1616" i="38"/>
  <c r="G1615" i="38" a="1"/>
  <c r="G1615" i="38"/>
  <c r="G1614" i="38" a="1"/>
  <c r="G1614" i="38"/>
  <c r="G1291" i="38" a="1"/>
  <c r="G1291" i="38"/>
  <c r="G161" i="38" a="1"/>
  <c r="G161" i="38"/>
  <c r="G152" i="38" a="1"/>
  <c r="G152" i="38"/>
  <c r="G158" i="38" a="1"/>
  <c r="G158" i="38"/>
  <c r="G149" i="38" a="1"/>
  <c r="G149" i="38"/>
  <c r="G135" i="38" a="1"/>
  <c r="G135" i="38"/>
  <c r="J3504" i="38"/>
  <c r="H3504" i="38"/>
  <c r="G2721" i="38" a="1"/>
  <c r="G2721" i="38"/>
  <c r="G2707" i="38" a="1"/>
  <c r="G2707" i="38"/>
  <c r="G2719" i="38" a="1"/>
  <c r="G2719" i="38"/>
  <c r="G2705" i="38" a="1"/>
  <c r="G2705" i="38"/>
  <c r="H1897" i="38"/>
  <c r="G1895" i="38" a="1"/>
  <c r="G1895" i="38"/>
  <c r="H1894" i="38"/>
  <c r="H1852" i="38"/>
  <c r="H1822" i="38"/>
  <c r="G1892" i="38" a="1"/>
  <c r="G1892" i="38"/>
  <c r="J1496" i="38"/>
  <c r="H1496" i="38"/>
  <c r="G1329" i="38" a="1"/>
  <c r="G1329" i="38"/>
  <c r="G1317" i="38" a="1"/>
  <c r="G1317" i="38"/>
  <c r="G1315" i="38" a="1"/>
  <c r="G1315" i="38"/>
  <c r="G1303" i="38" a="1"/>
  <c r="G1303" i="38"/>
  <c r="G1301" i="38" a="1"/>
  <c r="G1301" i="38"/>
  <c r="H1301" i="38"/>
  <c r="G1289" i="38" a="1"/>
  <c r="G1289" i="38"/>
  <c r="G1287" i="38" a="1"/>
  <c r="G1287" i="38"/>
  <c r="G1275" i="38" a="1"/>
  <c r="G1275" i="38"/>
  <c r="G1273" i="38" a="1"/>
  <c r="G1273" i="38"/>
  <c r="G1261" i="38" a="1"/>
  <c r="G1261" i="38"/>
  <c r="G1259" i="38" a="1"/>
  <c r="G1259" i="38"/>
  <c r="G1170" i="38" a="1"/>
  <c r="G1170" i="38"/>
  <c r="H289" i="38"/>
  <c r="H144" i="38"/>
  <c r="H129" i="38"/>
  <c r="H49" i="38"/>
  <c r="H1934" i="38"/>
  <c r="H1864" i="38"/>
  <c r="H1961" i="38"/>
  <c r="H1905" i="38"/>
  <c r="H1821" i="38"/>
  <c r="H1880" i="38"/>
  <c r="H1906" i="38"/>
  <c r="H1933" i="38"/>
  <c r="H1863" i="38"/>
  <c r="H1552" i="38"/>
  <c r="H1953" i="38"/>
  <c r="H1939" i="38"/>
  <c r="H1925" i="38"/>
  <c r="H1855" i="38"/>
  <c r="H1813" i="38"/>
  <c r="H1586" i="38"/>
  <c r="H1679" i="38"/>
  <c r="G2009" i="38" a="1"/>
  <c r="G2009" i="38"/>
  <c r="G2007" i="38" a="1"/>
  <c r="G2007" i="38"/>
  <c r="H1926" i="38"/>
  <c r="H1898" i="38"/>
  <c r="H1870" i="38"/>
  <c r="H1856" i="38"/>
  <c r="H1814" i="38"/>
  <c r="H1942" i="38"/>
  <c r="H1872" i="38"/>
  <c r="H1816" i="38"/>
  <c r="H1907" i="38"/>
  <c r="H1941" i="38"/>
  <c r="H1899" i="38"/>
  <c r="H1871" i="38"/>
  <c r="H1815" i="38"/>
  <c r="H1824" i="38"/>
  <c r="H1924" i="38"/>
  <c r="H1882" i="38"/>
  <c r="H1840" i="38"/>
  <c r="H1923" i="38"/>
  <c r="H1881" i="38"/>
  <c r="H1935" i="38"/>
  <c r="H1823" i="38"/>
  <c r="H1957" i="38"/>
  <c r="H1943" i="38"/>
  <c r="H1929" i="38"/>
  <c r="H1915" i="38"/>
  <c r="H1901" i="38"/>
  <c r="H1887" i="38"/>
  <c r="H1873" i="38"/>
  <c r="H1859" i="38"/>
  <c r="H1845" i="38"/>
  <c r="H1831" i="38"/>
  <c r="H1817" i="38"/>
  <c r="H1912" i="38"/>
  <c r="H1950" i="38"/>
  <c r="H1908" i="38"/>
  <c r="H1838" i="38"/>
  <c r="H1878" i="38"/>
  <c r="H1865" i="38"/>
  <c r="G1023" i="38" a="1"/>
  <c r="G1023" i="38"/>
  <c r="G2717" i="38" a="1"/>
  <c r="G2717" i="38"/>
  <c r="G2703" i="38" a="1"/>
  <c r="G2703" i="38"/>
  <c r="G2724" i="38" a="1"/>
  <c r="G2724" i="38"/>
  <c r="G2710" i="38" a="1"/>
  <c r="G2710" i="38"/>
  <c r="G2713" i="38" a="1"/>
  <c r="G2713" i="38"/>
  <c r="G2723" i="38" a="1"/>
  <c r="G2723" i="38"/>
  <c r="G2709" i="38" a="1"/>
  <c r="G2709" i="38"/>
  <c r="G2726" i="38" a="1"/>
  <c r="G2726" i="38"/>
  <c r="H2726" i="38"/>
  <c r="G2712" i="38" a="1"/>
  <c r="G2712" i="38"/>
  <c r="G2725" i="38" a="1"/>
  <c r="G2725" i="38"/>
  <c r="G2711" i="38" a="1"/>
  <c r="G2711" i="38"/>
  <c r="G2722" i="38" a="1"/>
  <c r="G2722" i="38"/>
  <c r="G2708" i="38" a="1"/>
  <c r="G2708" i="38"/>
  <c r="G2720" i="38" a="1"/>
  <c r="G2720" i="38"/>
  <c r="G2706" i="38" a="1"/>
  <c r="G2706" i="38"/>
  <c r="G2718" i="38" a="1"/>
  <c r="G2718" i="38"/>
  <c r="G2704" i="38" a="1"/>
  <c r="G2704" i="38"/>
  <c r="G2716" i="38" a="1"/>
  <c r="G2716" i="38"/>
  <c r="G2702" i="38" a="1"/>
  <c r="G2702" i="38"/>
  <c r="G2715" i="38" a="1"/>
  <c r="G2715" i="38"/>
  <c r="G2701" i="38" a="1"/>
  <c r="G2701" i="38"/>
  <c r="G2311" i="38" a="1"/>
  <c r="G2311" i="38"/>
  <c r="H2311" i="38"/>
  <c r="G2283" i="38" a="1"/>
  <c r="G2283" i="38"/>
  <c r="G2241" i="38" a="1"/>
  <c r="G2241" i="38"/>
  <c r="G2171" i="38" a="1"/>
  <c r="G2171" i="38"/>
  <c r="G2308" i="38" a="1"/>
  <c r="G2308" i="38"/>
  <c r="H2308" i="38"/>
  <c r="G2294" i="38" a="1"/>
  <c r="G2294" i="38"/>
  <c r="H2294" i="38"/>
  <c r="G2280" i="38" a="1"/>
  <c r="G2280" i="38"/>
  <c r="H2280" i="38"/>
  <c r="G2266" i="38" a="1"/>
  <c r="G2266" i="38"/>
  <c r="G2252" i="38" a="1"/>
  <c r="G2252" i="38"/>
  <c r="G2238" i="38" a="1"/>
  <c r="G2238" i="38"/>
  <c r="G2224" i="38" a="1"/>
  <c r="G2224" i="38"/>
  <c r="G2210" i="38" a="1"/>
  <c r="G2210" i="38"/>
  <c r="G2196" i="38" a="1"/>
  <c r="G2196" i="38"/>
  <c r="G2182" i="38" a="1"/>
  <c r="G2182" i="38"/>
  <c r="G2168" i="38" a="1"/>
  <c r="G2168" i="38"/>
  <c r="G2184" i="38" a="1"/>
  <c r="G2184" i="38"/>
  <c r="G2307" i="38" a="1"/>
  <c r="G2307" i="38"/>
  <c r="G2293" i="38" a="1"/>
  <c r="G2293" i="38"/>
  <c r="G2279" i="38" a="1"/>
  <c r="G2279" i="38"/>
  <c r="G2265" i="38" a="1"/>
  <c r="G2265" i="38"/>
  <c r="H2265" i="38"/>
  <c r="G2251" i="38" a="1"/>
  <c r="G2251" i="38"/>
  <c r="G2237" i="38" a="1"/>
  <c r="G2237" i="38"/>
  <c r="G2223" i="38" a="1"/>
  <c r="G2223" i="38"/>
  <c r="G2209" i="38" a="1"/>
  <c r="G2209" i="38"/>
  <c r="G2195" i="38" a="1"/>
  <c r="G2195" i="38"/>
  <c r="G2181" i="38" a="1"/>
  <c r="G2181" i="38"/>
  <c r="G2167" i="38" a="1"/>
  <c r="G2167" i="38"/>
  <c r="G2264" i="38" a="1"/>
  <c r="G2264" i="38"/>
  <c r="H2264" i="38"/>
  <c r="G2303" i="38" a="1"/>
  <c r="G2303" i="38"/>
  <c r="H2303" i="38"/>
  <c r="G2289" i="38" a="1"/>
  <c r="G2289" i="38"/>
  <c r="G2275" i="38" a="1"/>
  <c r="G2275" i="38"/>
  <c r="G2261" i="38" a="1"/>
  <c r="G2261" i="38"/>
  <c r="H2261" i="38"/>
  <c r="G2247" i="38" a="1"/>
  <c r="G2247" i="38"/>
  <c r="G2233" i="38" a="1"/>
  <c r="G2233" i="38"/>
  <c r="G2219" i="38" a="1"/>
  <c r="G2219" i="38"/>
  <c r="G2205" i="38" a="1"/>
  <c r="G2205" i="38"/>
  <c r="G2191" i="38" a="1"/>
  <c r="G2191" i="38"/>
  <c r="G2177" i="38" a="1"/>
  <c r="G2177" i="38"/>
  <c r="G2163" i="38" a="1"/>
  <c r="G2163" i="38"/>
  <c r="G2227" i="38" a="1"/>
  <c r="G2227" i="38"/>
  <c r="G2295" i="38" a="1"/>
  <c r="G2295" i="38"/>
  <c r="H2295" i="38"/>
  <c r="G2267" i="38" a="1"/>
  <c r="G2267" i="38"/>
  <c r="G2239" i="38" a="1"/>
  <c r="G2239" i="38"/>
  <c r="G2211" i="38" a="1"/>
  <c r="G2211" i="38"/>
  <c r="G2183" i="38" a="1"/>
  <c r="G2183" i="38"/>
  <c r="G2155" i="38" a="1"/>
  <c r="G2155" i="38"/>
  <c r="G2306" i="38" a="1"/>
  <c r="G2306" i="38"/>
  <c r="G2292" i="38" a="1"/>
  <c r="G2292" i="38"/>
  <c r="H2292" i="38"/>
  <c r="G2278" i="38" a="1"/>
  <c r="G2278" i="38"/>
  <c r="G2250" i="38" a="1"/>
  <c r="G2250" i="38"/>
  <c r="G2180" i="38" a="1"/>
  <c r="G2180" i="38"/>
  <c r="G2305" i="38" a="1"/>
  <c r="G2305" i="38"/>
  <c r="H2305" i="38"/>
  <c r="G2277" i="38" a="1"/>
  <c r="G2277" i="38"/>
  <c r="G2249" i="38" a="1"/>
  <c r="G2249" i="38"/>
  <c r="G2207" i="38" a="1"/>
  <c r="G2207" i="38"/>
  <c r="G2179" i="38" a="1"/>
  <c r="G2179" i="38"/>
  <c r="G2276" i="38" a="1"/>
  <c r="G2276" i="38"/>
  <c r="G2262" i="38" a="1"/>
  <c r="G2262" i="38"/>
  <c r="G2234" i="38" a="1"/>
  <c r="G2234" i="38"/>
  <c r="G2220" i="38" a="1"/>
  <c r="G2220" i="38"/>
  <c r="G2206" i="38" a="1"/>
  <c r="G2206" i="38"/>
  <c r="G2192" i="38" a="1"/>
  <c r="G2192" i="38"/>
  <c r="G2164" i="38" a="1"/>
  <c r="G2164" i="38"/>
  <c r="G2314" i="38" a="1"/>
  <c r="G2314" i="38"/>
  <c r="G2300" i="38" a="1"/>
  <c r="G2300" i="38"/>
  <c r="G2286" i="38" a="1"/>
  <c r="G2286" i="38"/>
  <c r="H2286" i="38"/>
  <c r="G2272" i="38" a="1"/>
  <c r="G2272" i="38"/>
  <c r="H2272" i="38"/>
  <c r="G2258" i="38" a="1"/>
  <c r="G2258" i="38"/>
  <c r="H2258" i="38"/>
  <c r="G2244" i="38" a="1"/>
  <c r="G2244" i="38"/>
  <c r="G2230" i="38" a="1"/>
  <c r="G2230" i="38"/>
  <c r="G2216" i="38" a="1"/>
  <c r="G2216" i="38"/>
  <c r="G2202" i="38" a="1"/>
  <c r="G2202" i="38"/>
  <c r="G2188" i="38" a="1"/>
  <c r="G2188" i="38"/>
  <c r="G2174" i="38" a="1"/>
  <c r="G2174" i="38"/>
  <c r="G2160" i="38" a="1"/>
  <c r="G2160" i="38"/>
  <c r="G2297" i="38" a="1"/>
  <c r="G2297" i="38"/>
  <c r="H2297" i="38"/>
  <c r="G2269" i="38" a="1"/>
  <c r="G2269" i="38"/>
  <c r="G2255" i="38" a="1"/>
  <c r="G2255" i="38"/>
  <c r="H2255" i="38"/>
  <c r="G2213" i="38" a="1"/>
  <c r="G2213" i="38"/>
  <c r="G2199" i="38" a="1"/>
  <c r="G2199" i="38"/>
  <c r="G2185" i="38" a="1"/>
  <c r="G2185" i="38"/>
  <c r="G2157" i="38" a="1"/>
  <c r="G2157" i="38"/>
  <c r="G2310" i="38" a="1"/>
  <c r="G2310" i="38"/>
  <c r="H2310" i="38"/>
  <c r="G2296" i="38" a="1"/>
  <c r="G2296" i="38"/>
  <c r="H2296" i="38"/>
  <c r="G2282" i="38" a="1"/>
  <c r="G2282" i="38"/>
  <c r="H2282" i="38"/>
  <c r="G2268" i="38" a="1"/>
  <c r="G2268" i="38"/>
  <c r="G2254" i="38" a="1"/>
  <c r="G2254" i="38"/>
  <c r="G2240" i="38" a="1"/>
  <c r="G2240" i="38"/>
  <c r="G2226" i="38" a="1"/>
  <c r="G2226" i="38"/>
  <c r="G2212" i="38" a="1"/>
  <c r="G2212" i="38"/>
  <c r="G2198" i="38" a="1"/>
  <c r="G2198" i="38"/>
  <c r="G2170" i="38" a="1"/>
  <c r="G2170" i="38"/>
  <c r="G2156" i="38" a="1"/>
  <c r="G2156" i="38"/>
  <c r="G2309" i="38" a="1"/>
  <c r="G2309" i="38"/>
  <c r="H2309" i="38"/>
  <c r="G2281" i="38" a="1"/>
  <c r="G2281" i="38"/>
  <c r="H2281" i="38"/>
  <c r="G2253" i="38" a="1"/>
  <c r="G2253" i="38"/>
  <c r="H2253" i="38"/>
  <c r="G2225" i="38" a="1"/>
  <c r="G2225" i="38"/>
  <c r="G2197" i="38" a="1"/>
  <c r="G2197" i="38"/>
  <c r="G2169" i="38" a="1"/>
  <c r="G2169" i="38"/>
  <c r="G2236" i="38" a="1"/>
  <c r="G2236" i="38"/>
  <c r="G2222" i="38" a="1"/>
  <c r="G2222" i="38"/>
  <c r="G2208" i="38" a="1"/>
  <c r="G2208" i="38"/>
  <c r="G2194" i="38" a="1"/>
  <c r="G2194" i="38"/>
  <c r="G2166" i="38" a="1"/>
  <c r="G2166" i="38"/>
  <c r="G2291" i="38" a="1"/>
  <c r="G2291" i="38"/>
  <c r="G2263" i="38" a="1"/>
  <c r="G2263" i="38"/>
  <c r="G2235" i="38" a="1"/>
  <c r="G2235" i="38"/>
  <c r="G2221" i="38" a="1"/>
  <c r="G2221" i="38"/>
  <c r="G2193" i="38" a="1"/>
  <c r="G2193" i="38"/>
  <c r="G2165" i="38" a="1"/>
  <c r="G2165" i="38"/>
  <c r="G2304" i="38" a="1"/>
  <c r="G2304" i="38"/>
  <c r="H2304" i="38"/>
  <c r="G2290" i="38" a="1"/>
  <c r="G2290" i="38"/>
  <c r="H2290" i="38"/>
  <c r="G2248" i="38" a="1"/>
  <c r="G2248" i="38"/>
  <c r="G2178" i="38" a="1"/>
  <c r="G2178" i="38"/>
  <c r="G2313" i="38" a="1"/>
  <c r="G2313" i="38"/>
  <c r="G2299" i="38" a="1"/>
  <c r="G2299" i="38"/>
  <c r="G2285" i="38" a="1"/>
  <c r="G2285" i="38"/>
  <c r="G2271" i="38" a="1"/>
  <c r="G2271" i="38"/>
  <c r="H2271" i="38"/>
  <c r="G2257" i="38" a="1"/>
  <c r="G2257" i="38"/>
  <c r="H2257" i="38"/>
  <c r="G2243" i="38" a="1"/>
  <c r="G2243" i="38"/>
  <c r="G2229" i="38" a="1"/>
  <c r="G2229" i="38"/>
  <c r="G2215" i="38" a="1"/>
  <c r="G2215" i="38"/>
  <c r="G2201" i="38" a="1"/>
  <c r="G2201" i="38"/>
  <c r="G2187" i="38" a="1"/>
  <c r="G2187" i="38"/>
  <c r="G2173" i="38" a="1"/>
  <c r="G2173" i="38"/>
  <c r="G2159" i="38" a="1"/>
  <c r="G2159" i="38"/>
  <c r="G2016" i="38" a="1"/>
  <c r="G2016" i="38"/>
  <c r="G2024" i="38" a="1"/>
  <c r="G2024" i="38"/>
  <c r="G2004" i="38" a="1"/>
  <c r="G2004" i="38"/>
  <c r="G2012" i="38" a="1"/>
  <c r="G2012" i="38"/>
  <c r="G2013" i="38" a="1"/>
  <c r="G2013" i="38"/>
  <c r="G2010" i="38" a="1"/>
  <c r="G2010" i="38"/>
  <c r="G2006" i="38" a="1"/>
  <c r="G2006" i="38"/>
  <c r="G2008" i="38" a="1"/>
  <c r="G2008" i="38"/>
  <c r="G2005" i="38" a="1"/>
  <c r="G2005" i="38"/>
  <c r="G2011" i="38" a="1"/>
  <c r="G2011" i="38"/>
  <c r="G1979" i="38" a="1"/>
  <c r="G1979" i="38"/>
  <c r="G1976" i="38" a="1"/>
  <c r="G1976" i="38"/>
  <c r="G1981" i="38" a="1"/>
  <c r="G1981" i="38"/>
  <c r="G1975" i="38" a="1"/>
  <c r="G1975" i="38"/>
  <c r="G1970" i="38" a="1"/>
  <c r="G1970" i="38"/>
  <c r="G1978" i="38" a="1"/>
  <c r="G1978" i="38"/>
  <c r="G1968" i="38" a="1"/>
  <c r="G1968" i="38"/>
  <c r="G1977" i="38" a="1"/>
  <c r="G1977" i="38"/>
  <c r="G1971" i="38" a="1"/>
  <c r="G1971" i="38"/>
  <c r="G1974" i="38" a="1"/>
  <c r="G1974" i="38"/>
  <c r="G1980" i="38" a="1"/>
  <c r="G1980" i="38"/>
  <c r="G1973" i="38" a="1"/>
  <c r="G1973" i="38"/>
  <c r="G1972" i="38" a="1"/>
  <c r="G1972" i="38"/>
  <c r="G1969" i="38" a="1"/>
  <c r="G1969" i="38"/>
  <c r="H1963" i="38"/>
  <c r="H1949" i="38"/>
  <c r="H1893" i="38"/>
  <c r="H1851" i="38"/>
  <c r="H1837" i="38"/>
  <c r="H1962" i="38"/>
  <c r="H1948" i="38"/>
  <c r="H1920" i="38"/>
  <c r="H1892" i="38"/>
  <c r="H1850" i="38"/>
  <c r="H1836" i="38"/>
  <c r="H1947" i="38"/>
  <c r="H1919" i="38"/>
  <c r="H1891" i="38"/>
  <c r="H1877" i="38"/>
  <c r="H1849" i="38"/>
  <c r="H1835" i="38"/>
  <c r="H1932" i="38"/>
  <c r="H1918" i="38"/>
  <c r="H1890" i="38"/>
  <c r="H1876" i="38"/>
  <c r="H1862" i="38"/>
  <c r="H1848" i="38"/>
  <c r="H1820" i="38"/>
  <c r="H1960" i="38"/>
  <c r="H1946" i="38"/>
  <c r="H1904" i="38"/>
  <c r="H1834" i="38"/>
  <c r="H1959" i="38"/>
  <c r="H1945" i="38"/>
  <c r="H1931" i="38"/>
  <c r="H1917" i="38"/>
  <c r="H1903" i="38"/>
  <c r="H1889" i="38"/>
  <c r="H1875" i="38"/>
  <c r="H1861" i="38"/>
  <c r="H1847" i="38"/>
  <c r="H1833" i="38"/>
  <c r="H1819" i="38"/>
  <c r="H1958" i="38"/>
  <c r="H1944" i="38"/>
  <c r="H1930" i="38"/>
  <c r="H1916" i="38"/>
  <c r="H1902" i="38"/>
  <c r="H1888" i="38"/>
  <c r="H1874" i="38"/>
  <c r="H1860" i="38"/>
  <c r="H1846" i="38"/>
  <c r="H1818" i="38"/>
  <c r="H1955" i="38"/>
  <c r="H1927" i="38"/>
  <c r="H1913" i="38"/>
  <c r="H1885" i="38"/>
  <c r="H1857" i="38"/>
  <c r="H1843" i="38"/>
  <c r="H1829" i="38"/>
  <c r="H1954" i="38"/>
  <c r="H1940" i="38"/>
  <c r="H1884" i="38"/>
  <c r="H1842" i="38"/>
  <c r="H1828" i="38"/>
  <c r="H1911" i="38"/>
  <c r="H1883" i="38"/>
  <c r="H1869" i="38"/>
  <c r="H1841" i="38"/>
  <c r="H1827" i="38"/>
  <c r="H1966" i="38"/>
  <c r="H1938" i="38"/>
  <c r="H1910" i="38"/>
  <c r="H1896" i="38"/>
  <c r="H1868" i="38"/>
  <c r="H1854" i="38"/>
  <c r="H1826" i="38"/>
  <c r="H1812" i="38"/>
  <c r="H1956" i="38"/>
  <c r="H1928" i="38"/>
  <c r="H1914" i="38"/>
  <c r="H1900" i="38"/>
  <c r="H1886" i="38"/>
  <c r="H1858" i="38"/>
  <c r="H1844" i="38"/>
  <c r="H1830" i="38"/>
  <c r="H1965" i="38"/>
  <c r="H1937" i="38"/>
  <c r="H1909" i="38"/>
  <c r="H1895" i="38"/>
  <c r="H1867" i="38"/>
  <c r="H1853" i="38"/>
  <c r="H1825" i="38"/>
  <c r="H1964" i="38"/>
  <c r="H1936" i="38"/>
  <c r="H1922" i="38"/>
  <c r="H1866" i="38"/>
  <c r="G1497" i="38" a="1"/>
  <c r="G1497" i="38"/>
  <c r="H1497" i="38"/>
  <c r="G1510" i="38" a="1"/>
  <c r="G1510" i="38"/>
  <c r="H1510" i="38"/>
  <c r="G1503" i="38" a="1"/>
  <c r="G1503" i="38"/>
  <c r="H1503" i="38"/>
  <c r="G1549" i="38" a="1"/>
  <c r="G1549" i="38"/>
  <c r="H1549" i="38"/>
  <c r="G1535" i="38" a="1"/>
  <c r="G1535" i="38"/>
  <c r="H1535" i="38"/>
  <c r="G1521" i="38" a="1"/>
  <c r="G1521" i="38"/>
  <c r="H1521" i="38"/>
  <c r="G1504" i="38" a="1"/>
  <c r="G1504" i="38"/>
  <c r="H1504" i="38"/>
  <c r="G1544" i="38" a="1"/>
  <c r="G1544" i="38"/>
  <c r="H1544" i="38"/>
  <c r="G1530" i="38" a="1"/>
  <c r="G1530" i="38"/>
  <c r="H1530" i="38"/>
  <c r="G1516" i="38" a="1"/>
  <c r="G1516" i="38"/>
  <c r="G1500" i="38" a="1"/>
  <c r="G1500" i="38"/>
  <c r="H1500" i="38"/>
  <c r="G1499" i="38" a="1"/>
  <c r="G1499" i="38"/>
  <c r="H1499" i="38"/>
  <c r="G1542" i="38" a="1"/>
  <c r="G1542" i="38"/>
  <c r="H1542" i="38"/>
  <c r="G1540" i="38" a="1"/>
  <c r="G1540" i="38"/>
  <c r="H1540" i="38"/>
  <c r="G1539" i="38" a="1"/>
  <c r="G1539" i="38"/>
  <c r="H1539" i="38"/>
  <c r="G1528" i="38" a="1"/>
  <c r="G1528" i="38"/>
  <c r="H1528" i="38"/>
  <c r="G1526" i="38" a="1"/>
  <c r="G1526" i="38"/>
  <c r="G1525" i="38" a="1"/>
  <c r="G1525" i="38"/>
  <c r="H1525" i="38"/>
  <c r="G1514" i="38" a="1"/>
  <c r="G1514" i="38"/>
  <c r="H1514" i="38"/>
  <c r="G1512" i="38" a="1"/>
  <c r="G1512" i="38"/>
  <c r="H1512" i="38"/>
  <c r="G1511" i="38" a="1"/>
  <c r="G1511" i="38"/>
  <c r="H1511" i="38"/>
  <c r="G1502" i="38" a="1"/>
  <c r="G1502" i="38"/>
  <c r="H1502" i="38"/>
  <c r="G1545" i="38" a="1"/>
  <c r="G1545" i="38"/>
  <c r="H1545" i="38"/>
  <c r="G1524" i="38" a="1"/>
  <c r="G1524" i="38"/>
  <c r="G1551" i="38" a="1"/>
  <c r="G1551" i="38"/>
  <c r="H1551" i="38"/>
  <c r="G1548" i="38" a="1"/>
  <c r="G1548" i="38"/>
  <c r="H1548" i="38"/>
  <c r="G1537" i="38" a="1"/>
  <c r="G1537" i="38"/>
  <c r="H1537" i="38"/>
  <c r="G1534" i="38" a="1"/>
  <c r="G1534" i="38"/>
  <c r="H1534" i="38"/>
  <c r="G1523" i="38" a="1"/>
  <c r="G1523" i="38"/>
  <c r="H1523" i="38"/>
  <c r="G1520" i="38" a="1"/>
  <c r="G1520" i="38"/>
  <c r="H1520" i="38"/>
  <c r="G1509" i="38" a="1"/>
  <c r="G1509" i="38"/>
  <c r="H1509" i="38"/>
  <c r="G1507" i="38" a="1"/>
  <c r="G1507" i="38"/>
  <c r="H1507" i="38"/>
  <c r="G1547" i="38" a="1"/>
  <c r="G1547" i="38"/>
  <c r="H1547" i="38"/>
  <c r="G1533" i="38" a="1"/>
  <c r="G1533" i="38"/>
  <c r="H1533" i="38"/>
  <c r="G1519" i="38" a="1"/>
  <c r="G1519" i="38"/>
  <c r="H1519" i="38"/>
  <c r="G1550" i="38" a="1"/>
  <c r="G1550" i="38"/>
  <c r="H1550" i="38"/>
  <c r="G1536" i="38" a="1"/>
  <c r="G1536" i="38"/>
  <c r="H1536" i="38"/>
  <c r="G1508" i="38" a="1"/>
  <c r="G1508" i="38"/>
  <c r="H1508" i="38"/>
  <c r="G1505" i="38" a="1"/>
  <c r="G1505" i="38"/>
  <c r="H1505" i="38"/>
  <c r="G1531" i="38" a="1"/>
  <c r="G1531" i="38"/>
  <c r="H1531" i="38"/>
  <c r="G1522" i="38" a="1"/>
  <c r="G1522" i="38"/>
  <c r="H1522" i="38"/>
  <c r="G1538" i="38" a="1"/>
  <c r="G1538" i="38"/>
  <c r="G1517" i="38" a="1"/>
  <c r="G1517" i="38"/>
  <c r="G1051" i="38" a="1"/>
  <c r="G1051" i="38"/>
  <c r="G2302" i="38" a="1"/>
  <c r="G2302" i="38"/>
  <c r="H2302" i="38"/>
  <c r="G2274" i="38" a="1"/>
  <c r="G2274" i="38"/>
  <c r="G2246" i="38" a="1"/>
  <c r="G2246" i="38"/>
  <c r="G2218" i="38" a="1"/>
  <c r="G2218" i="38"/>
  <c r="G2190" i="38" a="1"/>
  <c r="G2190" i="38"/>
  <c r="G2162" i="38" a="1"/>
  <c r="G2162" i="38"/>
  <c r="G2287" i="38" a="1"/>
  <c r="G2287" i="38"/>
  <c r="H2287" i="38"/>
  <c r="G2259" i="38" a="1"/>
  <c r="G2259" i="38"/>
  <c r="H2259" i="38"/>
  <c r="G2231" i="38" a="1"/>
  <c r="G2231" i="38"/>
  <c r="G2189" i="38" a="1"/>
  <c r="G2189" i="38"/>
  <c r="G2161" i="38" a="1"/>
  <c r="G2161" i="38"/>
  <c r="G2288" i="38" a="1"/>
  <c r="G2288" i="38"/>
  <c r="H2288" i="38"/>
  <c r="G2260" i="38" a="1"/>
  <c r="G2260" i="38"/>
  <c r="H2260" i="38"/>
  <c r="G2232" i="38" a="1"/>
  <c r="G2232" i="38"/>
  <c r="G2204" i="38" a="1"/>
  <c r="G2204" i="38"/>
  <c r="G2176" i="38" a="1"/>
  <c r="G2176" i="38"/>
  <c r="G2301" i="38" a="1"/>
  <c r="G2301" i="38"/>
  <c r="H2301" i="38"/>
  <c r="G2273" i="38" a="1"/>
  <c r="G2273" i="38"/>
  <c r="G2245" i="38" a="1"/>
  <c r="G2245" i="38"/>
  <c r="G2217" i="38" a="1"/>
  <c r="G2217" i="38"/>
  <c r="G2203" i="38" a="1"/>
  <c r="G2203" i="38"/>
  <c r="G2175" i="38" a="1"/>
  <c r="G2175" i="38"/>
  <c r="G1967" i="38" a="1"/>
  <c r="G1967" i="38"/>
  <c r="G1249" i="38" a="1"/>
  <c r="G1249" i="38"/>
  <c r="H1295" i="38"/>
  <c r="H1321" i="38"/>
  <c r="G1216" i="38" a="1"/>
  <c r="G1216" i="38"/>
  <c r="G1174" i="38" a="1"/>
  <c r="G1174" i="38"/>
  <c r="G1243" i="38" a="1"/>
  <c r="G1243" i="38"/>
  <c r="G1232" i="38" a="1"/>
  <c r="G1232" i="38"/>
  <c r="G1190" i="38" a="1"/>
  <c r="G1190" i="38"/>
  <c r="G1161" i="38" a="1"/>
  <c r="G1161" i="38"/>
  <c r="G1202" i="38" a="1"/>
  <c r="G1202" i="38"/>
  <c r="G1245" i="38" a="1"/>
  <c r="G1245" i="38"/>
  <c r="G1241" i="38" a="1"/>
  <c r="G1241" i="38"/>
  <c r="G1233" i="38" a="1"/>
  <c r="G1233" i="38"/>
  <c r="G1242" i="38" a="1"/>
  <c r="G1242" i="38"/>
  <c r="G1247" i="38" a="1"/>
  <c r="G1247" i="38"/>
  <c r="H1622" i="38"/>
  <c r="H1303" i="38"/>
  <c r="H1289" i="38"/>
  <c r="H1327" i="38"/>
  <c r="H1324" i="38"/>
  <c r="H1296" i="38"/>
  <c r="H1319" i="38"/>
  <c r="H1305" i="38"/>
  <c r="H1291" i="38"/>
  <c r="H1323" i="38"/>
  <c r="H1325" i="38"/>
  <c r="H1318" i="38"/>
  <c r="H1304" i="38"/>
  <c r="H1290" i="38"/>
  <c r="H1300" i="38"/>
  <c r="H1307" i="38"/>
  <c r="H1293" i="38"/>
  <c r="H1329" i="38"/>
  <c r="H1328" i="38"/>
  <c r="H1299" i="38"/>
  <c r="H1316" i="38"/>
  <c r="H1302" i="38"/>
  <c r="H1288" i="38"/>
  <c r="H1297" i="38"/>
  <c r="H1326" i="38"/>
  <c r="H1298" i="38"/>
  <c r="H1322" i="38"/>
  <c r="H1308" i="38"/>
  <c r="H1294" i="38"/>
  <c r="H1330" i="38"/>
  <c r="H1320" i="38"/>
  <c r="H1306" i="38"/>
  <c r="H1292" i="38"/>
  <c r="G1046" i="38" a="1"/>
  <c r="G1046" i="38"/>
  <c r="G1039" i="38" a="1"/>
  <c r="G1039" i="38"/>
  <c r="G1042" i="38" a="1"/>
  <c r="G1042" i="38"/>
  <c r="G1024" i="38" a="1"/>
  <c r="G1024" i="38"/>
  <c r="G1044" i="38" a="1"/>
  <c r="G1044" i="38"/>
  <c r="G1033" i="38" a="1"/>
  <c r="G1033" i="38"/>
  <c r="G1036" i="38" a="1"/>
  <c r="G1036" i="38"/>
  <c r="G1030" i="38" a="1"/>
  <c r="G1030" i="38"/>
  <c r="G1025" i="38" a="1"/>
  <c r="G1025" i="38"/>
  <c r="G1028" i="38" a="1"/>
  <c r="G1028" i="38"/>
  <c r="G1034" i="38" a="1"/>
  <c r="G1034" i="38"/>
  <c r="G1037" i="38" a="1"/>
  <c r="G1037" i="38"/>
  <c r="G1043" i="38" a="1"/>
  <c r="G1043" i="38"/>
  <c r="G1029" i="38" a="1"/>
  <c r="G1029" i="38"/>
  <c r="G1045" i="38" a="1"/>
  <c r="G1045" i="38"/>
  <c r="G1031" i="38" a="1"/>
  <c r="G1031" i="38"/>
  <c r="G1040" i="38" a="1"/>
  <c r="G1040" i="38"/>
  <c r="G1026" i="38" a="1"/>
  <c r="G1026" i="38"/>
  <c r="G1032" i="38" a="1"/>
  <c r="G1032" i="38"/>
  <c r="G1035" i="38" a="1"/>
  <c r="G1035" i="38"/>
  <c r="G1038" i="38" a="1"/>
  <c r="G1038" i="38"/>
  <c r="H1595" i="38"/>
  <c r="H1743" i="38"/>
  <c r="H1740" i="38"/>
  <c r="H1674" i="38"/>
  <c r="H1729" i="38"/>
  <c r="H138" i="38"/>
  <c r="H1712" i="38"/>
  <c r="H1635" i="38"/>
  <c r="H1624" i="38"/>
  <c r="H1695" i="38"/>
  <c r="H1681" i="38"/>
  <c r="H1606" i="38"/>
  <c r="H1619" i="38"/>
  <c r="H1733" i="38"/>
  <c r="H1647" i="38"/>
  <c r="H1659" i="38"/>
  <c r="H1633" i="38"/>
  <c r="H1605" i="38"/>
  <c r="G893" i="38" a="1"/>
  <c r="G893" i="38"/>
  <c r="H893" i="38"/>
  <c r="G887" i="38" a="1"/>
  <c r="G887" i="38"/>
  <c r="H887" i="38"/>
  <c r="G879" i="38" a="1"/>
  <c r="G879" i="38"/>
  <c r="H879" i="38"/>
  <c r="G865" i="38" a="1"/>
  <c r="G865" i="38"/>
  <c r="H865" i="38"/>
  <c r="G896" i="38" a="1"/>
  <c r="G896" i="38"/>
  <c r="H896" i="38"/>
  <c r="G882" i="38" a="1"/>
  <c r="G882" i="38"/>
  <c r="H882" i="38"/>
  <c r="G868" i="38" a="1"/>
  <c r="G868" i="38"/>
  <c r="H868" i="38"/>
  <c r="G886" i="38" a="1"/>
  <c r="G886" i="38"/>
  <c r="H886" i="38"/>
  <c r="G885" i="38" a="1"/>
  <c r="G885" i="38"/>
  <c r="H885" i="38"/>
  <c r="G872" i="38" a="1"/>
  <c r="G872" i="38"/>
  <c r="H872" i="38"/>
  <c r="G871" i="38" a="1"/>
  <c r="G871" i="38"/>
  <c r="H871" i="38"/>
  <c r="G874" i="38" a="1"/>
  <c r="G874" i="38"/>
  <c r="H874" i="38"/>
  <c r="G889" i="38" a="1"/>
  <c r="G889" i="38"/>
  <c r="H889" i="38"/>
  <c r="G880" i="38" a="1"/>
  <c r="G880" i="38"/>
  <c r="H880" i="38"/>
  <c r="G875" i="38" a="1"/>
  <c r="G875" i="38"/>
  <c r="H875" i="38"/>
  <c r="G883" i="38" a="1"/>
  <c r="G883" i="38"/>
  <c r="H883" i="38"/>
  <c r="G892" i="38" a="1"/>
  <c r="G892" i="38"/>
  <c r="H892" i="38"/>
  <c r="G878" i="38" a="1"/>
  <c r="G878" i="38"/>
  <c r="H878" i="38"/>
  <c r="G864" i="38" a="1"/>
  <c r="G864" i="38"/>
  <c r="H864" i="38"/>
  <c r="G895" i="38" a="1"/>
  <c r="G895" i="38"/>
  <c r="H895" i="38"/>
  <c r="G881" i="38" a="1"/>
  <c r="G881" i="38"/>
  <c r="H881" i="38"/>
  <c r="G867" i="38" a="1"/>
  <c r="G867" i="38"/>
  <c r="H867" i="38"/>
  <c r="G898" i="38" a="1"/>
  <c r="G898" i="38"/>
  <c r="H898" i="38"/>
  <c r="G884" i="38" a="1"/>
  <c r="G884" i="38"/>
  <c r="H884" i="38"/>
  <c r="G894" i="38" a="1"/>
  <c r="G894" i="38"/>
  <c r="H894" i="38"/>
  <c r="G891" i="38" a="1"/>
  <c r="G891" i="38"/>
  <c r="H891" i="38"/>
  <c r="G866" i="38" a="1"/>
  <c r="G866" i="38"/>
  <c r="H866" i="38"/>
  <c r="G897" i="38" a="1"/>
  <c r="G897" i="38"/>
  <c r="H897" i="38"/>
  <c r="G873" i="38" a="1"/>
  <c r="G873" i="38"/>
  <c r="H873" i="38"/>
  <c r="G899" i="38" a="1"/>
  <c r="G899" i="38"/>
  <c r="H899" i="38"/>
  <c r="G888" i="38" a="1"/>
  <c r="G888" i="38"/>
  <c r="H888" i="38"/>
  <c r="G877" i="38" a="1"/>
  <c r="G877" i="38"/>
  <c r="H877" i="38"/>
  <c r="G870" i="38" a="1"/>
  <c r="G870" i="38"/>
  <c r="H870" i="38"/>
  <c r="G890" i="38" a="1"/>
  <c r="G890" i="38"/>
  <c r="H890" i="38"/>
  <c r="G876" i="38" a="1"/>
  <c r="G876" i="38"/>
  <c r="H876" i="38"/>
  <c r="H1730" i="38"/>
  <c r="H1645" i="38"/>
  <c r="H1631" i="38"/>
  <c r="H1669" i="38"/>
  <c r="H1658" i="38"/>
  <c r="H1614" i="38"/>
  <c r="H1742" i="38"/>
  <c r="H1731" i="38"/>
  <c r="H1717" i="38"/>
  <c r="H1588" i="38"/>
  <c r="H1690" i="38"/>
  <c r="H1668" i="38"/>
  <c r="H1765" i="38"/>
  <c r="H1751" i="38"/>
  <c r="H1671" i="38"/>
  <c r="H1672" i="38"/>
  <c r="H1689" i="38"/>
  <c r="H1747" i="38"/>
  <c r="H1590" i="38"/>
  <c r="H1653" i="38"/>
  <c r="H1750" i="38"/>
  <c r="H1722" i="38"/>
  <c r="H1708" i="38"/>
  <c r="H131" i="38"/>
  <c r="H1753" i="38"/>
  <c r="H1673" i="38"/>
  <c r="H1754" i="38"/>
  <c r="H1701" i="38"/>
  <c r="H1638" i="38"/>
  <c r="H1650" i="38"/>
  <c r="H1725" i="38"/>
  <c r="H1684" i="38"/>
  <c r="H1714" i="38"/>
  <c r="H1599" i="38"/>
  <c r="H1676" i="38"/>
  <c r="H1662" i="38"/>
  <c r="H1648" i="38"/>
  <c r="H1634" i="38"/>
  <c r="H1620" i="38"/>
  <c r="H1596" i="38"/>
  <c r="H1665" i="38"/>
  <c r="H1651" i="38"/>
  <c r="H1637" i="38"/>
  <c r="H1762" i="38"/>
  <c r="H1706" i="38"/>
  <c r="H1626" i="38"/>
  <c r="G954" i="38" a="1"/>
  <c r="G954" i="38"/>
  <c r="H954" i="38"/>
  <c r="H1736" i="38"/>
  <c r="H1699" i="38"/>
  <c r="H1698" i="38"/>
  <c r="H1602" i="38"/>
  <c r="H1688" i="38"/>
  <c r="H1760" i="38"/>
  <c r="H1746" i="38"/>
  <c r="H1732" i="38"/>
  <c r="H1718" i="38"/>
  <c r="H1704" i="38"/>
  <c r="H1603" i="38"/>
  <c r="H1589" i="38"/>
  <c r="H1666" i="38"/>
  <c r="H1735" i="38"/>
  <c r="H1655" i="38"/>
  <c r="H1627" i="38"/>
  <c r="H1685" i="38"/>
  <c r="H1710" i="38"/>
  <c r="H1609" i="38"/>
  <c r="H1644" i="38"/>
  <c r="H1616" i="38"/>
  <c r="H1711" i="38"/>
  <c r="H1697" i="38"/>
  <c r="H1612" i="38"/>
  <c r="H1598" i="38"/>
  <c r="H1661" i="38"/>
  <c r="H1700" i="38"/>
  <c r="H1686" i="38"/>
  <c r="H1758" i="38"/>
  <c r="H1744" i="38"/>
  <c r="H1664" i="38"/>
  <c r="H1636" i="38"/>
  <c r="H1593" i="38"/>
  <c r="H1759" i="38"/>
  <c r="H1734" i="38"/>
  <c r="H1640" i="38"/>
  <c r="H1656" i="38"/>
  <c r="H1745" i="38"/>
  <c r="H1591" i="38"/>
  <c r="H1654" i="38"/>
  <c r="H1723" i="38"/>
  <c r="H1709" i="38"/>
  <c r="H1615" i="38"/>
  <c r="H1720" i="38"/>
  <c r="H142" i="38"/>
  <c r="H1696" i="38"/>
  <c r="H1597" i="38"/>
  <c r="H1691" i="38"/>
  <c r="H1641" i="38"/>
  <c r="H137" i="38"/>
  <c r="H1694" i="38"/>
  <c r="H1752" i="38"/>
  <c r="H1738" i="38"/>
  <c r="H1724" i="38"/>
  <c r="H1630" i="38"/>
  <c r="H1727" i="38"/>
  <c r="H1716" i="38"/>
  <c r="H1702" i="38"/>
  <c r="H139" i="38"/>
  <c r="H1604" i="38"/>
  <c r="H1703" i="38"/>
  <c r="H1692" i="38"/>
  <c r="H1764" i="38"/>
  <c r="H1607" i="38"/>
  <c r="H1670" i="38"/>
  <c r="H1642" i="38"/>
  <c r="H1628" i="38"/>
  <c r="H1610" i="38"/>
  <c r="H1617" i="38"/>
  <c r="H134" i="38"/>
  <c r="H1693" i="38"/>
  <c r="H1594" i="38"/>
  <c r="H1629" i="38"/>
  <c r="H132" i="38"/>
  <c r="H1756" i="38"/>
  <c r="H738" i="38"/>
  <c r="H1682" i="38"/>
  <c r="H1726" i="38"/>
  <c r="H1715" i="38"/>
  <c r="H1600" i="38"/>
  <c r="H1677" i="38"/>
  <c r="H1649" i="38"/>
  <c r="H1601" i="38"/>
  <c r="H1761" i="38"/>
  <c r="H1719" i="38"/>
  <c r="H1705" i="38"/>
  <c r="H1667" i="38"/>
  <c r="H1639" i="38"/>
  <c r="H1625" i="38"/>
  <c r="H141" i="38"/>
  <c r="H1728" i="38"/>
  <c r="H1613" i="38"/>
  <c r="H1739" i="38"/>
  <c r="H1687" i="38"/>
  <c r="H1623" i="38"/>
  <c r="H140" i="38"/>
  <c r="H1643" i="38"/>
  <c r="H1611" i="38"/>
  <c r="H1660" i="38"/>
  <c r="H1646" i="38"/>
  <c r="H1632" i="38"/>
  <c r="H1618" i="38"/>
  <c r="H135" i="38"/>
  <c r="H1757" i="38"/>
  <c r="H1663" i="38"/>
  <c r="H1621" i="38"/>
  <c r="H1608" i="38"/>
  <c r="H1657" i="38"/>
  <c r="H1652" i="38"/>
  <c r="H1763" i="38"/>
  <c r="H1749" i="38"/>
  <c r="H1721" i="38"/>
  <c r="H1707" i="38"/>
  <c r="H1592" i="38"/>
  <c r="H143" i="38"/>
  <c r="H133" i="38"/>
  <c r="H1748" i="38"/>
  <c r="H1737" i="38"/>
  <c r="H1683" i="38"/>
  <c r="H1755" i="38"/>
  <c r="H1741" i="38"/>
  <c r="H1713" i="38"/>
  <c r="H1675" i="38"/>
  <c r="H136" i="38"/>
  <c r="G852" i="38" a="1"/>
  <c r="G852" i="38"/>
  <c r="G861" i="38" a="1"/>
  <c r="G861" i="38"/>
  <c r="G862" i="38" a="1"/>
  <c r="G862" i="38"/>
  <c r="G858" i="38" a="1"/>
  <c r="G858" i="38"/>
  <c r="G857" i="38" a="1"/>
  <c r="G857" i="38"/>
  <c r="G856" i="38" a="1"/>
  <c r="G856" i="38"/>
  <c r="G863" i="38" a="1"/>
  <c r="G863" i="38"/>
  <c r="G853" i="38" a="1"/>
  <c r="G853" i="38"/>
  <c r="G860" i="38" a="1"/>
  <c r="G860" i="38"/>
  <c r="G854" i="38" a="1"/>
  <c r="G854" i="38"/>
  <c r="G855" i="38" a="1"/>
  <c r="G855" i="38"/>
  <c r="G859" i="38" a="1"/>
  <c r="G859" i="38"/>
  <c r="J5003" i="38"/>
  <c r="H5003" i="38"/>
  <c r="J4978" i="38"/>
  <c r="H4978" i="38"/>
  <c r="J5045" i="38"/>
  <c r="H5045" i="38"/>
  <c r="J5020" i="38"/>
  <c r="H5020" i="38"/>
  <c r="J5033" i="38"/>
  <c r="H5033" i="38"/>
  <c r="H119" i="38"/>
  <c r="H107" i="38"/>
  <c r="H95" i="38"/>
  <c r="H83" i="38"/>
  <c r="H71" i="38"/>
  <c r="H59" i="38"/>
  <c r="H118" i="38"/>
  <c r="H106" i="38"/>
  <c r="H94" i="38"/>
  <c r="H82" i="38"/>
  <c r="H70" i="38"/>
  <c r="H58" i="38"/>
  <c r="H124" i="38"/>
  <c r="H112" i="38"/>
  <c r="H100" i="38"/>
  <c r="H88" i="38"/>
  <c r="H76" i="38"/>
  <c r="H64" i="38"/>
  <c r="H52" i="38"/>
  <c r="H123" i="38"/>
  <c r="H111" i="38"/>
  <c r="H99" i="38"/>
  <c r="H87" i="38"/>
  <c r="H75" i="38"/>
  <c r="H63" i="38"/>
  <c r="H51" i="38"/>
  <c r="H117" i="38"/>
  <c r="H105" i="38"/>
  <c r="H93" i="38"/>
  <c r="H81" i="38"/>
  <c r="H69" i="38"/>
  <c r="H57" i="38"/>
  <c r="H122" i="38"/>
  <c r="H110" i="38"/>
  <c r="H98" i="38"/>
  <c r="H86" i="38"/>
  <c r="H74" i="38"/>
  <c r="H62" i="38"/>
  <c r="H121" i="38"/>
  <c r="H109" i="38"/>
  <c r="H97" i="38"/>
  <c r="H85" i="38"/>
  <c r="H73" i="38"/>
  <c r="H61" i="38"/>
  <c r="H120" i="38"/>
  <c r="H108" i="38"/>
  <c r="H96" i="38"/>
  <c r="H84" i="38"/>
  <c r="H72" i="38"/>
  <c r="H60" i="38"/>
  <c r="H128" i="38"/>
  <c r="H116" i="38"/>
  <c r="H104" i="38"/>
  <c r="H92" i="38"/>
  <c r="H80" i="38"/>
  <c r="H68" i="38"/>
  <c r="H56" i="38"/>
  <c r="H127" i="38"/>
  <c r="H115" i="38"/>
  <c r="H103" i="38"/>
  <c r="H91" i="38"/>
  <c r="H79" i="38"/>
  <c r="H67" i="38"/>
  <c r="H55" i="38"/>
  <c r="H50" i="38"/>
  <c r="H126" i="38"/>
  <c r="H114" i="38"/>
  <c r="H102" i="38"/>
  <c r="H90" i="38"/>
  <c r="H78" i="38"/>
  <c r="H66" i="38"/>
  <c r="H54" i="38"/>
  <c r="H125" i="38"/>
  <c r="H113" i="38"/>
  <c r="H101" i="38"/>
  <c r="H89" i="38"/>
  <c r="H77" i="38"/>
  <c r="H65" i="38"/>
  <c r="H53" i="38"/>
  <c r="H1571" i="38"/>
  <c r="H1570" i="38"/>
  <c r="H1569" i="38"/>
  <c r="H1568" i="38"/>
  <c r="H1567" i="38"/>
  <c r="H1566" i="38"/>
  <c r="H1565" i="38"/>
  <c r="H1564" i="38"/>
  <c r="H1563" i="38"/>
  <c r="H1562" i="38"/>
  <c r="H1561" i="38"/>
  <c r="H1560" i="38"/>
  <c r="H1559" i="38"/>
  <c r="H1558" i="38"/>
  <c r="H1557" i="38"/>
  <c r="H1556" i="38"/>
  <c r="H1555" i="38"/>
  <c r="H1554" i="38"/>
  <c r="H1585" i="38"/>
  <c r="H1584" i="38"/>
  <c r="H1583" i="38"/>
  <c r="H1582" i="38"/>
  <c r="H1581" i="38"/>
  <c r="H1580" i="38"/>
  <c r="H1579" i="38"/>
  <c r="H1578" i="38"/>
  <c r="H1577" i="38"/>
  <c r="H1576" i="38"/>
  <c r="H1575" i="38"/>
  <c r="H1574" i="38"/>
  <c r="H1573" i="38"/>
  <c r="H1572" i="38"/>
  <c r="H1506" i="38"/>
  <c r="H1501" i="38"/>
  <c r="H1498" i="38"/>
  <c r="H1546" i="38"/>
  <c r="H1543" i="38"/>
  <c r="H1541" i="38"/>
  <c r="H1538" i="38"/>
  <c r="H1532" i="38"/>
  <c r="H1529" i="38"/>
  <c r="H1527" i="38"/>
  <c r="H1526" i="38"/>
  <c r="H1524" i="38"/>
  <c r="H1518" i="38"/>
  <c r="H1517" i="38"/>
  <c r="H1516" i="38"/>
  <c r="H1515" i="38"/>
  <c r="H1513" i="38"/>
  <c r="H326" i="38"/>
  <c r="H300" i="38"/>
  <c r="H150" i="38"/>
  <c r="H282" i="38"/>
  <c r="H270" i="38"/>
  <c r="H258" i="38"/>
  <c r="H246" i="38"/>
  <c r="H234" i="38"/>
  <c r="H222" i="38"/>
  <c r="H210" i="38"/>
  <c r="H198" i="38"/>
  <c r="H186" i="38"/>
  <c r="H174" i="38"/>
  <c r="H162" i="38"/>
  <c r="H386" i="38"/>
  <c r="H362" i="38"/>
  <c r="H374" i="38"/>
  <c r="H350" i="38"/>
  <c r="H338" i="38"/>
  <c r="H398" i="38"/>
  <c r="H410" i="38"/>
  <c r="H434" i="38"/>
  <c r="H422" i="38"/>
  <c r="H299" i="38"/>
  <c r="H312" i="38"/>
  <c r="H321" i="38"/>
  <c r="H313" i="38"/>
  <c r="H301" i="38"/>
  <c r="H328" i="38"/>
  <c r="H340" i="38"/>
  <c r="H364" i="38"/>
  <c r="H388" i="38"/>
  <c r="H412" i="38"/>
  <c r="H424" i="38"/>
  <c r="H298" i="38"/>
  <c r="H295" i="38"/>
  <c r="H352" i="38"/>
  <c r="H376" i="38"/>
  <c r="H400" i="38"/>
  <c r="H436" i="38"/>
  <c r="H329" i="38"/>
  <c r="H310" i="38"/>
  <c r="H273" i="38"/>
  <c r="H261" i="38"/>
  <c r="H249" i="38"/>
  <c r="H237" i="38"/>
  <c r="H225" i="38"/>
  <c r="H189" i="38"/>
  <c r="H177" i="38"/>
  <c r="H153" i="38"/>
  <c r="H284" i="38"/>
  <c r="H272" i="38"/>
  <c r="H260" i="38"/>
  <c r="H248" i="38"/>
  <c r="H236" i="38"/>
  <c r="H224" i="38"/>
  <c r="H212" i="38"/>
  <c r="H200" i="38"/>
  <c r="H188" i="38"/>
  <c r="H176" i="38"/>
  <c r="H164" i="38"/>
  <c r="H152" i="38"/>
  <c r="H291" i="38"/>
  <c r="H303" i="38"/>
  <c r="H315" i="38"/>
  <c r="H297" i="38"/>
  <c r="H309" i="38"/>
  <c r="H283" i="38"/>
  <c r="H271" i="38"/>
  <c r="H259" i="38"/>
  <c r="H247" i="38"/>
  <c r="H235" i="38"/>
  <c r="H223" i="38"/>
  <c r="H211" i="38"/>
  <c r="H199" i="38"/>
  <c r="H187" i="38"/>
  <c r="H175" i="38"/>
  <c r="H163" i="38"/>
  <c r="H151" i="38"/>
  <c r="H213" i="38"/>
  <c r="H201" i="38"/>
  <c r="H285" i="38"/>
  <c r="H165" i="38"/>
  <c r="H327" i="38"/>
  <c r="H351" i="38"/>
  <c r="H375" i="38"/>
  <c r="H399" i="38"/>
  <c r="H423" i="38"/>
  <c r="H323" i="38"/>
  <c r="H347" i="38"/>
  <c r="H371" i="38"/>
  <c r="H383" i="38"/>
  <c r="H407" i="38"/>
  <c r="H419" i="38"/>
  <c r="H311" i="38"/>
  <c r="H324" i="38"/>
  <c r="H336" i="38"/>
  <c r="H348" i="38"/>
  <c r="H360" i="38"/>
  <c r="H372" i="38"/>
  <c r="H384" i="38"/>
  <c r="H396" i="38"/>
  <c r="H408" i="38"/>
  <c r="H420" i="38"/>
  <c r="H432" i="38"/>
  <c r="H339" i="38"/>
  <c r="H363" i="38"/>
  <c r="H387" i="38"/>
  <c r="H411" i="38"/>
  <c r="H435" i="38"/>
  <c r="H296" i="38"/>
  <c r="H308" i="38"/>
  <c r="H307" i="38"/>
  <c r="H335" i="38"/>
  <c r="H359" i="38"/>
  <c r="H395" i="38"/>
  <c r="H431" i="38"/>
  <c r="H325" i="38"/>
  <c r="H337" i="38"/>
  <c r="H349" i="38"/>
  <c r="H361" i="38"/>
  <c r="H373" i="38"/>
  <c r="H385" i="38"/>
  <c r="H397" i="38"/>
  <c r="H409" i="38"/>
  <c r="H421" i="38"/>
  <c r="H433" i="38"/>
  <c r="H314" i="38"/>
  <c r="G290" i="38" a="1"/>
  <c r="G290" i="38"/>
  <c r="H290" i="38"/>
  <c r="H292" i="38"/>
  <c r="H304" i="38"/>
  <c r="H316" i="38"/>
  <c r="H317" i="38"/>
  <c r="H302" i="38"/>
  <c r="H293" i="38"/>
  <c r="H305" i="38"/>
  <c r="H294" i="38"/>
  <c r="H306" i="38"/>
  <c r="H318" i="38"/>
  <c r="H286" i="38"/>
  <c r="H274" i="38"/>
  <c r="H262" i="38"/>
  <c r="H250" i="38"/>
  <c r="H238" i="38"/>
  <c r="H226" i="38"/>
  <c r="H214" i="38"/>
  <c r="H202" i="38"/>
  <c r="H190" i="38"/>
  <c r="H178" i="38"/>
  <c r="H166" i="38"/>
  <c r="H154" i="38"/>
  <c r="I1767" i="38"/>
  <c r="I1414" i="38"/>
  <c r="H287" i="38"/>
  <c r="H275" i="38"/>
  <c r="H263" i="38"/>
  <c r="H251" i="38"/>
  <c r="H239" i="38"/>
  <c r="H227" i="38"/>
  <c r="H215" i="38"/>
  <c r="H203" i="38"/>
  <c r="H191" i="38"/>
  <c r="H179" i="38"/>
  <c r="H167" i="38"/>
  <c r="H155" i="38"/>
  <c r="H288" i="38"/>
  <c r="H276" i="38"/>
  <c r="H264" i="38"/>
  <c r="H252" i="38"/>
  <c r="H240" i="38"/>
  <c r="H228" i="38"/>
  <c r="H216" i="38"/>
  <c r="H204" i="38"/>
  <c r="H192" i="38"/>
  <c r="H180" i="38"/>
  <c r="H168" i="38"/>
  <c r="H156" i="38"/>
  <c r="H365" i="38"/>
  <c r="H425" i="38"/>
  <c r="H330" i="38"/>
  <c r="H354" i="38"/>
  <c r="H378" i="38"/>
  <c r="H402" i="38"/>
  <c r="H426" i="38"/>
  <c r="H185" i="38"/>
  <c r="H416" i="38"/>
  <c r="H341" i="38"/>
  <c r="H377" i="38"/>
  <c r="H401" i="38"/>
  <c r="H437" i="38"/>
  <c r="H342" i="38"/>
  <c r="H366" i="38"/>
  <c r="H390" i="38"/>
  <c r="H414" i="38"/>
  <c r="H245" i="38"/>
  <c r="H331" i="38"/>
  <c r="H343" i="38"/>
  <c r="H355" i="38"/>
  <c r="H367" i="38"/>
  <c r="H379" i="38"/>
  <c r="H391" i="38"/>
  <c r="H403" i="38"/>
  <c r="H415" i="38"/>
  <c r="H427" i="38"/>
  <c r="H280" i="38"/>
  <c r="H268" i="38"/>
  <c r="H256" i="38"/>
  <c r="H244" i="38"/>
  <c r="H232" i="38"/>
  <c r="H220" i="38"/>
  <c r="H208" i="38"/>
  <c r="H196" i="38"/>
  <c r="H184" i="38"/>
  <c r="H172" i="38"/>
  <c r="H160" i="38"/>
  <c r="H148" i="38"/>
  <c r="G320" i="38" a="1"/>
  <c r="G320" i="38"/>
  <c r="H320" i="38"/>
  <c r="H344" i="38"/>
  <c r="H368" i="38"/>
  <c r="H380" i="38"/>
  <c r="H404" i="38"/>
  <c r="H440" i="38"/>
  <c r="G145" i="38" a="1"/>
  <c r="G145" i="38"/>
  <c r="H145" i="38"/>
  <c r="H267" i="38"/>
  <c r="H243" i="38"/>
  <c r="H219" i="38"/>
  <c r="H159" i="38"/>
  <c r="H333" i="38"/>
  <c r="H345" i="38"/>
  <c r="H357" i="38"/>
  <c r="H369" i="38"/>
  <c r="H381" i="38"/>
  <c r="H393" i="38"/>
  <c r="H405" i="38"/>
  <c r="H417" i="38"/>
  <c r="H429" i="38"/>
  <c r="H278" i="38"/>
  <c r="H266" i="38"/>
  <c r="H254" i="38"/>
  <c r="H242" i="38"/>
  <c r="H230" i="38"/>
  <c r="H218" i="38"/>
  <c r="H206" i="38"/>
  <c r="H194" i="38"/>
  <c r="H182" i="38"/>
  <c r="H170" i="38"/>
  <c r="H158" i="38"/>
  <c r="H146" i="38"/>
  <c r="H353" i="38"/>
  <c r="H389" i="38"/>
  <c r="H413" i="38"/>
  <c r="H438" i="38"/>
  <c r="H281" i="38"/>
  <c r="H269" i="38"/>
  <c r="H257" i="38"/>
  <c r="H233" i="38"/>
  <c r="H221" i="38"/>
  <c r="H209" i="38"/>
  <c r="H197" i="38"/>
  <c r="H173" i="38"/>
  <c r="H161" i="38"/>
  <c r="H149" i="38"/>
  <c r="H439" i="38"/>
  <c r="H332" i="38"/>
  <c r="H356" i="38"/>
  <c r="H392" i="38"/>
  <c r="H428" i="38"/>
  <c r="H279" i="38"/>
  <c r="H255" i="38"/>
  <c r="H231" i="38"/>
  <c r="H207" i="38"/>
  <c r="H195" i="38"/>
  <c r="H183" i="38"/>
  <c r="H171" i="38"/>
  <c r="H147" i="38"/>
  <c r="H322" i="38"/>
  <c r="H334" i="38"/>
  <c r="H346" i="38"/>
  <c r="H358" i="38"/>
  <c r="H370" i="38"/>
  <c r="H382" i="38"/>
  <c r="H394" i="38"/>
  <c r="H406" i="38"/>
  <c r="H418" i="38"/>
  <c r="H430" i="38"/>
  <c r="H277" i="38"/>
  <c r="H265" i="38"/>
  <c r="H253" i="38"/>
  <c r="H241" i="38"/>
  <c r="H229" i="38"/>
  <c r="H217" i="38"/>
  <c r="H205" i="38"/>
  <c r="H193" i="38"/>
  <c r="H181" i="38"/>
  <c r="H169" i="38"/>
  <c r="H157" i="38"/>
  <c r="H14" i="8"/>
  <c r="J16" i="8"/>
  <c r="G4973" i="38" a="1"/>
  <c r="G4973" i="38"/>
  <c r="H4973" i="38"/>
  <c r="G4974" i="38" a="1"/>
  <c r="G4974" i="38"/>
  <c r="H4974" i="38"/>
  <c r="G4975" i="38" a="1"/>
  <c r="G4975" i="38"/>
  <c r="H4975" i="38"/>
  <c r="G4976" i="38" a="1"/>
  <c r="G4976" i="38"/>
  <c r="H4976" i="38"/>
  <c r="G4977" i="38" a="1"/>
  <c r="G4977" i="38"/>
  <c r="H4977" i="38"/>
  <c r="G4947" i="38" a="1"/>
  <c r="G4947" i="38"/>
  <c r="G4198" i="38" a="1"/>
  <c r="G4198" i="38"/>
  <c r="V12" i="25"/>
  <c r="V13" i="25"/>
  <c r="V14" i="25"/>
  <c r="V15" i="25"/>
  <c r="V16" i="25"/>
  <c r="V17" i="25"/>
  <c r="V18" i="25"/>
  <c r="V19" i="25"/>
  <c r="V20" i="25"/>
  <c r="V21" i="25"/>
  <c r="V22" i="25"/>
  <c r="V23" i="25"/>
  <c r="V24" i="25"/>
  <c r="V25" i="25"/>
  <c r="V26" i="25"/>
  <c r="V27" i="25"/>
  <c r="V28" i="25"/>
  <c r="V29" i="25"/>
  <c r="V30" i="25"/>
  <c r="V31" i="25"/>
  <c r="V32" i="25"/>
  <c r="V33" i="25"/>
  <c r="V34" i="25"/>
  <c r="V35" i="25"/>
  <c r="V36" i="25"/>
  <c r="V37" i="25"/>
  <c r="V38" i="25"/>
  <c r="V39" i="25"/>
  <c r="V40" i="25"/>
  <c r="V41" i="25"/>
  <c r="V42" i="25"/>
  <c r="V43" i="25"/>
  <c r="V44" i="25"/>
  <c r="V45" i="25"/>
  <c r="V46" i="25"/>
  <c r="V47" i="25"/>
  <c r="V48" i="25"/>
  <c r="V49" i="25"/>
  <c r="V50" i="25"/>
  <c r="V51" i="25"/>
  <c r="V52" i="25"/>
  <c r="V53" i="25"/>
  <c r="V54" i="25"/>
  <c r="V55" i="25"/>
  <c r="V56" i="25"/>
  <c r="V57" i="25"/>
  <c r="V58" i="25"/>
  <c r="V59" i="25"/>
  <c r="V60" i="25"/>
  <c r="V61" i="25"/>
  <c r="V62" i="25"/>
  <c r="V63" i="25"/>
  <c r="V64" i="25"/>
  <c r="V65" i="25"/>
  <c r="V66" i="25"/>
  <c r="V67" i="25"/>
  <c r="V68" i="25"/>
  <c r="V69" i="25"/>
  <c r="V70" i="25"/>
  <c r="V71" i="25"/>
  <c r="V72" i="25"/>
  <c r="V73" i="25"/>
  <c r="V74" i="25"/>
  <c r="V75" i="25"/>
  <c r="V76" i="25"/>
  <c r="V77" i="25"/>
  <c r="V78" i="25"/>
  <c r="V79" i="25"/>
  <c r="V80" i="25"/>
  <c r="V81" i="25"/>
  <c r="V82" i="25"/>
  <c r="V83" i="25"/>
  <c r="V84" i="25"/>
  <c r="V85" i="25"/>
  <c r="V86" i="25"/>
  <c r="V87" i="25"/>
  <c r="V88" i="25"/>
  <c r="V89" i="25"/>
  <c r="V90" i="25"/>
  <c r="V91" i="25"/>
  <c r="V92" i="25"/>
  <c r="V93" i="25"/>
  <c r="V94" i="25"/>
  <c r="V95" i="25"/>
  <c r="V96" i="25"/>
  <c r="V97" i="25"/>
  <c r="V98" i="25"/>
  <c r="V99" i="25"/>
  <c r="V100" i="25"/>
  <c r="V101" i="25"/>
  <c r="T12" i="25"/>
  <c r="R12" i="25"/>
  <c r="R13" i="25"/>
  <c r="R14" i="25"/>
  <c r="R15" i="25"/>
  <c r="R16" i="25"/>
  <c r="R17" i="25"/>
  <c r="R18" i="25"/>
  <c r="R19" i="25"/>
  <c r="R20" i="25"/>
  <c r="R21" i="25"/>
  <c r="R22" i="25"/>
  <c r="R23" i="25"/>
  <c r="R24" i="25"/>
  <c r="R25" i="25"/>
  <c r="R26" i="25"/>
  <c r="R27" i="25"/>
  <c r="R28" i="25"/>
  <c r="R29" i="25"/>
  <c r="R30" i="25"/>
  <c r="R31" i="25"/>
  <c r="R32" i="25"/>
  <c r="R33" i="25"/>
  <c r="R34" i="25"/>
  <c r="R35" i="25"/>
  <c r="R36" i="25"/>
  <c r="R37" i="25"/>
  <c r="R38" i="25"/>
  <c r="R39" i="25"/>
  <c r="R40" i="25"/>
  <c r="R41" i="25"/>
  <c r="R42" i="25"/>
  <c r="R43" i="25"/>
  <c r="R44" i="25"/>
  <c r="R45" i="25"/>
  <c r="R46" i="25"/>
  <c r="R47" i="25"/>
  <c r="R48" i="25"/>
  <c r="R49" i="25"/>
  <c r="R50" i="25"/>
  <c r="R51" i="25"/>
  <c r="R52" i="25"/>
  <c r="R53" i="25"/>
  <c r="R54" i="25"/>
  <c r="R55" i="25"/>
  <c r="R56" i="25"/>
  <c r="R57" i="25"/>
  <c r="R58" i="25"/>
  <c r="R59" i="25"/>
  <c r="R60" i="25"/>
  <c r="R61" i="25"/>
  <c r="R62" i="25"/>
  <c r="R63" i="25"/>
  <c r="R64" i="25"/>
  <c r="R65" i="25"/>
  <c r="R66" i="25"/>
  <c r="R67" i="25"/>
  <c r="R68" i="25"/>
  <c r="R69" i="25"/>
  <c r="R70" i="25"/>
  <c r="R71" i="25"/>
  <c r="R72" i="25"/>
  <c r="R73" i="25"/>
  <c r="R74" i="25"/>
  <c r="R75" i="25"/>
  <c r="R76" i="25"/>
  <c r="R77" i="25"/>
  <c r="R78" i="25"/>
  <c r="R79" i="25"/>
  <c r="R80" i="25"/>
  <c r="R81" i="25"/>
  <c r="R82" i="25"/>
  <c r="R83" i="25"/>
  <c r="R84" i="25"/>
  <c r="R85" i="25"/>
  <c r="R86" i="25"/>
  <c r="R87" i="25"/>
  <c r="R88" i="25"/>
  <c r="R89" i="25"/>
  <c r="R90" i="25"/>
  <c r="R91" i="25"/>
  <c r="R92" i="25"/>
  <c r="R93" i="25"/>
  <c r="R94" i="25"/>
  <c r="R95" i="25"/>
  <c r="R96" i="25"/>
  <c r="P12" i="25"/>
  <c r="P13" i="25"/>
  <c r="P14" i="25"/>
  <c r="P15" i="25"/>
  <c r="P16" i="25"/>
  <c r="P17" i="25"/>
  <c r="P18" i="25"/>
  <c r="P19" i="25"/>
  <c r="P20" i="25"/>
  <c r="P21" i="25"/>
  <c r="P22" i="25"/>
  <c r="P23" i="25"/>
  <c r="P24" i="25"/>
  <c r="P25" i="25"/>
  <c r="P26" i="25"/>
  <c r="P27" i="25"/>
  <c r="P28" i="25"/>
  <c r="P29" i="25"/>
  <c r="P30" i="25"/>
  <c r="P31" i="25"/>
  <c r="P32" i="25"/>
  <c r="P33" i="25"/>
  <c r="P34" i="25"/>
  <c r="P35" i="25"/>
  <c r="P36" i="25"/>
  <c r="P37" i="25"/>
  <c r="P38" i="25"/>
  <c r="P39" i="25"/>
  <c r="P40" i="25"/>
  <c r="P41" i="25"/>
  <c r="P42" i="25"/>
  <c r="P43" i="25"/>
  <c r="P44" i="25"/>
  <c r="P45" i="25"/>
  <c r="P46" i="25"/>
  <c r="P47" i="25"/>
  <c r="P48" i="25"/>
  <c r="P49" i="25"/>
  <c r="P50" i="25"/>
  <c r="P51" i="25"/>
  <c r="P52" i="25"/>
  <c r="P53" i="25"/>
  <c r="P54" i="25"/>
  <c r="P55" i="25"/>
  <c r="P56" i="25"/>
  <c r="P57" i="25"/>
  <c r="P58" i="25"/>
  <c r="P59" i="25"/>
  <c r="P60" i="25"/>
  <c r="P61" i="25"/>
  <c r="P62" i="25"/>
  <c r="P63" i="25"/>
  <c r="P64" i="25"/>
  <c r="P65" i="25"/>
  <c r="P66" i="25"/>
  <c r="P67" i="25"/>
  <c r="P68" i="25"/>
  <c r="P69" i="25"/>
  <c r="P70" i="25"/>
  <c r="P71" i="25"/>
  <c r="P72" i="25"/>
  <c r="P73" i="25"/>
  <c r="P74" i="25"/>
  <c r="P75" i="25"/>
  <c r="P76" i="25"/>
  <c r="P77" i="25"/>
  <c r="P78" i="25"/>
  <c r="P79" i="25"/>
  <c r="P80" i="25"/>
  <c r="P81" i="25"/>
  <c r="P82" i="25"/>
  <c r="P83" i="25"/>
  <c r="P84" i="25"/>
  <c r="P85" i="25"/>
  <c r="P86" i="25"/>
  <c r="P87" i="25"/>
  <c r="P88" i="25"/>
  <c r="P89" i="25"/>
  <c r="P90" i="25"/>
  <c r="P91" i="25"/>
  <c r="P92" i="25"/>
  <c r="P93" i="25"/>
  <c r="P94" i="25"/>
  <c r="P95" i="25"/>
  <c r="P96" i="25"/>
  <c r="P97" i="25"/>
  <c r="P98" i="25"/>
  <c r="N12" i="25"/>
  <c r="N13" i="25"/>
  <c r="N14" i="25"/>
  <c r="N15" i="25"/>
  <c r="N16" i="25"/>
  <c r="N17" i="25"/>
  <c r="N18" i="25"/>
  <c r="N19" i="25"/>
  <c r="N20" i="25"/>
  <c r="N21" i="25"/>
  <c r="N22" i="25"/>
  <c r="N23" i="25"/>
  <c r="N24" i="25"/>
  <c r="N25" i="25"/>
  <c r="N26" i="25"/>
  <c r="N27" i="25"/>
  <c r="N28" i="25"/>
  <c r="N29" i="25"/>
  <c r="N30" i="25"/>
  <c r="N31" i="25"/>
  <c r="N32" i="25"/>
  <c r="N33" i="25"/>
  <c r="N34" i="25"/>
  <c r="N35" i="25"/>
  <c r="N36" i="25"/>
  <c r="N37" i="25"/>
  <c r="N38" i="25"/>
  <c r="N39" i="25"/>
  <c r="N40" i="25"/>
  <c r="N41" i="25"/>
  <c r="N42" i="25"/>
  <c r="N43" i="25"/>
  <c r="N44" i="25"/>
  <c r="N45" i="25"/>
  <c r="N46" i="25"/>
  <c r="N47" i="25"/>
  <c r="N48" i="25"/>
  <c r="N49" i="25"/>
  <c r="N50" i="25"/>
  <c r="L12" i="25"/>
  <c r="L13" i="25"/>
  <c r="L14" i="25"/>
  <c r="L15" i="25"/>
  <c r="L16" i="25"/>
  <c r="L17" i="25"/>
  <c r="L18" i="25"/>
  <c r="L19" i="25"/>
  <c r="L20" i="25"/>
  <c r="L21" i="25"/>
  <c r="L22" i="25"/>
  <c r="L23" i="25"/>
  <c r="L24" i="25"/>
  <c r="L25" i="25"/>
  <c r="L26" i="25"/>
  <c r="L27" i="25"/>
  <c r="L28" i="25"/>
  <c r="L29" i="25"/>
  <c r="L30" i="25"/>
  <c r="L31" i="25"/>
  <c r="L32" i="25"/>
  <c r="L33" i="25"/>
  <c r="L34" i="25"/>
  <c r="L35" i="25"/>
  <c r="L36" i="25"/>
  <c r="L37" i="25"/>
  <c r="L38" i="25"/>
  <c r="L39" i="25"/>
  <c r="L40" i="25"/>
  <c r="L41" i="25"/>
  <c r="L42" i="25"/>
  <c r="L43" i="25"/>
  <c r="L44" i="25"/>
  <c r="L45" i="25"/>
  <c r="L46" i="25"/>
  <c r="L47" i="25"/>
  <c r="L48" i="25"/>
  <c r="L49" i="25"/>
  <c r="L50" i="25"/>
  <c r="L51" i="25"/>
  <c r="L52" i="25"/>
  <c r="L53" i="25"/>
  <c r="L54" i="25"/>
  <c r="L55" i="25"/>
  <c r="L56" i="25"/>
  <c r="L57" i="25"/>
  <c r="L58" i="25"/>
  <c r="L59" i="25"/>
  <c r="L60" i="25"/>
  <c r="L61" i="25"/>
  <c r="L62" i="25"/>
  <c r="L63" i="25"/>
  <c r="L64" i="25"/>
  <c r="L65" i="25"/>
  <c r="L66" i="25"/>
  <c r="L67" i="25"/>
  <c r="L68" i="25"/>
  <c r="L69" i="25"/>
  <c r="L70" i="25"/>
  <c r="L71" i="25"/>
  <c r="L72" i="25"/>
  <c r="L73" i="25"/>
  <c r="L74" i="25"/>
  <c r="L75" i="25"/>
  <c r="L76" i="25"/>
  <c r="L77" i="25"/>
  <c r="L78" i="25"/>
  <c r="L79" i="25"/>
  <c r="L80" i="25"/>
  <c r="L81" i="25"/>
  <c r="L82" i="25"/>
  <c r="L83" i="25"/>
  <c r="L84" i="25"/>
  <c r="L85" i="25"/>
  <c r="L86" i="25"/>
  <c r="L87" i="25"/>
  <c r="L88" i="25"/>
  <c r="L89" i="25"/>
  <c r="L90" i="25"/>
  <c r="L91" i="25"/>
  <c r="L92" i="25"/>
  <c r="J12" i="25"/>
  <c r="J13" i="25"/>
  <c r="J14" i="25"/>
  <c r="J15" i="25"/>
  <c r="J16" i="25"/>
  <c r="J17" i="25"/>
  <c r="J18" i="25"/>
  <c r="J19" i="25"/>
  <c r="J20" i="25"/>
  <c r="J21" i="25"/>
  <c r="J22" i="25"/>
  <c r="J23" i="25"/>
  <c r="J24" i="25"/>
  <c r="J25" i="25"/>
  <c r="J26" i="25"/>
  <c r="J27" i="25"/>
  <c r="J28" i="25"/>
  <c r="J29" i="25"/>
  <c r="J30" i="25"/>
  <c r="J31" i="25"/>
  <c r="J32" i="25"/>
  <c r="J33" i="25"/>
  <c r="J34" i="25"/>
  <c r="J35" i="25"/>
  <c r="J36" i="25"/>
  <c r="J37" i="25"/>
  <c r="J38" i="25"/>
  <c r="J39" i="25"/>
  <c r="J40" i="25"/>
  <c r="J41" i="25"/>
  <c r="J42" i="25"/>
  <c r="J43" i="25"/>
  <c r="J44" i="25"/>
  <c r="J45" i="25"/>
  <c r="J46" i="25"/>
  <c r="J47" i="25"/>
  <c r="J48" i="25"/>
  <c r="J49" i="25"/>
  <c r="J50" i="25"/>
  <c r="J51" i="25"/>
  <c r="J52" i="25"/>
  <c r="J53" i="25"/>
  <c r="J54" i="25"/>
  <c r="J55" i="25"/>
  <c r="J56" i="25"/>
  <c r="J57" i="25"/>
  <c r="J58" i="25"/>
  <c r="J59" i="25"/>
  <c r="J60" i="25"/>
  <c r="J61" i="25"/>
  <c r="J62" i="25"/>
  <c r="J63" i="25"/>
  <c r="J64" i="25"/>
  <c r="J65" i="25"/>
  <c r="J66" i="25"/>
  <c r="J67" i="25"/>
  <c r="J68" i="25"/>
  <c r="J69" i="25"/>
  <c r="J70" i="25"/>
  <c r="J71" i="25"/>
  <c r="J72" i="25"/>
  <c r="J73" i="25"/>
  <c r="J74" i="25"/>
  <c r="J75" i="25"/>
  <c r="J76" i="25"/>
  <c r="J77" i="25"/>
  <c r="J78" i="25"/>
  <c r="J79" i="25"/>
  <c r="J80" i="25"/>
  <c r="J81" i="25"/>
  <c r="J82" i="25"/>
  <c r="J83" i="25"/>
  <c r="J84" i="25"/>
  <c r="J85" i="25"/>
  <c r="J86" i="25"/>
  <c r="J87" i="25"/>
  <c r="J88" i="25"/>
  <c r="J89" i="25"/>
  <c r="J90" i="25"/>
  <c r="J91" i="25"/>
  <c r="J92" i="25"/>
  <c r="H12" i="25"/>
  <c r="H13" i="25"/>
  <c r="H14" i="25"/>
  <c r="H15" i="25"/>
  <c r="H16" i="25"/>
  <c r="H17" i="25"/>
  <c r="H18" i="25"/>
  <c r="H19" i="25"/>
  <c r="H20" i="25"/>
  <c r="H21" i="25"/>
  <c r="H22" i="25"/>
  <c r="H23" i="25"/>
  <c r="H24" i="25"/>
  <c r="H25" i="25"/>
  <c r="H26" i="25"/>
  <c r="H27" i="25"/>
  <c r="H28" i="25"/>
  <c r="H29" i="25"/>
  <c r="H30" i="25"/>
  <c r="H31" i="25"/>
  <c r="H32" i="25"/>
  <c r="H33" i="25"/>
  <c r="H34" i="25"/>
  <c r="H35" i="25"/>
  <c r="H36" i="25"/>
  <c r="H37" i="25"/>
  <c r="H38" i="25"/>
  <c r="H39" i="25"/>
  <c r="H40" i="25"/>
  <c r="H41" i="25"/>
  <c r="H42" i="25"/>
  <c r="H43" i="25"/>
  <c r="H44" i="25"/>
  <c r="H45" i="25"/>
  <c r="H46" i="25"/>
  <c r="H47" i="25"/>
  <c r="H48" i="25"/>
  <c r="H49" i="25"/>
  <c r="H50" i="25"/>
  <c r="H51" i="25"/>
  <c r="H52" i="25"/>
  <c r="H53" i="25"/>
  <c r="H54" i="25"/>
  <c r="H55" i="25"/>
  <c r="H56" i="25"/>
  <c r="H57" i="25"/>
  <c r="H58" i="25"/>
  <c r="H59" i="25"/>
  <c r="H60" i="25"/>
  <c r="H61" i="25"/>
  <c r="H62" i="25"/>
  <c r="H63" i="25"/>
  <c r="H64" i="25"/>
  <c r="H65" i="25"/>
  <c r="H66" i="25"/>
  <c r="H67" i="25"/>
  <c r="H68" i="25"/>
  <c r="H69" i="25"/>
  <c r="H70" i="25"/>
  <c r="H71" i="25"/>
  <c r="H72" i="25"/>
  <c r="H73" i="25"/>
  <c r="H74" i="25"/>
  <c r="H75" i="25"/>
  <c r="H76" i="25"/>
  <c r="H77" i="25"/>
  <c r="H78" i="25"/>
  <c r="H79" i="25"/>
  <c r="H80" i="25"/>
  <c r="H81" i="25"/>
  <c r="H82" i="25"/>
  <c r="H83" i="25"/>
  <c r="H84" i="25"/>
  <c r="H85" i="25"/>
  <c r="H86" i="25"/>
  <c r="H87" i="25"/>
  <c r="H88" i="25"/>
  <c r="H89" i="25"/>
  <c r="H90" i="25"/>
  <c r="H91" i="25"/>
  <c r="H92" i="25"/>
  <c r="H5072" i="38"/>
  <c r="A5052" i="38"/>
  <c r="A5046" i="38"/>
  <c r="A5017" i="38"/>
  <c r="A4948" i="38"/>
  <c r="A4716" i="38"/>
  <c r="A4440" i="38"/>
  <c r="A4199" i="38"/>
  <c r="A3918" i="38"/>
  <c r="A3767" i="38"/>
  <c r="A3578" i="38"/>
  <c r="A3127" i="38"/>
  <c r="A2891" i="38"/>
  <c r="A2828" i="38"/>
  <c r="A2728" i="38"/>
  <c r="A2316" i="38"/>
  <c r="A2031" i="38"/>
  <c r="A1415" i="38"/>
  <c r="A1063" i="38"/>
  <c r="A740" i="38"/>
  <c r="A543" i="38"/>
  <c r="A5035" i="38"/>
  <c r="A5036" i="38"/>
  <c r="A5037" i="38"/>
  <c r="A5038" i="38"/>
  <c r="A5039" i="38"/>
  <c r="A5040" i="38"/>
  <c r="A5041" i="38"/>
  <c r="A5042" i="38"/>
  <c r="A5043" i="38"/>
  <c r="A5044" i="38"/>
  <c r="A5034" i="38"/>
  <c r="A5022" i="38"/>
  <c r="A5023" i="38"/>
  <c r="A5024" i="38"/>
  <c r="A5025" i="38"/>
  <c r="A5026" i="38"/>
  <c r="A5027" i="38"/>
  <c r="A5028" i="38"/>
  <c r="A5029" i="38"/>
  <c r="A5030" i="38"/>
  <c r="A5031" i="38"/>
  <c r="A5032" i="38"/>
  <c r="A5021" i="38"/>
  <c r="G2727" i="38" a="1"/>
  <c r="G2727" i="38"/>
  <c r="G2827" i="38" a="1"/>
  <c r="G2827" i="38"/>
  <c r="H3086" i="38"/>
  <c r="H3087" i="38"/>
  <c r="H3088" i="38"/>
  <c r="H3089" i="38"/>
  <c r="H3090" i="38"/>
  <c r="H3091" i="38"/>
  <c r="H3093" i="38"/>
  <c r="H3094" i="38"/>
  <c r="H3095" i="38"/>
  <c r="H3097" i="38"/>
  <c r="H3098" i="38"/>
  <c r="H3100" i="38"/>
  <c r="H3101" i="38"/>
  <c r="H3102" i="38"/>
  <c r="H3103" i="38"/>
  <c r="H3112" i="38"/>
  <c r="H3113" i="38"/>
  <c r="H3114" i="38"/>
  <c r="H3115" i="38"/>
  <c r="H3118" i="38"/>
  <c r="H3119" i="38"/>
  <c r="H3120" i="38"/>
  <c r="H3121" i="38"/>
  <c r="H3122" i="38"/>
  <c r="H3124" i="38"/>
  <c r="H3316" i="38"/>
  <c r="H3317" i="38"/>
  <c r="H3318" i="38"/>
  <c r="H3319" i="38"/>
  <c r="H3320" i="38"/>
  <c r="H3321" i="38"/>
  <c r="H3322" i="38"/>
  <c r="H3323" i="38"/>
  <c r="H3324" i="38"/>
  <c r="H3325" i="38"/>
  <c r="H3326" i="38"/>
  <c r="H3327" i="38"/>
  <c r="H3328" i="38"/>
  <c r="H3329" i="38"/>
  <c r="H3330" i="38"/>
  <c r="H3331" i="38"/>
  <c r="H3332" i="38"/>
  <c r="H3333" i="38"/>
  <c r="H3334" i="38"/>
  <c r="H3335" i="38"/>
  <c r="H3336" i="38"/>
  <c r="H3344" i="38"/>
  <c r="H3345" i="38"/>
  <c r="H3346" i="38"/>
  <c r="H3347" i="38"/>
  <c r="H3348" i="38"/>
  <c r="H3349" i="38"/>
  <c r="H3350" i="38"/>
  <c r="H3351" i="38"/>
  <c r="H3352" i="38"/>
  <c r="H3353" i="38"/>
  <c r="H3354" i="38"/>
  <c r="H3355" i="38"/>
  <c r="H3356" i="38"/>
  <c r="H3357" i="38"/>
  <c r="H3358" i="38"/>
  <c r="H3359" i="38"/>
  <c r="H3360" i="38"/>
  <c r="H3361" i="38"/>
  <c r="H3362" i="38"/>
  <c r="H3363" i="38"/>
  <c r="H3364" i="38"/>
  <c r="H3365" i="38"/>
  <c r="H3366" i="38"/>
  <c r="H3367" i="38"/>
  <c r="H3368" i="38"/>
  <c r="H3369" i="38"/>
  <c r="H3370" i="38"/>
  <c r="H3371" i="38"/>
  <c r="H3372" i="38"/>
  <c r="H3373" i="38"/>
  <c r="H3374" i="38"/>
  <c r="H3375" i="38"/>
  <c r="H3376" i="38"/>
  <c r="H3377" i="38"/>
  <c r="H3378" i="38"/>
  <c r="H3379" i="38"/>
  <c r="H3380" i="38"/>
  <c r="H3381" i="38"/>
  <c r="H3382" i="38"/>
  <c r="H3383" i="38"/>
  <c r="H3384" i="38"/>
  <c r="H3385" i="38"/>
  <c r="H3386" i="38"/>
  <c r="H3387" i="38"/>
  <c r="H3388" i="38"/>
  <c r="H3389" i="38"/>
  <c r="H3390" i="38"/>
  <c r="H3391" i="38"/>
  <c r="H3392" i="38"/>
  <c r="H3393" i="38"/>
  <c r="H3394" i="38"/>
  <c r="H3395" i="38"/>
  <c r="H3396" i="38"/>
  <c r="H3397" i="38"/>
  <c r="H3398" i="38"/>
  <c r="H3399" i="38"/>
  <c r="H3400" i="38"/>
  <c r="H3401" i="38"/>
  <c r="H3402" i="38"/>
  <c r="H3403" i="38"/>
  <c r="H3404" i="38"/>
  <c r="H3405" i="38"/>
  <c r="H3406" i="38"/>
  <c r="H3407" i="38"/>
  <c r="H3408" i="38"/>
  <c r="H3409" i="38"/>
  <c r="H3410" i="38"/>
  <c r="H3411" i="38"/>
  <c r="H3412" i="38"/>
  <c r="H3413" i="38"/>
  <c r="H3414" i="38"/>
  <c r="H3415" i="38"/>
  <c r="H3416" i="38"/>
  <c r="H3417" i="38"/>
  <c r="H3418" i="38"/>
  <c r="H3419" i="38"/>
  <c r="H3420" i="38"/>
  <c r="H3421" i="38"/>
  <c r="H3422" i="38"/>
  <c r="H3423" i="38"/>
  <c r="H3424" i="38"/>
  <c r="H3425" i="38"/>
  <c r="H3426" i="38"/>
  <c r="H3427" i="38"/>
  <c r="H3428" i="38"/>
  <c r="H3429" i="38"/>
  <c r="H3430" i="38"/>
  <c r="H3431" i="38"/>
  <c r="H3432" i="38"/>
  <c r="H3433" i="38"/>
  <c r="H3434" i="38"/>
  <c r="H3435" i="38"/>
  <c r="H3436" i="38"/>
  <c r="H3437" i="38"/>
  <c r="H3438" i="38"/>
  <c r="H3439" i="38"/>
  <c r="H3440" i="38"/>
  <c r="H3441" i="38"/>
  <c r="H3442" i="38"/>
  <c r="H3443" i="38"/>
  <c r="H3444" i="38"/>
  <c r="H3445" i="38"/>
  <c r="H3446" i="38"/>
  <c r="H3447" i="38"/>
  <c r="H3448" i="38"/>
  <c r="H3449" i="38"/>
  <c r="H3450" i="38"/>
  <c r="H3451" i="38"/>
  <c r="H3452" i="38"/>
  <c r="H3453" i="38"/>
  <c r="H3454" i="38"/>
  <c r="H3455" i="38"/>
  <c r="H3456" i="38"/>
  <c r="H3457" i="38"/>
  <c r="H3458" i="38"/>
  <c r="H3459" i="38"/>
  <c r="H3460" i="38"/>
  <c r="H3461" i="38"/>
  <c r="H3462" i="38"/>
  <c r="H3463" i="38"/>
  <c r="H3464" i="38"/>
  <c r="H3465" i="38"/>
  <c r="H3466" i="38"/>
  <c r="H3467" i="38"/>
  <c r="H3468" i="38"/>
  <c r="H3469" i="38"/>
  <c r="H3470" i="38"/>
  <c r="H3471" i="38"/>
  <c r="H3472" i="38"/>
  <c r="H3473" i="38"/>
  <c r="H3474" i="38"/>
  <c r="H3475" i="38"/>
  <c r="H3476" i="38"/>
  <c r="H3477" i="38"/>
  <c r="H3478" i="38"/>
  <c r="H3479" i="38"/>
  <c r="H3480" i="38"/>
  <c r="H3481" i="38"/>
  <c r="H3482" i="38"/>
  <c r="H3483" i="38"/>
  <c r="H3484" i="38"/>
  <c r="H3485" i="38"/>
  <c r="H3486" i="38"/>
  <c r="H3487" i="38"/>
  <c r="H3488" i="38"/>
  <c r="H3489" i="38"/>
  <c r="H3490" i="38"/>
  <c r="H3491" i="38"/>
  <c r="H3492" i="38"/>
  <c r="H3493" i="38"/>
  <c r="H3494" i="38"/>
  <c r="H3495" i="38"/>
  <c r="H3496" i="38"/>
  <c r="H3497" i="38"/>
  <c r="H3498" i="38"/>
  <c r="H3499" i="38"/>
  <c r="H3500" i="38"/>
  <c r="H3501" i="38"/>
  <c r="H3502" i="38"/>
  <c r="G3126" i="38" a="1"/>
  <c r="G3126" i="38"/>
  <c r="G2575" i="38" a="1"/>
  <c r="G2575" i="38"/>
  <c r="G3577" i="38" a="1"/>
  <c r="G3577" i="38"/>
  <c r="G3766" i="38" a="1"/>
  <c r="G3766" i="38"/>
  <c r="H4074" i="38"/>
  <c r="H4075" i="38"/>
  <c r="H4076" i="38"/>
  <c r="H4077" i="38"/>
  <c r="H4078" i="38"/>
  <c r="H4079" i="38"/>
  <c r="H4080" i="38"/>
  <c r="H4081" i="38"/>
  <c r="H4082" i="38"/>
  <c r="H4083" i="38"/>
  <c r="H4084" i="38"/>
  <c r="H4085" i="38"/>
  <c r="H4086" i="38"/>
  <c r="H4087" i="38"/>
  <c r="H4088" i="38"/>
  <c r="H4089" i="38"/>
  <c r="H4090" i="38"/>
  <c r="H4091" i="38"/>
  <c r="H4092" i="38"/>
  <c r="H4093" i="38"/>
  <c r="H4094" i="38"/>
  <c r="H4102" i="38"/>
  <c r="H4103" i="38"/>
  <c r="H4104" i="38"/>
  <c r="H4105" i="38"/>
  <c r="H4106" i="38"/>
  <c r="H4107" i="38"/>
  <c r="H4108" i="38"/>
  <c r="H4109" i="38"/>
  <c r="H4110" i="38"/>
  <c r="H4111" i="38"/>
  <c r="H4112" i="38"/>
  <c r="H4113" i="38"/>
  <c r="H4114" i="38"/>
  <c r="H4115" i="38"/>
  <c r="H4116" i="38"/>
  <c r="H4117" i="38"/>
  <c r="H4118" i="38"/>
  <c r="H4119" i="38"/>
  <c r="H4120" i="38"/>
  <c r="H4121" i="38"/>
  <c r="H4122" i="38"/>
  <c r="H4123" i="38"/>
  <c r="H4124" i="38"/>
  <c r="H4125" i="38"/>
  <c r="H4126" i="38"/>
  <c r="H4127" i="38"/>
  <c r="H4128" i="38"/>
  <c r="H4129" i="38"/>
  <c r="H4130" i="38"/>
  <c r="H4131" i="38"/>
  <c r="H4132" i="38"/>
  <c r="H4133" i="38"/>
  <c r="H4134" i="38"/>
  <c r="H4135" i="38"/>
  <c r="H4136" i="38"/>
  <c r="H4137" i="38"/>
  <c r="H4138" i="38"/>
  <c r="H4139" i="38"/>
  <c r="H4140" i="38"/>
  <c r="H4141" i="38"/>
  <c r="H4142" i="38"/>
  <c r="H4143" i="38"/>
  <c r="H4144" i="38"/>
  <c r="H4145" i="38"/>
  <c r="H4146" i="38"/>
  <c r="H4147" i="38"/>
  <c r="H4148" i="38"/>
  <c r="H4149" i="38"/>
  <c r="H4150" i="38"/>
  <c r="H4151" i="38"/>
  <c r="H4152" i="38"/>
  <c r="H4153" i="38"/>
  <c r="H4154" i="38"/>
  <c r="H4155" i="38"/>
  <c r="H4156" i="38"/>
  <c r="H4157" i="38"/>
  <c r="H4158" i="38"/>
  <c r="H4159" i="38"/>
  <c r="H4160" i="38"/>
  <c r="H4161" i="38"/>
  <c r="H4162" i="38"/>
  <c r="H4163" i="38"/>
  <c r="H4164" i="38"/>
  <c r="H4165" i="38"/>
  <c r="H4166" i="38"/>
  <c r="H4167" i="38"/>
  <c r="H4168" i="38"/>
  <c r="H4169" i="38"/>
  <c r="H4170" i="38"/>
  <c r="H4171" i="38"/>
  <c r="H4172" i="38"/>
  <c r="H4173" i="38"/>
  <c r="H4174" i="38"/>
  <c r="H4175" i="38"/>
  <c r="H4176" i="38"/>
  <c r="H4177" i="38"/>
  <c r="H4178" i="38"/>
  <c r="H4179" i="38"/>
  <c r="H4180" i="38"/>
  <c r="H4181" i="38"/>
  <c r="H4182" i="38"/>
  <c r="H4183" i="38"/>
  <c r="H4184" i="38"/>
  <c r="H4185" i="38"/>
  <c r="H4186" i="38"/>
  <c r="H4187" i="38"/>
  <c r="H4188" i="38"/>
  <c r="H4189" i="38"/>
  <c r="H4190" i="38"/>
  <c r="H4191" i="38"/>
  <c r="H4192" i="38"/>
  <c r="H4193" i="38"/>
  <c r="H4194" i="38"/>
  <c r="H4195" i="38"/>
  <c r="H4196" i="38"/>
  <c r="G3917" i="38" a="1"/>
  <c r="G3917" i="38"/>
  <c r="H4388" i="38"/>
  <c r="H4389" i="38"/>
  <c r="H4390" i="38"/>
  <c r="H4391" i="38"/>
  <c r="H4392" i="38"/>
  <c r="H4393" i="38"/>
  <c r="H4394" i="38"/>
  <c r="H4395" i="38"/>
  <c r="H4396" i="38"/>
  <c r="H4397" i="38"/>
  <c r="H4398" i="38"/>
  <c r="H4399" i="38"/>
  <c r="H4400" i="38"/>
  <c r="H4401" i="38"/>
  <c r="H4402" i="38"/>
  <c r="H4403" i="38"/>
  <c r="H4404" i="38"/>
  <c r="H4405" i="38"/>
  <c r="H4406" i="38"/>
  <c r="H4407" i="38"/>
  <c r="H4408" i="38"/>
  <c r="H4416" i="38"/>
  <c r="H4417" i="38"/>
  <c r="H4418" i="38"/>
  <c r="H4419" i="38"/>
  <c r="H4420" i="38"/>
  <c r="H4421" i="38"/>
  <c r="H4422" i="38"/>
  <c r="H4423" i="38"/>
  <c r="H4424" i="38"/>
  <c r="H4425" i="38"/>
  <c r="H4426" i="38"/>
  <c r="H4427" i="38"/>
  <c r="H4428" i="38"/>
  <c r="H4429" i="38"/>
  <c r="H4430" i="38"/>
  <c r="H4431" i="38"/>
  <c r="H4432" i="38"/>
  <c r="H4433" i="38"/>
  <c r="H4434" i="38"/>
  <c r="H4435" i="38"/>
  <c r="H4436" i="38"/>
  <c r="H4658" i="38"/>
  <c r="H4659" i="38"/>
  <c r="H4660" i="38"/>
  <c r="H4661" i="38"/>
  <c r="H4662" i="38"/>
  <c r="H4663" i="38"/>
  <c r="H4664" i="38"/>
  <c r="H4665" i="38"/>
  <c r="H4666" i="38"/>
  <c r="H4667" i="38"/>
  <c r="H4668" i="38"/>
  <c r="H4669" i="38"/>
  <c r="H4670" i="38"/>
  <c r="H4671" i="38"/>
  <c r="H4672" i="38"/>
  <c r="H4673" i="38"/>
  <c r="H4674" i="38"/>
  <c r="H4675" i="38"/>
  <c r="H4676" i="38"/>
  <c r="H4677" i="38"/>
  <c r="H4678" i="38"/>
  <c r="H4686" i="38"/>
  <c r="H4687" i="38"/>
  <c r="H4688" i="38"/>
  <c r="H4689" i="38"/>
  <c r="H4690" i="38"/>
  <c r="H4691" i="38"/>
  <c r="H4692" i="38"/>
  <c r="H4693" i="38"/>
  <c r="H4694" i="38"/>
  <c r="H4695" i="38"/>
  <c r="H4696" i="38"/>
  <c r="H4697" i="38"/>
  <c r="H4698" i="38"/>
  <c r="H4699" i="38"/>
  <c r="H4700" i="38"/>
  <c r="H4701" i="38"/>
  <c r="H4702" i="38"/>
  <c r="H4703" i="38"/>
  <c r="H4704" i="38"/>
  <c r="H4705" i="38"/>
  <c r="H4706" i="38"/>
  <c r="H4707" i="38"/>
  <c r="H4708" i="38"/>
  <c r="H4709" i="38"/>
  <c r="H4710" i="38"/>
  <c r="H4711" i="38"/>
  <c r="H4712" i="38"/>
  <c r="H4713" i="38"/>
  <c r="G4439" i="38" a="1"/>
  <c r="G4439" i="38"/>
  <c r="G4715" i="38" a="1"/>
  <c r="G4715" i="38"/>
  <c r="H4807" i="38"/>
  <c r="H4808" i="38"/>
  <c r="H4809" i="38"/>
  <c r="H4810" i="38"/>
  <c r="H4811" i="38"/>
  <c r="H4812" i="38"/>
  <c r="H4813" i="38"/>
  <c r="H4814" i="38"/>
  <c r="H4815" i="38"/>
  <c r="H4816" i="38"/>
  <c r="H4817" i="38"/>
  <c r="H4818" i="38"/>
  <c r="H4819" i="38"/>
  <c r="H4820" i="38"/>
  <c r="H4821" i="38"/>
  <c r="H4822" i="38"/>
  <c r="H4823" i="38"/>
  <c r="H4824" i="38"/>
  <c r="H4825" i="38"/>
  <c r="H4826" i="38"/>
  <c r="H4827" i="38"/>
  <c r="H4828" i="38"/>
  <c r="H4829" i="38"/>
  <c r="H4830" i="38"/>
  <c r="H4831" i="38"/>
  <c r="H4832" i="38"/>
  <c r="H4833" i="38"/>
  <c r="H4834" i="38"/>
  <c r="H4835" i="38"/>
  <c r="H4836" i="38"/>
  <c r="H4837" i="38"/>
  <c r="H4838" i="38"/>
  <c r="H4839" i="38"/>
  <c r="H4840" i="38"/>
  <c r="H4841" i="38"/>
  <c r="H4842" i="38"/>
  <c r="H4843" i="38"/>
  <c r="H4844" i="38"/>
  <c r="H4845" i="38"/>
  <c r="H4846" i="38"/>
  <c r="H4847" i="38"/>
  <c r="H4848" i="38"/>
  <c r="H4849" i="38"/>
  <c r="H4850" i="38"/>
  <c r="H4851" i="38"/>
  <c r="H4852" i="38"/>
  <c r="H4853" i="38"/>
  <c r="H4854" i="38"/>
  <c r="H4855" i="38"/>
  <c r="H4856" i="38"/>
  <c r="H4857" i="38"/>
  <c r="H4858" i="38"/>
  <c r="H4859" i="38"/>
  <c r="H4860" i="38"/>
  <c r="H4861" i="38"/>
  <c r="H4862" i="38"/>
  <c r="H4863" i="38"/>
  <c r="H4864" i="38"/>
  <c r="H4865" i="38"/>
  <c r="H4866" i="38"/>
  <c r="H4867" i="38"/>
  <c r="H4868" i="38"/>
  <c r="H4869" i="38"/>
  <c r="H4870" i="38"/>
  <c r="H4871" i="38"/>
  <c r="H4872" i="38"/>
  <c r="H4873" i="38"/>
  <c r="H4874" i="38"/>
  <c r="H4875" i="38"/>
  <c r="H4876" i="38"/>
  <c r="H4877" i="38"/>
  <c r="H4878" i="38"/>
  <c r="H4879" i="38"/>
  <c r="H4880" i="38"/>
  <c r="H4881" i="38"/>
  <c r="H4882" i="38"/>
  <c r="H4883" i="38"/>
  <c r="H4884" i="38"/>
  <c r="H4885" i="38"/>
  <c r="H4886" i="38"/>
  <c r="H4887" i="38"/>
  <c r="H4888" i="38"/>
  <c r="H4889" i="38"/>
  <c r="H4890" i="38"/>
  <c r="H4891" i="38"/>
  <c r="H4892" i="38"/>
  <c r="H4893" i="38"/>
  <c r="H4894" i="38"/>
  <c r="H4895" i="38"/>
  <c r="H4896" i="38"/>
  <c r="H4897" i="38"/>
  <c r="H4898" i="38"/>
  <c r="H4899" i="38"/>
  <c r="H4900" i="38"/>
  <c r="H4901" i="38"/>
  <c r="H4902" i="38"/>
  <c r="H4903" i="38"/>
  <c r="H4904" i="38"/>
  <c r="H4905" i="38"/>
  <c r="H4906" i="38"/>
  <c r="H4907" i="38"/>
  <c r="H4908" i="38"/>
  <c r="H4909" i="38"/>
  <c r="H4910" i="38"/>
  <c r="H4911" i="38"/>
  <c r="H4912" i="38"/>
  <c r="H4913" i="38"/>
  <c r="H4914" i="38"/>
  <c r="H4915" i="38"/>
  <c r="H4916" i="38"/>
  <c r="H4917" i="38"/>
  <c r="H4918" i="38"/>
  <c r="H4919" i="38"/>
  <c r="H4920" i="38"/>
  <c r="H4921" i="38"/>
  <c r="H4922" i="38"/>
  <c r="H4923" i="38"/>
  <c r="H4924" i="38"/>
  <c r="H4925" i="38"/>
  <c r="H4926" i="38"/>
  <c r="H4927" i="38"/>
  <c r="H4928" i="38"/>
  <c r="H4929" i="38"/>
  <c r="H4930" i="38"/>
  <c r="H4931" i="38"/>
  <c r="H4932" i="38"/>
  <c r="H4933" i="38"/>
  <c r="H4934" i="38"/>
  <c r="H4935" i="38"/>
  <c r="H4936" i="38"/>
  <c r="H4937" i="38"/>
  <c r="H4938" i="38"/>
  <c r="H4939" i="38"/>
  <c r="H4940" i="38"/>
  <c r="H4941" i="38"/>
  <c r="H4942" i="38"/>
  <c r="H4943" i="38"/>
  <c r="H4944" i="38"/>
  <c r="H4945" i="38"/>
  <c r="H2314" i="38"/>
  <c r="H2313" i="38"/>
  <c r="H2312" i="38"/>
  <c r="H2307" i="38"/>
  <c r="H2306" i="38"/>
  <c r="H2300" i="38"/>
  <c r="H2299" i="38"/>
  <c r="H2298" i="38"/>
  <c r="H2293" i="38"/>
  <c r="H2291" i="38"/>
  <c r="H2289" i="38"/>
  <c r="H2285" i="38"/>
  <c r="H2284" i="38"/>
  <c r="H2283" i="38"/>
  <c r="H2270" i="38"/>
  <c r="H2269" i="38"/>
  <c r="H2268" i="38"/>
  <c r="H2267" i="38"/>
  <c r="H2266" i="38"/>
  <c r="H2263" i="38"/>
  <c r="H2262" i="38"/>
  <c r="H2256" i="38"/>
  <c r="H2254" i="38"/>
  <c r="H2252" i="38"/>
  <c r="G2030" i="38" a="1"/>
  <c r="G2030" i="38"/>
  <c r="G1767" i="38" a="1"/>
  <c r="G1767" i="38"/>
  <c r="G5016" i="38" a="1"/>
  <c r="G5016" i="38"/>
  <c r="J1414" i="38"/>
  <c r="H1317" i="38"/>
  <c r="G5051" i="38" a="1"/>
  <c r="G5051" i="38"/>
  <c r="J1062" i="38"/>
  <c r="J739" i="38"/>
  <c r="G542" i="38" a="1"/>
  <c r="G542" i="38"/>
  <c r="G441" i="38" a="1"/>
  <c r="G441" i="38"/>
  <c r="R12" i="3"/>
  <c r="F101" i="25"/>
  <c r="F100" i="25"/>
  <c r="F99" i="25"/>
  <c r="F98" i="25"/>
  <c r="F97" i="25"/>
  <c r="F96" i="25"/>
  <c r="F95" i="25"/>
  <c r="F94" i="25"/>
  <c r="F93" i="25"/>
  <c r="F92" i="25"/>
  <c r="F91" i="25"/>
  <c r="F90" i="25"/>
  <c r="F89" i="25"/>
  <c r="F88" i="25"/>
  <c r="F87" i="25"/>
  <c r="F86" i="25"/>
  <c r="F85" i="25"/>
  <c r="F84" i="25"/>
  <c r="F83" i="25"/>
  <c r="F82" i="25"/>
  <c r="F81" i="25"/>
  <c r="F80" i="25"/>
  <c r="F79" i="25"/>
  <c r="F78" i="25"/>
  <c r="F77" i="25"/>
  <c r="F76" i="25"/>
  <c r="F75" i="25"/>
  <c r="F74" i="25"/>
  <c r="F73" i="25"/>
  <c r="F72" i="25"/>
  <c r="F71" i="25"/>
  <c r="F70" i="25"/>
  <c r="F69" i="25"/>
  <c r="F68" i="25"/>
  <c r="F67" i="25"/>
  <c r="F66" i="25"/>
  <c r="F65" i="25"/>
  <c r="F64" i="25"/>
  <c r="F63" i="25"/>
  <c r="F62" i="25"/>
  <c r="F61" i="25"/>
  <c r="F60" i="25"/>
  <c r="F59" i="25"/>
  <c r="F58" i="25"/>
  <c r="F57" i="25"/>
  <c r="F56" i="25"/>
  <c r="F55" i="25"/>
  <c r="F54" i="25"/>
  <c r="F53" i="25"/>
  <c r="F52" i="25"/>
  <c r="F51" i="25"/>
  <c r="F50" i="25"/>
  <c r="F49" i="25"/>
  <c r="F48" i="25"/>
  <c r="F47" i="25"/>
  <c r="F46" i="25"/>
  <c r="F45" i="25"/>
  <c r="F44" i="25"/>
  <c r="F43" i="25"/>
  <c r="F42" i="25"/>
  <c r="F41" i="25"/>
  <c r="F40" i="25"/>
  <c r="F39" i="25"/>
  <c r="F38" i="25"/>
  <c r="F37" i="25"/>
  <c r="F36" i="25"/>
  <c r="F35" i="25"/>
  <c r="F34" i="25"/>
  <c r="F33" i="25"/>
  <c r="F32" i="25"/>
  <c r="F31" i="25"/>
  <c r="F30" i="25"/>
  <c r="F29" i="25"/>
  <c r="F28" i="25"/>
  <c r="F27" i="25"/>
  <c r="F26" i="25"/>
  <c r="F25" i="25"/>
  <c r="F24" i="25"/>
  <c r="F23" i="25"/>
  <c r="F22" i="25"/>
  <c r="F21" i="25"/>
  <c r="F19" i="25"/>
  <c r="F17" i="25"/>
  <c r="F16" i="25"/>
  <c r="F15" i="25"/>
  <c r="F14" i="25"/>
  <c r="F13" i="25"/>
  <c r="V11" i="25"/>
  <c r="T11" i="25"/>
  <c r="R11" i="25"/>
  <c r="P11" i="25"/>
  <c r="N11" i="25"/>
  <c r="L11" i="25"/>
  <c r="J11" i="25"/>
  <c r="H11" i="25"/>
  <c r="F11" i="25"/>
  <c r="D4716" i="38" a="1"/>
  <c r="D4716" i="38"/>
  <c r="E4716" i="38"/>
  <c r="J319" i="38"/>
  <c r="E319" i="38"/>
  <c r="D5060" i="38"/>
  <c r="J2890" i="38"/>
  <c r="D144" i="38"/>
  <c r="E144" i="38"/>
  <c r="G4765" i="38" a="1"/>
  <c r="G4765" i="38"/>
  <c r="D4765" i="38" a="1"/>
  <c r="D4765" i="38"/>
  <c r="E4765" i="38"/>
  <c r="G4768" i="38" a="1"/>
  <c r="G4768" i="38"/>
  <c r="D4768" i="38" a="1"/>
  <c r="D4768" i="38"/>
  <c r="E4768" i="38"/>
  <c r="G4746" i="38" a="1"/>
  <c r="G4746" i="38"/>
  <c r="D4746" i="38" a="1"/>
  <c r="D4746" i="38"/>
  <c r="E4746" i="38"/>
  <c r="G4758" i="38" a="1"/>
  <c r="G4758" i="38"/>
  <c r="D4758" i="38" a="1"/>
  <c r="D4758" i="38"/>
  <c r="E4758" i="38"/>
  <c r="G4770" i="38" a="1"/>
  <c r="G4770" i="38"/>
  <c r="D4770" i="38" a="1"/>
  <c r="D4770" i="38"/>
  <c r="E4770" i="38"/>
  <c r="G4782" i="38" a="1"/>
  <c r="G4782" i="38"/>
  <c r="D4782" i="38" a="1"/>
  <c r="D4782" i="38"/>
  <c r="E4782" i="38"/>
  <c r="G4794" i="38" a="1"/>
  <c r="G4794" i="38"/>
  <c r="D4794" i="38" a="1"/>
  <c r="D4794" i="38"/>
  <c r="E4794" i="38"/>
  <c r="G4806" i="38" a="1"/>
  <c r="G4806" i="38"/>
  <c r="D4806" i="38" a="1"/>
  <c r="D4806" i="38"/>
  <c r="E4806" i="38"/>
  <c r="G4741" i="38" a="1"/>
  <c r="G4741" i="38"/>
  <c r="D4741" i="38" a="1"/>
  <c r="D4741" i="38"/>
  <c r="E4741" i="38"/>
  <c r="G4742" i="38" a="1"/>
  <c r="G4742" i="38"/>
  <c r="D4742" i="38" a="1"/>
  <c r="D4742" i="38"/>
  <c r="E4742" i="38"/>
  <c r="G4754" i="38" a="1"/>
  <c r="G4754" i="38"/>
  <c r="D4754" i="38" a="1"/>
  <c r="D4754" i="38"/>
  <c r="E4754" i="38"/>
  <c r="G4790" i="38" a="1"/>
  <c r="G4790" i="38"/>
  <c r="D4790" i="38" a="1"/>
  <c r="D4790" i="38"/>
  <c r="E4790" i="38"/>
  <c r="G4735" i="38" a="1"/>
  <c r="G4735" i="38"/>
  <c r="D4735" i="38" a="1"/>
  <c r="D4735" i="38"/>
  <c r="E4735" i="38"/>
  <c r="G4747" i="38" a="1"/>
  <c r="G4747" i="38"/>
  <c r="D4747" i="38" a="1"/>
  <c r="D4747" i="38"/>
  <c r="E4747" i="38"/>
  <c r="G4759" i="38" a="1"/>
  <c r="G4759" i="38"/>
  <c r="D4759" i="38" a="1"/>
  <c r="D4759" i="38"/>
  <c r="E4759" i="38"/>
  <c r="G4771" i="38" a="1"/>
  <c r="G4771" i="38"/>
  <c r="D4771" i="38" a="1"/>
  <c r="D4771" i="38"/>
  <c r="E4771" i="38"/>
  <c r="G4783" i="38" a="1"/>
  <c r="G4783" i="38"/>
  <c r="D4783" i="38" a="1"/>
  <c r="D4783" i="38"/>
  <c r="E4783" i="38"/>
  <c r="G4795" i="38" a="1"/>
  <c r="G4795" i="38"/>
  <c r="D4795" i="38" a="1"/>
  <c r="D4795" i="38"/>
  <c r="E4795" i="38"/>
  <c r="G4753" i="38" a="1"/>
  <c r="G4753" i="38"/>
  <c r="D4753" i="38" a="1"/>
  <c r="D4753" i="38"/>
  <c r="E4753" i="38"/>
  <c r="G4730" i="38" a="1"/>
  <c r="G4730" i="38"/>
  <c r="D4730" i="38" a="1"/>
  <c r="D4730" i="38"/>
  <c r="E4730" i="38"/>
  <c r="G4780" i="38" a="1"/>
  <c r="G4780" i="38"/>
  <c r="D4780" i="38" a="1"/>
  <c r="D4780" i="38"/>
  <c r="E4780" i="38"/>
  <c r="G4721" i="38" a="1"/>
  <c r="G4721" i="38"/>
  <c r="D4721" i="38" a="1"/>
  <c r="D4721" i="38"/>
  <c r="E4721" i="38"/>
  <c r="G4722" i="38" a="1"/>
  <c r="G4722" i="38"/>
  <c r="D4722" i="38" a="1"/>
  <c r="D4722" i="38"/>
  <c r="E4722" i="38"/>
  <c r="G4736" i="38" a="1"/>
  <c r="G4736" i="38"/>
  <c r="D4736" i="38" a="1"/>
  <c r="D4736" i="38"/>
  <c r="E4736" i="38"/>
  <c r="G4748" i="38" a="1"/>
  <c r="G4748" i="38"/>
  <c r="D4748" i="38" a="1"/>
  <c r="D4748" i="38"/>
  <c r="E4748" i="38"/>
  <c r="G4760" i="38" a="1"/>
  <c r="G4760" i="38"/>
  <c r="D4760" i="38" a="1"/>
  <c r="D4760" i="38"/>
  <c r="E4760" i="38"/>
  <c r="G4772" i="38" a="1"/>
  <c r="G4772" i="38"/>
  <c r="D4772" i="38" a="1"/>
  <c r="D4772" i="38"/>
  <c r="E4772" i="38"/>
  <c r="G4784" i="38" a="1"/>
  <c r="G4784" i="38"/>
  <c r="D4784" i="38" a="1"/>
  <c r="D4784" i="38"/>
  <c r="E4784" i="38"/>
  <c r="G4796" i="38" a="1"/>
  <c r="G4796" i="38"/>
  <c r="D4796" i="38" a="1"/>
  <c r="D4796" i="38"/>
  <c r="E4796" i="38"/>
  <c r="G4777" i="38" a="1"/>
  <c r="G4777" i="38"/>
  <c r="D4777" i="38" a="1"/>
  <c r="D4777" i="38"/>
  <c r="E4777" i="38"/>
  <c r="G4756" i="38" a="1"/>
  <c r="G4756" i="38"/>
  <c r="D4756" i="38" a="1"/>
  <c r="D4756" i="38"/>
  <c r="E4756" i="38"/>
  <c r="G4737" i="38" a="1"/>
  <c r="G4737" i="38"/>
  <c r="D4737" i="38" a="1"/>
  <c r="D4737" i="38"/>
  <c r="E4737" i="38"/>
  <c r="G4773" i="38" a="1"/>
  <c r="G4773" i="38"/>
  <c r="D4773" i="38" a="1"/>
  <c r="D4773" i="38"/>
  <c r="E4773" i="38"/>
  <c r="G4785" i="38" a="1"/>
  <c r="G4785" i="38"/>
  <c r="D4785" i="38" a="1"/>
  <c r="D4785" i="38"/>
  <c r="E4785" i="38"/>
  <c r="G4797" i="38" a="1"/>
  <c r="G4797" i="38"/>
  <c r="H4797" i="38"/>
  <c r="D4797" i="38" a="1"/>
  <c r="D4797" i="38"/>
  <c r="E4797" i="38"/>
  <c r="G4792" i="38" a="1"/>
  <c r="G4792" i="38"/>
  <c r="D4792" i="38" a="1"/>
  <c r="D4792" i="38"/>
  <c r="E4792" i="38"/>
  <c r="G4724" i="38" a="1"/>
  <c r="G4724" i="38"/>
  <c r="D4724" i="38" a="1"/>
  <c r="D4724" i="38"/>
  <c r="E4724" i="38"/>
  <c r="G4749" i="38" a="1"/>
  <c r="G4749" i="38"/>
  <c r="D4749" i="38" a="1"/>
  <c r="D4749" i="38"/>
  <c r="E4749" i="38"/>
  <c r="G4726" i="38" a="1"/>
  <c r="G4726" i="38"/>
  <c r="D4726" i="38" a="1"/>
  <c r="D4726" i="38"/>
  <c r="E4726" i="38"/>
  <c r="G4738" i="38" a="1"/>
  <c r="G4738" i="38"/>
  <c r="D4738" i="38" a="1"/>
  <c r="D4738" i="38"/>
  <c r="E4738" i="38"/>
  <c r="G4750" i="38" a="1"/>
  <c r="G4750" i="38"/>
  <c r="D4750" i="38" a="1"/>
  <c r="D4750" i="38"/>
  <c r="E4750" i="38"/>
  <c r="G4762" i="38" a="1"/>
  <c r="G4762" i="38"/>
  <c r="D4762" i="38" a="1"/>
  <c r="D4762" i="38"/>
  <c r="E4762" i="38"/>
  <c r="G4774" i="38" a="1"/>
  <c r="G4774" i="38"/>
  <c r="D4774" i="38" a="1"/>
  <c r="D4774" i="38"/>
  <c r="E4774" i="38"/>
  <c r="G4786" i="38" a="1"/>
  <c r="G4786" i="38"/>
  <c r="D4786" i="38" a="1"/>
  <c r="D4786" i="38"/>
  <c r="E4786" i="38"/>
  <c r="G4798" i="38" a="1"/>
  <c r="G4798" i="38"/>
  <c r="H4798" i="38"/>
  <c r="D4798" i="38" a="1"/>
  <c r="D4798" i="38"/>
  <c r="G4732" i="38" a="1"/>
  <c r="G4732" i="38"/>
  <c r="D4732" i="38" a="1"/>
  <c r="D4732" i="38"/>
  <c r="E4732" i="38"/>
  <c r="G4720" i="38" a="1"/>
  <c r="G4720" i="38"/>
  <c r="D4720" i="38" a="1"/>
  <c r="D4720" i="38"/>
  <c r="E4720" i="38"/>
  <c r="G4761" i="38" a="1"/>
  <c r="G4761" i="38"/>
  <c r="D4761" i="38" a="1"/>
  <c r="D4761" i="38"/>
  <c r="E4761" i="38"/>
  <c r="G4727" i="38" a="1"/>
  <c r="G4727" i="38"/>
  <c r="D4727" i="38" a="1"/>
  <c r="D4727" i="38"/>
  <c r="E4727" i="38"/>
  <c r="G4739" i="38" a="1"/>
  <c r="G4739" i="38"/>
  <c r="D4739" i="38" a="1"/>
  <c r="D4739" i="38"/>
  <c r="E4739" i="38"/>
  <c r="G4751" i="38" a="1"/>
  <c r="G4751" i="38"/>
  <c r="H4751" i="38"/>
  <c r="D4751" i="38" a="1"/>
  <c r="D4751" i="38"/>
  <c r="E4751" i="38"/>
  <c r="G4763" i="38" a="1"/>
  <c r="G4763" i="38"/>
  <c r="D4763" i="38" a="1"/>
  <c r="D4763" i="38"/>
  <c r="E4763" i="38"/>
  <c r="G4775" i="38" a="1"/>
  <c r="G4775" i="38"/>
  <c r="D4775" i="38" a="1"/>
  <c r="D4775" i="38"/>
  <c r="E4775" i="38"/>
  <c r="G4787" i="38" a="1"/>
  <c r="G4787" i="38"/>
  <c r="D4787" i="38" a="1"/>
  <c r="D4787" i="38"/>
  <c r="E4787" i="38"/>
  <c r="G4799" i="38" a="1"/>
  <c r="G4799" i="38"/>
  <c r="D4799" i="38" a="1"/>
  <c r="D4799" i="38"/>
  <c r="E4799" i="38"/>
  <c r="G4778" i="38" a="1"/>
  <c r="G4778" i="38"/>
  <c r="D4778" i="38" a="1"/>
  <c r="D4778" i="38"/>
  <c r="E4778" i="38"/>
  <c r="G4744" i="38" a="1"/>
  <c r="G4744" i="38"/>
  <c r="D4744" i="38" a="1"/>
  <c r="D4744" i="38"/>
  <c r="E4744" i="38"/>
  <c r="G4734" i="38" a="1"/>
  <c r="G4734" i="38"/>
  <c r="D4734" i="38" a="1"/>
  <c r="D4734" i="38"/>
  <c r="E4734" i="38"/>
  <c r="G4728" i="38" a="1"/>
  <c r="G4728" i="38"/>
  <c r="H4728" i="38"/>
  <c r="D4728" i="38" a="1"/>
  <c r="D4728" i="38"/>
  <c r="E4728" i="38"/>
  <c r="G4740" i="38" a="1"/>
  <c r="G4740" i="38"/>
  <c r="H4740" i="38"/>
  <c r="D4740" i="38" a="1"/>
  <c r="D4740" i="38"/>
  <c r="E4740" i="38"/>
  <c r="G4752" i="38" a="1"/>
  <c r="G4752" i="38"/>
  <c r="D4752" i="38" a="1"/>
  <c r="D4752" i="38"/>
  <c r="E4752" i="38"/>
  <c r="G4764" i="38" a="1"/>
  <c r="G4764" i="38"/>
  <c r="D4764" i="38" a="1"/>
  <c r="D4764" i="38"/>
  <c r="E4764" i="38"/>
  <c r="G4776" i="38" a="1"/>
  <c r="G4776" i="38"/>
  <c r="H4776" i="38"/>
  <c r="D4776" i="38" a="1"/>
  <c r="D4776" i="38"/>
  <c r="E4776" i="38"/>
  <c r="G4788" i="38" a="1"/>
  <c r="G4788" i="38"/>
  <c r="D4788" i="38" a="1"/>
  <c r="D4788" i="38"/>
  <c r="E4788" i="38"/>
  <c r="G4800" i="38" a="1"/>
  <c r="G4800" i="38"/>
  <c r="D4800" i="38" a="1"/>
  <c r="D4800" i="38"/>
  <c r="E4800" i="38"/>
  <c r="G4729" i="38" a="1"/>
  <c r="G4729" i="38"/>
  <c r="H4729" i="38"/>
  <c r="D4729" i="38" a="1"/>
  <c r="D4729" i="38"/>
  <c r="E4729" i="38"/>
  <c r="G4801" i="38" a="1"/>
  <c r="G4801" i="38"/>
  <c r="D4801" i="38" a="1"/>
  <c r="D4801" i="38"/>
  <c r="E4801" i="38"/>
  <c r="G4802" i="38" a="1"/>
  <c r="G4802" i="38"/>
  <c r="D4802" i="38" a="1"/>
  <c r="D4802" i="38"/>
  <c r="E4802" i="38"/>
  <c r="G4731" i="38" a="1"/>
  <c r="G4731" i="38"/>
  <c r="H4731" i="38"/>
  <c r="D4731" i="38" a="1"/>
  <c r="D4731" i="38"/>
  <c r="E4731" i="38"/>
  <c r="G4743" i="38" a="1"/>
  <c r="G4743" i="38"/>
  <c r="D4743" i="38" a="1"/>
  <c r="D4743" i="38"/>
  <c r="E4743" i="38"/>
  <c r="G4755" i="38" a="1"/>
  <c r="G4755" i="38"/>
  <c r="D4755" i="38" a="1"/>
  <c r="D4755" i="38"/>
  <c r="E4755" i="38"/>
  <c r="G4767" i="38" a="1"/>
  <c r="G4767" i="38"/>
  <c r="D4767" i="38" a="1"/>
  <c r="D4767" i="38"/>
  <c r="E4767" i="38"/>
  <c r="G4779" i="38" a="1"/>
  <c r="G4779" i="38"/>
  <c r="D4779" i="38" a="1"/>
  <c r="D4779" i="38"/>
  <c r="E4779" i="38"/>
  <c r="G4791" i="38" a="1"/>
  <c r="G4791" i="38"/>
  <c r="D4791" i="38" a="1"/>
  <c r="D4791" i="38"/>
  <c r="E4791" i="38"/>
  <c r="G4803" i="38" a="1"/>
  <c r="G4803" i="38"/>
  <c r="D4803" i="38" a="1"/>
  <c r="D4803" i="38"/>
  <c r="E4803" i="38"/>
  <c r="G4804" i="38" a="1"/>
  <c r="G4804" i="38"/>
  <c r="D4804" i="38" a="1"/>
  <c r="D4804" i="38"/>
  <c r="E4804" i="38"/>
  <c r="G4789" i="38" a="1"/>
  <c r="G4789" i="38"/>
  <c r="D4789" i="38" a="1"/>
  <c r="D4789" i="38"/>
  <c r="E4789" i="38"/>
  <c r="G4766" i="38" a="1"/>
  <c r="G4766" i="38"/>
  <c r="D4766" i="38" a="1"/>
  <c r="D4766" i="38"/>
  <c r="E4766" i="38"/>
  <c r="G4718" i="38" a="1"/>
  <c r="G4718" i="38"/>
  <c r="D4718" i="38" a="1"/>
  <c r="D4718" i="38"/>
  <c r="E4718" i="38"/>
  <c r="G4719" i="38" a="1"/>
  <c r="G4719" i="38"/>
  <c r="D4719" i="38" a="1"/>
  <c r="D4719" i="38"/>
  <c r="E4719" i="38"/>
  <c r="G4733" i="38" a="1"/>
  <c r="G4733" i="38"/>
  <c r="H4733" i="38"/>
  <c r="D4733" i="38" a="1"/>
  <c r="D4733" i="38"/>
  <c r="E4733" i="38"/>
  <c r="G4745" i="38" a="1"/>
  <c r="G4745" i="38"/>
  <c r="D4745" i="38" a="1"/>
  <c r="D4745" i="38"/>
  <c r="E4745" i="38"/>
  <c r="G4757" i="38" a="1"/>
  <c r="G4757" i="38"/>
  <c r="D4757" i="38" a="1"/>
  <c r="D4757" i="38"/>
  <c r="E4757" i="38"/>
  <c r="G4769" i="38" a="1"/>
  <c r="G4769" i="38"/>
  <c r="D4769" i="38" a="1"/>
  <c r="D4769" i="38"/>
  <c r="E4769" i="38"/>
  <c r="G4781" i="38" a="1"/>
  <c r="G4781" i="38"/>
  <c r="D4781" i="38" a="1"/>
  <c r="D4781" i="38"/>
  <c r="E4781" i="38"/>
  <c r="G4793" i="38" a="1"/>
  <c r="G4793" i="38"/>
  <c r="D4793" i="38" a="1"/>
  <c r="D4793" i="38"/>
  <c r="E4793" i="38"/>
  <c r="G4805" i="38" a="1"/>
  <c r="G4805" i="38"/>
  <c r="H4805" i="38"/>
  <c r="D4805" i="38" a="1"/>
  <c r="D4805" i="38"/>
  <c r="E4805" i="38"/>
  <c r="J3917" i="38"/>
  <c r="H3917" i="38"/>
  <c r="J2827" i="38"/>
  <c r="H2827" i="38"/>
  <c r="J441" i="38"/>
  <c r="H441" i="38"/>
  <c r="J542" i="38"/>
  <c r="H542" i="38"/>
  <c r="J4198" i="38"/>
  <c r="H4198" i="38"/>
  <c r="J3766" i="38"/>
  <c r="H3766" i="38"/>
  <c r="J4439" i="38"/>
  <c r="H4439" i="38"/>
  <c r="J2575" i="38"/>
  <c r="H2575" i="38"/>
  <c r="J2727" i="38"/>
  <c r="H2727" i="38"/>
  <c r="J3126" i="38"/>
  <c r="H3126" i="38"/>
  <c r="J3577" i="38"/>
  <c r="H3577" i="38"/>
  <c r="J4715" i="38"/>
  <c r="H4715" i="38"/>
  <c r="J2030" i="38"/>
  <c r="H2030" i="38"/>
  <c r="J1767" i="38"/>
  <c r="H1767" i="38"/>
  <c r="J5051" i="38"/>
  <c r="H5051" i="38"/>
  <c r="J5016" i="38"/>
  <c r="H5016" i="38"/>
  <c r="J4947" i="38"/>
  <c r="H4947" i="38"/>
  <c r="H4761" i="38"/>
  <c r="H4800" i="38"/>
  <c r="H4795" i="38"/>
  <c r="H4802" i="38"/>
  <c r="H4786" i="38"/>
  <c r="H4796" i="38"/>
  <c r="G4957" i="38" a="1"/>
  <c r="G4957" i="38"/>
  <c r="H4957" i="38"/>
  <c r="G4963" i="38" a="1"/>
  <c r="G4963" i="38"/>
  <c r="H4963" i="38"/>
  <c r="G4953" i="38" a="1"/>
  <c r="G4953" i="38"/>
  <c r="H4953" i="38"/>
  <c r="G4956" i="38" a="1"/>
  <c r="G4956" i="38"/>
  <c r="H4956" i="38"/>
  <c r="G5053" i="38" a="1"/>
  <c r="G5053" i="38"/>
  <c r="H5053" i="38"/>
  <c r="G5054" i="38" a="1"/>
  <c r="G5054" i="38"/>
  <c r="H5054" i="38"/>
  <c r="H4777" i="38"/>
  <c r="G4969" i="38" a="1"/>
  <c r="G4969" i="38"/>
  <c r="H4969" i="38"/>
  <c r="G5019" i="38" a="1"/>
  <c r="G5019" i="38"/>
  <c r="H5019" i="38"/>
  <c r="H4737" i="38"/>
  <c r="G4971" i="38" a="1"/>
  <c r="G4971" i="38"/>
  <c r="H4971" i="38"/>
  <c r="G5017" i="38" a="1"/>
  <c r="G5017" i="38"/>
  <c r="H5017" i="38"/>
  <c r="H4801" i="38"/>
  <c r="G4951" i="38" a="1"/>
  <c r="G4951" i="38"/>
  <c r="H4951" i="38"/>
  <c r="G4955" i="38" a="1"/>
  <c r="G4955" i="38"/>
  <c r="H4955" i="38"/>
  <c r="G4968" i="38" a="1"/>
  <c r="G4968" i="38"/>
  <c r="H4968" i="38"/>
  <c r="G4970" i="38" a="1"/>
  <c r="G4970" i="38"/>
  <c r="H4970" i="38"/>
  <c r="H4730" i="38"/>
  <c r="G4949" i="38" a="1"/>
  <c r="G4949" i="38"/>
  <c r="H4949" i="38"/>
  <c r="G4954" i="38" a="1"/>
  <c r="G4954" i="38"/>
  <c r="H4954" i="38"/>
  <c r="G4964" i="38" a="1"/>
  <c r="G4964" i="38"/>
  <c r="H4964" i="38"/>
  <c r="G5046" i="38" a="1"/>
  <c r="G5046" i="38"/>
  <c r="H5046" i="38"/>
  <c r="G5049" i="38" a="1"/>
  <c r="G5049" i="38"/>
  <c r="H5049" i="38"/>
  <c r="G4948" i="38" a="1"/>
  <c r="G4948" i="38"/>
  <c r="H4948" i="38"/>
  <c r="G4961" i="38" a="1"/>
  <c r="G4961" i="38"/>
  <c r="H4961" i="38"/>
  <c r="G4962" i="38" a="1"/>
  <c r="G4962" i="38"/>
  <c r="H4962" i="38"/>
  <c r="G4966" i="38" a="1"/>
  <c r="G4966" i="38"/>
  <c r="H4966" i="38"/>
  <c r="G5018" i="38" a="1"/>
  <c r="G5018" i="38"/>
  <c r="H5018" i="38"/>
  <c r="G4952" i="38" a="1"/>
  <c r="G4952" i="38"/>
  <c r="H4952" i="38"/>
  <c r="G4959" i="38" a="1"/>
  <c r="G4959" i="38"/>
  <c r="H4959" i="38"/>
  <c r="G4960" i="38" a="1"/>
  <c r="G4960" i="38"/>
  <c r="H4960" i="38"/>
  <c r="G4972" i="38" a="1"/>
  <c r="G4972" i="38"/>
  <c r="H4972" i="38"/>
  <c r="H4790" i="38"/>
  <c r="G4950" i="38" a="1"/>
  <c r="G4950" i="38"/>
  <c r="H4950" i="38"/>
  <c r="H4779" i="38"/>
  <c r="G4958" i="38" a="1"/>
  <c r="G4958" i="38"/>
  <c r="H4958" i="38"/>
  <c r="G4716" i="38" a="1"/>
  <c r="G4716" i="38"/>
  <c r="H4716" i="38"/>
  <c r="H4738" i="38"/>
  <c r="G5048" i="38" a="1"/>
  <c r="G5048" i="38"/>
  <c r="H5048" i="38"/>
  <c r="G5050" i="38" a="1"/>
  <c r="G5050" i="38"/>
  <c r="H5050" i="38"/>
  <c r="G4965" i="38" a="1"/>
  <c r="G4965" i="38"/>
  <c r="H4965" i="38"/>
  <c r="G4967" i="38" a="1"/>
  <c r="G4967" i="38"/>
  <c r="H4967" i="38"/>
  <c r="H4762" i="38"/>
  <c r="H4765" i="38"/>
  <c r="H4775" i="38"/>
  <c r="H4747" i="38"/>
  <c r="H4763" i="38"/>
  <c r="H4785" i="38"/>
  <c r="G5047" i="38" a="1"/>
  <c r="G5047" i="38"/>
  <c r="H5047" i="38"/>
  <c r="G5056" i="38" a="1"/>
  <c r="G5056" i="38"/>
  <c r="H5056" i="38"/>
  <c r="H4723" i="38"/>
  <c r="H4734" i="38"/>
  <c r="H4787" i="38"/>
  <c r="G5052" i="38" a="1"/>
  <c r="G5052" i="38"/>
  <c r="H5052" i="38"/>
  <c r="G5058" i="38" a="1"/>
  <c r="G5058" i="38"/>
  <c r="H5058" i="38"/>
  <c r="G5055" i="38" a="1"/>
  <c r="G5055" i="38"/>
  <c r="H5055" i="38"/>
  <c r="G5059" i="38" a="1"/>
  <c r="G5059" i="38"/>
  <c r="H5059" i="38"/>
  <c r="G5057" i="38" a="1"/>
  <c r="G5057" i="38"/>
  <c r="H5057" i="38"/>
  <c r="H4767" i="38"/>
  <c r="H4803" i="38"/>
  <c r="H4719" i="38"/>
  <c r="H4720" i="38"/>
  <c r="H4718" i="38"/>
  <c r="H4766" i="38"/>
  <c r="H4743" i="38"/>
  <c r="H4717" i="38"/>
  <c r="H4769" i="38"/>
  <c r="H4756" i="38"/>
  <c r="H4749" i="38"/>
  <c r="H4770" i="38"/>
  <c r="H4791" i="38"/>
  <c r="H4780" i="38"/>
  <c r="H4753" i="38"/>
  <c r="H4744" i="38"/>
  <c r="H4764" i="38"/>
  <c r="H4750" i="38"/>
  <c r="H4739" i="38"/>
  <c r="H4725" i="38"/>
  <c r="H4755" i="38"/>
  <c r="H4724" i="38"/>
  <c r="H4792" i="38"/>
  <c r="H4781" i="38"/>
  <c r="H4757" i="38"/>
  <c r="H4735" i="38"/>
  <c r="H4727" i="38"/>
  <c r="H4726" i="38"/>
  <c r="H4760" i="38"/>
  <c r="H4742" i="38"/>
  <c r="H4806" i="38"/>
  <c r="H4773" i="38"/>
  <c r="H4741" i="38"/>
  <c r="H4804" i="38"/>
  <c r="H4789" i="38"/>
  <c r="H4788" i="38"/>
  <c r="H4778" i="38"/>
  <c r="H4768" i="38"/>
  <c r="H4754" i="38"/>
  <c r="H4748" i="38"/>
  <c r="H4745" i="38"/>
  <c r="H4794" i="38"/>
  <c r="H4774" i="38"/>
  <c r="H4799" i="38"/>
  <c r="H4793" i="38"/>
  <c r="H4784" i="38"/>
  <c r="H4759" i="38"/>
  <c r="H4746" i="38"/>
  <c r="H4783" i="38"/>
  <c r="H4772" i="38"/>
  <c r="H4758" i="38"/>
  <c r="H4752" i="38"/>
  <c r="H4732" i="38"/>
  <c r="H4782" i="38"/>
  <c r="H4771" i="38"/>
  <c r="H4736" i="38"/>
  <c r="H4721" i="38"/>
  <c r="H4722" i="38"/>
  <c r="H4685" i="38"/>
  <c r="H4684" i="38"/>
  <c r="H4683" i="38"/>
  <c r="H4682" i="38"/>
  <c r="H4681" i="38"/>
  <c r="H4680" i="38"/>
  <c r="H4679" i="38"/>
  <c r="H4657" i="38"/>
  <c r="R134" i="24"/>
  <c r="P134" i="24"/>
  <c r="N134" i="24"/>
  <c r="L134" i="24"/>
  <c r="J134" i="24"/>
  <c r="H134" i="24"/>
  <c r="F134" i="24"/>
  <c r="G4563" i="38" a="1"/>
  <c r="G4563" i="38"/>
  <c r="V133" i="24"/>
  <c r="R133" i="24"/>
  <c r="P133" i="24"/>
  <c r="N133" i="24"/>
  <c r="L133" i="24"/>
  <c r="J133" i="24"/>
  <c r="H133" i="24"/>
  <c r="F133" i="24"/>
  <c r="V132" i="24"/>
  <c r="R132" i="24"/>
  <c r="P132" i="24"/>
  <c r="N132" i="24"/>
  <c r="L132" i="24"/>
  <c r="J132" i="24"/>
  <c r="H132" i="24"/>
  <c r="F132" i="24"/>
  <c r="G4561" i="38" a="1"/>
  <c r="G4561" i="38"/>
  <c r="V131" i="24"/>
  <c r="R131" i="24"/>
  <c r="P131" i="24"/>
  <c r="N131" i="24"/>
  <c r="L131" i="24"/>
  <c r="J131" i="24"/>
  <c r="H131" i="24"/>
  <c r="F131" i="24"/>
  <c r="G4560" i="38" a="1"/>
  <c r="G4560" i="38"/>
  <c r="V130" i="24"/>
  <c r="R130" i="24"/>
  <c r="P130" i="24"/>
  <c r="N130" i="24"/>
  <c r="L130" i="24"/>
  <c r="J130" i="24"/>
  <c r="H130" i="24"/>
  <c r="F130" i="24"/>
  <c r="G4559" i="38" a="1"/>
  <c r="G4559" i="38"/>
  <c r="V129" i="24"/>
  <c r="R129" i="24"/>
  <c r="P129" i="24"/>
  <c r="N129" i="24"/>
  <c r="L129" i="24"/>
  <c r="J129" i="24"/>
  <c r="H129" i="24"/>
  <c r="F129" i="24"/>
  <c r="G4558" i="38" a="1"/>
  <c r="G4558" i="38"/>
  <c r="V128" i="24"/>
  <c r="R128" i="24"/>
  <c r="P128" i="24"/>
  <c r="N128" i="24"/>
  <c r="L128" i="24"/>
  <c r="J128" i="24"/>
  <c r="H128" i="24"/>
  <c r="F128" i="24"/>
  <c r="G4557" i="38" a="1"/>
  <c r="G4557" i="38"/>
  <c r="V127" i="24"/>
  <c r="R127" i="24"/>
  <c r="P127" i="24"/>
  <c r="N127" i="24"/>
  <c r="L127" i="24"/>
  <c r="J127" i="24"/>
  <c r="H127" i="24"/>
  <c r="F127" i="24"/>
  <c r="G4556" i="38" a="1"/>
  <c r="G4556" i="38"/>
  <c r="V126" i="24"/>
  <c r="R126" i="24"/>
  <c r="P126" i="24"/>
  <c r="N126" i="24"/>
  <c r="L126" i="24"/>
  <c r="J126" i="24"/>
  <c r="H126" i="24"/>
  <c r="F126" i="24"/>
  <c r="G4555" i="38" a="1"/>
  <c r="G4555" i="38"/>
  <c r="V125" i="24"/>
  <c r="R125" i="24"/>
  <c r="P125" i="24"/>
  <c r="N125" i="24"/>
  <c r="L125" i="24"/>
  <c r="J125" i="24"/>
  <c r="H125" i="24"/>
  <c r="F125" i="24"/>
  <c r="G4554" i="38" a="1"/>
  <c r="G4554" i="38"/>
  <c r="V124" i="24"/>
  <c r="R124" i="24"/>
  <c r="P124" i="24"/>
  <c r="N124" i="24"/>
  <c r="L124" i="24"/>
  <c r="J124" i="24"/>
  <c r="H124" i="24"/>
  <c r="F124" i="24"/>
  <c r="G4553" i="38" a="1"/>
  <c r="G4553" i="38"/>
  <c r="V123" i="24"/>
  <c r="R123" i="24"/>
  <c r="P123" i="24"/>
  <c r="N123" i="24"/>
  <c r="L123" i="24"/>
  <c r="J123" i="24"/>
  <c r="H123" i="24"/>
  <c r="F123" i="24"/>
  <c r="G4552" i="38" a="1"/>
  <c r="G4552" i="38"/>
  <c r="V122" i="24"/>
  <c r="R122" i="24"/>
  <c r="P122" i="24"/>
  <c r="N122" i="24"/>
  <c r="L122" i="24"/>
  <c r="J122" i="24"/>
  <c r="H122" i="24"/>
  <c r="F122" i="24"/>
  <c r="G4551" i="38" a="1"/>
  <c r="G4551" i="38"/>
  <c r="V121" i="24"/>
  <c r="R121" i="24"/>
  <c r="P121" i="24"/>
  <c r="N121" i="24"/>
  <c r="L121" i="24"/>
  <c r="J121" i="24"/>
  <c r="H121" i="24"/>
  <c r="F121" i="24"/>
  <c r="G4550" i="38" a="1"/>
  <c r="G4550" i="38"/>
  <c r="V120" i="24"/>
  <c r="R120" i="24"/>
  <c r="P120" i="24"/>
  <c r="N120" i="24"/>
  <c r="L120" i="24"/>
  <c r="J120" i="24"/>
  <c r="H120" i="24"/>
  <c r="F120" i="24"/>
  <c r="G4549" i="38" a="1"/>
  <c r="G4549" i="38"/>
  <c r="V119" i="24"/>
  <c r="R119" i="24"/>
  <c r="P119" i="24"/>
  <c r="N119" i="24"/>
  <c r="L119" i="24"/>
  <c r="J119" i="24"/>
  <c r="H119" i="24"/>
  <c r="F119" i="24"/>
  <c r="G4548" i="38" a="1"/>
  <c r="G4548" i="38"/>
  <c r="V118" i="24"/>
  <c r="R118" i="24"/>
  <c r="P118" i="24"/>
  <c r="N118" i="24"/>
  <c r="L118" i="24"/>
  <c r="J118" i="24"/>
  <c r="H118" i="24"/>
  <c r="F118" i="24"/>
  <c r="G4547" i="38" a="1"/>
  <c r="G4547" i="38"/>
  <c r="V117" i="24"/>
  <c r="R117" i="24"/>
  <c r="P117" i="24"/>
  <c r="N117" i="24"/>
  <c r="L117" i="24"/>
  <c r="J117" i="24"/>
  <c r="H117" i="24"/>
  <c r="F117" i="24"/>
  <c r="G4546" i="38" a="1"/>
  <c r="G4546" i="38"/>
  <c r="V116" i="24"/>
  <c r="R116" i="24"/>
  <c r="P116" i="24"/>
  <c r="N116" i="24"/>
  <c r="L116" i="24"/>
  <c r="J116" i="24"/>
  <c r="F116" i="24"/>
  <c r="G4545" i="38" a="1"/>
  <c r="G4545" i="38"/>
  <c r="V115" i="24"/>
  <c r="R115" i="24"/>
  <c r="P115" i="24"/>
  <c r="N115" i="24"/>
  <c r="L115" i="24"/>
  <c r="J115" i="24"/>
  <c r="H115" i="24"/>
  <c r="F115" i="24"/>
  <c r="G4544" i="38" a="1"/>
  <c r="G4544" i="38"/>
  <c r="V114" i="24"/>
  <c r="R114" i="24"/>
  <c r="P114" i="24"/>
  <c r="N114" i="24"/>
  <c r="L114" i="24"/>
  <c r="J114" i="24"/>
  <c r="H114" i="24"/>
  <c r="F114" i="24"/>
  <c r="G4543" i="38" a="1"/>
  <c r="G4543" i="38"/>
  <c r="V113" i="24"/>
  <c r="R113" i="24"/>
  <c r="P113" i="24"/>
  <c r="N113" i="24"/>
  <c r="L113" i="24"/>
  <c r="J113" i="24"/>
  <c r="H113" i="24"/>
  <c r="F113" i="24"/>
  <c r="G4542" i="38" a="1"/>
  <c r="G4542" i="38"/>
  <c r="V112" i="24"/>
  <c r="R112" i="24"/>
  <c r="P112" i="24"/>
  <c r="N112" i="24"/>
  <c r="L112" i="24"/>
  <c r="J112" i="24"/>
  <c r="H112" i="24"/>
  <c r="F112" i="24"/>
  <c r="G4541" i="38" a="1"/>
  <c r="G4541" i="38"/>
  <c r="V111" i="24"/>
  <c r="R111" i="24"/>
  <c r="P111" i="24"/>
  <c r="N111" i="24"/>
  <c r="L111" i="24"/>
  <c r="J111" i="24"/>
  <c r="H111" i="24"/>
  <c r="F111" i="24"/>
  <c r="G4540" i="38" a="1"/>
  <c r="G4540" i="38"/>
  <c r="V110" i="24"/>
  <c r="R110" i="24"/>
  <c r="P110" i="24"/>
  <c r="N110" i="24"/>
  <c r="L110" i="24"/>
  <c r="J110" i="24"/>
  <c r="H110" i="24"/>
  <c r="F110" i="24"/>
  <c r="G4539" i="38" a="1"/>
  <c r="G4539" i="38"/>
  <c r="V109" i="24"/>
  <c r="R109" i="24"/>
  <c r="P109" i="24"/>
  <c r="N109" i="24"/>
  <c r="L109" i="24"/>
  <c r="J109" i="24"/>
  <c r="H109" i="24"/>
  <c r="F109" i="24"/>
  <c r="G4538" i="38" a="1"/>
  <c r="G4538" i="38"/>
  <c r="V108" i="24"/>
  <c r="R108" i="24"/>
  <c r="P108" i="24"/>
  <c r="N108" i="24"/>
  <c r="L108" i="24"/>
  <c r="J108" i="24"/>
  <c r="H108" i="24"/>
  <c r="F108" i="24"/>
  <c r="G4537" i="38" a="1"/>
  <c r="G4537" i="38"/>
  <c r="V107" i="24"/>
  <c r="R107" i="24"/>
  <c r="P107" i="24"/>
  <c r="N107" i="24"/>
  <c r="L107" i="24"/>
  <c r="J107" i="24"/>
  <c r="H107" i="24"/>
  <c r="F107" i="24"/>
  <c r="G4536" i="38" a="1"/>
  <c r="G4536" i="38"/>
  <c r="V106" i="24"/>
  <c r="R106" i="24"/>
  <c r="P106" i="24"/>
  <c r="N106" i="24"/>
  <c r="L106" i="24"/>
  <c r="J106" i="24"/>
  <c r="H106" i="24"/>
  <c r="F106" i="24"/>
  <c r="G4535" i="38" a="1"/>
  <c r="G4535" i="38"/>
  <c r="V105" i="24"/>
  <c r="R105" i="24"/>
  <c r="P105" i="24"/>
  <c r="N105" i="24"/>
  <c r="L105" i="24"/>
  <c r="J105" i="24"/>
  <c r="H105" i="24"/>
  <c r="F105" i="24"/>
  <c r="G4534" i="38" a="1"/>
  <c r="G4534" i="38"/>
  <c r="V104" i="24"/>
  <c r="R104" i="24"/>
  <c r="P104" i="24"/>
  <c r="N104" i="24"/>
  <c r="L104" i="24"/>
  <c r="J104" i="24"/>
  <c r="H104" i="24"/>
  <c r="F104" i="24"/>
  <c r="G4533" i="38" a="1"/>
  <c r="G4533" i="38"/>
  <c r="V103" i="24"/>
  <c r="R103" i="24"/>
  <c r="P103" i="24"/>
  <c r="N103" i="24"/>
  <c r="L103" i="24"/>
  <c r="J103" i="24"/>
  <c r="H103" i="24"/>
  <c r="F103" i="24"/>
  <c r="G4532" i="38" a="1"/>
  <c r="G4532" i="38"/>
  <c r="V102" i="24"/>
  <c r="R102" i="24"/>
  <c r="P102" i="24"/>
  <c r="N102" i="24"/>
  <c r="L102" i="24"/>
  <c r="J102" i="24"/>
  <c r="H102" i="24"/>
  <c r="F102" i="24"/>
  <c r="G4531" i="38" a="1"/>
  <c r="G4531" i="38"/>
  <c r="V101" i="24"/>
  <c r="R101" i="24"/>
  <c r="P101" i="24"/>
  <c r="N101" i="24"/>
  <c r="L101" i="24"/>
  <c r="J101" i="24"/>
  <c r="H101" i="24"/>
  <c r="F101" i="24"/>
  <c r="G4530" i="38" a="1"/>
  <c r="G4530" i="38"/>
  <c r="V100" i="24"/>
  <c r="R100" i="24"/>
  <c r="P100" i="24"/>
  <c r="N100" i="24"/>
  <c r="L100" i="24"/>
  <c r="J100" i="24"/>
  <c r="H100" i="24"/>
  <c r="F100" i="24"/>
  <c r="G4529" i="38" a="1"/>
  <c r="G4529" i="38"/>
  <c r="V99" i="24"/>
  <c r="R99" i="24"/>
  <c r="P99" i="24"/>
  <c r="N99" i="24"/>
  <c r="L99" i="24"/>
  <c r="J99" i="24"/>
  <c r="H99" i="24"/>
  <c r="F99" i="24"/>
  <c r="G4528" i="38" a="1"/>
  <c r="G4528" i="38"/>
  <c r="V98" i="24"/>
  <c r="R98" i="24"/>
  <c r="P98" i="24"/>
  <c r="N98" i="24"/>
  <c r="L98" i="24"/>
  <c r="J98" i="24"/>
  <c r="H98" i="24"/>
  <c r="F98" i="24"/>
  <c r="G4527" i="38" a="1"/>
  <c r="G4527" i="38"/>
  <c r="V97" i="24"/>
  <c r="R97" i="24"/>
  <c r="P97" i="24"/>
  <c r="N97" i="24"/>
  <c r="L97" i="24"/>
  <c r="J97" i="24"/>
  <c r="H97" i="24"/>
  <c r="F97" i="24"/>
  <c r="G4526" i="38" a="1"/>
  <c r="G4526" i="38"/>
  <c r="V96" i="24"/>
  <c r="R96" i="24"/>
  <c r="P96" i="24"/>
  <c r="N96" i="24"/>
  <c r="L96" i="24"/>
  <c r="J96" i="24"/>
  <c r="H96" i="24"/>
  <c r="F96" i="24"/>
  <c r="G4525" i="38" a="1"/>
  <c r="G4525" i="38"/>
  <c r="V95" i="24"/>
  <c r="R95" i="24"/>
  <c r="P95" i="24"/>
  <c r="N95" i="24"/>
  <c r="L95" i="24"/>
  <c r="J95" i="24"/>
  <c r="H95" i="24"/>
  <c r="F95" i="24"/>
  <c r="G4524" i="38" a="1"/>
  <c r="G4524" i="38"/>
  <c r="V94" i="24"/>
  <c r="R94" i="24"/>
  <c r="P94" i="24"/>
  <c r="N94" i="24"/>
  <c r="L94" i="24"/>
  <c r="J94" i="24"/>
  <c r="H94" i="24"/>
  <c r="F94" i="24"/>
  <c r="G4523" i="38" a="1"/>
  <c r="G4523" i="38"/>
  <c r="V93" i="24"/>
  <c r="R93" i="24"/>
  <c r="P93" i="24"/>
  <c r="N93" i="24"/>
  <c r="L93" i="24"/>
  <c r="J93" i="24"/>
  <c r="H93" i="24"/>
  <c r="F93" i="24"/>
  <c r="G4522" i="38" a="1"/>
  <c r="G4522" i="38"/>
  <c r="V92" i="24"/>
  <c r="R92" i="24"/>
  <c r="P92" i="24"/>
  <c r="N92" i="24"/>
  <c r="L92" i="24"/>
  <c r="J92" i="24"/>
  <c r="H92" i="24"/>
  <c r="F92" i="24"/>
  <c r="G4521" i="38" a="1"/>
  <c r="G4521" i="38"/>
  <c r="V91" i="24"/>
  <c r="R91" i="24"/>
  <c r="P91" i="24"/>
  <c r="N91" i="24"/>
  <c r="L91" i="24"/>
  <c r="J91" i="24"/>
  <c r="H91" i="24"/>
  <c r="F91" i="24"/>
  <c r="G4520" i="38" a="1"/>
  <c r="G4520" i="38"/>
  <c r="V90" i="24"/>
  <c r="R90" i="24"/>
  <c r="P90" i="24"/>
  <c r="N90" i="24"/>
  <c r="L90" i="24"/>
  <c r="J90" i="24"/>
  <c r="H90" i="24"/>
  <c r="F90" i="24"/>
  <c r="G4519" i="38" a="1"/>
  <c r="G4519" i="38"/>
  <c r="V89" i="24"/>
  <c r="R89" i="24"/>
  <c r="P89" i="24"/>
  <c r="N89" i="24"/>
  <c r="L89" i="24"/>
  <c r="J89" i="24"/>
  <c r="H89" i="24"/>
  <c r="F89" i="24"/>
  <c r="G4518" i="38" a="1"/>
  <c r="G4518" i="38"/>
  <c r="V88" i="24"/>
  <c r="R88" i="24"/>
  <c r="P88" i="24"/>
  <c r="N88" i="24"/>
  <c r="L88" i="24"/>
  <c r="J88" i="24"/>
  <c r="H88" i="24"/>
  <c r="F88" i="24"/>
  <c r="G4517" i="38" a="1"/>
  <c r="G4517" i="38"/>
  <c r="V87" i="24"/>
  <c r="R87" i="24"/>
  <c r="P87" i="24"/>
  <c r="N87" i="24"/>
  <c r="L87" i="24"/>
  <c r="J87" i="24"/>
  <c r="H87" i="24"/>
  <c r="F87" i="24"/>
  <c r="G4516" i="38" a="1"/>
  <c r="G4516" i="38"/>
  <c r="V86" i="24"/>
  <c r="R86" i="24"/>
  <c r="P86" i="24"/>
  <c r="N86" i="24"/>
  <c r="L86" i="24"/>
  <c r="J86" i="24"/>
  <c r="H86" i="24"/>
  <c r="F86" i="24"/>
  <c r="G4515" i="38" a="1"/>
  <c r="G4515" i="38"/>
  <c r="V85" i="24"/>
  <c r="R85" i="24"/>
  <c r="P85" i="24"/>
  <c r="N85" i="24"/>
  <c r="L85" i="24"/>
  <c r="J85" i="24"/>
  <c r="H85" i="24"/>
  <c r="F85" i="24"/>
  <c r="G4514" i="38" a="1"/>
  <c r="G4514" i="38"/>
  <c r="V84" i="24"/>
  <c r="R84" i="24"/>
  <c r="P84" i="24"/>
  <c r="N84" i="24"/>
  <c r="L84" i="24"/>
  <c r="J84" i="24"/>
  <c r="H84" i="24"/>
  <c r="F84" i="24"/>
  <c r="G4513" i="38" a="1"/>
  <c r="G4513" i="38"/>
  <c r="V83" i="24"/>
  <c r="R83" i="24"/>
  <c r="P83" i="24"/>
  <c r="N83" i="24"/>
  <c r="L83" i="24"/>
  <c r="J83" i="24"/>
  <c r="H83" i="24"/>
  <c r="F83" i="24"/>
  <c r="G4512" i="38" a="1"/>
  <c r="G4512" i="38"/>
  <c r="V82" i="24"/>
  <c r="R82" i="24"/>
  <c r="P82" i="24"/>
  <c r="N82" i="24"/>
  <c r="L82" i="24"/>
  <c r="J82" i="24"/>
  <c r="H82" i="24"/>
  <c r="F82" i="24"/>
  <c r="G4511" i="38" a="1"/>
  <c r="G4511" i="38"/>
  <c r="V81" i="24"/>
  <c r="R81" i="24"/>
  <c r="P81" i="24"/>
  <c r="N81" i="24"/>
  <c r="L81" i="24"/>
  <c r="J81" i="24"/>
  <c r="H81" i="24"/>
  <c r="F81" i="24"/>
  <c r="G4510" i="38" a="1"/>
  <c r="G4510" i="38"/>
  <c r="V80" i="24"/>
  <c r="R80" i="24"/>
  <c r="P80" i="24"/>
  <c r="N80" i="24"/>
  <c r="L80" i="24"/>
  <c r="J80" i="24"/>
  <c r="H80" i="24"/>
  <c r="F80" i="24"/>
  <c r="G4509" i="38" a="1"/>
  <c r="G4509" i="38"/>
  <c r="V79" i="24"/>
  <c r="R79" i="24"/>
  <c r="P79" i="24"/>
  <c r="N79" i="24"/>
  <c r="L79" i="24"/>
  <c r="J79" i="24"/>
  <c r="H79" i="24"/>
  <c r="F79" i="24"/>
  <c r="V78" i="24"/>
  <c r="R78" i="24"/>
  <c r="P78" i="24"/>
  <c r="N78" i="24"/>
  <c r="L78" i="24"/>
  <c r="J78" i="24"/>
  <c r="H78" i="24"/>
  <c r="F78" i="24"/>
  <c r="G4507" i="38" a="1"/>
  <c r="G4507" i="38"/>
  <c r="V77" i="24"/>
  <c r="R77" i="24"/>
  <c r="P77" i="24"/>
  <c r="N77" i="24"/>
  <c r="L77" i="24"/>
  <c r="J77" i="24"/>
  <c r="H77" i="24"/>
  <c r="F77" i="24"/>
  <c r="G4506" i="38" a="1"/>
  <c r="G4506" i="38"/>
  <c r="V76" i="24"/>
  <c r="R76" i="24"/>
  <c r="P76" i="24"/>
  <c r="N76" i="24"/>
  <c r="L76" i="24"/>
  <c r="J76" i="24"/>
  <c r="H76" i="24"/>
  <c r="F76" i="24"/>
  <c r="G4505" i="38" a="1"/>
  <c r="G4505" i="38"/>
  <c r="V75" i="24"/>
  <c r="R75" i="24"/>
  <c r="P75" i="24"/>
  <c r="N75" i="24"/>
  <c r="L75" i="24"/>
  <c r="J75" i="24"/>
  <c r="H75" i="24"/>
  <c r="F75" i="24"/>
  <c r="G4504" i="38" a="1"/>
  <c r="G4504" i="38"/>
  <c r="V74" i="24"/>
  <c r="R74" i="24"/>
  <c r="P74" i="24"/>
  <c r="N74" i="24"/>
  <c r="L74" i="24"/>
  <c r="J74" i="24"/>
  <c r="H74" i="24"/>
  <c r="F74" i="24"/>
  <c r="G4503" i="38" a="1"/>
  <c r="G4503" i="38"/>
  <c r="V73" i="24"/>
  <c r="R73" i="24"/>
  <c r="P73" i="24"/>
  <c r="N73" i="24"/>
  <c r="L73" i="24"/>
  <c r="J73" i="24"/>
  <c r="H73" i="24"/>
  <c r="F73" i="24"/>
  <c r="G4502" i="38" a="1"/>
  <c r="G4502" i="38"/>
  <c r="V72" i="24"/>
  <c r="R72" i="24"/>
  <c r="P72" i="24"/>
  <c r="N72" i="24"/>
  <c r="L72" i="24"/>
  <c r="J72" i="24"/>
  <c r="H72" i="24"/>
  <c r="F72" i="24"/>
  <c r="G4501" i="38" a="1"/>
  <c r="G4501" i="38"/>
  <c r="V71" i="24"/>
  <c r="R71" i="24"/>
  <c r="P71" i="24"/>
  <c r="N71" i="24"/>
  <c r="L71" i="24"/>
  <c r="J71" i="24"/>
  <c r="H71" i="24"/>
  <c r="F71" i="24"/>
  <c r="G4500" i="38" a="1"/>
  <c r="G4500" i="38"/>
  <c r="V70" i="24"/>
  <c r="R70" i="24"/>
  <c r="P70" i="24"/>
  <c r="N70" i="24"/>
  <c r="L70" i="24"/>
  <c r="J70" i="24"/>
  <c r="H70" i="24"/>
  <c r="F70" i="24"/>
  <c r="G4499" i="38" a="1"/>
  <c r="G4499" i="38"/>
  <c r="V69" i="24"/>
  <c r="R69" i="24"/>
  <c r="P69" i="24"/>
  <c r="N69" i="24"/>
  <c r="L69" i="24"/>
  <c r="J69" i="24"/>
  <c r="H69" i="24"/>
  <c r="F69" i="24"/>
  <c r="G4498" i="38" a="1"/>
  <c r="G4498" i="38"/>
  <c r="V68" i="24"/>
  <c r="R68" i="24"/>
  <c r="P68" i="24"/>
  <c r="N68" i="24"/>
  <c r="L68" i="24"/>
  <c r="J68" i="24"/>
  <c r="H68" i="24"/>
  <c r="F68" i="24"/>
  <c r="G4497" i="38" a="1"/>
  <c r="G4497" i="38"/>
  <c r="V67" i="24"/>
  <c r="R67" i="24"/>
  <c r="P67" i="24"/>
  <c r="N67" i="24"/>
  <c r="L67" i="24"/>
  <c r="J67" i="24"/>
  <c r="H67" i="24"/>
  <c r="F67" i="24"/>
  <c r="G4496" i="38" a="1"/>
  <c r="G4496" i="38"/>
  <c r="V66" i="24"/>
  <c r="R66" i="24"/>
  <c r="P66" i="24"/>
  <c r="N66" i="24"/>
  <c r="L66" i="24"/>
  <c r="J66" i="24"/>
  <c r="H66" i="24"/>
  <c r="F66" i="24"/>
  <c r="G4495" i="38" a="1"/>
  <c r="G4495" i="38"/>
  <c r="V65" i="24"/>
  <c r="R65" i="24"/>
  <c r="P65" i="24"/>
  <c r="N65" i="24"/>
  <c r="L65" i="24"/>
  <c r="J65" i="24"/>
  <c r="H65" i="24"/>
  <c r="F65" i="24"/>
  <c r="G4494" i="38" a="1"/>
  <c r="G4494" i="38"/>
  <c r="V64" i="24"/>
  <c r="R64" i="24"/>
  <c r="P64" i="24"/>
  <c r="N64" i="24"/>
  <c r="L64" i="24"/>
  <c r="J64" i="24"/>
  <c r="H64" i="24"/>
  <c r="F64" i="24"/>
  <c r="G4493" i="38" a="1"/>
  <c r="G4493" i="38"/>
  <c r="V63" i="24"/>
  <c r="R63" i="24"/>
  <c r="P63" i="24"/>
  <c r="N63" i="24"/>
  <c r="L63" i="24"/>
  <c r="J63" i="24"/>
  <c r="H63" i="24"/>
  <c r="F63" i="24"/>
  <c r="G4492" i="38" a="1"/>
  <c r="G4492" i="38"/>
  <c r="V62" i="24"/>
  <c r="R62" i="24"/>
  <c r="P62" i="24"/>
  <c r="N62" i="24"/>
  <c r="L62" i="24"/>
  <c r="J62" i="24"/>
  <c r="H62" i="24"/>
  <c r="F62" i="24"/>
  <c r="G4491" i="38" a="1"/>
  <c r="G4491" i="38"/>
  <c r="V61" i="24"/>
  <c r="R61" i="24"/>
  <c r="P61" i="24"/>
  <c r="N61" i="24"/>
  <c r="L61" i="24"/>
  <c r="J61" i="24"/>
  <c r="H61" i="24"/>
  <c r="F61" i="24"/>
  <c r="G4490" i="38" a="1"/>
  <c r="G4490" i="38"/>
  <c r="V60" i="24"/>
  <c r="R60" i="24"/>
  <c r="P60" i="24"/>
  <c r="N60" i="24"/>
  <c r="L60" i="24"/>
  <c r="J60" i="24"/>
  <c r="H60" i="24"/>
  <c r="F60" i="24"/>
  <c r="G4489" i="38" a="1"/>
  <c r="G4489" i="38"/>
  <c r="V59" i="24"/>
  <c r="R59" i="24"/>
  <c r="P59" i="24"/>
  <c r="N59" i="24"/>
  <c r="L59" i="24"/>
  <c r="J59" i="24"/>
  <c r="H59" i="24"/>
  <c r="F59" i="24"/>
  <c r="G4488" i="38" a="1"/>
  <c r="G4488" i="38"/>
  <c r="V58" i="24"/>
  <c r="R58" i="24"/>
  <c r="P58" i="24"/>
  <c r="N58" i="24"/>
  <c r="L58" i="24"/>
  <c r="J58" i="24"/>
  <c r="H58" i="24"/>
  <c r="F58" i="24"/>
  <c r="G4487" i="38" a="1"/>
  <c r="G4487" i="38"/>
  <c r="V57" i="24"/>
  <c r="R57" i="24"/>
  <c r="P57" i="24"/>
  <c r="N57" i="24"/>
  <c r="L57" i="24"/>
  <c r="J57" i="24"/>
  <c r="H57" i="24"/>
  <c r="F57" i="24"/>
  <c r="G4486" i="38" a="1"/>
  <c r="G4486" i="38"/>
  <c r="V56" i="24"/>
  <c r="R56" i="24"/>
  <c r="P56" i="24"/>
  <c r="N56" i="24"/>
  <c r="L56" i="24"/>
  <c r="J56" i="24"/>
  <c r="H56" i="24"/>
  <c r="F56" i="24"/>
  <c r="G4485" i="38" a="1"/>
  <c r="G4485" i="38"/>
  <c r="V55" i="24"/>
  <c r="R55" i="24"/>
  <c r="P55" i="24"/>
  <c r="N55" i="24"/>
  <c r="L55" i="24"/>
  <c r="J55" i="24"/>
  <c r="H55" i="24"/>
  <c r="F55" i="24"/>
  <c r="G4484" i="38" a="1"/>
  <c r="G4484" i="38"/>
  <c r="V54" i="24"/>
  <c r="R54" i="24"/>
  <c r="P54" i="24"/>
  <c r="N54" i="24"/>
  <c r="L54" i="24"/>
  <c r="J54" i="24"/>
  <c r="H54" i="24"/>
  <c r="F54" i="24"/>
  <c r="G4483" i="38" a="1"/>
  <c r="G4483" i="38"/>
  <c r="V53" i="24"/>
  <c r="R53" i="24"/>
  <c r="P53" i="24"/>
  <c r="N53" i="24"/>
  <c r="L53" i="24"/>
  <c r="J53" i="24"/>
  <c r="H53" i="24"/>
  <c r="F53" i="24"/>
  <c r="G4482" i="38" a="1"/>
  <c r="G4482" i="38"/>
  <c r="V52" i="24"/>
  <c r="R52" i="24"/>
  <c r="P52" i="24"/>
  <c r="N52" i="24"/>
  <c r="L52" i="24"/>
  <c r="J52" i="24"/>
  <c r="H52" i="24"/>
  <c r="F52" i="24"/>
  <c r="G4481" i="38" a="1"/>
  <c r="G4481" i="38"/>
  <c r="V51" i="24"/>
  <c r="R51" i="24"/>
  <c r="P51" i="24"/>
  <c r="N51" i="24"/>
  <c r="L51" i="24"/>
  <c r="J51" i="24"/>
  <c r="H51" i="24"/>
  <c r="F51" i="24"/>
  <c r="G4480" i="38" a="1"/>
  <c r="G4480" i="38"/>
  <c r="V50" i="24"/>
  <c r="R50" i="24"/>
  <c r="P50" i="24"/>
  <c r="N50" i="24"/>
  <c r="L50" i="24"/>
  <c r="J50" i="24"/>
  <c r="H50" i="24"/>
  <c r="F50" i="24"/>
  <c r="G4479" i="38" a="1"/>
  <c r="G4479" i="38"/>
  <c r="V49" i="24"/>
  <c r="R49" i="24"/>
  <c r="P49" i="24"/>
  <c r="N49" i="24"/>
  <c r="L49" i="24"/>
  <c r="J49" i="24"/>
  <c r="H49" i="24"/>
  <c r="F49" i="24"/>
  <c r="G4478" i="38" a="1"/>
  <c r="G4478" i="38"/>
  <c r="V48" i="24"/>
  <c r="R48" i="24"/>
  <c r="P48" i="24"/>
  <c r="N48" i="24"/>
  <c r="L48" i="24"/>
  <c r="J48" i="24"/>
  <c r="H48" i="24"/>
  <c r="F48" i="24"/>
  <c r="G4477" i="38" a="1"/>
  <c r="G4477" i="38"/>
  <c r="V47" i="24"/>
  <c r="R47" i="24"/>
  <c r="P47" i="24"/>
  <c r="N47" i="24"/>
  <c r="L47" i="24"/>
  <c r="J47" i="24"/>
  <c r="H47" i="24"/>
  <c r="F47" i="24"/>
  <c r="G4476" i="38" a="1"/>
  <c r="G4476" i="38"/>
  <c r="V46" i="24"/>
  <c r="R46" i="24"/>
  <c r="P46" i="24"/>
  <c r="N46" i="24"/>
  <c r="L46" i="24"/>
  <c r="J46" i="24"/>
  <c r="H46" i="24"/>
  <c r="F46" i="24"/>
  <c r="G4475" i="38" a="1"/>
  <c r="G4475" i="38"/>
  <c r="V45" i="24"/>
  <c r="R45" i="24"/>
  <c r="P45" i="24"/>
  <c r="N45" i="24"/>
  <c r="L45" i="24"/>
  <c r="J45" i="24"/>
  <c r="H45" i="24"/>
  <c r="F45" i="24"/>
  <c r="G4474" i="38" a="1"/>
  <c r="G4474" i="38"/>
  <c r="V44" i="24"/>
  <c r="R44" i="24"/>
  <c r="P44" i="24"/>
  <c r="N44" i="24"/>
  <c r="L44" i="24"/>
  <c r="J44" i="24"/>
  <c r="H44" i="24"/>
  <c r="F44" i="24"/>
  <c r="G4473" i="38" a="1"/>
  <c r="G4473" i="38"/>
  <c r="V43" i="24"/>
  <c r="R43" i="24"/>
  <c r="P43" i="24"/>
  <c r="N43" i="24"/>
  <c r="L43" i="24"/>
  <c r="J43" i="24"/>
  <c r="H43" i="24"/>
  <c r="F43" i="24"/>
  <c r="G4472" i="38" a="1"/>
  <c r="G4472" i="38"/>
  <c r="V42" i="24"/>
  <c r="R42" i="24"/>
  <c r="P42" i="24"/>
  <c r="N42" i="24"/>
  <c r="L42" i="24"/>
  <c r="J42" i="24"/>
  <c r="H42" i="24"/>
  <c r="F42" i="24"/>
  <c r="G4471" i="38" a="1"/>
  <c r="G4471" i="38"/>
  <c r="V41" i="24"/>
  <c r="R41" i="24"/>
  <c r="P41" i="24"/>
  <c r="N41" i="24"/>
  <c r="L41" i="24"/>
  <c r="J41" i="24"/>
  <c r="H41" i="24"/>
  <c r="F41" i="24"/>
  <c r="G4470" i="38" a="1"/>
  <c r="G4470" i="38"/>
  <c r="V40" i="24"/>
  <c r="R40" i="24"/>
  <c r="P40" i="24"/>
  <c r="N40" i="24"/>
  <c r="L40" i="24"/>
  <c r="J40" i="24"/>
  <c r="H40" i="24"/>
  <c r="F40" i="24"/>
  <c r="G4469" i="38" a="1"/>
  <c r="G4469" i="38"/>
  <c r="V39" i="24"/>
  <c r="R39" i="24"/>
  <c r="P39" i="24"/>
  <c r="N39" i="24"/>
  <c r="L39" i="24"/>
  <c r="J39" i="24"/>
  <c r="H39" i="24"/>
  <c r="F39" i="24"/>
  <c r="G4468" i="38" a="1"/>
  <c r="G4468" i="38"/>
  <c r="V38" i="24"/>
  <c r="R38" i="24"/>
  <c r="P38" i="24"/>
  <c r="N38" i="24"/>
  <c r="L38" i="24"/>
  <c r="J38" i="24"/>
  <c r="H38" i="24"/>
  <c r="F38" i="24"/>
  <c r="G4467" i="38" a="1"/>
  <c r="G4467" i="38"/>
  <c r="V37" i="24"/>
  <c r="R37" i="24"/>
  <c r="P37" i="24"/>
  <c r="N37" i="24"/>
  <c r="L37" i="24"/>
  <c r="J37" i="24"/>
  <c r="H37" i="24"/>
  <c r="F37" i="24"/>
  <c r="G4466" i="38" a="1"/>
  <c r="G4466" i="38"/>
  <c r="V36" i="24"/>
  <c r="R36" i="24"/>
  <c r="P36" i="24"/>
  <c r="N36" i="24"/>
  <c r="L36" i="24"/>
  <c r="J36" i="24"/>
  <c r="H36" i="24"/>
  <c r="F36" i="24"/>
  <c r="G4465" i="38" a="1"/>
  <c r="G4465" i="38"/>
  <c r="V35" i="24"/>
  <c r="R35" i="24"/>
  <c r="P35" i="24"/>
  <c r="N35" i="24"/>
  <c r="L35" i="24"/>
  <c r="J35" i="24"/>
  <c r="H35" i="24"/>
  <c r="F35" i="24"/>
  <c r="G4464" i="38" a="1"/>
  <c r="G4464" i="38"/>
  <c r="V34" i="24"/>
  <c r="R34" i="24"/>
  <c r="P34" i="24"/>
  <c r="N34" i="24"/>
  <c r="L34" i="24"/>
  <c r="J34" i="24"/>
  <c r="H34" i="24"/>
  <c r="F34" i="24"/>
  <c r="G4463" i="38" a="1"/>
  <c r="G4463" i="38"/>
  <c r="V33" i="24"/>
  <c r="R33" i="24"/>
  <c r="P33" i="24"/>
  <c r="N33" i="24"/>
  <c r="L33" i="24"/>
  <c r="J33" i="24"/>
  <c r="H33" i="24"/>
  <c r="F33" i="24"/>
  <c r="G4462" i="38" a="1"/>
  <c r="G4462" i="38"/>
  <c r="V32" i="24"/>
  <c r="R32" i="24"/>
  <c r="P32" i="24"/>
  <c r="N32" i="24"/>
  <c r="L32" i="24"/>
  <c r="J32" i="24"/>
  <c r="H32" i="24"/>
  <c r="F32" i="24"/>
  <c r="G4461" i="38" a="1"/>
  <c r="G4461" i="38"/>
  <c r="V31" i="24"/>
  <c r="R31" i="24"/>
  <c r="P31" i="24"/>
  <c r="N31" i="24"/>
  <c r="L31" i="24"/>
  <c r="J31" i="24"/>
  <c r="H31" i="24"/>
  <c r="F31" i="24"/>
  <c r="G4460" i="38" a="1"/>
  <c r="G4460" i="38"/>
  <c r="V30" i="24"/>
  <c r="R30" i="24"/>
  <c r="P30" i="24"/>
  <c r="N30" i="24"/>
  <c r="L30" i="24"/>
  <c r="J30" i="24"/>
  <c r="H30" i="24"/>
  <c r="F30" i="24"/>
  <c r="G4459" i="38" a="1"/>
  <c r="G4459" i="38"/>
  <c r="V29" i="24"/>
  <c r="R29" i="24"/>
  <c r="P29" i="24"/>
  <c r="N29" i="24"/>
  <c r="L29" i="24"/>
  <c r="J29" i="24"/>
  <c r="H29" i="24"/>
  <c r="F29" i="24"/>
  <c r="G4458" i="38" a="1"/>
  <c r="G4458" i="38"/>
  <c r="V28" i="24"/>
  <c r="R28" i="24"/>
  <c r="P28" i="24"/>
  <c r="N28" i="24"/>
  <c r="L28" i="24"/>
  <c r="J28" i="24"/>
  <c r="H28" i="24"/>
  <c r="F28" i="24"/>
  <c r="G4457" i="38" a="1"/>
  <c r="G4457" i="38"/>
  <c r="V27" i="24"/>
  <c r="R27" i="24"/>
  <c r="P27" i="24"/>
  <c r="N27" i="24"/>
  <c r="L27" i="24"/>
  <c r="J27" i="24"/>
  <c r="H27" i="24"/>
  <c r="F27" i="24"/>
  <c r="G4456" i="38" a="1"/>
  <c r="G4456" i="38"/>
  <c r="V26" i="24"/>
  <c r="R26" i="24"/>
  <c r="P26" i="24"/>
  <c r="N26" i="24"/>
  <c r="L26" i="24"/>
  <c r="J26" i="24"/>
  <c r="H26" i="24"/>
  <c r="F26" i="24"/>
  <c r="G4455" i="38" a="1"/>
  <c r="G4455" i="38"/>
  <c r="V25" i="24"/>
  <c r="R25" i="24"/>
  <c r="P25" i="24"/>
  <c r="N25" i="24"/>
  <c r="L25" i="24"/>
  <c r="J25" i="24"/>
  <c r="H25" i="24"/>
  <c r="F25" i="24"/>
  <c r="G4454" i="38" a="1"/>
  <c r="G4454" i="38"/>
  <c r="V24" i="24"/>
  <c r="R24" i="24"/>
  <c r="P24" i="24"/>
  <c r="N24" i="24"/>
  <c r="L24" i="24"/>
  <c r="J24" i="24"/>
  <c r="H24" i="24"/>
  <c r="F24" i="24"/>
  <c r="G4453" i="38" a="1"/>
  <c r="G4453" i="38"/>
  <c r="V23" i="24"/>
  <c r="R23" i="24"/>
  <c r="P23" i="24"/>
  <c r="N23" i="24"/>
  <c r="L23" i="24"/>
  <c r="J23" i="24"/>
  <c r="H23" i="24"/>
  <c r="F23" i="24"/>
  <c r="G4452" i="38" a="1"/>
  <c r="G4452" i="38"/>
  <c r="V22" i="24"/>
  <c r="R22" i="24"/>
  <c r="P22" i="24"/>
  <c r="N22" i="24"/>
  <c r="L22" i="24"/>
  <c r="J22" i="24"/>
  <c r="H22" i="24"/>
  <c r="F22" i="24"/>
  <c r="G4451" i="38" a="1"/>
  <c r="G4451" i="38"/>
  <c r="V21" i="24"/>
  <c r="R21" i="24"/>
  <c r="P21" i="24"/>
  <c r="N21" i="24"/>
  <c r="L21" i="24"/>
  <c r="J21" i="24"/>
  <c r="H21" i="24"/>
  <c r="F21" i="24"/>
  <c r="G4450" i="38" a="1"/>
  <c r="G4450" i="38"/>
  <c r="V20" i="24"/>
  <c r="R20" i="24"/>
  <c r="P20" i="24"/>
  <c r="N20" i="24"/>
  <c r="L20" i="24"/>
  <c r="J20" i="24"/>
  <c r="H20" i="24"/>
  <c r="G4449" i="38" a="1"/>
  <c r="G4449" i="38"/>
  <c r="V19" i="24"/>
  <c r="R19" i="24"/>
  <c r="P19" i="24"/>
  <c r="N19" i="24"/>
  <c r="L19" i="24"/>
  <c r="J19" i="24"/>
  <c r="H19" i="24"/>
  <c r="F19" i="24"/>
  <c r="G4448" i="38" a="1"/>
  <c r="G4448" i="38"/>
  <c r="V18" i="24"/>
  <c r="R18" i="24"/>
  <c r="P18" i="24"/>
  <c r="N18" i="24"/>
  <c r="L18" i="24"/>
  <c r="J18" i="24"/>
  <c r="H18" i="24"/>
  <c r="G4447" i="38" a="1"/>
  <c r="G4447" i="38"/>
  <c r="V17" i="24"/>
  <c r="R17" i="24"/>
  <c r="P17" i="24"/>
  <c r="N17" i="24"/>
  <c r="L17" i="24"/>
  <c r="J17" i="24"/>
  <c r="H17" i="24"/>
  <c r="F17" i="24"/>
  <c r="G4446" i="38" a="1"/>
  <c r="G4446" i="38"/>
  <c r="V16" i="24"/>
  <c r="R16" i="24"/>
  <c r="P16" i="24"/>
  <c r="N16" i="24"/>
  <c r="L16" i="24"/>
  <c r="J16" i="24"/>
  <c r="H16" i="24"/>
  <c r="F16" i="24"/>
  <c r="G4445" i="38" a="1"/>
  <c r="G4445" i="38"/>
  <c r="V15" i="24"/>
  <c r="R15" i="24"/>
  <c r="P15" i="24"/>
  <c r="N15" i="24"/>
  <c r="L15" i="24"/>
  <c r="J15" i="24"/>
  <c r="H15" i="24"/>
  <c r="F15" i="24"/>
  <c r="G4444" i="38" a="1"/>
  <c r="G4444" i="38"/>
  <c r="V14" i="24"/>
  <c r="R14" i="24"/>
  <c r="P14" i="24"/>
  <c r="N14" i="24"/>
  <c r="L14" i="24"/>
  <c r="J14" i="24"/>
  <c r="H14" i="24"/>
  <c r="F14" i="24"/>
  <c r="G4443" i="38" a="1"/>
  <c r="G4443" i="38"/>
  <c r="V13" i="24"/>
  <c r="R13" i="24"/>
  <c r="P13" i="24"/>
  <c r="N13" i="24"/>
  <c r="L13" i="24"/>
  <c r="J13" i="24"/>
  <c r="H13" i="24"/>
  <c r="F13" i="24"/>
  <c r="G4442" i="38" a="1"/>
  <c r="G4442" i="38"/>
  <c r="V12" i="24"/>
  <c r="T12" i="24"/>
  <c r="R12" i="24"/>
  <c r="P12" i="24"/>
  <c r="N12" i="24"/>
  <c r="L12" i="24"/>
  <c r="J12" i="24"/>
  <c r="H12" i="24"/>
  <c r="G4441" i="38" a="1"/>
  <c r="G4441" i="38"/>
  <c r="V11" i="24"/>
  <c r="T11" i="24"/>
  <c r="R11" i="24"/>
  <c r="P11" i="24"/>
  <c r="N11" i="24"/>
  <c r="L11" i="24"/>
  <c r="J11" i="24"/>
  <c r="H11" i="24"/>
  <c r="F11" i="24"/>
  <c r="H4415" i="38"/>
  <c r="H4414" i="38"/>
  <c r="H4413" i="38"/>
  <c r="H4412" i="38"/>
  <c r="H4411" i="38"/>
  <c r="H4410" i="38"/>
  <c r="H4409" i="38"/>
  <c r="H4387" i="38"/>
  <c r="R134" i="23"/>
  <c r="P134" i="23"/>
  <c r="N134" i="23"/>
  <c r="L134" i="23"/>
  <c r="J134" i="23"/>
  <c r="H134" i="23"/>
  <c r="F134" i="23"/>
  <c r="V133" i="23"/>
  <c r="R133" i="23"/>
  <c r="P133" i="23"/>
  <c r="N133" i="23"/>
  <c r="L133" i="23"/>
  <c r="J133" i="23"/>
  <c r="H133" i="23"/>
  <c r="F133" i="23"/>
  <c r="V132" i="23"/>
  <c r="R132" i="23"/>
  <c r="P132" i="23"/>
  <c r="N132" i="23"/>
  <c r="L132" i="23"/>
  <c r="J132" i="23"/>
  <c r="H132" i="23"/>
  <c r="F132" i="23"/>
  <c r="V131" i="23"/>
  <c r="R131" i="23"/>
  <c r="P131" i="23"/>
  <c r="N131" i="23"/>
  <c r="L131" i="23"/>
  <c r="J131" i="23"/>
  <c r="H131" i="23"/>
  <c r="F131" i="23"/>
  <c r="V130" i="23"/>
  <c r="R130" i="23"/>
  <c r="P130" i="23"/>
  <c r="N130" i="23"/>
  <c r="L130" i="23"/>
  <c r="J130" i="23"/>
  <c r="H130" i="23"/>
  <c r="F130" i="23"/>
  <c r="V129" i="23"/>
  <c r="R129" i="23"/>
  <c r="P129" i="23"/>
  <c r="N129" i="23"/>
  <c r="L129" i="23"/>
  <c r="J129" i="23"/>
  <c r="H129" i="23"/>
  <c r="F129" i="23"/>
  <c r="V128" i="23"/>
  <c r="R128" i="23"/>
  <c r="P128" i="23"/>
  <c r="N128" i="23"/>
  <c r="L128" i="23"/>
  <c r="J128" i="23"/>
  <c r="H128" i="23"/>
  <c r="F128" i="23"/>
  <c r="V127" i="23"/>
  <c r="R127" i="23"/>
  <c r="P127" i="23"/>
  <c r="N127" i="23"/>
  <c r="L127" i="23"/>
  <c r="J127" i="23"/>
  <c r="H127" i="23"/>
  <c r="F127" i="23"/>
  <c r="V126" i="23"/>
  <c r="R126" i="23"/>
  <c r="P126" i="23"/>
  <c r="N126" i="23"/>
  <c r="L126" i="23"/>
  <c r="J126" i="23"/>
  <c r="H126" i="23"/>
  <c r="F126" i="23"/>
  <c r="V125" i="23"/>
  <c r="R125" i="23"/>
  <c r="P125" i="23"/>
  <c r="N125" i="23"/>
  <c r="L125" i="23"/>
  <c r="J125" i="23"/>
  <c r="H125" i="23"/>
  <c r="F125" i="23"/>
  <c r="V124" i="23"/>
  <c r="R124" i="23"/>
  <c r="P124" i="23"/>
  <c r="N124" i="23"/>
  <c r="L124" i="23"/>
  <c r="J124" i="23"/>
  <c r="H124" i="23"/>
  <c r="F124" i="23"/>
  <c r="V123" i="23"/>
  <c r="R123" i="23"/>
  <c r="P123" i="23"/>
  <c r="N123" i="23"/>
  <c r="L123" i="23"/>
  <c r="J123" i="23"/>
  <c r="H123" i="23"/>
  <c r="F123" i="23"/>
  <c r="V122" i="23"/>
  <c r="R122" i="23"/>
  <c r="P122" i="23"/>
  <c r="N122" i="23"/>
  <c r="L122" i="23"/>
  <c r="J122" i="23"/>
  <c r="H122" i="23"/>
  <c r="F122" i="23"/>
  <c r="V121" i="23"/>
  <c r="R121" i="23"/>
  <c r="P121" i="23"/>
  <c r="N121" i="23"/>
  <c r="L121" i="23"/>
  <c r="J121" i="23"/>
  <c r="H121" i="23"/>
  <c r="F121" i="23"/>
  <c r="V120" i="23"/>
  <c r="R120" i="23"/>
  <c r="P120" i="23"/>
  <c r="N120" i="23"/>
  <c r="L120" i="23"/>
  <c r="J120" i="23"/>
  <c r="H120" i="23"/>
  <c r="F120" i="23"/>
  <c r="V119" i="23"/>
  <c r="R119" i="23"/>
  <c r="P119" i="23"/>
  <c r="N119" i="23"/>
  <c r="L119" i="23"/>
  <c r="J119" i="23"/>
  <c r="H119" i="23"/>
  <c r="F119" i="23"/>
  <c r="V118" i="23"/>
  <c r="R118" i="23"/>
  <c r="P118" i="23"/>
  <c r="N118" i="23"/>
  <c r="L118" i="23"/>
  <c r="J118" i="23"/>
  <c r="H118" i="23"/>
  <c r="F118" i="23"/>
  <c r="V117" i="23"/>
  <c r="R117" i="23"/>
  <c r="P117" i="23"/>
  <c r="N117" i="23"/>
  <c r="L117" i="23"/>
  <c r="J117" i="23"/>
  <c r="H117" i="23"/>
  <c r="F117" i="23"/>
  <c r="V116" i="23"/>
  <c r="R116" i="23"/>
  <c r="P116" i="23"/>
  <c r="N116" i="23"/>
  <c r="L116" i="23"/>
  <c r="J116" i="23"/>
  <c r="H116" i="23"/>
  <c r="F116" i="23"/>
  <c r="V115" i="23"/>
  <c r="R115" i="23"/>
  <c r="P115" i="23"/>
  <c r="N115" i="23"/>
  <c r="L115" i="23"/>
  <c r="J115" i="23"/>
  <c r="H115" i="23"/>
  <c r="F115" i="23"/>
  <c r="V114" i="23"/>
  <c r="R114" i="23"/>
  <c r="P114" i="23"/>
  <c r="N114" i="23"/>
  <c r="L114" i="23"/>
  <c r="J114" i="23"/>
  <c r="H114" i="23"/>
  <c r="F114" i="23"/>
  <c r="V113" i="23"/>
  <c r="R113" i="23"/>
  <c r="P113" i="23"/>
  <c r="N113" i="23"/>
  <c r="L113" i="23"/>
  <c r="J113" i="23"/>
  <c r="H113" i="23"/>
  <c r="F113" i="23"/>
  <c r="V112" i="23"/>
  <c r="R112" i="23"/>
  <c r="P112" i="23"/>
  <c r="N112" i="23"/>
  <c r="L112" i="23"/>
  <c r="J112" i="23"/>
  <c r="H112" i="23"/>
  <c r="F112" i="23"/>
  <c r="V111" i="23"/>
  <c r="R111" i="23"/>
  <c r="P111" i="23"/>
  <c r="N111" i="23"/>
  <c r="L111" i="23"/>
  <c r="J111" i="23"/>
  <c r="H111" i="23"/>
  <c r="F111" i="23"/>
  <c r="V110" i="23"/>
  <c r="R110" i="23"/>
  <c r="P110" i="23"/>
  <c r="N110" i="23"/>
  <c r="L110" i="23"/>
  <c r="J110" i="23"/>
  <c r="H110" i="23"/>
  <c r="F110" i="23"/>
  <c r="V109" i="23"/>
  <c r="R109" i="23"/>
  <c r="P109" i="23"/>
  <c r="N109" i="23"/>
  <c r="L109" i="23"/>
  <c r="J109" i="23"/>
  <c r="H109" i="23"/>
  <c r="F109" i="23"/>
  <c r="V108" i="23"/>
  <c r="R108" i="23"/>
  <c r="P108" i="23"/>
  <c r="N108" i="23"/>
  <c r="L108" i="23"/>
  <c r="J108" i="23"/>
  <c r="H108" i="23"/>
  <c r="F108" i="23"/>
  <c r="V107" i="23"/>
  <c r="R107" i="23"/>
  <c r="P107" i="23"/>
  <c r="N107" i="23"/>
  <c r="L107" i="23"/>
  <c r="J107" i="23"/>
  <c r="H107" i="23"/>
  <c r="F107" i="23"/>
  <c r="V106" i="23"/>
  <c r="R106" i="23"/>
  <c r="P106" i="23"/>
  <c r="N106" i="23"/>
  <c r="L106" i="23"/>
  <c r="J106" i="23"/>
  <c r="H106" i="23"/>
  <c r="F106" i="23"/>
  <c r="V105" i="23"/>
  <c r="R105" i="23"/>
  <c r="P105" i="23"/>
  <c r="N105" i="23"/>
  <c r="L105" i="23"/>
  <c r="J105" i="23"/>
  <c r="H105" i="23"/>
  <c r="F105" i="23"/>
  <c r="V104" i="23"/>
  <c r="R104" i="23"/>
  <c r="P104" i="23"/>
  <c r="N104" i="23"/>
  <c r="L104" i="23"/>
  <c r="J104" i="23"/>
  <c r="H104" i="23"/>
  <c r="F104" i="23"/>
  <c r="V103" i="23"/>
  <c r="R103" i="23"/>
  <c r="P103" i="23"/>
  <c r="N103" i="23"/>
  <c r="L103" i="23"/>
  <c r="J103" i="23"/>
  <c r="H103" i="23"/>
  <c r="F103" i="23"/>
  <c r="V102" i="23"/>
  <c r="R102" i="23"/>
  <c r="P102" i="23"/>
  <c r="N102" i="23"/>
  <c r="L102" i="23"/>
  <c r="J102" i="23"/>
  <c r="H102" i="23"/>
  <c r="F102" i="23"/>
  <c r="V101" i="23"/>
  <c r="R101" i="23"/>
  <c r="P101" i="23"/>
  <c r="N101" i="23"/>
  <c r="L101" i="23"/>
  <c r="J101" i="23"/>
  <c r="H101" i="23"/>
  <c r="F101" i="23"/>
  <c r="V100" i="23"/>
  <c r="R100" i="23"/>
  <c r="P100" i="23"/>
  <c r="N100" i="23"/>
  <c r="L100" i="23"/>
  <c r="J100" i="23"/>
  <c r="H100" i="23"/>
  <c r="F100" i="23"/>
  <c r="V99" i="23"/>
  <c r="R99" i="23"/>
  <c r="P99" i="23"/>
  <c r="N99" i="23"/>
  <c r="L99" i="23"/>
  <c r="J99" i="23"/>
  <c r="H99" i="23"/>
  <c r="F99" i="23"/>
  <c r="V98" i="23"/>
  <c r="R98" i="23"/>
  <c r="P98" i="23"/>
  <c r="N98" i="23"/>
  <c r="L98" i="23"/>
  <c r="J98" i="23"/>
  <c r="H98" i="23"/>
  <c r="F98" i="23"/>
  <c r="V97" i="23"/>
  <c r="R97" i="23"/>
  <c r="P97" i="23"/>
  <c r="N97" i="23"/>
  <c r="L97" i="23"/>
  <c r="J97" i="23"/>
  <c r="H97" i="23"/>
  <c r="F97" i="23"/>
  <c r="V96" i="23"/>
  <c r="R96" i="23"/>
  <c r="P96" i="23"/>
  <c r="N96" i="23"/>
  <c r="L96" i="23"/>
  <c r="J96" i="23"/>
  <c r="H96" i="23"/>
  <c r="F96" i="23"/>
  <c r="V95" i="23"/>
  <c r="R95" i="23"/>
  <c r="P95" i="23"/>
  <c r="N95" i="23"/>
  <c r="L95" i="23"/>
  <c r="J95" i="23"/>
  <c r="H95" i="23"/>
  <c r="F95" i="23"/>
  <c r="V94" i="23"/>
  <c r="R94" i="23"/>
  <c r="P94" i="23"/>
  <c r="N94" i="23"/>
  <c r="L94" i="23"/>
  <c r="J94" i="23"/>
  <c r="H94" i="23"/>
  <c r="F94" i="23"/>
  <c r="V93" i="23"/>
  <c r="R93" i="23"/>
  <c r="P93" i="23"/>
  <c r="N93" i="23"/>
  <c r="L93" i="23"/>
  <c r="J93" i="23"/>
  <c r="H93" i="23"/>
  <c r="F93" i="23"/>
  <c r="V92" i="23"/>
  <c r="R92" i="23"/>
  <c r="P92" i="23"/>
  <c r="N92" i="23"/>
  <c r="L92" i="23"/>
  <c r="J92" i="23"/>
  <c r="H92" i="23"/>
  <c r="F92" i="23"/>
  <c r="V91" i="23"/>
  <c r="R91" i="23"/>
  <c r="P91" i="23"/>
  <c r="N91" i="23"/>
  <c r="L91" i="23"/>
  <c r="J91" i="23"/>
  <c r="H91" i="23"/>
  <c r="F91" i="23"/>
  <c r="V90" i="23"/>
  <c r="R90" i="23"/>
  <c r="P90" i="23"/>
  <c r="N90" i="23"/>
  <c r="L90" i="23"/>
  <c r="J90" i="23"/>
  <c r="H90" i="23"/>
  <c r="F90" i="23"/>
  <c r="V89" i="23"/>
  <c r="R89" i="23"/>
  <c r="P89" i="23"/>
  <c r="N89" i="23"/>
  <c r="L89" i="23"/>
  <c r="J89" i="23"/>
  <c r="H89" i="23"/>
  <c r="F89" i="23"/>
  <c r="V88" i="23"/>
  <c r="R88" i="23"/>
  <c r="P88" i="23"/>
  <c r="N88" i="23"/>
  <c r="L88" i="23"/>
  <c r="J88" i="23"/>
  <c r="H88" i="23"/>
  <c r="F88" i="23"/>
  <c r="V87" i="23"/>
  <c r="R87" i="23"/>
  <c r="P87" i="23"/>
  <c r="N87" i="23"/>
  <c r="L87" i="23"/>
  <c r="J87" i="23"/>
  <c r="H87" i="23"/>
  <c r="F87" i="23"/>
  <c r="V86" i="23"/>
  <c r="R86" i="23"/>
  <c r="P86" i="23"/>
  <c r="N86" i="23"/>
  <c r="L86" i="23"/>
  <c r="J86" i="23"/>
  <c r="H86" i="23"/>
  <c r="F86" i="23"/>
  <c r="V85" i="23"/>
  <c r="R85" i="23"/>
  <c r="P85" i="23"/>
  <c r="N85" i="23"/>
  <c r="L85" i="23"/>
  <c r="J85" i="23"/>
  <c r="H85" i="23"/>
  <c r="F85" i="23"/>
  <c r="V84" i="23"/>
  <c r="R84" i="23"/>
  <c r="P84" i="23"/>
  <c r="N84" i="23"/>
  <c r="L84" i="23"/>
  <c r="J84" i="23"/>
  <c r="H84" i="23"/>
  <c r="F84" i="23"/>
  <c r="V83" i="23"/>
  <c r="R83" i="23"/>
  <c r="P83" i="23"/>
  <c r="N83" i="23"/>
  <c r="L83" i="23"/>
  <c r="J83" i="23"/>
  <c r="H83" i="23"/>
  <c r="F83" i="23"/>
  <c r="V82" i="23"/>
  <c r="R82" i="23"/>
  <c r="P82" i="23"/>
  <c r="N82" i="23"/>
  <c r="L82" i="23"/>
  <c r="J82" i="23"/>
  <c r="H82" i="23"/>
  <c r="F82" i="23"/>
  <c r="V81" i="23"/>
  <c r="R81" i="23"/>
  <c r="P81" i="23"/>
  <c r="N81" i="23"/>
  <c r="L81" i="23"/>
  <c r="J81" i="23"/>
  <c r="H81" i="23"/>
  <c r="F81" i="23"/>
  <c r="V80" i="23"/>
  <c r="R80" i="23"/>
  <c r="P80" i="23"/>
  <c r="N80" i="23"/>
  <c r="L80" i="23"/>
  <c r="J80" i="23"/>
  <c r="H80" i="23"/>
  <c r="F80" i="23"/>
  <c r="V79" i="23"/>
  <c r="R79" i="23"/>
  <c r="P79" i="23"/>
  <c r="N79" i="23"/>
  <c r="L79" i="23"/>
  <c r="J79" i="23"/>
  <c r="H79" i="23"/>
  <c r="F79" i="23"/>
  <c r="V78" i="23"/>
  <c r="R78" i="23"/>
  <c r="P78" i="23"/>
  <c r="N78" i="23"/>
  <c r="L78" i="23"/>
  <c r="J78" i="23"/>
  <c r="H78" i="23"/>
  <c r="F78" i="23"/>
  <c r="V77" i="23"/>
  <c r="R77" i="23"/>
  <c r="P77" i="23"/>
  <c r="N77" i="23"/>
  <c r="L77" i="23"/>
  <c r="J77" i="23"/>
  <c r="H77" i="23"/>
  <c r="F77" i="23"/>
  <c r="V76" i="23"/>
  <c r="R76" i="23"/>
  <c r="P76" i="23"/>
  <c r="N76" i="23"/>
  <c r="L76" i="23"/>
  <c r="J76" i="23"/>
  <c r="H76" i="23"/>
  <c r="F76" i="23"/>
  <c r="V75" i="23"/>
  <c r="R75" i="23"/>
  <c r="P75" i="23"/>
  <c r="N75" i="23"/>
  <c r="L75" i="23"/>
  <c r="J75" i="23"/>
  <c r="H75" i="23"/>
  <c r="F75" i="23"/>
  <c r="V74" i="23"/>
  <c r="R74" i="23"/>
  <c r="P74" i="23"/>
  <c r="N74" i="23"/>
  <c r="L74" i="23"/>
  <c r="J74" i="23"/>
  <c r="H74" i="23"/>
  <c r="F74" i="23"/>
  <c r="V73" i="23"/>
  <c r="R73" i="23"/>
  <c r="P73" i="23"/>
  <c r="N73" i="23"/>
  <c r="L73" i="23"/>
  <c r="J73" i="23"/>
  <c r="H73" i="23"/>
  <c r="F73" i="23"/>
  <c r="V72" i="23"/>
  <c r="R72" i="23"/>
  <c r="P72" i="23"/>
  <c r="N72" i="23"/>
  <c r="L72" i="23"/>
  <c r="J72" i="23"/>
  <c r="H72" i="23"/>
  <c r="F72" i="23"/>
  <c r="V71" i="23"/>
  <c r="R71" i="23"/>
  <c r="P71" i="23"/>
  <c r="N71" i="23"/>
  <c r="L71" i="23"/>
  <c r="J71" i="23"/>
  <c r="H71" i="23"/>
  <c r="F71" i="23"/>
  <c r="V70" i="23"/>
  <c r="R70" i="23"/>
  <c r="P70" i="23"/>
  <c r="N70" i="23"/>
  <c r="L70" i="23"/>
  <c r="J70" i="23"/>
  <c r="H70" i="23"/>
  <c r="F70" i="23"/>
  <c r="V69" i="23"/>
  <c r="R69" i="23"/>
  <c r="P69" i="23"/>
  <c r="N69" i="23"/>
  <c r="L69" i="23"/>
  <c r="J69" i="23"/>
  <c r="H69" i="23"/>
  <c r="F69" i="23"/>
  <c r="V68" i="23"/>
  <c r="R68" i="23"/>
  <c r="P68" i="23"/>
  <c r="N68" i="23"/>
  <c r="L68" i="23"/>
  <c r="J68" i="23"/>
  <c r="H68" i="23"/>
  <c r="F68" i="23"/>
  <c r="V67" i="23"/>
  <c r="R67" i="23"/>
  <c r="P67" i="23"/>
  <c r="N67" i="23"/>
  <c r="L67" i="23"/>
  <c r="J67" i="23"/>
  <c r="H67" i="23"/>
  <c r="F67" i="23"/>
  <c r="V66" i="23"/>
  <c r="R66" i="23"/>
  <c r="P66" i="23"/>
  <c r="N66" i="23"/>
  <c r="L66" i="23"/>
  <c r="J66" i="23"/>
  <c r="H66" i="23"/>
  <c r="F66" i="23"/>
  <c r="V65" i="23"/>
  <c r="R65" i="23"/>
  <c r="P65" i="23"/>
  <c r="N65" i="23"/>
  <c r="L65" i="23"/>
  <c r="J65" i="23"/>
  <c r="H65" i="23"/>
  <c r="F65" i="23"/>
  <c r="V64" i="23"/>
  <c r="R64" i="23"/>
  <c r="P64" i="23"/>
  <c r="N64" i="23"/>
  <c r="L64" i="23"/>
  <c r="J64" i="23"/>
  <c r="H64" i="23"/>
  <c r="F64" i="23"/>
  <c r="V63" i="23"/>
  <c r="R63" i="23"/>
  <c r="P63" i="23"/>
  <c r="N63" i="23"/>
  <c r="L63" i="23"/>
  <c r="J63" i="23"/>
  <c r="H63" i="23"/>
  <c r="F63" i="23"/>
  <c r="V62" i="23"/>
  <c r="R62" i="23"/>
  <c r="P62" i="23"/>
  <c r="N62" i="23"/>
  <c r="L62" i="23"/>
  <c r="J62" i="23"/>
  <c r="H62" i="23"/>
  <c r="F62" i="23"/>
  <c r="V61" i="23"/>
  <c r="R61" i="23"/>
  <c r="P61" i="23"/>
  <c r="N61" i="23"/>
  <c r="L61" i="23"/>
  <c r="J61" i="23"/>
  <c r="H61" i="23"/>
  <c r="F61" i="23"/>
  <c r="V60" i="23"/>
  <c r="R60" i="23"/>
  <c r="P60" i="23"/>
  <c r="N60" i="23"/>
  <c r="L60" i="23"/>
  <c r="J60" i="23"/>
  <c r="H60" i="23"/>
  <c r="F60" i="23"/>
  <c r="V59" i="23"/>
  <c r="R59" i="23"/>
  <c r="P59" i="23"/>
  <c r="N59" i="23"/>
  <c r="L59" i="23"/>
  <c r="J59" i="23"/>
  <c r="H59" i="23"/>
  <c r="F59" i="23"/>
  <c r="V58" i="23"/>
  <c r="R58" i="23"/>
  <c r="P58" i="23"/>
  <c r="N58" i="23"/>
  <c r="L58" i="23"/>
  <c r="J58" i="23"/>
  <c r="H58" i="23"/>
  <c r="F58" i="23"/>
  <c r="V57" i="23"/>
  <c r="R57" i="23"/>
  <c r="P57" i="23"/>
  <c r="N57" i="23"/>
  <c r="L57" i="23"/>
  <c r="J57" i="23"/>
  <c r="H57" i="23"/>
  <c r="F57" i="23"/>
  <c r="V56" i="23"/>
  <c r="R56" i="23"/>
  <c r="P56" i="23"/>
  <c r="N56" i="23"/>
  <c r="L56" i="23"/>
  <c r="J56" i="23"/>
  <c r="H56" i="23"/>
  <c r="F56" i="23"/>
  <c r="V55" i="23"/>
  <c r="R55" i="23"/>
  <c r="P55" i="23"/>
  <c r="N55" i="23"/>
  <c r="L55" i="23"/>
  <c r="J55" i="23"/>
  <c r="H55" i="23"/>
  <c r="F55" i="23"/>
  <c r="V54" i="23"/>
  <c r="R54" i="23"/>
  <c r="P54" i="23"/>
  <c r="N54" i="23"/>
  <c r="L54" i="23"/>
  <c r="J54" i="23"/>
  <c r="H54" i="23"/>
  <c r="F54" i="23"/>
  <c r="V53" i="23"/>
  <c r="R53" i="23"/>
  <c r="P53" i="23"/>
  <c r="N53" i="23"/>
  <c r="L53" i="23"/>
  <c r="J53" i="23"/>
  <c r="H53" i="23"/>
  <c r="F53" i="23"/>
  <c r="V52" i="23"/>
  <c r="R52" i="23"/>
  <c r="P52" i="23"/>
  <c r="N52" i="23"/>
  <c r="L52" i="23"/>
  <c r="J52" i="23"/>
  <c r="H52" i="23"/>
  <c r="F52" i="23"/>
  <c r="V51" i="23"/>
  <c r="R51" i="23"/>
  <c r="P51" i="23"/>
  <c r="N51" i="23"/>
  <c r="L51" i="23"/>
  <c r="J51" i="23"/>
  <c r="H51" i="23"/>
  <c r="F51" i="23"/>
  <c r="V50" i="23"/>
  <c r="R50" i="23"/>
  <c r="P50" i="23"/>
  <c r="N50" i="23"/>
  <c r="L50" i="23"/>
  <c r="J50" i="23"/>
  <c r="H50" i="23"/>
  <c r="F50" i="23"/>
  <c r="V49" i="23"/>
  <c r="R49" i="23"/>
  <c r="P49" i="23"/>
  <c r="N49" i="23"/>
  <c r="L49" i="23"/>
  <c r="J49" i="23"/>
  <c r="H49" i="23"/>
  <c r="F49" i="23"/>
  <c r="V48" i="23"/>
  <c r="R48" i="23"/>
  <c r="P48" i="23"/>
  <c r="N48" i="23"/>
  <c r="L48" i="23"/>
  <c r="J48" i="23"/>
  <c r="H48" i="23"/>
  <c r="F48" i="23"/>
  <c r="V47" i="23"/>
  <c r="R47" i="23"/>
  <c r="P47" i="23"/>
  <c r="N47" i="23"/>
  <c r="L47" i="23"/>
  <c r="J47" i="23"/>
  <c r="H47" i="23"/>
  <c r="F47" i="23"/>
  <c r="V46" i="23"/>
  <c r="R46" i="23"/>
  <c r="P46" i="23"/>
  <c r="N46" i="23"/>
  <c r="L46" i="23"/>
  <c r="J46" i="23"/>
  <c r="H46" i="23"/>
  <c r="F46" i="23"/>
  <c r="V45" i="23"/>
  <c r="R45" i="23"/>
  <c r="P45" i="23"/>
  <c r="N45" i="23"/>
  <c r="L45" i="23"/>
  <c r="J45" i="23"/>
  <c r="H45" i="23"/>
  <c r="F45" i="23"/>
  <c r="V44" i="23"/>
  <c r="R44" i="23"/>
  <c r="P44" i="23"/>
  <c r="N44" i="23"/>
  <c r="L44" i="23"/>
  <c r="J44" i="23"/>
  <c r="H44" i="23"/>
  <c r="F44" i="23"/>
  <c r="V43" i="23"/>
  <c r="R43" i="23"/>
  <c r="P43" i="23"/>
  <c r="N43" i="23"/>
  <c r="L43" i="23"/>
  <c r="J43" i="23"/>
  <c r="H43" i="23"/>
  <c r="F43" i="23"/>
  <c r="V42" i="23"/>
  <c r="R42" i="23"/>
  <c r="P42" i="23"/>
  <c r="N42" i="23"/>
  <c r="L42" i="23"/>
  <c r="J42" i="23"/>
  <c r="H42" i="23"/>
  <c r="F42" i="23"/>
  <c r="V41" i="23"/>
  <c r="R41" i="23"/>
  <c r="P41" i="23"/>
  <c r="N41" i="23"/>
  <c r="L41" i="23"/>
  <c r="J41" i="23"/>
  <c r="H41" i="23"/>
  <c r="F41" i="23"/>
  <c r="V40" i="23"/>
  <c r="R40" i="23"/>
  <c r="P40" i="23"/>
  <c r="N40" i="23"/>
  <c r="L40" i="23"/>
  <c r="J40" i="23"/>
  <c r="H40" i="23"/>
  <c r="F40" i="23"/>
  <c r="V39" i="23"/>
  <c r="R39" i="23"/>
  <c r="P39" i="23"/>
  <c r="N39" i="23"/>
  <c r="L39" i="23"/>
  <c r="J39" i="23"/>
  <c r="H39" i="23"/>
  <c r="F39" i="23"/>
  <c r="V38" i="23"/>
  <c r="R38" i="23"/>
  <c r="P38" i="23"/>
  <c r="N38" i="23"/>
  <c r="L38" i="23"/>
  <c r="J38" i="23"/>
  <c r="H38" i="23"/>
  <c r="F38" i="23"/>
  <c r="V37" i="23"/>
  <c r="R37" i="23"/>
  <c r="P37" i="23"/>
  <c r="N37" i="23"/>
  <c r="L37" i="23"/>
  <c r="J37" i="23"/>
  <c r="H37" i="23"/>
  <c r="F37" i="23"/>
  <c r="V36" i="23"/>
  <c r="R36" i="23"/>
  <c r="P36" i="23"/>
  <c r="N36" i="23"/>
  <c r="L36" i="23"/>
  <c r="J36" i="23"/>
  <c r="H36" i="23"/>
  <c r="F36" i="23"/>
  <c r="V35" i="23"/>
  <c r="R35" i="23"/>
  <c r="P35" i="23"/>
  <c r="N35" i="23"/>
  <c r="L35" i="23"/>
  <c r="J35" i="23"/>
  <c r="H35" i="23"/>
  <c r="F35" i="23"/>
  <c r="V34" i="23"/>
  <c r="R34" i="23"/>
  <c r="P34" i="23"/>
  <c r="N34" i="23"/>
  <c r="L34" i="23"/>
  <c r="J34" i="23"/>
  <c r="H34" i="23"/>
  <c r="F34" i="23"/>
  <c r="V33" i="23"/>
  <c r="R33" i="23"/>
  <c r="P33" i="23"/>
  <c r="N33" i="23"/>
  <c r="L33" i="23"/>
  <c r="J33" i="23"/>
  <c r="H33" i="23"/>
  <c r="F33" i="23"/>
  <c r="V32" i="23"/>
  <c r="R32" i="23"/>
  <c r="P32" i="23"/>
  <c r="N32" i="23"/>
  <c r="L32" i="23"/>
  <c r="J32" i="23"/>
  <c r="H32" i="23"/>
  <c r="F32" i="23"/>
  <c r="V31" i="23"/>
  <c r="R31" i="23"/>
  <c r="P31" i="23"/>
  <c r="N31" i="23"/>
  <c r="L31" i="23"/>
  <c r="J31" i="23"/>
  <c r="H31" i="23"/>
  <c r="F31" i="23"/>
  <c r="V30" i="23"/>
  <c r="R30" i="23"/>
  <c r="P30" i="23"/>
  <c r="N30" i="23"/>
  <c r="L30" i="23"/>
  <c r="J30" i="23"/>
  <c r="H30" i="23"/>
  <c r="F30" i="23"/>
  <c r="V29" i="23"/>
  <c r="R29" i="23"/>
  <c r="P29" i="23"/>
  <c r="N29" i="23"/>
  <c r="L29" i="23"/>
  <c r="J29" i="23"/>
  <c r="H29" i="23"/>
  <c r="F29" i="23"/>
  <c r="V28" i="23"/>
  <c r="R28" i="23"/>
  <c r="P28" i="23"/>
  <c r="N28" i="23"/>
  <c r="L28" i="23"/>
  <c r="J28" i="23"/>
  <c r="H28" i="23"/>
  <c r="F28" i="23"/>
  <c r="V27" i="23"/>
  <c r="R27" i="23"/>
  <c r="P27" i="23"/>
  <c r="N27" i="23"/>
  <c r="L27" i="23"/>
  <c r="J27" i="23"/>
  <c r="H27" i="23"/>
  <c r="F27" i="23"/>
  <c r="V26" i="23"/>
  <c r="R26" i="23"/>
  <c r="P26" i="23"/>
  <c r="N26" i="23"/>
  <c r="L26" i="23"/>
  <c r="J26" i="23"/>
  <c r="H26" i="23"/>
  <c r="F26" i="23"/>
  <c r="V25" i="23"/>
  <c r="R25" i="23"/>
  <c r="P25" i="23"/>
  <c r="N25" i="23"/>
  <c r="L25" i="23"/>
  <c r="J25" i="23"/>
  <c r="H25" i="23"/>
  <c r="F25" i="23"/>
  <c r="V24" i="23"/>
  <c r="R24" i="23"/>
  <c r="P24" i="23"/>
  <c r="N24" i="23"/>
  <c r="L24" i="23"/>
  <c r="J24" i="23"/>
  <c r="H24" i="23"/>
  <c r="F24" i="23"/>
  <c r="V23" i="23"/>
  <c r="R23" i="23"/>
  <c r="P23" i="23"/>
  <c r="N23" i="23"/>
  <c r="L23" i="23"/>
  <c r="J23" i="23"/>
  <c r="H23" i="23"/>
  <c r="F23" i="23"/>
  <c r="V22" i="23"/>
  <c r="R22" i="23"/>
  <c r="P22" i="23"/>
  <c r="N22" i="23"/>
  <c r="L22" i="23"/>
  <c r="J22" i="23"/>
  <c r="H22" i="23"/>
  <c r="F22" i="23"/>
  <c r="V21" i="23"/>
  <c r="R21" i="23"/>
  <c r="P21" i="23"/>
  <c r="N21" i="23"/>
  <c r="L21" i="23"/>
  <c r="J21" i="23"/>
  <c r="H21" i="23"/>
  <c r="F21" i="23"/>
  <c r="V20" i="23"/>
  <c r="R20" i="23"/>
  <c r="P20" i="23"/>
  <c r="N20" i="23"/>
  <c r="L20" i="23"/>
  <c r="J20" i="23"/>
  <c r="H20" i="23"/>
  <c r="V19" i="23"/>
  <c r="R19" i="23"/>
  <c r="P19" i="23"/>
  <c r="N19" i="23"/>
  <c r="L19" i="23"/>
  <c r="J19" i="23"/>
  <c r="H19" i="23"/>
  <c r="F19" i="23"/>
  <c r="V18" i="23"/>
  <c r="R18" i="23"/>
  <c r="P18" i="23"/>
  <c r="N18" i="23"/>
  <c r="L18" i="23"/>
  <c r="J18" i="23"/>
  <c r="H18" i="23"/>
  <c r="V17" i="23"/>
  <c r="R17" i="23"/>
  <c r="P17" i="23"/>
  <c r="N17" i="23"/>
  <c r="L17" i="23"/>
  <c r="J17" i="23"/>
  <c r="H17" i="23"/>
  <c r="F17" i="23"/>
  <c r="V16" i="23"/>
  <c r="R16" i="23"/>
  <c r="P16" i="23"/>
  <c r="N16" i="23"/>
  <c r="L16" i="23"/>
  <c r="J16" i="23"/>
  <c r="H16" i="23"/>
  <c r="F16" i="23"/>
  <c r="V15" i="23"/>
  <c r="R15" i="23"/>
  <c r="P15" i="23"/>
  <c r="N15" i="23"/>
  <c r="L15" i="23"/>
  <c r="J15" i="23"/>
  <c r="H15" i="23"/>
  <c r="F15" i="23"/>
  <c r="V14" i="23"/>
  <c r="R14" i="23"/>
  <c r="P14" i="23"/>
  <c r="N14" i="23"/>
  <c r="L14" i="23"/>
  <c r="J14" i="23"/>
  <c r="H14" i="23"/>
  <c r="F14" i="23"/>
  <c r="V13" i="23"/>
  <c r="R13" i="23"/>
  <c r="P13" i="23"/>
  <c r="N13" i="23"/>
  <c r="L13" i="23"/>
  <c r="J13" i="23"/>
  <c r="H13" i="23"/>
  <c r="F13" i="23"/>
  <c r="V12" i="23"/>
  <c r="T12" i="23"/>
  <c r="R12" i="23"/>
  <c r="P12" i="23"/>
  <c r="N12" i="23"/>
  <c r="L12" i="23"/>
  <c r="J12" i="23"/>
  <c r="H12" i="23"/>
  <c r="V11" i="23"/>
  <c r="T11" i="23"/>
  <c r="R11" i="23"/>
  <c r="P11" i="23"/>
  <c r="N11" i="23"/>
  <c r="L11" i="23"/>
  <c r="J11" i="23"/>
  <c r="H11" i="23"/>
  <c r="F11" i="23"/>
  <c r="H4101" i="38"/>
  <c r="H4100" i="38"/>
  <c r="H4099" i="38"/>
  <c r="H4098" i="38"/>
  <c r="H4097" i="38"/>
  <c r="H4096" i="38"/>
  <c r="H4095" i="38"/>
  <c r="H4073" i="38"/>
  <c r="R134" i="22"/>
  <c r="P134" i="22"/>
  <c r="N134" i="22"/>
  <c r="L134" i="22"/>
  <c r="J134" i="22"/>
  <c r="H134" i="22"/>
  <c r="F134" i="22"/>
  <c r="G4041" i="38" a="1"/>
  <c r="G4041" i="38"/>
  <c r="V133" i="22"/>
  <c r="R133" i="22"/>
  <c r="P133" i="22"/>
  <c r="N133" i="22"/>
  <c r="L133" i="22"/>
  <c r="J133" i="22"/>
  <c r="H133" i="22"/>
  <c r="F133" i="22"/>
  <c r="G4040" i="38" a="1"/>
  <c r="G4040" i="38"/>
  <c r="V132" i="22"/>
  <c r="R132" i="22"/>
  <c r="P132" i="22"/>
  <c r="N132" i="22"/>
  <c r="L132" i="22"/>
  <c r="J132" i="22"/>
  <c r="H132" i="22"/>
  <c r="F132" i="22"/>
  <c r="G4039" i="38" a="1"/>
  <c r="G4039" i="38"/>
  <c r="V131" i="22"/>
  <c r="R131" i="22"/>
  <c r="P131" i="22"/>
  <c r="N131" i="22"/>
  <c r="L131" i="22"/>
  <c r="J131" i="22"/>
  <c r="H131" i="22"/>
  <c r="F131" i="22"/>
  <c r="G4038" i="38" a="1"/>
  <c r="G4038" i="38"/>
  <c r="V130" i="22"/>
  <c r="R130" i="22"/>
  <c r="P130" i="22"/>
  <c r="N130" i="22"/>
  <c r="L130" i="22"/>
  <c r="J130" i="22"/>
  <c r="H130" i="22"/>
  <c r="F130" i="22"/>
  <c r="G4037" i="38" a="1"/>
  <c r="G4037" i="38"/>
  <c r="V129" i="22"/>
  <c r="R129" i="22"/>
  <c r="P129" i="22"/>
  <c r="N129" i="22"/>
  <c r="L129" i="22"/>
  <c r="J129" i="22"/>
  <c r="H129" i="22"/>
  <c r="F129" i="22"/>
  <c r="G4036" i="38" a="1"/>
  <c r="G4036" i="38"/>
  <c r="V128" i="22"/>
  <c r="R128" i="22"/>
  <c r="P128" i="22"/>
  <c r="N128" i="22"/>
  <c r="L128" i="22"/>
  <c r="J128" i="22"/>
  <c r="H128" i="22"/>
  <c r="F128" i="22"/>
  <c r="G4035" i="38" a="1"/>
  <c r="G4035" i="38"/>
  <c r="V127" i="22"/>
  <c r="R127" i="22"/>
  <c r="P127" i="22"/>
  <c r="N127" i="22"/>
  <c r="L127" i="22"/>
  <c r="J127" i="22"/>
  <c r="H127" i="22"/>
  <c r="F127" i="22"/>
  <c r="G4034" i="38" a="1"/>
  <c r="G4034" i="38"/>
  <c r="V126" i="22"/>
  <c r="R126" i="22"/>
  <c r="P126" i="22"/>
  <c r="N126" i="22"/>
  <c r="L126" i="22"/>
  <c r="J126" i="22"/>
  <c r="H126" i="22"/>
  <c r="F126" i="22"/>
  <c r="G4033" i="38" a="1"/>
  <c r="G4033" i="38"/>
  <c r="V125" i="22"/>
  <c r="R125" i="22"/>
  <c r="P125" i="22"/>
  <c r="N125" i="22"/>
  <c r="L125" i="22"/>
  <c r="J125" i="22"/>
  <c r="H125" i="22"/>
  <c r="F125" i="22"/>
  <c r="G4032" i="38" a="1"/>
  <c r="G4032" i="38"/>
  <c r="V124" i="22"/>
  <c r="R124" i="22"/>
  <c r="P124" i="22"/>
  <c r="N124" i="22"/>
  <c r="L124" i="22"/>
  <c r="J124" i="22"/>
  <c r="H124" i="22"/>
  <c r="F124" i="22"/>
  <c r="G4031" i="38" a="1"/>
  <c r="G4031" i="38"/>
  <c r="V123" i="22"/>
  <c r="R123" i="22"/>
  <c r="P123" i="22"/>
  <c r="N123" i="22"/>
  <c r="L123" i="22"/>
  <c r="J123" i="22"/>
  <c r="H123" i="22"/>
  <c r="F123" i="22"/>
  <c r="G4030" i="38" a="1"/>
  <c r="G4030" i="38"/>
  <c r="V122" i="22"/>
  <c r="R122" i="22"/>
  <c r="P122" i="22"/>
  <c r="N122" i="22"/>
  <c r="L122" i="22"/>
  <c r="J122" i="22"/>
  <c r="H122" i="22"/>
  <c r="F122" i="22"/>
  <c r="G4029" i="38" a="1"/>
  <c r="G4029" i="38"/>
  <c r="V121" i="22"/>
  <c r="R121" i="22"/>
  <c r="P121" i="22"/>
  <c r="N121" i="22"/>
  <c r="L121" i="22"/>
  <c r="J121" i="22"/>
  <c r="H121" i="22"/>
  <c r="F121" i="22"/>
  <c r="G4028" i="38" a="1"/>
  <c r="G4028" i="38"/>
  <c r="V120" i="22"/>
  <c r="R120" i="22"/>
  <c r="P120" i="22"/>
  <c r="N120" i="22"/>
  <c r="L120" i="22"/>
  <c r="J120" i="22"/>
  <c r="H120" i="22"/>
  <c r="F120" i="22"/>
  <c r="G4027" i="38" a="1"/>
  <c r="G4027" i="38"/>
  <c r="V119" i="22"/>
  <c r="R119" i="22"/>
  <c r="P119" i="22"/>
  <c r="N119" i="22"/>
  <c r="L119" i="22"/>
  <c r="J119" i="22"/>
  <c r="H119" i="22"/>
  <c r="F119" i="22"/>
  <c r="G4026" i="38" a="1"/>
  <c r="G4026" i="38"/>
  <c r="V118" i="22"/>
  <c r="R118" i="22"/>
  <c r="P118" i="22"/>
  <c r="N118" i="22"/>
  <c r="L118" i="22"/>
  <c r="J118" i="22"/>
  <c r="H118" i="22"/>
  <c r="F118" i="22"/>
  <c r="G4025" i="38" a="1"/>
  <c r="G4025" i="38"/>
  <c r="V117" i="22"/>
  <c r="R117" i="22"/>
  <c r="P117" i="22"/>
  <c r="N117" i="22"/>
  <c r="L117" i="22"/>
  <c r="J117" i="22"/>
  <c r="H117" i="22"/>
  <c r="F117" i="22"/>
  <c r="G4024" i="38" a="1"/>
  <c r="G4024" i="38"/>
  <c r="V116" i="22"/>
  <c r="R116" i="22"/>
  <c r="P116" i="22"/>
  <c r="N116" i="22"/>
  <c r="L116" i="22"/>
  <c r="J116" i="22"/>
  <c r="H116" i="22"/>
  <c r="F116" i="22"/>
  <c r="G4023" i="38" a="1"/>
  <c r="G4023" i="38"/>
  <c r="V115" i="22"/>
  <c r="R115" i="22"/>
  <c r="P115" i="22"/>
  <c r="N115" i="22"/>
  <c r="L115" i="22"/>
  <c r="J115" i="22"/>
  <c r="H115" i="22"/>
  <c r="F115" i="22"/>
  <c r="G4022" i="38" a="1"/>
  <c r="G4022" i="38"/>
  <c r="V114" i="22"/>
  <c r="R114" i="22"/>
  <c r="P114" i="22"/>
  <c r="N114" i="22"/>
  <c r="L114" i="22"/>
  <c r="J114" i="22"/>
  <c r="H114" i="22"/>
  <c r="F114" i="22"/>
  <c r="G4021" i="38" a="1"/>
  <c r="G4021" i="38"/>
  <c r="V113" i="22"/>
  <c r="R113" i="22"/>
  <c r="P113" i="22"/>
  <c r="N113" i="22"/>
  <c r="L113" i="22"/>
  <c r="J113" i="22"/>
  <c r="H113" i="22"/>
  <c r="F113" i="22"/>
  <c r="G4020" i="38" a="1"/>
  <c r="G4020" i="38"/>
  <c r="V112" i="22"/>
  <c r="R112" i="22"/>
  <c r="P112" i="22"/>
  <c r="N112" i="22"/>
  <c r="L112" i="22"/>
  <c r="J112" i="22"/>
  <c r="H112" i="22"/>
  <c r="F112" i="22"/>
  <c r="G4019" i="38" a="1"/>
  <c r="G4019" i="38"/>
  <c r="V111" i="22"/>
  <c r="R111" i="22"/>
  <c r="P111" i="22"/>
  <c r="N111" i="22"/>
  <c r="L111" i="22"/>
  <c r="J111" i="22"/>
  <c r="H111" i="22"/>
  <c r="F111" i="22"/>
  <c r="G4018" i="38" a="1"/>
  <c r="G4018" i="38"/>
  <c r="V110" i="22"/>
  <c r="R110" i="22"/>
  <c r="P110" i="22"/>
  <c r="N110" i="22"/>
  <c r="L110" i="22"/>
  <c r="J110" i="22"/>
  <c r="H110" i="22"/>
  <c r="F110" i="22"/>
  <c r="G4017" i="38" a="1"/>
  <c r="G4017" i="38"/>
  <c r="V109" i="22"/>
  <c r="R109" i="22"/>
  <c r="P109" i="22"/>
  <c r="N109" i="22"/>
  <c r="L109" i="22"/>
  <c r="J109" i="22"/>
  <c r="H109" i="22"/>
  <c r="F109" i="22"/>
  <c r="G4016" i="38" a="1"/>
  <c r="G4016" i="38"/>
  <c r="V108" i="22"/>
  <c r="R108" i="22"/>
  <c r="P108" i="22"/>
  <c r="N108" i="22"/>
  <c r="L108" i="22"/>
  <c r="J108" i="22"/>
  <c r="H108" i="22"/>
  <c r="F108" i="22"/>
  <c r="G4015" i="38" a="1"/>
  <c r="G4015" i="38"/>
  <c r="V107" i="22"/>
  <c r="R107" i="22"/>
  <c r="P107" i="22"/>
  <c r="N107" i="22"/>
  <c r="L107" i="22"/>
  <c r="J107" i="22"/>
  <c r="H107" i="22"/>
  <c r="F107" i="22"/>
  <c r="G4014" i="38" a="1"/>
  <c r="G4014" i="38"/>
  <c r="V106" i="22"/>
  <c r="R106" i="22"/>
  <c r="P106" i="22"/>
  <c r="N106" i="22"/>
  <c r="L106" i="22"/>
  <c r="J106" i="22"/>
  <c r="H106" i="22"/>
  <c r="F106" i="22"/>
  <c r="G4013" i="38" a="1"/>
  <c r="G4013" i="38"/>
  <c r="V105" i="22"/>
  <c r="R105" i="22"/>
  <c r="P105" i="22"/>
  <c r="N105" i="22"/>
  <c r="L105" i="22"/>
  <c r="J105" i="22"/>
  <c r="H105" i="22"/>
  <c r="F105" i="22"/>
  <c r="G4012" i="38" a="1"/>
  <c r="G4012" i="38"/>
  <c r="V104" i="22"/>
  <c r="R104" i="22"/>
  <c r="P104" i="22"/>
  <c r="N104" i="22"/>
  <c r="L104" i="22"/>
  <c r="J104" i="22"/>
  <c r="H104" i="22"/>
  <c r="F104" i="22"/>
  <c r="G4011" i="38" a="1"/>
  <c r="G4011" i="38"/>
  <c r="V103" i="22"/>
  <c r="R103" i="22"/>
  <c r="P103" i="22"/>
  <c r="N103" i="22"/>
  <c r="L103" i="22"/>
  <c r="J103" i="22"/>
  <c r="H103" i="22"/>
  <c r="F103" i="22"/>
  <c r="G4010" i="38" a="1"/>
  <c r="G4010" i="38"/>
  <c r="V102" i="22"/>
  <c r="R102" i="22"/>
  <c r="P102" i="22"/>
  <c r="N102" i="22"/>
  <c r="L102" i="22"/>
  <c r="J102" i="22"/>
  <c r="H102" i="22"/>
  <c r="F102" i="22"/>
  <c r="G4009" i="38" a="1"/>
  <c r="G4009" i="38"/>
  <c r="V101" i="22"/>
  <c r="R101" i="22"/>
  <c r="P101" i="22"/>
  <c r="N101" i="22"/>
  <c r="L101" i="22"/>
  <c r="J101" i="22"/>
  <c r="H101" i="22"/>
  <c r="F101" i="22"/>
  <c r="G4008" i="38" a="1"/>
  <c r="G4008" i="38"/>
  <c r="V100" i="22"/>
  <c r="R100" i="22"/>
  <c r="P100" i="22"/>
  <c r="N100" i="22"/>
  <c r="L100" i="22"/>
  <c r="J100" i="22"/>
  <c r="H100" i="22"/>
  <c r="F100" i="22"/>
  <c r="G4007" i="38" a="1"/>
  <c r="G4007" i="38"/>
  <c r="V99" i="22"/>
  <c r="R99" i="22"/>
  <c r="P99" i="22"/>
  <c r="N99" i="22"/>
  <c r="L99" i="22"/>
  <c r="J99" i="22"/>
  <c r="H99" i="22"/>
  <c r="F99" i="22"/>
  <c r="G4006" i="38" a="1"/>
  <c r="G4006" i="38"/>
  <c r="V98" i="22"/>
  <c r="R98" i="22"/>
  <c r="P98" i="22"/>
  <c r="N98" i="22"/>
  <c r="L98" i="22"/>
  <c r="J98" i="22"/>
  <c r="H98" i="22"/>
  <c r="F98" i="22"/>
  <c r="G4005" i="38" a="1"/>
  <c r="G4005" i="38"/>
  <c r="V97" i="22"/>
  <c r="R97" i="22"/>
  <c r="P97" i="22"/>
  <c r="N97" i="22"/>
  <c r="L97" i="22"/>
  <c r="J97" i="22"/>
  <c r="H97" i="22"/>
  <c r="F97" i="22"/>
  <c r="G4004" i="38" a="1"/>
  <c r="G4004" i="38"/>
  <c r="V96" i="22"/>
  <c r="R96" i="22"/>
  <c r="P96" i="22"/>
  <c r="N96" i="22"/>
  <c r="L96" i="22"/>
  <c r="J96" i="22"/>
  <c r="H96" i="22"/>
  <c r="F96" i="22"/>
  <c r="G4003" i="38" a="1"/>
  <c r="G4003" i="38"/>
  <c r="V95" i="22"/>
  <c r="R95" i="22"/>
  <c r="P95" i="22"/>
  <c r="N95" i="22"/>
  <c r="L95" i="22"/>
  <c r="J95" i="22"/>
  <c r="H95" i="22"/>
  <c r="F95" i="22"/>
  <c r="G4002" i="38" a="1"/>
  <c r="G4002" i="38"/>
  <c r="V94" i="22"/>
  <c r="R94" i="22"/>
  <c r="P94" i="22"/>
  <c r="N94" i="22"/>
  <c r="L94" i="22"/>
  <c r="J94" i="22"/>
  <c r="H94" i="22"/>
  <c r="F94" i="22"/>
  <c r="G4001" i="38" a="1"/>
  <c r="G4001" i="38"/>
  <c r="V93" i="22"/>
  <c r="R93" i="22"/>
  <c r="P93" i="22"/>
  <c r="N93" i="22"/>
  <c r="L93" i="22"/>
  <c r="J93" i="22"/>
  <c r="H93" i="22"/>
  <c r="F93" i="22"/>
  <c r="G4000" i="38" a="1"/>
  <c r="G4000" i="38"/>
  <c r="V92" i="22"/>
  <c r="R92" i="22"/>
  <c r="P92" i="22"/>
  <c r="N92" i="22"/>
  <c r="L92" i="22"/>
  <c r="J92" i="22"/>
  <c r="H92" i="22"/>
  <c r="F92" i="22"/>
  <c r="G3999" i="38" a="1"/>
  <c r="G3999" i="38"/>
  <c r="V91" i="22"/>
  <c r="R91" i="22"/>
  <c r="P91" i="22"/>
  <c r="N91" i="22"/>
  <c r="L91" i="22"/>
  <c r="J91" i="22"/>
  <c r="H91" i="22"/>
  <c r="F91" i="22"/>
  <c r="G3998" i="38" a="1"/>
  <c r="G3998" i="38"/>
  <c r="V90" i="22"/>
  <c r="R90" i="22"/>
  <c r="P90" i="22"/>
  <c r="N90" i="22"/>
  <c r="L90" i="22"/>
  <c r="J90" i="22"/>
  <c r="H90" i="22"/>
  <c r="F90" i="22"/>
  <c r="G3997" i="38" a="1"/>
  <c r="G3997" i="38"/>
  <c r="V89" i="22"/>
  <c r="R89" i="22"/>
  <c r="P89" i="22"/>
  <c r="N89" i="22"/>
  <c r="L89" i="22"/>
  <c r="J89" i="22"/>
  <c r="H89" i="22"/>
  <c r="F89" i="22"/>
  <c r="G3996" i="38" a="1"/>
  <c r="G3996" i="38"/>
  <c r="V88" i="22"/>
  <c r="R88" i="22"/>
  <c r="P88" i="22"/>
  <c r="N88" i="22"/>
  <c r="L88" i="22"/>
  <c r="J88" i="22"/>
  <c r="H88" i="22"/>
  <c r="F88" i="22"/>
  <c r="G3995" i="38" a="1"/>
  <c r="G3995" i="38"/>
  <c r="V87" i="22"/>
  <c r="R87" i="22"/>
  <c r="P87" i="22"/>
  <c r="N87" i="22"/>
  <c r="L87" i="22"/>
  <c r="J87" i="22"/>
  <c r="H87" i="22"/>
  <c r="F87" i="22"/>
  <c r="G3994" i="38" a="1"/>
  <c r="G3994" i="38"/>
  <c r="V86" i="22"/>
  <c r="R86" i="22"/>
  <c r="P86" i="22"/>
  <c r="N86" i="22"/>
  <c r="L86" i="22"/>
  <c r="J86" i="22"/>
  <c r="H86" i="22"/>
  <c r="F86" i="22"/>
  <c r="G3993" i="38" a="1"/>
  <c r="G3993" i="38"/>
  <c r="V85" i="22"/>
  <c r="R85" i="22"/>
  <c r="P85" i="22"/>
  <c r="N85" i="22"/>
  <c r="L85" i="22"/>
  <c r="J85" i="22"/>
  <c r="H85" i="22"/>
  <c r="F85" i="22"/>
  <c r="G3992" i="38" a="1"/>
  <c r="G3992" i="38"/>
  <c r="V84" i="22"/>
  <c r="R84" i="22"/>
  <c r="P84" i="22"/>
  <c r="N84" i="22"/>
  <c r="L84" i="22"/>
  <c r="J84" i="22"/>
  <c r="H84" i="22"/>
  <c r="F84" i="22"/>
  <c r="G3991" i="38" a="1"/>
  <c r="G3991" i="38"/>
  <c r="V83" i="22"/>
  <c r="R83" i="22"/>
  <c r="P83" i="22"/>
  <c r="N83" i="22"/>
  <c r="L83" i="22"/>
  <c r="J83" i="22"/>
  <c r="H83" i="22"/>
  <c r="F83" i="22"/>
  <c r="G3990" i="38" a="1"/>
  <c r="G3990" i="38"/>
  <c r="V82" i="22"/>
  <c r="R82" i="22"/>
  <c r="P82" i="22"/>
  <c r="N82" i="22"/>
  <c r="L82" i="22"/>
  <c r="J82" i="22"/>
  <c r="H82" i="22"/>
  <c r="F82" i="22"/>
  <c r="G3989" i="38" a="1"/>
  <c r="G3989" i="38"/>
  <c r="V81" i="22"/>
  <c r="R81" i="22"/>
  <c r="P81" i="22"/>
  <c r="N81" i="22"/>
  <c r="L81" i="22"/>
  <c r="J81" i="22"/>
  <c r="H81" i="22"/>
  <c r="F81" i="22"/>
  <c r="G3988" i="38" a="1"/>
  <c r="G3988" i="38"/>
  <c r="V80" i="22"/>
  <c r="R80" i="22"/>
  <c r="P80" i="22"/>
  <c r="N80" i="22"/>
  <c r="L80" i="22"/>
  <c r="J80" i="22"/>
  <c r="H80" i="22"/>
  <c r="F80" i="22"/>
  <c r="G3987" i="38" a="1"/>
  <c r="G3987" i="38"/>
  <c r="V79" i="22"/>
  <c r="R79" i="22"/>
  <c r="P79" i="22"/>
  <c r="N79" i="22"/>
  <c r="L79" i="22"/>
  <c r="J79" i="22"/>
  <c r="H79" i="22"/>
  <c r="F79" i="22"/>
  <c r="G3986" i="38" a="1"/>
  <c r="G3986" i="38"/>
  <c r="V78" i="22"/>
  <c r="R78" i="22"/>
  <c r="P78" i="22"/>
  <c r="N78" i="22"/>
  <c r="L78" i="22"/>
  <c r="J78" i="22"/>
  <c r="H78" i="22"/>
  <c r="F78" i="22"/>
  <c r="G3985" i="38" a="1"/>
  <c r="G3985" i="38"/>
  <c r="V77" i="22"/>
  <c r="R77" i="22"/>
  <c r="P77" i="22"/>
  <c r="N77" i="22"/>
  <c r="L77" i="22"/>
  <c r="J77" i="22"/>
  <c r="H77" i="22"/>
  <c r="F77" i="22"/>
  <c r="G3984" i="38" a="1"/>
  <c r="G3984" i="38"/>
  <c r="V76" i="22"/>
  <c r="R76" i="22"/>
  <c r="P76" i="22"/>
  <c r="N76" i="22"/>
  <c r="L76" i="22"/>
  <c r="J76" i="22"/>
  <c r="H76" i="22"/>
  <c r="F76" i="22"/>
  <c r="G3983" i="38" a="1"/>
  <c r="G3983" i="38"/>
  <c r="V75" i="22"/>
  <c r="R75" i="22"/>
  <c r="P75" i="22"/>
  <c r="N75" i="22"/>
  <c r="L75" i="22"/>
  <c r="J75" i="22"/>
  <c r="H75" i="22"/>
  <c r="F75" i="22"/>
  <c r="G3982" i="38" a="1"/>
  <c r="G3982" i="38"/>
  <c r="V74" i="22"/>
  <c r="R74" i="22"/>
  <c r="P74" i="22"/>
  <c r="N74" i="22"/>
  <c r="L74" i="22"/>
  <c r="J74" i="22"/>
  <c r="H74" i="22"/>
  <c r="F74" i="22"/>
  <c r="G3981" i="38" a="1"/>
  <c r="G3981" i="38"/>
  <c r="V73" i="22"/>
  <c r="R73" i="22"/>
  <c r="P73" i="22"/>
  <c r="N73" i="22"/>
  <c r="L73" i="22"/>
  <c r="J73" i="22"/>
  <c r="H73" i="22"/>
  <c r="F73" i="22"/>
  <c r="G3980" i="38" a="1"/>
  <c r="G3980" i="38"/>
  <c r="V72" i="22"/>
  <c r="R72" i="22"/>
  <c r="P72" i="22"/>
  <c r="N72" i="22"/>
  <c r="L72" i="22"/>
  <c r="J72" i="22"/>
  <c r="H72" i="22"/>
  <c r="F72" i="22"/>
  <c r="G3979" i="38" a="1"/>
  <c r="G3979" i="38"/>
  <c r="V71" i="22"/>
  <c r="R71" i="22"/>
  <c r="P71" i="22"/>
  <c r="N71" i="22"/>
  <c r="L71" i="22"/>
  <c r="J71" i="22"/>
  <c r="H71" i="22"/>
  <c r="F71" i="22"/>
  <c r="G3978" i="38" a="1"/>
  <c r="G3978" i="38"/>
  <c r="V70" i="22"/>
  <c r="R70" i="22"/>
  <c r="P70" i="22"/>
  <c r="N70" i="22"/>
  <c r="L70" i="22"/>
  <c r="J70" i="22"/>
  <c r="H70" i="22"/>
  <c r="F70" i="22"/>
  <c r="G3977" i="38" a="1"/>
  <c r="G3977" i="38"/>
  <c r="V69" i="22"/>
  <c r="R69" i="22"/>
  <c r="P69" i="22"/>
  <c r="N69" i="22"/>
  <c r="L69" i="22"/>
  <c r="J69" i="22"/>
  <c r="H69" i="22"/>
  <c r="F69" i="22"/>
  <c r="G3976" i="38" a="1"/>
  <c r="G3976" i="38"/>
  <c r="V68" i="22"/>
  <c r="R68" i="22"/>
  <c r="P68" i="22"/>
  <c r="N68" i="22"/>
  <c r="L68" i="22"/>
  <c r="J68" i="22"/>
  <c r="H68" i="22"/>
  <c r="F68" i="22"/>
  <c r="G3975" i="38" a="1"/>
  <c r="G3975" i="38"/>
  <c r="V67" i="22"/>
  <c r="R67" i="22"/>
  <c r="P67" i="22"/>
  <c r="N67" i="22"/>
  <c r="L67" i="22"/>
  <c r="J67" i="22"/>
  <c r="H67" i="22"/>
  <c r="F67" i="22"/>
  <c r="G3974" i="38" a="1"/>
  <c r="G3974" i="38"/>
  <c r="V66" i="22"/>
  <c r="R66" i="22"/>
  <c r="P66" i="22"/>
  <c r="N66" i="22"/>
  <c r="L66" i="22"/>
  <c r="J66" i="22"/>
  <c r="H66" i="22"/>
  <c r="F66" i="22"/>
  <c r="G3973" i="38" a="1"/>
  <c r="G3973" i="38"/>
  <c r="V65" i="22"/>
  <c r="R65" i="22"/>
  <c r="P65" i="22"/>
  <c r="N65" i="22"/>
  <c r="L65" i="22"/>
  <c r="J65" i="22"/>
  <c r="H65" i="22"/>
  <c r="F65" i="22"/>
  <c r="G3972" i="38" a="1"/>
  <c r="G3972" i="38"/>
  <c r="V64" i="22"/>
  <c r="R64" i="22"/>
  <c r="P64" i="22"/>
  <c r="N64" i="22"/>
  <c r="L64" i="22"/>
  <c r="J64" i="22"/>
  <c r="H64" i="22"/>
  <c r="F64" i="22"/>
  <c r="G3971" i="38" a="1"/>
  <c r="G3971" i="38"/>
  <c r="V63" i="22"/>
  <c r="R63" i="22"/>
  <c r="P63" i="22"/>
  <c r="N63" i="22"/>
  <c r="L63" i="22"/>
  <c r="J63" i="22"/>
  <c r="H63" i="22"/>
  <c r="F63" i="22"/>
  <c r="G3970" i="38" a="1"/>
  <c r="G3970" i="38"/>
  <c r="V62" i="22"/>
  <c r="R62" i="22"/>
  <c r="P62" i="22"/>
  <c r="N62" i="22"/>
  <c r="L62" i="22"/>
  <c r="J62" i="22"/>
  <c r="H62" i="22"/>
  <c r="F62" i="22"/>
  <c r="G3969" i="38" a="1"/>
  <c r="G3969" i="38"/>
  <c r="V61" i="22"/>
  <c r="R61" i="22"/>
  <c r="P61" i="22"/>
  <c r="N61" i="22"/>
  <c r="L61" i="22"/>
  <c r="J61" i="22"/>
  <c r="H61" i="22"/>
  <c r="F61" i="22"/>
  <c r="G3968" i="38" a="1"/>
  <c r="G3968" i="38"/>
  <c r="V60" i="22"/>
  <c r="R60" i="22"/>
  <c r="P60" i="22"/>
  <c r="N60" i="22"/>
  <c r="L60" i="22"/>
  <c r="J60" i="22"/>
  <c r="H60" i="22"/>
  <c r="F60" i="22"/>
  <c r="G3967" i="38" a="1"/>
  <c r="G3967" i="38"/>
  <c r="V59" i="22"/>
  <c r="R59" i="22"/>
  <c r="P59" i="22"/>
  <c r="N59" i="22"/>
  <c r="L59" i="22"/>
  <c r="J59" i="22"/>
  <c r="H59" i="22"/>
  <c r="F59" i="22"/>
  <c r="G3966" i="38" a="1"/>
  <c r="G3966" i="38"/>
  <c r="V58" i="22"/>
  <c r="R58" i="22"/>
  <c r="P58" i="22"/>
  <c r="N58" i="22"/>
  <c r="L58" i="22"/>
  <c r="J58" i="22"/>
  <c r="H58" i="22"/>
  <c r="F58" i="22"/>
  <c r="G3965" i="38" a="1"/>
  <c r="G3965" i="38"/>
  <c r="V57" i="22"/>
  <c r="R57" i="22"/>
  <c r="P57" i="22"/>
  <c r="N57" i="22"/>
  <c r="L57" i="22"/>
  <c r="J57" i="22"/>
  <c r="H57" i="22"/>
  <c r="F57" i="22"/>
  <c r="G3964" i="38" a="1"/>
  <c r="G3964" i="38"/>
  <c r="V56" i="22"/>
  <c r="R56" i="22"/>
  <c r="P56" i="22"/>
  <c r="N56" i="22"/>
  <c r="L56" i="22"/>
  <c r="J56" i="22"/>
  <c r="H56" i="22"/>
  <c r="F56" i="22"/>
  <c r="G3963" i="38" a="1"/>
  <c r="G3963" i="38"/>
  <c r="V55" i="22"/>
  <c r="R55" i="22"/>
  <c r="P55" i="22"/>
  <c r="N55" i="22"/>
  <c r="L55" i="22"/>
  <c r="J55" i="22"/>
  <c r="H55" i="22"/>
  <c r="F55" i="22"/>
  <c r="G3962" i="38" a="1"/>
  <c r="G3962" i="38"/>
  <c r="V54" i="22"/>
  <c r="R54" i="22"/>
  <c r="P54" i="22"/>
  <c r="N54" i="22"/>
  <c r="L54" i="22"/>
  <c r="J54" i="22"/>
  <c r="H54" i="22"/>
  <c r="F54" i="22"/>
  <c r="G3961" i="38" a="1"/>
  <c r="G3961" i="38"/>
  <c r="V53" i="22"/>
  <c r="R53" i="22"/>
  <c r="P53" i="22"/>
  <c r="N53" i="22"/>
  <c r="L53" i="22"/>
  <c r="J53" i="22"/>
  <c r="H53" i="22"/>
  <c r="F53" i="22"/>
  <c r="G3960" i="38" a="1"/>
  <c r="G3960" i="38"/>
  <c r="V52" i="22"/>
  <c r="R52" i="22"/>
  <c r="P52" i="22"/>
  <c r="N52" i="22"/>
  <c r="L52" i="22"/>
  <c r="J52" i="22"/>
  <c r="H52" i="22"/>
  <c r="F52" i="22"/>
  <c r="G3959" i="38" a="1"/>
  <c r="G3959" i="38"/>
  <c r="V51" i="22"/>
  <c r="R51" i="22"/>
  <c r="P51" i="22"/>
  <c r="N51" i="22"/>
  <c r="L51" i="22"/>
  <c r="J51" i="22"/>
  <c r="H51" i="22"/>
  <c r="F51" i="22"/>
  <c r="G3958" i="38" a="1"/>
  <c r="G3958" i="38"/>
  <c r="V50" i="22"/>
  <c r="R50" i="22"/>
  <c r="P50" i="22"/>
  <c r="N50" i="22"/>
  <c r="L50" i="22"/>
  <c r="J50" i="22"/>
  <c r="H50" i="22"/>
  <c r="F50" i="22"/>
  <c r="G3957" i="38" a="1"/>
  <c r="G3957" i="38"/>
  <c r="V49" i="22"/>
  <c r="R49" i="22"/>
  <c r="P49" i="22"/>
  <c r="N49" i="22"/>
  <c r="L49" i="22"/>
  <c r="J49" i="22"/>
  <c r="H49" i="22"/>
  <c r="F49" i="22"/>
  <c r="G3956" i="38" a="1"/>
  <c r="G3956" i="38"/>
  <c r="V48" i="22"/>
  <c r="R48" i="22"/>
  <c r="P48" i="22"/>
  <c r="N48" i="22"/>
  <c r="L48" i="22"/>
  <c r="J48" i="22"/>
  <c r="H48" i="22"/>
  <c r="F48" i="22"/>
  <c r="G3955" i="38" a="1"/>
  <c r="G3955" i="38"/>
  <c r="V47" i="22"/>
  <c r="R47" i="22"/>
  <c r="P47" i="22"/>
  <c r="N47" i="22"/>
  <c r="L47" i="22"/>
  <c r="J47" i="22"/>
  <c r="H47" i="22"/>
  <c r="F47" i="22"/>
  <c r="G3954" i="38" a="1"/>
  <c r="G3954" i="38"/>
  <c r="V46" i="22"/>
  <c r="R46" i="22"/>
  <c r="P46" i="22"/>
  <c r="N46" i="22"/>
  <c r="L46" i="22"/>
  <c r="J46" i="22"/>
  <c r="H46" i="22"/>
  <c r="F46" i="22"/>
  <c r="G3953" i="38" a="1"/>
  <c r="G3953" i="38"/>
  <c r="V45" i="22"/>
  <c r="R45" i="22"/>
  <c r="P45" i="22"/>
  <c r="N45" i="22"/>
  <c r="L45" i="22"/>
  <c r="J45" i="22"/>
  <c r="H45" i="22"/>
  <c r="F45" i="22"/>
  <c r="G3952" i="38" a="1"/>
  <c r="G3952" i="38"/>
  <c r="V44" i="22"/>
  <c r="R44" i="22"/>
  <c r="P44" i="22"/>
  <c r="N44" i="22"/>
  <c r="L44" i="22"/>
  <c r="J44" i="22"/>
  <c r="H44" i="22"/>
  <c r="F44" i="22"/>
  <c r="G3951" i="38" a="1"/>
  <c r="G3951" i="38"/>
  <c r="V43" i="22"/>
  <c r="R43" i="22"/>
  <c r="P43" i="22"/>
  <c r="N43" i="22"/>
  <c r="L43" i="22"/>
  <c r="J43" i="22"/>
  <c r="H43" i="22"/>
  <c r="F43" i="22"/>
  <c r="G3950" i="38" a="1"/>
  <c r="G3950" i="38"/>
  <c r="V42" i="22"/>
  <c r="R42" i="22"/>
  <c r="P42" i="22"/>
  <c r="N42" i="22"/>
  <c r="L42" i="22"/>
  <c r="J42" i="22"/>
  <c r="H42" i="22"/>
  <c r="F42" i="22"/>
  <c r="G3949" i="38" a="1"/>
  <c r="G3949" i="38"/>
  <c r="V41" i="22"/>
  <c r="R41" i="22"/>
  <c r="P41" i="22"/>
  <c r="N41" i="22"/>
  <c r="L41" i="22"/>
  <c r="J41" i="22"/>
  <c r="H41" i="22"/>
  <c r="F41" i="22"/>
  <c r="G3948" i="38" a="1"/>
  <c r="G3948" i="38"/>
  <c r="V40" i="22"/>
  <c r="R40" i="22"/>
  <c r="P40" i="22"/>
  <c r="N40" i="22"/>
  <c r="L40" i="22"/>
  <c r="J40" i="22"/>
  <c r="H40" i="22"/>
  <c r="F40" i="22"/>
  <c r="G3947" i="38" a="1"/>
  <c r="G3947" i="38"/>
  <c r="V39" i="22"/>
  <c r="R39" i="22"/>
  <c r="P39" i="22"/>
  <c r="N39" i="22"/>
  <c r="L39" i="22"/>
  <c r="J39" i="22"/>
  <c r="H39" i="22"/>
  <c r="F39" i="22"/>
  <c r="G3946" i="38" a="1"/>
  <c r="G3946" i="38"/>
  <c r="V38" i="22"/>
  <c r="R38" i="22"/>
  <c r="P38" i="22"/>
  <c r="N38" i="22"/>
  <c r="L38" i="22"/>
  <c r="J38" i="22"/>
  <c r="H38" i="22"/>
  <c r="F38" i="22"/>
  <c r="G3945" i="38" a="1"/>
  <c r="G3945" i="38"/>
  <c r="V37" i="22"/>
  <c r="R37" i="22"/>
  <c r="P37" i="22"/>
  <c r="N37" i="22"/>
  <c r="L37" i="22"/>
  <c r="J37" i="22"/>
  <c r="H37" i="22"/>
  <c r="F37" i="22"/>
  <c r="G3944" i="38" a="1"/>
  <c r="G3944" i="38"/>
  <c r="V36" i="22"/>
  <c r="R36" i="22"/>
  <c r="P36" i="22"/>
  <c r="N36" i="22"/>
  <c r="L36" i="22"/>
  <c r="J36" i="22"/>
  <c r="H36" i="22"/>
  <c r="F36" i="22"/>
  <c r="G3943" i="38" a="1"/>
  <c r="G3943" i="38"/>
  <c r="V35" i="22"/>
  <c r="R35" i="22"/>
  <c r="P35" i="22"/>
  <c r="N35" i="22"/>
  <c r="L35" i="22"/>
  <c r="J35" i="22"/>
  <c r="H35" i="22"/>
  <c r="F35" i="22"/>
  <c r="G3942" i="38" a="1"/>
  <c r="G3942" i="38"/>
  <c r="V34" i="22"/>
  <c r="R34" i="22"/>
  <c r="P34" i="22"/>
  <c r="N34" i="22"/>
  <c r="L34" i="22"/>
  <c r="J34" i="22"/>
  <c r="H34" i="22"/>
  <c r="F34" i="22"/>
  <c r="G3941" i="38" a="1"/>
  <c r="G3941" i="38"/>
  <c r="V33" i="22"/>
  <c r="R33" i="22"/>
  <c r="P33" i="22"/>
  <c r="N33" i="22"/>
  <c r="L33" i="22"/>
  <c r="J33" i="22"/>
  <c r="H33" i="22"/>
  <c r="F33" i="22"/>
  <c r="G3940" i="38" a="1"/>
  <c r="G3940" i="38"/>
  <c r="V32" i="22"/>
  <c r="R32" i="22"/>
  <c r="P32" i="22"/>
  <c r="N32" i="22"/>
  <c r="L32" i="22"/>
  <c r="J32" i="22"/>
  <c r="H32" i="22"/>
  <c r="F32" i="22"/>
  <c r="G3939" i="38" a="1"/>
  <c r="G3939" i="38"/>
  <c r="V31" i="22"/>
  <c r="R31" i="22"/>
  <c r="P31" i="22"/>
  <c r="N31" i="22"/>
  <c r="L31" i="22"/>
  <c r="J31" i="22"/>
  <c r="H31" i="22"/>
  <c r="F31" i="22"/>
  <c r="G3938" i="38" a="1"/>
  <c r="G3938" i="38"/>
  <c r="V30" i="22"/>
  <c r="R30" i="22"/>
  <c r="P30" i="22"/>
  <c r="N30" i="22"/>
  <c r="L30" i="22"/>
  <c r="J30" i="22"/>
  <c r="H30" i="22"/>
  <c r="F30" i="22"/>
  <c r="G3937" i="38" a="1"/>
  <c r="G3937" i="38"/>
  <c r="V29" i="22"/>
  <c r="R29" i="22"/>
  <c r="P29" i="22"/>
  <c r="N29" i="22"/>
  <c r="L29" i="22"/>
  <c r="J29" i="22"/>
  <c r="H29" i="22"/>
  <c r="F29" i="22"/>
  <c r="G3936" i="38" a="1"/>
  <c r="G3936" i="38"/>
  <c r="V28" i="22"/>
  <c r="R28" i="22"/>
  <c r="P28" i="22"/>
  <c r="N28" i="22"/>
  <c r="L28" i="22"/>
  <c r="J28" i="22"/>
  <c r="H28" i="22"/>
  <c r="F28" i="22"/>
  <c r="G3935" i="38" a="1"/>
  <c r="G3935" i="38"/>
  <c r="V27" i="22"/>
  <c r="R27" i="22"/>
  <c r="P27" i="22"/>
  <c r="N27" i="22"/>
  <c r="L27" i="22"/>
  <c r="J27" i="22"/>
  <c r="H27" i="22"/>
  <c r="F27" i="22"/>
  <c r="G3934" i="38" a="1"/>
  <c r="G3934" i="38"/>
  <c r="V26" i="22"/>
  <c r="R26" i="22"/>
  <c r="P26" i="22"/>
  <c r="N26" i="22"/>
  <c r="L26" i="22"/>
  <c r="J26" i="22"/>
  <c r="H26" i="22"/>
  <c r="F26" i="22"/>
  <c r="G3933" i="38" a="1"/>
  <c r="G3933" i="38"/>
  <c r="V25" i="22"/>
  <c r="R25" i="22"/>
  <c r="P25" i="22"/>
  <c r="N25" i="22"/>
  <c r="L25" i="22"/>
  <c r="J25" i="22"/>
  <c r="H25" i="22"/>
  <c r="F25" i="22"/>
  <c r="G3932" i="38" a="1"/>
  <c r="G3932" i="38"/>
  <c r="V24" i="22"/>
  <c r="R24" i="22"/>
  <c r="P24" i="22"/>
  <c r="N24" i="22"/>
  <c r="L24" i="22"/>
  <c r="J24" i="22"/>
  <c r="H24" i="22"/>
  <c r="F24" i="22"/>
  <c r="G3931" i="38" a="1"/>
  <c r="G3931" i="38"/>
  <c r="V23" i="22"/>
  <c r="R23" i="22"/>
  <c r="P23" i="22"/>
  <c r="N23" i="22"/>
  <c r="L23" i="22"/>
  <c r="J23" i="22"/>
  <c r="H23" i="22"/>
  <c r="F23" i="22"/>
  <c r="G3930" i="38" a="1"/>
  <c r="G3930" i="38"/>
  <c r="V22" i="22"/>
  <c r="R22" i="22"/>
  <c r="P22" i="22"/>
  <c r="N22" i="22"/>
  <c r="L22" i="22"/>
  <c r="J22" i="22"/>
  <c r="H22" i="22"/>
  <c r="F22" i="22"/>
  <c r="G3929" i="38" a="1"/>
  <c r="G3929" i="38"/>
  <c r="V21" i="22"/>
  <c r="R21" i="22"/>
  <c r="P21" i="22"/>
  <c r="N21" i="22"/>
  <c r="L21" i="22"/>
  <c r="J21" i="22"/>
  <c r="H21" i="22"/>
  <c r="F21" i="22"/>
  <c r="G3928" i="38" a="1"/>
  <c r="G3928" i="38"/>
  <c r="V20" i="22"/>
  <c r="R20" i="22"/>
  <c r="P20" i="22"/>
  <c r="N20" i="22"/>
  <c r="L20" i="22"/>
  <c r="J20" i="22"/>
  <c r="H20" i="22"/>
  <c r="V19" i="22"/>
  <c r="R19" i="22"/>
  <c r="P19" i="22"/>
  <c r="N19" i="22"/>
  <c r="L19" i="22"/>
  <c r="J19" i="22"/>
  <c r="H19" i="22"/>
  <c r="F19" i="22"/>
  <c r="G3926" i="38" a="1"/>
  <c r="G3926" i="38"/>
  <c r="V18" i="22"/>
  <c r="R18" i="22"/>
  <c r="P18" i="22"/>
  <c r="N18" i="22"/>
  <c r="L18" i="22"/>
  <c r="J18" i="22"/>
  <c r="H18" i="22"/>
  <c r="V17" i="22"/>
  <c r="R17" i="22"/>
  <c r="P17" i="22"/>
  <c r="N17" i="22"/>
  <c r="L17" i="22"/>
  <c r="J17" i="22"/>
  <c r="H17" i="22"/>
  <c r="F17" i="22"/>
  <c r="G3924" i="38" a="1"/>
  <c r="G3924" i="38"/>
  <c r="V16" i="22"/>
  <c r="R16" i="22"/>
  <c r="P16" i="22"/>
  <c r="N16" i="22"/>
  <c r="L16" i="22"/>
  <c r="J16" i="22"/>
  <c r="H16" i="22"/>
  <c r="F16" i="22"/>
  <c r="G3923" i="38" a="1"/>
  <c r="G3923" i="38"/>
  <c r="V15" i="22"/>
  <c r="R15" i="22"/>
  <c r="P15" i="22"/>
  <c r="N15" i="22"/>
  <c r="L15" i="22"/>
  <c r="J15" i="22"/>
  <c r="H15" i="22"/>
  <c r="F15" i="22"/>
  <c r="G3922" i="38" a="1"/>
  <c r="G3922" i="38"/>
  <c r="V14" i="22"/>
  <c r="R14" i="22"/>
  <c r="P14" i="22"/>
  <c r="N14" i="22"/>
  <c r="L14" i="22"/>
  <c r="J14" i="22"/>
  <c r="H14" i="22"/>
  <c r="F14" i="22"/>
  <c r="G3921" i="38" a="1"/>
  <c r="G3921" i="38"/>
  <c r="V13" i="22"/>
  <c r="R13" i="22"/>
  <c r="P13" i="22"/>
  <c r="N13" i="22"/>
  <c r="L13" i="22"/>
  <c r="J13" i="22"/>
  <c r="H13" i="22"/>
  <c r="F13" i="22"/>
  <c r="G3920" i="38" a="1"/>
  <c r="G3920" i="38"/>
  <c r="V12" i="22"/>
  <c r="T12" i="22"/>
  <c r="R12" i="22"/>
  <c r="P12" i="22"/>
  <c r="N12" i="22"/>
  <c r="L12" i="22"/>
  <c r="J12" i="22"/>
  <c r="H12" i="22"/>
  <c r="V11" i="22"/>
  <c r="T11" i="22"/>
  <c r="R11" i="22"/>
  <c r="P11" i="22"/>
  <c r="N11" i="22"/>
  <c r="L11" i="22"/>
  <c r="J11" i="22"/>
  <c r="H11" i="22"/>
  <c r="G3890" i="38" a="1"/>
  <c r="G3890" i="38"/>
  <c r="G3889" i="38" a="1"/>
  <c r="G3889" i="38"/>
  <c r="G3888" i="38" a="1"/>
  <c r="G3888" i="38"/>
  <c r="G3887" i="38" a="1"/>
  <c r="G3887" i="38"/>
  <c r="G3886" i="38" a="1"/>
  <c r="G3886" i="38"/>
  <c r="G3885" i="38" a="1"/>
  <c r="G3885" i="38"/>
  <c r="G3884" i="38" a="1"/>
  <c r="G3884" i="38"/>
  <c r="G3883" i="38" a="1"/>
  <c r="G3883" i="38"/>
  <c r="G3882" i="38" a="1"/>
  <c r="G3882" i="38"/>
  <c r="G3881" i="38" a="1"/>
  <c r="G3881" i="38"/>
  <c r="G3880" i="38" a="1"/>
  <c r="G3880" i="38"/>
  <c r="G3879" i="38" a="1"/>
  <c r="G3879" i="38"/>
  <c r="G3878" i="38" a="1"/>
  <c r="G3878" i="38"/>
  <c r="G3877" i="38" a="1"/>
  <c r="G3877" i="38"/>
  <c r="G3876" i="38" a="1"/>
  <c r="G3876" i="38"/>
  <c r="G3875" i="38" a="1"/>
  <c r="G3875" i="38"/>
  <c r="G3874" i="38" a="1"/>
  <c r="G3874" i="38"/>
  <c r="G3873" i="38" a="1"/>
  <c r="G3873" i="38"/>
  <c r="G3872" i="38" a="1"/>
  <c r="G3872" i="38"/>
  <c r="G3871" i="38" a="1"/>
  <c r="G3871" i="38"/>
  <c r="G3870" i="38" a="1"/>
  <c r="G3870" i="38"/>
  <c r="G3869" i="38" a="1"/>
  <c r="G3869" i="38"/>
  <c r="G3868" i="38" a="1"/>
  <c r="G3868" i="38"/>
  <c r="G3867" i="38" a="1"/>
  <c r="G3867" i="38"/>
  <c r="G3866" i="38" a="1"/>
  <c r="G3866" i="38"/>
  <c r="G3865" i="38" a="1"/>
  <c r="G3865" i="38"/>
  <c r="G3864" i="38" a="1"/>
  <c r="G3864" i="38"/>
  <c r="G3863" i="38" a="1"/>
  <c r="G3863" i="38"/>
  <c r="G3862" i="38" a="1"/>
  <c r="G3862" i="38"/>
  <c r="G3861" i="38" a="1"/>
  <c r="G3861" i="38"/>
  <c r="G3860" i="38" a="1"/>
  <c r="G3860" i="38"/>
  <c r="G3859" i="38" a="1"/>
  <c r="G3859" i="38"/>
  <c r="G3858" i="38" a="1"/>
  <c r="G3858" i="38"/>
  <c r="G3857" i="38" a="1"/>
  <c r="G3857" i="38"/>
  <c r="G3856" i="38" a="1"/>
  <c r="G3856" i="38"/>
  <c r="G3855" i="38" a="1"/>
  <c r="G3855" i="38"/>
  <c r="G3854" i="38" a="1"/>
  <c r="G3854" i="38"/>
  <c r="G3853" i="38" a="1"/>
  <c r="G3853" i="38"/>
  <c r="G3852" i="38" a="1"/>
  <c r="G3852" i="38"/>
  <c r="G3851" i="38" a="1"/>
  <c r="G3851" i="38"/>
  <c r="G3850" i="38" a="1"/>
  <c r="G3850" i="38"/>
  <c r="G3849" i="38" a="1"/>
  <c r="G3849" i="38"/>
  <c r="G3848" i="38" a="1"/>
  <c r="G3848" i="38"/>
  <c r="G3847" i="38" a="1"/>
  <c r="G3847" i="38"/>
  <c r="G3846" i="38" a="1"/>
  <c r="G3846" i="38"/>
  <c r="G3845" i="38" a="1"/>
  <c r="G3845" i="38"/>
  <c r="G3844" i="38" a="1"/>
  <c r="G3844" i="38"/>
  <c r="G3843" i="38" a="1"/>
  <c r="G3843" i="38"/>
  <c r="G3842" i="38" a="1"/>
  <c r="G3842" i="38"/>
  <c r="G3841" i="38" a="1"/>
  <c r="G3841" i="38"/>
  <c r="G3840" i="38" a="1"/>
  <c r="G3840" i="38"/>
  <c r="G3839" i="38" a="1"/>
  <c r="G3839" i="38"/>
  <c r="G3838" i="38" a="1"/>
  <c r="G3838" i="38"/>
  <c r="G3837" i="38" a="1"/>
  <c r="G3837" i="38"/>
  <c r="G3836" i="38" a="1"/>
  <c r="G3836" i="38"/>
  <c r="G3835" i="38" a="1"/>
  <c r="G3835" i="38"/>
  <c r="G3834" i="38" a="1"/>
  <c r="G3834" i="38"/>
  <c r="G3833" i="38" a="1"/>
  <c r="G3833" i="38"/>
  <c r="G3832" i="38" a="1"/>
  <c r="G3832" i="38"/>
  <c r="G3831" i="38" a="1"/>
  <c r="G3831" i="38"/>
  <c r="G3830" i="38" a="1"/>
  <c r="G3830" i="38"/>
  <c r="G3829" i="38" a="1"/>
  <c r="G3829" i="38"/>
  <c r="G3828" i="38" a="1"/>
  <c r="G3828" i="38"/>
  <c r="G3827" i="38" a="1"/>
  <c r="G3827" i="38"/>
  <c r="G3826" i="38" a="1"/>
  <c r="G3826" i="38"/>
  <c r="G3825" i="38" a="1"/>
  <c r="G3825" i="38"/>
  <c r="G3824" i="38" a="1"/>
  <c r="G3824" i="38"/>
  <c r="G3823" i="38" a="1"/>
  <c r="G3823" i="38"/>
  <c r="G3822" i="38" a="1"/>
  <c r="G3822" i="38"/>
  <c r="G3821" i="38" a="1"/>
  <c r="G3821" i="38"/>
  <c r="G3820" i="38" a="1"/>
  <c r="G3820" i="38"/>
  <c r="G3819" i="38" a="1"/>
  <c r="G3819" i="38"/>
  <c r="G3818" i="38" a="1"/>
  <c r="G3818" i="38"/>
  <c r="G3817" i="38" a="1"/>
  <c r="G3817" i="38"/>
  <c r="G3816" i="38" a="1"/>
  <c r="G3816" i="38"/>
  <c r="G3815" i="38" a="1"/>
  <c r="G3815" i="38"/>
  <c r="G3814" i="38" a="1"/>
  <c r="G3814" i="38"/>
  <c r="G3813" i="38" a="1"/>
  <c r="G3813" i="38"/>
  <c r="G3812" i="38" a="1"/>
  <c r="G3812" i="38"/>
  <c r="G3811" i="38" a="1"/>
  <c r="G3811" i="38"/>
  <c r="G3810" i="38" a="1"/>
  <c r="G3810" i="38"/>
  <c r="G3809" i="38" a="1"/>
  <c r="G3809" i="38"/>
  <c r="G3808" i="38" a="1"/>
  <c r="G3808" i="38"/>
  <c r="G3807" i="38" a="1"/>
  <c r="G3807" i="38"/>
  <c r="G3806" i="38" a="1"/>
  <c r="G3806" i="38"/>
  <c r="G3805" i="38" a="1"/>
  <c r="G3805" i="38"/>
  <c r="G3804" i="38" a="1"/>
  <c r="G3804" i="38"/>
  <c r="G3803" i="38" a="1"/>
  <c r="G3803" i="38"/>
  <c r="G3802" i="38" a="1"/>
  <c r="G3802" i="38"/>
  <c r="G3801" i="38" a="1"/>
  <c r="G3801" i="38"/>
  <c r="G3800" i="38" a="1"/>
  <c r="G3800" i="38"/>
  <c r="G3799" i="38" a="1"/>
  <c r="G3799" i="38"/>
  <c r="G3798" i="38" a="1"/>
  <c r="G3798" i="38"/>
  <c r="G3797" i="38" a="1"/>
  <c r="G3797" i="38"/>
  <c r="G3796" i="38" a="1"/>
  <c r="G3796" i="38"/>
  <c r="G3795" i="38" a="1"/>
  <c r="G3795" i="38"/>
  <c r="G3794" i="38" a="1"/>
  <c r="G3794" i="38"/>
  <c r="G3793" i="38" a="1"/>
  <c r="G3793" i="38"/>
  <c r="G3792" i="38" a="1"/>
  <c r="G3792" i="38"/>
  <c r="G3791" i="38" a="1"/>
  <c r="G3791" i="38"/>
  <c r="G3790" i="38" a="1"/>
  <c r="G3790" i="38"/>
  <c r="G3789" i="38" a="1"/>
  <c r="G3789" i="38"/>
  <c r="G3788" i="38" a="1"/>
  <c r="G3788" i="38"/>
  <c r="G3787" i="38" a="1"/>
  <c r="G3787" i="38"/>
  <c r="G3786" i="38" a="1"/>
  <c r="G3786" i="38"/>
  <c r="G3785" i="38" a="1"/>
  <c r="G3785" i="38"/>
  <c r="G3784" i="38" a="1"/>
  <c r="G3784" i="38"/>
  <c r="G3783" i="38" a="1"/>
  <c r="G3783" i="38"/>
  <c r="G3782" i="38" a="1"/>
  <c r="G3782" i="38"/>
  <c r="G3781" i="38" a="1"/>
  <c r="G3781" i="38"/>
  <c r="G3780" i="38" a="1"/>
  <c r="G3780" i="38"/>
  <c r="G3779" i="38" a="1"/>
  <c r="G3779" i="38"/>
  <c r="G3778" i="38" a="1"/>
  <c r="G3778" i="38"/>
  <c r="G3777" i="38" a="1"/>
  <c r="G3777" i="38"/>
  <c r="G3775" i="38" a="1"/>
  <c r="G3775" i="38"/>
  <c r="G3773" i="38" a="1"/>
  <c r="G3773" i="38"/>
  <c r="G3772" i="38" a="1"/>
  <c r="G3772" i="38"/>
  <c r="G3771" i="38" a="1"/>
  <c r="G3771" i="38"/>
  <c r="G3770" i="38" a="1"/>
  <c r="G3770" i="38"/>
  <c r="G3769" i="38" a="1"/>
  <c r="G3769" i="38"/>
  <c r="R134" i="20"/>
  <c r="P134" i="20"/>
  <c r="N134" i="20"/>
  <c r="L134" i="20"/>
  <c r="J134" i="20"/>
  <c r="H134" i="20"/>
  <c r="F134" i="20"/>
  <c r="G3701" i="38" a="1"/>
  <c r="G3701" i="38"/>
  <c r="V133" i="20"/>
  <c r="R133" i="20"/>
  <c r="P133" i="20"/>
  <c r="N133" i="20"/>
  <c r="L133" i="20"/>
  <c r="J133" i="20"/>
  <c r="H133" i="20"/>
  <c r="F133" i="20"/>
  <c r="G3700" i="38" a="1"/>
  <c r="G3700" i="38"/>
  <c r="V132" i="20"/>
  <c r="R132" i="20"/>
  <c r="P132" i="20"/>
  <c r="N132" i="20"/>
  <c r="L132" i="20"/>
  <c r="J132" i="20"/>
  <c r="H132" i="20"/>
  <c r="F132" i="20"/>
  <c r="G3699" i="38" a="1"/>
  <c r="G3699" i="38"/>
  <c r="V131" i="20"/>
  <c r="R131" i="20"/>
  <c r="P131" i="20"/>
  <c r="N131" i="20"/>
  <c r="L131" i="20"/>
  <c r="J131" i="20"/>
  <c r="H131" i="20"/>
  <c r="F131" i="20"/>
  <c r="G3698" i="38" a="1"/>
  <c r="G3698" i="38"/>
  <c r="V130" i="20"/>
  <c r="R130" i="20"/>
  <c r="P130" i="20"/>
  <c r="N130" i="20"/>
  <c r="L130" i="20"/>
  <c r="J130" i="20"/>
  <c r="H130" i="20"/>
  <c r="F130" i="20"/>
  <c r="G3697" i="38" a="1"/>
  <c r="G3697" i="38"/>
  <c r="V129" i="20"/>
  <c r="R129" i="20"/>
  <c r="P129" i="20"/>
  <c r="N129" i="20"/>
  <c r="L129" i="20"/>
  <c r="J129" i="20"/>
  <c r="H129" i="20"/>
  <c r="F129" i="20"/>
  <c r="G3696" i="38" a="1"/>
  <c r="G3696" i="38"/>
  <c r="V128" i="20"/>
  <c r="R128" i="20"/>
  <c r="P128" i="20"/>
  <c r="N128" i="20"/>
  <c r="L128" i="20"/>
  <c r="J128" i="20"/>
  <c r="H128" i="20"/>
  <c r="F128" i="20"/>
  <c r="G3695" i="38" a="1"/>
  <c r="G3695" i="38"/>
  <c r="V127" i="20"/>
  <c r="R127" i="20"/>
  <c r="P127" i="20"/>
  <c r="N127" i="20"/>
  <c r="L127" i="20"/>
  <c r="J127" i="20"/>
  <c r="H127" i="20"/>
  <c r="F127" i="20"/>
  <c r="G3694" i="38" a="1"/>
  <c r="G3694" i="38"/>
  <c r="V126" i="20"/>
  <c r="R126" i="20"/>
  <c r="P126" i="20"/>
  <c r="N126" i="20"/>
  <c r="L126" i="20"/>
  <c r="J126" i="20"/>
  <c r="H126" i="20"/>
  <c r="F126" i="20"/>
  <c r="G3693" i="38" a="1"/>
  <c r="G3693" i="38"/>
  <c r="V125" i="20"/>
  <c r="R125" i="20"/>
  <c r="P125" i="20"/>
  <c r="N125" i="20"/>
  <c r="L125" i="20"/>
  <c r="J125" i="20"/>
  <c r="H125" i="20"/>
  <c r="F125" i="20"/>
  <c r="G3692" i="38" a="1"/>
  <c r="G3692" i="38"/>
  <c r="V124" i="20"/>
  <c r="R124" i="20"/>
  <c r="P124" i="20"/>
  <c r="N124" i="20"/>
  <c r="L124" i="20"/>
  <c r="J124" i="20"/>
  <c r="H124" i="20"/>
  <c r="F124" i="20"/>
  <c r="G3691" i="38" a="1"/>
  <c r="G3691" i="38"/>
  <c r="V123" i="20"/>
  <c r="R123" i="20"/>
  <c r="P123" i="20"/>
  <c r="N123" i="20"/>
  <c r="L123" i="20"/>
  <c r="J123" i="20"/>
  <c r="H123" i="20"/>
  <c r="F123" i="20"/>
  <c r="G3690" i="38" a="1"/>
  <c r="G3690" i="38"/>
  <c r="V122" i="20"/>
  <c r="R122" i="20"/>
  <c r="P122" i="20"/>
  <c r="N122" i="20"/>
  <c r="L122" i="20"/>
  <c r="J122" i="20"/>
  <c r="H122" i="20"/>
  <c r="F122" i="20"/>
  <c r="G3689" i="38" a="1"/>
  <c r="G3689" i="38"/>
  <c r="V121" i="20"/>
  <c r="R121" i="20"/>
  <c r="P121" i="20"/>
  <c r="N121" i="20"/>
  <c r="L121" i="20"/>
  <c r="J121" i="20"/>
  <c r="H121" i="20"/>
  <c r="F121" i="20"/>
  <c r="G3688" i="38" a="1"/>
  <c r="G3688" i="38"/>
  <c r="V120" i="20"/>
  <c r="R120" i="20"/>
  <c r="P120" i="20"/>
  <c r="N120" i="20"/>
  <c r="L120" i="20"/>
  <c r="J120" i="20"/>
  <c r="H120" i="20"/>
  <c r="F120" i="20"/>
  <c r="G3687" i="38" a="1"/>
  <c r="G3687" i="38"/>
  <c r="V119" i="20"/>
  <c r="R119" i="20"/>
  <c r="P119" i="20"/>
  <c r="N119" i="20"/>
  <c r="L119" i="20"/>
  <c r="J119" i="20"/>
  <c r="H119" i="20"/>
  <c r="F119" i="20"/>
  <c r="G3686" i="38" a="1"/>
  <c r="G3686" i="38"/>
  <c r="V118" i="20"/>
  <c r="R118" i="20"/>
  <c r="P118" i="20"/>
  <c r="N118" i="20"/>
  <c r="L118" i="20"/>
  <c r="J118" i="20"/>
  <c r="H118" i="20"/>
  <c r="F118" i="20"/>
  <c r="G3685" i="38" a="1"/>
  <c r="G3685" i="38"/>
  <c r="V117" i="20"/>
  <c r="R117" i="20"/>
  <c r="P117" i="20"/>
  <c r="N117" i="20"/>
  <c r="L117" i="20"/>
  <c r="J117" i="20"/>
  <c r="H117" i="20"/>
  <c r="F117" i="20"/>
  <c r="G3684" i="38" a="1"/>
  <c r="G3684" i="38"/>
  <c r="V116" i="20"/>
  <c r="R116" i="20"/>
  <c r="P116" i="20"/>
  <c r="N116" i="20"/>
  <c r="L116" i="20"/>
  <c r="J116" i="20"/>
  <c r="H116" i="20"/>
  <c r="F116" i="20"/>
  <c r="G3683" i="38" a="1"/>
  <c r="G3683" i="38"/>
  <c r="V115" i="20"/>
  <c r="R115" i="20"/>
  <c r="P115" i="20"/>
  <c r="N115" i="20"/>
  <c r="L115" i="20"/>
  <c r="J115" i="20"/>
  <c r="H115" i="20"/>
  <c r="F115" i="20"/>
  <c r="G3682" i="38" a="1"/>
  <c r="G3682" i="38"/>
  <c r="V114" i="20"/>
  <c r="R114" i="20"/>
  <c r="P114" i="20"/>
  <c r="N114" i="20"/>
  <c r="L114" i="20"/>
  <c r="J114" i="20"/>
  <c r="H114" i="20"/>
  <c r="F114" i="20"/>
  <c r="G3681" i="38" a="1"/>
  <c r="G3681" i="38"/>
  <c r="V113" i="20"/>
  <c r="R113" i="20"/>
  <c r="P113" i="20"/>
  <c r="N113" i="20"/>
  <c r="L113" i="20"/>
  <c r="J113" i="20"/>
  <c r="H113" i="20"/>
  <c r="F113" i="20"/>
  <c r="G3680" i="38" a="1"/>
  <c r="G3680" i="38"/>
  <c r="V112" i="20"/>
  <c r="R112" i="20"/>
  <c r="P112" i="20"/>
  <c r="N112" i="20"/>
  <c r="L112" i="20"/>
  <c r="J112" i="20"/>
  <c r="H112" i="20"/>
  <c r="F112" i="20"/>
  <c r="G3679" i="38" a="1"/>
  <c r="G3679" i="38"/>
  <c r="V111" i="20"/>
  <c r="R111" i="20"/>
  <c r="P111" i="20"/>
  <c r="N111" i="20"/>
  <c r="L111" i="20"/>
  <c r="J111" i="20"/>
  <c r="H111" i="20"/>
  <c r="F111" i="20"/>
  <c r="G3678" i="38" a="1"/>
  <c r="G3678" i="38"/>
  <c r="V110" i="20"/>
  <c r="R110" i="20"/>
  <c r="P110" i="20"/>
  <c r="N110" i="20"/>
  <c r="L110" i="20"/>
  <c r="J110" i="20"/>
  <c r="H110" i="20"/>
  <c r="F110" i="20"/>
  <c r="G3677" i="38" a="1"/>
  <c r="G3677" i="38"/>
  <c r="V109" i="20"/>
  <c r="R109" i="20"/>
  <c r="P109" i="20"/>
  <c r="N109" i="20"/>
  <c r="L109" i="20"/>
  <c r="J109" i="20"/>
  <c r="H109" i="20"/>
  <c r="F109" i="20"/>
  <c r="G3676" i="38" a="1"/>
  <c r="G3676" i="38"/>
  <c r="V108" i="20"/>
  <c r="R108" i="20"/>
  <c r="P108" i="20"/>
  <c r="N108" i="20"/>
  <c r="L108" i="20"/>
  <c r="J108" i="20"/>
  <c r="H108" i="20"/>
  <c r="F108" i="20"/>
  <c r="G3675" i="38" a="1"/>
  <c r="G3675" i="38"/>
  <c r="V107" i="20"/>
  <c r="R107" i="20"/>
  <c r="P107" i="20"/>
  <c r="N107" i="20"/>
  <c r="L107" i="20"/>
  <c r="J107" i="20"/>
  <c r="H107" i="20"/>
  <c r="F107" i="20"/>
  <c r="G3674" i="38" a="1"/>
  <c r="G3674" i="38"/>
  <c r="V106" i="20"/>
  <c r="R106" i="20"/>
  <c r="P106" i="20"/>
  <c r="N106" i="20"/>
  <c r="L106" i="20"/>
  <c r="J106" i="20"/>
  <c r="H106" i="20"/>
  <c r="F106" i="20"/>
  <c r="G3673" i="38" a="1"/>
  <c r="G3673" i="38"/>
  <c r="V105" i="20"/>
  <c r="R105" i="20"/>
  <c r="P105" i="20"/>
  <c r="N105" i="20"/>
  <c r="L105" i="20"/>
  <c r="J105" i="20"/>
  <c r="H105" i="20"/>
  <c r="F105" i="20"/>
  <c r="G3672" i="38" a="1"/>
  <c r="G3672" i="38"/>
  <c r="V104" i="20"/>
  <c r="R104" i="20"/>
  <c r="P104" i="20"/>
  <c r="N104" i="20"/>
  <c r="L104" i="20"/>
  <c r="J104" i="20"/>
  <c r="H104" i="20"/>
  <c r="F104" i="20"/>
  <c r="G3671" i="38" a="1"/>
  <c r="G3671" i="38"/>
  <c r="V103" i="20"/>
  <c r="R103" i="20"/>
  <c r="P103" i="20"/>
  <c r="N103" i="20"/>
  <c r="L103" i="20"/>
  <c r="J103" i="20"/>
  <c r="H103" i="20"/>
  <c r="F103" i="20"/>
  <c r="G3670" i="38" a="1"/>
  <c r="G3670" i="38"/>
  <c r="V102" i="20"/>
  <c r="R102" i="20"/>
  <c r="P102" i="20"/>
  <c r="N102" i="20"/>
  <c r="L102" i="20"/>
  <c r="J102" i="20"/>
  <c r="H102" i="20"/>
  <c r="F102" i="20"/>
  <c r="G3669" i="38" a="1"/>
  <c r="G3669" i="38"/>
  <c r="V101" i="20"/>
  <c r="R101" i="20"/>
  <c r="P101" i="20"/>
  <c r="N101" i="20"/>
  <c r="L101" i="20"/>
  <c r="J101" i="20"/>
  <c r="H101" i="20"/>
  <c r="F101" i="20"/>
  <c r="G3668" i="38" a="1"/>
  <c r="G3668" i="38"/>
  <c r="V100" i="20"/>
  <c r="R100" i="20"/>
  <c r="P100" i="20"/>
  <c r="N100" i="20"/>
  <c r="L100" i="20"/>
  <c r="J100" i="20"/>
  <c r="H100" i="20"/>
  <c r="F100" i="20"/>
  <c r="G3667" i="38" a="1"/>
  <c r="G3667" i="38"/>
  <c r="V99" i="20"/>
  <c r="R99" i="20"/>
  <c r="P99" i="20"/>
  <c r="N99" i="20"/>
  <c r="L99" i="20"/>
  <c r="J99" i="20"/>
  <c r="H99" i="20"/>
  <c r="F99" i="20"/>
  <c r="G3666" i="38" a="1"/>
  <c r="G3666" i="38"/>
  <c r="V98" i="20"/>
  <c r="R98" i="20"/>
  <c r="P98" i="20"/>
  <c r="N98" i="20"/>
  <c r="L98" i="20"/>
  <c r="J98" i="20"/>
  <c r="H98" i="20"/>
  <c r="F98" i="20"/>
  <c r="G3665" i="38" a="1"/>
  <c r="G3665" i="38"/>
  <c r="V97" i="20"/>
  <c r="R97" i="20"/>
  <c r="P97" i="20"/>
  <c r="N97" i="20"/>
  <c r="L97" i="20"/>
  <c r="J97" i="20"/>
  <c r="H97" i="20"/>
  <c r="F97" i="20"/>
  <c r="G3664" i="38" a="1"/>
  <c r="G3664" i="38"/>
  <c r="V96" i="20"/>
  <c r="R96" i="20"/>
  <c r="P96" i="20"/>
  <c r="N96" i="20"/>
  <c r="L96" i="20"/>
  <c r="J96" i="20"/>
  <c r="H96" i="20"/>
  <c r="F96" i="20"/>
  <c r="G3663" i="38" a="1"/>
  <c r="G3663" i="38"/>
  <c r="V95" i="20"/>
  <c r="R95" i="20"/>
  <c r="P95" i="20"/>
  <c r="N95" i="20"/>
  <c r="L95" i="20"/>
  <c r="J95" i="20"/>
  <c r="H95" i="20"/>
  <c r="F95" i="20"/>
  <c r="G3662" i="38" a="1"/>
  <c r="G3662" i="38"/>
  <c r="V94" i="20"/>
  <c r="R94" i="20"/>
  <c r="P94" i="20"/>
  <c r="N94" i="20"/>
  <c r="L94" i="20"/>
  <c r="J94" i="20"/>
  <c r="H94" i="20"/>
  <c r="F94" i="20"/>
  <c r="G3661" i="38" a="1"/>
  <c r="G3661" i="38"/>
  <c r="V93" i="20"/>
  <c r="R93" i="20"/>
  <c r="P93" i="20"/>
  <c r="N93" i="20"/>
  <c r="L93" i="20"/>
  <c r="J93" i="20"/>
  <c r="H93" i="20"/>
  <c r="F93" i="20"/>
  <c r="G3660" i="38" a="1"/>
  <c r="G3660" i="38"/>
  <c r="V92" i="20"/>
  <c r="R92" i="20"/>
  <c r="P92" i="20"/>
  <c r="N92" i="20"/>
  <c r="L92" i="20"/>
  <c r="J92" i="20"/>
  <c r="H92" i="20"/>
  <c r="F92" i="20"/>
  <c r="G3659" i="38" a="1"/>
  <c r="G3659" i="38"/>
  <c r="V91" i="20"/>
  <c r="R91" i="20"/>
  <c r="P91" i="20"/>
  <c r="N91" i="20"/>
  <c r="L91" i="20"/>
  <c r="J91" i="20"/>
  <c r="H91" i="20"/>
  <c r="F91" i="20"/>
  <c r="G3658" i="38" a="1"/>
  <c r="G3658" i="38"/>
  <c r="V90" i="20"/>
  <c r="R90" i="20"/>
  <c r="P90" i="20"/>
  <c r="N90" i="20"/>
  <c r="L90" i="20"/>
  <c r="J90" i="20"/>
  <c r="H90" i="20"/>
  <c r="F90" i="20"/>
  <c r="G3657" i="38" a="1"/>
  <c r="G3657" i="38"/>
  <c r="V89" i="20"/>
  <c r="R89" i="20"/>
  <c r="P89" i="20"/>
  <c r="N89" i="20"/>
  <c r="L89" i="20"/>
  <c r="J89" i="20"/>
  <c r="H89" i="20"/>
  <c r="F89" i="20"/>
  <c r="G3656" i="38" a="1"/>
  <c r="G3656" i="38"/>
  <c r="V88" i="20"/>
  <c r="R88" i="20"/>
  <c r="P88" i="20"/>
  <c r="N88" i="20"/>
  <c r="L88" i="20"/>
  <c r="J88" i="20"/>
  <c r="H88" i="20"/>
  <c r="F88" i="20"/>
  <c r="G3655" i="38" a="1"/>
  <c r="G3655" i="38"/>
  <c r="V87" i="20"/>
  <c r="R87" i="20"/>
  <c r="P87" i="20"/>
  <c r="N87" i="20"/>
  <c r="L87" i="20"/>
  <c r="J87" i="20"/>
  <c r="H87" i="20"/>
  <c r="F87" i="20"/>
  <c r="G3654" i="38" a="1"/>
  <c r="G3654" i="38"/>
  <c r="V86" i="20"/>
  <c r="R86" i="20"/>
  <c r="P86" i="20"/>
  <c r="N86" i="20"/>
  <c r="L86" i="20"/>
  <c r="J86" i="20"/>
  <c r="H86" i="20"/>
  <c r="F86" i="20"/>
  <c r="G3653" i="38" a="1"/>
  <c r="G3653" i="38"/>
  <c r="V85" i="20"/>
  <c r="R85" i="20"/>
  <c r="P85" i="20"/>
  <c r="N85" i="20"/>
  <c r="L85" i="20"/>
  <c r="J85" i="20"/>
  <c r="H85" i="20"/>
  <c r="F85" i="20"/>
  <c r="G3652" i="38" a="1"/>
  <c r="G3652" i="38"/>
  <c r="V84" i="20"/>
  <c r="R84" i="20"/>
  <c r="P84" i="20"/>
  <c r="N84" i="20"/>
  <c r="L84" i="20"/>
  <c r="J84" i="20"/>
  <c r="H84" i="20"/>
  <c r="F84" i="20"/>
  <c r="G3651" i="38" a="1"/>
  <c r="G3651" i="38"/>
  <c r="V83" i="20"/>
  <c r="R83" i="20"/>
  <c r="P83" i="20"/>
  <c r="N83" i="20"/>
  <c r="L83" i="20"/>
  <c r="J83" i="20"/>
  <c r="H83" i="20"/>
  <c r="F83" i="20"/>
  <c r="G3650" i="38" a="1"/>
  <c r="G3650" i="38"/>
  <c r="V82" i="20"/>
  <c r="R82" i="20"/>
  <c r="P82" i="20"/>
  <c r="N82" i="20"/>
  <c r="L82" i="20"/>
  <c r="J82" i="20"/>
  <c r="H82" i="20"/>
  <c r="F82" i="20"/>
  <c r="G3649" i="38" a="1"/>
  <c r="G3649" i="38"/>
  <c r="V81" i="20"/>
  <c r="R81" i="20"/>
  <c r="P81" i="20"/>
  <c r="N81" i="20"/>
  <c r="L81" i="20"/>
  <c r="J81" i="20"/>
  <c r="H81" i="20"/>
  <c r="F81" i="20"/>
  <c r="G3648" i="38" a="1"/>
  <c r="G3648" i="38"/>
  <c r="V80" i="20"/>
  <c r="R80" i="20"/>
  <c r="P80" i="20"/>
  <c r="N80" i="20"/>
  <c r="L80" i="20"/>
  <c r="J80" i="20"/>
  <c r="H80" i="20"/>
  <c r="F80" i="20"/>
  <c r="G3647" i="38" a="1"/>
  <c r="G3647" i="38"/>
  <c r="V79" i="20"/>
  <c r="R79" i="20"/>
  <c r="P79" i="20"/>
  <c r="N79" i="20"/>
  <c r="L79" i="20"/>
  <c r="J79" i="20"/>
  <c r="H79" i="20"/>
  <c r="F79" i="20"/>
  <c r="G3646" i="38" a="1"/>
  <c r="G3646" i="38"/>
  <c r="V78" i="20"/>
  <c r="R78" i="20"/>
  <c r="P78" i="20"/>
  <c r="N78" i="20"/>
  <c r="L78" i="20"/>
  <c r="J78" i="20"/>
  <c r="H78" i="20"/>
  <c r="F78" i="20"/>
  <c r="G3645" i="38" a="1"/>
  <c r="G3645" i="38"/>
  <c r="V77" i="20"/>
  <c r="R77" i="20"/>
  <c r="P77" i="20"/>
  <c r="N77" i="20"/>
  <c r="L77" i="20"/>
  <c r="J77" i="20"/>
  <c r="H77" i="20"/>
  <c r="F77" i="20"/>
  <c r="G3644" i="38" a="1"/>
  <c r="G3644" i="38"/>
  <c r="V76" i="20"/>
  <c r="R76" i="20"/>
  <c r="P76" i="20"/>
  <c r="N76" i="20"/>
  <c r="L76" i="20"/>
  <c r="J76" i="20"/>
  <c r="H76" i="20"/>
  <c r="F76" i="20"/>
  <c r="G3643" i="38" a="1"/>
  <c r="G3643" i="38"/>
  <c r="V75" i="20"/>
  <c r="R75" i="20"/>
  <c r="P75" i="20"/>
  <c r="N75" i="20"/>
  <c r="L75" i="20"/>
  <c r="J75" i="20"/>
  <c r="H75" i="20"/>
  <c r="F75" i="20"/>
  <c r="G3642" i="38" a="1"/>
  <c r="G3642" i="38"/>
  <c r="V74" i="20"/>
  <c r="R74" i="20"/>
  <c r="P74" i="20"/>
  <c r="N74" i="20"/>
  <c r="L74" i="20"/>
  <c r="J74" i="20"/>
  <c r="H74" i="20"/>
  <c r="F74" i="20"/>
  <c r="G3641" i="38" a="1"/>
  <c r="G3641" i="38"/>
  <c r="V73" i="20"/>
  <c r="R73" i="20"/>
  <c r="P73" i="20"/>
  <c r="N73" i="20"/>
  <c r="L73" i="20"/>
  <c r="J73" i="20"/>
  <c r="H73" i="20"/>
  <c r="F73" i="20"/>
  <c r="G3640" i="38" a="1"/>
  <c r="G3640" i="38"/>
  <c r="V72" i="20"/>
  <c r="R72" i="20"/>
  <c r="P72" i="20"/>
  <c r="N72" i="20"/>
  <c r="L72" i="20"/>
  <c r="J72" i="20"/>
  <c r="H72" i="20"/>
  <c r="F72" i="20"/>
  <c r="G3639" i="38" a="1"/>
  <c r="G3639" i="38"/>
  <c r="V71" i="20"/>
  <c r="R71" i="20"/>
  <c r="P71" i="20"/>
  <c r="N71" i="20"/>
  <c r="L71" i="20"/>
  <c r="J71" i="20"/>
  <c r="H71" i="20"/>
  <c r="F71" i="20"/>
  <c r="G3638" i="38" a="1"/>
  <c r="G3638" i="38"/>
  <c r="V70" i="20"/>
  <c r="R70" i="20"/>
  <c r="P70" i="20"/>
  <c r="N70" i="20"/>
  <c r="L70" i="20"/>
  <c r="J70" i="20"/>
  <c r="H70" i="20"/>
  <c r="F70" i="20"/>
  <c r="G3637" i="38" a="1"/>
  <c r="G3637" i="38"/>
  <c r="V69" i="20"/>
  <c r="R69" i="20"/>
  <c r="P69" i="20"/>
  <c r="N69" i="20"/>
  <c r="L69" i="20"/>
  <c r="J69" i="20"/>
  <c r="H69" i="20"/>
  <c r="F69" i="20"/>
  <c r="G3636" i="38" a="1"/>
  <c r="G3636" i="38"/>
  <c r="V68" i="20"/>
  <c r="R68" i="20"/>
  <c r="P68" i="20"/>
  <c r="N68" i="20"/>
  <c r="L68" i="20"/>
  <c r="J68" i="20"/>
  <c r="H68" i="20"/>
  <c r="F68" i="20"/>
  <c r="G3635" i="38" a="1"/>
  <c r="G3635" i="38"/>
  <c r="V67" i="20"/>
  <c r="R67" i="20"/>
  <c r="P67" i="20"/>
  <c r="N67" i="20"/>
  <c r="L67" i="20"/>
  <c r="J67" i="20"/>
  <c r="H67" i="20"/>
  <c r="F67" i="20"/>
  <c r="G3634" i="38" a="1"/>
  <c r="G3634" i="38"/>
  <c r="V66" i="20"/>
  <c r="R66" i="20"/>
  <c r="P66" i="20"/>
  <c r="N66" i="20"/>
  <c r="L66" i="20"/>
  <c r="J66" i="20"/>
  <c r="H66" i="20"/>
  <c r="F66" i="20"/>
  <c r="G3633" i="38" a="1"/>
  <c r="G3633" i="38"/>
  <c r="V65" i="20"/>
  <c r="R65" i="20"/>
  <c r="P65" i="20"/>
  <c r="N65" i="20"/>
  <c r="L65" i="20"/>
  <c r="J65" i="20"/>
  <c r="H65" i="20"/>
  <c r="F65" i="20"/>
  <c r="G3632" i="38" a="1"/>
  <c r="G3632" i="38"/>
  <c r="V64" i="20"/>
  <c r="R64" i="20"/>
  <c r="P64" i="20"/>
  <c r="N64" i="20"/>
  <c r="L64" i="20"/>
  <c r="J64" i="20"/>
  <c r="H64" i="20"/>
  <c r="F64" i="20"/>
  <c r="G3631" i="38" a="1"/>
  <c r="G3631" i="38"/>
  <c r="V63" i="20"/>
  <c r="R63" i="20"/>
  <c r="P63" i="20"/>
  <c r="N63" i="20"/>
  <c r="L63" i="20"/>
  <c r="J63" i="20"/>
  <c r="H63" i="20"/>
  <c r="F63" i="20"/>
  <c r="G3630" i="38" a="1"/>
  <c r="G3630" i="38"/>
  <c r="V62" i="20"/>
  <c r="R62" i="20"/>
  <c r="P62" i="20"/>
  <c r="N62" i="20"/>
  <c r="L62" i="20"/>
  <c r="J62" i="20"/>
  <c r="H62" i="20"/>
  <c r="F62" i="20"/>
  <c r="G3629" i="38" a="1"/>
  <c r="G3629" i="38"/>
  <c r="V61" i="20"/>
  <c r="R61" i="20"/>
  <c r="P61" i="20"/>
  <c r="N61" i="20"/>
  <c r="L61" i="20"/>
  <c r="J61" i="20"/>
  <c r="H61" i="20"/>
  <c r="F61" i="20"/>
  <c r="G3628" i="38" a="1"/>
  <c r="G3628" i="38"/>
  <c r="V60" i="20"/>
  <c r="R60" i="20"/>
  <c r="P60" i="20"/>
  <c r="N60" i="20"/>
  <c r="L60" i="20"/>
  <c r="J60" i="20"/>
  <c r="H60" i="20"/>
  <c r="F60" i="20"/>
  <c r="G3627" i="38" a="1"/>
  <c r="G3627" i="38"/>
  <c r="V59" i="20"/>
  <c r="R59" i="20"/>
  <c r="P59" i="20"/>
  <c r="N59" i="20"/>
  <c r="L59" i="20"/>
  <c r="J59" i="20"/>
  <c r="H59" i="20"/>
  <c r="F59" i="20"/>
  <c r="G3626" i="38" a="1"/>
  <c r="G3626" i="38"/>
  <c r="V58" i="20"/>
  <c r="R58" i="20"/>
  <c r="P58" i="20"/>
  <c r="N58" i="20"/>
  <c r="L58" i="20"/>
  <c r="J58" i="20"/>
  <c r="H58" i="20"/>
  <c r="F58" i="20"/>
  <c r="G3625" i="38" a="1"/>
  <c r="G3625" i="38"/>
  <c r="V57" i="20"/>
  <c r="R57" i="20"/>
  <c r="P57" i="20"/>
  <c r="N57" i="20"/>
  <c r="L57" i="20"/>
  <c r="J57" i="20"/>
  <c r="H57" i="20"/>
  <c r="F57" i="20"/>
  <c r="G3624" i="38" a="1"/>
  <c r="G3624" i="38"/>
  <c r="V56" i="20"/>
  <c r="R56" i="20"/>
  <c r="P56" i="20"/>
  <c r="N56" i="20"/>
  <c r="L56" i="20"/>
  <c r="J56" i="20"/>
  <c r="H56" i="20"/>
  <c r="F56" i="20"/>
  <c r="G3623" i="38" a="1"/>
  <c r="G3623" i="38"/>
  <c r="V55" i="20"/>
  <c r="R55" i="20"/>
  <c r="P55" i="20"/>
  <c r="N55" i="20"/>
  <c r="L55" i="20"/>
  <c r="J55" i="20"/>
  <c r="H55" i="20"/>
  <c r="F55" i="20"/>
  <c r="G3622" i="38" a="1"/>
  <c r="G3622" i="38"/>
  <c r="V54" i="20"/>
  <c r="R54" i="20"/>
  <c r="P54" i="20"/>
  <c r="N54" i="20"/>
  <c r="L54" i="20"/>
  <c r="J54" i="20"/>
  <c r="H54" i="20"/>
  <c r="F54" i="20"/>
  <c r="G3621" i="38" a="1"/>
  <c r="G3621" i="38"/>
  <c r="V53" i="20"/>
  <c r="R53" i="20"/>
  <c r="P53" i="20"/>
  <c r="N53" i="20"/>
  <c r="L53" i="20"/>
  <c r="J53" i="20"/>
  <c r="H53" i="20"/>
  <c r="F53" i="20"/>
  <c r="G3620" i="38" a="1"/>
  <c r="G3620" i="38"/>
  <c r="V52" i="20"/>
  <c r="R52" i="20"/>
  <c r="P52" i="20"/>
  <c r="N52" i="20"/>
  <c r="L52" i="20"/>
  <c r="J52" i="20"/>
  <c r="H52" i="20"/>
  <c r="F52" i="20"/>
  <c r="G3619" i="38" a="1"/>
  <c r="G3619" i="38"/>
  <c r="V51" i="20"/>
  <c r="R51" i="20"/>
  <c r="P51" i="20"/>
  <c r="N51" i="20"/>
  <c r="L51" i="20"/>
  <c r="J51" i="20"/>
  <c r="H51" i="20"/>
  <c r="F51" i="20"/>
  <c r="G3618" i="38" a="1"/>
  <c r="G3618" i="38"/>
  <c r="V50" i="20"/>
  <c r="R50" i="20"/>
  <c r="P50" i="20"/>
  <c r="N50" i="20"/>
  <c r="L50" i="20"/>
  <c r="J50" i="20"/>
  <c r="H50" i="20"/>
  <c r="F50" i="20"/>
  <c r="G3617" i="38" a="1"/>
  <c r="G3617" i="38"/>
  <c r="V49" i="20"/>
  <c r="R49" i="20"/>
  <c r="P49" i="20"/>
  <c r="N49" i="20"/>
  <c r="L49" i="20"/>
  <c r="J49" i="20"/>
  <c r="H49" i="20"/>
  <c r="F49" i="20"/>
  <c r="G3616" i="38" a="1"/>
  <c r="G3616" i="38"/>
  <c r="V48" i="20"/>
  <c r="R48" i="20"/>
  <c r="P48" i="20"/>
  <c r="N48" i="20"/>
  <c r="L48" i="20"/>
  <c r="J48" i="20"/>
  <c r="H48" i="20"/>
  <c r="F48" i="20"/>
  <c r="G3615" i="38" a="1"/>
  <c r="G3615" i="38"/>
  <c r="V47" i="20"/>
  <c r="R47" i="20"/>
  <c r="P47" i="20"/>
  <c r="N47" i="20"/>
  <c r="L47" i="20"/>
  <c r="J47" i="20"/>
  <c r="H47" i="20"/>
  <c r="F47" i="20"/>
  <c r="G3614" i="38" a="1"/>
  <c r="G3614" i="38"/>
  <c r="V46" i="20"/>
  <c r="R46" i="20"/>
  <c r="P46" i="20"/>
  <c r="N46" i="20"/>
  <c r="L46" i="20"/>
  <c r="J46" i="20"/>
  <c r="H46" i="20"/>
  <c r="F46" i="20"/>
  <c r="G3613" i="38" a="1"/>
  <c r="G3613" i="38"/>
  <c r="V45" i="20"/>
  <c r="R45" i="20"/>
  <c r="P45" i="20"/>
  <c r="N45" i="20"/>
  <c r="L45" i="20"/>
  <c r="J45" i="20"/>
  <c r="H45" i="20"/>
  <c r="F45" i="20"/>
  <c r="G3612" i="38" a="1"/>
  <c r="G3612" i="38"/>
  <c r="V44" i="20"/>
  <c r="R44" i="20"/>
  <c r="P44" i="20"/>
  <c r="N44" i="20"/>
  <c r="L44" i="20"/>
  <c r="J44" i="20"/>
  <c r="H44" i="20"/>
  <c r="F44" i="20"/>
  <c r="G3611" i="38" a="1"/>
  <c r="G3611" i="38"/>
  <c r="V43" i="20"/>
  <c r="R43" i="20"/>
  <c r="P43" i="20"/>
  <c r="N43" i="20"/>
  <c r="L43" i="20"/>
  <c r="J43" i="20"/>
  <c r="H43" i="20"/>
  <c r="F43" i="20"/>
  <c r="G3610" i="38" a="1"/>
  <c r="G3610" i="38"/>
  <c r="V42" i="20"/>
  <c r="R42" i="20"/>
  <c r="P42" i="20"/>
  <c r="N42" i="20"/>
  <c r="L42" i="20"/>
  <c r="J42" i="20"/>
  <c r="H42" i="20"/>
  <c r="F42" i="20"/>
  <c r="G3609" i="38" a="1"/>
  <c r="G3609" i="38"/>
  <c r="V41" i="20"/>
  <c r="R41" i="20"/>
  <c r="P41" i="20"/>
  <c r="N41" i="20"/>
  <c r="L41" i="20"/>
  <c r="J41" i="20"/>
  <c r="H41" i="20"/>
  <c r="F41" i="20"/>
  <c r="G3608" i="38" a="1"/>
  <c r="G3608" i="38"/>
  <c r="V40" i="20"/>
  <c r="R40" i="20"/>
  <c r="P40" i="20"/>
  <c r="N40" i="20"/>
  <c r="L40" i="20"/>
  <c r="J40" i="20"/>
  <c r="H40" i="20"/>
  <c r="F40" i="20"/>
  <c r="G3607" i="38" a="1"/>
  <c r="G3607" i="38"/>
  <c r="V39" i="20"/>
  <c r="R39" i="20"/>
  <c r="P39" i="20"/>
  <c r="N39" i="20"/>
  <c r="L39" i="20"/>
  <c r="J39" i="20"/>
  <c r="H39" i="20"/>
  <c r="F39" i="20"/>
  <c r="G3606" i="38" a="1"/>
  <c r="G3606" i="38"/>
  <c r="V38" i="20"/>
  <c r="R38" i="20"/>
  <c r="P38" i="20"/>
  <c r="N38" i="20"/>
  <c r="L38" i="20"/>
  <c r="J38" i="20"/>
  <c r="H38" i="20"/>
  <c r="F38" i="20"/>
  <c r="G3605" i="38" a="1"/>
  <c r="G3605" i="38"/>
  <c r="V37" i="20"/>
  <c r="R37" i="20"/>
  <c r="P37" i="20"/>
  <c r="N37" i="20"/>
  <c r="L37" i="20"/>
  <c r="J37" i="20"/>
  <c r="H37" i="20"/>
  <c r="F37" i="20"/>
  <c r="G3604" i="38" a="1"/>
  <c r="G3604" i="38"/>
  <c r="V36" i="20"/>
  <c r="R36" i="20"/>
  <c r="P36" i="20"/>
  <c r="N36" i="20"/>
  <c r="L36" i="20"/>
  <c r="J36" i="20"/>
  <c r="H36" i="20"/>
  <c r="F36" i="20"/>
  <c r="G3603" i="38" a="1"/>
  <c r="G3603" i="38"/>
  <c r="V35" i="20"/>
  <c r="R35" i="20"/>
  <c r="P35" i="20"/>
  <c r="N35" i="20"/>
  <c r="L35" i="20"/>
  <c r="J35" i="20"/>
  <c r="H35" i="20"/>
  <c r="F35" i="20"/>
  <c r="G3602" i="38" a="1"/>
  <c r="G3602" i="38"/>
  <c r="V34" i="20"/>
  <c r="R34" i="20"/>
  <c r="P34" i="20"/>
  <c r="N34" i="20"/>
  <c r="L34" i="20"/>
  <c r="J34" i="20"/>
  <c r="H34" i="20"/>
  <c r="F34" i="20"/>
  <c r="G3601" i="38" a="1"/>
  <c r="G3601" i="38"/>
  <c r="V33" i="20"/>
  <c r="R33" i="20"/>
  <c r="P33" i="20"/>
  <c r="N33" i="20"/>
  <c r="L33" i="20"/>
  <c r="J33" i="20"/>
  <c r="H33" i="20"/>
  <c r="F33" i="20"/>
  <c r="G3600" i="38" a="1"/>
  <c r="G3600" i="38"/>
  <c r="V32" i="20"/>
  <c r="R32" i="20"/>
  <c r="P32" i="20"/>
  <c r="N32" i="20"/>
  <c r="L32" i="20"/>
  <c r="J32" i="20"/>
  <c r="H32" i="20"/>
  <c r="F32" i="20"/>
  <c r="G3599" i="38" a="1"/>
  <c r="G3599" i="38"/>
  <c r="V31" i="20"/>
  <c r="R31" i="20"/>
  <c r="P31" i="20"/>
  <c r="N31" i="20"/>
  <c r="L31" i="20"/>
  <c r="J31" i="20"/>
  <c r="H31" i="20"/>
  <c r="F31" i="20"/>
  <c r="G3598" i="38" a="1"/>
  <c r="G3598" i="38"/>
  <c r="V30" i="20"/>
  <c r="R30" i="20"/>
  <c r="P30" i="20"/>
  <c r="N30" i="20"/>
  <c r="L30" i="20"/>
  <c r="J30" i="20"/>
  <c r="H30" i="20"/>
  <c r="F30" i="20"/>
  <c r="G3597" i="38" a="1"/>
  <c r="G3597" i="38"/>
  <c r="V29" i="20"/>
  <c r="R29" i="20"/>
  <c r="P29" i="20"/>
  <c r="N29" i="20"/>
  <c r="L29" i="20"/>
  <c r="J29" i="20"/>
  <c r="H29" i="20"/>
  <c r="F29" i="20"/>
  <c r="G3596" i="38" a="1"/>
  <c r="G3596" i="38"/>
  <c r="V28" i="20"/>
  <c r="R28" i="20"/>
  <c r="P28" i="20"/>
  <c r="N28" i="20"/>
  <c r="L28" i="20"/>
  <c r="J28" i="20"/>
  <c r="H28" i="20"/>
  <c r="F28" i="20"/>
  <c r="G3595" i="38" a="1"/>
  <c r="G3595" i="38"/>
  <c r="V27" i="20"/>
  <c r="R27" i="20"/>
  <c r="P27" i="20"/>
  <c r="N27" i="20"/>
  <c r="L27" i="20"/>
  <c r="J27" i="20"/>
  <c r="H27" i="20"/>
  <c r="F27" i="20"/>
  <c r="G3594" i="38" a="1"/>
  <c r="G3594" i="38"/>
  <c r="V26" i="20"/>
  <c r="R26" i="20"/>
  <c r="P26" i="20"/>
  <c r="N26" i="20"/>
  <c r="L26" i="20"/>
  <c r="J26" i="20"/>
  <c r="H26" i="20"/>
  <c r="F26" i="20"/>
  <c r="G3593" i="38" a="1"/>
  <c r="G3593" i="38"/>
  <c r="V25" i="20"/>
  <c r="R25" i="20"/>
  <c r="P25" i="20"/>
  <c r="N25" i="20"/>
  <c r="L25" i="20"/>
  <c r="J25" i="20"/>
  <c r="H25" i="20"/>
  <c r="F25" i="20"/>
  <c r="G3592" i="38" a="1"/>
  <c r="G3592" i="38"/>
  <c r="V24" i="20"/>
  <c r="R24" i="20"/>
  <c r="P24" i="20"/>
  <c r="N24" i="20"/>
  <c r="L24" i="20"/>
  <c r="J24" i="20"/>
  <c r="H24" i="20"/>
  <c r="F24" i="20"/>
  <c r="G3591" i="38" a="1"/>
  <c r="G3591" i="38"/>
  <c r="V23" i="20"/>
  <c r="R23" i="20"/>
  <c r="P23" i="20"/>
  <c r="N23" i="20"/>
  <c r="L23" i="20"/>
  <c r="J23" i="20"/>
  <c r="H23" i="20"/>
  <c r="F23" i="20"/>
  <c r="G3590" i="38" a="1"/>
  <c r="G3590" i="38"/>
  <c r="V22" i="20"/>
  <c r="R22" i="20"/>
  <c r="P22" i="20"/>
  <c r="N22" i="20"/>
  <c r="L22" i="20"/>
  <c r="J22" i="20"/>
  <c r="H22" i="20"/>
  <c r="F22" i="20"/>
  <c r="G3589" i="38" a="1"/>
  <c r="G3589" i="38"/>
  <c r="V21" i="20"/>
  <c r="R21" i="20"/>
  <c r="P21" i="20"/>
  <c r="N21" i="20"/>
  <c r="L21" i="20"/>
  <c r="J21" i="20"/>
  <c r="H21" i="20"/>
  <c r="F21" i="20"/>
  <c r="G3588" i="38" a="1"/>
  <c r="G3588" i="38"/>
  <c r="V20" i="20"/>
  <c r="R20" i="20"/>
  <c r="P20" i="20"/>
  <c r="N20" i="20"/>
  <c r="L20" i="20"/>
  <c r="J20" i="20"/>
  <c r="H20" i="20"/>
  <c r="G3587" i="38" a="1"/>
  <c r="G3587" i="38"/>
  <c r="V19" i="20"/>
  <c r="R19" i="20"/>
  <c r="P19" i="20"/>
  <c r="N19" i="20"/>
  <c r="L19" i="20"/>
  <c r="J19" i="20"/>
  <c r="H19" i="20"/>
  <c r="F19" i="20"/>
  <c r="G3586" i="38" a="1"/>
  <c r="G3586" i="38"/>
  <c r="V18" i="20"/>
  <c r="R18" i="20"/>
  <c r="P18" i="20"/>
  <c r="N18" i="20"/>
  <c r="L18" i="20"/>
  <c r="J18" i="20"/>
  <c r="H18" i="20"/>
  <c r="G3585" i="38" a="1"/>
  <c r="G3585" i="38"/>
  <c r="V17" i="20"/>
  <c r="R17" i="20"/>
  <c r="P17" i="20"/>
  <c r="N17" i="20"/>
  <c r="L17" i="20"/>
  <c r="J17" i="20"/>
  <c r="H17" i="20"/>
  <c r="F17" i="20"/>
  <c r="G3584" i="38" a="1"/>
  <c r="G3584" i="38"/>
  <c r="V16" i="20"/>
  <c r="R16" i="20"/>
  <c r="P16" i="20"/>
  <c r="N16" i="20"/>
  <c r="L16" i="20"/>
  <c r="J16" i="20"/>
  <c r="H16" i="20"/>
  <c r="F16" i="20"/>
  <c r="G3583" i="38" a="1"/>
  <c r="G3583" i="38"/>
  <c r="V15" i="20"/>
  <c r="R15" i="20"/>
  <c r="P15" i="20"/>
  <c r="N15" i="20"/>
  <c r="L15" i="20"/>
  <c r="J15" i="20"/>
  <c r="H15" i="20"/>
  <c r="F15" i="20"/>
  <c r="G3582" i="38" a="1"/>
  <c r="G3582" i="38"/>
  <c r="V14" i="20"/>
  <c r="R14" i="20"/>
  <c r="P14" i="20"/>
  <c r="N14" i="20"/>
  <c r="L14" i="20"/>
  <c r="J14" i="20"/>
  <c r="H14" i="20"/>
  <c r="F14" i="20"/>
  <c r="G3581" i="38" a="1"/>
  <c r="G3581" i="38"/>
  <c r="V13" i="20"/>
  <c r="R13" i="20"/>
  <c r="P13" i="20"/>
  <c r="N13" i="20"/>
  <c r="L13" i="20"/>
  <c r="J13" i="20"/>
  <c r="H13" i="20"/>
  <c r="F13" i="20"/>
  <c r="G3580" i="38" a="1"/>
  <c r="G3580" i="38"/>
  <c r="V12" i="20"/>
  <c r="T12" i="20"/>
  <c r="R12" i="20"/>
  <c r="P12" i="20"/>
  <c r="N12" i="20"/>
  <c r="L12" i="20"/>
  <c r="J12" i="20"/>
  <c r="H12" i="20"/>
  <c r="G3579" i="38" a="1"/>
  <c r="G3579" i="38"/>
  <c r="V11" i="20"/>
  <c r="T11" i="20"/>
  <c r="R11" i="20"/>
  <c r="P11" i="20"/>
  <c r="N11" i="20"/>
  <c r="L11" i="20"/>
  <c r="J11" i="20"/>
  <c r="F11" i="20"/>
  <c r="V82" i="19"/>
  <c r="R82" i="19"/>
  <c r="P82" i="19"/>
  <c r="N82" i="19"/>
  <c r="L82" i="19"/>
  <c r="J82" i="19"/>
  <c r="H82" i="19"/>
  <c r="F82" i="19"/>
  <c r="G3576" i="38" a="1"/>
  <c r="G3576" i="38"/>
  <c r="H3576" i="38"/>
  <c r="V81" i="19"/>
  <c r="R81" i="19"/>
  <c r="P81" i="19"/>
  <c r="N81" i="19"/>
  <c r="L81" i="19"/>
  <c r="J81" i="19"/>
  <c r="H81" i="19"/>
  <c r="F81" i="19"/>
  <c r="V80" i="19"/>
  <c r="R80" i="19"/>
  <c r="P80" i="19"/>
  <c r="N80" i="19"/>
  <c r="L80" i="19"/>
  <c r="J80" i="19"/>
  <c r="H80" i="19"/>
  <c r="F80" i="19"/>
  <c r="V79" i="19"/>
  <c r="R79" i="19"/>
  <c r="P79" i="19"/>
  <c r="N79" i="19"/>
  <c r="L79" i="19"/>
  <c r="J79" i="19"/>
  <c r="H79" i="19"/>
  <c r="F79" i="19"/>
  <c r="G3573" i="38" a="1"/>
  <c r="G3573" i="38"/>
  <c r="H3573" i="38"/>
  <c r="V78" i="19"/>
  <c r="R78" i="19"/>
  <c r="P78" i="19"/>
  <c r="N78" i="19"/>
  <c r="L78" i="19"/>
  <c r="J78" i="19"/>
  <c r="H78" i="19"/>
  <c r="F78" i="19"/>
  <c r="V77" i="19"/>
  <c r="R77" i="19"/>
  <c r="P77" i="19"/>
  <c r="N77" i="19"/>
  <c r="L77" i="19"/>
  <c r="J77" i="19"/>
  <c r="H77" i="19"/>
  <c r="F77" i="19"/>
  <c r="V76" i="19"/>
  <c r="R76" i="19"/>
  <c r="P76" i="19"/>
  <c r="N76" i="19"/>
  <c r="L76" i="19"/>
  <c r="J76" i="19"/>
  <c r="H76" i="19"/>
  <c r="F76" i="19"/>
  <c r="V75" i="19"/>
  <c r="R75" i="19"/>
  <c r="P75" i="19"/>
  <c r="N75" i="19"/>
  <c r="L75" i="19"/>
  <c r="J75" i="19"/>
  <c r="H75" i="19"/>
  <c r="F75" i="19"/>
  <c r="G3569" i="38" a="1"/>
  <c r="G3569" i="38"/>
  <c r="H3569" i="38"/>
  <c r="V74" i="19"/>
  <c r="R74" i="19"/>
  <c r="P74" i="19"/>
  <c r="N74" i="19"/>
  <c r="L74" i="19"/>
  <c r="J74" i="19"/>
  <c r="H74" i="19"/>
  <c r="F74" i="19"/>
  <c r="V73" i="19"/>
  <c r="R73" i="19"/>
  <c r="P73" i="19"/>
  <c r="N73" i="19"/>
  <c r="L73" i="19"/>
  <c r="J73" i="19"/>
  <c r="H73" i="19"/>
  <c r="F73" i="19"/>
  <c r="V72" i="19"/>
  <c r="R72" i="19"/>
  <c r="P72" i="19"/>
  <c r="N72" i="19"/>
  <c r="L72" i="19"/>
  <c r="J72" i="19"/>
  <c r="H72" i="19"/>
  <c r="F72" i="19"/>
  <c r="G3566" i="38" a="1"/>
  <c r="G3566" i="38"/>
  <c r="H3566" i="38"/>
  <c r="V71" i="19"/>
  <c r="R71" i="19"/>
  <c r="P71" i="19"/>
  <c r="N71" i="19"/>
  <c r="L71" i="19"/>
  <c r="J71" i="19"/>
  <c r="H71" i="19"/>
  <c r="F71" i="19"/>
  <c r="V70" i="19"/>
  <c r="R70" i="19"/>
  <c r="P70" i="19"/>
  <c r="N70" i="19"/>
  <c r="L70" i="19"/>
  <c r="J70" i="19"/>
  <c r="H70" i="19"/>
  <c r="F70" i="19"/>
  <c r="V69" i="19"/>
  <c r="R69" i="19"/>
  <c r="P69" i="19"/>
  <c r="N69" i="19"/>
  <c r="L69" i="19"/>
  <c r="J69" i="19"/>
  <c r="H69" i="19"/>
  <c r="F69" i="19"/>
  <c r="V68" i="19"/>
  <c r="R68" i="19"/>
  <c r="P68" i="19"/>
  <c r="N68" i="19"/>
  <c r="L68" i="19"/>
  <c r="J68" i="19"/>
  <c r="H68" i="19"/>
  <c r="F68" i="19"/>
  <c r="G3562" i="38" a="1"/>
  <c r="G3562" i="38"/>
  <c r="H3562" i="38"/>
  <c r="V67" i="19"/>
  <c r="R67" i="19"/>
  <c r="P67" i="19"/>
  <c r="N67" i="19"/>
  <c r="L67" i="19"/>
  <c r="J67" i="19"/>
  <c r="H67" i="19"/>
  <c r="F67" i="19"/>
  <c r="V66" i="19"/>
  <c r="R66" i="19"/>
  <c r="P66" i="19"/>
  <c r="N66" i="19"/>
  <c r="L66" i="19"/>
  <c r="J66" i="19"/>
  <c r="H66" i="19"/>
  <c r="F66" i="19"/>
  <c r="V65" i="19"/>
  <c r="R65" i="19"/>
  <c r="P65" i="19"/>
  <c r="N65" i="19"/>
  <c r="L65" i="19"/>
  <c r="J65" i="19"/>
  <c r="H65" i="19"/>
  <c r="F65" i="19"/>
  <c r="G3559" i="38" a="1"/>
  <c r="G3559" i="38"/>
  <c r="H3559" i="38"/>
  <c r="V64" i="19"/>
  <c r="R64" i="19"/>
  <c r="P64" i="19"/>
  <c r="N64" i="19"/>
  <c r="L64" i="19"/>
  <c r="J64" i="19"/>
  <c r="H64" i="19"/>
  <c r="F64" i="19"/>
  <c r="V63" i="19"/>
  <c r="R63" i="19"/>
  <c r="P63" i="19"/>
  <c r="N63" i="19"/>
  <c r="L63" i="19"/>
  <c r="J63" i="19"/>
  <c r="H63" i="19"/>
  <c r="F63" i="19"/>
  <c r="V62" i="19"/>
  <c r="R62" i="19"/>
  <c r="P62" i="19"/>
  <c r="N62" i="19"/>
  <c r="L62" i="19"/>
  <c r="J62" i="19"/>
  <c r="H62" i="19"/>
  <c r="F62" i="19"/>
  <c r="V61" i="19"/>
  <c r="R61" i="19"/>
  <c r="P61" i="19"/>
  <c r="N61" i="19"/>
  <c r="L61" i="19"/>
  <c r="J61" i="19"/>
  <c r="H61" i="19"/>
  <c r="F61" i="19"/>
  <c r="G3555" i="38" a="1"/>
  <c r="G3555" i="38"/>
  <c r="H3555" i="38"/>
  <c r="V60" i="19"/>
  <c r="R60" i="19"/>
  <c r="P60" i="19"/>
  <c r="N60" i="19"/>
  <c r="L60" i="19"/>
  <c r="J60" i="19"/>
  <c r="H60" i="19"/>
  <c r="F60" i="19"/>
  <c r="V59" i="19"/>
  <c r="R59" i="19"/>
  <c r="P59" i="19"/>
  <c r="N59" i="19"/>
  <c r="L59" i="19"/>
  <c r="J59" i="19"/>
  <c r="H59" i="19"/>
  <c r="F59" i="19"/>
  <c r="V58" i="19"/>
  <c r="R58" i="19"/>
  <c r="P58" i="19"/>
  <c r="N58" i="19"/>
  <c r="L58" i="19"/>
  <c r="J58" i="19"/>
  <c r="H58" i="19"/>
  <c r="F58" i="19"/>
  <c r="G3552" i="38" a="1"/>
  <c r="G3552" i="38"/>
  <c r="H3552" i="38"/>
  <c r="V57" i="19"/>
  <c r="R57" i="19"/>
  <c r="P57" i="19"/>
  <c r="N57" i="19"/>
  <c r="L57" i="19"/>
  <c r="J57" i="19"/>
  <c r="H57" i="19"/>
  <c r="F57" i="19"/>
  <c r="V56" i="19"/>
  <c r="R56" i="19"/>
  <c r="P56" i="19"/>
  <c r="N56" i="19"/>
  <c r="L56" i="19"/>
  <c r="J56" i="19"/>
  <c r="H56" i="19"/>
  <c r="F56" i="19"/>
  <c r="V55" i="19"/>
  <c r="R55" i="19"/>
  <c r="P55" i="19"/>
  <c r="N55" i="19"/>
  <c r="L55" i="19"/>
  <c r="J55" i="19"/>
  <c r="H55" i="19"/>
  <c r="F55" i="19"/>
  <c r="V54" i="19"/>
  <c r="R54" i="19"/>
  <c r="P54" i="19"/>
  <c r="N54" i="19"/>
  <c r="L54" i="19"/>
  <c r="J54" i="19"/>
  <c r="H54" i="19"/>
  <c r="F54" i="19"/>
  <c r="G3548" i="38" a="1"/>
  <c r="G3548" i="38"/>
  <c r="H3548" i="38"/>
  <c r="V53" i="19"/>
  <c r="R53" i="19"/>
  <c r="P53" i="19"/>
  <c r="N53" i="19"/>
  <c r="L53" i="19"/>
  <c r="J53" i="19"/>
  <c r="H53" i="19"/>
  <c r="F53" i="19"/>
  <c r="V52" i="19"/>
  <c r="R52" i="19"/>
  <c r="P52" i="19"/>
  <c r="N52" i="19"/>
  <c r="L52" i="19"/>
  <c r="J52" i="19"/>
  <c r="H52" i="19"/>
  <c r="F52" i="19"/>
  <c r="V51" i="19"/>
  <c r="R51" i="19"/>
  <c r="P51" i="19"/>
  <c r="N51" i="19"/>
  <c r="L51" i="19"/>
  <c r="J51" i="19"/>
  <c r="H51" i="19"/>
  <c r="F51" i="19"/>
  <c r="G3545" i="38" a="1"/>
  <c r="G3545" i="38"/>
  <c r="H3545" i="38"/>
  <c r="V50" i="19"/>
  <c r="R50" i="19"/>
  <c r="P50" i="19"/>
  <c r="N50" i="19"/>
  <c r="L50" i="19"/>
  <c r="J50" i="19"/>
  <c r="H50" i="19"/>
  <c r="F50" i="19"/>
  <c r="V49" i="19"/>
  <c r="R49" i="19"/>
  <c r="P49" i="19"/>
  <c r="N49" i="19"/>
  <c r="L49" i="19"/>
  <c r="J49" i="19"/>
  <c r="H49" i="19"/>
  <c r="F49" i="19"/>
  <c r="V48" i="19"/>
  <c r="R48" i="19"/>
  <c r="P48" i="19"/>
  <c r="N48" i="19"/>
  <c r="L48" i="19"/>
  <c r="J48" i="19"/>
  <c r="H48" i="19"/>
  <c r="F48" i="19"/>
  <c r="V47" i="19"/>
  <c r="R47" i="19"/>
  <c r="P47" i="19"/>
  <c r="N47" i="19"/>
  <c r="L47" i="19"/>
  <c r="J47" i="19"/>
  <c r="H47" i="19"/>
  <c r="F47" i="19"/>
  <c r="G3541" i="38" a="1"/>
  <c r="G3541" i="38"/>
  <c r="H3541" i="38"/>
  <c r="V46" i="19"/>
  <c r="R46" i="19"/>
  <c r="P46" i="19"/>
  <c r="N46" i="19"/>
  <c r="L46" i="19"/>
  <c r="J46" i="19"/>
  <c r="H46" i="19"/>
  <c r="F46" i="19"/>
  <c r="V45" i="19"/>
  <c r="R45" i="19"/>
  <c r="P45" i="19"/>
  <c r="N45" i="19"/>
  <c r="L45" i="19"/>
  <c r="J45" i="19"/>
  <c r="H45" i="19"/>
  <c r="F45" i="19"/>
  <c r="V44" i="19"/>
  <c r="R44" i="19"/>
  <c r="P44" i="19"/>
  <c r="N44" i="19"/>
  <c r="L44" i="19"/>
  <c r="J44" i="19"/>
  <c r="H44" i="19"/>
  <c r="F44" i="19"/>
  <c r="G3538" i="38" a="1"/>
  <c r="G3538" i="38"/>
  <c r="H3538" i="38"/>
  <c r="V43" i="19"/>
  <c r="R43" i="19"/>
  <c r="P43" i="19"/>
  <c r="N43" i="19"/>
  <c r="L43" i="19"/>
  <c r="J43" i="19"/>
  <c r="H43" i="19"/>
  <c r="F43" i="19"/>
  <c r="V42" i="19"/>
  <c r="R42" i="19"/>
  <c r="P42" i="19"/>
  <c r="N42" i="19"/>
  <c r="L42" i="19"/>
  <c r="J42" i="19"/>
  <c r="H42" i="19"/>
  <c r="F42" i="19"/>
  <c r="V41" i="19"/>
  <c r="R41" i="19"/>
  <c r="P41" i="19"/>
  <c r="N41" i="19"/>
  <c r="L41" i="19"/>
  <c r="J41" i="19"/>
  <c r="H41" i="19"/>
  <c r="F41" i="19"/>
  <c r="V40" i="19"/>
  <c r="R40" i="19"/>
  <c r="P40" i="19"/>
  <c r="N40" i="19"/>
  <c r="L40" i="19"/>
  <c r="J40" i="19"/>
  <c r="H40" i="19"/>
  <c r="F40" i="19"/>
  <c r="G3534" i="38" a="1"/>
  <c r="G3534" i="38"/>
  <c r="H3534" i="38"/>
  <c r="V39" i="19"/>
  <c r="R39" i="19"/>
  <c r="P39" i="19"/>
  <c r="N39" i="19"/>
  <c r="L39" i="19"/>
  <c r="J39" i="19"/>
  <c r="H39" i="19"/>
  <c r="F39" i="19"/>
  <c r="V38" i="19"/>
  <c r="R38" i="19"/>
  <c r="P38" i="19"/>
  <c r="N38" i="19"/>
  <c r="L38" i="19"/>
  <c r="J38" i="19"/>
  <c r="H38" i="19"/>
  <c r="F38" i="19"/>
  <c r="V37" i="19"/>
  <c r="R37" i="19"/>
  <c r="P37" i="19"/>
  <c r="N37" i="19"/>
  <c r="L37" i="19"/>
  <c r="J37" i="19"/>
  <c r="H37" i="19"/>
  <c r="F37" i="19"/>
  <c r="G3531" i="38" a="1"/>
  <c r="G3531" i="38"/>
  <c r="H3531" i="38"/>
  <c r="V36" i="19"/>
  <c r="R36" i="19"/>
  <c r="P36" i="19"/>
  <c r="N36" i="19"/>
  <c r="L36" i="19"/>
  <c r="J36" i="19"/>
  <c r="H36" i="19"/>
  <c r="F36" i="19"/>
  <c r="V35" i="19"/>
  <c r="R35" i="19"/>
  <c r="P35" i="19"/>
  <c r="N35" i="19"/>
  <c r="L35" i="19"/>
  <c r="J35" i="19"/>
  <c r="H35" i="19"/>
  <c r="F35" i="19"/>
  <c r="V34" i="19"/>
  <c r="R34" i="19"/>
  <c r="P34" i="19"/>
  <c r="N34" i="19"/>
  <c r="L34" i="19"/>
  <c r="J34" i="19"/>
  <c r="H34" i="19"/>
  <c r="F34" i="19"/>
  <c r="V33" i="19"/>
  <c r="R33" i="19"/>
  <c r="P33" i="19"/>
  <c r="N33" i="19"/>
  <c r="L33" i="19"/>
  <c r="J33" i="19"/>
  <c r="H33" i="19"/>
  <c r="F33" i="19"/>
  <c r="G3527" i="38" a="1"/>
  <c r="G3527" i="38"/>
  <c r="H3527" i="38"/>
  <c r="V32" i="19"/>
  <c r="R32" i="19"/>
  <c r="P32" i="19"/>
  <c r="N32" i="19"/>
  <c r="L32" i="19"/>
  <c r="J32" i="19"/>
  <c r="H32" i="19"/>
  <c r="F32" i="19"/>
  <c r="V31" i="19"/>
  <c r="R31" i="19"/>
  <c r="P31" i="19"/>
  <c r="N31" i="19"/>
  <c r="L31" i="19"/>
  <c r="J31" i="19"/>
  <c r="H31" i="19"/>
  <c r="F31" i="19"/>
  <c r="V30" i="19"/>
  <c r="R30" i="19"/>
  <c r="P30" i="19"/>
  <c r="N30" i="19"/>
  <c r="L30" i="19"/>
  <c r="J30" i="19"/>
  <c r="H30" i="19"/>
  <c r="F30" i="19"/>
  <c r="G3524" i="38" a="1"/>
  <c r="G3524" i="38"/>
  <c r="H3524" i="38"/>
  <c r="V29" i="19"/>
  <c r="R29" i="19"/>
  <c r="P29" i="19"/>
  <c r="N29" i="19"/>
  <c r="L29" i="19"/>
  <c r="J29" i="19"/>
  <c r="H29" i="19"/>
  <c r="F29" i="19"/>
  <c r="V28" i="19"/>
  <c r="R28" i="19"/>
  <c r="P28" i="19"/>
  <c r="N28" i="19"/>
  <c r="L28" i="19"/>
  <c r="J28" i="19"/>
  <c r="H28" i="19"/>
  <c r="F28" i="19"/>
  <c r="V27" i="19"/>
  <c r="R27" i="19"/>
  <c r="P27" i="19"/>
  <c r="N27" i="19"/>
  <c r="L27" i="19"/>
  <c r="J27" i="19"/>
  <c r="H27" i="19"/>
  <c r="F27" i="19"/>
  <c r="V26" i="19"/>
  <c r="R26" i="19"/>
  <c r="P26" i="19"/>
  <c r="N26" i="19"/>
  <c r="L26" i="19"/>
  <c r="J26" i="19"/>
  <c r="H26" i="19"/>
  <c r="F26" i="19"/>
  <c r="G3520" i="38" a="1"/>
  <c r="G3520" i="38"/>
  <c r="H3520" i="38"/>
  <c r="V25" i="19"/>
  <c r="R25" i="19"/>
  <c r="P25" i="19"/>
  <c r="N25" i="19"/>
  <c r="L25" i="19"/>
  <c r="J25" i="19"/>
  <c r="H25" i="19"/>
  <c r="F25" i="19"/>
  <c r="V24" i="19"/>
  <c r="R24" i="19"/>
  <c r="P24" i="19"/>
  <c r="N24" i="19"/>
  <c r="L24" i="19"/>
  <c r="J24" i="19"/>
  <c r="H24" i="19"/>
  <c r="F24" i="19"/>
  <c r="V23" i="19"/>
  <c r="R23" i="19"/>
  <c r="P23" i="19"/>
  <c r="N23" i="19"/>
  <c r="L23" i="19"/>
  <c r="J23" i="19"/>
  <c r="H23" i="19"/>
  <c r="F23" i="19"/>
  <c r="G3517" i="38" a="1"/>
  <c r="G3517" i="38"/>
  <c r="H3517" i="38"/>
  <c r="V22" i="19"/>
  <c r="R22" i="19"/>
  <c r="P22" i="19"/>
  <c r="N22" i="19"/>
  <c r="L22" i="19"/>
  <c r="J22" i="19"/>
  <c r="H22" i="19"/>
  <c r="F22" i="19"/>
  <c r="V21" i="19"/>
  <c r="R21" i="19"/>
  <c r="P21" i="19"/>
  <c r="N21" i="19"/>
  <c r="L21" i="19"/>
  <c r="J21" i="19"/>
  <c r="H21" i="19"/>
  <c r="F21" i="19"/>
  <c r="V20" i="19"/>
  <c r="R20" i="19"/>
  <c r="P20" i="19"/>
  <c r="N20" i="19"/>
  <c r="L20" i="19"/>
  <c r="J20" i="19"/>
  <c r="H20" i="19"/>
  <c r="V19" i="19"/>
  <c r="R19" i="19"/>
  <c r="P19" i="19"/>
  <c r="N19" i="19"/>
  <c r="L19" i="19"/>
  <c r="J19" i="19"/>
  <c r="H19" i="19"/>
  <c r="F19" i="19"/>
  <c r="V18" i="19"/>
  <c r="R18" i="19"/>
  <c r="P18" i="19"/>
  <c r="N18" i="19"/>
  <c r="L18" i="19"/>
  <c r="J18" i="19"/>
  <c r="H18" i="19"/>
  <c r="V17" i="19"/>
  <c r="R17" i="19"/>
  <c r="P17" i="19"/>
  <c r="N17" i="19"/>
  <c r="L17" i="19"/>
  <c r="J17" i="19"/>
  <c r="H17" i="19"/>
  <c r="F17" i="19"/>
  <c r="G3511" i="38" a="1"/>
  <c r="G3511" i="38"/>
  <c r="H3511" i="38"/>
  <c r="V16" i="19"/>
  <c r="R16" i="19"/>
  <c r="P16" i="19"/>
  <c r="N16" i="19"/>
  <c r="L16" i="19"/>
  <c r="J16" i="19"/>
  <c r="H16" i="19"/>
  <c r="F16" i="19"/>
  <c r="V15" i="19"/>
  <c r="R15" i="19"/>
  <c r="P15" i="19"/>
  <c r="N15" i="19"/>
  <c r="L15" i="19"/>
  <c r="J15" i="19"/>
  <c r="H15" i="19"/>
  <c r="F15" i="19"/>
  <c r="V14" i="19"/>
  <c r="R14" i="19"/>
  <c r="P14" i="19"/>
  <c r="N14" i="19"/>
  <c r="L14" i="19"/>
  <c r="J14" i="19"/>
  <c r="H14" i="19"/>
  <c r="F14" i="19"/>
  <c r="G3508" i="38" a="1"/>
  <c r="G3508" i="38"/>
  <c r="H3508" i="38"/>
  <c r="V13" i="19"/>
  <c r="R13" i="19"/>
  <c r="P13" i="19"/>
  <c r="N13" i="19"/>
  <c r="L13" i="19"/>
  <c r="J13" i="19"/>
  <c r="H13" i="19"/>
  <c r="F13" i="19"/>
  <c r="V12" i="19"/>
  <c r="T12" i="19"/>
  <c r="R12" i="19"/>
  <c r="P12" i="19"/>
  <c r="N12" i="19"/>
  <c r="L12" i="19"/>
  <c r="J12" i="19"/>
  <c r="H12" i="19"/>
  <c r="V11" i="19"/>
  <c r="T11" i="19"/>
  <c r="R11" i="19"/>
  <c r="P11" i="19"/>
  <c r="N11" i="19"/>
  <c r="L11" i="19"/>
  <c r="J11" i="19"/>
  <c r="H11" i="19"/>
  <c r="F11" i="19"/>
  <c r="H3343" i="38"/>
  <c r="H3342" i="38"/>
  <c r="H3341" i="38"/>
  <c r="H3340" i="38"/>
  <c r="H3339" i="38"/>
  <c r="H3338" i="38"/>
  <c r="H3337" i="38"/>
  <c r="H3315" i="38"/>
  <c r="R134" i="18"/>
  <c r="P134" i="18"/>
  <c r="N134" i="18"/>
  <c r="L134" i="18"/>
  <c r="J134" i="18"/>
  <c r="H134" i="18"/>
  <c r="F134" i="18"/>
  <c r="G3250" i="38" a="1"/>
  <c r="G3250" i="38"/>
  <c r="V133" i="18"/>
  <c r="R133" i="18"/>
  <c r="P133" i="18"/>
  <c r="N133" i="18"/>
  <c r="L133" i="18"/>
  <c r="J133" i="18"/>
  <c r="H133" i="18"/>
  <c r="F133" i="18"/>
  <c r="G3249" i="38" a="1"/>
  <c r="G3249" i="38"/>
  <c r="V132" i="18"/>
  <c r="R132" i="18"/>
  <c r="P132" i="18"/>
  <c r="N132" i="18"/>
  <c r="L132" i="18"/>
  <c r="J132" i="18"/>
  <c r="H132" i="18"/>
  <c r="F132" i="18"/>
  <c r="G3248" i="38" a="1"/>
  <c r="G3248" i="38"/>
  <c r="V131" i="18"/>
  <c r="R131" i="18"/>
  <c r="P131" i="18"/>
  <c r="N131" i="18"/>
  <c r="L131" i="18"/>
  <c r="J131" i="18"/>
  <c r="H131" i="18"/>
  <c r="F131" i="18"/>
  <c r="G3247" i="38" a="1"/>
  <c r="G3247" i="38"/>
  <c r="V130" i="18"/>
  <c r="R130" i="18"/>
  <c r="P130" i="18"/>
  <c r="N130" i="18"/>
  <c r="L130" i="18"/>
  <c r="J130" i="18"/>
  <c r="H130" i="18"/>
  <c r="F130" i="18"/>
  <c r="G3246" i="38" a="1"/>
  <c r="G3246" i="38"/>
  <c r="V129" i="18"/>
  <c r="R129" i="18"/>
  <c r="P129" i="18"/>
  <c r="N129" i="18"/>
  <c r="L129" i="18"/>
  <c r="J129" i="18"/>
  <c r="H129" i="18"/>
  <c r="F129" i="18"/>
  <c r="G3245" i="38" a="1"/>
  <c r="G3245" i="38"/>
  <c r="V128" i="18"/>
  <c r="R128" i="18"/>
  <c r="P128" i="18"/>
  <c r="N128" i="18"/>
  <c r="L128" i="18"/>
  <c r="J128" i="18"/>
  <c r="H128" i="18"/>
  <c r="F128" i="18"/>
  <c r="G3244" i="38" a="1"/>
  <c r="G3244" i="38"/>
  <c r="V127" i="18"/>
  <c r="R127" i="18"/>
  <c r="P127" i="18"/>
  <c r="N127" i="18"/>
  <c r="L127" i="18"/>
  <c r="J127" i="18"/>
  <c r="H127" i="18"/>
  <c r="F127" i="18"/>
  <c r="G3243" i="38" a="1"/>
  <c r="G3243" i="38"/>
  <c r="V126" i="18"/>
  <c r="R126" i="18"/>
  <c r="P126" i="18"/>
  <c r="N126" i="18"/>
  <c r="L126" i="18"/>
  <c r="J126" i="18"/>
  <c r="H126" i="18"/>
  <c r="F126" i="18"/>
  <c r="G3242" i="38" a="1"/>
  <c r="G3242" i="38"/>
  <c r="V125" i="18"/>
  <c r="R125" i="18"/>
  <c r="P125" i="18"/>
  <c r="N125" i="18"/>
  <c r="L125" i="18"/>
  <c r="J125" i="18"/>
  <c r="H125" i="18"/>
  <c r="F125" i="18"/>
  <c r="G3241" i="38" a="1"/>
  <c r="G3241" i="38"/>
  <c r="V124" i="18"/>
  <c r="R124" i="18"/>
  <c r="P124" i="18"/>
  <c r="N124" i="18"/>
  <c r="L124" i="18"/>
  <c r="J124" i="18"/>
  <c r="H124" i="18"/>
  <c r="F124" i="18"/>
  <c r="G3240" i="38" a="1"/>
  <c r="G3240" i="38"/>
  <c r="V123" i="18"/>
  <c r="R123" i="18"/>
  <c r="P123" i="18"/>
  <c r="N123" i="18"/>
  <c r="L123" i="18"/>
  <c r="J123" i="18"/>
  <c r="H123" i="18"/>
  <c r="F123" i="18"/>
  <c r="G3239" i="38" a="1"/>
  <c r="G3239" i="38"/>
  <c r="V122" i="18"/>
  <c r="R122" i="18"/>
  <c r="P122" i="18"/>
  <c r="N122" i="18"/>
  <c r="L122" i="18"/>
  <c r="J122" i="18"/>
  <c r="H122" i="18"/>
  <c r="F122" i="18"/>
  <c r="G3238" i="38" a="1"/>
  <c r="G3238" i="38"/>
  <c r="V121" i="18"/>
  <c r="R121" i="18"/>
  <c r="P121" i="18"/>
  <c r="N121" i="18"/>
  <c r="L121" i="18"/>
  <c r="J121" i="18"/>
  <c r="H121" i="18"/>
  <c r="F121" i="18"/>
  <c r="G3237" i="38" a="1"/>
  <c r="G3237" i="38"/>
  <c r="V120" i="18"/>
  <c r="R120" i="18"/>
  <c r="P120" i="18"/>
  <c r="N120" i="18"/>
  <c r="L120" i="18"/>
  <c r="J120" i="18"/>
  <c r="H120" i="18"/>
  <c r="F120" i="18"/>
  <c r="G3236" i="38" a="1"/>
  <c r="G3236" i="38"/>
  <c r="V119" i="18"/>
  <c r="R119" i="18"/>
  <c r="P119" i="18"/>
  <c r="N119" i="18"/>
  <c r="L119" i="18"/>
  <c r="J119" i="18"/>
  <c r="H119" i="18"/>
  <c r="F119" i="18"/>
  <c r="G3235" i="38" a="1"/>
  <c r="G3235" i="38"/>
  <c r="V118" i="18"/>
  <c r="R118" i="18"/>
  <c r="P118" i="18"/>
  <c r="N118" i="18"/>
  <c r="L118" i="18"/>
  <c r="J118" i="18"/>
  <c r="H118" i="18"/>
  <c r="F118" i="18"/>
  <c r="G3234" i="38" a="1"/>
  <c r="G3234" i="38"/>
  <c r="V117" i="18"/>
  <c r="R117" i="18"/>
  <c r="P117" i="18"/>
  <c r="N117" i="18"/>
  <c r="L117" i="18"/>
  <c r="J117" i="18"/>
  <c r="H117" i="18"/>
  <c r="F117" i="18"/>
  <c r="G3233" i="38" a="1"/>
  <c r="G3233" i="38"/>
  <c r="V116" i="18"/>
  <c r="R116" i="18"/>
  <c r="P116" i="18"/>
  <c r="N116" i="18"/>
  <c r="L116" i="18"/>
  <c r="J116" i="18"/>
  <c r="H116" i="18"/>
  <c r="F116" i="18"/>
  <c r="G3232" i="38" a="1"/>
  <c r="G3232" i="38"/>
  <c r="V115" i="18"/>
  <c r="R115" i="18"/>
  <c r="P115" i="18"/>
  <c r="N115" i="18"/>
  <c r="L115" i="18"/>
  <c r="J115" i="18"/>
  <c r="H115" i="18"/>
  <c r="F115" i="18"/>
  <c r="G3231" i="38" a="1"/>
  <c r="G3231" i="38"/>
  <c r="V114" i="18"/>
  <c r="R114" i="18"/>
  <c r="P114" i="18"/>
  <c r="N114" i="18"/>
  <c r="L114" i="18"/>
  <c r="J114" i="18"/>
  <c r="H114" i="18"/>
  <c r="F114" i="18"/>
  <c r="G3230" i="38" a="1"/>
  <c r="G3230" i="38"/>
  <c r="V113" i="18"/>
  <c r="R113" i="18"/>
  <c r="P113" i="18"/>
  <c r="N113" i="18"/>
  <c r="L113" i="18"/>
  <c r="J113" i="18"/>
  <c r="H113" i="18"/>
  <c r="F113" i="18"/>
  <c r="G3229" i="38" a="1"/>
  <c r="G3229" i="38"/>
  <c r="V112" i="18"/>
  <c r="R112" i="18"/>
  <c r="P112" i="18"/>
  <c r="N112" i="18"/>
  <c r="L112" i="18"/>
  <c r="J112" i="18"/>
  <c r="H112" i="18"/>
  <c r="F112" i="18"/>
  <c r="G3228" i="38" a="1"/>
  <c r="G3228" i="38"/>
  <c r="V111" i="18"/>
  <c r="R111" i="18"/>
  <c r="P111" i="18"/>
  <c r="N111" i="18"/>
  <c r="L111" i="18"/>
  <c r="J111" i="18"/>
  <c r="H111" i="18"/>
  <c r="F111" i="18"/>
  <c r="G3227" i="38" a="1"/>
  <c r="G3227" i="38"/>
  <c r="V110" i="18"/>
  <c r="R110" i="18"/>
  <c r="P110" i="18"/>
  <c r="N110" i="18"/>
  <c r="L110" i="18"/>
  <c r="J110" i="18"/>
  <c r="H110" i="18"/>
  <c r="F110" i="18"/>
  <c r="G3226" i="38" a="1"/>
  <c r="G3226" i="38"/>
  <c r="V109" i="18"/>
  <c r="R109" i="18"/>
  <c r="P109" i="18"/>
  <c r="N109" i="18"/>
  <c r="L109" i="18"/>
  <c r="J109" i="18"/>
  <c r="H109" i="18"/>
  <c r="F109" i="18"/>
  <c r="G3225" i="38" a="1"/>
  <c r="G3225" i="38"/>
  <c r="V108" i="18"/>
  <c r="R108" i="18"/>
  <c r="P108" i="18"/>
  <c r="N108" i="18"/>
  <c r="L108" i="18"/>
  <c r="J108" i="18"/>
  <c r="H108" i="18"/>
  <c r="F108" i="18"/>
  <c r="G3224" i="38" a="1"/>
  <c r="G3224" i="38"/>
  <c r="V107" i="18"/>
  <c r="R107" i="18"/>
  <c r="P107" i="18"/>
  <c r="N107" i="18"/>
  <c r="L107" i="18"/>
  <c r="J107" i="18"/>
  <c r="H107" i="18"/>
  <c r="F107" i="18"/>
  <c r="G3223" i="38" a="1"/>
  <c r="G3223" i="38"/>
  <c r="V106" i="18"/>
  <c r="R106" i="18"/>
  <c r="P106" i="18"/>
  <c r="N106" i="18"/>
  <c r="L106" i="18"/>
  <c r="J106" i="18"/>
  <c r="H106" i="18"/>
  <c r="F106" i="18"/>
  <c r="G3222" i="38" a="1"/>
  <c r="G3222" i="38"/>
  <c r="V105" i="18"/>
  <c r="R105" i="18"/>
  <c r="P105" i="18"/>
  <c r="N105" i="18"/>
  <c r="L105" i="18"/>
  <c r="J105" i="18"/>
  <c r="H105" i="18"/>
  <c r="F105" i="18"/>
  <c r="G3221" i="38" a="1"/>
  <c r="G3221" i="38"/>
  <c r="V104" i="18"/>
  <c r="R104" i="18"/>
  <c r="P104" i="18"/>
  <c r="N104" i="18"/>
  <c r="L104" i="18"/>
  <c r="J104" i="18"/>
  <c r="H104" i="18"/>
  <c r="F104" i="18"/>
  <c r="G3220" i="38" a="1"/>
  <c r="G3220" i="38"/>
  <c r="V103" i="18"/>
  <c r="R103" i="18"/>
  <c r="P103" i="18"/>
  <c r="N103" i="18"/>
  <c r="L103" i="18"/>
  <c r="J103" i="18"/>
  <c r="H103" i="18"/>
  <c r="F103" i="18"/>
  <c r="G3219" i="38" a="1"/>
  <c r="G3219" i="38"/>
  <c r="V102" i="18"/>
  <c r="R102" i="18"/>
  <c r="P102" i="18"/>
  <c r="N102" i="18"/>
  <c r="L102" i="18"/>
  <c r="J102" i="18"/>
  <c r="H102" i="18"/>
  <c r="F102" i="18"/>
  <c r="G3218" i="38" a="1"/>
  <c r="G3218" i="38"/>
  <c r="V101" i="18"/>
  <c r="R101" i="18"/>
  <c r="P101" i="18"/>
  <c r="N101" i="18"/>
  <c r="L101" i="18"/>
  <c r="J101" i="18"/>
  <c r="H101" i="18"/>
  <c r="F101" i="18"/>
  <c r="G3217" i="38" a="1"/>
  <c r="G3217" i="38"/>
  <c r="V100" i="18"/>
  <c r="R100" i="18"/>
  <c r="P100" i="18"/>
  <c r="N100" i="18"/>
  <c r="L100" i="18"/>
  <c r="J100" i="18"/>
  <c r="H100" i="18"/>
  <c r="F100" i="18"/>
  <c r="G3216" i="38" a="1"/>
  <c r="G3216" i="38"/>
  <c r="V99" i="18"/>
  <c r="R99" i="18"/>
  <c r="P99" i="18"/>
  <c r="N99" i="18"/>
  <c r="L99" i="18"/>
  <c r="J99" i="18"/>
  <c r="H99" i="18"/>
  <c r="F99" i="18"/>
  <c r="G3215" i="38" a="1"/>
  <c r="G3215" i="38"/>
  <c r="V98" i="18"/>
  <c r="R98" i="18"/>
  <c r="P98" i="18"/>
  <c r="N98" i="18"/>
  <c r="L98" i="18"/>
  <c r="J98" i="18"/>
  <c r="H98" i="18"/>
  <c r="F98" i="18"/>
  <c r="G3214" i="38" a="1"/>
  <c r="G3214" i="38"/>
  <c r="V97" i="18"/>
  <c r="R97" i="18"/>
  <c r="P97" i="18"/>
  <c r="N97" i="18"/>
  <c r="L97" i="18"/>
  <c r="J97" i="18"/>
  <c r="H97" i="18"/>
  <c r="F97" i="18"/>
  <c r="G3213" i="38" a="1"/>
  <c r="G3213" i="38"/>
  <c r="V96" i="18"/>
  <c r="R96" i="18"/>
  <c r="P96" i="18"/>
  <c r="N96" i="18"/>
  <c r="L96" i="18"/>
  <c r="J96" i="18"/>
  <c r="H96" i="18"/>
  <c r="F96" i="18"/>
  <c r="G3212" i="38" a="1"/>
  <c r="G3212" i="38"/>
  <c r="V95" i="18"/>
  <c r="R95" i="18"/>
  <c r="P95" i="18"/>
  <c r="N95" i="18"/>
  <c r="L95" i="18"/>
  <c r="J95" i="18"/>
  <c r="H95" i="18"/>
  <c r="F95" i="18"/>
  <c r="G3211" i="38" a="1"/>
  <c r="G3211" i="38"/>
  <c r="V94" i="18"/>
  <c r="R94" i="18"/>
  <c r="P94" i="18"/>
  <c r="N94" i="18"/>
  <c r="L94" i="18"/>
  <c r="J94" i="18"/>
  <c r="H94" i="18"/>
  <c r="F94" i="18"/>
  <c r="G3210" i="38" a="1"/>
  <c r="G3210" i="38"/>
  <c r="V93" i="18"/>
  <c r="R93" i="18"/>
  <c r="P93" i="18"/>
  <c r="N93" i="18"/>
  <c r="L93" i="18"/>
  <c r="J93" i="18"/>
  <c r="H93" i="18"/>
  <c r="F93" i="18"/>
  <c r="G3209" i="38" a="1"/>
  <c r="G3209" i="38"/>
  <c r="V92" i="18"/>
  <c r="R92" i="18"/>
  <c r="P92" i="18"/>
  <c r="N92" i="18"/>
  <c r="L92" i="18"/>
  <c r="J92" i="18"/>
  <c r="H92" i="18"/>
  <c r="F92" i="18"/>
  <c r="G3208" i="38" a="1"/>
  <c r="G3208" i="38"/>
  <c r="V91" i="18"/>
  <c r="R91" i="18"/>
  <c r="P91" i="18"/>
  <c r="N91" i="18"/>
  <c r="L91" i="18"/>
  <c r="J91" i="18"/>
  <c r="H91" i="18"/>
  <c r="F91" i="18"/>
  <c r="G3207" i="38" a="1"/>
  <c r="G3207" i="38"/>
  <c r="V90" i="18"/>
  <c r="R90" i="18"/>
  <c r="P90" i="18"/>
  <c r="N90" i="18"/>
  <c r="L90" i="18"/>
  <c r="J90" i="18"/>
  <c r="H90" i="18"/>
  <c r="F90" i="18"/>
  <c r="G3206" i="38" a="1"/>
  <c r="G3206" i="38"/>
  <c r="V89" i="18"/>
  <c r="R89" i="18"/>
  <c r="P89" i="18"/>
  <c r="N89" i="18"/>
  <c r="L89" i="18"/>
  <c r="J89" i="18"/>
  <c r="H89" i="18"/>
  <c r="F89" i="18"/>
  <c r="G3205" i="38" a="1"/>
  <c r="G3205" i="38"/>
  <c r="V88" i="18"/>
  <c r="R88" i="18"/>
  <c r="P88" i="18"/>
  <c r="N88" i="18"/>
  <c r="L88" i="18"/>
  <c r="J88" i="18"/>
  <c r="H88" i="18"/>
  <c r="F88" i="18"/>
  <c r="G3204" i="38" a="1"/>
  <c r="G3204" i="38"/>
  <c r="V87" i="18"/>
  <c r="R87" i="18"/>
  <c r="P87" i="18"/>
  <c r="N87" i="18"/>
  <c r="L87" i="18"/>
  <c r="J87" i="18"/>
  <c r="H87" i="18"/>
  <c r="F87" i="18"/>
  <c r="G3203" i="38" a="1"/>
  <c r="G3203" i="38"/>
  <c r="V86" i="18"/>
  <c r="R86" i="18"/>
  <c r="P86" i="18"/>
  <c r="N86" i="18"/>
  <c r="L86" i="18"/>
  <c r="J86" i="18"/>
  <c r="H86" i="18"/>
  <c r="F86" i="18"/>
  <c r="G3202" i="38" a="1"/>
  <c r="G3202" i="38"/>
  <c r="V85" i="18"/>
  <c r="R85" i="18"/>
  <c r="P85" i="18"/>
  <c r="N85" i="18"/>
  <c r="L85" i="18"/>
  <c r="J85" i="18"/>
  <c r="H85" i="18"/>
  <c r="F85" i="18"/>
  <c r="G3201" i="38" a="1"/>
  <c r="G3201" i="38"/>
  <c r="V84" i="18"/>
  <c r="R84" i="18"/>
  <c r="P84" i="18"/>
  <c r="N84" i="18"/>
  <c r="L84" i="18"/>
  <c r="J84" i="18"/>
  <c r="H84" i="18"/>
  <c r="F84" i="18"/>
  <c r="G3200" i="38" a="1"/>
  <c r="G3200" i="38"/>
  <c r="V83" i="18"/>
  <c r="R83" i="18"/>
  <c r="P83" i="18"/>
  <c r="N83" i="18"/>
  <c r="L83" i="18"/>
  <c r="J83" i="18"/>
  <c r="H83" i="18"/>
  <c r="F83" i="18"/>
  <c r="G3199" i="38" a="1"/>
  <c r="G3199" i="38"/>
  <c r="V82" i="18"/>
  <c r="R82" i="18"/>
  <c r="P82" i="18"/>
  <c r="N82" i="18"/>
  <c r="L82" i="18"/>
  <c r="J82" i="18"/>
  <c r="H82" i="18"/>
  <c r="F82" i="18"/>
  <c r="G3198" i="38" a="1"/>
  <c r="G3198" i="38"/>
  <c r="V81" i="18"/>
  <c r="R81" i="18"/>
  <c r="P81" i="18"/>
  <c r="N81" i="18"/>
  <c r="L81" i="18"/>
  <c r="J81" i="18"/>
  <c r="H81" i="18"/>
  <c r="F81" i="18"/>
  <c r="G3197" i="38" a="1"/>
  <c r="G3197" i="38"/>
  <c r="V80" i="18"/>
  <c r="R80" i="18"/>
  <c r="P80" i="18"/>
  <c r="N80" i="18"/>
  <c r="L80" i="18"/>
  <c r="J80" i="18"/>
  <c r="H80" i="18"/>
  <c r="F80" i="18"/>
  <c r="G3196" i="38" a="1"/>
  <c r="G3196" i="38"/>
  <c r="V79" i="18"/>
  <c r="R79" i="18"/>
  <c r="P79" i="18"/>
  <c r="N79" i="18"/>
  <c r="L79" i="18"/>
  <c r="J79" i="18"/>
  <c r="H79" i="18"/>
  <c r="F79" i="18"/>
  <c r="G3195" i="38" a="1"/>
  <c r="G3195" i="38"/>
  <c r="V78" i="18"/>
  <c r="R78" i="18"/>
  <c r="P78" i="18"/>
  <c r="N78" i="18"/>
  <c r="L78" i="18"/>
  <c r="J78" i="18"/>
  <c r="H78" i="18"/>
  <c r="F78" i="18"/>
  <c r="G3194" i="38" a="1"/>
  <c r="G3194" i="38"/>
  <c r="V77" i="18"/>
  <c r="R77" i="18"/>
  <c r="P77" i="18"/>
  <c r="N77" i="18"/>
  <c r="L77" i="18"/>
  <c r="J77" i="18"/>
  <c r="H77" i="18"/>
  <c r="F77" i="18"/>
  <c r="G3193" i="38" a="1"/>
  <c r="G3193" i="38"/>
  <c r="V76" i="18"/>
  <c r="R76" i="18"/>
  <c r="P76" i="18"/>
  <c r="N76" i="18"/>
  <c r="L76" i="18"/>
  <c r="J76" i="18"/>
  <c r="H76" i="18"/>
  <c r="F76" i="18"/>
  <c r="G3192" i="38" a="1"/>
  <c r="G3192" i="38"/>
  <c r="V75" i="18"/>
  <c r="R75" i="18"/>
  <c r="P75" i="18"/>
  <c r="N75" i="18"/>
  <c r="L75" i="18"/>
  <c r="J75" i="18"/>
  <c r="H75" i="18"/>
  <c r="F75" i="18"/>
  <c r="G3191" i="38" a="1"/>
  <c r="G3191" i="38"/>
  <c r="V74" i="18"/>
  <c r="R74" i="18"/>
  <c r="P74" i="18"/>
  <c r="N74" i="18"/>
  <c r="L74" i="18"/>
  <c r="J74" i="18"/>
  <c r="H74" i="18"/>
  <c r="F74" i="18"/>
  <c r="G3190" i="38" a="1"/>
  <c r="G3190" i="38"/>
  <c r="V73" i="18"/>
  <c r="R73" i="18"/>
  <c r="P73" i="18"/>
  <c r="N73" i="18"/>
  <c r="L73" i="18"/>
  <c r="J73" i="18"/>
  <c r="H73" i="18"/>
  <c r="F73" i="18"/>
  <c r="G3189" i="38" a="1"/>
  <c r="G3189" i="38"/>
  <c r="V72" i="18"/>
  <c r="R72" i="18"/>
  <c r="P72" i="18"/>
  <c r="N72" i="18"/>
  <c r="L72" i="18"/>
  <c r="J72" i="18"/>
  <c r="H72" i="18"/>
  <c r="F72" i="18"/>
  <c r="G3188" i="38" a="1"/>
  <c r="G3188" i="38"/>
  <c r="V71" i="18"/>
  <c r="R71" i="18"/>
  <c r="P71" i="18"/>
  <c r="N71" i="18"/>
  <c r="L71" i="18"/>
  <c r="J71" i="18"/>
  <c r="H71" i="18"/>
  <c r="F71" i="18"/>
  <c r="G3187" i="38" a="1"/>
  <c r="G3187" i="38"/>
  <c r="V70" i="18"/>
  <c r="R70" i="18"/>
  <c r="P70" i="18"/>
  <c r="N70" i="18"/>
  <c r="L70" i="18"/>
  <c r="J70" i="18"/>
  <c r="H70" i="18"/>
  <c r="F70" i="18"/>
  <c r="G3186" i="38" a="1"/>
  <c r="G3186" i="38"/>
  <c r="V69" i="18"/>
  <c r="R69" i="18"/>
  <c r="P69" i="18"/>
  <c r="N69" i="18"/>
  <c r="L69" i="18"/>
  <c r="J69" i="18"/>
  <c r="H69" i="18"/>
  <c r="F69" i="18"/>
  <c r="G3185" i="38" a="1"/>
  <c r="G3185" i="38"/>
  <c r="V68" i="18"/>
  <c r="R68" i="18"/>
  <c r="P68" i="18"/>
  <c r="N68" i="18"/>
  <c r="L68" i="18"/>
  <c r="J68" i="18"/>
  <c r="H68" i="18"/>
  <c r="F68" i="18"/>
  <c r="G3184" i="38" a="1"/>
  <c r="G3184" i="38"/>
  <c r="V67" i="18"/>
  <c r="R67" i="18"/>
  <c r="P67" i="18"/>
  <c r="N67" i="18"/>
  <c r="L67" i="18"/>
  <c r="J67" i="18"/>
  <c r="H67" i="18"/>
  <c r="F67" i="18"/>
  <c r="G3183" i="38" a="1"/>
  <c r="G3183" i="38"/>
  <c r="V66" i="18"/>
  <c r="R66" i="18"/>
  <c r="P66" i="18"/>
  <c r="N66" i="18"/>
  <c r="L66" i="18"/>
  <c r="J66" i="18"/>
  <c r="H66" i="18"/>
  <c r="F66" i="18"/>
  <c r="G3182" i="38" a="1"/>
  <c r="G3182" i="38"/>
  <c r="V65" i="18"/>
  <c r="R65" i="18"/>
  <c r="P65" i="18"/>
  <c r="N65" i="18"/>
  <c r="L65" i="18"/>
  <c r="J65" i="18"/>
  <c r="H65" i="18"/>
  <c r="F65" i="18"/>
  <c r="G3181" i="38" a="1"/>
  <c r="G3181" i="38"/>
  <c r="V64" i="18"/>
  <c r="R64" i="18"/>
  <c r="P64" i="18"/>
  <c r="N64" i="18"/>
  <c r="L64" i="18"/>
  <c r="J64" i="18"/>
  <c r="H64" i="18"/>
  <c r="F64" i="18"/>
  <c r="G3180" i="38" a="1"/>
  <c r="G3180" i="38"/>
  <c r="V63" i="18"/>
  <c r="R63" i="18"/>
  <c r="P63" i="18"/>
  <c r="N63" i="18"/>
  <c r="L63" i="18"/>
  <c r="J63" i="18"/>
  <c r="H63" i="18"/>
  <c r="F63" i="18"/>
  <c r="G3179" i="38" a="1"/>
  <c r="G3179" i="38"/>
  <c r="V62" i="18"/>
  <c r="R62" i="18"/>
  <c r="P62" i="18"/>
  <c r="N62" i="18"/>
  <c r="L62" i="18"/>
  <c r="J62" i="18"/>
  <c r="H62" i="18"/>
  <c r="F62" i="18"/>
  <c r="G3178" i="38" a="1"/>
  <c r="G3178" i="38"/>
  <c r="V61" i="18"/>
  <c r="R61" i="18"/>
  <c r="P61" i="18"/>
  <c r="N61" i="18"/>
  <c r="L61" i="18"/>
  <c r="J61" i="18"/>
  <c r="H61" i="18"/>
  <c r="F61" i="18"/>
  <c r="G3177" i="38" a="1"/>
  <c r="G3177" i="38"/>
  <c r="V60" i="18"/>
  <c r="R60" i="18"/>
  <c r="P60" i="18"/>
  <c r="N60" i="18"/>
  <c r="L60" i="18"/>
  <c r="J60" i="18"/>
  <c r="H60" i="18"/>
  <c r="F60" i="18"/>
  <c r="G3176" i="38" a="1"/>
  <c r="G3176" i="38"/>
  <c r="V59" i="18"/>
  <c r="R59" i="18"/>
  <c r="P59" i="18"/>
  <c r="N59" i="18"/>
  <c r="L59" i="18"/>
  <c r="J59" i="18"/>
  <c r="H59" i="18"/>
  <c r="F59" i="18"/>
  <c r="G3175" i="38" a="1"/>
  <c r="G3175" i="38"/>
  <c r="V58" i="18"/>
  <c r="R58" i="18"/>
  <c r="P58" i="18"/>
  <c r="N58" i="18"/>
  <c r="L58" i="18"/>
  <c r="J58" i="18"/>
  <c r="H58" i="18"/>
  <c r="F58" i="18"/>
  <c r="G3174" i="38" a="1"/>
  <c r="G3174" i="38"/>
  <c r="V57" i="18"/>
  <c r="R57" i="18"/>
  <c r="P57" i="18"/>
  <c r="N57" i="18"/>
  <c r="L57" i="18"/>
  <c r="J57" i="18"/>
  <c r="H57" i="18"/>
  <c r="F57" i="18"/>
  <c r="G3173" i="38" a="1"/>
  <c r="G3173" i="38"/>
  <c r="V56" i="18"/>
  <c r="R56" i="18"/>
  <c r="P56" i="18"/>
  <c r="N56" i="18"/>
  <c r="L56" i="18"/>
  <c r="J56" i="18"/>
  <c r="H56" i="18"/>
  <c r="F56" i="18"/>
  <c r="G3172" i="38" a="1"/>
  <c r="G3172" i="38"/>
  <c r="V55" i="18"/>
  <c r="R55" i="18"/>
  <c r="P55" i="18"/>
  <c r="N55" i="18"/>
  <c r="L55" i="18"/>
  <c r="J55" i="18"/>
  <c r="H55" i="18"/>
  <c r="F55" i="18"/>
  <c r="G3171" i="38" a="1"/>
  <c r="G3171" i="38"/>
  <c r="V54" i="18"/>
  <c r="R54" i="18"/>
  <c r="P54" i="18"/>
  <c r="N54" i="18"/>
  <c r="L54" i="18"/>
  <c r="J54" i="18"/>
  <c r="H54" i="18"/>
  <c r="F54" i="18"/>
  <c r="G3170" i="38" a="1"/>
  <c r="G3170" i="38"/>
  <c r="V53" i="18"/>
  <c r="R53" i="18"/>
  <c r="P53" i="18"/>
  <c r="N53" i="18"/>
  <c r="L53" i="18"/>
  <c r="J53" i="18"/>
  <c r="H53" i="18"/>
  <c r="F53" i="18"/>
  <c r="G3169" i="38" a="1"/>
  <c r="G3169" i="38"/>
  <c r="V52" i="18"/>
  <c r="R52" i="18"/>
  <c r="P52" i="18"/>
  <c r="N52" i="18"/>
  <c r="L52" i="18"/>
  <c r="J52" i="18"/>
  <c r="H52" i="18"/>
  <c r="F52" i="18"/>
  <c r="G3168" i="38" a="1"/>
  <c r="G3168" i="38"/>
  <c r="V51" i="18"/>
  <c r="R51" i="18"/>
  <c r="P51" i="18"/>
  <c r="N51" i="18"/>
  <c r="L51" i="18"/>
  <c r="J51" i="18"/>
  <c r="H51" i="18"/>
  <c r="F51" i="18"/>
  <c r="G3167" i="38" a="1"/>
  <c r="G3167" i="38"/>
  <c r="V50" i="18"/>
  <c r="R50" i="18"/>
  <c r="P50" i="18"/>
  <c r="N50" i="18"/>
  <c r="L50" i="18"/>
  <c r="J50" i="18"/>
  <c r="H50" i="18"/>
  <c r="F50" i="18"/>
  <c r="G3166" i="38" a="1"/>
  <c r="G3166" i="38"/>
  <c r="V49" i="18"/>
  <c r="R49" i="18"/>
  <c r="P49" i="18"/>
  <c r="N49" i="18"/>
  <c r="L49" i="18"/>
  <c r="J49" i="18"/>
  <c r="H49" i="18"/>
  <c r="F49" i="18"/>
  <c r="G3165" i="38" a="1"/>
  <c r="G3165" i="38"/>
  <c r="V48" i="18"/>
  <c r="R48" i="18"/>
  <c r="P48" i="18"/>
  <c r="N48" i="18"/>
  <c r="L48" i="18"/>
  <c r="J48" i="18"/>
  <c r="H48" i="18"/>
  <c r="F48" i="18"/>
  <c r="G3164" i="38" a="1"/>
  <c r="G3164" i="38"/>
  <c r="V47" i="18"/>
  <c r="R47" i="18"/>
  <c r="P47" i="18"/>
  <c r="N47" i="18"/>
  <c r="L47" i="18"/>
  <c r="J47" i="18"/>
  <c r="H47" i="18"/>
  <c r="F47" i="18"/>
  <c r="G3163" i="38" a="1"/>
  <c r="G3163" i="38"/>
  <c r="V46" i="18"/>
  <c r="R46" i="18"/>
  <c r="P46" i="18"/>
  <c r="N46" i="18"/>
  <c r="L46" i="18"/>
  <c r="J46" i="18"/>
  <c r="H46" i="18"/>
  <c r="F46" i="18"/>
  <c r="G3162" i="38" a="1"/>
  <c r="G3162" i="38"/>
  <c r="V45" i="18"/>
  <c r="R45" i="18"/>
  <c r="P45" i="18"/>
  <c r="N45" i="18"/>
  <c r="L45" i="18"/>
  <c r="J45" i="18"/>
  <c r="H45" i="18"/>
  <c r="F45" i="18"/>
  <c r="G3161" i="38" a="1"/>
  <c r="G3161" i="38"/>
  <c r="V44" i="18"/>
  <c r="R44" i="18"/>
  <c r="P44" i="18"/>
  <c r="N44" i="18"/>
  <c r="L44" i="18"/>
  <c r="J44" i="18"/>
  <c r="H44" i="18"/>
  <c r="F44" i="18"/>
  <c r="G3160" i="38" a="1"/>
  <c r="G3160" i="38"/>
  <c r="V43" i="18"/>
  <c r="R43" i="18"/>
  <c r="P43" i="18"/>
  <c r="N43" i="18"/>
  <c r="L43" i="18"/>
  <c r="J43" i="18"/>
  <c r="H43" i="18"/>
  <c r="F43" i="18"/>
  <c r="G3159" i="38" a="1"/>
  <c r="G3159" i="38"/>
  <c r="V42" i="18"/>
  <c r="R42" i="18"/>
  <c r="P42" i="18"/>
  <c r="N42" i="18"/>
  <c r="L42" i="18"/>
  <c r="J42" i="18"/>
  <c r="H42" i="18"/>
  <c r="F42" i="18"/>
  <c r="G3158" i="38" a="1"/>
  <c r="G3158" i="38"/>
  <c r="V41" i="18"/>
  <c r="R41" i="18"/>
  <c r="P41" i="18"/>
  <c r="N41" i="18"/>
  <c r="L41" i="18"/>
  <c r="J41" i="18"/>
  <c r="H41" i="18"/>
  <c r="F41" i="18"/>
  <c r="G3157" i="38" a="1"/>
  <c r="G3157" i="38"/>
  <c r="V40" i="18"/>
  <c r="R40" i="18"/>
  <c r="P40" i="18"/>
  <c r="N40" i="18"/>
  <c r="L40" i="18"/>
  <c r="J40" i="18"/>
  <c r="H40" i="18"/>
  <c r="F40" i="18"/>
  <c r="G3156" i="38" a="1"/>
  <c r="G3156" i="38"/>
  <c r="V39" i="18"/>
  <c r="R39" i="18"/>
  <c r="P39" i="18"/>
  <c r="N39" i="18"/>
  <c r="L39" i="18"/>
  <c r="J39" i="18"/>
  <c r="H39" i="18"/>
  <c r="F39" i="18"/>
  <c r="G3155" i="38" a="1"/>
  <c r="G3155" i="38"/>
  <c r="V38" i="18"/>
  <c r="R38" i="18"/>
  <c r="P38" i="18"/>
  <c r="N38" i="18"/>
  <c r="L38" i="18"/>
  <c r="J38" i="18"/>
  <c r="H38" i="18"/>
  <c r="F38" i="18"/>
  <c r="G3154" i="38" a="1"/>
  <c r="G3154" i="38"/>
  <c r="V37" i="18"/>
  <c r="R37" i="18"/>
  <c r="P37" i="18"/>
  <c r="N37" i="18"/>
  <c r="L37" i="18"/>
  <c r="J37" i="18"/>
  <c r="H37" i="18"/>
  <c r="F37" i="18"/>
  <c r="G3153" i="38" a="1"/>
  <c r="G3153" i="38"/>
  <c r="V36" i="18"/>
  <c r="R36" i="18"/>
  <c r="P36" i="18"/>
  <c r="N36" i="18"/>
  <c r="L36" i="18"/>
  <c r="J36" i="18"/>
  <c r="H36" i="18"/>
  <c r="F36" i="18"/>
  <c r="G3152" i="38" a="1"/>
  <c r="G3152" i="38"/>
  <c r="V35" i="18"/>
  <c r="R35" i="18"/>
  <c r="P35" i="18"/>
  <c r="N35" i="18"/>
  <c r="L35" i="18"/>
  <c r="J35" i="18"/>
  <c r="H35" i="18"/>
  <c r="F35" i="18"/>
  <c r="G3151" i="38" a="1"/>
  <c r="G3151" i="38"/>
  <c r="V34" i="18"/>
  <c r="R34" i="18"/>
  <c r="P34" i="18"/>
  <c r="N34" i="18"/>
  <c r="L34" i="18"/>
  <c r="J34" i="18"/>
  <c r="H34" i="18"/>
  <c r="F34" i="18"/>
  <c r="G3150" i="38" a="1"/>
  <c r="G3150" i="38"/>
  <c r="V33" i="18"/>
  <c r="R33" i="18"/>
  <c r="P33" i="18"/>
  <c r="N33" i="18"/>
  <c r="L33" i="18"/>
  <c r="J33" i="18"/>
  <c r="H33" i="18"/>
  <c r="F33" i="18"/>
  <c r="G3149" i="38" a="1"/>
  <c r="G3149" i="38"/>
  <c r="V32" i="18"/>
  <c r="R32" i="18"/>
  <c r="P32" i="18"/>
  <c r="N32" i="18"/>
  <c r="L32" i="18"/>
  <c r="J32" i="18"/>
  <c r="H32" i="18"/>
  <c r="F32" i="18"/>
  <c r="G3148" i="38" a="1"/>
  <c r="G3148" i="38"/>
  <c r="V31" i="18"/>
  <c r="R31" i="18"/>
  <c r="P31" i="18"/>
  <c r="N31" i="18"/>
  <c r="L31" i="18"/>
  <c r="J31" i="18"/>
  <c r="H31" i="18"/>
  <c r="F31" i="18"/>
  <c r="G3147" i="38" a="1"/>
  <c r="G3147" i="38"/>
  <c r="V30" i="18"/>
  <c r="R30" i="18"/>
  <c r="P30" i="18"/>
  <c r="N30" i="18"/>
  <c r="L30" i="18"/>
  <c r="J30" i="18"/>
  <c r="H30" i="18"/>
  <c r="F30" i="18"/>
  <c r="G3146" i="38" a="1"/>
  <c r="G3146" i="38"/>
  <c r="V29" i="18"/>
  <c r="R29" i="18"/>
  <c r="P29" i="18"/>
  <c r="N29" i="18"/>
  <c r="L29" i="18"/>
  <c r="J29" i="18"/>
  <c r="H29" i="18"/>
  <c r="F29" i="18"/>
  <c r="G3145" i="38" a="1"/>
  <c r="G3145" i="38"/>
  <c r="V28" i="18"/>
  <c r="R28" i="18"/>
  <c r="P28" i="18"/>
  <c r="N28" i="18"/>
  <c r="L28" i="18"/>
  <c r="J28" i="18"/>
  <c r="H28" i="18"/>
  <c r="F28" i="18"/>
  <c r="G3144" i="38" a="1"/>
  <c r="G3144" i="38"/>
  <c r="V27" i="18"/>
  <c r="R27" i="18"/>
  <c r="P27" i="18"/>
  <c r="N27" i="18"/>
  <c r="L27" i="18"/>
  <c r="J27" i="18"/>
  <c r="H27" i="18"/>
  <c r="F27" i="18"/>
  <c r="G3143" i="38" a="1"/>
  <c r="G3143" i="38"/>
  <c r="V26" i="18"/>
  <c r="R26" i="18"/>
  <c r="P26" i="18"/>
  <c r="N26" i="18"/>
  <c r="L26" i="18"/>
  <c r="J26" i="18"/>
  <c r="H26" i="18"/>
  <c r="F26" i="18"/>
  <c r="G3142" i="38" a="1"/>
  <c r="G3142" i="38"/>
  <c r="V25" i="18"/>
  <c r="R25" i="18"/>
  <c r="P25" i="18"/>
  <c r="N25" i="18"/>
  <c r="L25" i="18"/>
  <c r="J25" i="18"/>
  <c r="H25" i="18"/>
  <c r="F25" i="18"/>
  <c r="G3141" i="38" a="1"/>
  <c r="G3141" i="38"/>
  <c r="V24" i="18"/>
  <c r="R24" i="18"/>
  <c r="P24" i="18"/>
  <c r="N24" i="18"/>
  <c r="L24" i="18"/>
  <c r="J24" i="18"/>
  <c r="H24" i="18"/>
  <c r="F24" i="18"/>
  <c r="G3140" i="38" a="1"/>
  <c r="G3140" i="38"/>
  <c r="V23" i="18"/>
  <c r="R23" i="18"/>
  <c r="P23" i="18"/>
  <c r="N23" i="18"/>
  <c r="L23" i="18"/>
  <c r="J23" i="18"/>
  <c r="H23" i="18"/>
  <c r="F23" i="18"/>
  <c r="G3139" i="38" a="1"/>
  <c r="G3139" i="38"/>
  <c r="V22" i="18"/>
  <c r="R22" i="18"/>
  <c r="P22" i="18"/>
  <c r="N22" i="18"/>
  <c r="L22" i="18"/>
  <c r="J22" i="18"/>
  <c r="H22" i="18"/>
  <c r="F22" i="18"/>
  <c r="G3138" i="38" a="1"/>
  <c r="G3138" i="38"/>
  <c r="V21" i="18"/>
  <c r="R21" i="18"/>
  <c r="P21" i="18"/>
  <c r="N21" i="18"/>
  <c r="L21" i="18"/>
  <c r="J21" i="18"/>
  <c r="H21" i="18"/>
  <c r="F21" i="18"/>
  <c r="G3137" i="38" a="1"/>
  <c r="G3137" i="38"/>
  <c r="V20" i="18"/>
  <c r="R20" i="18"/>
  <c r="P20" i="18"/>
  <c r="N20" i="18"/>
  <c r="L20" i="18"/>
  <c r="J20" i="18"/>
  <c r="H20" i="18"/>
  <c r="G3136" i="38" a="1"/>
  <c r="G3136" i="38"/>
  <c r="V19" i="18"/>
  <c r="R19" i="18"/>
  <c r="P19" i="18"/>
  <c r="N19" i="18"/>
  <c r="L19" i="18"/>
  <c r="J19" i="18"/>
  <c r="H19" i="18"/>
  <c r="F19" i="18"/>
  <c r="G3135" i="38" a="1"/>
  <c r="G3135" i="38"/>
  <c r="V18" i="18"/>
  <c r="R18" i="18"/>
  <c r="P18" i="18"/>
  <c r="N18" i="18"/>
  <c r="L18" i="18"/>
  <c r="J18" i="18"/>
  <c r="H18" i="18"/>
  <c r="G3134" i="38" a="1"/>
  <c r="G3134" i="38"/>
  <c r="V17" i="18"/>
  <c r="R17" i="18"/>
  <c r="P17" i="18"/>
  <c r="N17" i="18"/>
  <c r="L17" i="18"/>
  <c r="J17" i="18"/>
  <c r="H17" i="18"/>
  <c r="F17" i="18"/>
  <c r="G3133" i="38" a="1"/>
  <c r="G3133" i="38"/>
  <c r="V16" i="18"/>
  <c r="R16" i="18"/>
  <c r="P16" i="18"/>
  <c r="N16" i="18"/>
  <c r="L16" i="18"/>
  <c r="J16" i="18"/>
  <c r="H16" i="18"/>
  <c r="F16" i="18"/>
  <c r="G3132" i="38" a="1"/>
  <c r="G3132" i="38"/>
  <c r="V15" i="18"/>
  <c r="R15" i="18"/>
  <c r="P15" i="18"/>
  <c r="N15" i="18"/>
  <c r="L15" i="18"/>
  <c r="J15" i="18"/>
  <c r="H15" i="18"/>
  <c r="F15" i="18"/>
  <c r="G3131" i="38" a="1"/>
  <c r="G3131" i="38"/>
  <c r="V14" i="18"/>
  <c r="R14" i="18"/>
  <c r="P14" i="18"/>
  <c r="N14" i="18"/>
  <c r="L14" i="18"/>
  <c r="J14" i="18"/>
  <c r="H14" i="18"/>
  <c r="F14" i="18"/>
  <c r="G3130" i="38" a="1"/>
  <c r="G3130" i="38"/>
  <c r="V13" i="18"/>
  <c r="R13" i="18"/>
  <c r="P13" i="18"/>
  <c r="N13" i="18"/>
  <c r="L13" i="18"/>
  <c r="J13" i="18"/>
  <c r="H13" i="18"/>
  <c r="F13" i="18"/>
  <c r="G3129" i="38" a="1"/>
  <c r="G3129" i="38"/>
  <c r="V12" i="18"/>
  <c r="T12" i="18"/>
  <c r="R12" i="18"/>
  <c r="P12" i="18"/>
  <c r="N12" i="18"/>
  <c r="L12" i="18"/>
  <c r="J12" i="18"/>
  <c r="H12" i="18"/>
  <c r="G3128" i="38" a="1"/>
  <c r="G3128" i="38"/>
  <c r="V11" i="18"/>
  <c r="T11" i="18"/>
  <c r="R11" i="18"/>
  <c r="P11" i="18"/>
  <c r="N11" i="18"/>
  <c r="L11" i="18"/>
  <c r="F11" i="18"/>
  <c r="H3111" i="38"/>
  <c r="H3110" i="38"/>
  <c r="H3109" i="38"/>
  <c r="H3108" i="38"/>
  <c r="H3107" i="38"/>
  <c r="H3106" i="38"/>
  <c r="H3105" i="38"/>
  <c r="H3083" i="38"/>
  <c r="R134" i="17"/>
  <c r="P134" i="17"/>
  <c r="N134" i="17"/>
  <c r="L134" i="17"/>
  <c r="J134" i="17"/>
  <c r="H134" i="17"/>
  <c r="F134" i="17"/>
  <c r="V133" i="17"/>
  <c r="R133" i="17"/>
  <c r="P133" i="17"/>
  <c r="N133" i="17"/>
  <c r="L133" i="17"/>
  <c r="J133" i="17"/>
  <c r="H133" i="17"/>
  <c r="F133" i="17"/>
  <c r="V132" i="17"/>
  <c r="R132" i="17"/>
  <c r="P132" i="17"/>
  <c r="N132" i="17"/>
  <c r="L132" i="17"/>
  <c r="J132" i="17"/>
  <c r="H132" i="17"/>
  <c r="F132" i="17"/>
  <c r="V131" i="17"/>
  <c r="R131" i="17"/>
  <c r="P131" i="17"/>
  <c r="N131" i="17"/>
  <c r="L131" i="17"/>
  <c r="J131" i="17"/>
  <c r="H131" i="17"/>
  <c r="F131" i="17"/>
  <c r="V130" i="17"/>
  <c r="R130" i="17"/>
  <c r="P130" i="17"/>
  <c r="N130" i="17"/>
  <c r="L130" i="17"/>
  <c r="J130" i="17"/>
  <c r="H130" i="17"/>
  <c r="F130" i="17"/>
  <c r="V129" i="17"/>
  <c r="R129" i="17"/>
  <c r="P129" i="17"/>
  <c r="N129" i="17"/>
  <c r="L129" i="17"/>
  <c r="J129" i="17"/>
  <c r="H129" i="17"/>
  <c r="F129" i="17"/>
  <c r="V128" i="17"/>
  <c r="R128" i="17"/>
  <c r="P128" i="17"/>
  <c r="N128" i="17"/>
  <c r="L128" i="17"/>
  <c r="J128" i="17"/>
  <c r="H128" i="17"/>
  <c r="F128" i="17"/>
  <c r="V127" i="17"/>
  <c r="R127" i="17"/>
  <c r="P127" i="17"/>
  <c r="N127" i="17"/>
  <c r="L127" i="17"/>
  <c r="J127" i="17"/>
  <c r="H127" i="17"/>
  <c r="F127" i="17"/>
  <c r="V126" i="17"/>
  <c r="R126" i="17"/>
  <c r="P126" i="17"/>
  <c r="N126" i="17"/>
  <c r="L126" i="17"/>
  <c r="J126" i="17"/>
  <c r="H126" i="17"/>
  <c r="F126" i="17"/>
  <c r="V125" i="17"/>
  <c r="R125" i="17"/>
  <c r="P125" i="17"/>
  <c r="N125" i="17"/>
  <c r="L125" i="17"/>
  <c r="J125" i="17"/>
  <c r="H125" i="17"/>
  <c r="F125" i="17"/>
  <c r="V124" i="17"/>
  <c r="R124" i="17"/>
  <c r="P124" i="17"/>
  <c r="N124" i="17"/>
  <c r="L124" i="17"/>
  <c r="J124" i="17"/>
  <c r="H124" i="17"/>
  <c r="F124" i="17"/>
  <c r="V123" i="17"/>
  <c r="R123" i="17"/>
  <c r="P123" i="17"/>
  <c r="N123" i="17"/>
  <c r="L123" i="17"/>
  <c r="J123" i="17"/>
  <c r="H123" i="17"/>
  <c r="F123" i="17"/>
  <c r="V122" i="17"/>
  <c r="R122" i="17"/>
  <c r="P122" i="17"/>
  <c r="N122" i="17"/>
  <c r="L122" i="17"/>
  <c r="J122" i="17"/>
  <c r="H122" i="17"/>
  <c r="F122" i="17"/>
  <c r="V121" i="17"/>
  <c r="R121" i="17"/>
  <c r="P121" i="17"/>
  <c r="N121" i="17"/>
  <c r="L121" i="17"/>
  <c r="J121" i="17"/>
  <c r="H121" i="17"/>
  <c r="F121" i="17"/>
  <c r="V120" i="17"/>
  <c r="R120" i="17"/>
  <c r="P120" i="17"/>
  <c r="N120" i="17"/>
  <c r="L120" i="17"/>
  <c r="J120" i="17"/>
  <c r="H120" i="17"/>
  <c r="F120" i="17"/>
  <c r="V119" i="17"/>
  <c r="R119" i="17"/>
  <c r="P119" i="17"/>
  <c r="N119" i="17"/>
  <c r="L119" i="17"/>
  <c r="J119" i="17"/>
  <c r="H119" i="17"/>
  <c r="F119" i="17"/>
  <c r="V118" i="17"/>
  <c r="R118" i="17"/>
  <c r="P118" i="17"/>
  <c r="N118" i="17"/>
  <c r="L118" i="17"/>
  <c r="J118" i="17"/>
  <c r="H118" i="17"/>
  <c r="F118" i="17"/>
  <c r="V117" i="17"/>
  <c r="R117" i="17"/>
  <c r="P117" i="17"/>
  <c r="N117" i="17"/>
  <c r="L117" i="17"/>
  <c r="J117" i="17"/>
  <c r="H117" i="17"/>
  <c r="F117" i="17"/>
  <c r="V116" i="17"/>
  <c r="R116" i="17"/>
  <c r="P116" i="17"/>
  <c r="N116" i="17"/>
  <c r="L116" i="17"/>
  <c r="J116" i="17"/>
  <c r="H116" i="17"/>
  <c r="F116" i="17"/>
  <c r="V115" i="17"/>
  <c r="R115" i="17"/>
  <c r="P115" i="17"/>
  <c r="N115" i="17"/>
  <c r="L115" i="17"/>
  <c r="J115" i="17"/>
  <c r="H115" i="17"/>
  <c r="F115" i="17"/>
  <c r="V114" i="17"/>
  <c r="R114" i="17"/>
  <c r="P114" i="17"/>
  <c r="N114" i="17"/>
  <c r="L114" i="17"/>
  <c r="J114" i="17"/>
  <c r="H114" i="17"/>
  <c r="F114" i="17"/>
  <c r="V113" i="17"/>
  <c r="R113" i="17"/>
  <c r="P113" i="17"/>
  <c r="N113" i="17"/>
  <c r="L113" i="17"/>
  <c r="J113" i="17"/>
  <c r="H113" i="17"/>
  <c r="F113" i="17"/>
  <c r="V112" i="17"/>
  <c r="R112" i="17"/>
  <c r="P112" i="17"/>
  <c r="N112" i="17"/>
  <c r="L112" i="17"/>
  <c r="J112" i="17"/>
  <c r="H112" i="17"/>
  <c r="F112" i="17"/>
  <c r="V111" i="17"/>
  <c r="R111" i="17"/>
  <c r="P111" i="17"/>
  <c r="N111" i="17"/>
  <c r="L111" i="17"/>
  <c r="J111" i="17"/>
  <c r="H111" i="17"/>
  <c r="F111" i="17"/>
  <c r="V110" i="17"/>
  <c r="R110" i="17"/>
  <c r="P110" i="17"/>
  <c r="N110" i="17"/>
  <c r="L110" i="17"/>
  <c r="J110" i="17"/>
  <c r="H110" i="17"/>
  <c r="F110" i="17"/>
  <c r="V109" i="17"/>
  <c r="R109" i="17"/>
  <c r="P109" i="17"/>
  <c r="N109" i="17"/>
  <c r="L109" i="17"/>
  <c r="J109" i="17"/>
  <c r="H109" i="17"/>
  <c r="F109" i="17"/>
  <c r="V108" i="17"/>
  <c r="R108" i="17"/>
  <c r="P108" i="17"/>
  <c r="N108" i="17"/>
  <c r="L108" i="17"/>
  <c r="J108" i="17"/>
  <c r="H108" i="17"/>
  <c r="F108" i="17"/>
  <c r="V107" i="17"/>
  <c r="R107" i="17"/>
  <c r="P107" i="17"/>
  <c r="N107" i="17"/>
  <c r="L107" i="17"/>
  <c r="J107" i="17"/>
  <c r="H107" i="17"/>
  <c r="F107" i="17"/>
  <c r="V106" i="17"/>
  <c r="R106" i="17"/>
  <c r="P106" i="17"/>
  <c r="N106" i="17"/>
  <c r="L106" i="17"/>
  <c r="J106" i="17"/>
  <c r="H106" i="17"/>
  <c r="F106" i="17"/>
  <c r="V105" i="17"/>
  <c r="R105" i="17"/>
  <c r="P105" i="17"/>
  <c r="N105" i="17"/>
  <c r="L105" i="17"/>
  <c r="J105" i="17"/>
  <c r="H105" i="17"/>
  <c r="F105" i="17"/>
  <c r="V104" i="17"/>
  <c r="R104" i="17"/>
  <c r="P104" i="17"/>
  <c r="N104" i="17"/>
  <c r="L104" i="17"/>
  <c r="J104" i="17"/>
  <c r="H104" i="17"/>
  <c r="F104" i="17"/>
  <c r="V103" i="17"/>
  <c r="R103" i="17"/>
  <c r="P103" i="17"/>
  <c r="N103" i="17"/>
  <c r="L103" i="17"/>
  <c r="J103" i="17"/>
  <c r="H103" i="17"/>
  <c r="F103" i="17"/>
  <c r="V102" i="17"/>
  <c r="R102" i="17"/>
  <c r="P102" i="17"/>
  <c r="N102" i="17"/>
  <c r="L102" i="17"/>
  <c r="J102" i="17"/>
  <c r="H102" i="17"/>
  <c r="F102" i="17"/>
  <c r="V101" i="17"/>
  <c r="R101" i="17"/>
  <c r="P101" i="17"/>
  <c r="N101" i="17"/>
  <c r="L101" i="17"/>
  <c r="J101" i="17"/>
  <c r="H101" i="17"/>
  <c r="F101" i="17"/>
  <c r="V100" i="17"/>
  <c r="R100" i="17"/>
  <c r="P100" i="17"/>
  <c r="N100" i="17"/>
  <c r="L100" i="17"/>
  <c r="J100" i="17"/>
  <c r="H100" i="17"/>
  <c r="F100" i="17"/>
  <c r="V99" i="17"/>
  <c r="R99" i="17"/>
  <c r="P99" i="17"/>
  <c r="N99" i="17"/>
  <c r="L99" i="17"/>
  <c r="J99" i="17"/>
  <c r="H99" i="17"/>
  <c r="F99" i="17"/>
  <c r="V98" i="17"/>
  <c r="R98" i="17"/>
  <c r="P98" i="17"/>
  <c r="N98" i="17"/>
  <c r="L98" i="17"/>
  <c r="J98" i="17"/>
  <c r="H98" i="17"/>
  <c r="F98" i="17"/>
  <c r="V97" i="17"/>
  <c r="R97" i="17"/>
  <c r="P97" i="17"/>
  <c r="N97" i="17"/>
  <c r="L97" i="17"/>
  <c r="J97" i="17"/>
  <c r="H97" i="17"/>
  <c r="F97" i="17"/>
  <c r="V96" i="17"/>
  <c r="R96" i="17"/>
  <c r="P96" i="17"/>
  <c r="N96" i="17"/>
  <c r="L96" i="17"/>
  <c r="J96" i="17"/>
  <c r="H96" i="17"/>
  <c r="F96" i="17"/>
  <c r="V95" i="17"/>
  <c r="R95" i="17"/>
  <c r="P95" i="17"/>
  <c r="N95" i="17"/>
  <c r="L95" i="17"/>
  <c r="J95" i="17"/>
  <c r="H95" i="17"/>
  <c r="F95" i="17"/>
  <c r="V94" i="17"/>
  <c r="R94" i="17"/>
  <c r="P94" i="17"/>
  <c r="N94" i="17"/>
  <c r="L94" i="17"/>
  <c r="J94" i="17"/>
  <c r="H94" i="17"/>
  <c r="F94" i="17"/>
  <c r="V93" i="17"/>
  <c r="R93" i="17"/>
  <c r="P93" i="17"/>
  <c r="N93" i="17"/>
  <c r="L93" i="17"/>
  <c r="J93" i="17"/>
  <c r="H93" i="17"/>
  <c r="F93" i="17"/>
  <c r="V92" i="17"/>
  <c r="R92" i="17"/>
  <c r="P92" i="17"/>
  <c r="N92" i="17"/>
  <c r="L92" i="17"/>
  <c r="J92" i="17"/>
  <c r="H92" i="17"/>
  <c r="F92" i="17"/>
  <c r="V91" i="17"/>
  <c r="R91" i="17"/>
  <c r="P91" i="17"/>
  <c r="N91" i="17"/>
  <c r="L91" i="17"/>
  <c r="J91" i="17"/>
  <c r="H91" i="17"/>
  <c r="F91" i="17"/>
  <c r="V90" i="17"/>
  <c r="R90" i="17"/>
  <c r="P90" i="17"/>
  <c r="N90" i="17"/>
  <c r="L90" i="17"/>
  <c r="J90" i="17"/>
  <c r="H90" i="17"/>
  <c r="F90" i="17"/>
  <c r="V89" i="17"/>
  <c r="R89" i="17"/>
  <c r="P89" i="17"/>
  <c r="N89" i="17"/>
  <c r="L89" i="17"/>
  <c r="J89" i="17"/>
  <c r="H89" i="17"/>
  <c r="F89" i="17"/>
  <c r="V88" i="17"/>
  <c r="R88" i="17"/>
  <c r="P88" i="17"/>
  <c r="N88" i="17"/>
  <c r="L88" i="17"/>
  <c r="J88" i="17"/>
  <c r="H88" i="17"/>
  <c r="F88" i="17"/>
  <c r="V87" i="17"/>
  <c r="R87" i="17"/>
  <c r="P87" i="17"/>
  <c r="N87" i="17"/>
  <c r="L87" i="17"/>
  <c r="J87" i="17"/>
  <c r="H87" i="17"/>
  <c r="F87" i="17"/>
  <c r="V86" i="17"/>
  <c r="R86" i="17"/>
  <c r="P86" i="17"/>
  <c r="N86" i="17"/>
  <c r="L86" i="17"/>
  <c r="J86" i="17"/>
  <c r="H86" i="17"/>
  <c r="F86" i="17"/>
  <c r="V85" i="17"/>
  <c r="R85" i="17"/>
  <c r="P85" i="17"/>
  <c r="N85" i="17"/>
  <c r="L85" i="17"/>
  <c r="J85" i="17"/>
  <c r="H85" i="17"/>
  <c r="F85" i="17"/>
  <c r="V84" i="17"/>
  <c r="R84" i="17"/>
  <c r="P84" i="17"/>
  <c r="N84" i="17"/>
  <c r="L84" i="17"/>
  <c r="J84" i="17"/>
  <c r="H84" i="17"/>
  <c r="F84" i="17"/>
  <c r="V83" i="17"/>
  <c r="R83" i="17"/>
  <c r="P83" i="17"/>
  <c r="N83" i="17"/>
  <c r="L83" i="17"/>
  <c r="J83" i="17"/>
  <c r="H83" i="17"/>
  <c r="F83" i="17"/>
  <c r="V82" i="17"/>
  <c r="R82" i="17"/>
  <c r="P82" i="17"/>
  <c r="N82" i="17"/>
  <c r="L82" i="17"/>
  <c r="J82" i="17"/>
  <c r="H82" i="17"/>
  <c r="F82" i="17"/>
  <c r="V81" i="17"/>
  <c r="R81" i="17"/>
  <c r="P81" i="17"/>
  <c r="N81" i="17"/>
  <c r="L81" i="17"/>
  <c r="J81" i="17"/>
  <c r="H81" i="17"/>
  <c r="F81" i="17"/>
  <c r="V80" i="17"/>
  <c r="R80" i="17"/>
  <c r="P80" i="17"/>
  <c r="N80" i="17"/>
  <c r="L80" i="17"/>
  <c r="J80" i="17"/>
  <c r="H80" i="17"/>
  <c r="F80" i="17"/>
  <c r="V79" i="17"/>
  <c r="R79" i="17"/>
  <c r="P79" i="17"/>
  <c r="N79" i="17"/>
  <c r="L79" i="17"/>
  <c r="J79" i="17"/>
  <c r="H79" i="17"/>
  <c r="F79" i="17"/>
  <c r="V78" i="17"/>
  <c r="R78" i="17"/>
  <c r="P78" i="17"/>
  <c r="N78" i="17"/>
  <c r="L78" i="17"/>
  <c r="J78" i="17"/>
  <c r="H78" i="17"/>
  <c r="F78" i="17"/>
  <c r="V77" i="17"/>
  <c r="R77" i="17"/>
  <c r="P77" i="17"/>
  <c r="N77" i="17"/>
  <c r="L77" i="17"/>
  <c r="J77" i="17"/>
  <c r="H77" i="17"/>
  <c r="F77" i="17"/>
  <c r="V76" i="17"/>
  <c r="R76" i="17"/>
  <c r="P76" i="17"/>
  <c r="N76" i="17"/>
  <c r="L76" i="17"/>
  <c r="J76" i="17"/>
  <c r="H76" i="17"/>
  <c r="F76" i="17"/>
  <c r="V75" i="17"/>
  <c r="R75" i="17"/>
  <c r="P75" i="17"/>
  <c r="N75" i="17"/>
  <c r="L75" i="17"/>
  <c r="J75" i="17"/>
  <c r="H75" i="17"/>
  <c r="F75" i="17"/>
  <c r="V74" i="17"/>
  <c r="R74" i="17"/>
  <c r="P74" i="17"/>
  <c r="N74" i="17"/>
  <c r="L74" i="17"/>
  <c r="J74" i="17"/>
  <c r="H74" i="17"/>
  <c r="F74" i="17"/>
  <c r="V73" i="17"/>
  <c r="R73" i="17"/>
  <c r="P73" i="17"/>
  <c r="N73" i="17"/>
  <c r="L73" i="17"/>
  <c r="J73" i="17"/>
  <c r="H73" i="17"/>
  <c r="F73" i="17"/>
  <c r="V72" i="17"/>
  <c r="R72" i="17"/>
  <c r="P72" i="17"/>
  <c r="N72" i="17"/>
  <c r="L72" i="17"/>
  <c r="J72" i="17"/>
  <c r="H72" i="17"/>
  <c r="F72" i="17"/>
  <c r="V71" i="17"/>
  <c r="R71" i="17"/>
  <c r="P71" i="17"/>
  <c r="N71" i="17"/>
  <c r="L71" i="17"/>
  <c r="J71" i="17"/>
  <c r="H71" i="17"/>
  <c r="F71" i="17"/>
  <c r="V70" i="17"/>
  <c r="R70" i="17"/>
  <c r="P70" i="17"/>
  <c r="N70" i="17"/>
  <c r="L70" i="17"/>
  <c r="J70" i="17"/>
  <c r="H70" i="17"/>
  <c r="F70" i="17"/>
  <c r="V69" i="17"/>
  <c r="R69" i="17"/>
  <c r="P69" i="17"/>
  <c r="N69" i="17"/>
  <c r="L69" i="17"/>
  <c r="J69" i="17"/>
  <c r="H69" i="17"/>
  <c r="F69" i="17"/>
  <c r="V68" i="17"/>
  <c r="R68" i="17"/>
  <c r="P68" i="17"/>
  <c r="N68" i="17"/>
  <c r="L68" i="17"/>
  <c r="J68" i="17"/>
  <c r="H68" i="17"/>
  <c r="F68" i="17"/>
  <c r="V67" i="17"/>
  <c r="R67" i="17"/>
  <c r="P67" i="17"/>
  <c r="N67" i="17"/>
  <c r="L67" i="17"/>
  <c r="J67" i="17"/>
  <c r="H67" i="17"/>
  <c r="F67" i="17"/>
  <c r="V66" i="17"/>
  <c r="R66" i="17"/>
  <c r="P66" i="17"/>
  <c r="N66" i="17"/>
  <c r="L66" i="17"/>
  <c r="J66" i="17"/>
  <c r="H66" i="17"/>
  <c r="F66" i="17"/>
  <c r="V65" i="17"/>
  <c r="R65" i="17"/>
  <c r="P65" i="17"/>
  <c r="N65" i="17"/>
  <c r="L65" i="17"/>
  <c r="J65" i="17"/>
  <c r="H65" i="17"/>
  <c r="F65" i="17"/>
  <c r="V64" i="17"/>
  <c r="R64" i="17"/>
  <c r="P64" i="17"/>
  <c r="N64" i="17"/>
  <c r="L64" i="17"/>
  <c r="J64" i="17"/>
  <c r="H64" i="17"/>
  <c r="F64" i="17"/>
  <c r="V63" i="17"/>
  <c r="R63" i="17"/>
  <c r="P63" i="17"/>
  <c r="N63" i="17"/>
  <c r="L63" i="17"/>
  <c r="J63" i="17"/>
  <c r="H63" i="17"/>
  <c r="F63" i="17"/>
  <c r="V62" i="17"/>
  <c r="R62" i="17"/>
  <c r="P62" i="17"/>
  <c r="N62" i="17"/>
  <c r="L62" i="17"/>
  <c r="J62" i="17"/>
  <c r="H62" i="17"/>
  <c r="F62" i="17"/>
  <c r="V61" i="17"/>
  <c r="R61" i="17"/>
  <c r="P61" i="17"/>
  <c r="N61" i="17"/>
  <c r="L61" i="17"/>
  <c r="J61" i="17"/>
  <c r="H61" i="17"/>
  <c r="F61" i="17"/>
  <c r="V60" i="17"/>
  <c r="R60" i="17"/>
  <c r="P60" i="17"/>
  <c r="N60" i="17"/>
  <c r="L60" i="17"/>
  <c r="J60" i="17"/>
  <c r="H60" i="17"/>
  <c r="F60" i="17"/>
  <c r="V59" i="17"/>
  <c r="R59" i="17"/>
  <c r="P59" i="17"/>
  <c r="N59" i="17"/>
  <c r="L59" i="17"/>
  <c r="J59" i="17"/>
  <c r="H59" i="17"/>
  <c r="F59" i="17"/>
  <c r="V58" i="17"/>
  <c r="R58" i="17"/>
  <c r="P58" i="17"/>
  <c r="N58" i="17"/>
  <c r="L58" i="17"/>
  <c r="J58" i="17"/>
  <c r="H58" i="17"/>
  <c r="F58" i="17"/>
  <c r="V57" i="17"/>
  <c r="R57" i="17"/>
  <c r="P57" i="17"/>
  <c r="N57" i="17"/>
  <c r="L57" i="17"/>
  <c r="J57" i="17"/>
  <c r="H57" i="17"/>
  <c r="F57" i="17"/>
  <c r="V56" i="17"/>
  <c r="R56" i="17"/>
  <c r="P56" i="17"/>
  <c r="N56" i="17"/>
  <c r="L56" i="17"/>
  <c r="J56" i="17"/>
  <c r="H56" i="17"/>
  <c r="F56" i="17"/>
  <c r="V55" i="17"/>
  <c r="R55" i="17"/>
  <c r="P55" i="17"/>
  <c r="N55" i="17"/>
  <c r="L55" i="17"/>
  <c r="J55" i="17"/>
  <c r="H55" i="17"/>
  <c r="F55" i="17"/>
  <c r="V54" i="17"/>
  <c r="R54" i="17"/>
  <c r="P54" i="17"/>
  <c r="N54" i="17"/>
  <c r="L54" i="17"/>
  <c r="J54" i="17"/>
  <c r="H54" i="17"/>
  <c r="F54" i="17"/>
  <c r="V53" i="17"/>
  <c r="R53" i="17"/>
  <c r="P53" i="17"/>
  <c r="N53" i="17"/>
  <c r="L53" i="17"/>
  <c r="J53" i="17"/>
  <c r="H53" i="17"/>
  <c r="F53" i="17"/>
  <c r="V52" i="17"/>
  <c r="R52" i="17"/>
  <c r="P52" i="17"/>
  <c r="N52" i="17"/>
  <c r="L52" i="17"/>
  <c r="J52" i="17"/>
  <c r="H52" i="17"/>
  <c r="F52" i="17"/>
  <c r="V51" i="17"/>
  <c r="R51" i="17"/>
  <c r="P51" i="17"/>
  <c r="N51" i="17"/>
  <c r="L51" i="17"/>
  <c r="J51" i="17"/>
  <c r="H51" i="17"/>
  <c r="F51" i="17"/>
  <c r="V50" i="17"/>
  <c r="R50" i="17"/>
  <c r="P50" i="17"/>
  <c r="N50" i="17"/>
  <c r="L50" i="17"/>
  <c r="J50" i="17"/>
  <c r="H50" i="17"/>
  <c r="F50" i="17"/>
  <c r="V49" i="17"/>
  <c r="R49" i="17"/>
  <c r="P49" i="17"/>
  <c r="N49" i="17"/>
  <c r="L49" i="17"/>
  <c r="J49" i="17"/>
  <c r="H49" i="17"/>
  <c r="F49" i="17"/>
  <c r="V48" i="17"/>
  <c r="R48" i="17"/>
  <c r="P48" i="17"/>
  <c r="N48" i="17"/>
  <c r="L48" i="17"/>
  <c r="J48" i="17"/>
  <c r="H48" i="17"/>
  <c r="F48" i="17"/>
  <c r="V47" i="17"/>
  <c r="R47" i="17"/>
  <c r="P47" i="17"/>
  <c r="N47" i="17"/>
  <c r="L47" i="17"/>
  <c r="J47" i="17"/>
  <c r="H47" i="17"/>
  <c r="F47" i="17"/>
  <c r="V46" i="17"/>
  <c r="R46" i="17"/>
  <c r="P46" i="17"/>
  <c r="N46" i="17"/>
  <c r="L46" i="17"/>
  <c r="J46" i="17"/>
  <c r="H46" i="17"/>
  <c r="F46" i="17"/>
  <c r="V45" i="17"/>
  <c r="R45" i="17"/>
  <c r="P45" i="17"/>
  <c r="N45" i="17"/>
  <c r="L45" i="17"/>
  <c r="J45" i="17"/>
  <c r="H45" i="17"/>
  <c r="F45" i="17"/>
  <c r="V44" i="17"/>
  <c r="R44" i="17"/>
  <c r="P44" i="17"/>
  <c r="N44" i="17"/>
  <c r="L44" i="17"/>
  <c r="J44" i="17"/>
  <c r="H44" i="17"/>
  <c r="F44" i="17"/>
  <c r="V43" i="17"/>
  <c r="R43" i="17"/>
  <c r="P43" i="17"/>
  <c r="N43" i="17"/>
  <c r="L43" i="17"/>
  <c r="J43" i="17"/>
  <c r="H43" i="17"/>
  <c r="F43" i="17"/>
  <c r="V42" i="17"/>
  <c r="R42" i="17"/>
  <c r="P42" i="17"/>
  <c r="N42" i="17"/>
  <c r="L42" i="17"/>
  <c r="J42" i="17"/>
  <c r="H42" i="17"/>
  <c r="F42" i="17"/>
  <c r="V41" i="17"/>
  <c r="R41" i="17"/>
  <c r="P41" i="17"/>
  <c r="N41" i="17"/>
  <c r="L41" i="17"/>
  <c r="J41" i="17"/>
  <c r="H41" i="17"/>
  <c r="F41" i="17"/>
  <c r="V40" i="17"/>
  <c r="R40" i="17"/>
  <c r="P40" i="17"/>
  <c r="N40" i="17"/>
  <c r="L40" i="17"/>
  <c r="J40" i="17"/>
  <c r="H40" i="17"/>
  <c r="F40" i="17"/>
  <c r="V39" i="17"/>
  <c r="R39" i="17"/>
  <c r="P39" i="17"/>
  <c r="N39" i="17"/>
  <c r="L39" i="17"/>
  <c r="J39" i="17"/>
  <c r="H39" i="17"/>
  <c r="F39" i="17"/>
  <c r="V38" i="17"/>
  <c r="R38" i="17"/>
  <c r="P38" i="17"/>
  <c r="N38" i="17"/>
  <c r="L38" i="17"/>
  <c r="J38" i="17"/>
  <c r="H38" i="17"/>
  <c r="F38" i="17"/>
  <c r="V37" i="17"/>
  <c r="R37" i="17"/>
  <c r="P37" i="17"/>
  <c r="N37" i="17"/>
  <c r="L37" i="17"/>
  <c r="J37" i="17"/>
  <c r="H37" i="17"/>
  <c r="F37" i="17"/>
  <c r="V36" i="17"/>
  <c r="R36" i="17"/>
  <c r="P36" i="17"/>
  <c r="N36" i="17"/>
  <c r="L36" i="17"/>
  <c r="J36" i="17"/>
  <c r="H36" i="17"/>
  <c r="F36" i="17"/>
  <c r="V35" i="17"/>
  <c r="R35" i="17"/>
  <c r="P35" i="17"/>
  <c r="N35" i="17"/>
  <c r="L35" i="17"/>
  <c r="J35" i="17"/>
  <c r="H35" i="17"/>
  <c r="F35" i="17"/>
  <c r="V34" i="17"/>
  <c r="R34" i="17"/>
  <c r="P34" i="17"/>
  <c r="N34" i="17"/>
  <c r="L34" i="17"/>
  <c r="J34" i="17"/>
  <c r="H34" i="17"/>
  <c r="F34" i="17"/>
  <c r="V33" i="17"/>
  <c r="R33" i="17"/>
  <c r="P33" i="17"/>
  <c r="N33" i="17"/>
  <c r="L33" i="17"/>
  <c r="J33" i="17"/>
  <c r="H33" i="17"/>
  <c r="F33" i="17"/>
  <c r="V32" i="17"/>
  <c r="R32" i="17"/>
  <c r="P32" i="17"/>
  <c r="N32" i="17"/>
  <c r="L32" i="17"/>
  <c r="J32" i="17"/>
  <c r="H32" i="17"/>
  <c r="F32" i="17"/>
  <c r="V31" i="17"/>
  <c r="R31" i="17"/>
  <c r="P31" i="17"/>
  <c r="N31" i="17"/>
  <c r="L31" i="17"/>
  <c r="J31" i="17"/>
  <c r="H31" i="17"/>
  <c r="F31" i="17"/>
  <c r="V30" i="17"/>
  <c r="R30" i="17"/>
  <c r="P30" i="17"/>
  <c r="N30" i="17"/>
  <c r="L30" i="17"/>
  <c r="J30" i="17"/>
  <c r="H30" i="17"/>
  <c r="F30" i="17"/>
  <c r="V29" i="17"/>
  <c r="R29" i="17"/>
  <c r="P29" i="17"/>
  <c r="N29" i="17"/>
  <c r="L29" i="17"/>
  <c r="J29" i="17"/>
  <c r="H29" i="17"/>
  <c r="F29" i="17"/>
  <c r="V28" i="17"/>
  <c r="R28" i="17"/>
  <c r="P28" i="17"/>
  <c r="N28" i="17"/>
  <c r="L28" i="17"/>
  <c r="J28" i="17"/>
  <c r="H28" i="17"/>
  <c r="F28" i="17"/>
  <c r="V27" i="17"/>
  <c r="R27" i="17"/>
  <c r="P27" i="17"/>
  <c r="N27" i="17"/>
  <c r="L27" i="17"/>
  <c r="J27" i="17"/>
  <c r="H27" i="17"/>
  <c r="F27" i="17"/>
  <c r="V26" i="17"/>
  <c r="R26" i="17"/>
  <c r="P26" i="17"/>
  <c r="N26" i="17"/>
  <c r="L26" i="17"/>
  <c r="J26" i="17"/>
  <c r="H26" i="17"/>
  <c r="F26" i="17"/>
  <c r="V25" i="17"/>
  <c r="R25" i="17"/>
  <c r="P25" i="17"/>
  <c r="N25" i="17"/>
  <c r="L25" i="17"/>
  <c r="J25" i="17"/>
  <c r="H25" i="17"/>
  <c r="F25" i="17"/>
  <c r="V24" i="17"/>
  <c r="R24" i="17"/>
  <c r="P24" i="17"/>
  <c r="N24" i="17"/>
  <c r="L24" i="17"/>
  <c r="J24" i="17"/>
  <c r="H24" i="17"/>
  <c r="F24" i="17"/>
  <c r="V23" i="17"/>
  <c r="R23" i="17"/>
  <c r="P23" i="17"/>
  <c r="N23" i="17"/>
  <c r="L23" i="17"/>
  <c r="J23" i="17"/>
  <c r="H23" i="17"/>
  <c r="F23" i="17"/>
  <c r="V22" i="17"/>
  <c r="R22" i="17"/>
  <c r="P22" i="17"/>
  <c r="N22" i="17"/>
  <c r="L22" i="17"/>
  <c r="J22" i="17"/>
  <c r="H22" i="17"/>
  <c r="F22" i="17"/>
  <c r="V21" i="17"/>
  <c r="R21" i="17"/>
  <c r="P21" i="17"/>
  <c r="N21" i="17"/>
  <c r="L21" i="17"/>
  <c r="J21" i="17"/>
  <c r="H21" i="17"/>
  <c r="F21" i="17"/>
  <c r="V20" i="17"/>
  <c r="R20" i="17"/>
  <c r="P20" i="17"/>
  <c r="N20" i="17"/>
  <c r="L20" i="17"/>
  <c r="J20" i="17"/>
  <c r="H20" i="17"/>
  <c r="V19" i="17"/>
  <c r="R19" i="17"/>
  <c r="P19" i="17"/>
  <c r="N19" i="17"/>
  <c r="L19" i="17"/>
  <c r="J19" i="17"/>
  <c r="H19" i="17"/>
  <c r="F19" i="17"/>
  <c r="V18" i="17"/>
  <c r="R18" i="17"/>
  <c r="P18" i="17"/>
  <c r="N18" i="17"/>
  <c r="L18" i="17"/>
  <c r="J18" i="17"/>
  <c r="H18" i="17"/>
  <c r="V17" i="17"/>
  <c r="R17" i="17"/>
  <c r="P17" i="17"/>
  <c r="N17" i="17"/>
  <c r="L17" i="17"/>
  <c r="J17" i="17"/>
  <c r="H17" i="17"/>
  <c r="F17" i="17"/>
  <c r="V16" i="17"/>
  <c r="R16" i="17"/>
  <c r="P16" i="17"/>
  <c r="N16" i="17"/>
  <c r="L16" i="17"/>
  <c r="J16" i="17"/>
  <c r="H16" i="17"/>
  <c r="F16" i="17"/>
  <c r="V15" i="17"/>
  <c r="R15" i="17"/>
  <c r="P15" i="17"/>
  <c r="N15" i="17"/>
  <c r="L15" i="17"/>
  <c r="J15" i="17"/>
  <c r="H15" i="17"/>
  <c r="F15" i="17"/>
  <c r="V14" i="17"/>
  <c r="R14" i="17"/>
  <c r="P14" i="17"/>
  <c r="N14" i="17"/>
  <c r="L14" i="17"/>
  <c r="J14" i="17"/>
  <c r="H14" i="17"/>
  <c r="F14" i="17"/>
  <c r="V13" i="17"/>
  <c r="R13" i="17"/>
  <c r="P13" i="17"/>
  <c r="N13" i="17"/>
  <c r="L13" i="17"/>
  <c r="J13" i="17"/>
  <c r="H13" i="17"/>
  <c r="F13" i="17"/>
  <c r="V12" i="17"/>
  <c r="T12" i="17"/>
  <c r="R12" i="17"/>
  <c r="P12" i="17"/>
  <c r="N12" i="17"/>
  <c r="L12" i="17"/>
  <c r="J12" i="17"/>
  <c r="H12" i="17"/>
  <c r="V11" i="17"/>
  <c r="T11" i="17"/>
  <c r="R11" i="17"/>
  <c r="P11" i="17"/>
  <c r="N11" i="17"/>
  <c r="L11" i="17"/>
  <c r="J11" i="17"/>
  <c r="H11" i="17"/>
  <c r="F134" i="16"/>
  <c r="F133" i="16"/>
  <c r="F132" i="16"/>
  <c r="F131" i="16"/>
  <c r="F130" i="16"/>
  <c r="F129" i="16"/>
  <c r="F128" i="16"/>
  <c r="F127" i="16"/>
  <c r="F126" i="16"/>
  <c r="F125" i="16"/>
  <c r="F124" i="16"/>
  <c r="F123" i="16"/>
  <c r="F122" i="16"/>
  <c r="F121" i="16"/>
  <c r="F120" i="16"/>
  <c r="F119" i="16"/>
  <c r="F118" i="16"/>
  <c r="F117" i="16"/>
  <c r="F116" i="16"/>
  <c r="F115" i="16"/>
  <c r="F114" i="16"/>
  <c r="F113" i="16"/>
  <c r="F112" i="16"/>
  <c r="F111" i="16"/>
  <c r="F110" i="16"/>
  <c r="F109" i="16"/>
  <c r="F108" i="16"/>
  <c r="F107" i="16"/>
  <c r="F106" i="16"/>
  <c r="F105" i="16"/>
  <c r="F104" i="16"/>
  <c r="F103" i="16"/>
  <c r="F102" i="16"/>
  <c r="F101" i="16"/>
  <c r="F100" i="16"/>
  <c r="F99" i="16"/>
  <c r="F98" i="16"/>
  <c r="F97" i="16"/>
  <c r="F96" i="16"/>
  <c r="F95" i="16"/>
  <c r="F94" i="16"/>
  <c r="F93" i="16"/>
  <c r="F92" i="16"/>
  <c r="F91" i="16"/>
  <c r="F90" i="16"/>
  <c r="F89" i="16"/>
  <c r="F88" i="16"/>
  <c r="F87" i="16"/>
  <c r="F86" i="16"/>
  <c r="F85" i="16"/>
  <c r="F84" i="16"/>
  <c r="F83" i="16"/>
  <c r="F82" i="16"/>
  <c r="F81" i="16"/>
  <c r="F80" i="16"/>
  <c r="F79" i="16"/>
  <c r="F78" i="16"/>
  <c r="F77" i="16"/>
  <c r="F76" i="16"/>
  <c r="F75" i="16"/>
  <c r="F74" i="16"/>
  <c r="F73" i="16"/>
  <c r="V72" i="16"/>
  <c r="R72" i="16"/>
  <c r="P72" i="16"/>
  <c r="N72" i="16"/>
  <c r="L72" i="16"/>
  <c r="J72" i="16"/>
  <c r="H72" i="16"/>
  <c r="F72" i="16"/>
  <c r="G2889" i="38" a="1"/>
  <c r="G2889" i="38"/>
  <c r="V71" i="16"/>
  <c r="R71" i="16"/>
  <c r="P71" i="16"/>
  <c r="N71" i="16"/>
  <c r="L71" i="16"/>
  <c r="J71" i="16"/>
  <c r="H71" i="16"/>
  <c r="F71" i="16"/>
  <c r="G2888" i="38" a="1"/>
  <c r="G2888" i="38"/>
  <c r="V70" i="16"/>
  <c r="R70" i="16"/>
  <c r="P70" i="16"/>
  <c r="N70" i="16"/>
  <c r="L70" i="16"/>
  <c r="J70" i="16"/>
  <c r="H70" i="16"/>
  <c r="F70" i="16"/>
  <c r="G2887" i="38" a="1"/>
  <c r="G2887" i="38"/>
  <c r="V69" i="16"/>
  <c r="R69" i="16"/>
  <c r="P69" i="16"/>
  <c r="N69" i="16"/>
  <c r="L69" i="16"/>
  <c r="J69" i="16"/>
  <c r="H69" i="16"/>
  <c r="F69" i="16"/>
  <c r="G2886" i="38" a="1"/>
  <c r="G2886" i="38"/>
  <c r="V68" i="16"/>
  <c r="R68" i="16"/>
  <c r="P68" i="16"/>
  <c r="N68" i="16"/>
  <c r="L68" i="16"/>
  <c r="J68" i="16"/>
  <c r="H68" i="16"/>
  <c r="F68" i="16"/>
  <c r="G2885" i="38" a="1"/>
  <c r="G2885" i="38"/>
  <c r="V67" i="16"/>
  <c r="R67" i="16"/>
  <c r="P67" i="16"/>
  <c r="N67" i="16"/>
  <c r="L67" i="16"/>
  <c r="J67" i="16"/>
  <c r="H67" i="16"/>
  <c r="F67" i="16"/>
  <c r="G2884" i="38" a="1"/>
  <c r="G2884" i="38"/>
  <c r="V66" i="16"/>
  <c r="R66" i="16"/>
  <c r="P66" i="16"/>
  <c r="N66" i="16"/>
  <c r="L66" i="16"/>
  <c r="J66" i="16"/>
  <c r="H66" i="16"/>
  <c r="F66" i="16"/>
  <c r="G2883" i="38" a="1"/>
  <c r="G2883" i="38"/>
  <c r="V65" i="16"/>
  <c r="R65" i="16"/>
  <c r="P65" i="16"/>
  <c r="N65" i="16"/>
  <c r="L65" i="16"/>
  <c r="J65" i="16"/>
  <c r="H65" i="16"/>
  <c r="F65" i="16"/>
  <c r="G2882" i="38" a="1"/>
  <c r="G2882" i="38"/>
  <c r="V64" i="16"/>
  <c r="R64" i="16"/>
  <c r="P64" i="16"/>
  <c r="N64" i="16"/>
  <c r="L64" i="16"/>
  <c r="J64" i="16"/>
  <c r="H64" i="16"/>
  <c r="F64" i="16"/>
  <c r="G2881" i="38" a="1"/>
  <c r="G2881" i="38"/>
  <c r="V63" i="16"/>
  <c r="R63" i="16"/>
  <c r="P63" i="16"/>
  <c r="N63" i="16"/>
  <c r="L63" i="16"/>
  <c r="J63" i="16"/>
  <c r="H63" i="16"/>
  <c r="F63" i="16"/>
  <c r="G2880" i="38" a="1"/>
  <c r="G2880" i="38"/>
  <c r="V62" i="16"/>
  <c r="R62" i="16"/>
  <c r="P62" i="16"/>
  <c r="N62" i="16"/>
  <c r="L62" i="16"/>
  <c r="J62" i="16"/>
  <c r="H62" i="16"/>
  <c r="G2879" i="38" a="1"/>
  <c r="G2879" i="38"/>
  <c r="V61" i="16"/>
  <c r="R61" i="16"/>
  <c r="P61" i="16"/>
  <c r="N61" i="16"/>
  <c r="L61" i="16"/>
  <c r="J61" i="16"/>
  <c r="H61" i="16"/>
  <c r="F61" i="16"/>
  <c r="G2878" i="38" a="1"/>
  <c r="G2878" i="38"/>
  <c r="V60" i="16"/>
  <c r="R60" i="16"/>
  <c r="P60" i="16"/>
  <c r="N60" i="16"/>
  <c r="L60" i="16"/>
  <c r="J60" i="16"/>
  <c r="H60" i="16"/>
  <c r="F60" i="16"/>
  <c r="G2877" i="38" a="1"/>
  <c r="G2877" i="38"/>
  <c r="V59" i="16"/>
  <c r="R59" i="16"/>
  <c r="P59" i="16"/>
  <c r="N59" i="16"/>
  <c r="L59" i="16"/>
  <c r="J59" i="16"/>
  <c r="H59" i="16"/>
  <c r="F59" i="16"/>
  <c r="G2876" i="38" a="1"/>
  <c r="G2876" i="38"/>
  <c r="V58" i="16"/>
  <c r="R58" i="16"/>
  <c r="P58" i="16"/>
  <c r="N58" i="16"/>
  <c r="L58" i="16"/>
  <c r="J58" i="16"/>
  <c r="H58" i="16"/>
  <c r="F58" i="16"/>
  <c r="G2875" i="38" a="1"/>
  <c r="G2875" i="38"/>
  <c r="V57" i="16"/>
  <c r="R57" i="16"/>
  <c r="P57" i="16"/>
  <c r="N57" i="16"/>
  <c r="L57" i="16"/>
  <c r="J57" i="16"/>
  <c r="H57" i="16"/>
  <c r="F57" i="16"/>
  <c r="G2874" i="38" a="1"/>
  <c r="G2874" i="38"/>
  <c r="V56" i="16"/>
  <c r="R56" i="16"/>
  <c r="P56" i="16"/>
  <c r="N56" i="16"/>
  <c r="L56" i="16"/>
  <c r="J56" i="16"/>
  <c r="H56" i="16"/>
  <c r="F56" i="16"/>
  <c r="G2873" i="38" a="1"/>
  <c r="G2873" i="38"/>
  <c r="V55" i="16"/>
  <c r="R55" i="16"/>
  <c r="P55" i="16"/>
  <c r="N55" i="16"/>
  <c r="L55" i="16"/>
  <c r="J55" i="16"/>
  <c r="H55" i="16"/>
  <c r="F55" i="16"/>
  <c r="G2872" i="38" a="1"/>
  <c r="G2872" i="38"/>
  <c r="V54" i="16"/>
  <c r="R54" i="16"/>
  <c r="P54" i="16"/>
  <c r="N54" i="16"/>
  <c r="L54" i="16"/>
  <c r="J54" i="16"/>
  <c r="H54" i="16"/>
  <c r="F54" i="16"/>
  <c r="G2871" i="38" a="1"/>
  <c r="G2871" i="38"/>
  <c r="V53" i="16"/>
  <c r="R53" i="16"/>
  <c r="P53" i="16"/>
  <c r="N53" i="16"/>
  <c r="L53" i="16"/>
  <c r="J53" i="16"/>
  <c r="H53" i="16"/>
  <c r="F53" i="16"/>
  <c r="G2870" i="38" a="1"/>
  <c r="G2870" i="38"/>
  <c r="V52" i="16"/>
  <c r="R52" i="16"/>
  <c r="P52" i="16"/>
  <c r="N52" i="16"/>
  <c r="L52" i="16"/>
  <c r="J52" i="16"/>
  <c r="H52" i="16"/>
  <c r="F52" i="16"/>
  <c r="G2869" i="38" a="1"/>
  <c r="G2869" i="38"/>
  <c r="V51" i="16"/>
  <c r="R51" i="16"/>
  <c r="P51" i="16"/>
  <c r="N51" i="16"/>
  <c r="L51" i="16"/>
  <c r="J51" i="16"/>
  <c r="H51" i="16"/>
  <c r="F51" i="16"/>
  <c r="G2868" i="38" a="1"/>
  <c r="G2868" i="38"/>
  <c r="V50" i="16"/>
  <c r="R50" i="16"/>
  <c r="P50" i="16"/>
  <c r="N50" i="16"/>
  <c r="L50" i="16"/>
  <c r="J50" i="16"/>
  <c r="H50" i="16"/>
  <c r="F50" i="16"/>
  <c r="G2867" i="38" a="1"/>
  <c r="G2867" i="38"/>
  <c r="V49" i="16"/>
  <c r="R49" i="16"/>
  <c r="P49" i="16"/>
  <c r="N49" i="16"/>
  <c r="L49" i="16"/>
  <c r="J49" i="16"/>
  <c r="H49" i="16"/>
  <c r="F49" i="16"/>
  <c r="G2866" i="38" a="1"/>
  <c r="G2866" i="38"/>
  <c r="V48" i="16"/>
  <c r="R48" i="16"/>
  <c r="P48" i="16"/>
  <c r="N48" i="16"/>
  <c r="L48" i="16"/>
  <c r="J48" i="16"/>
  <c r="H48" i="16"/>
  <c r="F48" i="16"/>
  <c r="G2865" i="38" a="1"/>
  <c r="G2865" i="38"/>
  <c r="V47" i="16"/>
  <c r="R47" i="16"/>
  <c r="P47" i="16"/>
  <c r="N47" i="16"/>
  <c r="L47" i="16"/>
  <c r="J47" i="16"/>
  <c r="H47" i="16"/>
  <c r="F47" i="16"/>
  <c r="G2864" i="38" a="1"/>
  <c r="G2864" i="38"/>
  <c r="V46" i="16"/>
  <c r="R46" i="16"/>
  <c r="P46" i="16"/>
  <c r="N46" i="16"/>
  <c r="L46" i="16"/>
  <c r="J46" i="16"/>
  <c r="H46" i="16"/>
  <c r="F46" i="16"/>
  <c r="G2863" i="38" a="1"/>
  <c r="G2863" i="38"/>
  <c r="V45" i="16"/>
  <c r="R45" i="16"/>
  <c r="P45" i="16"/>
  <c r="N45" i="16"/>
  <c r="L45" i="16"/>
  <c r="J45" i="16"/>
  <c r="H45" i="16"/>
  <c r="F45" i="16"/>
  <c r="G2862" i="38" a="1"/>
  <c r="G2862" i="38"/>
  <c r="V44" i="16"/>
  <c r="R44" i="16"/>
  <c r="P44" i="16"/>
  <c r="N44" i="16"/>
  <c r="L44" i="16"/>
  <c r="J44" i="16"/>
  <c r="H44" i="16"/>
  <c r="F44" i="16"/>
  <c r="G2861" i="38" a="1"/>
  <c r="G2861" i="38"/>
  <c r="V43" i="16"/>
  <c r="R43" i="16"/>
  <c r="P43" i="16"/>
  <c r="N43" i="16"/>
  <c r="L43" i="16"/>
  <c r="J43" i="16"/>
  <c r="H43" i="16"/>
  <c r="F43" i="16"/>
  <c r="G2860" i="38" a="1"/>
  <c r="G2860" i="38"/>
  <c r="V42" i="16"/>
  <c r="R42" i="16"/>
  <c r="P42" i="16"/>
  <c r="N42" i="16"/>
  <c r="L42" i="16"/>
  <c r="J42" i="16"/>
  <c r="H42" i="16"/>
  <c r="F42" i="16"/>
  <c r="G2859" i="38" a="1"/>
  <c r="G2859" i="38"/>
  <c r="V41" i="16"/>
  <c r="R41" i="16"/>
  <c r="P41" i="16"/>
  <c r="N41" i="16"/>
  <c r="L41" i="16"/>
  <c r="J41" i="16"/>
  <c r="H41" i="16"/>
  <c r="F41" i="16"/>
  <c r="G2858" i="38" a="1"/>
  <c r="G2858" i="38"/>
  <c r="V40" i="16"/>
  <c r="R40" i="16"/>
  <c r="P40" i="16"/>
  <c r="N40" i="16"/>
  <c r="L40" i="16"/>
  <c r="J40" i="16"/>
  <c r="H40" i="16"/>
  <c r="F40" i="16"/>
  <c r="G2857" i="38" a="1"/>
  <c r="G2857" i="38"/>
  <c r="V39" i="16"/>
  <c r="R39" i="16"/>
  <c r="P39" i="16"/>
  <c r="N39" i="16"/>
  <c r="L39" i="16"/>
  <c r="J39" i="16"/>
  <c r="H39" i="16"/>
  <c r="F39" i="16"/>
  <c r="G2856" i="38" a="1"/>
  <c r="G2856" i="38"/>
  <c r="V38" i="16"/>
  <c r="R38" i="16"/>
  <c r="P38" i="16"/>
  <c r="N38" i="16"/>
  <c r="L38" i="16"/>
  <c r="J38" i="16"/>
  <c r="H38" i="16"/>
  <c r="F38" i="16"/>
  <c r="G2855" i="38" a="1"/>
  <c r="G2855" i="38"/>
  <c r="V37" i="16"/>
  <c r="R37" i="16"/>
  <c r="P37" i="16"/>
  <c r="N37" i="16"/>
  <c r="L37" i="16"/>
  <c r="J37" i="16"/>
  <c r="H37" i="16"/>
  <c r="F37" i="16"/>
  <c r="G2854" i="38" a="1"/>
  <c r="G2854" i="38"/>
  <c r="V36" i="16"/>
  <c r="R36" i="16"/>
  <c r="P36" i="16"/>
  <c r="N36" i="16"/>
  <c r="L36" i="16"/>
  <c r="J36" i="16"/>
  <c r="H36" i="16"/>
  <c r="F36" i="16"/>
  <c r="G2853" i="38" a="1"/>
  <c r="G2853" i="38"/>
  <c r="V35" i="16"/>
  <c r="R35" i="16"/>
  <c r="P35" i="16"/>
  <c r="N35" i="16"/>
  <c r="L35" i="16"/>
  <c r="J35" i="16"/>
  <c r="H35" i="16"/>
  <c r="F35" i="16"/>
  <c r="G2852" i="38" a="1"/>
  <c r="G2852" i="38"/>
  <c r="V34" i="16"/>
  <c r="R34" i="16"/>
  <c r="P34" i="16"/>
  <c r="N34" i="16"/>
  <c r="L34" i="16"/>
  <c r="J34" i="16"/>
  <c r="H34" i="16"/>
  <c r="F34" i="16"/>
  <c r="G2851" i="38" a="1"/>
  <c r="G2851" i="38"/>
  <c r="V33" i="16"/>
  <c r="R33" i="16"/>
  <c r="P33" i="16"/>
  <c r="N33" i="16"/>
  <c r="L33" i="16"/>
  <c r="J33" i="16"/>
  <c r="H33" i="16"/>
  <c r="F33" i="16"/>
  <c r="G2850" i="38" a="1"/>
  <c r="G2850" i="38"/>
  <c r="V32" i="16"/>
  <c r="R32" i="16"/>
  <c r="P32" i="16"/>
  <c r="N32" i="16"/>
  <c r="L32" i="16"/>
  <c r="J32" i="16"/>
  <c r="H32" i="16"/>
  <c r="F32" i="16"/>
  <c r="G2849" i="38" a="1"/>
  <c r="G2849" i="38"/>
  <c r="V31" i="16"/>
  <c r="R31" i="16"/>
  <c r="P31" i="16"/>
  <c r="N31" i="16"/>
  <c r="L31" i="16"/>
  <c r="J31" i="16"/>
  <c r="H31" i="16"/>
  <c r="F31" i="16"/>
  <c r="G2848" i="38" a="1"/>
  <c r="G2848" i="38"/>
  <c r="V30" i="16"/>
  <c r="R30" i="16"/>
  <c r="P30" i="16"/>
  <c r="N30" i="16"/>
  <c r="L30" i="16"/>
  <c r="J30" i="16"/>
  <c r="H30" i="16"/>
  <c r="F30" i="16"/>
  <c r="G2847" i="38" a="1"/>
  <c r="G2847" i="38"/>
  <c r="V29" i="16"/>
  <c r="R29" i="16"/>
  <c r="P29" i="16"/>
  <c r="N29" i="16"/>
  <c r="L29" i="16"/>
  <c r="J29" i="16"/>
  <c r="H29" i="16"/>
  <c r="F29" i="16"/>
  <c r="G2846" i="38" a="1"/>
  <c r="G2846" i="38"/>
  <c r="V28" i="16"/>
  <c r="R28" i="16"/>
  <c r="P28" i="16"/>
  <c r="N28" i="16"/>
  <c r="L28" i="16"/>
  <c r="J28" i="16"/>
  <c r="H28" i="16"/>
  <c r="F28" i="16"/>
  <c r="G2845" i="38" a="1"/>
  <c r="G2845" i="38"/>
  <c r="V27" i="16"/>
  <c r="R27" i="16"/>
  <c r="P27" i="16"/>
  <c r="N27" i="16"/>
  <c r="L27" i="16"/>
  <c r="J27" i="16"/>
  <c r="H27" i="16"/>
  <c r="F27" i="16"/>
  <c r="G2844" i="38" a="1"/>
  <c r="G2844" i="38"/>
  <c r="V26" i="16"/>
  <c r="R26" i="16"/>
  <c r="P26" i="16"/>
  <c r="N26" i="16"/>
  <c r="L26" i="16"/>
  <c r="J26" i="16"/>
  <c r="H26" i="16"/>
  <c r="F26" i="16"/>
  <c r="G2843" i="38" a="1"/>
  <c r="G2843" i="38"/>
  <c r="V25" i="16"/>
  <c r="R25" i="16"/>
  <c r="P25" i="16"/>
  <c r="N25" i="16"/>
  <c r="L25" i="16"/>
  <c r="J25" i="16"/>
  <c r="H25" i="16"/>
  <c r="F25" i="16"/>
  <c r="G2842" i="38" a="1"/>
  <c r="G2842" i="38"/>
  <c r="V24" i="16"/>
  <c r="R24" i="16"/>
  <c r="P24" i="16"/>
  <c r="N24" i="16"/>
  <c r="L24" i="16"/>
  <c r="J24" i="16"/>
  <c r="H24" i="16"/>
  <c r="F24" i="16"/>
  <c r="G2841" i="38" a="1"/>
  <c r="G2841" i="38"/>
  <c r="V23" i="16"/>
  <c r="R23" i="16"/>
  <c r="P23" i="16"/>
  <c r="N23" i="16"/>
  <c r="L23" i="16"/>
  <c r="J23" i="16"/>
  <c r="H23" i="16"/>
  <c r="F23" i="16"/>
  <c r="G2840" i="38" a="1"/>
  <c r="G2840" i="38"/>
  <c r="V22" i="16"/>
  <c r="R22" i="16"/>
  <c r="P22" i="16"/>
  <c r="N22" i="16"/>
  <c r="L22" i="16"/>
  <c r="J22" i="16"/>
  <c r="H22" i="16"/>
  <c r="F22" i="16"/>
  <c r="G2839" i="38" a="1"/>
  <c r="G2839" i="38"/>
  <c r="V21" i="16"/>
  <c r="R21" i="16"/>
  <c r="P21" i="16"/>
  <c r="N21" i="16"/>
  <c r="L21" i="16"/>
  <c r="J21" i="16"/>
  <c r="H21" i="16"/>
  <c r="F21" i="16"/>
  <c r="G2838" i="38" a="1"/>
  <c r="G2838" i="38"/>
  <c r="V20" i="16"/>
  <c r="R20" i="16"/>
  <c r="P20" i="16"/>
  <c r="N20" i="16"/>
  <c r="L20" i="16"/>
  <c r="J20" i="16"/>
  <c r="H20" i="16"/>
  <c r="G2837" i="38" a="1"/>
  <c r="G2837" i="38"/>
  <c r="V19" i="16"/>
  <c r="R19" i="16"/>
  <c r="P19" i="16"/>
  <c r="N19" i="16"/>
  <c r="L19" i="16"/>
  <c r="J19" i="16"/>
  <c r="H19" i="16"/>
  <c r="F19" i="16"/>
  <c r="G2836" i="38" a="1"/>
  <c r="G2836" i="38"/>
  <c r="V18" i="16"/>
  <c r="R18" i="16"/>
  <c r="P18" i="16"/>
  <c r="N18" i="16"/>
  <c r="L18" i="16"/>
  <c r="J18" i="16"/>
  <c r="H18" i="16"/>
  <c r="G2835" i="38" a="1"/>
  <c r="G2835" i="38"/>
  <c r="V17" i="16"/>
  <c r="R17" i="16"/>
  <c r="P17" i="16"/>
  <c r="N17" i="16"/>
  <c r="L17" i="16"/>
  <c r="J17" i="16"/>
  <c r="H17" i="16"/>
  <c r="F17" i="16"/>
  <c r="G2834" i="38" a="1"/>
  <c r="G2834" i="38"/>
  <c r="V16" i="16"/>
  <c r="R16" i="16"/>
  <c r="P16" i="16"/>
  <c r="N16" i="16"/>
  <c r="L16" i="16"/>
  <c r="J16" i="16"/>
  <c r="H16" i="16"/>
  <c r="F16" i="16"/>
  <c r="G2833" i="38" a="1"/>
  <c r="G2833" i="38"/>
  <c r="V15" i="16"/>
  <c r="R15" i="16"/>
  <c r="P15" i="16"/>
  <c r="N15" i="16"/>
  <c r="L15" i="16"/>
  <c r="J15" i="16"/>
  <c r="H15" i="16"/>
  <c r="F15" i="16"/>
  <c r="G2832" i="38" a="1"/>
  <c r="G2832" i="38"/>
  <c r="V14" i="16"/>
  <c r="R14" i="16"/>
  <c r="P14" i="16"/>
  <c r="N14" i="16"/>
  <c r="L14" i="16"/>
  <c r="J14" i="16"/>
  <c r="H14" i="16"/>
  <c r="F14" i="16"/>
  <c r="G2831" i="38" a="1"/>
  <c r="G2831" i="38"/>
  <c r="V13" i="16"/>
  <c r="R13" i="16"/>
  <c r="P13" i="16"/>
  <c r="N13" i="16"/>
  <c r="L13" i="16"/>
  <c r="J13" i="16"/>
  <c r="H13" i="16"/>
  <c r="F13" i="16"/>
  <c r="G2830" i="38" a="1"/>
  <c r="G2830" i="38"/>
  <c r="V12" i="16"/>
  <c r="T12" i="16"/>
  <c r="R12" i="16"/>
  <c r="P12" i="16"/>
  <c r="N12" i="16"/>
  <c r="L12" i="16"/>
  <c r="J12" i="16"/>
  <c r="H12" i="16"/>
  <c r="G2829" i="38" a="1"/>
  <c r="G2829" i="38"/>
  <c r="V11" i="16"/>
  <c r="T11" i="16"/>
  <c r="R11" i="16"/>
  <c r="P11" i="16"/>
  <c r="N11" i="16"/>
  <c r="L11" i="16"/>
  <c r="J11" i="16"/>
  <c r="F11" i="16"/>
  <c r="F134" i="15"/>
  <c r="F133" i="15"/>
  <c r="F132" i="15"/>
  <c r="F131" i="15"/>
  <c r="F130" i="15"/>
  <c r="F129" i="15"/>
  <c r="F128" i="15"/>
  <c r="F127" i="15"/>
  <c r="F126" i="15"/>
  <c r="F125" i="15"/>
  <c r="F124" i="15"/>
  <c r="F123" i="15"/>
  <c r="F122" i="15"/>
  <c r="F121" i="15"/>
  <c r="F120" i="15"/>
  <c r="F119" i="15"/>
  <c r="F118" i="15"/>
  <c r="F117" i="15"/>
  <c r="F116" i="15"/>
  <c r="F115" i="15"/>
  <c r="F114" i="15"/>
  <c r="F113" i="15"/>
  <c r="F112" i="15"/>
  <c r="F111" i="15"/>
  <c r="F110" i="15"/>
  <c r="V109" i="15"/>
  <c r="R109" i="15"/>
  <c r="P109" i="15"/>
  <c r="N109" i="15"/>
  <c r="L109" i="15"/>
  <c r="J109" i="15"/>
  <c r="H109" i="15"/>
  <c r="F109" i="15"/>
  <c r="G2826" i="38" a="1"/>
  <c r="G2826" i="38"/>
  <c r="V108" i="15"/>
  <c r="R108" i="15"/>
  <c r="P108" i="15"/>
  <c r="N108" i="15"/>
  <c r="L108" i="15"/>
  <c r="J108" i="15"/>
  <c r="H108" i="15"/>
  <c r="F108" i="15"/>
  <c r="G2825" i="38" a="1"/>
  <c r="G2825" i="38"/>
  <c r="V107" i="15"/>
  <c r="R107" i="15"/>
  <c r="P107" i="15"/>
  <c r="N107" i="15"/>
  <c r="L107" i="15"/>
  <c r="J107" i="15"/>
  <c r="H107" i="15"/>
  <c r="F107" i="15"/>
  <c r="G2824" i="38" a="1"/>
  <c r="G2824" i="38"/>
  <c r="V106" i="15"/>
  <c r="R106" i="15"/>
  <c r="P106" i="15"/>
  <c r="N106" i="15"/>
  <c r="L106" i="15"/>
  <c r="J106" i="15"/>
  <c r="H106" i="15"/>
  <c r="F106" i="15"/>
  <c r="G2823" i="38" a="1"/>
  <c r="G2823" i="38"/>
  <c r="V105" i="15"/>
  <c r="R105" i="15"/>
  <c r="P105" i="15"/>
  <c r="N105" i="15"/>
  <c r="L105" i="15"/>
  <c r="J105" i="15"/>
  <c r="H105" i="15"/>
  <c r="F105" i="15"/>
  <c r="G2822" i="38" a="1"/>
  <c r="G2822" i="38"/>
  <c r="V104" i="15"/>
  <c r="R104" i="15"/>
  <c r="P104" i="15"/>
  <c r="N104" i="15"/>
  <c r="L104" i="15"/>
  <c r="J104" i="15"/>
  <c r="H104" i="15"/>
  <c r="F104" i="15"/>
  <c r="G2821" i="38" a="1"/>
  <c r="G2821" i="38"/>
  <c r="V103" i="15"/>
  <c r="R103" i="15"/>
  <c r="P103" i="15"/>
  <c r="N103" i="15"/>
  <c r="L103" i="15"/>
  <c r="J103" i="15"/>
  <c r="H103" i="15"/>
  <c r="F103" i="15"/>
  <c r="G2820" i="38" a="1"/>
  <c r="G2820" i="38"/>
  <c r="V102" i="15"/>
  <c r="R102" i="15"/>
  <c r="P102" i="15"/>
  <c r="N102" i="15"/>
  <c r="L102" i="15"/>
  <c r="J102" i="15"/>
  <c r="H102" i="15"/>
  <c r="F102" i="15"/>
  <c r="G2819" i="38" a="1"/>
  <c r="G2819" i="38"/>
  <c r="V101" i="15"/>
  <c r="R101" i="15"/>
  <c r="P101" i="15"/>
  <c r="N101" i="15"/>
  <c r="L101" i="15"/>
  <c r="J101" i="15"/>
  <c r="H101" i="15"/>
  <c r="F101" i="15"/>
  <c r="G2818" i="38" a="1"/>
  <c r="G2818" i="38"/>
  <c r="V100" i="15"/>
  <c r="R100" i="15"/>
  <c r="P100" i="15"/>
  <c r="N100" i="15"/>
  <c r="L100" i="15"/>
  <c r="J100" i="15"/>
  <c r="H100" i="15"/>
  <c r="F100" i="15"/>
  <c r="G2817" i="38" a="1"/>
  <c r="G2817" i="38"/>
  <c r="V99" i="15"/>
  <c r="R99" i="15"/>
  <c r="P99" i="15"/>
  <c r="N99" i="15"/>
  <c r="L99" i="15"/>
  <c r="J99" i="15"/>
  <c r="H99" i="15"/>
  <c r="F99" i="15"/>
  <c r="G2816" i="38" a="1"/>
  <c r="G2816" i="38"/>
  <c r="V98" i="15"/>
  <c r="R98" i="15"/>
  <c r="P98" i="15"/>
  <c r="N98" i="15"/>
  <c r="L98" i="15"/>
  <c r="J98" i="15"/>
  <c r="H98" i="15"/>
  <c r="F98" i="15"/>
  <c r="G2815" i="38" a="1"/>
  <c r="G2815" i="38"/>
  <c r="V97" i="15"/>
  <c r="R97" i="15"/>
  <c r="P97" i="15"/>
  <c r="N97" i="15"/>
  <c r="L97" i="15"/>
  <c r="J97" i="15"/>
  <c r="H97" i="15"/>
  <c r="F97" i="15"/>
  <c r="G2814" i="38" a="1"/>
  <c r="G2814" i="38"/>
  <c r="V96" i="15"/>
  <c r="R96" i="15"/>
  <c r="P96" i="15"/>
  <c r="N96" i="15"/>
  <c r="L96" i="15"/>
  <c r="J96" i="15"/>
  <c r="H96" i="15"/>
  <c r="F96" i="15"/>
  <c r="G2813" i="38" a="1"/>
  <c r="G2813" i="38"/>
  <c r="V95" i="15"/>
  <c r="R95" i="15"/>
  <c r="P95" i="15"/>
  <c r="N95" i="15"/>
  <c r="L95" i="15"/>
  <c r="J95" i="15"/>
  <c r="H95" i="15"/>
  <c r="F95" i="15"/>
  <c r="G2812" i="38" a="1"/>
  <c r="G2812" i="38"/>
  <c r="V94" i="15"/>
  <c r="R94" i="15"/>
  <c r="P94" i="15"/>
  <c r="N94" i="15"/>
  <c r="L94" i="15"/>
  <c r="J94" i="15"/>
  <c r="H94" i="15"/>
  <c r="F94" i="15"/>
  <c r="G2811" i="38" a="1"/>
  <c r="G2811" i="38"/>
  <c r="V93" i="15"/>
  <c r="R93" i="15"/>
  <c r="P93" i="15"/>
  <c r="N93" i="15"/>
  <c r="L93" i="15"/>
  <c r="J93" i="15"/>
  <c r="H93" i="15"/>
  <c r="F93" i="15"/>
  <c r="G2810" i="38" a="1"/>
  <c r="G2810" i="38"/>
  <c r="V92" i="15"/>
  <c r="R92" i="15"/>
  <c r="P92" i="15"/>
  <c r="N92" i="15"/>
  <c r="L92" i="15"/>
  <c r="J92" i="15"/>
  <c r="H92" i="15"/>
  <c r="F92" i="15"/>
  <c r="G2809" i="38" a="1"/>
  <c r="G2809" i="38"/>
  <c r="V91" i="15"/>
  <c r="R91" i="15"/>
  <c r="P91" i="15"/>
  <c r="N91" i="15"/>
  <c r="L91" i="15"/>
  <c r="J91" i="15"/>
  <c r="H91" i="15"/>
  <c r="F91" i="15"/>
  <c r="G2808" i="38" a="1"/>
  <c r="G2808" i="38"/>
  <c r="V90" i="15"/>
  <c r="R90" i="15"/>
  <c r="P90" i="15"/>
  <c r="N90" i="15"/>
  <c r="L90" i="15"/>
  <c r="J90" i="15"/>
  <c r="H90" i="15"/>
  <c r="F90" i="15"/>
  <c r="G2807" i="38" a="1"/>
  <c r="G2807" i="38"/>
  <c r="V89" i="15"/>
  <c r="R89" i="15"/>
  <c r="P89" i="15"/>
  <c r="N89" i="15"/>
  <c r="L89" i="15"/>
  <c r="J89" i="15"/>
  <c r="H89" i="15"/>
  <c r="F89" i="15"/>
  <c r="G2806" i="38" a="1"/>
  <c r="G2806" i="38"/>
  <c r="V88" i="15"/>
  <c r="R88" i="15"/>
  <c r="P88" i="15"/>
  <c r="N88" i="15"/>
  <c r="L88" i="15"/>
  <c r="J88" i="15"/>
  <c r="H88" i="15"/>
  <c r="F88" i="15"/>
  <c r="G2805" i="38" a="1"/>
  <c r="G2805" i="38"/>
  <c r="V87" i="15"/>
  <c r="R87" i="15"/>
  <c r="P87" i="15"/>
  <c r="N87" i="15"/>
  <c r="L87" i="15"/>
  <c r="J87" i="15"/>
  <c r="H87" i="15"/>
  <c r="F87" i="15"/>
  <c r="G2804" i="38" a="1"/>
  <c r="G2804" i="38"/>
  <c r="V86" i="15"/>
  <c r="R86" i="15"/>
  <c r="P86" i="15"/>
  <c r="N86" i="15"/>
  <c r="L86" i="15"/>
  <c r="J86" i="15"/>
  <c r="H86" i="15"/>
  <c r="F86" i="15"/>
  <c r="G2803" i="38" a="1"/>
  <c r="G2803" i="38"/>
  <c r="V85" i="15"/>
  <c r="R85" i="15"/>
  <c r="P85" i="15"/>
  <c r="N85" i="15"/>
  <c r="L85" i="15"/>
  <c r="J85" i="15"/>
  <c r="H85" i="15"/>
  <c r="F85" i="15"/>
  <c r="G2802" i="38" a="1"/>
  <c r="G2802" i="38"/>
  <c r="V84" i="15"/>
  <c r="R84" i="15"/>
  <c r="P84" i="15"/>
  <c r="N84" i="15"/>
  <c r="L84" i="15"/>
  <c r="J84" i="15"/>
  <c r="H84" i="15"/>
  <c r="F84" i="15"/>
  <c r="G2801" i="38" a="1"/>
  <c r="G2801" i="38"/>
  <c r="V83" i="15"/>
  <c r="R83" i="15"/>
  <c r="P83" i="15"/>
  <c r="N83" i="15"/>
  <c r="L83" i="15"/>
  <c r="J83" i="15"/>
  <c r="H83" i="15"/>
  <c r="F83" i="15"/>
  <c r="G2800" i="38" a="1"/>
  <c r="G2800" i="38"/>
  <c r="V82" i="15"/>
  <c r="R82" i="15"/>
  <c r="P82" i="15"/>
  <c r="N82" i="15"/>
  <c r="L82" i="15"/>
  <c r="J82" i="15"/>
  <c r="H82" i="15"/>
  <c r="F82" i="15"/>
  <c r="G2799" i="38" a="1"/>
  <c r="G2799" i="38"/>
  <c r="V81" i="15"/>
  <c r="R81" i="15"/>
  <c r="P81" i="15"/>
  <c r="N81" i="15"/>
  <c r="L81" i="15"/>
  <c r="J81" i="15"/>
  <c r="H81" i="15"/>
  <c r="F81" i="15"/>
  <c r="G2798" i="38" a="1"/>
  <c r="G2798" i="38"/>
  <c r="V80" i="15"/>
  <c r="R80" i="15"/>
  <c r="P80" i="15"/>
  <c r="N80" i="15"/>
  <c r="L80" i="15"/>
  <c r="J80" i="15"/>
  <c r="H80" i="15"/>
  <c r="F80" i="15"/>
  <c r="G2797" i="38" a="1"/>
  <c r="G2797" i="38"/>
  <c r="V79" i="15"/>
  <c r="R79" i="15"/>
  <c r="P79" i="15"/>
  <c r="N79" i="15"/>
  <c r="L79" i="15"/>
  <c r="J79" i="15"/>
  <c r="H79" i="15"/>
  <c r="F79" i="15"/>
  <c r="G2796" i="38" a="1"/>
  <c r="G2796" i="38"/>
  <c r="V78" i="15"/>
  <c r="R78" i="15"/>
  <c r="P78" i="15"/>
  <c r="N78" i="15"/>
  <c r="L78" i="15"/>
  <c r="J78" i="15"/>
  <c r="H78" i="15"/>
  <c r="F78" i="15"/>
  <c r="G2795" i="38" a="1"/>
  <c r="G2795" i="38"/>
  <c r="V77" i="15"/>
  <c r="R77" i="15"/>
  <c r="P77" i="15"/>
  <c r="N77" i="15"/>
  <c r="L77" i="15"/>
  <c r="J77" i="15"/>
  <c r="H77" i="15"/>
  <c r="F77" i="15"/>
  <c r="G2794" i="38" a="1"/>
  <c r="G2794" i="38"/>
  <c r="V76" i="15"/>
  <c r="R76" i="15"/>
  <c r="P76" i="15"/>
  <c r="N76" i="15"/>
  <c r="L76" i="15"/>
  <c r="J76" i="15"/>
  <c r="H76" i="15"/>
  <c r="F76" i="15"/>
  <c r="G2793" i="38" a="1"/>
  <c r="G2793" i="38"/>
  <c r="V75" i="15"/>
  <c r="R75" i="15"/>
  <c r="P75" i="15"/>
  <c r="N75" i="15"/>
  <c r="L75" i="15"/>
  <c r="J75" i="15"/>
  <c r="H75" i="15"/>
  <c r="F75" i="15"/>
  <c r="G2792" i="38" a="1"/>
  <c r="G2792" i="38"/>
  <c r="V74" i="15"/>
  <c r="R74" i="15"/>
  <c r="P74" i="15"/>
  <c r="N74" i="15"/>
  <c r="L74" i="15"/>
  <c r="J74" i="15"/>
  <c r="H74" i="15"/>
  <c r="F74" i="15"/>
  <c r="G2791" i="38" a="1"/>
  <c r="G2791" i="38"/>
  <c r="V73" i="15"/>
  <c r="R73" i="15"/>
  <c r="P73" i="15"/>
  <c r="N73" i="15"/>
  <c r="L73" i="15"/>
  <c r="J73" i="15"/>
  <c r="H73" i="15"/>
  <c r="F73" i="15"/>
  <c r="G2790" i="38" a="1"/>
  <c r="G2790" i="38"/>
  <c r="V72" i="15"/>
  <c r="R72" i="15"/>
  <c r="P72" i="15"/>
  <c r="N72" i="15"/>
  <c r="L72" i="15"/>
  <c r="J72" i="15"/>
  <c r="H72" i="15"/>
  <c r="F72" i="15"/>
  <c r="G2789" i="38" a="1"/>
  <c r="G2789" i="38"/>
  <c r="V71" i="15"/>
  <c r="R71" i="15"/>
  <c r="P71" i="15"/>
  <c r="N71" i="15"/>
  <c r="L71" i="15"/>
  <c r="J71" i="15"/>
  <c r="H71" i="15"/>
  <c r="F71" i="15"/>
  <c r="G2788" i="38" a="1"/>
  <c r="G2788" i="38"/>
  <c r="V70" i="15"/>
  <c r="R70" i="15"/>
  <c r="P70" i="15"/>
  <c r="N70" i="15"/>
  <c r="L70" i="15"/>
  <c r="J70" i="15"/>
  <c r="H70" i="15"/>
  <c r="F70" i="15"/>
  <c r="G2787" i="38" a="1"/>
  <c r="G2787" i="38"/>
  <c r="V69" i="15"/>
  <c r="R69" i="15"/>
  <c r="P69" i="15"/>
  <c r="N69" i="15"/>
  <c r="L69" i="15"/>
  <c r="J69" i="15"/>
  <c r="H69" i="15"/>
  <c r="F69" i="15"/>
  <c r="G2786" i="38" a="1"/>
  <c r="G2786" i="38"/>
  <c r="V68" i="15"/>
  <c r="R68" i="15"/>
  <c r="P68" i="15"/>
  <c r="N68" i="15"/>
  <c r="L68" i="15"/>
  <c r="J68" i="15"/>
  <c r="H68" i="15"/>
  <c r="F68" i="15"/>
  <c r="G2785" i="38" a="1"/>
  <c r="G2785" i="38"/>
  <c r="V67" i="15"/>
  <c r="R67" i="15"/>
  <c r="P67" i="15"/>
  <c r="N67" i="15"/>
  <c r="L67" i="15"/>
  <c r="J67" i="15"/>
  <c r="H67" i="15"/>
  <c r="F67" i="15"/>
  <c r="G2784" i="38" a="1"/>
  <c r="G2784" i="38"/>
  <c r="V66" i="15"/>
  <c r="R66" i="15"/>
  <c r="P66" i="15"/>
  <c r="N66" i="15"/>
  <c r="L66" i="15"/>
  <c r="J66" i="15"/>
  <c r="H66" i="15"/>
  <c r="F66" i="15"/>
  <c r="G2783" i="38" a="1"/>
  <c r="G2783" i="38"/>
  <c r="V65" i="15"/>
  <c r="R65" i="15"/>
  <c r="P65" i="15"/>
  <c r="N65" i="15"/>
  <c r="L65" i="15"/>
  <c r="J65" i="15"/>
  <c r="H65" i="15"/>
  <c r="F65" i="15"/>
  <c r="G2782" i="38" a="1"/>
  <c r="G2782" i="38"/>
  <c r="V64" i="15"/>
  <c r="R64" i="15"/>
  <c r="P64" i="15"/>
  <c r="N64" i="15"/>
  <c r="L64" i="15"/>
  <c r="J64" i="15"/>
  <c r="H64" i="15"/>
  <c r="F64" i="15"/>
  <c r="G2781" i="38" a="1"/>
  <c r="G2781" i="38"/>
  <c r="V63" i="15"/>
  <c r="R63" i="15"/>
  <c r="P63" i="15"/>
  <c r="N63" i="15"/>
  <c r="L63" i="15"/>
  <c r="J63" i="15"/>
  <c r="H63" i="15"/>
  <c r="F63" i="15"/>
  <c r="G2780" i="38" a="1"/>
  <c r="G2780" i="38"/>
  <c r="V62" i="15"/>
  <c r="R62" i="15"/>
  <c r="P62" i="15"/>
  <c r="N62" i="15"/>
  <c r="L62" i="15"/>
  <c r="J62" i="15"/>
  <c r="H62" i="15"/>
  <c r="F62" i="15"/>
  <c r="G2779" i="38" a="1"/>
  <c r="G2779" i="38"/>
  <c r="V61" i="15"/>
  <c r="R61" i="15"/>
  <c r="P61" i="15"/>
  <c r="N61" i="15"/>
  <c r="L61" i="15"/>
  <c r="J61" i="15"/>
  <c r="H61" i="15"/>
  <c r="F61" i="15"/>
  <c r="G2778" i="38" a="1"/>
  <c r="G2778" i="38"/>
  <c r="V60" i="15"/>
  <c r="R60" i="15"/>
  <c r="P60" i="15"/>
  <c r="N60" i="15"/>
  <c r="L60" i="15"/>
  <c r="J60" i="15"/>
  <c r="H60" i="15"/>
  <c r="F60" i="15"/>
  <c r="G2777" i="38" a="1"/>
  <c r="G2777" i="38"/>
  <c r="V59" i="15"/>
  <c r="R59" i="15"/>
  <c r="P59" i="15"/>
  <c r="N59" i="15"/>
  <c r="L59" i="15"/>
  <c r="H59" i="15"/>
  <c r="F59" i="15"/>
  <c r="G2776" i="38" a="1"/>
  <c r="G2776" i="38"/>
  <c r="V58" i="15"/>
  <c r="R58" i="15"/>
  <c r="P58" i="15"/>
  <c r="N58" i="15"/>
  <c r="L58" i="15"/>
  <c r="J58" i="15"/>
  <c r="H58" i="15"/>
  <c r="F58" i="15"/>
  <c r="G2775" i="38" a="1"/>
  <c r="G2775" i="38"/>
  <c r="V57" i="15"/>
  <c r="R57" i="15"/>
  <c r="P57" i="15"/>
  <c r="N57" i="15"/>
  <c r="L57" i="15"/>
  <c r="J57" i="15"/>
  <c r="H57" i="15"/>
  <c r="F57" i="15"/>
  <c r="G2774" i="38" a="1"/>
  <c r="G2774" i="38"/>
  <c r="V56" i="15"/>
  <c r="R56" i="15"/>
  <c r="P56" i="15"/>
  <c r="N56" i="15"/>
  <c r="L56" i="15"/>
  <c r="J56" i="15"/>
  <c r="H56" i="15"/>
  <c r="F56" i="15"/>
  <c r="G2773" i="38" a="1"/>
  <c r="G2773" i="38"/>
  <c r="V55" i="15"/>
  <c r="R55" i="15"/>
  <c r="P55" i="15"/>
  <c r="N55" i="15"/>
  <c r="L55" i="15"/>
  <c r="J55" i="15"/>
  <c r="H55" i="15"/>
  <c r="F55" i="15"/>
  <c r="G2772" i="38" a="1"/>
  <c r="G2772" i="38"/>
  <c r="V54" i="15"/>
  <c r="R54" i="15"/>
  <c r="P54" i="15"/>
  <c r="N54" i="15"/>
  <c r="L54" i="15"/>
  <c r="J54" i="15"/>
  <c r="H54" i="15"/>
  <c r="F54" i="15"/>
  <c r="G2771" i="38" a="1"/>
  <c r="G2771" i="38"/>
  <c r="V53" i="15"/>
  <c r="R53" i="15"/>
  <c r="P53" i="15"/>
  <c r="N53" i="15"/>
  <c r="L53" i="15"/>
  <c r="J53" i="15"/>
  <c r="H53" i="15"/>
  <c r="F53" i="15"/>
  <c r="G2770" i="38" a="1"/>
  <c r="G2770" i="38"/>
  <c r="V52" i="15"/>
  <c r="R52" i="15"/>
  <c r="P52" i="15"/>
  <c r="N52" i="15"/>
  <c r="L52" i="15"/>
  <c r="J52" i="15"/>
  <c r="H52" i="15"/>
  <c r="F52" i="15"/>
  <c r="G2769" i="38" a="1"/>
  <c r="G2769" i="38"/>
  <c r="V51" i="15"/>
  <c r="R51" i="15"/>
  <c r="P51" i="15"/>
  <c r="N51" i="15"/>
  <c r="L51" i="15"/>
  <c r="J51" i="15"/>
  <c r="H51" i="15"/>
  <c r="F51" i="15"/>
  <c r="G2768" i="38" a="1"/>
  <c r="G2768" i="38"/>
  <c r="V50" i="15"/>
  <c r="R50" i="15"/>
  <c r="P50" i="15"/>
  <c r="N50" i="15"/>
  <c r="L50" i="15"/>
  <c r="J50" i="15"/>
  <c r="H50" i="15"/>
  <c r="F50" i="15"/>
  <c r="G2767" i="38" a="1"/>
  <c r="G2767" i="38"/>
  <c r="V49" i="15"/>
  <c r="R49" i="15"/>
  <c r="P49" i="15"/>
  <c r="N49" i="15"/>
  <c r="L49" i="15"/>
  <c r="J49" i="15"/>
  <c r="H49" i="15"/>
  <c r="F49" i="15"/>
  <c r="G2766" i="38" a="1"/>
  <c r="G2766" i="38"/>
  <c r="V48" i="15"/>
  <c r="R48" i="15"/>
  <c r="P48" i="15"/>
  <c r="N48" i="15"/>
  <c r="L48" i="15"/>
  <c r="J48" i="15"/>
  <c r="H48" i="15"/>
  <c r="F48" i="15"/>
  <c r="G2765" i="38" a="1"/>
  <c r="G2765" i="38"/>
  <c r="V47" i="15"/>
  <c r="R47" i="15"/>
  <c r="P47" i="15"/>
  <c r="N47" i="15"/>
  <c r="L47" i="15"/>
  <c r="J47" i="15"/>
  <c r="H47" i="15"/>
  <c r="F47" i="15"/>
  <c r="G2764" i="38" a="1"/>
  <c r="G2764" i="38"/>
  <c r="V46" i="15"/>
  <c r="R46" i="15"/>
  <c r="P46" i="15"/>
  <c r="N46" i="15"/>
  <c r="L46" i="15"/>
  <c r="J46" i="15"/>
  <c r="H46" i="15"/>
  <c r="F46" i="15"/>
  <c r="G2763" i="38" a="1"/>
  <c r="G2763" i="38"/>
  <c r="V45" i="15"/>
  <c r="R45" i="15"/>
  <c r="P45" i="15"/>
  <c r="N45" i="15"/>
  <c r="L45" i="15"/>
  <c r="J45" i="15"/>
  <c r="H45" i="15"/>
  <c r="F45" i="15"/>
  <c r="G2762" i="38" a="1"/>
  <c r="G2762" i="38"/>
  <c r="V44" i="15"/>
  <c r="R44" i="15"/>
  <c r="P44" i="15"/>
  <c r="N44" i="15"/>
  <c r="L44" i="15"/>
  <c r="J44" i="15"/>
  <c r="H44" i="15"/>
  <c r="F44" i="15"/>
  <c r="G2761" i="38" a="1"/>
  <c r="G2761" i="38"/>
  <c r="V43" i="15"/>
  <c r="R43" i="15"/>
  <c r="P43" i="15"/>
  <c r="N43" i="15"/>
  <c r="L43" i="15"/>
  <c r="J43" i="15"/>
  <c r="H43" i="15"/>
  <c r="F43" i="15"/>
  <c r="G2760" i="38" a="1"/>
  <c r="G2760" i="38"/>
  <c r="V42" i="15"/>
  <c r="R42" i="15"/>
  <c r="P42" i="15"/>
  <c r="N42" i="15"/>
  <c r="L42" i="15"/>
  <c r="J42" i="15"/>
  <c r="H42" i="15"/>
  <c r="F42" i="15"/>
  <c r="G2759" i="38" a="1"/>
  <c r="G2759" i="38"/>
  <c r="V41" i="15"/>
  <c r="R41" i="15"/>
  <c r="P41" i="15"/>
  <c r="N41" i="15"/>
  <c r="L41" i="15"/>
  <c r="J41" i="15"/>
  <c r="H41" i="15"/>
  <c r="F41" i="15"/>
  <c r="G2758" i="38" a="1"/>
  <c r="G2758" i="38"/>
  <c r="V40" i="15"/>
  <c r="R40" i="15"/>
  <c r="P40" i="15"/>
  <c r="N40" i="15"/>
  <c r="L40" i="15"/>
  <c r="J40" i="15"/>
  <c r="H40" i="15"/>
  <c r="F40" i="15"/>
  <c r="G2757" i="38" a="1"/>
  <c r="G2757" i="38"/>
  <c r="V39" i="15"/>
  <c r="R39" i="15"/>
  <c r="P39" i="15"/>
  <c r="N39" i="15"/>
  <c r="L39" i="15"/>
  <c r="J39" i="15"/>
  <c r="H39" i="15"/>
  <c r="F39" i="15"/>
  <c r="G2756" i="38" a="1"/>
  <c r="G2756" i="38"/>
  <c r="V38" i="15"/>
  <c r="R38" i="15"/>
  <c r="P38" i="15"/>
  <c r="N38" i="15"/>
  <c r="L38" i="15"/>
  <c r="J38" i="15"/>
  <c r="H38" i="15"/>
  <c r="F38" i="15"/>
  <c r="G2755" i="38" a="1"/>
  <c r="G2755" i="38"/>
  <c r="V37" i="15"/>
  <c r="R37" i="15"/>
  <c r="P37" i="15"/>
  <c r="N37" i="15"/>
  <c r="L37" i="15"/>
  <c r="J37" i="15"/>
  <c r="H37" i="15"/>
  <c r="F37" i="15"/>
  <c r="G2754" i="38" a="1"/>
  <c r="G2754" i="38"/>
  <c r="V36" i="15"/>
  <c r="R36" i="15"/>
  <c r="P36" i="15"/>
  <c r="N36" i="15"/>
  <c r="L36" i="15"/>
  <c r="J36" i="15"/>
  <c r="H36" i="15"/>
  <c r="F36" i="15"/>
  <c r="G2753" i="38" a="1"/>
  <c r="G2753" i="38"/>
  <c r="V35" i="15"/>
  <c r="R35" i="15"/>
  <c r="P35" i="15"/>
  <c r="N35" i="15"/>
  <c r="L35" i="15"/>
  <c r="J35" i="15"/>
  <c r="H35" i="15"/>
  <c r="F35" i="15"/>
  <c r="G2752" i="38" a="1"/>
  <c r="G2752" i="38"/>
  <c r="V34" i="15"/>
  <c r="R34" i="15"/>
  <c r="P34" i="15"/>
  <c r="N34" i="15"/>
  <c r="L34" i="15"/>
  <c r="J34" i="15"/>
  <c r="H34" i="15"/>
  <c r="F34" i="15"/>
  <c r="G2751" i="38" a="1"/>
  <c r="G2751" i="38"/>
  <c r="V33" i="15"/>
  <c r="R33" i="15"/>
  <c r="P33" i="15"/>
  <c r="N33" i="15"/>
  <c r="L33" i="15"/>
  <c r="J33" i="15"/>
  <c r="H33" i="15"/>
  <c r="F33" i="15"/>
  <c r="G2750" i="38" a="1"/>
  <c r="G2750" i="38"/>
  <c r="V32" i="15"/>
  <c r="R32" i="15"/>
  <c r="P32" i="15"/>
  <c r="N32" i="15"/>
  <c r="L32" i="15"/>
  <c r="J32" i="15"/>
  <c r="H32" i="15"/>
  <c r="F32" i="15"/>
  <c r="G2749" i="38" a="1"/>
  <c r="G2749" i="38"/>
  <c r="V31" i="15"/>
  <c r="R31" i="15"/>
  <c r="P31" i="15"/>
  <c r="N31" i="15"/>
  <c r="L31" i="15"/>
  <c r="J31" i="15"/>
  <c r="H31" i="15"/>
  <c r="F31" i="15"/>
  <c r="G2748" i="38" a="1"/>
  <c r="G2748" i="38"/>
  <c r="V30" i="15"/>
  <c r="R30" i="15"/>
  <c r="P30" i="15"/>
  <c r="N30" i="15"/>
  <c r="L30" i="15"/>
  <c r="J30" i="15"/>
  <c r="F30" i="15"/>
  <c r="G2747" i="38" a="1"/>
  <c r="G2747" i="38"/>
  <c r="V29" i="15"/>
  <c r="R29" i="15"/>
  <c r="P29" i="15"/>
  <c r="N29" i="15"/>
  <c r="L29" i="15"/>
  <c r="J29" i="15"/>
  <c r="H29" i="15"/>
  <c r="F29" i="15"/>
  <c r="G2746" i="38" a="1"/>
  <c r="G2746" i="38"/>
  <c r="V28" i="15"/>
  <c r="R28" i="15"/>
  <c r="P28" i="15"/>
  <c r="N28" i="15"/>
  <c r="L28" i="15"/>
  <c r="J28" i="15"/>
  <c r="H28" i="15"/>
  <c r="F28" i="15"/>
  <c r="G2745" i="38" a="1"/>
  <c r="G2745" i="38"/>
  <c r="V27" i="15"/>
  <c r="R27" i="15"/>
  <c r="P27" i="15"/>
  <c r="N27" i="15"/>
  <c r="L27" i="15"/>
  <c r="J27" i="15"/>
  <c r="H27" i="15"/>
  <c r="F27" i="15"/>
  <c r="G2744" i="38" a="1"/>
  <c r="G2744" i="38"/>
  <c r="V26" i="15"/>
  <c r="R26" i="15"/>
  <c r="P26" i="15"/>
  <c r="N26" i="15"/>
  <c r="L26" i="15"/>
  <c r="J26" i="15"/>
  <c r="H26" i="15"/>
  <c r="F26" i="15"/>
  <c r="G2743" i="38" a="1"/>
  <c r="G2743" i="38"/>
  <c r="V25" i="15"/>
  <c r="R25" i="15"/>
  <c r="P25" i="15"/>
  <c r="N25" i="15"/>
  <c r="L25" i="15"/>
  <c r="J25" i="15"/>
  <c r="H25" i="15"/>
  <c r="F25" i="15"/>
  <c r="G2742" i="38" a="1"/>
  <c r="G2742" i="38"/>
  <c r="V24" i="15"/>
  <c r="R24" i="15"/>
  <c r="P24" i="15"/>
  <c r="N24" i="15"/>
  <c r="L24" i="15"/>
  <c r="J24" i="15"/>
  <c r="H24" i="15"/>
  <c r="F24" i="15"/>
  <c r="G2741" i="38" a="1"/>
  <c r="G2741" i="38"/>
  <c r="V23" i="15"/>
  <c r="R23" i="15"/>
  <c r="P23" i="15"/>
  <c r="N23" i="15"/>
  <c r="L23" i="15"/>
  <c r="J23" i="15"/>
  <c r="H23" i="15"/>
  <c r="F23" i="15"/>
  <c r="G2740" i="38" a="1"/>
  <c r="G2740" i="38"/>
  <c r="V22" i="15"/>
  <c r="R22" i="15"/>
  <c r="P22" i="15"/>
  <c r="N22" i="15"/>
  <c r="L22" i="15"/>
  <c r="J22" i="15"/>
  <c r="H22" i="15"/>
  <c r="F22" i="15"/>
  <c r="G2739" i="38" a="1"/>
  <c r="G2739" i="38"/>
  <c r="V21" i="15"/>
  <c r="R21" i="15"/>
  <c r="P21" i="15"/>
  <c r="N21" i="15"/>
  <c r="L21" i="15"/>
  <c r="J21" i="15"/>
  <c r="H21" i="15"/>
  <c r="F21" i="15"/>
  <c r="G2738" i="38" a="1"/>
  <c r="G2738" i="38"/>
  <c r="V20" i="15"/>
  <c r="R20" i="15"/>
  <c r="P20" i="15"/>
  <c r="N20" i="15"/>
  <c r="L20" i="15"/>
  <c r="J20" i="15"/>
  <c r="H20" i="15"/>
  <c r="G2737" i="38" a="1"/>
  <c r="G2737" i="38"/>
  <c r="V19" i="15"/>
  <c r="R19" i="15"/>
  <c r="P19" i="15"/>
  <c r="N19" i="15"/>
  <c r="L19" i="15"/>
  <c r="J19" i="15"/>
  <c r="H19" i="15"/>
  <c r="F19" i="15"/>
  <c r="G2736" i="38" a="1"/>
  <c r="G2736" i="38"/>
  <c r="V18" i="15"/>
  <c r="R18" i="15"/>
  <c r="P18" i="15"/>
  <c r="N18" i="15"/>
  <c r="L18" i="15"/>
  <c r="J18" i="15"/>
  <c r="H18" i="15"/>
  <c r="G2735" i="38" a="1"/>
  <c r="G2735" i="38"/>
  <c r="V17" i="15"/>
  <c r="R17" i="15"/>
  <c r="P17" i="15"/>
  <c r="N17" i="15"/>
  <c r="L17" i="15"/>
  <c r="J17" i="15"/>
  <c r="H17" i="15"/>
  <c r="F17" i="15"/>
  <c r="G2734" i="38" a="1"/>
  <c r="G2734" i="38"/>
  <c r="V16" i="15"/>
  <c r="R16" i="15"/>
  <c r="P16" i="15"/>
  <c r="N16" i="15"/>
  <c r="L16" i="15"/>
  <c r="J16" i="15"/>
  <c r="H16" i="15"/>
  <c r="F16" i="15"/>
  <c r="G2733" i="38" a="1"/>
  <c r="G2733" i="38"/>
  <c r="V15" i="15"/>
  <c r="R15" i="15"/>
  <c r="P15" i="15"/>
  <c r="N15" i="15"/>
  <c r="L15" i="15"/>
  <c r="J15" i="15"/>
  <c r="H15" i="15"/>
  <c r="F15" i="15"/>
  <c r="G2732" i="38" a="1"/>
  <c r="G2732" i="38"/>
  <c r="V14" i="15"/>
  <c r="R14" i="15"/>
  <c r="P14" i="15"/>
  <c r="N14" i="15"/>
  <c r="L14" i="15"/>
  <c r="J14" i="15"/>
  <c r="H14" i="15"/>
  <c r="F14" i="15"/>
  <c r="G2731" i="38" a="1"/>
  <c r="G2731" i="38"/>
  <c r="V13" i="15"/>
  <c r="R13" i="15"/>
  <c r="P13" i="15"/>
  <c r="N13" i="15"/>
  <c r="L13" i="15"/>
  <c r="J13" i="15"/>
  <c r="H13" i="15"/>
  <c r="F13" i="15"/>
  <c r="G2730" i="38" a="1"/>
  <c r="G2730" i="38"/>
  <c r="V12" i="15"/>
  <c r="T12" i="15"/>
  <c r="R12" i="15"/>
  <c r="P12" i="15"/>
  <c r="N12" i="15"/>
  <c r="L12" i="15"/>
  <c r="J12" i="15"/>
  <c r="H12" i="15"/>
  <c r="G2729" i="38" a="1"/>
  <c r="G2729" i="38"/>
  <c r="V11" i="15"/>
  <c r="T11" i="15"/>
  <c r="R11" i="15"/>
  <c r="P11" i="15"/>
  <c r="N11" i="15"/>
  <c r="L11" i="15"/>
  <c r="J11" i="15"/>
  <c r="H11" i="15"/>
  <c r="F11" i="15"/>
  <c r="G2693" i="38" a="1"/>
  <c r="G2693" i="38"/>
  <c r="G2686" i="38" a="1"/>
  <c r="G2686" i="38"/>
  <c r="G2679" i="38" a="1"/>
  <c r="G2679" i="38"/>
  <c r="G2672" i="38" a="1"/>
  <c r="G2672" i="38"/>
  <c r="G2665" i="38" a="1"/>
  <c r="G2665" i="38"/>
  <c r="G2658" i="38" a="1"/>
  <c r="G2658" i="38"/>
  <c r="G2651" i="38" a="1"/>
  <c r="G2651" i="38"/>
  <c r="G2646" i="38" a="1"/>
  <c r="G2646" i="38"/>
  <c r="G2645" i="38" a="1"/>
  <c r="G2645" i="38"/>
  <c r="G2644" i="38" a="1"/>
  <c r="G2644" i="38"/>
  <c r="G2637" i="38" a="1"/>
  <c r="G2637" i="38"/>
  <c r="G2636" i="38" a="1"/>
  <c r="G2636" i="38"/>
  <c r="G2634" i="38" a="1"/>
  <c r="G2634" i="38"/>
  <c r="G2630" i="38" a="1"/>
  <c r="G2630" i="38"/>
  <c r="G2623" i="38" a="1"/>
  <c r="G2623" i="38"/>
  <c r="G2616" i="38" a="1"/>
  <c r="G2616" i="38"/>
  <c r="G2614" i="38" a="1"/>
  <c r="G2614" i="38"/>
  <c r="G2611" i="38" a="1"/>
  <c r="G2611" i="38"/>
  <c r="G2610" i="38" a="1"/>
  <c r="G2610" i="38"/>
  <c r="G2609" i="38" a="1"/>
  <c r="G2609" i="38"/>
  <c r="G2602" i="38" a="1"/>
  <c r="G2602" i="38"/>
  <c r="G2595" i="38" a="1"/>
  <c r="G2595" i="38"/>
  <c r="G2588" i="38" a="1"/>
  <c r="G2588" i="38"/>
  <c r="G2585" i="38" a="1"/>
  <c r="G2585" i="38"/>
  <c r="G2579" i="38" a="1"/>
  <c r="G2579" i="38"/>
  <c r="R134" i="13"/>
  <c r="P134" i="13"/>
  <c r="N134" i="13"/>
  <c r="L134" i="13"/>
  <c r="J134" i="13"/>
  <c r="H134" i="13"/>
  <c r="F134" i="13"/>
  <c r="R133" i="13"/>
  <c r="P133" i="13"/>
  <c r="N133" i="13"/>
  <c r="L133" i="13"/>
  <c r="J133" i="13"/>
  <c r="H133" i="13"/>
  <c r="F133" i="13"/>
  <c r="R132" i="13"/>
  <c r="P132" i="13"/>
  <c r="N132" i="13"/>
  <c r="L132" i="13"/>
  <c r="J132" i="13"/>
  <c r="H132" i="13"/>
  <c r="F132" i="13"/>
  <c r="R131" i="13"/>
  <c r="P131" i="13"/>
  <c r="N131" i="13"/>
  <c r="L131" i="13"/>
  <c r="J131" i="13"/>
  <c r="H131" i="13"/>
  <c r="F131" i="13"/>
  <c r="R130" i="13"/>
  <c r="P130" i="13"/>
  <c r="N130" i="13"/>
  <c r="L130" i="13"/>
  <c r="J130" i="13"/>
  <c r="H130" i="13"/>
  <c r="F130" i="13"/>
  <c r="R129" i="13"/>
  <c r="P129" i="13"/>
  <c r="N129" i="13"/>
  <c r="L129" i="13"/>
  <c r="J129" i="13"/>
  <c r="H129" i="13"/>
  <c r="F129" i="13"/>
  <c r="R128" i="13"/>
  <c r="P128" i="13"/>
  <c r="N128" i="13"/>
  <c r="L128" i="13"/>
  <c r="J128" i="13"/>
  <c r="H128" i="13"/>
  <c r="F128" i="13"/>
  <c r="R127" i="13"/>
  <c r="P127" i="13"/>
  <c r="N127" i="13"/>
  <c r="L127" i="13"/>
  <c r="J127" i="13"/>
  <c r="H127" i="13"/>
  <c r="F127" i="13"/>
  <c r="R126" i="13"/>
  <c r="P126" i="13"/>
  <c r="N126" i="13"/>
  <c r="L126" i="13"/>
  <c r="J126" i="13"/>
  <c r="H126" i="13"/>
  <c r="F126" i="13"/>
  <c r="R125" i="13"/>
  <c r="P125" i="13"/>
  <c r="N125" i="13"/>
  <c r="L125" i="13"/>
  <c r="J125" i="13"/>
  <c r="H125" i="13"/>
  <c r="F125" i="13"/>
  <c r="R124" i="13"/>
  <c r="P124" i="13"/>
  <c r="N124" i="13"/>
  <c r="L124" i="13"/>
  <c r="J124" i="13"/>
  <c r="H124" i="13"/>
  <c r="F124" i="13"/>
  <c r="R123" i="13"/>
  <c r="P123" i="13"/>
  <c r="N123" i="13"/>
  <c r="L123" i="13"/>
  <c r="J123" i="13"/>
  <c r="H123" i="13"/>
  <c r="F123" i="13"/>
  <c r="R122" i="13"/>
  <c r="P122" i="13"/>
  <c r="N122" i="13"/>
  <c r="L122" i="13"/>
  <c r="J122" i="13"/>
  <c r="H122" i="13"/>
  <c r="F122" i="13"/>
  <c r="R121" i="13"/>
  <c r="P121" i="13"/>
  <c r="N121" i="13"/>
  <c r="L121" i="13"/>
  <c r="J121" i="13"/>
  <c r="H121" i="13"/>
  <c r="F121" i="13"/>
  <c r="R120" i="13"/>
  <c r="P120" i="13"/>
  <c r="N120" i="13"/>
  <c r="L120" i="13"/>
  <c r="J120" i="13"/>
  <c r="H120" i="13"/>
  <c r="F120" i="13"/>
  <c r="R119" i="13"/>
  <c r="P119" i="13"/>
  <c r="N119" i="13"/>
  <c r="L119" i="13"/>
  <c r="J119" i="13"/>
  <c r="H119" i="13"/>
  <c r="F119" i="13"/>
  <c r="R118" i="13"/>
  <c r="P118" i="13"/>
  <c r="N118" i="13"/>
  <c r="L118" i="13"/>
  <c r="J118" i="13"/>
  <c r="H118" i="13"/>
  <c r="F118" i="13"/>
  <c r="R117" i="13"/>
  <c r="P117" i="13"/>
  <c r="N117" i="13"/>
  <c r="L117" i="13"/>
  <c r="J117" i="13"/>
  <c r="H117" i="13"/>
  <c r="F117" i="13"/>
  <c r="R116" i="13"/>
  <c r="P116" i="13"/>
  <c r="N116" i="13"/>
  <c r="L116" i="13"/>
  <c r="J116" i="13"/>
  <c r="H116" i="13"/>
  <c r="F116" i="13"/>
  <c r="R115" i="13"/>
  <c r="P115" i="13"/>
  <c r="N115" i="13"/>
  <c r="L115" i="13"/>
  <c r="J115" i="13"/>
  <c r="H115" i="13"/>
  <c r="F115" i="13"/>
  <c r="R114" i="13"/>
  <c r="P114" i="13"/>
  <c r="N114" i="13"/>
  <c r="L114" i="13"/>
  <c r="J114" i="13"/>
  <c r="H114" i="13"/>
  <c r="F114" i="13"/>
  <c r="R113" i="13"/>
  <c r="P113" i="13"/>
  <c r="N113" i="13"/>
  <c r="L113" i="13"/>
  <c r="J113" i="13"/>
  <c r="H113" i="13"/>
  <c r="F113" i="13"/>
  <c r="R112" i="13"/>
  <c r="P112" i="13"/>
  <c r="N112" i="13"/>
  <c r="L112" i="13"/>
  <c r="J112" i="13"/>
  <c r="H112" i="13"/>
  <c r="F112" i="13"/>
  <c r="R111" i="13"/>
  <c r="P111" i="13"/>
  <c r="N111" i="13"/>
  <c r="L111" i="13"/>
  <c r="J111" i="13"/>
  <c r="H111" i="13"/>
  <c r="F111" i="13"/>
  <c r="R110" i="13"/>
  <c r="P110" i="13"/>
  <c r="N110" i="13"/>
  <c r="L110" i="13"/>
  <c r="J110" i="13"/>
  <c r="H110" i="13"/>
  <c r="F110" i="13"/>
  <c r="R109" i="13"/>
  <c r="P109" i="13"/>
  <c r="N109" i="13"/>
  <c r="L109" i="13"/>
  <c r="J109" i="13"/>
  <c r="H109" i="13"/>
  <c r="F109" i="13"/>
  <c r="R108" i="13"/>
  <c r="P108" i="13"/>
  <c r="N108" i="13"/>
  <c r="L108" i="13"/>
  <c r="J108" i="13"/>
  <c r="H108" i="13"/>
  <c r="F108" i="13"/>
  <c r="R107" i="13"/>
  <c r="P107" i="13"/>
  <c r="N107" i="13"/>
  <c r="L107" i="13"/>
  <c r="J107" i="13"/>
  <c r="H107" i="13"/>
  <c r="F107" i="13"/>
  <c r="R106" i="13"/>
  <c r="P106" i="13"/>
  <c r="N106" i="13"/>
  <c r="L106" i="13"/>
  <c r="J106" i="13"/>
  <c r="H106" i="13"/>
  <c r="F106" i="13"/>
  <c r="R105" i="13"/>
  <c r="P105" i="13"/>
  <c r="N105" i="13"/>
  <c r="L105" i="13"/>
  <c r="J105" i="13"/>
  <c r="H105" i="13"/>
  <c r="F105" i="13"/>
  <c r="R104" i="13"/>
  <c r="P104" i="13"/>
  <c r="N104" i="13"/>
  <c r="L104" i="13"/>
  <c r="J104" i="13"/>
  <c r="H104" i="13"/>
  <c r="F104" i="13"/>
  <c r="R103" i="13"/>
  <c r="P103" i="13"/>
  <c r="N103" i="13"/>
  <c r="L103" i="13"/>
  <c r="J103" i="13"/>
  <c r="H103" i="13"/>
  <c r="F103" i="13"/>
  <c r="R102" i="13"/>
  <c r="P102" i="13"/>
  <c r="N102" i="13"/>
  <c r="L102" i="13"/>
  <c r="J102" i="13"/>
  <c r="H102" i="13"/>
  <c r="F102" i="13"/>
  <c r="R101" i="13"/>
  <c r="P101" i="13"/>
  <c r="N101" i="13"/>
  <c r="L101" i="13"/>
  <c r="J101" i="13"/>
  <c r="H101" i="13"/>
  <c r="F101" i="13"/>
  <c r="N100" i="13"/>
  <c r="J100" i="13"/>
  <c r="H100" i="13"/>
  <c r="F100" i="13"/>
  <c r="G2405" i="38" a="1"/>
  <c r="G2405" i="38"/>
  <c r="R99" i="13"/>
  <c r="P99" i="13"/>
  <c r="N99" i="13"/>
  <c r="L99" i="13"/>
  <c r="J99" i="13"/>
  <c r="H99" i="13"/>
  <c r="F99" i="13"/>
  <c r="R98" i="13"/>
  <c r="P98" i="13"/>
  <c r="N98" i="13"/>
  <c r="L98" i="13"/>
  <c r="J98" i="13"/>
  <c r="H98" i="13"/>
  <c r="F98" i="13"/>
  <c r="R97" i="13"/>
  <c r="P97" i="13"/>
  <c r="N97" i="13"/>
  <c r="L97" i="13"/>
  <c r="J97" i="13"/>
  <c r="H97" i="13"/>
  <c r="F97" i="13"/>
  <c r="R96" i="13"/>
  <c r="P96" i="13"/>
  <c r="N96" i="13"/>
  <c r="L96" i="13"/>
  <c r="J96" i="13"/>
  <c r="H96" i="13"/>
  <c r="F96" i="13"/>
  <c r="R95" i="13"/>
  <c r="P95" i="13"/>
  <c r="N95" i="13"/>
  <c r="L95" i="13"/>
  <c r="J95" i="13"/>
  <c r="H95" i="13"/>
  <c r="F95" i="13"/>
  <c r="R94" i="13"/>
  <c r="P94" i="13"/>
  <c r="N94" i="13"/>
  <c r="L94" i="13"/>
  <c r="J94" i="13"/>
  <c r="H94" i="13"/>
  <c r="F94" i="13"/>
  <c r="R93" i="13"/>
  <c r="P93" i="13"/>
  <c r="N93" i="13"/>
  <c r="L93" i="13"/>
  <c r="J93" i="13"/>
  <c r="H93" i="13"/>
  <c r="F93" i="13"/>
  <c r="R92" i="13"/>
  <c r="P92" i="13"/>
  <c r="N92" i="13"/>
  <c r="L92" i="13"/>
  <c r="J92" i="13"/>
  <c r="H92" i="13"/>
  <c r="F92" i="13"/>
  <c r="R91" i="13"/>
  <c r="P91" i="13"/>
  <c r="N91" i="13"/>
  <c r="L91" i="13"/>
  <c r="J91" i="13"/>
  <c r="H91" i="13"/>
  <c r="F91" i="13"/>
  <c r="R90" i="13"/>
  <c r="P90" i="13"/>
  <c r="N90" i="13"/>
  <c r="L90" i="13"/>
  <c r="J90" i="13"/>
  <c r="H90" i="13"/>
  <c r="F90" i="13"/>
  <c r="R89" i="13"/>
  <c r="P89" i="13"/>
  <c r="N89" i="13"/>
  <c r="L89" i="13"/>
  <c r="J89" i="13"/>
  <c r="H89" i="13"/>
  <c r="F89" i="13"/>
  <c r="R88" i="13"/>
  <c r="P88" i="13"/>
  <c r="N88" i="13"/>
  <c r="L88" i="13"/>
  <c r="J88" i="13"/>
  <c r="H88" i="13"/>
  <c r="F88" i="13"/>
  <c r="R87" i="13"/>
  <c r="P87" i="13"/>
  <c r="N87" i="13"/>
  <c r="L87" i="13"/>
  <c r="J87" i="13"/>
  <c r="H87" i="13"/>
  <c r="F87" i="13"/>
  <c r="R86" i="13"/>
  <c r="P86" i="13"/>
  <c r="N86" i="13"/>
  <c r="L86" i="13"/>
  <c r="J86" i="13"/>
  <c r="H86" i="13"/>
  <c r="F86" i="13"/>
  <c r="R85" i="13"/>
  <c r="P85" i="13"/>
  <c r="N85" i="13"/>
  <c r="L85" i="13"/>
  <c r="J85" i="13"/>
  <c r="H85" i="13"/>
  <c r="F85" i="13"/>
  <c r="R84" i="13"/>
  <c r="P84" i="13"/>
  <c r="N84" i="13"/>
  <c r="L84" i="13"/>
  <c r="J84" i="13"/>
  <c r="H84" i="13"/>
  <c r="F84" i="13"/>
  <c r="R83" i="13"/>
  <c r="P83" i="13"/>
  <c r="N83" i="13"/>
  <c r="L83" i="13"/>
  <c r="J83" i="13"/>
  <c r="H83" i="13"/>
  <c r="F83" i="13"/>
  <c r="R82" i="13"/>
  <c r="P82" i="13"/>
  <c r="N82" i="13"/>
  <c r="L82" i="13"/>
  <c r="J82" i="13"/>
  <c r="H82" i="13"/>
  <c r="F82" i="13"/>
  <c r="R81" i="13"/>
  <c r="P81" i="13"/>
  <c r="N81" i="13"/>
  <c r="L81" i="13"/>
  <c r="J81" i="13"/>
  <c r="H81" i="13"/>
  <c r="F81" i="13"/>
  <c r="R80" i="13"/>
  <c r="P80" i="13"/>
  <c r="N80" i="13"/>
  <c r="L80" i="13"/>
  <c r="J80" i="13"/>
  <c r="H80" i="13"/>
  <c r="F80" i="13"/>
  <c r="R79" i="13"/>
  <c r="P79" i="13"/>
  <c r="N79" i="13"/>
  <c r="L79" i="13"/>
  <c r="J79" i="13"/>
  <c r="H79" i="13"/>
  <c r="F79" i="13"/>
  <c r="R78" i="13"/>
  <c r="P78" i="13"/>
  <c r="N78" i="13"/>
  <c r="L78" i="13"/>
  <c r="J78" i="13"/>
  <c r="H78" i="13"/>
  <c r="F78" i="13"/>
  <c r="R77" i="13"/>
  <c r="P77" i="13"/>
  <c r="N77" i="13"/>
  <c r="L77" i="13"/>
  <c r="J77" i="13"/>
  <c r="H77" i="13"/>
  <c r="F77" i="13"/>
  <c r="R76" i="13"/>
  <c r="P76" i="13"/>
  <c r="N76" i="13"/>
  <c r="L76" i="13"/>
  <c r="J76" i="13"/>
  <c r="H76" i="13"/>
  <c r="F76" i="13"/>
  <c r="G2381" i="38" a="1"/>
  <c r="G2381" i="38"/>
  <c r="R75" i="13"/>
  <c r="P75" i="13"/>
  <c r="N75" i="13"/>
  <c r="L75" i="13"/>
  <c r="J75" i="13"/>
  <c r="H75" i="13"/>
  <c r="F75" i="13"/>
  <c r="R74" i="13"/>
  <c r="P74" i="13"/>
  <c r="N74" i="13"/>
  <c r="L74" i="13"/>
  <c r="J74" i="13"/>
  <c r="H74" i="13"/>
  <c r="F74" i="13"/>
  <c r="R73" i="13"/>
  <c r="P73" i="13"/>
  <c r="N73" i="13"/>
  <c r="L73" i="13"/>
  <c r="J73" i="13"/>
  <c r="H73" i="13"/>
  <c r="F73" i="13"/>
  <c r="R72" i="13"/>
  <c r="P72" i="13"/>
  <c r="N72" i="13"/>
  <c r="L72" i="13"/>
  <c r="J72" i="13"/>
  <c r="H72" i="13"/>
  <c r="F72" i="13"/>
  <c r="R71" i="13"/>
  <c r="P71" i="13"/>
  <c r="N71" i="13"/>
  <c r="L71" i="13"/>
  <c r="J71" i="13"/>
  <c r="H71" i="13"/>
  <c r="F71" i="13"/>
  <c r="R70" i="13"/>
  <c r="P70" i="13"/>
  <c r="N70" i="13"/>
  <c r="L70" i="13"/>
  <c r="J70" i="13"/>
  <c r="H70" i="13"/>
  <c r="F70" i="13"/>
  <c r="R69" i="13"/>
  <c r="P69" i="13"/>
  <c r="N69" i="13"/>
  <c r="L69" i="13"/>
  <c r="J69" i="13"/>
  <c r="H69" i="13"/>
  <c r="F69" i="13"/>
  <c r="R68" i="13"/>
  <c r="P68" i="13"/>
  <c r="N68" i="13"/>
  <c r="L68" i="13"/>
  <c r="J68" i="13"/>
  <c r="H68" i="13"/>
  <c r="F68" i="13"/>
  <c r="R67" i="13"/>
  <c r="P67" i="13"/>
  <c r="N67" i="13"/>
  <c r="L67" i="13"/>
  <c r="J67" i="13"/>
  <c r="H67" i="13"/>
  <c r="F67" i="13"/>
  <c r="R66" i="13"/>
  <c r="P66" i="13"/>
  <c r="N66" i="13"/>
  <c r="L66" i="13"/>
  <c r="J66" i="13"/>
  <c r="H66" i="13"/>
  <c r="F66" i="13"/>
  <c r="R65" i="13"/>
  <c r="P65" i="13"/>
  <c r="N65" i="13"/>
  <c r="L65" i="13"/>
  <c r="J65" i="13"/>
  <c r="H65" i="13"/>
  <c r="F65" i="13"/>
  <c r="N64" i="13"/>
  <c r="J64" i="13"/>
  <c r="H64" i="13"/>
  <c r="F64" i="13"/>
  <c r="G2369" i="38" a="1"/>
  <c r="G2369" i="38"/>
  <c r="R63" i="13"/>
  <c r="P63" i="13"/>
  <c r="N63" i="13"/>
  <c r="L63" i="13"/>
  <c r="J63" i="13"/>
  <c r="H63" i="13"/>
  <c r="F63" i="13"/>
  <c r="R62" i="13"/>
  <c r="P62" i="13"/>
  <c r="N62" i="13"/>
  <c r="L62" i="13"/>
  <c r="J62" i="13"/>
  <c r="H62" i="13"/>
  <c r="F62" i="13"/>
  <c r="R61" i="13"/>
  <c r="P61" i="13"/>
  <c r="N61" i="13"/>
  <c r="L61" i="13"/>
  <c r="J61" i="13"/>
  <c r="H61" i="13"/>
  <c r="F61" i="13"/>
  <c r="R60" i="13"/>
  <c r="P60" i="13"/>
  <c r="N60" i="13"/>
  <c r="L60" i="13"/>
  <c r="J60" i="13"/>
  <c r="H60" i="13"/>
  <c r="F60" i="13"/>
  <c r="R59" i="13"/>
  <c r="P59" i="13"/>
  <c r="N59" i="13"/>
  <c r="L59" i="13"/>
  <c r="J59" i="13"/>
  <c r="H59" i="13"/>
  <c r="F59" i="13"/>
  <c r="R58" i="13"/>
  <c r="P58" i="13"/>
  <c r="N58" i="13"/>
  <c r="L58" i="13"/>
  <c r="J58" i="13"/>
  <c r="H58" i="13"/>
  <c r="F58" i="13"/>
  <c r="R57" i="13"/>
  <c r="P57" i="13"/>
  <c r="N57" i="13"/>
  <c r="L57" i="13"/>
  <c r="J57" i="13"/>
  <c r="H57" i="13"/>
  <c r="F57" i="13"/>
  <c r="R56" i="13"/>
  <c r="P56" i="13"/>
  <c r="N56" i="13"/>
  <c r="L56" i="13"/>
  <c r="J56" i="13"/>
  <c r="H56" i="13"/>
  <c r="F56" i="13"/>
  <c r="R55" i="13"/>
  <c r="P55" i="13"/>
  <c r="N55" i="13"/>
  <c r="L55" i="13"/>
  <c r="J55" i="13"/>
  <c r="H55" i="13"/>
  <c r="F55" i="13"/>
  <c r="R54" i="13"/>
  <c r="P54" i="13"/>
  <c r="N54" i="13"/>
  <c r="L54" i="13"/>
  <c r="J54" i="13"/>
  <c r="H54" i="13"/>
  <c r="F54" i="13"/>
  <c r="R53" i="13"/>
  <c r="P53" i="13"/>
  <c r="N53" i="13"/>
  <c r="L53" i="13"/>
  <c r="J53" i="13"/>
  <c r="H53" i="13"/>
  <c r="F53" i="13"/>
  <c r="R52" i="13"/>
  <c r="P52" i="13"/>
  <c r="N52" i="13"/>
  <c r="L52" i="13"/>
  <c r="J52" i="13"/>
  <c r="H52" i="13"/>
  <c r="F52" i="13"/>
  <c r="R51" i="13"/>
  <c r="P51" i="13"/>
  <c r="N51" i="13"/>
  <c r="L51" i="13"/>
  <c r="J51" i="13"/>
  <c r="H51" i="13"/>
  <c r="F51" i="13"/>
  <c r="R50" i="13"/>
  <c r="P50" i="13"/>
  <c r="N50" i="13"/>
  <c r="L50" i="13"/>
  <c r="J50" i="13"/>
  <c r="H50" i="13"/>
  <c r="F50" i="13"/>
  <c r="R49" i="13"/>
  <c r="P49" i="13"/>
  <c r="N49" i="13"/>
  <c r="L49" i="13"/>
  <c r="J49" i="13"/>
  <c r="H49" i="13"/>
  <c r="F49" i="13"/>
  <c r="R48" i="13"/>
  <c r="P48" i="13"/>
  <c r="N48" i="13"/>
  <c r="L48" i="13"/>
  <c r="J48" i="13"/>
  <c r="H48" i="13"/>
  <c r="F48" i="13"/>
  <c r="R47" i="13"/>
  <c r="P47" i="13"/>
  <c r="N47" i="13"/>
  <c r="L47" i="13"/>
  <c r="J47" i="13"/>
  <c r="H47" i="13"/>
  <c r="F47" i="13"/>
  <c r="R46" i="13"/>
  <c r="P46" i="13"/>
  <c r="N46" i="13"/>
  <c r="L46" i="13"/>
  <c r="J46" i="13"/>
  <c r="H46" i="13"/>
  <c r="F46" i="13"/>
  <c r="R45" i="13"/>
  <c r="P45" i="13"/>
  <c r="N45" i="13"/>
  <c r="L45" i="13"/>
  <c r="J45" i="13"/>
  <c r="H45" i="13"/>
  <c r="F45" i="13"/>
  <c r="R44" i="13"/>
  <c r="P44" i="13"/>
  <c r="N44" i="13"/>
  <c r="L44" i="13"/>
  <c r="J44" i="13"/>
  <c r="H44" i="13"/>
  <c r="F44" i="13"/>
  <c r="R43" i="13"/>
  <c r="P43" i="13"/>
  <c r="N43" i="13"/>
  <c r="L43" i="13"/>
  <c r="J43" i="13"/>
  <c r="H43" i="13"/>
  <c r="F43" i="13"/>
  <c r="R42" i="13"/>
  <c r="P42" i="13"/>
  <c r="N42" i="13"/>
  <c r="L42" i="13"/>
  <c r="J42" i="13"/>
  <c r="H42" i="13"/>
  <c r="F42" i="13"/>
  <c r="R41" i="13"/>
  <c r="P41" i="13"/>
  <c r="N41" i="13"/>
  <c r="L41" i="13"/>
  <c r="J41" i="13"/>
  <c r="H41" i="13"/>
  <c r="F41" i="13"/>
  <c r="R40" i="13"/>
  <c r="P40" i="13"/>
  <c r="N40" i="13"/>
  <c r="L40" i="13"/>
  <c r="J40" i="13"/>
  <c r="H40" i="13"/>
  <c r="F40" i="13"/>
  <c r="R39" i="13"/>
  <c r="P39" i="13"/>
  <c r="N39" i="13"/>
  <c r="L39" i="13"/>
  <c r="J39" i="13"/>
  <c r="H39" i="13"/>
  <c r="F39" i="13"/>
  <c r="R38" i="13"/>
  <c r="P38" i="13"/>
  <c r="N38" i="13"/>
  <c r="L38" i="13"/>
  <c r="J38" i="13"/>
  <c r="H38" i="13"/>
  <c r="F38" i="13"/>
  <c r="R37" i="13"/>
  <c r="P37" i="13"/>
  <c r="L37" i="13"/>
  <c r="F37" i="13"/>
  <c r="G2342" i="38" a="1"/>
  <c r="G2342" i="38"/>
  <c r="R36" i="13"/>
  <c r="P36" i="13"/>
  <c r="N36" i="13"/>
  <c r="L36" i="13"/>
  <c r="J36" i="13"/>
  <c r="H36" i="13"/>
  <c r="F36" i="13"/>
  <c r="R35" i="13"/>
  <c r="P35" i="13"/>
  <c r="N35" i="13"/>
  <c r="L35" i="13"/>
  <c r="J35" i="13"/>
  <c r="H35" i="13"/>
  <c r="F35" i="13"/>
  <c r="R34" i="13"/>
  <c r="P34" i="13"/>
  <c r="N34" i="13"/>
  <c r="L34" i="13"/>
  <c r="J34" i="13"/>
  <c r="H34" i="13"/>
  <c r="F34" i="13"/>
  <c r="R33" i="13"/>
  <c r="P33" i="13"/>
  <c r="N33" i="13"/>
  <c r="L33" i="13"/>
  <c r="J33" i="13"/>
  <c r="H33" i="13"/>
  <c r="F33" i="13"/>
  <c r="R32" i="13"/>
  <c r="P32" i="13"/>
  <c r="N32" i="13"/>
  <c r="L32" i="13"/>
  <c r="J32" i="13"/>
  <c r="H32" i="13"/>
  <c r="F32" i="13"/>
  <c r="R31" i="13"/>
  <c r="P31" i="13"/>
  <c r="N31" i="13"/>
  <c r="L31" i="13"/>
  <c r="J31" i="13"/>
  <c r="H31" i="13"/>
  <c r="F31" i="13"/>
  <c r="R30" i="13"/>
  <c r="P30" i="13"/>
  <c r="N30" i="13"/>
  <c r="L30" i="13"/>
  <c r="J30" i="13"/>
  <c r="H30" i="13"/>
  <c r="F30" i="13"/>
  <c r="R29" i="13"/>
  <c r="P29" i="13"/>
  <c r="N29" i="13"/>
  <c r="L29" i="13"/>
  <c r="J29" i="13"/>
  <c r="H29" i="13"/>
  <c r="F29" i="13"/>
  <c r="R28" i="13"/>
  <c r="P28" i="13"/>
  <c r="N28" i="13"/>
  <c r="L28" i="13"/>
  <c r="J28" i="13"/>
  <c r="H28" i="13"/>
  <c r="F28" i="13"/>
  <c r="R27" i="13"/>
  <c r="P27" i="13"/>
  <c r="N27" i="13"/>
  <c r="L27" i="13"/>
  <c r="J27" i="13"/>
  <c r="H27" i="13"/>
  <c r="F27" i="13"/>
  <c r="R26" i="13"/>
  <c r="P26" i="13"/>
  <c r="N26" i="13"/>
  <c r="L26" i="13"/>
  <c r="J26" i="13"/>
  <c r="H26" i="13"/>
  <c r="F26" i="13"/>
  <c r="R25" i="13"/>
  <c r="P25" i="13"/>
  <c r="N25" i="13"/>
  <c r="L25" i="13"/>
  <c r="J25" i="13"/>
  <c r="H25" i="13"/>
  <c r="F25" i="13"/>
  <c r="R24" i="13"/>
  <c r="P24" i="13"/>
  <c r="N24" i="13"/>
  <c r="L24" i="13"/>
  <c r="J24" i="13"/>
  <c r="H24" i="13"/>
  <c r="F24" i="13"/>
  <c r="R23" i="13"/>
  <c r="P23" i="13"/>
  <c r="N23" i="13"/>
  <c r="L23" i="13"/>
  <c r="J23" i="13"/>
  <c r="H23" i="13"/>
  <c r="F23" i="13"/>
  <c r="R22" i="13"/>
  <c r="P22" i="13"/>
  <c r="N22" i="13"/>
  <c r="L22" i="13"/>
  <c r="J22" i="13"/>
  <c r="H22" i="13"/>
  <c r="F22" i="13"/>
  <c r="R21" i="13"/>
  <c r="P21" i="13"/>
  <c r="N21" i="13"/>
  <c r="L21" i="13"/>
  <c r="J21" i="13"/>
  <c r="H21" i="13"/>
  <c r="F21" i="13"/>
  <c r="R20" i="13"/>
  <c r="P20" i="13"/>
  <c r="N20" i="13"/>
  <c r="L20" i="13"/>
  <c r="J20" i="13"/>
  <c r="H20" i="13"/>
  <c r="R19" i="13"/>
  <c r="P19" i="13"/>
  <c r="N19" i="13"/>
  <c r="L19" i="13"/>
  <c r="J19" i="13"/>
  <c r="H19" i="13"/>
  <c r="F19" i="13"/>
  <c r="R18" i="13"/>
  <c r="P18" i="13"/>
  <c r="N18" i="13"/>
  <c r="L18" i="13"/>
  <c r="J18" i="13"/>
  <c r="H18" i="13"/>
  <c r="R17" i="13"/>
  <c r="P17" i="13"/>
  <c r="N17" i="13"/>
  <c r="L17" i="13"/>
  <c r="J17" i="13"/>
  <c r="H17" i="13"/>
  <c r="F17" i="13"/>
  <c r="R16" i="13"/>
  <c r="P16" i="13"/>
  <c r="N16" i="13"/>
  <c r="L16" i="13"/>
  <c r="J16" i="13"/>
  <c r="H16" i="13"/>
  <c r="F16" i="13"/>
  <c r="R15" i="13"/>
  <c r="P15" i="13"/>
  <c r="N15" i="13"/>
  <c r="L15" i="13"/>
  <c r="J15" i="13"/>
  <c r="H15" i="13"/>
  <c r="F15" i="13"/>
  <c r="R14" i="13"/>
  <c r="P14" i="13"/>
  <c r="N14" i="13"/>
  <c r="L14" i="13"/>
  <c r="J14" i="13"/>
  <c r="H14" i="13"/>
  <c r="F14" i="13"/>
  <c r="R13" i="13"/>
  <c r="P13" i="13"/>
  <c r="N13" i="13"/>
  <c r="L13" i="13"/>
  <c r="J13" i="13"/>
  <c r="H13" i="13"/>
  <c r="F13" i="13"/>
  <c r="T12" i="13"/>
  <c r="R12" i="13"/>
  <c r="P12" i="13"/>
  <c r="N12" i="13"/>
  <c r="L12" i="13"/>
  <c r="J12" i="13"/>
  <c r="H12" i="13"/>
  <c r="T11" i="13"/>
  <c r="R11" i="13"/>
  <c r="P11" i="13"/>
  <c r="N11" i="13"/>
  <c r="L11" i="13"/>
  <c r="J11" i="13"/>
  <c r="H11" i="13"/>
  <c r="F11" i="13"/>
  <c r="H2279" i="38"/>
  <c r="H2278" i="38"/>
  <c r="H2277" i="38"/>
  <c r="H2276" i="38"/>
  <c r="H2275" i="38"/>
  <c r="H2274" i="38"/>
  <c r="H2273" i="38"/>
  <c r="H2251" i="38"/>
  <c r="H2250" i="38"/>
  <c r="R134" i="12"/>
  <c r="N134" i="12"/>
  <c r="H134" i="12"/>
  <c r="F134" i="12"/>
  <c r="V133" i="12"/>
  <c r="R133" i="12"/>
  <c r="N133" i="12"/>
  <c r="H133" i="12"/>
  <c r="F133" i="12"/>
  <c r="V132" i="12"/>
  <c r="R132" i="12"/>
  <c r="N132" i="12"/>
  <c r="H132" i="12"/>
  <c r="F132" i="12"/>
  <c r="G2152" i="38" a="1"/>
  <c r="G2152" i="38"/>
  <c r="V131" i="12"/>
  <c r="R131" i="12"/>
  <c r="N131" i="12"/>
  <c r="H131" i="12"/>
  <c r="F131" i="12"/>
  <c r="V130" i="12"/>
  <c r="R130" i="12"/>
  <c r="N130" i="12"/>
  <c r="H130" i="12"/>
  <c r="F130" i="12"/>
  <c r="V129" i="12"/>
  <c r="R129" i="12"/>
  <c r="N129" i="12"/>
  <c r="H129" i="12"/>
  <c r="F129" i="12"/>
  <c r="G2149" i="38" a="1"/>
  <c r="G2149" i="38"/>
  <c r="V128" i="12"/>
  <c r="R128" i="12"/>
  <c r="N128" i="12"/>
  <c r="H128" i="12"/>
  <c r="F128" i="12"/>
  <c r="G2148" i="38" a="1"/>
  <c r="G2148" i="38"/>
  <c r="V127" i="12"/>
  <c r="R127" i="12"/>
  <c r="N127" i="12"/>
  <c r="H127" i="12"/>
  <c r="F127" i="12"/>
  <c r="V126" i="12"/>
  <c r="R126" i="12"/>
  <c r="N126" i="12"/>
  <c r="H126" i="12"/>
  <c r="F126" i="12"/>
  <c r="G2146" i="38" a="1"/>
  <c r="G2146" i="38"/>
  <c r="V125" i="12"/>
  <c r="R125" i="12"/>
  <c r="N125" i="12"/>
  <c r="H125" i="12"/>
  <c r="F125" i="12"/>
  <c r="V124" i="12"/>
  <c r="R124" i="12"/>
  <c r="N124" i="12"/>
  <c r="H124" i="12"/>
  <c r="F124" i="12"/>
  <c r="V123" i="12"/>
  <c r="R123" i="12"/>
  <c r="N123" i="12"/>
  <c r="H123" i="12"/>
  <c r="F123" i="12"/>
  <c r="V122" i="12"/>
  <c r="R122" i="12"/>
  <c r="N122" i="12"/>
  <c r="H122" i="12"/>
  <c r="F122" i="12"/>
  <c r="V121" i="12"/>
  <c r="R121" i="12"/>
  <c r="N121" i="12"/>
  <c r="H121" i="12"/>
  <c r="F121" i="12"/>
  <c r="V120" i="12"/>
  <c r="R120" i="12"/>
  <c r="N120" i="12"/>
  <c r="H120" i="12"/>
  <c r="F120" i="12"/>
  <c r="V119" i="12"/>
  <c r="R119" i="12"/>
  <c r="N119" i="12"/>
  <c r="H119" i="12"/>
  <c r="F119" i="12"/>
  <c r="V118" i="12"/>
  <c r="R118" i="12"/>
  <c r="N118" i="12"/>
  <c r="H118" i="12"/>
  <c r="F118" i="12"/>
  <c r="G2138" i="38" a="1"/>
  <c r="G2138" i="38"/>
  <c r="V117" i="12"/>
  <c r="R117" i="12"/>
  <c r="N117" i="12"/>
  <c r="H117" i="12"/>
  <c r="F117" i="12"/>
  <c r="V116" i="12"/>
  <c r="R116" i="12"/>
  <c r="N116" i="12"/>
  <c r="H116" i="12"/>
  <c r="F116" i="12"/>
  <c r="V115" i="12"/>
  <c r="R115" i="12"/>
  <c r="N115" i="12"/>
  <c r="H115" i="12"/>
  <c r="F115" i="12"/>
  <c r="G2135" i="38" a="1"/>
  <c r="G2135" i="38"/>
  <c r="V114" i="12"/>
  <c r="R114" i="12"/>
  <c r="N114" i="12"/>
  <c r="H114" i="12"/>
  <c r="F114" i="12"/>
  <c r="G2134" i="38" a="1"/>
  <c r="G2134" i="38"/>
  <c r="V113" i="12"/>
  <c r="R113" i="12"/>
  <c r="N113" i="12"/>
  <c r="H113" i="12"/>
  <c r="F113" i="12"/>
  <c r="V112" i="12"/>
  <c r="R112" i="12"/>
  <c r="N112" i="12"/>
  <c r="H112" i="12"/>
  <c r="F112" i="12"/>
  <c r="G2132" i="38" a="1"/>
  <c r="G2132" i="38"/>
  <c r="V111" i="12"/>
  <c r="R111" i="12"/>
  <c r="N111" i="12"/>
  <c r="H111" i="12"/>
  <c r="F111" i="12"/>
  <c r="V110" i="12"/>
  <c r="R110" i="12"/>
  <c r="N110" i="12"/>
  <c r="H110" i="12"/>
  <c r="F110" i="12"/>
  <c r="V109" i="12"/>
  <c r="R109" i="12"/>
  <c r="H109" i="12"/>
  <c r="F109" i="12"/>
  <c r="V108" i="12"/>
  <c r="R108" i="12"/>
  <c r="N108" i="12"/>
  <c r="H108" i="12"/>
  <c r="F108" i="12"/>
  <c r="V107" i="12"/>
  <c r="R107" i="12"/>
  <c r="N107" i="12"/>
  <c r="H107" i="12"/>
  <c r="F107" i="12"/>
  <c r="V106" i="12"/>
  <c r="R106" i="12"/>
  <c r="N106" i="12"/>
  <c r="H106" i="12"/>
  <c r="F106" i="12"/>
  <c r="V105" i="12"/>
  <c r="R105" i="12"/>
  <c r="N105" i="12"/>
  <c r="H105" i="12"/>
  <c r="F105" i="12"/>
  <c r="V104" i="12"/>
  <c r="R104" i="12"/>
  <c r="N104" i="12"/>
  <c r="H104" i="12"/>
  <c r="F104" i="12"/>
  <c r="G2124" i="38" a="1"/>
  <c r="G2124" i="38"/>
  <c r="V103" i="12"/>
  <c r="R103" i="12"/>
  <c r="N103" i="12"/>
  <c r="H103" i="12"/>
  <c r="F103" i="12"/>
  <c r="V102" i="12"/>
  <c r="R102" i="12"/>
  <c r="N102" i="12"/>
  <c r="H102" i="12"/>
  <c r="F102" i="12"/>
  <c r="V101" i="12"/>
  <c r="R101" i="12"/>
  <c r="N101" i="12"/>
  <c r="H101" i="12"/>
  <c r="F101" i="12"/>
  <c r="G2121" i="38" a="1"/>
  <c r="G2121" i="38"/>
  <c r="V100" i="12"/>
  <c r="R100" i="12"/>
  <c r="N100" i="12"/>
  <c r="H100" i="12"/>
  <c r="F100" i="12"/>
  <c r="G2120" i="38" a="1"/>
  <c r="G2120" i="38"/>
  <c r="V99" i="12"/>
  <c r="R99" i="12"/>
  <c r="N99" i="12"/>
  <c r="H99" i="12"/>
  <c r="F99" i="12"/>
  <c r="V98" i="12"/>
  <c r="R98" i="12"/>
  <c r="N98" i="12"/>
  <c r="H98" i="12"/>
  <c r="F98" i="12"/>
  <c r="G2118" i="38" a="1"/>
  <c r="G2118" i="38"/>
  <c r="V97" i="12"/>
  <c r="R97" i="12"/>
  <c r="N97" i="12"/>
  <c r="H97" i="12"/>
  <c r="F97" i="12"/>
  <c r="V96" i="12"/>
  <c r="R96" i="12"/>
  <c r="N96" i="12"/>
  <c r="H96" i="12"/>
  <c r="F96" i="12"/>
  <c r="V95" i="12"/>
  <c r="R95" i="12"/>
  <c r="N95" i="12"/>
  <c r="H95" i="12"/>
  <c r="F95" i="12"/>
  <c r="V94" i="12"/>
  <c r="R94" i="12"/>
  <c r="N94" i="12"/>
  <c r="H94" i="12"/>
  <c r="F94" i="12"/>
  <c r="V93" i="12"/>
  <c r="R93" i="12"/>
  <c r="N93" i="12"/>
  <c r="H93" i="12"/>
  <c r="F93" i="12"/>
  <c r="V92" i="12"/>
  <c r="R92" i="12"/>
  <c r="N92" i="12"/>
  <c r="H92" i="12"/>
  <c r="F92" i="12"/>
  <c r="V91" i="12"/>
  <c r="R91" i="12"/>
  <c r="N91" i="12"/>
  <c r="H91" i="12"/>
  <c r="F91" i="12"/>
  <c r="V90" i="12"/>
  <c r="R90" i="12"/>
  <c r="N90" i="12"/>
  <c r="H90" i="12"/>
  <c r="F90" i="12"/>
  <c r="G2110" i="38" a="1"/>
  <c r="G2110" i="38"/>
  <c r="V89" i="12"/>
  <c r="R89" i="12"/>
  <c r="N89" i="12"/>
  <c r="H89" i="12"/>
  <c r="F89" i="12"/>
  <c r="V88" i="12"/>
  <c r="R88" i="12"/>
  <c r="N88" i="12"/>
  <c r="H88" i="12"/>
  <c r="F88" i="12"/>
  <c r="V87" i="12"/>
  <c r="R87" i="12"/>
  <c r="N87" i="12"/>
  <c r="H87" i="12"/>
  <c r="F87" i="12"/>
  <c r="G2107" i="38" a="1"/>
  <c r="G2107" i="38"/>
  <c r="V86" i="12"/>
  <c r="R86" i="12"/>
  <c r="N86" i="12"/>
  <c r="H86" i="12"/>
  <c r="F86" i="12"/>
  <c r="G2106" i="38" a="1"/>
  <c r="G2106" i="38"/>
  <c r="V85" i="12"/>
  <c r="R85" i="12"/>
  <c r="N85" i="12"/>
  <c r="H85" i="12"/>
  <c r="F85" i="12"/>
  <c r="V84" i="12"/>
  <c r="R84" i="12"/>
  <c r="N84" i="12"/>
  <c r="H84" i="12"/>
  <c r="F84" i="12"/>
  <c r="G2104" i="38" a="1"/>
  <c r="G2104" i="38"/>
  <c r="V83" i="12"/>
  <c r="R83" i="12"/>
  <c r="N83" i="12"/>
  <c r="H83" i="12"/>
  <c r="F83" i="12"/>
  <c r="V82" i="12"/>
  <c r="R82" i="12"/>
  <c r="N82" i="12"/>
  <c r="H82" i="12"/>
  <c r="F82" i="12"/>
  <c r="V81" i="12"/>
  <c r="R81" i="12"/>
  <c r="N81" i="12"/>
  <c r="H81" i="12"/>
  <c r="F81" i="12"/>
  <c r="V80" i="12"/>
  <c r="R80" i="12"/>
  <c r="N80" i="12"/>
  <c r="H80" i="12"/>
  <c r="F80" i="12"/>
  <c r="V79" i="12"/>
  <c r="R79" i="12"/>
  <c r="N79" i="12"/>
  <c r="H79" i="12"/>
  <c r="F79" i="12"/>
  <c r="V78" i="12"/>
  <c r="R78" i="12"/>
  <c r="N78" i="12"/>
  <c r="H78" i="12"/>
  <c r="F78" i="12"/>
  <c r="V77" i="12"/>
  <c r="R77" i="12"/>
  <c r="N77" i="12"/>
  <c r="H77" i="12"/>
  <c r="F77" i="12"/>
  <c r="V76" i="12"/>
  <c r="R76" i="12"/>
  <c r="N76" i="12"/>
  <c r="H76" i="12"/>
  <c r="F76" i="12"/>
  <c r="G2096" i="38" a="1"/>
  <c r="G2096" i="38"/>
  <c r="V75" i="12"/>
  <c r="R75" i="12"/>
  <c r="N75" i="12"/>
  <c r="H75" i="12"/>
  <c r="F75" i="12"/>
  <c r="V74" i="12"/>
  <c r="R74" i="12"/>
  <c r="N74" i="12"/>
  <c r="H74" i="12"/>
  <c r="F74" i="12"/>
  <c r="V73" i="12"/>
  <c r="R73" i="12"/>
  <c r="N73" i="12"/>
  <c r="H73" i="12"/>
  <c r="F73" i="12"/>
  <c r="G2093" i="38" a="1"/>
  <c r="G2093" i="38"/>
  <c r="V72" i="12"/>
  <c r="R72" i="12"/>
  <c r="N72" i="12"/>
  <c r="H72" i="12"/>
  <c r="F72" i="12"/>
  <c r="G2092" i="38" a="1"/>
  <c r="G2092" i="38"/>
  <c r="V71" i="12"/>
  <c r="R71" i="12"/>
  <c r="N71" i="12"/>
  <c r="H71" i="12"/>
  <c r="F71" i="12"/>
  <c r="V70" i="12"/>
  <c r="R70" i="12"/>
  <c r="N70" i="12"/>
  <c r="H70" i="12"/>
  <c r="F70" i="12"/>
  <c r="G2090" i="38" a="1"/>
  <c r="G2090" i="38"/>
  <c r="V69" i="12"/>
  <c r="R69" i="12"/>
  <c r="N69" i="12"/>
  <c r="H69" i="12"/>
  <c r="F69" i="12"/>
  <c r="V68" i="12"/>
  <c r="R68" i="12"/>
  <c r="N68" i="12"/>
  <c r="H68" i="12"/>
  <c r="F68" i="12"/>
  <c r="V67" i="12"/>
  <c r="R67" i="12"/>
  <c r="N67" i="12"/>
  <c r="H67" i="12"/>
  <c r="F67" i="12"/>
  <c r="V66" i="12"/>
  <c r="R66" i="12"/>
  <c r="N66" i="12"/>
  <c r="H66" i="12"/>
  <c r="F66" i="12"/>
  <c r="V65" i="12"/>
  <c r="R65" i="12"/>
  <c r="N65" i="12"/>
  <c r="H65" i="12"/>
  <c r="F65" i="12"/>
  <c r="V64" i="12"/>
  <c r="R64" i="12"/>
  <c r="N64" i="12"/>
  <c r="H64" i="12"/>
  <c r="F64" i="12"/>
  <c r="V63" i="12"/>
  <c r="R63" i="12"/>
  <c r="N63" i="12"/>
  <c r="H63" i="12"/>
  <c r="F63" i="12"/>
  <c r="V62" i="12"/>
  <c r="R62" i="12"/>
  <c r="N62" i="12"/>
  <c r="H62" i="12"/>
  <c r="F62" i="12"/>
  <c r="G2082" i="38" a="1"/>
  <c r="G2082" i="38"/>
  <c r="V61" i="12"/>
  <c r="R61" i="12"/>
  <c r="N61" i="12"/>
  <c r="H61" i="12"/>
  <c r="F61" i="12"/>
  <c r="V60" i="12"/>
  <c r="R60" i="12"/>
  <c r="N60" i="12"/>
  <c r="H60" i="12"/>
  <c r="F60" i="12"/>
  <c r="V59" i="12"/>
  <c r="R59" i="12"/>
  <c r="N59" i="12"/>
  <c r="H59" i="12"/>
  <c r="F59" i="12"/>
  <c r="G2079" i="38" a="1"/>
  <c r="G2079" i="38"/>
  <c r="V58" i="12"/>
  <c r="R58" i="12"/>
  <c r="N58" i="12"/>
  <c r="H58" i="12"/>
  <c r="F58" i="12"/>
  <c r="G2078" i="38" a="1"/>
  <c r="G2078" i="38"/>
  <c r="V57" i="12"/>
  <c r="R57" i="12"/>
  <c r="N57" i="12"/>
  <c r="H57" i="12"/>
  <c r="F57" i="12"/>
  <c r="V56" i="12"/>
  <c r="R56" i="12"/>
  <c r="N56" i="12"/>
  <c r="H56" i="12"/>
  <c r="F56" i="12"/>
  <c r="G2076" i="38" a="1"/>
  <c r="G2076" i="38"/>
  <c r="V55" i="12"/>
  <c r="R55" i="12"/>
  <c r="N55" i="12"/>
  <c r="H55" i="12"/>
  <c r="F55" i="12"/>
  <c r="V54" i="12"/>
  <c r="R54" i="12"/>
  <c r="N54" i="12"/>
  <c r="H54" i="12"/>
  <c r="F54" i="12"/>
  <c r="V53" i="12"/>
  <c r="R53" i="12"/>
  <c r="N53" i="12"/>
  <c r="H53" i="12"/>
  <c r="F53" i="12"/>
  <c r="V52" i="12"/>
  <c r="R52" i="12"/>
  <c r="N52" i="12"/>
  <c r="H52" i="12"/>
  <c r="F52" i="12"/>
  <c r="V51" i="12"/>
  <c r="R51" i="12"/>
  <c r="N51" i="12"/>
  <c r="H51" i="12"/>
  <c r="F51" i="12"/>
  <c r="V50" i="12"/>
  <c r="R50" i="12"/>
  <c r="N50" i="12"/>
  <c r="H50" i="12"/>
  <c r="F50" i="12"/>
  <c r="V49" i="12"/>
  <c r="R49" i="12"/>
  <c r="N49" i="12"/>
  <c r="H49" i="12"/>
  <c r="F49" i="12"/>
  <c r="V48" i="12"/>
  <c r="R48" i="12"/>
  <c r="N48" i="12"/>
  <c r="H48" i="12"/>
  <c r="F48" i="12"/>
  <c r="G2068" i="38" a="1"/>
  <c r="G2068" i="38"/>
  <c r="V47" i="12"/>
  <c r="R47" i="12"/>
  <c r="N47" i="12"/>
  <c r="H47" i="12"/>
  <c r="F47" i="12"/>
  <c r="V46" i="12"/>
  <c r="R46" i="12"/>
  <c r="N46" i="12"/>
  <c r="H46" i="12"/>
  <c r="F46" i="12"/>
  <c r="V45" i="12"/>
  <c r="R45" i="12"/>
  <c r="N45" i="12"/>
  <c r="H45" i="12"/>
  <c r="F45" i="12"/>
  <c r="G2065" i="38" a="1"/>
  <c r="G2065" i="38"/>
  <c r="V44" i="12"/>
  <c r="R44" i="12"/>
  <c r="N44" i="12"/>
  <c r="H44" i="12"/>
  <c r="F44" i="12"/>
  <c r="G2064" i="38" a="1"/>
  <c r="G2064" i="38"/>
  <c r="V43" i="12"/>
  <c r="R43" i="12"/>
  <c r="N43" i="12"/>
  <c r="H43" i="12"/>
  <c r="F43" i="12"/>
  <c r="V42" i="12"/>
  <c r="R42" i="12"/>
  <c r="N42" i="12"/>
  <c r="H42" i="12"/>
  <c r="F42" i="12"/>
  <c r="G2062" i="38" a="1"/>
  <c r="G2062" i="38"/>
  <c r="V41" i="12"/>
  <c r="R41" i="12"/>
  <c r="N41" i="12"/>
  <c r="H41" i="12"/>
  <c r="F41" i="12"/>
  <c r="V40" i="12"/>
  <c r="R40" i="12"/>
  <c r="N40" i="12"/>
  <c r="H40" i="12"/>
  <c r="F40" i="12"/>
  <c r="V39" i="12"/>
  <c r="R39" i="12"/>
  <c r="N39" i="12"/>
  <c r="H39" i="12"/>
  <c r="F39" i="12"/>
  <c r="V38" i="12"/>
  <c r="R38" i="12"/>
  <c r="N38" i="12"/>
  <c r="H38" i="12"/>
  <c r="F38" i="12"/>
  <c r="V37" i="12"/>
  <c r="R37" i="12"/>
  <c r="N37" i="12"/>
  <c r="H37" i="12"/>
  <c r="F37" i="12"/>
  <c r="V36" i="12"/>
  <c r="R36" i="12"/>
  <c r="N36" i="12"/>
  <c r="H36" i="12"/>
  <c r="F36" i="12"/>
  <c r="V35" i="12"/>
  <c r="R35" i="12"/>
  <c r="N35" i="12"/>
  <c r="H35" i="12"/>
  <c r="F35" i="12"/>
  <c r="V34" i="12"/>
  <c r="R34" i="12"/>
  <c r="N34" i="12"/>
  <c r="H34" i="12"/>
  <c r="F34" i="12"/>
  <c r="G2054" i="38" a="1"/>
  <c r="G2054" i="38"/>
  <c r="V33" i="12"/>
  <c r="R33" i="12"/>
  <c r="N33" i="12"/>
  <c r="H33" i="12"/>
  <c r="F33" i="12"/>
  <c r="V32" i="12"/>
  <c r="R32" i="12"/>
  <c r="N32" i="12"/>
  <c r="H32" i="12"/>
  <c r="F32" i="12"/>
  <c r="V31" i="12"/>
  <c r="R31" i="12"/>
  <c r="N31" i="12"/>
  <c r="H31" i="12"/>
  <c r="F31" i="12"/>
  <c r="G2051" i="38" a="1"/>
  <c r="G2051" i="38"/>
  <c r="V30" i="12"/>
  <c r="R30" i="12"/>
  <c r="N30" i="12"/>
  <c r="H30" i="12"/>
  <c r="F30" i="12"/>
  <c r="G2050" i="38" a="1"/>
  <c r="G2050" i="38"/>
  <c r="V29" i="12"/>
  <c r="R29" i="12"/>
  <c r="N29" i="12"/>
  <c r="H29" i="12"/>
  <c r="F29" i="12"/>
  <c r="V28" i="12"/>
  <c r="R28" i="12"/>
  <c r="N28" i="12"/>
  <c r="H28" i="12"/>
  <c r="F28" i="12"/>
  <c r="G2048" i="38" a="1"/>
  <c r="G2048" i="38"/>
  <c r="V27" i="12"/>
  <c r="R27" i="12"/>
  <c r="N27" i="12"/>
  <c r="H27" i="12"/>
  <c r="F27" i="12"/>
  <c r="V26" i="12"/>
  <c r="R26" i="12"/>
  <c r="N26" i="12"/>
  <c r="H26" i="12"/>
  <c r="F26" i="12"/>
  <c r="V25" i="12"/>
  <c r="R25" i="12"/>
  <c r="N25" i="12"/>
  <c r="H25" i="12"/>
  <c r="F25" i="12"/>
  <c r="V24" i="12"/>
  <c r="R24" i="12"/>
  <c r="N24" i="12"/>
  <c r="H24" i="12"/>
  <c r="F24" i="12"/>
  <c r="V23" i="12"/>
  <c r="R23" i="12"/>
  <c r="N23" i="12"/>
  <c r="H23" i="12"/>
  <c r="F23" i="12"/>
  <c r="V22" i="12"/>
  <c r="R22" i="12"/>
  <c r="N22" i="12"/>
  <c r="H22" i="12"/>
  <c r="F22" i="12"/>
  <c r="V21" i="12"/>
  <c r="R21" i="12"/>
  <c r="N21" i="12"/>
  <c r="H21" i="12"/>
  <c r="F21" i="12"/>
  <c r="V20" i="12"/>
  <c r="R20" i="12"/>
  <c r="N20" i="12"/>
  <c r="H20" i="12"/>
  <c r="V19" i="12"/>
  <c r="R19" i="12"/>
  <c r="N19" i="12"/>
  <c r="H19" i="12"/>
  <c r="F19" i="12"/>
  <c r="V18" i="12"/>
  <c r="R18" i="12"/>
  <c r="N18" i="12"/>
  <c r="H18" i="12"/>
  <c r="V17" i="12"/>
  <c r="R17" i="12"/>
  <c r="N17" i="12"/>
  <c r="H17" i="12"/>
  <c r="F17" i="12"/>
  <c r="V16" i="12"/>
  <c r="R16" i="12"/>
  <c r="N16" i="12"/>
  <c r="H16" i="12"/>
  <c r="F16" i="12"/>
  <c r="V15" i="12"/>
  <c r="R15" i="12"/>
  <c r="N15" i="12"/>
  <c r="H15" i="12"/>
  <c r="F15" i="12"/>
  <c r="V14" i="12"/>
  <c r="R14" i="12"/>
  <c r="N14" i="12"/>
  <c r="H14" i="12"/>
  <c r="F14" i="12"/>
  <c r="G2034" i="38" a="1"/>
  <c r="G2034" i="38"/>
  <c r="V13" i="12"/>
  <c r="R13" i="12"/>
  <c r="N13" i="12"/>
  <c r="H13" i="12"/>
  <c r="F13" i="12"/>
  <c r="V12" i="12"/>
  <c r="R12" i="12"/>
  <c r="N12" i="12"/>
  <c r="V11" i="12"/>
  <c r="R11" i="12"/>
  <c r="N11" i="12"/>
  <c r="F11" i="12"/>
  <c r="G4200" i="38" a="1"/>
  <c r="G4200" i="38"/>
  <c r="D4200" i="38" a="1"/>
  <c r="D4200" i="38"/>
  <c r="G4206" i="38" a="1"/>
  <c r="G4206" i="38"/>
  <c r="D4206" i="38" a="1"/>
  <c r="D4206" i="38"/>
  <c r="E4206" i="38"/>
  <c r="G4208" i="38" a="1"/>
  <c r="G4208" i="38"/>
  <c r="D4208" i="38" a="1"/>
  <c r="D4208" i="38"/>
  <c r="E4208" i="38"/>
  <c r="G2901" i="38" a="1"/>
  <c r="G2901" i="38"/>
  <c r="D2901" i="38" a="1"/>
  <c r="D2901" i="38"/>
  <c r="E2901" i="38"/>
  <c r="G2904" i="38" a="1"/>
  <c r="G2904" i="38"/>
  <c r="D2904" i="38" a="1"/>
  <c r="D2904" i="38"/>
  <c r="E2904" i="38"/>
  <c r="G2907" i="38" a="1"/>
  <c r="G2907" i="38"/>
  <c r="D2907" i="38" a="1"/>
  <c r="D2907" i="38"/>
  <c r="E2907" i="38"/>
  <c r="G2910" i="38" a="1"/>
  <c r="G2910" i="38"/>
  <c r="D2910" i="38" a="1"/>
  <c r="D2910" i="38"/>
  <c r="E2910" i="38"/>
  <c r="G2913" i="38" a="1"/>
  <c r="G2913" i="38"/>
  <c r="H2913" i="38"/>
  <c r="D2913" i="38" a="1"/>
  <c r="D2913" i="38"/>
  <c r="E2913" i="38"/>
  <c r="G2916" i="38" a="1"/>
  <c r="G2916" i="38"/>
  <c r="H2916" i="38"/>
  <c r="D2916" i="38" a="1"/>
  <c r="D2916" i="38"/>
  <c r="E2916" i="38"/>
  <c r="G2919" i="38" a="1"/>
  <c r="G2919" i="38"/>
  <c r="D2919" i="38" a="1"/>
  <c r="D2919" i="38"/>
  <c r="E2919" i="38"/>
  <c r="G2922" i="38" a="1"/>
  <c r="G2922" i="38"/>
  <c r="D2922" i="38" a="1"/>
  <c r="D2922" i="38"/>
  <c r="E2922" i="38"/>
  <c r="G2925" i="38" a="1"/>
  <c r="G2925" i="38"/>
  <c r="D2925" i="38" a="1"/>
  <c r="D2925" i="38"/>
  <c r="E2925" i="38"/>
  <c r="G2928" i="38" a="1"/>
  <c r="G2928" i="38"/>
  <c r="D2928" i="38" a="1"/>
  <c r="D2928" i="38"/>
  <c r="E2928" i="38"/>
  <c r="G2931" i="38" a="1"/>
  <c r="G2931" i="38"/>
  <c r="H2931" i="38"/>
  <c r="D2931" i="38" a="1"/>
  <c r="D2931" i="38"/>
  <c r="E2931" i="38"/>
  <c r="G2934" i="38" a="1"/>
  <c r="G2934" i="38"/>
  <c r="H2934" i="38"/>
  <c r="D2934" i="38" a="1"/>
  <c r="D2934" i="38"/>
  <c r="E2934" i="38"/>
  <c r="G2937" i="38" a="1"/>
  <c r="G2937" i="38"/>
  <c r="D2937" i="38" a="1"/>
  <c r="D2937" i="38"/>
  <c r="E2937" i="38"/>
  <c r="G2940" i="38" a="1"/>
  <c r="G2940" i="38"/>
  <c r="D2940" i="38" a="1"/>
  <c r="D2940" i="38"/>
  <c r="E2940" i="38"/>
  <c r="G2943" i="38" a="1"/>
  <c r="G2943" i="38"/>
  <c r="D2943" i="38" a="1"/>
  <c r="D2943" i="38"/>
  <c r="E2943" i="38"/>
  <c r="G2946" i="38" a="1"/>
  <c r="G2946" i="38"/>
  <c r="D2946" i="38" a="1"/>
  <c r="D2946" i="38"/>
  <c r="E2946" i="38"/>
  <c r="G2949" i="38" a="1"/>
  <c r="G2949" i="38"/>
  <c r="H2949" i="38"/>
  <c r="D2949" i="38" a="1"/>
  <c r="D2949" i="38"/>
  <c r="E2949" i="38"/>
  <c r="G2952" i="38" a="1"/>
  <c r="G2952" i="38"/>
  <c r="H2952" i="38"/>
  <c r="D2952" i="38" a="1"/>
  <c r="D2952" i="38"/>
  <c r="E2952" i="38"/>
  <c r="G2955" i="38" a="1"/>
  <c r="G2955" i="38"/>
  <c r="D2955" i="38" a="1"/>
  <c r="D2955" i="38"/>
  <c r="E2955" i="38"/>
  <c r="G2958" i="38" a="1"/>
  <c r="G2958" i="38"/>
  <c r="D2958" i="38" a="1"/>
  <c r="D2958" i="38"/>
  <c r="E2958" i="38"/>
  <c r="G2961" i="38" a="1"/>
  <c r="G2961" i="38"/>
  <c r="D2961" i="38" a="1"/>
  <c r="D2961" i="38"/>
  <c r="E2961" i="38"/>
  <c r="G2964" i="38" a="1"/>
  <c r="G2964" i="38"/>
  <c r="D2964" i="38" a="1"/>
  <c r="D2964" i="38"/>
  <c r="E2964" i="38"/>
  <c r="G2967" i="38" a="1"/>
  <c r="G2967" i="38"/>
  <c r="H2967" i="38"/>
  <c r="D2967" i="38" a="1"/>
  <c r="D2967" i="38"/>
  <c r="E2967" i="38"/>
  <c r="G2970" i="38" a="1"/>
  <c r="G2970" i="38"/>
  <c r="H2970" i="38"/>
  <c r="D2970" i="38" a="1"/>
  <c r="D2970" i="38"/>
  <c r="E2970" i="38"/>
  <c r="G2973" i="38" a="1"/>
  <c r="G2973" i="38"/>
  <c r="D2973" i="38" a="1"/>
  <c r="D2973" i="38"/>
  <c r="E2973" i="38"/>
  <c r="G2976" i="38" a="1"/>
  <c r="G2976" i="38"/>
  <c r="D2976" i="38" a="1"/>
  <c r="D2976" i="38"/>
  <c r="E2976" i="38"/>
  <c r="G2979" i="38" a="1"/>
  <c r="G2979" i="38"/>
  <c r="D2979" i="38" a="1"/>
  <c r="D2979" i="38"/>
  <c r="E2979" i="38"/>
  <c r="G2982" i="38" a="1"/>
  <c r="G2982" i="38"/>
  <c r="D2982" i="38" a="1"/>
  <c r="D2982" i="38"/>
  <c r="E2982" i="38"/>
  <c r="G2985" i="38" a="1"/>
  <c r="G2985" i="38"/>
  <c r="H2985" i="38"/>
  <c r="D2985" i="38" a="1"/>
  <c r="D2985" i="38"/>
  <c r="E2985" i="38"/>
  <c r="G2988" i="38" a="1"/>
  <c r="G2988" i="38"/>
  <c r="H2988" i="38"/>
  <c r="D2988" i="38" a="1"/>
  <c r="D2988" i="38"/>
  <c r="E2988" i="38"/>
  <c r="G2991" i="38" a="1"/>
  <c r="G2991" i="38"/>
  <c r="D2991" i="38" a="1"/>
  <c r="D2991" i="38"/>
  <c r="E2991" i="38"/>
  <c r="G2994" i="38" a="1"/>
  <c r="G2994" i="38"/>
  <c r="D2994" i="38" a="1"/>
  <c r="D2994" i="38"/>
  <c r="E2994" i="38"/>
  <c r="G2997" i="38" a="1"/>
  <c r="G2997" i="38"/>
  <c r="D2997" i="38" a="1"/>
  <c r="D2997" i="38"/>
  <c r="E2997" i="38"/>
  <c r="G3000" i="38" a="1"/>
  <c r="G3000" i="38"/>
  <c r="D3000" i="38" a="1"/>
  <c r="D3000" i="38"/>
  <c r="E3000" i="38"/>
  <c r="G3003" i="38" a="1"/>
  <c r="G3003" i="38"/>
  <c r="H3003" i="38"/>
  <c r="D3003" i="38" a="1"/>
  <c r="D3003" i="38"/>
  <c r="E3003" i="38"/>
  <c r="G3006" i="38" a="1"/>
  <c r="G3006" i="38"/>
  <c r="H3006" i="38"/>
  <c r="D3006" i="38" a="1"/>
  <c r="D3006" i="38"/>
  <c r="E3006" i="38"/>
  <c r="G3009" i="38" a="1"/>
  <c r="G3009" i="38"/>
  <c r="D3009" i="38" a="1"/>
  <c r="D3009" i="38"/>
  <c r="E3009" i="38"/>
  <c r="G3012" i="38" a="1"/>
  <c r="G3012" i="38"/>
  <c r="D3012" i="38" a="1"/>
  <c r="D3012" i="38"/>
  <c r="E3012" i="38"/>
  <c r="D2892" i="38" a="1"/>
  <c r="D2892" i="38"/>
  <c r="G2892" i="38" a="1"/>
  <c r="G2892" i="38"/>
  <c r="G2895" i="38" a="1"/>
  <c r="G2895" i="38"/>
  <c r="D2895" i="38" a="1"/>
  <c r="D2895" i="38"/>
  <c r="E2895" i="38"/>
  <c r="D2898" i="38" a="1"/>
  <c r="D2898" i="38"/>
  <c r="E2898" i="38"/>
  <c r="G2898" i="38" a="1"/>
  <c r="G2898" i="38"/>
  <c r="H2898" i="38"/>
  <c r="G2896" i="38" a="1"/>
  <c r="G2896" i="38"/>
  <c r="H2896" i="38"/>
  <c r="D2896" i="38" a="1"/>
  <c r="D2896" i="38"/>
  <c r="E2896" i="38"/>
  <c r="G2903" i="38" a="1"/>
  <c r="G2903" i="38"/>
  <c r="D2903" i="38" a="1"/>
  <c r="D2903" i="38"/>
  <c r="E2903" i="38"/>
  <c r="G2906" i="38" a="1"/>
  <c r="G2906" i="38"/>
  <c r="D2906" i="38" a="1"/>
  <c r="D2906" i="38"/>
  <c r="E2906" i="38"/>
  <c r="G2909" i="38" a="1"/>
  <c r="G2909" i="38"/>
  <c r="D2909" i="38" a="1"/>
  <c r="D2909" i="38"/>
  <c r="E2909" i="38"/>
  <c r="G2912" i="38" a="1"/>
  <c r="G2912" i="38"/>
  <c r="D2912" i="38" a="1"/>
  <c r="D2912" i="38"/>
  <c r="E2912" i="38"/>
  <c r="G2915" i="38" a="1"/>
  <c r="G2915" i="38"/>
  <c r="H2915" i="38"/>
  <c r="D2915" i="38" a="1"/>
  <c r="D2915" i="38"/>
  <c r="E2915" i="38"/>
  <c r="G2918" i="38" a="1"/>
  <c r="G2918" i="38"/>
  <c r="H2918" i="38"/>
  <c r="D2918" i="38" a="1"/>
  <c r="D2918" i="38"/>
  <c r="E2918" i="38"/>
  <c r="G2921" i="38" a="1"/>
  <c r="G2921" i="38"/>
  <c r="D2921" i="38" a="1"/>
  <c r="D2921" i="38"/>
  <c r="E2921" i="38"/>
  <c r="G2924" i="38" a="1"/>
  <c r="G2924" i="38"/>
  <c r="D2924" i="38" a="1"/>
  <c r="D2924" i="38"/>
  <c r="E2924" i="38"/>
  <c r="G2927" i="38" a="1"/>
  <c r="G2927" i="38"/>
  <c r="D2927" i="38" a="1"/>
  <c r="D2927" i="38"/>
  <c r="E2927" i="38"/>
  <c r="G2930" i="38" a="1"/>
  <c r="G2930" i="38"/>
  <c r="D2930" i="38" a="1"/>
  <c r="D2930" i="38"/>
  <c r="E2930" i="38"/>
  <c r="G2933" i="38" a="1"/>
  <c r="G2933" i="38"/>
  <c r="H2933" i="38"/>
  <c r="D2933" i="38" a="1"/>
  <c r="D2933" i="38"/>
  <c r="E2933" i="38"/>
  <c r="G2936" i="38" a="1"/>
  <c r="G2936" i="38"/>
  <c r="H2936" i="38"/>
  <c r="D2936" i="38" a="1"/>
  <c r="D2936" i="38"/>
  <c r="E2936" i="38"/>
  <c r="G2939" i="38" a="1"/>
  <c r="G2939" i="38"/>
  <c r="D2939" i="38" a="1"/>
  <c r="D2939" i="38"/>
  <c r="E2939" i="38"/>
  <c r="G2942" i="38" a="1"/>
  <c r="G2942" i="38"/>
  <c r="D2942" i="38" a="1"/>
  <c r="D2942" i="38"/>
  <c r="E2942" i="38"/>
  <c r="G2945" i="38" a="1"/>
  <c r="G2945" i="38"/>
  <c r="D2945" i="38" a="1"/>
  <c r="D2945" i="38"/>
  <c r="E2945" i="38"/>
  <c r="G2948" i="38" a="1"/>
  <c r="G2948" i="38"/>
  <c r="D2948" i="38" a="1"/>
  <c r="D2948" i="38"/>
  <c r="E2948" i="38"/>
  <c r="G2951" i="38" a="1"/>
  <c r="G2951" i="38"/>
  <c r="H2951" i="38"/>
  <c r="D2951" i="38" a="1"/>
  <c r="D2951" i="38"/>
  <c r="E2951" i="38"/>
  <c r="G2954" i="38" a="1"/>
  <c r="G2954" i="38"/>
  <c r="H2954" i="38"/>
  <c r="D2954" i="38" a="1"/>
  <c r="D2954" i="38"/>
  <c r="E2954" i="38"/>
  <c r="G2957" i="38" a="1"/>
  <c r="G2957" i="38"/>
  <c r="D2957" i="38" a="1"/>
  <c r="D2957" i="38"/>
  <c r="E2957" i="38"/>
  <c r="G2960" i="38" a="1"/>
  <c r="G2960" i="38"/>
  <c r="D2960" i="38" a="1"/>
  <c r="D2960" i="38"/>
  <c r="E2960" i="38"/>
  <c r="G2963" i="38" a="1"/>
  <c r="G2963" i="38"/>
  <c r="D2963" i="38" a="1"/>
  <c r="D2963" i="38"/>
  <c r="E2963" i="38"/>
  <c r="G2966" i="38" a="1"/>
  <c r="G2966" i="38"/>
  <c r="D2966" i="38" a="1"/>
  <c r="D2966" i="38"/>
  <c r="E2966" i="38"/>
  <c r="G2969" i="38" a="1"/>
  <c r="G2969" i="38"/>
  <c r="H2969" i="38"/>
  <c r="D2969" i="38" a="1"/>
  <c r="D2969" i="38"/>
  <c r="E2969" i="38"/>
  <c r="G2972" i="38" a="1"/>
  <c r="G2972" i="38"/>
  <c r="H2972" i="38"/>
  <c r="D2972" i="38" a="1"/>
  <c r="D2972" i="38"/>
  <c r="E2972" i="38"/>
  <c r="G2975" i="38" a="1"/>
  <c r="G2975" i="38"/>
  <c r="D2975" i="38" a="1"/>
  <c r="D2975" i="38"/>
  <c r="E2975" i="38"/>
  <c r="G2978" i="38" a="1"/>
  <c r="G2978" i="38"/>
  <c r="D2978" i="38" a="1"/>
  <c r="D2978" i="38"/>
  <c r="E2978" i="38"/>
  <c r="G2981" i="38" a="1"/>
  <c r="G2981" i="38"/>
  <c r="D2981" i="38" a="1"/>
  <c r="D2981" i="38"/>
  <c r="E2981" i="38"/>
  <c r="G2984" i="38" a="1"/>
  <c r="G2984" i="38"/>
  <c r="D2984" i="38" a="1"/>
  <c r="D2984" i="38"/>
  <c r="E2984" i="38"/>
  <c r="G2987" i="38" a="1"/>
  <c r="G2987" i="38"/>
  <c r="D2987" i="38" a="1"/>
  <c r="D2987" i="38"/>
  <c r="E2987" i="38"/>
  <c r="G2990" i="38" a="1"/>
  <c r="G2990" i="38"/>
  <c r="H2990" i="38"/>
  <c r="D2990" i="38" a="1"/>
  <c r="D2990" i="38"/>
  <c r="E2990" i="38"/>
  <c r="G2993" i="38" a="1"/>
  <c r="G2993" i="38"/>
  <c r="D2993" i="38" a="1"/>
  <c r="D2993" i="38"/>
  <c r="E2993" i="38"/>
  <c r="G2996" i="38" a="1"/>
  <c r="G2996" i="38"/>
  <c r="D2996" i="38" a="1"/>
  <c r="D2996" i="38"/>
  <c r="E2996" i="38"/>
  <c r="G2999" i="38" a="1"/>
  <c r="G2999" i="38"/>
  <c r="D2999" i="38" a="1"/>
  <c r="D2999" i="38"/>
  <c r="E2999" i="38"/>
  <c r="G3002" i="38" a="1"/>
  <c r="G3002" i="38"/>
  <c r="D3002" i="38" a="1"/>
  <c r="D3002" i="38"/>
  <c r="E3002" i="38"/>
  <c r="G3005" i="38" a="1"/>
  <c r="G3005" i="38"/>
  <c r="H3005" i="38"/>
  <c r="D3005" i="38" a="1"/>
  <c r="D3005" i="38"/>
  <c r="E3005" i="38"/>
  <c r="G3008" i="38" a="1"/>
  <c r="G3008" i="38"/>
  <c r="H3008" i="38"/>
  <c r="D3008" i="38" a="1"/>
  <c r="D3008" i="38"/>
  <c r="E3008" i="38"/>
  <c r="G3011" i="38" a="1"/>
  <c r="G3011" i="38"/>
  <c r="D3011" i="38" a="1"/>
  <c r="D3011" i="38"/>
  <c r="E3011" i="38"/>
  <c r="G3014" i="38" a="1"/>
  <c r="G3014" i="38"/>
  <c r="D3014" i="38" a="1"/>
  <c r="D3014" i="38"/>
  <c r="E3014" i="38"/>
  <c r="G2893" i="38" a="1"/>
  <c r="G2893" i="38"/>
  <c r="D2893" i="38" a="1"/>
  <c r="D2893" i="38"/>
  <c r="E2893" i="38"/>
  <c r="D2900" i="38" a="1"/>
  <c r="D2900" i="38"/>
  <c r="E2900" i="38"/>
  <c r="G2900" i="38" a="1"/>
  <c r="G2900" i="38"/>
  <c r="H2900" i="38"/>
  <c r="D2891" i="38" a="1"/>
  <c r="D2891" i="38"/>
  <c r="G2894" i="38" a="1"/>
  <c r="G2894" i="38"/>
  <c r="D2894" i="38" a="1"/>
  <c r="D2894" i="38"/>
  <c r="E2894" i="38"/>
  <c r="G2897" i="38" a="1"/>
  <c r="G2897" i="38"/>
  <c r="H2897" i="38"/>
  <c r="D2897" i="38" a="1"/>
  <c r="D2897" i="38"/>
  <c r="E2897" i="38"/>
  <c r="G2902" i="38" a="1"/>
  <c r="G2902" i="38"/>
  <c r="D2902" i="38" a="1"/>
  <c r="D2902" i="38"/>
  <c r="E2902" i="38"/>
  <c r="G2905" i="38" a="1"/>
  <c r="G2905" i="38"/>
  <c r="D2905" i="38" a="1"/>
  <c r="D2905" i="38"/>
  <c r="E2905" i="38"/>
  <c r="G2908" i="38" a="1"/>
  <c r="G2908" i="38"/>
  <c r="D2908" i="38" a="1"/>
  <c r="D2908" i="38"/>
  <c r="E2908" i="38"/>
  <c r="G2911" i="38" a="1"/>
  <c r="G2911" i="38"/>
  <c r="H2911" i="38"/>
  <c r="D2911" i="38" a="1"/>
  <c r="D2911" i="38"/>
  <c r="E2911" i="38"/>
  <c r="G2914" i="38" a="1"/>
  <c r="G2914" i="38"/>
  <c r="H2914" i="38"/>
  <c r="D2914" i="38" a="1"/>
  <c r="D2914" i="38"/>
  <c r="E2914" i="38"/>
  <c r="G2917" i="38" a="1"/>
  <c r="G2917" i="38"/>
  <c r="H2917" i="38"/>
  <c r="D2917" i="38" a="1"/>
  <c r="D2917" i="38"/>
  <c r="E2917" i="38"/>
  <c r="G2920" i="38" a="1"/>
  <c r="G2920" i="38"/>
  <c r="D2920" i="38" a="1"/>
  <c r="D2920" i="38"/>
  <c r="E2920" i="38"/>
  <c r="G2923" i="38" a="1"/>
  <c r="G2923" i="38"/>
  <c r="D2923" i="38" a="1"/>
  <c r="D2923" i="38"/>
  <c r="E2923" i="38"/>
  <c r="G2926" i="38" a="1"/>
  <c r="G2926" i="38"/>
  <c r="D2926" i="38" a="1"/>
  <c r="D2926" i="38"/>
  <c r="E2926" i="38"/>
  <c r="G2929" i="38" a="1"/>
  <c r="G2929" i="38"/>
  <c r="H2929" i="38"/>
  <c r="D2929" i="38" a="1"/>
  <c r="D2929" i="38"/>
  <c r="E2929" i="38"/>
  <c r="G2932" i="38" a="1"/>
  <c r="G2932" i="38"/>
  <c r="H2932" i="38"/>
  <c r="D2932" i="38" a="1"/>
  <c r="D2932" i="38"/>
  <c r="E2932" i="38"/>
  <c r="G2935" i="38" a="1"/>
  <c r="G2935" i="38"/>
  <c r="H2935" i="38"/>
  <c r="D2935" i="38" a="1"/>
  <c r="D2935" i="38"/>
  <c r="E2935" i="38"/>
  <c r="G2938" i="38" a="1"/>
  <c r="G2938" i="38"/>
  <c r="D2938" i="38" a="1"/>
  <c r="D2938" i="38"/>
  <c r="E2938" i="38"/>
  <c r="G2941" i="38" a="1"/>
  <c r="G2941" i="38"/>
  <c r="D2941" i="38" a="1"/>
  <c r="D2941" i="38"/>
  <c r="E2941" i="38"/>
  <c r="G2944" i="38" a="1"/>
  <c r="G2944" i="38"/>
  <c r="D2944" i="38" a="1"/>
  <c r="D2944" i="38"/>
  <c r="E2944" i="38"/>
  <c r="G2947" i="38" a="1"/>
  <c r="G2947" i="38"/>
  <c r="H2947" i="38"/>
  <c r="D2947" i="38" a="1"/>
  <c r="D2947" i="38"/>
  <c r="E2947" i="38"/>
  <c r="G2950" i="38" a="1"/>
  <c r="G2950" i="38"/>
  <c r="H2950" i="38"/>
  <c r="D2950" i="38" a="1"/>
  <c r="D2950" i="38"/>
  <c r="E2950" i="38"/>
  <c r="G2953" i="38" a="1"/>
  <c r="G2953" i="38"/>
  <c r="H2953" i="38"/>
  <c r="D2953" i="38" a="1"/>
  <c r="D2953" i="38"/>
  <c r="E2953" i="38"/>
  <c r="G2956" i="38" a="1"/>
  <c r="G2956" i="38"/>
  <c r="D2956" i="38" a="1"/>
  <c r="D2956" i="38"/>
  <c r="E2956" i="38"/>
  <c r="G2959" i="38" a="1"/>
  <c r="G2959" i="38"/>
  <c r="D2959" i="38" a="1"/>
  <c r="D2959" i="38"/>
  <c r="E2959" i="38"/>
  <c r="G2962" i="38" a="1"/>
  <c r="G2962" i="38"/>
  <c r="D2962" i="38" a="1"/>
  <c r="D2962" i="38"/>
  <c r="E2962" i="38"/>
  <c r="G2965" i="38" a="1"/>
  <c r="G2965" i="38"/>
  <c r="D2965" i="38" a="1"/>
  <c r="D2965" i="38"/>
  <c r="E2965" i="38"/>
  <c r="G2968" i="38" a="1"/>
  <c r="G2968" i="38"/>
  <c r="H2968" i="38"/>
  <c r="D2968" i="38" a="1"/>
  <c r="D2968" i="38"/>
  <c r="E2968" i="38"/>
  <c r="G2971" i="38" a="1"/>
  <c r="G2971" i="38"/>
  <c r="H2971" i="38"/>
  <c r="D2971" i="38" a="1"/>
  <c r="D2971" i="38"/>
  <c r="E2971" i="38"/>
  <c r="G2974" i="38" a="1"/>
  <c r="G2974" i="38"/>
  <c r="D2974" i="38" a="1"/>
  <c r="D2974" i="38"/>
  <c r="E2974" i="38"/>
  <c r="G2977" i="38" a="1"/>
  <c r="G2977" i="38"/>
  <c r="D2977" i="38" a="1"/>
  <c r="D2977" i="38"/>
  <c r="E2977" i="38"/>
  <c r="G2980" i="38" a="1"/>
  <c r="G2980" i="38"/>
  <c r="D2980" i="38" a="1"/>
  <c r="D2980" i="38"/>
  <c r="E2980" i="38"/>
  <c r="G2983" i="38" a="1"/>
  <c r="G2983" i="38"/>
  <c r="D2983" i="38" a="1"/>
  <c r="D2983" i="38"/>
  <c r="E2983" i="38"/>
  <c r="G2986" i="38" a="1"/>
  <c r="G2986" i="38"/>
  <c r="H2986" i="38"/>
  <c r="D2986" i="38" a="1"/>
  <c r="D2986" i="38"/>
  <c r="E2986" i="38"/>
  <c r="G2989" i="38" a="1"/>
  <c r="G2989" i="38"/>
  <c r="H2989" i="38"/>
  <c r="D2989" i="38" a="1"/>
  <c r="D2989" i="38"/>
  <c r="E2989" i="38"/>
  <c r="G2992" i="38" a="1"/>
  <c r="G2992" i="38"/>
  <c r="D2992" i="38" a="1"/>
  <c r="D2992" i="38"/>
  <c r="E2992" i="38"/>
  <c r="G2995" i="38" a="1"/>
  <c r="G2995" i="38"/>
  <c r="D2995" i="38" a="1"/>
  <c r="D2995" i="38"/>
  <c r="E2995" i="38"/>
  <c r="G2998" i="38" a="1"/>
  <c r="G2998" i="38"/>
  <c r="D2998" i="38" a="1"/>
  <c r="D2998" i="38"/>
  <c r="E2998" i="38"/>
  <c r="G3001" i="38" a="1"/>
  <c r="G3001" i="38"/>
  <c r="H3001" i="38"/>
  <c r="D3001" i="38" a="1"/>
  <c r="D3001" i="38"/>
  <c r="E3001" i="38"/>
  <c r="G3004" i="38" a="1"/>
  <c r="G3004" i="38"/>
  <c r="H3004" i="38"/>
  <c r="D3004" i="38" a="1"/>
  <c r="D3004" i="38"/>
  <c r="E3004" i="38"/>
  <c r="G3007" i="38" a="1"/>
  <c r="G3007" i="38"/>
  <c r="H3007" i="38"/>
  <c r="D3007" i="38" a="1"/>
  <c r="D3007" i="38"/>
  <c r="E3007" i="38"/>
  <c r="G3010" i="38" a="1"/>
  <c r="G3010" i="38"/>
  <c r="D3010" i="38" a="1"/>
  <c r="D3010" i="38"/>
  <c r="E3010" i="38"/>
  <c r="G3013" i="38" a="1"/>
  <c r="G3013" i="38"/>
  <c r="D3013" i="38" a="1"/>
  <c r="D3013" i="38"/>
  <c r="E3013" i="38"/>
  <c r="G2899" i="38" a="1"/>
  <c r="G2899" i="38"/>
  <c r="D2899" i="38" a="1"/>
  <c r="D2899" i="38"/>
  <c r="E2899" i="38"/>
  <c r="G4562" i="38" a="1"/>
  <c r="G4562" i="38"/>
  <c r="D4562" i="38" a="1"/>
  <c r="D4562" i="38"/>
  <c r="G4508" i="38" a="1"/>
  <c r="G4508" i="38"/>
  <c r="H4508" i="38"/>
  <c r="D4508" i="38" a="1"/>
  <c r="D4508" i="38"/>
  <c r="G4207" i="38" a="1"/>
  <c r="G4207" i="38"/>
  <c r="D4207" i="38" a="1"/>
  <c r="D4207" i="38"/>
  <c r="E4207" i="38"/>
  <c r="G4201" i="38" a="1"/>
  <c r="G4201" i="38"/>
  <c r="D4201" i="38" a="1"/>
  <c r="D4201" i="38"/>
  <c r="E4201" i="38"/>
  <c r="G4204" i="38" a="1"/>
  <c r="G4204" i="38"/>
  <c r="D4204" i="38" a="1"/>
  <c r="D4204" i="38"/>
  <c r="E4204" i="38"/>
  <c r="G4209" i="38" a="1"/>
  <c r="G4209" i="38"/>
  <c r="H4209" i="38"/>
  <c r="D4209" i="38" a="1"/>
  <c r="D4209" i="38"/>
  <c r="E4209" i="38"/>
  <c r="G4212" i="38" a="1"/>
  <c r="G4212" i="38"/>
  <c r="D4212" i="38" a="1"/>
  <c r="D4212" i="38"/>
  <c r="E4212" i="38"/>
  <c r="G4215" i="38" a="1"/>
  <c r="G4215" i="38"/>
  <c r="H4215" i="38"/>
  <c r="D4215" i="38" a="1"/>
  <c r="D4215" i="38"/>
  <c r="E4215" i="38"/>
  <c r="G4218" i="38" a="1"/>
  <c r="G4218" i="38"/>
  <c r="D4218" i="38" a="1"/>
  <c r="D4218" i="38"/>
  <c r="E4218" i="38"/>
  <c r="G4221" i="38" a="1"/>
  <c r="G4221" i="38"/>
  <c r="D4221" i="38" a="1"/>
  <c r="D4221" i="38"/>
  <c r="E4221" i="38"/>
  <c r="G4224" i="38" a="1"/>
  <c r="G4224" i="38"/>
  <c r="D4224" i="38" a="1"/>
  <c r="D4224" i="38"/>
  <c r="E4224" i="38"/>
  <c r="G4227" i="38" a="1"/>
  <c r="G4227" i="38"/>
  <c r="H4227" i="38"/>
  <c r="D4227" i="38" a="1"/>
  <c r="D4227" i="38"/>
  <c r="E4227" i="38"/>
  <c r="G4230" i="38" a="1"/>
  <c r="G4230" i="38"/>
  <c r="D4230" i="38" a="1"/>
  <c r="D4230" i="38"/>
  <c r="E4230" i="38"/>
  <c r="G4233" i="38" a="1"/>
  <c r="G4233" i="38"/>
  <c r="H4233" i="38"/>
  <c r="D4233" i="38" a="1"/>
  <c r="D4233" i="38"/>
  <c r="E4233" i="38"/>
  <c r="G4236" i="38" a="1"/>
  <c r="G4236" i="38"/>
  <c r="D4236" i="38" a="1"/>
  <c r="D4236" i="38"/>
  <c r="E4236" i="38"/>
  <c r="G4239" i="38" a="1"/>
  <c r="G4239" i="38"/>
  <c r="D4239" i="38" a="1"/>
  <c r="D4239" i="38"/>
  <c r="E4239" i="38"/>
  <c r="G4242" i="38" a="1"/>
  <c r="G4242" i="38"/>
  <c r="D4242" i="38" a="1"/>
  <c r="D4242" i="38"/>
  <c r="E4242" i="38"/>
  <c r="G4245" i="38" a="1"/>
  <c r="G4245" i="38"/>
  <c r="H4245" i="38"/>
  <c r="D4245" i="38" a="1"/>
  <c r="D4245" i="38"/>
  <c r="E4245" i="38"/>
  <c r="G4248" i="38" a="1"/>
  <c r="G4248" i="38"/>
  <c r="D4248" i="38" a="1"/>
  <c r="D4248" i="38"/>
  <c r="E4248" i="38"/>
  <c r="G4251" i="38" a="1"/>
  <c r="G4251" i="38"/>
  <c r="H4251" i="38"/>
  <c r="D4251" i="38" a="1"/>
  <c r="D4251" i="38"/>
  <c r="E4251" i="38"/>
  <c r="G4254" i="38" a="1"/>
  <c r="G4254" i="38"/>
  <c r="D4254" i="38" a="1"/>
  <c r="D4254" i="38"/>
  <c r="E4254" i="38"/>
  <c r="G4257" i="38" a="1"/>
  <c r="G4257" i="38"/>
  <c r="D4257" i="38" a="1"/>
  <c r="D4257" i="38"/>
  <c r="E4257" i="38"/>
  <c r="G4260" i="38" a="1"/>
  <c r="G4260" i="38"/>
  <c r="D4260" i="38" a="1"/>
  <c r="D4260" i="38"/>
  <c r="E4260" i="38"/>
  <c r="G4263" i="38" a="1"/>
  <c r="G4263" i="38"/>
  <c r="H4263" i="38"/>
  <c r="D4263" i="38" a="1"/>
  <c r="D4263" i="38"/>
  <c r="E4263" i="38"/>
  <c r="G4266" i="38" a="1"/>
  <c r="G4266" i="38"/>
  <c r="D4266" i="38" a="1"/>
  <c r="D4266" i="38"/>
  <c r="E4266" i="38"/>
  <c r="G4269" i="38" a="1"/>
  <c r="G4269" i="38"/>
  <c r="D4269" i="38" a="1"/>
  <c r="D4269" i="38"/>
  <c r="E4269" i="38"/>
  <c r="G4272" i="38" a="1"/>
  <c r="G4272" i="38"/>
  <c r="D4272" i="38" a="1"/>
  <c r="D4272" i="38"/>
  <c r="E4272" i="38"/>
  <c r="G4275" i="38" a="1"/>
  <c r="G4275" i="38"/>
  <c r="D4275" i="38" a="1"/>
  <c r="D4275" i="38"/>
  <c r="E4275" i="38"/>
  <c r="G4278" i="38" a="1"/>
  <c r="G4278" i="38"/>
  <c r="D4278" i="38" a="1"/>
  <c r="D4278" i="38"/>
  <c r="E4278" i="38"/>
  <c r="G4281" i="38" a="1"/>
  <c r="G4281" i="38"/>
  <c r="H4281" i="38"/>
  <c r="D4281" i="38" a="1"/>
  <c r="D4281" i="38"/>
  <c r="E4281" i="38"/>
  <c r="G4284" i="38" a="1"/>
  <c r="G4284" i="38"/>
  <c r="D4284" i="38" a="1"/>
  <c r="D4284" i="38"/>
  <c r="E4284" i="38"/>
  <c r="G4287" i="38" a="1"/>
  <c r="G4287" i="38"/>
  <c r="H4287" i="38"/>
  <c r="D4287" i="38" a="1"/>
  <c r="D4287" i="38"/>
  <c r="E4287" i="38"/>
  <c r="G4290" i="38" a="1"/>
  <c r="G4290" i="38"/>
  <c r="D4290" i="38" a="1"/>
  <c r="D4290" i="38"/>
  <c r="E4290" i="38"/>
  <c r="G4293" i="38" a="1"/>
  <c r="G4293" i="38"/>
  <c r="D4293" i="38" a="1"/>
  <c r="D4293" i="38"/>
  <c r="E4293" i="38"/>
  <c r="G4296" i="38" a="1"/>
  <c r="G4296" i="38"/>
  <c r="D4296" i="38" a="1"/>
  <c r="D4296" i="38"/>
  <c r="E4296" i="38"/>
  <c r="G4299" i="38" a="1"/>
  <c r="G4299" i="38"/>
  <c r="H4299" i="38"/>
  <c r="D4299" i="38" a="1"/>
  <c r="D4299" i="38"/>
  <c r="E4299" i="38"/>
  <c r="G4302" i="38" a="1"/>
  <c r="G4302" i="38"/>
  <c r="D4302" i="38" a="1"/>
  <c r="D4302" i="38"/>
  <c r="E4302" i="38"/>
  <c r="G4305" i="38" a="1"/>
  <c r="G4305" i="38"/>
  <c r="H4305" i="38"/>
  <c r="D4305" i="38" a="1"/>
  <c r="D4305" i="38"/>
  <c r="E4305" i="38"/>
  <c r="G4308" i="38" a="1"/>
  <c r="G4308" i="38"/>
  <c r="D4308" i="38" a="1"/>
  <c r="D4308" i="38"/>
  <c r="E4308" i="38"/>
  <c r="G4311" i="38" a="1"/>
  <c r="G4311" i="38"/>
  <c r="D4311" i="38" a="1"/>
  <c r="D4311" i="38"/>
  <c r="E4311" i="38"/>
  <c r="G4314" i="38" a="1"/>
  <c r="G4314" i="38"/>
  <c r="D4314" i="38" a="1"/>
  <c r="D4314" i="38"/>
  <c r="E4314" i="38"/>
  <c r="G4317" i="38" a="1"/>
  <c r="G4317" i="38"/>
  <c r="H4317" i="38"/>
  <c r="D4317" i="38" a="1"/>
  <c r="D4317" i="38"/>
  <c r="E4317" i="38"/>
  <c r="G4320" i="38" a="1"/>
  <c r="G4320" i="38"/>
  <c r="D4320" i="38" a="1"/>
  <c r="D4320" i="38"/>
  <c r="E4320" i="38"/>
  <c r="G4202" i="38" a="1"/>
  <c r="G4202" i="38"/>
  <c r="H4202" i="38"/>
  <c r="D4202" i="38" a="1"/>
  <c r="D4202" i="38"/>
  <c r="E4202" i="38"/>
  <c r="G4205" i="38" a="1"/>
  <c r="G4205" i="38"/>
  <c r="D4205" i="38" a="1"/>
  <c r="D4205" i="38"/>
  <c r="E4205" i="38"/>
  <c r="G4210" i="38" a="1"/>
  <c r="G4210" i="38"/>
  <c r="D4210" i="38" a="1"/>
  <c r="D4210" i="38"/>
  <c r="E4210" i="38"/>
  <c r="G4213" i="38" a="1"/>
  <c r="G4213" i="38"/>
  <c r="D4213" i="38" a="1"/>
  <c r="D4213" i="38"/>
  <c r="E4213" i="38"/>
  <c r="G4219" i="38" a="1"/>
  <c r="G4219" i="38"/>
  <c r="H4219" i="38"/>
  <c r="D4219" i="38" a="1"/>
  <c r="D4219" i="38"/>
  <c r="G4222" i="38" a="1"/>
  <c r="G4222" i="38"/>
  <c r="D4222" i="38" a="1"/>
  <c r="D4222" i="38"/>
  <c r="E4222" i="38"/>
  <c r="G4225" i="38" a="1"/>
  <c r="G4225" i="38"/>
  <c r="H4225" i="38"/>
  <c r="D4225" i="38" a="1"/>
  <c r="D4225" i="38"/>
  <c r="E4225" i="38"/>
  <c r="G4228" i="38" a="1"/>
  <c r="G4228" i="38"/>
  <c r="D4228" i="38" a="1"/>
  <c r="D4228" i="38"/>
  <c r="E4228" i="38"/>
  <c r="G4231" i="38" a="1"/>
  <c r="G4231" i="38"/>
  <c r="D4231" i="38" a="1"/>
  <c r="D4231" i="38"/>
  <c r="E4231" i="38"/>
  <c r="G4234" i="38" a="1"/>
  <c r="G4234" i="38"/>
  <c r="D4234" i="38" a="1"/>
  <c r="D4234" i="38"/>
  <c r="E4234" i="38"/>
  <c r="G4237" i="38" a="1"/>
  <c r="G4237" i="38"/>
  <c r="H4237" i="38"/>
  <c r="D4237" i="38" a="1"/>
  <c r="D4237" i="38"/>
  <c r="E4237" i="38"/>
  <c r="G4240" i="38" a="1"/>
  <c r="G4240" i="38"/>
  <c r="D4240" i="38" a="1"/>
  <c r="D4240" i="38"/>
  <c r="G4243" i="38" a="1"/>
  <c r="G4243" i="38"/>
  <c r="H4243" i="38"/>
  <c r="D4243" i="38" a="1"/>
  <c r="D4243" i="38"/>
  <c r="E4243" i="38"/>
  <c r="G4246" i="38" a="1"/>
  <c r="G4246" i="38"/>
  <c r="D4246" i="38" a="1"/>
  <c r="D4246" i="38"/>
  <c r="E4246" i="38"/>
  <c r="G4249" i="38" a="1"/>
  <c r="G4249" i="38"/>
  <c r="D4249" i="38" a="1"/>
  <c r="D4249" i="38"/>
  <c r="E4249" i="38"/>
  <c r="G4252" i="38" a="1"/>
  <c r="G4252" i="38"/>
  <c r="D4252" i="38" a="1"/>
  <c r="D4252" i="38"/>
  <c r="E4252" i="38"/>
  <c r="G4255" i="38" a="1"/>
  <c r="G4255" i="38"/>
  <c r="H4255" i="38"/>
  <c r="D4255" i="38" a="1"/>
  <c r="D4255" i="38"/>
  <c r="E4255" i="38"/>
  <c r="G4258" i="38" a="1"/>
  <c r="G4258" i="38"/>
  <c r="H4258" i="38"/>
  <c r="D4258" i="38" a="1"/>
  <c r="D4258" i="38"/>
  <c r="E4258" i="38"/>
  <c r="G4261" i="38" a="1"/>
  <c r="G4261" i="38"/>
  <c r="D4261" i="38" a="1"/>
  <c r="D4261" i="38"/>
  <c r="E4261" i="38"/>
  <c r="G4264" i="38" a="1"/>
  <c r="G4264" i="38"/>
  <c r="D4264" i="38" a="1"/>
  <c r="D4264" i="38"/>
  <c r="E4264" i="38"/>
  <c r="G4267" i="38" a="1"/>
  <c r="G4267" i="38"/>
  <c r="D4267" i="38" a="1"/>
  <c r="D4267" i="38"/>
  <c r="E4267" i="38"/>
  <c r="G4270" i="38" a="1"/>
  <c r="G4270" i="38"/>
  <c r="D4270" i="38" a="1"/>
  <c r="D4270" i="38"/>
  <c r="E4270" i="38"/>
  <c r="G4273" i="38" a="1"/>
  <c r="G4273" i="38"/>
  <c r="H4273" i="38"/>
  <c r="D4273" i="38" a="1"/>
  <c r="D4273" i="38"/>
  <c r="E4273" i="38"/>
  <c r="G4276" i="38" a="1"/>
  <c r="G4276" i="38"/>
  <c r="D4276" i="38" a="1"/>
  <c r="D4276" i="38"/>
  <c r="E4276" i="38"/>
  <c r="G4279" i="38" a="1"/>
  <c r="G4279" i="38"/>
  <c r="H4279" i="38"/>
  <c r="D4279" i="38" a="1"/>
  <c r="D4279" i="38"/>
  <c r="E4279" i="38"/>
  <c r="G4282" i="38" a="1"/>
  <c r="G4282" i="38"/>
  <c r="D4282" i="38" a="1"/>
  <c r="D4282" i="38"/>
  <c r="E4282" i="38"/>
  <c r="G4285" i="38" a="1"/>
  <c r="G4285" i="38"/>
  <c r="D4285" i="38" a="1"/>
  <c r="D4285" i="38"/>
  <c r="E4285" i="38"/>
  <c r="G4288" i="38" a="1"/>
  <c r="G4288" i="38"/>
  <c r="D4288" i="38" a="1"/>
  <c r="D4288" i="38"/>
  <c r="E4288" i="38"/>
  <c r="G4291" i="38" a="1"/>
  <c r="G4291" i="38"/>
  <c r="H4291" i="38"/>
  <c r="D4291" i="38" a="1"/>
  <c r="D4291" i="38"/>
  <c r="E4291" i="38"/>
  <c r="G4294" i="38" a="1"/>
  <c r="G4294" i="38"/>
  <c r="D4294" i="38" a="1"/>
  <c r="D4294" i="38"/>
  <c r="E4294" i="38"/>
  <c r="G4297" i="38" a="1"/>
  <c r="G4297" i="38"/>
  <c r="H4297" i="38"/>
  <c r="D4297" i="38" a="1"/>
  <c r="D4297" i="38"/>
  <c r="E4297" i="38"/>
  <c r="G4300" i="38" a="1"/>
  <c r="G4300" i="38"/>
  <c r="D4300" i="38" a="1"/>
  <c r="D4300" i="38"/>
  <c r="E4300" i="38"/>
  <c r="G4303" i="38" a="1"/>
  <c r="G4303" i="38"/>
  <c r="D4303" i="38" a="1"/>
  <c r="D4303" i="38"/>
  <c r="E4303" i="38"/>
  <c r="G4306" i="38" a="1"/>
  <c r="G4306" i="38"/>
  <c r="D4306" i="38" a="1"/>
  <c r="D4306" i="38"/>
  <c r="E4306" i="38"/>
  <c r="G4309" i="38" a="1"/>
  <c r="G4309" i="38"/>
  <c r="H4309" i="38"/>
  <c r="D4309" i="38" a="1"/>
  <c r="D4309" i="38"/>
  <c r="E4309" i="38"/>
  <c r="G4312" i="38" a="1"/>
  <c r="G4312" i="38"/>
  <c r="D4312" i="38" a="1"/>
  <c r="D4312" i="38"/>
  <c r="E4312" i="38"/>
  <c r="G4315" i="38" a="1"/>
  <c r="G4315" i="38"/>
  <c r="H4315" i="38"/>
  <c r="D4315" i="38" a="1"/>
  <c r="D4315" i="38"/>
  <c r="E4315" i="38"/>
  <c r="G4318" i="38" a="1"/>
  <c r="G4318" i="38"/>
  <c r="D4318" i="38" a="1"/>
  <c r="D4318" i="38"/>
  <c r="E4318" i="38"/>
  <c r="G4321" i="38" a="1"/>
  <c r="G4321" i="38"/>
  <c r="D4321" i="38" a="1"/>
  <c r="D4321" i="38"/>
  <c r="E4321" i="38"/>
  <c r="G4203" i="38" a="1"/>
  <c r="G4203" i="38"/>
  <c r="D4203" i="38" a="1"/>
  <c r="D4203" i="38"/>
  <c r="E4203" i="38"/>
  <c r="G4216" i="38" a="1"/>
  <c r="G4216" i="38"/>
  <c r="H4216" i="38"/>
  <c r="D4216" i="38" a="1"/>
  <c r="D4216" i="38"/>
  <c r="E4216" i="38"/>
  <c r="G4211" i="38" a="1"/>
  <c r="G4211" i="38"/>
  <c r="D4211" i="38" a="1"/>
  <c r="D4211" i="38"/>
  <c r="E4211" i="38"/>
  <c r="G4214" i="38" a="1"/>
  <c r="G4214" i="38"/>
  <c r="H4214" i="38"/>
  <c r="D4214" i="38" a="1"/>
  <c r="D4214" i="38"/>
  <c r="E4214" i="38"/>
  <c r="G4217" i="38" a="1"/>
  <c r="G4217" i="38"/>
  <c r="D4217" i="38" a="1"/>
  <c r="D4217" i="38"/>
  <c r="E4217" i="38"/>
  <c r="G4220" i="38" a="1"/>
  <c r="G4220" i="38"/>
  <c r="D4220" i="38" a="1"/>
  <c r="D4220" i="38"/>
  <c r="E4220" i="38"/>
  <c r="G4223" i="38" a="1"/>
  <c r="G4223" i="38"/>
  <c r="D4223" i="38" a="1"/>
  <c r="D4223" i="38"/>
  <c r="E4223" i="38"/>
  <c r="G4226" i="38" a="1"/>
  <c r="G4226" i="38"/>
  <c r="D4226" i="38" a="1"/>
  <c r="D4226" i="38"/>
  <c r="E4226" i="38"/>
  <c r="G4229" i="38" a="1"/>
  <c r="G4229" i="38"/>
  <c r="D4229" i="38" a="1"/>
  <c r="D4229" i="38"/>
  <c r="E4229" i="38"/>
  <c r="G4232" i="38" a="1"/>
  <c r="G4232" i="38"/>
  <c r="H4232" i="38"/>
  <c r="D4232" i="38" a="1"/>
  <c r="D4232" i="38"/>
  <c r="E4232" i="38"/>
  <c r="G4235" i="38" a="1"/>
  <c r="G4235" i="38"/>
  <c r="D4235" i="38" a="1"/>
  <c r="D4235" i="38"/>
  <c r="G4238" i="38" a="1"/>
  <c r="G4238" i="38"/>
  <c r="D4238" i="38" a="1"/>
  <c r="D4238" i="38"/>
  <c r="E4238" i="38"/>
  <c r="G4241" i="38" a="1"/>
  <c r="G4241" i="38"/>
  <c r="D4241" i="38" a="1"/>
  <c r="D4241" i="38"/>
  <c r="E4241" i="38"/>
  <c r="G4244" i="38" a="1"/>
  <c r="G4244" i="38"/>
  <c r="H4244" i="38"/>
  <c r="D4244" i="38" a="1"/>
  <c r="D4244" i="38"/>
  <c r="E4244" i="38"/>
  <c r="G4247" i="38" a="1"/>
  <c r="G4247" i="38"/>
  <c r="D4247" i="38" a="1"/>
  <c r="D4247" i="38"/>
  <c r="E4247" i="38"/>
  <c r="G4250" i="38" a="1"/>
  <c r="G4250" i="38"/>
  <c r="H4250" i="38"/>
  <c r="D4250" i="38" a="1"/>
  <c r="D4250" i="38"/>
  <c r="E4250" i="38"/>
  <c r="G4253" i="38" a="1"/>
  <c r="G4253" i="38"/>
  <c r="D4253" i="38" a="1"/>
  <c r="D4253" i="38"/>
  <c r="E4253" i="38"/>
  <c r="G4256" i="38" a="1"/>
  <c r="G4256" i="38"/>
  <c r="D4256" i="38" a="1"/>
  <c r="D4256" i="38"/>
  <c r="E4256" i="38"/>
  <c r="G4259" i="38" a="1"/>
  <c r="G4259" i="38"/>
  <c r="D4259" i="38" a="1"/>
  <c r="D4259" i="38"/>
  <c r="E4259" i="38"/>
  <c r="G4262" i="38" a="1"/>
  <c r="G4262" i="38"/>
  <c r="H4262" i="38"/>
  <c r="D4262" i="38" a="1"/>
  <c r="D4262" i="38"/>
  <c r="E4262" i="38"/>
  <c r="G4265" i="38" a="1"/>
  <c r="G4265" i="38"/>
  <c r="H4265" i="38"/>
  <c r="D4265" i="38" a="1"/>
  <c r="D4265" i="38"/>
  <c r="E4265" i="38"/>
  <c r="G4268" i="38" a="1"/>
  <c r="G4268" i="38"/>
  <c r="H4268" i="38"/>
  <c r="D4268" i="38" a="1"/>
  <c r="D4268" i="38"/>
  <c r="E4268" i="38"/>
  <c r="G4271" i="38" a="1"/>
  <c r="G4271" i="38"/>
  <c r="D4271" i="38" a="1"/>
  <c r="D4271" i="38"/>
  <c r="E4271" i="38"/>
  <c r="G4274" i="38" a="1"/>
  <c r="G4274" i="38"/>
  <c r="D4274" i="38" a="1"/>
  <c r="D4274" i="38"/>
  <c r="E4274" i="38"/>
  <c r="G4277" i="38" a="1"/>
  <c r="G4277" i="38"/>
  <c r="D4277" i="38" a="1"/>
  <c r="D4277" i="38"/>
  <c r="E4277" i="38"/>
  <c r="G4280" i="38" a="1"/>
  <c r="G4280" i="38"/>
  <c r="H4280" i="38"/>
  <c r="D4280" i="38" a="1"/>
  <c r="D4280" i="38"/>
  <c r="E4280" i="38"/>
  <c r="G4283" i="38" a="1"/>
  <c r="G4283" i="38"/>
  <c r="H4283" i="38"/>
  <c r="D4283" i="38" a="1"/>
  <c r="D4283" i="38"/>
  <c r="E4283" i="38"/>
  <c r="G4286" i="38" a="1"/>
  <c r="G4286" i="38"/>
  <c r="H4286" i="38"/>
  <c r="D4286" i="38" a="1"/>
  <c r="D4286" i="38"/>
  <c r="E4286" i="38"/>
  <c r="G4289" i="38" a="1"/>
  <c r="G4289" i="38"/>
  <c r="D4289" i="38" a="1"/>
  <c r="D4289" i="38"/>
  <c r="E4289" i="38"/>
  <c r="G4292" i="38" a="1"/>
  <c r="G4292" i="38"/>
  <c r="D4292" i="38" a="1"/>
  <c r="D4292" i="38"/>
  <c r="E4292" i="38"/>
  <c r="G4295" i="38" a="1"/>
  <c r="G4295" i="38"/>
  <c r="D4295" i="38" a="1"/>
  <c r="D4295" i="38"/>
  <c r="E4295" i="38"/>
  <c r="G4298" i="38" a="1"/>
  <c r="G4298" i="38"/>
  <c r="D4298" i="38" a="1"/>
  <c r="D4298" i="38"/>
  <c r="E4298" i="38"/>
  <c r="G4301" i="38" a="1"/>
  <c r="G4301" i="38"/>
  <c r="H4301" i="38"/>
  <c r="D4301" i="38" a="1"/>
  <c r="D4301" i="38"/>
  <c r="E4301" i="38"/>
  <c r="G4304" i="38" a="1"/>
  <c r="G4304" i="38"/>
  <c r="H4304" i="38"/>
  <c r="D4304" i="38" a="1"/>
  <c r="D4304" i="38"/>
  <c r="E4304" i="38"/>
  <c r="G4307" i="38" a="1"/>
  <c r="G4307" i="38"/>
  <c r="D4307" i="38" a="1"/>
  <c r="D4307" i="38"/>
  <c r="E4307" i="38"/>
  <c r="G4310" i="38" a="1"/>
  <c r="G4310" i="38"/>
  <c r="D4310" i="38" a="1"/>
  <c r="D4310" i="38"/>
  <c r="E4310" i="38"/>
  <c r="G4313" i="38" a="1"/>
  <c r="G4313" i="38"/>
  <c r="D4313" i="38" a="1"/>
  <c r="D4313" i="38"/>
  <c r="E4313" i="38"/>
  <c r="G4316" i="38" a="1"/>
  <c r="G4316" i="38"/>
  <c r="H4316" i="38"/>
  <c r="D4316" i="38" a="1"/>
  <c r="D4316" i="38"/>
  <c r="E4316" i="38"/>
  <c r="G4319" i="38" a="1"/>
  <c r="G4319" i="38"/>
  <c r="H4319" i="38"/>
  <c r="D4319" i="38" a="1"/>
  <c r="D4319" i="38"/>
  <c r="E4319" i="38"/>
  <c r="G4322" i="38" a="1"/>
  <c r="G4322" i="38"/>
  <c r="H4322" i="38"/>
  <c r="D4322" i="38" a="1"/>
  <c r="D4322" i="38"/>
  <c r="E4322" i="38"/>
  <c r="G4199" i="38" a="1"/>
  <c r="G4199" i="38"/>
  <c r="D4199" i="38" a="1"/>
  <c r="D4199" i="38"/>
  <c r="G3509" i="38" a="1"/>
  <c r="G3509" i="38"/>
  <c r="H3509" i="38"/>
  <c r="G3518" i="38" a="1"/>
  <c r="G3518" i="38"/>
  <c r="H3518" i="38"/>
  <c r="G3525" i="38" a="1"/>
  <c r="G3525" i="38"/>
  <c r="H3525" i="38"/>
  <c r="G3532" i="38" a="1"/>
  <c r="G3532" i="38"/>
  <c r="H3532" i="38"/>
  <c r="G3539" i="38" a="1"/>
  <c r="G3539" i="38"/>
  <c r="H3539" i="38"/>
  <c r="G3546" i="38" a="1"/>
  <c r="G3546" i="38"/>
  <c r="H3546" i="38"/>
  <c r="G3553" i="38" a="1"/>
  <c r="G3553" i="38"/>
  <c r="H3553" i="38"/>
  <c r="G3560" i="38" a="1"/>
  <c r="G3560" i="38"/>
  <c r="H3560" i="38"/>
  <c r="G3567" i="38" a="1"/>
  <c r="G3567" i="38"/>
  <c r="H3567" i="38"/>
  <c r="G3574" i="38" a="1"/>
  <c r="G3574" i="38"/>
  <c r="H3574" i="38"/>
  <c r="G3513" i="38" a="1"/>
  <c r="G3513" i="38"/>
  <c r="H3513" i="38"/>
  <c r="G3506" i="38" a="1"/>
  <c r="G3506" i="38"/>
  <c r="H3506" i="38"/>
  <c r="G3515" i="38" a="1"/>
  <c r="G3515" i="38"/>
  <c r="H3515" i="38"/>
  <c r="G3522" i="38" a="1"/>
  <c r="G3522" i="38"/>
  <c r="H3522" i="38"/>
  <c r="G3529" i="38" a="1"/>
  <c r="G3529" i="38"/>
  <c r="H3529" i="38"/>
  <c r="G3536" i="38" a="1"/>
  <c r="G3536" i="38"/>
  <c r="H3536" i="38"/>
  <c r="G3543" i="38" a="1"/>
  <c r="G3543" i="38"/>
  <c r="H3543" i="38"/>
  <c r="G3550" i="38" a="1"/>
  <c r="G3550" i="38"/>
  <c r="H3550" i="38"/>
  <c r="G3557" i="38" a="1"/>
  <c r="G3557" i="38"/>
  <c r="H3557" i="38"/>
  <c r="G3564" i="38" a="1"/>
  <c r="G3564" i="38"/>
  <c r="H3564" i="38"/>
  <c r="G3571" i="38" a="1"/>
  <c r="G3571" i="38"/>
  <c r="H3571" i="38"/>
  <c r="G3526" i="38" a="1"/>
  <c r="G3526" i="38"/>
  <c r="H3526" i="38"/>
  <c r="G3561" i="38" a="1"/>
  <c r="G3561" i="38"/>
  <c r="H3561" i="38"/>
  <c r="G3510" i="38" a="1"/>
  <c r="G3510" i="38"/>
  <c r="H3510" i="38"/>
  <c r="G3540" i="38" a="1"/>
  <c r="G3540" i="38"/>
  <c r="H3540" i="38"/>
  <c r="G3505" i="38" a="1"/>
  <c r="G3505" i="38"/>
  <c r="H3505" i="38"/>
  <c r="G3519" i="38" a="1"/>
  <c r="G3519" i="38"/>
  <c r="H3519" i="38"/>
  <c r="G3533" i="38" a="1"/>
  <c r="G3533" i="38"/>
  <c r="H3533" i="38"/>
  <c r="G3547" i="38" a="1"/>
  <c r="G3547" i="38"/>
  <c r="H3547" i="38"/>
  <c r="G3554" i="38" a="1"/>
  <c r="G3554" i="38"/>
  <c r="H3554" i="38"/>
  <c r="G3568" i="38" a="1"/>
  <c r="G3568" i="38"/>
  <c r="H3568" i="38"/>
  <c r="G3575" i="38" a="1"/>
  <c r="G3575" i="38"/>
  <c r="H3575" i="38"/>
  <c r="G3512" i="38" a="1"/>
  <c r="G3512" i="38"/>
  <c r="H3512" i="38"/>
  <c r="G3521" i="38" a="1"/>
  <c r="G3521" i="38"/>
  <c r="H3521" i="38"/>
  <c r="G3528" i="38" a="1"/>
  <c r="G3528" i="38"/>
  <c r="H3528" i="38"/>
  <c r="G3535" i="38" a="1"/>
  <c r="G3535" i="38"/>
  <c r="H3535" i="38"/>
  <c r="G3542" i="38" a="1"/>
  <c r="G3542" i="38"/>
  <c r="H3542" i="38"/>
  <c r="G3549" i="38" a="1"/>
  <c r="G3549" i="38"/>
  <c r="H3549" i="38"/>
  <c r="G3556" i="38" a="1"/>
  <c r="G3556" i="38"/>
  <c r="H3556" i="38"/>
  <c r="G3563" i="38" a="1"/>
  <c r="G3563" i="38"/>
  <c r="H3563" i="38"/>
  <c r="G3570" i="38" a="1"/>
  <c r="G3570" i="38"/>
  <c r="H3570" i="38"/>
  <c r="G3514" i="38" a="1"/>
  <c r="G3514" i="38"/>
  <c r="H3514" i="38"/>
  <c r="G3507" i="38" a="1"/>
  <c r="G3507" i="38"/>
  <c r="H3507" i="38"/>
  <c r="G3516" i="38" a="1"/>
  <c r="G3516" i="38"/>
  <c r="H3516" i="38"/>
  <c r="G3523" i="38" a="1"/>
  <c r="G3523" i="38"/>
  <c r="H3523" i="38"/>
  <c r="G3530" i="38" a="1"/>
  <c r="G3530" i="38"/>
  <c r="H3530" i="38"/>
  <c r="G3537" i="38" a="1"/>
  <c r="G3537" i="38"/>
  <c r="H3537" i="38"/>
  <c r="G3544" i="38" a="1"/>
  <c r="G3544" i="38"/>
  <c r="H3544" i="38"/>
  <c r="G3551" i="38" a="1"/>
  <c r="G3551" i="38"/>
  <c r="H3551" i="38"/>
  <c r="G3558" i="38" a="1"/>
  <c r="G3558" i="38"/>
  <c r="H3558" i="38"/>
  <c r="G3565" i="38" a="1"/>
  <c r="G3565" i="38"/>
  <c r="H3565" i="38"/>
  <c r="G3572" i="38" a="1"/>
  <c r="G3572" i="38"/>
  <c r="H3572" i="38"/>
  <c r="G2587" i="38" a="1"/>
  <c r="G2587" i="38"/>
  <c r="G2594" i="38" a="1"/>
  <c r="G2594" i="38"/>
  <c r="H2594" i="38"/>
  <c r="G2601" i="38" a="1"/>
  <c r="G2601" i="38"/>
  <c r="H2601" i="38"/>
  <c r="G2608" i="38" a="1"/>
  <c r="G2608" i="38"/>
  <c r="H2608" i="38"/>
  <c r="G2615" i="38" a="1"/>
  <c r="G2615" i="38"/>
  <c r="G2622" i="38" a="1"/>
  <c r="G2622" i="38"/>
  <c r="H2622" i="38"/>
  <c r="G2629" i="38" a="1"/>
  <c r="G2629" i="38"/>
  <c r="H2629" i="38"/>
  <c r="H2636" i="38"/>
  <c r="G2578" i="38" a="1"/>
  <c r="G2578" i="38"/>
  <c r="H2578" i="38"/>
  <c r="G2577" i="38" a="1"/>
  <c r="G2577" i="38"/>
  <c r="H2577" i="38"/>
  <c r="G2586" i="38" a="1"/>
  <c r="G2586" i="38"/>
  <c r="G2600" i="38" a="1"/>
  <c r="G2600" i="38"/>
  <c r="H2600" i="38"/>
  <c r="H2614" i="38"/>
  <c r="G2621" i="38" a="1"/>
  <c r="G2621" i="38"/>
  <c r="H2621" i="38"/>
  <c r="G2684" i="38" a="1"/>
  <c r="G2684" i="38"/>
  <c r="H2684" i="38"/>
  <c r="G2581" i="38" a="1"/>
  <c r="G2581" i="38"/>
  <c r="H2581" i="38"/>
  <c r="G2639" i="38" a="1"/>
  <c r="G2639" i="38"/>
  <c r="H2639" i="38"/>
  <c r="G2667" i="38" a="1"/>
  <c r="G2667" i="38"/>
  <c r="H2667" i="38"/>
  <c r="G2674" i="38" a="1"/>
  <c r="G2674" i="38"/>
  <c r="H2674" i="38"/>
  <c r="G2681" i="38" a="1"/>
  <c r="G2681" i="38"/>
  <c r="H2681" i="38"/>
  <c r="G2695" i="38" a="1"/>
  <c r="G2695" i="38"/>
  <c r="H2695" i="38"/>
  <c r="G2618" i="38" a="1"/>
  <c r="G2618" i="38"/>
  <c r="H2618" i="38"/>
  <c r="G2625" i="38" a="1"/>
  <c r="G2625" i="38"/>
  <c r="H2625" i="38"/>
  <c r="H2646" i="38"/>
  <c r="G2653" i="38" a="1"/>
  <c r="G2653" i="38"/>
  <c r="H2653" i="38"/>
  <c r="G2660" i="38" a="1"/>
  <c r="G2660" i="38"/>
  <c r="H2660" i="38"/>
  <c r="G2688" i="38" a="1"/>
  <c r="G2688" i="38"/>
  <c r="H2688" i="38"/>
  <c r="G2590" i="38" a="1"/>
  <c r="G2590" i="38"/>
  <c r="H2590" i="38"/>
  <c r="G2597" i="38" a="1"/>
  <c r="G2597" i="38"/>
  <c r="G2604" i="38" a="1"/>
  <c r="G2604" i="38"/>
  <c r="H2604" i="38"/>
  <c r="G2632" i="38" a="1"/>
  <c r="G2632" i="38"/>
  <c r="H2632" i="38"/>
  <c r="G2583" i="38" a="1"/>
  <c r="G2583" i="38"/>
  <c r="H2583" i="38"/>
  <c r="G2592" i="38" a="1"/>
  <c r="G2592" i="38"/>
  <c r="H2592" i="38"/>
  <c r="G2599" i="38" a="1"/>
  <c r="G2599" i="38"/>
  <c r="H2599" i="38"/>
  <c r="G2606" i="38" a="1"/>
  <c r="G2606" i="38"/>
  <c r="H2606" i="38"/>
  <c r="G2613" i="38" a="1"/>
  <c r="G2613" i="38"/>
  <c r="H2613" i="38"/>
  <c r="G2620" i="38" a="1"/>
  <c r="G2620" i="38"/>
  <c r="H2620" i="38"/>
  <c r="G2627" i="38" a="1"/>
  <c r="G2627" i="38"/>
  <c r="H2627" i="38"/>
  <c r="H2634" i="38"/>
  <c r="G2641" i="38" a="1"/>
  <c r="G2641" i="38"/>
  <c r="H2641" i="38"/>
  <c r="G2648" i="38" a="1"/>
  <c r="G2648" i="38"/>
  <c r="H2648" i="38"/>
  <c r="G2655" i="38" a="1"/>
  <c r="G2655" i="38"/>
  <c r="H2655" i="38"/>
  <c r="G2662" i="38" a="1"/>
  <c r="G2662" i="38"/>
  <c r="H2662" i="38"/>
  <c r="G2669" i="38" a="1"/>
  <c r="G2669" i="38"/>
  <c r="H2669" i="38"/>
  <c r="G2676" i="38" a="1"/>
  <c r="G2676" i="38"/>
  <c r="H2676" i="38"/>
  <c r="G2683" i="38" a="1"/>
  <c r="G2683" i="38"/>
  <c r="H2683" i="38"/>
  <c r="G2690" i="38" a="1"/>
  <c r="G2690" i="38"/>
  <c r="H2690" i="38"/>
  <c r="G2697" i="38" a="1"/>
  <c r="G2697" i="38"/>
  <c r="H2697" i="38"/>
  <c r="G2643" i="38" a="1"/>
  <c r="G2643" i="38"/>
  <c r="H2643" i="38"/>
  <c r="G2657" i="38" a="1"/>
  <c r="G2657" i="38"/>
  <c r="H2657" i="38"/>
  <c r="G2664" i="38" a="1"/>
  <c r="G2664" i="38"/>
  <c r="H2664" i="38"/>
  <c r="G2671" i="38" a="1"/>
  <c r="G2671" i="38"/>
  <c r="H2671" i="38"/>
  <c r="G2678" i="38" a="1"/>
  <c r="G2678" i="38"/>
  <c r="H2678" i="38"/>
  <c r="G2685" i="38" a="1"/>
  <c r="G2685" i="38"/>
  <c r="H2685" i="38"/>
  <c r="G2692" i="38" a="1"/>
  <c r="G2692" i="38"/>
  <c r="H2692" i="38"/>
  <c r="G2699" i="38" a="1"/>
  <c r="G2699" i="38"/>
  <c r="H2699" i="38"/>
  <c r="G2650" i="38" a="1"/>
  <c r="G2650" i="38"/>
  <c r="H2650" i="38"/>
  <c r="G2580" i="38" a="1"/>
  <c r="G2580" i="38"/>
  <c r="H2580" i="38"/>
  <c r="G2589" i="38" a="1"/>
  <c r="G2589" i="38"/>
  <c r="H2589" i="38"/>
  <c r="G2596" i="38" a="1"/>
  <c r="G2596" i="38"/>
  <c r="H2596" i="38"/>
  <c r="G2603" i="38" a="1"/>
  <c r="G2603" i="38"/>
  <c r="H2603" i="38"/>
  <c r="H2610" i="38"/>
  <c r="G2617" i="38" a="1"/>
  <c r="G2617" i="38"/>
  <c r="H2617" i="38"/>
  <c r="G2624" i="38" a="1"/>
  <c r="G2624" i="38"/>
  <c r="H2624" i="38"/>
  <c r="G2631" i="38" a="1"/>
  <c r="G2631" i="38"/>
  <c r="H2631" i="38"/>
  <c r="G2638" i="38" a="1"/>
  <c r="G2638" i="38"/>
  <c r="H2638" i="38"/>
  <c r="H2645" i="38"/>
  <c r="G2652" i="38" a="1"/>
  <c r="G2652" i="38"/>
  <c r="H2652" i="38"/>
  <c r="G2659" i="38" a="1"/>
  <c r="G2659" i="38"/>
  <c r="H2659" i="38"/>
  <c r="G2666" i="38" a="1"/>
  <c r="G2666" i="38"/>
  <c r="H2666" i="38"/>
  <c r="G2673" i="38" a="1"/>
  <c r="G2673" i="38"/>
  <c r="H2673" i="38"/>
  <c r="G2680" i="38" a="1"/>
  <c r="G2680" i="38"/>
  <c r="H2680" i="38"/>
  <c r="G2687" i="38" a="1"/>
  <c r="G2687" i="38"/>
  <c r="H2687" i="38"/>
  <c r="G2694" i="38" a="1"/>
  <c r="G2694" i="38"/>
  <c r="H2694" i="38"/>
  <c r="G2582" i="38" a="1"/>
  <c r="G2582" i="38"/>
  <c r="H2582" i="38"/>
  <c r="G2591" i="38" a="1"/>
  <c r="G2591" i="38"/>
  <c r="H2591" i="38"/>
  <c r="G2598" i="38" a="1"/>
  <c r="G2598" i="38"/>
  <c r="H2598" i="38"/>
  <c r="G2605" i="38" a="1"/>
  <c r="G2605" i="38"/>
  <c r="H2605" i="38"/>
  <c r="G2612" i="38" a="1"/>
  <c r="G2612" i="38"/>
  <c r="H2612" i="38"/>
  <c r="G2619" i="38" a="1"/>
  <c r="G2619" i="38"/>
  <c r="H2619" i="38"/>
  <c r="G2626" i="38" a="1"/>
  <c r="G2626" i="38"/>
  <c r="H2626" i="38"/>
  <c r="G2633" i="38" a="1"/>
  <c r="G2633" i="38"/>
  <c r="H2633" i="38"/>
  <c r="G2640" i="38" a="1"/>
  <c r="G2640" i="38"/>
  <c r="H2640" i="38"/>
  <c r="G2647" i="38" a="1"/>
  <c r="G2647" i="38"/>
  <c r="H2647" i="38"/>
  <c r="G2654" i="38" a="1"/>
  <c r="G2654" i="38"/>
  <c r="H2654" i="38"/>
  <c r="G2661" i="38" a="1"/>
  <c r="G2661" i="38"/>
  <c r="H2661" i="38"/>
  <c r="G2668" i="38" a="1"/>
  <c r="G2668" i="38"/>
  <c r="H2668" i="38"/>
  <c r="G2675" i="38" a="1"/>
  <c r="G2675" i="38"/>
  <c r="H2675" i="38"/>
  <c r="G2682" i="38" a="1"/>
  <c r="G2682" i="38"/>
  <c r="H2682" i="38"/>
  <c r="G2689" i="38" a="1"/>
  <c r="G2689" i="38"/>
  <c r="H2689" i="38"/>
  <c r="G2696" i="38" a="1"/>
  <c r="G2696" i="38"/>
  <c r="H2696" i="38"/>
  <c r="G2584" i="38" a="1"/>
  <c r="G2584" i="38"/>
  <c r="G2593" i="38" a="1"/>
  <c r="G2593" i="38"/>
  <c r="H2593" i="38"/>
  <c r="G2607" i="38" a="1"/>
  <c r="G2607" i="38"/>
  <c r="H2607" i="38"/>
  <c r="G2628" i="38" a="1"/>
  <c r="G2628" i="38"/>
  <c r="H2628" i="38"/>
  <c r="G2635" i="38" a="1"/>
  <c r="G2635" i="38"/>
  <c r="H2635" i="38"/>
  <c r="G2642" i="38" a="1"/>
  <c r="G2642" i="38"/>
  <c r="H2642" i="38"/>
  <c r="G2649" i="38" a="1"/>
  <c r="G2649" i="38"/>
  <c r="H2649" i="38"/>
  <c r="G2656" i="38" a="1"/>
  <c r="G2656" i="38"/>
  <c r="H2656" i="38"/>
  <c r="G2663" i="38" a="1"/>
  <c r="G2663" i="38"/>
  <c r="H2663" i="38"/>
  <c r="G2670" i="38" a="1"/>
  <c r="G2670" i="38"/>
  <c r="H2670" i="38"/>
  <c r="G2677" i="38" a="1"/>
  <c r="G2677" i="38"/>
  <c r="H2677" i="38"/>
  <c r="G2691" i="38" a="1"/>
  <c r="G2691" i="38"/>
  <c r="H2691" i="38"/>
  <c r="G2698" i="38" a="1"/>
  <c r="G2698" i="38"/>
  <c r="H2698" i="38"/>
  <c r="G2037" i="38" a="1"/>
  <c r="G2037" i="38"/>
  <c r="G2040" i="38" a="1"/>
  <c r="G2040" i="38"/>
  <c r="G2043" i="38" a="1"/>
  <c r="G2043" i="38"/>
  <c r="G2057" i="38" a="1"/>
  <c r="G2057" i="38"/>
  <c r="G2071" i="38" a="1"/>
  <c r="G2071" i="38"/>
  <c r="H2071" i="38"/>
  <c r="G2085" i="38" a="1"/>
  <c r="G2085" i="38"/>
  <c r="H2085" i="38"/>
  <c r="G2099" i="38" a="1"/>
  <c r="G2099" i="38"/>
  <c r="H2099" i="38"/>
  <c r="G2113" i="38" a="1"/>
  <c r="G2113" i="38"/>
  <c r="G2127" i="38" a="1"/>
  <c r="G2127" i="38"/>
  <c r="H2127" i="38"/>
  <c r="G2141" i="38" a="1"/>
  <c r="G2141" i="38"/>
  <c r="H2141" i="38"/>
  <c r="G2032" i="38" a="1"/>
  <c r="G2032" i="38"/>
  <c r="H2032" i="38"/>
  <c r="G2038" i="38" a="1"/>
  <c r="G2038" i="38"/>
  <c r="G2044" i="38" a="1"/>
  <c r="G2044" i="38"/>
  <c r="H2044" i="38"/>
  <c r="G2058" i="38" a="1"/>
  <c r="G2058" i="38"/>
  <c r="H2058" i="38"/>
  <c r="G2072" i="38" a="1"/>
  <c r="G2072" i="38"/>
  <c r="G2086" i="38" a="1"/>
  <c r="G2086" i="38"/>
  <c r="H2086" i="38"/>
  <c r="G2100" i="38" a="1"/>
  <c r="G2100" i="38"/>
  <c r="H2100" i="38"/>
  <c r="G2114" i="38" a="1"/>
  <c r="G2114" i="38"/>
  <c r="H2114" i="38"/>
  <c r="G2128" i="38" a="1"/>
  <c r="G2128" i="38"/>
  <c r="H2128" i="38"/>
  <c r="G2142" i="38" a="1"/>
  <c r="G2142" i="38"/>
  <c r="H2142" i="38"/>
  <c r="G2047" i="38" a="1"/>
  <c r="G2047" i="38"/>
  <c r="H2047" i="38"/>
  <c r="G2061" i="38" a="1"/>
  <c r="G2061" i="38"/>
  <c r="H2061" i="38"/>
  <c r="G2075" i="38" a="1"/>
  <c r="G2075" i="38"/>
  <c r="G2089" i="38" a="1"/>
  <c r="G2089" i="38"/>
  <c r="H2089" i="38"/>
  <c r="G2103" i="38" a="1"/>
  <c r="G2103" i="38"/>
  <c r="H2103" i="38"/>
  <c r="G2117" i="38" a="1"/>
  <c r="G2117" i="38"/>
  <c r="G2131" i="38" a="1"/>
  <c r="G2131" i="38"/>
  <c r="H2131" i="38"/>
  <c r="G2145" i="38" a="1"/>
  <c r="G2145" i="38"/>
  <c r="H2145" i="38"/>
  <c r="G2033" i="38" a="1"/>
  <c r="G2033" i="38"/>
  <c r="H2033" i="38"/>
  <c r="G2053" i="38" a="1"/>
  <c r="G2053" i="38"/>
  <c r="G2067" i="38" a="1"/>
  <c r="G2067" i="38"/>
  <c r="H2067" i="38"/>
  <c r="G2081" i="38" a="1"/>
  <c r="G2081" i="38"/>
  <c r="H2081" i="38"/>
  <c r="G2095" i="38" a="1"/>
  <c r="G2095" i="38"/>
  <c r="H2095" i="38"/>
  <c r="G2109" i="38" a="1"/>
  <c r="G2109" i="38"/>
  <c r="H2109" i="38"/>
  <c r="G2123" i="38" a="1"/>
  <c r="G2123" i="38"/>
  <c r="H2123" i="38"/>
  <c r="G2137" i="38" a="1"/>
  <c r="G2137" i="38"/>
  <c r="H2137" i="38"/>
  <c r="G2151" i="38" a="1"/>
  <c r="G2151" i="38"/>
  <c r="H2151" i="38"/>
  <c r="G2036" i="38" a="1"/>
  <c r="G2036" i="38"/>
  <c r="H2036" i="38"/>
  <c r="G2039" i="38" a="1"/>
  <c r="G2039" i="38"/>
  <c r="H2039" i="38"/>
  <c r="G2042" i="38" a="1"/>
  <c r="G2042" i="38"/>
  <c r="G2056" i="38" a="1"/>
  <c r="G2056" i="38"/>
  <c r="H2056" i="38"/>
  <c r="G2070" i="38" a="1"/>
  <c r="G2070" i="38"/>
  <c r="H2070" i="38"/>
  <c r="G2084" i="38" a="1"/>
  <c r="G2084" i="38"/>
  <c r="H2084" i="38"/>
  <c r="G2098" i="38" a="1"/>
  <c r="G2098" i="38"/>
  <c r="H2098" i="38"/>
  <c r="G2112" i="38" a="1"/>
  <c r="G2112" i="38"/>
  <c r="H2112" i="38"/>
  <c r="G2126" i="38" a="1"/>
  <c r="G2126" i="38"/>
  <c r="H2126" i="38"/>
  <c r="G2140" i="38" a="1"/>
  <c r="G2140" i="38"/>
  <c r="H2140" i="38"/>
  <c r="G2154" i="38" a="1"/>
  <c r="G2154" i="38"/>
  <c r="H2154" i="38"/>
  <c r="G2045" i="38" a="1"/>
  <c r="G2045" i="38"/>
  <c r="H2045" i="38"/>
  <c r="G2059" i="38" a="1"/>
  <c r="G2059" i="38"/>
  <c r="H2059" i="38"/>
  <c r="G2073" i="38" a="1"/>
  <c r="G2073" i="38"/>
  <c r="H2073" i="38"/>
  <c r="G2087" i="38" a="1"/>
  <c r="G2087" i="38"/>
  <c r="H2087" i="38"/>
  <c r="G2101" i="38" a="1"/>
  <c r="G2101" i="38"/>
  <c r="H2101" i="38"/>
  <c r="G2115" i="38" a="1"/>
  <c r="G2115" i="38"/>
  <c r="G2129" i="38" a="1"/>
  <c r="G2129" i="38"/>
  <c r="G2143" i="38" a="1"/>
  <c r="G2143" i="38"/>
  <c r="H2143" i="38"/>
  <c r="G2060" i="38" a="1"/>
  <c r="G2060" i="38"/>
  <c r="H2060" i="38"/>
  <c r="G2130" i="38" a="1"/>
  <c r="G2130" i="38"/>
  <c r="H2130" i="38"/>
  <c r="G2144" i="38" a="1"/>
  <c r="G2144" i="38"/>
  <c r="H2144" i="38"/>
  <c r="G2046" i="38" a="1"/>
  <c r="G2046" i="38"/>
  <c r="H2046" i="38"/>
  <c r="G2074" i="38" a="1"/>
  <c r="G2074" i="38"/>
  <c r="H2074" i="38"/>
  <c r="G2049" i="38" a="1"/>
  <c r="G2049" i="38"/>
  <c r="G2147" i="38" a="1"/>
  <c r="G2147" i="38"/>
  <c r="H2147" i="38"/>
  <c r="G2102" i="38" a="1"/>
  <c r="G2102" i="38"/>
  <c r="H2102" i="38"/>
  <c r="G2063" i="38" a="1"/>
  <c r="G2063" i="38"/>
  <c r="H2063" i="38"/>
  <c r="G2077" i="38" a="1"/>
  <c r="G2077" i="38"/>
  <c r="H2077" i="38"/>
  <c r="G2105" i="38" a="1"/>
  <c r="G2105" i="38"/>
  <c r="H2105" i="38"/>
  <c r="G2133" i="38" a="1"/>
  <c r="G2133" i="38"/>
  <c r="G2052" i="38" a="1"/>
  <c r="G2052" i="38"/>
  <c r="H2052" i="38"/>
  <c r="G2066" i="38" a="1"/>
  <c r="G2066" i="38"/>
  <c r="H2066" i="38"/>
  <c r="G2080" i="38" a="1"/>
  <c r="G2080" i="38"/>
  <c r="H2080" i="38"/>
  <c r="G2094" i="38" a="1"/>
  <c r="G2094" i="38"/>
  <c r="H2094" i="38"/>
  <c r="G2108" i="38" a="1"/>
  <c r="G2108" i="38"/>
  <c r="H2108" i="38"/>
  <c r="G2122" i="38" a="1"/>
  <c r="G2122" i="38"/>
  <c r="H2122" i="38"/>
  <c r="G2136" i="38" a="1"/>
  <c r="G2136" i="38"/>
  <c r="H2136" i="38"/>
  <c r="G2150" i="38" a="1"/>
  <c r="G2150" i="38"/>
  <c r="H2150" i="38"/>
  <c r="G2088" i="38" a="1"/>
  <c r="G2088" i="38"/>
  <c r="H2088" i="38"/>
  <c r="G2116" i="38" a="1"/>
  <c r="G2116" i="38"/>
  <c r="H2116" i="38"/>
  <c r="G2091" i="38" a="1"/>
  <c r="G2091" i="38"/>
  <c r="H2091" i="38"/>
  <c r="G2119" i="38" a="1"/>
  <c r="G2119" i="38"/>
  <c r="H2119" i="38"/>
  <c r="G2035" i="38" a="1"/>
  <c r="G2035" i="38"/>
  <c r="H2035" i="38"/>
  <c r="G2041" i="38" a="1"/>
  <c r="G2041" i="38"/>
  <c r="G2055" i="38" a="1"/>
  <c r="G2055" i="38"/>
  <c r="H2055" i="38"/>
  <c r="G2069" i="38" a="1"/>
  <c r="G2069" i="38"/>
  <c r="H2069" i="38"/>
  <c r="G2083" i="38" a="1"/>
  <c r="G2083" i="38"/>
  <c r="H2083" i="38"/>
  <c r="G2097" i="38" a="1"/>
  <c r="G2097" i="38"/>
  <c r="H2097" i="38"/>
  <c r="G2111" i="38" a="1"/>
  <c r="G2111" i="38"/>
  <c r="H2111" i="38"/>
  <c r="G2125" i="38" a="1"/>
  <c r="G2125" i="38"/>
  <c r="H2125" i="38"/>
  <c r="G2139" i="38" a="1"/>
  <c r="G2139" i="38"/>
  <c r="H2139" i="38"/>
  <c r="G2153" i="38" a="1"/>
  <c r="G2153" i="38"/>
  <c r="H2153" i="38"/>
  <c r="H2579" i="38"/>
  <c r="H2587" i="38"/>
  <c r="H2595" i="38"/>
  <c r="H2611" i="38"/>
  <c r="H2615" i="38"/>
  <c r="H2623" i="38"/>
  <c r="H2651" i="38"/>
  <c r="H2679" i="38"/>
  <c r="H2703" i="38"/>
  <c r="H2707" i="38"/>
  <c r="H2711" i="38"/>
  <c r="H2715" i="38"/>
  <c r="H2718" i="38"/>
  <c r="H2722" i="38"/>
  <c r="H2588" i="38"/>
  <c r="H2616" i="38"/>
  <c r="H2644" i="38"/>
  <c r="H2672" i="38"/>
  <c r="H2700" i="38"/>
  <c r="H2704" i="38"/>
  <c r="H2708" i="38"/>
  <c r="H2712" i="38"/>
  <c r="H2719" i="38"/>
  <c r="H2723" i="38"/>
  <c r="H2585" i="38"/>
  <c r="H2597" i="38"/>
  <c r="H2609" i="38"/>
  <c r="H2637" i="38"/>
  <c r="H2665" i="38"/>
  <c r="H2693" i="38"/>
  <c r="H2701" i="38"/>
  <c r="H2705" i="38"/>
  <c r="H2709" i="38"/>
  <c r="H2713" i="38"/>
  <c r="H2716" i="38"/>
  <c r="H2720" i="38"/>
  <c r="H2724" i="38"/>
  <c r="G2576" i="38" a="1"/>
  <c r="G2576" i="38"/>
  <c r="H2576" i="38"/>
  <c r="H2584" i="38"/>
  <c r="H2586" i="38"/>
  <c r="H2602" i="38"/>
  <c r="H2630" i="38"/>
  <c r="H2658" i="38"/>
  <c r="H2686" i="38"/>
  <c r="H2702" i="38"/>
  <c r="H2706" i="38"/>
  <c r="H2710" i="38"/>
  <c r="H2714" i="38"/>
  <c r="H2717" i="38"/>
  <c r="H2721" i="38"/>
  <c r="H2725" i="38"/>
  <c r="H3082" i="38"/>
  <c r="H3314" i="38"/>
  <c r="H3595" i="38"/>
  <c r="H3623" i="38"/>
  <c r="H3646" i="38"/>
  <c r="H3671" i="38"/>
  <c r="H3697" i="38"/>
  <c r="H3714" i="38"/>
  <c r="H3729" i="38"/>
  <c r="H3755" i="38"/>
  <c r="H3599" i="38"/>
  <c r="H3627" i="38"/>
  <c r="H3647" i="38"/>
  <c r="H3675" i="38"/>
  <c r="H3732" i="38"/>
  <c r="H3759" i="38"/>
  <c r="H3582" i="38"/>
  <c r="H3607" i="38"/>
  <c r="H3635" i="38"/>
  <c r="H3655" i="38"/>
  <c r="H3683" i="38"/>
  <c r="H3706" i="38"/>
  <c r="H3740" i="38"/>
  <c r="H3587" i="38"/>
  <c r="H3615" i="38"/>
  <c r="H3643" i="38"/>
  <c r="H3663" i="38"/>
  <c r="H3721" i="38"/>
  <c r="H3748" i="38"/>
  <c r="H3579" i="38"/>
  <c r="H3603" i="38"/>
  <c r="H3631" i="38"/>
  <c r="H3651" i="38"/>
  <c r="H3679" i="38"/>
  <c r="H3702" i="38"/>
  <c r="H3720" i="38"/>
  <c r="H3736" i="38"/>
  <c r="H3763" i="38"/>
  <c r="H3611" i="38"/>
  <c r="H3639" i="38"/>
  <c r="H3659" i="38"/>
  <c r="H3687" i="38"/>
  <c r="H3710" i="38"/>
  <c r="H3744" i="38"/>
  <c r="H3594" i="38"/>
  <c r="H3591" i="38"/>
  <c r="H3619" i="38"/>
  <c r="H3667" i="38"/>
  <c r="H3693" i="38"/>
  <c r="H3725" i="38"/>
  <c r="H4072" i="38"/>
  <c r="H3931" i="38"/>
  <c r="H3943" i="38"/>
  <c r="H3969" i="38"/>
  <c r="H3997" i="38"/>
  <c r="H4025" i="38"/>
  <c r="H4053" i="38"/>
  <c r="H3948" i="38"/>
  <c r="H3959" i="38"/>
  <c r="H3980" i="38"/>
  <c r="H4008" i="38"/>
  <c r="H4036" i="38"/>
  <c r="H4063" i="38"/>
  <c r="H3988" i="38"/>
  <c r="H4016" i="38"/>
  <c r="H4044" i="38"/>
  <c r="H3925" i="38"/>
  <c r="H3934" i="38"/>
  <c r="H3949" i="38"/>
  <c r="H3981" i="38"/>
  <c r="H4009" i="38"/>
  <c r="H4037" i="38"/>
  <c r="H4064" i="38"/>
  <c r="H3920" i="38"/>
  <c r="H3964" i="38"/>
  <c r="H3992" i="38"/>
  <c r="H4020" i="38"/>
  <c r="H4048" i="38"/>
  <c r="H3919" i="38"/>
  <c r="H3926" i="38"/>
  <c r="H3989" i="38"/>
  <c r="H4017" i="38"/>
  <c r="H4045" i="38"/>
  <c r="H3954" i="38"/>
  <c r="H3972" i="38"/>
  <c r="H4000" i="38"/>
  <c r="H4028" i="38"/>
  <c r="H4056" i="38"/>
  <c r="H3918" i="38"/>
  <c r="H3947" i="38"/>
  <c r="H3977" i="38"/>
  <c r="H4005" i="38"/>
  <c r="H4033" i="38"/>
  <c r="H4060" i="38"/>
  <c r="H4071" i="38"/>
  <c r="H3927" i="38"/>
  <c r="H3941" i="38"/>
  <c r="H3965" i="38"/>
  <c r="H3993" i="38"/>
  <c r="H4021" i="38"/>
  <c r="H4049" i="38"/>
  <c r="H3976" i="38"/>
  <c r="H4004" i="38"/>
  <c r="H4032" i="38"/>
  <c r="H4059" i="38"/>
  <c r="H4070" i="38"/>
  <c r="H3922" i="38"/>
  <c r="H3955" i="38"/>
  <c r="H3973" i="38"/>
  <c r="H4001" i="38"/>
  <c r="H4029" i="38"/>
  <c r="H4057" i="38"/>
  <c r="H3938" i="38"/>
  <c r="H3951" i="38"/>
  <c r="H3960" i="38"/>
  <c r="H3985" i="38"/>
  <c r="H4013" i="38"/>
  <c r="H4041" i="38"/>
  <c r="H4068" i="38"/>
  <c r="H3930" i="38"/>
  <c r="H3968" i="38"/>
  <c r="H3996" i="38"/>
  <c r="H4024" i="38"/>
  <c r="H4052" i="38"/>
  <c r="H3923" i="38"/>
  <c r="H3932" i="38"/>
  <c r="H3946" i="38"/>
  <c r="H3937" i="38"/>
  <c r="H3950" i="38"/>
  <c r="H3984" i="38"/>
  <c r="H4012" i="38"/>
  <c r="H4040" i="38"/>
  <c r="H4067" i="38"/>
  <c r="H4276" i="38"/>
  <c r="H4320" i="38"/>
  <c r="H4342" i="38"/>
  <c r="H4370" i="38"/>
  <c r="H4206" i="38"/>
  <c r="H4242" i="38"/>
  <c r="H4288" i="38"/>
  <c r="H4327" i="38"/>
  <c r="H4354" i="38"/>
  <c r="H4382" i="38"/>
  <c r="H4386" i="38"/>
  <c r="H4312" i="38"/>
  <c r="H4335" i="38"/>
  <c r="H4362" i="38"/>
  <c r="H4238" i="38"/>
  <c r="H4266" i="38"/>
  <c r="H4284" i="38"/>
  <c r="H4300" i="38"/>
  <c r="H4350" i="38"/>
  <c r="H4378" i="38"/>
  <c r="H4231" i="38"/>
  <c r="H4254" i="38"/>
  <c r="H4272" i="38"/>
  <c r="H4366" i="38"/>
  <c r="H4210" i="38"/>
  <c r="H4223" i="38"/>
  <c r="H4246" i="38"/>
  <c r="H4292" i="38"/>
  <c r="H4308" i="38"/>
  <c r="H4331" i="38"/>
  <c r="H4358" i="38"/>
  <c r="H4234" i="38"/>
  <c r="H4324" i="38"/>
  <c r="H4346" i="38"/>
  <c r="H4374" i="38"/>
  <c r="H4656" i="38"/>
  <c r="H4484" i="38"/>
  <c r="H4538" i="38"/>
  <c r="H4593" i="38"/>
  <c r="H4621" i="38"/>
  <c r="H4649" i="38"/>
  <c r="H4468" i="38"/>
  <c r="H4512" i="38"/>
  <c r="H4566" i="38"/>
  <c r="H4458" i="38"/>
  <c r="H4478" i="38"/>
  <c r="H4500" i="38"/>
  <c r="H4526" i="38"/>
  <c r="H4554" i="38"/>
  <c r="H4581" i="38"/>
  <c r="H4609" i="38"/>
  <c r="H4637" i="38"/>
  <c r="H4441" i="38"/>
  <c r="H4450" i="38"/>
  <c r="H4475" i="38"/>
  <c r="H4492" i="38"/>
  <c r="H4520" i="38"/>
  <c r="H4546" i="38"/>
  <c r="H4574" i="38"/>
  <c r="H4601" i="38"/>
  <c r="H4629" i="38"/>
  <c r="H4534" i="38"/>
  <c r="H4562" i="38"/>
  <c r="H4589" i="38"/>
  <c r="H4617" i="38"/>
  <c r="H4645" i="38"/>
  <c r="H4481" i="38"/>
  <c r="H4446" i="38"/>
  <c r="H4471" i="38"/>
  <c r="H4488" i="38"/>
  <c r="H4516" i="38"/>
  <c r="H4542" i="38"/>
  <c r="H4570" i="38"/>
  <c r="H4597" i="38"/>
  <c r="H4625" i="38"/>
  <c r="H4653" i="38"/>
  <c r="H4464" i="38"/>
  <c r="H4454" i="38"/>
  <c r="H4496" i="38"/>
  <c r="H4550" i="38"/>
  <c r="H4578" i="38"/>
  <c r="H4605" i="38"/>
  <c r="H4633" i="38"/>
  <c r="H4504" i="38"/>
  <c r="H4530" i="38"/>
  <c r="H4558" i="38"/>
  <c r="H4585" i="38"/>
  <c r="H4613" i="38"/>
  <c r="H4641" i="38"/>
  <c r="H3223" i="38"/>
  <c r="H3251" i="38"/>
  <c r="H3270" i="38"/>
  <c r="H3207" i="38"/>
  <c r="H3215" i="38"/>
  <c r="H3231" i="38"/>
  <c r="H3239" i="38"/>
  <c r="H3255" i="38"/>
  <c r="H3274" i="38"/>
  <c r="H3282" i="38"/>
  <c r="H3290" i="38"/>
  <c r="H3298" i="38"/>
  <c r="H3302" i="38"/>
  <c r="H3310" i="38"/>
  <c r="H3211" i="38"/>
  <c r="H3219" i="38"/>
  <c r="H3227" i="38"/>
  <c r="H3235" i="38"/>
  <c r="H3243" i="38"/>
  <c r="H3247" i="38"/>
  <c r="H3259" i="38"/>
  <c r="H3263" i="38"/>
  <c r="H3278" i="38"/>
  <c r="H3286" i="38"/>
  <c r="H3294" i="38"/>
  <c r="H3306" i="38"/>
  <c r="G3578" i="38" a="1"/>
  <c r="G3578" i="38"/>
  <c r="H3578" i="38"/>
  <c r="H3581" i="38"/>
  <c r="H3583" i="38"/>
  <c r="H3586" i="38"/>
  <c r="H3590" i="38"/>
  <c r="H3598" i="38"/>
  <c r="H3602" i="38"/>
  <c r="H3606" i="38"/>
  <c r="H3610" i="38"/>
  <c r="H3614" i="38"/>
  <c r="H3618" i="38"/>
  <c r="H3622" i="38"/>
  <c r="H3626" i="38"/>
  <c r="H3630" i="38"/>
  <c r="H3634" i="38"/>
  <c r="H3638" i="38"/>
  <c r="H3642" i="38"/>
  <c r="H3650" i="38"/>
  <c r="H3654" i="38"/>
  <c r="H3658" i="38"/>
  <c r="H3662" i="38"/>
  <c r="H3666" i="38"/>
  <c r="H3670" i="38"/>
  <c r="H3674" i="38"/>
  <c r="H3678" i="38"/>
  <c r="H3682" i="38"/>
  <c r="H3686" i="38"/>
  <c r="H3690" i="38"/>
  <c r="H3692" i="38"/>
  <c r="H3696" i="38"/>
  <c r="H3700" i="38"/>
  <c r="H3701" i="38"/>
  <c r="H3705" i="38"/>
  <c r="H3709" i="38"/>
  <c r="H3713" i="38"/>
  <c r="H3717" i="38"/>
  <c r="H3719" i="38"/>
  <c r="H3724" i="38"/>
  <c r="H3728" i="38"/>
  <c r="H3731" i="38"/>
  <c r="H3735" i="38"/>
  <c r="H3739" i="38"/>
  <c r="H3743" i="38"/>
  <c r="H3747" i="38"/>
  <c r="H3751" i="38"/>
  <c r="H3754" i="38"/>
  <c r="H3758" i="38"/>
  <c r="H3762" i="38"/>
  <c r="H4199" i="38"/>
  <c r="H4200" i="38"/>
  <c r="H4205" i="38"/>
  <c r="H4213" i="38"/>
  <c r="H4218" i="38"/>
  <c r="H4222" i="38"/>
  <c r="H4226" i="38"/>
  <c r="H4230" i="38"/>
  <c r="H4241" i="38"/>
  <c r="H4249" i="38"/>
  <c r="H4253" i="38"/>
  <c r="H4257" i="38"/>
  <c r="H4261" i="38"/>
  <c r="H4271" i="38"/>
  <c r="H4275" i="38"/>
  <c r="H4295" i="38"/>
  <c r="H4303" i="38"/>
  <c r="H4307" i="38"/>
  <c r="H4311" i="38"/>
  <c r="H4323" i="38"/>
  <c r="H4330" i="38"/>
  <c r="H4334" i="38"/>
  <c r="H4338" i="38"/>
  <c r="H4341" i="38"/>
  <c r="H4345" i="38"/>
  <c r="H4349" i="38"/>
  <c r="H4353" i="38"/>
  <c r="H4357" i="38"/>
  <c r="H4361" i="38"/>
  <c r="H4365" i="38"/>
  <c r="H4369" i="38"/>
  <c r="H4373" i="38"/>
  <c r="H4377" i="38"/>
  <c r="H4381" i="38"/>
  <c r="H4385" i="38"/>
  <c r="G2891" i="38" a="1"/>
  <c r="G2891" i="38"/>
  <c r="H2891" i="38"/>
  <c r="H2893" i="38"/>
  <c r="H2901" i="38"/>
  <c r="H2905" i="38"/>
  <c r="H2906" i="38"/>
  <c r="H2910" i="38"/>
  <c r="H3037" i="38"/>
  <c r="H3041" i="38"/>
  <c r="H3045" i="38"/>
  <c r="H3049" i="38"/>
  <c r="H3053" i="38"/>
  <c r="H3057" i="38"/>
  <c r="H3061" i="38"/>
  <c r="H3065" i="38"/>
  <c r="H3069" i="38"/>
  <c r="H3073" i="38"/>
  <c r="H3077" i="38"/>
  <c r="H3081" i="38"/>
  <c r="H4443" i="38"/>
  <c r="H4453" i="38"/>
  <c r="H4457" i="38"/>
  <c r="H4463" i="38"/>
  <c r="H4470" i="38"/>
  <c r="H4483" i="38"/>
  <c r="H4491" i="38"/>
  <c r="H4495" i="38"/>
  <c r="H4503" i="38"/>
  <c r="H4511" i="38"/>
  <c r="H4515" i="38"/>
  <c r="H4523" i="38"/>
  <c r="H4529" i="38"/>
  <c r="H4537" i="38"/>
  <c r="H4545" i="38"/>
  <c r="H4549" i="38"/>
  <c r="H4557" i="38"/>
  <c r="H4565" i="38"/>
  <c r="H4569" i="38"/>
  <c r="H4577" i="38"/>
  <c r="H4584" i="38"/>
  <c r="H4592" i="38"/>
  <c r="H4596" i="38"/>
  <c r="H4604" i="38"/>
  <c r="H4612" i="38"/>
  <c r="H4620" i="38"/>
  <c r="H4624" i="38"/>
  <c r="H4632" i="38"/>
  <c r="H4640" i="38"/>
  <c r="H4652" i="38"/>
  <c r="H2922" i="38"/>
  <c r="H2925" i="38"/>
  <c r="H2937" i="38"/>
  <c r="H2941" i="38"/>
  <c r="H2945" i="38"/>
  <c r="H2957" i="38"/>
  <c r="H2961" i="38"/>
  <c r="H2965" i="38"/>
  <c r="H2973" i="38"/>
  <c r="H2977" i="38"/>
  <c r="H2981" i="38"/>
  <c r="H2995" i="38"/>
  <c r="H2999" i="38"/>
  <c r="H3014" i="38"/>
  <c r="H3018" i="38"/>
  <c r="H3022" i="38"/>
  <c r="H3026" i="38"/>
  <c r="H3030" i="38"/>
  <c r="H3033" i="38"/>
  <c r="H4449" i="38"/>
  <c r="H4460" i="38"/>
  <c r="H4467" i="38"/>
  <c r="H4474" i="38"/>
  <c r="H4477" i="38"/>
  <c r="H4487" i="38"/>
  <c r="H4499" i="38"/>
  <c r="H4507" i="38"/>
  <c r="H4519" i="38"/>
  <c r="H4525" i="38"/>
  <c r="H4533" i="38"/>
  <c r="H4541" i="38"/>
  <c r="H4553" i="38"/>
  <c r="H4561" i="38"/>
  <c r="H4573" i="38"/>
  <c r="H4580" i="38"/>
  <c r="H4588" i="38"/>
  <c r="H4600" i="38"/>
  <c r="H4608" i="38"/>
  <c r="H4616" i="38"/>
  <c r="H4628" i="38"/>
  <c r="H4636" i="38"/>
  <c r="H4644" i="38"/>
  <c r="H4648" i="38"/>
  <c r="H3940" i="38"/>
  <c r="H3971" i="38"/>
  <c r="H3991" i="38"/>
  <c r="H4011" i="38"/>
  <c r="H4023" i="38"/>
  <c r="H4043" i="38"/>
  <c r="H4062" i="38"/>
  <c r="H3605" i="38"/>
  <c r="H3621" i="38"/>
  <c r="H3629" i="38"/>
  <c r="H3633" i="38"/>
  <c r="H3641" i="38"/>
  <c r="H3669" i="38"/>
  <c r="H3677" i="38"/>
  <c r="H3689" i="38"/>
  <c r="H3691" i="38"/>
  <c r="H3699" i="38"/>
  <c r="H3704" i="38"/>
  <c r="H3712" i="38"/>
  <c r="H3727" i="38"/>
  <c r="H3730" i="38"/>
  <c r="H3734" i="38"/>
  <c r="H3738" i="38"/>
  <c r="H3742" i="38"/>
  <c r="H3753" i="38"/>
  <c r="H3761" i="38"/>
  <c r="H4240" i="38"/>
  <c r="H4256" i="38"/>
  <c r="H4278" i="38"/>
  <c r="H4294" i="38"/>
  <c r="H4318" i="38"/>
  <c r="H3589" i="38"/>
  <c r="H3597" i="38"/>
  <c r="H3609" i="38"/>
  <c r="H3617" i="38"/>
  <c r="H3645" i="38"/>
  <c r="H4204" i="38"/>
  <c r="H4212" i="38"/>
  <c r="H4217" i="38"/>
  <c r="H4221" i="38"/>
  <c r="H4229" i="38"/>
  <c r="H4252" i="38"/>
  <c r="H4260" i="38"/>
  <c r="H4274" i="38"/>
  <c r="H4282" i="38"/>
  <c r="H4290" i="38"/>
  <c r="H4340" i="38"/>
  <c r="H3929" i="38"/>
  <c r="H3942" i="38"/>
  <c r="H3962" i="38"/>
  <c r="H3975" i="38"/>
  <c r="H3995" i="38"/>
  <c r="H4007" i="38"/>
  <c r="H4019" i="38"/>
  <c r="H3593" i="38"/>
  <c r="H3613" i="38"/>
  <c r="H3637" i="38"/>
  <c r="H3649" i="38"/>
  <c r="H3665" i="38"/>
  <c r="H3681" i="38"/>
  <c r="H3695" i="38"/>
  <c r="H3708" i="38"/>
  <c r="H3716" i="38"/>
  <c r="H3718" i="38"/>
  <c r="H3723" i="38"/>
  <c r="H3746" i="38"/>
  <c r="H3750" i="38"/>
  <c r="H3921" i="38"/>
  <c r="H3924" i="38"/>
  <c r="H3936" i="38"/>
  <c r="H3945" i="38"/>
  <c r="H3958" i="38"/>
  <c r="H3963" i="38"/>
  <c r="H3967" i="38"/>
  <c r="H3979" i="38"/>
  <c r="H3983" i="38"/>
  <c r="H3987" i="38"/>
  <c r="H3999" i="38"/>
  <c r="H4003" i="38"/>
  <c r="H4015" i="38"/>
  <c r="H4027" i="38"/>
  <c r="H4031" i="38"/>
  <c r="H4035" i="38"/>
  <c r="H4039" i="38"/>
  <c r="H4047" i="38"/>
  <c r="H4051" i="38"/>
  <c r="H4055" i="38"/>
  <c r="H4058" i="38"/>
  <c r="H4066" i="38"/>
  <c r="H3585" i="38"/>
  <c r="H3601" i="38"/>
  <c r="H3625" i="38"/>
  <c r="H3653" i="38"/>
  <c r="H3657" i="38"/>
  <c r="H3661" i="38"/>
  <c r="H3673" i="38"/>
  <c r="H3685" i="38"/>
  <c r="H3757" i="38"/>
  <c r="H4208" i="38"/>
  <c r="H4236" i="38"/>
  <c r="H4248" i="38"/>
  <c r="H4264" i="38"/>
  <c r="H4270" i="38"/>
  <c r="H4298" i="38"/>
  <c r="H4302" i="38"/>
  <c r="H4306" i="38"/>
  <c r="H4310" i="38"/>
  <c r="H4314" i="38"/>
  <c r="H4326" i="38"/>
  <c r="H4329" i="38"/>
  <c r="H4333" i="38"/>
  <c r="H4337" i="38"/>
  <c r="H4352" i="38"/>
  <c r="H3580" i="38"/>
  <c r="H3584" i="38"/>
  <c r="H3588" i="38"/>
  <c r="H3592" i="38"/>
  <c r="H3596" i="38"/>
  <c r="H3600" i="38"/>
  <c r="H3604" i="38"/>
  <c r="H3608" i="38"/>
  <c r="H3612" i="38"/>
  <c r="H3616" i="38"/>
  <c r="H3620" i="38"/>
  <c r="H3624" i="38"/>
  <c r="H3628" i="38"/>
  <c r="H3632" i="38"/>
  <c r="H3636" i="38"/>
  <c r="H3640" i="38"/>
  <c r="H3644" i="38"/>
  <c r="H3648" i="38"/>
  <c r="H3652" i="38"/>
  <c r="H3656" i="38"/>
  <c r="H3660" i="38"/>
  <c r="H3664" i="38"/>
  <c r="H3668" i="38"/>
  <c r="H3672" i="38"/>
  <c r="H3676" i="38"/>
  <c r="H3680" i="38"/>
  <c r="H3684" i="38"/>
  <c r="H3688" i="38"/>
  <c r="H3694" i="38"/>
  <c r="H4344" i="38"/>
  <c r="H4348" i="38"/>
  <c r="H4356" i="38"/>
  <c r="H4360" i="38"/>
  <c r="H4364" i="38"/>
  <c r="H4368" i="38"/>
  <c r="H4372" i="38"/>
  <c r="H4376" i="38"/>
  <c r="H4380" i="38"/>
  <c r="H4384" i="38"/>
  <c r="H2040" i="38"/>
  <c r="H2048" i="38"/>
  <c r="H2064" i="38"/>
  <c r="H2068" i="38"/>
  <c r="H2072" i="38"/>
  <c r="H2076" i="38"/>
  <c r="H2092" i="38"/>
  <c r="H2096" i="38"/>
  <c r="H2104" i="38"/>
  <c r="H2120" i="38"/>
  <c r="H2124" i="38"/>
  <c r="H2132" i="38"/>
  <c r="H2148" i="38"/>
  <c r="H2152" i="38"/>
  <c r="H2156" i="38"/>
  <c r="H2160" i="38"/>
  <c r="H2164" i="38"/>
  <c r="H2168" i="38"/>
  <c r="H2172" i="38"/>
  <c r="H2176" i="38"/>
  <c r="H2180" i="38"/>
  <c r="H2184" i="38"/>
  <c r="H2188" i="38"/>
  <c r="H2192" i="38"/>
  <c r="H2196" i="38"/>
  <c r="H2200" i="38"/>
  <c r="H2204" i="38"/>
  <c r="H2208" i="38"/>
  <c r="H2212" i="38"/>
  <c r="H2216" i="38"/>
  <c r="H2220" i="38"/>
  <c r="H2224" i="38"/>
  <c r="H2228" i="38"/>
  <c r="H2232" i="38"/>
  <c r="H2236" i="38"/>
  <c r="H2240" i="38"/>
  <c r="H2244" i="38"/>
  <c r="H2248" i="38"/>
  <c r="G4440" i="38" a="1"/>
  <c r="G4440" i="38"/>
  <c r="H4440" i="38"/>
  <c r="H4442" i="38"/>
  <c r="H4445" i="38"/>
  <c r="H4448" i="38"/>
  <c r="H4452" i="38"/>
  <c r="H4456" i="38"/>
  <c r="H4462" i="38"/>
  <c r="H4466" i="38"/>
  <c r="H4469" i="38"/>
  <c r="H4473" i="38"/>
  <c r="H4480" i="38"/>
  <c r="H4482" i="38"/>
  <c r="H4486" i="38"/>
  <c r="H4490" i="38"/>
  <c r="H4494" i="38"/>
  <c r="H4498" i="38"/>
  <c r="H4502" i="38"/>
  <c r="H4506" i="38"/>
  <c r="H4510" i="38"/>
  <c r="H4514" i="38"/>
  <c r="H4518" i="38"/>
  <c r="H4522" i="38"/>
  <c r="H4524" i="38"/>
  <c r="H4528" i="38"/>
  <c r="H4532" i="38"/>
  <c r="H4536" i="38"/>
  <c r="H4540" i="38"/>
  <c r="H4544" i="38"/>
  <c r="H4548" i="38"/>
  <c r="H4552" i="38"/>
  <c r="H4556" i="38"/>
  <c r="H4560" i="38"/>
  <c r="H4564" i="38"/>
  <c r="H4568" i="38"/>
  <c r="H4572" i="38"/>
  <c r="H4576" i="38"/>
  <c r="H4583" i="38"/>
  <c r="H4587" i="38"/>
  <c r="H4591" i="38"/>
  <c r="H4595" i="38"/>
  <c r="H4599" i="38"/>
  <c r="H4603" i="38"/>
  <c r="H4607" i="38"/>
  <c r="H4611" i="38"/>
  <c r="H4615" i="38"/>
  <c r="H4619" i="38"/>
  <c r="H4623" i="38"/>
  <c r="H4627" i="38"/>
  <c r="H4631" i="38"/>
  <c r="H4635" i="38"/>
  <c r="H4639" i="38"/>
  <c r="H4643" i="38"/>
  <c r="H4647" i="38"/>
  <c r="H4651" i="38"/>
  <c r="H4655" i="38"/>
  <c r="H3928" i="38"/>
  <c r="H3933" i="38"/>
  <c r="H3935" i="38"/>
  <c r="H3939" i="38"/>
  <c r="H3944" i="38"/>
  <c r="H3952" i="38"/>
  <c r="H3953" i="38"/>
  <c r="H3956" i="38"/>
  <c r="H3957" i="38"/>
  <c r="H3961" i="38"/>
  <c r="H3966" i="38"/>
  <c r="H3970" i="38"/>
  <c r="H3974" i="38"/>
  <c r="H3978" i="38"/>
  <c r="H3982" i="38"/>
  <c r="H3986" i="38"/>
  <c r="H3990" i="38"/>
  <c r="H3994" i="38"/>
  <c r="H3998" i="38"/>
  <c r="H4002" i="38"/>
  <c r="H4006" i="38"/>
  <c r="H4010" i="38"/>
  <c r="H4014" i="38"/>
  <c r="H4018" i="38"/>
  <c r="H4022" i="38"/>
  <c r="H4026" i="38"/>
  <c r="H4030" i="38"/>
  <c r="H4034" i="38"/>
  <c r="H4038" i="38"/>
  <c r="H4042" i="38"/>
  <c r="H4046" i="38"/>
  <c r="H4050" i="38"/>
  <c r="H4054" i="38"/>
  <c r="H4061" i="38"/>
  <c r="H4065" i="38"/>
  <c r="H4069" i="38"/>
  <c r="H3698" i="38"/>
  <c r="H3703" i="38"/>
  <c r="H3707" i="38"/>
  <c r="H3711" i="38"/>
  <c r="H3715" i="38"/>
  <c r="H3722" i="38"/>
  <c r="H3726" i="38"/>
  <c r="H3733" i="38"/>
  <c r="H3737" i="38"/>
  <c r="H3741" i="38"/>
  <c r="H3745" i="38"/>
  <c r="H3749" i="38"/>
  <c r="H3752" i="38"/>
  <c r="H3756" i="38"/>
  <c r="H3760" i="38"/>
  <c r="H3764" i="38"/>
  <c r="H4201" i="38"/>
  <c r="H4203" i="38"/>
  <c r="H4207" i="38"/>
  <c r="H4211" i="38"/>
  <c r="H4220" i="38"/>
  <c r="H4224" i="38"/>
  <c r="H4228" i="38"/>
  <c r="H4235" i="38"/>
  <c r="H4239" i="38"/>
  <c r="H4247" i="38"/>
  <c r="H4259" i="38"/>
  <c r="H4267" i="38"/>
  <c r="H4269" i="38"/>
  <c r="H4277" i="38"/>
  <c r="H4285" i="38"/>
  <c r="H4289" i="38"/>
  <c r="H4293" i="38"/>
  <c r="H4296" i="38"/>
  <c r="H4313" i="38"/>
  <c r="H4321" i="38"/>
  <c r="H4325" i="38"/>
  <c r="H4328" i="38"/>
  <c r="H4332" i="38"/>
  <c r="H4336" i="38"/>
  <c r="H4339" i="38"/>
  <c r="H4343" i="38"/>
  <c r="H4347" i="38"/>
  <c r="H4351" i="38"/>
  <c r="H4355" i="38"/>
  <c r="H4359" i="38"/>
  <c r="H4363" i="38"/>
  <c r="H4367" i="38"/>
  <c r="H4371" i="38"/>
  <c r="H4375" i="38"/>
  <c r="H4379" i="38"/>
  <c r="H4383" i="38"/>
  <c r="H4444" i="38"/>
  <c r="H4447" i="38"/>
  <c r="H4451" i="38"/>
  <c r="H4455" i="38"/>
  <c r="H4459" i="38"/>
  <c r="H4461" i="38"/>
  <c r="H4465" i="38"/>
  <c r="H4472" i="38"/>
  <c r="H4476" i="38"/>
  <c r="H4479" i="38"/>
  <c r="H4485" i="38"/>
  <c r="H4489" i="38"/>
  <c r="H4493" i="38"/>
  <c r="H4497" i="38"/>
  <c r="H4501" i="38"/>
  <c r="H4505" i="38"/>
  <c r="H4509" i="38"/>
  <c r="H4513" i="38"/>
  <c r="H4517" i="38"/>
  <c r="H4521" i="38"/>
  <c r="H4527" i="38"/>
  <c r="H4531" i="38"/>
  <c r="H4535" i="38"/>
  <c r="H4539" i="38"/>
  <c r="H4543" i="38"/>
  <c r="H4547" i="38"/>
  <c r="H4551" i="38"/>
  <c r="H4555" i="38"/>
  <c r="H4559" i="38"/>
  <c r="H4563" i="38"/>
  <c r="H4567" i="38"/>
  <c r="H4571" i="38"/>
  <c r="H4575" i="38"/>
  <c r="H4579" i="38"/>
  <c r="H4582" i="38"/>
  <c r="H4586" i="38"/>
  <c r="H4590" i="38"/>
  <c r="H4594" i="38"/>
  <c r="H4598" i="38"/>
  <c r="H4602" i="38"/>
  <c r="H4606" i="38"/>
  <c r="H4610" i="38"/>
  <c r="H4614" i="38"/>
  <c r="H4618" i="38"/>
  <c r="H4622" i="38"/>
  <c r="H4626" i="38"/>
  <c r="H4630" i="38"/>
  <c r="H4634" i="38"/>
  <c r="H4638" i="38"/>
  <c r="H4642" i="38"/>
  <c r="H4646" i="38"/>
  <c r="H4650" i="38"/>
  <c r="H4654" i="38"/>
  <c r="H3774" i="38"/>
  <c r="H3794" i="38"/>
  <c r="H3829" i="38"/>
  <c r="H3869" i="38"/>
  <c r="H3897" i="38"/>
  <c r="H2871" i="38"/>
  <c r="H3790" i="38"/>
  <c r="H3860" i="38"/>
  <c r="H2830" i="38"/>
  <c r="H2834" i="38"/>
  <c r="H2838" i="38"/>
  <c r="H2842" i="38"/>
  <c r="H2846" i="38"/>
  <c r="H2850" i="38"/>
  <c r="H2854" i="38"/>
  <c r="H2858" i="38"/>
  <c r="H2862" i="38"/>
  <c r="H2866" i="38"/>
  <c r="H2870" i="38"/>
  <c r="H2874" i="38"/>
  <c r="H2878" i="38"/>
  <c r="H2881" i="38"/>
  <c r="H2885" i="38"/>
  <c r="H2889" i="38"/>
  <c r="H3782" i="38"/>
  <c r="H3802" i="38"/>
  <c r="H3817" i="38"/>
  <c r="H3845" i="38"/>
  <c r="H3852" i="38"/>
  <c r="H3881" i="38"/>
  <c r="H3905" i="38"/>
  <c r="H2831" i="38"/>
  <c r="H2859" i="38"/>
  <c r="H2863" i="38"/>
  <c r="H2879" i="38"/>
  <c r="H3778" i="38"/>
  <c r="H3798" i="38"/>
  <c r="H3813" i="38"/>
  <c r="H3833" i="38"/>
  <c r="H3841" i="38"/>
  <c r="H3856" i="38"/>
  <c r="H3873" i="38"/>
  <c r="H3885" i="38"/>
  <c r="H3893" i="38"/>
  <c r="H3912" i="38"/>
  <c r="G2828" i="38" a="1"/>
  <c r="G2828" i="38"/>
  <c r="H2828" i="38"/>
  <c r="H2843" i="38"/>
  <c r="H2867" i="38"/>
  <c r="H2882" i="38"/>
  <c r="H2892" i="38"/>
  <c r="H2904" i="38"/>
  <c r="H2909" i="38"/>
  <c r="H2921" i="38"/>
  <c r="H2924" i="38"/>
  <c r="H2928" i="38"/>
  <c r="H2940" i="38"/>
  <c r="H2944" i="38"/>
  <c r="H2948" i="38"/>
  <c r="H2956" i="38"/>
  <c r="H2960" i="38"/>
  <c r="H2964" i="38"/>
  <c r="H2976" i="38"/>
  <c r="H2980" i="38"/>
  <c r="H2984" i="38"/>
  <c r="H2994" i="38"/>
  <c r="H2998" i="38"/>
  <c r="H3002" i="38"/>
  <c r="H3010" i="38"/>
  <c r="H3013" i="38"/>
  <c r="H3017" i="38"/>
  <c r="H3021" i="38"/>
  <c r="H3025" i="38"/>
  <c r="H3029" i="38"/>
  <c r="H3032" i="38"/>
  <c r="H3036" i="38"/>
  <c r="H3040" i="38"/>
  <c r="H3044" i="38"/>
  <c r="H3048" i="38"/>
  <c r="H3052" i="38"/>
  <c r="H3056" i="38"/>
  <c r="H3060" i="38"/>
  <c r="H3064" i="38"/>
  <c r="H3068" i="38"/>
  <c r="H3072" i="38"/>
  <c r="H3076" i="38"/>
  <c r="H3080" i="38"/>
  <c r="H3786" i="38"/>
  <c r="H3806" i="38"/>
  <c r="H3821" i="38"/>
  <c r="H3837" i="38"/>
  <c r="H3864" i="38"/>
  <c r="H3889" i="38"/>
  <c r="H3901" i="38"/>
  <c r="H2839" i="38"/>
  <c r="H2851" i="38"/>
  <c r="H2875" i="38"/>
  <c r="H3784" i="38"/>
  <c r="H3809" i="38"/>
  <c r="H3825" i="38"/>
  <c r="H3877" i="38"/>
  <c r="H3908" i="38"/>
  <c r="H2835" i="38"/>
  <c r="H2847" i="38"/>
  <c r="H2855" i="38"/>
  <c r="H3136" i="38"/>
  <c r="H3140" i="38"/>
  <c r="H3143" i="38"/>
  <c r="H3147" i="38"/>
  <c r="H3151" i="38"/>
  <c r="H3155" i="38"/>
  <c r="H3159" i="38"/>
  <c r="H3163" i="38"/>
  <c r="H3167" i="38"/>
  <c r="H3171" i="38"/>
  <c r="H3175" i="38"/>
  <c r="H3180" i="38"/>
  <c r="H3184" i="38"/>
  <c r="H3188" i="38"/>
  <c r="H3192" i="38"/>
  <c r="H3196" i="38"/>
  <c r="H3200" i="38"/>
  <c r="H3204" i="38"/>
  <c r="H3208" i="38"/>
  <c r="H3212" i="38"/>
  <c r="H3216" i="38"/>
  <c r="H3220" i="38"/>
  <c r="H3224" i="38"/>
  <c r="H3228" i="38"/>
  <c r="H3232" i="38"/>
  <c r="H3236" i="38"/>
  <c r="H3240" i="38"/>
  <c r="H3244" i="38"/>
  <c r="H3248" i="38"/>
  <c r="H3252" i="38"/>
  <c r="H3256" i="38"/>
  <c r="H3260" i="38"/>
  <c r="H3264" i="38"/>
  <c r="H3267" i="38"/>
  <c r="H3271" i="38"/>
  <c r="H3275" i="38"/>
  <c r="H3279" i="38"/>
  <c r="H3283" i="38"/>
  <c r="H3287" i="38"/>
  <c r="H3291" i="38"/>
  <c r="H3295" i="38"/>
  <c r="H3299" i="38"/>
  <c r="H3303" i="38"/>
  <c r="H3307" i="38"/>
  <c r="H3311" i="38"/>
  <c r="H2895" i="38"/>
  <c r="H2899" i="38"/>
  <c r="H2903" i="38"/>
  <c r="H2908" i="38"/>
  <c r="H2912" i="38"/>
  <c r="H2920" i="38"/>
  <c r="H2927" i="38"/>
  <c r="H2939" i="38"/>
  <c r="H2943" i="38"/>
  <c r="H2955" i="38"/>
  <c r="H2959" i="38"/>
  <c r="H2963" i="38"/>
  <c r="H2975" i="38"/>
  <c r="H2979" i="38"/>
  <c r="H2983" i="38"/>
  <c r="H2987" i="38"/>
  <c r="H2991" i="38"/>
  <c r="H2992" i="38"/>
  <c r="H2993" i="38"/>
  <c r="H2997" i="38"/>
  <c r="H3009" i="38"/>
  <c r="H3012" i="38"/>
  <c r="H3016" i="38"/>
  <c r="H3020" i="38"/>
  <c r="H3024" i="38"/>
  <c r="H3028" i="38"/>
  <c r="H3031" i="38"/>
  <c r="H3035" i="38"/>
  <c r="H3039" i="38"/>
  <c r="H3043" i="38"/>
  <c r="H3047" i="38"/>
  <c r="H3051" i="38"/>
  <c r="H3055" i="38"/>
  <c r="H3059" i="38"/>
  <c r="H3063" i="38"/>
  <c r="H3067" i="38"/>
  <c r="H3071" i="38"/>
  <c r="H3075" i="38"/>
  <c r="H3079" i="38"/>
  <c r="H2729" i="38"/>
  <c r="H2733" i="38"/>
  <c r="H2737" i="38"/>
  <c r="H2742" i="38"/>
  <c r="H2746" i="38"/>
  <c r="H2747" i="38"/>
  <c r="H2751" i="38"/>
  <c r="H2755" i="38"/>
  <c r="H2759" i="38"/>
  <c r="H2763" i="38"/>
  <c r="H2767" i="38"/>
  <c r="H2771" i="38"/>
  <c r="H2775" i="38"/>
  <c r="H2779" i="38"/>
  <c r="H2783" i="38"/>
  <c r="H2787" i="38"/>
  <c r="H2791" i="38"/>
  <c r="H2795" i="38"/>
  <c r="H2799" i="38"/>
  <c r="H2803" i="38"/>
  <c r="H2807" i="38"/>
  <c r="H2811" i="38"/>
  <c r="H2815" i="38"/>
  <c r="H2819" i="38"/>
  <c r="H2823" i="38"/>
  <c r="H2832" i="38"/>
  <c r="H2836" i="38"/>
  <c r="H2840" i="38"/>
  <c r="H2844" i="38"/>
  <c r="H2848" i="38"/>
  <c r="H2852" i="38"/>
  <c r="H2856" i="38"/>
  <c r="H2860" i="38"/>
  <c r="H2864" i="38"/>
  <c r="H2868" i="38"/>
  <c r="H2872" i="38"/>
  <c r="H2876" i="38"/>
  <c r="H2883" i="38"/>
  <c r="H2887" i="38"/>
  <c r="H3128" i="38"/>
  <c r="H3131" i="38"/>
  <c r="H3135" i="38"/>
  <c r="H3139" i="38"/>
  <c r="H3142" i="38"/>
  <c r="H3146" i="38"/>
  <c r="H3150" i="38"/>
  <c r="H3154" i="38"/>
  <c r="H3158" i="38"/>
  <c r="H3162" i="38"/>
  <c r="H3166" i="38"/>
  <c r="H3170" i="38"/>
  <c r="H3179" i="38"/>
  <c r="H3183" i="38"/>
  <c r="H3187" i="38"/>
  <c r="H3191" i="38"/>
  <c r="H3195" i="38"/>
  <c r="H3199" i="38"/>
  <c r="H3203" i="38"/>
  <c r="H2894" i="38"/>
  <c r="H2902" i="38"/>
  <c r="H2907" i="38"/>
  <c r="H2919" i="38"/>
  <c r="H2923" i="38"/>
  <c r="H2926" i="38"/>
  <c r="H2930" i="38"/>
  <c r="H2938" i="38"/>
  <c r="H2942" i="38"/>
  <c r="H2946" i="38"/>
  <c r="H2958" i="38"/>
  <c r="H2962" i="38"/>
  <c r="H2966" i="38"/>
  <c r="H2974" i="38"/>
  <c r="H2978" i="38"/>
  <c r="H2982" i="38"/>
  <c r="H2996" i="38"/>
  <c r="H3000" i="38"/>
  <c r="H3011" i="38"/>
  <c r="H3015" i="38"/>
  <c r="H3019" i="38"/>
  <c r="H3023" i="38"/>
  <c r="H3027" i="38"/>
  <c r="H3034" i="38"/>
  <c r="H3038" i="38"/>
  <c r="H3042" i="38"/>
  <c r="H3046" i="38"/>
  <c r="H3050" i="38"/>
  <c r="H3054" i="38"/>
  <c r="H3058" i="38"/>
  <c r="H3062" i="38"/>
  <c r="H3066" i="38"/>
  <c r="H3070" i="38"/>
  <c r="H3074" i="38"/>
  <c r="H3078" i="38"/>
  <c r="G2728" i="38" a="1"/>
  <c r="G2728" i="38"/>
  <c r="H2728" i="38"/>
  <c r="H2732" i="38"/>
  <c r="H2736" i="38"/>
  <c r="H2741" i="38"/>
  <c r="H2745" i="38"/>
  <c r="H2750" i="38"/>
  <c r="H2754" i="38"/>
  <c r="H2758" i="38"/>
  <c r="H2762" i="38"/>
  <c r="H2766" i="38"/>
  <c r="H2770" i="38"/>
  <c r="H2774" i="38"/>
  <c r="H2778" i="38"/>
  <c r="H2782" i="38"/>
  <c r="H2786" i="38"/>
  <c r="H2790" i="38"/>
  <c r="H2794" i="38"/>
  <c r="H2798" i="38"/>
  <c r="H2802" i="38"/>
  <c r="H2806" i="38"/>
  <c r="H2810" i="38"/>
  <c r="H2814" i="38"/>
  <c r="H2818" i="38"/>
  <c r="H2822" i="38"/>
  <c r="H2826" i="38"/>
  <c r="H2886" i="38"/>
  <c r="G3127" i="38" a="1"/>
  <c r="G3127" i="38"/>
  <c r="H3127" i="38"/>
  <c r="H3129" i="38"/>
  <c r="H3132" i="38"/>
  <c r="H3134" i="38"/>
  <c r="H3138" i="38"/>
  <c r="H3141" i="38"/>
  <c r="H3145" i="38"/>
  <c r="H3149" i="38"/>
  <c r="H3153" i="38"/>
  <c r="H3157" i="38"/>
  <c r="H3161" i="38"/>
  <c r="H3165" i="38"/>
  <c r="H3169" i="38"/>
  <c r="H3173" i="38"/>
  <c r="H3174" i="38"/>
  <c r="H3177" i="38"/>
  <c r="H3178" i="38"/>
  <c r="H3182" i="38"/>
  <c r="H3186" i="38"/>
  <c r="H3190" i="38"/>
  <c r="H3194" i="38"/>
  <c r="H3198" i="38"/>
  <c r="H3202" i="38"/>
  <c r="H3206" i="38"/>
  <c r="H3210" i="38"/>
  <c r="H3214" i="38"/>
  <c r="H3218" i="38"/>
  <c r="H3222" i="38"/>
  <c r="H3226" i="38"/>
  <c r="H3230" i="38"/>
  <c r="H3234" i="38"/>
  <c r="H3238" i="38"/>
  <c r="H3242" i="38"/>
  <c r="H3246" i="38"/>
  <c r="H3250" i="38"/>
  <c r="H3254" i="38"/>
  <c r="H3258" i="38"/>
  <c r="H3262" i="38"/>
  <c r="H3266" i="38"/>
  <c r="H3269" i="38"/>
  <c r="H3273" i="38"/>
  <c r="H3277" i="38"/>
  <c r="H3281" i="38"/>
  <c r="H3285" i="38"/>
  <c r="H3289" i="38"/>
  <c r="H3293" i="38"/>
  <c r="H3297" i="38"/>
  <c r="H3301" i="38"/>
  <c r="H3305" i="38"/>
  <c r="H3309" i="38"/>
  <c r="H3313" i="38"/>
  <c r="H2731" i="38"/>
  <c r="H2735" i="38"/>
  <c r="H2738" i="38"/>
  <c r="H2740" i="38"/>
  <c r="H2744" i="38"/>
  <c r="H2749" i="38"/>
  <c r="H2753" i="38"/>
  <c r="H2757" i="38"/>
  <c r="H2761" i="38"/>
  <c r="H2765" i="38"/>
  <c r="H2769" i="38"/>
  <c r="H2773" i="38"/>
  <c r="H2777" i="38"/>
  <c r="H2781" i="38"/>
  <c r="H2785" i="38"/>
  <c r="H2789" i="38"/>
  <c r="H2793" i="38"/>
  <c r="H2797" i="38"/>
  <c r="H2801" i="38"/>
  <c r="H2805" i="38"/>
  <c r="H2809" i="38"/>
  <c r="H2813" i="38"/>
  <c r="H2817" i="38"/>
  <c r="H2821" i="38"/>
  <c r="H2825" i="38"/>
  <c r="H3130" i="38"/>
  <c r="H3133" i="38"/>
  <c r="H3137" i="38"/>
  <c r="H3144" i="38"/>
  <c r="H3148" i="38"/>
  <c r="H3152" i="38"/>
  <c r="H3156" i="38"/>
  <c r="H3160" i="38"/>
  <c r="H3164" i="38"/>
  <c r="H3168" i="38"/>
  <c r="H3172" i="38"/>
  <c r="H3176" i="38"/>
  <c r="H3181" i="38"/>
  <c r="H3185" i="38"/>
  <c r="H3189" i="38"/>
  <c r="H3193" i="38"/>
  <c r="H3197" i="38"/>
  <c r="H3201" i="38"/>
  <c r="H3205" i="38"/>
  <c r="H3209" i="38"/>
  <c r="H3213" i="38"/>
  <c r="H3217" i="38"/>
  <c r="H3221" i="38"/>
  <c r="H3225" i="38"/>
  <c r="H3229" i="38"/>
  <c r="H3233" i="38"/>
  <c r="H3237" i="38"/>
  <c r="H3241" i="38"/>
  <c r="H3245" i="38"/>
  <c r="H3249" i="38"/>
  <c r="H3253" i="38"/>
  <c r="H3257" i="38"/>
  <c r="H3261" i="38"/>
  <c r="H3265" i="38"/>
  <c r="H3268" i="38"/>
  <c r="H3272" i="38"/>
  <c r="H3276" i="38"/>
  <c r="H3280" i="38"/>
  <c r="H3284" i="38"/>
  <c r="H3288" i="38"/>
  <c r="H3292" i="38"/>
  <c r="H3296" i="38"/>
  <c r="H3300" i="38"/>
  <c r="H3304" i="38"/>
  <c r="H3308" i="38"/>
  <c r="H3312" i="38"/>
  <c r="H2730" i="38"/>
  <c r="H2734" i="38"/>
  <c r="H2739" i="38"/>
  <c r="H2743" i="38"/>
  <c r="H2748" i="38"/>
  <c r="H2752" i="38"/>
  <c r="H2756" i="38"/>
  <c r="H2760" i="38"/>
  <c r="H2764" i="38"/>
  <c r="H2768" i="38"/>
  <c r="H2772" i="38"/>
  <c r="H2776" i="38"/>
  <c r="H2780" i="38"/>
  <c r="H2784" i="38"/>
  <c r="H2788" i="38"/>
  <c r="H2792" i="38"/>
  <c r="H2796" i="38"/>
  <c r="H2800" i="38"/>
  <c r="H2804" i="38"/>
  <c r="H2808" i="38"/>
  <c r="H2812" i="38"/>
  <c r="H2816" i="38"/>
  <c r="H2820" i="38"/>
  <c r="H2824" i="38"/>
  <c r="H2829" i="38"/>
  <c r="H2833" i="38"/>
  <c r="H2837" i="38"/>
  <c r="H2841" i="38"/>
  <c r="H2845" i="38"/>
  <c r="H2849" i="38"/>
  <c r="H2853" i="38"/>
  <c r="H2857" i="38"/>
  <c r="H2861" i="38"/>
  <c r="H2865" i="38"/>
  <c r="H2869" i="38"/>
  <c r="H2873" i="38"/>
  <c r="H2877" i="38"/>
  <c r="H2880" i="38"/>
  <c r="H2884" i="38"/>
  <c r="H2888" i="38"/>
  <c r="G3767" i="38" a="1"/>
  <c r="G3767" i="38"/>
  <c r="H3767" i="38"/>
  <c r="H3768" i="38"/>
  <c r="H3771" i="38"/>
  <c r="H3775" i="38"/>
  <c r="H3779" i="38"/>
  <c r="H3783" i="38"/>
  <c r="H3787" i="38"/>
  <c r="H3791" i="38"/>
  <c r="H3795" i="38"/>
  <c r="H3770" i="38"/>
  <c r="H3773" i="38"/>
  <c r="H3777" i="38"/>
  <c r="H3781" i="38"/>
  <c r="H3785" i="38"/>
  <c r="H3789" i="38"/>
  <c r="H3793" i="38"/>
  <c r="H3797" i="38"/>
  <c r="H3801" i="38"/>
  <c r="H3805" i="38"/>
  <c r="H3808" i="38"/>
  <c r="H3812" i="38"/>
  <c r="H3816" i="38"/>
  <c r="H3820" i="38"/>
  <c r="H3824" i="38"/>
  <c r="H3828" i="38"/>
  <c r="H3832" i="38"/>
  <c r="H3836" i="38"/>
  <c r="H3840" i="38"/>
  <c r="H3844" i="38"/>
  <c r="H3846" i="38"/>
  <c r="H3847" i="38"/>
  <c r="H3851" i="38"/>
  <c r="H3855" i="38"/>
  <c r="H3859" i="38"/>
  <c r="H3863" i="38"/>
  <c r="H3867" i="38"/>
  <c r="H3868" i="38"/>
  <c r="H3872" i="38"/>
  <c r="H3876" i="38"/>
  <c r="H3880" i="38"/>
  <c r="H3884" i="38"/>
  <c r="H3888" i="38"/>
  <c r="H3892" i="38"/>
  <c r="H3896" i="38"/>
  <c r="H3900" i="38"/>
  <c r="H3904" i="38"/>
  <c r="H3907" i="38"/>
  <c r="H3911" i="38"/>
  <c r="H3915" i="38"/>
  <c r="H3769" i="38"/>
  <c r="H3772" i="38"/>
  <c r="H3776" i="38"/>
  <c r="H3780" i="38"/>
  <c r="H3788" i="38"/>
  <c r="H3792" i="38"/>
  <c r="H3796" i="38"/>
  <c r="H3800" i="38"/>
  <c r="H3804" i="38"/>
  <c r="H3807" i="38"/>
  <c r="H3811" i="38"/>
  <c r="H3815" i="38"/>
  <c r="H3819" i="38"/>
  <c r="H3823" i="38"/>
  <c r="H3827" i="38"/>
  <c r="H3831" i="38"/>
  <c r="H3835" i="38"/>
  <c r="H3839" i="38"/>
  <c r="H3843" i="38"/>
  <c r="H3854" i="38"/>
  <c r="H3858" i="38"/>
  <c r="H3862" i="38"/>
  <c r="H3866" i="38"/>
  <c r="H3871" i="38"/>
  <c r="H3875" i="38"/>
  <c r="H3879" i="38"/>
  <c r="H3883" i="38"/>
  <c r="H3887" i="38"/>
  <c r="H3891" i="38"/>
  <c r="H3895" i="38"/>
  <c r="H3899" i="38"/>
  <c r="H3903" i="38"/>
  <c r="H3910" i="38"/>
  <c r="H3914" i="38"/>
  <c r="H3799" i="38"/>
  <c r="H3803" i="38"/>
  <c r="H3810" i="38"/>
  <c r="H3814" i="38"/>
  <c r="H3818" i="38"/>
  <c r="H3822" i="38"/>
  <c r="H3826" i="38"/>
  <c r="H3830" i="38"/>
  <c r="H3834" i="38"/>
  <c r="H3838" i="38"/>
  <c r="H3842" i="38"/>
  <c r="H3848" i="38"/>
  <c r="H3849" i="38"/>
  <c r="H3850" i="38"/>
  <c r="H3853" i="38"/>
  <c r="H3857" i="38"/>
  <c r="H3861" i="38"/>
  <c r="H3865" i="38"/>
  <c r="H3870" i="38"/>
  <c r="H3874" i="38"/>
  <c r="H3878" i="38"/>
  <c r="H3882" i="38"/>
  <c r="H3886" i="38"/>
  <c r="H3890" i="38"/>
  <c r="H3894" i="38"/>
  <c r="H3898" i="38"/>
  <c r="H3902" i="38"/>
  <c r="H3906" i="38"/>
  <c r="H3909" i="38"/>
  <c r="H3913" i="38"/>
  <c r="H2342" i="38"/>
  <c r="H2038" i="38"/>
  <c r="H2054" i="38"/>
  <c r="H2062" i="38"/>
  <c r="H2082" i="38"/>
  <c r="H2110" i="38"/>
  <c r="H2118" i="38"/>
  <c r="H2134" i="38"/>
  <c r="H2158" i="38"/>
  <c r="H2166" i="38"/>
  <c r="H2178" i="38"/>
  <c r="H2186" i="38"/>
  <c r="H2194" i="38"/>
  <c r="H2206" i="38"/>
  <c r="H2214" i="38"/>
  <c r="H2222" i="38"/>
  <c r="H2226" i="38"/>
  <c r="H2230" i="38"/>
  <c r="H2234" i="38"/>
  <c r="H2238" i="38"/>
  <c r="H2246" i="38"/>
  <c r="H2034" i="38"/>
  <c r="H2042" i="38"/>
  <c r="H2050" i="38"/>
  <c r="H2078" i="38"/>
  <c r="H2106" i="38"/>
  <c r="H2138" i="38"/>
  <c r="H2146" i="38"/>
  <c r="H2162" i="38"/>
  <c r="H2170" i="38"/>
  <c r="H2174" i="38"/>
  <c r="H2182" i="38"/>
  <c r="H2190" i="38"/>
  <c r="H2198" i="38"/>
  <c r="H2202" i="38"/>
  <c r="H2210" i="38"/>
  <c r="H2218" i="38"/>
  <c r="H2242" i="38"/>
  <c r="H2090" i="38"/>
  <c r="H2369" i="38"/>
  <c r="H2381" i="38"/>
  <c r="H2405" i="38"/>
  <c r="G2031" i="38" a="1"/>
  <c r="G2031" i="38"/>
  <c r="H2031" i="38"/>
  <c r="H2041" i="38"/>
  <c r="H2053" i="38"/>
  <c r="H2113" i="38"/>
  <c r="H2121" i="38"/>
  <c r="H2129" i="38"/>
  <c r="H2161" i="38"/>
  <c r="H2165" i="38"/>
  <c r="H2173" i="38"/>
  <c r="H2177" i="38"/>
  <c r="H2181" i="38"/>
  <c r="H2185" i="38"/>
  <c r="H2189" i="38"/>
  <c r="H2193" i="38"/>
  <c r="H2197" i="38"/>
  <c r="H2201" i="38"/>
  <c r="H2205" i="38"/>
  <c r="H2213" i="38"/>
  <c r="H2217" i="38"/>
  <c r="H2221" i="38"/>
  <c r="H2225" i="38"/>
  <c r="H2229" i="38"/>
  <c r="H2233" i="38"/>
  <c r="H2237" i="38"/>
  <c r="H2241" i="38"/>
  <c r="H2245" i="38"/>
  <c r="H2249" i="38"/>
  <c r="H2037" i="38"/>
  <c r="H2049" i="38"/>
  <c r="H2057" i="38"/>
  <c r="H2065" i="38"/>
  <c r="H2093" i="38"/>
  <c r="H2117" i="38"/>
  <c r="H2133" i="38"/>
  <c r="H2149" i="38"/>
  <c r="H2157" i="38"/>
  <c r="H2169" i="38"/>
  <c r="H2209" i="38"/>
  <c r="H2043" i="38"/>
  <c r="H2051" i="38"/>
  <c r="H2075" i="38"/>
  <c r="H2079" i="38"/>
  <c r="H2107" i="38"/>
  <c r="H2115" i="38"/>
  <c r="H2135" i="38"/>
  <c r="H2155" i="38"/>
  <c r="H2159" i="38"/>
  <c r="H2163" i="38"/>
  <c r="H2167" i="38"/>
  <c r="H2171" i="38"/>
  <c r="H2175" i="38"/>
  <c r="H2179" i="38"/>
  <c r="H2183" i="38"/>
  <c r="H2187" i="38"/>
  <c r="H2191" i="38"/>
  <c r="H2195" i="38"/>
  <c r="H2199" i="38"/>
  <c r="H2203" i="38"/>
  <c r="H2207" i="38"/>
  <c r="H2211" i="38"/>
  <c r="H2215" i="38"/>
  <c r="H2219" i="38"/>
  <c r="H2223" i="38"/>
  <c r="H2227" i="38"/>
  <c r="H2231" i="38"/>
  <c r="H2235" i="38"/>
  <c r="H2239" i="38"/>
  <c r="H2243" i="38"/>
  <c r="H2247" i="38"/>
  <c r="R52" i="11"/>
  <c r="P52" i="11"/>
  <c r="N52" i="11"/>
  <c r="L52" i="11"/>
  <c r="J52" i="11"/>
  <c r="H52" i="11"/>
  <c r="F52" i="11"/>
  <c r="G1809" i="38" a="1"/>
  <c r="G1809" i="38"/>
  <c r="V51" i="11"/>
  <c r="R51" i="11"/>
  <c r="P51" i="11"/>
  <c r="N51" i="11"/>
  <c r="L51" i="11"/>
  <c r="J51" i="11"/>
  <c r="H51" i="11"/>
  <c r="F51" i="11"/>
  <c r="G1808" i="38" a="1"/>
  <c r="G1808" i="38"/>
  <c r="V50" i="11"/>
  <c r="R50" i="11"/>
  <c r="P50" i="11"/>
  <c r="N50" i="11"/>
  <c r="L50" i="11"/>
  <c r="J50" i="11"/>
  <c r="H50" i="11"/>
  <c r="F50" i="11"/>
  <c r="G1807" i="38" a="1"/>
  <c r="G1807" i="38"/>
  <c r="V49" i="11"/>
  <c r="R49" i="11"/>
  <c r="P49" i="11"/>
  <c r="N49" i="11"/>
  <c r="L49" i="11"/>
  <c r="J49" i="11"/>
  <c r="H49" i="11"/>
  <c r="F49" i="11"/>
  <c r="G1806" i="38" a="1"/>
  <c r="G1806" i="38"/>
  <c r="V48" i="11"/>
  <c r="R48" i="11"/>
  <c r="P48" i="11"/>
  <c r="N48" i="11"/>
  <c r="L48" i="11"/>
  <c r="J48" i="11"/>
  <c r="H48" i="11"/>
  <c r="F48" i="11"/>
  <c r="V47" i="11"/>
  <c r="R47" i="11"/>
  <c r="P47" i="11"/>
  <c r="N47" i="11"/>
  <c r="L47" i="11"/>
  <c r="J47" i="11"/>
  <c r="H47" i="11"/>
  <c r="F47" i="11"/>
  <c r="G1804" i="38" a="1"/>
  <c r="G1804" i="38"/>
  <c r="V46" i="11"/>
  <c r="R46" i="11"/>
  <c r="P46" i="11"/>
  <c r="N46" i="11"/>
  <c r="L46" i="11"/>
  <c r="J46" i="11"/>
  <c r="H46" i="11"/>
  <c r="F46" i="11"/>
  <c r="G1803" i="38" a="1"/>
  <c r="G1803" i="38"/>
  <c r="V45" i="11"/>
  <c r="R45" i="11"/>
  <c r="P45" i="11"/>
  <c r="N45" i="11"/>
  <c r="L45" i="11"/>
  <c r="J45" i="11"/>
  <c r="H45" i="11"/>
  <c r="F45" i="11"/>
  <c r="G1802" i="38" a="1"/>
  <c r="G1802" i="38"/>
  <c r="V44" i="11"/>
  <c r="R44" i="11"/>
  <c r="P44" i="11"/>
  <c r="N44" i="11"/>
  <c r="L44" i="11"/>
  <c r="J44" i="11"/>
  <c r="H44" i="11"/>
  <c r="F44" i="11"/>
  <c r="G1801" i="38" a="1"/>
  <c r="G1801" i="38"/>
  <c r="V43" i="11"/>
  <c r="R43" i="11"/>
  <c r="P43" i="11"/>
  <c r="N43" i="11"/>
  <c r="L43" i="11"/>
  <c r="J43" i="11"/>
  <c r="H43" i="11"/>
  <c r="F43" i="11"/>
  <c r="G1800" i="38" a="1"/>
  <c r="G1800" i="38"/>
  <c r="V42" i="11"/>
  <c r="R42" i="11"/>
  <c r="P42" i="11"/>
  <c r="N42" i="11"/>
  <c r="L42" i="11"/>
  <c r="J42" i="11"/>
  <c r="H42" i="11"/>
  <c r="F42" i="11"/>
  <c r="V41" i="11"/>
  <c r="R41" i="11"/>
  <c r="P41" i="11"/>
  <c r="N41" i="11"/>
  <c r="L41" i="11"/>
  <c r="J41" i="11"/>
  <c r="H41" i="11"/>
  <c r="F41" i="11"/>
  <c r="V40" i="11"/>
  <c r="R40" i="11"/>
  <c r="P40" i="11"/>
  <c r="N40" i="11"/>
  <c r="L40" i="11"/>
  <c r="J40" i="11"/>
  <c r="H40" i="11"/>
  <c r="F40" i="11"/>
  <c r="G1797" i="38" a="1"/>
  <c r="G1797" i="38"/>
  <c r="V39" i="11"/>
  <c r="R39" i="11"/>
  <c r="P39" i="11"/>
  <c r="N39" i="11"/>
  <c r="L39" i="11"/>
  <c r="J39" i="11"/>
  <c r="H39" i="11"/>
  <c r="F39" i="11"/>
  <c r="G1796" i="38" a="1"/>
  <c r="G1796" i="38"/>
  <c r="V38" i="11"/>
  <c r="R38" i="11"/>
  <c r="P38" i="11"/>
  <c r="N38" i="11"/>
  <c r="L38" i="11"/>
  <c r="J38" i="11"/>
  <c r="H38" i="11"/>
  <c r="F38" i="11"/>
  <c r="G1795" i="38" a="1"/>
  <c r="G1795" i="38"/>
  <c r="V37" i="11"/>
  <c r="R37" i="11"/>
  <c r="P37" i="11"/>
  <c r="N37" i="11"/>
  <c r="L37" i="11"/>
  <c r="J37" i="11"/>
  <c r="H37" i="11"/>
  <c r="F37" i="11"/>
  <c r="G1794" i="38" a="1"/>
  <c r="G1794" i="38"/>
  <c r="V36" i="11"/>
  <c r="R36" i="11"/>
  <c r="P36" i="11"/>
  <c r="N36" i="11"/>
  <c r="L36" i="11"/>
  <c r="J36" i="11"/>
  <c r="H36" i="11"/>
  <c r="F36" i="11"/>
  <c r="G1793" i="38" a="1"/>
  <c r="G1793" i="38"/>
  <c r="V35" i="11"/>
  <c r="R35" i="11"/>
  <c r="P35" i="11"/>
  <c r="N35" i="11"/>
  <c r="L35" i="11"/>
  <c r="J35" i="11"/>
  <c r="H35" i="11"/>
  <c r="F35" i="11"/>
  <c r="V34" i="11"/>
  <c r="R34" i="11"/>
  <c r="P34" i="11"/>
  <c r="N34" i="11"/>
  <c r="L34" i="11"/>
  <c r="J34" i="11"/>
  <c r="H34" i="11"/>
  <c r="F34" i="11"/>
  <c r="V33" i="11"/>
  <c r="R33" i="11"/>
  <c r="P33" i="11"/>
  <c r="N33" i="11"/>
  <c r="L33" i="11"/>
  <c r="J33" i="11"/>
  <c r="H33" i="11"/>
  <c r="F33" i="11"/>
  <c r="G1790" i="38" a="1"/>
  <c r="G1790" i="38"/>
  <c r="V32" i="11"/>
  <c r="R32" i="11"/>
  <c r="P32" i="11"/>
  <c r="N32" i="11"/>
  <c r="L32" i="11"/>
  <c r="J32" i="11"/>
  <c r="H32" i="11"/>
  <c r="F32" i="11"/>
  <c r="G1789" i="38" a="1"/>
  <c r="G1789" i="38"/>
  <c r="V31" i="11"/>
  <c r="R31" i="11"/>
  <c r="P31" i="11"/>
  <c r="N31" i="11"/>
  <c r="L31" i="11"/>
  <c r="J31" i="11"/>
  <c r="H31" i="11"/>
  <c r="F31" i="11"/>
  <c r="G1788" i="38" a="1"/>
  <c r="G1788" i="38"/>
  <c r="V30" i="11"/>
  <c r="R30" i="11"/>
  <c r="P30" i="11"/>
  <c r="N30" i="11"/>
  <c r="L30" i="11"/>
  <c r="J30" i="11"/>
  <c r="H30" i="11"/>
  <c r="F30" i="11"/>
  <c r="G1787" i="38" a="1"/>
  <c r="G1787" i="38"/>
  <c r="V29" i="11"/>
  <c r="R29" i="11"/>
  <c r="P29" i="11"/>
  <c r="N29" i="11"/>
  <c r="L29" i="11"/>
  <c r="J29" i="11"/>
  <c r="H29" i="11"/>
  <c r="F29" i="11"/>
  <c r="G1786" i="38" a="1"/>
  <c r="G1786" i="38"/>
  <c r="V28" i="11"/>
  <c r="R28" i="11"/>
  <c r="P28" i="11"/>
  <c r="N28" i="11"/>
  <c r="L28" i="11"/>
  <c r="J28" i="11"/>
  <c r="H28" i="11"/>
  <c r="F28" i="11"/>
  <c r="V27" i="11"/>
  <c r="R27" i="11"/>
  <c r="P27" i="11"/>
  <c r="N27" i="11"/>
  <c r="L27" i="11"/>
  <c r="J27" i="11"/>
  <c r="H27" i="11"/>
  <c r="F27" i="11"/>
  <c r="V26" i="11"/>
  <c r="R26" i="11"/>
  <c r="P26" i="11"/>
  <c r="N26" i="11"/>
  <c r="L26" i="11"/>
  <c r="J26" i="11"/>
  <c r="H26" i="11"/>
  <c r="F26" i="11"/>
  <c r="G1783" i="38" a="1"/>
  <c r="G1783" i="38"/>
  <c r="V25" i="11"/>
  <c r="R25" i="11"/>
  <c r="P25" i="11"/>
  <c r="N25" i="11"/>
  <c r="L25" i="11"/>
  <c r="J25" i="11"/>
  <c r="H25" i="11"/>
  <c r="F25" i="11"/>
  <c r="G1782" i="38" a="1"/>
  <c r="G1782" i="38"/>
  <c r="V24" i="11"/>
  <c r="R24" i="11"/>
  <c r="P24" i="11"/>
  <c r="N24" i="11"/>
  <c r="L24" i="11"/>
  <c r="J24" i="11"/>
  <c r="H24" i="11"/>
  <c r="F24" i="11"/>
  <c r="G1781" i="38" a="1"/>
  <c r="G1781" i="38"/>
  <c r="V23" i="11"/>
  <c r="R23" i="11"/>
  <c r="P23" i="11"/>
  <c r="N23" i="11"/>
  <c r="L23" i="11"/>
  <c r="J23" i="11"/>
  <c r="H23" i="11"/>
  <c r="F23" i="11"/>
  <c r="G1780" i="38" a="1"/>
  <c r="G1780" i="38"/>
  <c r="V22" i="11"/>
  <c r="R22" i="11"/>
  <c r="P22" i="11"/>
  <c r="N22" i="11"/>
  <c r="L22" i="11"/>
  <c r="J22" i="11"/>
  <c r="H22" i="11"/>
  <c r="F22" i="11"/>
  <c r="G1779" i="38" a="1"/>
  <c r="G1779" i="38"/>
  <c r="V21" i="11"/>
  <c r="R21" i="11"/>
  <c r="P21" i="11"/>
  <c r="N21" i="11"/>
  <c r="L21" i="11"/>
  <c r="J21" i="11"/>
  <c r="H21" i="11"/>
  <c r="F21" i="11"/>
  <c r="V20" i="11"/>
  <c r="R20" i="11"/>
  <c r="P20" i="11"/>
  <c r="N20" i="11"/>
  <c r="L20" i="11"/>
  <c r="J20" i="11"/>
  <c r="H20" i="11"/>
  <c r="H1779" i="38"/>
  <c r="V19" i="11"/>
  <c r="R19" i="11"/>
  <c r="P19" i="11"/>
  <c r="N19" i="11"/>
  <c r="L19" i="11"/>
  <c r="J19" i="11"/>
  <c r="H19" i="11"/>
  <c r="F19" i="11"/>
  <c r="G1776" i="38" a="1"/>
  <c r="G1776" i="38"/>
  <c r="V18" i="11"/>
  <c r="R18" i="11"/>
  <c r="P18" i="11"/>
  <c r="N18" i="11"/>
  <c r="L18" i="11"/>
  <c r="J18" i="11"/>
  <c r="H18" i="11"/>
  <c r="H1777" i="38"/>
  <c r="V17" i="11"/>
  <c r="R17" i="11"/>
  <c r="P17" i="11"/>
  <c r="N17" i="11"/>
  <c r="L17" i="11"/>
  <c r="J17" i="11"/>
  <c r="H17" i="11"/>
  <c r="F17" i="11"/>
  <c r="G1774" i="38" a="1"/>
  <c r="G1774" i="38"/>
  <c r="V16" i="11"/>
  <c r="R16" i="11"/>
  <c r="P16" i="11"/>
  <c r="N16" i="11"/>
  <c r="L16" i="11"/>
  <c r="J16" i="11"/>
  <c r="H16" i="11"/>
  <c r="F16" i="11"/>
  <c r="G1773" i="38" a="1"/>
  <c r="G1773" i="38"/>
  <c r="V15" i="11"/>
  <c r="R15" i="11"/>
  <c r="P15" i="11"/>
  <c r="N15" i="11"/>
  <c r="L15" i="11"/>
  <c r="J15" i="11"/>
  <c r="H15" i="11"/>
  <c r="F15" i="11"/>
  <c r="G1772" i="38" a="1"/>
  <c r="G1772" i="38"/>
  <c r="V14" i="11"/>
  <c r="R14" i="11"/>
  <c r="P14" i="11"/>
  <c r="N14" i="11"/>
  <c r="L14" i="11"/>
  <c r="J14" i="11"/>
  <c r="H14" i="11"/>
  <c r="F14" i="11"/>
  <c r="G1771" i="38" a="1"/>
  <c r="G1771" i="38"/>
  <c r="V13" i="11"/>
  <c r="R13" i="11"/>
  <c r="P13" i="11"/>
  <c r="N13" i="11"/>
  <c r="L13" i="11"/>
  <c r="J13" i="11"/>
  <c r="H13" i="11"/>
  <c r="F13" i="11"/>
  <c r="G1770" i="38" a="1"/>
  <c r="G1770" i="38"/>
  <c r="V12" i="11"/>
  <c r="T12" i="11"/>
  <c r="R12" i="11"/>
  <c r="P12" i="11"/>
  <c r="N12" i="11"/>
  <c r="L12" i="11"/>
  <c r="J12" i="11"/>
  <c r="H12" i="11"/>
  <c r="H1771" i="38"/>
  <c r="V11" i="11"/>
  <c r="T11" i="11"/>
  <c r="R11" i="11"/>
  <c r="P11" i="11"/>
  <c r="N11" i="11"/>
  <c r="L11" i="11"/>
  <c r="J11" i="11"/>
  <c r="H11" i="11"/>
  <c r="F11" i="11"/>
  <c r="V93" i="10"/>
  <c r="R93" i="10"/>
  <c r="P93" i="10"/>
  <c r="N93" i="10"/>
  <c r="L93" i="10"/>
  <c r="J93" i="10"/>
  <c r="H93" i="10"/>
  <c r="F93" i="10"/>
  <c r="V92" i="10"/>
  <c r="R92" i="10"/>
  <c r="P92" i="10"/>
  <c r="N92" i="10"/>
  <c r="L92" i="10"/>
  <c r="J92" i="10"/>
  <c r="H92" i="10"/>
  <c r="F92" i="10"/>
  <c r="V91" i="10"/>
  <c r="R91" i="10"/>
  <c r="P91" i="10"/>
  <c r="N91" i="10"/>
  <c r="L91" i="10"/>
  <c r="J91" i="10"/>
  <c r="H91" i="10"/>
  <c r="F91" i="10"/>
  <c r="G1495" i="38" a="1"/>
  <c r="G1495" i="38"/>
  <c r="V90" i="10"/>
  <c r="R90" i="10"/>
  <c r="P90" i="10"/>
  <c r="N90" i="10"/>
  <c r="L90" i="10"/>
  <c r="J90" i="10"/>
  <c r="F90" i="10"/>
  <c r="G1494" i="38" a="1"/>
  <c r="G1494" i="38"/>
  <c r="V89" i="10"/>
  <c r="R89" i="10"/>
  <c r="P89" i="10"/>
  <c r="N89" i="10"/>
  <c r="L89" i="10"/>
  <c r="J89" i="10"/>
  <c r="H89" i="10"/>
  <c r="F89" i="10"/>
  <c r="G1493" i="38" a="1"/>
  <c r="G1493" i="38"/>
  <c r="V88" i="10"/>
  <c r="R88" i="10"/>
  <c r="P88" i="10"/>
  <c r="N88" i="10"/>
  <c r="L88" i="10"/>
  <c r="J88" i="10"/>
  <c r="H88" i="10"/>
  <c r="F88" i="10"/>
  <c r="G1492" i="38" a="1"/>
  <c r="G1492" i="38"/>
  <c r="V87" i="10"/>
  <c r="R87" i="10"/>
  <c r="P87" i="10"/>
  <c r="N87" i="10"/>
  <c r="L87" i="10"/>
  <c r="J87" i="10"/>
  <c r="H87" i="10"/>
  <c r="F87" i="10"/>
  <c r="G1491" i="38" a="1"/>
  <c r="G1491" i="38"/>
  <c r="V86" i="10"/>
  <c r="R86" i="10"/>
  <c r="P86" i="10"/>
  <c r="N86" i="10"/>
  <c r="L86" i="10"/>
  <c r="J86" i="10"/>
  <c r="H86" i="10"/>
  <c r="F86" i="10"/>
  <c r="G1490" i="38" a="1"/>
  <c r="G1490" i="38"/>
  <c r="V85" i="10"/>
  <c r="R85" i="10"/>
  <c r="P85" i="10"/>
  <c r="N85" i="10"/>
  <c r="L85" i="10"/>
  <c r="J85" i="10"/>
  <c r="H85" i="10"/>
  <c r="F85" i="10"/>
  <c r="G1489" i="38" a="1"/>
  <c r="G1489" i="38"/>
  <c r="V84" i="10"/>
  <c r="R84" i="10"/>
  <c r="P84" i="10"/>
  <c r="N84" i="10"/>
  <c r="L84" i="10"/>
  <c r="J84" i="10"/>
  <c r="H84" i="10"/>
  <c r="F84" i="10"/>
  <c r="G1488" i="38" a="1"/>
  <c r="G1488" i="38"/>
  <c r="V83" i="10"/>
  <c r="R83" i="10"/>
  <c r="P83" i="10"/>
  <c r="N83" i="10"/>
  <c r="L83" i="10"/>
  <c r="J83" i="10"/>
  <c r="H83" i="10"/>
  <c r="F83" i="10"/>
  <c r="G1487" i="38" a="1"/>
  <c r="G1487" i="38"/>
  <c r="V82" i="10"/>
  <c r="R82" i="10"/>
  <c r="P82" i="10"/>
  <c r="N82" i="10"/>
  <c r="L82" i="10"/>
  <c r="J82" i="10"/>
  <c r="H82" i="10"/>
  <c r="F82" i="10"/>
  <c r="G1486" i="38" a="1"/>
  <c r="G1486" i="38"/>
  <c r="V81" i="10"/>
  <c r="R81" i="10"/>
  <c r="P81" i="10"/>
  <c r="N81" i="10"/>
  <c r="L81" i="10"/>
  <c r="J81" i="10"/>
  <c r="H81" i="10"/>
  <c r="F81" i="10"/>
  <c r="G1485" i="38" a="1"/>
  <c r="G1485" i="38"/>
  <c r="V80" i="10"/>
  <c r="R80" i="10"/>
  <c r="P80" i="10"/>
  <c r="N80" i="10"/>
  <c r="L80" i="10"/>
  <c r="J80" i="10"/>
  <c r="H80" i="10"/>
  <c r="F80" i="10"/>
  <c r="G1484" i="38" a="1"/>
  <c r="G1484" i="38"/>
  <c r="V79" i="10"/>
  <c r="R79" i="10"/>
  <c r="P79" i="10"/>
  <c r="N79" i="10"/>
  <c r="L79" i="10"/>
  <c r="J79" i="10"/>
  <c r="H79" i="10"/>
  <c r="F79" i="10"/>
  <c r="G1483" i="38" a="1"/>
  <c r="G1483" i="38"/>
  <c r="V78" i="10"/>
  <c r="R78" i="10"/>
  <c r="P78" i="10"/>
  <c r="N78" i="10"/>
  <c r="L78" i="10"/>
  <c r="J78" i="10"/>
  <c r="H78" i="10"/>
  <c r="F78" i="10"/>
  <c r="G1482" i="38" a="1"/>
  <c r="G1482" i="38"/>
  <c r="V77" i="10"/>
  <c r="R77" i="10"/>
  <c r="P77" i="10"/>
  <c r="N77" i="10"/>
  <c r="L77" i="10"/>
  <c r="J77" i="10"/>
  <c r="H77" i="10"/>
  <c r="F77" i="10"/>
  <c r="G1481" i="38" a="1"/>
  <c r="G1481" i="38"/>
  <c r="V76" i="10"/>
  <c r="R76" i="10"/>
  <c r="P76" i="10"/>
  <c r="N76" i="10"/>
  <c r="L76" i="10"/>
  <c r="J76" i="10"/>
  <c r="H76" i="10"/>
  <c r="F76" i="10"/>
  <c r="G1480" i="38" a="1"/>
  <c r="G1480" i="38"/>
  <c r="V75" i="10"/>
  <c r="R75" i="10"/>
  <c r="P75" i="10"/>
  <c r="N75" i="10"/>
  <c r="L75" i="10"/>
  <c r="J75" i="10"/>
  <c r="H75" i="10"/>
  <c r="F75" i="10"/>
  <c r="G1479" i="38" a="1"/>
  <c r="G1479" i="38"/>
  <c r="V74" i="10"/>
  <c r="R74" i="10"/>
  <c r="P74" i="10"/>
  <c r="N74" i="10"/>
  <c r="L74" i="10"/>
  <c r="J74" i="10"/>
  <c r="H74" i="10"/>
  <c r="F74" i="10"/>
  <c r="G1478" i="38" a="1"/>
  <c r="G1478" i="38"/>
  <c r="V73" i="10"/>
  <c r="R73" i="10"/>
  <c r="P73" i="10"/>
  <c r="N73" i="10"/>
  <c r="L73" i="10"/>
  <c r="J73" i="10"/>
  <c r="H73" i="10"/>
  <c r="F73" i="10"/>
  <c r="G1477" i="38" a="1"/>
  <c r="G1477" i="38"/>
  <c r="V72" i="10"/>
  <c r="R72" i="10"/>
  <c r="P72" i="10"/>
  <c r="N72" i="10"/>
  <c r="L72" i="10"/>
  <c r="J72" i="10"/>
  <c r="H72" i="10"/>
  <c r="F72" i="10"/>
  <c r="G1476" i="38" a="1"/>
  <c r="G1476" i="38"/>
  <c r="V71" i="10"/>
  <c r="R71" i="10"/>
  <c r="P71" i="10"/>
  <c r="N71" i="10"/>
  <c r="L71" i="10"/>
  <c r="J71" i="10"/>
  <c r="H71" i="10"/>
  <c r="F71" i="10"/>
  <c r="G1475" i="38" a="1"/>
  <c r="G1475" i="38"/>
  <c r="V70" i="10"/>
  <c r="R70" i="10"/>
  <c r="P70" i="10"/>
  <c r="N70" i="10"/>
  <c r="L70" i="10"/>
  <c r="J70" i="10"/>
  <c r="H70" i="10"/>
  <c r="F70" i="10"/>
  <c r="G1474" i="38" a="1"/>
  <c r="G1474" i="38"/>
  <c r="V69" i="10"/>
  <c r="R69" i="10"/>
  <c r="P69" i="10"/>
  <c r="N69" i="10"/>
  <c r="L69" i="10"/>
  <c r="J69" i="10"/>
  <c r="H69" i="10"/>
  <c r="F69" i="10"/>
  <c r="G1473" i="38" a="1"/>
  <c r="G1473" i="38"/>
  <c r="V68" i="10"/>
  <c r="R68" i="10"/>
  <c r="P68" i="10"/>
  <c r="N68" i="10"/>
  <c r="L68" i="10"/>
  <c r="J68" i="10"/>
  <c r="H68" i="10"/>
  <c r="F68" i="10"/>
  <c r="G1472" i="38" a="1"/>
  <c r="G1472" i="38"/>
  <c r="V67" i="10"/>
  <c r="R67" i="10"/>
  <c r="P67" i="10"/>
  <c r="N67" i="10"/>
  <c r="L67" i="10"/>
  <c r="J67" i="10"/>
  <c r="H67" i="10"/>
  <c r="F67" i="10"/>
  <c r="G1471" i="38" a="1"/>
  <c r="G1471" i="38"/>
  <c r="V66" i="10"/>
  <c r="R66" i="10"/>
  <c r="P66" i="10"/>
  <c r="N66" i="10"/>
  <c r="L66" i="10"/>
  <c r="J66" i="10"/>
  <c r="H66" i="10"/>
  <c r="F66" i="10"/>
  <c r="G1470" i="38" a="1"/>
  <c r="G1470" i="38"/>
  <c r="V65" i="10"/>
  <c r="R65" i="10"/>
  <c r="P65" i="10"/>
  <c r="N65" i="10"/>
  <c r="L65" i="10"/>
  <c r="J65" i="10"/>
  <c r="H65" i="10"/>
  <c r="F65" i="10"/>
  <c r="G1469" i="38" a="1"/>
  <c r="G1469" i="38"/>
  <c r="V64" i="10"/>
  <c r="R64" i="10"/>
  <c r="P64" i="10"/>
  <c r="N64" i="10"/>
  <c r="L64" i="10"/>
  <c r="J64" i="10"/>
  <c r="H64" i="10"/>
  <c r="F64" i="10"/>
  <c r="G1468" i="38" a="1"/>
  <c r="G1468" i="38"/>
  <c r="V63" i="10"/>
  <c r="R63" i="10"/>
  <c r="P63" i="10"/>
  <c r="N63" i="10"/>
  <c r="L63" i="10"/>
  <c r="J63" i="10"/>
  <c r="H63" i="10"/>
  <c r="F63" i="10"/>
  <c r="G1467" i="38" a="1"/>
  <c r="G1467" i="38"/>
  <c r="V62" i="10"/>
  <c r="R62" i="10"/>
  <c r="P62" i="10"/>
  <c r="N62" i="10"/>
  <c r="L62" i="10"/>
  <c r="J62" i="10"/>
  <c r="H62" i="10"/>
  <c r="F62" i="10"/>
  <c r="G1466" i="38" a="1"/>
  <c r="G1466" i="38"/>
  <c r="V61" i="10"/>
  <c r="R61" i="10"/>
  <c r="P61" i="10"/>
  <c r="N61" i="10"/>
  <c r="L61" i="10"/>
  <c r="J61" i="10"/>
  <c r="H61" i="10"/>
  <c r="F61" i="10"/>
  <c r="G1465" i="38" a="1"/>
  <c r="G1465" i="38"/>
  <c r="V60" i="10"/>
  <c r="R60" i="10"/>
  <c r="P60" i="10"/>
  <c r="N60" i="10"/>
  <c r="L60" i="10"/>
  <c r="J60" i="10"/>
  <c r="H60" i="10"/>
  <c r="F60" i="10"/>
  <c r="G1464" i="38" a="1"/>
  <c r="G1464" i="38"/>
  <c r="V59" i="10"/>
  <c r="R59" i="10"/>
  <c r="P59" i="10"/>
  <c r="N59" i="10"/>
  <c r="L59" i="10"/>
  <c r="J59" i="10"/>
  <c r="H59" i="10"/>
  <c r="F59" i="10"/>
  <c r="G1463" i="38" a="1"/>
  <c r="G1463" i="38"/>
  <c r="V58" i="10"/>
  <c r="R58" i="10"/>
  <c r="P58" i="10"/>
  <c r="N58" i="10"/>
  <c r="L58" i="10"/>
  <c r="J58" i="10"/>
  <c r="H58" i="10"/>
  <c r="F58" i="10"/>
  <c r="G1462" i="38" a="1"/>
  <c r="G1462" i="38"/>
  <c r="V57" i="10"/>
  <c r="R57" i="10"/>
  <c r="P57" i="10"/>
  <c r="N57" i="10"/>
  <c r="L57" i="10"/>
  <c r="J57" i="10"/>
  <c r="H57" i="10"/>
  <c r="F57" i="10"/>
  <c r="G1461" i="38" a="1"/>
  <c r="G1461" i="38"/>
  <c r="V56" i="10"/>
  <c r="R56" i="10"/>
  <c r="P56" i="10"/>
  <c r="N56" i="10"/>
  <c r="L56" i="10"/>
  <c r="J56" i="10"/>
  <c r="H56" i="10"/>
  <c r="F56" i="10"/>
  <c r="G1460" i="38" a="1"/>
  <c r="G1460" i="38"/>
  <c r="V55" i="10"/>
  <c r="R55" i="10"/>
  <c r="P55" i="10"/>
  <c r="N55" i="10"/>
  <c r="L55" i="10"/>
  <c r="J55" i="10"/>
  <c r="H55" i="10"/>
  <c r="F55" i="10"/>
  <c r="G1459" i="38" a="1"/>
  <c r="G1459" i="38"/>
  <c r="V54" i="10"/>
  <c r="R54" i="10"/>
  <c r="P54" i="10"/>
  <c r="N54" i="10"/>
  <c r="L54" i="10"/>
  <c r="J54" i="10"/>
  <c r="H54" i="10"/>
  <c r="F54" i="10"/>
  <c r="G1458" i="38" a="1"/>
  <c r="G1458" i="38"/>
  <c r="V53" i="10"/>
  <c r="R53" i="10"/>
  <c r="P53" i="10"/>
  <c r="N53" i="10"/>
  <c r="L53" i="10"/>
  <c r="J53" i="10"/>
  <c r="H53" i="10"/>
  <c r="F53" i="10"/>
  <c r="G1457" i="38" a="1"/>
  <c r="G1457" i="38"/>
  <c r="V52" i="10"/>
  <c r="R52" i="10"/>
  <c r="P52" i="10"/>
  <c r="N52" i="10"/>
  <c r="L52" i="10"/>
  <c r="J52" i="10"/>
  <c r="H52" i="10"/>
  <c r="F52" i="10"/>
  <c r="G1456" i="38" a="1"/>
  <c r="G1456" i="38"/>
  <c r="V51" i="10"/>
  <c r="R51" i="10"/>
  <c r="P51" i="10"/>
  <c r="N51" i="10"/>
  <c r="L51" i="10"/>
  <c r="J51" i="10"/>
  <c r="H51" i="10"/>
  <c r="F51" i="10"/>
  <c r="G1455" i="38" a="1"/>
  <c r="G1455" i="38"/>
  <c r="V50" i="10"/>
  <c r="R50" i="10"/>
  <c r="P50" i="10"/>
  <c r="N50" i="10"/>
  <c r="L50" i="10"/>
  <c r="J50" i="10"/>
  <c r="H50" i="10"/>
  <c r="F50" i="10"/>
  <c r="G1454" i="38" a="1"/>
  <c r="G1454" i="38"/>
  <c r="V49" i="10"/>
  <c r="R49" i="10"/>
  <c r="P49" i="10"/>
  <c r="N49" i="10"/>
  <c r="L49" i="10"/>
  <c r="J49" i="10"/>
  <c r="H49" i="10"/>
  <c r="F49" i="10"/>
  <c r="G1453" i="38" a="1"/>
  <c r="G1453" i="38"/>
  <c r="V48" i="10"/>
  <c r="R48" i="10"/>
  <c r="P48" i="10"/>
  <c r="N48" i="10"/>
  <c r="L48" i="10"/>
  <c r="J48" i="10"/>
  <c r="H48" i="10"/>
  <c r="F48" i="10"/>
  <c r="G1452" i="38" a="1"/>
  <c r="G1452" i="38"/>
  <c r="V47" i="10"/>
  <c r="R47" i="10"/>
  <c r="P47" i="10"/>
  <c r="N47" i="10"/>
  <c r="L47" i="10"/>
  <c r="J47" i="10"/>
  <c r="H47" i="10"/>
  <c r="F47" i="10"/>
  <c r="G1451" i="38" a="1"/>
  <c r="G1451" i="38"/>
  <c r="V46" i="10"/>
  <c r="R46" i="10"/>
  <c r="P46" i="10"/>
  <c r="N46" i="10"/>
  <c r="L46" i="10"/>
  <c r="J46" i="10"/>
  <c r="H46" i="10"/>
  <c r="F46" i="10"/>
  <c r="G1450" i="38" a="1"/>
  <c r="G1450" i="38"/>
  <c r="V45" i="10"/>
  <c r="R45" i="10"/>
  <c r="P45" i="10"/>
  <c r="N45" i="10"/>
  <c r="L45" i="10"/>
  <c r="J45" i="10"/>
  <c r="H45" i="10"/>
  <c r="F45" i="10"/>
  <c r="G1449" i="38" a="1"/>
  <c r="G1449" i="38"/>
  <c r="V44" i="10"/>
  <c r="R44" i="10"/>
  <c r="P44" i="10"/>
  <c r="N44" i="10"/>
  <c r="L44" i="10"/>
  <c r="J44" i="10"/>
  <c r="H44" i="10"/>
  <c r="F44" i="10"/>
  <c r="G1448" i="38" a="1"/>
  <c r="G1448" i="38"/>
  <c r="V43" i="10"/>
  <c r="R43" i="10"/>
  <c r="P43" i="10"/>
  <c r="N43" i="10"/>
  <c r="L43" i="10"/>
  <c r="J43" i="10"/>
  <c r="H43" i="10"/>
  <c r="F43" i="10"/>
  <c r="G1447" i="38" a="1"/>
  <c r="G1447" i="38"/>
  <c r="V42" i="10"/>
  <c r="R42" i="10"/>
  <c r="P42" i="10"/>
  <c r="N42" i="10"/>
  <c r="L42" i="10"/>
  <c r="J42" i="10"/>
  <c r="H42" i="10"/>
  <c r="F42" i="10"/>
  <c r="G1446" i="38" a="1"/>
  <c r="G1446" i="38"/>
  <c r="V41" i="10"/>
  <c r="R41" i="10"/>
  <c r="P41" i="10"/>
  <c r="N41" i="10"/>
  <c r="L41" i="10"/>
  <c r="J41" i="10"/>
  <c r="H41" i="10"/>
  <c r="F41" i="10"/>
  <c r="G1445" i="38" a="1"/>
  <c r="G1445" i="38"/>
  <c r="V40" i="10"/>
  <c r="R40" i="10"/>
  <c r="P40" i="10"/>
  <c r="N40" i="10"/>
  <c r="L40" i="10"/>
  <c r="J40" i="10"/>
  <c r="H40" i="10"/>
  <c r="F40" i="10"/>
  <c r="G1444" i="38" a="1"/>
  <c r="G1444" i="38"/>
  <c r="V39" i="10"/>
  <c r="R39" i="10"/>
  <c r="P39" i="10"/>
  <c r="N39" i="10"/>
  <c r="L39" i="10"/>
  <c r="J39" i="10"/>
  <c r="H39" i="10"/>
  <c r="F39" i="10"/>
  <c r="G1443" i="38" a="1"/>
  <c r="G1443" i="38"/>
  <c r="V38" i="10"/>
  <c r="R38" i="10"/>
  <c r="P38" i="10"/>
  <c r="N38" i="10"/>
  <c r="L38" i="10"/>
  <c r="J38" i="10"/>
  <c r="H38" i="10"/>
  <c r="F38" i="10"/>
  <c r="G1442" i="38" a="1"/>
  <c r="G1442" i="38"/>
  <c r="V37" i="10"/>
  <c r="R37" i="10"/>
  <c r="P37" i="10"/>
  <c r="N37" i="10"/>
  <c r="L37" i="10"/>
  <c r="J37" i="10"/>
  <c r="H37" i="10"/>
  <c r="F37" i="10"/>
  <c r="G1441" i="38" a="1"/>
  <c r="G1441" i="38"/>
  <c r="V36" i="10"/>
  <c r="R36" i="10"/>
  <c r="P36" i="10"/>
  <c r="N36" i="10"/>
  <c r="L36" i="10"/>
  <c r="J36" i="10"/>
  <c r="H36" i="10"/>
  <c r="F36" i="10"/>
  <c r="G1440" i="38" a="1"/>
  <c r="G1440" i="38"/>
  <c r="V35" i="10"/>
  <c r="R35" i="10"/>
  <c r="P35" i="10"/>
  <c r="N35" i="10"/>
  <c r="L35" i="10"/>
  <c r="J35" i="10"/>
  <c r="H35" i="10"/>
  <c r="F35" i="10"/>
  <c r="G1439" i="38" a="1"/>
  <c r="G1439" i="38"/>
  <c r="V34" i="10"/>
  <c r="R34" i="10"/>
  <c r="P34" i="10"/>
  <c r="N34" i="10"/>
  <c r="L34" i="10"/>
  <c r="J34" i="10"/>
  <c r="H34" i="10"/>
  <c r="F34" i="10"/>
  <c r="G1438" i="38" a="1"/>
  <c r="G1438" i="38"/>
  <c r="V33" i="10"/>
  <c r="R33" i="10"/>
  <c r="P33" i="10"/>
  <c r="N33" i="10"/>
  <c r="L33" i="10"/>
  <c r="J33" i="10"/>
  <c r="H33" i="10"/>
  <c r="F33" i="10"/>
  <c r="G1437" i="38" a="1"/>
  <c r="G1437" i="38"/>
  <c r="V32" i="10"/>
  <c r="R32" i="10"/>
  <c r="P32" i="10"/>
  <c r="N32" i="10"/>
  <c r="L32" i="10"/>
  <c r="J32" i="10"/>
  <c r="H32" i="10"/>
  <c r="F32" i="10"/>
  <c r="G1436" i="38" a="1"/>
  <c r="G1436" i="38"/>
  <c r="V31" i="10"/>
  <c r="R31" i="10"/>
  <c r="P31" i="10"/>
  <c r="N31" i="10"/>
  <c r="L31" i="10"/>
  <c r="J31" i="10"/>
  <c r="H31" i="10"/>
  <c r="F31" i="10"/>
  <c r="G1435" i="38" a="1"/>
  <c r="G1435" i="38"/>
  <c r="V30" i="10"/>
  <c r="R30" i="10"/>
  <c r="P30" i="10"/>
  <c r="N30" i="10"/>
  <c r="L30" i="10"/>
  <c r="J30" i="10"/>
  <c r="H30" i="10"/>
  <c r="F30" i="10"/>
  <c r="G1434" i="38" a="1"/>
  <c r="G1434" i="38"/>
  <c r="V29" i="10"/>
  <c r="R29" i="10"/>
  <c r="P29" i="10"/>
  <c r="N29" i="10"/>
  <c r="L29" i="10"/>
  <c r="J29" i="10"/>
  <c r="H29" i="10"/>
  <c r="F29" i="10"/>
  <c r="G1433" i="38" a="1"/>
  <c r="G1433" i="38"/>
  <c r="V28" i="10"/>
  <c r="R28" i="10"/>
  <c r="P28" i="10"/>
  <c r="N28" i="10"/>
  <c r="L28" i="10"/>
  <c r="J28" i="10"/>
  <c r="H28" i="10"/>
  <c r="F28" i="10"/>
  <c r="G1432" i="38" a="1"/>
  <c r="G1432" i="38"/>
  <c r="V27" i="10"/>
  <c r="R27" i="10"/>
  <c r="P27" i="10"/>
  <c r="N27" i="10"/>
  <c r="L27" i="10"/>
  <c r="J27" i="10"/>
  <c r="H27" i="10"/>
  <c r="F27" i="10"/>
  <c r="G1431" i="38" a="1"/>
  <c r="G1431" i="38"/>
  <c r="V26" i="10"/>
  <c r="R26" i="10"/>
  <c r="P26" i="10"/>
  <c r="N26" i="10"/>
  <c r="L26" i="10"/>
  <c r="J26" i="10"/>
  <c r="H26" i="10"/>
  <c r="F26" i="10"/>
  <c r="G1430" i="38" a="1"/>
  <c r="G1430" i="38"/>
  <c r="V25" i="10"/>
  <c r="R25" i="10"/>
  <c r="P25" i="10"/>
  <c r="N25" i="10"/>
  <c r="L25" i="10"/>
  <c r="J25" i="10"/>
  <c r="H25" i="10"/>
  <c r="F25" i="10"/>
  <c r="G1429" i="38" a="1"/>
  <c r="G1429" i="38"/>
  <c r="V24" i="10"/>
  <c r="R24" i="10"/>
  <c r="P24" i="10"/>
  <c r="N24" i="10"/>
  <c r="L24" i="10"/>
  <c r="J24" i="10"/>
  <c r="H24" i="10"/>
  <c r="F24" i="10"/>
  <c r="G1428" i="38" a="1"/>
  <c r="G1428" i="38"/>
  <c r="V23" i="10"/>
  <c r="R23" i="10"/>
  <c r="P23" i="10"/>
  <c r="N23" i="10"/>
  <c r="L23" i="10"/>
  <c r="J23" i="10"/>
  <c r="H23" i="10"/>
  <c r="F23" i="10"/>
  <c r="G1427" i="38" a="1"/>
  <c r="G1427" i="38"/>
  <c r="V22" i="10"/>
  <c r="R22" i="10"/>
  <c r="P22" i="10"/>
  <c r="N22" i="10"/>
  <c r="L22" i="10"/>
  <c r="J22" i="10"/>
  <c r="H22" i="10"/>
  <c r="F22" i="10"/>
  <c r="G1426" i="38" a="1"/>
  <c r="G1426" i="38"/>
  <c r="V21" i="10"/>
  <c r="R21" i="10"/>
  <c r="P21" i="10"/>
  <c r="N21" i="10"/>
  <c r="L21" i="10"/>
  <c r="J21" i="10"/>
  <c r="H21" i="10"/>
  <c r="F21" i="10"/>
  <c r="G1425" i="38" a="1"/>
  <c r="G1425" i="38"/>
  <c r="V20" i="10"/>
  <c r="R20" i="10"/>
  <c r="P20" i="10"/>
  <c r="N20" i="10"/>
  <c r="L20" i="10"/>
  <c r="J20" i="10"/>
  <c r="H20" i="10"/>
  <c r="V19" i="10"/>
  <c r="R19" i="10"/>
  <c r="P19" i="10"/>
  <c r="N19" i="10"/>
  <c r="L19" i="10"/>
  <c r="J19" i="10"/>
  <c r="H19" i="10"/>
  <c r="F19" i="10"/>
  <c r="G1423" i="38" a="1"/>
  <c r="G1423" i="38"/>
  <c r="V18" i="10"/>
  <c r="R18" i="10"/>
  <c r="P18" i="10"/>
  <c r="N18" i="10"/>
  <c r="L18" i="10"/>
  <c r="J18" i="10"/>
  <c r="H18" i="10"/>
  <c r="V17" i="10"/>
  <c r="R17" i="10"/>
  <c r="P17" i="10"/>
  <c r="N17" i="10"/>
  <c r="L17" i="10"/>
  <c r="J17" i="10"/>
  <c r="H17" i="10"/>
  <c r="F17" i="10"/>
  <c r="G1421" i="38" a="1"/>
  <c r="G1421" i="38"/>
  <c r="V16" i="10"/>
  <c r="R16" i="10"/>
  <c r="P16" i="10"/>
  <c r="N16" i="10"/>
  <c r="L16" i="10"/>
  <c r="J16" i="10"/>
  <c r="H16" i="10"/>
  <c r="F16" i="10"/>
  <c r="G1420" i="38" a="1"/>
  <c r="G1420" i="38"/>
  <c r="V15" i="10"/>
  <c r="R15" i="10"/>
  <c r="P15" i="10"/>
  <c r="N15" i="10"/>
  <c r="L15" i="10"/>
  <c r="J15" i="10"/>
  <c r="H15" i="10"/>
  <c r="F15" i="10"/>
  <c r="G1419" i="38" a="1"/>
  <c r="G1419" i="38"/>
  <c r="V14" i="10"/>
  <c r="R14" i="10"/>
  <c r="P14" i="10"/>
  <c r="N14" i="10"/>
  <c r="L14" i="10"/>
  <c r="J14" i="10"/>
  <c r="H14" i="10"/>
  <c r="F14" i="10"/>
  <c r="G1418" i="38" a="1"/>
  <c r="G1418" i="38"/>
  <c r="V13" i="10"/>
  <c r="R13" i="10"/>
  <c r="P13" i="10"/>
  <c r="N13" i="10"/>
  <c r="L13" i="10"/>
  <c r="J13" i="10"/>
  <c r="H13" i="10"/>
  <c r="F13" i="10"/>
  <c r="G1417" i="38" a="1"/>
  <c r="G1417" i="38"/>
  <c r="V12" i="10"/>
  <c r="T12" i="10"/>
  <c r="R12" i="10"/>
  <c r="P12" i="10"/>
  <c r="N12" i="10"/>
  <c r="L12" i="10"/>
  <c r="J12" i="10"/>
  <c r="H12" i="10"/>
  <c r="V11" i="10"/>
  <c r="T11" i="10"/>
  <c r="R11" i="10"/>
  <c r="P11" i="10"/>
  <c r="N11" i="10"/>
  <c r="L11" i="10"/>
  <c r="J11" i="10"/>
  <c r="H11" i="10"/>
  <c r="F11" i="10"/>
  <c r="H1315" i="38"/>
  <c r="H1314" i="38"/>
  <c r="H1313" i="38"/>
  <c r="H1312" i="38"/>
  <c r="H1311" i="38"/>
  <c r="H1310" i="38"/>
  <c r="H1309" i="38"/>
  <c r="H1287" i="38"/>
  <c r="H1286" i="38"/>
  <c r="R96" i="9"/>
  <c r="P96" i="9"/>
  <c r="N96" i="9"/>
  <c r="L96" i="9"/>
  <c r="J96" i="9"/>
  <c r="H96" i="9"/>
  <c r="V95" i="9"/>
  <c r="R95" i="9"/>
  <c r="P95" i="9"/>
  <c r="N95" i="9"/>
  <c r="L95" i="9"/>
  <c r="J95" i="9"/>
  <c r="H95" i="9"/>
  <c r="G1147" i="38" a="1"/>
  <c r="G1147" i="38"/>
  <c r="V94" i="9"/>
  <c r="R94" i="9"/>
  <c r="P94" i="9"/>
  <c r="N94" i="9"/>
  <c r="J94" i="9"/>
  <c r="V93" i="9"/>
  <c r="R93" i="9"/>
  <c r="P93" i="9"/>
  <c r="N93" i="9"/>
  <c r="L93" i="9"/>
  <c r="J93" i="9"/>
  <c r="G1145" i="38" a="1"/>
  <c r="G1145" i="38"/>
  <c r="V92" i="9"/>
  <c r="R92" i="9"/>
  <c r="P92" i="9"/>
  <c r="N92" i="9"/>
  <c r="L92" i="9"/>
  <c r="J92" i="9"/>
  <c r="H92" i="9"/>
  <c r="V91" i="9"/>
  <c r="R91" i="9"/>
  <c r="P91" i="9"/>
  <c r="N91" i="9"/>
  <c r="L91" i="9"/>
  <c r="J91" i="9"/>
  <c r="H91" i="9"/>
  <c r="G1143" i="38" a="1"/>
  <c r="G1143" i="38"/>
  <c r="V90" i="9"/>
  <c r="R90" i="9"/>
  <c r="P90" i="9"/>
  <c r="N90" i="9"/>
  <c r="L90" i="9"/>
  <c r="J90" i="9"/>
  <c r="H90" i="9"/>
  <c r="V89" i="9"/>
  <c r="R89" i="9"/>
  <c r="P89" i="9"/>
  <c r="N89" i="9"/>
  <c r="L89" i="9"/>
  <c r="J89" i="9"/>
  <c r="H89" i="9"/>
  <c r="G1141" i="38" a="1"/>
  <c r="G1141" i="38"/>
  <c r="V88" i="9"/>
  <c r="R88" i="9"/>
  <c r="P88" i="9"/>
  <c r="N88" i="9"/>
  <c r="L88" i="9"/>
  <c r="J88" i="9"/>
  <c r="H88" i="9"/>
  <c r="V87" i="9"/>
  <c r="R87" i="9"/>
  <c r="P87" i="9"/>
  <c r="N87" i="9"/>
  <c r="L87" i="9"/>
  <c r="J87" i="9"/>
  <c r="H87" i="9"/>
  <c r="G1139" i="38" a="1"/>
  <c r="G1139" i="38"/>
  <c r="V86" i="9"/>
  <c r="R86" i="9"/>
  <c r="P86" i="9"/>
  <c r="N86" i="9"/>
  <c r="L86" i="9"/>
  <c r="J86" i="9"/>
  <c r="H86" i="9"/>
  <c r="V85" i="9"/>
  <c r="R85" i="9"/>
  <c r="P85" i="9"/>
  <c r="N85" i="9"/>
  <c r="L85" i="9"/>
  <c r="J85" i="9"/>
  <c r="H85" i="9"/>
  <c r="G1137" i="38" a="1"/>
  <c r="G1137" i="38"/>
  <c r="V84" i="9"/>
  <c r="R84" i="9"/>
  <c r="P84" i="9"/>
  <c r="N84" i="9"/>
  <c r="L84" i="9"/>
  <c r="J84" i="9"/>
  <c r="H84" i="9"/>
  <c r="V83" i="9"/>
  <c r="R83" i="9"/>
  <c r="P83" i="9"/>
  <c r="N83" i="9"/>
  <c r="L83" i="9"/>
  <c r="J83" i="9"/>
  <c r="H83" i="9"/>
  <c r="G1135" i="38" a="1"/>
  <c r="G1135" i="38"/>
  <c r="V82" i="9"/>
  <c r="R82" i="9"/>
  <c r="P82" i="9"/>
  <c r="N82" i="9"/>
  <c r="L82" i="9"/>
  <c r="J82" i="9"/>
  <c r="H82" i="9"/>
  <c r="V81" i="9"/>
  <c r="R81" i="9"/>
  <c r="P81" i="9"/>
  <c r="N81" i="9"/>
  <c r="L81" i="9"/>
  <c r="J81" i="9"/>
  <c r="H81" i="9"/>
  <c r="G1133" i="38" a="1"/>
  <c r="G1133" i="38"/>
  <c r="V80" i="9"/>
  <c r="R80" i="9"/>
  <c r="P80" i="9"/>
  <c r="N80" i="9"/>
  <c r="L80" i="9"/>
  <c r="J80" i="9"/>
  <c r="H80" i="9"/>
  <c r="V79" i="9"/>
  <c r="R79" i="9"/>
  <c r="P79" i="9"/>
  <c r="N79" i="9"/>
  <c r="L79" i="9"/>
  <c r="J79" i="9"/>
  <c r="H79" i="9"/>
  <c r="G1131" i="38" a="1"/>
  <c r="G1131" i="38"/>
  <c r="V78" i="9"/>
  <c r="R78" i="9"/>
  <c r="P78" i="9"/>
  <c r="N78" i="9"/>
  <c r="L78" i="9"/>
  <c r="J78" i="9"/>
  <c r="H78" i="9"/>
  <c r="V77" i="9"/>
  <c r="R77" i="9"/>
  <c r="P77" i="9"/>
  <c r="N77" i="9"/>
  <c r="L77" i="9"/>
  <c r="J77" i="9"/>
  <c r="H77" i="9"/>
  <c r="G1129" i="38" a="1"/>
  <c r="G1129" i="38"/>
  <c r="V76" i="9"/>
  <c r="R76" i="9"/>
  <c r="P76" i="9"/>
  <c r="N76" i="9"/>
  <c r="L76" i="9"/>
  <c r="J76" i="9"/>
  <c r="H76" i="9"/>
  <c r="V75" i="9"/>
  <c r="R75" i="9"/>
  <c r="P75" i="9"/>
  <c r="N75" i="9"/>
  <c r="L75" i="9"/>
  <c r="J75" i="9"/>
  <c r="H75" i="9"/>
  <c r="G1127" i="38" a="1"/>
  <c r="G1127" i="38"/>
  <c r="V74" i="9"/>
  <c r="R74" i="9"/>
  <c r="P74" i="9"/>
  <c r="N74" i="9"/>
  <c r="L74" i="9"/>
  <c r="J74" i="9"/>
  <c r="H74" i="9"/>
  <c r="V73" i="9"/>
  <c r="R73" i="9"/>
  <c r="P73" i="9"/>
  <c r="N73" i="9"/>
  <c r="L73" i="9"/>
  <c r="J73" i="9"/>
  <c r="H73" i="9"/>
  <c r="G1125" i="38" a="1"/>
  <c r="G1125" i="38"/>
  <c r="V72" i="9"/>
  <c r="R72" i="9"/>
  <c r="P72" i="9"/>
  <c r="N72" i="9"/>
  <c r="L72" i="9"/>
  <c r="J72" i="9"/>
  <c r="H72" i="9"/>
  <c r="V71" i="9"/>
  <c r="R71" i="9"/>
  <c r="P71" i="9"/>
  <c r="N71" i="9"/>
  <c r="L71" i="9"/>
  <c r="J71" i="9"/>
  <c r="H71" i="9"/>
  <c r="G1123" i="38" a="1"/>
  <c r="G1123" i="38"/>
  <c r="V70" i="9"/>
  <c r="R70" i="9"/>
  <c r="P70" i="9"/>
  <c r="N70" i="9"/>
  <c r="L70" i="9"/>
  <c r="J70" i="9"/>
  <c r="H70" i="9"/>
  <c r="V69" i="9"/>
  <c r="R69" i="9"/>
  <c r="P69" i="9"/>
  <c r="N69" i="9"/>
  <c r="L69" i="9"/>
  <c r="J69" i="9"/>
  <c r="H69" i="9"/>
  <c r="G1121" i="38" a="1"/>
  <c r="G1121" i="38"/>
  <c r="V68" i="9"/>
  <c r="R68" i="9"/>
  <c r="P68" i="9"/>
  <c r="N68" i="9"/>
  <c r="L68" i="9"/>
  <c r="J68" i="9"/>
  <c r="H68" i="9"/>
  <c r="V67" i="9"/>
  <c r="R67" i="9"/>
  <c r="P67" i="9"/>
  <c r="N67" i="9"/>
  <c r="L67" i="9"/>
  <c r="J67" i="9"/>
  <c r="H67" i="9"/>
  <c r="G1119" i="38" a="1"/>
  <c r="G1119" i="38"/>
  <c r="V66" i="9"/>
  <c r="R66" i="9"/>
  <c r="P66" i="9"/>
  <c r="N66" i="9"/>
  <c r="L66" i="9"/>
  <c r="J66" i="9"/>
  <c r="H66" i="9"/>
  <c r="V65" i="9"/>
  <c r="R65" i="9"/>
  <c r="P65" i="9"/>
  <c r="N65" i="9"/>
  <c r="L65" i="9"/>
  <c r="J65" i="9"/>
  <c r="H65" i="9"/>
  <c r="G1117" i="38" a="1"/>
  <c r="G1117" i="38"/>
  <c r="V64" i="9"/>
  <c r="R64" i="9"/>
  <c r="P64" i="9"/>
  <c r="N64" i="9"/>
  <c r="L64" i="9"/>
  <c r="J64" i="9"/>
  <c r="H64" i="9"/>
  <c r="V63" i="9"/>
  <c r="R63" i="9"/>
  <c r="P63" i="9"/>
  <c r="N63" i="9"/>
  <c r="L63" i="9"/>
  <c r="J63" i="9"/>
  <c r="H63" i="9"/>
  <c r="G1115" i="38" a="1"/>
  <c r="G1115" i="38"/>
  <c r="V62" i="9"/>
  <c r="R62" i="9"/>
  <c r="P62" i="9"/>
  <c r="N62" i="9"/>
  <c r="L62" i="9"/>
  <c r="J62" i="9"/>
  <c r="H62" i="9"/>
  <c r="V61" i="9"/>
  <c r="R61" i="9"/>
  <c r="P61" i="9"/>
  <c r="N61" i="9"/>
  <c r="L61" i="9"/>
  <c r="J61" i="9"/>
  <c r="H61" i="9"/>
  <c r="G1113" i="38" a="1"/>
  <c r="G1113" i="38"/>
  <c r="V60" i="9"/>
  <c r="R60" i="9"/>
  <c r="P60" i="9"/>
  <c r="N60" i="9"/>
  <c r="L60" i="9"/>
  <c r="J60" i="9"/>
  <c r="H60" i="9"/>
  <c r="V59" i="9"/>
  <c r="R59" i="9"/>
  <c r="P59" i="9"/>
  <c r="N59" i="9"/>
  <c r="L59" i="9"/>
  <c r="J59" i="9"/>
  <c r="H59" i="9"/>
  <c r="G1111" i="38" a="1"/>
  <c r="G1111" i="38"/>
  <c r="V58" i="9"/>
  <c r="R58" i="9"/>
  <c r="P58" i="9"/>
  <c r="N58" i="9"/>
  <c r="L58" i="9"/>
  <c r="V57" i="9"/>
  <c r="R57" i="9"/>
  <c r="P57" i="9"/>
  <c r="N57" i="9"/>
  <c r="L57" i="9"/>
  <c r="J57" i="9"/>
  <c r="H57" i="9"/>
  <c r="G1109" i="38" a="1"/>
  <c r="G1109" i="38"/>
  <c r="V56" i="9"/>
  <c r="R56" i="9"/>
  <c r="P56" i="9"/>
  <c r="N56" i="9"/>
  <c r="L56" i="9"/>
  <c r="J56" i="9"/>
  <c r="H56" i="9"/>
  <c r="V55" i="9"/>
  <c r="R55" i="9"/>
  <c r="P55" i="9"/>
  <c r="N55" i="9"/>
  <c r="L55" i="9"/>
  <c r="J55" i="9"/>
  <c r="H55" i="9"/>
  <c r="G1107" i="38" a="1"/>
  <c r="G1107" i="38"/>
  <c r="V54" i="9"/>
  <c r="R54" i="9"/>
  <c r="P54" i="9"/>
  <c r="N54" i="9"/>
  <c r="L54" i="9"/>
  <c r="J54" i="9"/>
  <c r="H54" i="9"/>
  <c r="V53" i="9"/>
  <c r="R53" i="9"/>
  <c r="P53" i="9"/>
  <c r="N53" i="9"/>
  <c r="L53" i="9"/>
  <c r="J53" i="9"/>
  <c r="H53" i="9"/>
  <c r="G1105" i="38" a="1"/>
  <c r="G1105" i="38"/>
  <c r="V52" i="9"/>
  <c r="R52" i="9"/>
  <c r="P52" i="9"/>
  <c r="N52" i="9"/>
  <c r="L52" i="9"/>
  <c r="J52" i="9"/>
  <c r="H52" i="9"/>
  <c r="V51" i="9"/>
  <c r="R51" i="9"/>
  <c r="P51" i="9"/>
  <c r="N51" i="9"/>
  <c r="L51" i="9"/>
  <c r="J51" i="9"/>
  <c r="H51" i="9"/>
  <c r="G1103" i="38" a="1"/>
  <c r="G1103" i="38"/>
  <c r="V50" i="9"/>
  <c r="R50" i="9"/>
  <c r="P50" i="9"/>
  <c r="N50" i="9"/>
  <c r="L50" i="9"/>
  <c r="J50" i="9"/>
  <c r="H50" i="9"/>
  <c r="V49" i="9"/>
  <c r="R49" i="9"/>
  <c r="P49" i="9"/>
  <c r="N49" i="9"/>
  <c r="L49" i="9"/>
  <c r="J49" i="9"/>
  <c r="H49" i="9"/>
  <c r="G1101" i="38" a="1"/>
  <c r="G1101" i="38"/>
  <c r="V48" i="9"/>
  <c r="R48" i="9"/>
  <c r="P48" i="9"/>
  <c r="N48" i="9"/>
  <c r="L48" i="9"/>
  <c r="J48" i="9"/>
  <c r="H48" i="9"/>
  <c r="V47" i="9"/>
  <c r="R47" i="9"/>
  <c r="P47" i="9"/>
  <c r="N47" i="9"/>
  <c r="L47" i="9"/>
  <c r="J47" i="9"/>
  <c r="H47" i="9"/>
  <c r="G1099" i="38" a="1"/>
  <c r="G1099" i="38"/>
  <c r="V46" i="9"/>
  <c r="R46" i="9"/>
  <c r="P46" i="9"/>
  <c r="N46" i="9"/>
  <c r="L46" i="9"/>
  <c r="J46" i="9"/>
  <c r="H46" i="9"/>
  <c r="V45" i="9"/>
  <c r="R45" i="9"/>
  <c r="P45" i="9"/>
  <c r="N45" i="9"/>
  <c r="L45" i="9"/>
  <c r="J45" i="9"/>
  <c r="H45" i="9"/>
  <c r="G1097" i="38" a="1"/>
  <c r="G1097" i="38"/>
  <c r="V44" i="9"/>
  <c r="R44" i="9"/>
  <c r="P44" i="9"/>
  <c r="N44" i="9"/>
  <c r="L44" i="9"/>
  <c r="J44" i="9"/>
  <c r="H44" i="9"/>
  <c r="V43" i="9"/>
  <c r="R43" i="9"/>
  <c r="P43" i="9"/>
  <c r="N43" i="9"/>
  <c r="L43" i="9"/>
  <c r="J43" i="9"/>
  <c r="H43" i="9"/>
  <c r="G1095" i="38" a="1"/>
  <c r="G1095" i="38"/>
  <c r="V42" i="9"/>
  <c r="R42" i="9"/>
  <c r="P42" i="9"/>
  <c r="N42" i="9"/>
  <c r="L42" i="9"/>
  <c r="J42" i="9"/>
  <c r="H42" i="9"/>
  <c r="V41" i="9"/>
  <c r="R41" i="9"/>
  <c r="P41" i="9"/>
  <c r="N41" i="9"/>
  <c r="L41" i="9"/>
  <c r="J41" i="9"/>
  <c r="H41" i="9"/>
  <c r="G1093" i="38" a="1"/>
  <c r="G1093" i="38"/>
  <c r="V40" i="9"/>
  <c r="R40" i="9"/>
  <c r="P40" i="9"/>
  <c r="N40" i="9"/>
  <c r="L40" i="9"/>
  <c r="J40" i="9"/>
  <c r="H40" i="9"/>
  <c r="V39" i="9"/>
  <c r="R39" i="9"/>
  <c r="P39" i="9"/>
  <c r="N39" i="9"/>
  <c r="L39" i="9"/>
  <c r="J39" i="9"/>
  <c r="H39" i="9"/>
  <c r="G1091" i="38" a="1"/>
  <c r="G1091" i="38"/>
  <c r="V38" i="9"/>
  <c r="R38" i="9"/>
  <c r="P38" i="9"/>
  <c r="N38" i="9"/>
  <c r="L38" i="9"/>
  <c r="J38" i="9"/>
  <c r="H38" i="9"/>
  <c r="V37" i="9"/>
  <c r="R37" i="9"/>
  <c r="P37" i="9"/>
  <c r="N37" i="9"/>
  <c r="L37" i="9"/>
  <c r="J37" i="9"/>
  <c r="H37" i="9"/>
  <c r="G1089" i="38" a="1"/>
  <c r="G1089" i="38"/>
  <c r="V36" i="9"/>
  <c r="R36" i="9"/>
  <c r="P36" i="9"/>
  <c r="N36" i="9"/>
  <c r="L36" i="9"/>
  <c r="J36" i="9"/>
  <c r="H36" i="9"/>
  <c r="V35" i="9"/>
  <c r="R35" i="9"/>
  <c r="P35" i="9"/>
  <c r="N35" i="9"/>
  <c r="L35" i="9"/>
  <c r="J35" i="9"/>
  <c r="H35" i="9"/>
  <c r="G1087" i="38" a="1"/>
  <c r="G1087" i="38"/>
  <c r="V34" i="9"/>
  <c r="R34" i="9"/>
  <c r="P34" i="9"/>
  <c r="N34" i="9"/>
  <c r="L34" i="9"/>
  <c r="J34" i="9"/>
  <c r="H34" i="9"/>
  <c r="V33" i="9"/>
  <c r="R33" i="9"/>
  <c r="P33" i="9"/>
  <c r="N33" i="9"/>
  <c r="L33" i="9"/>
  <c r="J33" i="9"/>
  <c r="H33" i="9"/>
  <c r="G1085" i="38" a="1"/>
  <c r="G1085" i="38"/>
  <c r="V32" i="9"/>
  <c r="R32" i="9"/>
  <c r="P32" i="9"/>
  <c r="N32" i="9"/>
  <c r="L32" i="9"/>
  <c r="J32" i="9"/>
  <c r="H32" i="9"/>
  <c r="V31" i="9"/>
  <c r="R31" i="9"/>
  <c r="P31" i="9"/>
  <c r="N31" i="9"/>
  <c r="L31" i="9"/>
  <c r="J31" i="9"/>
  <c r="H31" i="9"/>
  <c r="G1083" i="38" a="1"/>
  <c r="G1083" i="38"/>
  <c r="V30" i="9"/>
  <c r="R30" i="9"/>
  <c r="P30" i="9"/>
  <c r="N30" i="9"/>
  <c r="L30" i="9"/>
  <c r="J30" i="9"/>
  <c r="H30" i="9"/>
  <c r="V29" i="9"/>
  <c r="R29" i="9"/>
  <c r="P29" i="9"/>
  <c r="N29" i="9"/>
  <c r="L29" i="9"/>
  <c r="J29" i="9"/>
  <c r="H29" i="9"/>
  <c r="G1081" i="38" a="1"/>
  <c r="G1081" i="38"/>
  <c r="V28" i="9"/>
  <c r="R28" i="9"/>
  <c r="P28" i="9"/>
  <c r="N28" i="9"/>
  <c r="L28" i="9"/>
  <c r="J28" i="9"/>
  <c r="H28" i="9"/>
  <c r="V27" i="9"/>
  <c r="R27" i="9"/>
  <c r="P27" i="9"/>
  <c r="N27" i="9"/>
  <c r="L27" i="9"/>
  <c r="J27" i="9"/>
  <c r="H27" i="9"/>
  <c r="G1079" i="38" a="1"/>
  <c r="G1079" i="38"/>
  <c r="V26" i="9"/>
  <c r="R26" i="9"/>
  <c r="P26" i="9"/>
  <c r="N26" i="9"/>
  <c r="L26" i="9"/>
  <c r="J26" i="9"/>
  <c r="H26" i="9"/>
  <c r="V25" i="9"/>
  <c r="R25" i="9"/>
  <c r="P25" i="9"/>
  <c r="N25" i="9"/>
  <c r="L25" i="9"/>
  <c r="J25" i="9"/>
  <c r="H25" i="9"/>
  <c r="G1077" i="38" a="1"/>
  <c r="G1077" i="38"/>
  <c r="V24" i="9"/>
  <c r="R24" i="9"/>
  <c r="P24" i="9"/>
  <c r="N24" i="9"/>
  <c r="L24" i="9"/>
  <c r="J24" i="9"/>
  <c r="H24" i="9"/>
  <c r="V23" i="9"/>
  <c r="R23" i="9"/>
  <c r="P23" i="9"/>
  <c r="N23" i="9"/>
  <c r="L23" i="9"/>
  <c r="J23" i="9"/>
  <c r="H23" i="9"/>
  <c r="G1075" i="38" a="1"/>
  <c r="G1075" i="38"/>
  <c r="V22" i="9"/>
  <c r="R22" i="9"/>
  <c r="P22" i="9"/>
  <c r="N22" i="9"/>
  <c r="L22" i="9"/>
  <c r="J22" i="9"/>
  <c r="H22" i="9"/>
  <c r="V21" i="9"/>
  <c r="R21" i="9"/>
  <c r="P21" i="9"/>
  <c r="N21" i="9"/>
  <c r="L21" i="9"/>
  <c r="J21" i="9"/>
  <c r="H21" i="9"/>
  <c r="G1073" i="38" a="1"/>
  <c r="G1073" i="38"/>
  <c r="V20" i="9"/>
  <c r="R20" i="9"/>
  <c r="P20" i="9"/>
  <c r="N20" i="9"/>
  <c r="L20" i="9"/>
  <c r="J20" i="9"/>
  <c r="H20" i="9"/>
  <c r="V19" i="9"/>
  <c r="R19" i="9"/>
  <c r="P19" i="9"/>
  <c r="N19" i="9"/>
  <c r="L19" i="9"/>
  <c r="J19" i="9"/>
  <c r="H19" i="9"/>
  <c r="G1071" i="38" a="1"/>
  <c r="G1071" i="38"/>
  <c r="V18" i="9"/>
  <c r="R18" i="9"/>
  <c r="P18" i="9"/>
  <c r="N18" i="9"/>
  <c r="L18" i="9"/>
  <c r="J18" i="9"/>
  <c r="H18" i="9"/>
  <c r="V17" i="9"/>
  <c r="R17" i="9"/>
  <c r="P17" i="9"/>
  <c r="N17" i="9"/>
  <c r="L17" i="9"/>
  <c r="J17" i="9"/>
  <c r="H17" i="9"/>
  <c r="G1069" i="38" a="1"/>
  <c r="G1069" i="38"/>
  <c r="V16" i="9"/>
  <c r="R16" i="9"/>
  <c r="P16" i="9"/>
  <c r="N16" i="9"/>
  <c r="L16" i="9"/>
  <c r="J16" i="9"/>
  <c r="H16" i="9"/>
  <c r="V15" i="9"/>
  <c r="R15" i="9"/>
  <c r="P15" i="9"/>
  <c r="N15" i="9"/>
  <c r="L15" i="9"/>
  <c r="J15" i="9"/>
  <c r="H15" i="9"/>
  <c r="G1067" i="38" a="1"/>
  <c r="G1067" i="38"/>
  <c r="V14" i="9"/>
  <c r="R14" i="9"/>
  <c r="P14" i="9"/>
  <c r="N14" i="9"/>
  <c r="L14" i="9"/>
  <c r="J14" i="9"/>
  <c r="H14" i="9"/>
  <c r="V13" i="9"/>
  <c r="R13" i="9"/>
  <c r="P13" i="9"/>
  <c r="N13" i="9"/>
  <c r="L13" i="9"/>
  <c r="J13" i="9"/>
  <c r="H13" i="9"/>
  <c r="G1065" i="38" a="1"/>
  <c r="G1065" i="38"/>
  <c r="V12" i="9"/>
  <c r="T12" i="9"/>
  <c r="R12" i="9"/>
  <c r="P12" i="9"/>
  <c r="N12" i="9"/>
  <c r="L12" i="9"/>
  <c r="J12" i="9"/>
  <c r="H12" i="9"/>
  <c r="V11" i="9"/>
  <c r="T11" i="9"/>
  <c r="R11" i="9"/>
  <c r="P11" i="9"/>
  <c r="N11" i="9"/>
  <c r="L11" i="9"/>
  <c r="J11" i="9"/>
  <c r="F11" i="9"/>
  <c r="G1063" i="38" a="1"/>
  <c r="G1063" i="38"/>
  <c r="U119" i="8"/>
  <c r="Q119" i="8"/>
  <c r="O119" i="8"/>
  <c r="M119" i="8"/>
  <c r="L119" i="8"/>
  <c r="J119" i="8"/>
  <c r="H119" i="8"/>
  <c r="F119" i="8"/>
  <c r="U118" i="8"/>
  <c r="Q118" i="8"/>
  <c r="O118" i="8"/>
  <c r="M118" i="8"/>
  <c r="L118" i="8"/>
  <c r="J118" i="8"/>
  <c r="H118" i="8"/>
  <c r="F118" i="8"/>
  <c r="U117" i="8"/>
  <c r="Q117" i="8"/>
  <c r="O117" i="8"/>
  <c r="M117" i="8"/>
  <c r="L117" i="8"/>
  <c r="J117" i="8"/>
  <c r="H117" i="8"/>
  <c r="F117" i="8"/>
  <c r="U116" i="8"/>
  <c r="Q116" i="8"/>
  <c r="O116" i="8"/>
  <c r="M116" i="8"/>
  <c r="L116" i="8"/>
  <c r="J116" i="8"/>
  <c r="H116" i="8"/>
  <c r="F116" i="8"/>
  <c r="U115" i="8"/>
  <c r="Q115" i="8"/>
  <c r="O115" i="8"/>
  <c r="M115" i="8"/>
  <c r="L115" i="8"/>
  <c r="J115" i="8"/>
  <c r="H115" i="8"/>
  <c r="F115" i="8"/>
  <c r="D844" i="38" a="1"/>
  <c r="D844" i="38"/>
  <c r="E844" i="38"/>
  <c r="U114" i="8"/>
  <c r="Q114" i="8"/>
  <c r="O114" i="8"/>
  <c r="M114" i="8"/>
  <c r="L114" i="8"/>
  <c r="J114" i="8"/>
  <c r="H114" i="8"/>
  <c r="F114" i="8"/>
  <c r="D843" i="38" a="1"/>
  <c r="D843" i="38"/>
  <c r="E843" i="38"/>
  <c r="U113" i="8"/>
  <c r="Q113" i="8"/>
  <c r="O113" i="8"/>
  <c r="M113" i="8"/>
  <c r="L113" i="8"/>
  <c r="J113" i="8"/>
  <c r="H113" i="8"/>
  <c r="F113" i="8"/>
  <c r="U112" i="8"/>
  <c r="Q112" i="8"/>
  <c r="O112" i="8"/>
  <c r="M112" i="8"/>
  <c r="L112" i="8"/>
  <c r="J112" i="8"/>
  <c r="H112" i="8"/>
  <c r="F112" i="8"/>
  <c r="U111" i="8"/>
  <c r="Q111" i="8"/>
  <c r="O111" i="8"/>
  <c r="M111" i="8"/>
  <c r="L111" i="8"/>
  <c r="J111" i="8"/>
  <c r="H111" i="8"/>
  <c r="F111" i="8"/>
  <c r="D840" i="38" a="1"/>
  <c r="D840" i="38"/>
  <c r="E840" i="38"/>
  <c r="U110" i="8"/>
  <c r="Q110" i="8"/>
  <c r="O110" i="8"/>
  <c r="M110" i="8"/>
  <c r="L110" i="8"/>
  <c r="J110" i="8"/>
  <c r="H110" i="8"/>
  <c r="F110" i="8"/>
  <c r="U109" i="8"/>
  <c r="Q109" i="8"/>
  <c r="O109" i="8"/>
  <c r="M109" i="8"/>
  <c r="L109" i="8"/>
  <c r="J109" i="8"/>
  <c r="H109" i="8"/>
  <c r="F109" i="8"/>
  <c r="D838" i="38" a="1"/>
  <c r="D838" i="38"/>
  <c r="E838" i="38"/>
  <c r="U108" i="8"/>
  <c r="Q108" i="8"/>
  <c r="O108" i="8"/>
  <c r="M108" i="8"/>
  <c r="L108" i="8"/>
  <c r="J108" i="8"/>
  <c r="H108" i="8"/>
  <c r="F108" i="8"/>
  <c r="D837" i="38" a="1"/>
  <c r="D837" i="38"/>
  <c r="E837" i="38"/>
  <c r="U107" i="8"/>
  <c r="Q107" i="8"/>
  <c r="O107" i="8"/>
  <c r="M107" i="8"/>
  <c r="L107" i="8"/>
  <c r="J107" i="8"/>
  <c r="H107" i="8"/>
  <c r="F107" i="8"/>
  <c r="U106" i="8"/>
  <c r="Q106" i="8"/>
  <c r="O106" i="8"/>
  <c r="M106" i="8"/>
  <c r="L106" i="8"/>
  <c r="J106" i="8"/>
  <c r="H106" i="8"/>
  <c r="F106" i="8"/>
  <c r="D835" i="38" a="1"/>
  <c r="D835" i="38"/>
  <c r="E835" i="38"/>
  <c r="U105" i="8"/>
  <c r="Q105" i="8"/>
  <c r="O105" i="8"/>
  <c r="M105" i="8"/>
  <c r="L105" i="8"/>
  <c r="J105" i="8"/>
  <c r="H105" i="8"/>
  <c r="F105" i="8"/>
  <c r="D834" i="38" a="1"/>
  <c r="D834" i="38"/>
  <c r="E834" i="38"/>
  <c r="U104" i="8"/>
  <c r="Q104" i="8"/>
  <c r="O104" i="8"/>
  <c r="M104" i="8"/>
  <c r="L104" i="8"/>
  <c r="J104" i="8"/>
  <c r="H104" i="8"/>
  <c r="F104" i="8"/>
  <c r="U103" i="8"/>
  <c r="Q103" i="8"/>
  <c r="O103" i="8"/>
  <c r="M103" i="8"/>
  <c r="J103" i="8"/>
  <c r="H103" i="8"/>
  <c r="F103" i="8"/>
  <c r="U102" i="8"/>
  <c r="Q102" i="8"/>
  <c r="O102" i="8"/>
  <c r="M102" i="8"/>
  <c r="L102" i="8"/>
  <c r="J102" i="8"/>
  <c r="H102" i="8"/>
  <c r="F102" i="8"/>
  <c r="U101" i="8"/>
  <c r="Q101" i="8"/>
  <c r="O101" i="8"/>
  <c r="M101" i="8"/>
  <c r="L101" i="8"/>
  <c r="J101" i="8"/>
  <c r="H101" i="8"/>
  <c r="F101" i="8"/>
  <c r="U100" i="8"/>
  <c r="Q100" i="8"/>
  <c r="O100" i="8"/>
  <c r="M100" i="8"/>
  <c r="L100" i="8"/>
  <c r="J100" i="8"/>
  <c r="H100" i="8"/>
  <c r="F100" i="8"/>
  <c r="U99" i="8"/>
  <c r="Q99" i="8"/>
  <c r="O99" i="8"/>
  <c r="M99" i="8"/>
  <c r="L99" i="8"/>
  <c r="J99" i="8"/>
  <c r="H99" i="8"/>
  <c r="F99" i="8"/>
  <c r="D828" i="38" a="1"/>
  <c r="D828" i="38"/>
  <c r="E828" i="38"/>
  <c r="U98" i="8"/>
  <c r="Q98" i="8"/>
  <c r="O98" i="8"/>
  <c r="M98" i="8"/>
  <c r="L98" i="8"/>
  <c r="J98" i="8"/>
  <c r="H98" i="8"/>
  <c r="F98" i="8"/>
  <c r="U97" i="8"/>
  <c r="Q97" i="8"/>
  <c r="O97" i="8"/>
  <c r="M97" i="8"/>
  <c r="L97" i="8"/>
  <c r="J97" i="8"/>
  <c r="H97" i="8"/>
  <c r="F97" i="8"/>
  <c r="U96" i="8"/>
  <c r="Q96" i="8"/>
  <c r="O96" i="8"/>
  <c r="M96" i="8"/>
  <c r="L96" i="8"/>
  <c r="J96" i="8"/>
  <c r="H96" i="8"/>
  <c r="F96" i="8"/>
  <c r="D825" i="38" a="1"/>
  <c r="D825" i="38"/>
  <c r="E825" i="38"/>
  <c r="U95" i="8"/>
  <c r="Q95" i="8"/>
  <c r="O95" i="8"/>
  <c r="M95" i="8"/>
  <c r="L95" i="8"/>
  <c r="J95" i="8"/>
  <c r="H95" i="8"/>
  <c r="F95" i="8"/>
  <c r="U94" i="8"/>
  <c r="Q94" i="8"/>
  <c r="O94" i="8"/>
  <c r="M94" i="8"/>
  <c r="L94" i="8"/>
  <c r="J94" i="8"/>
  <c r="H94" i="8"/>
  <c r="F94" i="8"/>
  <c r="U93" i="8"/>
  <c r="Q93" i="8"/>
  <c r="O93" i="8"/>
  <c r="M93" i="8"/>
  <c r="L93" i="8"/>
  <c r="J93" i="8"/>
  <c r="H93" i="8"/>
  <c r="F93" i="8"/>
  <c r="D822" i="38" a="1"/>
  <c r="D822" i="38"/>
  <c r="E822" i="38"/>
  <c r="U92" i="8"/>
  <c r="Q92" i="8"/>
  <c r="O92" i="8"/>
  <c r="M92" i="8"/>
  <c r="L92" i="8"/>
  <c r="J92" i="8"/>
  <c r="H92" i="8"/>
  <c r="F92" i="8"/>
  <c r="U91" i="8"/>
  <c r="Q91" i="8"/>
  <c r="O91" i="8"/>
  <c r="M91" i="8"/>
  <c r="L91" i="8"/>
  <c r="J91" i="8"/>
  <c r="H91" i="8"/>
  <c r="F91" i="8"/>
  <c r="U90" i="8"/>
  <c r="Q90" i="8"/>
  <c r="O90" i="8"/>
  <c r="M90" i="8"/>
  <c r="L90" i="8"/>
  <c r="J90" i="8"/>
  <c r="H90" i="8"/>
  <c r="F90" i="8"/>
  <c r="D819" i="38" a="1"/>
  <c r="D819" i="38"/>
  <c r="E819" i="38"/>
  <c r="U89" i="8"/>
  <c r="Q89" i="8"/>
  <c r="O89" i="8"/>
  <c r="M89" i="8"/>
  <c r="L89" i="8"/>
  <c r="J89" i="8"/>
  <c r="H89" i="8"/>
  <c r="F89" i="8"/>
  <c r="U88" i="8"/>
  <c r="Q88" i="8"/>
  <c r="O88" i="8"/>
  <c r="M88" i="8"/>
  <c r="L88" i="8"/>
  <c r="J88" i="8"/>
  <c r="H88" i="8"/>
  <c r="F88" i="8"/>
  <c r="U87" i="8"/>
  <c r="Q87" i="8"/>
  <c r="O87" i="8"/>
  <c r="M87" i="8"/>
  <c r="L87" i="8"/>
  <c r="J87" i="8"/>
  <c r="H87" i="8"/>
  <c r="F87" i="8"/>
  <c r="D816" i="38" a="1"/>
  <c r="D816" i="38"/>
  <c r="E816" i="38"/>
  <c r="U86" i="8"/>
  <c r="Q86" i="8"/>
  <c r="O86" i="8"/>
  <c r="M86" i="8"/>
  <c r="L86" i="8"/>
  <c r="J86" i="8"/>
  <c r="H86" i="8"/>
  <c r="F86" i="8"/>
  <c r="U85" i="8"/>
  <c r="Q85" i="8"/>
  <c r="O85" i="8"/>
  <c r="M85" i="8"/>
  <c r="L85" i="8"/>
  <c r="J85" i="8"/>
  <c r="H85" i="8"/>
  <c r="F85" i="8"/>
  <c r="U84" i="8"/>
  <c r="Q84" i="8"/>
  <c r="O84" i="8"/>
  <c r="M84" i="8"/>
  <c r="L84" i="8"/>
  <c r="J84" i="8"/>
  <c r="H84" i="8"/>
  <c r="F84" i="8"/>
  <c r="D813" i="38" a="1"/>
  <c r="D813" i="38"/>
  <c r="E813" i="38"/>
  <c r="U83" i="8"/>
  <c r="Q83" i="8"/>
  <c r="O83" i="8"/>
  <c r="M83" i="8"/>
  <c r="L83" i="8"/>
  <c r="J83" i="8"/>
  <c r="H83" i="8"/>
  <c r="F83" i="8"/>
  <c r="U82" i="8"/>
  <c r="Q82" i="8"/>
  <c r="O82" i="8"/>
  <c r="M82" i="8"/>
  <c r="L82" i="8"/>
  <c r="J82" i="8"/>
  <c r="H82" i="8"/>
  <c r="F82" i="8"/>
  <c r="U81" i="8"/>
  <c r="Q81" i="8"/>
  <c r="O81" i="8"/>
  <c r="M81" i="8"/>
  <c r="L81" i="8"/>
  <c r="J81" i="8"/>
  <c r="H81" i="8"/>
  <c r="F81" i="8"/>
  <c r="D810" i="38" a="1"/>
  <c r="D810" i="38"/>
  <c r="E810" i="38"/>
  <c r="U80" i="8"/>
  <c r="Q80" i="8"/>
  <c r="O80" i="8"/>
  <c r="M80" i="8"/>
  <c r="L80" i="8"/>
  <c r="J80" i="8"/>
  <c r="H80" i="8"/>
  <c r="F80" i="8"/>
  <c r="U79" i="8"/>
  <c r="O79" i="8"/>
  <c r="M79" i="8"/>
  <c r="L79" i="8"/>
  <c r="H79" i="8"/>
  <c r="F79" i="8"/>
  <c r="U78" i="8"/>
  <c r="Q78" i="8"/>
  <c r="O78" i="8"/>
  <c r="M78" i="8"/>
  <c r="L78" i="8"/>
  <c r="J78" i="8"/>
  <c r="H78" i="8"/>
  <c r="F78" i="8"/>
  <c r="U77" i="8"/>
  <c r="Q77" i="8"/>
  <c r="O77" i="8"/>
  <c r="M77" i="8"/>
  <c r="L77" i="8"/>
  <c r="J77" i="8"/>
  <c r="H77" i="8"/>
  <c r="F77" i="8"/>
  <c r="U76" i="8"/>
  <c r="Q76" i="8"/>
  <c r="O76" i="8"/>
  <c r="M76" i="8"/>
  <c r="L76" i="8"/>
  <c r="J76" i="8"/>
  <c r="H76" i="8"/>
  <c r="F76" i="8"/>
  <c r="U75" i="8"/>
  <c r="Q75" i="8"/>
  <c r="O75" i="8"/>
  <c r="M75" i="8"/>
  <c r="L75" i="8"/>
  <c r="J75" i="8"/>
  <c r="H75" i="8"/>
  <c r="F75" i="8"/>
  <c r="U74" i="8"/>
  <c r="Q74" i="8"/>
  <c r="O74" i="8"/>
  <c r="M74" i="8"/>
  <c r="L74" i="8"/>
  <c r="J74" i="8"/>
  <c r="H74" i="8"/>
  <c r="F74" i="8"/>
  <c r="U73" i="8"/>
  <c r="Q73" i="8"/>
  <c r="O73" i="8"/>
  <c r="M73" i="8"/>
  <c r="L73" i="8"/>
  <c r="J73" i="8"/>
  <c r="H73" i="8"/>
  <c r="F73" i="8"/>
  <c r="U72" i="8"/>
  <c r="Q72" i="8"/>
  <c r="O72" i="8"/>
  <c r="M72" i="8"/>
  <c r="L72" i="8"/>
  <c r="J72" i="8"/>
  <c r="H72" i="8"/>
  <c r="F72" i="8"/>
  <c r="U71" i="8"/>
  <c r="Q71" i="8"/>
  <c r="O71" i="8"/>
  <c r="M71" i="8"/>
  <c r="L71" i="8"/>
  <c r="J71" i="8"/>
  <c r="H71" i="8"/>
  <c r="F71" i="8"/>
  <c r="U70" i="8"/>
  <c r="Q70" i="8"/>
  <c r="O70" i="8"/>
  <c r="M70" i="8"/>
  <c r="L70" i="8"/>
  <c r="J70" i="8"/>
  <c r="H70" i="8"/>
  <c r="F70" i="8"/>
  <c r="U69" i="8"/>
  <c r="Q69" i="8"/>
  <c r="O69" i="8"/>
  <c r="M69" i="8"/>
  <c r="L69" i="8"/>
  <c r="J69" i="8"/>
  <c r="H69" i="8"/>
  <c r="F69" i="8"/>
  <c r="U68" i="8"/>
  <c r="Q68" i="8"/>
  <c r="O68" i="8"/>
  <c r="M68" i="8"/>
  <c r="L68" i="8"/>
  <c r="J68" i="8"/>
  <c r="H68" i="8"/>
  <c r="F68" i="8"/>
  <c r="U67" i="8"/>
  <c r="Q67" i="8"/>
  <c r="O67" i="8"/>
  <c r="M67" i="8"/>
  <c r="L67" i="8"/>
  <c r="J67" i="8"/>
  <c r="H67" i="8"/>
  <c r="F67" i="8"/>
  <c r="U66" i="8"/>
  <c r="Q66" i="8"/>
  <c r="O66" i="8"/>
  <c r="M66" i="8"/>
  <c r="L66" i="8"/>
  <c r="J66" i="8"/>
  <c r="H66" i="8"/>
  <c r="F66" i="8"/>
  <c r="U65" i="8"/>
  <c r="Q65" i="8"/>
  <c r="M65" i="8"/>
  <c r="L65" i="8"/>
  <c r="J65" i="8"/>
  <c r="F65" i="8"/>
  <c r="U64" i="8"/>
  <c r="Q64" i="8"/>
  <c r="O64" i="8"/>
  <c r="M64" i="8"/>
  <c r="L64" i="8"/>
  <c r="J64" i="8"/>
  <c r="H64" i="8"/>
  <c r="F64" i="8"/>
  <c r="D793" i="38" a="1"/>
  <c r="D793" i="38"/>
  <c r="E793" i="38"/>
  <c r="U63" i="8"/>
  <c r="Q63" i="8"/>
  <c r="O63" i="8"/>
  <c r="M63" i="8"/>
  <c r="L63" i="8"/>
  <c r="J63" i="8"/>
  <c r="H63" i="8"/>
  <c r="F63" i="8"/>
  <c r="U62" i="8"/>
  <c r="Q62" i="8"/>
  <c r="O62" i="8"/>
  <c r="M62" i="8"/>
  <c r="L62" i="8"/>
  <c r="J62" i="8"/>
  <c r="H62" i="8"/>
  <c r="F62" i="8"/>
  <c r="U61" i="8"/>
  <c r="Q61" i="8"/>
  <c r="O61" i="8"/>
  <c r="M61" i="8"/>
  <c r="L61" i="8"/>
  <c r="J61" i="8"/>
  <c r="H61" i="8"/>
  <c r="F61" i="8"/>
  <c r="D790" i="38" a="1"/>
  <c r="D790" i="38"/>
  <c r="E790" i="38"/>
  <c r="U60" i="8"/>
  <c r="Q60" i="8"/>
  <c r="O60" i="8"/>
  <c r="M60" i="8"/>
  <c r="L60" i="8"/>
  <c r="J60" i="8"/>
  <c r="H60" i="8"/>
  <c r="F60" i="8"/>
  <c r="U59" i="8"/>
  <c r="Q59" i="8"/>
  <c r="O59" i="8"/>
  <c r="M59" i="8"/>
  <c r="L59" i="8"/>
  <c r="J59" i="8"/>
  <c r="H59" i="8"/>
  <c r="F59" i="8"/>
  <c r="U58" i="8"/>
  <c r="Q58" i="8"/>
  <c r="O58" i="8"/>
  <c r="M58" i="8"/>
  <c r="L58" i="8"/>
  <c r="J58" i="8"/>
  <c r="H58" i="8"/>
  <c r="F58" i="8"/>
  <c r="D787" i="38" a="1"/>
  <c r="D787" i="38"/>
  <c r="E787" i="38"/>
  <c r="U57" i="8"/>
  <c r="Q57" i="8"/>
  <c r="O57" i="8"/>
  <c r="M57" i="8"/>
  <c r="L57" i="8"/>
  <c r="J57" i="8"/>
  <c r="H57" i="8"/>
  <c r="F57" i="8"/>
  <c r="U56" i="8"/>
  <c r="Q56" i="8"/>
  <c r="O56" i="8"/>
  <c r="M56" i="8"/>
  <c r="L56" i="8"/>
  <c r="J56" i="8"/>
  <c r="H56" i="8"/>
  <c r="F56" i="8"/>
  <c r="U55" i="8"/>
  <c r="Q55" i="8"/>
  <c r="O55" i="8"/>
  <c r="M55" i="8"/>
  <c r="L55" i="8"/>
  <c r="J55" i="8"/>
  <c r="H55" i="8"/>
  <c r="F55" i="8"/>
  <c r="D784" i="38" a="1"/>
  <c r="D784" i="38"/>
  <c r="E784" i="38"/>
  <c r="U54" i="8"/>
  <c r="Q54" i="8"/>
  <c r="O54" i="8"/>
  <c r="M54" i="8"/>
  <c r="L54" i="8"/>
  <c r="J54" i="8"/>
  <c r="H54" i="8"/>
  <c r="F54" i="8"/>
  <c r="U53" i="8"/>
  <c r="Q53" i="8"/>
  <c r="O53" i="8"/>
  <c r="M53" i="8"/>
  <c r="L53" i="8"/>
  <c r="J53" i="8"/>
  <c r="H53" i="8"/>
  <c r="F53" i="8"/>
  <c r="U52" i="8"/>
  <c r="Q52" i="8"/>
  <c r="O52" i="8"/>
  <c r="M52" i="8"/>
  <c r="L52" i="8"/>
  <c r="J52" i="8"/>
  <c r="H52" i="8"/>
  <c r="F52" i="8"/>
  <c r="D781" i="38" a="1"/>
  <c r="D781" i="38"/>
  <c r="E781" i="38"/>
  <c r="U51" i="8"/>
  <c r="Q51" i="8"/>
  <c r="O51" i="8"/>
  <c r="M51" i="8"/>
  <c r="L51" i="8"/>
  <c r="J51" i="8"/>
  <c r="H51" i="8"/>
  <c r="F51" i="8"/>
  <c r="U50" i="8"/>
  <c r="Q50" i="8"/>
  <c r="O50" i="8"/>
  <c r="M50" i="8"/>
  <c r="L50" i="8"/>
  <c r="J50" i="8"/>
  <c r="H50" i="8"/>
  <c r="F50" i="8"/>
  <c r="U49" i="8"/>
  <c r="Q49" i="8"/>
  <c r="O49" i="8"/>
  <c r="M49" i="8"/>
  <c r="L49" i="8"/>
  <c r="J49" i="8"/>
  <c r="H49" i="8"/>
  <c r="F49" i="8"/>
  <c r="D778" i="38" a="1"/>
  <c r="D778" i="38"/>
  <c r="E778" i="38"/>
  <c r="U48" i="8"/>
  <c r="Q48" i="8"/>
  <c r="O48" i="8"/>
  <c r="M48" i="8"/>
  <c r="L48" i="8"/>
  <c r="J48" i="8"/>
  <c r="H48" i="8"/>
  <c r="F48" i="8"/>
  <c r="U47" i="8"/>
  <c r="Q47" i="8"/>
  <c r="O47" i="8"/>
  <c r="M47" i="8"/>
  <c r="L47" i="8"/>
  <c r="J47" i="8"/>
  <c r="H47" i="8"/>
  <c r="F47" i="8"/>
  <c r="U46" i="8"/>
  <c r="Q46" i="8"/>
  <c r="O46" i="8"/>
  <c r="M46" i="8"/>
  <c r="L46" i="8"/>
  <c r="J46" i="8"/>
  <c r="H46" i="8"/>
  <c r="F46" i="8"/>
  <c r="D775" i="38" a="1"/>
  <c r="D775" i="38"/>
  <c r="E775" i="38"/>
  <c r="U45" i="8"/>
  <c r="Q45" i="8"/>
  <c r="O45" i="8"/>
  <c r="M45" i="8"/>
  <c r="L45" i="8"/>
  <c r="J45" i="8"/>
  <c r="H45" i="8"/>
  <c r="F45" i="8"/>
  <c r="U44" i="8"/>
  <c r="Q44" i="8"/>
  <c r="O44" i="8"/>
  <c r="M44" i="8"/>
  <c r="L44" i="8"/>
  <c r="J44" i="8"/>
  <c r="H44" i="8"/>
  <c r="F44" i="8"/>
  <c r="U43" i="8"/>
  <c r="Q43" i="8"/>
  <c r="O43" i="8"/>
  <c r="M43" i="8"/>
  <c r="L43" i="8"/>
  <c r="J43" i="8"/>
  <c r="H43" i="8"/>
  <c r="F43" i="8"/>
  <c r="D772" i="38" a="1"/>
  <c r="D772" i="38"/>
  <c r="E772" i="38"/>
  <c r="U42" i="8"/>
  <c r="Q42" i="8"/>
  <c r="O42" i="8"/>
  <c r="M42" i="8"/>
  <c r="L42" i="8"/>
  <c r="J42" i="8"/>
  <c r="H42" i="8"/>
  <c r="F42" i="8"/>
  <c r="U41" i="8"/>
  <c r="Q41" i="8"/>
  <c r="O41" i="8"/>
  <c r="M41" i="8"/>
  <c r="L41" i="8"/>
  <c r="J41" i="8"/>
  <c r="H41" i="8"/>
  <c r="F41" i="8"/>
  <c r="U40" i="8"/>
  <c r="Q40" i="8"/>
  <c r="O40" i="8"/>
  <c r="M40" i="8"/>
  <c r="L40" i="8"/>
  <c r="J40" i="8"/>
  <c r="H40" i="8"/>
  <c r="F40" i="8"/>
  <c r="D769" i="38" a="1"/>
  <c r="D769" i="38"/>
  <c r="E769" i="38"/>
  <c r="U39" i="8"/>
  <c r="Q39" i="8"/>
  <c r="O39" i="8"/>
  <c r="M39" i="8"/>
  <c r="L39" i="8"/>
  <c r="J39" i="8"/>
  <c r="H39" i="8"/>
  <c r="F39" i="8"/>
  <c r="U38" i="8"/>
  <c r="Q38" i="8"/>
  <c r="O38" i="8"/>
  <c r="M38" i="8"/>
  <c r="L38" i="8"/>
  <c r="J38" i="8"/>
  <c r="H38" i="8"/>
  <c r="F38" i="8"/>
  <c r="U37" i="8"/>
  <c r="Q37" i="8"/>
  <c r="O37" i="8"/>
  <c r="M37" i="8"/>
  <c r="L37" i="8"/>
  <c r="J37" i="8"/>
  <c r="H37" i="8"/>
  <c r="F37" i="8"/>
  <c r="D766" i="38" a="1"/>
  <c r="D766" i="38"/>
  <c r="E766" i="38"/>
  <c r="U36" i="8"/>
  <c r="Q36" i="8"/>
  <c r="O36" i="8"/>
  <c r="M36" i="8"/>
  <c r="L36" i="8"/>
  <c r="J36" i="8"/>
  <c r="H36" i="8"/>
  <c r="F36" i="8"/>
  <c r="U35" i="8"/>
  <c r="Q35" i="8"/>
  <c r="O35" i="8"/>
  <c r="M35" i="8"/>
  <c r="L35" i="8"/>
  <c r="J35" i="8"/>
  <c r="H35" i="8"/>
  <c r="F35" i="8"/>
  <c r="U34" i="8"/>
  <c r="Q34" i="8"/>
  <c r="O34" i="8"/>
  <c r="M34" i="8"/>
  <c r="L34" i="8"/>
  <c r="J34" i="8"/>
  <c r="H34" i="8"/>
  <c r="F34" i="8"/>
  <c r="D763" i="38" a="1"/>
  <c r="D763" i="38"/>
  <c r="E763" i="38"/>
  <c r="U33" i="8"/>
  <c r="Q33" i="8"/>
  <c r="O33" i="8"/>
  <c r="M33" i="8"/>
  <c r="L33" i="8"/>
  <c r="J33" i="8"/>
  <c r="H33" i="8"/>
  <c r="F33" i="8"/>
  <c r="U32" i="8"/>
  <c r="Q32" i="8"/>
  <c r="O32" i="8"/>
  <c r="M32" i="8"/>
  <c r="L32" i="8"/>
  <c r="J32" i="8"/>
  <c r="H32" i="8"/>
  <c r="F32" i="8"/>
  <c r="U31" i="8"/>
  <c r="Q31" i="8"/>
  <c r="O31" i="8"/>
  <c r="M31" i="8"/>
  <c r="L31" i="8"/>
  <c r="J31" i="8"/>
  <c r="H31" i="8"/>
  <c r="F31" i="8"/>
  <c r="D760" i="38" a="1"/>
  <c r="D760" i="38"/>
  <c r="E760" i="38"/>
  <c r="U30" i="8"/>
  <c r="Q30" i="8"/>
  <c r="O30" i="8"/>
  <c r="M30" i="8"/>
  <c r="L30" i="8"/>
  <c r="J30" i="8"/>
  <c r="H30" i="8"/>
  <c r="F30" i="8"/>
  <c r="U29" i="8"/>
  <c r="Q29" i="8"/>
  <c r="O29" i="8"/>
  <c r="M29" i="8"/>
  <c r="L29" i="8"/>
  <c r="J29" i="8"/>
  <c r="H29" i="8"/>
  <c r="F29" i="8"/>
  <c r="U28" i="8"/>
  <c r="Q28" i="8"/>
  <c r="O28" i="8"/>
  <c r="M28" i="8"/>
  <c r="L28" i="8"/>
  <c r="J28" i="8"/>
  <c r="H28" i="8"/>
  <c r="F28" i="8"/>
  <c r="D757" i="38" a="1"/>
  <c r="D757" i="38"/>
  <c r="E757" i="38"/>
  <c r="U27" i="8"/>
  <c r="Q27" i="8"/>
  <c r="O27" i="8"/>
  <c r="M27" i="8"/>
  <c r="L27" i="8"/>
  <c r="J27" i="8"/>
  <c r="H27" i="8"/>
  <c r="F27" i="8"/>
  <c r="U26" i="8"/>
  <c r="Q26" i="8"/>
  <c r="O26" i="8"/>
  <c r="M26" i="8"/>
  <c r="L26" i="8"/>
  <c r="J26" i="8"/>
  <c r="H26" i="8"/>
  <c r="F26" i="8"/>
  <c r="U25" i="8"/>
  <c r="Q25" i="8"/>
  <c r="O25" i="8"/>
  <c r="M25" i="8"/>
  <c r="L25" i="8"/>
  <c r="J25" i="8"/>
  <c r="H25" i="8"/>
  <c r="F25" i="8"/>
  <c r="D754" i="38" a="1"/>
  <c r="D754" i="38"/>
  <c r="E754" i="38"/>
  <c r="U24" i="8"/>
  <c r="Q24" i="8"/>
  <c r="O24" i="8"/>
  <c r="M24" i="8"/>
  <c r="L24" i="8"/>
  <c r="J24" i="8"/>
  <c r="H24" i="8"/>
  <c r="F24" i="8"/>
  <c r="U23" i="8"/>
  <c r="Q23" i="8"/>
  <c r="O23" i="8"/>
  <c r="M23" i="8"/>
  <c r="L23" i="8"/>
  <c r="J23" i="8"/>
  <c r="H23" i="8"/>
  <c r="F23" i="8"/>
  <c r="U22" i="8"/>
  <c r="Q22" i="8"/>
  <c r="O22" i="8"/>
  <c r="M22" i="8"/>
  <c r="L22" i="8"/>
  <c r="J22" i="8"/>
  <c r="H22" i="8"/>
  <c r="F22" i="8"/>
  <c r="D751" i="38" a="1"/>
  <c r="D751" i="38"/>
  <c r="E751" i="38"/>
  <c r="U21" i="8"/>
  <c r="Q21" i="8"/>
  <c r="O21" i="8"/>
  <c r="M21" i="8"/>
  <c r="L21" i="8"/>
  <c r="J21" i="8"/>
  <c r="H21" i="8"/>
  <c r="F21" i="8"/>
  <c r="U20" i="8"/>
  <c r="Q20" i="8"/>
  <c r="O20" i="8"/>
  <c r="M20" i="8"/>
  <c r="L20" i="8"/>
  <c r="J20" i="8"/>
  <c r="H20" i="8"/>
  <c r="F20" i="8"/>
  <c r="U19" i="8"/>
  <c r="Q19" i="8"/>
  <c r="O19" i="8"/>
  <c r="M19" i="8"/>
  <c r="L19" i="8"/>
  <c r="J19" i="8"/>
  <c r="H19" i="8"/>
  <c r="F19" i="8"/>
  <c r="D748" i="38" a="1"/>
  <c r="D748" i="38"/>
  <c r="E748" i="38"/>
  <c r="U18" i="8"/>
  <c r="Q18" i="8"/>
  <c r="O18" i="8"/>
  <c r="M18" i="8"/>
  <c r="L18" i="8"/>
  <c r="J18" i="8"/>
  <c r="H18" i="8"/>
  <c r="U17" i="8"/>
  <c r="Q17" i="8"/>
  <c r="O17" i="8"/>
  <c r="M17" i="8"/>
  <c r="L17" i="8"/>
  <c r="J17" i="8"/>
  <c r="H17" i="8"/>
  <c r="F17" i="8"/>
  <c r="D746" i="38" a="1"/>
  <c r="D746" i="38"/>
  <c r="E746" i="38"/>
  <c r="U16" i="8"/>
  <c r="Q16" i="8"/>
  <c r="O16" i="8"/>
  <c r="M16" i="8"/>
  <c r="L16" i="8"/>
  <c r="H16" i="8"/>
  <c r="F16" i="8"/>
  <c r="U15" i="8"/>
  <c r="Q15" i="8"/>
  <c r="O15" i="8"/>
  <c r="M15" i="8"/>
  <c r="L15" i="8"/>
  <c r="J15" i="8"/>
  <c r="H15" i="8"/>
  <c r="F15" i="8"/>
  <c r="U14" i="8"/>
  <c r="Q14" i="8"/>
  <c r="O14" i="8"/>
  <c r="M14" i="8"/>
  <c r="L14" i="8"/>
  <c r="J14" i="8"/>
  <c r="F14" i="8"/>
  <c r="U13" i="8"/>
  <c r="Q13" i="8"/>
  <c r="O13" i="8"/>
  <c r="M13" i="8"/>
  <c r="L13" i="8"/>
  <c r="J13" i="8"/>
  <c r="H13" i="8"/>
  <c r="F13" i="8"/>
  <c r="U12" i="8"/>
  <c r="S12" i="8"/>
  <c r="Q12" i="8"/>
  <c r="O12" i="8"/>
  <c r="M12" i="8"/>
  <c r="L12" i="8"/>
  <c r="J12" i="8"/>
  <c r="H12" i="8"/>
  <c r="D741" i="38" a="1"/>
  <c r="D741" i="38"/>
  <c r="E741" i="38"/>
  <c r="U11" i="8"/>
  <c r="S11" i="8"/>
  <c r="Q11" i="8"/>
  <c r="O11" i="8"/>
  <c r="M11" i="8"/>
  <c r="L11" i="8"/>
  <c r="J11" i="8"/>
  <c r="H11" i="8"/>
  <c r="F11" i="8"/>
  <c r="R134" i="7"/>
  <c r="P134" i="7"/>
  <c r="N134" i="7"/>
  <c r="L134" i="7"/>
  <c r="J134" i="7"/>
  <c r="H134" i="7"/>
  <c r="F134" i="7"/>
  <c r="V133" i="7"/>
  <c r="R133" i="7"/>
  <c r="P133" i="7"/>
  <c r="N133" i="7"/>
  <c r="L133" i="7"/>
  <c r="J133" i="7"/>
  <c r="H133" i="7"/>
  <c r="F133" i="7"/>
  <c r="V132" i="7"/>
  <c r="R132" i="7"/>
  <c r="P132" i="7"/>
  <c r="N132" i="7"/>
  <c r="L132" i="7"/>
  <c r="J132" i="7"/>
  <c r="H132" i="7"/>
  <c r="F132" i="7"/>
  <c r="V131" i="7"/>
  <c r="R131" i="7"/>
  <c r="P131" i="7"/>
  <c r="N131" i="7"/>
  <c r="L131" i="7"/>
  <c r="J131" i="7"/>
  <c r="H131" i="7"/>
  <c r="F131" i="7"/>
  <c r="V130" i="7"/>
  <c r="P130" i="7"/>
  <c r="L130" i="7"/>
  <c r="J130" i="7"/>
  <c r="F130" i="7"/>
  <c r="V129" i="7"/>
  <c r="R129" i="7"/>
  <c r="P129" i="7"/>
  <c r="N129" i="7"/>
  <c r="L129" i="7"/>
  <c r="J129" i="7"/>
  <c r="H129" i="7"/>
  <c r="F129" i="7"/>
  <c r="V128" i="7"/>
  <c r="R128" i="7"/>
  <c r="P128" i="7"/>
  <c r="N128" i="7"/>
  <c r="L128" i="7"/>
  <c r="J128" i="7"/>
  <c r="H128" i="7"/>
  <c r="F128" i="7"/>
  <c r="V127" i="7"/>
  <c r="R127" i="7"/>
  <c r="P127" i="7"/>
  <c r="N127" i="7"/>
  <c r="L127" i="7"/>
  <c r="J127" i="7"/>
  <c r="H127" i="7"/>
  <c r="F127" i="7"/>
  <c r="V126" i="7"/>
  <c r="R126" i="7"/>
  <c r="P126" i="7"/>
  <c r="N126" i="7"/>
  <c r="L126" i="7"/>
  <c r="J126" i="7"/>
  <c r="H126" i="7"/>
  <c r="F126" i="7"/>
  <c r="V125" i="7"/>
  <c r="R125" i="7"/>
  <c r="P125" i="7"/>
  <c r="N125" i="7"/>
  <c r="L125" i="7"/>
  <c r="J125" i="7"/>
  <c r="H125" i="7"/>
  <c r="F125" i="7"/>
  <c r="V124" i="7"/>
  <c r="R124" i="7"/>
  <c r="P124" i="7"/>
  <c r="N124" i="7"/>
  <c r="L124" i="7"/>
  <c r="J124" i="7"/>
  <c r="H124" i="7"/>
  <c r="F124" i="7"/>
  <c r="V123" i="7"/>
  <c r="R123" i="7"/>
  <c r="P123" i="7"/>
  <c r="N123" i="7"/>
  <c r="L123" i="7"/>
  <c r="J123" i="7"/>
  <c r="H123" i="7"/>
  <c r="F123" i="7"/>
  <c r="V122" i="7"/>
  <c r="R122" i="7"/>
  <c r="P122" i="7"/>
  <c r="N122" i="7"/>
  <c r="L122" i="7"/>
  <c r="J122" i="7"/>
  <c r="H122" i="7"/>
  <c r="F122" i="7"/>
  <c r="V121" i="7"/>
  <c r="R121" i="7"/>
  <c r="P121" i="7"/>
  <c r="N121" i="7"/>
  <c r="L121" i="7"/>
  <c r="J121" i="7"/>
  <c r="H121" i="7"/>
  <c r="F121" i="7"/>
  <c r="V120" i="7"/>
  <c r="R120" i="7"/>
  <c r="P120" i="7"/>
  <c r="J120" i="7"/>
  <c r="H120" i="7"/>
  <c r="F120" i="7"/>
  <c r="V119" i="7"/>
  <c r="R119" i="7"/>
  <c r="P119" i="7"/>
  <c r="N119" i="7"/>
  <c r="L119" i="7"/>
  <c r="J119" i="7"/>
  <c r="H119" i="7"/>
  <c r="F119" i="7"/>
  <c r="V118" i="7"/>
  <c r="R118" i="7"/>
  <c r="P118" i="7"/>
  <c r="N118" i="7"/>
  <c r="L118" i="7"/>
  <c r="J118" i="7"/>
  <c r="H118" i="7"/>
  <c r="F118" i="7"/>
  <c r="V117" i="7"/>
  <c r="R117" i="7"/>
  <c r="P117" i="7"/>
  <c r="N117" i="7"/>
  <c r="L117" i="7"/>
  <c r="J117" i="7"/>
  <c r="H117" i="7"/>
  <c r="F117" i="7"/>
  <c r="V116" i="7"/>
  <c r="R116" i="7"/>
  <c r="P116" i="7"/>
  <c r="N116" i="7"/>
  <c r="L116" i="7"/>
  <c r="J116" i="7"/>
  <c r="H116" i="7"/>
  <c r="F116" i="7"/>
  <c r="V115" i="7"/>
  <c r="R115" i="7"/>
  <c r="P115" i="7"/>
  <c r="N115" i="7"/>
  <c r="L115" i="7"/>
  <c r="J115" i="7"/>
  <c r="H115" i="7"/>
  <c r="F115" i="7"/>
  <c r="V114" i="7"/>
  <c r="R114" i="7"/>
  <c r="P114" i="7"/>
  <c r="N114" i="7"/>
  <c r="L114" i="7"/>
  <c r="J114" i="7"/>
  <c r="H114" i="7"/>
  <c r="F114" i="7"/>
  <c r="V113" i="7"/>
  <c r="R113" i="7"/>
  <c r="P113" i="7"/>
  <c r="N113" i="7"/>
  <c r="L113" i="7"/>
  <c r="J113" i="7"/>
  <c r="H113" i="7"/>
  <c r="F113" i="7"/>
  <c r="V112" i="7"/>
  <c r="R112" i="7"/>
  <c r="P112" i="7"/>
  <c r="N112" i="7"/>
  <c r="L112" i="7"/>
  <c r="J112" i="7"/>
  <c r="H112" i="7"/>
  <c r="F112" i="7"/>
  <c r="V111" i="7"/>
  <c r="R111" i="7"/>
  <c r="P111" i="7"/>
  <c r="N111" i="7"/>
  <c r="L111" i="7"/>
  <c r="J111" i="7"/>
  <c r="H111" i="7"/>
  <c r="F111" i="7"/>
  <c r="V110" i="7"/>
  <c r="R110" i="7"/>
  <c r="P110" i="7"/>
  <c r="N110" i="7"/>
  <c r="L110" i="7"/>
  <c r="J110" i="7"/>
  <c r="H110" i="7"/>
  <c r="F110" i="7"/>
  <c r="V109" i="7"/>
  <c r="R109" i="7"/>
  <c r="P109" i="7"/>
  <c r="N109" i="7"/>
  <c r="L109" i="7"/>
  <c r="J109" i="7"/>
  <c r="H109" i="7"/>
  <c r="F109" i="7"/>
  <c r="V108" i="7"/>
  <c r="R108" i="7"/>
  <c r="P108" i="7"/>
  <c r="N108" i="7"/>
  <c r="L108" i="7"/>
  <c r="J108" i="7"/>
  <c r="H108" i="7"/>
  <c r="F108" i="7"/>
  <c r="V107" i="7"/>
  <c r="R107" i="7"/>
  <c r="P107" i="7"/>
  <c r="N107" i="7"/>
  <c r="L107" i="7"/>
  <c r="J107" i="7"/>
  <c r="H107" i="7"/>
  <c r="F107" i="7"/>
  <c r="V106" i="7"/>
  <c r="R106" i="7"/>
  <c r="P106" i="7"/>
  <c r="N106" i="7"/>
  <c r="L106" i="7"/>
  <c r="J106" i="7"/>
  <c r="H106" i="7"/>
  <c r="F106" i="7"/>
  <c r="V105" i="7"/>
  <c r="R105" i="7"/>
  <c r="P105" i="7"/>
  <c r="N105" i="7"/>
  <c r="L105" i="7"/>
  <c r="J105" i="7"/>
  <c r="H105" i="7"/>
  <c r="F105" i="7"/>
  <c r="V104" i="7"/>
  <c r="R104" i="7"/>
  <c r="P104" i="7"/>
  <c r="N104" i="7"/>
  <c r="L104" i="7"/>
  <c r="J104" i="7"/>
  <c r="H104" i="7"/>
  <c r="F104" i="7"/>
  <c r="V103" i="7"/>
  <c r="R103" i="7"/>
  <c r="P103" i="7"/>
  <c r="N103" i="7"/>
  <c r="L103" i="7"/>
  <c r="J103" i="7"/>
  <c r="H103" i="7"/>
  <c r="F103" i="7"/>
  <c r="V102" i="7"/>
  <c r="R102" i="7"/>
  <c r="P102" i="7"/>
  <c r="N102" i="7"/>
  <c r="L102" i="7"/>
  <c r="J102" i="7"/>
  <c r="H102" i="7"/>
  <c r="F102" i="7"/>
  <c r="V101" i="7"/>
  <c r="R101" i="7"/>
  <c r="P101" i="7"/>
  <c r="N101" i="7"/>
  <c r="L101" i="7"/>
  <c r="J101" i="7"/>
  <c r="H101" i="7"/>
  <c r="F101" i="7"/>
  <c r="V100" i="7"/>
  <c r="R100" i="7"/>
  <c r="P100" i="7"/>
  <c r="N100" i="7"/>
  <c r="L100" i="7"/>
  <c r="J100" i="7"/>
  <c r="H100" i="7"/>
  <c r="F100" i="7"/>
  <c r="V99" i="7"/>
  <c r="R99" i="7"/>
  <c r="P99" i="7"/>
  <c r="N99" i="7"/>
  <c r="L99" i="7"/>
  <c r="J99" i="7"/>
  <c r="H99" i="7"/>
  <c r="F99" i="7"/>
  <c r="V98" i="7"/>
  <c r="R98" i="7"/>
  <c r="P98" i="7"/>
  <c r="N98" i="7"/>
  <c r="L98" i="7"/>
  <c r="J98" i="7"/>
  <c r="H98" i="7"/>
  <c r="F98" i="7"/>
  <c r="V97" i="7"/>
  <c r="R97" i="7"/>
  <c r="P97" i="7"/>
  <c r="N97" i="7"/>
  <c r="L97" i="7"/>
  <c r="J97" i="7"/>
  <c r="H97" i="7"/>
  <c r="F97" i="7"/>
  <c r="V96" i="7"/>
  <c r="R96" i="7"/>
  <c r="P96" i="7"/>
  <c r="N96" i="7"/>
  <c r="L96" i="7"/>
  <c r="J96" i="7"/>
  <c r="H96" i="7"/>
  <c r="F96" i="7"/>
  <c r="V95" i="7"/>
  <c r="R95" i="7"/>
  <c r="P95" i="7"/>
  <c r="N95" i="7"/>
  <c r="L95" i="7"/>
  <c r="J95" i="7"/>
  <c r="H95" i="7"/>
  <c r="F95" i="7"/>
  <c r="V94" i="7"/>
  <c r="R94" i="7"/>
  <c r="P94" i="7"/>
  <c r="N94" i="7"/>
  <c r="L94" i="7"/>
  <c r="J94" i="7"/>
  <c r="H94" i="7"/>
  <c r="F94" i="7"/>
  <c r="V93" i="7"/>
  <c r="R93" i="7"/>
  <c r="P93" i="7"/>
  <c r="N93" i="7"/>
  <c r="L93" i="7"/>
  <c r="J93" i="7"/>
  <c r="H93" i="7"/>
  <c r="F93" i="7"/>
  <c r="V92" i="7"/>
  <c r="R92" i="7"/>
  <c r="P92" i="7"/>
  <c r="N92" i="7"/>
  <c r="L92" i="7"/>
  <c r="J92" i="7"/>
  <c r="H92" i="7"/>
  <c r="F92" i="7"/>
  <c r="V91" i="7"/>
  <c r="R91" i="7"/>
  <c r="P91" i="7"/>
  <c r="N91" i="7"/>
  <c r="L91" i="7"/>
  <c r="J91" i="7"/>
  <c r="H91" i="7"/>
  <c r="F91" i="7"/>
  <c r="V90" i="7"/>
  <c r="R90" i="7"/>
  <c r="P90" i="7"/>
  <c r="N90" i="7"/>
  <c r="L90" i="7"/>
  <c r="J90" i="7"/>
  <c r="H90" i="7"/>
  <c r="F90" i="7"/>
  <c r="V89" i="7"/>
  <c r="R89" i="7"/>
  <c r="P89" i="7"/>
  <c r="N89" i="7"/>
  <c r="L89" i="7"/>
  <c r="J89" i="7"/>
  <c r="H89" i="7"/>
  <c r="F89" i="7"/>
  <c r="V88" i="7"/>
  <c r="R88" i="7"/>
  <c r="P88" i="7"/>
  <c r="N88" i="7"/>
  <c r="L88" i="7"/>
  <c r="J88" i="7"/>
  <c r="H88" i="7"/>
  <c r="F88" i="7"/>
  <c r="V87" i="7"/>
  <c r="R87" i="7"/>
  <c r="P87" i="7"/>
  <c r="N87" i="7"/>
  <c r="L87" i="7"/>
  <c r="J87" i="7"/>
  <c r="H87" i="7"/>
  <c r="F87" i="7"/>
  <c r="V86" i="7"/>
  <c r="R86" i="7"/>
  <c r="P86" i="7"/>
  <c r="N86" i="7"/>
  <c r="L86" i="7"/>
  <c r="J86" i="7"/>
  <c r="H86" i="7"/>
  <c r="F86" i="7"/>
  <c r="V85" i="7"/>
  <c r="R85" i="7"/>
  <c r="P85" i="7"/>
  <c r="N85" i="7"/>
  <c r="L85" i="7"/>
  <c r="J85" i="7"/>
  <c r="H85" i="7"/>
  <c r="F85" i="7"/>
  <c r="V84" i="7"/>
  <c r="R84" i="7"/>
  <c r="P84" i="7"/>
  <c r="N84" i="7"/>
  <c r="L84" i="7"/>
  <c r="J84" i="7"/>
  <c r="H84" i="7"/>
  <c r="F84" i="7"/>
  <c r="V83" i="7"/>
  <c r="R83" i="7"/>
  <c r="P83" i="7"/>
  <c r="N83" i="7"/>
  <c r="L83" i="7"/>
  <c r="J83" i="7"/>
  <c r="H83" i="7"/>
  <c r="F83" i="7"/>
  <c r="V82" i="7"/>
  <c r="R82" i="7"/>
  <c r="P82" i="7"/>
  <c r="N82" i="7"/>
  <c r="L82" i="7"/>
  <c r="J82" i="7"/>
  <c r="H82" i="7"/>
  <c r="F82" i="7"/>
  <c r="V81" i="7"/>
  <c r="R81" i="7"/>
  <c r="P81" i="7"/>
  <c r="N81" i="7"/>
  <c r="L81" i="7"/>
  <c r="J81" i="7"/>
  <c r="H81" i="7"/>
  <c r="F81" i="7"/>
  <c r="V80" i="7"/>
  <c r="R80" i="7"/>
  <c r="P80" i="7"/>
  <c r="N80" i="7"/>
  <c r="L80" i="7"/>
  <c r="J80" i="7"/>
  <c r="H80" i="7"/>
  <c r="F80" i="7"/>
  <c r="V79" i="7"/>
  <c r="R79" i="7"/>
  <c r="P79" i="7"/>
  <c r="N79" i="7"/>
  <c r="L79" i="7"/>
  <c r="J79" i="7"/>
  <c r="H79" i="7"/>
  <c r="F79" i="7"/>
  <c r="V78" i="7"/>
  <c r="R78" i="7"/>
  <c r="P78" i="7"/>
  <c r="N78" i="7"/>
  <c r="L78" i="7"/>
  <c r="J78" i="7"/>
  <c r="H78" i="7"/>
  <c r="F78" i="7"/>
  <c r="V77" i="7"/>
  <c r="R77" i="7"/>
  <c r="P77" i="7"/>
  <c r="N77" i="7"/>
  <c r="L77" i="7"/>
  <c r="J77" i="7"/>
  <c r="H77" i="7"/>
  <c r="F77" i="7"/>
  <c r="V76" i="7"/>
  <c r="R76" i="7"/>
  <c r="N76" i="7"/>
  <c r="L76" i="7"/>
  <c r="J76" i="7"/>
  <c r="H76" i="7"/>
  <c r="F76" i="7"/>
  <c r="V75" i="7"/>
  <c r="R75" i="7"/>
  <c r="P75" i="7"/>
  <c r="N75" i="7"/>
  <c r="L75" i="7"/>
  <c r="J75" i="7"/>
  <c r="H75" i="7"/>
  <c r="F75" i="7"/>
  <c r="V74" i="7"/>
  <c r="R74" i="7"/>
  <c r="P74" i="7"/>
  <c r="N74" i="7"/>
  <c r="L74" i="7"/>
  <c r="J74" i="7"/>
  <c r="H74" i="7"/>
  <c r="F74" i="7"/>
  <c r="V73" i="7"/>
  <c r="R73" i="7"/>
  <c r="P73" i="7"/>
  <c r="N73" i="7"/>
  <c r="L73" i="7"/>
  <c r="J73" i="7"/>
  <c r="H73" i="7"/>
  <c r="F73" i="7"/>
  <c r="V72" i="7"/>
  <c r="R72" i="7"/>
  <c r="P72" i="7"/>
  <c r="N72" i="7"/>
  <c r="L72" i="7"/>
  <c r="J72" i="7"/>
  <c r="H72" i="7"/>
  <c r="F72" i="7"/>
  <c r="V71" i="7"/>
  <c r="R71" i="7"/>
  <c r="P71" i="7"/>
  <c r="N71" i="7"/>
  <c r="L71" i="7"/>
  <c r="J71" i="7"/>
  <c r="H71" i="7"/>
  <c r="F71" i="7"/>
  <c r="V70" i="7"/>
  <c r="R70" i="7"/>
  <c r="P70" i="7"/>
  <c r="N70" i="7"/>
  <c r="L70" i="7"/>
  <c r="J70" i="7"/>
  <c r="H70" i="7"/>
  <c r="F70" i="7"/>
  <c r="V69" i="7"/>
  <c r="R69" i="7"/>
  <c r="P69" i="7"/>
  <c r="N69" i="7"/>
  <c r="L69" i="7"/>
  <c r="J69" i="7"/>
  <c r="H69" i="7"/>
  <c r="F69" i="7"/>
  <c r="V68" i="7"/>
  <c r="R68" i="7"/>
  <c r="P68" i="7"/>
  <c r="N68" i="7"/>
  <c r="L68" i="7"/>
  <c r="J68" i="7"/>
  <c r="H68" i="7"/>
  <c r="F68" i="7"/>
  <c r="V67" i="7"/>
  <c r="R67" i="7"/>
  <c r="P67" i="7"/>
  <c r="N67" i="7"/>
  <c r="L67" i="7"/>
  <c r="J67" i="7"/>
  <c r="H67" i="7"/>
  <c r="F67" i="7"/>
  <c r="V66" i="7"/>
  <c r="R66" i="7"/>
  <c r="P66" i="7"/>
  <c r="N66" i="7"/>
  <c r="L66" i="7"/>
  <c r="J66" i="7"/>
  <c r="H66" i="7"/>
  <c r="F66" i="7"/>
  <c r="V65" i="7"/>
  <c r="R65" i="7"/>
  <c r="P65" i="7"/>
  <c r="N65" i="7"/>
  <c r="L65" i="7"/>
  <c r="J65" i="7"/>
  <c r="H65" i="7"/>
  <c r="F65" i="7"/>
  <c r="V64" i="7"/>
  <c r="R64" i="7"/>
  <c r="P64" i="7"/>
  <c r="N64" i="7"/>
  <c r="L64" i="7"/>
  <c r="J64" i="7"/>
  <c r="H64" i="7"/>
  <c r="F64" i="7"/>
  <c r="V63" i="7"/>
  <c r="R63" i="7"/>
  <c r="P63" i="7"/>
  <c r="N63" i="7"/>
  <c r="L63" i="7"/>
  <c r="J63" i="7"/>
  <c r="H63" i="7"/>
  <c r="F63" i="7"/>
  <c r="V62" i="7"/>
  <c r="R62" i="7"/>
  <c r="P62" i="7"/>
  <c r="N62" i="7"/>
  <c r="L62" i="7"/>
  <c r="J62" i="7"/>
  <c r="H62" i="7"/>
  <c r="F62" i="7"/>
  <c r="V61" i="7"/>
  <c r="R61" i="7"/>
  <c r="P61" i="7"/>
  <c r="N61" i="7"/>
  <c r="L61" i="7"/>
  <c r="J61" i="7"/>
  <c r="H61" i="7"/>
  <c r="F61" i="7"/>
  <c r="V60" i="7"/>
  <c r="R60" i="7"/>
  <c r="P60" i="7"/>
  <c r="N60" i="7"/>
  <c r="L60" i="7"/>
  <c r="J60" i="7"/>
  <c r="H60" i="7"/>
  <c r="F60" i="7"/>
  <c r="V59" i="7"/>
  <c r="R59" i="7"/>
  <c r="P59" i="7"/>
  <c r="N59" i="7"/>
  <c r="L59" i="7"/>
  <c r="J59" i="7"/>
  <c r="H59" i="7"/>
  <c r="F59" i="7"/>
  <c r="V58" i="7"/>
  <c r="R58" i="7"/>
  <c r="P58" i="7"/>
  <c r="N58" i="7"/>
  <c r="L58" i="7"/>
  <c r="J58" i="7"/>
  <c r="H58" i="7"/>
  <c r="F58" i="7"/>
  <c r="V57" i="7"/>
  <c r="R57" i="7"/>
  <c r="P57" i="7"/>
  <c r="N57" i="7"/>
  <c r="L57" i="7"/>
  <c r="J57" i="7"/>
  <c r="H57" i="7"/>
  <c r="F57" i="7"/>
  <c r="V56" i="7"/>
  <c r="R56" i="7"/>
  <c r="P56" i="7"/>
  <c r="N56" i="7"/>
  <c r="L56" i="7"/>
  <c r="J56" i="7"/>
  <c r="H56" i="7"/>
  <c r="F56" i="7"/>
  <c r="V55" i="7"/>
  <c r="R55" i="7"/>
  <c r="P55" i="7"/>
  <c r="N55" i="7"/>
  <c r="L55" i="7"/>
  <c r="J55" i="7"/>
  <c r="H55" i="7"/>
  <c r="F55" i="7"/>
  <c r="V54" i="7"/>
  <c r="R54" i="7"/>
  <c r="P54" i="7"/>
  <c r="N54" i="7"/>
  <c r="L54" i="7"/>
  <c r="J54" i="7"/>
  <c r="H54" i="7"/>
  <c r="F54" i="7"/>
  <c r="V53" i="7"/>
  <c r="R53" i="7"/>
  <c r="P53" i="7"/>
  <c r="N53" i="7"/>
  <c r="L53" i="7"/>
  <c r="J53" i="7"/>
  <c r="H53" i="7"/>
  <c r="F53" i="7"/>
  <c r="V52" i="7"/>
  <c r="R52" i="7"/>
  <c r="P52" i="7"/>
  <c r="N52" i="7"/>
  <c r="L52" i="7"/>
  <c r="J52" i="7"/>
  <c r="H52" i="7"/>
  <c r="F52" i="7"/>
  <c r="V51" i="7"/>
  <c r="R51" i="7"/>
  <c r="P51" i="7"/>
  <c r="N51" i="7"/>
  <c r="L51" i="7"/>
  <c r="J51" i="7"/>
  <c r="H51" i="7"/>
  <c r="F51" i="7"/>
  <c r="V50" i="7"/>
  <c r="R50" i="7"/>
  <c r="P50" i="7"/>
  <c r="N50" i="7"/>
  <c r="L50" i="7"/>
  <c r="J50" i="7"/>
  <c r="H50" i="7"/>
  <c r="F50" i="7"/>
  <c r="V49" i="7"/>
  <c r="R49" i="7"/>
  <c r="P49" i="7"/>
  <c r="N49" i="7"/>
  <c r="L49" i="7"/>
  <c r="J49" i="7"/>
  <c r="H49" i="7"/>
  <c r="F49" i="7"/>
  <c r="V48" i="7"/>
  <c r="R48" i="7"/>
  <c r="P48" i="7"/>
  <c r="N48" i="7"/>
  <c r="L48" i="7"/>
  <c r="J48" i="7"/>
  <c r="H48" i="7"/>
  <c r="F48" i="7"/>
  <c r="V47" i="7"/>
  <c r="R47" i="7"/>
  <c r="P47" i="7"/>
  <c r="N47" i="7"/>
  <c r="L47" i="7"/>
  <c r="J47" i="7"/>
  <c r="H47" i="7"/>
  <c r="F47" i="7"/>
  <c r="V46" i="7"/>
  <c r="R46" i="7"/>
  <c r="P46" i="7"/>
  <c r="N46" i="7"/>
  <c r="L46" i="7"/>
  <c r="J46" i="7"/>
  <c r="H46" i="7"/>
  <c r="F46" i="7"/>
  <c r="V45" i="7"/>
  <c r="R45" i="7"/>
  <c r="P45" i="7"/>
  <c r="N45" i="7"/>
  <c r="L45" i="7"/>
  <c r="J45" i="7"/>
  <c r="H45" i="7"/>
  <c r="F45" i="7"/>
  <c r="V44" i="7"/>
  <c r="R44" i="7"/>
  <c r="P44" i="7"/>
  <c r="N44" i="7"/>
  <c r="L44" i="7"/>
  <c r="J44" i="7"/>
  <c r="H44" i="7"/>
  <c r="F44" i="7"/>
  <c r="V43" i="7"/>
  <c r="R43" i="7"/>
  <c r="P43" i="7"/>
  <c r="N43" i="7"/>
  <c r="L43" i="7"/>
  <c r="J43" i="7"/>
  <c r="H43" i="7"/>
  <c r="F43" i="7"/>
  <c r="V42" i="7"/>
  <c r="R42" i="7"/>
  <c r="P42" i="7"/>
  <c r="N42" i="7"/>
  <c r="L42" i="7"/>
  <c r="J42" i="7"/>
  <c r="H42" i="7"/>
  <c r="F42" i="7"/>
  <c r="V41" i="7"/>
  <c r="R41" i="7"/>
  <c r="P41" i="7"/>
  <c r="N41" i="7"/>
  <c r="L41" i="7"/>
  <c r="J41" i="7"/>
  <c r="H41" i="7"/>
  <c r="F41" i="7"/>
  <c r="V40" i="7"/>
  <c r="R40" i="7"/>
  <c r="P40" i="7"/>
  <c r="N40" i="7"/>
  <c r="L40" i="7"/>
  <c r="J40" i="7"/>
  <c r="H40" i="7"/>
  <c r="F40" i="7"/>
  <c r="V39" i="7"/>
  <c r="R39" i="7"/>
  <c r="P39" i="7"/>
  <c r="N39" i="7"/>
  <c r="L39" i="7"/>
  <c r="J39" i="7"/>
  <c r="H39" i="7"/>
  <c r="F39" i="7"/>
  <c r="V38" i="7"/>
  <c r="R38" i="7"/>
  <c r="P38" i="7"/>
  <c r="N38" i="7"/>
  <c r="L38" i="7"/>
  <c r="J38" i="7"/>
  <c r="H38" i="7"/>
  <c r="F38" i="7"/>
  <c r="V37" i="7"/>
  <c r="R37" i="7"/>
  <c r="P37" i="7"/>
  <c r="N37" i="7"/>
  <c r="L37" i="7"/>
  <c r="J37" i="7"/>
  <c r="H37" i="7"/>
  <c r="F37" i="7"/>
  <c r="V36" i="7"/>
  <c r="R36" i="7"/>
  <c r="P36" i="7"/>
  <c r="N36" i="7"/>
  <c r="L36" i="7"/>
  <c r="J36" i="7"/>
  <c r="H36" i="7"/>
  <c r="F36" i="7"/>
  <c r="V35" i="7"/>
  <c r="R35" i="7"/>
  <c r="P35" i="7"/>
  <c r="N35" i="7"/>
  <c r="L35" i="7"/>
  <c r="J35" i="7"/>
  <c r="H35" i="7"/>
  <c r="F35" i="7"/>
  <c r="V34" i="7"/>
  <c r="R34" i="7"/>
  <c r="P34" i="7"/>
  <c r="N34" i="7"/>
  <c r="L34" i="7"/>
  <c r="J34" i="7"/>
  <c r="H34" i="7"/>
  <c r="F34" i="7"/>
  <c r="V33" i="7"/>
  <c r="R33" i="7"/>
  <c r="P33" i="7"/>
  <c r="N33" i="7"/>
  <c r="L33" i="7"/>
  <c r="J33" i="7"/>
  <c r="H33" i="7"/>
  <c r="F33" i="7"/>
  <c r="V32" i="7"/>
  <c r="R32" i="7"/>
  <c r="P32" i="7"/>
  <c r="N32" i="7"/>
  <c r="L32" i="7"/>
  <c r="J32" i="7"/>
  <c r="H32" i="7"/>
  <c r="F32" i="7"/>
  <c r="V31" i="7"/>
  <c r="R31" i="7"/>
  <c r="P31" i="7"/>
  <c r="N31" i="7"/>
  <c r="L31" i="7"/>
  <c r="J31" i="7"/>
  <c r="H31" i="7"/>
  <c r="F31" i="7"/>
  <c r="V30" i="7"/>
  <c r="R30" i="7"/>
  <c r="P30" i="7"/>
  <c r="N30" i="7"/>
  <c r="L30" i="7"/>
  <c r="J30" i="7"/>
  <c r="H30" i="7"/>
  <c r="F30" i="7"/>
  <c r="V29" i="7"/>
  <c r="R29" i="7"/>
  <c r="P29" i="7"/>
  <c r="N29" i="7"/>
  <c r="L29" i="7"/>
  <c r="J29" i="7"/>
  <c r="H29" i="7"/>
  <c r="F29" i="7"/>
  <c r="V28" i="7"/>
  <c r="R28" i="7"/>
  <c r="P28" i="7"/>
  <c r="N28" i="7"/>
  <c r="L28" i="7"/>
  <c r="J28" i="7"/>
  <c r="H28" i="7"/>
  <c r="F28" i="7"/>
  <c r="V27" i="7"/>
  <c r="R27" i="7"/>
  <c r="P27" i="7"/>
  <c r="N27" i="7"/>
  <c r="L27" i="7"/>
  <c r="J27" i="7"/>
  <c r="H27" i="7"/>
  <c r="F27" i="7"/>
  <c r="V26" i="7"/>
  <c r="R26" i="7"/>
  <c r="P26" i="7"/>
  <c r="N26" i="7"/>
  <c r="L26" i="7"/>
  <c r="J26" i="7"/>
  <c r="H26" i="7"/>
  <c r="F26" i="7"/>
  <c r="V25" i="7"/>
  <c r="R25" i="7"/>
  <c r="P25" i="7"/>
  <c r="N25" i="7"/>
  <c r="L25" i="7"/>
  <c r="J25" i="7"/>
  <c r="H25" i="7"/>
  <c r="F25" i="7"/>
  <c r="V24" i="7"/>
  <c r="R24" i="7"/>
  <c r="P24" i="7"/>
  <c r="N24" i="7"/>
  <c r="L24" i="7"/>
  <c r="J24" i="7"/>
  <c r="H24" i="7"/>
  <c r="F24" i="7"/>
  <c r="V23" i="7"/>
  <c r="R23" i="7"/>
  <c r="P23" i="7"/>
  <c r="N23" i="7"/>
  <c r="L23" i="7"/>
  <c r="J23" i="7"/>
  <c r="H23" i="7"/>
  <c r="F23" i="7"/>
  <c r="V22" i="7"/>
  <c r="R22" i="7"/>
  <c r="P22" i="7"/>
  <c r="N22" i="7"/>
  <c r="L22" i="7"/>
  <c r="J22" i="7"/>
  <c r="H22" i="7"/>
  <c r="F22" i="7"/>
  <c r="V21" i="7"/>
  <c r="R21" i="7"/>
  <c r="P21" i="7"/>
  <c r="N21" i="7"/>
  <c r="L21" i="7"/>
  <c r="J21" i="7"/>
  <c r="H21" i="7"/>
  <c r="F21" i="7"/>
  <c r="V20" i="7"/>
  <c r="R20" i="7"/>
  <c r="P20" i="7"/>
  <c r="N20" i="7"/>
  <c r="L20" i="7"/>
  <c r="J20" i="7"/>
  <c r="H20" i="7"/>
  <c r="G552" i="38" a="1"/>
  <c r="G552" i="38"/>
  <c r="V19" i="7"/>
  <c r="R19" i="7"/>
  <c r="P19" i="7"/>
  <c r="N19" i="7"/>
  <c r="L19" i="7"/>
  <c r="J19" i="7"/>
  <c r="H19" i="7"/>
  <c r="F19" i="7"/>
  <c r="V18" i="7"/>
  <c r="R18" i="7"/>
  <c r="P18" i="7"/>
  <c r="N18" i="7"/>
  <c r="L18" i="7"/>
  <c r="J18" i="7"/>
  <c r="H18" i="7"/>
  <c r="G550" i="38" a="1"/>
  <c r="G550" i="38"/>
  <c r="V17" i="7"/>
  <c r="R17" i="7"/>
  <c r="P17" i="7"/>
  <c r="N17" i="7"/>
  <c r="L17" i="7"/>
  <c r="J17" i="7"/>
  <c r="H17" i="7"/>
  <c r="F17" i="7"/>
  <c r="V16" i="7"/>
  <c r="R16" i="7"/>
  <c r="P16" i="7"/>
  <c r="N16" i="7"/>
  <c r="L16" i="7"/>
  <c r="J16" i="7"/>
  <c r="H16" i="7"/>
  <c r="F16" i="7"/>
  <c r="V15" i="7"/>
  <c r="R15" i="7"/>
  <c r="P15" i="7"/>
  <c r="N15" i="7"/>
  <c r="L15" i="7"/>
  <c r="J15" i="7"/>
  <c r="H15" i="7"/>
  <c r="F15" i="7"/>
  <c r="V14" i="7"/>
  <c r="R14" i="7"/>
  <c r="P14" i="7"/>
  <c r="N14" i="7"/>
  <c r="L14" i="7"/>
  <c r="J14" i="7"/>
  <c r="H14" i="7"/>
  <c r="F14" i="7"/>
  <c r="V13" i="7"/>
  <c r="R13" i="7"/>
  <c r="P13" i="7"/>
  <c r="N13" i="7"/>
  <c r="L13" i="7"/>
  <c r="J13" i="7"/>
  <c r="H13" i="7"/>
  <c r="F13" i="7"/>
  <c r="V12" i="7"/>
  <c r="T12" i="7"/>
  <c r="D544" i="38" a="1"/>
  <c r="D544" i="38"/>
  <c r="E544" i="38"/>
  <c r="R12" i="7"/>
  <c r="P12" i="7"/>
  <c r="N12" i="7"/>
  <c r="L12" i="7"/>
  <c r="J12" i="7"/>
  <c r="H12" i="7"/>
  <c r="G544" i="38" a="1"/>
  <c r="G544" i="38"/>
  <c r="V11" i="7"/>
  <c r="T11" i="7"/>
  <c r="E543" i="38"/>
  <c r="R11" i="7"/>
  <c r="P11" i="7"/>
  <c r="N11" i="7"/>
  <c r="L11" i="7"/>
  <c r="J11" i="7"/>
  <c r="H11" i="7"/>
  <c r="F11" i="7"/>
  <c r="F11" i="5"/>
  <c r="V110" i="5"/>
  <c r="R110" i="5"/>
  <c r="P110" i="5"/>
  <c r="N110" i="5"/>
  <c r="L110" i="5"/>
  <c r="J110" i="5"/>
  <c r="H110" i="5"/>
  <c r="F110" i="5"/>
  <c r="V109" i="5"/>
  <c r="R109" i="5"/>
  <c r="P109" i="5"/>
  <c r="N109" i="5"/>
  <c r="L109" i="5"/>
  <c r="J109" i="5"/>
  <c r="H109" i="5"/>
  <c r="F109" i="5"/>
  <c r="V108" i="5"/>
  <c r="R108" i="5"/>
  <c r="P108" i="5"/>
  <c r="N108" i="5"/>
  <c r="L108" i="5"/>
  <c r="J108" i="5"/>
  <c r="H108" i="5"/>
  <c r="F108" i="5"/>
  <c r="V107" i="5"/>
  <c r="R107" i="5"/>
  <c r="P107" i="5"/>
  <c r="N107" i="5"/>
  <c r="L107" i="5"/>
  <c r="J107" i="5"/>
  <c r="H107" i="5"/>
  <c r="F107" i="5"/>
  <c r="V106" i="5"/>
  <c r="R106" i="5"/>
  <c r="P106" i="5"/>
  <c r="N106" i="5"/>
  <c r="L106" i="5"/>
  <c r="J106" i="5"/>
  <c r="H106" i="5"/>
  <c r="F106" i="5"/>
  <c r="G537" i="38" a="1"/>
  <c r="G537" i="38"/>
  <c r="V105" i="5"/>
  <c r="R105" i="5"/>
  <c r="P105" i="5"/>
  <c r="N105" i="5"/>
  <c r="L105" i="5"/>
  <c r="J105" i="5"/>
  <c r="H105" i="5"/>
  <c r="F105" i="5"/>
  <c r="V104" i="5"/>
  <c r="R104" i="5"/>
  <c r="P104" i="5"/>
  <c r="N104" i="5"/>
  <c r="L104" i="5"/>
  <c r="J104" i="5"/>
  <c r="H104" i="5"/>
  <c r="F104" i="5"/>
  <c r="D535" i="38" a="1"/>
  <c r="D535" i="38"/>
  <c r="V103" i="5"/>
  <c r="R103" i="5"/>
  <c r="P103" i="5"/>
  <c r="N103" i="5"/>
  <c r="L103" i="5"/>
  <c r="J103" i="5"/>
  <c r="H103" i="5"/>
  <c r="F103" i="5"/>
  <c r="V102" i="5"/>
  <c r="R102" i="5"/>
  <c r="P102" i="5"/>
  <c r="N102" i="5"/>
  <c r="L102" i="5"/>
  <c r="J102" i="5"/>
  <c r="H102" i="5"/>
  <c r="F102" i="5"/>
  <c r="V101" i="5"/>
  <c r="R101" i="5"/>
  <c r="P101" i="5"/>
  <c r="N101" i="5"/>
  <c r="L101" i="5"/>
  <c r="J101" i="5"/>
  <c r="H101" i="5"/>
  <c r="F101" i="5"/>
  <c r="V100" i="5"/>
  <c r="R100" i="5"/>
  <c r="P100" i="5"/>
  <c r="N100" i="5"/>
  <c r="L100" i="5"/>
  <c r="J100" i="5"/>
  <c r="H100" i="5"/>
  <c r="F100" i="5"/>
  <c r="V99" i="5"/>
  <c r="R99" i="5"/>
  <c r="P99" i="5"/>
  <c r="N99" i="5"/>
  <c r="L99" i="5"/>
  <c r="J99" i="5"/>
  <c r="H99" i="5"/>
  <c r="F99" i="5"/>
  <c r="G530" i="38" a="1"/>
  <c r="G530" i="38"/>
  <c r="V98" i="5"/>
  <c r="R98" i="5"/>
  <c r="P98" i="5"/>
  <c r="N98" i="5"/>
  <c r="L98" i="5"/>
  <c r="J98" i="5"/>
  <c r="H98" i="5"/>
  <c r="F98" i="5"/>
  <c r="V97" i="5"/>
  <c r="R97" i="5"/>
  <c r="P97" i="5"/>
  <c r="N97" i="5"/>
  <c r="L97" i="5"/>
  <c r="J97" i="5"/>
  <c r="H97" i="5"/>
  <c r="F97" i="5"/>
  <c r="V96" i="5"/>
  <c r="R96" i="5"/>
  <c r="P96" i="5"/>
  <c r="N96" i="5"/>
  <c r="L96" i="5"/>
  <c r="J96" i="5"/>
  <c r="H96" i="5"/>
  <c r="F96" i="5"/>
  <c r="V95" i="5"/>
  <c r="R95" i="5"/>
  <c r="P95" i="5"/>
  <c r="N95" i="5"/>
  <c r="L95" i="5"/>
  <c r="J95" i="5"/>
  <c r="H95" i="5"/>
  <c r="F95" i="5"/>
  <c r="V94" i="5"/>
  <c r="R94" i="5"/>
  <c r="P94" i="5"/>
  <c r="N94" i="5"/>
  <c r="L94" i="5"/>
  <c r="J94" i="5"/>
  <c r="H94" i="5"/>
  <c r="F94" i="5"/>
  <c r="V93" i="5"/>
  <c r="R93" i="5"/>
  <c r="P93" i="5"/>
  <c r="N93" i="5"/>
  <c r="L93" i="5"/>
  <c r="J93" i="5"/>
  <c r="H93" i="5"/>
  <c r="F93" i="5"/>
  <c r="V92" i="5"/>
  <c r="R92" i="5"/>
  <c r="P92" i="5"/>
  <c r="N92" i="5"/>
  <c r="L92" i="5"/>
  <c r="J92" i="5"/>
  <c r="H92" i="5"/>
  <c r="F92" i="5"/>
  <c r="G523" i="38" a="1"/>
  <c r="G523" i="38"/>
  <c r="V91" i="5"/>
  <c r="R91" i="5"/>
  <c r="P91" i="5"/>
  <c r="N91" i="5"/>
  <c r="L91" i="5"/>
  <c r="J91" i="5"/>
  <c r="H91" i="5"/>
  <c r="F91" i="5"/>
  <c r="V90" i="5"/>
  <c r="R90" i="5"/>
  <c r="P90" i="5"/>
  <c r="N90" i="5"/>
  <c r="L90" i="5"/>
  <c r="J90" i="5"/>
  <c r="H90" i="5"/>
  <c r="F90" i="5"/>
  <c r="V89" i="5"/>
  <c r="R89" i="5"/>
  <c r="P89" i="5"/>
  <c r="N89" i="5"/>
  <c r="L89" i="5"/>
  <c r="J89" i="5"/>
  <c r="H89" i="5"/>
  <c r="F89" i="5"/>
  <c r="V88" i="5"/>
  <c r="R88" i="5"/>
  <c r="P88" i="5"/>
  <c r="N88" i="5"/>
  <c r="L88" i="5"/>
  <c r="J88" i="5"/>
  <c r="H88" i="5"/>
  <c r="F88" i="5"/>
  <c r="V87" i="5"/>
  <c r="R87" i="5"/>
  <c r="P87" i="5"/>
  <c r="N87" i="5"/>
  <c r="L87" i="5"/>
  <c r="J87" i="5"/>
  <c r="H87" i="5"/>
  <c r="F87" i="5"/>
  <c r="V86" i="5"/>
  <c r="R86" i="5"/>
  <c r="P86" i="5"/>
  <c r="N86" i="5"/>
  <c r="L86" i="5"/>
  <c r="J86" i="5"/>
  <c r="H86" i="5"/>
  <c r="F86" i="5"/>
  <c r="V85" i="5"/>
  <c r="R85" i="5"/>
  <c r="P85" i="5"/>
  <c r="N85" i="5"/>
  <c r="L85" i="5"/>
  <c r="J85" i="5"/>
  <c r="H85" i="5"/>
  <c r="F85" i="5"/>
  <c r="G516" i="38" a="1"/>
  <c r="G516" i="38"/>
  <c r="V84" i="5"/>
  <c r="R84" i="5"/>
  <c r="P84" i="5"/>
  <c r="N84" i="5"/>
  <c r="L84" i="5"/>
  <c r="J84" i="5"/>
  <c r="H84" i="5"/>
  <c r="F84" i="5"/>
  <c r="V83" i="5"/>
  <c r="R83" i="5"/>
  <c r="P83" i="5"/>
  <c r="L83" i="5"/>
  <c r="F83" i="5"/>
  <c r="V82" i="5"/>
  <c r="R82" i="5"/>
  <c r="P82" i="5"/>
  <c r="N82" i="5"/>
  <c r="L82" i="5"/>
  <c r="J82" i="5"/>
  <c r="H82" i="5"/>
  <c r="F82" i="5"/>
  <c r="V81" i="5"/>
  <c r="R81" i="5"/>
  <c r="P81" i="5"/>
  <c r="N81" i="5"/>
  <c r="L81" i="5"/>
  <c r="J81" i="5"/>
  <c r="H81" i="5"/>
  <c r="F81" i="5"/>
  <c r="V80" i="5"/>
  <c r="R80" i="5"/>
  <c r="P80" i="5"/>
  <c r="N80" i="5"/>
  <c r="L80" i="5"/>
  <c r="J80" i="5"/>
  <c r="H80" i="5"/>
  <c r="F80" i="5"/>
  <c r="V79" i="5"/>
  <c r="R79" i="5"/>
  <c r="P79" i="5"/>
  <c r="N79" i="5"/>
  <c r="L79" i="5"/>
  <c r="J79" i="5"/>
  <c r="H79" i="5"/>
  <c r="F79" i="5"/>
  <c r="V78" i="5"/>
  <c r="R78" i="5"/>
  <c r="P78" i="5"/>
  <c r="N78" i="5"/>
  <c r="L78" i="5"/>
  <c r="J78" i="5"/>
  <c r="H78" i="5"/>
  <c r="F78" i="5"/>
  <c r="G509" i="38" a="1"/>
  <c r="G509" i="38"/>
  <c r="V77" i="5"/>
  <c r="R77" i="5"/>
  <c r="P77" i="5"/>
  <c r="N77" i="5"/>
  <c r="L77" i="5"/>
  <c r="J77" i="5"/>
  <c r="H77" i="5"/>
  <c r="F77" i="5"/>
  <c r="V76" i="5"/>
  <c r="R76" i="5"/>
  <c r="P76" i="5"/>
  <c r="N76" i="5"/>
  <c r="L76" i="5"/>
  <c r="J76" i="5"/>
  <c r="H76" i="5"/>
  <c r="F76" i="5"/>
  <c r="V75" i="5"/>
  <c r="R75" i="5"/>
  <c r="P75" i="5"/>
  <c r="N75" i="5"/>
  <c r="L75" i="5"/>
  <c r="J75" i="5"/>
  <c r="H75" i="5"/>
  <c r="F75" i="5"/>
  <c r="V74" i="5"/>
  <c r="R74" i="5"/>
  <c r="P74" i="5"/>
  <c r="N74" i="5"/>
  <c r="L74" i="5"/>
  <c r="J74" i="5"/>
  <c r="H74" i="5"/>
  <c r="F74" i="5"/>
  <c r="V73" i="5"/>
  <c r="R73" i="5"/>
  <c r="P73" i="5"/>
  <c r="N73" i="5"/>
  <c r="L73" i="5"/>
  <c r="J73" i="5"/>
  <c r="H73" i="5"/>
  <c r="F73" i="5"/>
  <c r="V72" i="5"/>
  <c r="R72" i="5"/>
  <c r="P72" i="5"/>
  <c r="N72" i="5"/>
  <c r="L72" i="5"/>
  <c r="J72" i="5"/>
  <c r="H72" i="5"/>
  <c r="F72" i="5"/>
  <c r="V71" i="5"/>
  <c r="R71" i="5"/>
  <c r="P71" i="5"/>
  <c r="N71" i="5"/>
  <c r="L71" i="5"/>
  <c r="J71" i="5"/>
  <c r="H71" i="5"/>
  <c r="F71" i="5"/>
  <c r="G502" i="38" a="1"/>
  <c r="G502" i="38"/>
  <c r="V70" i="5"/>
  <c r="R70" i="5"/>
  <c r="P70" i="5"/>
  <c r="N70" i="5"/>
  <c r="L70" i="5"/>
  <c r="J70" i="5"/>
  <c r="H70" i="5"/>
  <c r="F70" i="5"/>
  <c r="V69" i="5"/>
  <c r="R69" i="5"/>
  <c r="P69" i="5"/>
  <c r="N69" i="5"/>
  <c r="L69" i="5"/>
  <c r="J69" i="5"/>
  <c r="H69" i="5"/>
  <c r="F69" i="5"/>
  <c r="V68" i="5"/>
  <c r="R68" i="5"/>
  <c r="P68" i="5"/>
  <c r="N68" i="5"/>
  <c r="L68" i="5"/>
  <c r="J68" i="5"/>
  <c r="H68" i="5"/>
  <c r="F68" i="5"/>
  <c r="V67" i="5"/>
  <c r="R67" i="5"/>
  <c r="P67" i="5"/>
  <c r="N67" i="5"/>
  <c r="L67" i="5"/>
  <c r="J67" i="5"/>
  <c r="H67" i="5"/>
  <c r="F67" i="5"/>
  <c r="V66" i="5"/>
  <c r="R66" i="5"/>
  <c r="P66" i="5"/>
  <c r="N66" i="5"/>
  <c r="L66" i="5"/>
  <c r="J66" i="5"/>
  <c r="H66" i="5"/>
  <c r="F66" i="5"/>
  <c r="V65" i="5"/>
  <c r="R65" i="5"/>
  <c r="P65" i="5"/>
  <c r="N65" i="5"/>
  <c r="L65" i="5"/>
  <c r="J65" i="5"/>
  <c r="H65" i="5"/>
  <c r="F65" i="5"/>
  <c r="V64" i="5"/>
  <c r="R64" i="5"/>
  <c r="P64" i="5"/>
  <c r="N64" i="5"/>
  <c r="L64" i="5"/>
  <c r="J64" i="5"/>
  <c r="H64" i="5"/>
  <c r="F64" i="5"/>
  <c r="G495" i="38" a="1"/>
  <c r="G495" i="38"/>
  <c r="V63" i="5"/>
  <c r="R63" i="5"/>
  <c r="P63" i="5"/>
  <c r="N63" i="5"/>
  <c r="L63" i="5"/>
  <c r="J63" i="5"/>
  <c r="H63" i="5"/>
  <c r="F63" i="5"/>
  <c r="V62" i="5"/>
  <c r="R62" i="5"/>
  <c r="P62" i="5"/>
  <c r="N62" i="5"/>
  <c r="L62" i="5"/>
  <c r="J62" i="5"/>
  <c r="H62" i="5"/>
  <c r="F62" i="5"/>
  <c r="V61" i="5"/>
  <c r="R61" i="5"/>
  <c r="P61" i="5"/>
  <c r="N61" i="5"/>
  <c r="L61" i="5"/>
  <c r="J61" i="5"/>
  <c r="H61" i="5"/>
  <c r="F61" i="5"/>
  <c r="V60" i="5"/>
  <c r="R60" i="5"/>
  <c r="P60" i="5"/>
  <c r="N60" i="5"/>
  <c r="L60" i="5"/>
  <c r="J60" i="5"/>
  <c r="H60" i="5"/>
  <c r="F60" i="5"/>
  <c r="V59" i="5"/>
  <c r="R59" i="5"/>
  <c r="P59" i="5"/>
  <c r="N59" i="5"/>
  <c r="L59" i="5"/>
  <c r="J59" i="5"/>
  <c r="H59" i="5"/>
  <c r="F59" i="5"/>
  <c r="V58" i="5"/>
  <c r="R58" i="5"/>
  <c r="P58" i="5"/>
  <c r="N58" i="5"/>
  <c r="L58" i="5"/>
  <c r="J58" i="5"/>
  <c r="H58" i="5"/>
  <c r="F58" i="5"/>
  <c r="V57" i="5"/>
  <c r="R57" i="5"/>
  <c r="P57" i="5"/>
  <c r="N57" i="5"/>
  <c r="L57" i="5"/>
  <c r="J57" i="5"/>
  <c r="H57" i="5"/>
  <c r="F57" i="5"/>
  <c r="G488" i="38" a="1"/>
  <c r="G488" i="38"/>
  <c r="V56" i="5"/>
  <c r="R56" i="5"/>
  <c r="P56" i="5"/>
  <c r="N56" i="5"/>
  <c r="L56" i="5"/>
  <c r="J56" i="5"/>
  <c r="H56" i="5"/>
  <c r="F56" i="5"/>
  <c r="V55" i="5"/>
  <c r="R55" i="5"/>
  <c r="P55" i="5"/>
  <c r="N55" i="5"/>
  <c r="L55" i="5"/>
  <c r="J55" i="5"/>
  <c r="H55" i="5"/>
  <c r="F55" i="5"/>
  <c r="V54" i="5"/>
  <c r="R54" i="5"/>
  <c r="P54" i="5"/>
  <c r="N54" i="5"/>
  <c r="L54" i="5"/>
  <c r="J54" i="5"/>
  <c r="H54" i="5"/>
  <c r="F54" i="5"/>
  <c r="V53" i="5"/>
  <c r="R53" i="5"/>
  <c r="P53" i="5"/>
  <c r="N53" i="5"/>
  <c r="L53" i="5"/>
  <c r="J53" i="5"/>
  <c r="H53" i="5"/>
  <c r="F53" i="5"/>
  <c r="V52" i="5"/>
  <c r="R52" i="5"/>
  <c r="P52" i="5"/>
  <c r="N52" i="5"/>
  <c r="L52" i="5"/>
  <c r="J52" i="5"/>
  <c r="H52" i="5"/>
  <c r="F52" i="5"/>
  <c r="V51" i="5"/>
  <c r="R51" i="5"/>
  <c r="P51" i="5"/>
  <c r="N51" i="5"/>
  <c r="L51" i="5"/>
  <c r="J51" i="5"/>
  <c r="H51" i="5"/>
  <c r="F51" i="5"/>
  <c r="V50" i="5"/>
  <c r="R50" i="5"/>
  <c r="P50" i="5"/>
  <c r="N50" i="5"/>
  <c r="L50" i="5"/>
  <c r="J50" i="5"/>
  <c r="H50" i="5"/>
  <c r="F50" i="5"/>
  <c r="G481" i="38" a="1"/>
  <c r="G481" i="38"/>
  <c r="V49" i="5"/>
  <c r="R49" i="5"/>
  <c r="P49" i="5"/>
  <c r="N49" i="5"/>
  <c r="L49" i="5"/>
  <c r="J49" i="5"/>
  <c r="H49" i="5"/>
  <c r="F49" i="5"/>
  <c r="V48" i="5"/>
  <c r="R48" i="5"/>
  <c r="P48" i="5"/>
  <c r="N48" i="5"/>
  <c r="L48" i="5"/>
  <c r="J48" i="5"/>
  <c r="H48" i="5"/>
  <c r="F48" i="5"/>
  <c r="V47" i="5"/>
  <c r="R47" i="5"/>
  <c r="P47" i="5"/>
  <c r="N47" i="5"/>
  <c r="L47" i="5"/>
  <c r="J47" i="5"/>
  <c r="H47" i="5"/>
  <c r="F47" i="5"/>
  <c r="V46" i="5"/>
  <c r="R46" i="5"/>
  <c r="P46" i="5"/>
  <c r="N46" i="5"/>
  <c r="L46" i="5"/>
  <c r="J46" i="5"/>
  <c r="H46" i="5"/>
  <c r="F46" i="5"/>
  <c r="G477" i="38" a="1"/>
  <c r="G477" i="38"/>
  <c r="V45" i="5"/>
  <c r="R45" i="5"/>
  <c r="P45" i="5"/>
  <c r="N45" i="5"/>
  <c r="L45" i="5"/>
  <c r="J45" i="5"/>
  <c r="H45" i="5"/>
  <c r="F45" i="5"/>
  <c r="V44" i="5"/>
  <c r="R44" i="5"/>
  <c r="P44" i="5"/>
  <c r="N44" i="5"/>
  <c r="L44" i="5"/>
  <c r="J44" i="5"/>
  <c r="H44" i="5"/>
  <c r="F44" i="5"/>
  <c r="V43" i="5"/>
  <c r="R43" i="5"/>
  <c r="P43" i="5"/>
  <c r="N43" i="5"/>
  <c r="L43" i="5"/>
  <c r="J43" i="5"/>
  <c r="H43" i="5"/>
  <c r="F43" i="5"/>
  <c r="G474" i="38" a="1"/>
  <c r="G474" i="38"/>
  <c r="V42" i="5"/>
  <c r="R42" i="5"/>
  <c r="P42" i="5"/>
  <c r="N42" i="5"/>
  <c r="L42" i="5"/>
  <c r="J42" i="5"/>
  <c r="H42" i="5"/>
  <c r="F42" i="5"/>
  <c r="V41" i="5"/>
  <c r="R41" i="5"/>
  <c r="P41" i="5"/>
  <c r="N41" i="5"/>
  <c r="L41" i="5"/>
  <c r="J41" i="5"/>
  <c r="H41" i="5"/>
  <c r="F41" i="5"/>
  <c r="V40" i="5"/>
  <c r="R40" i="5"/>
  <c r="P40" i="5"/>
  <c r="N40" i="5"/>
  <c r="L40" i="5"/>
  <c r="J40" i="5"/>
  <c r="H40" i="5"/>
  <c r="F40" i="5"/>
  <c r="V39" i="5"/>
  <c r="R39" i="5"/>
  <c r="P39" i="5"/>
  <c r="N39" i="5"/>
  <c r="L39" i="5"/>
  <c r="J39" i="5"/>
  <c r="H39" i="5"/>
  <c r="F39" i="5"/>
  <c r="G470" i="38" a="1"/>
  <c r="G470" i="38"/>
  <c r="V38" i="5"/>
  <c r="R38" i="5"/>
  <c r="P38" i="5"/>
  <c r="N38" i="5"/>
  <c r="L38" i="5"/>
  <c r="J38" i="5"/>
  <c r="H38" i="5"/>
  <c r="F38" i="5"/>
  <c r="V37" i="5"/>
  <c r="R37" i="5"/>
  <c r="P37" i="5"/>
  <c r="N37" i="5"/>
  <c r="L37" i="5"/>
  <c r="J37" i="5"/>
  <c r="H37" i="5"/>
  <c r="F37" i="5"/>
  <c r="V36" i="5"/>
  <c r="R36" i="5"/>
  <c r="P36" i="5"/>
  <c r="N36" i="5"/>
  <c r="L36" i="5"/>
  <c r="J36" i="5"/>
  <c r="H36" i="5"/>
  <c r="F36" i="5"/>
  <c r="G467" i="38" a="1"/>
  <c r="G467" i="38"/>
  <c r="V35" i="5"/>
  <c r="R35" i="5"/>
  <c r="P35" i="5"/>
  <c r="N35" i="5"/>
  <c r="L35" i="5"/>
  <c r="J35" i="5"/>
  <c r="H35" i="5"/>
  <c r="F35" i="5"/>
  <c r="V34" i="5"/>
  <c r="R34" i="5"/>
  <c r="P34" i="5"/>
  <c r="N34" i="5"/>
  <c r="L34" i="5"/>
  <c r="J34" i="5"/>
  <c r="H34" i="5"/>
  <c r="F34" i="5"/>
  <c r="V33" i="5"/>
  <c r="R33" i="5"/>
  <c r="P33" i="5"/>
  <c r="N33" i="5"/>
  <c r="L33" i="5"/>
  <c r="J33" i="5"/>
  <c r="H33" i="5"/>
  <c r="F33" i="5"/>
  <c r="V32" i="5"/>
  <c r="R32" i="5"/>
  <c r="P32" i="5"/>
  <c r="N32" i="5"/>
  <c r="L32" i="5"/>
  <c r="J32" i="5"/>
  <c r="H32" i="5"/>
  <c r="F32" i="5"/>
  <c r="G463" i="38" a="1"/>
  <c r="G463" i="38"/>
  <c r="V31" i="5"/>
  <c r="R31" i="5"/>
  <c r="P31" i="5"/>
  <c r="N31" i="5"/>
  <c r="L31" i="5"/>
  <c r="J31" i="5"/>
  <c r="H31" i="5"/>
  <c r="F31" i="5"/>
  <c r="V30" i="5"/>
  <c r="R30" i="5"/>
  <c r="P30" i="5"/>
  <c r="N30" i="5"/>
  <c r="L30" i="5"/>
  <c r="J30" i="5"/>
  <c r="H30" i="5"/>
  <c r="F30" i="5"/>
  <c r="V29" i="5"/>
  <c r="R29" i="5"/>
  <c r="P29" i="5"/>
  <c r="N29" i="5"/>
  <c r="L29" i="5"/>
  <c r="J29" i="5"/>
  <c r="H29" i="5"/>
  <c r="F29" i="5"/>
  <c r="G460" i="38" a="1"/>
  <c r="G460" i="38"/>
  <c r="V28" i="5"/>
  <c r="R28" i="5"/>
  <c r="P28" i="5"/>
  <c r="N28" i="5"/>
  <c r="L28" i="5"/>
  <c r="J28" i="5"/>
  <c r="H28" i="5"/>
  <c r="F28" i="5"/>
  <c r="V27" i="5"/>
  <c r="R27" i="5"/>
  <c r="P27" i="5"/>
  <c r="N27" i="5"/>
  <c r="L27" i="5"/>
  <c r="J27" i="5"/>
  <c r="H27" i="5"/>
  <c r="F27" i="5"/>
  <c r="V26" i="5"/>
  <c r="R26" i="5"/>
  <c r="P26" i="5"/>
  <c r="N26" i="5"/>
  <c r="L26" i="5"/>
  <c r="J26" i="5"/>
  <c r="H26" i="5"/>
  <c r="F26" i="5"/>
  <c r="V25" i="5"/>
  <c r="R25" i="5"/>
  <c r="P25" i="5"/>
  <c r="N25" i="5"/>
  <c r="L25" i="5"/>
  <c r="J25" i="5"/>
  <c r="H25" i="5"/>
  <c r="F25" i="5"/>
  <c r="G456" i="38" a="1"/>
  <c r="G456" i="38"/>
  <c r="V24" i="5"/>
  <c r="R24" i="5"/>
  <c r="P24" i="5"/>
  <c r="N24" i="5"/>
  <c r="L24" i="5"/>
  <c r="J24" i="5"/>
  <c r="H24" i="5"/>
  <c r="F24" i="5"/>
  <c r="V23" i="5"/>
  <c r="R23" i="5"/>
  <c r="P23" i="5"/>
  <c r="N23" i="5"/>
  <c r="L23" i="5"/>
  <c r="J23" i="5"/>
  <c r="H23" i="5"/>
  <c r="F23" i="5"/>
  <c r="V22" i="5"/>
  <c r="R22" i="5"/>
  <c r="P22" i="5"/>
  <c r="N22" i="5"/>
  <c r="L22" i="5"/>
  <c r="J22" i="5"/>
  <c r="H22" i="5"/>
  <c r="F22" i="5"/>
  <c r="G453" i="38" a="1"/>
  <c r="G453" i="38"/>
  <c r="V21" i="5"/>
  <c r="R21" i="5"/>
  <c r="P21" i="5"/>
  <c r="N21" i="5"/>
  <c r="L21" i="5"/>
  <c r="J21" i="5"/>
  <c r="H21" i="5"/>
  <c r="F21" i="5"/>
  <c r="V20" i="5"/>
  <c r="R20" i="5"/>
  <c r="P20" i="5"/>
  <c r="N20" i="5"/>
  <c r="L20" i="5"/>
  <c r="J20" i="5"/>
  <c r="H20" i="5"/>
  <c r="G451" i="38" a="1"/>
  <c r="G451" i="38"/>
  <c r="V19" i="5"/>
  <c r="R19" i="5"/>
  <c r="P19" i="5"/>
  <c r="N19" i="5"/>
  <c r="L19" i="5"/>
  <c r="J19" i="5"/>
  <c r="H19" i="5"/>
  <c r="F19" i="5"/>
  <c r="V18" i="5"/>
  <c r="R18" i="5"/>
  <c r="P18" i="5"/>
  <c r="N18" i="5"/>
  <c r="L18" i="5"/>
  <c r="J18" i="5"/>
  <c r="H18" i="5"/>
  <c r="V17" i="5"/>
  <c r="R17" i="5"/>
  <c r="P17" i="5"/>
  <c r="N17" i="5"/>
  <c r="L17" i="5"/>
  <c r="J17" i="5"/>
  <c r="H17" i="5"/>
  <c r="F17" i="5"/>
  <c r="V16" i="5"/>
  <c r="R16" i="5"/>
  <c r="P16" i="5"/>
  <c r="N16" i="5"/>
  <c r="L16" i="5"/>
  <c r="J16" i="5"/>
  <c r="H16" i="5"/>
  <c r="F16" i="5"/>
  <c r="G447" i="38" a="1"/>
  <c r="G447" i="38"/>
  <c r="V15" i="5"/>
  <c r="R15" i="5"/>
  <c r="P15" i="5"/>
  <c r="N15" i="5"/>
  <c r="L15" i="5"/>
  <c r="J15" i="5"/>
  <c r="H15" i="5"/>
  <c r="F15" i="5"/>
  <c r="V14" i="5"/>
  <c r="R14" i="5"/>
  <c r="P14" i="5"/>
  <c r="N14" i="5"/>
  <c r="L14" i="5"/>
  <c r="J14" i="5"/>
  <c r="H14" i="5"/>
  <c r="F14" i="5"/>
  <c r="V13" i="5"/>
  <c r="R13" i="5"/>
  <c r="P13" i="5"/>
  <c r="N13" i="5"/>
  <c r="L13" i="5"/>
  <c r="J13" i="5"/>
  <c r="H13" i="5"/>
  <c r="F13" i="5"/>
  <c r="G444" i="38" a="1"/>
  <c r="G444" i="38"/>
  <c r="V12" i="5"/>
  <c r="T12" i="5"/>
  <c r="R12" i="5"/>
  <c r="P12" i="5"/>
  <c r="N12" i="5"/>
  <c r="L12" i="5"/>
  <c r="J12" i="5"/>
  <c r="H12" i="5"/>
  <c r="V11" i="5"/>
  <c r="T11" i="5"/>
  <c r="R11" i="5"/>
  <c r="P11" i="5"/>
  <c r="N11" i="5"/>
  <c r="L11" i="5"/>
  <c r="J11" i="5"/>
  <c r="H11" i="5"/>
  <c r="T12" i="3"/>
  <c r="T11" i="3"/>
  <c r="R13" i="3"/>
  <c r="R14" i="3"/>
  <c r="R15" i="3"/>
  <c r="R16" i="3"/>
  <c r="R17" i="3"/>
  <c r="R18" i="3"/>
  <c r="R19" i="3"/>
  <c r="R20" i="3"/>
  <c r="R22" i="3"/>
  <c r="R23" i="3"/>
  <c r="R24" i="3"/>
  <c r="R25" i="3"/>
  <c r="R26" i="3"/>
  <c r="R27" i="3"/>
  <c r="R28" i="3"/>
  <c r="R29" i="3"/>
  <c r="R30" i="3"/>
  <c r="R31" i="3"/>
  <c r="R32" i="3"/>
  <c r="R33" i="3"/>
  <c r="R34" i="3"/>
  <c r="R35" i="3"/>
  <c r="R36" i="3"/>
  <c r="R37" i="3"/>
  <c r="R38" i="3"/>
  <c r="R39" i="3"/>
  <c r="R41" i="3"/>
  <c r="R11" i="3"/>
  <c r="P12" i="3"/>
  <c r="P13" i="3"/>
  <c r="P14" i="3"/>
  <c r="P15" i="3"/>
  <c r="P16" i="3"/>
  <c r="P17" i="3"/>
  <c r="P18" i="3"/>
  <c r="P19" i="3"/>
  <c r="P20" i="3"/>
  <c r="P22" i="3"/>
  <c r="P23" i="3"/>
  <c r="P24" i="3"/>
  <c r="P25" i="3"/>
  <c r="P26" i="3"/>
  <c r="P27" i="3"/>
  <c r="P28" i="3"/>
  <c r="P29" i="3"/>
  <c r="P30" i="3"/>
  <c r="P31" i="3"/>
  <c r="P32" i="3"/>
  <c r="P33" i="3"/>
  <c r="P34" i="3"/>
  <c r="P35" i="3"/>
  <c r="P36" i="3"/>
  <c r="P37" i="3"/>
  <c r="P38" i="3"/>
  <c r="P39" i="3"/>
  <c r="P41" i="3"/>
  <c r="P11" i="3"/>
  <c r="N11" i="3"/>
  <c r="N12" i="3"/>
  <c r="N13" i="3"/>
  <c r="N14" i="3"/>
  <c r="N15" i="3"/>
  <c r="N16" i="3"/>
  <c r="N17" i="3"/>
  <c r="N18" i="3"/>
  <c r="N19" i="3"/>
  <c r="N20" i="3"/>
  <c r="N22" i="3"/>
  <c r="N23" i="3"/>
  <c r="N24" i="3"/>
  <c r="N25" i="3"/>
  <c r="N26" i="3"/>
  <c r="N27" i="3"/>
  <c r="N28" i="3"/>
  <c r="N29" i="3"/>
  <c r="N30" i="3"/>
  <c r="N31" i="3"/>
  <c r="N32" i="3"/>
  <c r="N33" i="3"/>
  <c r="N34" i="3"/>
  <c r="N35" i="3"/>
  <c r="N36" i="3"/>
  <c r="N37" i="3"/>
  <c r="N38" i="3"/>
  <c r="N39" i="3"/>
  <c r="N41" i="3"/>
  <c r="L12" i="3"/>
  <c r="L13" i="3"/>
  <c r="L14" i="3"/>
  <c r="L15" i="3"/>
  <c r="L16" i="3"/>
  <c r="L17" i="3"/>
  <c r="L18" i="3"/>
  <c r="L19" i="3"/>
  <c r="L20" i="3"/>
  <c r="L22" i="3"/>
  <c r="L23" i="3"/>
  <c r="L24" i="3"/>
  <c r="L25" i="3"/>
  <c r="L26" i="3"/>
  <c r="L27" i="3"/>
  <c r="L28" i="3"/>
  <c r="L29" i="3"/>
  <c r="L30" i="3"/>
  <c r="L31" i="3"/>
  <c r="L32" i="3"/>
  <c r="L33" i="3"/>
  <c r="L34" i="3"/>
  <c r="L35" i="3"/>
  <c r="L36" i="3"/>
  <c r="L37" i="3"/>
  <c r="L38" i="3"/>
  <c r="L39" i="3"/>
  <c r="L41" i="3"/>
  <c r="L11" i="3"/>
  <c r="F13" i="3"/>
  <c r="F14" i="3"/>
  <c r="F15" i="3"/>
  <c r="F17" i="3"/>
  <c r="F19" i="3"/>
  <c r="F20" i="3"/>
  <c r="F22" i="3"/>
  <c r="F23" i="3"/>
  <c r="F24" i="3"/>
  <c r="F25" i="3"/>
  <c r="F26" i="3"/>
  <c r="F27" i="3"/>
  <c r="F28" i="3"/>
  <c r="F29" i="3"/>
  <c r="F30" i="3"/>
  <c r="F31" i="3"/>
  <c r="F32" i="3"/>
  <c r="F33" i="3"/>
  <c r="F34" i="3"/>
  <c r="F35" i="3"/>
  <c r="F36" i="3"/>
  <c r="F37" i="3"/>
  <c r="F38" i="3"/>
  <c r="F39" i="3"/>
  <c r="F41" i="3"/>
  <c r="G12" i="38"/>
  <c r="D13" i="37"/>
  <c r="D19" i="37"/>
  <c r="F11" i="3"/>
  <c r="A18" i="38"/>
  <c r="AE68" i="39"/>
  <c r="AE67" i="39"/>
  <c r="AE66" i="39"/>
  <c r="AE65" i="39"/>
  <c r="I65" i="39"/>
  <c r="H65" i="39"/>
  <c r="G65" i="39"/>
  <c r="F65" i="39"/>
  <c r="E65" i="39"/>
  <c r="D65" i="39"/>
  <c r="AE64" i="39"/>
  <c r="AE63" i="39"/>
  <c r="AE62" i="39"/>
  <c r="D62" i="39"/>
  <c r="AE61" i="39"/>
  <c r="AE60" i="39"/>
  <c r="AE59" i="39"/>
  <c r="AE58" i="39"/>
  <c r="AE57" i="39"/>
  <c r="AE56" i="39"/>
  <c r="AE55" i="39"/>
  <c r="AE54" i="39"/>
  <c r="AE53" i="39"/>
  <c r="O53" i="39"/>
  <c r="N53" i="39"/>
  <c r="M53" i="39"/>
  <c r="M69" i="39"/>
  <c r="L53" i="39"/>
  <c r="L69" i="39"/>
  <c r="K53" i="39"/>
  <c r="K69" i="39"/>
  <c r="J53" i="39"/>
  <c r="J69" i="39"/>
  <c r="I53" i="39"/>
  <c r="I69" i="39"/>
  <c r="H53" i="39"/>
  <c r="H69" i="39"/>
  <c r="G53" i="39"/>
  <c r="G69" i="39"/>
  <c r="F53" i="39"/>
  <c r="F69" i="39"/>
  <c r="E53" i="39"/>
  <c r="E69" i="39"/>
  <c r="D53" i="39"/>
  <c r="AE52" i="39"/>
  <c r="AE51" i="39"/>
  <c r="AE50" i="39"/>
  <c r="AE49" i="39"/>
  <c r="AE48" i="39"/>
  <c r="AE47" i="39"/>
  <c r="AE46" i="39"/>
  <c r="AE45" i="39"/>
  <c r="AE44" i="39"/>
  <c r="AE43" i="39"/>
  <c r="AE42" i="39"/>
  <c r="AE41" i="39"/>
  <c r="Q69" i="39"/>
  <c r="P69" i="39"/>
  <c r="O69" i="39"/>
  <c r="AE40" i="39"/>
  <c r="AE39" i="39"/>
  <c r="AE38" i="39"/>
  <c r="AE37" i="39"/>
  <c r="AE36" i="39"/>
  <c r="AE35" i="39"/>
  <c r="AE34" i="39"/>
  <c r="Q33" i="39"/>
  <c r="P33" i="39"/>
  <c r="O33" i="39"/>
  <c r="N33" i="39"/>
  <c r="M33" i="39"/>
  <c r="L33" i="39"/>
  <c r="K33" i="39"/>
  <c r="J33" i="39"/>
  <c r="I33" i="39"/>
  <c r="H33" i="39"/>
  <c r="G33" i="39"/>
  <c r="F33" i="39"/>
  <c r="E33" i="39"/>
  <c r="D33" i="39"/>
  <c r="AI29" i="39"/>
  <c r="AE29" i="39"/>
  <c r="AE28" i="39"/>
  <c r="O28" i="39"/>
  <c r="N28" i="39"/>
  <c r="M28" i="39"/>
  <c r="L28" i="39"/>
  <c r="K28" i="39"/>
  <c r="J28" i="39"/>
  <c r="I28" i="39"/>
  <c r="H28" i="39"/>
  <c r="G28" i="39"/>
  <c r="F28" i="39"/>
  <c r="E28" i="39"/>
  <c r="D28" i="39"/>
  <c r="AI28" i="39"/>
  <c r="AE27" i="39"/>
  <c r="AE26" i="39"/>
  <c r="AE25" i="39"/>
  <c r="O25" i="39"/>
  <c r="N25" i="39"/>
  <c r="M25" i="39"/>
  <c r="L25" i="39"/>
  <c r="K25" i="39"/>
  <c r="J25" i="39"/>
  <c r="I25" i="39"/>
  <c r="H25" i="39"/>
  <c r="G25" i="39"/>
  <c r="F25" i="39"/>
  <c r="E25" i="39"/>
  <c r="D25" i="39"/>
  <c r="AI25" i="39"/>
  <c r="AE24" i="39"/>
  <c r="O24" i="39"/>
  <c r="N24" i="39"/>
  <c r="M24" i="39"/>
  <c r="L24" i="39"/>
  <c r="K24" i="39"/>
  <c r="J24" i="39"/>
  <c r="I24" i="39"/>
  <c r="H24" i="39"/>
  <c r="G24" i="39"/>
  <c r="F24" i="39"/>
  <c r="E24" i="39"/>
  <c r="D24" i="39"/>
  <c r="AI24" i="39"/>
  <c r="AE23" i="39"/>
  <c r="O23" i="39"/>
  <c r="N23" i="39"/>
  <c r="M23" i="39"/>
  <c r="L23" i="39"/>
  <c r="K23" i="39"/>
  <c r="J23" i="39"/>
  <c r="I23" i="39"/>
  <c r="H23" i="39"/>
  <c r="G23" i="39"/>
  <c r="F23" i="39"/>
  <c r="E23" i="39"/>
  <c r="D23" i="39"/>
  <c r="AI23" i="39"/>
  <c r="AE22" i="39"/>
  <c r="O22" i="39"/>
  <c r="N22" i="39"/>
  <c r="M22" i="39"/>
  <c r="L22" i="39"/>
  <c r="K22" i="39"/>
  <c r="J22" i="39"/>
  <c r="I22" i="39"/>
  <c r="H22" i="39"/>
  <c r="G22" i="39"/>
  <c r="F22" i="39"/>
  <c r="E22" i="39"/>
  <c r="D22" i="39"/>
  <c r="AI22" i="39"/>
  <c r="AE21" i="39"/>
  <c r="AE20" i="39"/>
  <c r="O20" i="39"/>
  <c r="N20" i="39"/>
  <c r="M20" i="39"/>
  <c r="L20" i="39"/>
  <c r="K20" i="39"/>
  <c r="J20" i="39"/>
  <c r="I20" i="39"/>
  <c r="H20" i="39"/>
  <c r="G20" i="39"/>
  <c r="F20" i="39"/>
  <c r="E20" i="39"/>
  <c r="D20" i="39"/>
  <c r="AI20" i="39"/>
  <c r="AE19" i="39"/>
  <c r="O19" i="39"/>
  <c r="N19" i="39"/>
  <c r="M19" i="39"/>
  <c r="L19" i="39"/>
  <c r="K19" i="39"/>
  <c r="J19" i="39"/>
  <c r="I19" i="39"/>
  <c r="H19" i="39"/>
  <c r="G19" i="39"/>
  <c r="F19" i="39"/>
  <c r="E19" i="39"/>
  <c r="D19" i="39"/>
  <c r="AI19" i="39"/>
  <c r="AE18" i="39"/>
  <c r="Q30" i="39"/>
  <c r="P30" i="39"/>
  <c r="O18" i="39"/>
  <c r="O30" i="39"/>
  <c r="N18" i="39"/>
  <c r="N30" i="39"/>
  <c r="M18" i="39"/>
  <c r="M30" i="39"/>
  <c r="L18" i="39"/>
  <c r="L30" i="39"/>
  <c r="K18" i="39"/>
  <c r="K30" i="39"/>
  <c r="J18" i="39"/>
  <c r="J30" i="39"/>
  <c r="I18" i="39"/>
  <c r="I30" i="39"/>
  <c r="H18" i="39"/>
  <c r="H30" i="39"/>
  <c r="G18" i="39"/>
  <c r="G30" i="39"/>
  <c r="F18" i="39"/>
  <c r="F30" i="39"/>
  <c r="E18" i="39"/>
  <c r="E30" i="39"/>
  <c r="D18" i="39"/>
  <c r="AE17" i="39"/>
  <c r="D15" i="39"/>
  <c r="K10" i="38"/>
  <c r="E4199" i="38"/>
  <c r="D4198" i="38"/>
  <c r="E4198" i="38"/>
  <c r="E2891" i="38"/>
  <c r="D740" i="38" a="1"/>
  <c r="D740" i="38"/>
  <c r="E740" i="38"/>
  <c r="D796" i="38" a="1"/>
  <c r="D796" i="38"/>
  <c r="E796" i="38"/>
  <c r="D799" i="38" a="1"/>
  <c r="D799" i="38"/>
  <c r="E799" i="38"/>
  <c r="D802" i="38" a="1"/>
  <c r="D802" i="38"/>
  <c r="E802" i="38"/>
  <c r="D805" i="38" a="1"/>
  <c r="D805" i="38"/>
  <c r="E805" i="38"/>
  <c r="D808" i="38" a="1"/>
  <c r="D808" i="38"/>
  <c r="E808" i="38"/>
  <c r="D743" i="38" a="1"/>
  <c r="D743" i="38"/>
  <c r="E743" i="38"/>
  <c r="D846" i="38" a="1"/>
  <c r="D846" i="38"/>
  <c r="E846" i="38"/>
  <c r="D831" i="38" a="1"/>
  <c r="D831" i="38"/>
  <c r="E831" i="38"/>
  <c r="D745" i="38" a="1"/>
  <c r="D745" i="38"/>
  <c r="E745" i="38"/>
  <c r="D795" i="38" a="1"/>
  <c r="D795" i="38"/>
  <c r="E795" i="38"/>
  <c r="D798" i="38" a="1"/>
  <c r="D798" i="38"/>
  <c r="E798" i="38"/>
  <c r="D801" i="38" a="1"/>
  <c r="D801" i="38"/>
  <c r="E801" i="38"/>
  <c r="D804" i="38" a="1"/>
  <c r="D804" i="38"/>
  <c r="E804" i="38"/>
  <c r="D807" i="38" a="1"/>
  <c r="D807" i="38"/>
  <c r="E807" i="38"/>
  <c r="D742" i="38" a="1"/>
  <c r="D742" i="38"/>
  <c r="E742" i="38"/>
  <c r="D833" i="38" a="1"/>
  <c r="D833" i="38"/>
  <c r="E833" i="38"/>
  <c r="D836" i="38" a="1"/>
  <c r="D836" i="38"/>
  <c r="E836" i="38"/>
  <c r="D839" i="38" a="1"/>
  <c r="D839" i="38"/>
  <c r="E839" i="38"/>
  <c r="D842" i="38" a="1"/>
  <c r="D842" i="38"/>
  <c r="E842" i="38"/>
  <c r="D845" i="38" a="1"/>
  <c r="D845" i="38"/>
  <c r="E845" i="38"/>
  <c r="D848" i="38" a="1"/>
  <c r="D848" i="38"/>
  <c r="E848" i="38"/>
  <c r="D759" i="38" a="1"/>
  <c r="D759" i="38"/>
  <c r="E759" i="38"/>
  <c r="D762" i="38" a="1"/>
  <c r="D762" i="38"/>
  <c r="E762" i="38"/>
  <c r="D777" i="38" a="1"/>
  <c r="D777" i="38"/>
  <c r="E777" i="38"/>
  <c r="D786" i="38" a="1"/>
  <c r="D786" i="38"/>
  <c r="E786" i="38"/>
  <c r="D789" i="38" a="1"/>
  <c r="D789" i="38"/>
  <c r="E789" i="38"/>
  <c r="D792" i="38" a="1"/>
  <c r="D792" i="38"/>
  <c r="E792" i="38"/>
  <c r="D809" i="38" a="1"/>
  <c r="D809" i="38"/>
  <c r="E809" i="38"/>
  <c r="D812" i="38" a="1"/>
  <c r="D812" i="38"/>
  <c r="E812" i="38"/>
  <c r="D815" i="38" a="1"/>
  <c r="D815" i="38"/>
  <c r="E815" i="38"/>
  <c r="D818" i="38" a="1"/>
  <c r="D818" i="38"/>
  <c r="E818" i="38"/>
  <c r="D821" i="38" a="1"/>
  <c r="D821" i="38"/>
  <c r="E821" i="38"/>
  <c r="D824" i="38" a="1"/>
  <c r="D824" i="38"/>
  <c r="E824" i="38"/>
  <c r="D827" i="38" a="1"/>
  <c r="D827" i="38"/>
  <c r="E827" i="38"/>
  <c r="D830" i="38" a="1"/>
  <c r="D830" i="38"/>
  <c r="E830" i="38"/>
  <c r="D750" i="38" a="1"/>
  <c r="D750" i="38"/>
  <c r="E750" i="38"/>
  <c r="D756" i="38" a="1"/>
  <c r="D756" i="38"/>
  <c r="E756" i="38"/>
  <c r="D768" i="38" a="1"/>
  <c r="D768" i="38"/>
  <c r="E768" i="38"/>
  <c r="D774" i="38" a="1"/>
  <c r="D774" i="38"/>
  <c r="E774" i="38"/>
  <c r="D783" i="38" a="1"/>
  <c r="D783" i="38"/>
  <c r="E783" i="38"/>
  <c r="D747" i="38" a="1"/>
  <c r="D747" i="38"/>
  <c r="E747" i="38"/>
  <c r="D753" i="38" a="1"/>
  <c r="D753" i="38"/>
  <c r="E753" i="38"/>
  <c r="D765" i="38" a="1"/>
  <c r="D765" i="38"/>
  <c r="E765" i="38"/>
  <c r="D771" i="38" a="1"/>
  <c r="D771" i="38"/>
  <c r="E771" i="38"/>
  <c r="D780" i="38" a="1"/>
  <c r="D780" i="38"/>
  <c r="E780" i="38"/>
  <c r="D744" i="38" a="1"/>
  <c r="D744" i="38"/>
  <c r="E744" i="38"/>
  <c r="D797" i="38" a="1"/>
  <c r="D797" i="38"/>
  <c r="E797" i="38"/>
  <c r="D800" i="38" a="1"/>
  <c r="D800" i="38"/>
  <c r="E800" i="38"/>
  <c r="D803" i="38" a="1"/>
  <c r="D803" i="38"/>
  <c r="E803" i="38"/>
  <c r="D806" i="38" a="1"/>
  <c r="D806" i="38"/>
  <c r="E806" i="38"/>
  <c r="D847" i="38" a="1"/>
  <c r="D847" i="38"/>
  <c r="E847" i="38"/>
  <c r="D841" i="38" a="1"/>
  <c r="D841" i="38"/>
  <c r="E841" i="38"/>
  <c r="D749" i="38" a="1"/>
  <c r="D749" i="38"/>
  <c r="E749" i="38"/>
  <c r="D752" i="38" a="1"/>
  <c r="D752" i="38"/>
  <c r="E752" i="38"/>
  <c r="D755" i="38" a="1"/>
  <c r="D755" i="38"/>
  <c r="E755" i="38"/>
  <c r="D758" i="38" a="1"/>
  <c r="D758" i="38"/>
  <c r="E758" i="38"/>
  <c r="D761" i="38" a="1"/>
  <c r="D761" i="38"/>
  <c r="E761" i="38"/>
  <c r="D764" i="38" a="1"/>
  <c r="D764" i="38"/>
  <c r="E764" i="38"/>
  <c r="D767" i="38" a="1"/>
  <c r="D767" i="38"/>
  <c r="E767" i="38"/>
  <c r="D770" i="38" a="1"/>
  <c r="D770" i="38"/>
  <c r="E770" i="38"/>
  <c r="D773" i="38" a="1"/>
  <c r="D773" i="38"/>
  <c r="E773" i="38"/>
  <c r="D776" i="38" a="1"/>
  <c r="D776" i="38"/>
  <c r="E776" i="38"/>
  <c r="D779" i="38" a="1"/>
  <c r="D779" i="38"/>
  <c r="E779" i="38"/>
  <c r="D782" i="38" a="1"/>
  <c r="D782" i="38"/>
  <c r="E782" i="38"/>
  <c r="D785" i="38" a="1"/>
  <c r="D785" i="38"/>
  <c r="E785" i="38"/>
  <c r="D788" i="38" a="1"/>
  <c r="D788" i="38"/>
  <c r="E788" i="38"/>
  <c r="D791" i="38" a="1"/>
  <c r="D791" i="38"/>
  <c r="E791" i="38"/>
  <c r="D794" i="38" a="1"/>
  <c r="D794" i="38"/>
  <c r="D811" i="38" a="1"/>
  <c r="D811" i="38"/>
  <c r="E811" i="38"/>
  <c r="D814" i="38" a="1"/>
  <c r="D814" i="38"/>
  <c r="E814" i="38"/>
  <c r="D817" i="38" a="1"/>
  <c r="D817" i="38"/>
  <c r="E817" i="38"/>
  <c r="D820" i="38" a="1"/>
  <c r="D820" i="38"/>
  <c r="E820" i="38"/>
  <c r="D823" i="38" a="1"/>
  <c r="D823" i="38"/>
  <c r="E823" i="38"/>
  <c r="D826" i="38" a="1"/>
  <c r="D826" i="38"/>
  <c r="E826" i="38"/>
  <c r="D829" i="38" a="1"/>
  <c r="D829" i="38"/>
  <c r="E829" i="38"/>
  <c r="G832" i="38" a="1"/>
  <c r="G832" i="38"/>
  <c r="D832" i="38" a="1"/>
  <c r="D832" i="38"/>
  <c r="E832" i="38"/>
  <c r="G662" i="38" a="1"/>
  <c r="G662" i="38"/>
  <c r="D662" i="38" a="1"/>
  <c r="D662" i="38"/>
  <c r="E662" i="38"/>
  <c r="G545" i="38" a="1"/>
  <c r="G545" i="38"/>
  <c r="G546" i="38" a="1"/>
  <c r="G546" i="38"/>
  <c r="G547" i="38" a="1"/>
  <c r="G547" i="38"/>
  <c r="G548" i="38" a="1"/>
  <c r="G548" i="38"/>
  <c r="G549" i="38" a="1"/>
  <c r="G549" i="38"/>
  <c r="G551" i="38" a="1"/>
  <c r="G551" i="38"/>
  <c r="G553" i="38" a="1"/>
  <c r="G553" i="38"/>
  <c r="G554" i="38" a="1"/>
  <c r="G554" i="38"/>
  <c r="G555" i="38" a="1"/>
  <c r="G555" i="38"/>
  <c r="G556" i="38" a="1"/>
  <c r="G556" i="38"/>
  <c r="H556" i="38"/>
  <c r="G557" i="38" a="1"/>
  <c r="G557" i="38"/>
  <c r="G558" i="38" a="1"/>
  <c r="G558" i="38"/>
  <c r="G559" i="38" a="1"/>
  <c r="G559" i="38"/>
  <c r="G560" i="38" a="1"/>
  <c r="G560" i="38"/>
  <c r="G561" i="38" a="1"/>
  <c r="G561" i="38"/>
  <c r="G562" i="38" a="1"/>
  <c r="G562" i="38"/>
  <c r="G563" i="38" a="1"/>
  <c r="G563" i="38"/>
  <c r="G564" i="38" a="1"/>
  <c r="G564" i="38"/>
  <c r="G565" i="38" a="1"/>
  <c r="G565" i="38"/>
  <c r="G566" i="38" a="1"/>
  <c r="G566" i="38"/>
  <c r="G567" i="38" a="1"/>
  <c r="G567" i="38"/>
  <c r="G568" i="38" a="1"/>
  <c r="G568" i="38"/>
  <c r="H568" i="38"/>
  <c r="G569" i="38" a="1"/>
  <c r="G569" i="38"/>
  <c r="G570" i="38" a="1"/>
  <c r="G570" i="38"/>
  <c r="G571" i="38" a="1"/>
  <c r="G571" i="38"/>
  <c r="G572" i="38" a="1"/>
  <c r="G572" i="38"/>
  <c r="G573" i="38" a="1"/>
  <c r="G573" i="38"/>
  <c r="G574" i="38" a="1"/>
  <c r="G574" i="38"/>
  <c r="G575" i="38" a="1"/>
  <c r="G575" i="38"/>
  <c r="G576" i="38" a="1"/>
  <c r="G576" i="38"/>
  <c r="G577" i="38" a="1"/>
  <c r="G577" i="38"/>
  <c r="G578" i="38" a="1"/>
  <c r="G578" i="38"/>
  <c r="G579" i="38" a="1"/>
  <c r="G579" i="38"/>
  <c r="G580" i="38" a="1"/>
  <c r="G580" i="38"/>
  <c r="G581" i="38" a="1"/>
  <c r="G581" i="38"/>
  <c r="G582" i="38" a="1"/>
  <c r="G582" i="38"/>
  <c r="G583" i="38" a="1"/>
  <c r="G583" i="38"/>
  <c r="G584" i="38" a="1"/>
  <c r="G584" i="38"/>
  <c r="G585" i="38" a="1"/>
  <c r="G585" i="38"/>
  <c r="G586" i="38" a="1"/>
  <c r="G586" i="38"/>
  <c r="G587" i="38" a="1"/>
  <c r="G587" i="38"/>
  <c r="G588" i="38" a="1"/>
  <c r="G588" i="38"/>
  <c r="G589" i="38" a="1"/>
  <c r="G589" i="38"/>
  <c r="G590" i="38" a="1"/>
  <c r="G590" i="38"/>
  <c r="G591" i="38" a="1"/>
  <c r="G591" i="38"/>
  <c r="G592" i="38" a="1"/>
  <c r="G592" i="38"/>
  <c r="H592" i="38"/>
  <c r="G593" i="38" a="1"/>
  <c r="G593" i="38"/>
  <c r="G594" i="38" a="1"/>
  <c r="G594" i="38"/>
  <c r="H594" i="38"/>
  <c r="G595" i="38" a="1"/>
  <c r="G595" i="38"/>
  <c r="G596" i="38" a="1"/>
  <c r="G596" i="38"/>
  <c r="G597" i="38" a="1"/>
  <c r="G597" i="38"/>
  <c r="G598" i="38" a="1"/>
  <c r="G598" i="38"/>
  <c r="G599" i="38" a="1"/>
  <c r="G599" i="38"/>
  <c r="G600" i="38" a="1"/>
  <c r="G600" i="38"/>
  <c r="G601" i="38" a="1"/>
  <c r="G601" i="38"/>
  <c r="G602" i="38" a="1"/>
  <c r="G602" i="38"/>
  <c r="G603" i="38" a="1"/>
  <c r="G603" i="38"/>
  <c r="G604" i="38" a="1"/>
  <c r="G604" i="38"/>
  <c r="H604" i="38"/>
  <c r="G605" i="38" a="1"/>
  <c r="G605" i="38"/>
  <c r="G606" i="38" a="1"/>
  <c r="G606" i="38"/>
  <c r="H606" i="38"/>
  <c r="G607" i="38" a="1"/>
  <c r="G607" i="38"/>
  <c r="G609" i="38" a="1"/>
  <c r="G609" i="38"/>
  <c r="G610" i="38" a="1"/>
  <c r="G610" i="38"/>
  <c r="G611" i="38" a="1"/>
  <c r="G611" i="38"/>
  <c r="G612" i="38" a="1"/>
  <c r="G612" i="38"/>
  <c r="G613" i="38" a="1"/>
  <c r="G613" i="38"/>
  <c r="G614" i="38" a="1"/>
  <c r="G614" i="38"/>
  <c r="G615" i="38" a="1"/>
  <c r="G615" i="38"/>
  <c r="G616" i="38" a="1"/>
  <c r="G616" i="38"/>
  <c r="G617" i="38" a="1"/>
  <c r="G617" i="38"/>
  <c r="H617" i="38"/>
  <c r="G618" i="38" a="1"/>
  <c r="G618" i="38"/>
  <c r="G619" i="38" a="1"/>
  <c r="G619" i="38"/>
  <c r="G620" i="38" a="1"/>
  <c r="G620" i="38"/>
  <c r="G621" i="38" a="1"/>
  <c r="G621" i="38"/>
  <c r="G622" i="38" a="1"/>
  <c r="G622" i="38"/>
  <c r="G623" i="38" a="1"/>
  <c r="G623" i="38"/>
  <c r="G624" i="38" a="1"/>
  <c r="G624" i="38"/>
  <c r="G625" i="38" a="1"/>
  <c r="G625" i="38"/>
  <c r="G626" i="38" a="1"/>
  <c r="G626" i="38"/>
  <c r="G627" i="38" a="1"/>
  <c r="G627" i="38"/>
  <c r="G628" i="38" a="1"/>
  <c r="G628" i="38"/>
  <c r="H628" i="38"/>
  <c r="G629" i="38" a="1"/>
  <c r="G629" i="38"/>
  <c r="H629" i="38"/>
  <c r="G630" i="38" a="1"/>
  <c r="G630" i="38"/>
  <c r="G631" i="38" a="1"/>
  <c r="G631" i="38"/>
  <c r="G632" i="38" a="1"/>
  <c r="G632" i="38"/>
  <c r="G633" i="38" a="1"/>
  <c r="G633" i="38"/>
  <c r="G634" i="38" a="1"/>
  <c r="G634" i="38"/>
  <c r="G635" i="38" a="1"/>
  <c r="G635" i="38"/>
  <c r="G636" i="38" a="1"/>
  <c r="G636" i="38"/>
  <c r="G637" i="38" a="1"/>
  <c r="G637" i="38"/>
  <c r="G638" i="38" a="1"/>
  <c r="G638" i="38"/>
  <c r="G639" i="38" a="1"/>
  <c r="G639" i="38"/>
  <c r="G640" i="38" a="1"/>
  <c r="G640" i="38"/>
  <c r="G641" i="38" a="1"/>
  <c r="G641" i="38"/>
  <c r="H641" i="38"/>
  <c r="G642" i="38" a="1"/>
  <c r="G642" i="38"/>
  <c r="G643" i="38" a="1"/>
  <c r="G643" i="38"/>
  <c r="H643" i="38"/>
  <c r="G644" i="38" a="1"/>
  <c r="G644" i="38"/>
  <c r="G645" i="38" a="1"/>
  <c r="G645" i="38"/>
  <c r="G646" i="38" a="1"/>
  <c r="G646" i="38"/>
  <c r="G647" i="38" a="1"/>
  <c r="G647" i="38"/>
  <c r="G648" i="38" a="1"/>
  <c r="G648" i="38"/>
  <c r="G649" i="38" a="1"/>
  <c r="G649" i="38"/>
  <c r="G650" i="38" a="1"/>
  <c r="G650" i="38"/>
  <c r="G651" i="38" a="1"/>
  <c r="G651" i="38"/>
  <c r="G652" i="38" a="1"/>
  <c r="G652" i="38"/>
  <c r="H652" i="38"/>
  <c r="G653" i="38" a="1"/>
  <c r="G653" i="38"/>
  <c r="H653" i="38"/>
  <c r="G654" i="38" a="1"/>
  <c r="G654" i="38"/>
  <c r="G655" i="38" a="1"/>
  <c r="G655" i="38"/>
  <c r="H655" i="38"/>
  <c r="G656" i="38" a="1"/>
  <c r="G656" i="38"/>
  <c r="G657" i="38" a="1"/>
  <c r="G657" i="38"/>
  <c r="G658" i="38" a="1"/>
  <c r="G658" i="38"/>
  <c r="G659" i="38" a="1"/>
  <c r="G659" i="38"/>
  <c r="G660" i="38" a="1"/>
  <c r="G660" i="38"/>
  <c r="G661" i="38" a="1"/>
  <c r="G661" i="38"/>
  <c r="G663" i="38" a="1"/>
  <c r="G663" i="38"/>
  <c r="G664" i="38" a="1"/>
  <c r="G664" i="38"/>
  <c r="G665" i="38" a="1"/>
  <c r="G665" i="38"/>
  <c r="G666" i="38" a="1"/>
  <c r="G666" i="38"/>
  <c r="H666" i="38"/>
  <c r="G543" i="38" a="1"/>
  <c r="G543" i="38"/>
  <c r="H543" i="38"/>
  <c r="G608" i="38" a="1"/>
  <c r="G608" i="38"/>
  <c r="H608" i="38"/>
  <c r="H1787" i="38"/>
  <c r="G1785" i="38" a="1"/>
  <c r="G1785" i="38"/>
  <c r="H1794" i="38"/>
  <c r="G1792" i="38" a="1"/>
  <c r="G1792" i="38"/>
  <c r="H1786" i="38"/>
  <c r="G1784" i="38" a="1"/>
  <c r="G1784" i="38"/>
  <c r="H1784" i="38"/>
  <c r="H1793" i="38"/>
  <c r="G1791" i="38" a="1"/>
  <c r="G1791" i="38"/>
  <c r="H1791" i="38"/>
  <c r="H1800" i="38"/>
  <c r="G1798" i="38" a="1"/>
  <c r="G1798" i="38"/>
  <c r="H1798" i="38"/>
  <c r="H1807" i="38"/>
  <c r="G1805" i="38" a="1"/>
  <c r="G1805" i="38"/>
  <c r="H1805" i="38"/>
  <c r="H1780" i="38"/>
  <c r="G1778" i="38" a="1"/>
  <c r="G1778" i="38"/>
  <c r="H1778" i="38"/>
  <c r="H1801" i="38"/>
  <c r="G1799" i="38" a="1"/>
  <c r="G1799" i="38"/>
  <c r="H1808" i="38"/>
  <c r="H1770" i="38"/>
  <c r="G1768" i="38" a="1"/>
  <c r="G1768" i="38"/>
  <c r="H1768" i="38"/>
  <c r="H1773" i="38"/>
  <c r="H1782" i="38"/>
  <c r="H1789" i="38"/>
  <c r="H1796" i="38"/>
  <c r="H1803" i="38"/>
  <c r="H1810" i="38"/>
  <c r="H1775" i="38"/>
  <c r="H1772" i="38"/>
  <c r="H1781" i="38"/>
  <c r="H1788" i="38"/>
  <c r="H1795" i="38"/>
  <c r="H1802" i="38"/>
  <c r="H1809" i="38"/>
  <c r="H1774" i="38"/>
  <c r="H1797" i="38"/>
  <c r="H1783" i="38"/>
  <c r="H1790" i="38"/>
  <c r="H1804" i="38"/>
  <c r="H1776" i="38"/>
  <c r="H1785" i="38"/>
  <c r="H1792" i="38"/>
  <c r="H1799" i="38"/>
  <c r="H1806" i="38"/>
  <c r="G445" i="38" a="1"/>
  <c r="G445" i="38"/>
  <c r="G454" i="38" a="1"/>
  <c r="G454" i="38"/>
  <c r="G461" i="38" a="1"/>
  <c r="G461" i="38"/>
  <c r="H461" i="38"/>
  <c r="G468" i="38" a="1"/>
  <c r="G468" i="38"/>
  <c r="G475" i="38" a="1"/>
  <c r="G475" i="38"/>
  <c r="H475" i="38"/>
  <c r="G482" i="38" a="1"/>
  <c r="G482" i="38"/>
  <c r="G489" i="38" a="1"/>
  <c r="G489" i="38"/>
  <c r="H489" i="38"/>
  <c r="G496" i="38" a="1"/>
  <c r="G496" i="38"/>
  <c r="H496" i="38"/>
  <c r="G503" i="38" a="1"/>
  <c r="G503" i="38"/>
  <c r="H503" i="38"/>
  <c r="G510" i="38" a="1"/>
  <c r="G510" i="38"/>
  <c r="G517" i="38" a="1"/>
  <c r="G517" i="38"/>
  <c r="H517" i="38"/>
  <c r="G524" i="38" a="1"/>
  <c r="G524" i="38"/>
  <c r="H524" i="38"/>
  <c r="G531" i="38" a="1"/>
  <c r="G531" i="38"/>
  <c r="H531" i="38"/>
  <c r="G538" i="38" a="1"/>
  <c r="G538" i="38"/>
  <c r="H538" i="38"/>
  <c r="G484" i="38" a="1"/>
  <c r="G484" i="38"/>
  <c r="G491" i="38" a="1"/>
  <c r="G491" i="38"/>
  <c r="G498" i="38" a="1"/>
  <c r="G498" i="38"/>
  <c r="H498" i="38"/>
  <c r="G505" i="38" a="1"/>
  <c r="G505" i="38"/>
  <c r="H505" i="38"/>
  <c r="G512" i="38" a="1"/>
  <c r="G512" i="38"/>
  <c r="H512" i="38"/>
  <c r="G519" i="38" a="1"/>
  <c r="G519" i="38"/>
  <c r="G526" i="38" a="1"/>
  <c r="G526" i="38"/>
  <c r="H526" i="38"/>
  <c r="G533" i="38" a="1"/>
  <c r="G533" i="38"/>
  <c r="H533" i="38"/>
  <c r="G540" i="38" a="1"/>
  <c r="G540" i="38"/>
  <c r="H540" i="38"/>
  <c r="G449" i="38" a="1"/>
  <c r="G449" i="38"/>
  <c r="H449" i="38"/>
  <c r="G458" i="38" a="1"/>
  <c r="G458" i="38"/>
  <c r="H458" i="38"/>
  <c r="G465" i="38" a="1"/>
  <c r="G465" i="38"/>
  <c r="H465" i="38"/>
  <c r="G472" i="38" a="1"/>
  <c r="G472" i="38"/>
  <c r="H472" i="38"/>
  <c r="G479" i="38" a="1"/>
  <c r="G479" i="38"/>
  <c r="H479" i="38"/>
  <c r="G486" i="38" a="1"/>
  <c r="G486" i="38"/>
  <c r="G493" i="38" a="1"/>
  <c r="G493" i="38"/>
  <c r="G500" i="38" a="1"/>
  <c r="G500" i="38"/>
  <c r="H500" i="38"/>
  <c r="G507" i="38" a="1"/>
  <c r="G507" i="38"/>
  <c r="H507" i="38"/>
  <c r="G514" i="38" a="1"/>
  <c r="G514" i="38"/>
  <c r="H514" i="38"/>
  <c r="G521" i="38" a="1"/>
  <c r="G521" i="38"/>
  <c r="H521" i="38"/>
  <c r="G528" i="38" a="1"/>
  <c r="G528" i="38"/>
  <c r="H528" i="38"/>
  <c r="G535" i="38" a="1"/>
  <c r="G535" i="38"/>
  <c r="H535" i="38"/>
  <c r="G446" i="38" a="1"/>
  <c r="G446" i="38"/>
  <c r="H446" i="38"/>
  <c r="G455" i="38" a="1"/>
  <c r="G455" i="38"/>
  <c r="H455" i="38"/>
  <c r="G462" i="38" a="1"/>
  <c r="G462" i="38"/>
  <c r="H462" i="38"/>
  <c r="G469" i="38" a="1"/>
  <c r="G469" i="38"/>
  <c r="H469" i="38"/>
  <c r="G476" i="38" a="1"/>
  <c r="G476" i="38"/>
  <c r="H476" i="38"/>
  <c r="G483" i="38" a="1"/>
  <c r="G483" i="38"/>
  <c r="H483" i="38"/>
  <c r="G490" i="38" a="1"/>
  <c r="G490" i="38"/>
  <c r="H490" i="38"/>
  <c r="G497" i="38" a="1"/>
  <c r="G497" i="38"/>
  <c r="G504" i="38" a="1"/>
  <c r="G504" i="38"/>
  <c r="H504" i="38"/>
  <c r="G511" i="38" a="1"/>
  <c r="G511" i="38"/>
  <c r="G518" i="38" a="1"/>
  <c r="G518" i="38"/>
  <c r="H518" i="38"/>
  <c r="G525" i="38" a="1"/>
  <c r="G525" i="38"/>
  <c r="H525" i="38"/>
  <c r="G532" i="38" a="1"/>
  <c r="G532" i="38"/>
  <c r="H532" i="38"/>
  <c r="G539" i="38" a="1"/>
  <c r="G539" i="38"/>
  <c r="H539" i="38"/>
  <c r="G448" i="38" a="1"/>
  <c r="G448" i="38"/>
  <c r="H448" i="38"/>
  <c r="G457" i="38" a="1"/>
  <c r="G457" i="38"/>
  <c r="H457" i="38"/>
  <c r="G464" i="38" a="1"/>
  <c r="G464" i="38"/>
  <c r="H464" i="38"/>
  <c r="G471" i="38" a="1"/>
  <c r="G471" i="38"/>
  <c r="H471" i="38"/>
  <c r="G478" i="38" a="1"/>
  <c r="G478" i="38"/>
  <c r="H478" i="38"/>
  <c r="G485" i="38" a="1"/>
  <c r="G485" i="38"/>
  <c r="H485" i="38"/>
  <c r="G492" i="38" a="1"/>
  <c r="G492" i="38"/>
  <c r="H492" i="38"/>
  <c r="G499" i="38" a="1"/>
  <c r="G499" i="38"/>
  <c r="G506" i="38" a="1"/>
  <c r="G506" i="38"/>
  <c r="H506" i="38"/>
  <c r="G513" i="38" a="1"/>
  <c r="G513" i="38"/>
  <c r="G520" i="38" a="1"/>
  <c r="G520" i="38"/>
  <c r="H520" i="38"/>
  <c r="G527" i="38" a="1"/>
  <c r="G527" i="38"/>
  <c r="H527" i="38"/>
  <c r="G534" i="38" a="1"/>
  <c r="G534" i="38"/>
  <c r="H534" i="38"/>
  <c r="G541" i="38" a="1"/>
  <c r="G541" i="38"/>
  <c r="H541" i="38"/>
  <c r="G450" i="38" a="1"/>
  <c r="G450" i="38"/>
  <c r="H450" i="38"/>
  <c r="G443" i="38" a="1"/>
  <c r="G443" i="38"/>
  <c r="H443" i="38"/>
  <c r="G452" i="38" a="1"/>
  <c r="G452" i="38"/>
  <c r="H452" i="38"/>
  <c r="G459" i="38" a="1"/>
  <c r="G459" i="38"/>
  <c r="H459" i="38"/>
  <c r="G466" i="38" a="1"/>
  <c r="G466" i="38"/>
  <c r="H466" i="38"/>
  <c r="G473" i="38" a="1"/>
  <c r="G473" i="38"/>
  <c r="H473" i="38"/>
  <c r="G480" i="38" a="1"/>
  <c r="G480" i="38"/>
  <c r="G487" i="38" a="1"/>
  <c r="G487" i="38"/>
  <c r="G494" i="38" a="1"/>
  <c r="G494" i="38"/>
  <c r="H494" i="38"/>
  <c r="G501" i="38" a="1"/>
  <c r="G501" i="38"/>
  <c r="H501" i="38"/>
  <c r="G508" i="38" a="1"/>
  <c r="G508" i="38"/>
  <c r="H508" i="38"/>
  <c r="G515" i="38" a="1"/>
  <c r="G515" i="38"/>
  <c r="H515" i="38"/>
  <c r="G522" i="38" a="1"/>
  <c r="G522" i="38"/>
  <c r="H522" i="38"/>
  <c r="G529" i="38" a="1"/>
  <c r="G529" i="38"/>
  <c r="H529" i="38"/>
  <c r="G536" i="38" a="1"/>
  <c r="G536" i="38"/>
  <c r="H536" i="38"/>
  <c r="H1811" i="38"/>
  <c r="H1967" i="38"/>
  <c r="H1974" i="38"/>
  <c r="H1981" i="38"/>
  <c r="H1968" i="38"/>
  <c r="H1975" i="38"/>
  <c r="H1982" i="38"/>
  <c r="H1989" i="38"/>
  <c r="H1996" i="38"/>
  <c r="H2003" i="38"/>
  <c r="H2010" i="38"/>
  <c r="H2024" i="38"/>
  <c r="H1969" i="38"/>
  <c r="H1976" i="38"/>
  <c r="H1990" i="38"/>
  <c r="H2004" i="38"/>
  <c r="H2011" i="38"/>
  <c r="H1971" i="38"/>
  <c r="H1978" i="38"/>
  <c r="H1992" i="38"/>
  <c r="H1999" i="38"/>
  <c r="H2006" i="38"/>
  <c r="H2013" i="38"/>
  <c r="H1983" i="38"/>
  <c r="H1997" i="38"/>
  <c r="H1980" i="38"/>
  <c r="H1987" i="38"/>
  <c r="H1994" i="38"/>
  <c r="H2001" i="38"/>
  <c r="H2008" i="38"/>
  <c r="G1068" i="38" a="1"/>
  <c r="G1068" i="38"/>
  <c r="G1074" i="38" a="1"/>
  <c r="G1074" i="38"/>
  <c r="H1074" i="38"/>
  <c r="G1076" i="38" a="1"/>
  <c r="G1076" i="38"/>
  <c r="H1076" i="38"/>
  <c r="G1082" i="38" a="1"/>
  <c r="G1082" i="38"/>
  <c r="H1082" i="38"/>
  <c r="G1086" i="38" a="1"/>
  <c r="G1086" i="38"/>
  <c r="H1086" i="38"/>
  <c r="G1090" i="38" a="1"/>
  <c r="G1090" i="38"/>
  <c r="H1090" i="38"/>
  <c r="G1094" i="38" a="1"/>
  <c r="G1094" i="38"/>
  <c r="H1094" i="38"/>
  <c r="G1096" i="38" a="1"/>
  <c r="G1096" i="38"/>
  <c r="H1096" i="38"/>
  <c r="G1098" i="38" a="1"/>
  <c r="G1098" i="38"/>
  <c r="H1098" i="38"/>
  <c r="G1100" i="38" a="1"/>
  <c r="G1100" i="38"/>
  <c r="H1100" i="38"/>
  <c r="G1102" i="38" a="1"/>
  <c r="G1102" i="38"/>
  <c r="H1102" i="38"/>
  <c r="G1104" i="38" a="1"/>
  <c r="G1104" i="38"/>
  <c r="H1104" i="38"/>
  <c r="G1108" i="38" a="1"/>
  <c r="G1108" i="38"/>
  <c r="H1108" i="38"/>
  <c r="G1110" i="38" a="1"/>
  <c r="G1110" i="38"/>
  <c r="H1110" i="38"/>
  <c r="G1112" i="38" a="1"/>
  <c r="G1112" i="38"/>
  <c r="H1112" i="38"/>
  <c r="G1114" i="38" a="1"/>
  <c r="G1114" i="38"/>
  <c r="H1114" i="38"/>
  <c r="G1116" i="38" a="1"/>
  <c r="G1116" i="38"/>
  <c r="H1116" i="38"/>
  <c r="G1118" i="38" a="1"/>
  <c r="G1118" i="38"/>
  <c r="H1118" i="38"/>
  <c r="G1120" i="38" a="1"/>
  <c r="G1120" i="38"/>
  <c r="H1120" i="38"/>
  <c r="G1122" i="38" a="1"/>
  <c r="G1122" i="38"/>
  <c r="H1122" i="38"/>
  <c r="G1124" i="38" a="1"/>
  <c r="G1124" i="38"/>
  <c r="H1124" i="38"/>
  <c r="G1126" i="38" a="1"/>
  <c r="G1126" i="38"/>
  <c r="G1128" i="38" a="1"/>
  <c r="G1128" i="38"/>
  <c r="H1128" i="38"/>
  <c r="G1130" i="38" a="1"/>
  <c r="G1130" i="38"/>
  <c r="H1130" i="38"/>
  <c r="G1132" i="38" a="1"/>
  <c r="G1132" i="38"/>
  <c r="H1132" i="38"/>
  <c r="G1134" i="38" a="1"/>
  <c r="G1134" i="38"/>
  <c r="H1134" i="38"/>
  <c r="G1136" i="38" a="1"/>
  <c r="G1136" i="38"/>
  <c r="H1136" i="38"/>
  <c r="G1138" i="38" a="1"/>
  <c r="G1138" i="38"/>
  <c r="H1138" i="38"/>
  <c r="G1140" i="38" a="1"/>
  <c r="G1140" i="38"/>
  <c r="H1140" i="38"/>
  <c r="G1142" i="38" a="1"/>
  <c r="G1142" i="38"/>
  <c r="H1142" i="38"/>
  <c r="G1144" i="38" a="1"/>
  <c r="G1144" i="38"/>
  <c r="H1144" i="38"/>
  <c r="G1146" i="38" a="1"/>
  <c r="G1146" i="38"/>
  <c r="H1146" i="38"/>
  <c r="G1148" i="38" a="1"/>
  <c r="G1148" i="38"/>
  <c r="H1148" i="38"/>
  <c r="G1064" i="38" a="1"/>
  <c r="G1064" i="38"/>
  <c r="H1064" i="38"/>
  <c r="G1066" i="38" a="1"/>
  <c r="G1066" i="38"/>
  <c r="H1066" i="38"/>
  <c r="G1070" i="38" a="1"/>
  <c r="G1070" i="38"/>
  <c r="H1070" i="38"/>
  <c r="G1072" i="38" a="1"/>
  <c r="G1072" i="38"/>
  <c r="H1072" i="38"/>
  <c r="G1078" i="38" a="1"/>
  <c r="G1078" i="38"/>
  <c r="H1078" i="38"/>
  <c r="G1080" i="38" a="1"/>
  <c r="G1080" i="38"/>
  <c r="H1080" i="38"/>
  <c r="G1084" i="38" a="1"/>
  <c r="G1084" i="38"/>
  <c r="H1084" i="38"/>
  <c r="G1088" i="38" a="1"/>
  <c r="G1088" i="38"/>
  <c r="H1088" i="38"/>
  <c r="G1092" i="38" a="1"/>
  <c r="G1092" i="38"/>
  <c r="H1092" i="38"/>
  <c r="G1106" i="38" a="1"/>
  <c r="G1106" i="38"/>
  <c r="H1106" i="38"/>
  <c r="H1073" i="38"/>
  <c r="H1077" i="38"/>
  <c r="H1081" i="38"/>
  <c r="H1085" i="38"/>
  <c r="H1089" i="38"/>
  <c r="H1093" i="38"/>
  <c r="H1097" i="38"/>
  <c r="H1101" i="38"/>
  <c r="H1107" i="38"/>
  <c r="H1111" i="38"/>
  <c r="H1115" i="38"/>
  <c r="H1119" i="38"/>
  <c r="H1125" i="38"/>
  <c r="H1127" i="38"/>
  <c r="H1129" i="38"/>
  <c r="H1131" i="38"/>
  <c r="H1133" i="38"/>
  <c r="H1135" i="38"/>
  <c r="H1137" i="38"/>
  <c r="H1139" i="38"/>
  <c r="H1141" i="38"/>
  <c r="H1143" i="38"/>
  <c r="H1145" i="38"/>
  <c r="H1147" i="38"/>
  <c r="H1151" i="38"/>
  <c r="H1157" i="38"/>
  <c r="H1159" i="38"/>
  <c r="H1161" i="38"/>
  <c r="H1163" i="38"/>
  <c r="H1165" i="38"/>
  <c r="H1167" i="38"/>
  <c r="H1169" i="38"/>
  <c r="H1171" i="38"/>
  <c r="H1173" i="38"/>
  <c r="H1175" i="38"/>
  <c r="H1177" i="38"/>
  <c r="H1179" i="38"/>
  <c r="H1185" i="38"/>
  <c r="H1067" i="38"/>
  <c r="H1071" i="38"/>
  <c r="H1075" i="38"/>
  <c r="H1079" i="38"/>
  <c r="H1083" i="38"/>
  <c r="H1087" i="38"/>
  <c r="H1091" i="38"/>
  <c r="H1095" i="38"/>
  <c r="H1099" i="38"/>
  <c r="H1103" i="38"/>
  <c r="H1105" i="38"/>
  <c r="H1117" i="38"/>
  <c r="H1123" i="38"/>
  <c r="H1149" i="38"/>
  <c r="H1063" i="38"/>
  <c r="H1150" i="38"/>
  <c r="H1152" i="38"/>
  <c r="H1154" i="38"/>
  <c r="H1156" i="38"/>
  <c r="H1160" i="38"/>
  <c r="H1162" i="38"/>
  <c r="H1164" i="38"/>
  <c r="H1166" i="38"/>
  <c r="H1168" i="38"/>
  <c r="H1170" i="38"/>
  <c r="H1172" i="38"/>
  <c r="H1176" i="38"/>
  <c r="H1180" i="38"/>
  <c r="H1182" i="38"/>
  <c r="H1184" i="38"/>
  <c r="H1186" i="38"/>
  <c r="H1068" i="38"/>
  <c r="H1126" i="38"/>
  <c r="H1174" i="38"/>
  <c r="G740" i="38" a="1"/>
  <c r="G740" i="38"/>
  <c r="H740" i="38"/>
  <c r="G767" i="38" a="1"/>
  <c r="G767" i="38"/>
  <c r="H767" i="38"/>
  <c r="G802" i="38" a="1"/>
  <c r="G802" i="38"/>
  <c r="H802" i="38"/>
  <c r="G816" i="38" a="1"/>
  <c r="G816" i="38"/>
  <c r="H816" i="38"/>
  <c r="G823" i="38" a="1"/>
  <c r="G823" i="38"/>
  <c r="H823" i="38"/>
  <c r="G830" i="38" a="1"/>
  <c r="G830" i="38"/>
  <c r="H830" i="38"/>
  <c r="G837" i="38" a="1"/>
  <c r="G837" i="38"/>
  <c r="H837" i="38"/>
  <c r="G844" i="38" a="1"/>
  <c r="G844" i="38"/>
  <c r="H844" i="38"/>
  <c r="G753" i="38" a="1"/>
  <c r="G753" i="38"/>
  <c r="H753" i="38"/>
  <c r="G781" i="38" a="1"/>
  <c r="G781" i="38"/>
  <c r="H781" i="38"/>
  <c r="G809" i="38" a="1"/>
  <c r="G809" i="38"/>
  <c r="H809" i="38"/>
  <c r="G742" i="38" a="1"/>
  <c r="G742" i="38"/>
  <c r="H742" i="38"/>
  <c r="G755" i="38" a="1"/>
  <c r="G755" i="38"/>
  <c r="H755" i="38"/>
  <c r="G769" i="38" a="1"/>
  <c r="G769" i="38"/>
  <c r="H769" i="38"/>
  <c r="G776" i="38" a="1"/>
  <c r="G776" i="38"/>
  <c r="H776" i="38"/>
  <c r="G783" i="38" a="1"/>
  <c r="G783" i="38"/>
  <c r="H783" i="38"/>
  <c r="G790" i="38" a="1"/>
  <c r="G790" i="38"/>
  <c r="H790" i="38"/>
  <c r="G797" i="38" a="1"/>
  <c r="G797" i="38"/>
  <c r="H797" i="38"/>
  <c r="G804" i="38" a="1"/>
  <c r="G804" i="38"/>
  <c r="H804" i="38"/>
  <c r="G811" i="38" a="1"/>
  <c r="G811" i="38"/>
  <c r="H811" i="38"/>
  <c r="G818" i="38" a="1"/>
  <c r="G818" i="38"/>
  <c r="H818" i="38"/>
  <c r="G825" i="38" a="1"/>
  <c r="G825" i="38"/>
  <c r="H825" i="38"/>
  <c r="H832" i="38"/>
  <c r="G839" i="38" a="1"/>
  <c r="G839" i="38"/>
  <c r="H839" i="38"/>
  <c r="G846" i="38" a="1"/>
  <c r="G846" i="38"/>
  <c r="H846" i="38"/>
  <c r="G760" i="38" a="1"/>
  <c r="G760" i="38"/>
  <c r="H760" i="38"/>
  <c r="G795" i="38" a="1"/>
  <c r="G795" i="38"/>
  <c r="H795" i="38"/>
  <c r="G851" i="38" a="1"/>
  <c r="G851" i="38"/>
  <c r="H851" i="38"/>
  <c r="G748" i="38" a="1"/>
  <c r="G748" i="38"/>
  <c r="H748" i="38"/>
  <c r="G762" i="38" a="1"/>
  <c r="G762" i="38"/>
  <c r="H762" i="38"/>
  <c r="G744" i="38" a="1"/>
  <c r="G744" i="38"/>
  <c r="H744" i="38"/>
  <c r="G774" i="38" a="1"/>
  <c r="G774" i="38"/>
  <c r="H774" i="38"/>
  <c r="G788" i="38" a="1"/>
  <c r="G788" i="38"/>
  <c r="H788" i="38"/>
  <c r="G746" i="38" a="1"/>
  <c r="G746" i="38"/>
  <c r="H746" i="38"/>
  <c r="G750" i="38" a="1"/>
  <c r="G750" i="38"/>
  <c r="H750" i="38"/>
  <c r="G757" i="38" a="1"/>
  <c r="G757" i="38"/>
  <c r="H757" i="38"/>
  <c r="G764" i="38" a="1"/>
  <c r="G764" i="38"/>
  <c r="H764" i="38"/>
  <c r="G771" i="38" a="1"/>
  <c r="G771" i="38"/>
  <c r="H771" i="38"/>
  <c r="G778" i="38" a="1"/>
  <c r="G778" i="38"/>
  <c r="H778" i="38"/>
  <c r="G785" i="38" a="1"/>
  <c r="G785" i="38"/>
  <c r="H785" i="38"/>
  <c r="G792" i="38" a="1"/>
  <c r="G792" i="38"/>
  <c r="H792" i="38"/>
  <c r="G799" i="38" a="1"/>
  <c r="G799" i="38"/>
  <c r="H799" i="38"/>
  <c r="G806" i="38" a="1"/>
  <c r="G806" i="38"/>
  <c r="H806" i="38"/>
  <c r="G813" i="38" a="1"/>
  <c r="G813" i="38"/>
  <c r="H813" i="38"/>
  <c r="G820" i="38" a="1"/>
  <c r="G820" i="38"/>
  <c r="H820" i="38"/>
  <c r="G827" i="38" a="1"/>
  <c r="G827" i="38"/>
  <c r="H827" i="38"/>
  <c r="G834" i="38" a="1"/>
  <c r="G834" i="38"/>
  <c r="H834" i="38"/>
  <c r="G841" i="38" a="1"/>
  <c r="G841" i="38"/>
  <c r="H841" i="38"/>
  <c r="G848" i="38" a="1"/>
  <c r="G848" i="38"/>
  <c r="H848" i="38"/>
  <c r="G752" i="38" a="1"/>
  <c r="G752" i="38"/>
  <c r="H752" i="38"/>
  <c r="G759" i="38" a="1"/>
  <c r="G759" i="38"/>
  <c r="H759" i="38"/>
  <c r="G766" i="38" a="1"/>
  <c r="G766" i="38"/>
  <c r="H766" i="38"/>
  <c r="G773" i="38" a="1"/>
  <c r="G773" i="38"/>
  <c r="H773" i="38"/>
  <c r="G780" i="38" a="1"/>
  <c r="G780" i="38"/>
  <c r="H780" i="38"/>
  <c r="G787" i="38" a="1"/>
  <c r="G787" i="38"/>
  <c r="H787" i="38"/>
  <c r="G794" i="38" a="1"/>
  <c r="G794" i="38"/>
  <c r="H794" i="38"/>
  <c r="G801" i="38" a="1"/>
  <c r="G801" i="38"/>
  <c r="H801" i="38"/>
  <c r="G808" i="38" a="1"/>
  <c r="G808" i="38"/>
  <c r="H808" i="38"/>
  <c r="G815" i="38" a="1"/>
  <c r="G815" i="38"/>
  <c r="H815" i="38"/>
  <c r="G822" i="38" a="1"/>
  <c r="G822" i="38"/>
  <c r="H822" i="38"/>
  <c r="G829" i="38" a="1"/>
  <c r="G829" i="38"/>
  <c r="H829" i="38"/>
  <c r="G836" i="38" a="1"/>
  <c r="G836" i="38"/>
  <c r="H836" i="38"/>
  <c r="G843" i="38" a="1"/>
  <c r="G843" i="38"/>
  <c r="H843" i="38"/>
  <c r="G850" i="38" a="1"/>
  <c r="G850" i="38"/>
  <c r="H850" i="38"/>
  <c r="G741" i="38" a="1"/>
  <c r="G741" i="38"/>
  <c r="H741" i="38"/>
  <c r="G775" i="38" a="1"/>
  <c r="G775" i="38"/>
  <c r="H775" i="38"/>
  <c r="G803" i="38" a="1"/>
  <c r="G803" i="38"/>
  <c r="H803" i="38"/>
  <c r="G824" i="38" a="1"/>
  <c r="G824" i="38"/>
  <c r="H824" i="38"/>
  <c r="G838" i="38" a="1"/>
  <c r="G838" i="38"/>
  <c r="H838" i="38"/>
  <c r="G845" i="38" a="1"/>
  <c r="G845" i="38"/>
  <c r="H845" i="38"/>
  <c r="G819" i="38" a="1"/>
  <c r="G819" i="38"/>
  <c r="H819" i="38"/>
  <c r="G840" i="38" a="1"/>
  <c r="G840" i="38"/>
  <c r="H840" i="38"/>
  <c r="G847" i="38" a="1"/>
  <c r="G847" i="38"/>
  <c r="H847" i="38"/>
  <c r="G754" i="38" a="1"/>
  <c r="G754" i="38"/>
  <c r="H754" i="38"/>
  <c r="G768" i="38" a="1"/>
  <c r="G768" i="38"/>
  <c r="H768" i="38"/>
  <c r="G796" i="38" a="1"/>
  <c r="G796" i="38"/>
  <c r="H796" i="38"/>
  <c r="G810" i="38" a="1"/>
  <c r="G810" i="38"/>
  <c r="H810" i="38"/>
  <c r="G743" i="38" a="1"/>
  <c r="G743" i="38"/>
  <c r="H743" i="38"/>
  <c r="G749" i="38" a="1"/>
  <c r="G749" i="38"/>
  <c r="H749" i="38"/>
  <c r="G756" i="38" a="1"/>
  <c r="G756" i="38"/>
  <c r="H756" i="38"/>
  <c r="G770" i="38" a="1"/>
  <c r="G770" i="38"/>
  <c r="H770" i="38"/>
  <c r="G777" i="38" a="1"/>
  <c r="G777" i="38"/>
  <c r="H777" i="38"/>
  <c r="G784" i="38" a="1"/>
  <c r="G784" i="38"/>
  <c r="H784" i="38"/>
  <c r="G791" i="38" a="1"/>
  <c r="G791" i="38"/>
  <c r="H791" i="38"/>
  <c r="G798" i="38" a="1"/>
  <c r="G798" i="38"/>
  <c r="H798" i="38"/>
  <c r="G805" i="38" a="1"/>
  <c r="G805" i="38"/>
  <c r="H805" i="38"/>
  <c r="G812" i="38" a="1"/>
  <c r="G812" i="38"/>
  <c r="H812" i="38"/>
  <c r="G826" i="38" a="1"/>
  <c r="G826" i="38"/>
  <c r="H826" i="38"/>
  <c r="G833" i="38" a="1"/>
  <c r="G833" i="38"/>
  <c r="H833" i="38"/>
  <c r="G745" i="38" a="1"/>
  <c r="G745" i="38"/>
  <c r="H745" i="38"/>
  <c r="G761" i="38" a="1"/>
  <c r="G761" i="38"/>
  <c r="H761" i="38"/>
  <c r="G782" i="38" a="1"/>
  <c r="G782" i="38"/>
  <c r="H782" i="38"/>
  <c r="G789" i="38" a="1"/>
  <c r="G789" i="38"/>
  <c r="H789" i="38"/>
  <c r="G817" i="38" a="1"/>
  <c r="G817" i="38"/>
  <c r="H817" i="38"/>
  <c r="G831" i="38" a="1"/>
  <c r="G831" i="38"/>
  <c r="H831" i="38"/>
  <c r="G763" i="38" a="1"/>
  <c r="G763" i="38"/>
  <c r="H763" i="38"/>
  <c r="G747" i="38" a="1"/>
  <c r="G747" i="38"/>
  <c r="H747" i="38"/>
  <c r="G751" i="38" a="1"/>
  <c r="G751" i="38"/>
  <c r="H751" i="38"/>
  <c r="G758" i="38" a="1"/>
  <c r="G758" i="38"/>
  <c r="H758" i="38"/>
  <c r="G765" i="38" a="1"/>
  <c r="G765" i="38"/>
  <c r="H765" i="38"/>
  <c r="G772" i="38" a="1"/>
  <c r="G772" i="38"/>
  <c r="H772" i="38"/>
  <c r="G779" i="38" a="1"/>
  <c r="G779" i="38"/>
  <c r="H779" i="38"/>
  <c r="G786" i="38" a="1"/>
  <c r="G786" i="38"/>
  <c r="H786" i="38"/>
  <c r="G793" i="38" a="1"/>
  <c r="G793" i="38"/>
  <c r="H793" i="38"/>
  <c r="G800" i="38" a="1"/>
  <c r="G800" i="38"/>
  <c r="H800" i="38"/>
  <c r="G807" i="38" a="1"/>
  <c r="G807" i="38"/>
  <c r="H807" i="38"/>
  <c r="G814" i="38" a="1"/>
  <c r="G814" i="38"/>
  <c r="H814" i="38"/>
  <c r="G821" i="38" a="1"/>
  <c r="G821" i="38"/>
  <c r="H821" i="38"/>
  <c r="G828" i="38" a="1"/>
  <c r="G828" i="38"/>
  <c r="H828" i="38"/>
  <c r="G835" i="38" a="1"/>
  <c r="G835" i="38"/>
  <c r="H835" i="38"/>
  <c r="G842" i="38" a="1"/>
  <c r="G842" i="38"/>
  <c r="H842" i="38"/>
  <c r="G849" i="38" a="1"/>
  <c r="G849" i="38"/>
  <c r="H849" i="38"/>
  <c r="H552" i="38"/>
  <c r="H564" i="38"/>
  <c r="H580" i="38"/>
  <c r="H596" i="38"/>
  <c r="H612" i="38"/>
  <c r="H632" i="38"/>
  <c r="H636" i="38"/>
  <c r="H648" i="38"/>
  <c r="H656" i="38"/>
  <c r="H664" i="38"/>
  <c r="H668" i="38"/>
  <c r="H683" i="38"/>
  <c r="H687" i="38"/>
  <c r="H695" i="38"/>
  <c r="H707" i="38"/>
  <c r="H711" i="38"/>
  <c r="H723" i="38"/>
  <c r="H727" i="38"/>
  <c r="H735" i="38"/>
  <c r="H544" i="38"/>
  <c r="H548" i="38"/>
  <c r="H560" i="38"/>
  <c r="H572" i="38"/>
  <c r="H576" i="38"/>
  <c r="H584" i="38"/>
  <c r="H588" i="38"/>
  <c r="H600" i="38"/>
  <c r="H616" i="38"/>
  <c r="H620" i="38"/>
  <c r="H624" i="38"/>
  <c r="H640" i="38"/>
  <c r="H644" i="38"/>
  <c r="H660" i="38"/>
  <c r="H672" i="38"/>
  <c r="H676" i="38"/>
  <c r="H680" i="38"/>
  <c r="H691" i="38"/>
  <c r="H699" i="38"/>
  <c r="H703" i="38"/>
  <c r="H715" i="38"/>
  <c r="H719" i="38"/>
  <c r="H731" i="38"/>
  <c r="H1433" i="38"/>
  <c r="H1476" i="38"/>
  <c r="H1425" i="38"/>
  <c r="H1468" i="38"/>
  <c r="H1437" i="38"/>
  <c r="H1480" i="38"/>
  <c r="H1445" i="38"/>
  <c r="H1460" i="38"/>
  <c r="H1488" i="38"/>
  <c r="H1441" i="38"/>
  <c r="H1456" i="38"/>
  <c r="H1484" i="38"/>
  <c r="G1415" i="38" a="1"/>
  <c r="G1415" i="38"/>
  <c r="H1415" i="38"/>
  <c r="H1449" i="38"/>
  <c r="H1464" i="38"/>
  <c r="H1492" i="38"/>
  <c r="H1429" i="38"/>
  <c r="H1472" i="38"/>
  <c r="H2005" i="38"/>
  <c r="H1993" i="38"/>
  <c r="H1977" i="38"/>
  <c r="H1973" i="38"/>
  <c r="H2009" i="38"/>
  <c r="H1985" i="38"/>
  <c r="H1417" i="38"/>
  <c r="H1419" i="38"/>
  <c r="H1422" i="38"/>
  <c r="H1426" i="38"/>
  <c r="H1430" i="38"/>
  <c r="H1434" i="38"/>
  <c r="H1438" i="38"/>
  <c r="H1442" i="38"/>
  <c r="H1446" i="38"/>
  <c r="H1452" i="38"/>
  <c r="H1457" i="38"/>
  <c r="H1461" i="38"/>
  <c r="H1465" i="38"/>
  <c r="H1469" i="38"/>
  <c r="H1473" i="38"/>
  <c r="H1477" i="38"/>
  <c r="H1481" i="38"/>
  <c r="H1485" i="38"/>
  <c r="H1489" i="38"/>
  <c r="H1493" i="38"/>
  <c r="G442" i="38" a="1"/>
  <c r="G442" i="38"/>
  <c r="H442" i="38"/>
  <c r="H1416" i="38"/>
  <c r="H1418" i="38"/>
  <c r="H1420" i="38"/>
  <c r="H1424" i="38"/>
  <c r="H1428" i="38"/>
  <c r="H1432" i="38"/>
  <c r="H1436" i="38"/>
  <c r="H1440" i="38"/>
  <c r="H1444" i="38"/>
  <c r="H1448" i="38"/>
  <c r="H1451" i="38"/>
  <c r="H1455" i="38"/>
  <c r="H1459" i="38"/>
  <c r="H1463" i="38"/>
  <c r="H1467" i="38"/>
  <c r="H1471" i="38"/>
  <c r="H1475" i="38"/>
  <c r="H1479" i="38"/>
  <c r="H1483" i="38"/>
  <c r="H1487" i="38"/>
  <c r="H1491" i="38"/>
  <c r="H1495" i="38"/>
  <c r="H547" i="38"/>
  <c r="H555" i="38"/>
  <c r="H559" i="38"/>
  <c r="H563" i="38"/>
  <c r="H571" i="38"/>
  <c r="H575" i="38"/>
  <c r="H579" i="38"/>
  <c r="H587" i="38"/>
  <c r="H591" i="38"/>
  <c r="H599" i="38"/>
  <c r="H607" i="38"/>
  <c r="H611" i="38"/>
  <c r="H623" i="38"/>
  <c r="H1421" i="38"/>
  <c r="H1423" i="38"/>
  <c r="H1427" i="38"/>
  <c r="H1431" i="38"/>
  <c r="H1435" i="38"/>
  <c r="H1439" i="38"/>
  <c r="H1443" i="38"/>
  <c r="H1447" i="38"/>
  <c r="H1450" i="38"/>
  <c r="H1453" i="38"/>
  <c r="H1454" i="38"/>
  <c r="H1458" i="38"/>
  <c r="H1462" i="38"/>
  <c r="H1466" i="38"/>
  <c r="H1470" i="38"/>
  <c r="H1474" i="38"/>
  <c r="H1478" i="38"/>
  <c r="H1482" i="38"/>
  <c r="H1486" i="38"/>
  <c r="H1490" i="38"/>
  <c r="H1494" i="38"/>
  <c r="H603" i="38"/>
  <c r="H615" i="38"/>
  <c r="H1158" i="38"/>
  <c r="H1178" i="38"/>
  <c r="H1190" i="38"/>
  <c r="H1194" i="38"/>
  <c r="H1198" i="38"/>
  <c r="H1202" i="38"/>
  <c r="H1205" i="38"/>
  <c r="H1209" i="38"/>
  <c r="H1213" i="38"/>
  <c r="H1217" i="38"/>
  <c r="H1221" i="38"/>
  <c r="H1225" i="38"/>
  <c r="H1229" i="38"/>
  <c r="H1233" i="38"/>
  <c r="H1237" i="38"/>
  <c r="H1241" i="38"/>
  <c r="H1245" i="38"/>
  <c r="H1248" i="38"/>
  <c r="H1252" i="38"/>
  <c r="H1256" i="38"/>
  <c r="H1260" i="38"/>
  <c r="H1264" i="38"/>
  <c r="H1268" i="38"/>
  <c r="H1272" i="38"/>
  <c r="H1276" i="38"/>
  <c r="H1280" i="38"/>
  <c r="H1284" i="38"/>
  <c r="H551" i="38"/>
  <c r="H567" i="38"/>
  <c r="H583" i="38"/>
  <c r="H595" i="38"/>
  <c r="H619" i="38"/>
  <c r="H1979" i="38"/>
  <c r="H1991" i="38"/>
  <c r="H1995" i="38"/>
  <c r="H2007" i="38"/>
  <c r="H852" i="38"/>
  <c r="H856" i="38"/>
  <c r="H860" i="38"/>
  <c r="H1024" i="38"/>
  <c r="H1028" i="38"/>
  <c r="H1032" i="38"/>
  <c r="H1036" i="38"/>
  <c r="H1040" i="38"/>
  <c r="H1044" i="38"/>
  <c r="H1188" i="38"/>
  <c r="H1192" i="38"/>
  <c r="H1196" i="38"/>
  <c r="H1200" i="38"/>
  <c r="H1203" i="38"/>
  <c r="H1207" i="38"/>
  <c r="H1211" i="38"/>
  <c r="H1215" i="38"/>
  <c r="H1219" i="38"/>
  <c r="H1223" i="38"/>
  <c r="H1227" i="38"/>
  <c r="H1231" i="38"/>
  <c r="H1235" i="38"/>
  <c r="H1239" i="38"/>
  <c r="H1243" i="38"/>
  <c r="H1247" i="38"/>
  <c r="H1250" i="38"/>
  <c r="H1254" i="38"/>
  <c r="H1258" i="38"/>
  <c r="H1262" i="38"/>
  <c r="H1266" i="38"/>
  <c r="H1270" i="38"/>
  <c r="H1274" i="38"/>
  <c r="H1278" i="38"/>
  <c r="H1282" i="38"/>
  <c r="H447" i="38"/>
  <c r="H451" i="38"/>
  <c r="H460" i="38"/>
  <c r="H468" i="38"/>
  <c r="H480" i="38"/>
  <c r="H484" i="38"/>
  <c r="H488" i="38"/>
  <c r="H516" i="38"/>
  <c r="H454" i="38"/>
  <c r="H463" i="38"/>
  <c r="H467" i="38"/>
  <c r="H487" i="38"/>
  <c r="H491" i="38"/>
  <c r="H495" i="38"/>
  <c r="H499" i="38"/>
  <c r="H511" i="38"/>
  <c r="H519" i="38"/>
  <c r="H523" i="38"/>
  <c r="H1155" i="38"/>
  <c r="H1183" i="38"/>
  <c r="H1187" i="38"/>
  <c r="H1191" i="38"/>
  <c r="H1195" i="38"/>
  <c r="H1199" i="38"/>
  <c r="H1206" i="38"/>
  <c r="H1210" i="38"/>
  <c r="H1214" i="38"/>
  <c r="H1218" i="38"/>
  <c r="H1222" i="38"/>
  <c r="H1226" i="38"/>
  <c r="H1230" i="38"/>
  <c r="H1234" i="38"/>
  <c r="H1238" i="38"/>
  <c r="H1242" i="38"/>
  <c r="H1246" i="38"/>
  <c r="H1249" i="38"/>
  <c r="H1253" i="38"/>
  <c r="H1257" i="38"/>
  <c r="H1261" i="38"/>
  <c r="H1265" i="38"/>
  <c r="H1269" i="38"/>
  <c r="H1273" i="38"/>
  <c r="H1277" i="38"/>
  <c r="H1281" i="38"/>
  <c r="H1285" i="38"/>
  <c r="H1972" i="38"/>
  <c r="H1984" i="38"/>
  <c r="H1988" i="38"/>
  <c r="H2000" i="38"/>
  <c r="H2012" i="38"/>
  <c r="H2016" i="38"/>
  <c r="H445" i="38"/>
  <c r="H453" i="38"/>
  <c r="H456" i="38"/>
  <c r="H470" i="38"/>
  <c r="H474" i="38"/>
  <c r="H482" i="38"/>
  <c r="H486" i="38"/>
  <c r="H502" i="38"/>
  <c r="H510" i="38"/>
  <c r="H530" i="38"/>
  <c r="H444" i="38"/>
  <c r="H477" i="38"/>
  <c r="H481" i="38"/>
  <c r="H493" i="38"/>
  <c r="H497" i="38"/>
  <c r="H509" i="38"/>
  <c r="H513" i="38"/>
  <c r="H537" i="38"/>
  <c r="H1065" i="38"/>
  <c r="H1069" i="38"/>
  <c r="H1109" i="38"/>
  <c r="H1113" i="38"/>
  <c r="H1121" i="38"/>
  <c r="H1153" i="38"/>
  <c r="H1181" i="38"/>
  <c r="H1189" i="38"/>
  <c r="H1193" i="38"/>
  <c r="H1197" i="38"/>
  <c r="H1201" i="38"/>
  <c r="H1204" i="38"/>
  <c r="H1208" i="38"/>
  <c r="H1212" i="38"/>
  <c r="H1216" i="38"/>
  <c r="H1220" i="38"/>
  <c r="H1224" i="38"/>
  <c r="H1228" i="38"/>
  <c r="H1232" i="38"/>
  <c r="H1236" i="38"/>
  <c r="H1240" i="38"/>
  <c r="H1244" i="38"/>
  <c r="H1251" i="38"/>
  <c r="H1255" i="38"/>
  <c r="H1259" i="38"/>
  <c r="H1263" i="38"/>
  <c r="H1267" i="38"/>
  <c r="H1271" i="38"/>
  <c r="H1275" i="38"/>
  <c r="H1279" i="38"/>
  <c r="H1283" i="38"/>
  <c r="H1970" i="38"/>
  <c r="H1986" i="38"/>
  <c r="H1998" i="38"/>
  <c r="H2002" i="38"/>
  <c r="H545" i="38"/>
  <c r="H549" i="38"/>
  <c r="H553" i="38"/>
  <c r="H557" i="38"/>
  <c r="H561" i="38"/>
  <c r="H565" i="38"/>
  <c r="H569" i="38"/>
  <c r="H573" i="38"/>
  <c r="H577" i="38"/>
  <c r="H581" i="38"/>
  <c r="H585" i="38"/>
  <c r="H589" i="38"/>
  <c r="H593" i="38"/>
  <c r="H597" i="38"/>
  <c r="H601" i="38"/>
  <c r="H605" i="38"/>
  <c r="H609" i="38"/>
  <c r="H613" i="38"/>
  <c r="H621" i="38"/>
  <c r="H625" i="38"/>
  <c r="H633" i="38"/>
  <c r="H855" i="38"/>
  <c r="H859" i="38"/>
  <c r="H863" i="38"/>
  <c r="H1027" i="38"/>
  <c r="H1039" i="38"/>
  <c r="H1023" i="38"/>
  <c r="H1031" i="38"/>
  <c r="H1035" i="38"/>
  <c r="H1043" i="38"/>
  <c r="H854" i="38"/>
  <c r="H858" i="38"/>
  <c r="H862" i="38"/>
  <c r="H1026" i="38"/>
  <c r="H1030" i="38"/>
  <c r="H1034" i="38"/>
  <c r="H1038" i="38"/>
  <c r="H1042" i="38"/>
  <c r="H1051" i="38"/>
  <c r="H853" i="38"/>
  <c r="H857" i="38"/>
  <c r="H861" i="38"/>
  <c r="H1025" i="38"/>
  <c r="H1029" i="38"/>
  <c r="H1033" i="38"/>
  <c r="H1037" i="38"/>
  <c r="H1041" i="38"/>
  <c r="H1045" i="38"/>
  <c r="H627" i="38"/>
  <c r="H631" i="38"/>
  <c r="H635" i="38"/>
  <c r="H639" i="38"/>
  <c r="H647" i="38"/>
  <c r="H651" i="38"/>
  <c r="H659" i="38"/>
  <c r="H663" i="38"/>
  <c r="H667" i="38"/>
  <c r="H671" i="38"/>
  <c r="H675" i="38"/>
  <c r="H679" i="38"/>
  <c r="H686" i="38"/>
  <c r="H690" i="38"/>
  <c r="H694" i="38"/>
  <c r="H698" i="38"/>
  <c r="H702" i="38"/>
  <c r="H706" i="38"/>
  <c r="H710" i="38"/>
  <c r="H714" i="38"/>
  <c r="H718" i="38"/>
  <c r="H722" i="38"/>
  <c r="H726" i="38"/>
  <c r="H730" i="38"/>
  <c r="H734" i="38"/>
  <c r="H546" i="38"/>
  <c r="H550" i="38"/>
  <c r="H554" i="38"/>
  <c r="H562" i="38"/>
  <c r="H566" i="38"/>
  <c r="H570" i="38"/>
  <c r="H574" i="38"/>
  <c r="H578" i="38"/>
  <c r="H582" i="38"/>
  <c r="H586" i="38"/>
  <c r="H590" i="38"/>
  <c r="H598" i="38"/>
  <c r="H602" i="38"/>
  <c r="H610" i="38"/>
  <c r="H614" i="38"/>
  <c r="H618" i="38"/>
  <c r="H622" i="38"/>
  <c r="H626" i="38"/>
  <c r="H630" i="38"/>
  <c r="H634" i="38"/>
  <c r="H638" i="38"/>
  <c r="H642" i="38"/>
  <c r="H646" i="38"/>
  <c r="H650" i="38"/>
  <c r="H654" i="38"/>
  <c r="H658" i="38"/>
  <c r="H662" i="38"/>
  <c r="H670" i="38"/>
  <c r="H674" i="38"/>
  <c r="H678" i="38"/>
  <c r="H682" i="38"/>
  <c r="H685" i="38"/>
  <c r="H689" i="38"/>
  <c r="H693" i="38"/>
  <c r="H697" i="38"/>
  <c r="H701" i="38"/>
  <c r="H705" i="38"/>
  <c r="H709" i="38"/>
  <c r="H713" i="38"/>
  <c r="H717" i="38"/>
  <c r="H721" i="38"/>
  <c r="H725" i="38"/>
  <c r="H729" i="38"/>
  <c r="H733" i="38"/>
  <c r="H737" i="38"/>
  <c r="H637" i="38"/>
  <c r="H645" i="38"/>
  <c r="H649" i="38"/>
  <c r="H657" i="38"/>
  <c r="H661" i="38"/>
  <c r="H665" i="38"/>
  <c r="H669" i="38"/>
  <c r="H673" i="38"/>
  <c r="H677" i="38"/>
  <c r="H681" i="38"/>
  <c r="H684" i="38"/>
  <c r="H688" i="38"/>
  <c r="H692" i="38"/>
  <c r="H696" i="38"/>
  <c r="H700" i="38"/>
  <c r="H704" i="38"/>
  <c r="H708" i="38"/>
  <c r="H712" i="38"/>
  <c r="H716" i="38"/>
  <c r="H720" i="38"/>
  <c r="H724" i="38"/>
  <c r="H728" i="38"/>
  <c r="H732" i="38"/>
  <c r="H736" i="38"/>
  <c r="H558" i="38"/>
  <c r="AI17" i="39"/>
  <c r="D30" i="39"/>
  <c r="N69" i="39"/>
  <c r="D69" i="39"/>
  <c r="E2890" i="38"/>
  <c r="C5061" i="38"/>
  <c r="AF69" i="39"/>
  <c r="AF30" i="39"/>
  <c r="AI30" i="39"/>
  <c r="G5061" i="38"/>
  <c r="H5061" i="38"/>
  <c r="A442" i="38"/>
  <c r="D4" i="39" a="1"/>
  <c r="D4" i="39"/>
  <c r="D10" i="39"/>
  <c r="E4" i="39" a="1"/>
  <c r="E4" i="39"/>
  <c r="E10" i="39"/>
  <c r="F4" i="39" a="1"/>
  <c r="F4" i="39"/>
  <c r="F10" i="39"/>
  <c r="G4" i="39" a="1"/>
  <c r="G4" i="39"/>
  <c r="G10" i="39"/>
  <c r="H4" i="39" a="1"/>
  <c r="H4" i="39"/>
  <c r="H10" i="39"/>
  <c r="I4" i="39" a="1"/>
  <c r="I4" i="39"/>
  <c r="I10" i="39"/>
  <c r="J4" i="39" a="1"/>
  <c r="J4" i="39"/>
  <c r="J10" i="39"/>
  <c r="K4" i="39" a="1"/>
  <c r="K4" i="39"/>
  <c r="K10" i="39"/>
  <c r="L4" i="39" a="1"/>
  <c r="L4" i="39"/>
  <c r="L10" i="39"/>
  <c r="M4" i="39" a="1"/>
  <c r="M4" i="39"/>
  <c r="M10" i="39"/>
  <c r="N4" i="39" a="1"/>
  <c r="N4" i="39"/>
  <c r="N10" i="39"/>
  <c r="O4" i="39" a="1"/>
  <c r="O4" i="39"/>
  <c r="O10" i="39"/>
  <c r="P4" i="39" a="1"/>
  <c r="P4" i="39"/>
  <c r="Q4" i="39" a="1"/>
  <c r="Q4" i="39"/>
  <c r="P10" i="39"/>
  <c r="R4" i="39" a="1"/>
  <c r="R4" i="39"/>
  <c r="Q10" i="39"/>
  <c r="S4" i="39" a="1"/>
  <c r="S4" i="39"/>
  <c r="R10" i="39"/>
  <c r="T4" i="39" a="1"/>
  <c r="T4" i="39"/>
  <c r="S10" i="39"/>
  <c r="U4" i="39" a="1"/>
  <c r="U4" i="39"/>
  <c r="T10" i="39"/>
  <c r="V4" i="39" a="1"/>
  <c r="V4" i="39"/>
  <c r="U10" i="39"/>
  <c r="W4" i="39" a="1"/>
  <c r="W4" i="39"/>
  <c r="V10" i="39"/>
  <c r="X4" i="39" a="1"/>
  <c r="X4" i="39"/>
  <c r="W10" i="39"/>
  <c r="Y4" i="39" a="1"/>
  <c r="Y4" i="39"/>
  <c r="X10" i="39"/>
  <c r="Z4" i="39" a="1"/>
  <c r="Z4" i="39"/>
  <c r="Y10" i="39"/>
  <c r="AA4" i="39" a="1"/>
  <c r="AA4" i="39"/>
  <c r="Z10" i="39"/>
  <c r="AB4" i="39" a="1"/>
  <c r="AB4" i="39"/>
  <c r="AA10" i="39"/>
  <c r="AC4" i="39" a="1"/>
  <c r="AC4" i="39"/>
  <c r="AC10" i="39"/>
  <c r="AB10" i="39"/>
  <c r="G1331" i="38" a="1"/>
  <c r="G1331" i="38"/>
  <c r="H1331" i="38"/>
  <c r="N82" i="56"/>
  <c r="G1403" i="38" a="1"/>
  <c r="G1403" i="38"/>
  <c r="H1403" i="38"/>
  <c r="N44" i="56"/>
  <c r="G1365" i="38" a="1"/>
  <c r="G1365" i="38"/>
  <c r="H1365" i="38"/>
  <c r="N83" i="56"/>
  <c r="G1404" i="38" a="1"/>
  <c r="G1404" i="38"/>
  <c r="H1404" i="38"/>
  <c r="N32" i="56"/>
  <c r="G1353" i="38" a="1"/>
  <c r="G1353" i="38"/>
  <c r="H1353" i="38"/>
  <c r="N84" i="56"/>
  <c r="G1405" i="38" a="1"/>
  <c r="G1405" i="38"/>
  <c r="H1405" i="38"/>
  <c r="N43" i="56"/>
  <c r="G1364" i="38" a="1"/>
  <c r="G1364" i="38"/>
  <c r="H1364" i="38"/>
  <c r="N42" i="56"/>
  <c r="G1363" i="38" a="1"/>
  <c r="G1363" i="38"/>
  <c r="H1363" i="38"/>
  <c r="N79" i="56"/>
  <c r="G1400" i="38" a="1"/>
  <c r="G1400" i="38"/>
  <c r="H1400" i="38"/>
  <c r="N80" i="56"/>
  <c r="G1401" i="38" a="1"/>
  <c r="G1401" i="38"/>
  <c r="H1401" i="38"/>
  <c r="N34" i="56"/>
  <c r="G1355" i="38" a="1"/>
  <c r="G1355" i="38"/>
  <c r="H1355" i="38"/>
  <c r="N81" i="56"/>
  <c r="G1402" i="38" a="1"/>
  <c r="G1402" i="38"/>
  <c r="H1402" i="38"/>
  <c r="N24" i="56"/>
  <c r="G1345" i="38" a="1"/>
  <c r="G1345" i="38"/>
  <c r="H1345" i="38"/>
  <c r="N38" i="56"/>
  <c r="G1359" i="38" a="1"/>
  <c r="G1359" i="38"/>
  <c r="H1359" i="38"/>
  <c r="N52" i="56"/>
  <c r="G1373" i="38" a="1"/>
  <c r="G1373" i="38"/>
  <c r="H1373" i="38"/>
  <c r="N66" i="56"/>
  <c r="G1387" i="38" a="1"/>
  <c r="G1387" i="38"/>
  <c r="H1387" i="38"/>
  <c r="N21" i="56"/>
  <c r="G1342" i="38" a="1"/>
  <c r="G1342" i="38"/>
  <c r="H1342" i="38"/>
  <c r="G1356" i="38" a="1"/>
  <c r="G1356" i="38"/>
  <c r="H1356" i="38"/>
  <c r="N49" i="56"/>
  <c r="G1370" i="38" a="1"/>
  <c r="G1370" i="38"/>
  <c r="H1370" i="38"/>
  <c r="N63" i="56"/>
  <c r="G1384" i="38" a="1"/>
  <c r="G1384" i="38"/>
  <c r="H1384" i="38"/>
  <c r="N77" i="56"/>
  <c r="G1398" i="38" a="1"/>
  <c r="G1398" i="38"/>
  <c r="H1398" i="38"/>
  <c r="N91" i="56"/>
  <c r="G1412" i="38" a="1"/>
  <c r="G1412" i="38"/>
  <c r="H1412" i="38"/>
  <c r="N18" i="56"/>
  <c r="G1339" i="38" a="1"/>
  <c r="G1339" i="38"/>
  <c r="H1339" i="38"/>
  <c r="N46" i="56"/>
  <c r="G1367" i="38" a="1"/>
  <c r="G1367" i="38"/>
  <c r="H1367" i="38"/>
  <c r="N60" i="56"/>
  <c r="G1381" i="38" a="1"/>
  <c r="G1381" i="38"/>
  <c r="H1381" i="38"/>
  <c r="N88" i="56"/>
  <c r="G1409" i="38" a="1"/>
  <c r="G1409" i="38"/>
  <c r="H1409" i="38"/>
  <c r="N15" i="56"/>
  <c r="G1336" i="38" a="1"/>
  <c r="G1336" i="38"/>
  <c r="H1336" i="38"/>
  <c r="N57" i="56"/>
  <c r="G1378" i="38" a="1"/>
  <c r="G1378" i="38"/>
  <c r="H1378" i="38"/>
  <c r="N85" i="56"/>
  <c r="G1406" i="38" a="1"/>
  <c r="G1406" i="38"/>
  <c r="H1406" i="38"/>
  <c r="N23" i="56"/>
  <c r="G1344" i="38" a="1"/>
  <c r="G1344" i="38"/>
  <c r="H1344" i="38"/>
  <c r="N37" i="56"/>
  <c r="G1358" i="38" a="1"/>
  <c r="G1358" i="38"/>
  <c r="H1358" i="38"/>
  <c r="N65" i="56"/>
  <c r="G1386" i="38" a="1"/>
  <c r="G1386" i="38"/>
  <c r="H1386" i="38"/>
  <c r="N33" i="56"/>
  <c r="G1354" i="38" a="1"/>
  <c r="G1354" i="38"/>
  <c r="H1354" i="38"/>
  <c r="N47" i="56"/>
  <c r="G1368" i="38" a="1"/>
  <c r="G1368" i="38"/>
  <c r="H1368" i="38"/>
  <c r="N75" i="56"/>
  <c r="G1396" i="38" a="1"/>
  <c r="G1396" i="38"/>
  <c r="H1396" i="38"/>
  <c r="N89" i="56"/>
  <c r="G1410" i="38" a="1"/>
  <c r="G1410" i="38"/>
  <c r="H1410" i="38"/>
  <c r="N16" i="56"/>
  <c r="G1337" i="38" a="1"/>
  <c r="G1337" i="38"/>
  <c r="H1337" i="38"/>
  <c r="N86" i="56"/>
  <c r="G1407" i="38" a="1"/>
  <c r="G1407" i="38"/>
  <c r="H1407" i="38"/>
  <c r="N12" i="56"/>
  <c r="G1333" i="38" a="1"/>
  <c r="G1333" i="38"/>
  <c r="H1333" i="38"/>
  <c r="N54" i="56"/>
  <c r="G1375" i="38" a="1"/>
  <c r="G1375" i="38"/>
  <c r="H1375" i="38"/>
  <c r="N76" i="56"/>
  <c r="G1397" i="38" a="1"/>
  <c r="G1397" i="38"/>
  <c r="H1397" i="38"/>
  <c r="N45" i="56"/>
  <c r="G1366" i="38" a="1"/>
  <c r="G1366" i="38"/>
  <c r="H1366" i="38"/>
  <c r="N87" i="56"/>
  <c r="G1408" i="38" a="1"/>
  <c r="G1408" i="38"/>
  <c r="H1408" i="38"/>
  <c r="N14" i="56"/>
  <c r="G1335" i="38" a="1"/>
  <c r="G1335" i="38"/>
  <c r="H1335" i="38"/>
  <c r="N28" i="56"/>
  <c r="G1349" i="38" a="1"/>
  <c r="G1349" i="38"/>
  <c r="H1349" i="38"/>
  <c r="N56" i="56"/>
  <c r="G1377" i="38" a="1"/>
  <c r="G1377" i="38"/>
  <c r="H1377" i="38"/>
  <c r="N70" i="56"/>
  <c r="G1391" i="38" a="1"/>
  <c r="G1391" i="38"/>
  <c r="H1391" i="38"/>
  <c r="N39" i="56"/>
  <c r="G1360" i="38" a="1"/>
  <c r="G1360" i="38"/>
  <c r="H1360" i="38"/>
  <c r="N36" i="56"/>
  <c r="G1357" i="38" a="1"/>
  <c r="G1357" i="38"/>
  <c r="H1357" i="38"/>
  <c r="N50" i="56"/>
  <c r="G1371" i="38" a="1"/>
  <c r="G1371" i="38"/>
  <c r="H1371" i="38"/>
  <c r="N78" i="56"/>
  <c r="G1399" i="38" a="1"/>
  <c r="G1399" i="38"/>
  <c r="H1399" i="38"/>
  <c r="N74" i="56"/>
  <c r="G1395" i="38" a="1"/>
  <c r="G1395" i="38"/>
  <c r="H1395" i="38"/>
  <c r="N25" i="56"/>
  <c r="G1346" i="38" a="1"/>
  <c r="G1346" i="38"/>
  <c r="H1346" i="38"/>
  <c r="N26" i="56"/>
  <c r="G1347" i="38" a="1"/>
  <c r="G1347" i="38"/>
  <c r="H1347" i="38"/>
  <c r="N13" i="56"/>
  <c r="G1334" i="38" a="1"/>
  <c r="G1334" i="38"/>
  <c r="H1334" i="38"/>
  <c r="N17" i="56"/>
  <c r="G1338" i="38" a="1"/>
  <c r="G1338" i="38"/>
  <c r="H1338" i="38"/>
  <c r="N19" i="56"/>
  <c r="G1340" i="38" a="1"/>
  <c r="G1340" i="38"/>
  <c r="H1340" i="38"/>
  <c r="N20" i="56"/>
  <c r="G1341" i="38" a="1"/>
  <c r="G1341" i="38"/>
  <c r="H1341" i="38"/>
  <c r="N22" i="56"/>
  <c r="G1343" i="38" a="1"/>
  <c r="G1343" i="38"/>
  <c r="H1343" i="38"/>
  <c r="N27" i="56"/>
  <c r="G1348" i="38" a="1"/>
  <c r="G1348" i="38"/>
  <c r="H1348" i="38"/>
  <c r="N29" i="56"/>
  <c r="G1350" i="38" a="1"/>
  <c r="G1350" i="38"/>
  <c r="H1350" i="38"/>
  <c r="N30" i="56"/>
  <c r="G1351" i="38" a="1"/>
  <c r="G1351" i="38"/>
  <c r="H1351" i="38"/>
  <c r="N31" i="56"/>
  <c r="G1352" i="38" a="1"/>
  <c r="G1352" i="38"/>
  <c r="H1352" i="38"/>
  <c r="N40" i="56"/>
  <c r="G1361" i="38" a="1"/>
  <c r="G1361" i="38"/>
  <c r="H1361" i="38"/>
  <c r="N41" i="56"/>
  <c r="G1362" i="38" a="1"/>
  <c r="G1362" i="38"/>
  <c r="H1362" i="38"/>
  <c r="N48" i="56"/>
  <c r="G1369" i="38" a="1"/>
  <c r="G1369" i="38"/>
  <c r="H1369" i="38"/>
  <c r="N51" i="56"/>
  <c r="G1372" i="38" a="1"/>
  <c r="G1372" i="38"/>
  <c r="H1372" i="38"/>
  <c r="N53" i="56"/>
  <c r="G1374" i="38" a="1"/>
  <c r="G1374" i="38"/>
  <c r="H1374" i="38"/>
  <c r="N55" i="56"/>
  <c r="G1376" i="38" a="1"/>
  <c r="G1376" i="38"/>
  <c r="H1376" i="38"/>
  <c r="N59" i="56"/>
  <c r="G1380" i="38" a="1"/>
  <c r="G1380" i="38"/>
  <c r="H1380" i="38"/>
  <c r="N61" i="56"/>
  <c r="G1382" i="38" a="1"/>
  <c r="G1382" i="38"/>
  <c r="H1382" i="38"/>
  <c r="N62" i="56"/>
  <c r="G1383" i="38" a="1"/>
  <c r="G1383" i="38"/>
  <c r="H1383" i="38"/>
  <c r="N64" i="56"/>
  <c r="G1385" i="38" a="1"/>
  <c r="G1385" i="38"/>
  <c r="H1385" i="38"/>
  <c r="N68" i="56"/>
  <c r="G1389" i="38" a="1"/>
  <c r="G1389" i="38"/>
  <c r="H1389" i="38"/>
  <c r="N69" i="56"/>
  <c r="G1390" i="38" a="1"/>
  <c r="G1390" i="38"/>
  <c r="H1390" i="38"/>
  <c r="N71" i="56"/>
  <c r="G1392" i="38" a="1"/>
  <c r="G1392" i="38"/>
  <c r="H1392" i="38"/>
  <c r="N72" i="56"/>
  <c r="G1393" i="38" a="1"/>
  <c r="G1393" i="38"/>
  <c r="H1393" i="38"/>
  <c r="N73" i="56"/>
  <c r="G1394" i="38" a="1"/>
  <c r="G1394" i="38"/>
  <c r="H1394" i="38"/>
  <c r="N90" i="56"/>
  <c r="G1411" i="38" a="1"/>
  <c r="G1411" i="38"/>
  <c r="H1411" i="38"/>
  <c r="N92" i="56"/>
  <c r="G1413" i="38" a="1"/>
  <c r="G1413" i="38"/>
  <c r="H1413" i="38"/>
  <c r="N11" i="56"/>
  <c r="G1332" i="38" a="1"/>
  <c r="G1332" i="38"/>
  <c r="H1332" i="38"/>
  <c r="X9" i="56"/>
  <c r="W9" i="56"/>
  <c r="N67" i="56"/>
  <c r="G1388" i="38" a="1"/>
  <c r="G1388" i="38"/>
  <c r="H1388" i="38"/>
  <c r="N58" i="56"/>
  <c r="G1379" i="38" a="1"/>
  <c r="G1379" i="38"/>
  <c r="H1379" i="38"/>
  <c r="G904" i="38" a="1"/>
  <c r="G904" i="38"/>
  <c r="H904" i="38"/>
  <c r="G974" i="38" a="1"/>
  <c r="G974" i="38"/>
  <c r="H974" i="38"/>
  <c r="G985" i="38" a="1"/>
  <c r="G985" i="38"/>
  <c r="H985" i="38"/>
  <c r="G999" i="38" a="1"/>
  <c r="G999" i="38"/>
  <c r="H999" i="38"/>
  <c r="G983" i="38" a="1"/>
  <c r="G983" i="38"/>
  <c r="H983" i="38"/>
  <c r="G979" i="38" a="1"/>
  <c r="G979" i="38"/>
  <c r="H979" i="38"/>
  <c r="G976" i="38" a="1"/>
  <c r="G976" i="38"/>
  <c r="H976" i="38"/>
  <c r="G1019" i="38" a="1"/>
  <c r="G1019" i="38"/>
  <c r="H1019" i="38"/>
  <c r="J41" i="3"/>
  <c r="J39" i="3"/>
  <c r="J38" i="3"/>
  <c r="J37" i="3"/>
  <c r="J36" i="3"/>
  <c r="J35" i="3"/>
  <c r="J34" i="3"/>
  <c r="J33" i="3"/>
  <c r="J32" i="3"/>
  <c r="J31" i="3"/>
  <c r="J30" i="3"/>
  <c r="J29" i="3"/>
  <c r="J28" i="3"/>
  <c r="J27" i="3"/>
  <c r="J26" i="3"/>
  <c r="J25" i="3"/>
  <c r="J24" i="3"/>
  <c r="J23" i="3"/>
  <c r="J22" i="3"/>
  <c r="J20" i="3"/>
  <c r="J19" i="3"/>
  <c r="J18" i="3"/>
  <c r="J17" i="3"/>
  <c r="J16" i="3"/>
  <c r="J15" i="3"/>
  <c r="J14" i="3"/>
  <c r="J13" i="3"/>
  <c r="J12" i="3"/>
  <c r="J241" i="3"/>
  <c r="J240" i="3"/>
  <c r="J11" i="3"/>
  <c r="J21" i="3"/>
  <c r="H28" i="38"/>
  <c r="J40" i="3"/>
  <c r="L22" i="60"/>
  <c r="G2026" i="38" a="1"/>
  <c r="G2026" i="38"/>
  <c r="H2026" i="38"/>
  <c r="G2014" i="38" a="1"/>
  <c r="G2014" i="38"/>
  <c r="H2014" i="38"/>
  <c r="L24" i="60"/>
  <c r="G2028" i="38" a="1"/>
  <c r="G2028" i="38"/>
  <c r="H2028" i="38"/>
  <c r="L15" i="60"/>
  <c r="G2019" i="38" a="1"/>
  <c r="G2019" i="38"/>
  <c r="H2019" i="38"/>
  <c r="L19" i="60"/>
  <c r="G2023" i="38" a="1"/>
  <c r="G2023" i="38"/>
  <c r="H2023" i="38"/>
  <c r="L17" i="60"/>
  <c r="G2021" i="38" a="1"/>
  <c r="G2021" i="38"/>
  <c r="H2021" i="38"/>
  <c r="L25" i="60"/>
  <c r="G2029" i="38" a="1"/>
  <c r="G2029" i="38"/>
  <c r="H2029" i="38"/>
  <c r="L18" i="60"/>
  <c r="G2022" i="38" a="1"/>
  <c r="G2022" i="38"/>
  <c r="H2022" i="38"/>
  <c r="L11" i="60"/>
  <c r="G2015" i="38" a="1"/>
  <c r="G2015" i="38"/>
  <c r="H2015" i="38"/>
  <c r="L14" i="60"/>
  <c r="G2018" i="38" a="1"/>
  <c r="G2018" i="38"/>
  <c r="H2018" i="38"/>
  <c r="L23" i="60"/>
  <c r="G2027" i="38" a="1"/>
  <c r="G2027" i="38"/>
  <c r="H2027" i="38"/>
  <c r="L16" i="60"/>
  <c r="G2020" i="38" a="1"/>
  <c r="G2020" i="38"/>
  <c r="H2020" i="38"/>
  <c r="L21" i="60"/>
  <c r="G2025" i="38" a="1"/>
  <c r="G2025" i="38"/>
  <c r="H2025" i="38"/>
  <c r="L13" i="60"/>
  <c r="G2017" i="38" a="1"/>
  <c r="G2017" i="38"/>
  <c r="H2017" i="38"/>
  <c r="D5063" i="38"/>
  <c r="D5064" i="38"/>
  <c r="D5065" i="38"/>
  <c r="D5066" i="38"/>
  <c r="D5067" i="38"/>
  <c r="D5073" i="38"/>
  <c r="D5071" i="38"/>
  <c r="H908" i="38"/>
  <c r="G908" i="38"/>
  <c r="G908" i="38" a="1"/>
  <c r="H2558" i="38"/>
  <c r="G2558" i="38"/>
  <c r="G2558" i="38" a="1"/>
  <c r="V253" i="13"/>
  <c r="H2397" i="38"/>
  <c r="G2397" i="38"/>
  <c r="G2397" i="38" a="1"/>
  <c r="V92" i="13"/>
  <c r="H2426" i="38"/>
  <c r="G2426" i="38"/>
  <c r="G2426" i="38" a="1"/>
  <c r="V121" i="13"/>
  <c r="H2399" i="38"/>
  <c r="G2399" i="38"/>
  <c r="G2399" i="38" a="1"/>
  <c r="V94" i="13"/>
  <c r="H2510" i="38"/>
  <c r="G2510" i="38"/>
  <c r="G2510" i="38" a="1"/>
  <c r="V205" i="13"/>
  <c r="H2406" i="38"/>
  <c r="G2406" i="38"/>
  <c r="G2406" i="38" a="1"/>
  <c r="V101" i="13"/>
  <c r="E1015" i="38"/>
  <c r="D1015" i="38"/>
  <c r="D1015" i="38" a="1"/>
  <c r="H2569" i="38"/>
  <c r="G2569" i="38"/>
  <c r="G2569" i="38" a="1"/>
  <c r="V264" i="13"/>
  <c r="H2487" i="38"/>
  <c r="G2487" i="38"/>
  <c r="G2487" i="38" a="1"/>
  <c r="V182" i="13"/>
  <c r="H2441" i="38"/>
  <c r="G2441" i="38"/>
  <c r="G2441" i="38" a="1"/>
  <c r="V136" i="13"/>
  <c r="H5062" i="38"/>
  <c r="G5062" i="38"/>
  <c r="E914" i="38"/>
  <c r="D914" i="38"/>
  <c r="D914" i="38" a="1"/>
  <c r="H2449" i="38"/>
  <c r="G2449" i="38"/>
  <c r="G2449" i="38" a="1"/>
  <c r="V144" i="13"/>
  <c r="H970" i="38"/>
  <c r="G970" i="38"/>
  <c r="G970" i="38" a="1"/>
  <c r="H2470" i="38"/>
  <c r="G2470" i="38"/>
  <c r="G2470" i="38" a="1"/>
  <c r="V165" i="13"/>
  <c r="H901" i="38"/>
  <c r="G901" i="38"/>
  <c r="G901" i="38" a="1"/>
  <c r="H2458" i="38"/>
  <c r="G2458" i="38"/>
  <c r="G2458" i="38" a="1"/>
  <c r="V153" i="13"/>
  <c r="H984" i="38"/>
  <c r="G984" i="38"/>
  <c r="G984" i="38" a="1"/>
  <c r="H2427" i="38"/>
  <c r="G2427" i="38"/>
  <c r="G2427" i="38" a="1"/>
  <c r="V122" i="13"/>
  <c r="E46" i="38"/>
  <c r="D46" i="38"/>
  <c r="D46" i="38" a="1"/>
  <c r="H2525" i="38"/>
  <c r="G2525" i="38"/>
  <c r="G2525" i="38" a="1"/>
  <c r="V220" i="13"/>
  <c r="H953" i="38"/>
  <c r="G953" i="38"/>
  <c r="G953" i="38" a="1"/>
  <c r="E951" i="38"/>
  <c r="D951" i="38"/>
  <c r="D951" i="38" a="1"/>
  <c r="H2328" i="38"/>
  <c r="G2328" i="38"/>
  <c r="G2328" i="38" a="1"/>
  <c r="V23" i="13"/>
  <c r="H2524" i="38"/>
  <c r="G2524" i="38"/>
  <c r="G2524" i="38" a="1"/>
  <c r="V219" i="13"/>
  <c r="E31" i="38"/>
  <c r="D31" i="38"/>
  <c r="D31" i="38" a="1"/>
  <c r="H967" i="38"/>
  <c r="G967" i="38"/>
  <c r="G967" i="38" a="1"/>
  <c r="H966" i="38"/>
  <c r="G966" i="38"/>
  <c r="G966" i="38" a="1"/>
  <c r="H2489" i="38"/>
  <c r="G2489" i="38"/>
  <c r="G2489" i="38" a="1"/>
  <c r="V184" i="13"/>
  <c r="H937" i="38"/>
  <c r="G937" i="38"/>
  <c r="G937" i="38" a="1"/>
  <c r="H2523" i="38"/>
  <c r="G2523" i="38"/>
  <c r="G2523" i="38" a="1"/>
  <c r="V218" i="13"/>
  <c r="H1002" i="38"/>
  <c r="G1002" i="38"/>
  <c r="G1002" i="38" a="1"/>
  <c r="H2366" i="38"/>
  <c r="G2366" i="38"/>
  <c r="G2366" i="38" a="1"/>
  <c r="V61" i="13"/>
  <c r="H1013" i="38"/>
  <c r="G1013" i="38"/>
  <c r="G1013" i="38" a="1"/>
  <c r="E996" i="38"/>
  <c r="D996" i="38"/>
  <c r="D996" i="38" a="1"/>
  <c r="H19" i="38"/>
  <c r="G19" i="38"/>
  <c r="G19" i="38" a="1"/>
  <c r="H1012" i="38"/>
  <c r="G1012" i="38"/>
  <c r="G1012" i="38" a="1"/>
  <c r="E1049" i="38"/>
  <c r="D1049" i="38"/>
  <c r="D1049" i="38" a="1"/>
  <c r="E973" i="38"/>
  <c r="D973" i="38"/>
  <c r="D973" i="38" a="1"/>
  <c r="E938" i="38"/>
  <c r="D938" i="38"/>
  <c r="D938" i="38" a="1"/>
  <c r="H2488" i="38"/>
  <c r="G2488" i="38"/>
  <c r="G2488" i="38" a="1"/>
  <c r="V183" i="13"/>
  <c r="H37" i="38"/>
  <c r="G37" i="38"/>
  <c r="G37" i="38" a="1"/>
  <c r="H2520" i="38"/>
  <c r="G2520" i="38"/>
  <c r="G2520" i="38" a="1"/>
  <c r="V215" i="13"/>
  <c r="E931" i="38"/>
  <c r="D931" i="38"/>
  <c r="D931" i="38" a="1"/>
  <c r="E920" i="38"/>
  <c r="D920" i="38"/>
  <c r="D920" i="38" a="1"/>
  <c r="E932" i="38"/>
  <c r="D932" i="38"/>
  <c r="D932" i="38" a="1"/>
  <c r="H2395" i="38"/>
  <c r="G2395" i="38"/>
  <c r="G2395" i="38" a="1"/>
  <c r="V90" i="13"/>
  <c r="E988" i="38"/>
  <c r="D988" i="38"/>
  <c r="D988" i="38" a="1"/>
  <c r="H2403" i="38"/>
  <c r="G2403" i="38"/>
  <c r="G2403" i="38" a="1"/>
  <c r="V98" i="13"/>
  <c r="E1018" i="38"/>
  <c r="D1018" i="38"/>
  <c r="D1018" i="38" a="1"/>
  <c r="E1048" i="38"/>
  <c r="D1048" i="38"/>
  <c r="D1048" i="38" a="1"/>
  <c r="H2444" i="38"/>
  <c r="G2444" i="38"/>
  <c r="G2444" i="38" a="1"/>
  <c r="V139" i="13"/>
  <c r="H1006" i="38"/>
  <c r="G1006" i="38"/>
  <c r="G1006" i="38" a="1"/>
  <c r="G951" i="38"/>
  <c r="H106" i="52"/>
  <c r="G951" i="38" a="1"/>
  <c r="H951" i="38"/>
  <c r="H1009" i="38"/>
  <c r="G1009" i="38"/>
  <c r="G1009" i="38" a="1"/>
  <c r="H925" i="38"/>
  <c r="G925" i="38"/>
  <c r="G925" i="38" a="1"/>
  <c r="H926" i="38"/>
  <c r="G926" i="38"/>
  <c r="G926" i="38" a="1"/>
  <c r="H23" i="38"/>
  <c r="G23" i="38"/>
  <c r="G23" i="38" a="1"/>
  <c r="H2507" i="38"/>
  <c r="G2507" i="38"/>
  <c r="G2507" i="38" a="1"/>
  <c r="V202" i="13"/>
  <c r="E906" i="38"/>
  <c r="D906" i="38"/>
  <c r="D906" i="38" a="1"/>
  <c r="H2413" i="38"/>
  <c r="G2413" i="38"/>
  <c r="G2413" i="38" a="1"/>
  <c r="V108" i="13"/>
  <c r="H2455" i="38"/>
  <c r="G2455" i="38"/>
  <c r="G2455" i="38" a="1"/>
  <c r="V150" i="13"/>
  <c r="H1017" i="38"/>
  <c r="G1017" i="38"/>
  <c r="G1017" i="38" a="1"/>
  <c r="H2425" i="38"/>
  <c r="G2425" i="38"/>
  <c r="G2425" i="38" a="1"/>
  <c r="V120" i="13"/>
  <c r="E964" i="38"/>
  <c r="D964" i="38"/>
  <c r="D964" i="38" a="1"/>
  <c r="H950" i="38"/>
  <c r="G950" i="38"/>
  <c r="G950" i="38" a="1"/>
  <c r="E905" i="38"/>
  <c r="D905" i="38"/>
  <c r="D905" i="38" a="1"/>
  <c r="E997" i="38"/>
  <c r="D997" i="38"/>
  <c r="D997" i="38" a="1"/>
  <c r="H994" i="38"/>
  <c r="G994" i="38"/>
  <c r="G994" i="38" a="1"/>
  <c r="D970" i="38"/>
  <c r="H125" i="52"/>
  <c r="D970" i="38" a="1"/>
  <c r="E970" i="38"/>
  <c r="H2414" i="38"/>
  <c r="G2414" i="38"/>
  <c r="G2414" i="38" a="1"/>
  <c r="V109" i="13"/>
  <c r="H2431" i="38"/>
  <c r="G2431" i="38"/>
  <c r="G2431" i="38" a="1"/>
  <c r="V126" i="13"/>
  <c r="E22" i="38"/>
  <c r="D22" i="38"/>
  <c r="D22" i="38" a="1"/>
  <c r="E1055" i="38"/>
  <c r="D1055" i="38"/>
  <c r="D1055" i="38" a="1"/>
  <c r="H2500" i="38"/>
  <c r="G2500" i="38"/>
  <c r="G2500" i="38" a="1"/>
  <c r="V195" i="13"/>
  <c r="H2461" i="38"/>
  <c r="G2461" i="38"/>
  <c r="G2461" i="38" a="1"/>
  <c r="V156" i="13"/>
  <c r="H2393" i="38"/>
  <c r="G2393" i="38"/>
  <c r="G2393" i="38" a="1"/>
  <c r="V88" i="13"/>
  <c r="E918" i="38"/>
  <c r="D918" i="38"/>
  <c r="D918" i="38" a="1"/>
  <c r="H986" i="38"/>
  <c r="G986" i="38"/>
  <c r="G986" i="38" a="1"/>
  <c r="H2453" i="38"/>
  <c r="G2453" i="38"/>
  <c r="G2453" i="38" a="1"/>
  <c r="V148" i="13"/>
  <c r="H919" i="38"/>
  <c r="G919" i="38"/>
  <c r="G919" i="38" a="1"/>
  <c r="H2478" i="38"/>
  <c r="G2478" i="38"/>
  <c r="G2478" i="38" a="1"/>
  <c r="V173" i="13"/>
  <c r="H1014" i="38"/>
  <c r="G1014" i="38"/>
  <c r="G1014" i="38" a="1"/>
  <c r="E987" i="38"/>
  <c r="D987" i="38"/>
  <c r="D987" i="38" a="1"/>
  <c r="H2483" i="38"/>
  <c r="G2483" i="38"/>
  <c r="G2483" i="38" a="1"/>
  <c r="V178" i="13"/>
  <c r="H2473" i="38"/>
  <c r="G2473" i="38"/>
  <c r="G2473" i="38" a="1"/>
  <c r="V168" i="13"/>
  <c r="H909" i="38"/>
  <c r="G909" i="38"/>
  <c r="G909" i="38" a="1"/>
  <c r="H2410" i="38"/>
  <c r="G2410" i="38"/>
  <c r="G2410" i="38" a="1"/>
  <c r="V105" i="13"/>
  <c r="D1006" i="38"/>
  <c r="H161" i="52"/>
  <c r="D1006" i="38" a="1"/>
  <c r="E1006" i="38"/>
  <c r="H24" i="38"/>
  <c r="G24" i="38"/>
  <c r="G24" i="38" a="1"/>
  <c r="H2368" i="38"/>
  <c r="G2368" i="38"/>
  <c r="G2368" i="38" a="1"/>
  <c r="V63" i="13"/>
  <c r="H2447" i="38"/>
  <c r="G2447" i="38"/>
  <c r="G2447" i="38" a="1"/>
  <c r="V142" i="13"/>
  <c r="E45" i="38"/>
  <c r="D45" i="38"/>
  <c r="D45" i="38" a="1"/>
  <c r="H2562" i="38"/>
  <c r="G2562" i="38"/>
  <c r="G2562" i="38" a="1"/>
  <c r="V257" i="13"/>
  <c r="D37" i="38"/>
  <c r="H30" i="3"/>
  <c r="D37" i="38" a="1"/>
  <c r="E37" i="38"/>
  <c r="H1053" i="38"/>
  <c r="G1053" i="38"/>
  <c r="G1053" i="38" a="1"/>
  <c r="H2350" i="38"/>
  <c r="G2350" i="38"/>
  <c r="G2350" i="38" a="1"/>
  <c r="V45" i="13"/>
  <c r="D24" i="38"/>
  <c r="H17" i="3"/>
  <c r="D24" i="38" a="1"/>
  <c r="E24" i="38"/>
  <c r="H2440" i="38"/>
  <c r="G2440" i="38"/>
  <c r="G2440" i="38" a="1"/>
  <c r="V135" i="13"/>
  <c r="H2574" i="38"/>
  <c r="G2574" i="38"/>
  <c r="G2574" i="38" a="1"/>
  <c r="V269" i="13"/>
  <c r="E1020" i="38"/>
  <c r="D1020" i="38"/>
  <c r="D1020" i="38" a="1"/>
  <c r="E1057" i="38"/>
  <c r="D1057" i="38"/>
  <c r="D1057" i="38" a="1"/>
  <c r="D966" i="38"/>
  <c r="H121" i="52"/>
  <c r="D966" i="38" a="1"/>
  <c r="E966" i="38"/>
  <c r="D967" i="38"/>
  <c r="H122" i="52"/>
  <c r="D967" i="38" a="1"/>
  <c r="E967" i="38"/>
  <c r="H2346" i="38"/>
  <c r="G2346" i="38"/>
  <c r="G2346" i="38" a="1"/>
  <c r="V41" i="13"/>
  <c r="H2386" i="38"/>
  <c r="G2386" i="38"/>
  <c r="G2386" i="38" a="1"/>
  <c r="V81" i="13"/>
  <c r="H2424" i="38"/>
  <c r="G2424" i="38"/>
  <c r="G2424" i="38" a="1"/>
  <c r="V119" i="13"/>
  <c r="H2434" i="38"/>
  <c r="G2434" i="38"/>
  <c r="G2434" i="38" a="1"/>
  <c r="V129" i="13"/>
  <c r="D901" i="38"/>
  <c r="H11" i="52"/>
  <c r="D901" i="38" a="1"/>
  <c r="E901" i="38"/>
  <c r="H947" i="38"/>
  <c r="G947" i="38"/>
  <c r="G947" i="38" a="1"/>
  <c r="E1000" i="38"/>
  <c r="D1000" i="38"/>
  <c r="D1000" i="38" a="1"/>
  <c r="G1055" i="38"/>
  <c r="H18" i="54"/>
  <c r="G1055" i="38" a="1"/>
  <c r="H1055" i="38"/>
  <c r="H2565" i="38"/>
  <c r="G2565" i="38"/>
  <c r="G2565" i="38" a="1"/>
  <c r="V260" i="13"/>
  <c r="H2494" i="38"/>
  <c r="G2494" i="38"/>
  <c r="G2494" i="38" a="1"/>
  <c r="V189" i="13"/>
  <c r="H1059" i="38"/>
  <c r="G1059" i="38"/>
  <c r="G1059" i="38" a="1"/>
  <c r="E1011" i="38"/>
  <c r="D1011" i="38"/>
  <c r="D1011" i="38" a="1"/>
  <c r="H927" i="38"/>
  <c r="G927" i="38"/>
  <c r="G927" i="38" a="1"/>
  <c r="H2385" i="38"/>
  <c r="G2385" i="38"/>
  <c r="G2385" i="38" a="1"/>
  <c r="V80" i="13"/>
  <c r="H2420" i="38"/>
  <c r="G2420" i="38"/>
  <c r="G2420" i="38" a="1"/>
  <c r="V115" i="13"/>
  <c r="G997" i="38"/>
  <c r="H152" i="52"/>
  <c r="G997" i="38" a="1"/>
  <c r="H997" i="38"/>
  <c r="H2531" i="38"/>
  <c r="G2531" i="38"/>
  <c r="G2531" i="38" a="1"/>
  <c r="V226" i="13"/>
  <c r="H20" i="38"/>
  <c r="G20" i="38"/>
  <c r="G20" i="38" a="1"/>
  <c r="H911" i="38"/>
  <c r="G911" i="38"/>
  <c r="G911" i="38" a="1"/>
  <c r="H2521" i="38"/>
  <c r="G2521" i="38"/>
  <c r="G2521" i="38" a="1"/>
  <c r="V216" i="13"/>
  <c r="H2492" i="38"/>
  <c r="G2492" i="38"/>
  <c r="G2492" i="38" a="1"/>
  <c r="V187" i="13"/>
  <c r="H2567" i="38"/>
  <c r="G2567" i="38"/>
  <c r="G2567" i="38" a="1"/>
  <c r="V262" i="13"/>
  <c r="H2324" i="38"/>
  <c r="G2324" i="38"/>
  <c r="G2324" i="38" a="1"/>
  <c r="V19" i="13"/>
  <c r="H2428" i="38"/>
  <c r="G2428" i="38"/>
  <c r="G2428" i="38" a="1"/>
  <c r="V123" i="13"/>
  <c r="H2571" i="38"/>
  <c r="G2571" i="38"/>
  <c r="G2571" i="38" a="1"/>
  <c r="V266" i="13"/>
  <c r="H2391" i="38"/>
  <c r="G2391" i="38"/>
  <c r="G2391" i="38" a="1"/>
  <c r="V86" i="13"/>
  <c r="H2351" i="38"/>
  <c r="G2351" i="38"/>
  <c r="G2351" i="38" a="1"/>
  <c r="V46" i="13"/>
  <c r="H910" i="38"/>
  <c r="G910" i="38"/>
  <c r="G910" i="38" a="1"/>
  <c r="H25" i="38"/>
  <c r="G25" i="38"/>
  <c r="G25" i="38" a="1"/>
  <c r="E944" i="38"/>
  <c r="D944" i="38"/>
  <c r="D944" i="38" a="1"/>
  <c r="H18" i="38"/>
  <c r="G18" i="38"/>
  <c r="G18" i="38" a="1"/>
  <c r="G17" i="38"/>
  <c r="H941" i="38"/>
  <c r="G941" i="38"/>
  <c r="G941" i="38" a="1"/>
  <c r="H1047" i="38"/>
  <c r="G1047" i="38"/>
  <c r="G1047" i="38" a="1"/>
  <c r="H961" i="38"/>
  <c r="G961" i="38"/>
  <c r="G961" i="38" a="1"/>
  <c r="H2539" i="38"/>
  <c r="G2539" i="38"/>
  <c r="G2539" i="38" a="1"/>
  <c r="V234" i="13"/>
  <c r="H2337" i="38"/>
  <c r="G2337" i="38"/>
  <c r="G2337" i="38" a="1"/>
  <c r="V32" i="13"/>
  <c r="H923" i="38"/>
  <c r="G923" i="38"/>
  <c r="G923" i="38" a="1"/>
  <c r="E915" i="38"/>
  <c r="D915" i="38"/>
  <c r="D915" i="38" a="1"/>
  <c r="G1057" i="38"/>
  <c r="H20" i="54"/>
  <c r="G1057" i="38" a="1"/>
  <c r="H1057" i="38"/>
  <c r="H2497" i="38"/>
  <c r="G2497" i="38"/>
  <c r="G2497" i="38" a="1"/>
  <c r="V192" i="13"/>
  <c r="E934" i="38"/>
  <c r="D934" i="38"/>
  <c r="D934" i="38" a="1"/>
  <c r="H2468" i="38"/>
  <c r="G2468" i="38"/>
  <c r="G2468" i="38" a="1"/>
  <c r="V163" i="13"/>
  <c r="G987" i="38"/>
  <c r="H142" i="52"/>
  <c r="G987" i="38" a="1"/>
  <c r="H987" i="38"/>
  <c r="H949" i="38"/>
  <c r="G949" i="38"/>
  <c r="G949" i="38" a="1"/>
  <c r="H928" i="38"/>
  <c r="G928" i="38"/>
  <c r="G928" i="38" a="1"/>
  <c r="H2345" i="38"/>
  <c r="G2345" i="38"/>
  <c r="G2345" i="38" a="1"/>
  <c r="V40" i="13"/>
  <c r="H2454" i="38"/>
  <c r="G2454" i="38"/>
  <c r="G2454" i="38" a="1"/>
  <c r="V149" i="13"/>
  <c r="H38" i="38"/>
  <c r="G38" i="38"/>
  <c r="G38" i="38" a="1"/>
  <c r="H913" i="38"/>
  <c r="G913" i="38"/>
  <c r="G913" i="38" a="1"/>
  <c r="H903" i="38"/>
  <c r="G903" i="38"/>
  <c r="G903" i="38" a="1"/>
  <c r="H2316" i="38"/>
  <c r="G2316" i="38"/>
  <c r="G2316" i="38" a="1"/>
  <c r="H2421" i="38"/>
  <c r="G2421" i="38"/>
  <c r="G2421" i="38" a="1"/>
  <c r="V116" i="13"/>
  <c r="H1061" i="38"/>
  <c r="G1061" i="38"/>
  <c r="G1061" i="38" a="1"/>
  <c r="H2419" i="38"/>
  <c r="G2419" i="38"/>
  <c r="G2419" i="38" a="1"/>
  <c r="V114" i="13"/>
  <c r="H2526" i="38"/>
  <c r="G2526" i="38"/>
  <c r="G2526" i="38" a="1"/>
  <c r="V221" i="13"/>
  <c r="H2376" i="38"/>
  <c r="G2376" i="38"/>
  <c r="G2376" i="38" a="1"/>
  <c r="V71" i="13"/>
  <c r="E977" i="38"/>
  <c r="D977" i="38"/>
  <c r="D977" i="38" a="1"/>
  <c r="H2436" i="38"/>
  <c r="G2436" i="38"/>
  <c r="G2436" i="38" a="1"/>
  <c r="V131" i="13"/>
  <c r="H978" i="38"/>
  <c r="G978" i="38"/>
  <c r="G978" i="38" a="1"/>
  <c r="G1018" i="38"/>
  <c r="H173" i="52"/>
  <c r="G1018" i="38" a="1"/>
  <c r="H1018" i="38"/>
  <c r="E1016" i="38"/>
  <c r="D1016" i="38"/>
  <c r="D1016" i="38" a="1"/>
  <c r="H2481" i="38"/>
  <c r="G2481" i="38"/>
  <c r="G2481" i="38" a="1"/>
  <c r="V176" i="13"/>
  <c r="H2543" i="38"/>
  <c r="G2543" i="38"/>
  <c r="G2543" i="38" a="1"/>
  <c r="V238" i="13"/>
  <c r="D927" i="38"/>
  <c r="H82" i="52"/>
  <c r="D927" i="38" a="1"/>
  <c r="E927" i="38"/>
  <c r="H2329" i="38"/>
  <c r="G2329" i="38"/>
  <c r="G2329" i="38" a="1"/>
  <c r="V24" i="13"/>
  <c r="H2480" i="38"/>
  <c r="G2480" i="38"/>
  <c r="G2480" i="38" a="1"/>
  <c r="V175" i="13"/>
  <c r="H2378" i="38"/>
  <c r="G2378" i="38"/>
  <c r="G2378" i="38" a="1"/>
  <c r="V73" i="13"/>
  <c r="H2554" i="38"/>
  <c r="G2554" i="38"/>
  <c r="G2554" i="38" a="1"/>
  <c r="V249" i="13"/>
  <c r="H2479" i="38"/>
  <c r="G2479" i="38"/>
  <c r="G2479" i="38" a="1"/>
  <c r="V174" i="13"/>
  <c r="H2514" i="38"/>
  <c r="G2514" i="38"/>
  <c r="G2514" i="38" a="1"/>
  <c r="V209" i="13"/>
  <c r="H2325" i="38"/>
  <c r="G2325" i="38"/>
  <c r="G2325" i="38" a="1"/>
  <c r="V20" i="13"/>
  <c r="H2362" i="38"/>
  <c r="G2362" i="38"/>
  <c r="G2362" i="38" a="1"/>
  <c r="V57" i="13"/>
  <c r="E916" i="38"/>
  <c r="D916" i="38"/>
  <c r="D916" i="38" a="1"/>
  <c r="G1049" i="38"/>
  <c r="H12" i="54"/>
  <c r="G1049" i="38" a="1"/>
  <c r="H1049" i="38"/>
  <c r="E972" i="38"/>
  <c r="D972" i="38"/>
  <c r="D972" i="38" a="1"/>
  <c r="H2352" i="38"/>
  <c r="G2352" i="38"/>
  <c r="G2352" i="38" a="1"/>
  <c r="V47" i="13"/>
  <c r="E975" i="38"/>
  <c r="D975" i="38"/>
  <c r="D975" i="38" a="1"/>
  <c r="G1011" i="38"/>
  <c r="H166" i="52"/>
  <c r="G1011" i="38" a="1"/>
  <c r="H1011" i="38"/>
  <c r="E44" i="38"/>
  <c r="D44" i="38"/>
  <c r="D44" i="38" a="1"/>
  <c r="H2534" i="38"/>
  <c r="G2534" i="38"/>
  <c r="G2534" i="38" a="1"/>
  <c r="V229" i="13"/>
  <c r="E936" i="38"/>
  <c r="D936" i="38"/>
  <c r="D936" i="38" a="1"/>
  <c r="H2437" i="38"/>
  <c r="G2437" i="38"/>
  <c r="G2437" i="38" a="1"/>
  <c r="V132" i="13"/>
  <c r="H2439" i="38"/>
  <c r="G2439" i="38"/>
  <c r="G2439" i="38" a="1"/>
  <c r="V134" i="13"/>
  <c r="H2496" i="38"/>
  <c r="G2496" i="38"/>
  <c r="G2496" i="38" a="1"/>
  <c r="V191" i="13"/>
  <c r="H5066" i="38"/>
  <c r="G5066" i="38"/>
  <c r="H2564" i="38"/>
  <c r="G2564" i="38"/>
  <c r="G2564" i="38" a="1"/>
  <c r="V259" i="13"/>
  <c r="H2460" i="38"/>
  <c r="G2460" i="38"/>
  <c r="G2460" i="38" a="1"/>
  <c r="V155" i="13"/>
  <c r="H2435" i="38"/>
  <c r="G2435" i="38"/>
  <c r="G2435" i="38" a="1"/>
  <c r="V130" i="13"/>
  <c r="H940" i="38"/>
  <c r="G940" i="38"/>
  <c r="G940" i="38" a="1"/>
  <c r="H2361" i="38"/>
  <c r="G2361" i="38"/>
  <c r="G2361" i="38" a="1"/>
  <c r="V56" i="13"/>
  <c r="H2355" i="38"/>
  <c r="G2355" i="38"/>
  <c r="G2355" i="38" a="1"/>
  <c r="V50" i="13"/>
  <c r="D947" i="38"/>
  <c r="H102" i="52"/>
  <c r="D947" i="38" a="1"/>
  <c r="E947" i="38"/>
  <c r="G22" i="38"/>
  <c r="H15" i="3"/>
  <c r="G22" i="38" a="1"/>
  <c r="H22" i="38"/>
  <c r="E26" i="38"/>
  <c r="D26" i="38"/>
  <c r="D26" i="38" a="1"/>
  <c r="G932" i="38"/>
  <c r="H87" i="52"/>
  <c r="G932" i="38" a="1"/>
  <c r="H932" i="38"/>
  <c r="H2382" i="38"/>
  <c r="G2382" i="38"/>
  <c r="G2382" i="38" a="1"/>
  <c r="V77" i="13"/>
  <c r="G45" i="38"/>
  <c r="H38" i="3"/>
  <c r="G45" i="38" a="1"/>
  <c r="H45" i="38"/>
  <c r="H2456" i="38"/>
  <c r="G2456" i="38"/>
  <c r="G2456" i="38" a="1"/>
  <c r="V151" i="13"/>
  <c r="H990" i="38"/>
  <c r="G990" i="38"/>
  <c r="G990" i="38" a="1"/>
  <c r="E958" i="38"/>
  <c r="D958" i="38"/>
  <c r="D958" i="38" a="1"/>
  <c r="D1017" i="38"/>
  <c r="H172" i="52"/>
  <c r="D1017" i="38" a="1"/>
  <c r="E1017" i="38"/>
  <c r="H2430" i="38"/>
  <c r="G2430" i="38"/>
  <c r="G2430" i="38" a="1"/>
  <c r="V125" i="13"/>
  <c r="H2498" i="38"/>
  <c r="G2498" i="38"/>
  <c r="G2498" i="38" a="1"/>
  <c r="V193" i="13"/>
  <c r="H2356" i="38"/>
  <c r="G2356" i="38"/>
  <c r="G2356" i="38" a="1"/>
  <c r="V51" i="13"/>
  <c r="H2484" i="38"/>
  <c r="G2484" i="38"/>
  <c r="G2484" i="38" a="1"/>
  <c r="V179" i="13"/>
  <c r="H2343" i="38"/>
  <c r="G2343" i="38"/>
  <c r="G2343" i="38" a="1"/>
  <c r="V38" i="13"/>
  <c r="E39" i="38"/>
  <c r="D39" i="38"/>
  <c r="D39" i="38" a="1"/>
  <c r="H2398" i="38"/>
  <c r="G2398" i="38"/>
  <c r="G2398" i="38" a="1"/>
  <c r="V93" i="13"/>
  <c r="H2561" i="38"/>
  <c r="G2561" i="38"/>
  <c r="G2561" i="38" a="1"/>
  <c r="V256" i="13"/>
  <c r="E962" i="38"/>
  <c r="D962" i="38"/>
  <c r="D962" i="38" a="1"/>
  <c r="E933" i="38"/>
  <c r="D933" i="38"/>
  <c r="D933" i="38" a="1"/>
  <c r="E960" i="38"/>
  <c r="D960" i="38"/>
  <c r="D960" i="38" a="1"/>
  <c r="H2318" i="38"/>
  <c r="G2318" i="38"/>
  <c r="G2318" i="38" a="1"/>
  <c r="V13" i="13"/>
  <c r="G938" i="38"/>
  <c r="H93" i="52"/>
  <c r="G938" i="38" a="1"/>
  <c r="H938" i="38"/>
  <c r="H2542" i="38"/>
  <c r="G2542" i="38"/>
  <c r="G2542" i="38" a="1"/>
  <c r="V237" i="13"/>
  <c r="E993" i="38"/>
  <c r="D993" i="38"/>
  <c r="D993" i="38" a="1"/>
  <c r="H2508" i="38"/>
  <c r="G2508" i="38"/>
  <c r="G2508" i="38" a="1"/>
  <c r="V203" i="13"/>
  <c r="D919" i="38"/>
  <c r="H74" i="52"/>
  <c r="D919" i="38" a="1"/>
  <c r="E919" i="38"/>
  <c r="H2396" i="38"/>
  <c r="G2396" i="38"/>
  <c r="G2396" i="38" a="1"/>
  <c r="V91" i="13"/>
  <c r="E1050" i="38"/>
  <c r="D1050" i="38"/>
  <c r="D1050" i="38" a="1"/>
  <c r="E963" i="38"/>
  <c r="D963" i="38"/>
  <c r="D963" i="38" a="1"/>
  <c r="H2506" i="38"/>
  <c r="G2506" i="38"/>
  <c r="G2506" i="38" a="1"/>
  <c r="V201" i="13"/>
  <c r="E965" i="38"/>
  <c r="D965" i="38"/>
  <c r="D965" i="38" a="1"/>
  <c r="G914" i="38"/>
  <c r="H69" i="52"/>
  <c r="G914" i="38" a="1"/>
  <c r="H914" i="38"/>
  <c r="H981" i="38"/>
  <c r="G981" i="38"/>
  <c r="G981" i="38" a="1"/>
  <c r="H1022" i="38"/>
  <c r="G1022" i="38"/>
  <c r="G1022" i="38" a="1"/>
  <c r="H2560" i="38"/>
  <c r="G2560" i="38"/>
  <c r="G2560" i="38" a="1"/>
  <c r="V255" i="13"/>
  <c r="J2315" i="38"/>
  <c r="G2315" i="38"/>
  <c r="G2315" i="38" a="1"/>
  <c r="H2315" i="38"/>
  <c r="H2383" i="38"/>
  <c r="G2383" i="38"/>
  <c r="G2383" i="38" a="1"/>
  <c r="V78" i="13"/>
  <c r="H2331" i="38"/>
  <c r="G2331" i="38"/>
  <c r="G2331" i="38" a="1"/>
  <c r="V26" i="13"/>
  <c r="H47" i="38"/>
  <c r="G47" i="38"/>
  <c r="G47" i="38" a="1"/>
  <c r="H40" i="3"/>
  <c r="H21" i="38"/>
  <c r="G21" i="38"/>
  <c r="G21" i="38" a="1"/>
  <c r="H2349" i="38"/>
  <c r="G2349" i="38"/>
  <c r="G2349" i="38" a="1"/>
  <c r="V44" i="13"/>
  <c r="G1020" i="38"/>
  <c r="H175" i="52"/>
  <c r="G1020" i="38" a="1"/>
  <c r="H1020" i="38"/>
  <c r="H2423" i="38"/>
  <c r="G2423" i="38"/>
  <c r="G2423" i="38" a="1"/>
  <c r="V118" i="13"/>
  <c r="H2446" i="38"/>
  <c r="G2446" i="38"/>
  <c r="G2446" i="38" a="1"/>
  <c r="V141" i="13"/>
  <c r="H2357" i="38"/>
  <c r="G2357" i="38"/>
  <c r="G2357" i="38" a="1"/>
  <c r="V52" i="13"/>
  <c r="H35" i="38"/>
  <c r="G35" i="38"/>
  <c r="G35" i="38" a="1"/>
  <c r="H29" i="38"/>
  <c r="G29" i="38"/>
  <c r="G29" i="38" a="1"/>
  <c r="H22" i="3"/>
  <c r="H2377" i="38"/>
  <c r="G2377" i="38"/>
  <c r="G2377" i="38" a="1"/>
  <c r="V72" i="13"/>
  <c r="G931" i="38"/>
  <c r="H86" i="52"/>
  <c r="G931" i="38" a="1"/>
  <c r="H931" i="38"/>
  <c r="H2450" i="38"/>
  <c r="G2450" i="38"/>
  <c r="G2450" i="38" a="1"/>
  <c r="V145" i="13"/>
  <c r="E942" i="38"/>
  <c r="D942" i="38"/>
  <c r="D942" i="38" a="1"/>
  <c r="E34" i="38"/>
  <c r="D34" i="38"/>
  <c r="D34" i="38" a="1"/>
  <c r="E33" i="38"/>
  <c r="D33" i="38"/>
  <c r="D33" i="38" a="1"/>
  <c r="D949" i="38"/>
  <c r="H104" i="52"/>
  <c r="D949" i="38" a="1"/>
  <c r="E949" i="38"/>
  <c r="H929" i="38"/>
  <c r="G929" i="38"/>
  <c r="G929" i="38" a="1"/>
  <c r="H2429" i="38"/>
  <c r="G2429" i="38"/>
  <c r="G2429" i="38" a="1"/>
  <c r="V124" i="13"/>
  <c r="H5073" i="38"/>
  <c r="H5071" i="38"/>
  <c r="G5067" i="38"/>
  <c r="H5067" i="38"/>
  <c r="D20" i="38"/>
  <c r="H13" i="3"/>
  <c r="D20" i="38" a="1"/>
  <c r="E20" i="38"/>
  <c r="H2322" i="38"/>
  <c r="G2322" i="38"/>
  <c r="G2322" i="38" a="1"/>
  <c r="V17" i="13"/>
  <c r="H998" i="38"/>
  <c r="G998" i="38"/>
  <c r="G998" i="38" a="1"/>
  <c r="H2555" i="38"/>
  <c r="G2555" i="38"/>
  <c r="G2555" i="38" a="1"/>
  <c r="V250" i="13"/>
  <c r="H2563" i="38"/>
  <c r="G2563" i="38"/>
  <c r="G2563" i="38" a="1"/>
  <c r="V258" i="13"/>
  <c r="H2335" i="38"/>
  <c r="G2335" i="38"/>
  <c r="G2335" i="38" a="1"/>
  <c r="V30" i="13"/>
  <c r="D903" i="38"/>
  <c r="H58" i="52"/>
  <c r="D903" i="38" a="1"/>
  <c r="E903" i="38"/>
  <c r="H968" i="38"/>
  <c r="G968" i="38"/>
  <c r="G968" i="38" a="1"/>
  <c r="H2501" i="38"/>
  <c r="G2501" i="38"/>
  <c r="G2501" i="38" a="1"/>
  <c r="V196" i="13"/>
  <c r="H971" i="38"/>
  <c r="G971" i="38"/>
  <c r="G971" i="38" a="1"/>
  <c r="E980" i="38"/>
  <c r="D980" i="38"/>
  <c r="D980" i="38" a="1"/>
  <c r="H2408" i="38"/>
  <c r="G2408" i="38"/>
  <c r="G2408" i="38" a="1"/>
  <c r="V103" i="13"/>
  <c r="H2415" i="38"/>
  <c r="G2415" i="38"/>
  <c r="G2415" i="38" a="1"/>
  <c r="V110" i="13"/>
  <c r="H17" i="38"/>
  <c r="J17" i="38"/>
  <c r="E1052" i="38"/>
  <c r="D1052" i="38"/>
  <c r="D1052" i="38" a="1"/>
  <c r="G977" i="38"/>
  <c r="H132" i="52"/>
  <c r="G977" i="38" a="1"/>
  <c r="H977" i="38"/>
  <c r="H2333" i="38"/>
  <c r="G2333" i="38"/>
  <c r="G2333" i="38" a="1"/>
  <c r="V28" i="13"/>
  <c r="D23" i="38"/>
  <c r="H16" i="3"/>
  <c r="D23" i="38" a="1"/>
  <c r="E23" i="38"/>
  <c r="H2529" i="38"/>
  <c r="G2529" i="38"/>
  <c r="G2529" i="38" a="1"/>
  <c r="V224" i="13"/>
  <c r="H2545" i="38"/>
  <c r="G2545" i="38"/>
  <c r="G2545" i="38" a="1"/>
  <c r="V240" i="13"/>
  <c r="H2371" i="38"/>
  <c r="G2371" i="38"/>
  <c r="G2371" i="38" a="1"/>
  <c r="V66" i="13"/>
  <c r="G920" i="38"/>
  <c r="H75" i="52"/>
  <c r="G920" i="38" a="1"/>
  <c r="H920" i="38"/>
  <c r="H2509" i="38"/>
  <c r="G2509" i="38"/>
  <c r="G2509" i="38" a="1"/>
  <c r="V204" i="13"/>
  <c r="G936" i="38"/>
  <c r="H91" i="52"/>
  <c r="G936" i="38" a="1"/>
  <c r="H936" i="38"/>
  <c r="H2389" i="38"/>
  <c r="G2389" i="38"/>
  <c r="G2389" i="38" a="1"/>
  <c r="V84" i="13"/>
  <c r="G996" i="38"/>
  <c r="H151" i="52"/>
  <c r="G996" i="38" a="1"/>
  <c r="H996" i="38"/>
  <c r="E1008" i="38"/>
  <c r="D1008" i="38"/>
  <c r="D1008" i="38" a="1"/>
  <c r="H2535" i="38"/>
  <c r="G2535" i="38"/>
  <c r="G2535" i="38" a="1"/>
  <c r="V230" i="13"/>
  <c r="E1021" i="38"/>
  <c r="D1021" i="38"/>
  <c r="D1021" i="38" a="1"/>
  <c r="E922" i="38"/>
  <c r="D922" i="38"/>
  <c r="D922" i="38" a="1"/>
  <c r="G1021" i="38"/>
  <c r="H176" i="52"/>
  <c r="G1021" i="38" a="1"/>
  <c r="H1021" i="38"/>
  <c r="H2533" i="38"/>
  <c r="G2533" i="38"/>
  <c r="G2533" i="38" a="1"/>
  <c r="V228" i="13"/>
  <c r="H2379" i="38"/>
  <c r="G2379" i="38"/>
  <c r="G2379" i="38" a="1"/>
  <c r="V74" i="13"/>
  <c r="H2402" i="38"/>
  <c r="G2402" i="38"/>
  <c r="G2402" i="38" a="1"/>
  <c r="V97" i="13"/>
  <c r="H2469" i="38"/>
  <c r="G2469" i="38"/>
  <c r="G2469" i="38" a="1"/>
  <c r="V164" i="13"/>
  <c r="D950" i="38"/>
  <c r="H105" i="52"/>
  <c r="D950" i="38" a="1"/>
  <c r="E950" i="38"/>
  <c r="G39" i="38"/>
  <c r="H32" i="3"/>
  <c r="G39" i="38" a="1"/>
  <c r="H39" i="38"/>
  <c r="H945" i="38"/>
  <c r="G945" i="38"/>
  <c r="G945" i="38" a="1"/>
  <c r="H2330" i="38"/>
  <c r="G2330" i="38"/>
  <c r="G2330" i="38" a="1"/>
  <c r="V25" i="13"/>
  <c r="H900" i="38"/>
  <c r="G900" i="38"/>
  <c r="G900" i="38" a="1"/>
  <c r="E935" i="38"/>
  <c r="D935" i="38"/>
  <c r="D935" i="38" a="1"/>
  <c r="H2392" i="38"/>
  <c r="G2392" i="38"/>
  <c r="G2392" i="38" a="1"/>
  <c r="V87" i="13"/>
  <c r="H2546" i="38"/>
  <c r="G2546" i="38"/>
  <c r="G2546" i="38" a="1"/>
  <c r="V241" i="13"/>
  <c r="D926" i="38"/>
  <c r="H81" i="52"/>
  <c r="D926" i="38" a="1"/>
  <c r="E926" i="38"/>
  <c r="E924" i="38"/>
  <c r="D924" i="38"/>
  <c r="D924" i="38" a="1"/>
  <c r="H917" i="38"/>
  <c r="G917" i="38"/>
  <c r="G917" i="38" a="1"/>
  <c r="D1012" i="38"/>
  <c r="H167" i="52"/>
  <c r="D1012" i="38" a="1"/>
  <c r="E1012" i="38"/>
  <c r="G924" i="38"/>
  <c r="H79" i="52"/>
  <c r="G924" i="38" a="1"/>
  <c r="H924" i="38"/>
  <c r="H2472" i="38"/>
  <c r="G2472" i="38"/>
  <c r="G2472" i="38" a="1"/>
  <c r="V167" i="13"/>
  <c r="H2341" i="38"/>
  <c r="G2341" i="38"/>
  <c r="G2341" i="38" a="1"/>
  <c r="V36" i="13"/>
  <c r="H2482" i="38"/>
  <c r="G2482" i="38"/>
  <c r="G2482" i="38" a="1"/>
  <c r="V177" i="13"/>
  <c r="E1010" i="38"/>
  <c r="D1010" i="38"/>
  <c r="D1010" i="38" a="1"/>
  <c r="H2505" i="38"/>
  <c r="G2505" i="38"/>
  <c r="G2505" i="38" a="1"/>
  <c r="V200" i="13"/>
  <c r="H946" i="38"/>
  <c r="G946" i="38"/>
  <c r="G946" i="38" a="1"/>
  <c r="G1008" i="38"/>
  <c r="H163" i="52"/>
  <c r="G1008" i="38" a="1"/>
  <c r="H1008" i="38"/>
  <c r="D1009" i="38"/>
  <c r="H164" i="52"/>
  <c r="D1009" i="38" a="1"/>
  <c r="E1009" i="38"/>
  <c r="E921" i="38"/>
  <c r="D921" i="38"/>
  <c r="D921" i="38" a="1"/>
  <c r="H2515" i="38"/>
  <c r="G2515" i="38"/>
  <c r="G2515" i="38" a="1"/>
  <c r="V210" i="13"/>
  <c r="G26" i="38"/>
  <c r="H19" i="3"/>
  <c r="G26" i="38" a="1"/>
  <c r="H26" i="38"/>
  <c r="G918" i="38"/>
  <c r="H73" i="52"/>
  <c r="G918" i="38" a="1"/>
  <c r="H918" i="38"/>
  <c r="D1061" i="38"/>
  <c r="H24" i="54"/>
  <c r="D1061" i="38" a="1"/>
  <c r="E1061" i="38"/>
  <c r="E1004" i="38"/>
  <c r="D1004" i="38"/>
  <c r="D1004" i="38" a="1"/>
  <c r="D1013" i="38"/>
  <c r="H168" i="52"/>
  <c r="D1013" i="38" a="1"/>
  <c r="E1013" i="38"/>
  <c r="G958" i="38"/>
  <c r="H113" i="52"/>
  <c r="G958" i="38" a="1"/>
  <c r="H958" i="38"/>
  <c r="H2401" i="38"/>
  <c r="G2401" i="38"/>
  <c r="G2401" i="38" a="1"/>
  <c r="V96" i="13"/>
  <c r="D984" i="38"/>
  <c r="H139" i="52"/>
  <c r="D984" i="38" a="1"/>
  <c r="E984" i="38"/>
  <c r="H2363" i="38"/>
  <c r="G2363" i="38"/>
  <c r="G2363" i="38" a="1"/>
  <c r="V58" i="13"/>
  <c r="D961" i="38"/>
  <c r="H116" i="52"/>
  <c r="D961" i="38" a="1"/>
  <c r="E961" i="38"/>
  <c r="H2340" i="38"/>
  <c r="G2340" i="38"/>
  <c r="G2340" i="38" a="1"/>
  <c r="V35" i="13"/>
  <c r="G1004" i="38"/>
  <c r="H159" i="52"/>
  <c r="G1004" i="38" a="1"/>
  <c r="H1004" i="38"/>
  <c r="H2499" i="38"/>
  <c r="G2499" i="38"/>
  <c r="G2499" i="38" a="1"/>
  <c r="V194" i="13"/>
  <c r="E955" i="38"/>
  <c r="D955" i="38"/>
  <c r="D955" i="38" a="1"/>
  <c r="H2485" i="38"/>
  <c r="G2485" i="38"/>
  <c r="G2485" i="38" a="1"/>
  <c r="V180" i="13"/>
  <c r="H2432" i="38"/>
  <c r="G2432" i="38"/>
  <c r="G2432" i="38" a="1"/>
  <c r="V127" i="13"/>
  <c r="E995" i="38"/>
  <c r="D995" i="38"/>
  <c r="D995" i="38" a="1"/>
  <c r="H2457" i="38"/>
  <c r="G2457" i="38"/>
  <c r="G2457" i="38" a="1"/>
  <c r="V152" i="13"/>
  <c r="D946" i="38"/>
  <c r="H101" i="52"/>
  <c r="D946" i="38" a="1"/>
  <c r="E946" i="38"/>
  <c r="H2411" i="38"/>
  <c r="G2411" i="38"/>
  <c r="G2411" i="38" a="1"/>
  <c r="V106" i="13"/>
  <c r="D25" i="38"/>
  <c r="H18" i="3"/>
  <c r="D25" i="38" a="1"/>
  <c r="E25" i="38"/>
  <c r="H2541" i="38"/>
  <c r="G2541" i="38"/>
  <c r="G2541" i="38" a="1"/>
  <c r="V236" i="13"/>
  <c r="H2321" i="38"/>
  <c r="G2321" i="38"/>
  <c r="G2321" i="38" a="1"/>
  <c r="V16" i="13"/>
  <c r="H5065" i="38"/>
  <c r="G5065" i="38"/>
  <c r="G921" i="38"/>
  <c r="H76" i="52"/>
  <c r="G921" i="38" a="1"/>
  <c r="H921" i="38"/>
  <c r="D1014" i="38"/>
  <c r="H169" i="52"/>
  <c r="D1014" i="38" a="1"/>
  <c r="E1014" i="38"/>
  <c r="H32" i="38"/>
  <c r="G32" i="38"/>
  <c r="G32" i="38" a="1"/>
  <c r="D986" i="38"/>
  <c r="H141" i="52"/>
  <c r="D986" i="38" a="1"/>
  <c r="E986" i="38"/>
  <c r="E27" i="38"/>
  <c r="D27" i="38"/>
  <c r="D27" i="38" a="1"/>
  <c r="H2530" i="38"/>
  <c r="G2530" i="38"/>
  <c r="G2530" i="38" a="1"/>
  <c r="V225" i="13"/>
  <c r="H939" i="38"/>
  <c r="G939" i="38"/>
  <c r="G939" i="38" a="1"/>
  <c r="H2517" i="38"/>
  <c r="G2517" i="38"/>
  <c r="G2517" i="38" a="1"/>
  <c r="V212" i="13"/>
  <c r="D945" i="38"/>
  <c r="H100" i="52"/>
  <c r="D945" i="38" a="1"/>
  <c r="E945" i="38"/>
  <c r="G27" i="38"/>
  <c r="H20" i="3"/>
  <c r="G27" i="38" a="1"/>
  <c r="H27" i="38"/>
  <c r="D998" i="38"/>
  <c r="H153" i="52"/>
  <c r="D998" i="38" a="1"/>
  <c r="E998" i="38"/>
  <c r="D917" i="38"/>
  <c r="H72" i="52"/>
  <c r="D917" i="38" a="1"/>
  <c r="E917" i="38"/>
  <c r="H42" i="38"/>
  <c r="G42" i="38"/>
  <c r="G42" i="38" a="1"/>
  <c r="H2380" i="38"/>
  <c r="G2380" i="38"/>
  <c r="G2380" i="38" a="1"/>
  <c r="V75" i="13"/>
  <c r="E1054" i="38"/>
  <c r="D1054" i="38"/>
  <c r="D1054" i="38" a="1"/>
  <c r="H2400" i="38"/>
  <c r="G2400" i="38"/>
  <c r="G2400" i="38" a="1"/>
  <c r="V95" i="13"/>
  <c r="H2465" i="38"/>
  <c r="G2465" i="38"/>
  <c r="G2465" i="38" a="1"/>
  <c r="V160" i="13"/>
  <c r="D911" i="38"/>
  <c r="H66" i="52"/>
  <c r="D911" i="38" a="1"/>
  <c r="E911" i="38"/>
  <c r="H2553" i="38"/>
  <c r="G2553" i="38"/>
  <c r="G2553" i="38" a="1"/>
  <c r="V248" i="13"/>
  <c r="H2320" i="38"/>
  <c r="G2320" i="38"/>
  <c r="G2320" i="38" a="1"/>
  <c r="V15" i="13"/>
  <c r="D978" i="38"/>
  <c r="H133" i="52"/>
  <c r="D978" i="38" a="1"/>
  <c r="E978" i="38"/>
  <c r="H2353" i="38"/>
  <c r="G2353" i="38"/>
  <c r="G2353" i="38" a="1"/>
  <c r="V48" i="13"/>
  <c r="E30" i="38"/>
  <c r="D30" i="38"/>
  <c r="D30" i="38" a="1"/>
  <c r="D909" i="38"/>
  <c r="H64" i="52"/>
  <c r="D909" i="38" a="1"/>
  <c r="E909" i="38"/>
  <c r="E1005" i="38"/>
  <c r="D1005" i="38"/>
  <c r="D1005" i="38" a="1"/>
  <c r="G962" i="38"/>
  <c r="H117" i="52"/>
  <c r="G962" i="38" a="1"/>
  <c r="H962" i="38"/>
  <c r="H956" i="38"/>
  <c r="G956" i="38"/>
  <c r="G956" i="38" a="1"/>
  <c r="D42" i="38"/>
  <c r="H35" i="3"/>
  <c r="D42" i="38" a="1"/>
  <c r="E42" i="38"/>
  <c r="H2504" i="38"/>
  <c r="G2504" i="38"/>
  <c r="G2504" i="38" a="1"/>
  <c r="V199" i="13"/>
  <c r="H5064" i="38"/>
  <c r="G5064" i="38"/>
  <c r="H957" i="38"/>
  <c r="G957" i="38"/>
  <c r="G957" i="38" a="1"/>
  <c r="H41" i="38"/>
  <c r="G41" i="38"/>
  <c r="G41" i="38" a="1"/>
  <c r="H1056" i="38"/>
  <c r="G1056" i="38"/>
  <c r="G1056" i="38" a="1"/>
  <c r="H1060" i="38"/>
  <c r="G1060" i="38"/>
  <c r="G1060" i="38" a="1"/>
  <c r="H23" i="54"/>
  <c r="E992" i="38"/>
  <c r="D992" i="38"/>
  <c r="D992" i="38" a="1"/>
  <c r="H2390" i="38"/>
  <c r="G2390" i="38"/>
  <c r="G2390" i="38" a="1"/>
  <c r="V85" i="13"/>
  <c r="G1054" i="38"/>
  <c r="H17" i="54"/>
  <c r="G1054" i="38" a="1"/>
  <c r="H1054" i="38"/>
  <c r="H2557" i="38"/>
  <c r="G2557" i="38"/>
  <c r="G2557" i="38" a="1"/>
  <c r="V252" i="13"/>
  <c r="H2463" i="38"/>
  <c r="G2463" i="38"/>
  <c r="G2463" i="38" a="1"/>
  <c r="V158" i="13"/>
  <c r="H2344" i="38"/>
  <c r="G2344" i="38"/>
  <c r="G2344" i="38" a="1"/>
  <c r="V39" i="13"/>
  <c r="E40" i="38"/>
  <c r="D40" i="38"/>
  <c r="D40" i="38" a="1"/>
  <c r="H989" i="38"/>
  <c r="G989" i="38"/>
  <c r="G989" i="38" a="1"/>
  <c r="E1007" i="38"/>
  <c r="D1007" i="38"/>
  <c r="D1007" i="38" a="1"/>
  <c r="D940" i="38"/>
  <c r="H95" i="52"/>
  <c r="D940" i="38" a="1"/>
  <c r="E940" i="38"/>
  <c r="H2475" i="38"/>
  <c r="G2475" i="38"/>
  <c r="G2475" i="38" a="1"/>
  <c r="V170" i="13"/>
  <c r="D41" i="38"/>
  <c r="H34" i="3"/>
  <c r="D41" i="38" a="1"/>
  <c r="E41" i="38"/>
  <c r="H2512" i="38"/>
  <c r="G2512" i="38"/>
  <c r="G2512" i="38" a="1"/>
  <c r="V207" i="13"/>
  <c r="G963" i="38"/>
  <c r="H118" i="52"/>
  <c r="G963" i="38" a="1"/>
  <c r="H963" i="38"/>
  <c r="H2471" i="38"/>
  <c r="G2471" i="38"/>
  <c r="G2471" i="38" a="1"/>
  <c r="V166" i="13"/>
  <c r="G965" i="38"/>
  <c r="H120" i="52"/>
  <c r="G965" i="38" a="1"/>
  <c r="H965" i="38"/>
  <c r="D981" i="38"/>
  <c r="H136" i="52"/>
  <c r="D981" i="38" a="1"/>
  <c r="E981" i="38"/>
  <c r="G964" i="38"/>
  <c r="H119" i="52"/>
  <c r="G964" i="38" a="1"/>
  <c r="H964" i="38"/>
  <c r="G1052" i="38"/>
  <c r="H15" i="54"/>
  <c r="G1052" i="38" a="1"/>
  <c r="H1052" i="38"/>
  <c r="E952" i="38"/>
  <c r="D952" i="38"/>
  <c r="D952" i="38" a="1"/>
  <c r="H2417" i="38"/>
  <c r="G2417" i="38"/>
  <c r="G2417" i="38" a="1"/>
  <c r="V112" i="13"/>
  <c r="H991" i="38"/>
  <c r="G991" i="38"/>
  <c r="G991" i="38" a="1"/>
  <c r="D994" i="38"/>
  <c r="H149" i="52"/>
  <c r="D994" i="38" a="1"/>
  <c r="E994" i="38"/>
  <c r="D1002" i="38"/>
  <c r="H157" i="52"/>
  <c r="D1002" i="38" a="1"/>
  <c r="E1002" i="38"/>
  <c r="D937" i="38"/>
  <c r="H92" i="52"/>
  <c r="D937" i="38" a="1"/>
  <c r="E937" i="38"/>
  <c r="H2418" i="38"/>
  <c r="G2418" i="38"/>
  <c r="G2418" i="38" a="1"/>
  <c r="V113" i="13"/>
  <c r="E930" i="38"/>
  <c r="D930" i="38"/>
  <c r="D930" i="38" a="1"/>
  <c r="D18" i="38"/>
  <c r="D18" i="38" a="1"/>
  <c r="E18" i="38"/>
  <c r="H2388" i="38"/>
  <c r="G2388" i="38"/>
  <c r="G2388" i="38" a="1"/>
  <c r="V83" i="13"/>
  <c r="H2459" i="38"/>
  <c r="G2459" i="38"/>
  <c r="G2459" i="38" a="1"/>
  <c r="V154" i="13"/>
  <c r="D32" i="38"/>
  <c r="H25" i="3"/>
  <c r="D32" i="38" a="1"/>
  <c r="E32" i="38"/>
  <c r="E36" i="38"/>
  <c r="D36" i="38"/>
  <c r="D36" i="38" a="1"/>
  <c r="H2422" i="38"/>
  <c r="G2422" i="38"/>
  <c r="G2422" i="38" a="1"/>
  <c r="V117" i="13"/>
  <c r="H912" i="38"/>
  <c r="G912" i="38"/>
  <c r="G912" i="38" a="1"/>
  <c r="G915" i="38"/>
  <c r="H70" i="52"/>
  <c r="G915" i="38" a="1"/>
  <c r="H915" i="38"/>
  <c r="H1058" i="38"/>
  <c r="G1058" i="38"/>
  <c r="G1058" i="38" a="1"/>
  <c r="H21" i="54"/>
  <c r="H53" i="54"/>
  <c r="H87" i="54"/>
  <c r="H58" i="54"/>
  <c r="H47" i="54"/>
  <c r="H88" i="54"/>
  <c r="H90" i="54"/>
  <c r="H61" i="54"/>
  <c r="H75" i="54"/>
  <c r="H29" i="54"/>
  <c r="H62" i="54"/>
  <c r="H57" i="54"/>
  <c r="H25" i="54"/>
  <c r="H81" i="54"/>
  <c r="H36" i="54"/>
  <c r="H76" i="54"/>
  <c r="H79" i="54"/>
  <c r="H92" i="54"/>
  <c r="H33" i="54"/>
  <c r="H78" i="54"/>
  <c r="H49" i="54"/>
  <c r="H83" i="54"/>
  <c r="H73" i="54"/>
  <c r="H72" i="54"/>
  <c r="H82" i="54"/>
  <c r="H95" i="54"/>
  <c r="H93" i="54"/>
  <c r="H51" i="54"/>
  <c r="H50" i="54"/>
  <c r="H59" i="54"/>
  <c r="H30" i="54"/>
  <c r="H85" i="54"/>
  <c r="H37" i="54"/>
  <c r="H56" i="54"/>
  <c r="H70" i="54"/>
  <c r="H101" i="54"/>
  <c r="H68" i="54"/>
  <c r="H40" i="54"/>
  <c r="H32" i="54"/>
  <c r="H77" i="54"/>
  <c r="H71" i="54"/>
  <c r="H69" i="54"/>
  <c r="H55" i="54"/>
  <c r="H45" i="54"/>
  <c r="H64" i="54"/>
  <c r="H39" i="54"/>
  <c r="H48" i="54"/>
  <c r="H74" i="54"/>
  <c r="H86" i="54"/>
  <c r="H28" i="54"/>
  <c r="H60" i="54"/>
  <c r="H100" i="54"/>
  <c r="H98" i="54"/>
  <c r="H54" i="54"/>
  <c r="H80" i="54"/>
  <c r="H35" i="54"/>
  <c r="H44" i="54"/>
  <c r="H97" i="54"/>
  <c r="H27" i="54"/>
  <c r="H94" i="54"/>
  <c r="H102" i="54"/>
  <c r="H63" i="54"/>
  <c r="H52" i="54"/>
  <c r="H46" i="54"/>
  <c r="H42" i="54"/>
  <c r="H89" i="54"/>
  <c r="H67" i="54"/>
  <c r="H65" i="54"/>
  <c r="H26" i="54"/>
  <c r="H84" i="54"/>
  <c r="H34" i="54"/>
  <c r="H91" i="54"/>
  <c r="H38" i="54"/>
  <c r="H66" i="54"/>
  <c r="H31" i="54"/>
  <c r="H43" i="54"/>
  <c r="H41" i="54"/>
  <c r="H96" i="54"/>
  <c r="H99" i="54"/>
  <c r="G44" i="38"/>
  <c r="H37" i="3"/>
  <c r="G44" i="38" a="1"/>
  <c r="H44" i="38"/>
  <c r="G942" i="38"/>
  <c r="H97" i="52"/>
  <c r="G942" i="38" a="1"/>
  <c r="H942" i="38"/>
  <c r="D38" i="38"/>
  <c r="H31" i="3"/>
  <c r="D38" i="38" a="1"/>
  <c r="E38" i="38"/>
  <c r="H2442" i="38"/>
  <c r="G2442" i="38"/>
  <c r="G2442" i="38" a="1"/>
  <c r="V137" i="13"/>
  <c r="H2532" i="38"/>
  <c r="G2532" i="38"/>
  <c r="G2532" i="38" a="1"/>
  <c r="V227" i="13"/>
  <c r="D991" i="38"/>
  <c r="H146" i="52"/>
  <c r="D991" i="38" a="1"/>
  <c r="E991" i="38"/>
  <c r="D953" i="38"/>
  <c r="H108" i="52"/>
  <c r="D953" i="38" a="1"/>
  <c r="E953" i="38"/>
  <c r="D929" i="38"/>
  <c r="H84" i="52"/>
  <c r="D929" i="38" a="1"/>
  <c r="E929" i="38"/>
  <c r="G30" i="38"/>
  <c r="H23" i="3"/>
  <c r="G30" i="38" a="1"/>
  <c r="H30" i="38"/>
  <c r="H2339" i="38"/>
  <c r="G2339" i="38"/>
  <c r="G2339" i="38" a="1"/>
  <c r="V34" i="13"/>
  <c r="H2438" i="38"/>
  <c r="G2438" i="38"/>
  <c r="G2438" i="38" a="1"/>
  <c r="V133" i="13"/>
  <c r="G973" i="38"/>
  <c r="H128" i="52"/>
  <c r="G973" i="38" a="1"/>
  <c r="H973" i="38"/>
  <c r="D910" i="38"/>
  <c r="H65" i="52"/>
  <c r="D910" i="38" a="1"/>
  <c r="E910" i="38"/>
  <c r="H2495" i="38"/>
  <c r="G2495" i="38"/>
  <c r="G2495" i="38" a="1"/>
  <c r="V190" i="13"/>
  <c r="H2522" i="38"/>
  <c r="G2522" i="38"/>
  <c r="G2522" i="38" a="1"/>
  <c r="V217" i="13"/>
  <c r="H2502" i="38"/>
  <c r="G2502" i="38"/>
  <c r="G2502" i="38" a="1"/>
  <c r="V197" i="13"/>
  <c r="D925" i="38"/>
  <c r="H80" i="52"/>
  <c r="D925" i="38" a="1"/>
  <c r="E925" i="38"/>
  <c r="H2536" i="38"/>
  <c r="G2536" i="38"/>
  <c r="G2536" i="38" a="1"/>
  <c r="V231" i="13"/>
  <c r="G955" i="38"/>
  <c r="H110" i="52"/>
  <c r="G955" i="38" a="1"/>
  <c r="H955" i="38"/>
  <c r="E943" i="38"/>
  <c r="D943" i="38"/>
  <c r="D943" i="38" a="1"/>
  <c r="G1010" i="38"/>
  <c r="H165" i="52"/>
  <c r="G1010" i="38" a="1"/>
  <c r="H1010" i="38"/>
  <c r="H2336" i="38"/>
  <c r="G2336" i="38"/>
  <c r="G2336" i="38" a="1"/>
  <c r="V31" i="13"/>
  <c r="H2358" i="38"/>
  <c r="G2358" i="38"/>
  <c r="G2358" i="38" a="1"/>
  <c r="V53" i="13"/>
  <c r="H2550" i="38"/>
  <c r="G2550" i="38"/>
  <c r="G2550" i="38" a="1"/>
  <c r="V245" i="13"/>
  <c r="H2549" i="38"/>
  <c r="G2549" i="38"/>
  <c r="G2549" i="38" a="1"/>
  <c r="V244" i="13"/>
  <c r="G1048" i="38"/>
  <c r="G1048" i="38" a="1"/>
  <c r="H1048" i="38"/>
  <c r="H2407" i="38"/>
  <c r="G2407" i="38"/>
  <c r="G2407" i="38" a="1"/>
  <c r="V102" i="13"/>
  <c r="H2570" i="38"/>
  <c r="G2570" i="38"/>
  <c r="G2570" i="38" a="1"/>
  <c r="V265" i="13"/>
  <c r="G934" i="38"/>
  <c r="H89" i="52"/>
  <c r="G934" i="38" a="1"/>
  <c r="H934" i="38"/>
  <c r="D1022" i="38"/>
  <c r="H177" i="52"/>
  <c r="D1022" i="38" a="1"/>
  <c r="E1022" i="38"/>
  <c r="H2364" i="38"/>
  <c r="G2364" i="38"/>
  <c r="G2364" i="38" a="1"/>
  <c r="V59" i="13"/>
  <c r="H2433" i="38"/>
  <c r="G2433" i="38"/>
  <c r="G2433" i="38" a="1"/>
  <c r="V128" i="13"/>
  <c r="H2537" i="38"/>
  <c r="G2537" i="38"/>
  <c r="G2537" i="38" a="1"/>
  <c r="V232" i="13"/>
  <c r="H2528" i="38"/>
  <c r="G2528" i="38"/>
  <c r="G2528" i="38" a="1"/>
  <c r="V223" i="13"/>
  <c r="D923" i="38"/>
  <c r="H78" i="52"/>
  <c r="D923" i="38" a="1"/>
  <c r="E923" i="38"/>
  <c r="H2503" i="38"/>
  <c r="G2503" i="38"/>
  <c r="G2503" i="38" a="1"/>
  <c r="V198" i="13"/>
  <c r="H2573" i="38"/>
  <c r="G2573" i="38"/>
  <c r="G2573" i="38" a="1"/>
  <c r="V268" i="13"/>
  <c r="H2412" i="38"/>
  <c r="G2412" i="38"/>
  <c r="G2412" i="38" a="1"/>
  <c r="V107" i="13"/>
  <c r="H2443" i="38"/>
  <c r="G2443" i="38"/>
  <c r="G2443" i="38" a="1"/>
  <c r="V138" i="13"/>
  <c r="H2332" i="38"/>
  <c r="G2332" i="38"/>
  <c r="G2332" i="38" a="1"/>
  <c r="V27" i="13"/>
  <c r="H2375" i="38"/>
  <c r="G2375" i="38"/>
  <c r="G2375" i="38" a="1"/>
  <c r="V70" i="13"/>
  <c r="H2394" i="38"/>
  <c r="G2394" i="38"/>
  <c r="G2394" i="38" a="1"/>
  <c r="V89" i="13"/>
  <c r="H2373" i="38"/>
  <c r="G2373" i="38"/>
  <c r="G2373" i="38" a="1"/>
  <c r="V68" i="13"/>
  <c r="H2374" i="38"/>
  <c r="G2374" i="38"/>
  <c r="G2374" i="38" a="1"/>
  <c r="V69" i="13"/>
  <c r="G1005" i="38"/>
  <c r="H160" i="52"/>
  <c r="G1005" i="38" a="1"/>
  <c r="H1005" i="38"/>
  <c r="H2365" i="38"/>
  <c r="G2365" i="38"/>
  <c r="G2365" i="38" a="1"/>
  <c r="V60" i="13"/>
  <c r="H2416" i="38"/>
  <c r="G2416" i="38"/>
  <c r="G2416" i="38" a="1"/>
  <c r="V111" i="13"/>
  <c r="H2451" i="38"/>
  <c r="G2451" i="38"/>
  <c r="G2451" i="38" a="1"/>
  <c r="V146" i="13"/>
  <c r="H2527" i="38"/>
  <c r="G2527" i="38"/>
  <c r="G2527" i="38" a="1"/>
  <c r="V222" i="13"/>
  <c r="G930" i="38"/>
  <c r="H85" i="52"/>
  <c r="G930" i="38" a="1"/>
  <c r="H930" i="38"/>
  <c r="E48" i="38"/>
  <c r="D48" i="38"/>
  <c r="D48" i="38" a="1"/>
  <c r="D939" i="38"/>
  <c r="H94" i="52"/>
  <c r="D939" i="38" a="1"/>
  <c r="E939" i="38"/>
  <c r="H948" i="38"/>
  <c r="G948" i="38"/>
  <c r="G948" i="38" a="1"/>
  <c r="H969" i="38"/>
  <c r="G969" i="38"/>
  <c r="G969" i="38" a="1"/>
  <c r="D908" i="38"/>
  <c r="H63" i="52"/>
  <c r="D908" i="38" a="1"/>
  <c r="E908" i="38"/>
  <c r="H2559" i="38"/>
  <c r="G2559" i="38"/>
  <c r="G2559" i="38" a="1"/>
  <c r="V254" i="13"/>
  <c r="E959" i="38"/>
  <c r="D959" i="38"/>
  <c r="D959" i="38" a="1"/>
  <c r="G972" i="38"/>
  <c r="H127" i="52"/>
  <c r="G972" i="38" a="1"/>
  <c r="H972" i="38"/>
  <c r="G33" i="38"/>
  <c r="H26" i="3"/>
  <c r="G33" i="38" a="1"/>
  <c r="H33" i="38"/>
  <c r="H2348" i="38"/>
  <c r="G2348" i="38"/>
  <c r="G2348" i="38" a="1"/>
  <c r="V43" i="13"/>
  <c r="H2359" i="38"/>
  <c r="G2359" i="38"/>
  <c r="G2359" i="38" a="1"/>
  <c r="V54" i="13"/>
  <c r="G995" i="38"/>
  <c r="H150" i="52"/>
  <c r="G995" i="38" a="1"/>
  <c r="H995" i="38"/>
  <c r="G960" i="38"/>
  <c r="H115" i="52"/>
  <c r="G960" i="38" a="1"/>
  <c r="H960" i="38"/>
  <c r="H2462" i="38"/>
  <c r="G2462" i="38"/>
  <c r="G2462" i="38" a="1"/>
  <c r="V157" i="13"/>
  <c r="G1016" i="38"/>
  <c r="H171" i="52"/>
  <c r="G1016" i="38" a="1"/>
  <c r="H1016" i="38"/>
  <c r="G46" i="38"/>
  <c r="H39" i="3"/>
  <c r="G46" i="38" a="1"/>
  <c r="H46" i="38"/>
  <c r="G40" i="38"/>
  <c r="H33" i="3"/>
  <c r="G40" i="38" a="1"/>
  <c r="H40" i="38"/>
  <c r="G975" i="38"/>
  <c r="H130" i="52"/>
  <c r="G975" i="38" a="1"/>
  <c r="H975" i="38"/>
  <c r="H2511" i="38"/>
  <c r="G2511" i="38"/>
  <c r="G2511" i="38" a="1"/>
  <c r="V206" i="13"/>
  <c r="H2566" i="38"/>
  <c r="G2566" i="38"/>
  <c r="G2566" i="38" a="1"/>
  <c r="V261" i="13"/>
  <c r="D956" i="38"/>
  <c r="H111" i="52"/>
  <c r="D956" i="38" a="1"/>
  <c r="E956" i="38"/>
  <c r="D1053" i="38"/>
  <c r="H16" i="54"/>
  <c r="D1053" i="38" a="1"/>
  <c r="E1053" i="38"/>
  <c r="E902" i="38"/>
  <c r="D902" i="38"/>
  <c r="D902" i="38" a="1"/>
  <c r="H2568" i="38"/>
  <c r="G2568" i="38"/>
  <c r="G2568" i="38" a="1"/>
  <c r="V263" i="13"/>
  <c r="H2360" i="38"/>
  <c r="G2360" i="38"/>
  <c r="G2360" i="38" a="1"/>
  <c r="V55" i="13"/>
  <c r="H2445" i="38"/>
  <c r="G2445" i="38"/>
  <c r="G2445" i="38" a="1"/>
  <c r="V140" i="13"/>
  <c r="H2409" i="38"/>
  <c r="G2409" i="38"/>
  <c r="G2409" i="38" a="1"/>
  <c r="V104" i="13"/>
  <c r="I17" i="38"/>
  <c r="XFC9" i="3"/>
  <c r="XFD9" i="3"/>
  <c r="H2338" i="38"/>
  <c r="G2338" i="38"/>
  <c r="G2338" i="38" a="1"/>
  <c r="V33" i="13"/>
  <c r="E1003" i="38"/>
  <c r="D1003" i="38"/>
  <c r="D1003" i="38" a="1"/>
  <c r="H2519" i="38"/>
  <c r="G2519" i="38"/>
  <c r="G2519" i="38" a="1"/>
  <c r="V214" i="13"/>
  <c r="E1001" i="38"/>
  <c r="D1001" i="38"/>
  <c r="D1001" i="38" a="1"/>
  <c r="H2467" i="38"/>
  <c r="G2467" i="38"/>
  <c r="G2467" i="38" a="1"/>
  <c r="V162" i="13"/>
  <c r="H2540" i="38"/>
  <c r="G2540" i="38"/>
  <c r="G2540" i="38" a="1"/>
  <c r="V235" i="13"/>
  <c r="E907" i="38"/>
  <c r="D907" i="38"/>
  <c r="D907" i="38" a="1"/>
  <c r="D19" i="38"/>
  <c r="H12" i="3"/>
  <c r="D19" i="38" a="1"/>
  <c r="E19" i="38"/>
  <c r="G952" i="38"/>
  <c r="H107" i="52"/>
  <c r="G952" i="38" a="1"/>
  <c r="H952" i="38"/>
  <c r="G959" i="38"/>
  <c r="H114" i="52"/>
  <c r="G959" i="38" a="1"/>
  <c r="H959" i="38"/>
  <c r="G988" i="38"/>
  <c r="H143" i="52"/>
  <c r="G988" i="38" a="1"/>
  <c r="H988" i="38"/>
  <c r="G1001" i="38"/>
  <c r="H156" i="52"/>
  <c r="G1001" i="38" a="1"/>
  <c r="H1001" i="38"/>
  <c r="D969" i="38"/>
  <c r="H124" i="52"/>
  <c r="D969" i="38" a="1"/>
  <c r="E969" i="38"/>
  <c r="H2544" i="38"/>
  <c r="G2544" i="38"/>
  <c r="G2544" i="38" a="1"/>
  <c r="V239" i="13"/>
  <c r="G1007" i="38"/>
  <c r="H162" i="52"/>
  <c r="G1007" i="38" a="1"/>
  <c r="H1007" i="38"/>
  <c r="H2552" i="38"/>
  <c r="G2552" i="38"/>
  <c r="G2552" i="38" a="1"/>
  <c r="V247" i="13"/>
  <c r="H2477" i="38"/>
  <c r="G2477" i="38"/>
  <c r="G2477" i="38" a="1"/>
  <c r="V172" i="13"/>
  <c r="D912" i="38"/>
  <c r="H67" i="52"/>
  <c r="D912" i="38" a="1"/>
  <c r="E912" i="38"/>
  <c r="G906" i="38"/>
  <c r="H61" i="52"/>
  <c r="G906" i="38" a="1"/>
  <c r="H906" i="38"/>
  <c r="G907" i="38"/>
  <c r="H62" i="52"/>
  <c r="G907" i="38" a="1"/>
  <c r="H907" i="38"/>
  <c r="H2404" i="38"/>
  <c r="G2404" i="38"/>
  <c r="G2404" i="38" a="1"/>
  <c r="V99" i="13"/>
  <c r="G1000" i="38"/>
  <c r="H155" i="52"/>
  <c r="G1000" i="38" a="1"/>
  <c r="H1000" i="38"/>
  <c r="D990" i="38"/>
  <c r="H145" i="52"/>
  <c r="D990" i="38" a="1"/>
  <c r="E990" i="38"/>
  <c r="D957" i="38"/>
  <c r="H112" i="52"/>
  <c r="D957" i="38" a="1"/>
  <c r="E957" i="38"/>
  <c r="H982" i="38"/>
  <c r="G982" i="38"/>
  <c r="G982" i="38" a="1"/>
  <c r="H24" i="52"/>
  <c r="H48" i="52"/>
  <c r="H52" i="52"/>
  <c r="H22" i="52"/>
  <c r="H31" i="52"/>
  <c r="H14" i="52"/>
  <c r="H46" i="52"/>
  <c r="H15" i="52"/>
  <c r="H44" i="52"/>
  <c r="H27" i="52"/>
  <c r="H43" i="52"/>
  <c r="H21" i="52"/>
  <c r="H29" i="52"/>
  <c r="H50" i="52"/>
  <c r="H25" i="52"/>
  <c r="H39" i="52"/>
  <c r="H49" i="52"/>
  <c r="H53" i="52"/>
  <c r="H26" i="52"/>
  <c r="H23" i="52"/>
  <c r="H51" i="52"/>
  <c r="H35" i="52"/>
  <c r="H40" i="52"/>
  <c r="H36" i="52"/>
  <c r="H54" i="52"/>
  <c r="H38" i="52"/>
  <c r="H32" i="52"/>
  <c r="H37" i="52"/>
  <c r="H28" i="52"/>
  <c r="H41" i="52"/>
  <c r="H33" i="52"/>
  <c r="H42" i="52"/>
  <c r="H12" i="52"/>
  <c r="H20" i="52"/>
  <c r="H45" i="52"/>
  <c r="H30" i="52"/>
  <c r="H13" i="52"/>
  <c r="H16" i="52"/>
  <c r="H34" i="52"/>
  <c r="H55" i="52"/>
  <c r="H47" i="52"/>
  <c r="D941" i="38"/>
  <c r="H96" i="52"/>
  <c r="D941" i="38" a="1"/>
  <c r="E941" i="38"/>
  <c r="D971" i="38"/>
  <c r="H126" i="52"/>
  <c r="D971" i="38" a="1"/>
  <c r="E971" i="38"/>
  <c r="H2491" i="38"/>
  <c r="G2491" i="38"/>
  <c r="G2491" i="38" a="1"/>
  <c r="V186" i="13"/>
  <c r="G916" i="38"/>
  <c r="H71" i="52"/>
  <c r="G916" i="38" a="1"/>
  <c r="H916" i="38"/>
  <c r="D913" i="38"/>
  <c r="H68" i="52"/>
  <c r="D913" i="38" a="1"/>
  <c r="E913" i="38"/>
  <c r="G943" i="38"/>
  <c r="H98" i="52"/>
  <c r="G943" i="38" a="1"/>
  <c r="H943" i="38"/>
  <c r="D21" i="38"/>
  <c r="H14" i="3"/>
  <c r="D21" i="38" a="1"/>
  <c r="E21" i="38"/>
  <c r="H2317" i="38"/>
  <c r="G2317" i="38"/>
  <c r="G2317" i="38" a="1"/>
  <c r="V12" i="13"/>
  <c r="H2466" i="38"/>
  <c r="G2466" i="38"/>
  <c r="G2466" i="38" a="1"/>
  <c r="V161" i="13"/>
  <c r="H2516" i="38"/>
  <c r="G2516" i="38"/>
  <c r="G2516" i="38" a="1"/>
  <c r="V211" i="13"/>
  <c r="G2551" i="38"/>
  <c r="V246" i="13"/>
  <c r="G2551" i="38" a="1"/>
  <c r="H2551" i="38"/>
  <c r="H2384" i="38"/>
  <c r="G2384" i="38"/>
  <c r="G2384" i="38" a="1"/>
  <c r="V79" i="13"/>
  <c r="H2448" i="38"/>
  <c r="G2448" i="38"/>
  <c r="G2448" i="38" a="1"/>
  <c r="V143" i="13"/>
  <c r="H2319" i="38"/>
  <c r="G2319" i="38"/>
  <c r="G2319" i="38" a="1"/>
  <c r="V14" i="13"/>
  <c r="G34" i="38"/>
  <c r="H27" i="3"/>
  <c r="G34" i="38" a="1"/>
  <c r="H34" i="38"/>
  <c r="D948" i="38"/>
  <c r="H103" i="52"/>
  <c r="D948" i="38" a="1"/>
  <c r="E948" i="38"/>
  <c r="H2490" i="38"/>
  <c r="G2490" i="38"/>
  <c r="G2490" i="38" a="1"/>
  <c r="V185" i="13"/>
  <c r="H2334" i="38"/>
  <c r="G2334" i="38"/>
  <c r="G2334" i="38" a="1"/>
  <c r="V29" i="13"/>
  <c r="H2493" i="38"/>
  <c r="G2493" i="38"/>
  <c r="G2493" i="38" a="1"/>
  <c r="V188" i="13"/>
  <c r="G935" i="38"/>
  <c r="H90" i="52"/>
  <c r="G935" i="38" a="1"/>
  <c r="H935" i="38"/>
  <c r="H2572" i="38"/>
  <c r="G2572" i="38"/>
  <c r="G2572" i="38" a="1"/>
  <c r="V267" i="13"/>
  <c r="H2327" i="38"/>
  <c r="G2327" i="38"/>
  <c r="G2327" i="38" a="1"/>
  <c r="V22" i="13"/>
  <c r="H2538" i="38"/>
  <c r="G2538" i="38"/>
  <c r="G2538" i="38" a="1"/>
  <c r="V233" i="13"/>
  <c r="H2486" i="38"/>
  <c r="G2486" i="38"/>
  <c r="G2486" i="38" a="1"/>
  <c r="V181" i="13"/>
  <c r="H2370" i="38"/>
  <c r="G2370" i="38"/>
  <c r="G2370" i="38" a="1"/>
  <c r="V65" i="13"/>
  <c r="H2354" i="38"/>
  <c r="G2354" i="38"/>
  <c r="G2354" i="38" a="1"/>
  <c r="V49" i="13"/>
  <c r="H2323" i="38"/>
  <c r="G2323" i="38"/>
  <c r="G2323" i="38" a="1"/>
  <c r="V18" i="13"/>
  <c r="J5060" i="38"/>
  <c r="H5060" i="38"/>
  <c r="G17" i="38" a="1"/>
  <c r="G5060" i="38"/>
  <c r="G5063" i="38"/>
  <c r="H5063" i="38"/>
  <c r="H2547" i="38"/>
  <c r="G2547" i="38"/>
  <c r="G2547" i="38" a="1"/>
  <c r="V242" i="13"/>
  <c r="G922" i="38"/>
  <c r="H77" i="52"/>
  <c r="G922" i="38" a="1"/>
  <c r="H922" i="38"/>
  <c r="D989" i="38"/>
  <c r="H144" i="52"/>
  <c r="D989" i="38" a="1"/>
  <c r="E989" i="38"/>
  <c r="G1015" i="38"/>
  <c r="H170" i="52"/>
  <c r="G1015" i="38" a="1"/>
  <c r="H1015" i="38"/>
  <c r="H2518" i="38"/>
  <c r="G2518" i="38"/>
  <c r="G2518" i="38" a="1"/>
  <c r="V213" i="13"/>
  <c r="H2548" i="38"/>
  <c r="G2548" i="38"/>
  <c r="G2548" i="38" a="1"/>
  <c r="V243" i="13"/>
  <c r="G992" i="38"/>
  <c r="H147" i="52"/>
  <c r="G992" i="38" a="1"/>
  <c r="H992" i="38"/>
  <c r="D928" i="38"/>
  <c r="H83" i="52"/>
  <c r="D928" i="38" a="1"/>
  <c r="E928" i="38"/>
  <c r="D35" i="38"/>
  <c r="H28" i="3"/>
  <c r="D35" i="38" a="1"/>
  <c r="E35" i="38"/>
  <c r="G905" i="38"/>
  <c r="H60" i="52"/>
  <c r="G905" i="38" a="1"/>
  <c r="H905" i="38"/>
  <c r="H2372" i="38"/>
  <c r="G2372" i="38"/>
  <c r="G2372" i="38" a="1"/>
  <c r="V67" i="13"/>
  <c r="H2387" i="38"/>
  <c r="G2387" i="38"/>
  <c r="G2387" i="38" a="1"/>
  <c r="V82" i="13"/>
  <c r="H2326" i="38"/>
  <c r="G2326" i="38"/>
  <c r="G2326" i="38" a="1"/>
  <c r="V21" i="13"/>
  <c r="G2556" i="38"/>
  <c r="V251" i="13"/>
  <c r="G2556" i="38" a="1"/>
  <c r="H2556" i="38"/>
  <c r="G2513" i="38"/>
  <c r="V208" i="13"/>
  <c r="G2513" i="38" a="1"/>
  <c r="H2513" i="38"/>
  <c r="G36" i="38"/>
  <c r="H29" i="3"/>
  <c r="G36" i="38" a="1"/>
  <c r="H36" i="38"/>
  <c r="H2474" i="38"/>
  <c r="G2474" i="38"/>
  <c r="G2474" i="38" a="1"/>
  <c r="V169" i="13"/>
  <c r="G48" i="38"/>
  <c r="H41" i="3"/>
  <c r="G48" i="38" a="1"/>
  <c r="H48" i="38"/>
  <c r="D1059" i="38"/>
  <c r="H22" i="54"/>
  <c r="D1059" i="38" a="1"/>
  <c r="E1059" i="38"/>
  <c r="H240" i="3"/>
  <c r="H241" i="3"/>
  <c r="G43" i="38"/>
  <c r="H36" i="3"/>
  <c r="G43" i="38" a="1"/>
  <c r="H43" i="38"/>
  <c r="G902" i="38"/>
  <c r="H57" i="52"/>
  <c r="G902" i="38" a="1"/>
  <c r="H902" i="38"/>
  <c r="D1056" i="38"/>
  <c r="H19" i="54"/>
  <c r="D1056" i="38" a="1"/>
  <c r="E1056" i="38"/>
  <c r="H2452" i="38"/>
  <c r="G2452" i="38"/>
  <c r="G2452" i="38" a="1"/>
  <c r="V147" i="13"/>
  <c r="H2464" i="38"/>
  <c r="G2464" i="38"/>
  <c r="G2464" i="38" a="1"/>
  <c r="V159" i="13"/>
  <c r="G31" i="38"/>
  <c r="H11" i="3"/>
  <c r="H9" i="3"/>
  <c r="H24" i="3"/>
  <c r="G31" i="38" a="1"/>
  <c r="H31" i="38"/>
  <c r="G993" i="38"/>
  <c r="H148" i="52"/>
  <c r="G993" i="38" a="1"/>
  <c r="H993" i="38"/>
  <c r="G2367" i="38"/>
  <c r="V62" i="13"/>
  <c r="G2367" i="38" a="1"/>
  <c r="H2367" i="38"/>
  <c r="G1003" i="38"/>
  <c r="H158" i="52"/>
  <c r="G1003" i="38" a="1"/>
  <c r="H1003" i="38"/>
  <c r="H2476" i="38"/>
  <c r="G2476" i="38"/>
  <c r="G2476" i="38" a="1"/>
  <c r="V171" i="13"/>
  <c r="H2347" i="38"/>
  <c r="G2347" i="38"/>
  <c r="G2347" i="38" a="1"/>
  <c r="V11" i="13"/>
  <c r="V9" i="13"/>
  <c r="V42" i="13"/>
  <c r="G980" i="38"/>
  <c r="H135" i="52"/>
  <c r="G980" i="38" a="1"/>
  <c r="H980" i="38"/>
  <c r="D968" i="38"/>
  <c r="H123" i="52"/>
  <c r="D968" i="38" a="1"/>
  <c r="E968" i="38"/>
  <c r="D982" i="38"/>
  <c r="H137" i="52"/>
  <c r="D982" i="38" a="1"/>
  <c r="E982" i="38"/>
  <c r="G944" i="38"/>
  <c r="H99" i="52"/>
  <c r="G944" i="38" a="1"/>
  <c r="H944" i="38"/>
  <c r="G933" i="38"/>
  <c r="H18" i="52"/>
  <c r="H9" i="52"/>
  <c r="H88" i="52"/>
  <c r="G933" i="38" a="1"/>
  <c r="H933" i="38"/>
  <c r="G1050" i="38"/>
  <c r="H11" i="54"/>
  <c r="H9" i="54"/>
  <c r="H13" i="54"/>
  <c r="G1050" i="38" a="1"/>
  <c r="H1050" i="38"/>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<sst xmlns="http://schemas.openxmlformats.org/spreadsheetml/2006/main" count="13432" uniqueCount="6423">
  <si>
    <t>How to set up a Project</t>
  </si>
  <si>
    <t>*If you need any assistanse contact Clay Scheller</t>
  </si>
  <si>
    <r>
      <rPr>
        <sz val="11"/>
        <color rgb="FF000000"/>
        <rFont val="Aptos Narrow"/>
        <scheme val="minor"/>
      </rPr>
      <t xml:space="preserve">1. Create a copy of the template to your desktop and rename it to the project's name… </t>
    </r>
    <r>
      <rPr>
        <sz val="11"/>
        <color rgb="FFFF0000"/>
        <rFont val="Aptos Narrow"/>
        <scheme val="minor"/>
      </rPr>
      <t>DO NOT MODIFY THE TEMPLATE</t>
    </r>
  </si>
  <si>
    <t>2. On the "Project Data" tab, enter your Project Name and Address in the highlighted boxes</t>
  </si>
  <si>
    <t>2b. As you work through  project takeoffs, be sure to get the required SF for the listed items on the "Project Data" sheet</t>
  </si>
  <si>
    <t>2c. At the bottom of the "Project Data" sheet, input Contingency, insurance, Bond, and Fee % (this will automatically calculate on the "OVERALL" sheet)</t>
  </si>
  <si>
    <r>
      <rPr>
        <sz val="11"/>
        <color rgb="FF000000"/>
        <rFont val="Aptos Narrow"/>
      </rPr>
      <t xml:space="preserve">3. Go through separate division tabs 02-48 </t>
    </r>
    <r>
      <rPr>
        <sz val="11"/>
        <color rgb="FFFF0000"/>
        <rFont val="Aptos Narrow"/>
      </rPr>
      <t>(NOT THE OVERALL SHEET)</t>
    </r>
    <r>
      <rPr>
        <sz val="11"/>
        <color rgb="FF000000"/>
        <rFont val="Aptos Narrow"/>
      </rPr>
      <t xml:space="preserve"> </t>
    </r>
  </si>
  <si>
    <t>3.b Division tabs have been prepopulated for the most used CSI codes. If you need other codes, Un Filter the sheet to see all codes. When you need to enter project scope specific information, you can overwrite any unused CSI codes. DO NOT DELETE OR ADD ANY LINES!</t>
  </si>
  <si>
    <t>3C. Insert a "1" in column A in the cell next to each CSI code you will be using for this project</t>
  </si>
  <si>
    <t>If you want to see a CSI code broken out on a division tab, but not on the overall sheet, put a "2" in column A</t>
  </si>
  <si>
    <r>
      <rPr>
        <sz val="11"/>
        <color rgb="FF000000"/>
        <rFont val="Aptos Narrow"/>
      </rPr>
      <t xml:space="preserve">4. On the </t>
    </r>
    <r>
      <rPr>
        <sz val="11"/>
        <color rgb="FFFF0000"/>
        <rFont val="Aptos Narrow"/>
      </rPr>
      <t xml:space="preserve">OVERALL </t>
    </r>
    <r>
      <rPr>
        <sz val="11"/>
        <color rgb="FF000000"/>
        <rFont val="Aptos Narrow"/>
      </rPr>
      <t>tab, use the filter in the top left and select only "1"</t>
    </r>
  </si>
  <si>
    <r>
      <rPr>
        <sz val="11"/>
        <color rgb="FF000000"/>
        <rFont val="Aptos Narrow"/>
      </rPr>
      <t xml:space="preserve">5. After setting up the project reference the </t>
    </r>
    <r>
      <rPr>
        <b/>
        <sz val="11"/>
        <color rgb="FF000000"/>
        <rFont val="Aptos Narrow"/>
      </rPr>
      <t>"Entering Bids and Selecting Subcontractors</t>
    </r>
    <r>
      <rPr>
        <sz val="11"/>
        <color rgb="FF000000"/>
        <rFont val="Aptos Narrow"/>
      </rPr>
      <t>" instructions below</t>
    </r>
  </si>
  <si>
    <t>Entering Bids and Selecting Subcontractors</t>
  </si>
  <si>
    <t xml:space="preserve">ALL OF THE DIRECTIONS IN THIS SECTION ARE EXECUTED ON THE DIVISION TABS  02-48 </t>
  </si>
  <si>
    <t>1. In the Division tabs, insert the subcontractors information in rows 2-8 on the top of the page</t>
  </si>
  <si>
    <t>2. Use the Filter in the top left and select "1"</t>
  </si>
  <si>
    <t>2b. If you inserted any  2s in column A when setting up the tab, select "1" and "2"</t>
  </si>
  <si>
    <r>
      <rPr>
        <sz val="11"/>
        <color rgb="FF000000"/>
        <rFont val="Aptos Narrow"/>
        <scheme val="minor"/>
      </rPr>
      <t xml:space="preserve">3. Insert your numbers from the bid breakouts you received </t>
    </r>
    <r>
      <rPr>
        <sz val="11"/>
        <color rgb="FFFF0000"/>
        <rFont val="Aptos Narrow"/>
        <scheme val="minor"/>
      </rPr>
      <t>BELOW THE THICK BLACK LINE IN ROW 10</t>
    </r>
  </si>
  <si>
    <t>Do not insert numbers into the "Total" cell. The sheet will automatically sum what is below the black line for you.</t>
  </si>
  <si>
    <r>
      <rPr>
        <sz val="11"/>
        <color rgb="FF000000"/>
        <rFont val="Aptos Narrow"/>
        <scheme val="minor"/>
      </rPr>
      <t xml:space="preserve">4. If you want a bid and the breakouts to show up on the </t>
    </r>
    <r>
      <rPr>
        <sz val="11"/>
        <color rgb="FFFF0000"/>
        <rFont val="Aptos Narrow"/>
        <scheme val="minor"/>
      </rPr>
      <t>OVERALL</t>
    </r>
    <r>
      <rPr>
        <sz val="11"/>
        <color rgb="FF000000"/>
        <rFont val="Aptos Narrow"/>
        <scheme val="minor"/>
      </rPr>
      <t xml:space="preserve"> tab, simply insert an "*" in the cell to the right of the correlating "Total" cell Line 9</t>
    </r>
  </si>
  <si>
    <t>Do not insert any "*" below the black line. Only next to the total cell for the bid you want to show up on the front sheet.</t>
  </si>
  <si>
    <r>
      <rPr>
        <sz val="11"/>
        <color rgb="FF000000"/>
        <rFont val="Aptos Narrow"/>
        <scheme val="minor"/>
      </rPr>
      <t xml:space="preserve">5. If you select multiple bids the "*" will turn red and an </t>
    </r>
    <r>
      <rPr>
        <sz val="11"/>
        <color rgb="FFFF0000"/>
        <rFont val="Aptos Narrow"/>
        <scheme val="minor"/>
      </rPr>
      <t xml:space="preserve">ERROR </t>
    </r>
    <r>
      <rPr>
        <sz val="11"/>
        <color rgb="FF000000"/>
        <rFont val="Aptos Narrow"/>
        <scheme val="minor"/>
      </rPr>
      <t xml:space="preserve">will show up on the front page until you deselect one </t>
    </r>
  </si>
  <si>
    <t>5a. If you are bid leveling with multiple vendors and need to uses more than one vendor, you must populate the information into one vendor column. Example - you are using vendor  1 for structural steel and vendor 2 for Misc metals.  See below.</t>
  </si>
  <si>
    <r>
      <t xml:space="preserve">6. Once you have selected a bid for all of the divisions you are using in the project, go to the </t>
    </r>
    <r>
      <rPr>
        <sz val="11"/>
        <color rgb="FFFF0000"/>
        <rFont val="Aptos Narrow"/>
        <family val="2"/>
        <scheme val="minor"/>
      </rPr>
      <t xml:space="preserve">OVERALL </t>
    </r>
    <r>
      <rPr>
        <sz val="11"/>
        <color theme="1"/>
        <rFont val="Aptos Narrow"/>
        <family val="2"/>
        <scheme val="minor"/>
      </rPr>
      <t>tab and refresh the filter.</t>
    </r>
  </si>
  <si>
    <r>
      <t xml:space="preserve">To refresh the filter click on the filter icon on the filter cell line 8 and click  </t>
    </r>
    <r>
      <rPr>
        <sz val="11"/>
        <color theme="1"/>
        <rFont val="Aptos Narrow"/>
        <family val="2"/>
        <scheme val="minor"/>
      </rPr>
      <t>"OK"</t>
    </r>
  </si>
  <si>
    <t>7. Check to make sure you have a number in each division you will be using. Hide the rows of divisions that you will not be using.</t>
  </si>
  <si>
    <t>8. GC/GR's - Enter the Project Start Date and the Project Substantial Completion Date. The duration will auto populate.</t>
  </si>
  <si>
    <t>9. Adjust your staffing and GR's accordingly. (there are formulas in some of the cells, you can adjust them as needed)</t>
  </si>
  <si>
    <t>10. Once GC's and GR's have been entered, make sure there are no values beyond the completion date. All totals will auto calculate and populate the OVERAll sheet.</t>
  </si>
  <si>
    <t>11. You can hide any NA months once you have finised GC's.</t>
  </si>
  <si>
    <t>Filter</t>
  </si>
  <si>
    <t>PROJECT:</t>
  </si>
  <si>
    <t>DATE:</t>
  </si>
  <si>
    <t>ITEM</t>
  </si>
  <si>
    <t>GMP 1.23.26</t>
  </si>
  <si>
    <t>Cost Per GSF</t>
  </si>
  <si>
    <t>Review Adjustments</t>
  </si>
  <si>
    <r>
      <t xml:space="preserve">Current Budget </t>
    </r>
    <r>
      <rPr>
        <b/>
        <i/>
        <sz val="12"/>
        <color rgb="FFFFFFFF"/>
        <rFont val="Aptos"/>
      </rPr>
      <t>Date</t>
    </r>
  </si>
  <si>
    <t>ERROR</t>
  </si>
  <si>
    <t>Difference</t>
  </si>
  <si>
    <t>Notes</t>
  </si>
  <si>
    <t>INITIAL SF BUDGET</t>
  </si>
  <si>
    <t>Copy and Paste VALUES ONLY!</t>
  </si>
  <si>
    <t>Div. 02 - General Requirements</t>
  </si>
  <si>
    <t/>
  </si>
  <si>
    <t>Angleright</t>
  </si>
  <si>
    <t>Stallion</t>
  </si>
  <si>
    <t>Florida Construction Cleanup</t>
  </si>
  <si>
    <t>Pacson</t>
  </si>
  <si>
    <t>Div. 02 42 - Demolition</t>
  </si>
  <si>
    <t>DHC</t>
  </si>
  <si>
    <t>Allowance</t>
  </si>
  <si>
    <t>Div. 02 82 - Abatement</t>
  </si>
  <si>
    <t xml:space="preserve"> </t>
  </si>
  <si>
    <t>Included in Demo</t>
  </si>
  <si>
    <t>N-terprise</t>
  </si>
  <si>
    <t>Diligent</t>
  </si>
  <si>
    <t>Div. 03 -  Concrete</t>
  </si>
  <si>
    <t>Allen</t>
  </si>
  <si>
    <t>SiteCrafter</t>
  </si>
  <si>
    <t>Gyptech</t>
  </si>
  <si>
    <t>Div.  03 - Precast Concrete</t>
  </si>
  <si>
    <t>Div. 04 - Masonry</t>
  </si>
  <si>
    <t>REI Siding</t>
  </si>
  <si>
    <t>Div. 05 - Metals</t>
  </si>
  <si>
    <t>East Coast Metal Structures</t>
  </si>
  <si>
    <t>Chancy</t>
  </si>
  <si>
    <t>Included in misc. metals</t>
  </si>
  <si>
    <t>Div. 06 - Woods, Plastics, &amp; Composites</t>
  </si>
  <si>
    <t>Nicholas &amp; Associates</t>
  </si>
  <si>
    <t>St. Johns</t>
  </si>
  <si>
    <t>TMD</t>
  </si>
  <si>
    <t>ABS</t>
  </si>
  <si>
    <t>Div. 07 - Thermal and Moisture Protection</t>
  </si>
  <si>
    <t xml:space="preserve"> Included in Fluild Applied</t>
  </si>
  <si>
    <t>AM Builders Group</t>
  </si>
  <si>
    <t>Arrango</t>
  </si>
  <si>
    <t>Included in Fluid Applied</t>
  </si>
  <si>
    <t>Div. 07 - 30 Roofing</t>
  </si>
  <si>
    <t xml:space="preserve">Roofing &amp; Renovation </t>
  </si>
  <si>
    <t>Included in EPD Roofing</t>
  </si>
  <si>
    <t>Div. 07 - 42 Wall Panels</t>
  </si>
  <si>
    <t>Div. 07 - 46 Siding</t>
  </si>
  <si>
    <t>included in stucco</t>
  </si>
  <si>
    <t>BGA Contractors</t>
  </si>
  <si>
    <t>Div. 08 - Doors, Frames &amp; Hardware</t>
  </si>
  <si>
    <t>Included in Above</t>
  </si>
  <si>
    <t>N&amp;A Allowance</t>
  </si>
  <si>
    <t>Div. 08 40  Entrances, Storefronts, and Curtain Walls</t>
  </si>
  <si>
    <t>Storefronts - JEM</t>
  </si>
  <si>
    <t>Mirrors - ABS</t>
  </si>
  <si>
    <t>Div. 08 50 Windows</t>
  </si>
  <si>
    <t>CMCI</t>
  </si>
  <si>
    <t>Div. 09 02 - Gypsom</t>
  </si>
  <si>
    <t>Included in Gypsum</t>
  </si>
  <si>
    <t>Olivio</t>
  </si>
  <si>
    <t>Div. 09 30 - Tiling</t>
  </si>
  <si>
    <t>Div. 09 50 - Ceilings</t>
  </si>
  <si>
    <t>Div. 09 60 - Flooring</t>
  </si>
  <si>
    <t>Spraggins</t>
  </si>
  <si>
    <t>Div. 09 70 - Wall Finishes</t>
  </si>
  <si>
    <t>Wintergreen</t>
  </si>
  <si>
    <t>Included in Painting</t>
  </si>
  <si>
    <t>Div. 10 - Specialties</t>
  </si>
  <si>
    <t>Div 10 14 - Signage</t>
  </si>
  <si>
    <t>Creative Sign Designs</t>
  </si>
  <si>
    <t>Div 10 22 - Partitions</t>
  </si>
  <si>
    <t>Div 10 26 - Wall and Door Protection</t>
  </si>
  <si>
    <t>Div 10 28 - Toilet Bath and Laundry Accessories</t>
  </si>
  <si>
    <t>Div. 11 - Equipment</t>
  </si>
  <si>
    <t>Whirlpool</t>
  </si>
  <si>
    <t>Div. 12 - Furnishings</t>
  </si>
  <si>
    <t>CQ Insulation</t>
  </si>
  <si>
    <t>Astera</t>
  </si>
  <si>
    <t>Div. 13 - Special Construction</t>
  </si>
  <si>
    <t>Div. 14 - Conveying Equipment</t>
  </si>
  <si>
    <t>Kone</t>
  </si>
  <si>
    <t>ADA Lifts Florida</t>
  </si>
  <si>
    <t>Div. 21 - Fire Suppression</t>
  </si>
  <si>
    <t>Brown</t>
  </si>
  <si>
    <t>Do we need one?</t>
  </si>
  <si>
    <t>Not needeed</t>
  </si>
  <si>
    <t>Div. 22 - Plumbing</t>
  </si>
  <si>
    <t>Gulf Coast</t>
  </si>
  <si>
    <t>Div. 23 - HVAC</t>
  </si>
  <si>
    <t>JR Hobbs</t>
  </si>
  <si>
    <t>Div. 25 - Integrated Automation</t>
  </si>
  <si>
    <t>Div. 26 - Electrical</t>
  </si>
  <si>
    <t>Italiano</t>
  </si>
  <si>
    <t>not needed</t>
  </si>
  <si>
    <t>Included in Electrical</t>
  </si>
  <si>
    <t>Div. 27 - Communications</t>
  </si>
  <si>
    <t>Div. 28 - Electronic Safety and Security</t>
  </si>
  <si>
    <t>Sphere</t>
  </si>
  <si>
    <t>Not needed</t>
  </si>
  <si>
    <t>Included in Access Control</t>
  </si>
  <si>
    <t>Div. 31 - Earthwork</t>
  </si>
  <si>
    <t>SiteCrafters</t>
  </si>
  <si>
    <t>Div. 32 - Exterior Improvements</t>
  </si>
  <si>
    <t>Standard Brick Pavers</t>
  </si>
  <si>
    <t>Royce Bravo</t>
  </si>
  <si>
    <t>Included in Planting</t>
  </si>
  <si>
    <t>Sunrise</t>
  </si>
  <si>
    <t>Div. 33 - Site Utilities</t>
  </si>
  <si>
    <t>Div. 40 - Process Interconections</t>
  </si>
  <si>
    <t>Div. 41 - Material Proccessing and Han</t>
  </si>
  <si>
    <t xml:space="preserve">Div. 42 - Process Heating, Cooling, &amp; </t>
  </si>
  <si>
    <t>Div. 43 - Process Gas &amp; Liquid Handling</t>
  </si>
  <si>
    <t>Div. 44 - Pollution &amp; Waste Control</t>
  </si>
  <si>
    <t>Div. 45 - Industry-Spacific Manufactur</t>
  </si>
  <si>
    <t>Div. 46- Water &amp; Wastwater Equip</t>
  </si>
  <si>
    <t>Div. 48 - Electrical Power Generation</t>
  </si>
  <si>
    <t>General Conditions:</t>
  </si>
  <si>
    <t>Contractor Contingency</t>
  </si>
  <si>
    <t xml:space="preserve">GL/PL Insurance: </t>
  </si>
  <si>
    <t>GC Fee :</t>
  </si>
  <si>
    <t>Performance Bond :</t>
  </si>
  <si>
    <t>Units</t>
  </si>
  <si>
    <t>Cost Per Unit</t>
  </si>
  <si>
    <t>GSF</t>
  </si>
  <si>
    <t>Cost per GSF</t>
  </si>
  <si>
    <t>Prepared By:</t>
  </si>
  <si>
    <t>CS</t>
  </si>
  <si>
    <t>Date:</t>
  </si>
  <si>
    <t>Rev.</t>
  </si>
  <si>
    <t>Alexa Sass: PM/Designer</t>
  </si>
  <si>
    <t>Josephine Apartments (3rd Ave.)</t>
  </si>
  <si>
    <t>Sinatra Development LLC</t>
  </si>
  <si>
    <t>3rd Avenue</t>
  </si>
  <si>
    <t>asass@sinatraandcompany.com</t>
  </si>
  <si>
    <t>716-345-8673</t>
  </si>
  <si>
    <t>Cole T. Hatley</t>
  </si>
  <si>
    <t>VP of Construction Management Ops</t>
  </si>
  <si>
    <t>Project SF Items to be broken-out:</t>
  </si>
  <si>
    <t>Acres</t>
  </si>
  <si>
    <t>SF</t>
  </si>
  <si>
    <t>chatley@sinatraandcompany.com</t>
  </si>
  <si>
    <t>Site</t>
  </si>
  <si>
    <t>Site in SF (43,560 SF = 1 Acre)</t>
  </si>
  <si>
    <t>Notes:</t>
  </si>
  <si>
    <t>Building Footprint</t>
  </si>
  <si>
    <t>Asphalt paving</t>
  </si>
  <si>
    <t>Concrete paving Include curb and gutter</t>
  </si>
  <si>
    <t>Concrete flat work and sidewalk</t>
  </si>
  <si>
    <t>Brick pavers</t>
  </si>
  <si>
    <t>Landscaped area (Landscape = Site - Bldg. FP - Pavement - Flatwork - Pavers)</t>
  </si>
  <si>
    <t>Building</t>
  </si>
  <si>
    <t>Building GSF</t>
  </si>
  <si>
    <t>Unit Quanity</t>
  </si>
  <si>
    <t># Floors including basement</t>
  </si>
  <si>
    <t># elevators</t>
  </si>
  <si>
    <t>Exterior finishes</t>
  </si>
  <si>
    <t>Masonry</t>
  </si>
  <si>
    <t>Metal pannel</t>
  </si>
  <si>
    <t>Siding</t>
  </si>
  <si>
    <t>Exteior paint</t>
  </si>
  <si>
    <t>Storefront</t>
  </si>
  <si>
    <t>Windows</t>
  </si>
  <si>
    <t>Finishes (GSF)</t>
  </si>
  <si>
    <t>%</t>
  </si>
  <si>
    <t>Performance Bond:</t>
  </si>
  <si>
    <t>GC Fee:</t>
  </si>
  <si>
    <t>Escalation</t>
  </si>
  <si>
    <t xml:space="preserve">STAFF PLAN </t>
  </si>
  <si>
    <t>SCHEDULE</t>
  </si>
  <si>
    <t> </t>
  </si>
  <si>
    <t>YEAR</t>
  </si>
  <si>
    <t>DURATION</t>
  </si>
  <si>
    <t>MONTH</t>
  </si>
  <si>
    <t>APR</t>
  </si>
  <si>
    <t>MAY</t>
  </si>
  <si>
    <t>JUN</t>
  </si>
  <si>
    <t>JULY</t>
  </si>
  <si>
    <t>AUG</t>
  </si>
  <si>
    <t>SEP</t>
  </si>
  <si>
    <t>OCT</t>
  </si>
  <si>
    <t>NOV</t>
  </si>
  <si>
    <t>DEC</t>
  </si>
  <si>
    <t>JAN</t>
  </si>
  <si>
    <t>FEB</t>
  </si>
  <si>
    <t>MAR</t>
  </si>
  <si>
    <t>JUNE</t>
  </si>
  <si>
    <t>AUGUST</t>
  </si>
  <si>
    <t>SEPTEMBER</t>
  </si>
  <si>
    <t>OCTOBER</t>
  </si>
  <si>
    <t>NOVEMBER</t>
  </si>
  <si>
    <t>DECEMBER</t>
  </si>
  <si>
    <t>JANUARY</t>
  </si>
  <si>
    <t>FEBRUARY</t>
  </si>
  <si>
    <t>MARCH</t>
  </si>
  <si>
    <t>APRIL</t>
  </si>
  <si>
    <t>Anticipated Notice to Proceed:</t>
  </si>
  <si>
    <t>Preconstruction Duration (Months)</t>
  </si>
  <si>
    <t>NA</t>
  </si>
  <si>
    <t>Construction Start</t>
  </si>
  <si>
    <t>Construction Duration (Months)</t>
  </si>
  <si>
    <t>Building Enclosed</t>
  </si>
  <si>
    <t>Substantial Completion / Cert of Occupancy</t>
  </si>
  <si>
    <t>Closeout/Punchlist</t>
  </si>
  <si>
    <t>STAFF PLAN</t>
  </si>
  <si>
    <t>NOTES</t>
  </si>
  <si>
    <t>RATES</t>
  </si>
  <si>
    <t>DO NOT ENTER RATES HERE</t>
  </si>
  <si>
    <t>MANAGEMENT</t>
  </si>
  <si>
    <t>TOTAL HOURS</t>
  </si>
  <si>
    <t xml:space="preserve"> RATE / HR. </t>
  </si>
  <si>
    <t>RATE/MO.</t>
  </si>
  <si>
    <t>TOTAL</t>
  </si>
  <si>
    <t xml:space="preserve">Project Executive </t>
  </si>
  <si>
    <t>N&amp;A</t>
  </si>
  <si>
    <t xml:space="preserve">Senior Project Manager </t>
  </si>
  <si>
    <t xml:space="preserve">Project Manager </t>
  </si>
  <si>
    <t xml:space="preserve">Project Engineer </t>
  </si>
  <si>
    <t>FIELD</t>
  </si>
  <si>
    <t>Senior Superintendent</t>
  </si>
  <si>
    <t>Superintendent</t>
  </si>
  <si>
    <t>Assistant Superintendent</t>
  </si>
  <si>
    <t>Laborer</t>
  </si>
  <si>
    <t>SUPPORT</t>
  </si>
  <si>
    <t xml:space="preserve">Preconstruction Manager </t>
  </si>
  <si>
    <t xml:space="preserve">Project Administrative Assistant </t>
  </si>
  <si>
    <t xml:space="preserve">Project Accounting </t>
  </si>
  <si>
    <t>TOTAL STAFFING</t>
  </si>
  <si>
    <t>TOTAL HOURS / MANPOWER  COSTS</t>
  </si>
  <si>
    <t>TOTAL w/ benefits</t>
  </si>
  <si>
    <t>GENERAL CONDITIONS &amp; REIMBURSABLES</t>
  </si>
  <si>
    <t>EXPENSES</t>
  </si>
  <si>
    <t>Safety Director</t>
  </si>
  <si>
    <t>LS</t>
  </si>
  <si>
    <t>$400 per Audit</t>
  </si>
  <si>
    <t>Site cleaning</t>
  </si>
  <si>
    <t>months</t>
  </si>
  <si>
    <t>Printer &amp; Network</t>
  </si>
  <si>
    <t>Computers</t>
  </si>
  <si>
    <t>Copying &amp; Reproduction</t>
  </si>
  <si>
    <t>Dumpsters</t>
  </si>
  <si>
    <t>Estimating Services</t>
  </si>
  <si>
    <t>Final Cleaning</t>
  </si>
  <si>
    <t>Miscellaneous General Expense</t>
  </si>
  <si>
    <t>Office Equipment &amp; Supplies</t>
  </si>
  <si>
    <t>Project Signage (General Contractor)</t>
  </si>
  <si>
    <t>Safety &amp; Protection - Labor</t>
  </si>
  <si>
    <t>Safety &amp; Protection - Material</t>
  </si>
  <si>
    <t>Site Fencing (In Excavation)</t>
  </si>
  <si>
    <t>Erosion Control (In Excavating)</t>
  </si>
  <si>
    <t>Surveying</t>
  </si>
  <si>
    <t>Street Cleaning/Snow Plowing</t>
  </si>
  <si>
    <t>Temp Fire Extinguishers</t>
  </si>
  <si>
    <t>Temporary Office Trailer</t>
  </si>
  <si>
    <t>Temporary Toilets</t>
  </si>
  <si>
    <t>Temporary Heat - Equipment</t>
  </si>
  <si>
    <t xml:space="preserve">   </t>
  </si>
  <si>
    <t>Temporary Heat - Propane/Gas</t>
  </si>
  <si>
    <t>Temporary Heat - Materials</t>
  </si>
  <si>
    <t>Temp Board Up</t>
  </si>
  <si>
    <t>Temporary Partitions - Materials</t>
  </si>
  <si>
    <t>Temporary Electrical for Utilities</t>
  </si>
  <si>
    <t>Testing and Inspection</t>
  </si>
  <si>
    <t>Graffiti Removal</t>
  </si>
  <si>
    <t>Fixed Cost</t>
  </si>
  <si>
    <t xml:space="preserve">Security Cameras </t>
  </si>
  <si>
    <t xml:space="preserve">Winter Conditions </t>
  </si>
  <si>
    <t>In Trades</t>
  </si>
  <si>
    <t>Temp Power and Lighting (M&amp;L)</t>
  </si>
  <si>
    <t>Flagger</t>
  </si>
  <si>
    <t>Initial Fall Protection</t>
  </si>
  <si>
    <t>Permits/Fees</t>
  </si>
  <si>
    <t>Owner</t>
  </si>
  <si>
    <t>Lane closures (Permit costs)</t>
  </si>
  <si>
    <t>TOTAL EXPENSES</t>
  </si>
  <si>
    <t>TOTAL GENERAL CONDITIONS</t>
  </si>
  <si>
    <t>MAKE THIS 7% of subtotal</t>
  </si>
  <si>
    <t>DIV</t>
  </si>
  <si>
    <t>Value</t>
  </si>
  <si>
    <t>Trade</t>
  </si>
  <si>
    <t>Subcontractor</t>
  </si>
  <si>
    <t>Description</t>
  </si>
  <si>
    <t>Railings</t>
  </si>
  <si>
    <t>KN Edwards</t>
  </si>
  <si>
    <t>picket railing</t>
  </si>
  <si>
    <t>Quantity</t>
  </si>
  <si>
    <t>Unit Pricing</t>
  </si>
  <si>
    <t>Nicholas Estimate</t>
  </si>
  <si>
    <t>*=  Use</t>
  </si>
  <si>
    <t>Survey</t>
  </si>
  <si>
    <t>Inspections: Do we need this ?</t>
  </si>
  <si>
    <t>Testing</t>
  </si>
  <si>
    <t xml:space="preserve">Surveying </t>
  </si>
  <si>
    <t xml:space="preserve">Final Cleaning </t>
  </si>
  <si>
    <t>Cleaning</t>
  </si>
  <si>
    <t xml:space="preserve">Cleaning </t>
  </si>
  <si>
    <t>Peak Cleaners</t>
  </si>
  <si>
    <t>On Point</t>
  </si>
  <si>
    <t>Britlena Cleaning Services</t>
  </si>
  <si>
    <t>Rosies</t>
  </si>
  <si>
    <t>Strategic Engineering</t>
  </si>
  <si>
    <t>Proline Cleaners</t>
  </si>
  <si>
    <t>Kirocz Cleaning Services</t>
  </si>
  <si>
    <t>Intertek</t>
  </si>
  <si>
    <t>Deatrick Engineering</t>
  </si>
  <si>
    <t>Team UES</t>
  </si>
  <si>
    <t>Greta Cleaning Services</t>
  </si>
  <si>
    <t>Ferguson Land Surveyors</t>
  </si>
  <si>
    <t>AMAH</t>
  </si>
  <si>
    <t>Terracon</t>
  </si>
  <si>
    <t>Avi &amp; Park Solutions</t>
  </si>
  <si>
    <t xml:space="preserve">Florida Coast </t>
  </si>
  <si>
    <t>American Layout &amp; Land Surveying</t>
  </si>
  <si>
    <t>Pacifica</t>
  </si>
  <si>
    <t>Polished Perfection Cleaning</t>
  </si>
  <si>
    <t>BrightSite Cleaning</t>
  </si>
  <si>
    <t>Final Touch</t>
  </si>
  <si>
    <t>Contact:</t>
  </si>
  <si>
    <t>Aliya Jay: Dor of Ops</t>
  </si>
  <si>
    <t>Sashy Fabrelle</t>
  </si>
  <si>
    <t>Missalena Khan</t>
  </si>
  <si>
    <t>Irina Kotsyuba</t>
  </si>
  <si>
    <t>Francine Gomes</t>
  </si>
  <si>
    <t>Hope Martinez</t>
  </si>
  <si>
    <t>Kasey Bussey</t>
  </si>
  <si>
    <t>Timothy Storck</t>
  </si>
  <si>
    <t>Estimating</t>
  </si>
  <si>
    <t>Erika Moreno</t>
  </si>
  <si>
    <t>Kiara J Torres Lopez</t>
  </si>
  <si>
    <t>Brian Meikle</t>
  </si>
  <si>
    <t>Pierre Jeune</t>
  </si>
  <si>
    <t>Jenny Tovar</t>
  </si>
  <si>
    <t>Scott Acker</t>
  </si>
  <si>
    <t>Martin Verbus</t>
  </si>
  <si>
    <t>Phone:</t>
  </si>
  <si>
    <t>843-252-0605</t>
  </si>
  <si>
    <t>407-989-8178</t>
  </si>
  <si>
    <t>407-595-9121 cell</t>
  </si>
  <si>
    <t>239-744-9682</t>
  </si>
  <si>
    <t>561-545-3260</t>
  </si>
  <si>
    <t>931-414-5488</t>
  </si>
  <si>
    <t>813-658-8753</t>
  </si>
  <si>
    <t>727-240-6205</t>
  </si>
  <si>
    <t>813-399-6628</t>
  </si>
  <si>
    <t>407-851-9776</t>
  </si>
  <si>
    <t>407-536-9213</t>
  </si>
  <si>
    <t>813-860-2076</t>
  </si>
  <si>
    <t>941-210-1819</t>
  </si>
  <si>
    <t>727-230-9606</t>
  </si>
  <si>
    <t>561-419-8460</t>
  </si>
  <si>
    <t>Email:</t>
  </si>
  <si>
    <t>aliya@peakcleanersnc.com</t>
  </si>
  <si>
    <t>marketing@on-pointsurveying.com</t>
  </si>
  <si>
    <t>missalenakhan@yahoo.com</t>
  </si>
  <si>
    <t>irina@flconstructioncleanup.com</t>
  </si>
  <si>
    <t>rosiescleaning21@gmail.com</t>
  </si>
  <si>
    <t>hope@peakcleanersnc.com</t>
  </si>
  <si>
    <t>kbussey@strategiceng.com</t>
  </si>
  <si>
    <t>contact@prolinecleans.com</t>
  </si>
  <si>
    <t>kiroczcleaningservices@gmail.com</t>
  </si>
  <si>
    <t>erika.moreno@intertek.com</t>
  </si>
  <si>
    <t>deal1@bellsouth.net</t>
  </si>
  <si>
    <t>bmeikle@teamues.com</t>
  </si>
  <si>
    <t>pjeune@pacscon.com</t>
  </si>
  <si>
    <t>gcsoffice@gretacleaningservices.com</t>
  </si>
  <si>
    <t>scott@flsurveyors.com</t>
  </si>
  <si>
    <t>mverbus@pacificaes.com</t>
  </si>
  <si>
    <t>Base Bid:</t>
  </si>
  <si>
    <t>Accepted Alternates:</t>
  </si>
  <si>
    <t>1= Use</t>
  </si>
  <si>
    <t>Total:</t>
  </si>
  <si>
    <t>*</t>
  </si>
  <si>
    <t>02 00 00 Existing Conditions</t>
  </si>
  <si>
    <t>02 03 00 Conservation Treatment for Existing Period Conditions</t>
  </si>
  <si>
    <t>02 05 00 Common Work Results for Existing Conditions</t>
  </si>
  <si>
    <t>02 06 00 Schedules for Existing Conditions</t>
  </si>
  <si>
    <t>02 06 30 Schedules for Subsurface Investigations</t>
  </si>
  <si>
    <t>02 06 30.13 Boring or Test Pit Log Schedule</t>
  </si>
  <si>
    <t>02 06 50 Schedules for Site Remediation</t>
  </si>
  <si>
    <t>02 06 65 Schedules for Underground Storage Tank Removal</t>
  </si>
  <si>
    <t>02 06 80 Schedules for Facility Remediation</t>
  </si>
  <si>
    <t>02 06 86 Schedules for Hazardous Waste Drum Handling</t>
  </si>
  <si>
    <t>02 21 00 Surveys</t>
  </si>
  <si>
    <t>02 21 13 Construction Security Cameras</t>
  </si>
  <si>
    <t>02 21 13.13 Boundary and Survey Markers</t>
  </si>
  <si>
    <t>02 22 00 Existing Conditions Assessment</t>
  </si>
  <si>
    <t>02 22 13 Movement and Vibration Assessment</t>
  </si>
  <si>
    <t>02 22 16 Acoustic Assessment</t>
  </si>
  <si>
    <t>02 22 19 Traffic Assessment</t>
  </si>
  <si>
    <t>02 24 13.13 Air Assessment</t>
  </si>
  <si>
    <t>02 24 13.43 Water Assessment</t>
  </si>
  <si>
    <t>02 24 13.73 Land Assessment</t>
  </si>
  <si>
    <t>02 24 23 Chemical Sampling and Analysis of Soils</t>
  </si>
  <si>
    <t>02 25 00 Existing Material Assessment</t>
  </si>
  <si>
    <t>02 26 00 Hazardous Material Assessment</t>
  </si>
  <si>
    <t>02 26 23 Asbestos Assessment</t>
  </si>
  <si>
    <t>02 26 26 Lead Assessment</t>
  </si>
  <si>
    <t>02 26 33.13 Final Cleaning</t>
  </si>
  <si>
    <t>02 26 36 Hazardous Waste Drum Assessment</t>
  </si>
  <si>
    <t>02 30 00 Subsurface Investigation</t>
  </si>
  <si>
    <t>02 32 13 Subsurface Drilling and Sampling</t>
  </si>
  <si>
    <t>02 32 16 Material Testing &amp; Threshold Inspections</t>
  </si>
  <si>
    <t>02 32 19 Exploratory Excavations</t>
  </si>
  <si>
    <t>RFI Responses</t>
  </si>
  <si>
    <t>*differing proposals in BC in different</t>
  </si>
  <si>
    <t>Insurance</t>
  </si>
  <si>
    <t>Cleaning sections</t>
  </si>
  <si>
    <t>Taxes</t>
  </si>
  <si>
    <t>Bond</t>
  </si>
  <si>
    <t>Scope:</t>
  </si>
  <si>
    <t>See GC/GR for pricing</t>
  </si>
  <si>
    <t>MBE</t>
  </si>
  <si>
    <t>Project Control: $2,050</t>
  </si>
  <si>
    <t>Breakout:</t>
  </si>
  <si>
    <t>Breakout</t>
  </si>
  <si>
    <t>Prj Set Up: $500</t>
  </si>
  <si>
    <t>Scope Includes:</t>
  </si>
  <si>
    <t>WBE</t>
  </si>
  <si>
    <t>Construction Layout: $16,400</t>
  </si>
  <si>
    <t>1 rough clean, 1 final clean, 2 puff/</t>
  </si>
  <si>
    <t>2 rough cleanings: $39,600</t>
  </si>
  <si>
    <t>Rough Cleaning (2)</t>
  </si>
  <si>
    <t>Int &amp; Ext Windows</t>
  </si>
  <si>
    <t>125 inspections ($280ea) $35,000</t>
  </si>
  <si>
    <t>Rough Clean:</t>
  </si>
  <si>
    <t>Earthwork Sampling &amp; Testing</t>
  </si>
  <si>
    <t>Std Modified Proctor</t>
  </si>
  <si>
    <t>Field testing materials $12,638</t>
  </si>
  <si>
    <t>Includes:</t>
  </si>
  <si>
    <t>Residency</t>
  </si>
  <si>
    <t>As-Built Survey: $4,900</t>
  </si>
  <si>
    <t>buff clean of:</t>
  </si>
  <si>
    <t>Above includes 2 final and 1 punch clean</t>
  </si>
  <si>
    <t>Final Clean (2) &amp; punch cleaning</t>
  </si>
  <si>
    <t>46,512 Sq Ft</t>
  </si>
  <si>
    <t>40hrs admin: $2,600</t>
  </si>
  <si>
    <t>windows, doors, frames, tracks (inside</t>
  </si>
  <si>
    <t>Concrete &amp; Masonry</t>
  </si>
  <si>
    <t>Organic Content</t>
  </si>
  <si>
    <t>Lab testing $5,350</t>
  </si>
  <si>
    <t>99 units: $44,611</t>
  </si>
  <si>
    <t>Construction layout land: $15,825</t>
  </si>
  <si>
    <t>Material:</t>
  </si>
  <si>
    <t>Total: $23,350</t>
  </si>
  <si>
    <t>Exterior &amp; Interior windows, hallways,</t>
  </si>
  <si>
    <t>Boom lift rental: $2,100</t>
  </si>
  <si>
    <t>Subtotal cleaning $39,600</t>
  </si>
  <si>
    <t>COC Submittals: $500</t>
  </si>
  <si>
    <t xml:space="preserve">only), sinks, tubs, showers, toilets, </t>
  </si>
  <si>
    <t>Pavement Observation</t>
  </si>
  <si>
    <t>Soils Particle Analysis</t>
  </si>
  <si>
    <t>Admin: $3,250</t>
  </si>
  <si>
    <t>Comon areas</t>
  </si>
  <si>
    <t>As Builts: $12,150</t>
  </si>
  <si>
    <t>Proctor Test</t>
  </si>
  <si>
    <t>Schedule Duration</t>
  </si>
  <si>
    <t>stairs, office, bathrooms, elevators</t>
  </si>
  <si>
    <t>Exterior windows: $1,300</t>
  </si>
  <si>
    <t>Boom lift rental $2,100</t>
  </si>
  <si>
    <t>Partical COC submittals: $250</t>
  </si>
  <si>
    <t>Sitework &amp; Building: $6,618</t>
  </si>
  <si>
    <t>Limerock Bearing Ratio</t>
  </si>
  <si>
    <t>Total: $21,238</t>
  </si>
  <si>
    <t>Garages</t>
  </si>
  <si>
    <t>Construction Layout Buildings: $4,275</t>
  </si>
  <si>
    <t>Limerock</t>
  </si>
  <si>
    <t>Mobilizations</t>
  </si>
  <si>
    <t>General: $49,220</t>
  </si>
  <si>
    <t>Power Wash: $4,900</t>
  </si>
  <si>
    <t>Does not include exterior window cleaning</t>
  </si>
  <si>
    <t>Subtotal: $38,850</t>
  </si>
  <si>
    <t>Building Testing: $23,011</t>
  </si>
  <si>
    <t>Field Compaction Testing</t>
  </si>
  <si>
    <t>Windows Inc Exterior</t>
  </si>
  <si>
    <t>Foundation Tie-In Survey: $2,650</t>
  </si>
  <si>
    <t>In-place nuclear density</t>
  </si>
  <si>
    <t>Union</t>
  </si>
  <si>
    <t>Pressure Wash: $2,000</t>
  </si>
  <si>
    <t>66,365 SF 99 units</t>
  </si>
  <si>
    <t>No pressure washing</t>
  </si>
  <si>
    <t>Windows inside &amp; out</t>
  </si>
  <si>
    <t>Threshold: $26,120</t>
  </si>
  <si>
    <t>Concrete field and lab compressive strength</t>
  </si>
  <si>
    <t>Elevator: $1,875</t>
  </si>
  <si>
    <t>Compressive strength</t>
  </si>
  <si>
    <t>VE</t>
  </si>
  <si>
    <t>Ext Windows $2,500</t>
  </si>
  <si>
    <t>TOTAL: $47,900</t>
  </si>
  <si>
    <t>Total $41,700</t>
  </si>
  <si>
    <t>Tough up cleaning</t>
  </si>
  <si>
    <t>total: $55,749</t>
  </si>
  <si>
    <t>Asphalt testing</t>
  </si>
  <si>
    <t>FEMA Elevation Cert: $2,450</t>
  </si>
  <si>
    <t>Concrete &amp; grout samples</t>
  </si>
  <si>
    <t>Exclusions:</t>
  </si>
  <si>
    <t>High reach rental: $3,000</t>
  </si>
  <si>
    <t>Total: $90,981</t>
  </si>
  <si>
    <t>Final Survey: $8,125</t>
  </si>
  <si>
    <t>27 hrs Project Eng.</t>
  </si>
  <si>
    <t>15 weeks travel from Orlando: $2,300</t>
  </si>
  <si>
    <t xml:space="preserve">Excludes power washing and amenity </t>
  </si>
  <si>
    <t>Admin</t>
  </si>
  <si>
    <t>Mark-up $11,804</t>
  </si>
  <si>
    <t xml:space="preserve">areas. </t>
  </si>
  <si>
    <t>subtotal: $18,520</t>
  </si>
  <si>
    <t>TOTAL $70,824</t>
  </si>
  <si>
    <t>Threshold Inspection</t>
  </si>
  <si>
    <t>Common area clean once</t>
  </si>
  <si>
    <t>Representative</t>
  </si>
  <si>
    <t>Office space 1 rough &amp; final clean only</t>
  </si>
  <si>
    <t>PE 14 hrs</t>
  </si>
  <si>
    <t>subtotal: $9,595</t>
  </si>
  <si>
    <t>Demo</t>
  </si>
  <si>
    <t xml:space="preserve">Demo    </t>
  </si>
  <si>
    <t>Demolition</t>
  </si>
  <si>
    <t xml:space="preserve">Demolition </t>
  </si>
  <si>
    <t>Structural Demo</t>
  </si>
  <si>
    <t>Kimmins Contracting Corp</t>
  </si>
  <si>
    <t>EMG Floor Removal</t>
  </si>
  <si>
    <t>Dynamite Demo</t>
  </si>
  <si>
    <t>Milburn</t>
  </si>
  <si>
    <t>Handyman Specialists</t>
  </si>
  <si>
    <t>DHC Construction</t>
  </si>
  <si>
    <t>PAW Materials</t>
  </si>
  <si>
    <t>JVS</t>
  </si>
  <si>
    <t>D.H. Griffin Wrecking</t>
  </si>
  <si>
    <t>Paw Materials</t>
  </si>
  <si>
    <t>ADS</t>
  </si>
  <si>
    <t>Chuck Gray</t>
  </si>
  <si>
    <t>Manny</t>
  </si>
  <si>
    <t>Dave Geertz</t>
  </si>
  <si>
    <t>Emanuel Collado: owner</t>
  </si>
  <si>
    <t>Brock Haymaker</t>
  </si>
  <si>
    <t>David Orr</t>
  </si>
  <si>
    <t>Dyland Lisowski</t>
  </si>
  <si>
    <t>813-569-8703</t>
  </si>
  <si>
    <t>727-237-5990</t>
  </si>
  <si>
    <t>727-466-0000</t>
  </si>
  <si>
    <t>312-350-4034</t>
  </si>
  <si>
    <t>347-753-5127</t>
  </si>
  <si>
    <t>727-238-5337</t>
  </si>
  <si>
    <t>813-695-2525</t>
  </si>
  <si>
    <t>cgray@kimmins.com</t>
  </si>
  <si>
    <t>manny@emgfloorremoval.com</t>
  </si>
  <si>
    <t>info@dynademo.com</t>
  </si>
  <si>
    <t>daveg@milburn.com</t>
  </si>
  <si>
    <t>emanuelcollado1@gmail.com</t>
  </si>
  <si>
    <t>brockh@pawdemo.com</t>
  </si>
  <si>
    <t>dorr@jvscontracting.com</t>
  </si>
  <si>
    <t>02 41 00 Demolition</t>
  </si>
  <si>
    <t>02 41 13 Selective Site Demolition</t>
  </si>
  <si>
    <t>02 41 13.13 Paving Removal</t>
  </si>
  <si>
    <t>02 41 13.23 Utility Line Removal</t>
  </si>
  <si>
    <t>02 41 13.33 Shoring Allowance</t>
  </si>
  <si>
    <t>02 41 16 Structure Demolition</t>
  </si>
  <si>
    <t>02 41 16.13 Building Demolition</t>
  </si>
  <si>
    <t>02 41 16.23 Tower Demolition</t>
  </si>
  <si>
    <t>02 41 16.43 Dam Demolition</t>
  </si>
  <si>
    <t>02 41 19 Selective Demolition</t>
  </si>
  <si>
    <t>02 41 19.13 Selective Building Demolition</t>
  </si>
  <si>
    <t>02 41 19.16 Selective Interior Demolition</t>
  </si>
  <si>
    <t>02 42 13 Deconstruction of Structures</t>
  </si>
  <si>
    <t>02 42 19 Recycling of Construction Materials</t>
  </si>
  <si>
    <t>02 42 19.15 Concrete Recycling</t>
  </si>
  <si>
    <t>02 42 19.17 Masonry Recycling</t>
  </si>
  <si>
    <t>02 42 19 Shoring</t>
  </si>
  <si>
    <t>02 42 19.23 Wood Recycling</t>
  </si>
  <si>
    <t>02 42 19.25 Plastic Recycling</t>
  </si>
  <si>
    <t>02 42 19.29 Solid Surface Recycling</t>
  </si>
  <si>
    <t>02 42 19.31 Insulation Recycling</t>
  </si>
  <si>
    <t>02 42 19.35 Roofing Recycling</t>
  </si>
  <si>
    <t>02 42 19.39 Window Recycling</t>
  </si>
  <si>
    <t>02 42 19.41 Glass Recycling</t>
  </si>
  <si>
    <t>02 42 19.43 Gypsum Board Recycling</t>
  </si>
  <si>
    <t>02 42 19.45 Ceiling Tile Recycling</t>
  </si>
  <si>
    <t>02 42 19.47 Flooring Recycling</t>
  </si>
  <si>
    <t>02 42 19.55 Appliance Recycling</t>
  </si>
  <si>
    <t>02 42 19.57 Mattress Recycling</t>
  </si>
  <si>
    <t>02 42 19.81 Plumbing Fixture Recycling</t>
  </si>
  <si>
    <t>02 42 19.83 HVAC Recycling</t>
  </si>
  <si>
    <t>02 42 19.89 Electrical Recycling</t>
  </si>
  <si>
    <t>02 42 21 Salvage of Construction Materials</t>
  </si>
  <si>
    <t>02 42 21.11 Deconstruction Contracting</t>
  </si>
  <si>
    <t>02 42 21.15 Concrete Salvage</t>
  </si>
  <si>
    <t>02 42 21.17 Masonry Salvage</t>
  </si>
  <si>
    <t>02 42 21.19 Metal Salvage</t>
  </si>
  <si>
    <t>02 42 21.23 Wood Salvage</t>
  </si>
  <si>
    <t>02 42 21.29 Solid Surface Salvage</t>
  </si>
  <si>
    <t>02 42 21.35 Roofing Salvage</t>
  </si>
  <si>
    <t>02 42 21.37 Door Salvage</t>
  </si>
  <si>
    <t>02 42 21.39 Window Salvage</t>
  </si>
  <si>
    <t>02 42 21.41 Glass Salvage</t>
  </si>
  <si>
    <t>02 42 21.45 Ceiling Tile Salvage</t>
  </si>
  <si>
    <t>02 42 21.47 Flooring Salvage</t>
  </si>
  <si>
    <t>02 42 21.53 Electronics Salvage</t>
  </si>
  <si>
    <t>02 42 21.55 Appliance Salvage</t>
  </si>
  <si>
    <t>02 42 21.57 Restaurant Equipment Salvage</t>
  </si>
  <si>
    <t>02 42 21.59 Toilet Room Finishings Salvage</t>
  </si>
  <si>
    <t>02 42 21.61 Office Finishings Salvage</t>
  </si>
  <si>
    <t>02 42 21.67 Residential Finishings Salvage</t>
  </si>
  <si>
    <t>02 42 21.81 Plumbing Fixture Salvage</t>
  </si>
  <si>
    <t>02 42 21.83 HVAC Salvage</t>
  </si>
  <si>
    <t>02 42 21.89 Electrical Salvage</t>
  </si>
  <si>
    <t>02 43 00 Structure Moving</t>
  </si>
  <si>
    <t>02 43 13 Structure Relocation</t>
  </si>
  <si>
    <t>02 43 13.13 Building Relocation</t>
  </si>
  <si>
    <t>02 43 16 Structure Raising</t>
  </si>
  <si>
    <t>02 43 16.13 Building Raising</t>
  </si>
  <si>
    <t>02 50 00 Site Remediation</t>
  </si>
  <si>
    <t>02 51 29 Surface Cleaning Decontamination</t>
  </si>
  <si>
    <t>02 51 29.13 High-Pressure Water Cleaning Decontamination</t>
  </si>
  <si>
    <t>02 51 29.16 Vacuum Sweeping Cleaning Decontamination</t>
  </si>
  <si>
    <t>02 51 33 Surface Removal Decontamination</t>
  </si>
  <si>
    <t>02 51 33.13 Surface Removal Decontamination by Grinding</t>
  </si>
  <si>
    <t>02 51 33.16 Surface Removal Decontamination by Sand Blasting</t>
  </si>
  <si>
    <t>02 51 33.19 Surface Removal Decontamination by Ultrasound</t>
  </si>
  <si>
    <t>02 52 00 Chemical Decontamination</t>
  </si>
  <si>
    <t>02 56 00 Site Containment</t>
  </si>
  <si>
    <t>02 56 13 Waste Containment</t>
  </si>
  <si>
    <t>02 57 00 Sinkhole Remediation</t>
  </si>
  <si>
    <t>02 58 00 Snow Control</t>
  </si>
  <si>
    <t>02 58 13 Snow Fencing</t>
  </si>
  <si>
    <t>02 60 00 Contaminated Site Material Removal</t>
  </si>
  <si>
    <t>02 61 00 Removal and Disposal of Contaminated Soils</t>
  </si>
  <si>
    <t>02 61 13 Excavation and Handling of Contaminated Material</t>
  </si>
  <si>
    <t>02 62 00 Hazardous Waste Recovery Processes</t>
  </si>
  <si>
    <t>02 65 00 Underground Storage Tank Removal</t>
  </si>
  <si>
    <t>02 81 00 Transportation and Disposal of Hazardous Materials</t>
  </si>
  <si>
    <t>Project Documents</t>
  </si>
  <si>
    <t>Lump sum propsal on B.C.</t>
  </si>
  <si>
    <t>NESHAP (10 day notification)</t>
  </si>
  <si>
    <t>2 demo permits, 2 demo notifications</t>
  </si>
  <si>
    <t>Remove structure &amp; fence</t>
  </si>
  <si>
    <t>Demo one story 4451 SF bldg</t>
  </si>
  <si>
    <t>Cut &amp; cap water &amp; sewer</t>
  </si>
  <si>
    <t>ZERO details</t>
  </si>
  <si>
    <t>Total Demo $35,966</t>
  </si>
  <si>
    <t>Cut &amp; wrap sewer</t>
  </si>
  <si>
    <t>Shoring is needed for demolition</t>
  </si>
  <si>
    <t>Add Alt: Tree Removal ($11,016)</t>
  </si>
  <si>
    <t>Freon purge</t>
  </si>
  <si>
    <t>Remove window, doors, frame, fire escape</t>
  </si>
  <si>
    <t>Remove concrete as shown</t>
  </si>
  <si>
    <t>Hydrant meter for dust supression</t>
  </si>
  <si>
    <t>Selective Demo $74,870</t>
  </si>
  <si>
    <t>Install &amp; maintain silt fence</t>
  </si>
  <si>
    <t>1 interior demo and disposal of two story</t>
  </si>
  <si>
    <t xml:space="preserve">stairs, metal rails, awning, windows, </t>
  </si>
  <si>
    <t>Remove 15 palm trees</t>
  </si>
  <si>
    <t>Remove freon from HVAC</t>
  </si>
  <si>
    <t>Abatement$42,750</t>
  </si>
  <si>
    <t>A/C evac</t>
  </si>
  <si>
    <t xml:space="preserve">building. </t>
  </si>
  <si>
    <t>wiring, frywall, interior walls, floors.</t>
  </si>
  <si>
    <t>Removed 9x7 shed</t>
  </si>
  <si>
    <t>Demo 1 story building</t>
  </si>
  <si>
    <t>Removal of bulbs &amp; ballasts</t>
  </si>
  <si>
    <t>Demo &amp; disposal of 1ea one story bldg.</t>
  </si>
  <si>
    <t>Remove 8'8"x36' extent roof</t>
  </si>
  <si>
    <t>Excludes Oak Trees</t>
  </si>
  <si>
    <t>Excavate &amp; remove slab foundations</t>
  </si>
  <si>
    <t>Remo &amp; removal of C&amp;D</t>
  </si>
  <si>
    <t>Silt Fence</t>
  </si>
  <si>
    <t>Cut masonry wall</t>
  </si>
  <si>
    <t>Haul &amp; disposal of all bldg materials</t>
  </si>
  <si>
    <t>Demo &amp; remove all concrete slabs,</t>
  </si>
  <si>
    <t>Utility cuts</t>
  </si>
  <si>
    <t>remove balcony metal roof, downspout,</t>
  </si>
  <si>
    <t>1ea mobilization</t>
  </si>
  <si>
    <t>footers, &amp; CMU</t>
  </si>
  <si>
    <t>Rough grade after demo</t>
  </si>
  <si>
    <t xml:space="preserve">and parapet. </t>
  </si>
  <si>
    <t xml:space="preserve">Rough grade site </t>
  </si>
  <si>
    <t>Demo &amp; recycle of all metals</t>
  </si>
  <si>
    <t>See Abatement ofr asbestos survey</t>
  </si>
  <si>
    <t>Asbestors survey: $1,800</t>
  </si>
  <si>
    <t>Rough grade disturbed areas</t>
  </si>
  <si>
    <t>Do We Need Shoring???</t>
  </si>
  <si>
    <t>Seed &amp; hay disturbed areas</t>
  </si>
  <si>
    <t>D.H. Griffin Shoring Budget $400,000</t>
  </si>
  <si>
    <t>NOTE: Does NOT include selective demo</t>
  </si>
  <si>
    <t>of historic building on sheets A,01-A.04</t>
  </si>
  <si>
    <t>Abatement</t>
  </si>
  <si>
    <t>Termite Prevention</t>
  </si>
  <si>
    <t>Asbestos Abatement</t>
  </si>
  <si>
    <t>EE&amp;G</t>
  </si>
  <si>
    <t>N-terprise Consulting</t>
  </si>
  <si>
    <t>Sub 4</t>
  </si>
  <si>
    <t>Sub 5</t>
  </si>
  <si>
    <t>Sub 6</t>
  </si>
  <si>
    <t>Sub 7</t>
  </si>
  <si>
    <t>Sub 8</t>
  </si>
  <si>
    <t>Nacole Caputo</t>
  </si>
  <si>
    <t>Samerah Sultan</t>
  </si>
  <si>
    <t>813-220-3927</t>
  </si>
  <si>
    <t>nacole@n-terpriseconsulting.com</t>
  </si>
  <si>
    <t>samerah@mydiligent.com</t>
  </si>
  <si>
    <t>02 82 00 Asbestos Remediation</t>
  </si>
  <si>
    <t>02 82 13 Asbestos Abatement</t>
  </si>
  <si>
    <t>02 82 13.19 Asbestos Floor Tile and Mastic Abatement</t>
  </si>
  <si>
    <t>02 82 13.33 Asbestos Abatement for Utilities</t>
  </si>
  <si>
    <t>02 82 16 Engineering Control of Asbestos Containing Materials</t>
  </si>
  <si>
    <t>02 82 33 Asbestos Survey</t>
  </si>
  <si>
    <t>02 83 00 Termite Prevention</t>
  </si>
  <si>
    <t>02 83 13 Lead Hazard Control Activities</t>
  </si>
  <si>
    <t>02 83 19 Lead-Based Paint Remediation</t>
  </si>
  <si>
    <t>02 83 19.13 Lead-Based Paint Abatement</t>
  </si>
  <si>
    <t>02 83 33.13 Lead-Based Paint Removal and Disposal</t>
  </si>
  <si>
    <t>02 87 13 Mold Remediation</t>
  </si>
  <si>
    <t>02 87 13.16 Mold Remediation Preparation and Containment</t>
  </si>
  <si>
    <t>02 87 13.19 Mold Remediation Clearance Air Sampling</t>
  </si>
  <si>
    <t>Proposal includes:</t>
  </si>
  <si>
    <t>21 cents per SF plus $399 trip charge</t>
  </si>
  <si>
    <t>Lead Paint Survey</t>
  </si>
  <si>
    <t>Mold &amp; Mositure</t>
  </si>
  <si>
    <t>Misc Hazards</t>
  </si>
  <si>
    <t>Reporting</t>
  </si>
  <si>
    <t>Asbestos</t>
  </si>
  <si>
    <t>Parcel 1: 8,900 SF</t>
  </si>
  <si>
    <t>Removal of asbestos</t>
  </si>
  <si>
    <t>Parcel 2: 5,493 SF</t>
  </si>
  <si>
    <t>Concrete</t>
  </si>
  <si>
    <t>Gypcrete</t>
  </si>
  <si>
    <t>Concrete Topping</t>
  </si>
  <si>
    <t>Structural Concrete</t>
  </si>
  <si>
    <t>Galo</t>
  </si>
  <si>
    <t>Allen Masonry</t>
  </si>
  <si>
    <t>Ervin Bishop</t>
  </si>
  <si>
    <t>Liberty Concrete</t>
  </si>
  <si>
    <t>Restore-FL</t>
  </si>
  <si>
    <t>Specialty Concrete</t>
  </si>
  <si>
    <t>Gypsum Express</t>
  </si>
  <si>
    <t>Gyp-tech</t>
  </si>
  <si>
    <t>Cemplex</t>
  </si>
  <si>
    <t>Magnum</t>
  </si>
  <si>
    <t>Baker Construciton</t>
  </si>
  <si>
    <t>Matcon</t>
  </si>
  <si>
    <t>Darling Garcia</t>
  </si>
  <si>
    <t>Jack Anderson</t>
  </si>
  <si>
    <t>Jerry Johnson: Owner</t>
  </si>
  <si>
    <t>Todd Andrew</t>
  </si>
  <si>
    <t>Cole Hord</t>
  </si>
  <si>
    <t>Ariel Ramos</t>
  </si>
  <si>
    <t>Mary Carbo</t>
  </si>
  <si>
    <t>813-409-0066</t>
  </si>
  <si>
    <t>813-996-6560</t>
  </si>
  <si>
    <t>407-864-2325</t>
  </si>
  <si>
    <t>561-679-0321</t>
  </si>
  <si>
    <t>325-650-7054</t>
  </si>
  <si>
    <t>407-878-4243</t>
  </si>
  <si>
    <t>772-223-9380</t>
  </si>
  <si>
    <t>estimate@galocorp.com</t>
  </si>
  <si>
    <t>janderson@ervinbishop.com</t>
  </si>
  <si>
    <t>jjohnson@libertycfc.com</t>
  </si>
  <si>
    <t>todd@restore-fl.com</t>
  </si>
  <si>
    <t>cole@sccot.net</t>
  </si>
  <si>
    <t>ariel@gypsumexpressservices.com</t>
  </si>
  <si>
    <t>gyptechfl@gmail.com</t>
  </si>
  <si>
    <t xml:space="preserve">submitted Jan 9th </t>
  </si>
  <si>
    <t>03 00 00 Concrete</t>
  </si>
  <si>
    <t>03 01 30.51 Cleaning of Cast-in-Place Concrete</t>
  </si>
  <si>
    <t>03 01 30.61 Resurfacing of Cast-in-Place Concrete</t>
  </si>
  <si>
    <t>03 01 30.71 Rehabilitation of Cast-in-Place Concrete</t>
  </si>
  <si>
    <t>03 01 30.72 Strengthening of Cast-in-Place Concrete</t>
  </si>
  <si>
    <t>03 01 50.51 Cleaning Cast Decks and Underlayment</t>
  </si>
  <si>
    <t>03 01 50.61 Resurfacing of Cast Decks and Underlayment</t>
  </si>
  <si>
    <t>03 01 50.71 Rehabilitation of Cast Decks and Underlayment</t>
  </si>
  <si>
    <t>03 01 50.72 Strengthening of Cast Decks and Underlayment</t>
  </si>
  <si>
    <t>03 03 00 Conservation Treatment for Period Concrete</t>
  </si>
  <si>
    <t>03 03 30 Conservation Treatment for Period Cast-in-Place Concrete</t>
  </si>
  <si>
    <t>03 03 31 Conservation Treatment for Period Structural Concrete</t>
  </si>
  <si>
    <t>03 03 33 Conservation Treatment for Period Architectural Concrete</t>
  </si>
  <si>
    <t>Proposal Includes:</t>
  </si>
  <si>
    <t>03 05 05 Selective Demolition for Concrete</t>
  </si>
  <si>
    <t>2" max concrete on stair landings and</t>
  </si>
  <si>
    <t>03 10 00 Concrete Forming and Accessories</t>
  </si>
  <si>
    <t xml:space="preserve">balconies floors 2-4 on 1 building. </t>
  </si>
  <si>
    <t>03 11 00 Concrete Forming</t>
  </si>
  <si>
    <t>Fiber reinforced with pea gravel 3000psi</t>
  </si>
  <si>
    <t>03 11 13 Structural Cast-in-Place Concrete Forming</t>
  </si>
  <si>
    <t>Broomed finish</t>
  </si>
  <si>
    <t>03 11 13.13 Concrete Slip Forming</t>
  </si>
  <si>
    <t>Flashing and weather proofing included</t>
  </si>
  <si>
    <t>03 11 13.16 Concrete Shoring</t>
  </si>
  <si>
    <t>Tax included</t>
  </si>
  <si>
    <t>03 11 13.19 Falsework</t>
  </si>
  <si>
    <t>03 11 16 Architectural Cast-in Place Concrete Forming</t>
  </si>
  <si>
    <t>03 11 16.13 Concrete Form Liners</t>
  </si>
  <si>
    <t>03 11 19 Insulating Concrete Forming</t>
  </si>
  <si>
    <t>03 11 23 Permanent Stair Forming</t>
  </si>
  <si>
    <t>03 11 26 Permanent Tier Forming</t>
  </si>
  <si>
    <t>03 15 00 Concrete Accessories</t>
  </si>
  <si>
    <t>03 15 13 Waterstops</t>
  </si>
  <si>
    <t>03 15 13.13 Non-Expanding Waterstops</t>
  </si>
  <si>
    <t>03 15 13.16 Expanding Waterstops</t>
  </si>
  <si>
    <t>03 15 13.19 Combination Expanding and Injection Hose Waterstops</t>
  </si>
  <si>
    <t>03 15 13.21 Injection Hose Waterstops</t>
  </si>
  <si>
    <t>03 15 16 Concrete Construction Joints</t>
  </si>
  <si>
    <t>03 15 19 Cast-In Concrete Anchors</t>
  </si>
  <si>
    <t>03 15 21 Termite Barrier</t>
  </si>
  <si>
    <t>03 20 00 Concrete Reinforcing</t>
  </si>
  <si>
    <t>03 21 00 Reinforcement Bars</t>
  </si>
  <si>
    <t>03 21 11 Plain Steel Reinforcement Bars</t>
  </si>
  <si>
    <t>03 21 13 Galvanized Reinforcement Steel Bars</t>
  </si>
  <si>
    <t>03 21 16 Epoxy-Coated Reinforcement Steel Bars</t>
  </si>
  <si>
    <t>03 21 19 Stainless Steel Reinforcement Bars</t>
  </si>
  <si>
    <t>03 21 21 Composite Reinforcement Bars</t>
  </si>
  <si>
    <t>03 21 21.11 Glass Fiber-Reinforced Polymer Reinforcement Bars</t>
  </si>
  <si>
    <t>03 21 21.13 Organic Fiber-Reinforced Polymer Reinforcement Bars</t>
  </si>
  <si>
    <t>03 21 21.16 Carbon Fiber-Reinforced Polymer Reinforcement Bars</t>
  </si>
  <si>
    <t>03 22 00 Fabric and Grid Reinforcing</t>
  </si>
  <si>
    <t>03 22 13 Galvanized Welded Wire Fabric Reinforcing</t>
  </si>
  <si>
    <t>03 22 16 Epoxy-Coated Welded Wire Fabric Reinforcing</t>
  </si>
  <si>
    <t>03 22 19 Composite Grid Reinforcing</t>
  </si>
  <si>
    <t>03 23 00 Stressed Tendon Reinforcing</t>
  </si>
  <si>
    <t>03 24 00 Fibrous Reinforcing</t>
  </si>
  <si>
    <t>03 25 00 Composite Reinforcing</t>
  </si>
  <si>
    <t>03 25 13 Glass Fiber-Reinforced Polymer Reinforcing</t>
  </si>
  <si>
    <t>03 25 16 Organic Fiber-Reinforced Polymer Reinforcing</t>
  </si>
  <si>
    <t>03 25 19 Carbon Fiber-Reinforced Polymer Reinforcing</t>
  </si>
  <si>
    <t>03 30 00 Cast-in-Place Concrete</t>
  </si>
  <si>
    <t>03 30 53 Miscellaneous Cast-in-Place Concrete</t>
  </si>
  <si>
    <t>03 31 00 Structural Concrete</t>
  </si>
  <si>
    <t>03 31 13 Heavyweight Structural Concrete</t>
  </si>
  <si>
    <t>03 31 16 Lightweight Structural Concrete</t>
  </si>
  <si>
    <t>03 31 19 Shrinkage-Compensating Structural Concrete</t>
  </si>
  <si>
    <t>03 31 23 High-Performance Structural Concrete</t>
  </si>
  <si>
    <t>03 31 24 Ultra High-Performance Structural Concrete</t>
  </si>
  <si>
    <t>03 31 26 Self-Compacting Concrete</t>
  </si>
  <si>
    <t>03 33 00 Architectural Concrete</t>
  </si>
  <si>
    <t>03 33 13 Heavyweight Architectural Concrete</t>
  </si>
  <si>
    <t>03 33 16 Lightweight Architectural Concrete</t>
  </si>
  <si>
    <t>03 34 00 Low Density Concrete</t>
  </si>
  <si>
    <t>03 35 00 Concrete Finishing</t>
  </si>
  <si>
    <t>03 35 13 High-Tolerance Concrete Floor Finishing</t>
  </si>
  <si>
    <t>03 35 16 Heavy-Duty Concrete Floor Finishing</t>
  </si>
  <si>
    <t>03 35 19 Colored Concrete Finishing</t>
  </si>
  <si>
    <t>03 35 23 Exposed Aggregate Concrete Finishing</t>
  </si>
  <si>
    <t>03 35 26 Grooved Concrete Surface Finishing</t>
  </si>
  <si>
    <t>03 35 29 Tooled Concrete Finishing</t>
  </si>
  <si>
    <t>03 35 33 Stamped Concrete Finishing</t>
  </si>
  <si>
    <t>03 35 43 Polished Concrete Finishing</t>
  </si>
  <si>
    <t>03 35 43.13 Polished and Dyed Concrete Finishing</t>
  </si>
  <si>
    <t>03 35 43.16 Polished and Stained Concrete Finishing</t>
  </si>
  <si>
    <t>03 35 46 Concrete Topical Treatments</t>
  </si>
  <si>
    <t>03 37 00 Specialty Placed Concrete</t>
  </si>
  <si>
    <t>03 37 13 Shotcrete</t>
  </si>
  <si>
    <t>03 37 16 Pumped Concrete</t>
  </si>
  <si>
    <t>03 37 19 Pneumatically Placed Concrete</t>
  </si>
  <si>
    <t>03 37 23 Roller-Compacted Concrete</t>
  </si>
  <si>
    <t>03 37 26 Underwater Placed Concrete</t>
  </si>
  <si>
    <t>03 38 00 Post-Tensioned Concrete</t>
  </si>
  <si>
    <t>03 38 13 Post-Tensioned Concrete Preparation</t>
  </si>
  <si>
    <t>03 38 16 Unbonded Post-Tensioned Concrete</t>
  </si>
  <si>
    <t>03 38 19 Bonded Post-Tensioned Concrete</t>
  </si>
  <si>
    <t>03 39 00 Concrete Curing</t>
  </si>
  <si>
    <t>03 39 13 Water Concrete Curing</t>
  </si>
  <si>
    <t>03 39 16 Sand Concrete Curing</t>
  </si>
  <si>
    <t>03 39 23 Membrane Concrete Curing</t>
  </si>
  <si>
    <t>03 39 23.13 Chemical Compound Membrane Concrete Curing</t>
  </si>
  <si>
    <t>03 39 23.23 Sheet Membrane Concrete Curing</t>
  </si>
  <si>
    <t>03 47 00 Site-Cast Concrete</t>
  </si>
  <si>
    <t>Included in Earthwork</t>
  </si>
  <si>
    <t>03 47 13 Tilt-Up Concrete</t>
  </si>
  <si>
    <t>03 47 16 Lift-Slab Concrete</t>
  </si>
  <si>
    <t>03 48 00 Precast Concrete Specialties</t>
  </si>
  <si>
    <t>03 48 13 Precast Concrete Bollards</t>
  </si>
  <si>
    <t>03 48 13.11 Precast Concrete Security Bollards</t>
  </si>
  <si>
    <t>03 48 16 Precast Concrete Splash Blocks</t>
  </si>
  <si>
    <t>03 48 26 Precast Concrete Parking Bumpers</t>
  </si>
  <si>
    <t>03 49 00 Glass-Fiber-Reinforced Concrete</t>
  </si>
  <si>
    <t>03 49 13 Glass-Fiber-Reinforced Concrete Column Covers</t>
  </si>
  <si>
    <t>03 49 16 Glass-Fiber-Reinforced Concrete Spandrels</t>
  </si>
  <si>
    <t>03 49 43 Glass-Fiber-Reinforced Concrete Trim</t>
  </si>
  <si>
    <t>03 50 00 Cast Decks and Underlayment</t>
  </si>
  <si>
    <t>03 51 00 Cast Roof Decks</t>
  </si>
  <si>
    <t>03 51 13 Cementitious Wood Fiber Decks</t>
  </si>
  <si>
    <t>03 51 16 Gypsum Concrete Roof Decks</t>
  </si>
  <si>
    <t>03 52 00 Lightweight Concrete Roof Insulation</t>
  </si>
  <si>
    <t>03 52 13 Composite Concrete Roof Insulation</t>
  </si>
  <si>
    <t>03 52 16 Lightweight Insulating Concrete</t>
  </si>
  <si>
    <t>03 52 16.13 Lightweight Cellular Insulating Concrete</t>
  </si>
  <si>
    <t>03 52 16.16 Lightweight Aggregate Insulating Concrete</t>
  </si>
  <si>
    <t>03 53 00 Concrete Topping</t>
  </si>
  <si>
    <t>03 53 13 Emery-Aggregate Concrete Topping</t>
  </si>
  <si>
    <t>03 53 16 Iron-Aggregate Concrete Topping</t>
  </si>
  <si>
    <t>03 53 19 Concrete Overlayment</t>
  </si>
  <si>
    <t>03 54 00 Cast Underlayment</t>
  </si>
  <si>
    <t>03 54 13 Gypsum Cement Underlayment</t>
  </si>
  <si>
    <t>03 54 16 Hydraulic Cement Underlayment</t>
  </si>
  <si>
    <t>03 60 00 Grouting</t>
  </si>
  <si>
    <t>03 61 00 Cementitious Grouting</t>
  </si>
  <si>
    <t>03 61 13 Dry-Pack Grouting</t>
  </si>
  <si>
    <t>03 62 00 Non-Shrink Grouting</t>
  </si>
  <si>
    <t>03 62 13 Non-Metallic Non-Shrink Grouting</t>
  </si>
  <si>
    <t>03 62 16 Metallic Non-Shrink Grouting</t>
  </si>
  <si>
    <t>03 63 00 Epoxy Grouting</t>
  </si>
  <si>
    <t>03 64 00 Injection Grouting</t>
  </si>
  <si>
    <t>03 64 23 Epoxy Injection Grouting</t>
  </si>
  <si>
    <t>03 70 00 Mass Concrete</t>
  </si>
  <si>
    <t>03 71 00 Mass Concrete for Raft Foundations</t>
  </si>
  <si>
    <t>03 72 00 Mass Concrete for Dams</t>
  </si>
  <si>
    <t>03 80 00 Concrete Cutting and Boring</t>
  </si>
  <si>
    <t>03 81 00 Concrete Cutting</t>
  </si>
  <si>
    <t>03 81 13 Flat Concrete Sawing</t>
  </si>
  <si>
    <t>03 81 16 Track Mounted Concrete Wall Sawing</t>
  </si>
  <si>
    <t>03 81 19 Wire Concrete Wall Sawing</t>
  </si>
  <si>
    <t>03 81 23 Hand Concrete Wall Sawing</t>
  </si>
  <si>
    <t>03 81 26 Chain Concrete Wall Sawing</t>
  </si>
  <si>
    <t>03 82 00 Concrete Boring</t>
  </si>
  <si>
    <t>03 82 13 Concrete Core Drilling</t>
  </si>
  <si>
    <t>Bond add $15,1000</t>
  </si>
  <si>
    <t>temp control of concrete add $1.05/ lb</t>
  </si>
  <si>
    <t>Breakouts:</t>
  </si>
  <si>
    <t>Footings: $443,621</t>
  </si>
  <si>
    <t>Main Building: form &amp; pour foundations</t>
  </si>
  <si>
    <t>Slab on Grade: $169,769</t>
  </si>
  <si>
    <t>Excludes mass excavation &amp; backfill</t>
  </si>
  <si>
    <t>SOG, stem walls new building:</t>
  </si>
  <si>
    <t>3/4" gypsum underlayment 2-5 floors</t>
  </si>
  <si>
    <t>2500 psi on floors 2-4 for 1 building</t>
  </si>
  <si>
    <t>1" avg Maxxon Gypcrete MFH over</t>
  </si>
  <si>
    <t>CMU: See masonry</t>
  </si>
  <si>
    <t>Concrete walls</t>
  </si>
  <si>
    <t>2.1 mix design 2,500 PSI avg</t>
  </si>
  <si>
    <t xml:space="preserve">balconies floors 2-5 on 1 building. </t>
  </si>
  <si>
    <t>Sound mat on floors 2-3</t>
  </si>
  <si>
    <t>floor system @ units and corridors</t>
  </si>
  <si>
    <t>Cast in Place: $1,965,719</t>
  </si>
  <si>
    <t>Pour steps</t>
  </si>
  <si>
    <t>SOG, stem walls old building:</t>
  </si>
  <si>
    <t>3/4" gypcrete over 1/8" sound mat every-</t>
  </si>
  <si>
    <t>61,726 SF of 1"</t>
  </si>
  <si>
    <t>43,148 SF 3 day pour</t>
  </si>
  <si>
    <t>Site Work : $136,827</t>
  </si>
  <si>
    <t>Columns, elevated deck</t>
  </si>
  <si>
    <t>where except bedrooms and closets.</t>
  </si>
  <si>
    <t>61,726of 1/4" sound mat</t>
  </si>
  <si>
    <t>subtotal: $63,563</t>
  </si>
  <si>
    <t>Allowance: $20,000 SHORING</t>
  </si>
  <si>
    <t>Existing Bldg:</t>
  </si>
  <si>
    <t>Sidewalk: $82,549</t>
  </si>
  <si>
    <t>Corridors included</t>
  </si>
  <si>
    <t xml:space="preserve">Includes pre-pour for partywalls and </t>
  </si>
  <si>
    <t>1 prepour included ($4,000)</t>
  </si>
  <si>
    <t>Form &amp; pour foundations</t>
  </si>
  <si>
    <t>Trash Enclosure: $24,975</t>
  </si>
  <si>
    <t>2" sloped to 1-3/4" on balconies: 1-1/2"</t>
  </si>
  <si>
    <t>under tubs.</t>
  </si>
  <si>
    <t>1/4" mat at units and corridors</t>
  </si>
  <si>
    <t xml:space="preserve">Concrete wall </t>
  </si>
  <si>
    <t>Tools, Equipment $72,549</t>
  </si>
  <si>
    <t>Waterproofing 2 trips: $12,700</t>
  </si>
  <si>
    <t>3,443 SF</t>
  </si>
  <si>
    <t>subtotal: $41,711+$6,182</t>
  </si>
  <si>
    <t>SOG pour back</t>
  </si>
  <si>
    <t>4 trips</t>
  </si>
  <si>
    <t>8 trips</t>
  </si>
  <si>
    <t>Concrete topping with waterproofing</t>
  </si>
  <si>
    <t>Prep and pour slab on metal deck</t>
  </si>
  <si>
    <t>at balconies and stair landings</t>
  </si>
  <si>
    <t>Concrete paving area: $32,500</t>
  </si>
  <si>
    <t>drainange mat included</t>
  </si>
  <si>
    <t>Ensure propsals account for shoring if needed</t>
  </si>
  <si>
    <t>Subtotal: $34,299 + $5,548</t>
  </si>
  <si>
    <t>Sub 1</t>
  </si>
  <si>
    <t>Sub 2</t>
  </si>
  <si>
    <t>Sub 3</t>
  </si>
  <si>
    <t>03 01 40 Maintenance of Precast Concrete</t>
  </si>
  <si>
    <t>03 01 40.51 Cleaning of Precast Concrete</t>
  </si>
  <si>
    <t>03 01 40.61 Resurfacing of Precast Concrete</t>
  </si>
  <si>
    <t>03 01 40.71 Rehabilitation of Precast Concrete</t>
  </si>
  <si>
    <t>03 01 40.72 Strengthening of Precast Concrete</t>
  </si>
  <si>
    <t>03 06 40 Schedules for Precast Concrete</t>
  </si>
  <si>
    <t>03 06 40.13 Precast Concrete Panel Schedule</t>
  </si>
  <si>
    <t>03 40 00 Precast Concrete</t>
  </si>
  <si>
    <t>03 41 00 Precast Structural Concrete</t>
  </si>
  <si>
    <t>03 41 13 Precast Concrete Hollow Core Planks</t>
  </si>
  <si>
    <t>03 41 16 Precast Concrete Slabs</t>
  </si>
  <si>
    <t>03 41 23 Precast Concrete Stairs</t>
  </si>
  <si>
    <t>03 41 33 Precast Structural Pretensioned Concrete</t>
  </si>
  <si>
    <t>03 41 36 Precast Structural Post-Tensioned Concrete</t>
  </si>
  <si>
    <t>03 45 00 Precast Architectural Concrete</t>
  </si>
  <si>
    <t>03 45 13 Faced Architectural Precast Concrete</t>
  </si>
  <si>
    <t>03 45 33 Precast Architectural Pretensioned Concrete</t>
  </si>
  <si>
    <t>03 45 36 Precast Architectural Post-Tensioned Concrete</t>
  </si>
  <si>
    <t>03 48 19 Precast Concrete Stair Treads</t>
  </si>
  <si>
    <t>03 48 33 Precast Pre-Framed Concrete Panels</t>
  </si>
  <si>
    <t>03 48 43 Precast Concrete Trim</t>
  </si>
  <si>
    <t>Masonry CMU</t>
  </si>
  <si>
    <t>CMU</t>
  </si>
  <si>
    <t>Brick</t>
  </si>
  <si>
    <t>CMU &amp; Brick</t>
  </si>
  <si>
    <t>CMU &amp; Brick Veneer</t>
  </si>
  <si>
    <t>cmu &amp; Brick Veneer</t>
  </si>
  <si>
    <t>Lighthouse Masonry</t>
  </si>
  <si>
    <t>Austin Smith</t>
  </si>
  <si>
    <t>708-837-8911</t>
  </si>
  <si>
    <t>austin@construction-1.com</t>
  </si>
  <si>
    <t>04 00 00 Masonry</t>
  </si>
  <si>
    <t>04 01 20.41 Unit Masonry Stabilization</t>
  </si>
  <si>
    <t>04 01 20.51 Unit Masonry Maintenance</t>
  </si>
  <si>
    <t>04 01 20.52 Unit Masonry Cleaning</t>
  </si>
  <si>
    <t>04 01 20.91 Unit Masonry Restoration</t>
  </si>
  <si>
    <t>04 01 20.93 Testing and Sampling Brick Units for Restoration</t>
  </si>
  <si>
    <t>04 01 40.52 Stone Cleaning</t>
  </si>
  <si>
    <t>04 01 40.91 Stone Restoration</t>
  </si>
  <si>
    <t>04 03 00 Conservation Treatment for Period Masonry</t>
  </si>
  <si>
    <t>04 03 01.13 Period Masonry Cleaning</t>
  </si>
  <si>
    <t>04 03 05.13 Period Masonry Mortaring</t>
  </si>
  <si>
    <t>04 03 05.16 Period Masonry Grouting</t>
  </si>
  <si>
    <t>04 03 05.19 Period Masonry Anchorage and Reinforcing</t>
  </si>
  <si>
    <t>04 03 21 Conservation Treatment for Period Clay Unit Masonry</t>
  </si>
  <si>
    <t>04 03 21.19 Clay Brick Conservation Treatment</t>
  </si>
  <si>
    <t>04 03 21.21 Terra Cotta Conservation Treatment</t>
  </si>
  <si>
    <t>04 03 21.23 Fiance Block Conservation Treatment</t>
  </si>
  <si>
    <t>04 03 22 Conservation Treatment for Period Concrete Unit Masonry</t>
  </si>
  <si>
    <t>04 03 24 Conservation Treatment for Period Adobe Unit Masonry</t>
  </si>
  <si>
    <t>04 03 43 Conservation Treatment for Period Stone Masonry</t>
  </si>
  <si>
    <t>04 05 00 Common Work Results for Masonry</t>
  </si>
  <si>
    <t>04 05 05 Selective Demolition for Masonry</t>
  </si>
  <si>
    <t>04 05 13 Masonry Mortaring</t>
  </si>
  <si>
    <t>04 05 13.16 Chemical-Resistant Masonry Mortaring</t>
  </si>
  <si>
    <t>04 05 13.19 Epoxy Masonry Mortaring</t>
  </si>
  <si>
    <t>04 05 13.23 Surface Bonding Masonry Mortaring</t>
  </si>
  <si>
    <t>04 05 13.26 Engineered Masonry Mortaring</t>
  </si>
  <si>
    <t>04 05 13.29 Refractory Masonry Mortaring</t>
  </si>
  <si>
    <t>04 05 13.91 Masonry Restoration Mortaring</t>
  </si>
  <si>
    <t>04 05 16 Masonry Grouting</t>
  </si>
  <si>
    <t>04 05 16.16 Chemical-Resistant Masonry Grouting</t>
  </si>
  <si>
    <t>04 05 16.26 Engineered Masonry Grouting</t>
  </si>
  <si>
    <t>04 05 19 Masonry Anchorage and Reinforcing</t>
  </si>
  <si>
    <t>04 05 19.13 Continuous Joint Reinforcing</t>
  </si>
  <si>
    <t>04 05 19.16 Masonry Anchors</t>
  </si>
  <si>
    <t>04 05 19.26 Masonry Reinforcing Bars</t>
  </si>
  <si>
    <t>04 05 19.29 Stone Anchors</t>
  </si>
  <si>
    <t>04 05 21 Masonry Strengthening</t>
  </si>
  <si>
    <t>04 05 23 Masonry Accessories</t>
  </si>
  <si>
    <t>04 05 23.13 Masonry Control and Expansion Joints</t>
  </si>
  <si>
    <t>04 05 23.16 Masonry Embedded Flashing</t>
  </si>
  <si>
    <t>04 05 23.19 Masonry Cavity Drainage, Weepholes, and Vents</t>
  </si>
  <si>
    <t>04 06 00 Schedules for Masonry</t>
  </si>
  <si>
    <t>04 06 20 Schedules for Unit Masonry</t>
  </si>
  <si>
    <t>04 06 20.13 Masonry Unit Schedule</t>
  </si>
  <si>
    <t>04 06 40 Schedules for Stone Assemblies</t>
  </si>
  <si>
    <t>04 06 50 Schedules for Refractory Masonry</t>
  </si>
  <si>
    <t>04 06 60 Schedules for Corrosion-Resistant Masonry</t>
  </si>
  <si>
    <t>04 06 70 Schedules for Manufactured Masonry</t>
  </si>
  <si>
    <t>04 08 00 Commissioning of Masonry</t>
  </si>
  <si>
    <t>04 20 00 Unit Masonry</t>
  </si>
  <si>
    <t>04 21 00 Clay Unit Masonry</t>
  </si>
  <si>
    <t>04 21 13 Brick Masonry</t>
  </si>
  <si>
    <t>04 21 13.13 Brick Veneer Masonry</t>
  </si>
  <si>
    <t>04 21 13.23 Surface-Bonded Brick Masonry</t>
  </si>
  <si>
    <t>04 21 16 Ceramic Glazed Clay Masonry</t>
  </si>
  <si>
    <t>04 21 19 Clay Tile Masonry</t>
  </si>
  <si>
    <t>04 21 23 Structural Clay Tile Masonry</t>
  </si>
  <si>
    <t>04 21 26 Glazed Structural Clay Tile Masonry</t>
  </si>
  <si>
    <t>04 21 29 Terra Cotta Masonry</t>
  </si>
  <si>
    <t>04 22 00 Concrete Unit Masonry</t>
  </si>
  <si>
    <t>Included above</t>
  </si>
  <si>
    <t>04 22 00.13 Concrete Unit Veneer Masonry</t>
  </si>
  <si>
    <t>04 22 00.16 Surface-Bonded Concrete Unit Masonry</t>
  </si>
  <si>
    <t>04 22 19 Insulated Concrete Unit Masonry</t>
  </si>
  <si>
    <t>04 22 23 Architectural Concrete Unit Masonry</t>
  </si>
  <si>
    <t>04 22 23.13 Exposed Aggregate Concrete Unit Masonry</t>
  </si>
  <si>
    <t>04 22 23.16 Fluted Concrete Unit Masonry</t>
  </si>
  <si>
    <t>04 22 23.19 Molded-Face Concrete Unit Masonry</t>
  </si>
  <si>
    <t>04 22 23.23 Prefaced Concrete Unit Masonry</t>
  </si>
  <si>
    <t>04 22 23.26 Sound-Absorbing Concrete Unit Masonry</t>
  </si>
  <si>
    <t>04 22 23.29 Split-Face Concrete Unit Masonry</t>
  </si>
  <si>
    <t>04 22 26 Autoclaved Aerated Concrete Unit Masonry</t>
  </si>
  <si>
    <t>04 22 33 Interlocking Concrete Unit Masonry</t>
  </si>
  <si>
    <t>04 23 00 Glass Unit Masonry</t>
  </si>
  <si>
    <t>04 23 13 Vertical Glass Unit Masonry</t>
  </si>
  <si>
    <t>04 23 16 Glass Unit Masonry Floors</t>
  </si>
  <si>
    <t>04 23 19 Glass Unit Masonry Skylights</t>
  </si>
  <si>
    <t>04 24 00 Adobe Unit Masonry</t>
  </si>
  <si>
    <t>04 24 13 Site-Cast Adobe Unit Masonry</t>
  </si>
  <si>
    <t>04 24 16 Manufactured Adobe Unit Masonry</t>
  </si>
  <si>
    <t>04 25 00 Unit Masonry Panels</t>
  </si>
  <si>
    <t>04 25 13 Metal-Supported Unit Masonry Panels</t>
  </si>
  <si>
    <t>04 26 00 Single-Wythe Unit Masonry</t>
  </si>
  <si>
    <t>04 26 13 Masonry Veneer</t>
  </si>
  <si>
    <t>04 27 00 Multiple-Wythe Unit Masonry</t>
  </si>
  <si>
    <t>04 27 13 Composite Unit Masonry</t>
  </si>
  <si>
    <t>04 27 23 Cavity Wall Unit Masonry</t>
  </si>
  <si>
    <t>04 28 00 Concrete Form Masonry Units</t>
  </si>
  <si>
    <t>04 28 13 Dry-Stacked, Concrete-Filled Masonry Units</t>
  </si>
  <si>
    <t>04 28 23 Mortar-Set, Concrete-Filled Masonry Units</t>
  </si>
  <si>
    <t>04 29 00 Engineered Unit Masonry</t>
  </si>
  <si>
    <t>04 40 00 Stone Assemblies</t>
  </si>
  <si>
    <t>04 41 00 Dry-Placed Stone</t>
  </si>
  <si>
    <t>04 42 00 Exterior Stone Cladding</t>
  </si>
  <si>
    <t>04 42 13 Masonry-Supported Stone Cladding</t>
  </si>
  <si>
    <t>04 42 16 Steel-Stud-Supported Stone Cladding</t>
  </si>
  <si>
    <t>04 42 19 Strongback-Frame-Supported Stone Cladding</t>
  </si>
  <si>
    <t>04 42 23 Truss-Supported Stone Cladding</t>
  </si>
  <si>
    <t>04 42 26 Grid-System-Supported Stone Cladding</t>
  </si>
  <si>
    <t>04 42 43 Stone Panels for Curtain Walls</t>
  </si>
  <si>
    <t>04 43 00 Stone Masonry</t>
  </si>
  <si>
    <t>04 43 13 Stone Masonry Veneer</t>
  </si>
  <si>
    <t>04 43 13.13 Anchored Stone Masonry Veneer</t>
  </si>
  <si>
    <t>04 43 13.16 Adhered Stone Masonry Veneer</t>
  </si>
  <si>
    <t>04 43 16 Stone Fabrications</t>
  </si>
  <si>
    <t>04 50 00 Refractory Masonry</t>
  </si>
  <si>
    <t>04 51 00 Flue Liner Masonry</t>
  </si>
  <si>
    <t>04 52 00 Combustion Chamber Masonry</t>
  </si>
  <si>
    <t>04 53 00 Castable Refractory Masonry</t>
  </si>
  <si>
    <t>04 54 00 Refractory Brick Masonry</t>
  </si>
  <si>
    <t>04 57 00 Masonry Fireplaces</t>
  </si>
  <si>
    <t>04 57 33 Modular Masonry Fireplaces</t>
  </si>
  <si>
    <t>04 60 00 Corrosion-Resistant Masonry</t>
  </si>
  <si>
    <t>04 61 00 Chemical-Resistant Brick Masonry</t>
  </si>
  <si>
    <t>04 62 00 Vitrified Clay Liner Plate</t>
  </si>
  <si>
    <t>04 70 00 Manufactured Masonry</t>
  </si>
  <si>
    <t>04 71 00 Manufactured Brick Masonry</t>
  </si>
  <si>
    <t>04 71 13 Calcium Silicate Manufactured Brick Masonry</t>
  </si>
  <si>
    <t>04 72 00 Cast Stone Masonry</t>
  </si>
  <si>
    <t>04 73 00 Manufactured Stone Masonry</t>
  </si>
  <si>
    <t>04 73 13 Calcium Silicate Manufactured Stone Masonry</t>
  </si>
  <si>
    <t>Includes</t>
  </si>
  <si>
    <t>Furnish &amp; Install:</t>
  </si>
  <si>
    <t>5,240ea 8" for walls</t>
  </si>
  <si>
    <t>20,463 SF 8" CMU</t>
  </si>
  <si>
    <t>2nd underlayment of weather barrier</t>
  </si>
  <si>
    <t>15,051 8" for stairs 1, 2, &amp; 3</t>
  </si>
  <si>
    <t>Lintels: F&amp;I</t>
  </si>
  <si>
    <t>AL through-wall flashings</t>
  </si>
  <si>
    <t>2,944 8" for elvator tower</t>
  </si>
  <si>
    <t>Brick Facing Type 1: 3,333 SF</t>
  </si>
  <si>
    <t>Steel lintels install only</t>
  </si>
  <si>
    <t>See concrete tab for rest of bid</t>
  </si>
  <si>
    <t>Brick Facing Type 2: 5,105</t>
  </si>
  <si>
    <t>Install brick metal wall ties 16" OC</t>
  </si>
  <si>
    <t>A&amp;B: $977,000</t>
  </si>
  <si>
    <t>Stacked bond and running bond bricks</t>
  </si>
  <si>
    <t>C: $118,900</t>
  </si>
  <si>
    <t>Wash down bricks after install</t>
  </si>
  <si>
    <t>Misc Metals</t>
  </si>
  <si>
    <t>Structural Steel</t>
  </si>
  <si>
    <t>Structural Steel &amp; Misc Metals</t>
  </si>
  <si>
    <t>Chancey</t>
  </si>
  <si>
    <t>East Coast Metal</t>
  </si>
  <si>
    <t>Paradise</t>
  </si>
  <si>
    <t>ProRailsUSA</t>
  </si>
  <si>
    <t>Coastal Metal</t>
  </si>
  <si>
    <t xml:space="preserve">Davidson Fabrication </t>
  </si>
  <si>
    <t>Timothy Bilbray</t>
  </si>
  <si>
    <t>Martin Silva</t>
  </si>
  <si>
    <t>Rachel DeOliveria</t>
  </si>
  <si>
    <t>Steve Lowther</t>
  </si>
  <si>
    <t>Amanda Ramsey</t>
  </si>
  <si>
    <t>904-603-8838 cell</t>
  </si>
  <si>
    <t>980-286-5773</t>
  </si>
  <si>
    <t>321-440-5570</t>
  </si>
  <si>
    <t>727-919-6970</t>
  </si>
  <si>
    <t>561-766-2579</t>
  </si>
  <si>
    <t>timothy@chanceymetals.com</t>
  </si>
  <si>
    <t>martin@eastcoastmetalinvestments.com</t>
  </si>
  <si>
    <t>commercial@prorailusa.com</t>
  </si>
  <si>
    <t>steve@knedwards.com</t>
  </si>
  <si>
    <t>amanda@eastcoastmetals.com</t>
  </si>
  <si>
    <t>05 00 00 Metals</t>
  </si>
  <si>
    <t>05 01 70.91 Historic Treatment of Decorative Metal</t>
  </si>
  <si>
    <t>05 03 00 Conservation Treatment for Period Metals</t>
  </si>
  <si>
    <t>05 03 12 Conservation Treatment for Period Structural Steel</t>
  </si>
  <si>
    <t>05 03 12.13 Conservation Treatment for Period Architecturally Exposed Steel</t>
  </si>
  <si>
    <t>05 03 12.23 Conservation Treatment for Period Structural Steel for Buildings</t>
  </si>
  <si>
    <t>05 03 51 Conservation Treatment for Period Metal Stairs</t>
  </si>
  <si>
    <t>05 03 58 Conservation Treatment for Period Column Covers</t>
  </si>
  <si>
    <t>05 03 70 Conservation Treatment for Period Decorative Metal</t>
  </si>
  <si>
    <t>05 03 71 Conservation Treatment for Period Decorative Metal Stairs</t>
  </si>
  <si>
    <t>05 03 73 Conservation Treatment for Period Decorative Metal Railings</t>
  </si>
  <si>
    <t>05 03 75 Conservation Treatment for Period Decorative Formed Metal</t>
  </si>
  <si>
    <t>05 03 76 Conservation Treatment for Period Decorative Forged Metal</t>
  </si>
  <si>
    <t>05 05 05 Selective Demolition for Metals</t>
  </si>
  <si>
    <t>05 05 13 Shop-Applied Coatings for Metal</t>
  </si>
  <si>
    <t>05 05 19 Post-Installed Concrete Anchors</t>
  </si>
  <si>
    <t>05 05 23 Metal Fastenings</t>
  </si>
  <si>
    <t>05 05 53 Security Metal Fastenings</t>
  </si>
  <si>
    <t>05 08 00 Commissioning of Metals</t>
  </si>
  <si>
    <t>05 10 00 Structural Metal Framing</t>
  </si>
  <si>
    <t>05 12 00 Structural Steel Framing</t>
  </si>
  <si>
    <t>05 12 13 Architecturally-Exposed Structural Steel Framing</t>
  </si>
  <si>
    <t>05 12 16 Fabricated Fire Protected Steel Columns</t>
  </si>
  <si>
    <t>05 12 19 Buckling Restrained Braces</t>
  </si>
  <si>
    <t>05 12 23 Structural Steel for Buildings</t>
  </si>
  <si>
    <t>05 12 33 Structural Steel for Bridges</t>
  </si>
  <si>
    <t>05 13 00 Structural Stainless-Steel Framing</t>
  </si>
  <si>
    <t>05 14 00 Structural Aluminum Framing</t>
  </si>
  <si>
    <t>05 14 13 Architecturally-Exposed Structural Aluminum Framing</t>
  </si>
  <si>
    <t>05 15 00 Wire Rope Assemblies</t>
  </si>
  <si>
    <t>05 15 13 Aluminum Wire Rope Assemblies</t>
  </si>
  <si>
    <t>05 15 16 Steel Wire Rope Assemblies</t>
  </si>
  <si>
    <t>05 15 19 Stainless-Steel Wire Rope Assemblies</t>
  </si>
  <si>
    <t>05 16 00 Structural Cabling</t>
  </si>
  <si>
    <t>05 16 13 Cable Bow Truss Assemblies</t>
  </si>
  <si>
    <t>05 16 33 Bridge Cabling</t>
  </si>
  <si>
    <t>05 17 00 Structural Rod Assemblies</t>
  </si>
  <si>
    <t>05 19 00 Tension Rod and Cable Truss Assemblies</t>
  </si>
  <si>
    <t>05 19 13 FaÃ§ade Support Truss Assemblies</t>
  </si>
  <si>
    <t>05 19 19 Canopy Support Truss Assemblies</t>
  </si>
  <si>
    <t>05 20 00 Metal Joists</t>
  </si>
  <si>
    <t>05 21 00 Steel Joist Framing</t>
  </si>
  <si>
    <t>05 21 13 Deep Longspan Steel Joist Framing</t>
  </si>
  <si>
    <t>05 21 16 Longspan Steel Joist Framing</t>
  </si>
  <si>
    <t>05 21 19 Open Web Steel Joist Framing</t>
  </si>
  <si>
    <t>05 21 23 Steel Joist Girder Framing</t>
  </si>
  <si>
    <t>05 25 00 Aluminum Joist Framing</t>
  </si>
  <si>
    <t>05 30 00 Metal Decking</t>
  </si>
  <si>
    <t>05 31 00 Steel Decking</t>
  </si>
  <si>
    <t>05 31 13 Steel Floor Decking</t>
  </si>
  <si>
    <t>05 31 23 Steel Roof Decking</t>
  </si>
  <si>
    <t>05 31 33 Steel Form Decking</t>
  </si>
  <si>
    <t>05 33 00 Aluminum Decking</t>
  </si>
  <si>
    <t>05 33 13 Aluminum Floor Decking</t>
  </si>
  <si>
    <t>05 33 23 Aluminum Roof Decking</t>
  </si>
  <si>
    <t>05 34 00 Acoustical Metal Decking</t>
  </si>
  <si>
    <t>05 35 00 Raceway Decking Assemblies</t>
  </si>
  <si>
    <t>05 36 00 Composite Metal Decking</t>
  </si>
  <si>
    <t>05 36 13 Composite Steel Plate and Elastomer Decking</t>
  </si>
  <si>
    <t>05 40 00 Cold-Formed Metal Framing</t>
  </si>
  <si>
    <t>05 41 00 Structural Metal Stud Framing</t>
  </si>
  <si>
    <t>05 42 00 Cold-Formed Metal Joist Framing</t>
  </si>
  <si>
    <t>05 42 13 Cold-Formed Metal Floor Joist Framing</t>
  </si>
  <si>
    <t>05 42 23 Cold-Formed Metal Roof Joist Framing</t>
  </si>
  <si>
    <t>05 43 00 Slotted Channel Framing</t>
  </si>
  <si>
    <t>05 44 00 Cold-Formed Metal Trusses</t>
  </si>
  <si>
    <t>05 44 13 Cold-Formed Metal Roof Trusses</t>
  </si>
  <si>
    <t>05 45 00 Metal Support Assemblies</t>
  </si>
  <si>
    <t>05 45 13 Mechanical Metal Supports</t>
  </si>
  <si>
    <t>05 45 16 Electrical Metal Supports</t>
  </si>
  <si>
    <t>05 45 19 Communications Metal Supports</t>
  </si>
  <si>
    <t>05 45 23 Healthcare Metal Supports</t>
  </si>
  <si>
    <t>05 50 00 Metal Fabrications (Misc Metals)</t>
  </si>
  <si>
    <t>05 53 00 Metal Gratings</t>
  </si>
  <si>
    <t>05 53 13 Bar Gratings</t>
  </si>
  <si>
    <t>05 53 16 Plank Gratings</t>
  </si>
  <si>
    <t>05 53 19 Expanded Metal Gratings</t>
  </si>
  <si>
    <t>05 54 00 Metal Floor Plates</t>
  </si>
  <si>
    <t>05 55 00 Metal Stair Treads and Nosings</t>
  </si>
  <si>
    <t>05 55 13 Metal Stair Treads</t>
  </si>
  <si>
    <t>05 55 16 Metal Stair Nosings</t>
  </si>
  <si>
    <t>05 56 00 Metal Castings</t>
  </si>
  <si>
    <t>05 58 00 Formed Metal Fabrications</t>
  </si>
  <si>
    <t>05 58 13 Column Covers</t>
  </si>
  <si>
    <t>05 58 16 Formed Metal Enclosures</t>
  </si>
  <si>
    <t>05 58 19 Heating/Cooling Unit Covers</t>
  </si>
  <si>
    <t>05 58 23 Formed Metal Guards</t>
  </si>
  <si>
    <t>05 59 00 Metal Specialties</t>
  </si>
  <si>
    <t>05 59 13 Metal Balconies</t>
  </si>
  <si>
    <t>05 59 63 Detention Enclosures</t>
  </si>
  <si>
    <t>05 70 00 Decorative Metal</t>
  </si>
  <si>
    <t>05 71 00 Decorative Metal Stairs</t>
  </si>
  <si>
    <t>05 71 13 Fabricated Metal Spiral Stairs</t>
  </si>
  <si>
    <t>05 73 00 Balcony Railings</t>
  </si>
  <si>
    <t>Included in Misc. Metals</t>
  </si>
  <si>
    <t>05 73 13 Glazed Decorative Metal Railings</t>
  </si>
  <si>
    <t>05 73 16 Wire Rope Decorative Metal Railings</t>
  </si>
  <si>
    <t>05 74 00 Decorative Metal Castings</t>
  </si>
  <si>
    <t>05 75 00 Decorative Formed Metal</t>
  </si>
  <si>
    <t>05 76 00 Decorative Forged Metal</t>
  </si>
  <si>
    <t>05 77 00 Decorative Extruded Metal</t>
  </si>
  <si>
    <t>Alt Add - $297,850 Aluminum Railings</t>
  </si>
  <si>
    <t>Balcony Rails</t>
  </si>
  <si>
    <t>NOTE</t>
  </si>
  <si>
    <t>Stairs: $222,000</t>
  </si>
  <si>
    <t>Balcony Top Rail: 2-5/8 hollow cap</t>
  </si>
  <si>
    <t>796 LF Newport 100 42" H picket rail</t>
  </si>
  <si>
    <t>1ea 5/2 split story apartment bldg</t>
  </si>
  <si>
    <t>AL Balcony Railings: $66,744</t>
  </si>
  <si>
    <t>Bottom Rail: 2"x1" x .090</t>
  </si>
  <si>
    <t>1-1/2" x 1" bottom channel</t>
  </si>
  <si>
    <t>2ea 5 story switchback stair towers</t>
  </si>
  <si>
    <t>Trash Enclosure gate &amp; bollard: $27,805</t>
  </si>
  <si>
    <t>Pickets: 3/4" Sq Tube @ 4" OC max</t>
  </si>
  <si>
    <t>2" sq posts, 3/4" sq pickets</t>
  </si>
  <si>
    <t>1ea2-story stair tower w/ rest area</t>
  </si>
  <si>
    <t>Ladders: $14,262</t>
  </si>
  <si>
    <t>Posts: 2" Sq post@ 4' OC Max</t>
  </si>
  <si>
    <t>Std powder coat finish</t>
  </si>
  <si>
    <t>Steel round tube rail &amp; bar picket</t>
  </si>
  <si>
    <t>Tax: $16,887</t>
  </si>
  <si>
    <t>850LF @ $75.46/LF</t>
  </si>
  <si>
    <t>Subtotal: $89,077</t>
  </si>
  <si>
    <t xml:space="preserve">concrete filled excluded </t>
  </si>
  <si>
    <t>Stair Rail:</t>
  </si>
  <si>
    <t>2ea welded AL canopies</t>
  </si>
  <si>
    <t>subtotal $162,212</t>
  </si>
  <si>
    <t>Top Rail: C</t>
  </si>
  <si>
    <t>8" gutter beam, 2" sq tube lateral</t>
  </si>
  <si>
    <t>AL Balcony rail: $71,328</t>
  </si>
  <si>
    <t>Bottom Rail: 1-1/2" O.D. Pipe</t>
  </si>
  <si>
    <t>supports, 12" roll form roof pans.</t>
  </si>
  <si>
    <t>Compactor gate: $13,599</t>
  </si>
  <si>
    <t>Pickets: 1/2" square steel bar @4" OC</t>
  </si>
  <si>
    <t>Elevator Hoist Beam: $5,472</t>
  </si>
  <si>
    <t>AL Canopies (2) $15,155</t>
  </si>
  <si>
    <t>Roof Ladder $9,278</t>
  </si>
  <si>
    <t>Lobby stair rail: $1,763</t>
  </si>
  <si>
    <t>Rail at dumpster: $3,107</t>
  </si>
  <si>
    <t>AL Fence at perimeter: $26,139</t>
  </si>
  <si>
    <t>Posts: 1-1/2" OD pipe</t>
  </si>
  <si>
    <t>Subtotal: $21,304</t>
  </si>
  <si>
    <t>250LF in 3 stairs</t>
  </si>
  <si>
    <t>Historical Building:</t>
  </si>
  <si>
    <t>Price includes std poweder coat color</t>
  </si>
  <si>
    <t>64 LF Newport 100, 42" H AL pciket rail.</t>
  </si>
  <si>
    <t>Subtotal: $6,380</t>
  </si>
  <si>
    <t>Rough Carpentry</t>
  </si>
  <si>
    <t>Running Trim</t>
  </si>
  <si>
    <t>Running Trim INSTALL ONLY</t>
  </si>
  <si>
    <t xml:space="preserve">Rough Carpentry </t>
  </si>
  <si>
    <t>Fiinish Carpentry</t>
  </si>
  <si>
    <t>Finsih Carpentry</t>
  </si>
  <si>
    <t>Millwork: LABOR ONLY</t>
  </si>
  <si>
    <t>Finish Carpentry</t>
  </si>
  <si>
    <t>Millwork</t>
  </si>
  <si>
    <t>St John's Contracting Group</t>
  </si>
  <si>
    <t>American Builders Supply</t>
  </si>
  <si>
    <t>Pro-Cam</t>
  </si>
  <si>
    <t>Gator Central</t>
  </si>
  <si>
    <t>Forged</t>
  </si>
  <si>
    <t>JDR</t>
  </si>
  <si>
    <t xml:space="preserve">Services &amp; Construcitons </t>
  </si>
  <si>
    <t>SunCoast</t>
  </si>
  <si>
    <t>TTI Logistics</t>
  </si>
  <si>
    <t>SunCoast Contractors Supply</t>
  </si>
  <si>
    <t xml:space="preserve">Cutie Pie's </t>
  </si>
  <si>
    <t>Andrew Anderson</t>
  </si>
  <si>
    <t>Nathan Collins</t>
  </si>
  <si>
    <t>Charles Zessinger</t>
  </si>
  <si>
    <t>Lauren Cook</t>
  </si>
  <si>
    <t>352-665-9252</t>
  </si>
  <si>
    <t>636-970-9554</t>
  </si>
  <si>
    <t>360-515-1359</t>
  </si>
  <si>
    <t>conine@americanbuildsupply.com</t>
  </si>
  <si>
    <t>charlie.z@ttidelivers.com</t>
  </si>
  <si>
    <t>lauren@suncoastsupply.net</t>
  </si>
  <si>
    <t>06 00 00 General Construction</t>
  </si>
  <si>
    <t>06 01 00 Maintenance of Wood, Plastics, and Composites</t>
  </si>
  <si>
    <t>06 01 10 Maintenance of Rough Carpentry</t>
  </si>
  <si>
    <t>06 01 10.71 Rough Carpentry Rehabilitation</t>
  </si>
  <si>
    <t>06 01 10.91 Rough Carpentry Restoration</t>
  </si>
  <si>
    <t>06 01 10.92 Rough Carpentry Preservation</t>
  </si>
  <si>
    <t>06 01 20 Maintenance of Finish Carpentry</t>
  </si>
  <si>
    <t>06 01 20.71 Finish Carpentry Rehabilitation</t>
  </si>
  <si>
    <t>06 01 20.91 Finish Carpentry Restoration</t>
  </si>
  <si>
    <t>06 01 20.92 Finish Carpentry Preservation</t>
  </si>
  <si>
    <t>06 01 40 Maintenance of Architectural Woodwork</t>
  </si>
  <si>
    <t>06 01 40.51 Architectural Woodwork Cleaning</t>
  </si>
  <si>
    <t>06 01 40.61 Architectural Woodwork Refinishing</t>
  </si>
  <si>
    <t>06 01 40.91 Architectural Woodwork Restoration</t>
  </si>
  <si>
    <t>06 01 50 Maintenance of Structural Plastics</t>
  </si>
  <si>
    <t>06 01 60 Maintenance of Plastic Fabrications</t>
  </si>
  <si>
    <t>06 01 60.51 Plastic Cleaning</t>
  </si>
  <si>
    <t>06 01 60.71 Plastic Rehabilitation</t>
  </si>
  <si>
    <t>06 01 60.91 Plastic Restoration</t>
  </si>
  <si>
    <t>06 01 60.92 Plastic Preservation</t>
  </si>
  <si>
    <t>06 01 70 Maintenance of Structural Composites</t>
  </si>
  <si>
    <t>06 01 80 Maintenance of Composite Assemblies</t>
  </si>
  <si>
    <t>06 01 80.51 Composite Cleaning</t>
  </si>
  <si>
    <t>06 01 80.71 Composite Rehabilitation</t>
  </si>
  <si>
    <t>06 01 80.91 Composite Restoration</t>
  </si>
  <si>
    <t>06 01 80.92 Composite Preservation</t>
  </si>
  <si>
    <t>06 03 00 Conservation Treatment for Period Wood</t>
  </si>
  <si>
    <t>06 03 01 Maintenance for Period Wood</t>
  </si>
  <si>
    <t>06 03 01.31 Period Wood Storage and Protection</t>
  </si>
  <si>
    <t>06 03 05 Common Work Results for Period Wood</t>
  </si>
  <si>
    <t>06 03 05.73 Long-term Period Wood Treatment</t>
  </si>
  <si>
    <t>06 03 05.74 Eradication of Insects in Period Wood</t>
  </si>
  <si>
    <t>06 03 05.75 Antiseptic Treatment of Period Wood</t>
  </si>
  <si>
    <t>06 03 13 Conservation Treatment of Period Log Construction</t>
  </si>
  <si>
    <t>06 03 13.23 Conservation Treatment for Period Heavy Timber</t>
  </si>
  <si>
    <t>06 03 20 Conservation Treatment for Period Finish Carpentry</t>
  </si>
  <si>
    <t>06 03 20.13 Period Exterior Finish Carpentry</t>
  </si>
  <si>
    <t>06 03 20.23 Period Interior Finish Carpentry</t>
  </si>
  <si>
    <t>06 03 40 Conservation Treatment for Period Architectural Woodwork</t>
  </si>
  <si>
    <t>06 03 40.13 Period Exterior Architectural Woodwork</t>
  </si>
  <si>
    <t>06 03 40.23 Period Interior Architectural Woodwork</t>
  </si>
  <si>
    <t>06 05 00 Common Work Results for Wood, Plastics, and Composites</t>
  </si>
  <si>
    <t>06 05 05 Selective Demolition for Wood, Plastics, and Composites</t>
  </si>
  <si>
    <t>06 05 23 Wood, Plastic, and Composite Fastenings</t>
  </si>
  <si>
    <t>06 05 73 Wood Treatment</t>
  </si>
  <si>
    <t>06 05 73.13 Fire-Retardant Wood Treatment</t>
  </si>
  <si>
    <t>06 05 73.33 Preservative Wood Treatment</t>
  </si>
  <si>
    <t>06 05 73.91 Long-Term Wood Treatment</t>
  </si>
  <si>
    <t>06 05 73.93 Eradication of Insects in Wood</t>
  </si>
  <si>
    <t>06 05 73.96 Antiseptic Treatment of Wood</t>
  </si>
  <si>
    <t>06 05 83 Shop-Applied Wood Coatings</t>
  </si>
  <si>
    <t>06 06 00 Schedules for Wood, Plastics, and Composites</t>
  </si>
  <si>
    <t>06 06 10 Schedules for Rough Carpentry</t>
  </si>
  <si>
    <t>06 06 10.13 Nailing Schedule</t>
  </si>
  <si>
    <t>06 06 10.16 Wood Beam Schedule</t>
  </si>
  <si>
    <t>06 06 10.19 Plywood Shear Wall Schedule</t>
  </si>
  <si>
    <t>06 06 10.23 Plywood Web Joist Schedule</t>
  </si>
  <si>
    <t>06 06 10.26 Wood Truss Schedule</t>
  </si>
  <si>
    <t>06 06 20 Schedules for Finish Carpentry</t>
  </si>
  <si>
    <t>06 06 40 Schedules for Architectural Woodwork</t>
  </si>
  <si>
    <t>06 06 50 Schedules for Structural Plastics</t>
  </si>
  <si>
    <t>06 06 60 Schedules for Plastic Fabrications</t>
  </si>
  <si>
    <t>06 06 70 Schedules for Structural Composites</t>
  </si>
  <si>
    <t>06 06 80 Schedules for Composite Assemblies</t>
  </si>
  <si>
    <t>06 08 00 Commissioning of Wood, Plastics, and Composites</t>
  </si>
  <si>
    <t>06 10 00 Rough Carpentry</t>
  </si>
  <si>
    <t>06 10 53 Miscellaneous Rough Carpentry</t>
  </si>
  <si>
    <t>06 10 63 Exterior Rough Carpentry</t>
  </si>
  <si>
    <t>06 11 00 Wood Framing</t>
  </si>
  <si>
    <t>06 11 13 Engineered Wood Products</t>
  </si>
  <si>
    <t>06 11 16 Mechanically Graded Lumber</t>
  </si>
  <si>
    <t>06 12 00 Structural Panels</t>
  </si>
  <si>
    <t>06 12 13 Cementitious Reinforced Panels</t>
  </si>
  <si>
    <t>06 12 16 Stressed Skin Panels</t>
  </si>
  <si>
    <t>06 13 00 Heavy Timber Construction</t>
  </si>
  <si>
    <t>06 13 13 Log Construction</t>
  </si>
  <si>
    <t>06 13 13.91 Period Horizontal Log Work</t>
  </si>
  <si>
    <t>06 13 16 Pole Construction</t>
  </si>
  <si>
    <t>06 13 23 Heavy Timber Framing</t>
  </si>
  <si>
    <t>06 13 26 Heavy Timber Trusses</t>
  </si>
  <si>
    <t>06 13 33 Heavy Timber Pier Construction</t>
  </si>
  <si>
    <t>06 14 00 Treated Wood Foundations</t>
  </si>
  <si>
    <t>06 15 00 Wood Decking</t>
  </si>
  <si>
    <t>06 15 13 Wood Floor Decking</t>
  </si>
  <si>
    <t>06 15 13.91 Carvel Planking</t>
  </si>
  <si>
    <t>06 15 16 Wood Roof Decking</t>
  </si>
  <si>
    <t>06 15 19 Timber Decking</t>
  </si>
  <si>
    <t>06 15 23 Laminated Wood Decking</t>
  </si>
  <si>
    <t>06 15 33 Wood Patio Decking</t>
  </si>
  <si>
    <t>06 16 00 Sheathing</t>
  </si>
  <si>
    <t>06 16 13 Insulating Sheathing</t>
  </si>
  <si>
    <t>06 16 23 Subflooring</t>
  </si>
  <si>
    <t>06 16 26 Underlayment</t>
  </si>
  <si>
    <t>06 16 33 Wood Board Sheathing</t>
  </si>
  <si>
    <t>06 16 36 Wood Panel Product Sheathing</t>
  </si>
  <si>
    <t>06 16 43 Gypsum Sheathing</t>
  </si>
  <si>
    <t>06 16 53 Moisture-Resistant Sheathing Board</t>
  </si>
  <si>
    <t>06 16 63 Cementitious Sheathing</t>
  </si>
  <si>
    <t>06 17 00 Shop-Fabricated Structural Wood</t>
  </si>
  <si>
    <t>06 17 13 Laminated Veneer Lumber</t>
  </si>
  <si>
    <t>06 17 19 Cross-Laminated Timber</t>
  </si>
  <si>
    <t>06 17 23 Parallel Strand Lumber</t>
  </si>
  <si>
    <t>06 17 33 Wood I-Joists</t>
  </si>
  <si>
    <t>06 17 36 Metal-Web Wood Joists</t>
  </si>
  <si>
    <t>06 17 43 Rim Boards</t>
  </si>
  <si>
    <t>06 17 53 Shop-Fabricated Wood Trusses</t>
  </si>
  <si>
    <t>06 18 00 Glued-Laminated Construction</t>
  </si>
  <si>
    <t>06 18 13 Glued-Laminated Beams</t>
  </si>
  <si>
    <t>06 18 16 Glued-Laminated Columns</t>
  </si>
  <si>
    <t>06 20 00 Finish Carpentry</t>
  </si>
  <si>
    <t>06 20 13 Exterior Finish Carpentry</t>
  </si>
  <si>
    <t>06 20 23 Interior Finish Carpentry</t>
  </si>
  <si>
    <t>06 22 00 Millwork</t>
  </si>
  <si>
    <t>06 22 13 Standard Pattern Wood Trim</t>
  </si>
  <si>
    <t>06 25 00 Prefinished Paneling</t>
  </si>
  <si>
    <t>06 25 13 Prefinished Hardboard Paneling</t>
  </si>
  <si>
    <t>06 25 16 Prefinished Plywood Paneling</t>
  </si>
  <si>
    <t>06 26 00 Board Paneling</t>
  </si>
  <si>
    <t>06 26 13 Profile Board Paneling</t>
  </si>
  <si>
    <t>06 40 00 Architectural Woodwork</t>
  </si>
  <si>
    <t>06 40 13 Exterior Architectural Woodwork</t>
  </si>
  <si>
    <t>06 40 23 Interior Architectural Woodwork</t>
  </si>
  <si>
    <t>06 41 00 Architectural Wood Casework</t>
  </si>
  <si>
    <t>06 41 13 Wood-Veneer-Faced Architectural Cabinets</t>
  </si>
  <si>
    <t>06 41 16 Plastic-Laminate-Clad Architectural Cabinets</t>
  </si>
  <si>
    <t>06 41 93 Cabinet and Drawer Hardware</t>
  </si>
  <si>
    <t>06 42 00 Wood Paneling</t>
  </si>
  <si>
    <t>06 42 13 Wood Board Paneling</t>
  </si>
  <si>
    <t>06 42 14 Stile and Rail Wood Paneling</t>
  </si>
  <si>
    <t>06 42 16 Flush Wood Paneling</t>
  </si>
  <si>
    <t>06 42 19 Plastic-Laminate-Faced Wood Paneling</t>
  </si>
  <si>
    <t>06 43 00 Wood Stairs and Railings</t>
  </si>
  <si>
    <t>06 43 13 Wood Stairs</t>
  </si>
  <si>
    <t>06 43 16 Wood Railings</t>
  </si>
  <si>
    <t>06 44 00 Ornamental Woodwork</t>
  </si>
  <si>
    <t>06 44 13 Wood Turnings</t>
  </si>
  <si>
    <t>06 44 16 Wood Pilasters</t>
  </si>
  <si>
    <t>06 44 19 Wood Grilles</t>
  </si>
  <si>
    <t>06 44 23 Wood Corbels</t>
  </si>
  <si>
    <t>06 44 26 Wood Cupolas</t>
  </si>
  <si>
    <t>06 44 29 Wood Finials</t>
  </si>
  <si>
    <t>06 44 33 Wood Mantels</t>
  </si>
  <si>
    <t>06 44 36 Wood Pediment Heads</t>
  </si>
  <si>
    <t>06 44 39 Wood Posts and Columns</t>
  </si>
  <si>
    <t>06 46 00 Finish Carpentry</t>
  </si>
  <si>
    <t>06 46 13 Wood Door and Window Casings</t>
  </si>
  <si>
    <t>06 46 16 Wood Aprons</t>
  </si>
  <si>
    <t>06 46 19 Wood Base and Shoe Moldings</t>
  </si>
  <si>
    <t>06 46 23 Wood Chair Rails</t>
  </si>
  <si>
    <t>06 46 26 Wood Cornices</t>
  </si>
  <si>
    <t>06 46 29 Wood Fasciae and Soffits</t>
  </si>
  <si>
    <t>06 46 33 Wood Stops, Stools, and Sills</t>
  </si>
  <si>
    <t>06 46 91 Splicing of Wooden Components</t>
  </si>
  <si>
    <t>06 48 00 Wood Frames</t>
  </si>
  <si>
    <t>06 48 13 Exterior Wood Door Frames</t>
  </si>
  <si>
    <t>06 48 16 Interior Wood Door Frames</t>
  </si>
  <si>
    <t>06 48 19 Ornamental Wood Frames</t>
  </si>
  <si>
    <t>06 48 23 Stick-Built Wood Windows</t>
  </si>
  <si>
    <t>06 48 26 Wood-Veneer Frames</t>
  </si>
  <si>
    <t>06 49 00 Wood Screens and Shutters</t>
  </si>
  <si>
    <t>06 49 13 Wood Screens</t>
  </si>
  <si>
    <t>06 49 16 Wood Blinds</t>
  </si>
  <si>
    <t>06 49 19 Wood Shutters</t>
  </si>
  <si>
    <t>06 50 00 Structural Plastics</t>
  </si>
  <si>
    <t>06 51 00 Structural Plastic Shapes and Plates</t>
  </si>
  <si>
    <t>06 51 13 Plastic Lumber</t>
  </si>
  <si>
    <t>06 52 00 Plastic Structural Assemblies</t>
  </si>
  <si>
    <t>06 53 00 Plastic Decking</t>
  </si>
  <si>
    <t>06 53 13 Solid Plastic Decking</t>
  </si>
  <si>
    <t>06 60 00 Plastic Fabrications</t>
  </si>
  <si>
    <t>06 61 00 Cast Polymer Fabrications</t>
  </si>
  <si>
    <t>06 61 13 Simulated Stone Fabrications</t>
  </si>
  <si>
    <t>06 61 16 Solid Surfacing Fabrications</t>
  </si>
  <si>
    <t>06 62 00 Plastic Foam Fabrications</t>
  </si>
  <si>
    <t>06 63 00 Plastic Railings</t>
  </si>
  <si>
    <t>06 64 00 Plastic Paneling</t>
  </si>
  <si>
    <t>06 64 13 Plastic Lattice Paneling</t>
  </si>
  <si>
    <t>06 65 00 Plastic Trim</t>
  </si>
  <si>
    <t>06 66 00 Custom Ornamental Simulated Woodwork</t>
  </si>
  <si>
    <t>06 70 00 Structural Composites</t>
  </si>
  <si>
    <t>06 71 00 Structural Composite Shapes and Plates</t>
  </si>
  <si>
    <t>06 71 13 Composite Lumber</t>
  </si>
  <si>
    <t>06 72 00 Composite Structural Assemblies</t>
  </si>
  <si>
    <t>06 72 13 Composite Joist Assemblies</t>
  </si>
  <si>
    <t>06 72 23 Composite Stair Assemblies</t>
  </si>
  <si>
    <t>06 73 00 Composite Decking</t>
  </si>
  <si>
    <t>06 73 13 Composite Structural Decking</t>
  </si>
  <si>
    <t>06 74 00 Composite Gratings</t>
  </si>
  <si>
    <t>06 74 13 Fiberglass Reinforced Gratings</t>
  </si>
  <si>
    <t>06 80 00 Composite Fabrications</t>
  </si>
  <si>
    <t>06 81 00 Composite Railings</t>
  </si>
  <si>
    <t>06 81 13 Glass-Fiber-Reinforced Plastic Railings</t>
  </si>
  <si>
    <t>06 82 00 Composite Trim</t>
  </si>
  <si>
    <t>06 83 00 Composite Paneling</t>
  </si>
  <si>
    <t>06 83 13 Resin Composite Paneling</t>
  </si>
  <si>
    <t>06 83 16 Fiberglass Reinforced Paneling</t>
  </si>
  <si>
    <t>See Div 8 for details</t>
  </si>
  <si>
    <t>SEE</t>
  </si>
  <si>
    <t>Install only: $158,400</t>
  </si>
  <si>
    <t>Unload wood and metal doors</t>
  </si>
  <si>
    <t>Price includes install for cabinets,</t>
  </si>
  <si>
    <t>SEE D 8 tab for details</t>
  </si>
  <si>
    <t>Framing Labor $641,055</t>
  </si>
  <si>
    <t>price includes window sills</t>
  </si>
  <si>
    <t>Includes install for all doors, frames,</t>
  </si>
  <si>
    <t>Unload all hardware</t>
  </si>
  <si>
    <t>Includes install only:</t>
  </si>
  <si>
    <t>and others. Charlie will get me a</t>
  </si>
  <si>
    <t>NOTE: Price is for material only</t>
  </si>
  <si>
    <t>D6: Labor $157,357</t>
  </si>
  <si>
    <t>Cabinetry &amp; Millwork in main</t>
  </si>
  <si>
    <t>Trusses &amp; Eng $341,896</t>
  </si>
  <si>
    <t>GYPSUM</t>
  </si>
  <si>
    <t>Hardware, trim, and bath accessories</t>
  </si>
  <si>
    <t>Winstall all doors</t>
  </si>
  <si>
    <t>Hollow metal doors</t>
  </si>
  <si>
    <t>Labor: $975,451</t>
  </si>
  <si>
    <t xml:space="preserve">breakout price for lobby millwork. </t>
  </si>
  <si>
    <t>D8 lump sum install total includes trim</t>
  </si>
  <si>
    <t>D6 Material $108,423</t>
  </si>
  <si>
    <t>lobby &amp; common areas</t>
  </si>
  <si>
    <t>Framing Material $469,721</t>
  </si>
  <si>
    <t>Install all hardware</t>
  </si>
  <si>
    <t>Solid core wood doors</t>
  </si>
  <si>
    <t>Lumber: $684,606</t>
  </si>
  <si>
    <t>D8  Install DFH: $200,472</t>
  </si>
  <si>
    <t>Hardware material $85,474</t>
  </si>
  <si>
    <t>TAB</t>
  </si>
  <si>
    <t>Shim doors</t>
  </si>
  <si>
    <t xml:space="preserve">Install of door hardware </t>
  </si>
  <si>
    <t>Truss: $318,587</t>
  </si>
  <si>
    <t>D10 Bath acc material $30,821</t>
  </si>
  <si>
    <t>Common and units</t>
  </si>
  <si>
    <t>Tiedown: $93,965</t>
  </si>
  <si>
    <t>D10 labor $11,900</t>
  </si>
  <si>
    <t>Waterproofing</t>
  </si>
  <si>
    <t>Waterproofing &amp; Traffic Coating</t>
  </si>
  <si>
    <t>Insulation</t>
  </si>
  <si>
    <t>Firespray</t>
  </si>
  <si>
    <t xml:space="preserve">Waterproofing </t>
  </si>
  <si>
    <t>P&amp;P Caulking &amp; Coating</t>
  </si>
  <si>
    <t>Central FL Waterproofing</t>
  </si>
  <si>
    <t>MTN Inc</t>
  </si>
  <si>
    <t>Tri Tec Painting &amp; Waterproofing</t>
  </si>
  <si>
    <t>Arango Insulation</t>
  </si>
  <si>
    <t>Arango</t>
  </si>
  <si>
    <t>Diversified</t>
  </si>
  <si>
    <t>SPC Construction</t>
  </si>
  <si>
    <t>Nova</t>
  </si>
  <si>
    <t>GCC - General Caulking &amp; Coatings</t>
  </si>
  <si>
    <t>Patrick King</t>
  </si>
  <si>
    <t>Kayla Tola</t>
  </si>
  <si>
    <t>Luis Arango: Owner</t>
  </si>
  <si>
    <t>Michael Manganaro</t>
  </si>
  <si>
    <t>Samuel Arboleda</t>
  </si>
  <si>
    <t>Carlos Sandrea</t>
  </si>
  <si>
    <t>407-818-5658</t>
  </si>
  <si>
    <t>239-432-9988</t>
  </si>
  <si>
    <t>404-323-7397 cell</t>
  </si>
  <si>
    <t>847-650-7486 cell</t>
  </si>
  <si>
    <t>470-991-9174</t>
  </si>
  <si>
    <t>321-945-0685</t>
  </si>
  <si>
    <t>patrick8023@yahoo.com</t>
  </si>
  <si>
    <t>office@tritecpainting.com</t>
  </si>
  <si>
    <t>luis@arangoinsulation.com</t>
  </si>
  <si>
    <t>m.manganaro@cqinsulation.com</t>
  </si>
  <si>
    <t>santi@arangoinsulation.com</t>
  </si>
  <si>
    <t>estimating@ambuildersgrp.com</t>
  </si>
  <si>
    <t>07 00 00 Thermal and Moisture Protection</t>
  </si>
  <si>
    <t>07 01 00 Operation and Maintenance of Thermal and Moisture Protection</t>
  </si>
  <si>
    <t>07 01 10 Maintenance of Dampproofing and Waterproofing</t>
  </si>
  <si>
    <t>07 01 10.81 Waterproofing Replacement</t>
  </si>
  <si>
    <t>07 01 20 Maintenance of Thermal Protection</t>
  </si>
  <si>
    <t>07 01 30 Maintenance of Steep Slope Roofing</t>
  </si>
  <si>
    <t>07 01 40 Maintenance of Roofing and Siding Panels</t>
  </si>
  <si>
    <t>07 01 50 Maintenance of Membrane Roofing</t>
  </si>
  <si>
    <t>07 01 80 Maintenance of Fire and Smoke Protection</t>
  </si>
  <si>
    <t>07 01 90 Maintenance of Joint Protection</t>
  </si>
  <si>
    <t>07 01 90.71 Joint Sealant Rehabilitation</t>
  </si>
  <si>
    <t>07 01 90.81 Joint Sealant Replacement</t>
  </si>
  <si>
    <t>07 03 00 Conservation Treatment for Period Roofing</t>
  </si>
  <si>
    <t>07 03 30 Conservation Treatment for Period Steep Slope Roofing</t>
  </si>
  <si>
    <t>07 03 30.13 Conservation Treatment for Period Canvas Roofing</t>
  </si>
  <si>
    <t>07 03 30.16 Conservation Treatment for Period Board Roofing</t>
  </si>
  <si>
    <t>07 03 31 Conservation Treatment for Period Shingles and Shakes</t>
  </si>
  <si>
    <t>07 03 31.16 Conservation Treatment for Period Metal Shingles</t>
  </si>
  <si>
    <t>07 03 31.26 Conservation Treatment for Period Slate Shingles</t>
  </si>
  <si>
    <t>07 03 31.29 Conservation Treatment for Period Wood Shingles and Shakes</t>
  </si>
  <si>
    <t>07 03 32 Conservation Treatment for Period Roof Tiles</t>
  </si>
  <si>
    <t>07 03 32.13 Conservation Treatment for Period Clay Roof Tiles</t>
  </si>
  <si>
    <t>07 03 32.16 Conservation Treatment for Period Concrete Roof Tiles</t>
  </si>
  <si>
    <t>07 03 32.19 Conservation Treatment for Period Metal Roof Tiles</t>
  </si>
  <si>
    <t>07 03 33 Conservation Treatment for Period Natural Roof Coverings</t>
  </si>
  <si>
    <t>07 03 33.13 Conservation Treatment for Period Sod Roofing</t>
  </si>
  <si>
    <t>07 03 40 Conservation Treatment for Period Roofing and Siding Panels</t>
  </si>
  <si>
    <t>07 03 41 Conservative Treatment for Period Roof Panels</t>
  </si>
  <si>
    <t>07 03 41.13 Conservation Treatment for Period Metal Roof Panels</t>
  </si>
  <si>
    <t>07 03 41.23 Conservation Treatment for Period Wood Roof Panels</t>
  </si>
  <si>
    <t>07 03 46 Conservation Treatment for Period Wood Siding</t>
  </si>
  <si>
    <t>07 03 60 Conservation Treatment of Period Flashing and Sheet Metal</t>
  </si>
  <si>
    <t>07 03 61 Conservation Treatment for Period Sheet Metal Roofing</t>
  </si>
  <si>
    <t>07 03 61.13 Conservation Treatment for Period Standing Seam Sheet Metal Roofing</t>
  </si>
  <si>
    <t>07 03 61.16 Conservation Treatment for Period Batten Seam Sheet Metal Roofing</t>
  </si>
  <si>
    <t>07 03 61.19 Conservation Treatment for Period Flat Seam Sheet Metal Roofing</t>
  </si>
  <si>
    <t>07 05 00 Common Work Results for Thermal and Moisture Protection</t>
  </si>
  <si>
    <t>07 05 05 Selective Demolition for Thermal and Moisture Protection</t>
  </si>
  <si>
    <t>07 05 43 Cladding Support Systems</t>
  </si>
  <si>
    <t>07 05 53 Fire and Smoke Assembly Identification</t>
  </si>
  <si>
    <t>07 06 00 Schedules for Thermal and Moisture Protection</t>
  </si>
  <si>
    <t>07 06 10 Schedules for Dampproofing and Waterproofing</t>
  </si>
  <si>
    <t>07 06 20 Schedules for Thermal Protection</t>
  </si>
  <si>
    <t>07 06 30 Schedules for Steep Slope Roofing</t>
  </si>
  <si>
    <t>07 06 40 Schedules for Roofing and Siding Panels</t>
  </si>
  <si>
    <t>07 06 50 Schedules for Membrane Roofing</t>
  </si>
  <si>
    <t>07 06 60 Schedules for Flashing and Sheet Metal</t>
  </si>
  <si>
    <t>07 06 70 Schedules for Roof Specialties and Accessories</t>
  </si>
  <si>
    <t>07 06 80 Schedules for Fire and Smoke Protection</t>
  </si>
  <si>
    <t>07 06 80.13 Fire Protection Schedule</t>
  </si>
  <si>
    <t>07 06 80.16 Firestopping Schedule</t>
  </si>
  <si>
    <t>07 06 90 Schedules for Joint Protection</t>
  </si>
  <si>
    <t>07 06 90.13 Joint Sealant Schedule</t>
  </si>
  <si>
    <t>07 08 00 Commissioning of Thermal and Moisture Protection</t>
  </si>
  <si>
    <t>07 10 00 Dampproofing and Waterproofing</t>
  </si>
  <si>
    <t>Included in Fluild Applied</t>
  </si>
  <si>
    <t>07 11 00 Dampproofing</t>
  </si>
  <si>
    <t>07 11 13 Bituminous Dampproofing</t>
  </si>
  <si>
    <t>07 11 16 Cementitious Dampproofing</t>
  </si>
  <si>
    <t>07 11 19 Sheet Dampproofing</t>
  </si>
  <si>
    <t>07 12 00 Built-Up Bituminous Waterproofing</t>
  </si>
  <si>
    <t>07 12 13 Built-Up Asphalt Waterproofing</t>
  </si>
  <si>
    <t>07 12 16 Built-Up Coal Tar Waterproofing</t>
  </si>
  <si>
    <t>07 13 00 Sheet Waterproofing</t>
  </si>
  <si>
    <t>07 13 13 Bituminous Sheet Waterproofing</t>
  </si>
  <si>
    <t>07 13 26 Self-Adhering Sheet Waterproofing</t>
  </si>
  <si>
    <t>07 13 52 Modified Bituminous Sheet Waterproofing</t>
  </si>
  <si>
    <t>07 13 53 Elastomeric Sheet Waterproofing</t>
  </si>
  <si>
    <t>07 13 54 Thermoplastic Sheet Waterproofing</t>
  </si>
  <si>
    <t>07 14 00 Fluid-Applied Waterproofing &amp; Traffic Coating</t>
  </si>
  <si>
    <t>07 14 13 Hot Fluid-Applied Rubberized Asphalt Waterproofing</t>
  </si>
  <si>
    <t>07 14 14 Hot Fluid-Applied Polyurea Waterproofing</t>
  </si>
  <si>
    <t>07 14 16 Cold Fluid-Applied Waterproofing</t>
  </si>
  <si>
    <t>07 15 00 Sheet Metal Waterproofing</t>
  </si>
  <si>
    <t>07 15 13 Sheet Lead Waterproofing</t>
  </si>
  <si>
    <t>07 16 00 Cementitious and Reactive Waterproofing</t>
  </si>
  <si>
    <t>07 16 13 Polymer Modified Cement Waterproofing</t>
  </si>
  <si>
    <t>07 16 16 Crystalline Waterproofing</t>
  </si>
  <si>
    <t>07 16 19 Metal Oxide Waterproofing</t>
  </si>
  <si>
    <t>07 17 00 Bentonite Waterproofing</t>
  </si>
  <si>
    <t>07 17 13 Bentonite Panel Waterproofing</t>
  </si>
  <si>
    <t>07 17 16 Bentonite Composite Sheet Waterproofing</t>
  </si>
  <si>
    <t>07 18 00 Traffic Coatings</t>
  </si>
  <si>
    <t>07 18 13 Pedestrian Traffic Coatings</t>
  </si>
  <si>
    <t>07 18 16 Vehicular Traffic Coatings</t>
  </si>
  <si>
    <t>07 19 00 Water Repellents</t>
  </si>
  <si>
    <t>07 19 13 Acrylic Water Repellents</t>
  </si>
  <si>
    <t>07 19 16 Silane Water Repellents</t>
  </si>
  <si>
    <t>07 19 19 Silicone Water Repellents</t>
  </si>
  <si>
    <t>07 19 23 Siloxane Water Repellents</t>
  </si>
  <si>
    <t>07 19 26 Stearate Water Repellents</t>
  </si>
  <si>
    <t>07 19 29 Penetrating Polyester Water Repellents</t>
  </si>
  <si>
    <t>07 20 00 Thermal Protection</t>
  </si>
  <si>
    <t>07 21 00 Building Insulation</t>
  </si>
  <si>
    <t>07 21 13 Board Insulation</t>
  </si>
  <si>
    <t>07 21 13.13 Foam Board Insulation</t>
  </si>
  <si>
    <t>07 21 13.16 Fibrous Board Insulation</t>
  </si>
  <si>
    <t>07 21 13.19 Mineral Board Insulation</t>
  </si>
  <si>
    <t>07 21 16 Blanket Insulation</t>
  </si>
  <si>
    <t>07 21 19 Foamed-In-Place Insulation</t>
  </si>
  <si>
    <t>07 21 23 Loose-Fill Insulation</t>
  </si>
  <si>
    <t>07 21 26 Blown Insulation</t>
  </si>
  <si>
    <t>07 21 29 Sprayed Insulation</t>
  </si>
  <si>
    <t>07 21 53 Reflective Insulation</t>
  </si>
  <si>
    <t>07 21 63 Fluid-Applied Insulative Coating</t>
  </si>
  <si>
    <t>07 22 00 Roof and Deck Insulation</t>
  </si>
  <si>
    <t>07 22 13 Asphaltic Perlite Concrete Deck</t>
  </si>
  <si>
    <t>07 22 16 Roof Board Insulation</t>
  </si>
  <si>
    <t>07 24 00 Exterior Insulation and Finish Systems</t>
  </si>
  <si>
    <t>07 24 13 Polymer-Based Exterior Insulation and Finish System</t>
  </si>
  <si>
    <t>07 24 16 Polymer-Modified Exterior Insulation and Finish System</t>
  </si>
  <si>
    <t>07 24 19 Water-Drainage Exterior Insulation and Finish System</t>
  </si>
  <si>
    <t>07 24 23 Direct-Applied Finish Systems</t>
  </si>
  <si>
    <t>07 25 00 Weather Barriers</t>
  </si>
  <si>
    <t>07 26 00 Vapor Retarders</t>
  </si>
  <si>
    <t>07 26 13 Above-Grade Vapor Retarders</t>
  </si>
  <si>
    <t>07 26 16 Below-Grade Vapor Retarders</t>
  </si>
  <si>
    <t>07 26 23 Below-Grade Gas Retarders</t>
  </si>
  <si>
    <t>07 27 00 Air Barriers</t>
  </si>
  <si>
    <t>07 27 13 Modified Bituminous Sheet Air Barriers</t>
  </si>
  <si>
    <t>07 27 16 Sheet Metal Membrane Air Barriers</t>
  </si>
  <si>
    <t>07 27 19 Plastic Sheet Air Barriers</t>
  </si>
  <si>
    <t>07 27 23 Board Product Air Barriers</t>
  </si>
  <si>
    <t>07 27 26 Fluid-Applied Membrane Air Barriers</t>
  </si>
  <si>
    <t>07 27 36 Sprayed Foam Air Barrier</t>
  </si>
  <si>
    <t>07 80 00 Fire and Smoke Protection</t>
  </si>
  <si>
    <t>07 81 00 Applied Fire Protection</t>
  </si>
  <si>
    <t>07 81 13 Cement Aggregate Fire Protection</t>
  </si>
  <si>
    <t>07 81 16 Cementitious Fire Protection</t>
  </si>
  <si>
    <t>07 81 19 Foamed Magnesium-Oxychloride Fire Protection</t>
  </si>
  <si>
    <t>07 81 23 Intumescent Fire Protection</t>
  </si>
  <si>
    <t>07 81 26 Magnesium Cement Fire Protection</t>
  </si>
  <si>
    <t>07 81 29 Mineral-Fiber Cementitious Fire Protection</t>
  </si>
  <si>
    <t>07 81 33 Mineral-Fiber Fire Protection</t>
  </si>
  <si>
    <t>07 82 00 Board Fire Protection</t>
  </si>
  <si>
    <t>07 82 13 Calcium-Silicate Board Fire Protection</t>
  </si>
  <si>
    <t>07 82 16 Slag-Fiber Board Fire Protection</t>
  </si>
  <si>
    <t>07 84 00 Firestopping</t>
  </si>
  <si>
    <t>07 84 13 Penetration Firestopping</t>
  </si>
  <si>
    <t>07 84 13.13 Penetration Firestopping Mortars</t>
  </si>
  <si>
    <t>07 84 13.16 Penetration Firestopping Devices</t>
  </si>
  <si>
    <t>07 84 43 Joint Firestopping</t>
  </si>
  <si>
    <t>07 84 53 Building Perimeter Firestopping</t>
  </si>
  <si>
    <t>07 86 00 Smoke Seals</t>
  </si>
  <si>
    <t>07 87 00 Smoke Containment Barriers</t>
  </si>
  <si>
    <t>07 90 00 Joint Protection</t>
  </si>
  <si>
    <t>07 91 00 Preformed Joint Seals</t>
  </si>
  <si>
    <t>07 91 13 Compression Seals</t>
  </si>
  <si>
    <t>07 91 16 Joint Gaskets</t>
  </si>
  <si>
    <t>07 91 23 Backer Rods</t>
  </si>
  <si>
    <t>07 91 26 Joint Fillers</t>
  </si>
  <si>
    <t>07 92 00 Joint Sealants &amp; Caulking</t>
  </si>
  <si>
    <t>07 92 13 Elastomeric Joint Sealants</t>
  </si>
  <si>
    <t>07 92 16 Rigid Joint Sealants</t>
  </si>
  <si>
    <t>07 92 19 Acoustical Joint Sealants</t>
  </si>
  <si>
    <t>07 95 00 Expansion Control</t>
  </si>
  <si>
    <t>07 95 13 Expansion Joint Cover Assemblies</t>
  </si>
  <si>
    <t>07 95 13.13 Interior Expansion Joint Cover Assemblies</t>
  </si>
  <si>
    <t>07 95 13.16 Exterior Expansion Joint Cover Assemblies</t>
  </si>
  <si>
    <t>07 95 13.19 Parking Deck Expansion Joint Cover Assemblies</t>
  </si>
  <si>
    <t>07 95 53 Joint Slide Bearings</t>
  </si>
  <si>
    <t>Scope of waterproofing: balcony and</t>
  </si>
  <si>
    <t>Scope Breakout:</t>
  </si>
  <si>
    <t>parking garage</t>
  </si>
  <si>
    <t>Fluid Applied Waterproof membrane:</t>
  </si>
  <si>
    <t>Elevator pit: $16,394</t>
  </si>
  <si>
    <t>Apply Henry Barritech NP fluid applied</t>
  </si>
  <si>
    <t>Base includes:</t>
  </si>
  <si>
    <t>Caulk: $76,493</t>
  </si>
  <si>
    <t xml:space="preserve">membrane to exterior bldg surfaces. </t>
  </si>
  <si>
    <t>R-6 AP Foil Foam Board Ext walls</t>
  </si>
  <si>
    <t>Excludes between floors, at podium &amp; historical.</t>
  </si>
  <si>
    <t>1 hour fire rating on structural steel beams</t>
  </si>
  <si>
    <t>Elevator Pit</t>
  </si>
  <si>
    <t>Deck Coating: $30,114</t>
  </si>
  <si>
    <t>Fluid Applied on sheathing $378,398</t>
  </si>
  <si>
    <t>Apply Tremco Dymonic 100 poly-</t>
  </si>
  <si>
    <t>R-21 2x6 exterior</t>
  </si>
  <si>
    <t>R-11 Tenant Separation walls</t>
  </si>
  <si>
    <t>and columns of exterior gravity frame on</t>
  </si>
  <si>
    <t>Balconies level 2-5</t>
  </si>
  <si>
    <t>Joint Sealants: $100,407</t>
  </si>
  <si>
    <t>Traffic coating on balconies: $19,910</t>
  </si>
  <si>
    <t>urethane sealant at all ext. control joints.</t>
  </si>
  <si>
    <t>R-21 top floor bands</t>
  </si>
  <si>
    <t>R-30 between floors, top chird, inc corridors</t>
  </si>
  <si>
    <t>new 5 story building</t>
  </si>
  <si>
    <t>Wood framed areas: $169,357</t>
  </si>
  <si>
    <t>Site Sealants</t>
  </si>
  <si>
    <t xml:space="preserve">  </t>
  </si>
  <si>
    <t>R-21 Parppet walls</t>
  </si>
  <si>
    <t>R-21 Floor Truss</t>
  </si>
  <si>
    <t>EXCLUDES concrete beams</t>
  </si>
  <si>
    <t>Metal Framed areas: $24,764</t>
  </si>
  <si>
    <t>ALT Air Barrier: $75,647</t>
  </si>
  <si>
    <t>R-19 2x6 corridor walls</t>
  </si>
  <si>
    <t>R-11 corridor walls</t>
  </si>
  <si>
    <t>See Roofing for pedestal pavers</t>
  </si>
  <si>
    <t>R-13 2x4 corridor walls</t>
  </si>
  <si>
    <t>R-19 6" metal studs</t>
  </si>
  <si>
    <t>R-11 2x4 party walls</t>
  </si>
  <si>
    <t>R-21 Exterior walls 2x6</t>
  </si>
  <si>
    <t>R-6 Foam at stari walls &amp; elevator</t>
  </si>
  <si>
    <t>R-30 Exterior walls 2x8 &amp; 2x10</t>
  </si>
  <si>
    <t>R-11 Int walls</t>
  </si>
  <si>
    <t>R-11 Fire walls</t>
  </si>
  <si>
    <t>R-30 Between floors</t>
  </si>
  <si>
    <t>R-30 Roof trusses laid in</t>
  </si>
  <si>
    <t>Package savings: $12,280</t>
  </si>
  <si>
    <t>R-30 Between floors below uncondi-</t>
  </si>
  <si>
    <t>R-30 Roof trusses secured</t>
  </si>
  <si>
    <t>tioned space</t>
  </si>
  <si>
    <t>R-30 overhangs at lower level</t>
  </si>
  <si>
    <t>R-30 Ceiling above Bldg B&amp;C</t>
  </si>
  <si>
    <t>Spray foam exterior doors &amp; windows</t>
  </si>
  <si>
    <t>R-21 Ceiling above entry/lobby</t>
  </si>
  <si>
    <t>Excludes rigid insulation at Historical</t>
  </si>
  <si>
    <t>R-30 Roof @ attic space</t>
  </si>
  <si>
    <t>Subtotal: $149,500</t>
  </si>
  <si>
    <t>Wing C: $17,455</t>
  </si>
  <si>
    <t>1"-2" Poly board F&amp;I: $56,000</t>
  </si>
  <si>
    <t>A&amp;B $142,886</t>
  </si>
  <si>
    <t>ADD $59,000 for interior sound walls</t>
  </si>
  <si>
    <t>Sprayfoam &amp; 15' thermal B: $19,475</t>
  </si>
  <si>
    <t>Includes $13,000 for fireblocking</t>
  </si>
  <si>
    <t>Fireblocking: $8,753</t>
  </si>
  <si>
    <t>99 units: all batts unfaced</t>
  </si>
  <si>
    <t>No taped seams at rigid insulation</t>
  </si>
  <si>
    <t>Gutters</t>
  </si>
  <si>
    <t>Roofing</t>
  </si>
  <si>
    <t>Pedestal Pavers</t>
  </si>
  <si>
    <t>Dauntless</t>
  </si>
  <si>
    <t>Momentum</t>
  </si>
  <si>
    <t>Collis Roofing</t>
  </si>
  <si>
    <t>All State</t>
  </si>
  <si>
    <t>Service Works</t>
  </si>
  <si>
    <t>Roofing &amp; Renovations</t>
  </si>
  <si>
    <t>Lifetime Quality Roofing</t>
  </si>
  <si>
    <t>Extreme FL Roofing</t>
  </si>
  <si>
    <t>Century Roofing Specialists</t>
  </si>
  <si>
    <t>Parsons</t>
  </si>
  <si>
    <t>JCM</t>
  </si>
  <si>
    <t>Constructomax</t>
  </si>
  <si>
    <t>Chris Breit</t>
  </si>
  <si>
    <t>Jason Schmidt</t>
  </si>
  <si>
    <t>Barry Smith</t>
  </si>
  <si>
    <t>Rob De Cosey</t>
  </si>
  <si>
    <t>Todd Arrant</t>
  </si>
  <si>
    <t>Zach Robbins</t>
  </si>
  <si>
    <t>813-380-4641</t>
  </si>
  <si>
    <t>407-865-1218</t>
  </si>
  <si>
    <t>321-282-8827</t>
  </si>
  <si>
    <t>813-781-1883 cell</t>
  </si>
  <si>
    <t>239-887-8824</t>
  </si>
  <si>
    <t>c.breit@cqinsulation.com</t>
  </si>
  <si>
    <t>jschmidt@momentumroofservices.com</t>
  </si>
  <si>
    <t>bsmith@collisroofing.com</t>
  </si>
  <si>
    <t>tarrant@serviceworksroofing.com</t>
  </si>
  <si>
    <t>zrrofllc@gmail.com</t>
  </si>
  <si>
    <t>07 01 50.13 Roof Moisture Survey</t>
  </si>
  <si>
    <t>07 01 50.16 Roof Maintenance Program</t>
  </si>
  <si>
    <t>07 01 50.19 Preparation for Re-Roofing</t>
  </si>
  <si>
    <t>07 01 50.23 Roof Removal</t>
  </si>
  <si>
    <t>07 01 50.61 Roof Re-Coating</t>
  </si>
  <si>
    <t>07 01 50.81 Roof Replacement</t>
  </si>
  <si>
    <t>07 01 50.91 Roofing Restoration</t>
  </si>
  <si>
    <t>07 01 60 Maintenance of Flashing and Sheet Metal</t>
  </si>
  <si>
    <t>07 01 60.71 Flashing and Sheet Metal Rehabilitation</t>
  </si>
  <si>
    <t>07 01 60.91 Flashing and Sheet Metal Restoration</t>
  </si>
  <si>
    <t>07 01 60.92 Flashing and Sheet Metal Preservation</t>
  </si>
  <si>
    <t>07 01 70 Operation and Maintenance of Roof Specialties and Accessories</t>
  </si>
  <si>
    <t>07 30 00 Steep Slope Roofing</t>
  </si>
  <si>
    <t>07 30 91 Canvas Roofing</t>
  </si>
  <si>
    <t>07 31 00 Shingles and Shakes</t>
  </si>
  <si>
    <t>07 31 13 Asphalt Shingles</t>
  </si>
  <si>
    <t>07 31 13.13 Fiberglass-Reinforced Asphalt Shingles</t>
  </si>
  <si>
    <t>07 31 16 Metal Shingles</t>
  </si>
  <si>
    <t>07 31 19 Mineral-Fiber Cement Shingles</t>
  </si>
  <si>
    <t>07 31 23 Porcelain Enamel Shingles</t>
  </si>
  <si>
    <t>07 31 26 Slate Shingles</t>
  </si>
  <si>
    <t>07 31 29 Wood Shingles and Shakes</t>
  </si>
  <si>
    <t>07 31 29.13 Wood Shingles</t>
  </si>
  <si>
    <t>07 31 29.16 Wood Shakes</t>
  </si>
  <si>
    <t>07 31 33 Composite Rubber Shingles</t>
  </si>
  <si>
    <t>07 31 53 Plastic Shakes</t>
  </si>
  <si>
    <t>07 32 00 Roof Tiles</t>
  </si>
  <si>
    <t>07 32 13 Clay Roof Tiles</t>
  </si>
  <si>
    <t>07 32 14 Ceramic and Porcelain Roof Tiles</t>
  </si>
  <si>
    <t>07 32 16 Concrete Roof Tiles</t>
  </si>
  <si>
    <t>07 32 19 Metal Roof Tiles</t>
  </si>
  <si>
    <t>07 32 23 Mineral-Fiber Cement Roof Tiles</t>
  </si>
  <si>
    <t>07 32 26 Plastic Roof Tiles</t>
  </si>
  <si>
    <t>07 32 29 Rubber Tiles/Panels</t>
  </si>
  <si>
    <t>07 33 00 Natural Roof Coverings</t>
  </si>
  <si>
    <t>07 33 13 Sod Roofing</t>
  </si>
  <si>
    <t>07 33 16 Thatched Roofing</t>
  </si>
  <si>
    <t>07 33 63 Vegetated Steep-Slope Roofing</t>
  </si>
  <si>
    <t>07 40 00 Roofing and Siding Panels</t>
  </si>
  <si>
    <t>07 41 00 Roof Panels</t>
  </si>
  <si>
    <t>07 41 13 Metal Roof Panels</t>
  </si>
  <si>
    <t>07 41 16 Insulated Metal Roof Panels</t>
  </si>
  <si>
    <t>07 41 23 Wood Roof Panels</t>
  </si>
  <si>
    <t>07 41 33 Plastic Roof Panels</t>
  </si>
  <si>
    <t>07 41 43 Composite Roof Panels</t>
  </si>
  <si>
    <t>07 41 63 Fabricated Roof Panel Assemblies</t>
  </si>
  <si>
    <t>07 50 00 Membrane Roofing</t>
  </si>
  <si>
    <t>07 51 00 Built-Up Bituminous Roofing</t>
  </si>
  <si>
    <t>07 51 13 Built-Up Asphalt Roofing</t>
  </si>
  <si>
    <t>07 51 13.13 Cold-Applied Built-Up Asphalt Roofing</t>
  </si>
  <si>
    <t>07 51 16 Built-Up Coal Tar Roofing</t>
  </si>
  <si>
    <t>07 51 23 Glass-Fiber-Reinforced Asphalt Emulsion Roofing</t>
  </si>
  <si>
    <t>07 52 00 Modified Bituminous Membrane Roofing</t>
  </si>
  <si>
    <t>07 52 13 Atactic-Polypropylene-Modified Bituminous Membrane Roofing</t>
  </si>
  <si>
    <t>07 52 13.11 Cold Adhesive Applied Atactic-Polypropylene-Modified Bituminous Membrane Roofing</t>
  </si>
  <si>
    <t>07 52 13.13 Torch-Applied Atactic-Polypropylene-Modified Bituminous Membrane Roofing</t>
  </si>
  <si>
    <t>07 52 13.14 Mechanically Fastened Atactic-Polypropylene-Modified Bituminous Membrane Roofing</t>
  </si>
  <si>
    <t>07 52 16 Styrene-Butadiene-Styrene Modified Bituminous Membrane Roofing</t>
  </si>
  <si>
    <t>07 52 16.11 Cold Adhesive Styrene-Butadiene-Styrene Modified Bituminous Membrane Roofing</t>
  </si>
  <si>
    <t>07 52 16.12 Hot-Mopped Styrene-Butadiene-Styrene Modified Bituminous Membrane Roofing</t>
  </si>
  <si>
    <t>07 52 16.13 Torch-Applied Styrene-Butadiene-Styrene Modified Bituminous Membrane Roofing</t>
  </si>
  <si>
    <t>07 52 16.14 Mechanically Fastened Styrene-Butadiene-Styrene Modified Bituminous Membrane Roofing</t>
  </si>
  <si>
    <t>07 53 00 Elastomeric Membrane Roofing</t>
  </si>
  <si>
    <t>07 53 13 Chlorinated-Polyethylene Roofing</t>
  </si>
  <si>
    <t>07 53 16 Chlorosulfonate-Polyethylene Roofing</t>
  </si>
  <si>
    <t>07 53 23 Ethylene-Propylene-Diene-Monomer Roofing</t>
  </si>
  <si>
    <t>07 53 29 Polyisobutylene Roofing</t>
  </si>
  <si>
    <t>07 54 00 Thermoplastic Membrane Roofing</t>
  </si>
  <si>
    <t>07 54 13 Copolymer-Alloy Roofing</t>
  </si>
  <si>
    <t>07 54 16 Ketone Ethylene Ester Roofing</t>
  </si>
  <si>
    <t>07 54 19 Polyvinyl-Chloride Roofing</t>
  </si>
  <si>
    <t>07 54 23 Thermoplastic-Polyolefin Roofing</t>
  </si>
  <si>
    <t>07 54 26 Nitrile-Butadiene-Polymer Roofing</t>
  </si>
  <si>
    <t>07 55 00 Protected Membrane Roofing</t>
  </si>
  <si>
    <t>07 55 51 Built-Up Bituminous Protected Membrane Roofing</t>
  </si>
  <si>
    <t>07 55 52 Modified Bituminous Protected Membrane Roofing</t>
  </si>
  <si>
    <t>07 55 53 Elastomeric Protected Membrane Roofing</t>
  </si>
  <si>
    <t>07 55 54 Thermoplastic Protected Membrane Roofing</t>
  </si>
  <si>
    <t>07 55 56 Fluid-Applied Protected Membrane Roofing</t>
  </si>
  <si>
    <t>07 55 56.13 Hot-Applied Rubberized Asphalt Protected Membrane Roofing</t>
  </si>
  <si>
    <t>07 55 63 Vegetated Protected Membrane Roofing</t>
  </si>
  <si>
    <t>07 56 00 Fluid-Applied Roofing</t>
  </si>
  <si>
    <t>07 57 00 Coated Foamed Roofing</t>
  </si>
  <si>
    <t>07 57 13 Sprayed Polyurethane Foam Roofing</t>
  </si>
  <si>
    <t>07 58 00 Roll Roofing</t>
  </si>
  <si>
    <t>07 60 00 Flashing and Sheet Metal</t>
  </si>
  <si>
    <t>07 61 00 Sheet Metal Roofing</t>
  </si>
  <si>
    <t>07 61 13 Standing Seam Sheet Metal Roofing</t>
  </si>
  <si>
    <t>included in above</t>
  </si>
  <si>
    <t>07 61 16 Batten Seam Sheet Metal Roofing</t>
  </si>
  <si>
    <t>07 61 19 Flat Seam Sheet Metal Roofing</t>
  </si>
  <si>
    <t>07 62 00 Sheet Metal Flashing and Trim</t>
  </si>
  <si>
    <t>07 62 13 Fabricated Copings</t>
  </si>
  <si>
    <t>07 62 16 Fabricated Counterflashing Systems</t>
  </si>
  <si>
    <t>07 62 19 Fabricated Gravel Stops and Fasciae</t>
  </si>
  <si>
    <t>07 62 23 Fabricated Gutters and Downspouts</t>
  </si>
  <si>
    <t>07 62 29 Fabricated Roof Expansion Joints</t>
  </si>
  <si>
    <t>07 62 33 Fabricated Scuppers</t>
  </si>
  <si>
    <t>07 63 00 Sheet Metal Roofing Specialties</t>
  </si>
  <si>
    <t>07 64 00 Sheet Metal Wall Cladding</t>
  </si>
  <si>
    <t>07 64 13 Standing Seam Sheet Metal Wall Cladding</t>
  </si>
  <si>
    <t>07 64 16 Batten Seam Sheet Metal Wall Cladding</t>
  </si>
  <si>
    <t>07 64 19 Flat Seam Sheet Metal Wall Cladding</t>
  </si>
  <si>
    <t>07 65 00 Flexible Flashing</t>
  </si>
  <si>
    <t>07 65 13 Laminated Sheet Flashing</t>
  </si>
  <si>
    <t>07 65 16 Modified Bituminous Sheet Flashing</t>
  </si>
  <si>
    <t>07 65 19 Plastic Sheet Flashing</t>
  </si>
  <si>
    <t>07 65 23 Rubber Sheet Flashing</t>
  </si>
  <si>
    <t>07 65 26 Self-Adhering Sheet Flashing</t>
  </si>
  <si>
    <t>07 70 00 Roof and Wall Specialties and Accessories</t>
  </si>
  <si>
    <t>07 71 00 Roof Specialties</t>
  </si>
  <si>
    <t>07 71 13 Manufactured Copings</t>
  </si>
  <si>
    <t>07 71 16 Manufactured Counterflashing Systems</t>
  </si>
  <si>
    <t>07 71 19 Manufactured Gravel Stops and Fasciae</t>
  </si>
  <si>
    <t>07 71 23 Manufactured Gutters and Downspouts</t>
  </si>
  <si>
    <t>07 71 23.13 Gutter Debris Guards</t>
  </si>
  <si>
    <t>07 71 26 Reglets</t>
  </si>
  <si>
    <t>07 71 29 Manufactured Roof Expansion Joints</t>
  </si>
  <si>
    <t>07 71 33 Manufactured Scuppers</t>
  </si>
  <si>
    <t>07 72 00 Roof Accessories</t>
  </si>
  <si>
    <t>07 72 13 Manufactured Curbs</t>
  </si>
  <si>
    <t>07 72 23 Relief Vents</t>
  </si>
  <si>
    <t>07 72 26 Ridge Vents</t>
  </si>
  <si>
    <t>07 72 33 Roof Hatches</t>
  </si>
  <si>
    <t>07 72 36 Smoke Vents</t>
  </si>
  <si>
    <t>07 72 39 Operable Roof Vents</t>
  </si>
  <si>
    <t>07 72 43 Roof Walk Boards</t>
  </si>
  <si>
    <t>07 72 46 Roof Walkways</t>
  </si>
  <si>
    <t>07 72 53 Snow Guards</t>
  </si>
  <si>
    <t>07 72 63 Waste Containment Assemblies</t>
  </si>
  <si>
    <t>07 72 73 Vegetated Roof Systems</t>
  </si>
  <si>
    <t>07 76 00 Roof Pavers</t>
  </si>
  <si>
    <t>High Temp ice &amp; water shield underlay</t>
  </si>
  <si>
    <t>07 76 13 Roof Ballast Pavers</t>
  </si>
  <si>
    <t>24 ga standing seam metal panels 16" W</t>
  </si>
  <si>
    <t>07 76 16 Roof Decking Pavers</t>
  </si>
  <si>
    <t>24 ga metal flashing</t>
  </si>
  <si>
    <t>07 77 00 Wall Specialties</t>
  </si>
  <si>
    <t>35 yr paint warranty</t>
  </si>
  <si>
    <t>Subtotal Standing Seam: $7,500</t>
  </si>
  <si>
    <t>Remove existing metal roof down to decking</t>
  </si>
  <si>
    <t>TPO:</t>
  </si>
  <si>
    <t>60 mil TPO roof: 2 layers of 2.2" insulation</t>
  </si>
  <si>
    <t>Roof Pavers: Wausau 24x24x 2-1/2" concrete</t>
  </si>
  <si>
    <t>F&amp;I self adhered underlayment</t>
  </si>
  <si>
    <t>60 mil single ply fully adhered</t>
  </si>
  <si>
    <t>Fully tpaered R - 40.56</t>
  </si>
  <si>
    <t>Pedestal pavers</t>
  </si>
  <si>
    <t>Sentriclad 150 SS standing seam panels</t>
  </si>
  <si>
    <t>R-25 4.3" over sloped rook deck</t>
  </si>
  <si>
    <t>Includes crickets to drains</t>
  </si>
  <si>
    <t>See Moisture Tab for rest of bid</t>
  </si>
  <si>
    <t>24ga steel 16" W w/ 1.5" seam height</t>
  </si>
  <si>
    <t>60 mil TPO at parapet</t>
  </si>
  <si>
    <t>Inc connector heads and downspouts</t>
  </si>
  <si>
    <t>$5,000 savings if awarded both jobs</t>
  </si>
  <si>
    <t>Furnish &amp; Install.</t>
  </si>
  <si>
    <t>Furnish &amp; Install</t>
  </si>
  <si>
    <t>Flashing at all VTR &amp; HVAC vents or curbs</t>
  </si>
  <si>
    <t>tapered insulation 1/2" per 1' crickets</t>
  </si>
  <si>
    <t>600' of walk pads</t>
  </si>
  <si>
    <t>$25,000 for non roof edge metal</t>
  </si>
  <si>
    <t>3x4 downspouts</t>
  </si>
  <si>
    <t>1 layer of 1" IOS oever wood decking</t>
  </si>
  <si>
    <t>2 year Collis warranty</t>
  </si>
  <si>
    <t>F&amp;I scuppers and overflow</t>
  </si>
  <si>
    <t>Excludes awnings and tear off of existing</t>
  </si>
  <si>
    <t>Scuppers</t>
  </si>
  <si>
    <t>Install 1/2" tapered crickets and saddles to</t>
  </si>
  <si>
    <t>Flat Scope</t>
  </si>
  <si>
    <t>2 roof hatches</t>
  </si>
  <si>
    <t>Splash blocks: plastic</t>
  </si>
  <si>
    <t xml:space="preserve">scuppers. </t>
  </si>
  <si>
    <t>Excludes:</t>
  </si>
  <si>
    <t>walk pads</t>
  </si>
  <si>
    <t>Includes scuppers</t>
  </si>
  <si>
    <t>Includes Lift</t>
  </si>
  <si>
    <t xml:space="preserve">Section c: tear down existing to deck and </t>
  </si>
  <si>
    <t>walkway pads, scuppers, fascia, soffits</t>
  </si>
  <si>
    <t>flash all roof penetrations</t>
  </si>
  <si>
    <t>24 ga metal counterflashing</t>
  </si>
  <si>
    <t>backfill with ISO up to 2.2" thick. Recover roof</t>
  </si>
  <si>
    <t>24 ga Kynar metal coping</t>
  </si>
  <si>
    <t>24 ga metal Kynar coping</t>
  </si>
  <si>
    <t>with 2 layers of 2.2" ISO: mechanically fastened.</t>
  </si>
  <si>
    <t>24 ga metal drip edge</t>
  </si>
  <si>
    <t>20 year NDL 72 mph warranty inc.</t>
  </si>
  <si>
    <t>Install tpaered ISO at 7 balcony covers</t>
  </si>
  <si>
    <t>Subtotal: $236,670</t>
  </si>
  <si>
    <t>Flashing for penetrations</t>
  </si>
  <si>
    <t>Collector boxes at flat roof: $15,345</t>
  </si>
  <si>
    <t>700 LF of walk pads</t>
  </si>
  <si>
    <t>Install 12 Leaderheads w/ 6"x6" downspouts</t>
  </si>
  <si>
    <t>Coping at outside walls</t>
  </si>
  <si>
    <t>2 Yr warranty from Momentum</t>
  </si>
  <si>
    <t>20 Yr NDL warranty: add $2,500</t>
  </si>
  <si>
    <t>07 42 00 Wall Panels</t>
  </si>
  <si>
    <t>07 42 13 Metal Wall Panels</t>
  </si>
  <si>
    <t>07 42 13.13 Formed Metal Wall Panels</t>
  </si>
  <si>
    <t>07 42 13.16 Metal Plate Wall Panels</t>
  </si>
  <si>
    <t>07 42 13.19 Insulated Metal Wall Panels</t>
  </si>
  <si>
    <t>07 42 13.23 Metal Composite Material Wall Panels</t>
  </si>
  <si>
    <t>07 42 23 Wood Wall Panels</t>
  </si>
  <si>
    <t>07 42 26 Tile Wall Panels</t>
  </si>
  <si>
    <t>07 42 29 Terra Cotta Wall Panels</t>
  </si>
  <si>
    <t>07 42 33 Plastic Wall Panels</t>
  </si>
  <si>
    <t>07 42 43 Composite Wall Panels</t>
  </si>
  <si>
    <t>07 42 46 Cementitious Wall Panels</t>
  </si>
  <si>
    <t>07 42 63 Fabricated Wall Panel Assemblies</t>
  </si>
  <si>
    <t>07 42 93 Soffit Panels</t>
  </si>
  <si>
    <t>07 44 00 Faced Panels</t>
  </si>
  <si>
    <t>07 44 13 Aggregate Coated Panels</t>
  </si>
  <si>
    <t>07 44 16 Porcelain Enameled Faced Panels</t>
  </si>
  <si>
    <t>07 44 19 Tile-Faced Panels</t>
  </si>
  <si>
    <t>07 44 23 Ceramic-Tile-Faced Panels</t>
  </si>
  <si>
    <t>07 44 33 Metal Faced Panels</t>
  </si>
  <si>
    <t>07 44 53 Glass-Fiber-Reinforced Cementitious Panels</t>
  </si>
  <si>
    <t>07 44 56 Mineral-Fiber-Reinforced Cementitious Panels</t>
  </si>
  <si>
    <t>07 44 63 Fabricated Faced Panel Assemblies</t>
  </si>
  <si>
    <t>Stucco</t>
  </si>
  <si>
    <t>BGA</t>
  </si>
  <si>
    <t>Lion TB Construction</t>
  </si>
  <si>
    <t>Amanda Candido</t>
  </si>
  <si>
    <t>407-702-0133</t>
  </si>
  <si>
    <t>bgcontractorsllc@gmail.com</t>
  </si>
  <si>
    <t>07 46 00 Siding</t>
  </si>
  <si>
    <t>07 46 16 Aluminum Siding</t>
  </si>
  <si>
    <t>07 46 19 Steel Siding</t>
  </si>
  <si>
    <t>07 46 21 Foam Bands</t>
  </si>
  <si>
    <t>Included in Stucco</t>
  </si>
  <si>
    <t>07 46 23 Wood Siding</t>
  </si>
  <si>
    <t>07 46 24 Wood Shingle and Shake Siding</t>
  </si>
  <si>
    <t>07 46 24.13 Wood Shingle Siding</t>
  </si>
  <si>
    <t>07 46 24.16 Wood Shake Siding</t>
  </si>
  <si>
    <t>07 46 26 Hardboard Siding</t>
  </si>
  <si>
    <t>07 46 29 Plywood Siding</t>
  </si>
  <si>
    <t>07 46 33 Stucco &amp; Foam Bands</t>
  </si>
  <si>
    <t>07 46 43 Composition Siding</t>
  </si>
  <si>
    <t>07 46 46 Fiber-Cement Siding</t>
  </si>
  <si>
    <t>07 46 63 Fabricated Panel Assemblies with Siding</t>
  </si>
  <si>
    <t>4/4x8" trim for fascia reveal</t>
  </si>
  <si>
    <t>Vented soffit w/ 3" PVC vent strip</t>
  </si>
  <si>
    <t>EIFS Molding $17,587</t>
  </si>
  <si>
    <t>Solid panel soffit in gables</t>
  </si>
  <si>
    <t>Stucco $401,220</t>
  </si>
  <si>
    <t>See Masonry for brick</t>
  </si>
  <si>
    <t>Barricade 12" straight flashing tape all</t>
  </si>
  <si>
    <t>interior &amp; exterior corners</t>
  </si>
  <si>
    <t>6" around ext window flanges</t>
  </si>
  <si>
    <t>6" ext door openings</t>
  </si>
  <si>
    <t>tape all MEP penetrations</t>
  </si>
  <si>
    <t>Drain-Wrap over ext walls</t>
  </si>
  <si>
    <t>6" tape at base wall around perimeter slab</t>
  </si>
  <si>
    <t>2" tape over horizontal and vertical seams</t>
  </si>
  <si>
    <t>Stucco:</t>
  </si>
  <si>
    <t>7/8" PVC weep screed at base perimeter wall</t>
  </si>
  <si>
    <t>all AL flashings</t>
  </si>
  <si>
    <t>Fiberglass lath with 5/8" scratch coat</t>
  </si>
  <si>
    <t>7/8" control joints</t>
  </si>
  <si>
    <t>1-1/2" PVC casing around windows &amp; doors</t>
  </si>
  <si>
    <t>6" Stucco ban around windows &amp; doors</t>
  </si>
  <si>
    <t>PVC corner beads for out and inside corners</t>
  </si>
  <si>
    <t>Plint blocks made of Hardie trim</t>
  </si>
  <si>
    <t>3-coat stucco system</t>
  </si>
  <si>
    <t>Install Foam Bands &amp; shutters</t>
  </si>
  <si>
    <t xml:space="preserve">Note: For ALL Ice Rinks make sure Storefront and Hardware Suppliers provide locks prepped for Schlage LFIC </t>
  </si>
  <si>
    <t>Doors, Frames, Hardware</t>
  </si>
  <si>
    <t>Prehung Doors</t>
  </si>
  <si>
    <t>Pinnacle Door &amp; Hdw (Cook &amp; Boardman)</t>
  </si>
  <si>
    <t>AORBIS</t>
  </si>
  <si>
    <t>Builders FirstSource</t>
  </si>
  <si>
    <t>Shelby Lopez</t>
  </si>
  <si>
    <t>Jalpa Thaker</t>
  </si>
  <si>
    <t>Brent Kennedy</t>
  </si>
  <si>
    <t>Scott Budlove</t>
  </si>
  <si>
    <t>727-608-2889</t>
  </si>
  <si>
    <t>860-317-7100</t>
  </si>
  <si>
    <t>912-245-9892 cell</t>
  </si>
  <si>
    <t>slopez@pinnacledh.com</t>
  </si>
  <si>
    <t>itb@aorbis.com</t>
  </si>
  <si>
    <t>brent.kennedy@bldr.com</t>
  </si>
  <si>
    <t>08 00 00 Openings</t>
  </si>
  <si>
    <t>08 01 00 Operation and Maintenance of Openings</t>
  </si>
  <si>
    <t>08 01 10 Operation and Maintenance of Doors and Frames</t>
  </si>
  <si>
    <t>08 01 11 Operation and Maintenance of Metal Doors and Frames</t>
  </si>
  <si>
    <t>08 01 14 Operation and Maintenance of Wood Doors</t>
  </si>
  <si>
    <t>08 01 15 Operation and Maintenance of Plastic Doors</t>
  </si>
  <si>
    <t>08 01 16 Operation and Maintenance of Composite Doors</t>
  </si>
  <si>
    <t>08 01 17 Operation and Maintenance of Integrated Door Opening Assemblies</t>
  </si>
  <si>
    <t>08 01 30 Operation and Maintenance of Specialty Doors and Frames</t>
  </si>
  <si>
    <t>08 01 32 Operation and Maintenance of Sliding Glass Doors</t>
  </si>
  <si>
    <t>08 01 33 Operation and Maintenance of Coiling Doors and Grilles</t>
  </si>
  <si>
    <t>08 01 34 Operation and Maintenance of Special Function Doors</t>
  </si>
  <si>
    <t>08 01 35 Operation and Maintenance of Folding Doors and Grilles</t>
  </si>
  <si>
    <t>08 01 36 Operation and Maintenance of Panel Doors</t>
  </si>
  <si>
    <t>08 01 39 Operation and Maintenance of Traffic Doors</t>
  </si>
  <si>
    <t>08 01 70 Operation and Maintenance of Hardware</t>
  </si>
  <si>
    <t>08 01 71 Operation and Maintenance of Door Hardware</t>
  </si>
  <si>
    <t>08 01 74 Operation and Maintenance of Access Control Hardware</t>
  </si>
  <si>
    <t>08 03 00 Conservation Treatment for Period Openings</t>
  </si>
  <si>
    <t>08 03 11 Conservation Treatment for Period Metal Doors and Frames</t>
  </si>
  <si>
    <t>08 03 11.23 Conservation Treatment for Period Bronze Doors and Frames</t>
  </si>
  <si>
    <t>08 03 14 Conservation Treatment for Period Wood Doors</t>
  </si>
  <si>
    <t>08 03 14.23 Conservation Treatment for Period Metal-Faced Wood Doors</t>
  </si>
  <si>
    <t>08 03 14.33 Conservation Treatment for Period Stile and Rail Wood Doors</t>
  </si>
  <si>
    <t>08 03 30 Conservation Treatment for Period Specialty Doors and Frames</t>
  </si>
  <si>
    <t>08 03 34 Conservation Treatment for Period Special Function Doors</t>
  </si>
  <si>
    <t>08 03 34.59 Conservation Treatment for Period Vault Doors</t>
  </si>
  <si>
    <t>08 03 70 Conservation Treatment for Period Hardware</t>
  </si>
  <si>
    <t>08 03 71 Conservation Treatment for Period Door Hardware</t>
  </si>
  <si>
    <t>08 05 00 Common Work Results for Openings</t>
  </si>
  <si>
    <t>08 05 05 Selective Demolition for Openings</t>
  </si>
  <si>
    <t>08 06 00 Schedules for Openings</t>
  </si>
  <si>
    <t>08 06 10 Door Schedule</t>
  </si>
  <si>
    <t>08 06 10.13 Door Type Schedule</t>
  </si>
  <si>
    <t>08 06 10.16 Frame Type Schedule</t>
  </si>
  <si>
    <t>08 06 40 Schedules for Entrances, Storefronts, and Curtain Walls</t>
  </si>
  <si>
    <t>08 06 41 Entrance Schedule</t>
  </si>
  <si>
    <t>08 06 42 Storefront Schedule</t>
  </si>
  <si>
    <t>08 06 50 Window Schedule</t>
  </si>
  <si>
    <t>08 06 60 Skylight Schedule</t>
  </si>
  <si>
    <t>08 06 70 Hardware Schedule</t>
  </si>
  <si>
    <t>08 06 71 Door Hardware Schedule</t>
  </si>
  <si>
    <t>08 06 80 Glazing Schedule</t>
  </si>
  <si>
    <t>08 06 90 Louver and Vent Schedule</t>
  </si>
  <si>
    <t>08 08 00 Commissioning of Openings</t>
  </si>
  <si>
    <t>08 10 00 Doors and Frames</t>
  </si>
  <si>
    <t>08 11 00 Metal Doors and Frames</t>
  </si>
  <si>
    <t>08 11 13 Hollow Metal Doors and Frames</t>
  </si>
  <si>
    <t>Included in Openings</t>
  </si>
  <si>
    <t>included in openings</t>
  </si>
  <si>
    <t>08 11 13.13 Standard Hollow Metal Doors and Frames</t>
  </si>
  <si>
    <t>08 11 13.16 Custom Hollow Metal Doors and Frames</t>
  </si>
  <si>
    <t>08 11 16 Aluminum Doors and Frames</t>
  </si>
  <si>
    <t>08 11 19 Stainless-Steel Doors and Frames</t>
  </si>
  <si>
    <t>08 11 23 Bronze Doors and Frames</t>
  </si>
  <si>
    <t>08 11 63 Metal Screen and Storm Doors and Frames</t>
  </si>
  <si>
    <t>08 11 63.13 Steel Screen and Storm Doors and Frames</t>
  </si>
  <si>
    <t>08 11 63.23 Aluminum Screen and Storm Doors and Frames</t>
  </si>
  <si>
    <t>08 11 66 Metal Screen Doors and Frames</t>
  </si>
  <si>
    <t>08 11 66.13 Steel Screen Doors and Frames</t>
  </si>
  <si>
    <t>08 11 66.23 Aluminum Screen Doors and Frames</t>
  </si>
  <si>
    <t>08 11 69 Metal Storm Doors and Frames</t>
  </si>
  <si>
    <t>08 11 69.13 Steel Storm Doors and Frames</t>
  </si>
  <si>
    <t>08 11 69.23 Aluminum Storm Doors and Frames</t>
  </si>
  <si>
    <t>08 11 73 Sliding Metal Fire Doors</t>
  </si>
  <si>
    <t>08 11 74 Sliding Metal Grilles</t>
  </si>
  <si>
    <t>08 12 00 Metal Frames</t>
  </si>
  <si>
    <t>08 12 13 Hollow Metal Frames</t>
  </si>
  <si>
    <t>08 12 13.13 Standard Hollow Metal Frames</t>
  </si>
  <si>
    <t>08 12 13.53 Custom Hollow Metal Frames</t>
  </si>
  <si>
    <t>08 12 16 Aluminum Frames</t>
  </si>
  <si>
    <t>08 12 16.13 Fire-Rated Aluminum Frames</t>
  </si>
  <si>
    <t>08 12 19 Stainless-Steel Frames</t>
  </si>
  <si>
    <t>08 12 23 Bronze Frames</t>
  </si>
  <si>
    <t>08 13 00 Metal Doors</t>
  </si>
  <si>
    <t>08 13 13 Hollow Metal Doors</t>
  </si>
  <si>
    <t>08 13 13.13 Standard Hollow Metal Doors</t>
  </si>
  <si>
    <t>08 13 13.53 Custom Hollow Metal Doors</t>
  </si>
  <si>
    <t>08 13 16 Aluminum Doors</t>
  </si>
  <si>
    <t>08 13 16.13 Aluminum Terrace Doors</t>
  </si>
  <si>
    <t>08 13 19 Stainless-Steel Doors</t>
  </si>
  <si>
    <t>08 13 23 Bronze Doors</t>
  </si>
  <si>
    <t>08 13 73 Sliding Metal Doors</t>
  </si>
  <si>
    <t>08 13 76 Bifolding Metal Doors</t>
  </si>
  <si>
    <t>08 14 00 Wood Doors</t>
  </si>
  <si>
    <t>08 14 13 Pre-Hung Wood Doors</t>
  </si>
  <si>
    <t>08 14 16 Flush Wood Doors</t>
  </si>
  <si>
    <t>08 14 23 Clad Wood Doors</t>
  </si>
  <si>
    <t>08 14 23.13 Metal-Faced Wood Doors</t>
  </si>
  <si>
    <t>08 14 23.16 Plastic-Laminate-Faced Wood Doors</t>
  </si>
  <si>
    <t>08 14 23.17 Plastic-Faced Wood Doors</t>
  </si>
  <si>
    <t>08 14 23.19 Molded-Hardboard-Faced Wood Doors</t>
  </si>
  <si>
    <t>08 14 29 Prefinished Wood Doors</t>
  </si>
  <si>
    <t>08 14 33 Stile and Rail Wood Doors</t>
  </si>
  <si>
    <t>08 14 33.13 Wood Terrace Doors</t>
  </si>
  <si>
    <t>08 14 66 Wood Screen Doors</t>
  </si>
  <si>
    <t>08 14 69 Wood Storm Doors</t>
  </si>
  <si>
    <t>08 14 73 Sliding Wood Doors</t>
  </si>
  <si>
    <t>08 14 76 Bifolding Wood Doors</t>
  </si>
  <si>
    <t>08 15 00 Plastic Doors</t>
  </si>
  <si>
    <t>08 15 13 Laminated Plastic Doors</t>
  </si>
  <si>
    <t>08 15 16 Solid Plastic Doors</t>
  </si>
  <si>
    <t>08 15 66 Plastic Screen Doors</t>
  </si>
  <si>
    <t>08 15 69 Plastic Storm Doors</t>
  </si>
  <si>
    <t>08 15 73 Sliding Plastic Doors</t>
  </si>
  <si>
    <t>08 15 76 Bifolding Plastic Doors</t>
  </si>
  <si>
    <t>08 16 00 Composite Doors</t>
  </si>
  <si>
    <t>08 16 13 Fiberglass Doors</t>
  </si>
  <si>
    <t>08 16 73 Sliding Composite Doors</t>
  </si>
  <si>
    <t>08 16 76 Bifolding Composite Doors</t>
  </si>
  <si>
    <t>08 17 00 Integrated Door Opening Assemblies</t>
  </si>
  <si>
    <t>08 17 13 Integrated Metal Door Opening Assemblies</t>
  </si>
  <si>
    <t>08 17 23 Integrated Wood Door Opening Assemblies</t>
  </si>
  <si>
    <t>08 17 33 Integrated Plastic Door Opening Assemblies</t>
  </si>
  <si>
    <t>08 17 43 Integrated Composite Door Opening Assemblies</t>
  </si>
  <si>
    <t>08 30 00 Specialty Doors and Frames</t>
  </si>
  <si>
    <t>08 31 00 Access Doors and Panels</t>
  </si>
  <si>
    <t>08 31 13 Access Doors and Frames</t>
  </si>
  <si>
    <t>08 31 13.53 Security Access Doors and Frames</t>
  </si>
  <si>
    <t>08 31 16 Access Panels and Frames</t>
  </si>
  <si>
    <t>08 32 00 Sliding Glass Doors (Patio/Balcony)</t>
  </si>
  <si>
    <t>08 32 13 Sliding Aluminum-Framed Glass Doors</t>
  </si>
  <si>
    <t>08 32 16 Sliding Plastic-Framed Glass Doors</t>
  </si>
  <si>
    <t>08 32 19 Sliding Wood-Framed Glass Doors</t>
  </si>
  <si>
    <t>08 33 00 Coiling Doors and Grilles</t>
  </si>
  <si>
    <t>08 33 13 Coiling Counter Doors</t>
  </si>
  <si>
    <t>08 33 16 Coiling Counter Grilles</t>
  </si>
  <si>
    <t>08 33 23 Overhead Coiling Doors</t>
  </si>
  <si>
    <t>08 33 23.13 Overhead Rapid Coiling Doors</t>
  </si>
  <si>
    <t>08 33 26 Overhead Coiling Grilles</t>
  </si>
  <si>
    <t>08 33 33 Side Coiling Doors</t>
  </si>
  <si>
    <t>08 33 36 Side Coiling Grilles</t>
  </si>
  <si>
    <t>08 33 43 Overhead Coiling Smoke Curtains</t>
  </si>
  <si>
    <t>08 33 44 Overhead Coiling Fire Curtains</t>
  </si>
  <si>
    <t>08 34 00 Special Function Doors</t>
  </si>
  <si>
    <t>08 34 13 Cold Storage Doors</t>
  </si>
  <si>
    <t>08 34 16 Hangar Doors</t>
  </si>
  <si>
    <t>08 34 19 Industrial Doors</t>
  </si>
  <si>
    <t>08 34 33 Lightproof Doors</t>
  </si>
  <si>
    <t>08 34 36 Darkroom Doors</t>
  </si>
  <si>
    <t>08 34 46 Radio-Frequency-Interference Shielding Doors</t>
  </si>
  <si>
    <t>08 34 49 Radiation Shielding Doors and Frames</t>
  </si>
  <si>
    <t>08 34 49.13 Neutron Shielding Doors and Frames</t>
  </si>
  <si>
    <t>08 34 53 Security Doors and Frames</t>
  </si>
  <si>
    <t>08 34 56 Security Gates</t>
  </si>
  <si>
    <t>08 34 58 File Room Doors and Frames</t>
  </si>
  <si>
    <t>08 34 59 Vault Doors and Day Gates</t>
  </si>
  <si>
    <t>08 34 73 Sound Control Door Assemblies</t>
  </si>
  <si>
    <t>08 34 73.13 Metal Sound Control Door Assemblies</t>
  </si>
  <si>
    <t>08 34 73.16 Wood Sound Control Door Assemblies</t>
  </si>
  <si>
    <t>08 35 00 Folding Doors and Grilles</t>
  </si>
  <si>
    <t>08 35 13 Folding Doors</t>
  </si>
  <si>
    <t>08 35 13.13 Accordion Folding Doors</t>
  </si>
  <si>
    <t>08 35 13.23 Accordion Folding Fire Doors</t>
  </si>
  <si>
    <t>08 35 13.33 Panel Folding Doors</t>
  </si>
  <si>
    <t>08 35 16 Folding Grilles</t>
  </si>
  <si>
    <t>08 35 16.13 Accordion Folding Grilles</t>
  </si>
  <si>
    <t>08 36 00 Panel Doors</t>
  </si>
  <si>
    <t>08 36 13 Sectional Doors</t>
  </si>
  <si>
    <t>08 36 16 Single-Panel Doors</t>
  </si>
  <si>
    <t>08 36 19 Multi-Leaf Vertical Lift Doors</t>
  </si>
  <si>
    <t>08 36 23 Telescoping Vertical Lift Doors</t>
  </si>
  <si>
    <t>08 38 00 Traffic Doors</t>
  </si>
  <si>
    <t>08 38 13 Flexible Strip Doors</t>
  </si>
  <si>
    <t>08 38 16 Flexible Traffic Doors</t>
  </si>
  <si>
    <t>08 38 19 Rigid Traffic Doors</t>
  </si>
  <si>
    <t>08 39 00 Pressure-Resistant Doors</t>
  </si>
  <si>
    <t>08 39 13 Airtight Doors</t>
  </si>
  <si>
    <t>08 39 19 Watertight Doors</t>
  </si>
  <si>
    <t>08 39 53 Blast-Resistant Doors</t>
  </si>
  <si>
    <t>08 71 00 Door Hardware</t>
  </si>
  <si>
    <t>08 71 13 Automatic Door Operators</t>
  </si>
  <si>
    <t>08 71 53 Security Door Hardware</t>
  </si>
  <si>
    <t>08 74 00 Non-Integrated Access Control Hardware</t>
  </si>
  <si>
    <t>08 74 13 Non-Integrated Card Key Access Control Hardware</t>
  </si>
  <si>
    <t>08 74 16 Non-Integrated Keypad Access Control Hardware</t>
  </si>
  <si>
    <t>08 74 19 Non-Integrated Biometric Identity Access Control Hardware</t>
  </si>
  <si>
    <t>08 78 00 Special Function Hardware</t>
  </si>
  <si>
    <t>08 79 00 Hardware Accessories</t>
  </si>
  <si>
    <t>08 79 13 Key Storage Equipment</t>
  </si>
  <si>
    <t>08 91 26 Door Louvers</t>
  </si>
  <si>
    <t>08 92 00 Louvered Equipment Enclosures</t>
  </si>
  <si>
    <t>08 95 00 Vents</t>
  </si>
  <si>
    <t>08 95 13 Soffit Vents</t>
  </si>
  <si>
    <t>08 95 16 Wall Vents</t>
  </si>
  <si>
    <t>08 95 33 Explosion Vents</t>
  </si>
  <si>
    <t>08 95 43 Flood Vents</t>
  </si>
  <si>
    <t>Exterior Doors: $124,468</t>
  </si>
  <si>
    <t>Interior Doors: $94,965</t>
  </si>
  <si>
    <t>Interior Trim: $73,458</t>
  </si>
  <si>
    <t>Doors &amp; Frames: $161,162</t>
  </si>
  <si>
    <t>Hardware: $147,607</t>
  </si>
  <si>
    <t>Hardware: $100,199</t>
  </si>
  <si>
    <t>Bath Accessories: $28,603</t>
  </si>
  <si>
    <t>Shipping: $12,308</t>
  </si>
  <si>
    <t>Mirrors: $19,137</t>
  </si>
  <si>
    <t>Tax: $20,525</t>
  </si>
  <si>
    <t>Shelving: $19,787</t>
  </si>
  <si>
    <t>Install: $112,185</t>
  </si>
  <si>
    <t>Fire Ext: $12,606</t>
  </si>
  <si>
    <t>Access Panels: EXCLUDED</t>
  </si>
  <si>
    <t>Exterior Doors: $91,956</t>
  </si>
  <si>
    <t>Includes pre hung doors: $370.370</t>
  </si>
  <si>
    <t>Please make sure your alum door subcontractors include in their bidding /  contract to include Schlage “FSIC” {housing / temp cores} for all of their aluminum door openings being supplied. Our hardware vendor will include supply final cores upon completion.</t>
  </si>
  <si>
    <t>Common Area Doors: $50,745</t>
  </si>
  <si>
    <t>Int Drs $120,025</t>
  </si>
  <si>
    <t>Includes hardware: $68,360</t>
  </si>
  <si>
    <t>Common Area D&amp;F: $62,077</t>
  </si>
  <si>
    <r>
      <t>Note , when bidding </t>
    </r>
    <r>
      <rPr>
        <b/>
        <i/>
        <u/>
        <sz val="12"/>
        <color rgb="FF242424"/>
        <rFont val="Arial"/>
      </rPr>
      <t>any Nicholas Ice Arena projects</t>
    </r>
    <r>
      <rPr>
        <sz val="12"/>
        <color rgb="FF242424"/>
        <rFont val="Arial"/>
      </rPr>
      <t> this will be required, along with being  present @ the keying meeting between N/A, their client and the hardware vendor.</t>
    </r>
  </si>
  <si>
    <t>Common Hardware: $31,111</t>
  </si>
  <si>
    <t>Dr Hdw $96,640</t>
  </si>
  <si>
    <t>Install for doors &amp; Hardware $433,400</t>
  </si>
  <si>
    <t>Common Hdw $47,983</t>
  </si>
  <si>
    <t>Common Bath/Mirrors: $1,739</t>
  </si>
  <si>
    <t>Int Trim: $71,357</t>
  </si>
  <si>
    <t>Unit Doors &amp; Frames $286,080</t>
  </si>
  <si>
    <t>Common Trim: $27,134</t>
  </si>
  <si>
    <t>Wire Shelving $10,261</t>
  </si>
  <si>
    <t>Unit Hardware $178,708</t>
  </si>
  <si>
    <t>Mailboxes: $26,288</t>
  </si>
  <si>
    <t>Bath Acc $26,975</t>
  </si>
  <si>
    <t>Above exclude AL DFH</t>
  </si>
  <si>
    <t>Shower Doors: $31,369</t>
  </si>
  <si>
    <t>Fire Ext $8,643</t>
  </si>
  <si>
    <t>Running Trim $23,643</t>
  </si>
  <si>
    <t>Polished Mirrors $15,632</t>
  </si>
  <si>
    <t>Install total $156,150</t>
  </si>
  <si>
    <t>Hollow Metal drs $42,225</t>
  </si>
  <si>
    <t>Common Hdw $28,986</t>
  </si>
  <si>
    <t>Trim $7,521</t>
  </si>
  <si>
    <t>Common Bath $2,128</t>
  </si>
  <si>
    <t>Common Fire $4,159</t>
  </si>
  <si>
    <t>common mirror $251</t>
  </si>
  <si>
    <t>Mailboxes $19,291</t>
  </si>
  <si>
    <t>Mirrors</t>
  </si>
  <si>
    <t>Champion Glass</t>
  </si>
  <si>
    <t>Prime Glass</t>
  </si>
  <si>
    <t>JMI</t>
  </si>
  <si>
    <t>JEM Glass</t>
  </si>
  <si>
    <t>Scott Henderson</t>
  </si>
  <si>
    <t>Erin Preece</t>
  </si>
  <si>
    <t>David Rimes</t>
  </si>
  <si>
    <t>941-488-0262 ext 311</t>
  </si>
  <si>
    <t>813-609-6966</t>
  </si>
  <si>
    <t>sales@champion-glass.net</t>
  </si>
  <si>
    <t>erinp@primeglassinc.com</t>
  </si>
  <si>
    <t>drimes@jem-glass.com</t>
  </si>
  <si>
    <t>08 01 40 Operation and Maintenance of Entrances, Storefronts, and Curtain Walls</t>
  </si>
  <si>
    <t>08 01 41 Operation and Maintenance of Entrances</t>
  </si>
  <si>
    <t>08 01 42 Operation and Maintenance of Storefronts</t>
  </si>
  <si>
    <t>08 01 44 Operation and Maintenance of Curtain Walls</t>
  </si>
  <si>
    <t>08 01 80 Maintenance of Glazing</t>
  </si>
  <si>
    <t>08 01 81 Maintenance of Glass Glazing</t>
  </si>
  <si>
    <t>08 01 84 Maintenance of Plastic Glazing</t>
  </si>
  <si>
    <t>08 01 88 Maintenance of Special Function Glazing</t>
  </si>
  <si>
    <t>08 01 90 Operation and Maintenance of Louvers and Vents</t>
  </si>
  <si>
    <t>08 01 91 Operation and Maintenance of Louvers</t>
  </si>
  <si>
    <t>08 01 92 Operation and Maintenance of Louvered Equipment Enclosures</t>
  </si>
  <si>
    <t>08 01 95 Operation and Maintenance of Vents</t>
  </si>
  <si>
    <t>08 03 50 Conservation Treatment for Period Windows</t>
  </si>
  <si>
    <t>08 03 51 Conservation Treatment for Period Metal Windows</t>
  </si>
  <si>
    <t>08 03 51.16 Conservation Treatment for Period Bronze Windows</t>
  </si>
  <si>
    <t>08 03 51.23 Conservation Treatment for Period Steel Windows</t>
  </si>
  <si>
    <t>08 03 52 Conservation Treatment for Period Wood Windows</t>
  </si>
  <si>
    <t>08 03 75 Conservation Treatment for Period Window Hardware</t>
  </si>
  <si>
    <t>08 03 90 Conservation Treatment for Period Louvers and Vents</t>
  </si>
  <si>
    <t>08 03 91 Conservation Treatment for Period Louvers</t>
  </si>
  <si>
    <t>08 03 95 Conservation Treatment for Period Vents</t>
  </si>
  <si>
    <t>08 40 00 Entrances, Storefronts, and Curtain Walls</t>
  </si>
  <si>
    <t>08 41 00 Entrances and Storefronts</t>
  </si>
  <si>
    <t>08 41 13 Aluminum-Framed Entrances and Storefronts</t>
  </si>
  <si>
    <t>08 41 13.13 Fire-Rated Aluminum-Framed Entrances and Storefronts</t>
  </si>
  <si>
    <t>08 41 16 Bronze-Framed Entrances and Storefronts</t>
  </si>
  <si>
    <t>08 41 19 Stainless-Steel-Framed Entrances and Storefronts</t>
  </si>
  <si>
    <t>08 41 23 Steel-Framed Entrances and Storefronts</t>
  </si>
  <si>
    <t>08 41 26 All-Glass Entrances and Storefronts</t>
  </si>
  <si>
    <t>08 41 26.13 Point Supported All-Glass Storefronts</t>
  </si>
  <si>
    <t>08 42 00 Entrances</t>
  </si>
  <si>
    <t>08 42 13 Aluminum-Framed Entrances</t>
  </si>
  <si>
    <t>08 42 26 All-Glass Entrances</t>
  </si>
  <si>
    <t>08 42 29 Automatic Entrances</t>
  </si>
  <si>
    <t>08 42 29.13 Folding Automatic Entrances</t>
  </si>
  <si>
    <t>08 42 29.23 Sliding Automatic Entrances</t>
  </si>
  <si>
    <t>08 42 29.33 Swinging Automatic Entrances</t>
  </si>
  <si>
    <t>08 42 33 Revolving Door Entrances</t>
  </si>
  <si>
    <t>08 42 33.13 Security Revolving Door Entrances</t>
  </si>
  <si>
    <t>08 42 36 Balanced Door Entrances</t>
  </si>
  <si>
    <t>08 42 39 Pressure-Resistant Entrances</t>
  </si>
  <si>
    <t>08 42 43 Intensive Care Unit/Critical Care Unit Entrances</t>
  </si>
  <si>
    <t>08 43 00 Storefronts (F&amp;I)</t>
  </si>
  <si>
    <t>See Windows **</t>
  </si>
  <si>
    <t>08 43 11 Timber-Framed Storefronts</t>
  </si>
  <si>
    <t>08 43 13 Aluminum-Framed Storefronts</t>
  </si>
  <si>
    <t>08 43 13.13 Fire-Rated Aluminum Storefronts</t>
  </si>
  <si>
    <t>08 43 16 Bronze-Framed Storefronts</t>
  </si>
  <si>
    <t>08 43 19 Stainless-Steel-Framed Storefronts</t>
  </si>
  <si>
    <t>08 43 23 Steel-Framed Storefronts</t>
  </si>
  <si>
    <t>08 43 26 All-Glass Storefronts</t>
  </si>
  <si>
    <t>08 43 27 Channel Glass Storefronts</t>
  </si>
  <si>
    <t>08 43 29 Sliding Storefronts</t>
  </si>
  <si>
    <t>08 44 00 Curtain Wall and Glazed Assemblies</t>
  </si>
  <si>
    <t>08 44 11 Glazed Timber Curtain Walls</t>
  </si>
  <si>
    <t>08 44 12 Glazed Composite Curtain Wall</t>
  </si>
  <si>
    <t>08 44 12.13 Glazed Fiberglass Curtain Wall</t>
  </si>
  <si>
    <t>08 44 13 Glazed Aluminum Curtain Walls</t>
  </si>
  <si>
    <t>08 44 16 Glazed Bronze Curtain Walls</t>
  </si>
  <si>
    <t>08 44 18 Glazed Steel Curtain Walls</t>
  </si>
  <si>
    <t>08 44 19 Glazed Stainless-Steel Curtain Walls</t>
  </si>
  <si>
    <t>08 44 23 Structural Sealant Glazed Curtain Walls</t>
  </si>
  <si>
    <t>08 44 26 Structural Glass Curtain Walls</t>
  </si>
  <si>
    <t>08 44 26.13 Glass Framed Point Supported Glass Curtain Walls</t>
  </si>
  <si>
    <t>08 44 26.16 Metal Framed Point Supported Glass Curtain Walls</t>
  </si>
  <si>
    <t>08 44 26.23 Cable Framed Point Supported Glass Curtain Walls</t>
  </si>
  <si>
    <t>08 44 33 Sloped Glazing Assemblies</t>
  </si>
  <si>
    <t>08 45 00 Translucent Wall and Roof Assemblies</t>
  </si>
  <si>
    <t>08 45 13 Structured-Polycarbonate-Panel Assemblies</t>
  </si>
  <si>
    <t>08 45 23 Fiberglass-Sandwich-Panel Assemblies</t>
  </si>
  <si>
    <t>08 46 00 Window Wall Assemblies</t>
  </si>
  <si>
    <t>08 80 00 Glazing</t>
  </si>
  <si>
    <t>08 81 00 Glass Glazing</t>
  </si>
  <si>
    <t>08 81 13 Decorative Glass Glazing</t>
  </si>
  <si>
    <t>08 81 23 Exterior Glass Glazing</t>
  </si>
  <si>
    <t>08 81 26 Interior Glass Glazing</t>
  </si>
  <si>
    <t>08 83 00 Mirrors</t>
  </si>
  <si>
    <t>08 83 13 Mirrored Glass Glazing</t>
  </si>
  <si>
    <t>08 83 16 Mirrored Plastic Glazing</t>
  </si>
  <si>
    <t>08 84 00 Plastic Glazing</t>
  </si>
  <si>
    <t>08 84 13 Decorative Plastic Glazing</t>
  </si>
  <si>
    <t>08 85 00 Glazing Accessories</t>
  </si>
  <si>
    <t>08 87 00 Glazing Surface Films</t>
  </si>
  <si>
    <t>08 87 13 Solar Control Films</t>
  </si>
  <si>
    <t>08 87 23 Safety and Security Films</t>
  </si>
  <si>
    <t>08 87 23.13 Safety Films</t>
  </si>
  <si>
    <t>08 87 23.16 Security Films</t>
  </si>
  <si>
    <t>08 87 26 Bird Control Film</t>
  </si>
  <si>
    <t>08 87 33 Decorative Films</t>
  </si>
  <si>
    <t>08 88 00 Special Function Glazing</t>
  </si>
  <si>
    <t>08 88 13 Fire-Rated Glazing</t>
  </si>
  <si>
    <t>08 88 19 Hurricane-Resistant Glazing</t>
  </si>
  <si>
    <t>08 88 23 Cable Suspended Glazing</t>
  </si>
  <si>
    <t>08 88 33 Transparent Mirrored Glazing</t>
  </si>
  <si>
    <t>08 88 36 Switchable Glass</t>
  </si>
  <si>
    <t>08 88 36.16 Electronically Controlled Switchable Glass</t>
  </si>
  <si>
    <t>08 88 39 Pressure-Resistant Glazing</t>
  </si>
  <si>
    <t>08 88 49 Radiation-Resistant Glazing</t>
  </si>
  <si>
    <t>08 88 53 Security Glazing</t>
  </si>
  <si>
    <t>08 88 56 Ballistics-Resistant Glazing</t>
  </si>
  <si>
    <t>08 90 00 Louvers and Vents</t>
  </si>
  <si>
    <t>08 91 00 Louvers</t>
  </si>
  <si>
    <t>08 91 13 Motorized Wall Louvers</t>
  </si>
  <si>
    <t>08 91 16 Operable Wall Louvers</t>
  </si>
  <si>
    <t>08 91 19 Fixed Louvers</t>
  </si>
  <si>
    <t>AL system, doors &amp; hdw by Coral</t>
  </si>
  <si>
    <t>doors 96" max height Type W adjusted</t>
  </si>
  <si>
    <t>Glass: insulated &amp; laminated</t>
  </si>
  <si>
    <t>AAMA 2604 powder coat paint</t>
  </si>
  <si>
    <t>Powder bath: $80ea X 99 total: $7,920</t>
  </si>
  <si>
    <t>Main Bath: $5 per SF</t>
  </si>
  <si>
    <t>36" x 60" = $75 times 99= $7,425</t>
  </si>
  <si>
    <t>Windows: SUPPLY ONLY</t>
  </si>
  <si>
    <t>Windows: INSTALL ONLY</t>
  </si>
  <si>
    <t>Windows &amp; AL Sliding Glass Doors</t>
  </si>
  <si>
    <t>Install only Windows</t>
  </si>
  <si>
    <t>Install only</t>
  </si>
  <si>
    <t>Windows and Storefront</t>
  </si>
  <si>
    <t>JMI Windows</t>
  </si>
  <si>
    <t xml:space="preserve">TMD </t>
  </si>
  <si>
    <t>Liteworks</t>
  </si>
  <si>
    <t>CMIC</t>
  </si>
  <si>
    <t>Crystal Box Group</t>
  </si>
  <si>
    <t>Haven Windows</t>
  </si>
  <si>
    <t>Luke Melancon: PM</t>
  </si>
  <si>
    <t>Rich Black</t>
  </si>
  <si>
    <t>Rob Wasserman</t>
  </si>
  <si>
    <t>Robert Wetmore</t>
  </si>
  <si>
    <t>Juan Vielma</t>
  </si>
  <si>
    <t>Kenneth Haven</t>
  </si>
  <si>
    <t>727-518-5062</t>
  </si>
  <si>
    <t>404-569-1963</t>
  </si>
  <si>
    <t>727-239-6232 cell</t>
  </si>
  <si>
    <t>pm6@jmiwindows.com</t>
  </si>
  <si>
    <t>black@tmdcompanies.com</t>
  </si>
  <si>
    <t>rob@liteworkswindow.com</t>
  </si>
  <si>
    <t>rob@cmicflorida.com</t>
  </si>
  <si>
    <t>jvielma@crystalboxgroup.com</t>
  </si>
  <si>
    <t>havenwindowsandglass@gmail.com</t>
  </si>
  <si>
    <t>08 01 50 Operation and Maintenance of Windows</t>
  </si>
  <si>
    <t>08 01 51 Operation and Maintenance of Metal Windows</t>
  </si>
  <si>
    <t>08 01 52 Operation and Maintenance of Wood Windows</t>
  </si>
  <si>
    <t>08 01 52.61 Wood Window Repairs</t>
  </si>
  <si>
    <t>08 01 52.71 Wood Window Rehabilitation</t>
  </si>
  <si>
    <t>08 01 52.81 Wood Window Replacement</t>
  </si>
  <si>
    <t>08 01 52.91 Wood Window Restoration</t>
  </si>
  <si>
    <t>08 01 52.93 Historic Treatment of Wood Windows</t>
  </si>
  <si>
    <t>08 01 53 Operation and Maintenance of Plastic Windows</t>
  </si>
  <si>
    <t>08 01 54 Operation and Maintenance of Composite Windows</t>
  </si>
  <si>
    <t>08 01 56 Operation and Maintenance of Special Function Windows</t>
  </si>
  <si>
    <t>08 01 60 Operation and Maintenance of Skylights and Roof Windows</t>
  </si>
  <si>
    <t>08 01 61 Operation and Maintenance of Roof Windows</t>
  </si>
  <si>
    <t>08 01 62 Operation and Maintenance of Unit Skylights</t>
  </si>
  <si>
    <t>08 01 63 Operation and Maintenance of Metal-Framed Skylights</t>
  </si>
  <si>
    <t>08 01 64 Operation and Maintenance of Plastic-Framed Skylights</t>
  </si>
  <si>
    <t>08 01 75 Operation and Maintenance of Window Hardware</t>
  </si>
  <si>
    <t>08 50 00 Windows (F&amp;I)</t>
  </si>
  <si>
    <t>08 51 00 Balcony/Patio Doors</t>
  </si>
  <si>
    <t>08 51 13 Aluminum Windows</t>
  </si>
  <si>
    <t>08 51 16 Bronze Windows</t>
  </si>
  <si>
    <t>08 51 19 Stainless-Steel Windows</t>
  </si>
  <si>
    <t>08 51 23 Steel Windows</t>
  </si>
  <si>
    <t>08 51 23.13 Hot-Rolled Steel Windows</t>
  </si>
  <si>
    <t>08 51 23.23 Cold-Rolled Steel Windows</t>
  </si>
  <si>
    <t>08 51 66 Metal Window Screens</t>
  </si>
  <si>
    <t>08 51 69 Metal Storm Windows</t>
  </si>
  <si>
    <t>08 52 00 Wood Windows</t>
  </si>
  <si>
    <t>08 52 13 Metal-Clad Wood Windows</t>
  </si>
  <si>
    <t>08 52 16 Plastic-Clad Wood Windows</t>
  </si>
  <si>
    <t>08 52 66 Wood Window Screens</t>
  </si>
  <si>
    <t>08 52 69 Wood Storm Windows</t>
  </si>
  <si>
    <t>08 53 00 Plastic Windows</t>
  </si>
  <si>
    <t>08 53 13 Vinyl Windows</t>
  </si>
  <si>
    <t>08 53 66 Vinyl Window Screens</t>
  </si>
  <si>
    <t>08 53 69 Vinyl Storm Windows</t>
  </si>
  <si>
    <t>08 54 00 Composite Windows</t>
  </si>
  <si>
    <t>08 54 13 Fiberglass Windows</t>
  </si>
  <si>
    <t>08 54 66 Fiberglass Window Screens</t>
  </si>
  <si>
    <t>08 54 69 Fiberglass Storm Windows</t>
  </si>
  <si>
    <t>08 54 73 Vinyl-Wood Composite Windows</t>
  </si>
  <si>
    <t>08 55 00 Pressure-Resistant Windows</t>
  </si>
  <si>
    <t>08 55 13 Tornado-Resistant Windows</t>
  </si>
  <si>
    <t>08 55 23 Blast-Resistant Windows</t>
  </si>
  <si>
    <t>08 56 00 Special Function Windows</t>
  </si>
  <si>
    <t>08 56 19 Pass Windows</t>
  </si>
  <si>
    <t>08 56 46 Radio-Frequency-Interference Shielding Windows</t>
  </si>
  <si>
    <t>08 56 49 Radiation Shielding Windows</t>
  </si>
  <si>
    <t>08 56 53 Security Windows</t>
  </si>
  <si>
    <t>08 56 56 Security Window Screens</t>
  </si>
  <si>
    <t>08 56 59 Service and Teller Window Units</t>
  </si>
  <si>
    <t>08 56 73 Sound Control Windows</t>
  </si>
  <si>
    <t>08 56 88 Interior Insulating Windows</t>
  </si>
  <si>
    <t>08 60 00 Roof Windows and Skylights</t>
  </si>
  <si>
    <t>08 61 00 Roof Windows</t>
  </si>
  <si>
    <t>08 61 13 Metal Roof Windows</t>
  </si>
  <si>
    <t>08 61 16 Wood Roof Windows</t>
  </si>
  <si>
    <t>08 62 00 Unit Skylights</t>
  </si>
  <si>
    <t>08 62 13 Domed Unit Skylights</t>
  </si>
  <si>
    <t>08 62 16 Pyramidal Unit Skylights</t>
  </si>
  <si>
    <t>08 62 19 Vaulted Unit Skylights</t>
  </si>
  <si>
    <t>08 62 23 Tubular Skylights</t>
  </si>
  <si>
    <t>08 63 00 Metal-Framed Skylights</t>
  </si>
  <si>
    <t>08 63 13 Domed Metal-Framed Skylights</t>
  </si>
  <si>
    <t>08 63 16 Pyramidal Metal-Framed Skylights</t>
  </si>
  <si>
    <t>08 63 19 Vaulted Metal-Framed Skylights</t>
  </si>
  <si>
    <t>08 63 23 Ridge Metal-Framed Skylights</t>
  </si>
  <si>
    <t>08 63 53 Motorized Metal-Framed Skylights</t>
  </si>
  <si>
    <t>08 64 00 Plastic-Framed Skylights</t>
  </si>
  <si>
    <t>08 65 00 Glazed Canopies</t>
  </si>
  <si>
    <t>08 65 13 Suspended Glazed Canopies</t>
  </si>
  <si>
    <t>08 67 00 Skylight Protection and Screens</t>
  </si>
  <si>
    <t>08 70 00 Hardware</t>
  </si>
  <si>
    <t>08 75 00 Window Hardware</t>
  </si>
  <si>
    <t>08 75 13 Automatic Window Equipment</t>
  </si>
  <si>
    <t>08 75 16 Window Operators</t>
  </si>
  <si>
    <t>Base bid is Weathershield. Which is what</t>
  </si>
  <si>
    <t xml:space="preserve">is specified. </t>
  </si>
  <si>
    <t>Window material $358,100</t>
  </si>
  <si>
    <t>Window install $33,600</t>
  </si>
  <si>
    <t>Sliding Glass Door Material $100,842</t>
  </si>
  <si>
    <t>SGD Install $9,000</t>
  </si>
  <si>
    <t>Lifts: $5,600</t>
  </si>
  <si>
    <t>Door Pans $2,000</t>
  </si>
  <si>
    <t>Window Taping $14,140</t>
  </si>
  <si>
    <t>Door taping $1,400</t>
  </si>
  <si>
    <t>Drywall</t>
  </si>
  <si>
    <t>Drywall &amp; Rough Carpentry</t>
  </si>
  <si>
    <t>Interior Framing and Drywall</t>
  </si>
  <si>
    <t>Drywall (units only)</t>
  </si>
  <si>
    <t>Olivio Drywall</t>
  </si>
  <si>
    <t>Mora's Construction</t>
  </si>
  <si>
    <t>Mora</t>
  </si>
  <si>
    <t>Blas Olivio</t>
  </si>
  <si>
    <t>Jorge Camacho</t>
  </si>
  <si>
    <t>813-812-6031</t>
  </si>
  <si>
    <t>blsoliviodrywall@aol.com</t>
  </si>
  <si>
    <t>jorge@pro-camconstruction.com</t>
  </si>
  <si>
    <t>09 00 00 Finishes</t>
  </si>
  <si>
    <t>09 01 20.91 Plaster Restoration</t>
  </si>
  <si>
    <t>09 01 30.91 Tile Restoration</t>
  </si>
  <si>
    <t>09 01 50.91 Ceiling Restoration</t>
  </si>
  <si>
    <t>09 01 60.91 Flooring Restoration</t>
  </si>
  <si>
    <t>09 01 70.91 Wall Finish Restoration</t>
  </si>
  <si>
    <t>09 01 90.51 Paint Cleaning</t>
  </si>
  <si>
    <t>09 01 90.61 Repainting</t>
  </si>
  <si>
    <t>09 01 90.91 Paint Restoration</t>
  </si>
  <si>
    <t>09 01 90.92 Coating Restoration</t>
  </si>
  <si>
    <t>09 01 90.93 Paint Preservation</t>
  </si>
  <si>
    <t>09 03 00 Conservation Treatment of Period Finishes</t>
  </si>
  <si>
    <t>09 03 21 Conservation Treatment for Period Plaster Assemblies</t>
  </si>
  <si>
    <t>09 03 25 Conservation Treatment for Period Plastering</t>
  </si>
  <si>
    <t>09 03 25.23 Conservation Treatment for Period Lime-Based Plaster</t>
  </si>
  <si>
    <t>09 03 30 Conservation Treatment for Period Tile</t>
  </si>
  <si>
    <t>09 03 50 Conservation Treatment for Period Ceilings</t>
  </si>
  <si>
    <t>09 03 51 Conservation Treatment for Period Suspended Ceilings</t>
  </si>
  <si>
    <t>09 03 56 Conservation Treatment for Textured Ceilings</t>
  </si>
  <si>
    <t>09 03 56.16 Conservation Treatment for Period Metal-Panel Textured Ceilings</t>
  </si>
  <si>
    <t>09 03 60 Conservation Treatment for Period Flooring</t>
  </si>
  <si>
    <t>09 03 63 Conservation Treatment for Period Masonry Flooring</t>
  </si>
  <si>
    <t>09 03 63.13 Conservation Treatment for Period Brick Flooring</t>
  </si>
  <si>
    <t>09 03 63.40 Conservation Treatment for Period Stone Flooring</t>
  </si>
  <si>
    <t>09 03 64 Conservation Treatment for Period Wood Flooring</t>
  </si>
  <si>
    <t>09 03 64.29 Conservation Treatment for Period Wood Strip and Plank Flooring</t>
  </si>
  <si>
    <t>09 03 65 Conservation Treatment for Period Resilient Flooring</t>
  </si>
  <si>
    <t>09 03 65.16 Conservation Treatment for Period Resilient Sheet Flooring</t>
  </si>
  <si>
    <t>09 03 66 Conservation Treatment for Period Terrazzo Flooring</t>
  </si>
  <si>
    <t>09 03 70 Conservation Treatment for Period Wall Finishes</t>
  </si>
  <si>
    <t>09 03 72 Conservation Treatment for Period Wall Coverings</t>
  </si>
  <si>
    <t>09 03 90 Conservation Treatment for Period Painting and Coating</t>
  </si>
  <si>
    <t>09 03 91 Conservation Treatment for Period Painted Surfaces</t>
  </si>
  <si>
    <t>09 03 91.13 Conservation Treatment for Period Exterior Painting</t>
  </si>
  <si>
    <t>09 03 91.23 Conservation Treatment for Period Interior Painting</t>
  </si>
  <si>
    <t>09 05 05 Selective Demolition for Finishes</t>
  </si>
  <si>
    <t>09 05 13 Common Finishes</t>
  </si>
  <si>
    <t>09 05 61.13 Moisture Vapor Emission Control</t>
  </si>
  <si>
    <t>09 05 71 Acoustic Underlayment</t>
  </si>
  <si>
    <t>09 20 00 Plaster and Gypsum Board</t>
  </si>
  <si>
    <t>09 21 00 Plaster and Gypsum Board Assemblies</t>
  </si>
  <si>
    <t>09 21 13 Plaster Assemblies</t>
  </si>
  <si>
    <t>09 21 16 Gypsum Board Assemblies</t>
  </si>
  <si>
    <t>09 21 16.23 Gypsum Board Shaft Wall Assemblies</t>
  </si>
  <si>
    <t>09 21 16.33 Gypsum Board Area Separation Wall Assemblies</t>
  </si>
  <si>
    <t>09 22 00 Supports for Plaster and Gypsum Board</t>
  </si>
  <si>
    <t>09 22 13 Metal Furring</t>
  </si>
  <si>
    <t>09 22 13.13 Metal Channel Furring</t>
  </si>
  <si>
    <t>09 22 13.23 Resilient Channel Furring</t>
  </si>
  <si>
    <t>09 22 16 Non-Structural Metal Framing</t>
  </si>
  <si>
    <t>09 22 16.13 Non-Structural Metal Stud Framing</t>
  </si>
  <si>
    <t>09 22 26 Suspension Systems</t>
  </si>
  <si>
    <t>09 22 26.23 Metal Suspension Systems</t>
  </si>
  <si>
    <t>09 22 26.33 Plastic Suspension Systems</t>
  </si>
  <si>
    <t>09 22 36 Lath</t>
  </si>
  <si>
    <t>09 22 36.13 Gypsum Lath</t>
  </si>
  <si>
    <t>09 22 36.23 Metal Lath</t>
  </si>
  <si>
    <t>09 22 39 Veneer Plaster Base</t>
  </si>
  <si>
    <t>09 23 00 Gypsum Plastering</t>
  </si>
  <si>
    <t>09 23 13 Acoustical Gypsum Plastering</t>
  </si>
  <si>
    <t>09 23 82 Fire Protected Gypsum Plastering</t>
  </si>
  <si>
    <t>09 24 00 Cement Plastering</t>
  </si>
  <si>
    <t>09 24 13 Acoustical Cement Plastering</t>
  </si>
  <si>
    <t>09 24 23 Cement Stucco</t>
  </si>
  <si>
    <t>09 24 33 Cement Parging</t>
  </si>
  <si>
    <t>09 25 00 Other Plastering</t>
  </si>
  <si>
    <t>09 25 13 Acrylic Plastering</t>
  </si>
  <si>
    <t>09 25 13.13 Acrylic Plaster Finish</t>
  </si>
  <si>
    <t>09 25 23 Lime Based Plastering</t>
  </si>
  <si>
    <t>09 25 26 Natural Clay Plastering</t>
  </si>
  <si>
    <t>09 26 00 Veneer Plastering</t>
  </si>
  <si>
    <t>09 26 13 Gypsum Veneer Plastering</t>
  </si>
  <si>
    <t>09 27 00 Plaster Fabrications</t>
  </si>
  <si>
    <t>09 27 13 Glass-Fiber-Reinforced Gypsum Fabrications</t>
  </si>
  <si>
    <t>09 27 23 Simulated Plaster Fabrications</t>
  </si>
  <si>
    <t>09 28 00 Cold Formed Framing</t>
  </si>
  <si>
    <t>09 28 13 Cementitious Backing Boards</t>
  </si>
  <si>
    <t>09 28 16 Glass-Mat Faced Gypsum Backing Boards</t>
  </si>
  <si>
    <t>09 28 19 Fibered Gypsum Backing Boards</t>
  </si>
  <si>
    <t>09 29 00 Gypsum Board</t>
  </si>
  <si>
    <t>09 29 82 Gypsum Board Fire Protection</t>
  </si>
  <si>
    <t>**Pricing is for in units only**</t>
  </si>
  <si>
    <t xml:space="preserve">NO PROPOSAL: Online </t>
  </si>
  <si>
    <t>Building Connectged lump sum only</t>
  </si>
  <si>
    <t xml:space="preserve">Exterior metal stud framing at 1st Fl </t>
  </si>
  <si>
    <t>Resilent channels</t>
  </si>
  <si>
    <t>Propsal is for units only. Excludes all</t>
  </si>
  <si>
    <t>of wing A/B, including parking over-</t>
  </si>
  <si>
    <t>Metal Stud framing</t>
  </si>
  <si>
    <t xml:space="preserve">areas outside the units. </t>
  </si>
  <si>
    <t>hang ceilings, entry ceilings, header/</t>
  </si>
  <si>
    <t>Drywall ceilings</t>
  </si>
  <si>
    <t>sill/jamb detail on S4.5</t>
  </si>
  <si>
    <t>Drywall Finishing</t>
  </si>
  <si>
    <t>5/8" Denseglass 1st fl framing</t>
  </si>
  <si>
    <t>Exterior FRaming</t>
  </si>
  <si>
    <t>Interior framing on 1st fl bid as light</t>
  </si>
  <si>
    <t>Garage Ceiling</t>
  </si>
  <si>
    <t xml:space="preserve">gauge metal stud. </t>
  </si>
  <si>
    <t>Exterior Sheathing</t>
  </si>
  <si>
    <t>FT wood blocking for upper cabinets,</t>
  </si>
  <si>
    <t>Blocking in bathrooms</t>
  </si>
  <si>
    <t>grab bars. 2 wood bucks for int wd drs.</t>
  </si>
  <si>
    <t>RCI and 5/8" Type C drywall.</t>
  </si>
  <si>
    <t>Level 4 finish</t>
  </si>
  <si>
    <t>Denshield tile backer at tubs/showers</t>
  </si>
  <si>
    <t>Accoustical caulk at sound walls</t>
  </si>
  <si>
    <t>Firecaulk at rated partitions</t>
  </si>
  <si>
    <t>Ext Metal Stud: $128,875</t>
  </si>
  <si>
    <t>Densglass: $29,648</t>
  </si>
  <si>
    <t>Int Metal Stud: $188,792</t>
  </si>
  <si>
    <t>Wood blocking: $6,919</t>
  </si>
  <si>
    <t>Drywall: $651,244</t>
  </si>
  <si>
    <t>Caulk: $57,918</t>
  </si>
  <si>
    <t>09 30 00 Tiling</t>
  </si>
  <si>
    <t>09 30 13 Ceramic Tiling</t>
  </si>
  <si>
    <t>09 30 16 Quarry Tiling</t>
  </si>
  <si>
    <t>09 30 19 Paver Tiling</t>
  </si>
  <si>
    <t>09 30 23 Glass Mosaic Tiling</t>
  </si>
  <si>
    <t>09 30 26 Plastic Tiling</t>
  </si>
  <si>
    <t>09 30 29 Metal Tiling</t>
  </si>
  <si>
    <t>09 30 33 Stone Tiling</t>
  </si>
  <si>
    <t>09 30 36 Concrete Tiling</t>
  </si>
  <si>
    <t>09 30 39 Brick Tiling</t>
  </si>
  <si>
    <t>09 31 00 Thin-Set Tiling</t>
  </si>
  <si>
    <t>09 31 13 Thin-Set Ceramic Tiling</t>
  </si>
  <si>
    <t>09 31 16 Thin-Set Quarry Tiling</t>
  </si>
  <si>
    <t>09 31 19 Thin-Set Paver Tiling</t>
  </si>
  <si>
    <t>09 31 23 Thin-Set Glass Mosaic Tiling</t>
  </si>
  <si>
    <t>09 31 26 Thin-Set Plastic Tiling</t>
  </si>
  <si>
    <t>09 31 29 Thin-Set Metal Tiling</t>
  </si>
  <si>
    <t>09 31 33 Thin-Set Stone Tiling</t>
  </si>
  <si>
    <t>09 31 36 Thin-Set Concrete Tiling</t>
  </si>
  <si>
    <t>09 32 00 Mortar-Bed Tiling</t>
  </si>
  <si>
    <t>09 32 13 Mortar-Bed Ceramic Tiling</t>
  </si>
  <si>
    <t>09 32 16 Mortar-Bed Quarry Tiling</t>
  </si>
  <si>
    <t>09 32 19 Mortar-Bed Paver Tiling</t>
  </si>
  <si>
    <t>09 32 23 Mortar-Bed Glass Mosaic Tiling</t>
  </si>
  <si>
    <t>09 32 26 Mortar-Bed Plastic Tiling</t>
  </si>
  <si>
    <t>09 32 29 Mortar-Bed Metal Tiling</t>
  </si>
  <si>
    <t>09 32 33 Mortar-Bed Stone Tiling</t>
  </si>
  <si>
    <t>09 32 36 Mortar-Bed Concrete Tiling</t>
  </si>
  <si>
    <t>09 33 00 Conductive Tiling</t>
  </si>
  <si>
    <t>09 33 13 Conductive Ceramic Tiling</t>
  </si>
  <si>
    <t>09 33 16 Conductive Quarry Tiling</t>
  </si>
  <si>
    <t>09 33 19 Conductive Paver Tiling</t>
  </si>
  <si>
    <t>09 33 23 Conductive Glass Mosaic Tiling</t>
  </si>
  <si>
    <t>09 33 26 Conductive Plastic Tiling</t>
  </si>
  <si>
    <t>09 33 29 Conductive Metal Tiling</t>
  </si>
  <si>
    <t>09 33 33 Conductive Stone Tiling</t>
  </si>
  <si>
    <t>09 33 36 Conductive Concrete Tiling</t>
  </si>
  <si>
    <t>09 34 00 Waterproofing-Membrane Tiling</t>
  </si>
  <si>
    <t>09 34 13 Waterproofing-Membrane Ceramic Tiling</t>
  </si>
  <si>
    <t>09 34 16 Waterproofing-Membrane Quarry Tiling</t>
  </si>
  <si>
    <t>09 34 19 Waterproofing-Membrane Paver Tiling</t>
  </si>
  <si>
    <t>09 34 23 Waterproofing-Membrane Glass Mosaic Tiling</t>
  </si>
  <si>
    <t>09 34 26 Waterproofing-Membrane Plastic Tiling</t>
  </si>
  <si>
    <t>09 34 29 Waterproofing-Membrane Metal Tiling</t>
  </si>
  <si>
    <t>09 34 33 Waterproofing-Membrane Stone Tiling</t>
  </si>
  <si>
    <t>09 34 36 Waterproofing-Membrane Concrete Tiling</t>
  </si>
  <si>
    <t>09 35 00 Chemical-Resistant Tiling</t>
  </si>
  <si>
    <t>09 35 13 Chemical-Resistant Ceramic Tiling</t>
  </si>
  <si>
    <t>09 35 16 Chemical-Resistant Quarry Tiling</t>
  </si>
  <si>
    <t>09 35 19 Chemical-Resistant Paver Tiling</t>
  </si>
  <si>
    <t>09 35 23 Chemical-Resistant Glass Mosaic Tiling</t>
  </si>
  <si>
    <t>09 35 26 Chemical-Resistant Plastic Tiling</t>
  </si>
  <si>
    <t>09 35 29 Chemical-Resistant Metal Tiling</t>
  </si>
  <si>
    <t>09 35 33 Chemical-Resistant Stone Tiling</t>
  </si>
  <si>
    <t>09 35 36 Chemical-Resistant Concrete Tiling</t>
  </si>
  <si>
    <t>09 50 00 Ceilings</t>
  </si>
  <si>
    <t>09 51 00 Acoustical Ceilings</t>
  </si>
  <si>
    <t>09 51 13 Acoustical Panel Ceilings</t>
  </si>
  <si>
    <t>09 51 14 Acoustical Fabric-Faced Panel Ceilings</t>
  </si>
  <si>
    <t>09 51 23 Acoustical Tile Ceilings</t>
  </si>
  <si>
    <t>09 51 26 Acoustical Wood Ceilings</t>
  </si>
  <si>
    <t>09 51 33 Acoustical Metal Pan Ceilings</t>
  </si>
  <si>
    <t>09 51 33.13 Acoustical Snap-in Metal Pan Ceilings</t>
  </si>
  <si>
    <t>09 51 53 Direct-Applied Acoustical Ceilings</t>
  </si>
  <si>
    <t>09 53 00 Acoustical Ceiling Suspension Assemblies</t>
  </si>
  <si>
    <t>09 53 13 Curved Profile Ceiling Suspension Assemblies</t>
  </si>
  <si>
    <t>09 53 23 Metal Acoustical Ceiling Suspension Assemblies</t>
  </si>
  <si>
    <t>09 53 33 Plastic Acoustical Ceiling Suspension Assemblies</t>
  </si>
  <si>
    <t>09 54 00 Specialty Ceilings</t>
  </si>
  <si>
    <t>09 54 13 Open Metal Mesh Ceilings</t>
  </si>
  <si>
    <t>09 54 16 Luminous Ceilings</t>
  </si>
  <si>
    <t>09 54 19 Mirror Panel Ceilings</t>
  </si>
  <si>
    <t>09 54 21 Metal Pan Ceilings</t>
  </si>
  <si>
    <t>09 54 23 Linear Metal Ceilings</t>
  </si>
  <si>
    <t>09 54 26 Suspended Wood Ceilings</t>
  </si>
  <si>
    <t>09 54 29 Suspended Plastic Ceilings</t>
  </si>
  <si>
    <t>09 54 33 Decorative Panel Ceilings</t>
  </si>
  <si>
    <t>09 54 36 Suspended Decorative Grids</t>
  </si>
  <si>
    <t>09 54 43 Stretched-Fabric Ceiling Systems</t>
  </si>
  <si>
    <t>09 54 46 Fabric-Wrapped Ceiling Panels</t>
  </si>
  <si>
    <t>09 54 53 Fiberglass Reinforced Panel Ceilings</t>
  </si>
  <si>
    <t>09 56 00 Textured Ceilings</t>
  </si>
  <si>
    <t>09 56 13 Gypsum-Panel Textured Ceilings</t>
  </si>
  <si>
    <t>09 56 16 Metal-Panel Textured Ceilings</t>
  </si>
  <si>
    <t>09 56 19 Plastic-Panel Textured Ceilings</t>
  </si>
  <si>
    <t>09 57 00 Special Function Ceilings</t>
  </si>
  <si>
    <t>09 57 53 Security Ceiling Assemblies</t>
  </si>
  <si>
    <t>09 58 00 Integrated Ceiling Assemblies</t>
  </si>
  <si>
    <t>Flooring</t>
  </si>
  <si>
    <t>Flooring&amp; Tile</t>
  </si>
  <si>
    <t>Flooring &amp; Tile</t>
  </si>
  <si>
    <t>Flooring: Install Only</t>
  </si>
  <si>
    <t>Real Floors Commercial</t>
  </si>
  <si>
    <t>Alko Cabinetry</t>
  </si>
  <si>
    <t>Spraggins Inc</t>
  </si>
  <si>
    <t>Commercial Flooring</t>
  </si>
  <si>
    <t>Workscapes</t>
  </si>
  <si>
    <t>Sunshine City Builders</t>
  </si>
  <si>
    <t>KP Contract Flooring</t>
  </si>
  <si>
    <t>Greg Roelse</t>
  </si>
  <si>
    <t>Enea Duka</t>
  </si>
  <si>
    <t>Robert Ridley</t>
  </si>
  <si>
    <t>727-459-6034</t>
  </si>
  <si>
    <t>724-290-3332</t>
  </si>
  <si>
    <t>enea@alkocabinetry.net</t>
  </si>
  <si>
    <t>rridley@spragginsinc.com</t>
  </si>
  <si>
    <t xml:space="preserve">09 60 00 LVT Flooring </t>
  </si>
  <si>
    <t>09 61 00 Flooring Treatment</t>
  </si>
  <si>
    <t>09 61 13 Slip-Resistant Flooring Treatment</t>
  </si>
  <si>
    <t>09 61 19 Concrete Floor Staining</t>
  </si>
  <si>
    <t>09 61 36 Static-Resistant Flooring Treatment</t>
  </si>
  <si>
    <t>09 62 00 Specialty Flooring</t>
  </si>
  <si>
    <t>09 62 13 Asphaltic Plank Flooring</t>
  </si>
  <si>
    <t>09 62 16 Concrete Plank Flooring</t>
  </si>
  <si>
    <t>09 62 19 Laminate Flooring</t>
  </si>
  <si>
    <t>09 62 26 Leather Flooring</t>
  </si>
  <si>
    <t>09 62 29 Cork Flooring</t>
  </si>
  <si>
    <t>09 62 35 Acid-Resistant Flooring</t>
  </si>
  <si>
    <t>09 62 48 Acoustic Flooring</t>
  </si>
  <si>
    <t>09 62 53 Synthetic Turf Flooring</t>
  </si>
  <si>
    <t>09 62 63 Metal Flooring</t>
  </si>
  <si>
    <t>09 62 63.13 Aluminum Flooring</t>
  </si>
  <si>
    <t>09 62 63.16 Stainless Steel Flooring</t>
  </si>
  <si>
    <t>09 62 83 Structural Glass Flooring</t>
  </si>
  <si>
    <t>09 63 00 Masonry Flooring</t>
  </si>
  <si>
    <t>09 63 13 Brick Flooring</t>
  </si>
  <si>
    <t>09 63 13.35 Chemical-Resistant Brick Flooring</t>
  </si>
  <si>
    <t>09 63 40 Stone Flooring</t>
  </si>
  <si>
    <t>09 63 43 Composition Stone Flooring</t>
  </si>
  <si>
    <t>09 64 00 Wood Flooring</t>
  </si>
  <si>
    <t>09 64 16 Wood Block Flooring</t>
  </si>
  <si>
    <t>09 64 19 Wood Composition Flooring</t>
  </si>
  <si>
    <t>09 64 23 Wood Parquet Flooring</t>
  </si>
  <si>
    <t>09 64 23.13 Acrylic-Impregnated Wood Parquet Flooring</t>
  </si>
  <si>
    <t>09 64 29 Wood Strip and Plank Flooring</t>
  </si>
  <si>
    <t>09 64 33 Laminated Wood Flooring</t>
  </si>
  <si>
    <t>09 64 36 Bamboo Flooring</t>
  </si>
  <si>
    <t>09 64 53 Resilient Wood Flooring Assemblies</t>
  </si>
  <si>
    <t>09 64 66 Wood Athletic Flooring</t>
  </si>
  <si>
    <t>09 65 00 Resilient Flooring</t>
  </si>
  <si>
    <t>09 65 13 Resilient Base and Accessories</t>
  </si>
  <si>
    <t>09 65 13.13 Resilient Base</t>
  </si>
  <si>
    <t>09 65 13.23 Resilient Stair Treads and Risers</t>
  </si>
  <si>
    <t>09 65 13.26 Resilient Stair Nosings</t>
  </si>
  <si>
    <t>09 65 13.33 Resilient Accessories</t>
  </si>
  <si>
    <t>09 65 13.36 Resilient Carpet Transitions</t>
  </si>
  <si>
    <t>09 65 16 Resilient Sheet Flooring</t>
  </si>
  <si>
    <t>09 65 16.23 Vinyl Sheet Flooring</t>
  </si>
  <si>
    <t>09 65 16.33 Rubber Sheet Flooring</t>
  </si>
  <si>
    <t>09 65 16.43 PVC-Free Sheet Flooring</t>
  </si>
  <si>
    <t>09 65 19 Resilient Tile Flooring</t>
  </si>
  <si>
    <t>09 65 19.19 Vinyl Composition Tile Flooring</t>
  </si>
  <si>
    <t>09 65 19.23 Vinyl Tile Flooring (LVT)</t>
  </si>
  <si>
    <t>Floor tile included</t>
  </si>
  <si>
    <t>Carpet, LVT, tile, trim included</t>
  </si>
  <si>
    <t>Carpet, LVT, floor tile, wall tile</t>
  </si>
  <si>
    <t>09 65 19.33 Rubber Tile Flooring</t>
  </si>
  <si>
    <t>09 65 19.43 Polyester Composition Tile Flooring</t>
  </si>
  <si>
    <t>09 65 33 Conductive Resilient Flooring</t>
  </si>
  <si>
    <t>09 65 36 Static-Control Resilient Flooring</t>
  </si>
  <si>
    <t>09 65 36.13 Static-Dissipative Resilient Flooring</t>
  </si>
  <si>
    <t>09 65 36.16 Static-Resistant Resilient Flooring</t>
  </si>
  <si>
    <t>09 65 43 Linoleum Flooring</t>
  </si>
  <si>
    <t>09 65 66 Resilient Athletic Flooring</t>
  </si>
  <si>
    <t>09 66 00 Carpet</t>
  </si>
  <si>
    <t>Included in Flooring</t>
  </si>
  <si>
    <t>09 66 13 Portland Cement Terrazzo Flooring</t>
  </si>
  <si>
    <t>09 66 13.13 Sand Cushion Terrazzo Flooring</t>
  </si>
  <si>
    <t>09 66 13.16 Monolithic Terrazzo Flooring</t>
  </si>
  <si>
    <t>09 66 13.19 Bonded Terrazzo Flooring</t>
  </si>
  <si>
    <t>09 66 13.23 Palladina Terrazzo Flooring</t>
  </si>
  <si>
    <t>09 66 13.26 Rustic Terrazzo Flooring</t>
  </si>
  <si>
    <t>09 66 13.33 Structural Terrazzo Flooring</t>
  </si>
  <si>
    <t>09 66 16 Terrazzo Floor Tile</t>
  </si>
  <si>
    <t>09 66 16.13 Portland Cement Terrazzo Floor Tile</t>
  </si>
  <si>
    <t>09 66 16.16 Plastic-Matrix Terrazzo Floor Tile</t>
  </si>
  <si>
    <t>09 66 23 Resinous Matrix Terrazzo Flooring</t>
  </si>
  <si>
    <t>09 66 23.13 Polyacrylate Modified Cementitious Terrazzo Flooring</t>
  </si>
  <si>
    <t>09 66 23.16 Epoxy-Resin Terrazzo Flooring</t>
  </si>
  <si>
    <t>09 66 23.19 Polyester-Resin Terrazzo Flooring</t>
  </si>
  <si>
    <t>09 66 33 Conductive Terrazzo Flooring</t>
  </si>
  <si>
    <t>09 66 33.13 Conductive Epoxy-Resin Terrazzo</t>
  </si>
  <si>
    <t>09 66 33.16 Conductive Polyester-Resin Terrazzo Flooring</t>
  </si>
  <si>
    <t>09 66 33.19 Conductive Plastic-Matrix Terrazzo Flooring</t>
  </si>
  <si>
    <t>09 67 00 Fluid-Applied Flooring</t>
  </si>
  <si>
    <t>LVT: $87,645</t>
  </si>
  <si>
    <t>Backsplash</t>
  </si>
  <si>
    <t>09 67 13 Elastomeric Liquid Flooring</t>
  </si>
  <si>
    <t>09 67 13.33 Conductive Elastomeric Liquid Flooring</t>
  </si>
  <si>
    <t>09 67 16 Epoxy-Marble Chip Flooring</t>
  </si>
  <si>
    <t>09 67 19 Magnesium-Oxychloride Flooring</t>
  </si>
  <si>
    <t>09 67 23 Resinous Flooring</t>
  </si>
  <si>
    <t>09 67 26 Quartz Flooring</t>
  </si>
  <si>
    <t>09 67 66 Fluid-Applied Athletic Flooring</t>
  </si>
  <si>
    <t>09 68 00 Shower Wall Tile</t>
  </si>
  <si>
    <t>Bathroom Tile $20,792</t>
  </si>
  <si>
    <t>09 68 13 Floor Tile</t>
  </si>
  <si>
    <t>wall tile included</t>
  </si>
  <si>
    <t>Tub surrounds $61,200</t>
  </si>
  <si>
    <t>09 68 16 Sheet Carpeting</t>
  </si>
  <si>
    <t>09 69 00 Access Flooring</t>
  </si>
  <si>
    <t>09 69 13 Rigid-Grid Access Flooring</t>
  </si>
  <si>
    <t>09 69 16 Snap-on Stringer Access Flooring</t>
  </si>
  <si>
    <t>09 69 19 Stringerless Access Flooring</t>
  </si>
  <si>
    <t>09 69 33 Low-Profile Fixed Height Access Flooring</t>
  </si>
  <si>
    <t>09 69 53 Access Flooring Accessories</t>
  </si>
  <si>
    <t>09 69 56 Access Flooring Stairs and Stringers</t>
  </si>
  <si>
    <t>Shower tile walls $51,450</t>
  </si>
  <si>
    <t>Furnish and install LVP in 99 units</t>
  </si>
  <si>
    <t>IF ALL 3 SCOPES AWARDED</t>
  </si>
  <si>
    <t>66,365 SF</t>
  </si>
  <si>
    <t>DEDUCT $25,000</t>
  </si>
  <si>
    <t>Subtotal: $278,733</t>
  </si>
  <si>
    <t>Painting</t>
  </si>
  <si>
    <t>C &amp; C Painting &amp; Waterproofing</t>
  </si>
  <si>
    <t>Koala T</t>
  </si>
  <si>
    <t>Richard Eggnatz</t>
  </si>
  <si>
    <t>Emanuel Collado</t>
  </si>
  <si>
    <t>813-886-4078</t>
  </si>
  <si>
    <t>admin@wintergreenconstruction.com</t>
  </si>
  <si>
    <t>09 70 00 Wall Finishes</t>
  </si>
  <si>
    <t>09 72 00 Wall Coverings</t>
  </si>
  <si>
    <t>09 72 13 Cork Wall Coverings</t>
  </si>
  <si>
    <t>09 72 16 Vinyl-Coated Fabric Wall Coverings</t>
  </si>
  <si>
    <t>09 72 16.13 Flexible Vinyl Wall Coverings</t>
  </si>
  <si>
    <t>09 72 16.16 Rigid-Sheet Vinyl Wall Coverings</t>
  </si>
  <si>
    <t>09 72 19 Textile Wall Coverings</t>
  </si>
  <si>
    <t>09 72 23 Wallpapering</t>
  </si>
  <si>
    <t>09 73 00 Wall Carpeting</t>
  </si>
  <si>
    <t>09 74 00 Flexible Wood Sheets</t>
  </si>
  <si>
    <t>09 74 13 Wood Wall Coverings</t>
  </si>
  <si>
    <t>09 74 16 Flexible Wood Veneers</t>
  </si>
  <si>
    <t>09 75 00 Stone Facing</t>
  </si>
  <si>
    <t>09 75 13 Stone Wall Facing</t>
  </si>
  <si>
    <t>09 75 19 Stone Trim</t>
  </si>
  <si>
    <t>09 75 19.13 Stone Base</t>
  </si>
  <si>
    <t>09 75 19.23 Stone Window Stools</t>
  </si>
  <si>
    <t>09 75 23 Simulated Stone Wall Facing</t>
  </si>
  <si>
    <t>09 76 00 Plastic Blocks</t>
  </si>
  <si>
    <t>09 77 00 Special Wall Surfacing</t>
  </si>
  <si>
    <t>09 77 13 Stretched-Fabric Wall Systems</t>
  </si>
  <si>
    <t>09 77 23 Fabric-Wrapped Panels</t>
  </si>
  <si>
    <t>09 77 26 Surfacing Films</t>
  </si>
  <si>
    <t>09 77 33 Terrazzo Wall Finish</t>
  </si>
  <si>
    <t>09 77 53 Vegetated Wall Systems</t>
  </si>
  <si>
    <t>09 78 00 Interior Wall Paneling</t>
  </si>
  <si>
    <t>09 78 13 Metal Interior Wall Paneling</t>
  </si>
  <si>
    <t>09 78 16 Stone-Faced Interior Wall Paneling</t>
  </si>
  <si>
    <t>09 78 19 Cementitious Interior Wall Paneling</t>
  </si>
  <si>
    <t>09 78 23 Phenolic Interior Wall Paneling</t>
  </si>
  <si>
    <t>09 78 26 Plastic Interior Wall Paneling</t>
  </si>
  <si>
    <t>09 80 00 Acoustic Treatment</t>
  </si>
  <si>
    <t>09 81 00 Acoustic Insulation</t>
  </si>
  <si>
    <t>09 81 13 Acoustic Board Insulation</t>
  </si>
  <si>
    <t>09 81 16 Acoustic Blanket Insulation</t>
  </si>
  <si>
    <t>09 81 29 Sprayed Acoustic Insulation</t>
  </si>
  <si>
    <t>09 83 00 Acoustic Finishes</t>
  </si>
  <si>
    <t>09 83 13 Acoustic Wall Coating</t>
  </si>
  <si>
    <t>09 83 16 Acoustic Ceiling Coating</t>
  </si>
  <si>
    <t>09 83 22 Acoustic Drapery</t>
  </si>
  <si>
    <t>09 84 00 Acoustic Room Components</t>
  </si>
  <si>
    <t>09 84 13 Fixed Sound-Absorptive Panels</t>
  </si>
  <si>
    <t>09 84 14 Acoustic Stretched-Fabric Wall Systems</t>
  </si>
  <si>
    <t>09 84 16 Fixed Sound-Reflective Panels</t>
  </si>
  <si>
    <t>09 84 23 Moveable Sound-Absorptive Panels</t>
  </si>
  <si>
    <t>09 84 26 Moveable Sound-Reflective Panels</t>
  </si>
  <si>
    <t>09 84 33 Sound-Absorbing Wall Units</t>
  </si>
  <si>
    <t>09 84 36 Sound-Absorbing Ceiling Units</t>
  </si>
  <si>
    <t>09 90 00 Painting and Coating</t>
  </si>
  <si>
    <t>09 91 00 Painting</t>
  </si>
  <si>
    <t>09 91 13 Exterior Painting</t>
  </si>
  <si>
    <t>09 91 23 Interior Painting</t>
  </si>
  <si>
    <t>09 93 00 Staining and Transparent Finishing</t>
  </si>
  <si>
    <t>09 93 13 Exterior Staining and Finishing</t>
  </si>
  <si>
    <t>09 93 13.13 Exterior Staining</t>
  </si>
  <si>
    <t>09 93 13.53 Exterior Finishing</t>
  </si>
  <si>
    <t>09 93 23 Interior Staining and Finishing</t>
  </si>
  <si>
    <t>09 93 23.13 Interior Staining</t>
  </si>
  <si>
    <t>09 93 23.53 Interior Finishing</t>
  </si>
  <si>
    <t>09 94 00 Decorative Finishing</t>
  </si>
  <si>
    <t>09 94 13 Textured Finishing</t>
  </si>
  <si>
    <t>09 94 16 Faux Finishing</t>
  </si>
  <si>
    <t>09 94 19 Multicolor Interior Finishing</t>
  </si>
  <si>
    <t>09 94 23 Gilding</t>
  </si>
  <si>
    <t>09 96 00 High-Performance Coatings</t>
  </si>
  <si>
    <t>09 96 13 Abrasion-Resistant Coatings</t>
  </si>
  <si>
    <t>09 96 23 Graffiti-Resistant Coatings</t>
  </si>
  <si>
    <t>09 96 26 Marine Coatings</t>
  </si>
  <si>
    <t>09 96 33 High-Temperature-Resistant Coatings</t>
  </si>
  <si>
    <t>09 96 35 Chemical-Resistant Coatings</t>
  </si>
  <si>
    <t>09 96 43 Fire-Retardant Coatings</t>
  </si>
  <si>
    <t>09 96 46 Intumescent Painting</t>
  </si>
  <si>
    <t>09 96 53 Elastomeric Coatings</t>
  </si>
  <si>
    <t>09 96 56 Epoxy Coatings</t>
  </si>
  <si>
    <t>09 96 59 High-Build Glazed Coatings</t>
  </si>
  <si>
    <t>09 96 63 Textured Plastic Coatings</t>
  </si>
  <si>
    <t>09 96 66 Aggregate Wall Coatings</t>
  </si>
  <si>
    <t>09 97 00 Special Coatings</t>
  </si>
  <si>
    <t>09 97 13 Steel Coatings</t>
  </si>
  <si>
    <t>09 97 13.13 Interior Steel Coatings</t>
  </si>
  <si>
    <t>09 97 13.23 Exterior Steel Coatings</t>
  </si>
  <si>
    <t>09 97 13.24 Steel Water Storage Tank Painting</t>
  </si>
  <si>
    <t>09 97 23 Concrete and Masonry Coatings</t>
  </si>
  <si>
    <t>09 97 23.24 Concrete Water Storage Tank Painting</t>
  </si>
  <si>
    <t>09 97 26 Cementitious Coatings</t>
  </si>
  <si>
    <t>09 97 26.1 Interior Cementitious Coatings</t>
  </si>
  <si>
    <t>09 97 26.23 Exterior Cementitious Coatings</t>
  </si>
  <si>
    <t>Scope includes:</t>
  </si>
  <si>
    <t xml:space="preserve">Pressure wash all ext surfaces </t>
  </si>
  <si>
    <t>1 coat Sherwin Williams Loxon concrete</t>
  </si>
  <si>
    <t>and masonry primer</t>
  </si>
  <si>
    <t>NO DETAILS: Building Connected lump sum</t>
  </si>
  <si>
    <t>Lump sum only - waiting on detailed proposal</t>
  </si>
  <si>
    <t>2 coats S.W. SuperPaint Exterior surfaces</t>
  </si>
  <si>
    <t>Interior: $362,984</t>
  </si>
  <si>
    <t xml:space="preserve">Interior Paint: </t>
  </si>
  <si>
    <t>Exterior $9,247</t>
  </si>
  <si>
    <t>1 coat ProMar 200 primer to all walls</t>
  </si>
  <si>
    <t>and ceilings</t>
  </si>
  <si>
    <t>2 coats ProMar 200 Flat to all ceilings</t>
  </si>
  <si>
    <t>2 coats ProMar Eggshell to all walls</t>
  </si>
  <si>
    <t>2 coats ProMar SemiGloss to all doors</t>
  </si>
  <si>
    <t>and trim.</t>
  </si>
  <si>
    <t>Specialties</t>
  </si>
  <si>
    <t>Mailboxes</t>
  </si>
  <si>
    <t>Fire Extinguishers &amp; Cabinets</t>
  </si>
  <si>
    <t>Terrick</t>
  </si>
  <si>
    <t>145 Building Supply</t>
  </si>
  <si>
    <t>All Source Specialties</t>
  </si>
  <si>
    <t>Summit</t>
  </si>
  <si>
    <t>Jose Monteagudo</t>
  </si>
  <si>
    <t>Anna Smith</t>
  </si>
  <si>
    <t>305-387-5623</t>
  </si>
  <si>
    <t>317-921-8551</t>
  </si>
  <si>
    <t>josem@145buildingsupply.com</t>
  </si>
  <si>
    <t>asmith@allsourcespecialties.com</t>
  </si>
  <si>
    <t>10 00 00 Specialties</t>
  </si>
  <si>
    <t>10 05 05 Selective Demolition for Specialties</t>
  </si>
  <si>
    <t>10 08 00 Commissioning of Specialties</t>
  </si>
  <si>
    <t>10 10 00 Information Specialties</t>
  </si>
  <si>
    <t>10 11 00 Visual Display Units</t>
  </si>
  <si>
    <t>10 11 13 Chalkboards</t>
  </si>
  <si>
    <t>10 11 13.13 Fixed Chalkboards</t>
  </si>
  <si>
    <t>10 11 13.23 Modular-Support-Mounted Chalkboards</t>
  </si>
  <si>
    <t>10 11 13.33 Rail-Mounted Chalkboards</t>
  </si>
  <si>
    <t>10 11 13.43 Portable Chalkboards</t>
  </si>
  <si>
    <t>10 11 16 Markerboards</t>
  </si>
  <si>
    <t>10 11 16.13 Fixed Markerboards</t>
  </si>
  <si>
    <t>10 11 16.23 Modular-Support-Mounted Markerboards</t>
  </si>
  <si>
    <t>10 11 16.33 Rail-Mounted Markerboards</t>
  </si>
  <si>
    <t>10 11 16.43 Portable Markerboards</t>
  </si>
  <si>
    <t>10 11 16.53 Electronic Markerboards</t>
  </si>
  <si>
    <t>10 11 23 Tackboards</t>
  </si>
  <si>
    <t>10 11 23.13 Fixed Tackboards</t>
  </si>
  <si>
    <t>10 11 23.23 Modular-Support-Mounted Tackboards</t>
  </si>
  <si>
    <t>10 11 23.33 Rail-Mounted Tackboards</t>
  </si>
  <si>
    <t>10 11 23.43 Portable Tackboards</t>
  </si>
  <si>
    <t>10 11 33 Sliding Visual Display Units</t>
  </si>
  <si>
    <t>10 11 33.13 Horizontal-Sliding Visual Display Units</t>
  </si>
  <si>
    <t>10 11 33.23 Vertical-Sliding Visual Display Units</t>
  </si>
  <si>
    <t>10 11 36 Visual Display Conference Units</t>
  </si>
  <si>
    <t>10 11 39 Visual Display Rails</t>
  </si>
  <si>
    <t>10 11 43 Visual Display Wall Panels</t>
  </si>
  <si>
    <t>10 11 46 Visual Display Fabrics</t>
  </si>
  <si>
    <t>10 12 00 Display Cases</t>
  </si>
  <si>
    <t>10 13 00 Directories</t>
  </si>
  <si>
    <t>10 13 13 Electronic Directories</t>
  </si>
  <si>
    <t>10 13 23 Illuminated Directories</t>
  </si>
  <si>
    <t>10 17 00 Telephone Specialties</t>
  </si>
  <si>
    <t>10 17 13 Telephone Directory Units</t>
  </si>
  <si>
    <t>10 17 16 Telephone Enclosures</t>
  </si>
  <si>
    <t>10 17 16.13 Telephone Stalls</t>
  </si>
  <si>
    <t>10 17 16.16 Telephone Alcoves</t>
  </si>
  <si>
    <t>10 17 19 Telephone Shelving</t>
  </si>
  <si>
    <t>10 18 00 Informational Kiosks</t>
  </si>
  <si>
    <t>10 20 00 Interior Specialties</t>
  </si>
  <si>
    <t>10 30 00 Fireplaces and Stoves</t>
  </si>
  <si>
    <t>10 31 00 Manufactured Fireplaces</t>
  </si>
  <si>
    <t>10 31 13 Manufactured Fireplace Chimneys</t>
  </si>
  <si>
    <t>10 31 16 Manufactured Fireplace Forms</t>
  </si>
  <si>
    <t>10 32 00 Fireplace Specialties</t>
  </si>
  <si>
    <t>10 32 13 Fireplace Dampers</t>
  </si>
  <si>
    <t>10 32 16 Fireplace Inserts</t>
  </si>
  <si>
    <t>10 32 19 Fireplace Screens</t>
  </si>
  <si>
    <t>10 32 23 Fireplace Doors</t>
  </si>
  <si>
    <t>10 32 26 Fireplace Water Heaters</t>
  </si>
  <si>
    <t>10 35 00 Stoves</t>
  </si>
  <si>
    <t>10 35 13 Heating Stoves</t>
  </si>
  <si>
    <t>10 35 23 Cooking Stoves</t>
  </si>
  <si>
    <t>10 40 00 Safety Specialties</t>
  </si>
  <si>
    <t>10 41 00 Emergency Access and Information Cabinets</t>
  </si>
  <si>
    <t>10 41 13 Fire Department Plan Cabinets</t>
  </si>
  <si>
    <t>10 41 16 Emergency Key Cabinets</t>
  </si>
  <si>
    <t>10 43 00 Emergency Aid Specialties</t>
  </si>
  <si>
    <t>10 43 13 Defibrillator Cabinets</t>
  </si>
  <si>
    <t>10 43 16 First Aid Cabinets</t>
  </si>
  <si>
    <t>10 43 21 Accessibility Evacuation Chairs</t>
  </si>
  <si>
    <t>10 43 31 Respiration Equipment</t>
  </si>
  <si>
    <t>10 43 33 Breathing Air Replenishment Systems</t>
  </si>
  <si>
    <t>10 44 00 Fire Protection Specialties</t>
  </si>
  <si>
    <t>10 44 13 Fire Protection Cabinets</t>
  </si>
  <si>
    <t>10 44 13.53 Security Fire Extinguisher Cabinets</t>
  </si>
  <si>
    <t>10 44 16 Fire Extinguishers &amp; Cabinets</t>
  </si>
  <si>
    <t>10 44 16.13 Portable Fire Extinguishers</t>
  </si>
  <si>
    <t>10 44 16.16 Wheeled Fire Extinguisher Units</t>
  </si>
  <si>
    <t>10 44 19 Fire Blankets</t>
  </si>
  <si>
    <t>10 44 43 Fire Extinguisher Accessories</t>
  </si>
  <si>
    <t>10 45 00 Photoluminescent Exit Specialties</t>
  </si>
  <si>
    <t>10 50 00 Storage Specialties</t>
  </si>
  <si>
    <t>10 51 00 Lockers</t>
  </si>
  <si>
    <t>10 51 13 Metal Lockers</t>
  </si>
  <si>
    <t>10 51 13.13 Coin-Operated Metal Lockers</t>
  </si>
  <si>
    <t>10 51 16 Wood Lockers</t>
  </si>
  <si>
    <t>10 51 23 Plastic-Laminate-Clad Lockers</t>
  </si>
  <si>
    <t>10 51 26 Plastic Lockers</t>
  </si>
  <si>
    <t>10 51 26.13 Recycled Plastic Lockers</t>
  </si>
  <si>
    <t>10 51 29 Phenolic Lockers</t>
  </si>
  <si>
    <t>10 51 33 Glass Lockers</t>
  </si>
  <si>
    <t>10 51 43 Wire Mesh Storage Lockers</t>
  </si>
  <si>
    <t>10 51 53 Locker Room Benches</t>
  </si>
  <si>
    <t>10 55 00 Postal Specialties</t>
  </si>
  <si>
    <t>10 55 13 Central Mail Delivery Boxes</t>
  </si>
  <si>
    <t>10 55 13.13 Cluster Box Units</t>
  </si>
  <si>
    <t>10 55 16 Mail Collection Boxes</t>
  </si>
  <si>
    <t>10 55 19 Receiving Boxes</t>
  </si>
  <si>
    <t>10 55 23 Mail Boxes</t>
  </si>
  <si>
    <t>10 55 23.13 Mail Boxes</t>
  </si>
  <si>
    <t>10 55 23.16 Mail Box Directories</t>
  </si>
  <si>
    <t>10 55 23.19 Mail Box Key Keepers</t>
  </si>
  <si>
    <t>10 55 26 Parcel Lockers</t>
  </si>
  <si>
    <t>10 55 33 Data Distribution Boxes</t>
  </si>
  <si>
    <t>10 55 36 Package Depositories</t>
  </si>
  <si>
    <t>10 55 91 Mail Chutes</t>
  </si>
  <si>
    <t>10 56 00 Storage Assemblies</t>
  </si>
  <si>
    <t>10 56 13 Metal Storage Shelving</t>
  </si>
  <si>
    <t>10 56 13.13 End-Panel-Support Metal Storage Shelving</t>
  </si>
  <si>
    <t>10 56 13.16 Post-and-Shelf Metal Storage Shelving</t>
  </si>
  <si>
    <t>10 56 13.19 Post-and-Beam Metal Storage Shelving</t>
  </si>
  <si>
    <t>10 56 13.23 Cantilever Metal Storage Shelving</t>
  </si>
  <si>
    <t>10 56 16 Fabricated Wood Storage Shelving</t>
  </si>
  <si>
    <t>10 56 17 Wall-Mounted Standards and Shelving</t>
  </si>
  <si>
    <t>10 56 19 Plastic Storage Shelving</t>
  </si>
  <si>
    <t>10 56 19.13 Recycled Plastic Storage Shelving</t>
  </si>
  <si>
    <t>10 56 23 Wire Storage Shelving</t>
  </si>
  <si>
    <t>10 56 26 Mobile Storage Shelving</t>
  </si>
  <si>
    <t>10 56 26.13 Manual Mobile Storage Shelving</t>
  </si>
  <si>
    <t>10 56 26.23 Motorized Mobile Storage Shelving</t>
  </si>
  <si>
    <t>10 56 29 Storage Racks</t>
  </si>
  <si>
    <t>10 56 29.13 Flow Storage Racks</t>
  </si>
  <si>
    <t>10 56 29.16 Pallet Storage Racks</t>
  </si>
  <si>
    <t>10 56 29.19 Movable-Shelf Storage Racks</t>
  </si>
  <si>
    <t>10 56 29.23 Stacker Storage Racks</t>
  </si>
  <si>
    <t>10 56 29.26 Cantilever Storage Racks</t>
  </si>
  <si>
    <t>10 56 29.29 Drive-In Storage Racks</t>
  </si>
  <si>
    <t>10 56 29.33 Drive-Through Storage Racks</t>
  </si>
  <si>
    <t>10 56 29.43 Wine Storage Racks</t>
  </si>
  <si>
    <t>10 56 33 Mercantile Storage Assemblies</t>
  </si>
  <si>
    <t>10 57 00 Wardrobe and Closet Specialties</t>
  </si>
  <si>
    <t>10 57 13 Hat and Coat Racks</t>
  </si>
  <si>
    <t>10 57 16 Boot Racks</t>
  </si>
  <si>
    <t>10 57 23 Closet and Utility Shelving</t>
  </si>
  <si>
    <t>10 57 23.13 Wire Closet and Utility Shelving</t>
  </si>
  <si>
    <t>10 57 23.16 Plastic-Laminate-Clad Closet and Utility Shelving</t>
  </si>
  <si>
    <t>10 57 23.19 Wood Closet and Utility Shelving</t>
  </si>
  <si>
    <t>10 57 33 Closet and Utility Shelving Hardware</t>
  </si>
  <si>
    <t>10 57 36 Closet Doors</t>
  </si>
  <si>
    <t>10 57 36.13 Sliding Closet Doors</t>
  </si>
  <si>
    <t>10 57 36.16 Bifold Closet Doors</t>
  </si>
  <si>
    <t>10 70 00 Exterior Specialties</t>
  </si>
  <si>
    <t>10 71 00 Exterior Protection</t>
  </si>
  <si>
    <t>10 71 13 Exterior Sun Control Devices</t>
  </si>
  <si>
    <t>10 71 13.13 Exterior Shutters</t>
  </si>
  <si>
    <t>10 71 13.19 Rolling Exterior Shutters</t>
  </si>
  <si>
    <t>10 71 13.23 Coiling Exterior Shutters</t>
  </si>
  <si>
    <t>10 71 13.26 Decorative Exterior Shutters</t>
  </si>
  <si>
    <t>10 71 13.29 Side-Hinged Exterior Shutters</t>
  </si>
  <si>
    <t>10 71 13.43 Fixed Sun Screens</t>
  </si>
  <si>
    <t>10 71 13.53 Exterior Daylighting Devices</t>
  </si>
  <si>
    <t>10 71 16 Storm Panels</t>
  </si>
  <si>
    <t>10 71 16.13 Demountable Storm Panels</t>
  </si>
  <si>
    <t>10 71 16.16 Movable Storm Panels</t>
  </si>
  <si>
    <t>10 71 19 Flood Barriers</t>
  </si>
  <si>
    <t>10 71 19.16 Removable Flood Barriers</t>
  </si>
  <si>
    <t>10 73 00 Protective Covers</t>
  </si>
  <si>
    <t>10 73 13 Awnings</t>
  </si>
  <si>
    <t>10 73 13.13 Metal Awnings</t>
  </si>
  <si>
    <t>10 73 13.23 Fabric Awnings</t>
  </si>
  <si>
    <t>10 73 13.36 Point Supported Glass Awnings</t>
  </si>
  <si>
    <t>10 73 16 Canopies</t>
  </si>
  <si>
    <t>10 73 16.13 Metal Canopies</t>
  </si>
  <si>
    <t>10 73 16.23 Fabric Canopies</t>
  </si>
  <si>
    <t>10 73 16.33 Glazed Canopies</t>
  </si>
  <si>
    <t>10 73 16.36 Point Supported Glass Canopies</t>
  </si>
  <si>
    <t>10 73 23 Car Shelters</t>
  </si>
  <si>
    <t>10 73 26 Walkway Coverings</t>
  </si>
  <si>
    <t>10 73 26.13 Metal Walkway Coverings</t>
  </si>
  <si>
    <t>10 73 26.23 Fabric Walkway Coverings</t>
  </si>
  <si>
    <t>10 73 26.33 Glazed Walkway Coverings</t>
  </si>
  <si>
    <t>10 73 26.36 Point Supported Glass Walkway Coverings</t>
  </si>
  <si>
    <t>10 73 29 Smoking Shelters</t>
  </si>
  <si>
    <t>10 73 33 Marquees</t>
  </si>
  <si>
    <t>10 73 43 Transportation Stop Shelters</t>
  </si>
  <si>
    <t>10 74 00 Manufactured Exterior Specialties</t>
  </si>
  <si>
    <t>10 74 13 Exterior Clocks</t>
  </si>
  <si>
    <t>10 74 23 Cupolas</t>
  </si>
  <si>
    <t>10 74 26 Spires</t>
  </si>
  <si>
    <t>10 74 29 Steeples</t>
  </si>
  <si>
    <t>10 74 33 Weathervanes</t>
  </si>
  <si>
    <t>10 74 43 Below-Grade Egress Assemblies</t>
  </si>
  <si>
    <t>10 74 46 Window Wells</t>
  </si>
  <si>
    <t>10 74 49 Modular Landing and Ramp Systems</t>
  </si>
  <si>
    <t>10 75 00 Flagpoles</t>
  </si>
  <si>
    <t>10 75 13 Automatic Flagpoles</t>
  </si>
  <si>
    <t>10 75 16 Ground-Set Flagpoles</t>
  </si>
  <si>
    <t>10 75 19 Nautical Flagpoles</t>
  </si>
  <si>
    <t>10 75 23 Wall-Mounted Flagpoles</t>
  </si>
  <si>
    <t>10 75 26 Roof-Mounted Flagpoles</t>
  </si>
  <si>
    <t>10 75 29 Plaza-Mounted Flagpoles</t>
  </si>
  <si>
    <t>10 80 00 Other Specialties</t>
  </si>
  <si>
    <t>10 81 00 Pest Control Devices</t>
  </si>
  <si>
    <t>10 81 13 Bird Control Devices</t>
  </si>
  <si>
    <t>10 81 16 Insect Control Devices</t>
  </si>
  <si>
    <t>10 81 19 Rodent Control Devices</t>
  </si>
  <si>
    <t>10 82 00 Grilles and Screens</t>
  </si>
  <si>
    <t>10 82 13 Exterior Grilles and Screens</t>
  </si>
  <si>
    <t>10 82 19 Exterior Sound Screens</t>
  </si>
  <si>
    <t>10 82 23 Interior Grilles and Screens</t>
  </si>
  <si>
    <t>10 83 00 Flags and Banners</t>
  </si>
  <si>
    <t>10 83 13 Flags</t>
  </si>
  <si>
    <t>10 83 16 Banners</t>
  </si>
  <si>
    <t>10 84 00 Gas Lighting</t>
  </si>
  <si>
    <t>10 84 13 Exterior Gas Lighting</t>
  </si>
  <si>
    <t>10 84 16 Interior Gas Lighting</t>
  </si>
  <si>
    <t>10 86 00 Mirrors</t>
  </si>
  <si>
    <t>10 88 00 Scales</t>
  </si>
  <si>
    <t>SEE D8 tab for details</t>
  </si>
  <si>
    <t>Includes Furnish &amp; Install</t>
  </si>
  <si>
    <t>Supply only</t>
  </si>
  <si>
    <t>11ea extinguisher cabinets</t>
  </si>
  <si>
    <t>Furnish and install.</t>
  </si>
  <si>
    <t>Salsbury Mailboxes</t>
  </si>
  <si>
    <t>Tax included (7.5%)</t>
  </si>
  <si>
    <t>10ea extinguishers</t>
  </si>
  <si>
    <t>Vinyl coated ventilated wire shelving</t>
  </si>
  <si>
    <t>10 door high recessed mounted 4C</t>
  </si>
  <si>
    <t>10ea 4CADD Recessed, front load</t>
  </si>
  <si>
    <t xml:space="preserve">1ea 12" shelf &amp; rod at bedroom &amp; </t>
  </si>
  <si>
    <t>entry closet. 1ea 16" linen shelf at laundry</t>
  </si>
  <si>
    <t>4ea Potter Roemer fire extinguishers</t>
  </si>
  <si>
    <t xml:space="preserve">2 parcel lockers </t>
  </si>
  <si>
    <t>Std mfg. mounting heights</t>
  </si>
  <si>
    <t>and cabinets (F&amp;I)</t>
  </si>
  <si>
    <t>Engraved ID</t>
  </si>
  <si>
    <t>Frameless mirrors:</t>
  </si>
  <si>
    <t>Std Colors</t>
  </si>
  <si>
    <t>1/4" polished edge</t>
  </si>
  <si>
    <t>Post office coordination included</t>
  </si>
  <si>
    <t>Resting on backsplash</t>
  </si>
  <si>
    <t>Includes 1ea for amenity area</t>
  </si>
  <si>
    <t xml:space="preserve">113 mirrors for 99 units. </t>
  </si>
  <si>
    <t>Interior ADA signage</t>
  </si>
  <si>
    <t>Josh Schoch</t>
  </si>
  <si>
    <t>813-919-6416</t>
  </si>
  <si>
    <t>jschoch@creativesigndesigns.com</t>
  </si>
  <si>
    <t>10 14 00 Signage</t>
  </si>
  <si>
    <t>10 14 16 Plaques</t>
  </si>
  <si>
    <t>10 14 19 Dimensional Letter Signage</t>
  </si>
  <si>
    <t>10 14 23 Panel Signage</t>
  </si>
  <si>
    <t>10 14 23.13 Engraved Panel Signage</t>
  </si>
  <si>
    <t>10 14 26 Post and Panel/Pylon Signage</t>
  </si>
  <si>
    <t>10 14 33 Illuminated Panel Signage</t>
  </si>
  <si>
    <t>10 14 43 Photoluminescent Signage</t>
  </si>
  <si>
    <t>10 14 53 Traffic Signage</t>
  </si>
  <si>
    <t>10 14 53.13 Transportation Reference Markers</t>
  </si>
  <si>
    <t>10 14 63 Electronic Message Signage</t>
  </si>
  <si>
    <t>10 14 64 Audible Signage</t>
  </si>
  <si>
    <t>10 14 66 Floating Signage</t>
  </si>
  <si>
    <t>10 14 67 Tactile Signage</t>
  </si>
  <si>
    <t>Exterior sign EXCLUDED</t>
  </si>
  <si>
    <t>10 21 00 Compartments and Cubicles</t>
  </si>
  <si>
    <t>10 21 13 Toilet Compartments</t>
  </si>
  <si>
    <t>10 21 13.13 Metal Toilet Compartments</t>
  </si>
  <si>
    <t>10 21 13.14 Stainless-Steel Toilet Compartments</t>
  </si>
  <si>
    <t>10 21 13.16 Plastic-Laminate-Clad Toilet Compartments</t>
  </si>
  <si>
    <t>10 21 13.17 Phenolic-Core Toilet Compartments</t>
  </si>
  <si>
    <t>10 21 13.19 Plastic Toilet Compartments</t>
  </si>
  <si>
    <t>10 21 13.23 Particleboard Toilet Compartments</t>
  </si>
  <si>
    <t>10 21 13.40 Stone Toilet Compartments</t>
  </si>
  <si>
    <t>10 21 16 Shower and Dressing Compartments</t>
  </si>
  <si>
    <t>10 21 16.13 Metal Shower and Dressing Compartments</t>
  </si>
  <si>
    <t>10 21 16.14 Stainless-Steel Shower and Dressing Compartments</t>
  </si>
  <si>
    <t>10 21 16.16 Plastic-Laminate-Clad Shower and Dressing Compartments</t>
  </si>
  <si>
    <t>10 21 16.17 Phenolic-Core Shower and Dressing Compartments</t>
  </si>
  <si>
    <t>10 21 16.19 Plastic Shower and Dressing Compartments</t>
  </si>
  <si>
    <t>10 21 16.23 Particleboard Shower and Dressing Compartments</t>
  </si>
  <si>
    <t>10 21 16.40 Stone Shower and Dressing Compartments</t>
  </si>
  <si>
    <t>10 21 23 Cubicle Curtains and Track</t>
  </si>
  <si>
    <t>10 21 23.13 Cubicle Curtains</t>
  </si>
  <si>
    <t>10 21 23.16 Cubicle Track and Hardware</t>
  </si>
  <si>
    <t>10 21 26 Room Darkening Curtains and Tracks</t>
  </si>
  <si>
    <t>10 22 00 Partitions</t>
  </si>
  <si>
    <t>10 22 13 Wire Mesh Partitions</t>
  </si>
  <si>
    <t>10 22 14 Expanded Metal Partitions</t>
  </si>
  <si>
    <t>10 22 16 Folding Gates</t>
  </si>
  <si>
    <t>10 22 19 Demountable Partitions</t>
  </si>
  <si>
    <t>10 22 19.13 Demountable Metal Partitions</t>
  </si>
  <si>
    <t>10 22 19.23 Demountable Wood Partitions</t>
  </si>
  <si>
    <t>10 22 19.33 Demountable Plastic Partitions</t>
  </si>
  <si>
    <t>10 22 19.43 Demountable Composite Partitions</t>
  </si>
  <si>
    <t>10 22 19.53 Demountable Gypsum Partitions</t>
  </si>
  <si>
    <t>10 22 19.63 Demountable Glass Partitions</t>
  </si>
  <si>
    <t>10 22 23 Portable Partitions, Screens, and Panels</t>
  </si>
  <si>
    <t>10 22 23.13 Wall Screens</t>
  </si>
  <si>
    <t>10 22 23.23 Movable Panel Systems</t>
  </si>
  <si>
    <t>10 22 33 Accordion Folding Partitions</t>
  </si>
  <si>
    <t>10 22 36 Coiling Partitions</t>
  </si>
  <si>
    <t>10 22 39 Folding Panel Partitions</t>
  </si>
  <si>
    <t>10 22 39.13 Folding Glass-Panel Partitions</t>
  </si>
  <si>
    <t>10 22 43 Sliding Partitions</t>
  </si>
  <si>
    <t>10 25 00 Service Walls</t>
  </si>
  <si>
    <t>10 25 13 Patient Bed Service Walls</t>
  </si>
  <si>
    <t>10 25 16 Modular Service Walls</t>
  </si>
  <si>
    <t>10 26 00 Wall and Door Protection</t>
  </si>
  <si>
    <t>10 26 13 Corner Guards</t>
  </si>
  <si>
    <t>10 26 16 Bumper Guards</t>
  </si>
  <si>
    <t>10 26 16.13 Bumper Rails</t>
  </si>
  <si>
    <t>10 26 16.16 Protective Corridor Handrails</t>
  </si>
  <si>
    <t>10 26 23 Protective Wall Covering</t>
  </si>
  <si>
    <t>10 26 23.13 Impact Resistant Wall Protection</t>
  </si>
  <si>
    <t>10 26 23.16 Fiberglass Reinforced Protective Wall Covering</t>
  </si>
  <si>
    <t>10 26 33 Door and Frame Protection</t>
  </si>
  <si>
    <t>10 26 41 Ballistics Resistant Panels</t>
  </si>
  <si>
    <t>Bath Accessories</t>
  </si>
  <si>
    <t>Shower Doors</t>
  </si>
  <si>
    <t>Crystal Craft Creations</t>
  </si>
  <si>
    <t>Vision Glass Company</t>
  </si>
  <si>
    <t>Scott Roberts</t>
  </si>
  <si>
    <t>Kris</t>
  </si>
  <si>
    <t>678-570-3372</t>
  </si>
  <si>
    <t>sr.cccreations@gmail.com</t>
  </si>
  <si>
    <t>10 28 00 Toilet, Bath, and Laundry Accessories</t>
  </si>
  <si>
    <t>10 28 13 Toilet Accessories</t>
  </si>
  <si>
    <t>10 28 13.13 Commercial Toilet Accessories</t>
  </si>
  <si>
    <t>10 28 13.19 Healthcare Toilet Accessories</t>
  </si>
  <si>
    <t>10 28 13.53 Security Toilet Accessories</t>
  </si>
  <si>
    <t>10 28 13.63 Detention Toilet Accessories</t>
  </si>
  <si>
    <t>10 28 16 Bath Accessories</t>
  </si>
  <si>
    <t>10 28 16.13 Residential Bath Accessories</t>
  </si>
  <si>
    <t>10 28 19 Tub and Shower Enclosures</t>
  </si>
  <si>
    <t>10 28 19.16 Shower Doors</t>
  </si>
  <si>
    <t>10 28 19.19 Tub Doors</t>
  </si>
  <si>
    <t>10 28 23 Laundry Accessories</t>
  </si>
  <si>
    <t>10 28 23.13 Built-In Ironing Boards</t>
  </si>
  <si>
    <t>10 28 23.16 Clothes Drying Racks and Lines</t>
  </si>
  <si>
    <t>10 28 26 Hygiene and Custodial Accessories</t>
  </si>
  <si>
    <t>Kohler Estate 24" towel bar</t>
  </si>
  <si>
    <t>Frameless swinig door and inline panel</t>
  </si>
  <si>
    <t>Single Robe Hook</t>
  </si>
  <si>
    <t>Chrome, 3-8" clear tempered glass.</t>
  </si>
  <si>
    <t>Shower Rod</t>
  </si>
  <si>
    <t>Handle: bore through C-pull</t>
  </si>
  <si>
    <t>Wall mount TP holder</t>
  </si>
  <si>
    <t>36ea 80" H x 28" W</t>
  </si>
  <si>
    <t>F&amp;I:</t>
  </si>
  <si>
    <t>1ea 78" H 42" W 28" door width</t>
  </si>
  <si>
    <t>6ea 80 H x 60" W</t>
  </si>
  <si>
    <t>TP holder, robe hooks, towel bars, shower</t>
  </si>
  <si>
    <t>60" W x 76" H x 3/8" thick clear temp glass</t>
  </si>
  <si>
    <t>58ea 78" H 48" W 28" door width</t>
  </si>
  <si>
    <t>subtotal units: $77,930</t>
  </si>
  <si>
    <t>curtain rods in units</t>
  </si>
  <si>
    <t xml:space="preserve">Frameless door with 28" wide fixed panel. </t>
  </si>
  <si>
    <t>4ea 78" H 60" W 28" door width</t>
  </si>
  <si>
    <t>Amenity: $2,872</t>
  </si>
  <si>
    <t>Public baths: TP holder, grab bar, TP dispenser,</t>
  </si>
  <si>
    <t>6" Back to back pull handle</t>
  </si>
  <si>
    <t>soap dispenser</t>
  </si>
  <si>
    <t>up to 36"x76" fixed panel w/ u-channel on</t>
  </si>
  <si>
    <t>Mirrors for units and common areas</t>
  </si>
  <si>
    <t>the wall &amp; on the sill: chrome</t>
  </si>
  <si>
    <t>Fire Extinguisher Cabinets and FE, mailboxes</t>
  </si>
  <si>
    <t>$850EA x 99 units: $84,150</t>
  </si>
  <si>
    <t>Material: $58,524 Install: $17,719</t>
  </si>
  <si>
    <t>Appliances</t>
  </si>
  <si>
    <t>Appliance Install Only</t>
  </si>
  <si>
    <t>Famous Tate</t>
  </si>
  <si>
    <t>Best Buy</t>
  </si>
  <si>
    <t>KP Direct</t>
  </si>
  <si>
    <t>Plug Appliance</t>
  </si>
  <si>
    <t>Abt</t>
  </si>
  <si>
    <t>Aggressive Appliances</t>
  </si>
  <si>
    <t>Mark Currier</t>
  </si>
  <si>
    <t>Tiffany Massey</t>
  </si>
  <si>
    <t>George Howard</t>
  </si>
  <si>
    <t>Abby Lemieux</t>
  </si>
  <si>
    <t>813-935-3151</t>
  </si>
  <si>
    <t>870-413-9119</t>
  </si>
  <si>
    <t>407-295-4489 ext 1117</t>
  </si>
  <si>
    <t>mcurrier@famoustate.com</t>
  </si>
  <si>
    <t>george_howard@whirlpool.com</t>
  </si>
  <si>
    <t>alemieux@aggressiveappliances.com</t>
  </si>
  <si>
    <t>11 00 00 Equipment</t>
  </si>
  <si>
    <t>11 05 05 Selective Demolition for Equipment</t>
  </si>
  <si>
    <t>11 08 00 Commissioning of Equipment</t>
  </si>
  <si>
    <t>11 10 00 Vehicle and Pedestrian Equipment</t>
  </si>
  <si>
    <t>11 11 00 Vehicle Service Equipment</t>
  </si>
  <si>
    <t>11 11 13 Compressed-Air Vehicle Service Equipment</t>
  </si>
  <si>
    <t>11 11 19 Vehicle Lubrication Equipment</t>
  </si>
  <si>
    <t>11 11 23 Tire-Changing Equipment</t>
  </si>
  <si>
    <t>11 11 26 Vehicle-Washing Equipment</t>
  </si>
  <si>
    <t>11 11 36 Vehicle Charging Equipment</t>
  </si>
  <si>
    <t>11 11 36.13 Commercial Electric Vehicle Charging Unit</t>
  </si>
  <si>
    <t>11 11 36.16 Residential Electric Vehicle Charging Unit</t>
  </si>
  <si>
    <t>11 12 00 Parking Control Equipment</t>
  </si>
  <si>
    <t>11 12 13 Parking Key and Card Control Units</t>
  </si>
  <si>
    <t>11 12 16 Parking Ticket Dispensers</t>
  </si>
  <si>
    <t>11 12 23 Parking Meters</t>
  </si>
  <si>
    <t>11 12 26 Parking Fee Collection Equipment</t>
  </si>
  <si>
    <t>11 12 26.13        Parking Fee Coin Collection Equipment</t>
  </si>
  <si>
    <t>11 12 33 Parking Gates</t>
  </si>
  <si>
    <t>11 12 33.13 Lift Arm Parking Gates</t>
  </si>
  <si>
    <t>11 12 33.16 Sliding Parking Gates</t>
  </si>
  <si>
    <t>11 12 33.19 Swinging Parking Gates</t>
  </si>
  <si>
    <t>11 13 00 Loading Dock Equipment</t>
  </si>
  <si>
    <t>11 13 13 Loading Dock Bumpers</t>
  </si>
  <si>
    <t>11 13 16 Loading Dock Seals and Shelters</t>
  </si>
  <si>
    <t>11 13 16.13 Loading Dock Seals</t>
  </si>
  <si>
    <t>11 13 16.23 Loading Dock Shelters</t>
  </si>
  <si>
    <t>11 13 16.33 Loading Dock Rail Shelters</t>
  </si>
  <si>
    <t>11 13 19 Stationary Loading Dock Equipment</t>
  </si>
  <si>
    <t>11 13 19.13 Loading Dock Levelers</t>
  </si>
  <si>
    <t>11 13 19.23 Stationary Loading Dock Lifts</t>
  </si>
  <si>
    <t>11 13 19.26 Loading Dock Truck Lifts</t>
  </si>
  <si>
    <t>11 13 19.33 Loading Dock Truck Restraints</t>
  </si>
  <si>
    <t>11 13 23 Portable Dock Equipment</t>
  </si>
  <si>
    <t>11 13 23.13 Portable Dock Lifts</t>
  </si>
  <si>
    <t>11 13 23.16 Portable Dock Ramps</t>
  </si>
  <si>
    <t>11 13 23.19 Portable Dock Bridges</t>
  </si>
  <si>
    <t>11 13 23.23 Portable Dock Platforms</t>
  </si>
  <si>
    <t>11 13 26 Loading Dock Lights</t>
  </si>
  <si>
    <t>11 14 00 Pedestrian Control Equipment</t>
  </si>
  <si>
    <t>11 14 13 Pedestrian Gates</t>
  </si>
  <si>
    <t>11 14 13.16 Rotary Gates</t>
  </si>
  <si>
    <t>11 14 13.19 Turnstiles</t>
  </si>
  <si>
    <t>11 14 16 Pedestrian Control Devices</t>
  </si>
  <si>
    <t>11 14 19 Portable Posts and Railings</t>
  </si>
  <si>
    <t>11 14 26 Pedestrian Fare Collection Equipment</t>
  </si>
  <si>
    <t>11 14 26.13 Pedestrian Coin Fare Collection Equipment</t>
  </si>
  <si>
    <t>11 14 43 Pedestrian Detection Equipment</t>
  </si>
  <si>
    <t>11 14 43.13 Electronic Detection and Counting Systems</t>
  </si>
  <si>
    <t>11 14 53 Pedestrian Security Equipment</t>
  </si>
  <si>
    <t>11 15 00 Security Control Equipment</t>
  </si>
  <si>
    <t>11 20 00 Commercial Equipment</t>
  </si>
  <si>
    <t>11 21 00 Retail and Service Equipment</t>
  </si>
  <si>
    <t>11 21 13 Cash Registers and Checking Equipment</t>
  </si>
  <si>
    <t>11 21 23 Vending Equipment</t>
  </si>
  <si>
    <t>11 21 23.13 Merchandise Vending Machines</t>
  </si>
  <si>
    <t>11 21 23.16 Reverse Vending Machines</t>
  </si>
  <si>
    <t>11 21 23.19 Video Rental Vending Machines</t>
  </si>
  <si>
    <t>11 21 23.36 Token Vending Machines</t>
  </si>
  <si>
    <t>11 21 24 Money Changing Machines</t>
  </si>
  <si>
    <t>11 21 33 Checkroom Equipment</t>
  </si>
  <si>
    <t>11 21 43 Weighing and Wrapping Equipment</t>
  </si>
  <si>
    <t>11 21 53 Barber and Beauty Shop Equipment</t>
  </si>
  <si>
    <t>11 21 63 Refrigerated Display Equipment</t>
  </si>
  <si>
    <t>11 21 73 Commercial Laundry and Dry Cleaning Equipment</t>
  </si>
  <si>
    <t>11 21 73.13 Dry Cleaning Equipment</t>
  </si>
  <si>
    <t>11 21 73.16 Drying and Conditioning Equipment</t>
  </si>
  <si>
    <t>11 21 73.19 Finishing Equipment</t>
  </si>
  <si>
    <t>11 21 73.23 Commercial Ironing Equipment</t>
  </si>
  <si>
    <t>11 21 73.26 Commercial Washers and Extractors</t>
  </si>
  <si>
    <t>11 21 73.33 Coin-Operated Laundry Equipment</t>
  </si>
  <si>
    <t>11 21 73.43 Hanging Garment Conveyors</t>
  </si>
  <si>
    <t>11 21 83 Photo Processing Equipment</t>
  </si>
  <si>
    <t>11 22 00 Banking Equipment</t>
  </si>
  <si>
    <t>11 22 13 Vault Equipment</t>
  </si>
  <si>
    <t>11 22 13.13 Safe Deposit Boxes</t>
  </si>
  <si>
    <t>11 22 13.16 Safes</t>
  </si>
  <si>
    <t>11 22 13.23 Vault Ventilators</t>
  </si>
  <si>
    <t>11 22 13.26 Time Capsules</t>
  </si>
  <si>
    <t>11 22 16 Teller and Service Equipment</t>
  </si>
  <si>
    <t>11 22 16.13 Teller Equipment Systems</t>
  </si>
  <si>
    <t>11 22 16.16 Automatic Banking Systems</t>
  </si>
  <si>
    <t>11 22 16.19 Money Handling Equipment</t>
  </si>
  <si>
    <t>11 22 16.23 Money Depositories</t>
  </si>
  <si>
    <t>11 22 16.26 Money Cart Pass-Through</t>
  </si>
  <si>
    <t>11 22 16.29 Package Transfer Units</t>
  </si>
  <si>
    <t>11 22 16.33 Deal Trays</t>
  </si>
  <si>
    <t>11 25 00 Hospitality Equipment</t>
  </si>
  <si>
    <t>11 25 13 Registration Equipment</t>
  </si>
  <si>
    <t>11 28 00 Office Equipment</t>
  </si>
  <si>
    <t>11 28 13 Computers</t>
  </si>
  <si>
    <t>11 28 16 Printers</t>
  </si>
  <si>
    <t>11 28 23 Copiers</t>
  </si>
  <si>
    <t>11 29 00 Postal, Packaging, and Shipping Equipment</t>
  </si>
  <si>
    <t>11 29 23 Packaging Equipment</t>
  </si>
  <si>
    <t>11 29 33 Shipping Equipment</t>
  </si>
  <si>
    <t>11 29 55 Postal Equipment</t>
  </si>
  <si>
    <t>11 30 00 Residential Equipment</t>
  </si>
  <si>
    <t>11 30 13 Residential Appliances</t>
  </si>
  <si>
    <t>11 30 13.13 Residential Kitchen Appliances</t>
  </si>
  <si>
    <t>11 30 13.23 Residential Laundry Appliances</t>
  </si>
  <si>
    <t>11 30 33 Retractable Stairs</t>
  </si>
  <si>
    <t>11 30 34 Residential Ceiling Fans</t>
  </si>
  <si>
    <t>11 32 00 Unit Kitchens</t>
  </si>
  <si>
    <t>11 32 13 Metal Unit Kitchens</t>
  </si>
  <si>
    <t>11 32 16 Wood Unit Kitchens</t>
  </si>
  <si>
    <t>11 32 19 Plastic-Laminate-Clad Unit Kitchens</t>
  </si>
  <si>
    <t>11 40 00 Foodservice Equipment</t>
  </si>
  <si>
    <t>11 41 00 Foodservice Storage Equipment</t>
  </si>
  <si>
    <t>11 41 13 Refrigerated Food Storage Cases</t>
  </si>
  <si>
    <t>11 41 23 Walk-In Coolers</t>
  </si>
  <si>
    <t>11 41 26 Walk-In Freezers</t>
  </si>
  <si>
    <t>11 41 33 Foodservice Shelving</t>
  </si>
  <si>
    <t>11 42 00 Food Preparation Equipment</t>
  </si>
  <si>
    <t>11 42 13 Food Preparation Appliances</t>
  </si>
  <si>
    <t>11 42 16 Food Preparation Surfaces</t>
  </si>
  <si>
    <t>11 43 00 Food Delivery Carts and Conveyors</t>
  </si>
  <si>
    <t>11 43 13 Food Delivery Carts</t>
  </si>
  <si>
    <t>11 43 16 Food Delivery Conveyors</t>
  </si>
  <si>
    <t>11 44 00 Food Cooking Equipment</t>
  </si>
  <si>
    <t>11 44 13 Commercial Ranges</t>
  </si>
  <si>
    <t>11 44 16 Commercial Ovens</t>
  </si>
  <si>
    <t>11 46 00 Food Dispensing Equipment</t>
  </si>
  <si>
    <t>11 46 13 Bar Equipment</t>
  </si>
  <si>
    <t>11 46 16 Service Line Equipment</t>
  </si>
  <si>
    <t>11 46 19 Soda Fountain Equipment</t>
  </si>
  <si>
    <t>11 46 23 Coffee and Espresso Equipment</t>
  </si>
  <si>
    <t>11 46 83 Ice Machines</t>
  </si>
  <si>
    <t>11 48 00 Foodservice Cleaning and Disposal Equipment</t>
  </si>
  <si>
    <t>11 48 13 Commercial Dishwashers</t>
  </si>
  <si>
    <t>11 50 00 Educational and Scientific Equipment</t>
  </si>
  <si>
    <t>11 51 00 Library Equipment</t>
  </si>
  <si>
    <t>11 51 13 Automated Book Storage and Retrieval Systems</t>
  </si>
  <si>
    <t>11 51 16 Book Depositories</t>
  </si>
  <si>
    <t>11 51 19 Book Theft Protection Equipment</t>
  </si>
  <si>
    <t>11 51 23 Library Stack Systems</t>
  </si>
  <si>
    <t>11 51 23.13 Metal Library Shelving</t>
  </si>
  <si>
    <t>11 52 00 Audio-Visual Equipment</t>
  </si>
  <si>
    <t>11 52 13 Projection Screens</t>
  </si>
  <si>
    <t>11 52 13.13 Fixed Projection Screens</t>
  </si>
  <si>
    <t>11 52 13.16 Portable Projection Screens</t>
  </si>
  <si>
    <t>11 52 13.19 Rear Projection Screens</t>
  </si>
  <si>
    <t>11 52 16 Projectors</t>
  </si>
  <si>
    <t>11 52 16.13 Movie Projectors</t>
  </si>
  <si>
    <t>11 52 16.16 Slide Projectors</t>
  </si>
  <si>
    <t>11 52 16.19 Overhead Projectors</t>
  </si>
  <si>
    <t>11 52 16.23 Opaque Projectors</t>
  </si>
  <si>
    <t>11 52 16.26 Video Projectors</t>
  </si>
  <si>
    <t>11 52 19 Players and Recorders</t>
  </si>
  <si>
    <t>11 52 23 Audio-Visual Equipment Supports</t>
  </si>
  <si>
    <t>11 53 00 Laboratory Equipment</t>
  </si>
  <si>
    <t>11 53 13 Laboratory Fume Hoods</t>
  </si>
  <si>
    <t>11 53 13.13 Recirculating Laboratory Fume Hoods</t>
  </si>
  <si>
    <t>11 53 16 Laboratory Incubators</t>
  </si>
  <si>
    <t>11 53 17 Laboratory Equipment Washers</t>
  </si>
  <si>
    <t>11 53 19 Laboratory Sterilizers</t>
  </si>
  <si>
    <t>11 53 23 Laboratory Refrigerators</t>
  </si>
  <si>
    <t>11 53 26 Laboratory Freezers</t>
  </si>
  <si>
    <t>11 53 29 Laboratory Controlled-Environment Cabinets</t>
  </si>
  <si>
    <t>11 53 33 Emergency Safety Appliances</t>
  </si>
  <si>
    <t>11 53 43 Service Fittings and Accessories</t>
  </si>
  <si>
    <t>11 53 53 Biological Safety Cabinets</t>
  </si>
  <si>
    <t>11 55 00 Planetarium Equipment</t>
  </si>
  <si>
    <t>11 55 13 Planetarium Projectors</t>
  </si>
  <si>
    <t>11 55 16 Planetarium Pendulums</t>
  </si>
  <si>
    <t>11 56 00 Observatory Equipment</t>
  </si>
  <si>
    <t>11 56 13 Telescopes</t>
  </si>
  <si>
    <t>11 56 16 Telescope Mounts</t>
  </si>
  <si>
    <t>11 56 19 Telescope Drive Mechanisms</t>
  </si>
  <si>
    <t>11 56 23 Telescope Domes</t>
  </si>
  <si>
    <t>11 57 00 Vocational Shop Equipment</t>
  </si>
  <si>
    <t>11 59 00 Exhibit Equipment</t>
  </si>
  <si>
    <t>11 60 00 Entertainment and Recreation Equipment</t>
  </si>
  <si>
    <t>11 61 00 Broadcast, Theater, and Stage Equipment</t>
  </si>
  <si>
    <t>11 61 13 Acoustical Shells</t>
  </si>
  <si>
    <t>11 61 23 Folding and Portable Stages</t>
  </si>
  <si>
    <t>11 61 33 Rigging Systems and Controls</t>
  </si>
  <si>
    <t>11 61 33.11 Lighting Rigging Systems</t>
  </si>
  <si>
    <t>11 61 33.16 Scenery Rigging Systems</t>
  </si>
  <si>
    <t>11 61 33.19 Curtain Systems</t>
  </si>
  <si>
    <t>11 61 43 Stage Curtains</t>
  </si>
  <si>
    <t>11 62 00 Musical Equipment</t>
  </si>
  <si>
    <t>11 62 13 Bells</t>
  </si>
  <si>
    <t>11 62 16 Carillons</t>
  </si>
  <si>
    <t>11 62 19 Organs</t>
  </si>
  <si>
    <t>11 66 00 Athletic Equipment</t>
  </si>
  <si>
    <t>11 66 13 Exercise Equipment</t>
  </si>
  <si>
    <t>11 66 23 Gymnasium Equipment</t>
  </si>
  <si>
    <t>11 66 23.13 Basketball Equipment</t>
  </si>
  <si>
    <t>11 66 23.23 Volleyball Equipment</t>
  </si>
  <si>
    <t>11 66 23.33 Interior Tennis Equipment</t>
  </si>
  <si>
    <t>11 66 23.43 Interior Track and Field Equipment</t>
  </si>
  <si>
    <t>11 66 23.53 Wall Padding</t>
  </si>
  <si>
    <t>11 66 23.56 Mat Storage</t>
  </si>
  <si>
    <t>11 66 43 Interior Scoreboards</t>
  </si>
  <si>
    <t>11 66 53 Gymnasium Dividers</t>
  </si>
  <si>
    <t>11 66 53.13 Batting/Golf Cages</t>
  </si>
  <si>
    <t>11 67 00 Recreational Equipment</t>
  </si>
  <si>
    <t>11 67 13 Bowling Alley Equipment</t>
  </si>
  <si>
    <t>11 67 23 Shooting Range Equipment</t>
  </si>
  <si>
    <t>11 67 33 Climbing Walls</t>
  </si>
  <si>
    <t>11 67 43 Table Games Equipment</t>
  </si>
  <si>
    <t>11 67 43.13 Pool Tables</t>
  </si>
  <si>
    <t>11 67 43.23 Ping-Pong Tables</t>
  </si>
  <si>
    <t>11 67 53 Game Room Equipment</t>
  </si>
  <si>
    <t>11 67 53.13 Video Games</t>
  </si>
  <si>
    <t>11 67 53.23 Pinball Machines</t>
  </si>
  <si>
    <t>11 68 00 Play Field Equipment and Structures</t>
  </si>
  <si>
    <t>11 68 13 Playground Equipment</t>
  </si>
  <si>
    <t>11 68 16 Play Structures</t>
  </si>
  <si>
    <t>11 68 23 Exterior Court Athletic Equipment</t>
  </si>
  <si>
    <t>11 68 23.13 Exterior Basketball Equipment</t>
  </si>
  <si>
    <t>11 68 23.23 Exterior Volleyball Equipment</t>
  </si>
  <si>
    <t>11 68 23.33 Tennis Equipment</t>
  </si>
  <si>
    <t>11 68 33 Athletic Field Equipment</t>
  </si>
  <si>
    <t>11 68 33.13 Football Field Equipment</t>
  </si>
  <si>
    <t>11 68 33.23 Soccer and Field Hockey Equipment</t>
  </si>
  <si>
    <t>11 68 33.33 Baseball Field Equipment</t>
  </si>
  <si>
    <t>11 68 33.43 Track and Field Equipment</t>
  </si>
  <si>
    <t>11 68 43 Exterior Scoreboards</t>
  </si>
  <si>
    <t>11 70 00 Healthcare Equipment</t>
  </si>
  <si>
    <t>11 71 00 Medical Sterilizing Equipment</t>
  </si>
  <si>
    <t>11 72 00 Examination and Treatment Equipment</t>
  </si>
  <si>
    <t>11 72 13 Examination Equipment</t>
  </si>
  <si>
    <t>11 72 53 Treatment Equipment</t>
  </si>
  <si>
    <t>11 73 00 Patient Care Equipment</t>
  </si>
  <si>
    <t>11 73 13 Psychiatric Seclusion Room Padding</t>
  </si>
  <si>
    <t>11 74 00 Dental Equipment</t>
  </si>
  <si>
    <t>11 75 00 Optical Equipment</t>
  </si>
  <si>
    <t>11 76 00 Operating Room Equipment</t>
  </si>
  <si>
    <t>11 77 00 Radiology Equipment</t>
  </si>
  <si>
    <t>11 78 00 Mortuary Equipment</t>
  </si>
  <si>
    <t>11 78 13 Mortuary Refrigerators</t>
  </si>
  <si>
    <t>11 78 16 Crematorium Equipment</t>
  </si>
  <si>
    <t>11 78 19 Mortuary Lifts</t>
  </si>
  <si>
    <t>11 79 00 Therapy Equipment</t>
  </si>
  <si>
    <t>11 80 00 Facility Maintenance and Operation Equipment</t>
  </si>
  <si>
    <t>11 81 00 Facility Maintenance Equipment</t>
  </si>
  <si>
    <t>11 81 13 Floor and Wall Cleaning Equipment</t>
  </si>
  <si>
    <t>11 81 16 Housekeeping Carts</t>
  </si>
  <si>
    <t>11 81 19 Vacuum Cleaning Systems</t>
  </si>
  <si>
    <t>11 81 23 FaÃ§ade Access Equipment</t>
  </si>
  <si>
    <t>11 81 23.13 Window Washing Systems</t>
  </si>
  <si>
    <t>11 81 29 Facility Fall Protection</t>
  </si>
  <si>
    <t>11 82 00 Facility Solid Waste Handling Equipment</t>
  </si>
  <si>
    <t>11 82 13 Solid Waste Bins</t>
  </si>
  <si>
    <t>11 82 19 Packaged Incinerators</t>
  </si>
  <si>
    <t>11 82 23 Recycling Equipment</t>
  </si>
  <si>
    <t>11 82 26 Facility Waste Compactors</t>
  </si>
  <si>
    <t>11 82 29 Composting Equipment</t>
  </si>
  <si>
    <t>11 82 33 Facility Waste Shredders</t>
  </si>
  <si>
    <t>11 82 36 Facility Waste Balers</t>
  </si>
  <si>
    <t>11 90 00 Other Equipment</t>
  </si>
  <si>
    <t>11 91 00 Religious Equipment</t>
  </si>
  <si>
    <t>11 91 13 Baptisteries</t>
  </si>
  <si>
    <t>11 92 00 Agricultural Equipment</t>
  </si>
  <si>
    <t>11 92 13 Milkers</t>
  </si>
  <si>
    <t>11 92 16 Stock Feeders</t>
  </si>
  <si>
    <t>11 92 19 Stock Waterers</t>
  </si>
  <si>
    <t>11 92 23 Agricultural Waste Clean-Up Equipment</t>
  </si>
  <si>
    <t>11 93 00 Horticultural Equipment</t>
  </si>
  <si>
    <t>11 93 13 Hydroponic Growing Systems</t>
  </si>
  <si>
    <t>11 93 16 Seeders</t>
  </si>
  <si>
    <t>11 93 19 Transplanters</t>
  </si>
  <si>
    <t>11 93 23 Potting Machines</t>
  </si>
  <si>
    <t>11 93 26 Flat Fillers</t>
  </si>
  <si>
    <t>11 93 29 Baggers</t>
  </si>
  <si>
    <t>11 93 33 Soil Mixers</t>
  </si>
  <si>
    <t>11 94 00 Veterinary Equipment</t>
  </si>
  <si>
    <t>11 95 00 Arts and Crafts Equipment</t>
  </si>
  <si>
    <t>11 95 13 Kilns</t>
  </si>
  <si>
    <t>11 97 00 Security Equipment</t>
  </si>
  <si>
    <t>11 97 13 Deal Drawers</t>
  </si>
  <si>
    <t>11 97 16 Gun Ports</t>
  </si>
  <si>
    <t>11 97 23 Valuable Material Storage</t>
  </si>
  <si>
    <t>11 98 00 Detention Equipment</t>
  </si>
  <si>
    <t>11 98 11 Detention Equipment Requirements</t>
  </si>
  <si>
    <t>11 98 12 Detention Doors and Frames</t>
  </si>
  <si>
    <t>11 98 13 Detention Pass-Through Doors</t>
  </si>
  <si>
    <t>11 98 14 Detention Door Hardware</t>
  </si>
  <si>
    <t>11 98 16 Detention Equipment Fasteners</t>
  </si>
  <si>
    <t>11 98 19 Detention Room Padding</t>
  </si>
  <si>
    <t>11 98 21 Detention Windows</t>
  </si>
  <si>
    <t>11 98 23 Detention Window Screens</t>
  </si>
  <si>
    <t>Scope Includes F&amp;I:</t>
  </si>
  <si>
    <t>Dryer: $1,021</t>
  </si>
  <si>
    <t>Whirlpool appliances: $432,156</t>
  </si>
  <si>
    <t>LG brand fridge, range, microwave</t>
  </si>
  <si>
    <t>Washer: $1,009</t>
  </si>
  <si>
    <t>Install only price: $59,400</t>
  </si>
  <si>
    <t>Breakouts F&amp;I</t>
  </si>
  <si>
    <t>Garbage disposal: $9,339</t>
  </si>
  <si>
    <t>over the range, dishwasher, garbage</t>
  </si>
  <si>
    <t>Ice Machine $2,939</t>
  </si>
  <si>
    <t>Std unit $391,712</t>
  </si>
  <si>
    <t>disposal, washer, and dryer</t>
  </si>
  <si>
    <t>Refrigerator: $2,611</t>
  </si>
  <si>
    <t>ADA: $9,911</t>
  </si>
  <si>
    <t>Tax and install included</t>
  </si>
  <si>
    <t>Microwave: $379</t>
  </si>
  <si>
    <t>Amenity $8,293</t>
  </si>
  <si>
    <t>no amenity areas</t>
  </si>
  <si>
    <t>Range: $1,025</t>
  </si>
  <si>
    <t>99 units</t>
  </si>
  <si>
    <t>Dishwasher: $917</t>
  </si>
  <si>
    <t>Unit Refrigerator: $1,895</t>
  </si>
  <si>
    <t>7.5% tax $784</t>
  </si>
  <si>
    <t>Subtotal: $12,603ea</t>
  </si>
  <si>
    <t>Window Treatments</t>
  </si>
  <si>
    <t>Cabinets &amp; Counters</t>
  </si>
  <si>
    <t>Cabinets and Counters</t>
  </si>
  <si>
    <t>Counters &amp; Cabinets</t>
  </si>
  <si>
    <t>Counter Tops</t>
  </si>
  <si>
    <t>Counters</t>
  </si>
  <si>
    <t>Orlando Blinds Factory</t>
  </si>
  <si>
    <t>Marietta Drapery</t>
  </si>
  <si>
    <t>Solar Eclipse</t>
  </si>
  <si>
    <t>APRO</t>
  </si>
  <si>
    <t>Shade Monster</t>
  </si>
  <si>
    <t>Restore Inc</t>
  </si>
  <si>
    <t>National Kitchen &amp; Bath</t>
  </si>
  <si>
    <t>Raise &amp; Shine Blinds</t>
  </si>
  <si>
    <t>American Countertop</t>
  </si>
  <si>
    <t>Alpha Granite</t>
  </si>
  <si>
    <t>Vernon Inc</t>
  </si>
  <si>
    <t>Rays Custom Granite</t>
  </si>
  <si>
    <t>Blind Ambitions</t>
  </si>
  <si>
    <t>Bill Berg</t>
  </si>
  <si>
    <t>Libba Repa</t>
  </si>
  <si>
    <t>Chris Adams</t>
  </si>
  <si>
    <t>Michael Schwartz</t>
  </si>
  <si>
    <t>Morr Kadoch: Pres</t>
  </si>
  <si>
    <t>Travis Jenskins</t>
  </si>
  <si>
    <t>Lashon Powell</t>
  </si>
  <si>
    <t>407-826-1688</t>
  </si>
  <si>
    <t>404-313-0424 cell</t>
  </si>
  <si>
    <t>571-364-1204</t>
  </si>
  <si>
    <t>954-294-1821 cell</t>
  </si>
  <si>
    <t>786-999-2450</t>
  </si>
  <si>
    <t>813-242-4877</t>
  </si>
  <si>
    <t>bill@orlandoblindsfactory.com</t>
  </si>
  <si>
    <t>lrepa@mariettadrapery.com</t>
  </si>
  <si>
    <t>cadams@solareclipsewc.com</t>
  </si>
  <si>
    <t>michael@nationalkb.com</t>
  </si>
  <si>
    <t>info@raiseshineblinds.com</t>
  </si>
  <si>
    <t>travis@americancountertop.com</t>
  </si>
  <si>
    <t>12 00 00 Furnishings</t>
  </si>
  <si>
    <t>12 05 05 Selective Demolition for Furnishings</t>
  </si>
  <si>
    <t>12 05 13 Fabrics</t>
  </si>
  <si>
    <t>12 08 00 Commissioning of Furnishings</t>
  </si>
  <si>
    <t>12 10 00 Art</t>
  </si>
  <si>
    <t>12 11 00 Murals</t>
  </si>
  <si>
    <t>12 11 13 Photo Murals</t>
  </si>
  <si>
    <t>12 11 16 Sculptured Brick Panels</t>
  </si>
  <si>
    <t>12 11 23 Brick Murals</t>
  </si>
  <si>
    <t>12 11 26 Ceramic Tile Murals</t>
  </si>
  <si>
    <t>12 11 33 Trompe L'Oeil</t>
  </si>
  <si>
    <t>12 12 00 Wall Decorations</t>
  </si>
  <si>
    <t>12 12 13 Commissioned Paintings</t>
  </si>
  <si>
    <t>12 12 16 Framed Paintings</t>
  </si>
  <si>
    <t>12 12 19 Framed Prints</t>
  </si>
  <si>
    <t>12 12 23 Tapestries</t>
  </si>
  <si>
    <t>12 12 26 Wall Hangings</t>
  </si>
  <si>
    <t>12 14 00 Sculptures</t>
  </si>
  <si>
    <t>12 14 13 Carved Sculpture</t>
  </si>
  <si>
    <t>12 14 16 Cast Sculpture</t>
  </si>
  <si>
    <t>12 14 19 Constructed Sculpture</t>
  </si>
  <si>
    <t>12 14 23 Relief Art</t>
  </si>
  <si>
    <t>12 17 00 Art Glass</t>
  </si>
  <si>
    <t>12 17 13 Etched Glass</t>
  </si>
  <si>
    <t>12 17 16 Stained Glass</t>
  </si>
  <si>
    <t>12 19 00 Religious Art</t>
  </si>
  <si>
    <t>12 20 00 Window Treatments</t>
  </si>
  <si>
    <t>12 21 00 Window Blinds</t>
  </si>
  <si>
    <t>12 21 13 Horizontal Louver Blinds</t>
  </si>
  <si>
    <t>12 21 13.13 Metal Horizontal Louver Blinds</t>
  </si>
  <si>
    <t>12 21 13.23 Wood Horizontal Louver Blinds</t>
  </si>
  <si>
    <t>12 21 13.33 Plastic Horizontal Louver Blinds</t>
  </si>
  <si>
    <t>12 21 16 Vertical Louver Blinds</t>
  </si>
  <si>
    <t>12 21 16.13 Metal Vertical Louver Blinds</t>
  </si>
  <si>
    <t>12 21 16.23 Wood Vertical Louver Blinds</t>
  </si>
  <si>
    <t>12 21 16.33 Plastic Vertical Louver Blinds</t>
  </si>
  <si>
    <t>12 21 23 Roll-Down Blinds</t>
  </si>
  <si>
    <t>12 21 26 Black-Out Blinds</t>
  </si>
  <si>
    <t>12 22 00 Curtains and Drapes</t>
  </si>
  <si>
    <t>12 22 13 Draperies</t>
  </si>
  <si>
    <t>12 22 16 Drapery Track and Accessories</t>
  </si>
  <si>
    <t>12 23 00 Interior Shutters</t>
  </si>
  <si>
    <t>12 23 13 Wood Interior Shutters</t>
  </si>
  <si>
    <t>12 24 00 Window Shades</t>
  </si>
  <si>
    <t>12 24 13 Roller Window Shades</t>
  </si>
  <si>
    <t>12 24 16 Pleated Window Shades</t>
  </si>
  <si>
    <t>12 24 16.13 Z-Pleated Window Shades</t>
  </si>
  <si>
    <t>12 24 16.16 Cellular Shades</t>
  </si>
  <si>
    <t>12 24 16.19 Roman Shades</t>
  </si>
  <si>
    <t>12 25 00 Window Treatment Operating Hardware</t>
  </si>
  <si>
    <t>12 25 09 Window Treatment Control System</t>
  </si>
  <si>
    <t>12 25 13 Motorized Drapery Rods</t>
  </si>
  <si>
    <t>12 26 00 Interior Daylighting Devices</t>
  </si>
  <si>
    <t>12 30 00 Casework</t>
  </si>
  <si>
    <t>12 31 00 Manufactured Metal Casework</t>
  </si>
  <si>
    <t>12 31 16 Manufactured Metal Sandwich Panel Casework</t>
  </si>
  <si>
    <t>12 32 00 Manufactured Wood Casework</t>
  </si>
  <si>
    <t>12 32 13 Manufactured Wood-Veneer-Faced Casework</t>
  </si>
  <si>
    <t>12 32 16 Manufactured Plastic-Laminate-Clad Casework</t>
  </si>
  <si>
    <t>12 34 00 Manufactured Plastic Casework</t>
  </si>
  <si>
    <t>12 34 16 Manufactured Solid-Plastic Casework</t>
  </si>
  <si>
    <t>12 34 19 Manufactured Solid Surface Casework</t>
  </si>
  <si>
    <t>12 35 00 Specialty Casework</t>
  </si>
  <si>
    <t>12 35 17 Bank Casework</t>
  </si>
  <si>
    <t>12 35 25 Hospitality Casework</t>
  </si>
  <si>
    <t>12 35 30 Sinks</t>
  </si>
  <si>
    <t>Included in Countertops</t>
  </si>
  <si>
    <t>12 35 30.13 Kitchen Casework</t>
  </si>
  <si>
    <t>12 35 30.23 Bathroom Casework</t>
  </si>
  <si>
    <t>12 35 30.43 Dormitory Casework</t>
  </si>
  <si>
    <t>12 35 33 Utility Room Casework</t>
  </si>
  <si>
    <t>12 35 36 Mailroom Casework</t>
  </si>
  <si>
    <t>12 35 39 Commercial Kitchen Casework</t>
  </si>
  <si>
    <t>12 35 50 Educational/Library Casework</t>
  </si>
  <si>
    <t>12 35 50.13 Educational Casework</t>
  </si>
  <si>
    <t>12 35 50.53 Library Casework</t>
  </si>
  <si>
    <t>12 35 50.56 Built-In Study Carrels</t>
  </si>
  <si>
    <t>12 35 53 Laboratory Casework</t>
  </si>
  <si>
    <t>12 35 53.13 Metal Laboratory Casework</t>
  </si>
  <si>
    <t>12 35 53.16 Plastic-Laminate-Clad Laboratory Casework</t>
  </si>
  <si>
    <t>12 35 53.19 Wood Laboratory Casework</t>
  </si>
  <si>
    <t>12 35 53.23 Solid-Plastic Laboratory Casework</t>
  </si>
  <si>
    <t>12 35 59 Display Casework</t>
  </si>
  <si>
    <t>12 35 70 Healthcare Casework</t>
  </si>
  <si>
    <t>12 35 70.13 Hospital Casework</t>
  </si>
  <si>
    <t>12 35 70.16 Nurse Station Casework</t>
  </si>
  <si>
    <t>12 35 70.19 Exam Room Casework</t>
  </si>
  <si>
    <t>12 35 70.74 Dental Casework</t>
  </si>
  <si>
    <t>12 35 83 Performing Arts Casework</t>
  </si>
  <si>
    <t>12 35 91 Religious Casework</t>
  </si>
  <si>
    <t>12 36 00 Countertops</t>
  </si>
  <si>
    <t>included in cabinets</t>
  </si>
  <si>
    <t>12 36 13 Concrete Countertops</t>
  </si>
  <si>
    <t>12 36 16 Metal Countertops</t>
  </si>
  <si>
    <t>12 36 19 Wood Countertops</t>
  </si>
  <si>
    <t>12 36 23 Plastic Countertops</t>
  </si>
  <si>
    <t>12 36 23.13 Plastic-Laminate-Clad Countertops</t>
  </si>
  <si>
    <t>12 36 26 Glass Countertops</t>
  </si>
  <si>
    <t>12 36 40 Stone Countertops</t>
  </si>
  <si>
    <t>12 36 53 Laboratory Countertops</t>
  </si>
  <si>
    <t>12 36 61 Simulated Stone Countertops</t>
  </si>
  <si>
    <t>12 36 61.13 Cultured Marble Countertops</t>
  </si>
  <si>
    <t>12 36 61.16 Solid Surfacing Countertops</t>
  </si>
  <si>
    <t>12 36 61.19 Quartz Agglomerate Countertops</t>
  </si>
  <si>
    <t>12 36 71 Paper-Composite Countertops</t>
  </si>
  <si>
    <t>12 40 00 Furnishings and Accessories</t>
  </si>
  <si>
    <t>12 41 00 Office Accessories</t>
  </si>
  <si>
    <t>12 41 13 Desk Accessories</t>
  </si>
  <si>
    <t>12 42 00 Table Accessories</t>
  </si>
  <si>
    <t>12 42 13 Ceramics</t>
  </si>
  <si>
    <t>12 42 16 Flatware</t>
  </si>
  <si>
    <t>12 42 16.13 Silverware</t>
  </si>
  <si>
    <t>12 42 19 Hollowware</t>
  </si>
  <si>
    <t>12 42 23 Glassware</t>
  </si>
  <si>
    <t>12 42 26 Table Linens</t>
  </si>
  <si>
    <t>12 42 26.13 Napery</t>
  </si>
  <si>
    <t>12 43 00 Portable Lamps</t>
  </si>
  <si>
    <t>12 43 13 Lamps</t>
  </si>
  <si>
    <t>12 43 13.13 Desk Lamps</t>
  </si>
  <si>
    <t>12 43 13.16 Table Lamps</t>
  </si>
  <si>
    <t>12 43 13.19 Floor Lamps</t>
  </si>
  <si>
    <t>12 44 00 Bath Furnishings</t>
  </si>
  <si>
    <t>12 44 13 Bath Linens</t>
  </si>
  <si>
    <t>12 44 13.13 Bath Mats</t>
  </si>
  <si>
    <t>12 44 13.16 Bath Towels</t>
  </si>
  <si>
    <t>12 44 16 Shower Curtains</t>
  </si>
  <si>
    <t>12 45 00 Bedroom Furnishings</t>
  </si>
  <si>
    <t>12 45 13 Bed Linens</t>
  </si>
  <si>
    <t>12 45 13.13 Blankets</t>
  </si>
  <si>
    <t>12 45 13.16 Comforters</t>
  </si>
  <si>
    <t>12 45 16 Pillows</t>
  </si>
  <si>
    <t>12 46 00 Furnishing Accessories</t>
  </si>
  <si>
    <t>12 46 13 Ash Receptacles</t>
  </si>
  <si>
    <t>12 46 16 Bowls</t>
  </si>
  <si>
    <t>12 46 19 Clocks</t>
  </si>
  <si>
    <t>12 46 23 Decorative Crafts</t>
  </si>
  <si>
    <t>12 46 26 Decorative Screens</t>
  </si>
  <si>
    <t>12 46 29 Vases</t>
  </si>
  <si>
    <t>12 46 33 Waste Receptacles</t>
  </si>
  <si>
    <t>12 48 00 Rugs and Mats</t>
  </si>
  <si>
    <t>12 48 13 Entrance Floor Mats and Frames</t>
  </si>
  <si>
    <t>12 48 13.13 Entrance Floor Mats</t>
  </si>
  <si>
    <t>12 48 13.16 Entrance Floor Mat Frames</t>
  </si>
  <si>
    <t>12 48 16 Entrance Floor Grilles</t>
  </si>
  <si>
    <t>12 48 19 Entrance Floor Gratings</t>
  </si>
  <si>
    <t>12 48 23 Entrance Floor Grids</t>
  </si>
  <si>
    <t>12 48 26 Entrance Tile</t>
  </si>
  <si>
    <t>12 48 43 Floor Mats</t>
  </si>
  <si>
    <t>12 48 43.13 Chair Mats</t>
  </si>
  <si>
    <t>12 48 43.23 Anti-Fatigue Floor Mats</t>
  </si>
  <si>
    <t>12 48 43.26 Fall-Cushioning Floor Mats</t>
  </si>
  <si>
    <t>12 48 53 Rugs</t>
  </si>
  <si>
    <t>12 48 53.13 Runners</t>
  </si>
  <si>
    <t>12 48 53.16 Oriental Rugs</t>
  </si>
  <si>
    <t>12 50 00 Furniture</t>
  </si>
  <si>
    <t>12 51 00 Office Furniture</t>
  </si>
  <si>
    <t>12 51 16 Case Goods</t>
  </si>
  <si>
    <t>12 51 16.13 Metal Case Goods</t>
  </si>
  <si>
    <t>12 51 16.16 Wood Case Goods</t>
  </si>
  <si>
    <t>12 51 16.19 Plastic-Laminate-Clad Case Goods</t>
  </si>
  <si>
    <t>12 51 19 Filing Cabinets</t>
  </si>
  <si>
    <t>12 51 19.13 Lateral Filing Cabinets</t>
  </si>
  <si>
    <t>12 51 19.16 Vertical Filing Cabinets</t>
  </si>
  <si>
    <t>12 51 23 Office Tables</t>
  </si>
  <si>
    <t>12 51 83 Custom Office Furniture</t>
  </si>
  <si>
    <t>12 52 00 Seating</t>
  </si>
  <si>
    <t>12 52 13 Chairs</t>
  </si>
  <si>
    <t>12 52 19 Upholstered Seating</t>
  </si>
  <si>
    <t>12 52 23 Office Seating</t>
  </si>
  <si>
    <t>12 52 70 Healthcare Seating</t>
  </si>
  <si>
    <t>12 52 83 Custom Seating</t>
  </si>
  <si>
    <t>12 53 00 Retail Furniture</t>
  </si>
  <si>
    <t>12 53 83 Custom Retail Furniture</t>
  </si>
  <si>
    <t>12 54 00 Hospitality Furniture</t>
  </si>
  <si>
    <t>12 54 13 Hotel and Motel Furniture</t>
  </si>
  <si>
    <t>12 54 16 Restaurant Furniture</t>
  </si>
  <si>
    <t>12 54 83 Custom Hospitality Furniture</t>
  </si>
  <si>
    <t>12 55 00 Detention Furniture</t>
  </si>
  <si>
    <t>12 55 13 Detention Bunks</t>
  </si>
  <si>
    <t>12 55 16 Detention Desks</t>
  </si>
  <si>
    <t>12 55 19 Detention Stools</t>
  </si>
  <si>
    <t>12 55 23 Detention Tables</t>
  </si>
  <si>
    <t>12 55 26 Detention Safety Clothes Hooks</t>
  </si>
  <si>
    <t>12 55 83 Custom Detention Furniture</t>
  </si>
  <si>
    <t>12 55 86 Detention Control Room Furniture</t>
  </si>
  <si>
    <t>12 56 00 Institutional Furniture</t>
  </si>
  <si>
    <t>12 56 23 Religious Furniture</t>
  </si>
  <si>
    <t>12 56 33 Classroom Furniture</t>
  </si>
  <si>
    <t>12 56 33.13 Fixed Classroom Tables</t>
  </si>
  <si>
    <t>12 56 33.23 Classroom Computer Furniture</t>
  </si>
  <si>
    <t>12 56 39 Lecterns</t>
  </si>
  <si>
    <t>12 56 43 Dormitory Furniture</t>
  </si>
  <si>
    <t>12 56 51 Library Furniture</t>
  </si>
  <si>
    <t>12 56 51.13 Book Shelves</t>
  </si>
  <si>
    <t>12 56 51.16 Study Carrels</t>
  </si>
  <si>
    <t>12 56 51.19 Index Card File Cabinets</t>
  </si>
  <si>
    <t>12 56 52 Audio-Visual Furniture</t>
  </si>
  <si>
    <t>12 56 53 Laboratory Furniture</t>
  </si>
  <si>
    <t>12 56 70 Healthcare Furniture</t>
  </si>
  <si>
    <t>12 56 83 Custom Institutional Furniture</t>
  </si>
  <si>
    <t>12 56 86 Institutional Control Room Furniture</t>
  </si>
  <si>
    <t>12 57 00 Industrial Furniture</t>
  </si>
  <si>
    <t>12 57 13 Welding Benches</t>
  </si>
  <si>
    <t>12 57 16 Welding Screens</t>
  </si>
  <si>
    <t>12 57 19 Laser Containment Screens</t>
  </si>
  <si>
    <t>12 57 83 Custom Industrial Furniture</t>
  </si>
  <si>
    <t>12 57 86 Industrial Control Room Furniture</t>
  </si>
  <si>
    <t>12 58 00 Residential Furniture</t>
  </si>
  <si>
    <t>12 58 13 Couches and Loveseats</t>
  </si>
  <si>
    <t>12 58 13.13 Futons</t>
  </si>
  <si>
    <t>12 58 16 Residential Chairs</t>
  </si>
  <si>
    <t>12 58 16.13 Reclining Chairs</t>
  </si>
  <si>
    <t>12 58 19 Dining Tables and Chairs</t>
  </si>
  <si>
    <t>12 58 23 Coffee Tables</t>
  </si>
  <si>
    <t>12 58 26 Entertainment Centers</t>
  </si>
  <si>
    <t>12 58 29 Beds</t>
  </si>
  <si>
    <t>12 58 29.13 Daybeds</t>
  </si>
  <si>
    <t>12 58 33 Dressers</t>
  </si>
  <si>
    <t>12 58 33.13 Armoires</t>
  </si>
  <si>
    <t>12 58 36 Nightstands</t>
  </si>
  <si>
    <t>12 58 83 Custom Residential Furniture</t>
  </si>
  <si>
    <t>12 59 00 Systems Furniture</t>
  </si>
  <si>
    <t>12 59 13 Panel-Hung Component System Furniture</t>
  </si>
  <si>
    <t>12 59 16 Free-Standing Component System Furniture</t>
  </si>
  <si>
    <t>12 59 19 Beam System Furniture</t>
  </si>
  <si>
    <t>12 59 23 Desk System Furniture</t>
  </si>
  <si>
    <t>12 59 83 Custom Systems Furniture</t>
  </si>
  <si>
    <t>12 60 00 Multiple Seating</t>
  </si>
  <si>
    <t>12 61 00 Fixed Audience Seating</t>
  </si>
  <si>
    <t>12 61 13 Upholstered Audience Seating</t>
  </si>
  <si>
    <t>12 61 16 Molded-Plastic Audience Seating</t>
  </si>
  <si>
    <t>12 62 00 Portable Audience Seating</t>
  </si>
  <si>
    <t>12 62 13 Folding Chairs</t>
  </si>
  <si>
    <t>12 62 16 Interlocking Chairs</t>
  </si>
  <si>
    <t>12 62 19 Stacking Chairs</t>
  </si>
  <si>
    <t>12 62 23 Portable Bleachers</t>
  </si>
  <si>
    <t>12 63 00 Stadium and Arena Seating</t>
  </si>
  <si>
    <t>12 63 13 Stadium and Arena Bench Seating</t>
  </si>
  <si>
    <t>12 63 23 Stadium and Arena Seats</t>
  </si>
  <si>
    <t>12 64 00 Booths and Tables</t>
  </si>
  <si>
    <t>12 64 13 Booths</t>
  </si>
  <si>
    <t>12 64 16 Tables</t>
  </si>
  <si>
    <t>12 64 23 Banquette Seating</t>
  </si>
  <si>
    <t>12 65 00 Multiple-Use Fixed Seating</t>
  </si>
  <si>
    <t>12 66 00 Telescoping Stands</t>
  </si>
  <si>
    <t>12 66 13 Telescoping Bleachers</t>
  </si>
  <si>
    <t>12 66 23 Telescoping Chair Platforms</t>
  </si>
  <si>
    <t>12 67 00 Pews and Benches</t>
  </si>
  <si>
    <t>12 67 13 Pews</t>
  </si>
  <si>
    <t>12 67 23 Benches</t>
  </si>
  <si>
    <t>12 68 00 Seat and Table Assemblies</t>
  </si>
  <si>
    <t>12 68 13 Pedestal Tablet Arm Chairs</t>
  </si>
  <si>
    <t>12 90 00 Other Furnishings</t>
  </si>
  <si>
    <t>12 92 00 Interior Planters and Artificial Plants</t>
  </si>
  <si>
    <t>12 92 13 Interior Artificial Plants</t>
  </si>
  <si>
    <t>12 92 33 Interior Planters</t>
  </si>
  <si>
    <t>12 92 43 Interior Landscaping Accessories</t>
  </si>
  <si>
    <t>12 93 00 Interior Public Space Furnishings</t>
  </si>
  <si>
    <t>12 93 13 Bicycle Racks</t>
  </si>
  <si>
    <t>12 93 14 Bicycle Lockers</t>
  </si>
  <si>
    <t>12 93 23 Trash and Litter Receptacles</t>
  </si>
  <si>
    <t>Sinks:</t>
  </si>
  <si>
    <t>Kitchen $9,900</t>
  </si>
  <si>
    <t>Quartz Level 2: 2CM polished</t>
  </si>
  <si>
    <t>Vanity $3,990</t>
  </si>
  <si>
    <t>Kitchend no backsplash</t>
  </si>
  <si>
    <t>Vanities 5" backsplash</t>
  </si>
  <si>
    <t>Granite countertops, ACT Level One</t>
  </si>
  <si>
    <t xml:space="preserve"> Material $137,600</t>
  </si>
  <si>
    <t>In $10,000 for forklift</t>
  </si>
  <si>
    <t>F&amp;I 99 units and amenity area</t>
  </si>
  <si>
    <t>2 cm thick granite material</t>
  </si>
  <si>
    <t>Labor: $168,560</t>
  </si>
  <si>
    <t>Total $104,638</t>
  </si>
  <si>
    <t>5" Granite backsplash</t>
  </si>
  <si>
    <t>Includes freight, tax, and tariffs</t>
  </si>
  <si>
    <t>321 Faux Wood Blinds</t>
  </si>
  <si>
    <t>Finished flat-polished square edge</t>
  </si>
  <si>
    <t>2" faux wood horitontals w/ cordless</t>
  </si>
  <si>
    <t>226ea 2" fauxwood blinds</t>
  </si>
  <si>
    <t>Cabinets: $195,152</t>
  </si>
  <si>
    <t>Cabinets: $404,670</t>
  </si>
  <si>
    <t>Add for kitchen sinks installed: $13,994</t>
  </si>
  <si>
    <t>68 Verticals</t>
  </si>
  <si>
    <t>Appliance edge detail</t>
  </si>
  <si>
    <t>Crown Valances</t>
  </si>
  <si>
    <t>18 vertical blinds</t>
  </si>
  <si>
    <t>Cabinets Install: $72,578</t>
  </si>
  <si>
    <t>Counters: $242,311</t>
  </si>
  <si>
    <t>Add for vanity sinks installed: $4,391</t>
  </si>
  <si>
    <t>Valances included</t>
  </si>
  <si>
    <t>Undermount sink cutouts</t>
  </si>
  <si>
    <t>Blinds: $27,000</t>
  </si>
  <si>
    <t>Counter: $57,892</t>
  </si>
  <si>
    <t>Gray Quartz</t>
  </si>
  <si>
    <t>Subtotal: $24,777</t>
  </si>
  <si>
    <t>Faucet holes</t>
  </si>
  <si>
    <t>29ea manual roller shades</t>
  </si>
  <si>
    <t>Blinds Install: $3,700</t>
  </si>
  <si>
    <t>Counter install: $41,930</t>
  </si>
  <si>
    <t>Matte Black finish on cabinets</t>
  </si>
  <si>
    <t>Tax (6.0%) $1,486</t>
  </si>
  <si>
    <t>Subtotal: $38,610</t>
  </si>
  <si>
    <t>Shipping: $1,000</t>
  </si>
  <si>
    <t>Kitchen Sinks: $56,331</t>
  </si>
  <si>
    <t>Sales SurTax: $50</t>
  </si>
  <si>
    <t>6.5% tax $2,509</t>
  </si>
  <si>
    <t>Walk Thru: $350</t>
  </si>
  <si>
    <t>Bath sinks: $29,753</t>
  </si>
  <si>
    <t>Labor &amp; install fees: $5,408</t>
  </si>
  <si>
    <t>Travel: $1,200</t>
  </si>
  <si>
    <t>Cabinets Pulls: $10,489</t>
  </si>
  <si>
    <t>Admin: $500</t>
  </si>
  <si>
    <t>Self Close hinges: $8,052</t>
  </si>
  <si>
    <t>Tax: $0</t>
  </si>
  <si>
    <t>42" upper cabinets: TF slab doors</t>
  </si>
  <si>
    <t>Costentino Silestone Miami quartz</t>
  </si>
  <si>
    <t>Kitchen no splashes</t>
  </si>
  <si>
    <t>Bath splashes included</t>
  </si>
  <si>
    <t>Sink cutout &amp; install included</t>
  </si>
  <si>
    <t>Elevator</t>
  </si>
  <si>
    <t>ADA Chair Lift</t>
  </si>
  <si>
    <t>Kaiser</t>
  </si>
  <si>
    <t>Schindler</t>
  </si>
  <si>
    <t>Access Lifts Florida</t>
  </si>
  <si>
    <t>Otis</t>
  </si>
  <si>
    <t>Thomas Zimmer</t>
  </si>
  <si>
    <t>Brooke Anderson</t>
  </si>
  <si>
    <t>Sean Paxson</t>
  </si>
  <si>
    <t>thomas.zimmer@kone.com</t>
  </si>
  <si>
    <t>888-234-8718</t>
  </si>
  <si>
    <t>754-332-3740</t>
  </si>
  <si>
    <t>404-803-6638 cell</t>
  </si>
  <si>
    <t>estimating@kaiserelevator.com</t>
  </si>
  <si>
    <t>sean.paxson2accessliftsfl.com</t>
  </si>
  <si>
    <t>14 00 00 Conveying Equipment</t>
  </si>
  <si>
    <t>14 01 10.71 Dumbwaiter Rehabilitation</t>
  </si>
  <si>
    <t>14 01 20 Operation and Maintenance of Elevators</t>
  </si>
  <si>
    <t>14 01 20.71 Elevator Rehabilitation</t>
  </si>
  <si>
    <t>14 01 30 Operation and Maintenance of Escalators and Moving Walks</t>
  </si>
  <si>
    <t>14 01 30.71 Escalators and Moving Walks Rehabilitation</t>
  </si>
  <si>
    <t>14 01 40 Operation and Maintenance of Lifts</t>
  </si>
  <si>
    <t>14 01 40.71 Lift Rehabilitation</t>
  </si>
  <si>
    <t>14 01 70 Operation and Maintenance of Turntables</t>
  </si>
  <si>
    <t>14 01 80 Operation and Maintenance of Scaffolding</t>
  </si>
  <si>
    <t>14 01 90 Operation and Maintenance of Other Conveying Equipment</t>
  </si>
  <si>
    <t>14 05 05 Selective Demolition for Conveying Equipment</t>
  </si>
  <si>
    <t>14 08 00 Commissioning of Conveying Equipment</t>
  </si>
  <si>
    <t>14 08 10 Commissioning of Dumbwaiters</t>
  </si>
  <si>
    <t>14 08 20 Commissioning of Elevators</t>
  </si>
  <si>
    <t>14 08 30 Commissioning of Escalators and Moving Walks</t>
  </si>
  <si>
    <t>14 08 40 Commissioning of Lifts</t>
  </si>
  <si>
    <t>14 08 70 Commissioning of Turntables</t>
  </si>
  <si>
    <t>14 08 80 Commissioning of Scaffolding</t>
  </si>
  <si>
    <t>14 10 00 Dumbwaiters</t>
  </si>
  <si>
    <t>14 20 00 Elevators</t>
  </si>
  <si>
    <t>14 21 00 Electric Traction Elevators</t>
  </si>
  <si>
    <t>14 21 13 Electric Traction Freight Elevators</t>
  </si>
  <si>
    <t>14 21 23 Electric Traction Passenger Elevators</t>
  </si>
  <si>
    <t>14 21 23.13 Machine Room Electric Traction Passenger Elevators</t>
  </si>
  <si>
    <t>14 21 23.16 Machine Room-Less Electric Traction Passenger Elevators</t>
  </si>
  <si>
    <t>14 21 33 Electric Traction Residential Elevators</t>
  </si>
  <si>
    <t>14 21 43 Electric Traction Service Elevators</t>
  </si>
  <si>
    <t>14 24 00 Hydraulic Elevators</t>
  </si>
  <si>
    <t>14 24 13 Hydraulic Freight Elevators</t>
  </si>
  <si>
    <t>14 24 23 Hydraulic Passenger Elevators</t>
  </si>
  <si>
    <t>14 24 33 Hydraulic Residential Elevators</t>
  </si>
  <si>
    <t>14 24 43 Hydraulic Service Elevators</t>
  </si>
  <si>
    <t>14 25 00 Rack and Pinion Elevators</t>
  </si>
  <si>
    <t>14 26 00 Limited-Use/Limited-Application Elevators</t>
  </si>
  <si>
    <t>14 27 00 Custom Elevator Cabs and Doors</t>
  </si>
  <si>
    <t>14 27 13 Custom Elevator Cab Finishes</t>
  </si>
  <si>
    <t>14 27 16 Custom Elevator Doors</t>
  </si>
  <si>
    <t>14 28 00 Elevator Equipment and Controls</t>
  </si>
  <si>
    <t>14 28 16 Elevator Controls</t>
  </si>
  <si>
    <t>14 28 19 Elevator Equipment</t>
  </si>
  <si>
    <t>14 28 19.13 Elevator Safety Equipment</t>
  </si>
  <si>
    <t>14 28 19.16 Elevator Hoistway Equipment</t>
  </si>
  <si>
    <t>14 30 00 Escalators and Moving Walks</t>
  </si>
  <si>
    <t>14 31 00 Escalators</t>
  </si>
  <si>
    <t>14 32 00 Moving Walks</t>
  </si>
  <si>
    <t>14 33 00 Moving Ramps</t>
  </si>
  <si>
    <t>14 33 13 Motorized Ramps</t>
  </si>
  <si>
    <t>14 33 16 Powered Ramps</t>
  </si>
  <si>
    <t>14 40 00 Lifts</t>
  </si>
  <si>
    <t>14 41 00 People Lifts</t>
  </si>
  <si>
    <t>14 41 13 Counterbalanced People Lifts</t>
  </si>
  <si>
    <t>14 41 16 Endless-Belt People Lifts</t>
  </si>
  <si>
    <t>14 41 19 Stairway Chairlifts</t>
  </si>
  <si>
    <t>14 42 00 Wheelchair Lifts</t>
  </si>
  <si>
    <t>14 42 13 Inclined Wheelchair Lifts</t>
  </si>
  <si>
    <t>14 42 16 Vertical Wheelchair Lifts</t>
  </si>
  <si>
    <t>14 43 00 Platform Lifts</t>
  </si>
  <si>
    <t>14 43 13 Orchestra Lifts</t>
  </si>
  <si>
    <t>14 43 16 Stage Lifts</t>
  </si>
  <si>
    <t>14 44 00 Sidewalk Lifts</t>
  </si>
  <si>
    <t>14 45 00 Vehicle Lifts</t>
  </si>
  <si>
    <t>14 45 13 Vehicle Service Lifts</t>
  </si>
  <si>
    <t>14 45 23 Vehicle Parking Lifts</t>
  </si>
  <si>
    <t>14 46 00 Material Lifts</t>
  </si>
  <si>
    <t>14 70 00 Turntables</t>
  </si>
  <si>
    <t>14 71 00 Industrial Turntables</t>
  </si>
  <si>
    <t>14 71 11 Vehicle Turntables</t>
  </si>
  <si>
    <t>14 72 00 Hospitality Turntables</t>
  </si>
  <si>
    <t>14 72 25 Restaurant Turntables</t>
  </si>
  <si>
    <t>14 73 00 Exhibit Turntables</t>
  </si>
  <si>
    <t>14 73 59 Display Turntables</t>
  </si>
  <si>
    <t>14 74 00 Entertainment Turntables</t>
  </si>
  <si>
    <t>14 74 61 Stage Turntables</t>
  </si>
  <si>
    <t>14 80 00 Scaffolding</t>
  </si>
  <si>
    <t>14 81 00 Suspended Scaffolding</t>
  </si>
  <si>
    <t>14 81 13 Beam Scaffolding</t>
  </si>
  <si>
    <t>14 81 16 Carriage Scaffolding</t>
  </si>
  <si>
    <t>14 81 19 Hook Scaffolding</t>
  </si>
  <si>
    <t>14 82 00 Rope Climbers</t>
  </si>
  <si>
    <t>14 82 13 Manual Rope Climbers</t>
  </si>
  <si>
    <t>14 82 16 Powered Rope Climbers</t>
  </si>
  <si>
    <t>14 83 00 Elevating Platforms</t>
  </si>
  <si>
    <t>14 83 13 Telescoping Platform Lifts</t>
  </si>
  <si>
    <t>14 83 13.13 Electric and Battery Telescoping Platform Lifts</t>
  </si>
  <si>
    <t>14 83 13.16 Pneumatic Telescoping Platform Lifts</t>
  </si>
  <si>
    <t>14 83 16 Scissor Lift Platforms</t>
  </si>
  <si>
    <t>14 83 19 Multi-Axis Platform Lifts</t>
  </si>
  <si>
    <t>14 84 00 Powered Scaffolding</t>
  </si>
  <si>
    <t>14 84 13 Window Washing Scaffolding</t>
  </si>
  <si>
    <t>14 84 23 Window Washing Hoists</t>
  </si>
  <si>
    <t>14 90 00 Other Conveying Equipment</t>
  </si>
  <si>
    <t>14 91 00 Facility Chutes</t>
  </si>
  <si>
    <t>14 91 13 Coal Chutes</t>
  </si>
  <si>
    <t>14 91 23 Escape Chutes</t>
  </si>
  <si>
    <t>14 91 33 Laundry and Linen Chutes</t>
  </si>
  <si>
    <t>14 91 82 Trash Chutes</t>
  </si>
  <si>
    <t>14 92 00 Pneumatic Tube Systems</t>
  </si>
  <si>
    <t>14 93 00 Slide Pole Systems</t>
  </si>
  <si>
    <t>14 93 13 Firehouse Slide Poles</t>
  </si>
  <si>
    <t>1ea machineless room traction elev.</t>
  </si>
  <si>
    <t>2 stops</t>
  </si>
  <si>
    <t>4000 lbs capacity</t>
  </si>
  <si>
    <t>1ea 4000lbs 5 stop capacity</t>
  </si>
  <si>
    <t>36x54 platform</t>
  </si>
  <si>
    <t>5 stops</t>
  </si>
  <si>
    <t>Electric Traction MRL</t>
  </si>
  <si>
    <t>black or white panels</t>
  </si>
  <si>
    <t>5 front entrances</t>
  </si>
  <si>
    <t>24" travel</t>
  </si>
  <si>
    <t>3" pit</t>
  </si>
  <si>
    <t>Doors, ADA phone, emerg back-up</t>
  </si>
  <si>
    <t>power</t>
  </si>
  <si>
    <t>Fire Protection</t>
  </si>
  <si>
    <t>Allied Fire Protection</t>
  </si>
  <si>
    <t>Dynafire</t>
  </si>
  <si>
    <t>Brown Automatic</t>
  </si>
  <si>
    <t>Summit Fire &amp; Security</t>
  </si>
  <si>
    <t>VSC Fire Clearwater</t>
  </si>
  <si>
    <t>Bryant Coffey</t>
  </si>
  <si>
    <t>Tim Gates</t>
  </si>
  <si>
    <t>Jason Wiliams</t>
  </si>
  <si>
    <t>Rob Canino</t>
  </si>
  <si>
    <t>813-760-7435 cell</t>
  </si>
  <si>
    <t>407-840-4943</t>
  </si>
  <si>
    <t>239-980-6723</t>
  </si>
  <si>
    <t>727-283-6911</t>
  </si>
  <si>
    <t>bcoffey@alliedfireprotection.com</t>
  </si>
  <si>
    <t>timothy.gates@dynafire.com</t>
  </si>
  <si>
    <t>jwilliams4@summitfiresecurity.com</t>
  </si>
  <si>
    <t>21 00 00 Fire Suppression</t>
  </si>
  <si>
    <t>21 05 05 Selective Demolition for Fire Suppression</t>
  </si>
  <si>
    <t>21 05 13 Common Motor Requirements for Fire-Suppression Equipment</t>
  </si>
  <si>
    <t>21 05 16 Expansion Fittings and Loops for Fire-Suppression Piping</t>
  </si>
  <si>
    <t>21 05 17 Sleeves and Sleeve Seals for Fire-Suppression Piping</t>
  </si>
  <si>
    <t>21 05 19 Meters and Gauges for Fire-Suppression Systems</t>
  </si>
  <si>
    <t>21 05 23 General-Duty Valves for Water-Based Fire-Suppression Piping</t>
  </si>
  <si>
    <t>21 05 29 Hangers and Supports for Fire-Suppression Piping and Equipment</t>
  </si>
  <si>
    <t>21 05 33 Heat Tracing for Fire-Suppression Piping</t>
  </si>
  <si>
    <t>21 05 48 Vibration and Seismic Controls for Fire-Suppression Piping and Equipment</t>
  </si>
  <si>
    <t>21 05 48.13 Vibration Controls for Fire-Suppression Piping and Equipment</t>
  </si>
  <si>
    <t>21 05 53 Identification for Fire-Suppression Piping and Equipment</t>
  </si>
  <si>
    <t>21 07 00 Fire Suppression Systems Insulation</t>
  </si>
  <si>
    <t>21 07 16 Fire-Suppression Equipment Insulation</t>
  </si>
  <si>
    <t>21 07 19 Fire-Suppression Piping Insulation</t>
  </si>
  <si>
    <t>21 08 00 Commissioning of Fire Suppression</t>
  </si>
  <si>
    <t>21 09 00 Instrumentation and Control for Fire-Suppression Systems</t>
  </si>
  <si>
    <t>21 10 00 Water-Based Fire-Suppression Systems</t>
  </si>
  <si>
    <t>21 11 00 Facility Fire-Suppression Water-Service Piping</t>
  </si>
  <si>
    <t>21 11 16 Facility Fire Hydrants</t>
  </si>
  <si>
    <t>21 11 19 Fire-Department Connections</t>
  </si>
  <si>
    <t>21 12 00 Fire-Suppression Standpipes</t>
  </si>
  <si>
    <t>21 12 13 Fire-Suppression Hoses and Nozzles</t>
  </si>
  <si>
    <t>21 12 16 Fire-Suppression Hose Reels</t>
  </si>
  <si>
    <t>21 12 19 Fire-Suppression Hose Racks</t>
  </si>
  <si>
    <t>21 12 23 Fire-Suppression Hose Valves</t>
  </si>
  <si>
    <t>21 13 00 Fire-Suppression Sprinkler Systems</t>
  </si>
  <si>
    <t>21 13 13 Wet-Pipe Sprinkler Systems</t>
  </si>
  <si>
    <t>21 13 16 Dry-Pipe Sprinkler Systems</t>
  </si>
  <si>
    <t>21 13 19 Preaction Sprinkler Systems</t>
  </si>
  <si>
    <t>21 13 23 Combined Dry-Pipe and Preaction Sprinkler Systems</t>
  </si>
  <si>
    <t>21 13 26 Deluge Fire-Suppression Sprinkler Systems</t>
  </si>
  <si>
    <t>21 13 29 Water Spray Fixed Systems</t>
  </si>
  <si>
    <t>21 13 36 Antifreeze Sprinkler Systems</t>
  </si>
  <si>
    <t>21 13 39 Foam-Water Systems</t>
  </si>
  <si>
    <t>21 16 00 Fire-Suppression Pressure Maintenance Pumps</t>
  </si>
  <si>
    <t>21 20 00 Fire-Extinguishing Systems</t>
  </si>
  <si>
    <t>21 21 00 Carbon-Dioxide Fire-Extinguishing Systems</t>
  </si>
  <si>
    <t>21 21 13 Carbon-Dioxide Fire-Extinguishing Piping</t>
  </si>
  <si>
    <t>21 21 13.13 High-Pressure, Carbon-Dioxide Fire-Extinguishing Systems</t>
  </si>
  <si>
    <t>21 21 13.16 Low-Pressure, Carbon-Dioxide Fire-Extinguishing Systems</t>
  </si>
  <si>
    <t>21 21 16 Carbon-Dioxide Fire-Extinguishing Equipment</t>
  </si>
  <si>
    <t>21 22 00 Clean-Agent Fire-Extinguishing Systems</t>
  </si>
  <si>
    <t>21 22 13 Clean-Agent Fire-Extinguishing Piping</t>
  </si>
  <si>
    <t>21 22 16 Clean-Agent Fire-Extinguishing Equipment</t>
  </si>
  <si>
    <t>21 23 00 Wet-Chemical Fire-Extinguishing Systems</t>
  </si>
  <si>
    <t>21 23 13 Wet-Chemical Fire-Extinguishing Piping</t>
  </si>
  <si>
    <t>21 23 16 Wet-Chemical Fire-Extinguishing Equipment</t>
  </si>
  <si>
    <t>21 24 00 Dry-Chemical Fire-Extinguishing Systems</t>
  </si>
  <si>
    <t>21 24 13 Dry-Chemical Fire-Extinguishing Piping</t>
  </si>
  <si>
    <t>21 24 16 Dry-Chemical Fire-Extinguishing Equipment</t>
  </si>
  <si>
    <t>21 30 00 Fire Pumps</t>
  </si>
  <si>
    <t>21 34 00 Fire Pump Accessories</t>
  </si>
  <si>
    <t>21 34 13 Pressure Maintenance Pumps</t>
  </si>
  <si>
    <t>21 40 00 Fire-Suppression Water Storage</t>
  </si>
  <si>
    <t>21 41 00 Storage Tanks for Fire-Suppression Water</t>
  </si>
  <si>
    <t>21 41 13 Pressurized Storage Tanks for Fire-Suppression Water</t>
  </si>
  <si>
    <t>21 41 16 Elevated Storage Tanks for Fire-Suppression Water</t>
  </si>
  <si>
    <t>21 41 19 Roof-Mounted Storage Tanks for Fire-Suppression Water</t>
  </si>
  <si>
    <t>21 41 23 Ground Suction Storage Tanks for Fire-Suppression Water</t>
  </si>
  <si>
    <t>21 41 26 Underground Storage Tanks for Fire-Suppression Water</t>
  </si>
  <si>
    <t>21 41 29 Storage Tanks for Fire-Suppression Water Additives</t>
  </si>
  <si>
    <t>Inclusions</t>
  </si>
  <si>
    <t>Up to $3,00 in permit fees inc</t>
  </si>
  <si>
    <t>See electrical for fire alarm</t>
  </si>
  <si>
    <t>One new wet sprinkler system (Schedule 40 steel or CPVC)</t>
  </si>
  <si>
    <t>Flow ad tamper switches: wired by others</t>
  </si>
  <si>
    <t xml:space="preserve">See D10 specialties for fire ext. </t>
  </si>
  <si>
    <t>Class I manual wet standpipe with 2-1/2 inch brass hose valves at exit stairways per AHJ</t>
  </si>
  <si>
    <t>Excludes: MIC testing</t>
  </si>
  <si>
    <t>One floor control valve assembly per floor for individual system control</t>
  </si>
  <si>
    <t>No fire caulk or patching</t>
  </si>
  <si>
    <t>Balcony sprinkler protection where required per Type V construction and FBC</t>
  </si>
  <si>
    <t>Base: $649,224</t>
  </si>
  <si>
    <t>Standard sprinkler coverage in parking garage with brass uprights</t>
  </si>
  <si>
    <t>Fire Pump: $246,923</t>
  </si>
  <si>
    <t>Semi-recessed pendent or horizontal sidewall sprinklers at ceilings</t>
  </si>
  <si>
    <t>Combustible concealed space sprinklers where required per NFPA 13 (2019)</t>
  </si>
  <si>
    <t>CPVC pipe and fittings where permitted per NFPA 13</t>
  </si>
  <si>
    <t>System inspection and testing in accordance with NFPA 13 (2019)</t>
  </si>
  <si>
    <t>All applicable sales taxes</t>
  </si>
  <si>
    <t>Design, 3D coordination, CAD drawings, and permitting for sprinkler scope</t>
  </si>
  <si>
    <t>As-built drawings and certificate of final inspection</t>
  </si>
  <si>
    <t>Twelve-month warranty on equipment, materials, and workmanship</t>
  </si>
  <si>
    <t>Normal business hours installation</t>
  </si>
  <si>
    <t>Material storage at no additional cost</t>
  </si>
  <si>
    <t>Exclusions</t>
  </si>
  <si>
    <t>Fire pump</t>
  </si>
  <si>
    <t>Fire alarm system and electrical wiring or monitoring</t>
  </si>
  <si>
    <t>Underground fire protection systems</t>
  </si>
  <si>
    <t>More than one floor control assembly per residential floor</t>
  </si>
  <si>
    <t>Connection of system to both standpipes</t>
  </si>
  <si>
    <t>Pipe identification tags, heat tracing, or insulation</t>
  </si>
  <si>
    <t>Painting of pipe or sprinkler heads</t>
  </si>
  <si>
    <t>Demolition in existing buildings</t>
  </si>
  <si>
    <t>Backflow preventer furnishing, installation, or certification</t>
  </si>
  <si>
    <t>Central station monitoring services</t>
  </si>
  <si>
    <t>Fire extinguishers, cabinets, or kitchen hood systems</t>
  </si>
  <si>
    <t>Compartmentalization of combustible concealed spaces</t>
  </si>
  <si>
    <t>Dry pipe sprinkler systems</t>
  </si>
  <si>
    <t>Certified payroll or prevailing wage requirements</t>
  </si>
  <si>
    <t>OCIP or CCIP insurance</t>
  </si>
  <si>
    <t>Drywall repair, patching, or aesthetic painting</t>
  </si>
  <si>
    <t>Access doors or hatches</t>
  </si>
  <si>
    <t>Composite cleanup</t>
  </si>
  <si>
    <t>Plumbing</t>
  </si>
  <si>
    <t>Gulf Coast Plumbing</t>
  </si>
  <si>
    <t>Optim Build Group</t>
  </si>
  <si>
    <t>Patriotic Plumbing</t>
  </si>
  <si>
    <t>Southern Mechanical</t>
  </si>
  <si>
    <t>Christine Dillon: Pres</t>
  </si>
  <si>
    <t>Steven Marrero</t>
  </si>
  <si>
    <t>Randy Ramos: Pres</t>
  </si>
  <si>
    <t>Diana Jacobi</t>
  </si>
  <si>
    <t>813-246-5341</t>
  </si>
  <si>
    <t>917-216-2710</t>
  </si>
  <si>
    <t>813-404-0448 cell</t>
  </si>
  <si>
    <t>270-234-4135 cell</t>
  </si>
  <si>
    <t>cdillon@gcplumbing.net</t>
  </si>
  <si>
    <t>stevenm@optimbg.com</t>
  </si>
  <si>
    <t>randy@patrioticplumbinginc.com</t>
  </si>
  <si>
    <t>djacobi@southernmechanical.com</t>
  </si>
  <si>
    <t>22 00 00 Plumbing</t>
  </si>
  <si>
    <t>22 01 10 Plumbing Fixtures</t>
  </si>
  <si>
    <t>Included in Plumbing</t>
  </si>
  <si>
    <t>22 01 10.51 Plumbing Piping Cleaning</t>
  </si>
  <si>
    <t>22 01 10.61 Plumbing Piping Repairs</t>
  </si>
  <si>
    <t>22 01 10.62 Plumbing Piping Relining</t>
  </si>
  <si>
    <t>22 05 05 Selective Demolition for Plumbing</t>
  </si>
  <si>
    <t>22 05 17 Sleeves and Sleeve Seals for Plumbing Piping</t>
  </si>
  <si>
    <t>22 05 19 Meters and Gauges for Plumbing Piping</t>
  </si>
  <si>
    <t>22 05 29 Hangers and Supports for Plumbing Piping and Equipment</t>
  </si>
  <si>
    <t>22 05 33 Heat Tracing for Plumbing Piping</t>
  </si>
  <si>
    <t>22 05 48 Vibration and Seismic Controls for Plumbing Piping and Equipment</t>
  </si>
  <si>
    <t>22 05 48.13 Vibration Controls for Plumbing Piping and Equipment</t>
  </si>
  <si>
    <t>22 05 53 Identification for Plumbing Piping and Equipment</t>
  </si>
  <si>
    <t>22 05 73 Facility Drainage Manholes</t>
  </si>
  <si>
    <t>22 05 76 Facility Drainage Piping Cleanouts</t>
  </si>
  <si>
    <t>22 07 00 Plumbing Insulation</t>
  </si>
  <si>
    <t>22 07 16 Plumbing Equipment Insulation</t>
  </si>
  <si>
    <t>22 07 19 Plumbing Piping Insulation</t>
  </si>
  <si>
    <t>22 08 00 Commissioning of Plumbing</t>
  </si>
  <si>
    <t>22 09 00 Instrumentation and Control for Plumbing</t>
  </si>
  <si>
    <t>22 09 63 Medical Gas Alarms</t>
  </si>
  <si>
    <t>22 10 00 Plumbing Piping</t>
  </si>
  <si>
    <t>22 11 00 Facility Water Distribution</t>
  </si>
  <si>
    <t>22 11 13 Facility Water Distribution Piping</t>
  </si>
  <si>
    <t>22 11 16 Domestic Water Piping</t>
  </si>
  <si>
    <t>22 11 17 Gray-Water Piping</t>
  </si>
  <si>
    <t>22 11 19 Domestic Water Piping Specialties</t>
  </si>
  <si>
    <t>22 11 23 Domestic Water Pumps</t>
  </si>
  <si>
    <t>22 11 23.13 Domestic-Water Packaged Booster Pumps</t>
  </si>
  <si>
    <t>22 11 23.23 Domestic-Water In-Line Pumps</t>
  </si>
  <si>
    <t>22 11 23.43 Domestic-Water, Base-Mounted Pumps</t>
  </si>
  <si>
    <t>22 11 63 Gray-Water Pumps</t>
  </si>
  <si>
    <t>22 12 00 Facility Potable-Water Storage Tanks</t>
  </si>
  <si>
    <t>22 13 00 Facility Sanitary Sewerage</t>
  </si>
  <si>
    <t>22 13 13 Facility Sanitary Sewers</t>
  </si>
  <si>
    <t>22 13 16 Sanitary Waste and Vent Piping</t>
  </si>
  <si>
    <t>22 13 19 Sanitary Waste Piping Specialties</t>
  </si>
  <si>
    <t>22 13 19.13 Sanitary Drains</t>
  </si>
  <si>
    <t>22 13 19.23 Fats, Oils, and Grease Disposal Systems</t>
  </si>
  <si>
    <t>22 13 19.26 Grease Removal Devices</t>
  </si>
  <si>
    <t>22 13 19.33 Backwater Valves</t>
  </si>
  <si>
    <t>22 13 19.36 Air-Admittance Valves</t>
  </si>
  <si>
    <t>22 13 23 Sanitary Waste Interceptors</t>
  </si>
  <si>
    <t>22 13 26 Sanitary Waste Separators</t>
  </si>
  <si>
    <t>22 13 29 Sanitary Sewerage Pumps</t>
  </si>
  <si>
    <t>22 13 29.13 Wet-Pit-Mounted, Vertical Sewerage Pumps</t>
  </si>
  <si>
    <t>22 13 29.16 Submersible Sewerage Pumps</t>
  </si>
  <si>
    <t>22 13 29.23 Sewerage Pump Reverse-Flow Assemblies</t>
  </si>
  <si>
    <t>22 13 29.33 Sewerage Pump Basins and Pits</t>
  </si>
  <si>
    <t>22 13 33 Packaged, Submersible Sewerage Pump Units</t>
  </si>
  <si>
    <t>22 13 36 Packaged, Wastewater Pump Units</t>
  </si>
  <si>
    <t>22 13 43 Facility Packaged Sewage Pumping Stations</t>
  </si>
  <si>
    <t>22 13 43.13 Facility Dry-Well Packaged Sewage Pumping Stations</t>
  </si>
  <si>
    <t>22 13 43.16 Facility Wet-Well Packaged Sewage Pumping Stations</t>
  </si>
  <si>
    <t>22 13 63 Facility Gray Water Tanks</t>
  </si>
  <si>
    <t>22 14 00 Facility Storm Drainage</t>
  </si>
  <si>
    <t>22 14 13 Facility Storm Drainage Piping</t>
  </si>
  <si>
    <t>22 14 16 Rainwater Leaders</t>
  </si>
  <si>
    <t>22 14 19 Sump Pump Discharge Piping</t>
  </si>
  <si>
    <t>22 14 23 Storm Drainage Piping Specialties</t>
  </si>
  <si>
    <t>22 14 26 Facility Storm Drains</t>
  </si>
  <si>
    <t>22 14 26.13 Roof Drains</t>
  </si>
  <si>
    <t>22 14 26.16 Facility Area Drains</t>
  </si>
  <si>
    <t>22 14 26.19 Facility Trench Drains</t>
  </si>
  <si>
    <t>22 14 29 Sump Pumps</t>
  </si>
  <si>
    <t>22 14 29.13 Wet-Pit-Mounted, Vertical Sump Pumps</t>
  </si>
  <si>
    <t>22 14 29.16 Submersible Sump Pumps</t>
  </si>
  <si>
    <t>22 14 29.19 Sump-Pump Basins and Pits</t>
  </si>
  <si>
    <t>22 14 33 Packaged, Pedestal Drainage Pump Units</t>
  </si>
  <si>
    <t>22 14 36 Packaged, Submersible, Drainage Pump Units</t>
  </si>
  <si>
    <t>22 14 53 Rainwater Storage Tanks</t>
  </si>
  <si>
    <t>22 14 63 Facility Storm-Water Retention Tanks</t>
  </si>
  <si>
    <t>22 15 00 General Service Compressed-Air Systems</t>
  </si>
  <si>
    <t>22 15 13 General Service Compressed-Air Piping</t>
  </si>
  <si>
    <t>22 15 16 General Service Compressed-Air Valves</t>
  </si>
  <si>
    <t>22 15 19 General Service Packaged Air Compressors and Receivers</t>
  </si>
  <si>
    <t>22 15 19.13 General Service Packaged Reciprocating Air Compressors</t>
  </si>
  <si>
    <t>22 15 19.16 General Service Packaged Liquid-Ring Air Compressors</t>
  </si>
  <si>
    <t>22 15 19.19 General Service Packaged Rotary-Screw Air Compressors</t>
  </si>
  <si>
    <t>22 15 19.23 General Service Packaged Sliding-Vane Air Compressors</t>
  </si>
  <si>
    <t>22 30 00 Plumbing Equipment</t>
  </si>
  <si>
    <t>22 31 00 Domestic Water Softeners</t>
  </si>
  <si>
    <t>22 31 13 Residential Domestic Water Softeners</t>
  </si>
  <si>
    <t>22 31 16 Commercial Domestic Water Softeners</t>
  </si>
  <si>
    <t>22 32 00 Domestic Water Filtration Equipment</t>
  </si>
  <si>
    <t>22 33 00 Electric Domestic Water Heaters</t>
  </si>
  <si>
    <t>22 33 13 Instantaneous Electric Domestic Water Heaters</t>
  </si>
  <si>
    <t>22 33 13.13 Flow-Control, Instantaneous Electric Domestic Water Heaters</t>
  </si>
  <si>
    <t>22 33 13.16 Thermostat-Control, Instantaneous Electric Domestic Water Heaters</t>
  </si>
  <si>
    <t>22 33 30 Residential, Electric Domestic Water Heaters</t>
  </si>
  <si>
    <t>22 33 30.13 Residential, Small-Capacity Electric Domestic Water Heaters</t>
  </si>
  <si>
    <t>22 33 30.16 Residential, Storage Electric Domestic Water Heaters</t>
  </si>
  <si>
    <t>22 33 30.23 Residential, Collector-to-Tank, Solar-Electric Domestic Water Heaters</t>
  </si>
  <si>
    <t>22 33 30.26 Residential, Collector-to-Tank, Heat-Exchanger-Coil, Solar-Electric Domestic Water Heaters</t>
  </si>
  <si>
    <t>22 33 33 Light-Commercial Electric Domestic Water Heaters</t>
  </si>
  <si>
    <t>22 33 36 Commercial Domestic Water Electric Booster Heaters</t>
  </si>
  <si>
    <t>22 33 36.13 Commercial Domestic Water Electric Booster Heaters</t>
  </si>
  <si>
    <t>22 33 36.16 Commercial Storage Electric Domestic Water Heaters</t>
  </si>
  <si>
    <t>22 34 00 Fuel-Fired Domestic Water Heaters</t>
  </si>
  <si>
    <t>22 34 13 Instantaneous, Tankless, Gas Domestic Water Heaters</t>
  </si>
  <si>
    <t>22 34 30 Residential Gas Domestic Water Heaters</t>
  </si>
  <si>
    <t>22 34 36 Commercial Gas Domestic Water Heaters</t>
  </si>
  <si>
    <t>22 34 36.23 Commercial, High-Efficiency, Gas Domestic Water Heaters</t>
  </si>
  <si>
    <t>22 34 56 Dual-Fuel-Fired Domestic Water Heaters</t>
  </si>
  <si>
    <t>22 35 00 Domestic Water Heat Exchangers</t>
  </si>
  <si>
    <t>22 35 13 Instantaneous Domestic Water Heat Exchangers</t>
  </si>
  <si>
    <t>22 35 13.13 Heating-Fluid-in-Coil, Instantaneous Domestic Water Heat Exchangers</t>
  </si>
  <si>
    <t>22 35 13.16 Domestic-Water-in-Coil, Instantaneous Domestic Water Heat Exchangers</t>
  </si>
  <si>
    <t>22 35 13.19 Heating-Fluid-in-U-Tube-Coil, Instantaneous Domestic Water Heat Exchangers</t>
  </si>
  <si>
    <t>22 35 23 Circulating, Domestic Water Heat Exchangers</t>
  </si>
  <si>
    <t>22 35 23.13 Circulating, Compact Domestic Water Heat Exchangers</t>
  </si>
  <si>
    <t>22 35 23.16 Circulating, Storage Domestic Water Heat Exchangers</t>
  </si>
  <si>
    <t>22 35 29 Noncirculating, Domestic Water Heat Exchangers</t>
  </si>
  <si>
    <t>22 35 29.13 Noncirculating, Compact Domestic Water Heat Exchangers</t>
  </si>
  <si>
    <t>22 35 29.16 Noncirculating, Storage Domestic Water Heat Exchangers</t>
  </si>
  <si>
    <t>22 35 36 Domestic Water Brazed-Plate Heat Exchangers</t>
  </si>
  <si>
    <t>22 35 39 Domestic Water Frame-and-Plate Heat Exchangers</t>
  </si>
  <si>
    <t>22 35 43 Domestic Water Heat Reclaimers</t>
  </si>
  <si>
    <t>22 36 00 Domestic Water Preheaters</t>
  </si>
  <si>
    <t>22 36 13 Solar Domestic Water Preheaters</t>
  </si>
  <si>
    <t>22 40 00 Plumbing Fixtures</t>
  </si>
  <si>
    <t>22 41 00 Residential Plumbing Fixtures</t>
  </si>
  <si>
    <t>22 41 13 Residential Water Closets, Urinals, and Bidets</t>
  </si>
  <si>
    <t>22 41 13.13 Residential Water Closets</t>
  </si>
  <si>
    <t>22 41 13.16 Residential Urinals</t>
  </si>
  <si>
    <t>22 41 13.19 Residential Bidets</t>
  </si>
  <si>
    <t>22 41 16 Residential Lavatories and Sinks</t>
  </si>
  <si>
    <t>22 41 16.13 Residential Lavatories</t>
  </si>
  <si>
    <t>22 41 16.16 Residential Sinks</t>
  </si>
  <si>
    <t>22 41 19 Residential Bathtubs</t>
  </si>
  <si>
    <t>22 41 23 Residential Showers</t>
  </si>
  <si>
    <t>22 41 26 Residential Disposers</t>
  </si>
  <si>
    <t>22 41 36 Residential Laundry Trays</t>
  </si>
  <si>
    <t>22 41 39 Residential Faucets, Supplies, and Trim</t>
  </si>
  <si>
    <t>22 42 00 Commercial Plumbing Fixtures</t>
  </si>
  <si>
    <t>22 42 13 Commercial Water Closets, Urinals, and Bidets</t>
  </si>
  <si>
    <t>22 42 13.13 Commercial Water Closets</t>
  </si>
  <si>
    <t>22 42 13.16 Commercial Urinals</t>
  </si>
  <si>
    <t>22 42 16 Commercial Lavatories and Sinks</t>
  </si>
  <si>
    <t>22 42 16.13 Commercial Lavatories</t>
  </si>
  <si>
    <t>22 42 16.16 Commercial Sinks</t>
  </si>
  <si>
    <t>22 42 19 Commercial Bathtubs</t>
  </si>
  <si>
    <t>22 42 23 Commercial Showers</t>
  </si>
  <si>
    <t>22 42 26 Commercial Disposers</t>
  </si>
  <si>
    <t>22 42 29 Shampoo Bowls</t>
  </si>
  <si>
    <t>22 42 33 Wash Fountains</t>
  </si>
  <si>
    <t>22 42 36 Commercial Laundry Trays</t>
  </si>
  <si>
    <t>22 42 39 Commercial Faucets</t>
  </si>
  <si>
    <t>22 42 43 Flushometers</t>
  </si>
  <si>
    <t>22 43 00 Healthcare Plumbing Fixtures</t>
  </si>
  <si>
    <t>22 43 13 Healthcare Water Closets</t>
  </si>
  <si>
    <t>22 43 16 Healthcare Sinks</t>
  </si>
  <si>
    <t>22 43 19 Healthcare Bathtubs</t>
  </si>
  <si>
    <t>22 43 23 Healthcare Showers</t>
  </si>
  <si>
    <t>22 43 39 Healthcare Faucets</t>
  </si>
  <si>
    <t>22 43 43 Healthcare Plumbing Fixture Flushometers</t>
  </si>
  <si>
    <t>22 45 00 Emergency Plumbing Fixtures</t>
  </si>
  <si>
    <t>22 45 13 Emergency Showers</t>
  </si>
  <si>
    <t>22 45 16 Eyewash Equipment</t>
  </si>
  <si>
    <t>22 45 19 Self-Contained Eyewash Equipment</t>
  </si>
  <si>
    <t>22 45 23 Personal Eyewash Equipment</t>
  </si>
  <si>
    <t>22 45 26 Eye/Face Wash Equipment</t>
  </si>
  <si>
    <t>22 45 29 Hand-Held Emergency Drench Hoses</t>
  </si>
  <si>
    <t>22 45 33 Combination Emergency Fixture Units</t>
  </si>
  <si>
    <t>22 45 36 Emergency Fixture Water-Tempering Equipment</t>
  </si>
  <si>
    <t>22 46 00 Security Plumbing Fixtures</t>
  </si>
  <si>
    <t>22 46 13 Security Water Closets and Urinals</t>
  </si>
  <si>
    <t>22 46 13.13 Security Water Closets</t>
  </si>
  <si>
    <t>22 46 13.16 Security Urinals</t>
  </si>
  <si>
    <t>22 46 16 Security Lavatories and Sinks</t>
  </si>
  <si>
    <t>22 46 16.13 Security Lavatories</t>
  </si>
  <si>
    <t>22 46 16.16 Security Sinks</t>
  </si>
  <si>
    <t>22 46 19 Security Showers</t>
  </si>
  <si>
    <t>22 46 39 Security Faucets, Supplies, and Trim</t>
  </si>
  <si>
    <t>22 46 43 Security Plumbing Fixture Flushometers</t>
  </si>
  <si>
    <t>22 46 53 Security Plumbing Fixture Supports</t>
  </si>
  <si>
    <t>22 47 00 Drinking Fountains and Water Coolers</t>
  </si>
  <si>
    <t>22 47 13 Drinking Fountains</t>
  </si>
  <si>
    <t>22 47 16 Pressure Water Coolers</t>
  </si>
  <si>
    <t>22 47 19 Water-Station Water Coolers</t>
  </si>
  <si>
    <t>22 47 23 Remote Water Coolers</t>
  </si>
  <si>
    <t>22 50 00 Pool and Fountain Plumbing Systems</t>
  </si>
  <si>
    <t>22 51 00 Swimming Pool Plumbing Systems</t>
  </si>
  <si>
    <t>22 51 13 Swimming Pool Piping</t>
  </si>
  <si>
    <t>22 51 16 Swimming Pool Pumps</t>
  </si>
  <si>
    <t>22 51 19 Swimming Pool Water Treatment Equipment</t>
  </si>
  <si>
    <t>22 51 23 Swimming Pool Equipment Controls</t>
  </si>
  <si>
    <t>22 52 00 Fountain Plumbing Systems</t>
  </si>
  <si>
    <t>22 52 13 Fountain Piping</t>
  </si>
  <si>
    <t>22 52 16 Fountain Pumps</t>
  </si>
  <si>
    <t>22 52 19 Fountain Water Treatment Equipment</t>
  </si>
  <si>
    <t>22 52 19.13 Electronic Fountain Water Conditioning Equipment</t>
  </si>
  <si>
    <t>22 52 23 Fountain Equipment Controls</t>
  </si>
  <si>
    <t>22 60 00 Gas and Vacuum Systems for Laboratory and Healthcare Facilities</t>
  </si>
  <si>
    <t>22 61 00 Compressed-Air Systems for Laboratory and Healthcare Facilities</t>
  </si>
  <si>
    <t>22 61 13 Compressed-Air Piping for Laboratory and Healthcare Facilities</t>
  </si>
  <si>
    <t>22 61 13.53 Laboratory Compressed-Air Piping</t>
  </si>
  <si>
    <t>22 61 13.70 Healthcare Compressed-Air Piping</t>
  </si>
  <si>
    <t>22 61 13.74 Dental Compressed-Air Piping</t>
  </si>
  <si>
    <t>22 61 19 Compressed-Air Equipment for Laboratory and Healthcare Facilities</t>
  </si>
  <si>
    <t>22 61 19.53 Laboratory Compressed-Air Equipment</t>
  </si>
  <si>
    <t>22 61 19.70 Healthcare Compressed-Air Equipment</t>
  </si>
  <si>
    <t>22 61 19.74 Dental Compressed-Air Equipment</t>
  </si>
  <si>
    <t>22 62 00 Vacuum Systems for Laboratory and Healthcare Facilities</t>
  </si>
  <si>
    <t>22 62 13 Vacuum Piping for Laboratory and Healthcare Facilities</t>
  </si>
  <si>
    <t>22 62 13.53 Laboratory Vacuum Piping</t>
  </si>
  <si>
    <t>22 62 13.70 Healthcare, Surgical Vacuum Piping</t>
  </si>
  <si>
    <t>22 62 13.74 Dental Vacuum Piping</t>
  </si>
  <si>
    <t>22 62 19 Vacuum Equipment for Laboratory and Healthcare Facilities</t>
  </si>
  <si>
    <t>22 62 19.53 Laboratory Vacuum Equipment</t>
  </si>
  <si>
    <t>22 62 19.70 Healthcare Vacuum Equipment</t>
  </si>
  <si>
    <t>22 62 19.74 Dental Vacuum and Evacuation Equipment</t>
  </si>
  <si>
    <t>22 62 23 Waste Anesthesia-Gas Piping</t>
  </si>
  <si>
    <t>22 63 00 Gas Systems for Laboratory and Healthcare Facilities</t>
  </si>
  <si>
    <t>22 63 13 Gas Piping for Laboratory and Healthcare Facilities</t>
  </si>
  <si>
    <t>22 63 13.53 Laboratory Gas Piping</t>
  </si>
  <si>
    <t>22 63 13.70 Healthcare Gas Piping</t>
  </si>
  <si>
    <t>22 63 19 Gas Storage Tanks for Laboratory and Healthcare Facilities</t>
  </si>
  <si>
    <t>22 63 19.53 Laboratory Gas Storage Tanks</t>
  </si>
  <si>
    <t>22 63 19.70 Healthcare Gas Storage Tanks</t>
  </si>
  <si>
    <t>22 66 00 Chemical-Waste Systems for Laboratory and Healthcare Facilities</t>
  </si>
  <si>
    <t>22 66 53 Laboratory Chemical-Waste and Vent Piping</t>
  </si>
  <si>
    <t>22 66 70 Healthcare Chemical-Waste and Vent Piping</t>
  </si>
  <si>
    <t>22 66 83 Chemical-Waste Tanks</t>
  </si>
  <si>
    <t>22 66 83.13 Chemical-Waste Dilution Tanks</t>
  </si>
  <si>
    <t>22 66 83.16 Chemical-Waste Neutralization Tanks</t>
  </si>
  <si>
    <t>22 67 00 Processed Water Systems for Laboratory and Healthcare Facilities</t>
  </si>
  <si>
    <t>22 67 13 Processed Water Piping for Laboratory and Healthcare Facilities</t>
  </si>
  <si>
    <t>22 67 13.13 Distilled-Water Piping</t>
  </si>
  <si>
    <t>22 67 13.16 Reverse-Osmosis Water Piping</t>
  </si>
  <si>
    <t>22 67 13.19 Deionized-Water Piping</t>
  </si>
  <si>
    <t>22 67 19 Processed Water Equipment for Laboratory and Healthcare Facilities</t>
  </si>
  <si>
    <t>22 67 19.13 Distilled-Water Equipment</t>
  </si>
  <si>
    <t>22 67 19.16 Reverse-Osmosis Water Equipment</t>
  </si>
  <si>
    <t>22 67 19.19 Deionized-Water Equipment</t>
  </si>
  <si>
    <t>$1,798,870 if they get both jobs</t>
  </si>
  <si>
    <t>Deduct $48,390 for unit undermount</t>
  </si>
  <si>
    <t>sinks and lavs</t>
  </si>
  <si>
    <t>HVAC Test &amp; Balance</t>
  </si>
  <si>
    <t>HVAC</t>
  </si>
  <si>
    <t>BCH Mechanical</t>
  </si>
  <si>
    <t>Air Balance Solutions</t>
  </si>
  <si>
    <t>United Air Solutions</t>
  </si>
  <si>
    <t>Just Koolin</t>
  </si>
  <si>
    <t>Kkomfort</t>
  </si>
  <si>
    <t>Test &amp; Balance only</t>
  </si>
  <si>
    <t>All TempAir Solutions</t>
  </si>
  <si>
    <t>Varsity Zone</t>
  </si>
  <si>
    <t>Michael Meredith: owner</t>
  </si>
  <si>
    <t>Michael "Travis" Hodge</t>
  </si>
  <si>
    <t>Timothy Davis</t>
  </si>
  <si>
    <t>352-427-9143</t>
  </si>
  <si>
    <t>352-585-0407</t>
  </si>
  <si>
    <t>727-253-2717</t>
  </si>
  <si>
    <t>mikem@absairocala.com</t>
  </si>
  <si>
    <t>travis@unitedairsolutionsllc.com</t>
  </si>
  <si>
    <t>timothy.davis@conservonline.com</t>
  </si>
  <si>
    <t>23 00 00 Heating, Ventilating, and Air Conditioning (HVAC)</t>
  </si>
  <si>
    <t>23 01 30.51 HVAC Air-Distribution System Cleaning</t>
  </si>
  <si>
    <t>23 01 60.71 Refrigerant Recovery/Recycling</t>
  </si>
  <si>
    <t>23 01 90 Diagnostic Systems for HVAC</t>
  </si>
  <si>
    <t>23 05 05 Selective Demolition for Heating, Ventilating, and Air Conditioning (HVAC)</t>
  </si>
  <si>
    <t>23 05 17 Sleeves and Sleeve Seals for HVAC Piping</t>
  </si>
  <si>
    <t>23 05 29 Hangers and Supports for HVAC Piping and Equipment</t>
  </si>
  <si>
    <t>23 05 33 Heat Tracing for HVAC Piping</t>
  </si>
  <si>
    <t>23 05 48 Vibration and Seismic Controls for HVAC</t>
  </si>
  <si>
    <t>23 05 48.13 Vibration Controls for HVAC</t>
  </si>
  <si>
    <t>23 05 53 Identification for HVAC Piping and Equipment</t>
  </si>
  <si>
    <t>23 05 63 Anti-Microbial Coatings for HVAC Ducts and Equipment</t>
  </si>
  <si>
    <t>23 05 66 Anti-Microbial Ultraviolet Emitters for HVAC Ducts and Equipment</t>
  </si>
  <si>
    <t>23 05 93 Testing, Adjusting, and Balancing for HVAC</t>
  </si>
  <si>
    <t>23 07 00 HVAC Insulation</t>
  </si>
  <si>
    <t>23 07 13 Duct Insulation</t>
  </si>
  <si>
    <t>23 07 16 HVAC Equipment Insulation</t>
  </si>
  <si>
    <t>23 07 19 HVAC Piping Insulation</t>
  </si>
  <si>
    <t>23 08 00 Commissioning of HVAC</t>
  </si>
  <si>
    <t>23 09 00 Instrumentation and Control for HVAC</t>
  </si>
  <si>
    <t>23 09 13 Instrumentation and Control Devices for HVAC</t>
  </si>
  <si>
    <t>23 09 13.13 Actuators and Operators</t>
  </si>
  <si>
    <t>23 09 13.23 Sensors and Transmitters</t>
  </si>
  <si>
    <t>23 09 13.33 Control Valves</t>
  </si>
  <si>
    <t>23 09 13.43 Control Dampers</t>
  </si>
  <si>
    <t>23 09 23 Direct-Digital Control System for HVAC</t>
  </si>
  <si>
    <t>23 09 23.11 Control Valves</t>
  </si>
  <si>
    <t>23 09 23.12 Control Dampers</t>
  </si>
  <si>
    <t>23 09 23.13 Energy Meters</t>
  </si>
  <si>
    <t>23 09 23.14 Flow Instruments</t>
  </si>
  <si>
    <t>23 09 23.16 Gas Instruments</t>
  </si>
  <si>
    <t>23 09 23.17 Level Instruments</t>
  </si>
  <si>
    <t>23 09 23.18 Leak Detection Instruments</t>
  </si>
  <si>
    <t>23 09 23.19 Moisture Instruments</t>
  </si>
  <si>
    <t>23 09 23.21 Motion Instruments</t>
  </si>
  <si>
    <t>23 09 23.22 Position Instruments</t>
  </si>
  <si>
    <t>23 09 23.23 Pressure Instruments</t>
  </si>
  <si>
    <t>23 09 23.24 Speed Instruments</t>
  </si>
  <si>
    <t>23 09 23.27 Temperature Instruments</t>
  </si>
  <si>
    <t>23 09 23.33 Vibration Instruments</t>
  </si>
  <si>
    <t>23 09 23.43 Weather Stations</t>
  </si>
  <si>
    <t>23 09 33 Electric and Electronic Control System for HVAC</t>
  </si>
  <si>
    <t>23 09 43 Pneumatic Control System for HVAC</t>
  </si>
  <si>
    <t>23 09 53 Pneumatic and Electric Control System for HVAC</t>
  </si>
  <si>
    <t>23 09 93 Sequence of Operations for HVAC Controls</t>
  </si>
  <si>
    <t>23 09 93.11 Sequence of Operation for HVAC DDC</t>
  </si>
  <si>
    <t>23 10 00 Facility Fuel Systems</t>
  </si>
  <si>
    <t>23 11 23 Facility Natural-Gas Piping</t>
  </si>
  <si>
    <t>23 13 00 Facility Fuel-Storage Tanks</t>
  </si>
  <si>
    <t>23 13 13 Facility Underground Fuel-Oil, Storage Tanks</t>
  </si>
  <si>
    <t>23 13 13.33 Fuel-Oil Storage Tank Pumps</t>
  </si>
  <si>
    <t>23 20 00 HVAC Piping and Pumps</t>
  </si>
  <si>
    <t>23 21 00 Hydronic Piping and Pumps</t>
  </si>
  <si>
    <t>23 21 13 Hydronic Piping</t>
  </si>
  <si>
    <t>23 21 13.13 Underground Hydronic Piping</t>
  </si>
  <si>
    <t>23 21 13.23 Aboveground Hydronic Piping</t>
  </si>
  <si>
    <t>23 21 13.33 Ground-Loop Heat-Pump Piping</t>
  </si>
  <si>
    <t>23 21 16 Hydronic Piping Specialties</t>
  </si>
  <si>
    <t>23 21 23 Hydronic Pumps</t>
  </si>
  <si>
    <t>23 21 29 Automatic Condensate Pump Units</t>
  </si>
  <si>
    <t>23 22 00 Steam and Condensate Piping and Pumps</t>
  </si>
  <si>
    <t>23 22 13 Steam and Condensate Heating Piping</t>
  </si>
  <si>
    <t>23 22 13.13 Underground Steam and Condensate Heating Piping</t>
  </si>
  <si>
    <t>23 22 13.23 Aboveground Steam and Condensate Heating Piping</t>
  </si>
  <si>
    <t>23 22 16 Steam and Condensate Heating Piping Specialties</t>
  </si>
  <si>
    <t>23 22 23 Steam Condensate Pumps</t>
  </si>
  <si>
    <t>23 22 23.13 Electric-Driven Steam Condensate Pumps</t>
  </si>
  <si>
    <t>23 22 23.23 Pressure-Powered Steam Condensate Pumps</t>
  </si>
  <si>
    <t>23 23 00 Refrigerant Piping</t>
  </si>
  <si>
    <t>23 23 13 Refrigerant Piping Valves</t>
  </si>
  <si>
    <t>23 23 16 Refrigerant Piping Specialties</t>
  </si>
  <si>
    <t>23 23 19 Refrigerant Safety Relief Valve Discharge Piping</t>
  </si>
  <si>
    <t>23 23 23 Refrigerants</t>
  </si>
  <si>
    <t>23 24 00 Internal-Combustion Engine Piping</t>
  </si>
  <si>
    <t>23 24 13 Internal-Combustion Engine Remote-Radiator Coolant Piping</t>
  </si>
  <si>
    <t>23 24 16 Internal-Combustion Engine Exhaust Piping</t>
  </si>
  <si>
    <t>23 25 00 HVAC Water Treatment</t>
  </si>
  <si>
    <t>23 25 13 Water Treatment for Closed-Loop Hydronic Systems</t>
  </si>
  <si>
    <t>23 25 16 Water Treatment for Open Hydronic Systems</t>
  </si>
  <si>
    <t>23 25 19 Water Treatment for Steam System Feedwater</t>
  </si>
  <si>
    <t>23 25 23 Water Treatment for Humidification Steam System Feedwater</t>
  </si>
  <si>
    <t>23 25 26 Electronic Water Conditioning for HVAC Systems</t>
  </si>
  <si>
    <t>23 25 33 HVAC Makeup-Water Filtration Equipment</t>
  </si>
  <si>
    <t>23 30 00 HVAC Air Distribution</t>
  </si>
  <si>
    <t>23 31 00 HVAC Ducts and Casings</t>
  </si>
  <si>
    <t>23 31 13 Metal Ducts</t>
  </si>
  <si>
    <t>23 31 13.13 Rectangular Metal Ducts</t>
  </si>
  <si>
    <t>23 31 13.16 Round and Flat-Oval Spiral Ducts</t>
  </si>
  <si>
    <t>23 31 13.19 Metal Duct Fittings</t>
  </si>
  <si>
    <t>23 31 16 Nonmetal Ducts</t>
  </si>
  <si>
    <t>23 31 16.13 Fibrous-Glass Ducts</t>
  </si>
  <si>
    <t>23 31 16.16 Thermoset Fiberglass-Reinforced Plastic Ducts</t>
  </si>
  <si>
    <t>23 31 16.19 PVC Ducts</t>
  </si>
  <si>
    <t>23 31 16.26 Concrete Ducts</t>
  </si>
  <si>
    <t>23 31 19 HVAC Casings</t>
  </si>
  <si>
    <t>23 32 00 Air Plenums and Chases</t>
  </si>
  <si>
    <t>23 32 13 Fabricated, Metal Air Plenums</t>
  </si>
  <si>
    <t>23 32 33 Air-Distribution Ceiling Plenums</t>
  </si>
  <si>
    <t>23 32 36 Air-Distribution Floor Plenums</t>
  </si>
  <si>
    <t>23 32 39 Air-Distribution Wall Plenums</t>
  </si>
  <si>
    <t>23 32 43 Air-Distribution Chases Formed by General Construction</t>
  </si>
  <si>
    <t>23 32 48 Acoustical Air Plenums</t>
  </si>
  <si>
    <t>23 33 00 Air Duct Accessories</t>
  </si>
  <si>
    <t>23 33 13 Dampers</t>
  </si>
  <si>
    <t>23 33 13.13 Volume-Control Dampers</t>
  </si>
  <si>
    <t>23 33 13.16 Fire Dampers</t>
  </si>
  <si>
    <t>23 33 13.19 Smoke-Control Dampers</t>
  </si>
  <si>
    <t>23 33 13.23 Backdraft Dampers</t>
  </si>
  <si>
    <t>23 33 19 Duct Silencers</t>
  </si>
  <si>
    <t>23 33 23 Turning Vanes</t>
  </si>
  <si>
    <t>23 33 33 Duct-Mounting Access Doors</t>
  </si>
  <si>
    <t>23 33 38 Duct Security Bars</t>
  </si>
  <si>
    <t>23 33 43 Flexible Connectors</t>
  </si>
  <si>
    <t>23 33 46 Flexible Ducts</t>
  </si>
  <si>
    <t>23 33 53 Duct Liners</t>
  </si>
  <si>
    <t>23 34 00 HVAC Fans</t>
  </si>
  <si>
    <t>23 34 13 Axial HVAC Fans</t>
  </si>
  <si>
    <t>23 34 16 Centrifugal HVAC Fans</t>
  </si>
  <si>
    <t>23 34 23 HVAC Power Ventilators</t>
  </si>
  <si>
    <t>23 34 33 Air Curtains</t>
  </si>
  <si>
    <t>23 34 39 High-Volume, Low-Speed Propeller Fans</t>
  </si>
  <si>
    <t>23 35 00 Special Exhaust Systems</t>
  </si>
  <si>
    <t>23 35 13 Dust Collection Systems</t>
  </si>
  <si>
    <t>23 35 13.13 Sawdust Collection Systems</t>
  </si>
  <si>
    <t>23 35 16 Engine Exhaust Systems</t>
  </si>
  <si>
    <t>23 35 16.13 Positive-Pressure Engine Exhaust Systems</t>
  </si>
  <si>
    <t>23 35 16.16 Mechanical Engine Exhaust Systems</t>
  </si>
  <si>
    <t>23 35 33 Listed Kitchen Ventilation Exhaust System</t>
  </si>
  <si>
    <t>23 36 00 Air Terminal Units</t>
  </si>
  <si>
    <t>23 36 13 Constant-Air-Volume Units</t>
  </si>
  <si>
    <t>23 36 16 Variable-Air-Volume Units</t>
  </si>
  <si>
    <t>23 37 00 Air Outlets and Inlets</t>
  </si>
  <si>
    <t>23 37 13 Diffusers, Registers, and Grilles</t>
  </si>
  <si>
    <t>23 37 13.43 Security Registers and Grilles</t>
  </si>
  <si>
    <t>23 37 16 Fabric Air Distribution Devices</t>
  </si>
  <si>
    <t>23 37 23 HVAC Gravity Ventilators</t>
  </si>
  <si>
    <t>23 37 23.13 HVAC Gravity Dome Ventilators</t>
  </si>
  <si>
    <t>23 37 23.16 HVAC Gravity Louvered-Penthouse Ventilators</t>
  </si>
  <si>
    <t>23 37 23.19 HVAC Gravity Upblast Ventilators</t>
  </si>
  <si>
    <t>23 38 00 Ventilation Hoods</t>
  </si>
  <si>
    <t>23 38 13 Commercial-Kitchen Hoods</t>
  </si>
  <si>
    <t>23 38 13.13 Listed Commercial-Kitchen Hoods</t>
  </si>
  <si>
    <t>23 38 13.16 Standard Commercial-Kitchen Hoods</t>
  </si>
  <si>
    <t>23 38 16 Fume Hoods</t>
  </si>
  <si>
    <t>23 40 00 HVAC Air Cleaning Devices</t>
  </si>
  <si>
    <t>23 41 00 Particulate Air Filtration</t>
  </si>
  <si>
    <t>23 41 13 Panel Air Filters</t>
  </si>
  <si>
    <t>23 41 16 Renewable-Media Air Filters</t>
  </si>
  <si>
    <t>23 41 19 Washable Air Filters</t>
  </si>
  <si>
    <t>23 41 23 Extended Surface Filters</t>
  </si>
  <si>
    <t>23 41 33 High-Efficiency Particulate Filtration</t>
  </si>
  <si>
    <t>23 41 43 Ultra-Low Penetration Filtration</t>
  </si>
  <si>
    <t>23 41 46 Super Ultra-Low Penetration Filtration</t>
  </si>
  <si>
    <t>23 42 00 Gas-Phase Air Filtration</t>
  </si>
  <si>
    <t>23 42 13 Activated-Carbon Air Filtration</t>
  </si>
  <si>
    <t>23 42 16 Chemically-Impregnated Adsorption Air Filtration</t>
  </si>
  <si>
    <t>23 42 19 Catalytic-Adsorption Air Filtration</t>
  </si>
  <si>
    <t>23 43 00 Electronic Air Cleaners</t>
  </si>
  <si>
    <t>23 43 13 Washable Electronic Air Cleaners</t>
  </si>
  <si>
    <t>23 43 16 Agglomerator Electronic Air Cleaners</t>
  </si>
  <si>
    <t>23 43 23 Self-Contained Electronic Air Cleaners</t>
  </si>
  <si>
    <t>23 50 00 Central Heating Equipment</t>
  </si>
  <si>
    <t>23 51 00 Breechings, Chimneys, and Stacks</t>
  </si>
  <si>
    <t>23 51 13 Draft Control Devices</t>
  </si>
  <si>
    <t>23 51 13.11 Draft Control Fans</t>
  </si>
  <si>
    <t>23 51 13.13 Draft-Induction Fans</t>
  </si>
  <si>
    <t>23 51 13.16 Vent Dampers</t>
  </si>
  <si>
    <t>23 51 13.19 Barometric Dampers</t>
  </si>
  <si>
    <t>23 51 16 Fabricated Breechings and Accessories</t>
  </si>
  <si>
    <t>23 51 19 Fabricated Stacks</t>
  </si>
  <si>
    <t>23 51 23 Gas Vents</t>
  </si>
  <si>
    <t>23 51 33 Insulated Sectional Chimneys</t>
  </si>
  <si>
    <t>23 51 43 Flue-Gas Filtration Equipment</t>
  </si>
  <si>
    <t>23 51 43.13 Gaseous Filtration</t>
  </si>
  <si>
    <t>23 51 43.16 Particulate Filtration</t>
  </si>
  <si>
    <t>23 52 00 Heating Boilers</t>
  </si>
  <si>
    <t>23 52 13 Electric Boilers</t>
  </si>
  <si>
    <t>23 52 16 Condensing Boilers</t>
  </si>
  <si>
    <t>23 52 16.13 Stainless-Steel Condensing Boilers</t>
  </si>
  <si>
    <t>23 52 16.16 Aluminum Condensing Boilers</t>
  </si>
  <si>
    <t>23 52 17 Low Mass Boilers</t>
  </si>
  <si>
    <t>23 52 19 Pulse Combustion Boilers</t>
  </si>
  <si>
    <t>23 52 23 Cast-Iron Boilers</t>
  </si>
  <si>
    <t>23 52 33 Water-Tube Boilers</t>
  </si>
  <si>
    <t>23 52 33.13 Finned Water-Tube Boilers</t>
  </si>
  <si>
    <t>23 52 33.14 Flexible Water-Tube Boilers</t>
  </si>
  <si>
    <t>23 52 33.16 Steel Water-Tube Boilers</t>
  </si>
  <si>
    <t>23 52 33.19 Copper Water-Tube Boilers</t>
  </si>
  <si>
    <t>23 52 39 Fire-Tube Boilers</t>
  </si>
  <si>
    <t>23 52 39.13 Scotch Marine Boilers</t>
  </si>
  <si>
    <t>23 52 39.16 Steel Fire-Tube Boilers</t>
  </si>
  <si>
    <t>23 52 83 Boiler Blowdown Systems</t>
  </si>
  <si>
    <t>23 53 00 Heating Boiler Feedwater Equipment</t>
  </si>
  <si>
    <t>23 53 13 Boiler Feedwater Pumps</t>
  </si>
  <si>
    <t>23 53 16 Deaerators</t>
  </si>
  <si>
    <t>23 54 00 Furnaces</t>
  </si>
  <si>
    <t>23 54 13 Electric-Resistance Furnaces</t>
  </si>
  <si>
    <t>23 54 16 Fuel-Fired Furnaces</t>
  </si>
  <si>
    <t>23 54 16.13 Gas-Fired Furnaces</t>
  </si>
  <si>
    <t>23 54 16.16 Oil-Fired Furnaces</t>
  </si>
  <si>
    <t>23 55 00 Fuel-Fired Heaters</t>
  </si>
  <si>
    <t>23 55 13 Fuel-Fired Duct Heaters</t>
  </si>
  <si>
    <t>23 55 13.13 Oil-Fired Duct Heaters</t>
  </si>
  <si>
    <t>23 55 13.16 Gas-Fired Duct Heaters</t>
  </si>
  <si>
    <t>23 55 23 Gas-Fired Radiant Heaters</t>
  </si>
  <si>
    <t>23 55 23.13 Low-Intensity Gas-Fired Radiant Heaters</t>
  </si>
  <si>
    <t>23 55 23.16 High-Intensity Gas-Fired Radiant Heaters</t>
  </si>
  <si>
    <t>23 55 33 Fuel-Fired Unit Heaters</t>
  </si>
  <si>
    <t>23 55 33.13 Oil-Fired Unit Heaters</t>
  </si>
  <si>
    <t>23 55 33.16 Gas-Fired Unit Heaters</t>
  </si>
  <si>
    <t>23 56 00 Solar Energy Heating Equipment</t>
  </si>
  <si>
    <t>23 56 13 Heating Solar Collectors</t>
  </si>
  <si>
    <t>23 56 13.13 Heating Solar Flat-Plate Collectors</t>
  </si>
  <si>
    <t>23 56 13.16 Heating Solar Concentrating Collectors</t>
  </si>
  <si>
    <t>23 56 13.19 Heating Solar Vacuum-Tube Collectors</t>
  </si>
  <si>
    <t>23 56 16 Packaged Solar Heating Equipment</t>
  </si>
  <si>
    <t>23 56 23 Solar Air-Heating Panels</t>
  </si>
  <si>
    <t>23 57 00 Heat Exchangers for HVAC</t>
  </si>
  <si>
    <t>23 57 13 Steam-to-Steam Heat Exchangers</t>
  </si>
  <si>
    <t>23 57 16 Steam-to-Water Heat Exchangers</t>
  </si>
  <si>
    <t>23 57 19 Liquid-to-Liquid Heat Exchangers</t>
  </si>
  <si>
    <t>23 57 19.13 Plate-Type, Liquid-to-Liquid Heat Exchangers</t>
  </si>
  <si>
    <t>23 57 19.16 Shell-Type, Liquid-to-Liquid Heat Exchangers</t>
  </si>
  <si>
    <t>23 57 33 Direct Geoexchange Heat Exchangers</t>
  </si>
  <si>
    <t>23 60 00 Central Cooling Equipment</t>
  </si>
  <si>
    <t>23 61 00 Refrigerant Compressors</t>
  </si>
  <si>
    <t>23 61 13 Centrifugal Refrigerant Compressors</t>
  </si>
  <si>
    <t>23 61 13.13 Non-Condensable Gas Purge Equipment</t>
  </si>
  <si>
    <t>23 61 16 Reciprocating Refrigerant Compressors</t>
  </si>
  <si>
    <t>23 61 19 Scroll Refrigerant Compressors</t>
  </si>
  <si>
    <t>23 61 23 Rotary-Screw Refrigerant Compressors</t>
  </si>
  <si>
    <t>23 62 00 Packaged Compressor and Condenser Units</t>
  </si>
  <si>
    <t>23 62 13 Packaged Air-Cooled Refrigerant Compressor and Condenser Units</t>
  </si>
  <si>
    <t>23 62 23 Packaged Water-Cooled Refrigerant Compressor and Condenser Units</t>
  </si>
  <si>
    <t>23 62 46 Packaged Variable-Refrigerant-Flow Air-Conditioning Systems</t>
  </si>
  <si>
    <t>23 63 00 Refrigerant Condensers</t>
  </si>
  <si>
    <t>23 63 13 Air-Cooled Refrigerant Condensers</t>
  </si>
  <si>
    <t>23 63 23 Water-Cooled Refrigerant Condensers</t>
  </si>
  <si>
    <t>23 63 33 Evaporative Refrigerant Condensers</t>
  </si>
  <si>
    <t>23 64 00 Packaged Water Chillers</t>
  </si>
  <si>
    <t>23 64 13 Absorption Water Chillers</t>
  </si>
  <si>
    <t>23 64 13.13 Direct-Fired Absorption Water Chillers</t>
  </si>
  <si>
    <t>23 64 13.16 Indirect-Fired Absorption Water Chillers</t>
  </si>
  <si>
    <t>23 64 16 Centrifugal Water Chillers</t>
  </si>
  <si>
    <t>23 64 16.13 Air-Cooled Centrifugal Water Chillers</t>
  </si>
  <si>
    <t>23 64 16.16 Water-Cooled Centrifugal Water Chillers</t>
  </si>
  <si>
    <t>23 64 19 Reciprocating Water Chillers</t>
  </si>
  <si>
    <t>23 64 23 Scroll Water Chillers</t>
  </si>
  <si>
    <t>23 64 23.13 Air-Cooled Scroll Water Chillers</t>
  </si>
  <si>
    <t>23 64 23.16 Water-Cooled Scroll Water Chillers</t>
  </si>
  <si>
    <t>23 64 26 Rotary-Screw Water Chillers</t>
  </si>
  <si>
    <t>23 64 26.13 Air-Cooled, Rotary-Screw Water Chillers</t>
  </si>
  <si>
    <t>23 64 26.16 Water-Cooled, Rotary-Screw Water Chillers</t>
  </si>
  <si>
    <t>23 64 33 Modular Water Chillers</t>
  </si>
  <si>
    <t>23 64 33.13 Air-Cooled, Modular Water Chillers</t>
  </si>
  <si>
    <t>23 64 33.16 Water-Cooled, Modular Water Chillers</t>
  </si>
  <si>
    <t>23 65 00 Cooling Towers</t>
  </si>
  <si>
    <t>23 65 13 Forced-Draft Cooling Towers</t>
  </si>
  <si>
    <t>23 65 13.13 Open-Circuit, Forced-Draft Cooling Towers</t>
  </si>
  <si>
    <t>23 65 13.16 Closed-Circuit, Forced-Draft Cooling Towers</t>
  </si>
  <si>
    <t>23 65 14 Induced-Draft Cooling Towers</t>
  </si>
  <si>
    <t>23 65 14.13 Open-Circuit, Induced-Draft Counterflow Cooling Towers</t>
  </si>
  <si>
    <t>23 65 14.14 Open-Circuit, Induced-Draft Crossflow Cooling Towers</t>
  </si>
  <si>
    <t>23 65 14.16 Closed-Circuit, Induced-Draft Counterflow Cooling Towers</t>
  </si>
  <si>
    <t>23 65 14.17 Closed-Circuit, Induced-Draft Combined-Flow Cooling Towers</t>
  </si>
  <si>
    <t>23 65 16 Natural-Draft Cooling Towers</t>
  </si>
  <si>
    <t>23 65 23 Field-Erected Cooling Towers</t>
  </si>
  <si>
    <t>23 65 33 Liquid Coolers</t>
  </si>
  <si>
    <t>23 70 00 Central HVAC Equipment</t>
  </si>
  <si>
    <t>23 71 00 Thermal Storage</t>
  </si>
  <si>
    <t>23 71 13 Thermal Heat Storage</t>
  </si>
  <si>
    <t>23 71 13.13 Room Storage Heaters for Thermal Storage</t>
  </si>
  <si>
    <t>23 71 13.16 Heat-Pump Boosters for Thermal Storage</t>
  </si>
  <si>
    <t>23 71 13.19 Central Furnace Heat-Storage Units</t>
  </si>
  <si>
    <t>23 71 13.23 Pressurized-Water Thermal Storage Tanks</t>
  </si>
  <si>
    <t>23 71 16 Chilled-Water Thermal Storage</t>
  </si>
  <si>
    <t>23 71 19 Ice Storage</t>
  </si>
  <si>
    <t>23 71 19.13 Internal Ice-on-Coil Thermal Storage</t>
  </si>
  <si>
    <t>23 71 19.16 External Ice-on-Coil Thermal Storage</t>
  </si>
  <si>
    <t>23 71 19.19 Encapsulated-Ice Thermal Storage</t>
  </si>
  <si>
    <t>23 71 19.23 Ice-Harvesting Thermal Storage</t>
  </si>
  <si>
    <t>23 71 19.26 Ice-Slurry Thermal Storage</t>
  </si>
  <si>
    <t>23 72 00 Air-to-Air Energy Recovery Equipment</t>
  </si>
  <si>
    <t>23 72 13 Heat-Wheel Air-to-Air Energy-Recovery Equipment</t>
  </si>
  <si>
    <t>23 72 16 Heat-Pipe Air-to-Air Energy-Recovery Equipment</t>
  </si>
  <si>
    <t>23 72 19 Fixed-Plate Air-to-Air Energy-Recovery Equipment</t>
  </si>
  <si>
    <t>23 72 23 Packaged Air-to-Air Energy-Recovery Units</t>
  </si>
  <si>
    <t>23 73 00 Indoor Central-Station Air-Handling Units</t>
  </si>
  <si>
    <t>23 73 13 Modular Indoor Central-Station Air-Handling Units</t>
  </si>
  <si>
    <t>23 73 23 Custom Indoor Central-Station Air-Handling Units</t>
  </si>
  <si>
    <t>23 73 33 Indoor Indirect Fuel-Fired Heating and Ventilating Units</t>
  </si>
  <si>
    <t>23 73 33.13 Indoor Indirect Oil-Fired Heating and Ventilating Units</t>
  </si>
  <si>
    <t>23 73 33.16 Indoor Indirect Gas-Fired Heating and Ventilating Units</t>
  </si>
  <si>
    <t>23 73 39 Indoor, Direct Gas-Fired Heating and Ventilating Units</t>
  </si>
  <si>
    <t>23 74 00 Packaged Outdoor HVAC Equipment</t>
  </si>
  <si>
    <t>23 74 13 Packaged, Outdoor, Central-Station Air-Handling Units</t>
  </si>
  <si>
    <t>23 74 16 Packaged Rooftop Air-Conditioning Units</t>
  </si>
  <si>
    <t>23 74 16.11 Packaged, Small-Capacity, Rooftop Air-Conditioning Units</t>
  </si>
  <si>
    <t>23 74 16.12 Packaged, Intermediate-Capacity, Rooftop Air-Conditioning Units</t>
  </si>
  <si>
    <t>23 74 16.13 Packaged, Large-Capacity, Rooftop Air-Conditioning Units</t>
  </si>
  <si>
    <t>23 74 23 Packaged, Outdoor, Heating-Only Makeup-Air Units</t>
  </si>
  <si>
    <t>23 74 23.13 Packaged, Direct-Fired, Outdoor, Heating-Only Makeup-Air Units</t>
  </si>
  <si>
    <t>23 74 23.16 Packaged, Indirect-Fired, Outdoor, Heating-Only Makeup-Air Units</t>
  </si>
  <si>
    <t>23 74 33 Dedicated Outdoor-Air Units</t>
  </si>
  <si>
    <t>23 75 00 Custom-Packaged Outdoor HVAC Equipment</t>
  </si>
  <si>
    <t>23 75 13 Custom-Packaged, Outdoor, Central-Station Air-Handling Units</t>
  </si>
  <si>
    <t>23 75 16 Custom-Packaged, Rooftop Air-Conditioning Units</t>
  </si>
  <si>
    <t>23 75 23 Custom-Packaged, Outdoor, Heating and Ventilating Makeup-Air Units</t>
  </si>
  <si>
    <t>23 75 33 Custom-Packaged, Outdoor, Heating and Cooling Makeup Air- Conditioners</t>
  </si>
  <si>
    <t>23 76 00 Evaporative Air-Cooling Equipment</t>
  </si>
  <si>
    <t>23 76 13 Direct Evaporative Air Coolers</t>
  </si>
  <si>
    <t>23 76 16 Indirect Evaporative Air Coolers</t>
  </si>
  <si>
    <t>23 76 19 Combined Direct and Indirect Evaporative Air Coolers</t>
  </si>
  <si>
    <t>23 80 00 Decentralized HVAC Equipment</t>
  </si>
  <si>
    <t>23 81 00 Decentralized Unitary HVAC Equipment</t>
  </si>
  <si>
    <t>23 81 13 Packaged Terminal Air-Conditioners</t>
  </si>
  <si>
    <t>23 81 13.11 Packaged Terminal Air-Conditioners, Through-Wall Units</t>
  </si>
  <si>
    <t>23 81 13.12 Packaged Terminal Air-Conditioners, Freestanding Units</t>
  </si>
  <si>
    <t>23 81 13.13 Packaged Terminal Air-Conditioners, Outdoor, Wall-Mounted Units</t>
  </si>
  <si>
    <t>23 81 16 Room Air-Conditioners</t>
  </si>
  <si>
    <t>23 81 19 Self-Contained Air-Conditioners</t>
  </si>
  <si>
    <t>23 81 19.13 Small-Capacity Self-Contained Air-Conditioners</t>
  </si>
  <si>
    <t>23 81 19.16 Large-Capacity Self-Contained Air-Conditioners</t>
  </si>
  <si>
    <t>23 81 23 Computer-Room Air-Conditioners</t>
  </si>
  <si>
    <t>23 81 23.11 Small-Capacity, Computer-Room Air-Conditioners, Floor Mounted Units</t>
  </si>
  <si>
    <t>23 81 23.12 Large-Capacity, Computer-Room Air-Conditioners, Floor-Mounted Units</t>
  </si>
  <si>
    <t>23 81 23.13 Computer-Room Air-Conditioners, Ceiling Mounted Units</t>
  </si>
  <si>
    <t>23 81 23.14 Computer-Room Air-Conditioners, Console Units</t>
  </si>
  <si>
    <t>23 81 23.16 Computer-Room Air-Conditioners, Rack Mounted, Space-Cooling Units</t>
  </si>
  <si>
    <t>23 81 23.18 Computer-Room, Rack-Cooling Equipment</t>
  </si>
  <si>
    <t>23 81 26 Split-System Air-Conditioners</t>
  </si>
  <si>
    <t>23 81 26.13 Small-Capacity Split-System Air-Conditioners</t>
  </si>
  <si>
    <t>23 81 26.16 Large-Capacity Split-System Air-Conditioners</t>
  </si>
  <si>
    <t>23 81 29 Variable Refrigerant Flow HVAC Systems</t>
  </si>
  <si>
    <t>23 81 43 Air-Source Unitary Heat Pumps</t>
  </si>
  <si>
    <t>23 81 46 Water-Source Unitary Heat Pumps</t>
  </si>
  <si>
    <t>23 81 49 Ground-Source Unitary Heat Pumps</t>
  </si>
  <si>
    <t>23 82 00 Convection Heating and Cooling Units</t>
  </si>
  <si>
    <t>23 82 13 Valance Heating and Cooling Units</t>
  </si>
  <si>
    <t>23 82 14 Chilled Beams</t>
  </si>
  <si>
    <t>23 82 16 Air Coils</t>
  </si>
  <si>
    <t>23 82 16.11 Hydronic Air Coils</t>
  </si>
  <si>
    <t>23 82 16.12 Steam Air Coils</t>
  </si>
  <si>
    <t>23 82 16.13 Refrigerant Air Coils</t>
  </si>
  <si>
    <t>23 82 16.14 Electric-Resistance Air Coils</t>
  </si>
  <si>
    <t>23 82 19 Fan Coil Units</t>
  </si>
  <si>
    <t>23 82 23 Unit Ventilators</t>
  </si>
  <si>
    <t>23 82 26 Induction Units</t>
  </si>
  <si>
    <t>23 82 29 Radiators</t>
  </si>
  <si>
    <t>23 82 33 Convectors</t>
  </si>
  <si>
    <t>23 82 36 Finned-Tube Radiation Heaters</t>
  </si>
  <si>
    <t>23 82 39 Unit Heaters</t>
  </si>
  <si>
    <t>23 82 39.13 Cabinet Unit Heaters</t>
  </si>
  <si>
    <t>23 82 39.16 Propeller Unit Heaters</t>
  </si>
  <si>
    <t>23 82 39.19 Wall and Ceiling Unit Heaters</t>
  </si>
  <si>
    <t>23 82 41 Water-to-Water Heat Pumps</t>
  </si>
  <si>
    <t>23 83 00 Radiant Heating and Cooling Units</t>
  </si>
  <si>
    <t>23 83 13 Radiant-Heating Electric Cables</t>
  </si>
  <si>
    <t>23 83 13.16 Radiant-Heating Electric Mats</t>
  </si>
  <si>
    <t>23 83 16 Radiant Heating and Cooling Hydronic Piping</t>
  </si>
  <si>
    <t>23 83 23 Radiant-Heating Electric Panels</t>
  </si>
  <si>
    <t>23 83 26 Radiant Heating and Cooling Hydronic Panels</t>
  </si>
  <si>
    <t>23 83 33 Electric Radiant Heaters</t>
  </si>
  <si>
    <t>23 84 00 Humidity Control Equipment</t>
  </si>
  <si>
    <t>23 84 13 Humidifiers</t>
  </si>
  <si>
    <t>23 84 13.13 Heated-Pan Humidifiers</t>
  </si>
  <si>
    <t>23 84 13.16 Wetted-Element Humidifiers</t>
  </si>
  <si>
    <t>23 84 13.19 Atomizing Humidifiers</t>
  </si>
  <si>
    <t>23 84 13.23 Direct-Steam-Injection Humidifiers</t>
  </si>
  <si>
    <t>23 84 13.26 Jacketed, Steam Humidifiers</t>
  </si>
  <si>
    <t>23 84 13.29 Self-Contained Steam Humidifiers</t>
  </si>
  <si>
    <t>23 84 13.33 Portable Humidifiers</t>
  </si>
  <si>
    <t>23 84 16 Mechanical Dehumidification Units</t>
  </si>
  <si>
    <t>23 84 16.13 Outdoor, Mechanical Dehumidification Units</t>
  </si>
  <si>
    <t>23 84 16.16 Indoor, Mechanical Dehumidification Units</t>
  </si>
  <si>
    <t>23 84 16.33 Portable Dehumidifiers</t>
  </si>
  <si>
    <t>23 84 19 Desiccant Dehumidification Units</t>
  </si>
  <si>
    <t>Balance approx 960 supply, return,</t>
  </si>
  <si>
    <t>and exhaust diffusers associated with</t>
  </si>
  <si>
    <t>117 split system units and 103</t>
  </si>
  <si>
    <t>Test and Balance only: $6,985</t>
  </si>
  <si>
    <t>Package savings: $17,687</t>
  </si>
  <si>
    <t>exhaust fans</t>
  </si>
  <si>
    <t>99ea Straight cool equipment by Goodman</t>
  </si>
  <si>
    <t>Common &amp; mini splits</t>
  </si>
  <si>
    <t>All condensors fastened to roof</t>
  </si>
  <si>
    <t>7 day digital tstats</t>
  </si>
  <si>
    <t>Duct work</t>
  </si>
  <si>
    <t>Condensate drains to plumbers hub</t>
  </si>
  <si>
    <t>supply/return steel grilles</t>
  </si>
  <si>
    <t>Bath vents to ext walls</t>
  </si>
  <si>
    <t>Dryer vents to outside 26 ga</t>
  </si>
  <si>
    <t>4" cap on dryer vents</t>
  </si>
  <si>
    <t>Fire dampners &amp; smoke</t>
  </si>
  <si>
    <t>Co/NO2 detection system</t>
  </si>
  <si>
    <t>25 00 00 Integrated Automation</t>
  </si>
  <si>
    <t>25 05 05 Selective Demolition for Integrated Automation</t>
  </si>
  <si>
    <t>25 05 13 Conductors and Cables for Integrated Automation</t>
  </si>
  <si>
    <t>25 05 26 Grounding and Bonding for Integrated Automation</t>
  </si>
  <si>
    <t>25 05 28 Pathways for Integrated Automation</t>
  </si>
  <si>
    <t>25 05 28.29 Hangers and Supports for Integrated Automation</t>
  </si>
  <si>
    <t>25 05 28.33 Conduits and Backboxes for Integrated Automation</t>
  </si>
  <si>
    <t>25 05 28.36 Cable Trays for Integrated Automation</t>
  </si>
  <si>
    <t>25 05 28.39 Surface Raceways for Integrated Automation</t>
  </si>
  <si>
    <t>25 05 53 Identification for Integrated Automation</t>
  </si>
  <si>
    <t>25 08 00 Commissioning of Integrated Automation</t>
  </si>
  <si>
    <t>25 10 00 Integrated Automation Network Equipment</t>
  </si>
  <si>
    <t>25 11 00 Integrated Automation Network Devices</t>
  </si>
  <si>
    <t>25 11 13 Integrated Automation Network Servers</t>
  </si>
  <si>
    <t>25 11 16 Integrated Automation Network Routers, Bridges, Switches, Hubs, and Modems</t>
  </si>
  <si>
    <t>25 11 19 Integrated Automation Network Operator Workstations</t>
  </si>
  <si>
    <t>25 12 00 Integrated Automation Network Gateways</t>
  </si>
  <si>
    <t>25 12 13 Hardwired Integration Network Gateways</t>
  </si>
  <si>
    <t>25 12 16 Direct-Protocol Integration Network Gateways</t>
  </si>
  <si>
    <t>25 12 19 Neutral-Protocol Integration Network Gateways</t>
  </si>
  <si>
    <t>25 12 23 Client-Server Information/Database Integration Network Gateways</t>
  </si>
  <si>
    <t>25 13 00 Integrated Automation Control and Monitoring Network</t>
  </si>
  <si>
    <t>25 13 13 Integrated Automation Control and Monitoring Network Supervisory Control</t>
  </si>
  <si>
    <t>25 13 16 Integrated Automation Control and Monitoring Network Integration Panels</t>
  </si>
  <si>
    <t>25 13 19 Integrated Automation Control and Monitoring Network Interoperability</t>
  </si>
  <si>
    <t>25 14 00 Integrated Automation Local Control Units</t>
  </si>
  <si>
    <t>25 14 13 Integrated Automation Remote Control Panels</t>
  </si>
  <si>
    <t>25 14 16 Integrated Automation Application-Specific Control Panels</t>
  </si>
  <si>
    <t>25 14 19 Integrated Automation Terminal Control Units</t>
  </si>
  <si>
    <t>25 14 23 Integrated Automation Field Equipment Panels</t>
  </si>
  <si>
    <t>25 15 00 Integrated Automation Software</t>
  </si>
  <si>
    <t>25 15 13 Integrated Automation Software for Network Gateways</t>
  </si>
  <si>
    <t>25 15 16 Integrated Automation Software for Control and Monitoring Networks</t>
  </si>
  <si>
    <t>25 15 19 Integrated Automation Software for Local Control Units</t>
  </si>
  <si>
    <t>25 30 00 Integrated Automation Instrumentation
and Terminal Devices</t>
  </si>
  <si>
    <t>25 31 00 Integrated Automation Instrumentation and Terminal Devices for Facility Equipment</t>
  </si>
  <si>
    <t>25 32 00 Integrated Automation Instrumentation and Terminal Devices for Conveying Equipment</t>
  </si>
  <si>
    <t>25 33 00 Integrated Automation Instrumentation and Terminal Devices for Fire-Suppression Systems</t>
  </si>
  <si>
    <t>25 34 00 Integrated Automation Instrumentation and Terminal Devices for Plumbing</t>
  </si>
  <si>
    <t>25 35 00 Integrated Automation Instrumentation and Terminal Devices for HVAC</t>
  </si>
  <si>
    <t>25 35 13 Integrated Automation Actuators and Operators</t>
  </si>
  <si>
    <t>25 35 16 Integrated Automation Sensors and Transmitters</t>
  </si>
  <si>
    <t>25 35 19 Integrated Automation Control Valves</t>
  </si>
  <si>
    <t>25 35 23 Integrated Automation Control Dampers</t>
  </si>
  <si>
    <t>25 35 26 Integrated Automation Compressed Air Supply</t>
  </si>
  <si>
    <t>25 36 00 Integrated Automation Instrumentation and Terminal Devices for Electrical Systems</t>
  </si>
  <si>
    <t>25 36 13 Integrated Automation Power Meters</t>
  </si>
  <si>
    <t>25 36 16 Integrated Automation KW Transducers</t>
  </si>
  <si>
    <t>25 36 19 Integrated Automation Current Sensors</t>
  </si>
  <si>
    <t>25 36 23 Integrated Automation Battery Monitors</t>
  </si>
  <si>
    <t>25 36 26 Integrated Automation Lighting Relays</t>
  </si>
  <si>
    <t>25 36 29 Integrated Automation UPS Monitors</t>
  </si>
  <si>
    <t>25 37 00 Integrated Automation Instrumentation and Terminal Devices for Communications Systems</t>
  </si>
  <si>
    <t>25 38 00 Integrated Automation Instrumentation and Terminal Devices for Electronic Safety and Security Systems</t>
  </si>
  <si>
    <t>25 50 00 Integrated Automation Facility Controls</t>
  </si>
  <si>
    <t>25 51 00 Integrated Automation Control of Facility Equipment</t>
  </si>
  <si>
    <t>25 52 00 Integrated Automation Control of Conveying Equipment</t>
  </si>
  <si>
    <t>25 53 00 Integrated Automation Control of Fire-Suppression Systems</t>
  </si>
  <si>
    <t>25 54 00 Integrated Automation Control of Plumbing</t>
  </si>
  <si>
    <t>25 55 00 Integrated Automation Control of HVAC</t>
  </si>
  <si>
    <t>25 56 00 Integrated Automation Control of Electrical Systems</t>
  </si>
  <si>
    <t>25 57 00 Integrated Automation Control of Communications Systems</t>
  </si>
  <si>
    <t>25 58 00 Integrated Automation Control of Electronic Safety and Security Systems</t>
  </si>
  <si>
    <t>25 90 00 Integrated Automation Control Sequences</t>
  </si>
  <si>
    <t>25 91 00 Integrated Automation Control Sequences for Facility Equipment</t>
  </si>
  <si>
    <t>25 92 00 Integrated Automation Control Sequences for Conveying Equipment</t>
  </si>
  <si>
    <t>25 93 00 Integrated Automation Control Sequences for Fire- Suppression Systems</t>
  </si>
  <si>
    <t>25 94 00 Integrated Automation Control Sequences for Plumbing</t>
  </si>
  <si>
    <t>25 95 00 Integrated Automation Control Sequences for HVAC</t>
  </si>
  <si>
    <t>25 96 00 Integrated Automation Control Sequences for Electrical Systems</t>
  </si>
  <si>
    <t>25 97 00 Integrated Automation Control Sequences for Communications Systems</t>
  </si>
  <si>
    <t>25 98 00 Integrated Automation Control Sequences for Electronic Safety and Security Systems</t>
  </si>
  <si>
    <t>Electric</t>
  </si>
  <si>
    <t>Kazar's</t>
  </si>
  <si>
    <t>Copperline</t>
  </si>
  <si>
    <t>Anthony Italiano</t>
  </si>
  <si>
    <t>26 00 00 Electrical</t>
  </si>
  <si>
    <t>26 01 50.51 Luminaire Relamping</t>
  </si>
  <si>
    <t>26 01 50.81 Luminaire Replacement</t>
  </si>
  <si>
    <t>26 05 05 Selective Demolition for Electrical</t>
  </si>
  <si>
    <t>26 05 13 Medium-Voltage Cables</t>
  </si>
  <si>
    <t>26 05 19 Low-Voltage Electrical Power Conductors and Cables</t>
  </si>
  <si>
    <t>26 05 19.23 Manufactured Wiring Assemblies</t>
  </si>
  <si>
    <t>26 05 23 Control-Voltage Electrical Power Cables</t>
  </si>
  <si>
    <t>26 05 26 Grounding and Bonding for Electrical Systems</t>
  </si>
  <si>
    <t>26 05 29 Hangers and Supports for Electrical Systems</t>
  </si>
  <si>
    <t>26 05 33 Raceway and Boxes for Electrical Systems</t>
  </si>
  <si>
    <t>26 05 33.13 Conduit for Electrical Systems</t>
  </si>
  <si>
    <t>26 05 33.16 Boxes for Electrical Systems</t>
  </si>
  <si>
    <t>26 05 33.23 Surface Raceways for Electrical Systems</t>
  </si>
  <si>
    <t>26 05 36 Site Lighting</t>
  </si>
  <si>
    <t>26 05 39 Underfloor Raceways for Electrical Systems</t>
  </si>
  <si>
    <t>26 05 43 Underground Ducts and Raceways for Electrical Systems</t>
  </si>
  <si>
    <t>26 05 44 Sleeves and Sleeve Seals for Electrical Raceways and Cabling</t>
  </si>
  <si>
    <t>26 05 46 Fire Alarm</t>
  </si>
  <si>
    <t>26 05 48 Vibration and Seismic Controls for Electrical Systems</t>
  </si>
  <si>
    <t>26 05 48.16 Seismic Controls for Electrical Systems</t>
  </si>
  <si>
    <t>26 05 53 Identification for Electrical Systems</t>
  </si>
  <si>
    <t>26 05 73 Power System Studies</t>
  </si>
  <si>
    <t>26 05 73.13 Short-Circuit Studies</t>
  </si>
  <si>
    <t>26 05 73.16 Coordination Studies</t>
  </si>
  <si>
    <t>26 05 73.19 Arc-Flash Hazard Analysis</t>
  </si>
  <si>
    <t>26 05 73.23 Load Flow Studies</t>
  </si>
  <si>
    <t>26 05 73.26 Stability Studies</t>
  </si>
  <si>
    <t>26 05 73.29 Harmonic-Analysis Studies</t>
  </si>
  <si>
    <t>26 05 76 Photometric Studies</t>
  </si>
  <si>
    <t>26 05 83 Wiring Connections</t>
  </si>
  <si>
    <t>26 06 00 Schedules for Electrical</t>
  </si>
  <si>
    <t>26 06 10 Schedules for Medium-Voltage Electrical Distribution</t>
  </si>
  <si>
    <t>26 06 20 Schedules for Low-Voltage Electrical Distribution</t>
  </si>
  <si>
    <t>26 06 20.13 Electrical Switchboard Schedule</t>
  </si>
  <si>
    <t>26 06 20.16 Electrical Panelboard Schedule</t>
  </si>
  <si>
    <t>26 06 20.19 Electrical Motor-Control Center Schedule</t>
  </si>
  <si>
    <t>26 06 20.23 Electrical Circuit Schedule</t>
  </si>
  <si>
    <t>26 06 20.26 Wiring Device Schedule</t>
  </si>
  <si>
    <t>26 06 30 Schedules for Facility Electrical Power Generating and Storing Equipment</t>
  </si>
  <si>
    <t>26 06 40 Schedules for Electrical Protection Systems</t>
  </si>
  <si>
    <t>26 06 50 Schedules for Lighting</t>
  </si>
  <si>
    <t>26 06 50.13 Lighting Panelboard Schedule</t>
  </si>
  <si>
    <t>26 06 50.16 Lighting Fixture Schedule</t>
  </si>
  <si>
    <t>26 08 00 Commissioning of Electrical Systems</t>
  </si>
  <si>
    <t>26 09 00 Instrumentation and Control for Electrical Systems</t>
  </si>
  <si>
    <t>26 09 13 Electrical Power Monitoring</t>
  </si>
  <si>
    <t>26 09 15 Peak Load Controllers</t>
  </si>
  <si>
    <t>26 09 16 Electrical Control Components</t>
  </si>
  <si>
    <t>26 09 17 Programmable Controllers</t>
  </si>
  <si>
    <t>26 09 19 Enclosed Contactors</t>
  </si>
  <si>
    <t>26 09 23 Lighting Control Devices</t>
  </si>
  <si>
    <t>26 09 26 Lighting Control Panelboards</t>
  </si>
  <si>
    <t>26 09 33 Central Dimming Controls</t>
  </si>
  <si>
    <t>26 09 33.13 Multichannel Remote-Controlled Dimmers</t>
  </si>
  <si>
    <t>26 09 33.16 Remote-Controlled Dimming Stations</t>
  </si>
  <si>
    <t>26 09 36 Modular Dimming Controls</t>
  </si>
  <si>
    <t>26 09 36.13 Manual Modular Dimming Controls</t>
  </si>
  <si>
    <t>26 09 36.16 Integrated Multipreset Modular Dimming Controls</t>
  </si>
  <si>
    <t>26 09 36.19 Standalone Multipreset Modular Dimming</t>
  </si>
  <si>
    <t>26 09 43 Network Lighting Controls</t>
  </si>
  <si>
    <t>26 09 43.13 Digital-Network Lighting Controls</t>
  </si>
  <si>
    <t>26 09 43.16 Addressable Luminaire Lighting Controls</t>
  </si>
  <si>
    <t>26 09 43.19 Wireless Network Lighting Controls</t>
  </si>
  <si>
    <t>26 09 43.23 Relay-Based Lighting Controls</t>
  </si>
  <si>
    <t>26 09 61 Theatrical Lighting Controls</t>
  </si>
  <si>
    <t>26 10 00 Medium-Voltage Electrical Distribution</t>
  </si>
  <si>
    <t>26 11 00 Substations</t>
  </si>
  <si>
    <t>26 12 00 Medium-Voltage Transformers</t>
  </si>
  <si>
    <t>26 13 00 Medium-Voltage Switchgear</t>
  </si>
  <si>
    <t>26 13 13 Medium-Voltage Circuit Breaker Switchgear</t>
  </si>
  <si>
    <t>26 13 16 Medium-Voltage Fusible Interrupter Switchgear</t>
  </si>
  <si>
    <t>26 13 19 Medium-Voltage Vacuum Interrupter Switchgear</t>
  </si>
  <si>
    <t>26 13 23 Medium-Voltage Metal-Enclosed Switchgear</t>
  </si>
  <si>
    <t>26 13 26 Medium-Voltage Metal-Clad Switchgear</t>
  </si>
  <si>
    <t>26 13 29 Medium-Voltage Compartmentalized Switchgear</t>
  </si>
  <si>
    <t>26 15 00 Medium-Voltage Enclosed Bus Assemblies</t>
  </si>
  <si>
    <t>26 15 13 Medium-Voltage Busways</t>
  </si>
  <si>
    <t>26 15 16 Medium-Voltage Cablebus</t>
  </si>
  <si>
    <t>26 16 00 Medium-Voltage Metering</t>
  </si>
  <si>
    <t>26 18 00 Medium-Voltage Circuit Protection Devices</t>
  </si>
  <si>
    <t>26 18 13 Medium-Voltage Cutouts</t>
  </si>
  <si>
    <t>26 18 16 Medium-Voltage Fuses</t>
  </si>
  <si>
    <t>26 18 19 Medium-Voltage Lightning Arresters</t>
  </si>
  <si>
    <t>26 18 23 Medium-Voltage Surge Arresters</t>
  </si>
  <si>
    <t>26 18 26 Medium-Voltage Reclosers</t>
  </si>
  <si>
    <t>26 18 29 Medium-Voltage Enclosed Bus</t>
  </si>
  <si>
    <t>26 18 33 Medium-Voltage Enclosed Fuse Cutouts</t>
  </si>
  <si>
    <t>26 18 36 Medium-Voltage Enclosed Fuses</t>
  </si>
  <si>
    <t>26 18 39 Medium-Voltage Motor Controllers</t>
  </si>
  <si>
    <t>26 20 00 Low-Voltage Electrical Distribution</t>
  </si>
  <si>
    <t>26 21 00 Low-Voltage Electrical Service Entrance</t>
  </si>
  <si>
    <t>26 21 13 Low-Voltage Overhead Electrical Service Entrance</t>
  </si>
  <si>
    <t>26 21 16 Low-Voltage Underground Electrical Service Entrance</t>
  </si>
  <si>
    <t>26 22 00 Low-Voltage Transformers</t>
  </si>
  <si>
    <t>26 22 13 Low-Voltage Distribution Transformers</t>
  </si>
  <si>
    <t>26 22 16 Low-Voltage Buck-Boost Transformers</t>
  </si>
  <si>
    <t>26 22 17 Low-Voltage Transformers for Nonlinear Loads</t>
  </si>
  <si>
    <t>26 22 18 Low-Voltage Transformers for Load Centers</t>
  </si>
  <si>
    <t>26 22 19 Control and Signal Transformers</t>
  </si>
  <si>
    <t>26 23 00 Low-Voltage Switchgear</t>
  </si>
  <si>
    <t>26 23 13 Paralleling Low-Voltage Switchgear</t>
  </si>
  <si>
    <t>26 24 00 Switchboards and Panelboards</t>
  </si>
  <si>
    <t>26 24 13 Switchboards</t>
  </si>
  <si>
    <t>26 24 16 Panelboards</t>
  </si>
  <si>
    <t>26 24 16.16 Electronically Operated Circuit-Breaker Panelboards</t>
  </si>
  <si>
    <t>26 24 19 Motor-Control Centers</t>
  </si>
  <si>
    <t>26 25 00 Low-Voltage Enclosed Bus Assemblies</t>
  </si>
  <si>
    <t>26 25 13 Low-Voltage Busways</t>
  </si>
  <si>
    <t>26 25 16 Low-Voltage Cablebus Systems</t>
  </si>
  <si>
    <t>26 27 00 Low-Voltage Distribution Equipment</t>
  </si>
  <si>
    <t>26 27 13 Electricity Metering</t>
  </si>
  <si>
    <t>26 27 16 Electrical Cabinets and Enclosures</t>
  </si>
  <si>
    <t>26 27 26 Wiring Devices</t>
  </si>
  <si>
    <t>26 27 33 Power Distribution Units</t>
  </si>
  <si>
    <t>26 27 73 Door Chimes</t>
  </si>
  <si>
    <t>26 28 00 Low-Voltage Circuit Protective Devices</t>
  </si>
  <si>
    <t>26 28 13 Fuses</t>
  </si>
  <si>
    <t>26 28 16 Enclosed Switches and Circuit Breakers</t>
  </si>
  <si>
    <t>26 28 16.13 Enclosed Circuit Breakers</t>
  </si>
  <si>
    <t>26 28 16.16 Enclosed Switches</t>
  </si>
  <si>
    <t>26 29 00 Low-Voltage Controllers</t>
  </si>
  <si>
    <t>26 29 13 Enclosed Controllers</t>
  </si>
  <si>
    <t>26 29 33 Controllers for Fire Pump Drivers</t>
  </si>
  <si>
    <t>26 29 33.13 Full-Service Controllers for Fire Pump Electric-Motor Drivers</t>
  </si>
  <si>
    <t>26 29 33.16 Limited-Service Controllers for Fire Pump Electric-Motor Drivers</t>
  </si>
  <si>
    <t>26 29 33.19 Controllers for Fire Pump Diesel Engine Drivers</t>
  </si>
  <si>
    <t>26 30 00 Facility Electrical Power Generating and Storing Equipment</t>
  </si>
  <si>
    <t>26 31 00 Photovoltaic Collectors</t>
  </si>
  <si>
    <t>26 32 00 Packaged Generator Assemblies</t>
  </si>
  <si>
    <t>26 32 13 Engine Generators</t>
  </si>
  <si>
    <t>26 32 13.13 Diesel-Engine-Driven Generator Sets</t>
  </si>
  <si>
    <t>26 32 13.16 Gas-Engine-Driven Generator Sets</t>
  </si>
  <si>
    <t>26 32 13.26 Gas-Turbine Engine-Driven Generators</t>
  </si>
  <si>
    <t>26 32 36 Resistive Load Banks</t>
  </si>
  <si>
    <t>26 33 00 Battery Equipment</t>
  </si>
  <si>
    <t>26 33 13 Batteries</t>
  </si>
  <si>
    <t>26 33 16 Battery Racks</t>
  </si>
  <si>
    <t>26 33 19 Battery Units</t>
  </si>
  <si>
    <t>26 33 23 Central Battery Equipment</t>
  </si>
  <si>
    <t>26 33 23.13 Central Battery Equipment for Emergency Lighting</t>
  </si>
  <si>
    <t>26 33 43 Battery Chargers</t>
  </si>
  <si>
    <t>26 33 46 Battery Monitoring</t>
  </si>
  <si>
    <t>26 33 53 Static Uninterruptible Power Supply</t>
  </si>
  <si>
    <t>26 35 53 Voltage Regulators</t>
  </si>
  <si>
    <t>26 36 00 Transfer Switches</t>
  </si>
  <si>
    <t>26 36 13 Manual Transfer Switches</t>
  </si>
  <si>
    <t>26 36 23 Automatic Transfer Switches</t>
  </si>
  <si>
    <t>26 40 00 Electrical Protection</t>
  </si>
  <si>
    <t>26 41 00 Facility Lightning Protection</t>
  </si>
  <si>
    <t>26 41 13 Lightning Protection for Structures</t>
  </si>
  <si>
    <t>26 41 13.13 Lightning Protection for Buildings</t>
  </si>
  <si>
    <t>26 41 16 Lightning Prevention and Dissipation</t>
  </si>
  <si>
    <t>26 41 23 Lightning Protection Surge Arresters and Suppressors</t>
  </si>
  <si>
    <t>26 43 00 Surge Protective Devices</t>
  </si>
  <si>
    <t>26 43 13 Surge Protective Devices for Low-Voltage Electrical Power Circuits</t>
  </si>
  <si>
    <t>26 50 00 Lighting</t>
  </si>
  <si>
    <t>26 51 00 Interior Lighting</t>
  </si>
  <si>
    <t>26 51 13 Incandescent Interior Lighting</t>
  </si>
  <si>
    <t>26 51 16 Fluorescent Interior Lighting</t>
  </si>
  <si>
    <t>26 51 19 LED Interior Lighting</t>
  </si>
  <si>
    <t>26 51 23 HID Interior Lighting</t>
  </si>
  <si>
    <t>26 52 00 Safety Lighting</t>
  </si>
  <si>
    <t>26 52 13 Emergency and Exit Lighting</t>
  </si>
  <si>
    <t>26 52 13.13 Emergency Lighting</t>
  </si>
  <si>
    <t>26 52 13.16 Exit Signs</t>
  </si>
  <si>
    <t>26 54 00 Classified Location Lighting</t>
  </si>
  <si>
    <t>26 54 13 Incandescent Classified Location Lighting</t>
  </si>
  <si>
    <t>26 54 16 Fluorescent Classified Location Lighting</t>
  </si>
  <si>
    <t>26 54 19 LED Classified Location Lighting</t>
  </si>
  <si>
    <t>26 55 00 Special Purpose Lighting</t>
  </si>
  <si>
    <t>26 55 23 Outline Lighting</t>
  </si>
  <si>
    <t>26 55 29 Underwater Lighting</t>
  </si>
  <si>
    <t>26 55 33 Hazard Warning Lighting</t>
  </si>
  <si>
    <t>26 55 36 Obstruction Lighting</t>
  </si>
  <si>
    <t>26 55 53 Security Lighting</t>
  </si>
  <si>
    <t>26 55 59 Display Lighting</t>
  </si>
  <si>
    <t>26 55 61 Theatrical Lighting</t>
  </si>
  <si>
    <t>26 55 63 Detention Lighting</t>
  </si>
  <si>
    <t>26 55 68 Athletic Field Lighting</t>
  </si>
  <si>
    <t>26 55 70 Healthcare Lighting</t>
  </si>
  <si>
    <t>26 55 83 Broadcast Lighting</t>
  </si>
  <si>
    <t>26 56 00 Exterior Lighting</t>
  </si>
  <si>
    <t>26 56 13 Lighting Poles and Standards</t>
  </si>
  <si>
    <t>26 56 17 Fluorescent Exterior Lighting</t>
  </si>
  <si>
    <t>26 56 18 Incandescent Exterior Lighting</t>
  </si>
  <si>
    <t>26 56 19 LED Exterior Lighting</t>
  </si>
  <si>
    <t>26 56 21 HID Exterior Lighting</t>
  </si>
  <si>
    <t>Deduct $5,000ea if awarded both jobs</t>
  </si>
  <si>
    <t>FIRE ALARM ONLY: $131,200</t>
  </si>
  <si>
    <t>Base Electric $1,430,955</t>
  </si>
  <si>
    <t>Fire Alarm: $138,600</t>
  </si>
  <si>
    <t>Low Voltage</t>
  </si>
  <si>
    <t>Sphere Integrated Solutions</t>
  </si>
  <si>
    <t>Best Buy Business</t>
  </si>
  <si>
    <t>DJB</t>
  </si>
  <si>
    <t>Doug Rowe</t>
  </si>
  <si>
    <t>Ernst Volmar II</t>
  </si>
  <si>
    <t>TJ Sisneroz</t>
  </si>
  <si>
    <t>813-393-661 cell</t>
  </si>
  <si>
    <t>786-738-7953</t>
  </si>
  <si>
    <t>254-749-4058</t>
  </si>
  <si>
    <t>drowe@sphereintegrated.com</t>
  </si>
  <si>
    <t>rnst.volmar@bestbuy.com</t>
  </si>
  <si>
    <t>tsisneroz@dbj-systems.com</t>
  </si>
  <si>
    <t xml:space="preserve">28 00 00 Unit Entry Access Control Locks </t>
  </si>
  <si>
    <t>Included in Doors</t>
  </si>
  <si>
    <t>28 01 10.71 Revisions and Upgrades of Access Control</t>
  </si>
  <si>
    <t>28 01 20.71 Revisions and Upgrades of Video Surveillance</t>
  </si>
  <si>
    <t>28 01 30.71 Revisions and Upgrades of Security Detection, Alarm, and Monitoring</t>
  </si>
  <si>
    <t>28 01 60.71 Revisions and Upgrades of Mass Notification</t>
  </si>
  <si>
    <t>28 01 70.71 Revisions and Upgrades of Life Safety</t>
  </si>
  <si>
    <t>28 01 80.71 Revisions and Upgrades of Fire Detection and Alarm</t>
  </si>
  <si>
    <t>28 05 05 Selective Security Systems Demolition</t>
  </si>
  <si>
    <t>28 05 07.23 Uninterruptible Power Supply</t>
  </si>
  <si>
    <t>28 05 09 Surge Protection for Electronic Safety and Security</t>
  </si>
  <si>
    <t>28 05 09.11 Surge Protection for Access Control</t>
  </si>
  <si>
    <t>28 05 09.13 Surge Protection for Video Surveillance</t>
  </si>
  <si>
    <t>28 05 09.15 Surge Protection for Intrusion Detection</t>
  </si>
  <si>
    <t>28 05 09.17 Surge Protection for Fire Detection and Alarm</t>
  </si>
  <si>
    <t>28 05 19.11 Digital Video Recorders</t>
  </si>
  <si>
    <t>28 05 19.15 Network Video Recorders</t>
  </si>
  <si>
    <t>28 05 25 Cloud Based Storage for Electronic Safety and Security</t>
  </si>
  <si>
    <t>28 05 27 Archival Systems for Electronic Safety and Security</t>
  </si>
  <si>
    <t>28 05 27.11 Digital Tape Storage</t>
  </si>
  <si>
    <t>28 05 27.13 Storage Media</t>
  </si>
  <si>
    <t>28 05 29 Storage Management Software for Electronic Safety and Security</t>
  </si>
  <si>
    <t>28 05 31 Communications Equipment for Electronic Safety and Security</t>
  </si>
  <si>
    <t>28 05 33 Safety and Security Network Communications Equipment</t>
  </si>
  <si>
    <t>28 05 35 Security Data Communications Wireless Transmission Equipment</t>
  </si>
  <si>
    <t>28 05 37 Security Voice Communications -Distributed Antenna System</t>
  </si>
  <si>
    <t>28 05 37.13 Repeaters</t>
  </si>
  <si>
    <t>28 05 37.15 Remote Repeaters</t>
  </si>
  <si>
    <t>28 05 39 Antennas</t>
  </si>
  <si>
    <t>28 05 39.19 Other Antennas</t>
  </si>
  <si>
    <t>28 05 41 Signal Controllers</t>
  </si>
  <si>
    <t>28 05 43 Security Voice Communications Private Mobile Radio System</t>
  </si>
  <si>
    <t>28 05 43.11 Base Station</t>
  </si>
  <si>
    <t>28 05 45 Systems Integration and Unified Systems</t>
  </si>
  <si>
    <t>28 05 45.11 Mechanical</t>
  </si>
  <si>
    <t>28 05 45.13 Electrical</t>
  </si>
  <si>
    <t>28 05 53 Identification for Electronic Safety and Security</t>
  </si>
  <si>
    <t>28 08 00 Commissioning of Electronic Safety and Security</t>
  </si>
  <si>
    <t>28 08 11 Testing for Baseline Performance Criteria</t>
  </si>
  <si>
    <t>28 10 00 Access Control &amp; Low Voltage</t>
  </si>
  <si>
    <t>28 13 00 Access Control Software and Database Management</t>
  </si>
  <si>
    <t>28 13 11 Access Control Software</t>
  </si>
  <si>
    <t>28 13 11.11 Access Control Operating Systems</t>
  </si>
  <si>
    <t>28 14 00 Access Control System Hardware</t>
  </si>
  <si>
    <t>28 14 11 Access Control Network Controllers</t>
  </si>
  <si>
    <t>28 14 13 Access Control Door Controllers</t>
  </si>
  <si>
    <t>28 15 00 Integrated Access Control Hardware Devices</t>
  </si>
  <si>
    <t>28 15 11 Integrated Credential Readers and Entry Management</t>
  </si>
  <si>
    <t>28 15 11.11 Standard Card Readers</t>
  </si>
  <si>
    <t>28 15 11.13 Keypads</t>
  </si>
  <si>
    <t>28 15 11.15 Biometric Identity Devices</t>
  </si>
  <si>
    <t>28 15 11.17 Combination Reader Devices</t>
  </si>
  <si>
    <t>28 15 13 Access Control Credentials</t>
  </si>
  <si>
    <t>28 15 13.11 Access Control Cards</t>
  </si>
  <si>
    <t>28 15 13.13 Wireless Key Fobs</t>
  </si>
  <si>
    <t>28 15 15 Electrified Locking Devices and Accessories</t>
  </si>
  <si>
    <t>28 15 15.11 Direct Interface Integrated Locking Devices</t>
  </si>
  <si>
    <t>28 15 15.13 Wireless Integrated Locking Devices</t>
  </si>
  <si>
    <t>28 15 15.15 Intelligent Ethernet Integrated Locking Devices</t>
  </si>
  <si>
    <t>28 15 15.17 Status Monitoring and Egress Devices</t>
  </si>
  <si>
    <t>28 15 17 Egress Management Devices</t>
  </si>
  <si>
    <t>28 15 17.11 Magnetic Lock Delayed Egress Devices</t>
  </si>
  <si>
    <t>28 15 17.13 Panic Hardware Delayed Egress Devices</t>
  </si>
  <si>
    <t>28 15 19 Access Control Remote Devices</t>
  </si>
  <si>
    <t>28 15 19.11 Smart Phone Interface Requirements</t>
  </si>
  <si>
    <t>28 15 19.13 Wireless Access Control Devices</t>
  </si>
  <si>
    <t>28 15 21 Telephone Entry Systems</t>
  </si>
  <si>
    <t>28 15 23 Intercom Entry Systems</t>
  </si>
  <si>
    <t>28 15 23.11 Audio Intercom (Analog)</t>
  </si>
  <si>
    <t>28 15 23.13 Audio Video Intercom (Analog)</t>
  </si>
  <si>
    <t>28 15 23.15 Audio Intercom (IP)</t>
  </si>
  <si>
    <t>28 15 23.17 Audio Video Intercom (IP)</t>
  </si>
  <si>
    <t>28 15 25 Electronic Key Management Systems</t>
  </si>
  <si>
    <t>28 15 27 Access Control Electronic Turnstiles and Mobility Systems</t>
  </si>
  <si>
    <t>28 16 00 Access Control Interfaces</t>
  </si>
  <si>
    <t>28 16 11 Access Control Interfaces to Access Control Hardware</t>
  </si>
  <si>
    <t>28 16 13 Access Control Interfaces to Intrusion Detection</t>
  </si>
  <si>
    <t>28 16 15 Access Control Interfaces to Video Surveillance</t>
  </si>
  <si>
    <t>28 16 17 Access Control Interfaces to Fire Alarm</t>
  </si>
  <si>
    <t>28 16 19 Access Control Interfaces to Enterprise Software</t>
  </si>
  <si>
    <t>28 16 21 Access Control Interfaces to Mechanical Systems</t>
  </si>
  <si>
    <t>28 16 23 Access Control Interfaces to Electrical Systems</t>
  </si>
  <si>
    <t>28 16 25 Access Control Interfaces to Electronic Key Management System</t>
  </si>
  <si>
    <t>28 16 27 Access Control Interfaces to Elevator Controls</t>
  </si>
  <si>
    <t>28 16 29 Access Control Interfaces to Parking Equipment</t>
  </si>
  <si>
    <t>28 16 31 Access Control Interfaces to Perimeter Security Systems</t>
  </si>
  <si>
    <t>28 17 00 Access Control Identification Management Systems</t>
  </si>
  <si>
    <t>28 17 11 Visitor Management Systems</t>
  </si>
  <si>
    <t>28 17 13 Self Check in and Kiosk Visitor Systems</t>
  </si>
  <si>
    <t>28 17 15 Contractor and Vendor Management Systems</t>
  </si>
  <si>
    <t>28 17 17 Mobile Access Identification Management Systems</t>
  </si>
  <si>
    <t>28 18 00 Security Access Detection Equipment</t>
  </si>
  <si>
    <t>28 18 11 Security Access Metal Detectors</t>
  </si>
  <si>
    <t>28 18 13 Security Access X-ray Equipment</t>
  </si>
  <si>
    <t>28 18 15 Security Access Explosive Detection Equipment</t>
  </si>
  <si>
    <t>28 18 17 Security Access Sniffing Equipment</t>
  </si>
  <si>
    <t>28 19 00 Access Control Vehicle Identification Systems</t>
  </si>
  <si>
    <t>28 19 11 Loading Dock Access Management Systems</t>
  </si>
  <si>
    <t>28 19 13 Parking Garage Access Management Systems</t>
  </si>
  <si>
    <t>28 19 15 Perimeter Vehicle Access Management Systems</t>
  </si>
  <si>
    <t>28 20 00 Video Surveillance</t>
  </si>
  <si>
    <t>28 21 00 Surveillance Cameras</t>
  </si>
  <si>
    <t>28 21 11 Analog Camera</t>
  </si>
  <si>
    <t>28 21 13 IP Cameras</t>
  </si>
  <si>
    <t>28 21 13.11 Panoramic IP Cameras</t>
  </si>
  <si>
    <t>28 21 13.13 Analytic Packages for IP Cameras</t>
  </si>
  <si>
    <t>28 21 15 Specialty Cameras</t>
  </si>
  <si>
    <t>28 21 17 Camera Housings</t>
  </si>
  <si>
    <t>28 21 19 Camera Mounts</t>
  </si>
  <si>
    <t>28 21 21 Illuminators</t>
  </si>
  <si>
    <t>28 23 00 Video Management System</t>
  </si>
  <si>
    <t>28 23 11 Video Management System Analytics</t>
  </si>
  <si>
    <t>28 23 13 Video Management System Interfaces</t>
  </si>
  <si>
    <t>28 25 00 Video Surveillance Positioning Equipment</t>
  </si>
  <si>
    <t>28 30 00 Security Detection, Alarm, and Monitoring</t>
  </si>
  <si>
    <t>28 31 00 Intrusion Detection</t>
  </si>
  <si>
    <t>28 31 11 Building Intrusion Detection</t>
  </si>
  <si>
    <t>28 31 11.11 Building Intrusion Detection Control, Gui, and Logic Systems</t>
  </si>
  <si>
    <t>28 31 11.13 Building Intrusion Detection Remote Devices and Sensors</t>
  </si>
  <si>
    <t>28 31 21 Area and Perimeter Intrusion Detection</t>
  </si>
  <si>
    <t>28 31 21.11 Fiber Optic Area and Perimeter Security Systems</t>
  </si>
  <si>
    <t>28 31 21.13 Microwave Area and Perimeter Security Systems</t>
  </si>
  <si>
    <t>28 31 21.15 Integrated Video Area and Perimeter Security Systems</t>
  </si>
  <si>
    <t>28 31 21.17 Fixed Optical Beam Area and Perimeter Security Systems</t>
  </si>
  <si>
    <t>28 31 21.19 LIDAR Area and Perimeter Security Systems</t>
  </si>
  <si>
    <t>28 31 21.21 Coaxial Area and Perimeter Security Systems</t>
  </si>
  <si>
    <t>28 31 21.23 Area and Perimeter Intrusion Detection Devices and Sensors</t>
  </si>
  <si>
    <t>28 31 31 Intrusion Detection Interfaces</t>
  </si>
  <si>
    <t>28 31 31.11 Intrusion Detection Interfaces to Security Monitoring and Control</t>
  </si>
  <si>
    <t>28 31 31.13 Intrusion Detection Interfaces to Access Control System</t>
  </si>
  <si>
    <t>28 31 31.15 Intrusion Detection Interfaces to Video Surveillance</t>
  </si>
  <si>
    <t>28 31 31.17 Intrusion Detection Interfaces to Information Management and Presentation</t>
  </si>
  <si>
    <t>28 31 31.19 Intrusion Detection Interfaces to Mass Notification</t>
  </si>
  <si>
    <t>28 31 31.21 Intrusion Detection Interfaces to Life Safety</t>
  </si>
  <si>
    <t>28 31 31.23 Intrusion Detection Interfaces to Fire Alarm</t>
  </si>
  <si>
    <t>28 31 31.25 Intrusion Detection Interfaces to Temperature Controls</t>
  </si>
  <si>
    <t>28 33 00 Security Monitoring and Control</t>
  </si>
  <si>
    <t>28 33 11 Electronic Structural Monitoring Systems</t>
  </si>
  <si>
    <t>28 33 13 Security Operations and Monitoring Center</t>
  </si>
  <si>
    <t>28 33 15 Security Monitoring and Control Software</t>
  </si>
  <si>
    <t>28 33 17 Security Monitoring and Control Services</t>
  </si>
  <si>
    <t>28 35 00 Tracking Systems</t>
  </si>
  <si>
    <t>28 35 11 Asset Tracking Systems</t>
  </si>
  <si>
    <t>28 35 11.11 Rf Asset Tracking Systems</t>
  </si>
  <si>
    <t>28 35 11.13 GPS Asset Tracking Systems</t>
  </si>
  <si>
    <t>28 35 11.15 Cellular Asset Tracking Systems</t>
  </si>
  <si>
    <t>28 35 13 Personnel Tracking Systems</t>
  </si>
  <si>
    <t>28 35 13.11 Rf Personnel Tracking Systems</t>
  </si>
  <si>
    <t>28 35 13.13 GPS Personnel Tracking Systems</t>
  </si>
  <si>
    <t>28 35 13.15 Cellular Personnel Tracking Systems</t>
  </si>
  <si>
    <t>28 37 00 Audio Monitoring</t>
  </si>
  <si>
    <t>28 37 11 Audio Monitoring Devices</t>
  </si>
  <si>
    <t>28 37 13 Gunshot Detection Systems</t>
  </si>
  <si>
    <t>28 40 00 Life Safety</t>
  </si>
  <si>
    <t>28 45 00 Water Detection and Alarm</t>
  </si>
  <si>
    <t>28 45 11 Water Detection and Alarm Control, Gui, and Logic Systems</t>
  </si>
  <si>
    <t>28 45 13 Water Detection Sensors</t>
  </si>
  <si>
    <t>28 45 15 Building Envelope Water Detection and Alarm</t>
  </si>
  <si>
    <t>28 46 00 Fire Detection and Alarm</t>
  </si>
  <si>
    <t>28 46 10 Detection and Initiation</t>
  </si>
  <si>
    <t>28 46 11 Fire Sensors and Detectors</t>
  </si>
  <si>
    <t>28 46 11.11 Linear Heat Detection Sensors</t>
  </si>
  <si>
    <t>28 46 11.13 Spot-type Heat Detection Sensors</t>
  </si>
  <si>
    <t>28 46 11.15 Duct Smoke Detection Sensors</t>
  </si>
  <si>
    <t>28 46 11.17 Beam Smoke Detection Sensors</t>
  </si>
  <si>
    <t>28 46 11.19 Video Smoke Detection Sensors</t>
  </si>
  <si>
    <t>28 46 11.21 Carbon-monoxide Detection Sensors</t>
  </si>
  <si>
    <t>28 46 11.23 Combination Sensors</t>
  </si>
  <si>
    <t>28 46 11.25 Air Sampling Systems</t>
  </si>
  <si>
    <t>28 46 11.27 Other Sensors</t>
  </si>
  <si>
    <t>28 46 12 Other Initiating Devices</t>
  </si>
  <si>
    <t>28 46 12.11 Fire Alarm Pull Stations</t>
  </si>
  <si>
    <t>28 46 12.13 Fire Alarm Level Detector Switches</t>
  </si>
  <si>
    <t>28 46 12.15 Fire Alarm Flow Switches</t>
  </si>
  <si>
    <t>28 46 12.17 Fire Alarm Pressure Sensors</t>
  </si>
  <si>
    <t>28 46 12.19 Sprinkler Supervisory Devices</t>
  </si>
  <si>
    <t>28 46 20 Fire Alarm</t>
  </si>
  <si>
    <t>28 46 21.11 Addressable Fire-alarm Systems</t>
  </si>
  <si>
    <t>28 46 21.13 Conventional Fire-alarm Systems</t>
  </si>
  <si>
    <t>28 46 21.15 Protected Premise Systems</t>
  </si>
  <si>
    <t>28 46 21.17 Proprietary Systems</t>
  </si>
  <si>
    <t>28 46 21.19 Central Station Systems</t>
  </si>
  <si>
    <t>28 46 21.21 Remote Station Systems</t>
  </si>
  <si>
    <t>28 46 21.23 Public Emergency Alarm Reporting Systems</t>
  </si>
  <si>
    <t>28 46 22 Network Command Centers, Printers and Peripherals for Fire Systems</t>
  </si>
  <si>
    <t>28 46 23 Fire Alarm Notification Appliances</t>
  </si>
  <si>
    <t>28 46 23.11 Fire Alarm Horns and Strobes</t>
  </si>
  <si>
    <t>28 46 23.13 Fire Alarm Speakers</t>
  </si>
  <si>
    <t>28 46 23.15 Fire Alarm Low Frequency Sounders</t>
  </si>
  <si>
    <t>28 46 23.17 Wide Band Sounders</t>
  </si>
  <si>
    <t>28 46 24 Fire Detection and Alarm Emergency Control Function Interfaces</t>
  </si>
  <si>
    <t>28 46 24.11 Fire Detection and Alarm Interfaces to Remote Monitoring</t>
  </si>
  <si>
    <t>28 46 24.13 Fire Detection and Alarm Interfaces to Access Control Hardware</t>
  </si>
  <si>
    <t>28 46 24.15 Fire Detection and Alarm Interfaces to Access Control System</t>
  </si>
  <si>
    <t>28 46 24.17 Fire Detection and Alarm Interfaces to Intrusion Detection</t>
  </si>
  <si>
    <t>28 46 24.19 Fire Detection and Alarm Interfaces to Video Surveillance</t>
  </si>
  <si>
    <t>28 46 24.21 Fire Detection and Alarm Interfaces to Elevator Control</t>
  </si>
  <si>
    <t>28 46 24.23 Other Fire Detection and Alarm Interfaces</t>
  </si>
  <si>
    <t>28 47 00 Mass Notification</t>
  </si>
  <si>
    <t>28 47 11 System Requirements for Mass Notification</t>
  </si>
  <si>
    <t>28 47 13 Mass Notification Software</t>
  </si>
  <si>
    <t>28 47 15 Mass Notification Control Panels</t>
  </si>
  <si>
    <t>28 47 17 Notification Devices and Methods</t>
  </si>
  <si>
    <t>28 47 21 Mass Notification System Interfaces</t>
  </si>
  <si>
    <t>28 47 21.11 Notification Interfaces to Access Control Systems</t>
  </si>
  <si>
    <t>28 47 21.13 Notification Interfaces to Video Surveillance Systems</t>
  </si>
  <si>
    <t>28 47 21.15 Notification Interfaces to Security Detection, Alarm, and Monitoring</t>
  </si>
  <si>
    <t>28 47 21.17 Notification Interfaces to Security Monitoring and Control</t>
  </si>
  <si>
    <t>28 47 21.19 Notification Interfaces to Life Safety Systems</t>
  </si>
  <si>
    <t>28 47 21.21 Notification Interfaces to Fire Detection and Alarm</t>
  </si>
  <si>
    <t>28 47 21.23 Notification Interfaces to Detention Systems</t>
  </si>
  <si>
    <t>28 47 21.25 Notification Interfaces to Emergency Response Systems</t>
  </si>
  <si>
    <t>28 47 21.27 Notification Interfaces to Network and Facilities Monitoring</t>
  </si>
  <si>
    <t>28 47 21.29 Notification Interfaces to Web Intelligence</t>
  </si>
  <si>
    <t>28 47 21.31 Notification Interfaces to Traffic Management and Monitoring Systems</t>
  </si>
  <si>
    <t>28 47 21.33 Notification Interfaces to Smart Phones</t>
  </si>
  <si>
    <t>28 47 21.35 Notification Interfaces to Other External Subsystems</t>
  </si>
  <si>
    <t>28 48 00 Emergency Response Systems</t>
  </si>
  <si>
    <t>28 48 23 Computer Aided Dispatch</t>
  </si>
  <si>
    <t>28 49 00 Electronic Personal Protection Systems</t>
  </si>
  <si>
    <t>28 49 11 Electronic Personal Safety Detection Systems</t>
  </si>
  <si>
    <t>28 49 13 Electronic Personal Safety Alarm Annunciation and Control Systems</t>
  </si>
  <si>
    <t>28 49 15 Electronic Personal Safety Interfaces to Remote Monitoring</t>
  </si>
  <si>
    <t>28 49 17 Electronic Personal Safety Emergency Aid Devices</t>
  </si>
  <si>
    <t>28 50 00 Specialized Systems</t>
  </si>
  <si>
    <t>28 51 00 Information Management and Presentation</t>
  </si>
  <si>
    <t>28 51 11 Information Management and Presentation Architecture</t>
  </si>
  <si>
    <t>28 51 13 Data and Information Management</t>
  </si>
  <si>
    <t>28 51 15 Information Interfaces to Connected Subsystems</t>
  </si>
  <si>
    <t>28 51 15.11 Information Interfaces to Access Control Systems</t>
  </si>
  <si>
    <t>28 51 15.13 Information Interfaces to Video Surveillance Systems</t>
  </si>
  <si>
    <t>28 51 15.15 Information Interfaces to Security Detection, Alarm, and Monitoring</t>
  </si>
  <si>
    <t>28 51 15.17 Information Interfaces to Security Monitoring and Control</t>
  </si>
  <si>
    <t>28 51 15.19 Information Interfaces to Mass Notification Systems</t>
  </si>
  <si>
    <t>28 51 15.21 Information Interfaces to Life Safety Systems</t>
  </si>
  <si>
    <t>28 51 15.23 Information Interfaces to Fire Detection and Alarm</t>
  </si>
  <si>
    <t>28 51 15.25 Information Interfaces to Detention Systems</t>
  </si>
  <si>
    <t>28 51 15.27 Information Interfaces to Emergency Response Systems</t>
  </si>
  <si>
    <t>28 51 15.29 Information Interfaces to License Plate Recognition Systems</t>
  </si>
  <si>
    <t>28 51 15.31 Information Interfaces to Facial Recognition Systems</t>
  </si>
  <si>
    <t>28 51 15.33 Information Interfaces to Remote Data Structures</t>
  </si>
  <si>
    <t>28 51 15.35 Information Interfaces to Network and Facilities Monitoring</t>
  </si>
  <si>
    <t>28 51 15.37 Information Interfaces to Crowd Sourcing</t>
  </si>
  <si>
    <t>28 51 15.39 Information Interfaces to Web Intelligence</t>
  </si>
  <si>
    <t>28 51 15.41 Information Interfaces to Traffic Management and Monitoring Systems</t>
  </si>
  <si>
    <t>28 51 15.43 Information Interfaces to Environmental Monitoring Systems</t>
  </si>
  <si>
    <t>28 51 15.45 Information Interfaces to Directly Connected Sensors</t>
  </si>
  <si>
    <t>28 51 15.47 Information Interfaces to Other Safety and Security Subsystems</t>
  </si>
  <si>
    <t>28 51 15.49 Information Interfaces to Other External Subsystems</t>
  </si>
  <si>
    <t>28 51 17 Data Presentation</t>
  </si>
  <si>
    <t>28 51 17.11 Maps</t>
  </si>
  <si>
    <t>28 51 17.13 Visualization</t>
  </si>
  <si>
    <t>28 51 17.15 Events/Alarms/Incidents</t>
  </si>
  <si>
    <t>28 51 17.17 Video Workspace</t>
  </si>
  <si>
    <t>28 51 17.19 Dispatch/Notification</t>
  </si>
  <si>
    <t>28 51 17.21 Review and Investigation</t>
  </si>
  <si>
    <t>28 51 17.23 Reporting</t>
  </si>
  <si>
    <t>28 51 19 Control Room and Monitoring Equipment</t>
  </si>
  <si>
    <t>28 51 19.11 Display/Workstations</t>
  </si>
  <si>
    <t>28 51 19.13 Video Walls</t>
  </si>
  <si>
    <t>28 51 19.15 Audio Equipment</t>
  </si>
  <si>
    <t>28 51 19.17 Remote Displays</t>
  </si>
  <si>
    <t>28 52 00 Detention Security Systems</t>
  </si>
  <si>
    <t>28 52 11 Detention Security System Requirements</t>
  </si>
  <si>
    <t>28 52 13 Detention Monitoring and Control System and Interfaces</t>
  </si>
  <si>
    <t>28 52 13.11 Detention Interfaces to Access Control Systems</t>
  </si>
  <si>
    <t>28 52 13.13 Detention Interfaces to Video Surveillance Systems</t>
  </si>
  <si>
    <t>28 52 13.15 Detention Interfaces to Security Detention, Alarm, and Monitoring</t>
  </si>
  <si>
    <t>28 52 13.17 Detention Interfaces to Security Monitoring and Control</t>
  </si>
  <si>
    <t>28 52 13.19 Detention Interfaces to Duress Alarm Systems</t>
  </si>
  <si>
    <t>28 52 13.21 Detention Interfaces to Distributed Television Systems</t>
  </si>
  <si>
    <t>28 52 13.23 Detention Interfaces to Perimeter Security Systems</t>
  </si>
  <si>
    <t>28 52 15 Detention Video Systems</t>
  </si>
  <si>
    <t>28 52 15.11 Detention Interfaces to Video Interrogation Systems</t>
  </si>
  <si>
    <t>28 52 15.13 Detention Interfaces to Video Arraignment Systems</t>
  </si>
  <si>
    <t>28 52 15.15 Detention Interfaces to Video Visitation Systems</t>
  </si>
  <si>
    <t>28 52 17 Detention Communication Systems</t>
  </si>
  <si>
    <t>28 52 17.11 Detention Interfaces to Intercom and Paging Systems</t>
  </si>
  <si>
    <t>28 52 17.13 Detention Interfaces to Local Intercom Systems</t>
  </si>
  <si>
    <t>28 52 17.15 Detention Interfaces to Inmate Television Systems</t>
  </si>
  <si>
    <t>28 52 19 Detention Personal Protection Systems</t>
  </si>
  <si>
    <t>MDF floor 1: $6,400</t>
  </si>
  <si>
    <t>IDF floors 2-5: $25,600</t>
  </si>
  <si>
    <t>Cabling: $53,425</t>
  </si>
  <si>
    <t>Access Control Fl 1: $12,930</t>
  </si>
  <si>
    <t>Smart Locks: 99 ASSA Acentra: $59,980</t>
  </si>
  <si>
    <t>WiFi: $16,960</t>
  </si>
  <si>
    <t>Video Surveillance: $7,865</t>
  </si>
  <si>
    <t>BDA: $2,500</t>
  </si>
  <si>
    <t>Access Control Sub Fee: $2,520</t>
  </si>
  <si>
    <t>Earthwork</t>
  </si>
  <si>
    <t>The Kearney Companies</t>
  </si>
  <si>
    <t>Central Site Development</t>
  </si>
  <si>
    <t>Black Horse Underground</t>
  </si>
  <si>
    <t>Paige Wax</t>
  </si>
  <si>
    <t>Caleb Ash</t>
  </si>
  <si>
    <t>813-363-4941 cell</t>
  </si>
  <si>
    <t>813-892-3011</t>
  </si>
  <si>
    <t>pwax@thekearneycompanies.com</t>
  </si>
  <si>
    <t>caleb@centralsitedev.com</t>
  </si>
  <si>
    <t>31 00 00 Earthwork</t>
  </si>
  <si>
    <t>31 01 62 Tree Removal Allowance</t>
  </si>
  <si>
    <t>31 01 63.61 Bored and Augered Pile Repairs</t>
  </si>
  <si>
    <t>31 01 70.61 Tunnel Leak Repairs</t>
  </si>
  <si>
    <t>31 05 05 Selective Demolition for Earthwork</t>
  </si>
  <si>
    <t>31 05 13 Soils for Earthwork</t>
  </si>
  <si>
    <t>31 05 16 Aggregates for Earthwork</t>
  </si>
  <si>
    <t>31 05 19 Geosynthetics for Earthwork</t>
  </si>
  <si>
    <t>31 05 19.13 Geotextiles for Earthwork</t>
  </si>
  <si>
    <t>31 05 19.16 Geomembranes for Earthwork</t>
  </si>
  <si>
    <t>31 05 19.19 Geogrids for Earthwork</t>
  </si>
  <si>
    <t>31 05 19.23 Geosynthetic Clay Liners</t>
  </si>
  <si>
    <t>31 05 19.26 Geocomposites</t>
  </si>
  <si>
    <t>31 05 19.29 Geonets</t>
  </si>
  <si>
    <t>31 05 23 Cement and Concrete for Earthwork</t>
  </si>
  <si>
    <t>31 08 00 Commissioning of Earthwork</t>
  </si>
  <si>
    <t>31 08 13 Pile Load Testing</t>
  </si>
  <si>
    <t>31 08 13.13 Dynamic Pile Load Testing</t>
  </si>
  <si>
    <t>31 08 13.16 Static Pile Load Testing</t>
  </si>
  <si>
    <t>31 09 16.26 Bored and Augered Pile Load Tests</t>
  </si>
  <si>
    <t>31 10 00 Site Clearing</t>
  </si>
  <si>
    <t>31 11 00 Clearing and Grubbing</t>
  </si>
  <si>
    <t>31 12 00 Selective Clearing</t>
  </si>
  <si>
    <t>31 13 00 Selective Tree and Shrub Removal and Trimming</t>
  </si>
  <si>
    <t>31 13 13 Selective Tree and Shrub Removal</t>
  </si>
  <si>
    <t>31 13 16 Selective Tree and Shrub Trimming</t>
  </si>
  <si>
    <t>31 14 00 Earth Stripping and Stockpiling</t>
  </si>
  <si>
    <t>31 14 13 Soil Stripping and Stockpiling</t>
  </si>
  <si>
    <t>31 14 13.13 Soil Stripping</t>
  </si>
  <si>
    <t>31 14 13.16 Soil Stockpiling</t>
  </si>
  <si>
    <t>31 14 13.23 Topsoil Stripping and Stockpiling</t>
  </si>
  <si>
    <t>31 14 16 Sod Stripping and Stockpiling</t>
  </si>
  <si>
    <t>31 14 16.13 Sod Stripping</t>
  </si>
  <si>
    <t>31 14 16.16 Sod Stockpiling</t>
  </si>
  <si>
    <t>31 20 00 Earth Moving</t>
  </si>
  <si>
    <t>31 22 00 Grading</t>
  </si>
  <si>
    <t>31 22 13 Rough Grading</t>
  </si>
  <si>
    <t>31 22 16 Fine Grading</t>
  </si>
  <si>
    <t>31 22 16.13 Roadway Subgrade Reshaping</t>
  </si>
  <si>
    <t>31 22 19 Finish Grading</t>
  </si>
  <si>
    <t>31 22 19.13 Spreading and Grading Topsoil</t>
  </si>
  <si>
    <t>31 23 00 Excavation and Fill</t>
  </si>
  <si>
    <t>31 23 13 Subgrade Preparation</t>
  </si>
  <si>
    <t>31 23 16 Excavation</t>
  </si>
  <si>
    <t>31 23 16.13 Trenching</t>
  </si>
  <si>
    <t>31 23 16.16 Structural Excavation for Minor Structures</t>
  </si>
  <si>
    <t>31 23 16.26 Rock Removal</t>
  </si>
  <si>
    <t>31 23 19 Dewatering</t>
  </si>
  <si>
    <t>31 23 23 Fill</t>
  </si>
  <si>
    <t>31 23 23.13 Backfill</t>
  </si>
  <si>
    <t>31 23 23.23 Compaction</t>
  </si>
  <si>
    <t>31 23 23.33 Flowable Fill</t>
  </si>
  <si>
    <t>31 23 23.43 Geofoam</t>
  </si>
  <si>
    <t>31 23 33 Trenching and Backfilling</t>
  </si>
  <si>
    <t>31 24 00 Embankments</t>
  </si>
  <si>
    <t>31 24 13 Roadway Embankments</t>
  </si>
  <si>
    <t>31 24 16 Railway Embankments</t>
  </si>
  <si>
    <t>31 25 00 Erosion and Sedimentation Controls</t>
  </si>
  <si>
    <t>31 25 14 Stabilization Measures for Erosion and Sedimentation Control</t>
  </si>
  <si>
    <t>31 25 14.13 Hydraulically-Applied Erosion Control</t>
  </si>
  <si>
    <t>31 25 14.16 Rolled Erosion Control Mats and Blankets</t>
  </si>
  <si>
    <t>31 25 24 Structural Measures for Erosion and Sedimentation Control</t>
  </si>
  <si>
    <t>31 25 24.13 Rock Barriers</t>
  </si>
  <si>
    <t>31 25 34 Retention Measures for Erosion and Sedimentation Controls</t>
  </si>
  <si>
    <t>31 25 34.13 Rock Basins</t>
  </si>
  <si>
    <t>31 30 00 Earthwork Methods</t>
  </si>
  <si>
    <t>31 31 00 Soil Treatment</t>
  </si>
  <si>
    <t>31 31 13 Rodent Control</t>
  </si>
  <si>
    <t>31 31 19 Vegetation Control</t>
  </si>
  <si>
    <t>31 32 00 Soil Stabilization</t>
  </si>
  <si>
    <t>31 32 13 Soil Mixing Stabilization</t>
  </si>
  <si>
    <t>31 32 13.13 Asphalt Soil Stabilization</t>
  </si>
  <si>
    <t>31 32 13.16 Cement Soil Stabilization</t>
  </si>
  <si>
    <t>31 32 13.19 Lime Soil Stabilization</t>
  </si>
  <si>
    <t>31 32 13.23 Fly-Ash Soil Stabilization</t>
  </si>
  <si>
    <t>31 32 13.26 Lime-Fly-Ash Soil Stabilization</t>
  </si>
  <si>
    <t>31 32 16 Chemical Treatment Soil Stabilization</t>
  </si>
  <si>
    <t>31 32 16.13 Polymer Emulsion Soil Stabilization</t>
  </si>
  <si>
    <t>31 32 17 Water Injection Soil Stabilization</t>
  </si>
  <si>
    <t>31 32 19 Geosynthetic Soil Stabilization and Layer Separation</t>
  </si>
  <si>
    <t>31 32 19.13 Geogrid Soil Stabilization</t>
  </si>
  <si>
    <t>31 32 19.16 Geotextile Soil Stabilization</t>
  </si>
  <si>
    <t>31 32 19.19 Geogrid Layer Separation</t>
  </si>
  <si>
    <t>31 32 19.23 Geotextile Layer Separation</t>
  </si>
  <si>
    <t>31 32 23 Pressure Grouting Soil Stabilization</t>
  </si>
  <si>
    <t>31 32 23.13 Cementitious Pressure Grouting Soil Stabilization</t>
  </si>
  <si>
    <t>31 32 23.16 Chemical Pressure Grouting Soil Stabilization</t>
  </si>
  <si>
    <t>31 32 33 Shotcrete Soil Slope Stabilization</t>
  </si>
  <si>
    <t>31 32 36 Soil Nailing</t>
  </si>
  <si>
    <t>31 32 36.13 Driven Soil Nailing</t>
  </si>
  <si>
    <t>31 32 36.16 Grouted Soil Nailing</t>
  </si>
  <si>
    <t>31 32 36.19 Corrosion-Protected Soil Nailing</t>
  </si>
  <si>
    <t>31 32 36.23 Jet-Grouted Soil Nailing</t>
  </si>
  <si>
    <t>31 32 36.26 Launched Soil Nailing</t>
  </si>
  <si>
    <t>31 33 00 Rock Stabilization</t>
  </si>
  <si>
    <t>31 33 43 Vegetated Rock Slope Stabilization</t>
  </si>
  <si>
    <t>31 34 00 Soil Reinforcement</t>
  </si>
  <si>
    <t>31 35 00 Slope Protection</t>
  </si>
  <si>
    <t>31 35 19.19 Slope Protection with Mulch Control Netting</t>
  </si>
  <si>
    <t>31 35 23 Slope Protection with Slope Paving</t>
  </si>
  <si>
    <t>31 35 23.13 Cast-In-Place Concrete Slope Paving</t>
  </si>
  <si>
    <t>31 35 23.16 Precast Concrete Slope Paving</t>
  </si>
  <si>
    <t>31 35 23.19 Concrete Unit Masonry Slope Paving</t>
  </si>
  <si>
    <t>31 35 26 Containment Barriers</t>
  </si>
  <si>
    <t>31 35 26.13 Clay Containment Barriers</t>
  </si>
  <si>
    <t>31 35 26.16 Geomembrane Containment Barriers</t>
  </si>
  <si>
    <t>31 35 26.23 Bentonite Slurry Trench</t>
  </si>
  <si>
    <t>31 36 00 Gabions</t>
  </si>
  <si>
    <t>31 36 13 Gabion Boxes</t>
  </si>
  <si>
    <t>31 36 19 Gabion Mattresses</t>
  </si>
  <si>
    <t>31 36 19.13 Vegetated Gabion Mattresses</t>
  </si>
  <si>
    <t>31 37 00 Riprap</t>
  </si>
  <si>
    <t>31 37 13 Machined Riprap</t>
  </si>
  <si>
    <t>31 37 16 Non-Machined Riprap</t>
  </si>
  <si>
    <t>31 37 16.13 Rubble-Stone Riprap</t>
  </si>
  <si>
    <t>31 37 16.16 Concrete Unit Masonry Riprap</t>
  </si>
  <si>
    <t>31 37 16.19 Sacked Sand-Cement Riprap</t>
  </si>
  <si>
    <t>31 40 00 Shoring and Underpinning</t>
  </si>
  <si>
    <t>31 41 00 Shoring (Earth Retention)</t>
  </si>
  <si>
    <t>31 41 13 Timber Shoring</t>
  </si>
  <si>
    <t>31 41 16 Sheet Piling</t>
  </si>
  <si>
    <t>31 41 16.13 Steel Sheet Piling</t>
  </si>
  <si>
    <t>31 41 16.16 Plastic Sheet Piling</t>
  </si>
  <si>
    <t>31 41 19 Metal Hydraulic Shoring</t>
  </si>
  <si>
    <t>31 41 19.13 Aluminum Hydraulic Shoring</t>
  </si>
  <si>
    <t>31 41 23 Pneumatic Shoring</t>
  </si>
  <si>
    <t>31 41 33 Trench Shielding</t>
  </si>
  <si>
    <t>31 43 16 Compaction Grouting</t>
  </si>
  <si>
    <t>31 45 00 Vibroflotation and Densification</t>
  </si>
  <si>
    <t>31 45 13 Vibroflotation</t>
  </si>
  <si>
    <t>31 45 16 Densification</t>
  </si>
  <si>
    <t>31 46 00 Needle Beams</t>
  </si>
  <si>
    <t>31 46 13 Cantilever Needle Beams</t>
  </si>
  <si>
    <t>31 48 00 Underpinning</t>
  </si>
  <si>
    <t>31 48 13 Underpinning Piers</t>
  </si>
  <si>
    <t>31 48 19 Bracket Piers</t>
  </si>
  <si>
    <t>31 48 23 Jacked Piers</t>
  </si>
  <si>
    <t>31 48 33 Micropile Underpinning</t>
  </si>
  <si>
    <t>31 50 00 Excavation Support and Protection</t>
  </si>
  <si>
    <t>31 51 00 Anchor Tiebacks</t>
  </si>
  <si>
    <t>31 51 13 Excavation Soil Anchors</t>
  </si>
  <si>
    <t>31 51 16 Excavation Rock Anchors</t>
  </si>
  <si>
    <t>31 52 00 Cofferdams</t>
  </si>
  <si>
    <t>31 52 13 Sheet Piling Cofferdams</t>
  </si>
  <si>
    <t>31 52 16 Timber Cofferdams</t>
  </si>
  <si>
    <t>31 52 19 Precast Concrete Cofferdams</t>
  </si>
  <si>
    <t>31 53 00 Cribbing and Walers</t>
  </si>
  <si>
    <t>31 53 13 Timber Cribwork</t>
  </si>
  <si>
    <t>31 54 00 Ground Freezing</t>
  </si>
  <si>
    <t>31 56 00 Slurry Walls</t>
  </si>
  <si>
    <t>31 56 13 Bentonite Slurry Walls</t>
  </si>
  <si>
    <t>31 56 13.13 Soil-Bentonite Slurry Walls</t>
  </si>
  <si>
    <t>31 56 13.16 Cement-Bentonite Slurry Walls</t>
  </si>
  <si>
    <t>31 56 13.19 Slag-Cement-Bentonite Slurry Walls</t>
  </si>
  <si>
    <t>31 56 13.23 Soil-Cement-Bentonite Slurry Walls</t>
  </si>
  <si>
    <t>31 56 13.26 Pozzolan-Bentonite Slurry Walls</t>
  </si>
  <si>
    <t>31 56 13.29 Organically-Modified Bentonite Slurry Walls</t>
  </si>
  <si>
    <t>31 56 16 Attipulgite Slurry Walls</t>
  </si>
  <si>
    <t>31 56 16.13 Soil-Attipulgite Slurry Walls</t>
  </si>
  <si>
    <t>31 56 19 Slurry-Geomembrane Composite Slurry Walls</t>
  </si>
  <si>
    <t>31 56 23 Lean Concrete Slurry Walls</t>
  </si>
  <si>
    <t>31 56 26 Bio-Polymer Trench Drain</t>
  </si>
  <si>
    <t>31 60 00 Special Foundations and Load-Bearing Elements</t>
  </si>
  <si>
    <t>31 62 00 Driven Piles</t>
  </si>
  <si>
    <t>31 62 13 Concrete Piles</t>
  </si>
  <si>
    <t>31 62 13.13 Cast-in-Place Concrete Piles</t>
  </si>
  <si>
    <t>31 62 13.16 Concrete Displacement Piles</t>
  </si>
  <si>
    <t>31 62 13.19 Precast Concrete Piles</t>
  </si>
  <si>
    <t>31 62 13.23 Prestressed Concrete Piles</t>
  </si>
  <si>
    <t>31 62 13.26 Pressure-Injected Footings</t>
  </si>
  <si>
    <t>31 62 16 Steel Piles</t>
  </si>
  <si>
    <t>31 62 16.13 Sheet Steel Piles</t>
  </si>
  <si>
    <t>31 62 16.16 Steel H Piles</t>
  </si>
  <si>
    <t>31 62 16.19 Unfilled Tubular Steel Piles</t>
  </si>
  <si>
    <t>31 62 19 Timber Piles</t>
  </si>
  <si>
    <t>31 62 23 Composite Piles</t>
  </si>
  <si>
    <t>31 62 23.13 Concrete-Filled Steel Piles</t>
  </si>
  <si>
    <t>31 62 23.16 Wood and Cast-In-Place Concrete Piles</t>
  </si>
  <si>
    <t>31 63 00 Bored Piles</t>
  </si>
  <si>
    <t>31 63 13 Bored and Augered Test Piles</t>
  </si>
  <si>
    <t>31 63 16 Auger Cast Grout Piles</t>
  </si>
  <si>
    <t>31 63 19 Bored and Socketed Piles</t>
  </si>
  <si>
    <t>31 63 19.13 Rock Sockets for Piles</t>
  </si>
  <si>
    <t>31 63 23 Bored Concrete Piles</t>
  </si>
  <si>
    <t>31 63 23.13 Bored and Belled Concrete Piles</t>
  </si>
  <si>
    <t>31 63 23.16 Bored Friction Concrete Piles</t>
  </si>
  <si>
    <t>31 63 26 Drilled Caissons</t>
  </si>
  <si>
    <t>31 63 26.13 Fixed End Caisson Piles</t>
  </si>
  <si>
    <t>31 63 26.16 Concrete Caissons for Marine Construction</t>
  </si>
  <si>
    <t>31 63 29 Drilled Concrete Piers and Shafts</t>
  </si>
  <si>
    <t>31 63 29.13 Uncased Drilled Concrete Piers</t>
  </si>
  <si>
    <t>31 63 29.16 Cased Drilled Concrete Piers</t>
  </si>
  <si>
    <t>31 63 33 Drilled Micropiles</t>
  </si>
  <si>
    <t>31 64 00 Caissons</t>
  </si>
  <si>
    <t>31 64 13 Box Caissons</t>
  </si>
  <si>
    <t>31 64 16 Excavated Caissons</t>
  </si>
  <si>
    <t>31 64 19 Floating Caissons</t>
  </si>
  <si>
    <t>31 64 23 Open Caissons</t>
  </si>
  <si>
    <t>31 64 26 Pneumatic Caissons</t>
  </si>
  <si>
    <t>31 64 29 Sheeted Caissons</t>
  </si>
  <si>
    <t>31 66 00 Special Foundations</t>
  </si>
  <si>
    <t>31 66 13 Special Piles</t>
  </si>
  <si>
    <t>31 66 13.13 Rammed Aggregate Piles</t>
  </si>
  <si>
    <t>31 66 15 Helical Foundation Piles</t>
  </si>
  <si>
    <t>31 66 16 Special Foundation Walls</t>
  </si>
  <si>
    <t>31 66 16.13 Anchored Foundation Walls</t>
  </si>
  <si>
    <t>31 66 16.23 Concrete Cribbing Foundation Walls</t>
  </si>
  <si>
    <t>31 66 16.26 Metal Cribbing Foundation Walls</t>
  </si>
  <si>
    <t>31 66 16.33 Manufactured Modular Foundation Walls</t>
  </si>
  <si>
    <t>31 66 16.43 Mechanically Stabilized Earth Foundation Walls</t>
  </si>
  <si>
    <t>31 66 16.46 Slurry Diaphragm Foundation Walls</t>
  </si>
  <si>
    <t>31 66 16.53 Soldier-Beam Foundation Walls</t>
  </si>
  <si>
    <t>31 66 16.56 Permanently-Anchored Soldier-Beam Foundation Walls</t>
  </si>
  <si>
    <t>31 66 19 Refrigerated Foundations</t>
  </si>
  <si>
    <t>31 68 00 Foundation Anchors</t>
  </si>
  <si>
    <t>31 68 13 Rock Foundation Anchors</t>
  </si>
  <si>
    <t>31 68 16 Helical Foundation Anchors</t>
  </si>
  <si>
    <t>31 70 00 Tunneling and Mining</t>
  </si>
  <si>
    <t>31 71 00 Tunnel Excavation</t>
  </si>
  <si>
    <t>31 71 13 Shield Driving Tunnel Excavation</t>
  </si>
  <si>
    <t>31 71 16 Tunnel Excavation by Drilling and Blasting</t>
  </si>
  <si>
    <t>31 71 19 Tunnel Excavation by Tunnel Boring Machine</t>
  </si>
  <si>
    <t>31 71 23 Tunneling by Cut and Cover</t>
  </si>
  <si>
    <t>31 72 00 Tunnel Support Systems</t>
  </si>
  <si>
    <t>31 72 13 Rock Reinforcement and Initial Support</t>
  </si>
  <si>
    <t>31 72 16 Steel Ribs and Lagging</t>
  </si>
  <si>
    <t>31 73 00 Tunnel Grouting</t>
  </si>
  <si>
    <t>31 73 13 Cement Tunnel Grouting</t>
  </si>
  <si>
    <t>31 73 16 Chemical Tunnel Grouting</t>
  </si>
  <si>
    <t>31 74 00 Tunnel Construction</t>
  </si>
  <si>
    <t>31 74 13 Cast-in-Place Concrete Tunnel Lining</t>
  </si>
  <si>
    <t>31 74 16 Precast Concrete Tunnel Lining</t>
  </si>
  <si>
    <t>31 74 19 Shotcrete Tunnel Lining</t>
  </si>
  <si>
    <t>31 75 00 Shaft Construction</t>
  </si>
  <si>
    <t>31 75 13 Cast-in-Place Concrete Shaft Lining</t>
  </si>
  <si>
    <t>31 75 16 Precast Concrete Shaft Lining</t>
  </si>
  <si>
    <t>31 77 00 Submersible Tube Tunnels</t>
  </si>
  <si>
    <t>31 77 13 Trench Excavation for Submerged Tunnels</t>
  </si>
  <si>
    <t>31 77 16 Tube Construction (Outfitting Tunnel Tubes)</t>
  </si>
  <si>
    <t>31 77 19 Floating and Laying Submerged Tunnels</t>
  </si>
  <si>
    <t>Mobilization $72,056</t>
  </si>
  <si>
    <t>Demo $5,391</t>
  </si>
  <si>
    <t>Earthwork $162,342</t>
  </si>
  <si>
    <t>Storm System $250,961</t>
  </si>
  <si>
    <t>Sanitary System $37,407</t>
  </si>
  <si>
    <t>Water $120,252</t>
  </si>
  <si>
    <t>Pavement $181,152</t>
  </si>
  <si>
    <t>Off Site $263251</t>
  </si>
  <si>
    <t>Landscaping</t>
  </si>
  <si>
    <t>Fencing</t>
  </si>
  <si>
    <t>Landscape Permeable Pavers</t>
  </si>
  <si>
    <t>Pine Lake</t>
  </si>
  <si>
    <t>Chancey Metals</t>
  </si>
  <si>
    <t>Smith Fence</t>
  </si>
  <si>
    <t>John Amarosa</t>
  </si>
  <si>
    <t>727-243-2852</t>
  </si>
  <si>
    <t>john@pinelakellc.com</t>
  </si>
  <si>
    <t>32 00 00 Exterior Improvements</t>
  </si>
  <si>
    <t>32 01 11 Paving Cleaning</t>
  </si>
  <si>
    <t>32 01 13.62 Asphalt Surface Treatment</t>
  </si>
  <si>
    <t>32 01 16 Flexible Paving Rehabilitation</t>
  </si>
  <si>
    <t>32 01 17 Flexible Paving Repair</t>
  </si>
  <si>
    <t>32 01 17.61 Sealing Cracks in Asphalt Paving</t>
  </si>
  <si>
    <t>32 01 19 Rigid Paving Surface Treatment</t>
  </si>
  <si>
    <t>32 01 19.61 Sealing of Joints in Rigid Paving</t>
  </si>
  <si>
    <t>32 01 19.62 Patching of Rigid Paving</t>
  </si>
  <si>
    <t>32 01 23 Base Course Reconditioning</t>
  </si>
  <si>
    <t>32 01 26 Rigid Paving Rehabilitation</t>
  </si>
  <si>
    <t>32 01 26.71 Grooving of Concrete Paving</t>
  </si>
  <si>
    <t>32 01 26.72 Grinding of Concrete Paving</t>
  </si>
  <si>
    <t>32 01 26.73 Milling of Concrete Paving</t>
  </si>
  <si>
    <t>32 01 26.74 Concrete Overlays</t>
  </si>
  <si>
    <t>32 01 26.75 Concrete Paving Reuse</t>
  </si>
  <si>
    <t>32 01 29 Rigid Paving Repair</t>
  </si>
  <si>
    <t>32 01 29.61 Partial Depth Patching of Rigid Paving</t>
  </si>
  <si>
    <t>32 01 29.62 Concrete Paving Raising</t>
  </si>
  <si>
    <t>32 01 29.63 Subsealing and Stabilization</t>
  </si>
  <si>
    <t>32 01 30.13 Snow Removal</t>
  </si>
  <si>
    <t>32 01 90 Operation and Maintenance of Planting</t>
  </si>
  <si>
    <t>32 01 90.13 Fertilizing</t>
  </si>
  <si>
    <t>32 01 90.16 Amending Soils</t>
  </si>
  <si>
    <t>32 01 90.19 Mowing</t>
  </si>
  <si>
    <t>32 01 90.23 Pruning</t>
  </si>
  <si>
    <t>32 01 90.26 Watering</t>
  </si>
  <si>
    <t>32 01 90.29 Topsoil Preservation</t>
  </si>
  <si>
    <t>32 01 90.33 Tree and Shrub Preservation</t>
  </si>
  <si>
    <t>32 05 05 Selective Demolition for Exterior Improvements</t>
  </si>
  <si>
    <t>32 05 13 Soils for Exterior Improvements</t>
  </si>
  <si>
    <t>32 05 16 Aggregates for Exterior Improvements</t>
  </si>
  <si>
    <t>32 05 19 Geosynthetics for Exterior Improvements</t>
  </si>
  <si>
    <t>32 05 19.13 Geotextiles for Exterior Improvements</t>
  </si>
  <si>
    <t>32 05 19.16 Geomembranes for Exterior Improvements</t>
  </si>
  <si>
    <t>32 05 19.19 Geogrids for Exterior Improvements</t>
  </si>
  <si>
    <t>32 05 23 Cement and Concrete for Exterior Improvements</t>
  </si>
  <si>
    <t>32 06 30.13 Retaining Wall Schedule</t>
  </si>
  <si>
    <t>32 06 80 Schedules for Irrigation</t>
  </si>
  <si>
    <t>32 10 00 Bases, Ballasts, and Paving</t>
  </si>
  <si>
    <t>32 11 00 Base Courses</t>
  </si>
  <si>
    <t>32 11 13.13 Lime-Treated Subgrades</t>
  </si>
  <si>
    <t>32 11 16 Subbase Courses</t>
  </si>
  <si>
    <t>32 11 16.13 Sand-Clay Subbase Courses</t>
  </si>
  <si>
    <t>32 11 16.16 Aggregate Subbase Courses</t>
  </si>
  <si>
    <t>32 11 23 Aggregate Base Courses</t>
  </si>
  <si>
    <t>32 11 23.13 Sand-Clay Base Courses</t>
  </si>
  <si>
    <t>32 11 23.23 Base Course Drainage Layers</t>
  </si>
  <si>
    <t>32 11 26 Asphaltic Base Courses</t>
  </si>
  <si>
    <t>32 11 26.13 Plant Mix Asphaltic Base Courses</t>
  </si>
  <si>
    <t>32 11 26.16 Road Mix Asphaltic Base Courses</t>
  </si>
  <si>
    <t>32 11 26.19 Bituminous-Stabilized Base Courses</t>
  </si>
  <si>
    <t>32 11 29 Lime Treated Base Courses</t>
  </si>
  <si>
    <t>32 11 29.13 Lime-Fly Ash-Treated Base Courses</t>
  </si>
  <si>
    <t>32 11 33 Cement-Treated Base Courses</t>
  </si>
  <si>
    <t>32 11 33.13 Portland Cement-Stabilized Base Courses</t>
  </si>
  <si>
    <t>32 11 36 Concrete Base Courses</t>
  </si>
  <si>
    <t>32 11 36.11 Soil-Cement Concrete Base Courses</t>
  </si>
  <si>
    <t>32 11 36.13 Lean Concrete Base Courses</t>
  </si>
  <si>
    <t>32 11 36.16 Plain Cement Concrete Base Courses</t>
  </si>
  <si>
    <t>32 11 36.19 Hydraulic Cement Concrete Base Courses</t>
  </si>
  <si>
    <t>32 11 39 Shell Base Course</t>
  </si>
  <si>
    <t>32 12 00 Flexible Paving</t>
  </si>
  <si>
    <t>32 12 13 Preparatory Coats</t>
  </si>
  <si>
    <t>32 12 13.13 Tack Coats</t>
  </si>
  <si>
    <t>32 12 13.16 Asphaltic Tack Coats</t>
  </si>
  <si>
    <t>32 12 13.19 Prime Coats</t>
  </si>
  <si>
    <t>32 12 13.23 Asphaltic Prime Coats</t>
  </si>
  <si>
    <t>32 12 16 Asphalt Paving</t>
  </si>
  <si>
    <t>32 12 16.13 Plant-Mix Asphalt Paving</t>
  </si>
  <si>
    <t>32 12 16.16 Road-Mix Asphalt Paving</t>
  </si>
  <si>
    <t>32 12 16.19 Cold-Mix Asphalt Paving</t>
  </si>
  <si>
    <t>32 12 16.23 Reinforced Asphalt Paving</t>
  </si>
  <si>
    <t>32 12 16.26 Fiber-Modified Asphalt Paving</t>
  </si>
  <si>
    <t>32 12 16.29 Polymer-Modified Asphalt Paving</t>
  </si>
  <si>
    <t>32 12 16.33 Granulated Rubber-Modified Asphalt Paving</t>
  </si>
  <si>
    <t>32 12 16.36 Athletic Asphalt Paving</t>
  </si>
  <si>
    <t>32 12 19 Asphalt Paving Wearing Courses</t>
  </si>
  <si>
    <t>32 12 19.13 Road-Mix Asphalt Paving Wearing Courses</t>
  </si>
  <si>
    <t>32 12 19.16 Resin-Modified Asphalt Paving Wearing Courses</t>
  </si>
  <si>
    <t>32 12 19.19 Porous Friction Asphalt Paving Wearing Courses</t>
  </si>
  <si>
    <t>32 12 33 Flexible Paving Surface Treatments</t>
  </si>
  <si>
    <t>32 12 36 Seal Coats</t>
  </si>
  <si>
    <t>32 12 36.13 Asphaltic Seal and Fog Coats</t>
  </si>
  <si>
    <t>32 12 36.23 Fuel-Resistant Sealers</t>
  </si>
  <si>
    <t>32 12 43 Porous Flexible Paving</t>
  </si>
  <si>
    <t>32 12 73 Asphalt Paving Joint Sealants</t>
  </si>
  <si>
    <t>32 13 00 Rigid Paving</t>
  </si>
  <si>
    <t>32 13 13 Concrete Paving</t>
  </si>
  <si>
    <t>32 13 13.13 Exposed Aggregate Concrete Paving</t>
  </si>
  <si>
    <t>32 13 13.16 Power-Compacted Concrete Paving</t>
  </si>
  <si>
    <t>32 13 13.17 Roller-Compacted Concrete Paving</t>
  </si>
  <si>
    <t>32 13 13.19 Prestressed Concrete Paving</t>
  </si>
  <si>
    <t>32 13 13.23 Concrete Paving Surface Treatment</t>
  </si>
  <si>
    <t>32 13 13.26 Stained Concrete Paving</t>
  </si>
  <si>
    <t>32 13 13.33 Plain Concrete Paving</t>
  </si>
  <si>
    <t>32 13 16 Decorative Concrete Paving</t>
  </si>
  <si>
    <t>32 13 16.13 Patterned Concrete Paving</t>
  </si>
  <si>
    <t>32 13 16.19 Imprinted Concrete Paving</t>
  </si>
  <si>
    <t>32 13 16.23 Stamped Concrete Paving</t>
  </si>
  <si>
    <t>32 13 43 Pervious Concrete Paving</t>
  </si>
  <si>
    <t>32 13 73 Concrete Paving Joint Sealants</t>
  </si>
  <si>
    <t>32 13 73.13 Fuel-Resistant Concrete Paving Joint Sealants</t>
  </si>
  <si>
    <t>32 13 73.16 Field-Molded Concrete Paving Joint Sealants</t>
  </si>
  <si>
    <t>32 13 73.19 Compression Concrete Paving Joint Sealants</t>
  </si>
  <si>
    <t>32 14 00 Road Pavers</t>
  </si>
  <si>
    <t>32 14 13 Precast Concrete Unit Paving</t>
  </si>
  <si>
    <t>32 14 13.13 Interlocking Precast Concrete Unit Paving</t>
  </si>
  <si>
    <t>32 14 13.16 Precast Concrete Unit Paving Slabs</t>
  </si>
  <si>
    <t>32 14 13.19 Porous Precast Concrete Unit Paving</t>
  </si>
  <si>
    <t>32 14 16 Brick Unit Paving</t>
  </si>
  <si>
    <t>32 14 23 Asphalt Unit Paving</t>
  </si>
  <si>
    <t>32 14 26 Wood Paving</t>
  </si>
  <si>
    <t>32 14 29 Rubber Paving</t>
  </si>
  <si>
    <t>32 14 33 Plastic Paving</t>
  </si>
  <si>
    <t>32 14 33.13 Permeable Plastic Paving</t>
  </si>
  <si>
    <t>32 14 40 Stone Paving</t>
  </si>
  <si>
    <t>32 14 43 Porous Unit Paving</t>
  </si>
  <si>
    <t>32 15 00 Aggregate Surfacing</t>
  </si>
  <si>
    <t>32 15 13 Cinder Surfacing</t>
  </si>
  <si>
    <t>32 15 40 Crushed Stone Surfacing</t>
  </si>
  <si>
    <t>32 15 50 Aggregate-Turf Pavement</t>
  </si>
  <si>
    <t>32 16 00 Curbs, Gutters, Sidewalks, and Driveways</t>
  </si>
  <si>
    <t>32 16 13 Curbs and Gutters</t>
  </si>
  <si>
    <t>32 16 13.13 Cast-In-Place Concrete Curbs and Gutters</t>
  </si>
  <si>
    <t>32 16 13.16 Steel Faced Curbs</t>
  </si>
  <si>
    <t>32 16 13.23 Precast Concrete Curbs and Gutters</t>
  </si>
  <si>
    <t>32 16 13.33 Asphalt Curbs</t>
  </si>
  <si>
    <t>32 16 13.43 Stone Curbs</t>
  </si>
  <si>
    <t>32 16 23 Sidewalks</t>
  </si>
  <si>
    <t>32 16 33 Driveways</t>
  </si>
  <si>
    <t>32 17 00 Paving Specialties</t>
  </si>
  <si>
    <t>32 17 13 Parking Bumpers</t>
  </si>
  <si>
    <t>32 17 13.13 Metal Parking Bumpers</t>
  </si>
  <si>
    <t>32 17 13.16 Plastic Parking Bumpers</t>
  </si>
  <si>
    <t>32 17 13.19 Precast Concrete Parking Bumpers</t>
  </si>
  <si>
    <t>32 17 13.23 Rubber Parking Bumpers</t>
  </si>
  <si>
    <t>32 17 13.26 Wood Parking Bumpers</t>
  </si>
  <si>
    <t>32 17 16 Manufactured Traffic-Calming Devices</t>
  </si>
  <si>
    <t>32 17 23 Pavement Markings</t>
  </si>
  <si>
    <t>32 17 23.13 Painted Pavement Markings</t>
  </si>
  <si>
    <t>32 17 23.23 Raised Pavement Markings</t>
  </si>
  <si>
    <t>32 17 23.33 Plastic Pavement Markings</t>
  </si>
  <si>
    <t>32 17 26 Tactile Warning Surfacing</t>
  </si>
  <si>
    <t>32 17 29 Pavement Embedded Warning Lights</t>
  </si>
  <si>
    <t>32 17 43 Pavement Snow Melting Systems</t>
  </si>
  <si>
    <t>32 18 00 Athletic and Recreational Surfacing</t>
  </si>
  <si>
    <t>32 18 13 Synthetic Grass Surfacing</t>
  </si>
  <si>
    <t>32 18 16 Synthetic Resilient Surfacing</t>
  </si>
  <si>
    <t>32 18 16.13 Playground Protective Surfacing</t>
  </si>
  <si>
    <t>32 18 23 Athletic Surfacing</t>
  </si>
  <si>
    <t>32 18 23.13 Baseball Field Surfacing</t>
  </si>
  <si>
    <t>32 18 23.16 Natural Baseball Field Surfacing</t>
  </si>
  <si>
    <t>32 18 23.19 Synthetic Baseball Field Surfacing</t>
  </si>
  <si>
    <t>32 18 23.23 Field Sport Surfacing</t>
  </si>
  <si>
    <t>32 18 23.26 Natural Field Sport Surfacing</t>
  </si>
  <si>
    <t>32 18 23.29 Synthetic Field Sport Surfacing</t>
  </si>
  <si>
    <t>32 18 23.33 Running Track Surfacing</t>
  </si>
  <si>
    <t>32 18 23.36 Natural Running Track Surfacing</t>
  </si>
  <si>
    <t>32 18 23.39 Synthetic Running Track Surfacing</t>
  </si>
  <si>
    <t>32 18 23.43 Recreational Court Surfacing</t>
  </si>
  <si>
    <t>32 18 23.53 Tennis Court Surfacing</t>
  </si>
  <si>
    <t>32 18 23.56 Natural Tennis Court Surfacing</t>
  </si>
  <si>
    <t>32 18 23.59 Synthetic Tennis Court Surfacing</t>
  </si>
  <si>
    <t>32 18 23.63 Equestrian Surfacing</t>
  </si>
  <si>
    <t>32 30 00 Site Improvements</t>
  </si>
  <si>
    <t>32 31 00 Fences and Gates</t>
  </si>
  <si>
    <t>32 31 11 Gate Operators</t>
  </si>
  <si>
    <t>32 31 13 Chain Link Fences and Gates</t>
  </si>
  <si>
    <t>32 31 13.23 Recreational Court Fences and Gates</t>
  </si>
  <si>
    <t>32 31 13.26 Tennis Court Fences and Gates</t>
  </si>
  <si>
    <t>32 31 13.29 Tennis Court Wind Breaker</t>
  </si>
  <si>
    <t>32 31 13.33 Chain Link Backstops</t>
  </si>
  <si>
    <t>32 31 13.53 High-Security Chain Link Fences and Gates</t>
  </si>
  <si>
    <t>32 31 16 Welded Wire Fences and Gates</t>
  </si>
  <si>
    <t>32 31 17 Expanded Metal Fences and Gates</t>
  </si>
  <si>
    <t>32 31 19 Decorative Metal Fences and Gates</t>
  </si>
  <si>
    <t>32 31 19.53 Decorative Metal Security Fences and Gates</t>
  </si>
  <si>
    <t>32 31 23 Plastic Fences and Gates</t>
  </si>
  <si>
    <t>32 31 26 Wire Fences and Gates</t>
  </si>
  <si>
    <t>32 31 26.11 Wire Fences with Wood Posts</t>
  </si>
  <si>
    <t>32 31 26.13 Wire Fences with Steel Posts</t>
  </si>
  <si>
    <t>32 31 29 Wood Fences and Gates</t>
  </si>
  <si>
    <t>32 31 32 Composite Fences and Gates</t>
  </si>
  <si>
    <t>32 31 53 Cattle Guards</t>
  </si>
  <si>
    <t>32 31 56 Wild Life Deterrent Fence</t>
  </si>
  <si>
    <t>32 32 00 Retaining Walls</t>
  </si>
  <si>
    <t>32 32 13 Cast-in-Place Concrete Retaining Walls</t>
  </si>
  <si>
    <t>32 32 16 Precast Concrete Retaining Walls</t>
  </si>
  <si>
    <t>32 32 19 Unit Masonry Retaining Walls</t>
  </si>
  <si>
    <t>32 32 23 Segmental Retaining Walls</t>
  </si>
  <si>
    <t>32 32 23.13 Segmental Concrete Unit Masonry Retaining Walls</t>
  </si>
  <si>
    <t>32 32 23.16 Manufactured Modular Walls</t>
  </si>
  <si>
    <t>32 32 26 Metal Crib Retaining Walls</t>
  </si>
  <si>
    <t>32 32 29 Timber Retaining Walls</t>
  </si>
  <si>
    <t>32 32 34 Reinforced Soil Retaining Walls</t>
  </si>
  <si>
    <t>32 32 36 Gabion Retaining Walls</t>
  </si>
  <si>
    <t>32 32 43 Soldier-Beam Retaining Walls</t>
  </si>
  <si>
    <t>32 32 53 Stone Retaining Walls</t>
  </si>
  <si>
    <t>32 33 00 Site Furnishings</t>
  </si>
  <si>
    <t>32 33 13 Site Bicycle Racks</t>
  </si>
  <si>
    <t>32 33 14 Site Bicycle Lockers</t>
  </si>
  <si>
    <t>32 33 15 Site Bicycle Shelters</t>
  </si>
  <si>
    <t>32 33 23 Trash Enclosure</t>
  </si>
  <si>
    <t>Included in Fencing</t>
  </si>
  <si>
    <t>32 33 33 Site Manufactured Planters</t>
  </si>
  <si>
    <t>32 33 43 Site Seating and Tables</t>
  </si>
  <si>
    <t>32 33 43.13 Site Seating</t>
  </si>
  <si>
    <t>32 33 43.53 Site Tables</t>
  </si>
  <si>
    <t>32 34 00 Fabricated Bridges</t>
  </si>
  <si>
    <t>32 34 13 Fabricated Pedestrian Bridges</t>
  </si>
  <si>
    <t>32 34 23 Fabricated Roadway Bridges</t>
  </si>
  <si>
    <t>32 34 33 Fabricated Railway Bridges</t>
  </si>
  <si>
    <t>32 35 00 Screening Devices</t>
  </si>
  <si>
    <t>32 35 13 Screens and Louvers</t>
  </si>
  <si>
    <t>32 35 16 Sound Barriers</t>
  </si>
  <si>
    <t>32 35 23 Fire Barriers</t>
  </si>
  <si>
    <t>32 35 26 Blast Barriers</t>
  </si>
  <si>
    <t>32 39 00 Manufactured Site Specialties</t>
  </si>
  <si>
    <t>32 39 13 Manufactured Metal Bollards</t>
  </si>
  <si>
    <t>32 39 13.11 Manufactured Metal Security Bollards</t>
  </si>
  <si>
    <t>32 39 16 Manufactured Fire Pits</t>
  </si>
  <si>
    <t>32 39 33 Artificial Rock Fabrications</t>
  </si>
  <si>
    <t>32 70 00 Wetlands</t>
  </si>
  <si>
    <t>32 71 00 Constructed Wetlands</t>
  </si>
  <si>
    <t>32 72 00 Wetlands Restoration</t>
  </si>
  <si>
    <t>32 80 00 Irrigation</t>
  </si>
  <si>
    <t>32 81 00 Irrigation Components</t>
  </si>
  <si>
    <t>32 81 13 Irrigation Intake Screens</t>
  </si>
  <si>
    <t>32 82 00 Irrigation Pumps</t>
  </si>
  <si>
    <t>32 84 00 Planting Irrigation</t>
  </si>
  <si>
    <t>32 84 13 Drip Irrigation</t>
  </si>
  <si>
    <t>32 84 23 Underground Sprinklers</t>
  </si>
  <si>
    <t>32 86 00 Agricultural Irrigation</t>
  </si>
  <si>
    <t>32 90 00 Planting (Landscaping)</t>
  </si>
  <si>
    <t>32 91 00 Planting Preparation</t>
  </si>
  <si>
    <t>32 91 13 Soil Preparation</t>
  </si>
  <si>
    <t>32 91 13.13 Hydro-Punching</t>
  </si>
  <si>
    <t>32 91 13.16 Mulching</t>
  </si>
  <si>
    <t>32 91 13.19 Planting Soil Mixing</t>
  </si>
  <si>
    <t>32 91 13.23 Structural Soil Mixing</t>
  </si>
  <si>
    <t>32 91 13.26 Planting Beds</t>
  </si>
  <si>
    <t>32 91 16 Planting Soil Stabilization</t>
  </si>
  <si>
    <t>32 91 16.13 Blanket Planting Soil Stabilization</t>
  </si>
  <si>
    <t>32 91 16.16 Mat Planting Soil Stabilization</t>
  </si>
  <si>
    <t>32 91 16.19 Netting Planting Soil Stabilization</t>
  </si>
  <si>
    <t>32 91 19 Landscape Grading</t>
  </si>
  <si>
    <t>32 91 19.13 Topsoil Placement and Grading</t>
  </si>
  <si>
    <t>32 92 00 Turf and Grasses</t>
  </si>
  <si>
    <t>32 92 13 Hydro-Mulching</t>
  </si>
  <si>
    <t>32 92 16 Plugging</t>
  </si>
  <si>
    <t>32 92 19 Seeding</t>
  </si>
  <si>
    <t>32 92 19.13 Mechanical Seeding</t>
  </si>
  <si>
    <t>32 92 19.16 Hydraulic Seeding</t>
  </si>
  <si>
    <t>32 92 23 Sodding</t>
  </si>
  <si>
    <t>32 92 26 Sprigging</t>
  </si>
  <si>
    <t>32 92 26.13 Stolonizing</t>
  </si>
  <si>
    <t>32 93 00 Plants</t>
  </si>
  <si>
    <t>32 93 13 Ground Covers</t>
  </si>
  <si>
    <t>32 93 23 Plants and Bulbs</t>
  </si>
  <si>
    <t>32 93 33 Shrubs</t>
  </si>
  <si>
    <t>32 93 43 Trees</t>
  </si>
  <si>
    <t>32 93 93 Exterior Artificial Plants</t>
  </si>
  <si>
    <t>32 94 00 Planting Accessories</t>
  </si>
  <si>
    <t>32 94 13 Landscape Edging</t>
  </si>
  <si>
    <t>32 94 16 Landscape Timbers</t>
  </si>
  <si>
    <t>32 94 19 Landscape Surfacing</t>
  </si>
  <si>
    <t>32 94 33 Planters</t>
  </si>
  <si>
    <t>32 94 43 Tree Grates</t>
  </si>
  <si>
    <t>32 94 46 Tree Grids</t>
  </si>
  <si>
    <t>32 95 00 Exterior Planting Support Structures</t>
  </si>
  <si>
    <t>32 96 00 Transplanting</t>
  </si>
  <si>
    <t>32 96 13 Ground Cover Transplanting</t>
  </si>
  <si>
    <t>32 96 23 Plant and Bulb Transplanting</t>
  </si>
  <si>
    <t>32 96 33 Shrub Transplanting</t>
  </si>
  <si>
    <t>32 96 43 Tree Transplanting</t>
  </si>
  <si>
    <t>SEE MISC METALS DIV 5</t>
  </si>
  <si>
    <t>Plant Material: $23,000</t>
  </si>
  <si>
    <t>Mulch &amp; Planting backfill: $6,250</t>
  </si>
  <si>
    <t>Storm Pave 4x8</t>
  </si>
  <si>
    <t>Sod: $690</t>
  </si>
  <si>
    <t>Field &amp; Border</t>
  </si>
  <si>
    <t>Irrigation: $14,000</t>
  </si>
  <si>
    <t>Hardscapes: $2,313</t>
  </si>
  <si>
    <t>Contractor Maintenance: $1,213</t>
  </si>
  <si>
    <t>TOTAL: $47,466</t>
  </si>
  <si>
    <t>33 00 00 Utilities</t>
  </si>
  <si>
    <t>33 01 10.51 Water Utility Intake Cleaning and Maintenance</t>
  </si>
  <si>
    <t>33 01 10.53 Flushing of Water Utility Piping</t>
  </si>
  <si>
    <t>33 01 10.54 Cleaning of Water Utility Piping</t>
  </si>
  <si>
    <t>33 01 10.56 Cleaning of Water Utility Storage Tanks</t>
  </si>
  <si>
    <t>33 01 10.58 Disinfection of Water Utility Piping Systems</t>
  </si>
  <si>
    <t>33 01 10.91 Rehabilitation of Water Supply Wells</t>
  </si>
  <si>
    <t>33 01 12 Inspection and Testing of Water Utilities</t>
  </si>
  <si>
    <t>33 01 30.11 Television Inspection of Sewers</t>
  </si>
  <si>
    <t>33 01 30.13 Dye Testing of Sewers</t>
  </si>
  <si>
    <t>33 01 30.16 Smoke Testing</t>
  </si>
  <si>
    <t>33 01 30.81 Manhole Rehabilitation</t>
  </si>
  <si>
    <t>33 01 30.86 Manhole Rim Adjustment</t>
  </si>
  <si>
    <t>33 01 34.33 Maintenance of Onsite Sand Filters</t>
  </si>
  <si>
    <t>33 01 70.51 Electrical Utility Visual Inspection</t>
  </si>
  <si>
    <t>33 01 80.51 Communication Utility Visual Inspection</t>
  </si>
  <si>
    <t>33 05 04 Selective Demolition for Utilities</t>
  </si>
  <si>
    <t>33 05 05 Buried Piping Installation</t>
  </si>
  <si>
    <t>33 05 05.31 Hydrostatic Testing</t>
  </si>
  <si>
    <t>33 05 05.36 Vacuum Testing</t>
  </si>
  <si>
    <t>33 05 05.41 Air Testing</t>
  </si>
  <si>
    <t>33 05 07.13 Utility Directional Drilling</t>
  </si>
  <si>
    <t>33 05 07.33 Tunnelling</t>
  </si>
  <si>
    <t>33 05 07.53 Cable Trenching and Plowing</t>
  </si>
  <si>
    <t>33 05 09 Piping Specials for Utilities</t>
  </si>
  <si>
    <t>33 05 09.33 Thrust Restraint for Utility Piping</t>
  </si>
  <si>
    <t>33 05 09.43 Tapping Sleeves and Saddles for Utility Piping</t>
  </si>
  <si>
    <t>33 05 16 Cast-Iron Utility Pipe</t>
  </si>
  <si>
    <t>33 05 17 Copper Utility Pipe and Tubing</t>
  </si>
  <si>
    <t>33 05 19 Ductile-Iron Utility Pipe</t>
  </si>
  <si>
    <t>33 05 24 Steel Utility Pipe</t>
  </si>
  <si>
    <t>33 05 27 Corrugated Metal Utility Pipe</t>
  </si>
  <si>
    <t>33 05 27.13 Corrugated Metal Culvert Pipe</t>
  </si>
  <si>
    <t>33 05 27.23 Corrugated Metal Slotted Pipe</t>
  </si>
  <si>
    <t>33 05 27.33 Corrugated Metal Culvert Arch Pipe</t>
  </si>
  <si>
    <t>33 05 31.11 Polyvinyl Chloride Gravity Sewer Pipe</t>
  </si>
  <si>
    <t>33 05 31.13 Polyvinyl Chloride Pressure Pipe</t>
  </si>
  <si>
    <t>33 05 31.27 Polyvinyl Chloride Perforated Drainage Pipe</t>
  </si>
  <si>
    <t>33 05 31.29 Polyvinyl Chloride Electrical Duct</t>
  </si>
  <si>
    <t>33 05 31.33 ABS Utility Pipe</t>
  </si>
  <si>
    <t>33 05 33 Polyethylene Utility Pipe</t>
  </si>
  <si>
    <t>33 05 33.13 Corrugated-Wall, Smooth Interior HDPE Gravity Pipe</t>
  </si>
  <si>
    <t>33 05 33.33 Corrugated, Perforated HDPE Drainage Pipe</t>
  </si>
  <si>
    <t>33 05 33.36 Corrugated, Non-Perforated HDPE Drainage Pipe</t>
  </si>
  <si>
    <t>33 05 33.53 HDPE Gas Utility Pipe</t>
  </si>
  <si>
    <t>33 05 33.56 Medium-Density Polyethylene Gas Utility Pipe</t>
  </si>
  <si>
    <t>33 05 33.63 HDPE Communication Duct</t>
  </si>
  <si>
    <t>33 05 36 Fiberglass-Reinforced Plastic Utility Pipe</t>
  </si>
  <si>
    <t>33 05 39 Concrete Pipe</t>
  </si>
  <si>
    <t>33 05 39.33 Non-Reinforced Concrete Sewer and Culvert Pipe</t>
  </si>
  <si>
    <t>33 05 39.36 Non-Reinforced Concrete Irrigation and Drainage Pipe</t>
  </si>
  <si>
    <t>33 05 39.41 Reinforced Concrete Pipe for Sewers and Culverts</t>
  </si>
  <si>
    <t>33 05 39.43 Perforated Concrete Utility Pipe</t>
  </si>
  <si>
    <t>33 05 39.49 Reinforced Concrete Box Sections for Sewers and Culverts</t>
  </si>
  <si>
    <t>33 05 39.63 Concrete Pipe Closures</t>
  </si>
  <si>
    <t>33 05 39.66 Concrete Pipe Thrust Restraints</t>
  </si>
  <si>
    <t>33 05 39.69 Concrete Pipe Wall Fittings</t>
  </si>
  <si>
    <t>33 05 41 Vitrified Clay Utility Pipe</t>
  </si>
  <si>
    <t>33 05 43 Ceramic Drainage Tile</t>
  </si>
  <si>
    <t>33 05 61 Concrete Manholes</t>
  </si>
  <si>
    <t>33 05 63 Concrete Vaults and Chambers</t>
  </si>
  <si>
    <t>33 05 66 Concrete Distribution Chambers</t>
  </si>
  <si>
    <t>33 05 69 Concrete Trenchways</t>
  </si>
  <si>
    <t>33 05 71 Cleanouts</t>
  </si>
  <si>
    <t>33 05 73 Polyethylene Manholes</t>
  </si>
  <si>
    <t>33 05 76 Fiberglass Manholes</t>
  </si>
  <si>
    <t>33 05 77 Fiberglass Metering Manholes</t>
  </si>
  <si>
    <t>33 05 81 Metallic Castings for Utility Structures</t>
  </si>
  <si>
    <t>33 05 83 Non-Metallic Accessories for Utility Structures</t>
  </si>
  <si>
    <t>33 05 97 Identification and Signage for Utilities</t>
  </si>
  <si>
    <t>33 05 97.13 Signage for Utilities</t>
  </si>
  <si>
    <t>33 05 97.16 Markers for Utility Identification</t>
  </si>
  <si>
    <t>33 05 97.23 Underground Utility Warning Tape</t>
  </si>
  <si>
    <t>33 08 00 Commissioning of Utilities</t>
  </si>
  <si>
    <t>33 08 10 Commissioning of Water Utilities</t>
  </si>
  <si>
    <t>33 08 30 Commissioning of Sanitary Sewerage Utilities</t>
  </si>
  <si>
    <t>33 08 40 Commissioning of Stormwater Utilities</t>
  </si>
  <si>
    <t>33 08 70 Commissioning of Electrical Utilities</t>
  </si>
  <si>
    <t>33 08 80 Commissioning of Communications Utilities</t>
  </si>
  <si>
    <t>33 09 00 Instrumentation and Control for Utilities</t>
  </si>
  <si>
    <t>33 09 01 Utility Meter Registers</t>
  </si>
  <si>
    <t>33 09 01.13 Mechanical Registers</t>
  </si>
  <si>
    <t>33 10 00 Water Utilities</t>
  </si>
  <si>
    <t>33 11 00 Groundwater Sources</t>
  </si>
  <si>
    <t>33 14 13 Public Water Utility Distribution Piping</t>
  </si>
  <si>
    <t>33 14 16 Site Water Utility Distribution Piping</t>
  </si>
  <si>
    <t>33 14 17 Site Water Utility Service Laterals</t>
  </si>
  <si>
    <t>33 14 19 Valves and Hydrants for Water Utility Service</t>
  </si>
  <si>
    <t>33 14 23 Enclosures for Water Utility Piping and Valves</t>
  </si>
  <si>
    <t>33 14 23.23 Fiberglass Artificial Rock Enclosures for Water Utility Piping and Valves</t>
  </si>
  <si>
    <t>33 14 23.26 Plastic Artificial Rock Enclosures for Water Utility Piping and Valves</t>
  </si>
  <si>
    <t>33 14 23.33 Enclosures for Water Utility Air Valves</t>
  </si>
  <si>
    <t>33 14 43 Packaged Pumping Systems for Water Utility Service</t>
  </si>
  <si>
    <t>33 16 00 Water Utility Storage Tanks</t>
  </si>
  <si>
    <t>33 16 11 Elevated Composite Water Storage Tanks</t>
  </si>
  <si>
    <t>33 16 23 Ground-Level Steel Water Storage Tanks</t>
  </si>
  <si>
    <t>33 16 36 Ground-Level Reinforced Concrete Water Storage Tanks</t>
  </si>
  <si>
    <t>33 16 53 Ground-Level Metal Water Storage Cisterns</t>
  </si>
  <si>
    <t>33 16 56 Ground-Level Plastic Water Storage Cisterns</t>
  </si>
  <si>
    <t>33 16 61 Underground Concrete Water Storage Cisterns</t>
  </si>
  <si>
    <t>33 16 63 Underground Non-Metallic Water Storage Cisterns</t>
  </si>
  <si>
    <t>33 16 66 Underground Plastic Modular Water Storage Cisterns</t>
  </si>
  <si>
    <t>33 19 00 Water Utility Metering Equipment</t>
  </si>
  <si>
    <t>33 30 00 Sanitary Sewerage</t>
  </si>
  <si>
    <t>33 31 00 Sanitary Sewerage Piping</t>
  </si>
  <si>
    <t>33 31 11 Public Sanitary Sewerage Gravity Piping</t>
  </si>
  <si>
    <t>33 31 13 Site Sanitary Sewerage Gravity Piping</t>
  </si>
  <si>
    <t>33 31 16 Site Sanitary Sewerage Gravity Service Laterals</t>
  </si>
  <si>
    <t>33 31 19 Small-Diameter Sanitary Sewerage Gravity Piping</t>
  </si>
  <si>
    <t>33 31 23 Sanitary Sewerage Force Main Piping</t>
  </si>
  <si>
    <t>33 31 26 Sanitary Pressure Sewer Piping</t>
  </si>
  <si>
    <t>33 31 29 STEP System Piping</t>
  </si>
  <si>
    <t>33 32 00 Sanitary Sewerage Equipment</t>
  </si>
  <si>
    <t>33 32 11 Field-Erected Wastewater Pumping Stations</t>
  </si>
  <si>
    <t>33 32 13 Packaged Wastewater Pumping Stations</t>
  </si>
  <si>
    <t>33 32 16 Packaged Wastewater Grinder Pump Assemblies</t>
  </si>
  <si>
    <t>33 32 26 Pneumatic Sewage Ejectors</t>
  </si>
  <si>
    <t>33 32 33 Wastewater Collection Vacuum Stations</t>
  </si>
  <si>
    <t>33 32 36 Pneumatic Wastewater Vacuum Valve Sumps</t>
  </si>
  <si>
    <t>33 34 00 Onsite Wastewater Disposal</t>
  </si>
  <si>
    <t>33 34 13 Septic Tanks</t>
  </si>
  <si>
    <t>33 34 23 Onsite Aerobic Equipment</t>
  </si>
  <si>
    <t>33 34 33 Onsite Intermittent Wastewater Filtration Systems</t>
  </si>
  <si>
    <t>33 34 36 Onsite Recirculating Wastewater Filtration Systems</t>
  </si>
  <si>
    <t>33 34 51 Drainage Field System</t>
  </si>
  <si>
    <t>33 34 53 Distribution Chambers</t>
  </si>
  <si>
    <t>33 34 53.13 Drainage Field Concrete Distribution Chambers</t>
  </si>
  <si>
    <t>33 34 53.23 Drainage Field Fiberglass Distribution Chambers</t>
  </si>
  <si>
    <t>33 34 53.33 Drainage Field Polyethylene Distribution Chambers</t>
  </si>
  <si>
    <t>33 34 56 Drainage Field Dosing Chambers</t>
  </si>
  <si>
    <t>33 34 57 Drainage Field Infiltration Chambers</t>
  </si>
  <si>
    <t>33 36 00 Wastewater Utility Storage Tanks</t>
  </si>
  <si>
    <t>33 36 23 Ground-Level Steel Wastewater Storage Tanks</t>
  </si>
  <si>
    <t>33 36 31 Ground-Level AWWA D110 Type I Prestressed Concrete Wastewater Storage Tanks</t>
  </si>
  <si>
    <t>33 36 32 Ground-Level AWWA D110 Type II Prestressed Concrete Wastewater Storage Tanks</t>
  </si>
  <si>
    <t>33 36 33 Ground-Level AWWA D110 Type III Prestressed Concrete Wastewater Storage Tanks</t>
  </si>
  <si>
    <t>33 36 36 Ground-Level Reinforced Concrete Wastewater Storage Tanks</t>
  </si>
  <si>
    <t>33 36 43 Underground Reinforced Concrete Wastewater Storage Tanks</t>
  </si>
  <si>
    <t>33 36 53 Wastewater Storage Tunnel Systems</t>
  </si>
  <si>
    <t>33 37 00 Overflow Control</t>
  </si>
  <si>
    <t>33 37 23 Flow Regulators</t>
  </si>
  <si>
    <t>33 37 33 Swirl Concentrators</t>
  </si>
  <si>
    <t>33 37 46 End-of-Pipe In-water Storage Systems</t>
  </si>
  <si>
    <t>33 40 00 Stormwater Utilities</t>
  </si>
  <si>
    <t>33 41 00 Subdrainage</t>
  </si>
  <si>
    <t>33 41 13 Foundation Drainage</t>
  </si>
  <si>
    <t>33 41 13.13 Foundation Drainage Piping</t>
  </si>
  <si>
    <t>33 41 16 Subdrainage Piping</t>
  </si>
  <si>
    <t>33 41 16.19 Pipe Underdrains</t>
  </si>
  <si>
    <t>33 41 19 Underslab Drainage</t>
  </si>
  <si>
    <t>33 41 19.13 Underslab Drainage Piping</t>
  </si>
  <si>
    <t>33 41 23.16 Gravel Drainage Layers</t>
  </si>
  <si>
    <t>33 41 33 Retaining Wall Drainage</t>
  </si>
  <si>
    <t>33 41 43 Synthetic-Media French Drains</t>
  </si>
  <si>
    <t>33 42 00 Stormwater Conveyance</t>
  </si>
  <si>
    <t>33 42 11 Stormwater Gravity Piping</t>
  </si>
  <si>
    <t>33 42 13 Stormwater Culverts</t>
  </si>
  <si>
    <t>33 42 16 Stormwater Force Main Piping</t>
  </si>
  <si>
    <t>33 42 26.16 Corrugated Metal End Sections for Stormwater Piping</t>
  </si>
  <si>
    <t>33 42 26.23 Concrete End Sections for Stormwater Piping</t>
  </si>
  <si>
    <t>33 42 31 Stormwater Area Drains and Inlets</t>
  </si>
  <si>
    <t>33 42 33 Stormwater Curbside Drains and Inlets</t>
  </si>
  <si>
    <t>33 42 36 Stormwater Trench Drains</t>
  </si>
  <si>
    <t>33 42 41 Gratings and Frames for Stormwater Drainage Inlets</t>
  </si>
  <si>
    <t>33 42 41.11 Aluminum Gratings and Frames for Stormwater Drainage Inlets</t>
  </si>
  <si>
    <t>33 42 41.21 Brass Gratings and Frames for Stormwater Drainage Inlets</t>
  </si>
  <si>
    <t>33 42 41.31 Cast-Iron Gratings and Frames for Stormwater Drainage Inlets</t>
  </si>
  <si>
    <t>33 42 41.41 Chrome Gratings and Frames for Stormwater Drainage Inlets</t>
  </si>
  <si>
    <t>33 42 41.51 Steel Gratings and Frames for Stormwater Drainage Inlets</t>
  </si>
  <si>
    <t>33 42 41.61 Fiberglass Gratings and Frames for Stormwater Drainage Inlets</t>
  </si>
  <si>
    <t>33 44 00 Stormwater Utility Equipment</t>
  </si>
  <si>
    <t>33 44 11 Field-Erected Stormwater Pumping Stations</t>
  </si>
  <si>
    <t>33 44 13 Packaged Stormwater Pumping Stations</t>
  </si>
  <si>
    <t>33 44 21 Stormwater Downspout Filters</t>
  </si>
  <si>
    <t>33 44 23 Inline Stormwater Filters</t>
  </si>
  <si>
    <t>33 44 26 Stormwater Catch Basin Insert Filters</t>
  </si>
  <si>
    <t>33 44 27 Stormwater Trench Drain Insert Filters</t>
  </si>
  <si>
    <t>33 44 31 Stormwater Membrane Filtration</t>
  </si>
  <si>
    <t>33 44 33 Stormwater Trash and Debris Guards</t>
  </si>
  <si>
    <t>33 44 36 Oil and Stormwater Separators</t>
  </si>
  <si>
    <t>33 44 43 Vortex-Type Hydrodynamic Separators</t>
  </si>
  <si>
    <t>33 44 53 Stormwater Area Drainage Pop-up Relief Valves</t>
  </si>
  <si>
    <t>33 46 00 Stormwater Management</t>
  </si>
  <si>
    <t>33 46 11 Stormwater Ponds</t>
  </si>
  <si>
    <t>33 46 11.13 Stormwater Detention Ponds</t>
  </si>
  <si>
    <t>33 46 11.23 Stormwater Retention Ponds</t>
  </si>
  <si>
    <t>33 46 16.13 Stormwater Pond Concrete Outlet Structures</t>
  </si>
  <si>
    <t>33 46 16.23 Stormwater Pond Fiberglass Outlet Structures</t>
  </si>
  <si>
    <t>33 46 23 Modular Buried Stormwater Storage Units</t>
  </si>
  <si>
    <t>33 46 39 Rain Barrels</t>
  </si>
  <si>
    <t>33 46 53 Stormwater Leaching Pits</t>
  </si>
  <si>
    <t>33 46 63 Swale Protection Prefilters</t>
  </si>
  <si>
    <t>33 50 00 Hydrocarbon Utilities</t>
  </si>
  <si>
    <t>33 51 39 Monitoring Wells</t>
  </si>
  <si>
    <t>33 52 16.13 Steel Natural Gas Piping</t>
  </si>
  <si>
    <t>33 52 16.23 Medium Density Polyethylene Piping for Natural Gas</t>
  </si>
  <si>
    <t>33 52 16.26 High Density Polyethylene Piping for Natural Gas</t>
  </si>
  <si>
    <t>33 56 43 Aviation Fuel Storage Tanks</t>
  </si>
  <si>
    <t>33 63 00 Steam Energy Distribution</t>
  </si>
  <si>
    <t>33 63 13 Underground Steam and Condensate Distribution Piping</t>
  </si>
  <si>
    <t>33 63 13.13 Shallow-Trench Steam Distribution Piping</t>
  </si>
  <si>
    <t>33 70 00 Electrical Utilities</t>
  </si>
  <si>
    <t>33 71 00 Electrical Utility Transmission and Distribution</t>
  </si>
  <si>
    <t>33 71 16 Electrical Poles</t>
  </si>
  <si>
    <t>33 71 19 Electrical Underground Ducts, Ductbanks,And Manholes</t>
  </si>
  <si>
    <t>33 71 19.13 Electrical Manholes and Handholes</t>
  </si>
  <si>
    <t>33 71 19.23 Trenched Electrical Underground Duct and Ductbanks</t>
  </si>
  <si>
    <t>33 71 19.33 Trenchless Electrical Underground Duct and Ductbanks</t>
  </si>
  <si>
    <t>33 71 26 Transmission and Distribution Equipment</t>
  </si>
  <si>
    <t>33 71 26.23 Current Transformers</t>
  </si>
  <si>
    <t>33 71 26.26 Potential Transformers</t>
  </si>
  <si>
    <t>33 71 73 Electrical Utility Services</t>
  </si>
  <si>
    <t>33 72 33.13 Relays</t>
  </si>
  <si>
    <t>33 73 00 Utility Transformers</t>
  </si>
  <si>
    <t>33 79 00 Site Grounding</t>
  </si>
  <si>
    <t>33 79 13 Site Improvement Grounding</t>
  </si>
  <si>
    <t>33 79 19 Utilities Grounding</t>
  </si>
  <si>
    <t>33 79 19.13 Electrical Utilities Grounding</t>
  </si>
  <si>
    <t>33 79 19.16 Communications Utilities Grounding</t>
  </si>
  <si>
    <t>33 79 93.19 Lightning Strike Warning Devices</t>
  </si>
  <si>
    <t>33 80 00 Communications Utilities</t>
  </si>
  <si>
    <t>33 81 00 Communications Structures</t>
  </si>
  <si>
    <t>33 81 29 Communications Vaults, Pedestals, and Enclosures</t>
  </si>
  <si>
    <t>33 81 63 Cell Site Shelter Equipment</t>
  </si>
  <si>
    <t>33 81 63.16 DC Rectifiers</t>
  </si>
  <si>
    <t>33 82 23 Optical Fiber Communications Transmission and Distribution Cabling</t>
  </si>
  <si>
    <t>33 82 23.13 Optical Fiber Splicing and Terminations</t>
  </si>
  <si>
    <t>33 82 33 Coaxial Communications Transmission and Distribution Cabling</t>
  </si>
  <si>
    <t>33 82 33.13 Coaxial Splicing and Terminations</t>
  </si>
  <si>
    <t>33 82 43 Grounding and Bonding for Communications Transmission and Distribution</t>
  </si>
  <si>
    <t>33 83 23 Radio Antennas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</si>
</sst>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6" formatCode="&quot;$&quot;#,##0_);[Red]\(&quot;$&quot;#,##0\)"/>
    <numFmt numFmtId="8" formatCode="&quot;$&quot;#,##0.00_);[Red]\(&quot;$&quot;#,##0.00\)"/>
    <numFmt numFmtId="44" formatCode="_(&quot;$&quot;* #,##0.00_);_(&quot;$&quot;* \(#,##0.00\);_(&quot;$&quot;* &quot;-&quot;??_);_(@_)"/>
    <numFmt numFmtId="164" formatCode="&quot;$&quot;#,##0"/>
    <numFmt numFmtId="165" formatCode="_(* #,##0_);_(* \(#,##0\);_(* &quot;-&quot;??_);_(@_)"/>
    <numFmt numFmtId="166" formatCode="&quot;$&quot;#,##0.00"/>
    <numFmt numFmtId="167" formatCode="0.0"/>
    <numFmt numFmtId="168" formatCode="_([$$-409]* #,##0.00_);_([$$-409]* \(#,##0.00\);_([$$-409]* &quot;-&quot;??_);_(@_)"/>
    <numFmt numFmtId="169" formatCode="_(&quot;$&quot;* #,##0.0_);_(&quot;$&quot;* \(#,##0.0\);_(&quot;$&quot;* &quot;-&quot;??_);_(@_)"/>
  </numFmts>
  <fonts count="70">
    <font>
      <sz val="11"/>
      <color theme="1"/>
      <name val="Aptos Narrow"/>
      <family val="2"/>
      <scheme val="minor"/>
    </font>
    <font>
      <sz val="11"/>
      <color theme="1"/>
      <name val="Aptos Narrow"/>
      <scheme val="minor"/>
    </font>
    <font>
      <sz val="12"/>
      <name val="Arial"/>
      <family val="2"/>
    </font>
    <font>
      <sz val="12"/>
      <color rgb="FF000000"/>
      <name val="Arial"/>
      <family val="2"/>
    </font>
    <font>
      <b/>
      <sz val="12"/>
      <color theme="1"/>
      <name val="Arial"/>
      <family val="2"/>
    </font>
    <font>
      <sz val="12"/>
      <color theme="1"/>
      <name val="Arial"/>
      <family val="2"/>
    </font>
    <font>
      <sz val="10"/>
      <name val="Arial"/>
      <family val="2"/>
    </font>
    <font>
      <sz val="14"/>
      <name val="Arial"/>
      <family val="2"/>
    </font>
    <font>
      <b/>
      <sz val="10"/>
      <name val="Aptos Narrow"/>
      <family val="2"/>
      <scheme val="minor"/>
    </font>
    <font>
      <b/>
      <i/>
      <sz val="10"/>
      <name val="Calibri"/>
      <family val="2"/>
    </font>
    <font>
      <sz val="11"/>
      <name val="Aptos Narrow"/>
      <family val="2"/>
      <scheme val="minor"/>
    </font>
    <font>
      <b/>
      <sz val="12"/>
      <name val="Arial"/>
      <family val="2"/>
    </font>
    <font>
      <b/>
      <sz val="12"/>
      <color rgb="FFFFFFFF"/>
      <name val="Tahoma"/>
      <family val="2"/>
    </font>
    <font>
      <b/>
      <sz val="12"/>
      <color rgb="FFFFFFFF"/>
      <name val="Arial"/>
      <family val="2"/>
    </font>
    <font>
      <b/>
      <i/>
      <sz val="12"/>
      <name val="Arial"/>
      <family val="2"/>
    </font>
    <font>
      <sz val="12"/>
      <color rgb="FFFFFFFF"/>
      <name val="Tahoma"/>
      <family val="2"/>
    </font>
    <font>
      <sz val="12"/>
      <color rgb="FFFF0000"/>
      <name val="Arial"/>
      <family val="2"/>
    </font>
    <font>
      <b/>
      <sz val="16"/>
      <color rgb="FFFF0000"/>
      <name val="Arial"/>
      <family val="2"/>
    </font>
    <font>
      <b/>
      <sz val="11"/>
      <color theme="1"/>
      <name val="Aptos Narrow"/>
      <family val="2"/>
      <scheme val="minor"/>
    </font>
    <font>
      <b/>
      <sz val="12"/>
      <color theme="0"/>
      <name val="Arial"/>
      <family val="2"/>
    </font>
    <font>
      <b/>
      <u/>
      <sz val="11"/>
      <color theme="1"/>
      <name val="Aptos Narrow"/>
      <family val="2"/>
      <scheme val="minor"/>
    </font>
    <font>
      <sz val="11"/>
      <color theme="1"/>
      <name val="Aptos Narrow"/>
      <family val="2"/>
      <scheme val="minor"/>
    </font>
    <font>
      <sz val="12"/>
      <name val="Arial"/>
    </font>
    <font>
      <b/>
      <sz val="12"/>
      <name val="Arial"/>
    </font>
    <font>
      <sz val="11"/>
      <color rgb="FFFF0000"/>
      <name val="Aptos Narrow"/>
      <family val="2"/>
      <scheme val="minor"/>
    </font>
    <font>
      <b/>
      <sz val="20"/>
      <color theme="1"/>
      <name val="Aptos Narrow"/>
      <family val="2"/>
      <scheme val="minor"/>
    </font>
    <font>
      <i/>
      <sz val="11"/>
      <color theme="1"/>
      <name val="Aptos Narrow"/>
      <family val="2"/>
      <scheme val="minor"/>
    </font>
    <font>
      <i/>
      <sz val="11"/>
      <color rgb="FFFF0000"/>
      <name val="Aptos Narrow"/>
      <family val="2"/>
      <scheme val="minor"/>
    </font>
    <font>
      <sz val="11"/>
      <color rgb="FFFF0000"/>
      <name val="Aptos Narrow"/>
      <scheme val="minor"/>
    </font>
    <font>
      <sz val="11"/>
      <color rgb="FF000000"/>
      <name val="Aptos Narrow"/>
      <scheme val="minor"/>
    </font>
    <font>
      <sz val="8"/>
      <name val="Aptos Narrow"/>
      <family val="2"/>
      <scheme val="minor"/>
    </font>
    <font>
      <sz val="11"/>
      <color rgb="FF000000"/>
      <name val="Aptos Narrow"/>
    </font>
    <font>
      <sz val="11"/>
      <color rgb="FFFF0000"/>
      <name val="Aptos Narrow"/>
    </font>
    <font>
      <sz val="11"/>
      <color theme="1"/>
      <name val="Aptos Narrow"/>
    </font>
    <font>
      <b/>
      <sz val="11"/>
      <color rgb="FF000000"/>
      <name val="Aptos Narrow"/>
    </font>
    <font>
      <b/>
      <i/>
      <u/>
      <sz val="11"/>
      <color theme="1"/>
      <name val="Aptos Narrow"/>
      <family val="2"/>
      <scheme val="minor"/>
    </font>
    <font>
      <sz val="12"/>
      <color rgb="FF242424"/>
      <name val="Arial"/>
    </font>
    <font>
      <b/>
      <i/>
      <u/>
      <sz val="12"/>
      <color rgb="FF242424"/>
      <name val="Arial"/>
    </font>
    <font>
      <sz val="11"/>
      <color theme="1"/>
      <name val="Aptos"/>
    </font>
    <font>
      <sz val="10"/>
      <name val="Aptos"/>
    </font>
    <font>
      <sz val="12"/>
      <name val="Aptos"/>
    </font>
    <font>
      <b/>
      <sz val="11"/>
      <color theme="1"/>
      <name val="Aptos"/>
    </font>
    <font>
      <b/>
      <sz val="12"/>
      <color theme="1"/>
      <name val="Aptos"/>
    </font>
    <font>
      <b/>
      <sz val="12"/>
      <name val="Aptos"/>
    </font>
    <font>
      <b/>
      <sz val="14"/>
      <name val="Aptos"/>
    </font>
    <font>
      <sz val="14"/>
      <name val="Aptos"/>
    </font>
    <font>
      <b/>
      <sz val="14"/>
      <color theme="0"/>
      <name val="Aptos"/>
    </font>
    <font>
      <b/>
      <sz val="12"/>
      <color rgb="FFFFFFFF"/>
      <name val="Aptos"/>
    </font>
    <font>
      <b/>
      <i/>
      <sz val="12"/>
      <color rgb="FFFFFFFF"/>
      <name val="Aptos"/>
    </font>
    <font>
      <b/>
      <sz val="12"/>
      <color theme="0"/>
      <name val="Aptos"/>
    </font>
    <font>
      <b/>
      <i/>
      <sz val="10"/>
      <color rgb="FFFF0000"/>
      <name val="Aptos"/>
    </font>
    <font>
      <b/>
      <sz val="10"/>
      <color theme="1"/>
      <name val="Aptos"/>
    </font>
    <font>
      <b/>
      <sz val="10"/>
      <name val="Aptos"/>
    </font>
    <font>
      <b/>
      <i/>
      <sz val="10"/>
      <name val="Aptos"/>
    </font>
    <font>
      <b/>
      <sz val="12"/>
      <color rgb="FFFF0000"/>
      <name val="Aptos"/>
    </font>
    <font>
      <sz val="12"/>
      <color theme="1"/>
      <name val="Aptos"/>
    </font>
    <font>
      <sz val="12"/>
      <color rgb="FF000000"/>
      <name val="Aptos"/>
    </font>
    <font>
      <b/>
      <sz val="11"/>
      <name val="Aptos"/>
    </font>
    <font>
      <sz val="11"/>
      <name val="Aptos"/>
    </font>
    <font>
      <u/>
      <sz val="11"/>
      <color theme="10"/>
      <name val="Aptos Narrow"/>
      <family val="2"/>
      <scheme val="minor"/>
    </font>
    <font>
      <sz val="20"/>
      <color theme="1"/>
      <name val="Aptos Narrow"/>
      <family val="2"/>
      <scheme val="minor"/>
    </font>
    <font>
      <b/>
      <sz val="12"/>
      <color rgb="FF000000"/>
      <name val="Arial"/>
      <family val="2"/>
    </font>
    <font>
      <b/>
      <sz val="9"/>
      <color theme="1"/>
      <name val="Arial"/>
      <family val="2"/>
    </font>
    <font>
      <sz val="9"/>
      <color theme="1"/>
      <name val="Arial"/>
      <family val="2"/>
    </font>
    <font>
      <b/>
      <sz val="12"/>
      <color theme="1"/>
      <name val="Arial"/>
    </font>
    <font>
      <sz val="12"/>
      <color theme="1"/>
      <name val="Arial"/>
    </font>
    <font>
      <b/>
      <sz val="12"/>
      <color theme="0"/>
      <name val="Arial"/>
    </font>
    <font>
      <b/>
      <i/>
      <sz val="10"/>
      <name val="Calibri"/>
    </font>
    <font>
      <sz val="12"/>
      <color rgb="FF000000"/>
      <name val="Arial"/>
    </font>
    <font>
      <sz val="24"/>
      <color theme="1"/>
      <name val="Aptos Narrow"/>
      <family val="2"/>
      <scheme val="minor"/>
    </font>
  </fonts>
  <fills count="22">
    <fill>
      <patternFill patternType="none"/>
    </fill>
    <fill>
      <patternFill patternType="gray125"/>
    </fill>
    <fill>
      <patternFill patternType="solid">
        <fgColor theme="2"/>
        <bgColor indexed="64"/>
      </patternFill>
    </fill>
    <fill>
      <patternFill patternType="solid">
        <fgColor theme="3" tint="0.89999084444715716"/>
        <bgColor indexed="64"/>
      </patternFill>
    </fill>
    <fill>
      <patternFill patternType="solid">
        <fgColor theme="0" tint="-0.14999847407452621"/>
        <bgColor indexed="64"/>
      </patternFill>
    </fill>
    <fill>
      <patternFill patternType="solid">
        <fgColor rgb="FF741616"/>
        <bgColor indexed="64"/>
      </patternFill>
    </fill>
    <fill>
      <patternFill patternType="solid">
        <fgColor theme="5" tint="0.79998168889431442"/>
        <bgColor indexed="64"/>
      </patternFill>
    </fill>
    <fill>
      <patternFill patternType="solid">
        <fgColor theme="0"/>
        <bgColor indexed="64"/>
      </patternFill>
    </fill>
    <fill>
      <patternFill patternType="solid">
        <fgColor rgb="FFFFFF00"/>
        <bgColor indexed="64"/>
      </patternFill>
    </fill>
    <fill>
      <patternFill patternType="solid">
        <fgColor rgb="FF800000"/>
        <bgColor rgb="FF000000"/>
      </patternFill>
    </fill>
    <fill>
      <patternFill patternType="solid">
        <fgColor rgb="FFFFFFCC"/>
        <bgColor rgb="FF000000"/>
      </patternFill>
    </fill>
    <fill>
      <patternFill patternType="solid">
        <fgColor rgb="FF00FF00"/>
        <bgColor rgb="FF000000"/>
      </patternFill>
    </fill>
    <fill>
      <patternFill patternType="solid">
        <fgColor rgb="FF969696"/>
        <bgColor rgb="FF000000"/>
      </patternFill>
    </fill>
    <fill>
      <patternFill patternType="solid">
        <fgColor theme="6" tint="0.39997558519241921"/>
        <bgColor indexed="64"/>
      </patternFill>
    </fill>
    <fill>
      <patternFill patternType="solid">
        <fgColor rgb="FF22F230"/>
        <bgColor indexed="64"/>
      </patternFill>
    </fill>
    <fill>
      <patternFill patternType="solid">
        <fgColor theme="1"/>
        <bgColor indexed="64"/>
      </patternFill>
    </fill>
    <fill>
      <patternFill patternType="solid">
        <fgColor rgb="FFFFFFFF"/>
        <bgColor indexed="64"/>
      </patternFill>
    </fill>
    <fill>
      <patternFill patternType="solid">
        <fgColor rgb="FFFF0000"/>
        <bgColor indexed="64"/>
      </patternFill>
    </fill>
    <fill>
      <patternFill patternType="solid">
        <fgColor rgb="FFE8E8E8"/>
        <bgColor rgb="FF000000"/>
      </patternFill>
    </fill>
    <fill>
      <patternFill patternType="solid">
        <fgColor rgb="FF000000"/>
        <bgColor rgb="FF000000"/>
      </patternFill>
    </fill>
    <fill>
      <patternFill patternType="solid">
        <fgColor rgb="FF92D050"/>
        <bgColor indexed="64"/>
      </patternFill>
    </fill>
    <fill>
      <patternFill patternType="solid">
        <fgColor theme="1" tint="4.9989318521683403E-2"/>
        <bgColor indexed="64"/>
      </patternFill>
    </fill>
  </fills>
  <borders count="10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indexed="64"/>
      </left>
      <right style="thin">
        <color indexed="64"/>
      </right>
      <top/>
      <bottom/>
      <diagonal/>
    </border>
    <border>
      <left style="thin">
        <color indexed="64"/>
      </left>
      <right/>
      <top/>
      <bottom/>
      <diagonal/>
    </border>
    <border>
      <left style="thin">
        <color rgb="FF000000"/>
      </left>
      <right style="thin">
        <color rgb="FF000000"/>
      </right>
      <top style="medium">
        <color rgb="FF000000"/>
      </top>
      <bottom style="thin">
        <color rgb="FF000000"/>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style="medium">
        <color rgb="FF000000"/>
      </left>
      <right/>
      <top style="thin">
        <color rgb="FF000000"/>
      </top>
      <bottom/>
      <diagonal/>
    </border>
    <border>
      <left/>
      <right style="thin">
        <color rgb="FF000000"/>
      </right>
      <top style="thin">
        <color rgb="FF000000"/>
      </top>
      <bottom/>
      <diagonal/>
    </border>
    <border>
      <left style="thin">
        <color indexed="64"/>
      </left>
      <right style="thin">
        <color rgb="FF000000"/>
      </right>
      <top style="thin">
        <color indexed="64"/>
      </top>
      <bottom style="thin">
        <color indexed="64"/>
      </bottom>
      <diagonal/>
    </border>
    <border>
      <left style="thin">
        <color indexed="64"/>
      </left>
      <right style="thin">
        <color rgb="FF000000"/>
      </right>
      <top style="thin">
        <color indexed="64"/>
      </top>
      <bottom style="medium">
        <color indexed="64"/>
      </bottom>
      <diagonal/>
    </border>
    <border>
      <left style="thin">
        <color indexed="64"/>
      </left>
      <right style="thin">
        <color rgb="FF000000"/>
      </right>
      <top/>
      <bottom style="thin">
        <color indexed="64"/>
      </bottom>
      <diagonal/>
    </border>
    <border>
      <left style="medium">
        <color rgb="FF000000"/>
      </left>
      <right style="thin">
        <color rgb="FF000000"/>
      </right>
      <top style="medium">
        <color rgb="FF000000"/>
      </top>
      <bottom style="medium">
        <color rgb="FF000000"/>
      </bottom>
      <diagonal/>
    </border>
    <border>
      <left/>
      <right/>
      <top/>
      <bottom style="thin">
        <color rgb="FF800000"/>
      </bottom>
      <diagonal/>
    </border>
    <border>
      <left style="thin">
        <color rgb="FF800000"/>
      </left>
      <right style="thin">
        <color rgb="FFFFFFFF"/>
      </right>
      <top/>
      <bottom/>
      <diagonal/>
    </border>
    <border>
      <left/>
      <right/>
      <top/>
      <bottom style="thin">
        <color rgb="FFFFFFFF"/>
      </bottom>
      <diagonal/>
    </border>
    <border>
      <left/>
      <right style="thin">
        <color rgb="FFFFFFFF"/>
      </right>
      <top/>
      <bottom style="thin">
        <color rgb="FFFFFFFF"/>
      </bottom>
      <diagonal/>
    </border>
    <border>
      <left style="thin">
        <color rgb="FFFFFFFF"/>
      </left>
      <right style="thin">
        <color rgb="FFFFFFFF"/>
      </right>
      <top style="thin">
        <color rgb="FF800000"/>
      </top>
      <bottom style="thin">
        <color rgb="FFFFFFFF"/>
      </bottom>
      <diagonal/>
    </border>
    <border>
      <left style="thin">
        <color rgb="FF800000"/>
      </left>
      <right/>
      <top/>
      <bottom/>
      <diagonal/>
    </border>
    <border>
      <left/>
      <right style="hair">
        <color rgb="FFFFFFFF"/>
      </right>
      <top/>
      <bottom style="hair">
        <color rgb="FFFFFFFF"/>
      </bottom>
      <diagonal/>
    </border>
    <border>
      <left/>
      <right style="thin">
        <color rgb="FFFFFFFF"/>
      </right>
      <top/>
      <bottom/>
      <diagonal/>
    </border>
    <border>
      <left/>
      <right style="hair">
        <color rgb="FFFFFFFF"/>
      </right>
      <top/>
      <bottom style="thin">
        <color rgb="FF800000"/>
      </bottom>
      <diagonal/>
    </border>
    <border>
      <left style="thin">
        <color rgb="FF800000"/>
      </left>
      <right/>
      <top style="medium">
        <color indexed="64"/>
      </top>
      <bottom style="hair">
        <color indexed="64"/>
      </bottom>
      <diagonal/>
    </border>
    <border>
      <left/>
      <right/>
      <top style="thin">
        <color rgb="FF800000"/>
      </top>
      <bottom style="hair">
        <color rgb="FF800000"/>
      </bottom>
      <diagonal/>
    </border>
    <border>
      <left/>
      <right style="thin">
        <color rgb="FF800000"/>
      </right>
      <top style="thin">
        <color rgb="FF800000"/>
      </top>
      <bottom style="hair">
        <color rgb="FF800000"/>
      </bottom>
      <diagonal/>
    </border>
    <border>
      <left/>
      <right style="hair">
        <color rgb="FF800000"/>
      </right>
      <top/>
      <bottom style="hair">
        <color rgb="FF800000"/>
      </bottom>
      <diagonal/>
    </border>
    <border>
      <left style="thin">
        <color rgb="FF800000"/>
      </left>
      <right/>
      <top/>
      <bottom style="hair">
        <color indexed="64"/>
      </bottom>
      <diagonal/>
    </border>
    <border>
      <left/>
      <right/>
      <top/>
      <bottom style="hair">
        <color rgb="FF800000"/>
      </bottom>
      <diagonal/>
    </border>
    <border>
      <left/>
      <right style="thin">
        <color rgb="FF800000"/>
      </right>
      <top/>
      <bottom style="hair">
        <color rgb="FF800000"/>
      </bottom>
      <diagonal/>
    </border>
    <border>
      <left style="thin">
        <color rgb="FF800000"/>
      </left>
      <right/>
      <top style="thin">
        <color rgb="FF800000"/>
      </top>
      <bottom/>
      <diagonal/>
    </border>
    <border>
      <left/>
      <right style="thin">
        <color rgb="FFFFFFFF"/>
      </right>
      <top style="thin">
        <color rgb="FF800000"/>
      </top>
      <bottom/>
      <diagonal/>
    </border>
    <border>
      <left style="thin">
        <color rgb="FF800000"/>
      </left>
      <right/>
      <top style="thin">
        <color rgb="FF800000"/>
      </top>
      <bottom style="thin">
        <color rgb="FF800000"/>
      </bottom>
      <diagonal/>
    </border>
    <border>
      <left/>
      <right style="thin">
        <color rgb="FFFFFFFF"/>
      </right>
      <top style="thin">
        <color rgb="FF800000"/>
      </top>
      <bottom style="thin">
        <color rgb="FF800000"/>
      </bottom>
      <diagonal/>
    </border>
    <border>
      <left/>
      <right/>
      <top style="thin">
        <color rgb="FF800000"/>
      </top>
      <bottom style="thin">
        <color rgb="FF800000"/>
      </bottom>
      <diagonal/>
    </border>
    <border>
      <left/>
      <right style="thin">
        <color rgb="FF800000"/>
      </right>
      <top style="thin">
        <color rgb="FF800000"/>
      </top>
      <bottom style="thin">
        <color rgb="FF800000"/>
      </bottom>
      <diagonal/>
    </border>
    <border>
      <left/>
      <right style="thin">
        <color rgb="FF800000"/>
      </right>
      <top/>
      <bottom/>
      <diagonal/>
    </border>
    <border>
      <left style="thin">
        <color rgb="FF800000"/>
      </left>
      <right/>
      <top/>
      <bottom style="hair">
        <color rgb="FF800000"/>
      </bottom>
      <diagonal/>
    </border>
    <border>
      <left/>
      <right style="thin">
        <color rgb="FF800000"/>
      </right>
      <top/>
      <bottom style="thin">
        <color rgb="FF800000"/>
      </bottom>
      <diagonal/>
    </border>
    <border>
      <left style="thin">
        <color rgb="FF800000"/>
      </left>
      <right/>
      <top style="hair">
        <color rgb="FF800000"/>
      </top>
      <bottom style="hair">
        <color rgb="FF800000"/>
      </bottom>
      <diagonal/>
    </border>
    <border>
      <left/>
      <right style="thin">
        <color rgb="FF800000"/>
      </right>
      <top style="hair">
        <color rgb="FF800000"/>
      </top>
      <bottom style="hair">
        <color rgb="FF800000"/>
      </bottom>
      <diagonal/>
    </border>
    <border>
      <left style="thin">
        <color rgb="FF800000"/>
      </left>
      <right/>
      <top style="thin">
        <color rgb="FF800000"/>
      </top>
      <bottom style="hair">
        <color rgb="FF800000"/>
      </bottom>
      <diagonal/>
    </border>
    <border>
      <left style="thin">
        <color rgb="FF800000"/>
      </left>
      <right style="thin">
        <color rgb="FF800000"/>
      </right>
      <top/>
      <bottom style="hair">
        <color rgb="FF800000"/>
      </bottom>
      <diagonal/>
    </border>
    <border>
      <left style="thin">
        <color rgb="FF800000"/>
      </left>
      <right style="thin">
        <color rgb="FF800000"/>
      </right>
      <top/>
      <bottom style="thin">
        <color rgb="FF800000"/>
      </bottom>
      <diagonal/>
    </border>
    <border>
      <left style="thin">
        <color rgb="FF800000"/>
      </left>
      <right/>
      <top/>
      <bottom style="thin">
        <color indexed="64"/>
      </bottom>
      <diagonal/>
    </border>
    <border>
      <left/>
      <right style="thin">
        <color rgb="FF800000"/>
      </right>
      <top/>
      <bottom style="thin">
        <color indexed="64"/>
      </bottom>
      <diagonal/>
    </border>
    <border>
      <left style="thin">
        <color rgb="FF800000"/>
      </left>
      <right/>
      <top/>
      <bottom style="thin">
        <color rgb="FF000000"/>
      </bottom>
      <diagonal/>
    </border>
    <border>
      <left style="thin">
        <color indexed="64"/>
      </left>
      <right style="thin">
        <color indexed="64"/>
      </right>
      <top/>
      <bottom style="thin">
        <color rgb="FF000000"/>
      </bottom>
      <diagonal/>
    </border>
    <border>
      <left style="thin">
        <color indexed="64"/>
      </left>
      <right/>
      <top style="medium">
        <color rgb="FF000000"/>
      </top>
      <bottom style="thin">
        <color rgb="FF800000"/>
      </bottom>
      <diagonal/>
    </border>
    <border>
      <left/>
      <right style="thin">
        <color rgb="FF800000"/>
      </right>
      <top style="medium">
        <color rgb="FF000000"/>
      </top>
      <bottom style="thin">
        <color rgb="FF800000"/>
      </bottom>
      <diagonal/>
    </border>
    <border>
      <left/>
      <right style="thin">
        <color rgb="FFFFFFFF"/>
      </right>
      <top/>
      <bottom style="thin">
        <color rgb="FF800000"/>
      </bottom>
      <diagonal/>
    </border>
    <border>
      <left/>
      <right/>
      <top style="hair">
        <color rgb="FF800000"/>
      </top>
      <bottom style="hair">
        <color rgb="FF800000"/>
      </bottom>
      <diagonal/>
    </border>
    <border>
      <left style="thin">
        <color rgb="FF800000"/>
      </left>
      <right style="thin">
        <color rgb="FF800000"/>
      </right>
      <top/>
      <bottom/>
      <diagonal/>
    </border>
    <border>
      <left style="thin">
        <color rgb="FF800000"/>
      </left>
      <right style="thin">
        <color rgb="FF800000"/>
      </right>
      <top style="hair">
        <color rgb="FF800000"/>
      </top>
      <bottom/>
      <diagonal/>
    </border>
    <border>
      <left/>
      <right/>
      <top style="hair">
        <color rgb="FF800000"/>
      </top>
      <bottom/>
      <diagonal/>
    </border>
    <border>
      <left/>
      <right style="thin">
        <color rgb="FF800000"/>
      </right>
      <top style="hair">
        <color rgb="FF800000"/>
      </top>
      <bottom/>
      <diagonal/>
    </border>
    <border>
      <left style="thin">
        <color rgb="FF800000"/>
      </left>
      <right/>
      <top style="thin">
        <color rgb="FF000000"/>
      </top>
      <bottom style="thin">
        <color rgb="FF800000"/>
      </bottom>
      <diagonal/>
    </border>
    <border>
      <left style="thin">
        <color rgb="FF800000"/>
      </left>
      <right style="thin">
        <color rgb="FF800000"/>
      </right>
      <top style="thin">
        <color rgb="FF000000"/>
      </top>
      <bottom style="thin">
        <color rgb="FF800000"/>
      </bottom>
      <diagonal/>
    </border>
    <border>
      <left style="thin">
        <color rgb="FF000000"/>
      </left>
      <right/>
      <top style="medium">
        <color rgb="FF000000"/>
      </top>
      <bottom style="thin">
        <color rgb="FF000000"/>
      </bottom>
      <diagonal/>
    </border>
    <border>
      <left style="thin">
        <color rgb="FF000000"/>
      </left>
      <right/>
      <top style="medium">
        <color rgb="FF000000"/>
      </top>
      <bottom style="medium">
        <color rgb="FF000000"/>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style="thin">
        <color rgb="FF000000"/>
      </left>
      <right style="thin">
        <color rgb="FF000000"/>
      </right>
      <top/>
      <bottom/>
      <diagonal/>
    </border>
    <border>
      <left style="thin">
        <color rgb="FF000000"/>
      </left>
      <right/>
      <top/>
      <bottom style="thin">
        <color rgb="FF000000"/>
      </bottom>
      <diagonal/>
    </border>
    <border>
      <left style="thin">
        <color rgb="FF000000"/>
      </left>
      <right/>
      <top/>
      <bottom/>
      <diagonal/>
    </border>
    <border>
      <left style="thin">
        <color rgb="FF000000"/>
      </left>
      <right style="thin">
        <color rgb="FF000000"/>
      </right>
      <top style="medium">
        <color rgb="FF000000"/>
      </top>
      <bottom/>
      <diagonal/>
    </border>
    <border>
      <left style="thin">
        <color rgb="FF000000"/>
      </left>
      <right/>
      <top style="medium">
        <color rgb="FF000000"/>
      </top>
      <bottom/>
      <diagonal/>
    </border>
    <border>
      <left style="thin">
        <color rgb="FF000000"/>
      </left>
      <right style="medium">
        <color rgb="FF000000"/>
      </right>
      <top style="medium">
        <color rgb="FF000000"/>
      </top>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medium">
        <color rgb="FF000000"/>
      </top>
      <bottom/>
      <diagonal/>
    </border>
    <border>
      <left/>
      <right/>
      <top style="medium">
        <color rgb="FF000000"/>
      </top>
      <bottom/>
      <diagonal/>
    </border>
    <border>
      <left/>
      <right style="thin">
        <color rgb="FF000000"/>
      </right>
      <top style="medium">
        <color rgb="FF000000"/>
      </top>
      <bottom style="thin">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indexed="64"/>
      </left>
      <right style="thin">
        <color rgb="FF000000"/>
      </right>
      <top/>
      <bottom/>
      <diagonal/>
    </border>
    <border>
      <left style="medium">
        <color rgb="FF000000"/>
      </left>
      <right style="medium">
        <color rgb="FF000000"/>
      </right>
      <top style="medium">
        <color rgb="FF000000"/>
      </top>
      <bottom style="medium">
        <color rgb="FF000000"/>
      </bottom>
      <diagonal/>
    </border>
    <border>
      <left/>
      <right style="thin">
        <color rgb="FF000000"/>
      </right>
      <top style="medium">
        <color rgb="FF000000"/>
      </top>
      <bottom/>
      <diagonal/>
    </border>
    <border>
      <left/>
      <right/>
      <top style="thin">
        <color rgb="FF000000"/>
      </top>
      <bottom/>
      <diagonal/>
    </border>
    <border>
      <left style="thin">
        <color indexed="64"/>
      </left>
      <right style="thin">
        <color indexed="64"/>
      </right>
      <top style="thin">
        <color indexed="64"/>
      </top>
      <bottom style="thin">
        <color rgb="FF000000"/>
      </bottom>
      <diagonal/>
    </border>
    <border>
      <left style="thin">
        <color indexed="64"/>
      </left>
      <right/>
      <top style="thin">
        <color indexed="64"/>
      </top>
      <bottom style="thin">
        <color rgb="FF000000"/>
      </bottom>
      <diagonal/>
    </border>
    <border>
      <left style="thin">
        <color rgb="FF000000"/>
      </left>
      <right/>
      <top style="thin">
        <color indexed="64"/>
      </top>
      <bottom style="thin">
        <color rgb="FF000000"/>
      </bottom>
      <diagonal/>
    </border>
    <border>
      <left/>
      <right style="thin">
        <color rgb="FF000000"/>
      </right>
      <top style="thin">
        <color indexed="64"/>
      </top>
      <bottom style="thin">
        <color rgb="FF000000"/>
      </bottom>
      <diagonal/>
    </border>
    <border>
      <left style="thin">
        <color indexed="64"/>
      </left>
      <right/>
      <top style="thin">
        <color rgb="FF000000"/>
      </top>
      <bottom style="thin">
        <color indexed="64"/>
      </bottom>
      <diagonal/>
    </border>
    <border>
      <left/>
      <right style="thin">
        <color indexed="64"/>
      </right>
      <top style="thin">
        <color rgb="FF000000"/>
      </top>
      <bottom style="thin">
        <color indexed="64"/>
      </bottom>
      <diagonal/>
    </border>
    <border>
      <left/>
      <right style="thin">
        <color indexed="64"/>
      </right>
      <top/>
      <bottom style="thin">
        <color indexed="64"/>
      </bottom>
      <diagonal/>
    </border>
    <border>
      <left style="thin">
        <color indexed="64"/>
      </left>
      <right/>
      <top style="thin">
        <color rgb="FF000000"/>
      </top>
      <bottom/>
      <diagonal/>
    </border>
    <border>
      <left/>
      <right style="thin">
        <color indexed="64"/>
      </right>
      <top style="thin">
        <color rgb="FF000000"/>
      </top>
      <bottom/>
      <diagonal/>
    </border>
  </borders>
  <cellStyleXfs count="4">
    <xf numFmtId="0" fontId="0" fillId="0" borderId="0"/>
    <xf numFmtId="44" fontId="6" fillId="0" borderId="0" applyFont="0" applyFill="0" applyBorder="0" applyAlignment="0" applyProtection="0"/>
    <xf numFmtId="9" fontId="21" fillId="0" borderId="0" applyFont="0" applyFill="0" applyBorder="0" applyAlignment="0" applyProtection="0"/>
    <xf numFmtId="0" fontId="59" fillId="0" borderId="0" applyNumberFormat="0" applyFill="0" applyBorder="0" applyAlignment="0" applyProtection="0"/>
  </cellStyleXfs>
  <cellXfs count="666">
    <xf numFmtId="0" fontId="0" fillId="0" borderId="0" xfId="0"/>
    <xf numFmtId="0" fontId="4" fillId="0" borderId="1" xfId="0" applyFont="1" applyBorder="1"/>
    <xf numFmtId="0" fontId="4" fillId="0" borderId="4" xfId="0" applyFont="1" applyBorder="1" applyAlignment="1">
      <alignment horizontal="right"/>
    </xf>
    <xf numFmtId="0" fontId="5" fillId="0" borderId="1" xfId="0" applyFont="1" applyBorder="1"/>
    <xf numFmtId="0" fontId="4" fillId="0" borderId="2" xfId="0" applyFont="1" applyBorder="1"/>
    <xf numFmtId="0" fontId="4" fillId="0" borderId="5" xfId="0" applyFont="1" applyBorder="1" applyAlignment="1">
      <alignment horizontal="right"/>
    </xf>
    <xf numFmtId="0" fontId="4" fillId="0" borderId="3" xfId="0" applyFont="1" applyBorder="1"/>
    <xf numFmtId="0" fontId="4" fillId="3" borderId="8" xfId="0" applyFont="1" applyFill="1" applyBorder="1"/>
    <xf numFmtId="0" fontId="4" fillId="3" borderId="8" xfId="0" applyFont="1" applyFill="1" applyBorder="1" applyAlignment="1">
      <alignment horizontal="right"/>
    </xf>
    <xf numFmtId="0" fontId="4" fillId="3" borderId="9" xfId="0" applyFont="1" applyFill="1" applyBorder="1" applyAlignment="1">
      <alignment horizontal="right"/>
    </xf>
    <xf numFmtId="0" fontId="4" fillId="3" borderId="11" xfId="0" applyFont="1" applyFill="1" applyBorder="1" applyAlignment="1">
      <alignment horizontal="right"/>
    </xf>
    <xf numFmtId="0" fontId="4" fillId="3" borderId="13" xfId="0" applyFont="1" applyFill="1" applyBorder="1"/>
    <xf numFmtId="0" fontId="4" fillId="3" borderId="13" xfId="0" applyFont="1" applyFill="1" applyBorder="1" applyAlignment="1">
      <alignment horizontal="right"/>
    </xf>
    <xf numFmtId="0" fontId="4" fillId="3" borderId="14" xfId="0" applyFont="1" applyFill="1" applyBorder="1" applyAlignment="1">
      <alignment horizontal="right"/>
    </xf>
    <xf numFmtId="0" fontId="4" fillId="3" borderId="10" xfId="0" applyFont="1" applyFill="1" applyBorder="1" applyAlignment="1">
      <alignment horizontal="right"/>
    </xf>
    <xf numFmtId="0" fontId="2" fillId="0" borderId="0" xfId="0" applyFont="1"/>
    <xf numFmtId="0" fontId="8" fillId="0" borderId="0" xfId="0" applyFont="1" applyAlignment="1">
      <alignment horizontal="right" vertical="center"/>
    </xf>
    <xf numFmtId="0" fontId="11" fillId="0" borderId="0" xfId="0" applyFont="1"/>
    <xf numFmtId="0" fontId="12" fillId="9" borderId="28" xfId="0" applyFont="1" applyFill="1" applyBorder="1"/>
    <xf numFmtId="0" fontId="12" fillId="9" borderId="29" xfId="0" applyFont="1" applyFill="1" applyBorder="1"/>
    <xf numFmtId="0" fontId="12" fillId="9" borderId="30" xfId="0" applyFont="1" applyFill="1" applyBorder="1"/>
    <xf numFmtId="0" fontId="11" fillId="0" borderId="31" xfId="0" applyFont="1" applyBorder="1" applyAlignment="1">
      <alignment textRotation="180"/>
    </xf>
    <xf numFmtId="0" fontId="13" fillId="0" borderId="0" xfId="0" applyFont="1"/>
    <xf numFmtId="0" fontId="12" fillId="9" borderId="32" xfId="0" applyFont="1" applyFill="1" applyBorder="1"/>
    <xf numFmtId="6" fontId="2" fillId="0" borderId="0" xfId="0" applyNumberFormat="1" applyFont="1"/>
    <xf numFmtId="0" fontId="12" fillId="9" borderId="0" xfId="0" applyFont="1" applyFill="1"/>
    <xf numFmtId="0" fontId="12" fillId="9" borderId="33" xfId="0" applyFont="1" applyFill="1" applyBorder="1"/>
    <xf numFmtId="0" fontId="12" fillId="9" borderId="34" xfId="0" applyFont="1" applyFill="1" applyBorder="1"/>
    <xf numFmtId="0" fontId="2" fillId="0" borderId="35" xfId="0" applyFont="1" applyBorder="1"/>
    <xf numFmtId="0" fontId="2" fillId="10" borderId="36" xfId="0" applyFont="1" applyFill="1" applyBorder="1"/>
    <xf numFmtId="0" fontId="2" fillId="0" borderId="37" xfId="0" applyFont="1" applyBorder="1"/>
    <xf numFmtId="0" fontId="11" fillId="0" borderId="38" xfId="0" applyFont="1" applyBorder="1"/>
    <xf numFmtId="0" fontId="2" fillId="0" borderId="39" xfId="0" applyFont="1" applyBorder="1"/>
    <xf numFmtId="0" fontId="2" fillId="10" borderId="40" xfId="0" applyFont="1" applyFill="1" applyBorder="1"/>
    <xf numFmtId="0" fontId="2" fillId="0" borderId="41" xfId="0" applyFont="1" applyBorder="1"/>
    <xf numFmtId="0" fontId="2" fillId="10" borderId="40" xfId="0" applyFont="1" applyFill="1" applyBorder="1" applyAlignment="1">
      <alignment horizontal="right"/>
    </xf>
    <xf numFmtId="14" fontId="2" fillId="10" borderId="40" xfId="0" applyNumberFormat="1" applyFont="1" applyFill="1" applyBorder="1"/>
    <xf numFmtId="0" fontId="14" fillId="0" borderId="38" xfId="0" applyFont="1" applyBorder="1"/>
    <xf numFmtId="0" fontId="2" fillId="0" borderId="31" xfId="0" applyFont="1" applyBorder="1"/>
    <xf numFmtId="0" fontId="2" fillId="0" borderId="40" xfId="0" applyFont="1" applyBorder="1"/>
    <xf numFmtId="0" fontId="12" fillId="9" borderId="42" xfId="0" applyFont="1" applyFill="1" applyBorder="1"/>
    <xf numFmtId="0" fontId="15" fillId="9" borderId="43" xfId="0" applyFont="1" applyFill="1" applyBorder="1"/>
    <xf numFmtId="0" fontId="13" fillId="9" borderId="44" xfId="0" applyFont="1" applyFill="1" applyBorder="1"/>
    <xf numFmtId="0" fontId="16" fillId="9" borderId="45" xfId="0" applyFont="1" applyFill="1" applyBorder="1" applyAlignment="1">
      <alignment wrapText="1"/>
    </xf>
    <xf numFmtId="0" fontId="13" fillId="9" borderId="46" xfId="0" applyFont="1" applyFill="1" applyBorder="1"/>
    <xf numFmtId="0" fontId="13" fillId="9" borderId="47" xfId="0" applyFont="1" applyFill="1" applyBorder="1" applyAlignment="1">
      <alignment wrapText="1"/>
    </xf>
    <xf numFmtId="0" fontId="11" fillId="12" borderId="31" xfId="0" applyFont="1" applyFill="1" applyBorder="1"/>
    <xf numFmtId="0" fontId="2" fillId="12" borderId="0" xfId="0" applyFont="1" applyFill="1"/>
    <xf numFmtId="0" fontId="2" fillId="12" borderId="48" xfId="0" applyFont="1" applyFill="1" applyBorder="1"/>
    <xf numFmtId="0" fontId="2" fillId="0" borderId="49" xfId="0" applyFont="1" applyBorder="1"/>
    <xf numFmtId="0" fontId="2" fillId="0" borderId="50" xfId="0" applyFont="1" applyBorder="1"/>
    <xf numFmtId="0" fontId="2" fillId="0" borderId="8" xfId="0" applyFont="1" applyBorder="1"/>
    <xf numFmtId="8" fontId="2" fillId="7" borderId="50" xfId="0" applyNumberFormat="1" applyFont="1" applyFill="1" applyBorder="1"/>
    <xf numFmtId="6" fontId="2" fillId="0" borderId="50" xfId="0" applyNumberFormat="1" applyFont="1" applyBorder="1"/>
    <xf numFmtId="1" fontId="2" fillId="0" borderId="50" xfId="0" applyNumberFormat="1" applyFont="1" applyBorder="1"/>
    <xf numFmtId="8" fontId="2" fillId="0" borderId="50" xfId="0" applyNumberFormat="1" applyFont="1" applyBorder="1"/>
    <xf numFmtId="0" fontId="2" fillId="0" borderId="51" xfId="0" applyFont="1" applyBorder="1"/>
    <xf numFmtId="0" fontId="2" fillId="0" borderId="52" xfId="0" applyFont="1" applyBorder="1"/>
    <xf numFmtId="8" fontId="2" fillId="0" borderId="47" xfId="0" applyNumberFormat="1" applyFont="1" applyBorder="1"/>
    <xf numFmtId="6" fontId="2" fillId="0" borderId="47" xfId="0" applyNumberFormat="1" applyFont="1" applyBorder="1"/>
    <xf numFmtId="0" fontId="11" fillId="0" borderId="53" xfId="0" applyFont="1" applyBorder="1"/>
    <xf numFmtId="0" fontId="2" fillId="0" borderId="36" xfId="0" applyFont="1" applyBorder="1"/>
    <xf numFmtId="1" fontId="2" fillId="0" borderId="26" xfId="0" applyNumberFormat="1" applyFont="1" applyBorder="1"/>
    <xf numFmtId="0" fontId="2" fillId="0" borderId="26" xfId="0" applyFont="1" applyBorder="1"/>
    <xf numFmtId="0" fontId="11" fillId="0" borderId="8" xfId="0" applyFont="1" applyBorder="1"/>
    <xf numFmtId="0" fontId="2" fillId="0" borderId="54" xfId="0" applyFont="1" applyBorder="1"/>
    <xf numFmtId="0" fontId="2" fillId="0" borderId="55" xfId="0" applyFont="1" applyBorder="1"/>
    <xf numFmtId="8" fontId="2" fillId="8" borderId="18" xfId="0" applyNumberFormat="1" applyFont="1" applyFill="1" applyBorder="1"/>
    <xf numFmtId="6" fontId="2" fillId="0" borderId="18" xfId="0" applyNumberFormat="1" applyFont="1" applyBorder="1"/>
    <xf numFmtId="0" fontId="2" fillId="0" borderId="47" xfId="0" applyFont="1" applyBorder="1"/>
    <xf numFmtId="0" fontId="2" fillId="0" borderId="46" xfId="0" applyFont="1" applyBorder="1"/>
    <xf numFmtId="0" fontId="2" fillId="0" borderId="48" xfId="0" applyFont="1" applyBorder="1"/>
    <xf numFmtId="0" fontId="11" fillId="0" borderId="56" xfId="0" applyFont="1" applyBorder="1"/>
    <xf numFmtId="0" fontId="2" fillId="0" borderId="56" xfId="0" applyFont="1" applyBorder="1"/>
    <xf numFmtId="0" fontId="2" fillId="0" borderId="57" xfId="0" applyFont="1" applyBorder="1"/>
    <xf numFmtId="1" fontId="2" fillId="0" borderId="57" xfId="0" applyNumberFormat="1" applyFont="1" applyBorder="1"/>
    <xf numFmtId="0" fontId="11" fillId="13" borderId="58" xfId="0" applyFont="1" applyFill="1" applyBorder="1"/>
    <xf numFmtId="3" fontId="11" fillId="13" borderId="59" xfId="0" applyNumberFormat="1" applyFont="1" applyFill="1" applyBorder="1"/>
    <xf numFmtId="6" fontId="11" fillId="13" borderId="50" xfId="0" applyNumberFormat="1" applyFont="1" applyFill="1" applyBorder="1"/>
    <xf numFmtId="0" fontId="15" fillId="9" borderId="33" xfId="0" applyFont="1" applyFill="1" applyBorder="1"/>
    <xf numFmtId="0" fontId="16" fillId="0" borderId="0" xfId="0" applyFont="1"/>
    <xf numFmtId="0" fontId="12" fillId="9" borderId="62" xfId="0" applyFont="1" applyFill="1" applyBorder="1"/>
    <xf numFmtId="0" fontId="11" fillId="12" borderId="44" xfId="0" applyFont="1" applyFill="1" applyBorder="1"/>
    <xf numFmtId="0" fontId="11" fillId="12" borderId="47" xfId="0" applyFont="1" applyFill="1" applyBorder="1"/>
    <xf numFmtId="0" fontId="2" fillId="0" borderId="63" xfId="0" applyFont="1" applyBorder="1"/>
    <xf numFmtId="0" fontId="2" fillId="0" borderId="64" xfId="0" applyFont="1" applyBorder="1"/>
    <xf numFmtId="0" fontId="2" fillId="0" borderId="65" xfId="0" applyFont="1" applyBorder="1" applyAlignment="1">
      <alignment wrapText="1"/>
    </xf>
    <xf numFmtId="0" fontId="2" fillId="0" borderId="66" xfId="0" applyFont="1" applyBorder="1"/>
    <xf numFmtId="0" fontId="2" fillId="0" borderId="67" xfId="0" applyFont="1" applyBorder="1"/>
    <xf numFmtId="0" fontId="2" fillId="0" borderId="65" xfId="0" applyFont="1" applyBorder="1"/>
    <xf numFmtId="6" fontId="2" fillId="0" borderId="65" xfId="0" applyNumberFormat="1" applyFont="1" applyBorder="1"/>
    <xf numFmtId="0" fontId="11" fillId="0" borderId="55" xfId="0" applyFont="1" applyBorder="1"/>
    <xf numFmtId="0" fontId="11" fillId="13" borderId="68" xfId="0" applyFont="1" applyFill="1" applyBorder="1"/>
    <xf numFmtId="6" fontId="11" fillId="13" borderId="69" xfId="0" applyNumberFormat="1" applyFont="1" applyFill="1" applyBorder="1"/>
    <xf numFmtId="0" fontId="11" fillId="12" borderId="0" xfId="0" applyFont="1" applyFill="1"/>
    <xf numFmtId="0" fontId="17" fillId="14" borderId="55" xfId="0" applyFont="1" applyFill="1" applyBorder="1"/>
    <xf numFmtId="6" fontId="17" fillId="14" borderId="50" xfId="0" applyNumberFormat="1" applyFont="1" applyFill="1" applyBorder="1"/>
    <xf numFmtId="0" fontId="18" fillId="0" borderId="0" xfId="0" applyFont="1"/>
    <xf numFmtId="0" fontId="0" fillId="0" borderId="8" xfId="0" applyBorder="1"/>
    <xf numFmtId="0" fontId="20" fillId="0" borderId="8" xfId="0" applyFont="1" applyBorder="1"/>
    <xf numFmtId="0" fontId="4" fillId="0" borderId="6" xfId="0" applyFont="1" applyBorder="1" applyAlignment="1">
      <alignment horizontal="center" vertical="center"/>
    </xf>
    <xf numFmtId="14" fontId="2" fillId="0" borderId="0" xfId="0" applyNumberFormat="1" applyFont="1"/>
    <xf numFmtId="167" fontId="2" fillId="0" borderId="0" xfId="0" applyNumberFormat="1" applyFont="1"/>
    <xf numFmtId="2" fontId="2" fillId="10" borderId="40" xfId="0" applyNumberFormat="1" applyFont="1" applyFill="1" applyBorder="1"/>
    <xf numFmtId="0" fontId="11" fillId="0" borderId="0" xfId="0" applyFont="1" applyAlignment="1">
      <alignment textRotation="180"/>
    </xf>
    <xf numFmtId="0" fontId="2" fillId="0" borderId="0" xfId="0" applyFont="1" applyAlignment="1">
      <alignment textRotation="90"/>
    </xf>
    <xf numFmtId="20" fontId="12" fillId="9" borderId="34" xfId="0" applyNumberFormat="1" applyFont="1" applyFill="1" applyBorder="1"/>
    <xf numFmtId="2" fontId="23" fillId="11" borderId="38" xfId="0" applyNumberFormat="1" applyFont="1" applyFill="1" applyBorder="1" applyAlignment="1">
      <alignment horizontal="left"/>
    </xf>
    <xf numFmtId="0" fontId="4" fillId="8" borderId="4" xfId="0" applyFont="1" applyFill="1" applyBorder="1" applyAlignment="1">
      <alignment horizontal="right"/>
    </xf>
    <xf numFmtId="0" fontId="25" fillId="0" borderId="72" xfId="0" applyFont="1" applyBorder="1"/>
    <xf numFmtId="0" fontId="0" fillId="0" borderId="73" xfId="0" applyBorder="1"/>
    <xf numFmtId="0" fontId="0" fillId="0" borderId="73" xfId="0" applyBorder="1" applyAlignment="1">
      <alignment horizontal="left"/>
    </xf>
    <xf numFmtId="0" fontId="0" fillId="0" borderId="74" xfId="0" applyBorder="1"/>
    <xf numFmtId="0" fontId="27" fillId="0" borderId="73" xfId="0" applyFont="1" applyBorder="1" applyAlignment="1">
      <alignment horizontal="left"/>
    </xf>
    <xf numFmtId="0" fontId="27" fillId="0" borderId="73" xfId="0" applyFont="1" applyBorder="1"/>
    <xf numFmtId="0" fontId="26" fillId="0" borderId="73" xfId="0" applyFont="1" applyBorder="1"/>
    <xf numFmtId="0" fontId="10" fillId="0" borderId="73" xfId="0" applyFont="1" applyBorder="1"/>
    <xf numFmtId="0" fontId="0" fillId="0" borderId="13" xfId="0" applyBorder="1"/>
    <xf numFmtId="0" fontId="0" fillId="0" borderId="11" xfId="0" applyBorder="1"/>
    <xf numFmtId="0" fontId="0" fillId="0" borderId="1" xfId="0" applyBorder="1"/>
    <xf numFmtId="0" fontId="5" fillId="0" borderId="9" xfId="0" applyFont="1" applyBorder="1" applyAlignment="1" applyProtection="1">
      <alignment wrapText="1"/>
      <protection locked="0"/>
    </xf>
    <xf numFmtId="0" fontId="5" fillId="0" borderId="10" xfId="0" applyFont="1" applyBorder="1" applyAlignment="1" applyProtection="1">
      <alignment wrapText="1"/>
      <protection locked="0"/>
    </xf>
    <xf numFmtId="0" fontId="5" fillId="3" borderId="8" xfId="0" applyFont="1" applyFill="1" applyBorder="1" applyAlignment="1" applyProtection="1">
      <alignment wrapText="1"/>
      <protection locked="0"/>
    </xf>
    <xf numFmtId="0" fontId="5" fillId="3" borderId="1" xfId="0" applyFont="1" applyFill="1" applyBorder="1" applyAlignment="1" applyProtection="1">
      <alignment wrapText="1"/>
      <protection locked="0"/>
    </xf>
    <xf numFmtId="164" fontId="5" fillId="3" borderId="1" xfId="0" applyNumberFormat="1" applyFont="1" applyFill="1" applyBorder="1" applyAlignment="1" applyProtection="1">
      <alignment wrapText="1"/>
      <protection locked="0"/>
    </xf>
    <xf numFmtId="164" fontId="5" fillId="2" borderId="1" xfId="0" applyNumberFormat="1" applyFont="1" applyFill="1" applyBorder="1" applyAlignment="1" applyProtection="1">
      <alignment wrapText="1"/>
      <protection locked="0"/>
    </xf>
    <xf numFmtId="0" fontId="5" fillId="2" borderId="1" xfId="0" applyFont="1" applyFill="1" applyBorder="1" applyAlignment="1" applyProtection="1">
      <alignment wrapText="1"/>
      <protection locked="0"/>
    </xf>
    <xf numFmtId="164" fontId="5" fillId="7" borderId="1" xfId="0" applyNumberFormat="1" applyFont="1" applyFill="1" applyBorder="1" applyAlignment="1" applyProtection="1">
      <alignment wrapText="1"/>
      <protection locked="0"/>
    </xf>
    <xf numFmtId="0" fontId="5" fillId="0" borderId="1" xfId="0" applyFont="1" applyBorder="1" applyAlignment="1" applyProtection="1">
      <alignment wrapText="1"/>
      <protection locked="0"/>
    </xf>
    <xf numFmtId="164" fontId="4" fillId="2" borderId="1" xfId="0" applyNumberFormat="1" applyFont="1" applyFill="1" applyBorder="1" applyAlignment="1" applyProtection="1">
      <alignment wrapText="1"/>
      <protection locked="0"/>
    </xf>
    <xf numFmtId="164" fontId="4" fillId="0" borderId="1" xfId="0" applyNumberFormat="1" applyFont="1" applyBorder="1" applyAlignment="1" applyProtection="1">
      <alignment wrapText="1"/>
      <protection locked="0"/>
    </xf>
    <xf numFmtId="0" fontId="4" fillId="0" borderId="3" xfId="0" applyFont="1" applyBorder="1" applyProtection="1">
      <protection locked="0"/>
    </xf>
    <xf numFmtId="0" fontId="4" fillId="0" borderId="6" xfId="0" applyFont="1" applyBorder="1" applyProtection="1">
      <protection locked="0"/>
    </xf>
    <xf numFmtId="0" fontId="4" fillId="3" borderId="8" xfId="0" applyFont="1" applyFill="1" applyBorder="1" applyProtection="1">
      <protection locked="0"/>
    </xf>
    <xf numFmtId="0" fontId="4" fillId="3" borderId="1" xfId="0" applyFont="1" applyFill="1" applyBorder="1" applyProtection="1">
      <protection locked="0"/>
    </xf>
    <xf numFmtId="164" fontId="4" fillId="3" borderId="1" xfId="0" applyNumberFormat="1" applyFont="1" applyFill="1" applyBorder="1" applyProtection="1">
      <protection locked="0"/>
    </xf>
    <xf numFmtId="164" fontId="4" fillId="2" borderId="1" xfId="0" applyNumberFormat="1" applyFont="1" applyFill="1" applyBorder="1" applyProtection="1">
      <protection locked="0"/>
    </xf>
    <xf numFmtId="0" fontId="4" fillId="2" borderId="1" xfId="0" applyFont="1" applyFill="1" applyBorder="1" applyProtection="1">
      <protection locked="0"/>
    </xf>
    <xf numFmtId="164" fontId="4" fillId="7" borderId="1" xfId="0" applyNumberFormat="1" applyFont="1" applyFill="1" applyBorder="1" applyProtection="1">
      <protection locked="0"/>
    </xf>
    <xf numFmtId="0" fontId="4" fillId="0" borderId="1" xfId="0" applyFont="1" applyBorder="1" applyProtection="1">
      <protection locked="0"/>
    </xf>
    <xf numFmtId="164" fontId="4" fillId="0" borderId="1" xfId="0" applyNumberFormat="1" applyFont="1" applyBorder="1" applyProtection="1">
      <protection locked="0"/>
    </xf>
    <xf numFmtId="0" fontId="4" fillId="0" borderId="4" xfId="0" applyFont="1" applyBorder="1" applyAlignment="1" applyProtection="1">
      <alignment horizontal="right"/>
      <protection locked="0"/>
    </xf>
    <xf numFmtId="0" fontId="4" fillId="3" borderId="8" xfId="0" applyFont="1" applyFill="1" applyBorder="1" applyAlignment="1" applyProtection="1">
      <alignment horizontal="right"/>
      <protection locked="0"/>
    </xf>
    <xf numFmtId="0" fontId="4" fillId="3" borderId="1" xfId="0" applyFont="1" applyFill="1" applyBorder="1" applyAlignment="1" applyProtection="1">
      <alignment horizontal="right"/>
      <protection locked="0"/>
    </xf>
    <xf numFmtId="164" fontId="4" fillId="3" borderId="1" xfId="0" applyNumberFormat="1" applyFont="1" applyFill="1" applyBorder="1" applyAlignment="1" applyProtection="1">
      <alignment horizontal="right"/>
      <protection locked="0"/>
    </xf>
    <xf numFmtId="164" fontId="4" fillId="2" borderId="1" xfId="0" applyNumberFormat="1" applyFont="1" applyFill="1" applyBorder="1" applyAlignment="1" applyProtection="1">
      <alignment horizontal="right"/>
      <protection locked="0"/>
    </xf>
    <xf numFmtId="164" fontId="4" fillId="7" borderId="1" xfId="0" applyNumberFormat="1" applyFont="1" applyFill="1" applyBorder="1" applyAlignment="1" applyProtection="1">
      <alignment horizontal="right"/>
      <protection locked="0"/>
    </xf>
    <xf numFmtId="0" fontId="5" fillId="0" borderId="1" xfId="0" applyFont="1" applyBorder="1" applyProtection="1">
      <protection locked="0"/>
    </xf>
    <xf numFmtId="0" fontId="5" fillId="2" borderId="1" xfId="0" applyFont="1" applyFill="1" applyBorder="1" applyProtection="1">
      <protection locked="0"/>
    </xf>
    <xf numFmtId="0" fontId="4" fillId="3" borderId="11" xfId="0" applyFont="1" applyFill="1" applyBorder="1" applyAlignment="1" applyProtection="1">
      <alignment horizontal="right"/>
      <protection locked="0"/>
    </xf>
    <xf numFmtId="0" fontId="4" fillId="0" borderId="2" xfId="0" applyFont="1" applyBorder="1" applyProtection="1">
      <protection locked="0"/>
    </xf>
    <xf numFmtId="0" fontId="4" fillId="0" borderId="5" xfId="0" applyFont="1" applyBorder="1" applyAlignment="1" applyProtection="1">
      <alignment horizontal="right"/>
      <protection locked="0"/>
    </xf>
    <xf numFmtId="0" fontId="4" fillId="3" borderId="9" xfId="0" applyFont="1" applyFill="1" applyBorder="1" applyAlignment="1" applyProtection="1">
      <alignment horizontal="right"/>
      <protection locked="0"/>
    </xf>
    <xf numFmtId="0" fontId="4" fillId="3" borderId="2" xfId="0" applyFont="1" applyFill="1" applyBorder="1" applyAlignment="1" applyProtection="1">
      <alignment horizontal="right"/>
      <protection locked="0"/>
    </xf>
    <xf numFmtId="0" fontId="5" fillId="2" borderId="2" xfId="0" applyFont="1" applyFill="1" applyBorder="1" applyProtection="1">
      <protection locked="0"/>
    </xf>
    <xf numFmtId="0" fontId="5" fillId="0" borderId="2" xfId="0" applyFont="1" applyBorder="1" applyProtection="1">
      <protection locked="0"/>
    </xf>
    <xf numFmtId="0" fontId="16" fillId="0" borderId="2" xfId="0" applyFont="1" applyBorder="1" applyProtection="1">
      <protection locked="0"/>
    </xf>
    <xf numFmtId="0" fontId="19" fillId="15" borderId="5" xfId="0" applyFont="1" applyFill="1" applyBorder="1" applyProtection="1">
      <protection locked="0"/>
    </xf>
    <xf numFmtId="0" fontId="4" fillId="15" borderId="5" xfId="0" applyFont="1" applyFill="1" applyBorder="1" applyProtection="1">
      <protection locked="0"/>
    </xf>
    <xf numFmtId="164" fontId="4" fillId="15" borderId="5" xfId="0" applyNumberFormat="1" applyFont="1" applyFill="1" applyBorder="1" applyProtection="1">
      <protection locked="0"/>
    </xf>
    <xf numFmtId="0" fontId="4" fillId="0" borderId="5" xfId="0" applyFont="1" applyBorder="1" applyProtection="1">
      <protection locked="0"/>
    </xf>
    <xf numFmtId="0" fontId="2" fillId="0" borderId="3" xfId="0" applyFont="1" applyBorder="1" applyAlignment="1" applyProtection="1">
      <alignment vertical="center"/>
      <protection locked="0"/>
    </xf>
    <xf numFmtId="0" fontId="3" fillId="0" borderId="6" xfId="0" applyFont="1" applyBorder="1" applyAlignment="1" applyProtection="1">
      <alignment vertical="center"/>
      <protection locked="0"/>
    </xf>
    <xf numFmtId="0" fontId="3" fillId="3" borderId="12" xfId="0" applyFont="1" applyFill="1" applyBorder="1" applyAlignment="1" applyProtection="1">
      <alignment vertical="center"/>
      <protection locked="0"/>
    </xf>
    <xf numFmtId="0" fontId="3" fillId="3" borderId="3" xfId="0" applyFont="1" applyFill="1" applyBorder="1" applyAlignment="1" applyProtection="1">
      <alignment vertical="center"/>
      <protection locked="0"/>
    </xf>
    <xf numFmtId="164" fontId="3" fillId="3" borderId="3" xfId="0" applyNumberFormat="1" applyFont="1" applyFill="1" applyBorder="1" applyAlignment="1" applyProtection="1">
      <alignment vertical="center"/>
      <protection locked="0"/>
    </xf>
    <xf numFmtId="164" fontId="3" fillId="2" borderId="3" xfId="0" applyNumberFormat="1" applyFont="1" applyFill="1" applyBorder="1" applyAlignment="1" applyProtection="1">
      <alignment vertical="center"/>
      <protection locked="0"/>
    </xf>
    <xf numFmtId="164" fontId="3" fillId="7" borderId="3" xfId="0" applyNumberFormat="1" applyFont="1" applyFill="1" applyBorder="1" applyAlignment="1" applyProtection="1">
      <alignment vertical="center"/>
      <protection locked="0"/>
    </xf>
    <xf numFmtId="164" fontId="4" fillId="2" borderId="3" xfId="0" applyNumberFormat="1" applyFont="1" applyFill="1" applyBorder="1" applyProtection="1">
      <protection locked="0"/>
    </xf>
    <xf numFmtId="164" fontId="4" fillId="0" borderId="3" xfId="0" applyNumberFormat="1" applyFont="1" applyBorder="1" applyProtection="1">
      <protection locked="0"/>
    </xf>
    <xf numFmtId="4" fontId="5" fillId="2" borderId="1" xfId="0" applyNumberFormat="1" applyFont="1" applyFill="1" applyBorder="1" applyAlignment="1" applyProtection="1">
      <alignment wrapText="1"/>
      <protection locked="0"/>
    </xf>
    <xf numFmtId="0" fontId="5" fillId="0" borderId="3" xfId="0" applyFont="1" applyBorder="1" applyProtection="1">
      <protection locked="0"/>
    </xf>
    <xf numFmtId="0" fontId="2" fillId="0" borderId="1" xfId="0" applyFont="1" applyBorder="1" applyAlignment="1" applyProtection="1">
      <alignment vertical="center"/>
      <protection locked="0"/>
    </xf>
    <xf numFmtId="0" fontId="2" fillId="0" borderId="4" xfId="0" applyFont="1" applyBorder="1" applyAlignment="1" applyProtection="1">
      <alignment vertical="center"/>
      <protection locked="0"/>
    </xf>
    <xf numFmtId="0" fontId="2" fillId="3" borderId="8" xfId="0" applyFont="1" applyFill="1" applyBorder="1" applyAlignment="1" applyProtection="1">
      <alignment vertical="center"/>
      <protection locked="0"/>
    </xf>
    <xf numFmtId="0" fontId="2" fillId="3" borderId="1" xfId="0" applyFont="1" applyFill="1" applyBorder="1" applyAlignment="1" applyProtection="1">
      <alignment vertical="center"/>
      <protection locked="0"/>
    </xf>
    <xf numFmtId="164" fontId="5" fillId="2" borderId="1" xfId="0" applyNumberFormat="1" applyFont="1" applyFill="1" applyBorder="1" applyProtection="1">
      <protection locked="0"/>
    </xf>
    <xf numFmtId="164" fontId="5" fillId="7" borderId="1" xfId="0" applyNumberFormat="1" applyFont="1" applyFill="1" applyBorder="1" applyProtection="1">
      <protection locked="0"/>
    </xf>
    <xf numFmtId="0" fontId="3" fillId="0" borderId="4" xfId="0" applyFont="1" applyBorder="1" applyAlignment="1" applyProtection="1">
      <alignment vertical="center"/>
      <protection locked="0"/>
    </xf>
    <xf numFmtId="0" fontId="3" fillId="3" borderId="8" xfId="0" applyFont="1" applyFill="1" applyBorder="1" applyAlignment="1" applyProtection="1">
      <alignment vertical="center"/>
      <protection locked="0"/>
    </xf>
    <xf numFmtId="0" fontId="3" fillId="3" borderId="1" xfId="0" applyFont="1" applyFill="1" applyBorder="1" applyAlignment="1" applyProtection="1">
      <alignment vertical="center"/>
      <protection locked="0"/>
    </xf>
    <xf numFmtId="0" fontId="5" fillId="0" borderId="4" xfId="0" applyFont="1" applyBorder="1" applyProtection="1">
      <protection locked="0"/>
    </xf>
    <xf numFmtId="0" fontId="5" fillId="3" borderId="1" xfId="0" applyFont="1" applyFill="1" applyBorder="1" applyProtection="1">
      <protection locked="0"/>
    </xf>
    <xf numFmtId="4" fontId="5" fillId="3" borderId="1" xfId="0" applyNumberFormat="1" applyFont="1" applyFill="1" applyBorder="1" applyAlignment="1" applyProtection="1">
      <alignment wrapText="1"/>
      <protection locked="0"/>
    </xf>
    <xf numFmtId="4" fontId="5" fillId="0" borderId="1" xfId="0" applyNumberFormat="1" applyFont="1" applyBorder="1" applyAlignment="1" applyProtection="1">
      <alignment wrapText="1"/>
      <protection locked="0"/>
    </xf>
    <xf numFmtId="164" fontId="5" fillId="3" borderId="1" xfId="0" applyNumberFormat="1" applyFont="1" applyFill="1" applyBorder="1" applyProtection="1">
      <protection locked="0"/>
    </xf>
    <xf numFmtId="0" fontId="5" fillId="3" borderId="8" xfId="0" applyFont="1" applyFill="1" applyBorder="1" applyProtection="1">
      <protection locked="0"/>
    </xf>
    <xf numFmtId="0" fontId="5" fillId="7" borderId="1" xfId="0" applyFont="1" applyFill="1" applyBorder="1" applyProtection="1">
      <protection locked="0"/>
    </xf>
    <xf numFmtId="0" fontId="19" fillId="15" borderId="15" xfId="0" applyFont="1" applyFill="1" applyBorder="1" applyProtection="1">
      <protection locked="0"/>
    </xf>
    <xf numFmtId="0" fontId="4" fillId="15" borderId="16" xfId="0" applyFont="1" applyFill="1" applyBorder="1" applyAlignment="1" applyProtection="1">
      <alignment horizontal="right"/>
      <protection locked="0"/>
    </xf>
    <xf numFmtId="0" fontId="22" fillId="0" borderId="3" xfId="0" applyFont="1" applyBorder="1" applyAlignment="1" applyProtection="1">
      <alignment vertical="center"/>
      <protection locked="0"/>
    </xf>
    <xf numFmtId="0" fontId="5" fillId="0" borderId="7" xfId="0" applyFont="1" applyBorder="1" applyProtection="1">
      <protection locked="0"/>
    </xf>
    <xf numFmtId="0" fontId="4" fillId="15" borderId="15" xfId="0" applyFont="1" applyFill="1" applyBorder="1" applyProtection="1">
      <protection locked="0"/>
    </xf>
    <xf numFmtId="0" fontId="19" fillId="15" borderId="3" xfId="0" applyFont="1" applyFill="1" applyBorder="1" applyAlignment="1" applyProtection="1">
      <alignment vertical="center"/>
      <protection locked="0"/>
    </xf>
    <xf numFmtId="0" fontId="3" fillId="15" borderId="6" xfId="0" applyFont="1" applyFill="1" applyBorder="1" applyAlignment="1" applyProtection="1">
      <alignment vertical="center"/>
      <protection locked="0"/>
    </xf>
    <xf numFmtId="164" fontId="4" fillId="3" borderId="2" xfId="0" applyNumberFormat="1" applyFont="1" applyFill="1" applyBorder="1" applyAlignment="1">
      <alignment horizontal="right"/>
    </xf>
    <xf numFmtId="0" fontId="5" fillId="0" borderId="2" xfId="0" applyFont="1" applyBorder="1"/>
    <xf numFmtId="0" fontId="16" fillId="0" borderId="2" xfId="0" applyFont="1" applyBorder="1"/>
    <xf numFmtId="0" fontId="2" fillId="0" borderId="3" xfId="0" applyFont="1" applyBorder="1" applyAlignment="1">
      <alignment vertical="center"/>
    </xf>
    <xf numFmtId="4" fontId="3" fillId="3" borderId="3" xfId="0" applyNumberFormat="1" applyFont="1" applyFill="1" applyBorder="1" applyAlignment="1">
      <alignment vertical="center" wrapText="1"/>
    </xf>
    <xf numFmtId="4" fontId="5" fillId="2" borderId="3" xfId="0" applyNumberFormat="1" applyFont="1" applyFill="1" applyBorder="1" applyAlignment="1">
      <alignment wrapText="1"/>
    </xf>
    <xf numFmtId="4" fontId="5" fillId="0" borderId="3" xfId="0" applyNumberFormat="1" applyFont="1" applyBorder="1" applyAlignment="1">
      <alignment wrapText="1"/>
    </xf>
    <xf numFmtId="4" fontId="5" fillId="2" borderId="1" xfId="0" applyNumberFormat="1" applyFont="1" applyFill="1" applyBorder="1" applyAlignment="1">
      <alignment wrapText="1"/>
    </xf>
    <xf numFmtId="4" fontId="5" fillId="3" borderId="1" xfId="0" applyNumberFormat="1" applyFont="1" applyFill="1" applyBorder="1" applyAlignment="1">
      <alignment wrapText="1"/>
    </xf>
    <xf numFmtId="4" fontId="5" fillId="0" borderId="1" xfId="0" applyNumberFormat="1" applyFont="1" applyBorder="1" applyAlignment="1">
      <alignment wrapText="1"/>
    </xf>
    <xf numFmtId="0" fontId="0" fillId="0" borderId="0" xfId="0" applyProtection="1">
      <protection locked="0"/>
    </xf>
    <xf numFmtId="0" fontId="2" fillId="0" borderId="0" xfId="0" applyFont="1" applyProtection="1">
      <protection locked="0"/>
    </xf>
    <xf numFmtId="0" fontId="5" fillId="0" borderId="0" xfId="0" applyFont="1" applyProtection="1">
      <protection locked="0"/>
    </xf>
    <xf numFmtId="0" fontId="7" fillId="0" borderId="0" xfId="0" applyFont="1" applyProtection="1">
      <protection locked="0"/>
    </xf>
    <xf numFmtId="0" fontId="2" fillId="3" borderId="12" xfId="0" applyFont="1" applyFill="1" applyBorder="1" applyAlignment="1" applyProtection="1">
      <alignment vertical="center"/>
      <protection locked="0"/>
    </xf>
    <xf numFmtId="0" fontId="9" fillId="0" borderId="1" xfId="0" applyFont="1" applyBorder="1"/>
    <xf numFmtId="0" fontId="1" fillId="0" borderId="73" xfId="0" applyFont="1" applyBorder="1"/>
    <xf numFmtId="0" fontId="4" fillId="15" borderId="75" xfId="0" applyFont="1" applyFill="1" applyBorder="1" applyProtection="1">
      <protection locked="0"/>
    </xf>
    <xf numFmtId="164" fontId="4" fillId="15" borderId="75" xfId="0" applyNumberFormat="1" applyFont="1" applyFill="1" applyBorder="1" applyProtection="1">
      <protection locked="0"/>
    </xf>
    <xf numFmtId="164" fontId="3" fillId="3" borderId="1" xfId="0" applyNumberFormat="1" applyFont="1" applyFill="1" applyBorder="1" applyAlignment="1" applyProtection="1">
      <alignment vertical="center"/>
      <protection locked="0"/>
    </xf>
    <xf numFmtId="4" fontId="3" fillId="3" borderId="1" xfId="0" applyNumberFormat="1" applyFont="1" applyFill="1" applyBorder="1" applyAlignment="1">
      <alignment vertical="center" wrapText="1"/>
    </xf>
    <xf numFmtId="164" fontId="3" fillId="2" borderId="1" xfId="0" applyNumberFormat="1" applyFont="1" applyFill="1" applyBorder="1" applyAlignment="1" applyProtection="1">
      <alignment vertical="center"/>
      <protection locked="0"/>
    </xf>
    <xf numFmtId="164" fontId="3" fillId="7" borderId="1" xfId="0" applyNumberFormat="1" applyFont="1" applyFill="1" applyBorder="1" applyAlignment="1" applyProtection="1">
      <alignment vertical="center"/>
      <protection locked="0"/>
    </xf>
    <xf numFmtId="0" fontId="3" fillId="0" borderId="1" xfId="0" applyFont="1" applyBorder="1" applyAlignment="1" applyProtection="1">
      <alignment vertical="center"/>
      <protection locked="0"/>
    </xf>
    <xf numFmtId="0" fontId="3" fillId="3" borderId="18" xfId="0" applyFont="1" applyFill="1" applyBorder="1" applyAlignment="1" applyProtection="1">
      <alignment vertical="center"/>
      <protection locked="0"/>
    </xf>
    <xf numFmtId="44" fontId="2" fillId="3" borderId="1" xfId="0" applyNumberFormat="1" applyFont="1" applyFill="1" applyBorder="1" applyAlignment="1">
      <alignment vertical="center"/>
    </xf>
    <xf numFmtId="44" fontId="2" fillId="3" borderId="8" xfId="0" applyNumberFormat="1" applyFont="1" applyFill="1" applyBorder="1" applyAlignment="1">
      <alignment vertical="center"/>
    </xf>
    <xf numFmtId="44" fontId="5" fillId="3" borderId="8" xfId="0" applyNumberFormat="1" applyFont="1" applyFill="1" applyBorder="1"/>
    <xf numFmtId="44" fontId="3" fillId="3" borderId="12" xfId="0" applyNumberFormat="1" applyFont="1" applyFill="1" applyBorder="1" applyAlignment="1">
      <alignment vertical="center"/>
    </xf>
    <xf numFmtId="0" fontId="5" fillId="3" borderId="13" xfId="0" applyFont="1" applyFill="1" applyBorder="1" applyProtection="1">
      <protection locked="0"/>
    </xf>
    <xf numFmtId="0" fontId="2" fillId="3" borderId="13" xfId="0" applyFont="1" applyFill="1" applyBorder="1" applyAlignment="1" applyProtection="1">
      <alignment vertical="center"/>
      <protection locked="0"/>
    </xf>
    <xf numFmtId="0" fontId="2" fillId="3" borderId="76" xfId="0" applyFont="1" applyFill="1" applyBorder="1" applyAlignment="1" applyProtection="1">
      <alignment vertical="center"/>
      <protection locked="0"/>
    </xf>
    <xf numFmtId="0" fontId="3" fillId="3" borderId="15" xfId="0" applyFont="1" applyFill="1" applyBorder="1" applyAlignment="1" applyProtection="1">
      <alignment vertical="center"/>
      <protection locked="0"/>
    </xf>
    <xf numFmtId="0" fontId="2" fillId="3" borderId="11" xfId="0" applyFont="1" applyFill="1" applyBorder="1" applyAlignment="1" applyProtection="1">
      <alignment vertical="center"/>
      <protection locked="0"/>
    </xf>
    <xf numFmtId="44" fontId="2" fillId="3" borderId="11" xfId="0" applyNumberFormat="1" applyFont="1" applyFill="1" applyBorder="1" applyAlignment="1">
      <alignment vertical="center"/>
    </xf>
    <xf numFmtId="0" fontId="5" fillId="3" borderId="11" xfId="0" applyFont="1" applyFill="1" applyBorder="1" applyProtection="1">
      <protection locked="0"/>
    </xf>
    <xf numFmtId="44" fontId="5" fillId="3" borderId="11" xfId="0" applyNumberFormat="1" applyFont="1" applyFill="1" applyBorder="1"/>
    <xf numFmtId="0" fontId="2" fillId="3" borderId="77" xfId="0" applyFont="1" applyFill="1" applyBorder="1" applyAlignment="1" applyProtection="1">
      <alignment vertical="center"/>
      <protection locked="0"/>
    </xf>
    <xf numFmtId="44" fontId="3" fillId="3" borderId="77" xfId="0" applyNumberFormat="1" applyFont="1" applyFill="1" applyBorder="1" applyAlignment="1">
      <alignment vertical="center"/>
    </xf>
    <xf numFmtId="0" fontId="3" fillId="3" borderId="77" xfId="0" applyFont="1" applyFill="1" applyBorder="1" applyAlignment="1" applyProtection="1">
      <alignment vertical="center"/>
      <protection locked="0"/>
    </xf>
    <xf numFmtId="0" fontId="9" fillId="0" borderId="3" xfId="0" applyFont="1" applyBorder="1"/>
    <xf numFmtId="44" fontId="2" fillId="3" borderId="3" xfId="0" applyNumberFormat="1" applyFont="1" applyFill="1" applyBorder="1" applyAlignment="1">
      <alignment vertical="center"/>
    </xf>
    <xf numFmtId="0" fontId="2" fillId="3" borderId="3" xfId="0" applyFont="1" applyFill="1" applyBorder="1" applyAlignment="1" applyProtection="1">
      <alignment vertical="center"/>
      <protection locked="0"/>
    </xf>
    <xf numFmtId="44" fontId="2" fillId="3" borderId="12" xfId="0" applyNumberFormat="1" applyFont="1" applyFill="1" applyBorder="1" applyAlignment="1">
      <alignment vertical="center"/>
    </xf>
    <xf numFmtId="44" fontId="5" fillId="3" borderId="12" xfId="0" applyNumberFormat="1" applyFont="1" applyFill="1" applyBorder="1"/>
    <xf numFmtId="0" fontId="5" fillId="3" borderId="12" xfId="0" applyFont="1" applyFill="1" applyBorder="1" applyProtection="1">
      <protection locked="0"/>
    </xf>
    <xf numFmtId="0" fontId="2" fillId="0" borderId="8" xfId="0" applyFont="1" applyBorder="1" applyProtection="1">
      <protection locked="0"/>
    </xf>
    <xf numFmtId="0" fontId="5" fillId="0" borderId="8" xfId="0" applyFont="1" applyBorder="1" applyProtection="1">
      <protection locked="0"/>
    </xf>
    <xf numFmtId="0" fontId="2" fillId="3" borderId="6" xfId="0" applyFont="1" applyFill="1" applyBorder="1" applyAlignment="1" applyProtection="1">
      <alignment vertical="center"/>
      <protection locked="0"/>
    </xf>
    <xf numFmtId="0" fontId="2" fillId="3" borderId="4" xfId="0" applyFont="1" applyFill="1" applyBorder="1" applyAlignment="1" applyProtection="1">
      <alignment vertical="center"/>
      <protection locked="0"/>
    </xf>
    <xf numFmtId="0" fontId="2" fillId="3" borderId="75" xfId="0" applyFont="1" applyFill="1" applyBorder="1" applyAlignment="1" applyProtection="1">
      <alignment vertical="center"/>
      <protection locked="0"/>
    </xf>
    <xf numFmtId="0" fontId="5" fillId="3" borderId="78" xfId="0" applyFont="1" applyFill="1" applyBorder="1" applyProtection="1">
      <protection locked="0"/>
    </xf>
    <xf numFmtId="0" fontId="5" fillId="3" borderId="14" xfId="0" applyFont="1" applyFill="1" applyBorder="1" applyProtection="1">
      <protection locked="0"/>
    </xf>
    <xf numFmtId="0" fontId="2" fillId="3" borderId="78" xfId="0" applyFont="1" applyFill="1" applyBorder="1" applyAlignment="1" applyProtection="1">
      <alignment vertical="center"/>
      <protection locked="0"/>
    </xf>
    <xf numFmtId="0" fontId="2" fillId="3" borderId="14" xfId="0" applyFont="1" applyFill="1" applyBorder="1" applyAlignment="1" applyProtection="1">
      <alignment vertical="center"/>
      <protection locked="0"/>
    </xf>
    <xf numFmtId="0" fontId="3" fillId="3" borderId="78" xfId="0" applyFont="1" applyFill="1" applyBorder="1" applyAlignment="1" applyProtection="1">
      <alignment vertical="center"/>
      <protection locked="0"/>
    </xf>
    <xf numFmtId="0" fontId="3" fillId="3" borderId="79" xfId="0" applyFont="1" applyFill="1" applyBorder="1" applyAlignment="1" applyProtection="1">
      <alignment vertical="center"/>
      <protection locked="0"/>
    </xf>
    <xf numFmtId="0" fontId="2" fillId="3" borderId="79" xfId="0" applyFont="1" applyFill="1" applyBorder="1" applyAlignment="1" applyProtection="1">
      <alignment vertical="center"/>
      <protection locked="0"/>
    </xf>
    <xf numFmtId="0" fontId="9" fillId="0" borderId="15" xfId="0" applyFont="1" applyBorder="1"/>
    <xf numFmtId="0" fontId="9" fillId="0" borderId="0" xfId="0" applyFont="1"/>
    <xf numFmtId="2" fontId="2" fillId="0" borderId="50" xfId="0" applyNumberFormat="1" applyFont="1" applyBorder="1"/>
    <xf numFmtId="6" fontId="2" fillId="0" borderId="26" xfId="0" applyNumberFormat="1" applyFont="1" applyBorder="1"/>
    <xf numFmtId="0" fontId="22" fillId="12" borderId="0" xfId="0" applyFont="1" applyFill="1"/>
    <xf numFmtId="6" fontId="22" fillId="0" borderId="26" xfId="0" applyNumberFormat="1" applyFont="1" applyBorder="1"/>
    <xf numFmtId="0" fontId="23" fillId="0" borderId="8" xfId="0" applyFont="1" applyBorder="1"/>
    <xf numFmtId="0" fontId="22" fillId="0" borderId="66" xfId="0" applyFont="1" applyBorder="1"/>
    <xf numFmtId="0" fontId="22" fillId="0" borderId="65" xfId="0" applyFont="1" applyBorder="1"/>
    <xf numFmtId="0" fontId="22" fillId="0" borderId="8" xfId="0" applyFont="1" applyBorder="1"/>
    <xf numFmtId="0" fontId="11" fillId="0" borderId="19" xfId="0" applyFont="1" applyBorder="1"/>
    <xf numFmtId="6" fontId="22" fillId="0" borderId="65" xfId="0" applyNumberFormat="1" applyFont="1" applyBorder="1"/>
    <xf numFmtId="49" fontId="12" fillId="9" borderId="34" xfId="0" applyNumberFormat="1" applyFont="1" applyFill="1" applyBorder="1"/>
    <xf numFmtId="0" fontId="12" fillId="0" borderId="30" xfId="0" applyFont="1" applyBorder="1"/>
    <xf numFmtId="0" fontId="5" fillId="0" borderId="76" xfId="0" applyFont="1" applyBorder="1" applyProtection="1">
      <protection locked="0"/>
    </xf>
    <xf numFmtId="0" fontId="5" fillId="0" borderId="75" xfId="0" applyFont="1" applyBorder="1" applyProtection="1">
      <protection locked="0"/>
    </xf>
    <xf numFmtId="4" fontId="3" fillId="3" borderId="15" xfId="0" applyNumberFormat="1" applyFont="1" applyFill="1" applyBorder="1" applyAlignment="1">
      <alignment vertical="center" wrapText="1"/>
    </xf>
    <xf numFmtId="164" fontId="5" fillId="2" borderId="76" xfId="0" applyNumberFormat="1" applyFont="1" applyFill="1" applyBorder="1" applyProtection="1">
      <protection locked="0"/>
    </xf>
    <xf numFmtId="4" fontId="5" fillId="2" borderId="15" xfId="0" applyNumberFormat="1" applyFont="1" applyFill="1" applyBorder="1" applyAlignment="1">
      <alignment wrapText="1"/>
    </xf>
    <xf numFmtId="164" fontId="5" fillId="7" borderId="76" xfId="0" applyNumberFormat="1" applyFont="1" applyFill="1" applyBorder="1" applyProtection="1">
      <protection locked="0"/>
    </xf>
    <xf numFmtId="4" fontId="5" fillId="0" borderId="15" xfId="0" applyNumberFormat="1" applyFont="1" applyBorder="1" applyAlignment="1">
      <alignment wrapText="1"/>
    </xf>
    <xf numFmtId="164" fontId="4" fillId="2" borderId="76" xfId="0" applyNumberFormat="1" applyFont="1" applyFill="1" applyBorder="1" applyProtection="1">
      <protection locked="0"/>
    </xf>
    <xf numFmtId="164" fontId="4" fillId="0" borderId="76" xfId="0" applyNumberFormat="1" applyFont="1" applyBorder="1" applyProtection="1">
      <protection locked="0"/>
    </xf>
    <xf numFmtId="4" fontId="5" fillId="2" borderId="76" xfId="0" applyNumberFormat="1" applyFont="1" applyFill="1" applyBorder="1" applyAlignment="1">
      <alignment wrapText="1"/>
    </xf>
    <xf numFmtId="0" fontId="2" fillId="0" borderId="0" xfId="0" applyFont="1" applyAlignment="1" applyProtection="1">
      <alignment vertical="center"/>
      <protection locked="0"/>
    </xf>
    <xf numFmtId="0" fontId="3" fillId="0" borderId="0" xfId="0" applyFont="1" applyAlignment="1" applyProtection="1">
      <alignment vertical="center"/>
      <protection locked="0"/>
    </xf>
    <xf numFmtId="4" fontId="3" fillId="0" borderId="0" xfId="0" applyNumberFormat="1" applyFont="1" applyAlignment="1">
      <alignment vertical="center" wrapText="1"/>
    </xf>
    <xf numFmtId="164" fontId="5" fillId="0" borderId="0" xfId="0" applyNumberFormat="1" applyFont="1" applyProtection="1">
      <protection locked="0"/>
    </xf>
    <xf numFmtId="4" fontId="5" fillId="0" borderId="0" xfId="0" applyNumberFormat="1" applyFont="1" applyAlignment="1">
      <alignment wrapText="1"/>
    </xf>
    <xf numFmtId="164" fontId="4" fillId="0" borderId="0" xfId="0" applyNumberFormat="1" applyFont="1" applyProtection="1">
      <protection locked="0"/>
    </xf>
    <xf numFmtId="4" fontId="5" fillId="0" borderId="0" xfId="0" applyNumberFormat="1" applyFont="1" applyAlignment="1" applyProtection="1">
      <alignment wrapText="1"/>
      <protection locked="0"/>
    </xf>
    <xf numFmtId="0" fontId="5" fillId="0" borderId="0" xfId="0" applyFont="1" applyAlignment="1" applyProtection="1">
      <alignment wrapText="1"/>
      <protection locked="0"/>
    </xf>
    <xf numFmtId="0" fontId="5" fillId="2" borderId="76" xfId="0" applyFont="1" applyFill="1" applyBorder="1" applyProtection="1">
      <protection locked="0"/>
    </xf>
    <xf numFmtId="0" fontId="5" fillId="2" borderId="76" xfId="0" applyFont="1" applyFill="1" applyBorder="1" applyAlignment="1" applyProtection="1">
      <alignment wrapText="1"/>
      <protection locked="0"/>
    </xf>
    <xf numFmtId="0" fontId="5" fillId="0" borderId="76" xfId="0" applyFont="1" applyBorder="1" applyAlignment="1" applyProtection="1">
      <alignment wrapText="1"/>
      <protection locked="0"/>
    </xf>
    <xf numFmtId="0" fontId="5" fillId="0" borderId="8" xfId="0" applyFont="1" applyBorder="1" applyAlignment="1" applyProtection="1">
      <alignment wrapText="1"/>
      <protection locked="0"/>
    </xf>
    <xf numFmtId="164" fontId="4" fillId="2" borderId="76" xfId="0" applyNumberFormat="1" applyFont="1" applyFill="1" applyBorder="1" applyAlignment="1" applyProtection="1">
      <alignment wrapText="1"/>
      <protection locked="0"/>
    </xf>
    <xf numFmtId="164" fontId="4" fillId="0" borderId="0" xfId="0" applyNumberFormat="1" applyFont="1" applyAlignment="1" applyProtection="1">
      <alignment wrapText="1"/>
      <protection locked="0"/>
    </xf>
    <xf numFmtId="164" fontId="5" fillId="3" borderId="76" xfId="0" applyNumberFormat="1" applyFont="1" applyFill="1" applyBorder="1" applyProtection="1">
      <protection locked="0"/>
    </xf>
    <xf numFmtId="0" fontId="5" fillId="7" borderId="76" xfId="0" applyFont="1" applyFill="1" applyBorder="1" applyProtection="1">
      <protection locked="0"/>
    </xf>
    <xf numFmtId="164" fontId="3" fillId="0" borderId="0" xfId="0" applyNumberFormat="1" applyFont="1" applyAlignment="1" applyProtection="1">
      <alignment vertical="center"/>
      <protection locked="0"/>
    </xf>
    <xf numFmtId="0" fontId="5" fillId="0" borderId="93" xfId="0" applyFont="1" applyBorder="1" applyProtection="1">
      <protection locked="0"/>
    </xf>
    <xf numFmtId="0" fontId="5" fillId="0" borderId="94" xfId="0" applyFont="1" applyBorder="1" applyProtection="1">
      <protection locked="0"/>
    </xf>
    <xf numFmtId="164" fontId="5" fillId="2" borderId="93" xfId="0" applyNumberFormat="1" applyFont="1" applyFill="1" applyBorder="1" applyProtection="1">
      <protection locked="0"/>
    </xf>
    <xf numFmtId="4" fontId="5" fillId="2" borderId="59" xfId="0" applyNumberFormat="1" applyFont="1" applyFill="1" applyBorder="1" applyAlignment="1">
      <alignment wrapText="1"/>
    </xf>
    <xf numFmtId="164" fontId="5" fillId="7" borderId="93" xfId="0" applyNumberFormat="1" applyFont="1" applyFill="1" applyBorder="1" applyProtection="1">
      <protection locked="0"/>
    </xf>
    <xf numFmtId="164" fontId="4" fillId="2" borderId="93" xfId="0" applyNumberFormat="1" applyFont="1" applyFill="1" applyBorder="1" applyProtection="1">
      <protection locked="0"/>
    </xf>
    <xf numFmtId="164" fontId="4" fillId="0" borderId="93" xfId="0" applyNumberFormat="1" applyFont="1" applyBorder="1" applyProtection="1">
      <protection locked="0"/>
    </xf>
    <xf numFmtId="4" fontId="5" fillId="0" borderId="59" xfId="0" applyNumberFormat="1" applyFont="1" applyBorder="1" applyAlignment="1">
      <alignment wrapText="1"/>
    </xf>
    <xf numFmtId="164" fontId="4" fillId="2" borderId="93" xfId="0" applyNumberFormat="1" applyFont="1" applyFill="1" applyBorder="1" applyAlignment="1" applyProtection="1">
      <alignment wrapText="1"/>
      <protection locked="0"/>
    </xf>
    <xf numFmtId="4" fontId="5" fillId="2" borderId="93" xfId="0" applyNumberFormat="1" applyFont="1" applyFill="1" applyBorder="1" applyAlignment="1">
      <alignment wrapText="1"/>
    </xf>
    <xf numFmtId="0" fontId="2" fillId="3" borderId="93" xfId="0" applyFont="1" applyFill="1" applyBorder="1" applyAlignment="1" applyProtection="1">
      <alignment vertical="center"/>
      <protection locked="0"/>
    </xf>
    <xf numFmtId="0" fontId="3" fillId="3" borderId="59" xfId="0" applyFont="1" applyFill="1" applyBorder="1" applyAlignment="1" applyProtection="1">
      <alignment vertical="center"/>
      <protection locked="0"/>
    </xf>
    <xf numFmtId="4" fontId="3" fillId="3" borderId="59" xfId="0" applyNumberFormat="1" applyFont="1" applyFill="1" applyBorder="1" applyAlignment="1">
      <alignment vertical="center" wrapText="1"/>
    </xf>
    <xf numFmtId="0" fontId="5" fillId="3" borderId="93" xfId="0" applyFont="1" applyFill="1" applyBorder="1" applyProtection="1">
      <protection locked="0"/>
    </xf>
    <xf numFmtId="0" fontId="5" fillId="0" borderId="6" xfId="0" applyFont="1" applyBorder="1" applyProtection="1">
      <protection locked="0"/>
    </xf>
    <xf numFmtId="164" fontId="4" fillId="2" borderId="3" xfId="0" applyNumberFormat="1" applyFont="1" applyFill="1" applyBorder="1" applyAlignment="1" applyProtection="1">
      <alignment wrapText="1"/>
      <protection locked="0"/>
    </xf>
    <xf numFmtId="164" fontId="5" fillId="2" borderId="3" xfId="0" applyNumberFormat="1" applyFont="1" applyFill="1" applyBorder="1" applyProtection="1">
      <protection locked="0"/>
    </xf>
    <xf numFmtId="164" fontId="5" fillId="7" borderId="3" xfId="0" applyNumberFormat="1" applyFont="1" applyFill="1" applyBorder="1" applyProtection="1">
      <protection locked="0"/>
    </xf>
    <xf numFmtId="0" fontId="33" fillId="0" borderId="73" xfId="0" applyFont="1" applyBorder="1"/>
    <xf numFmtId="0" fontId="1" fillId="0" borderId="73" xfId="0" applyFont="1" applyBorder="1" applyAlignment="1">
      <alignment wrapText="1"/>
    </xf>
    <xf numFmtId="0" fontId="31" fillId="0" borderId="74" xfId="0" applyFont="1" applyBorder="1"/>
    <xf numFmtId="0" fontId="35" fillId="0" borderId="73" xfId="0" applyFont="1" applyBorder="1"/>
    <xf numFmtId="0" fontId="9" fillId="0" borderId="16" xfId="0" applyFont="1" applyBorder="1"/>
    <xf numFmtId="14" fontId="5" fillId="0" borderId="1" xfId="0" applyNumberFormat="1" applyFont="1" applyBorder="1" applyProtection="1">
      <protection locked="0"/>
    </xf>
    <xf numFmtId="14" fontId="4" fillId="0" borderId="4" xfId="0" applyNumberFormat="1" applyFont="1" applyBorder="1" applyAlignment="1" applyProtection="1">
      <alignment horizontal="right"/>
      <protection locked="0"/>
    </xf>
    <xf numFmtId="14" fontId="4" fillId="3" borderId="8" xfId="0" applyNumberFormat="1" applyFont="1" applyFill="1" applyBorder="1" applyAlignment="1" applyProtection="1">
      <alignment horizontal="right"/>
      <protection locked="0"/>
    </xf>
    <xf numFmtId="14" fontId="4" fillId="3" borderId="1" xfId="0" applyNumberFormat="1" applyFont="1" applyFill="1" applyBorder="1" applyAlignment="1" applyProtection="1">
      <alignment horizontal="right"/>
      <protection locked="0"/>
    </xf>
    <xf numFmtId="14" fontId="4" fillId="2" borderId="1" xfId="0" applyNumberFormat="1" applyFont="1" applyFill="1" applyBorder="1" applyAlignment="1" applyProtection="1">
      <alignment horizontal="right"/>
      <protection locked="0"/>
    </xf>
    <xf numFmtId="14" fontId="5" fillId="2" borderId="1" xfId="0" applyNumberFormat="1" applyFont="1" applyFill="1" applyBorder="1" applyProtection="1">
      <protection locked="0"/>
    </xf>
    <xf numFmtId="14" fontId="4" fillId="7" borderId="1" xfId="0" applyNumberFormat="1" applyFont="1" applyFill="1" applyBorder="1" applyAlignment="1" applyProtection="1">
      <alignment horizontal="right"/>
      <protection locked="0"/>
    </xf>
    <xf numFmtId="14" fontId="4" fillId="2" borderId="1" xfId="0" applyNumberFormat="1" applyFont="1" applyFill="1" applyBorder="1" applyProtection="1">
      <protection locked="0"/>
    </xf>
    <xf numFmtId="14" fontId="4" fillId="0" borderId="1" xfId="0" applyNumberFormat="1" applyFont="1" applyBorder="1" applyProtection="1">
      <protection locked="0"/>
    </xf>
    <xf numFmtId="14" fontId="4" fillId="2" borderId="1" xfId="0" applyNumberFormat="1" applyFont="1" applyFill="1" applyBorder="1" applyAlignment="1" applyProtection="1">
      <alignment wrapText="1"/>
      <protection locked="0"/>
    </xf>
    <xf numFmtId="14" fontId="5" fillId="2" borderId="1" xfId="0" applyNumberFormat="1" applyFont="1" applyFill="1" applyBorder="1" applyAlignment="1" applyProtection="1">
      <alignment wrapText="1"/>
      <protection locked="0"/>
    </xf>
    <xf numFmtId="14" fontId="0" fillId="0" borderId="0" xfId="0" applyNumberFormat="1"/>
    <xf numFmtId="4" fontId="5" fillId="0" borderId="8" xfId="0" applyNumberFormat="1" applyFont="1" applyBorder="1" applyAlignment="1">
      <alignment wrapText="1"/>
    </xf>
    <xf numFmtId="164" fontId="4" fillId="0" borderId="8" xfId="0" applyNumberFormat="1" applyFont="1" applyBorder="1" applyProtection="1">
      <protection locked="0"/>
    </xf>
    <xf numFmtId="4" fontId="5" fillId="3" borderId="76" xfId="0" applyNumberFormat="1" applyFont="1" applyFill="1" applyBorder="1" applyAlignment="1" applyProtection="1">
      <alignment wrapText="1"/>
      <protection locked="0"/>
    </xf>
    <xf numFmtId="0" fontId="36" fillId="16" borderId="8" xfId="0" applyFont="1" applyFill="1" applyBorder="1" applyAlignment="1">
      <alignment wrapText="1"/>
    </xf>
    <xf numFmtId="0" fontId="5" fillId="8" borderId="8" xfId="0" applyFont="1" applyFill="1" applyBorder="1" applyProtection="1">
      <protection locked="0"/>
    </xf>
    <xf numFmtId="0" fontId="36" fillId="8" borderId="8" xfId="0" applyFont="1" applyFill="1" applyBorder="1" applyAlignment="1">
      <alignment wrapText="1"/>
    </xf>
    <xf numFmtId="0" fontId="9" fillId="0" borderId="8" xfId="0" applyFont="1" applyBorder="1"/>
    <xf numFmtId="0" fontId="9" fillId="0" borderId="6" xfId="0" applyFont="1" applyBorder="1"/>
    <xf numFmtId="168" fontId="3" fillId="3" borderId="3" xfId="0" applyNumberFormat="1" applyFont="1" applyFill="1" applyBorder="1" applyAlignment="1" applyProtection="1">
      <alignment horizontal="right" vertical="center"/>
      <protection locked="0"/>
    </xf>
    <xf numFmtId="0" fontId="18" fillId="0" borderId="0" xfId="0" applyFont="1" applyAlignment="1">
      <alignment horizontal="right"/>
    </xf>
    <xf numFmtId="0" fontId="5" fillId="0" borderId="18" xfId="0" applyFont="1" applyBorder="1" applyProtection="1">
      <protection locked="0"/>
    </xf>
    <xf numFmtId="0" fontId="5" fillId="0" borderId="10" xfId="0" applyFont="1" applyBorder="1" applyAlignment="1" applyProtection="1">
      <alignment horizontal="left" wrapText="1"/>
      <protection locked="0"/>
    </xf>
    <xf numFmtId="0" fontId="4" fillId="0" borderId="6" xfId="0" applyFont="1" applyBorder="1" applyAlignment="1" applyProtection="1">
      <alignment horizontal="left"/>
      <protection locked="0"/>
    </xf>
    <xf numFmtId="0" fontId="4" fillId="0" borderId="4" xfId="0" applyFont="1" applyBorder="1" applyAlignment="1" applyProtection="1">
      <alignment horizontal="left"/>
      <protection locked="0"/>
    </xf>
    <xf numFmtId="14" fontId="4" fillId="0" borderId="4" xfId="0" applyNumberFormat="1" applyFont="1" applyBorder="1" applyAlignment="1" applyProtection="1">
      <alignment horizontal="left"/>
      <protection locked="0"/>
    </xf>
    <xf numFmtId="0" fontId="4" fillId="0" borderId="5" xfId="0" applyFont="1" applyBorder="1" applyAlignment="1" applyProtection="1">
      <alignment horizontal="left"/>
      <protection locked="0"/>
    </xf>
    <xf numFmtId="0" fontId="4" fillId="15" borderId="16" xfId="0" applyFont="1" applyFill="1" applyBorder="1" applyAlignment="1" applyProtection="1">
      <alignment horizontal="left"/>
      <protection locked="0"/>
    </xf>
    <xf numFmtId="0" fontId="5" fillId="0" borderId="4" xfId="0" applyFont="1" applyBorder="1" applyAlignment="1" applyProtection="1">
      <alignment horizontal="left"/>
      <protection locked="0"/>
    </xf>
    <xf numFmtId="0" fontId="0" fillId="0" borderId="0" xfId="0" applyAlignment="1">
      <alignment horizontal="left"/>
    </xf>
    <xf numFmtId="164" fontId="5" fillId="3" borderId="1" xfId="0" applyNumberFormat="1" applyFont="1" applyFill="1" applyBorder="1" applyAlignment="1" applyProtection="1">
      <alignment horizontal="right"/>
      <protection locked="0"/>
    </xf>
    <xf numFmtId="0" fontId="38" fillId="0" borderId="0" xfId="0" applyFont="1" applyProtection="1">
      <protection locked="0"/>
    </xf>
    <xf numFmtId="0" fontId="39" fillId="0" borderId="0" xfId="0" applyFont="1" applyAlignment="1" applyProtection="1">
      <alignment horizontal="center" vertical="center"/>
      <protection locked="0"/>
    </xf>
    <xf numFmtId="0" fontId="38" fillId="0" borderId="0" xfId="0" applyFont="1" applyAlignment="1" applyProtection="1">
      <alignment vertical="center"/>
      <protection locked="0"/>
    </xf>
    <xf numFmtId="168" fontId="38" fillId="0" borderId="0" xfId="0" applyNumberFormat="1" applyFont="1" applyAlignment="1" applyProtection="1">
      <alignment horizontal="right" vertical="center"/>
      <protection locked="0"/>
    </xf>
    <xf numFmtId="44" fontId="38" fillId="0" borderId="0" xfId="0" applyNumberFormat="1" applyFont="1" applyAlignment="1" applyProtection="1">
      <alignment vertical="center"/>
      <protection locked="0"/>
    </xf>
    <xf numFmtId="0" fontId="40" fillId="0" borderId="0" xfId="0" applyFont="1" applyProtection="1">
      <protection locked="0"/>
    </xf>
    <xf numFmtId="0" fontId="41" fillId="0" borderId="0" xfId="0" applyFont="1" applyProtection="1">
      <protection locked="0"/>
    </xf>
    <xf numFmtId="0" fontId="38" fillId="0" borderId="8" xfId="0" applyFont="1" applyBorder="1" applyProtection="1">
      <protection locked="0"/>
    </xf>
    <xf numFmtId="0" fontId="42" fillId="4" borderId="0" xfId="0" applyFont="1" applyFill="1" applyAlignment="1" applyProtection="1">
      <alignment horizontal="left"/>
      <protection locked="0"/>
    </xf>
    <xf numFmtId="168" fontId="42" fillId="4" borderId="0" xfId="0" applyNumberFormat="1" applyFont="1" applyFill="1" applyAlignment="1" applyProtection="1">
      <alignment horizontal="right"/>
      <protection locked="0"/>
    </xf>
    <xf numFmtId="44" fontId="42" fillId="4" borderId="0" xfId="0" applyNumberFormat="1" applyFont="1" applyFill="1" applyAlignment="1" applyProtection="1">
      <alignment horizontal="left"/>
      <protection locked="0"/>
    </xf>
    <xf numFmtId="8" fontId="43" fillId="4" borderId="0" xfId="0" applyNumberFormat="1" applyFont="1" applyFill="1" applyAlignment="1" applyProtection="1">
      <alignment horizontal="center" vertical="center"/>
      <protection locked="0"/>
    </xf>
    <xf numFmtId="44" fontId="44" fillId="4" borderId="0" xfId="1" applyFont="1" applyFill="1" applyBorder="1" applyAlignment="1" applyProtection="1">
      <alignment vertical="center"/>
    </xf>
    <xf numFmtId="44" fontId="44" fillId="4" borderId="0" xfId="1" applyFont="1" applyFill="1" applyBorder="1" applyAlignment="1" applyProtection="1">
      <alignment vertical="center"/>
      <protection locked="0"/>
    </xf>
    <xf numFmtId="168" fontId="44" fillId="4" borderId="0" xfId="1" applyNumberFormat="1" applyFont="1" applyFill="1" applyBorder="1" applyAlignment="1" applyProtection="1">
      <alignment horizontal="right" vertical="center"/>
      <protection locked="0"/>
    </xf>
    <xf numFmtId="44" fontId="44" fillId="4" borderId="0" xfId="1" applyFont="1" applyFill="1" applyBorder="1" applyAlignment="1" applyProtection="1">
      <alignment horizontal="center" vertical="center"/>
      <protection locked="0"/>
    </xf>
    <xf numFmtId="14" fontId="44" fillId="4" borderId="0" xfId="0" applyNumberFormat="1" applyFont="1" applyFill="1" applyAlignment="1">
      <alignment horizontal="center" vertical="center"/>
    </xf>
    <xf numFmtId="0" fontId="45" fillId="0" borderId="8" xfId="0" applyFont="1" applyBorder="1" applyProtection="1">
      <protection locked="0"/>
    </xf>
    <xf numFmtId="0" fontId="46" fillId="5" borderId="85" xfId="0" applyFont="1" applyFill="1" applyBorder="1" applyAlignment="1" applyProtection="1">
      <alignment horizontal="center" vertical="center"/>
      <protection locked="0"/>
    </xf>
    <xf numFmtId="16" fontId="46" fillId="5" borderId="80" xfId="0" applyNumberFormat="1" applyFont="1" applyFill="1" applyBorder="1" applyAlignment="1" applyProtection="1">
      <alignment horizontal="center" vertical="center"/>
      <protection locked="0"/>
    </xf>
    <xf numFmtId="168" fontId="46" fillId="5" borderId="80" xfId="0" applyNumberFormat="1" applyFont="1" applyFill="1" applyBorder="1" applyAlignment="1" applyProtection="1">
      <alignment horizontal="right" vertical="center"/>
      <protection locked="0"/>
    </xf>
    <xf numFmtId="44" fontId="47" fillId="5" borderId="80" xfId="0" applyNumberFormat="1" applyFont="1" applyFill="1" applyBorder="1" applyAlignment="1" applyProtection="1">
      <alignment horizontal="center" vertical="center" wrapText="1"/>
      <protection locked="0"/>
    </xf>
    <xf numFmtId="44" fontId="47" fillId="5" borderId="81" xfId="0" applyNumberFormat="1" applyFont="1" applyFill="1" applyBorder="1" applyAlignment="1" applyProtection="1">
      <alignment horizontal="center" vertical="center" wrapText="1"/>
      <protection locked="0"/>
    </xf>
    <xf numFmtId="164" fontId="47" fillId="5" borderId="81" xfId="0" applyNumberFormat="1" applyFont="1" applyFill="1" applyBorder="1" applyAlignment="1" applyProtection="1">
      <alignment horizontal="center" vertical="center" wrapText="1"/>
      <protection locked="0"/>
    </xf>
    <xf numFmtId="0" fontId="46" fillId="5" borderId="82" xfId="0" applyFont="1" applyFill="1" applyBorder="1" applyAlignment="1" applyProtection="1">
      <alignment horizontal="center" vertical="center"/>
      <protection locked="0"/>
    </xf>
    <xf numFmtId="0" fontId="49" fillId="5" borderId="84" xfId="0" applyFont="1" applyFill="1" applyBorder="1" applyAlignment="1" applyProtection="1">
      <alignment horizontal="left" vertical="center"/>
      <protection locked="0"/>
    </xf>
    <xf numFmtId="0" fontId="49" fillId="5" borderId="91" xfId="0" applyFont="1" applyFill="1" applyBorder="1" applyAlignment="1" applyProtection="1">
      <alignment horizontal="left" vertical="center"/>
      <protection locked="0"/>
    </xf>
    <xf numFmtId="0" fontId="49" fillId="5" borderId="80" xfId="0" applyFont="1" applyFill="1" applyBorder="1" applyAlignment="1" applyProtection="1">
      <alignment horizontal="left" vertical="center"/>
      <protection locked="0"/>
    </xf>
    <xf numFmtId="168" fontId="49" fillId="5" borderId="80" xfId="0" applyNumberFormat="1" applyFont="1" applyFill="1" applyBorder="1" applyAlignment="1" applyProtection="1">
      <alignment horizontal="right" vertical="center"/>
      <protection locked="0"/>
    </xf>
    <xf numFmtId="44" fontId="49" fillId="5" borderId="80" xfId="0" applyNumberFormat="1" applyFont="1" applyFill="1" applyBorder="1" applyAlignment="1">
      <alignment horizontal="right" vertical="center"/>
    </xf>
    <xf numFmtId="44" fontId="49" fillId="5" borderId="81" xfId="0" applyNumberFormat="1" applyFont="1" applyFill="1" applyBorder="1" applyAlignment="1">
      <alignment horizontal="right" vertical="center"/>
    </xf>
    <xf numFmtId="164" fontId="49" fillId="5" borderId="81" xfId="0" applyNumberFormat="1" applyFont="1" applyFill="1" applyBorder="1" applyAlignment="1" applyProtection="1">
      <alignment horizontal="right" vertical="center"/>
      <protection locked="0"/>
    </xf>
    <xf numFmtId="8" fontId="49" fillId="5" borderId="82" xfId="0" applyNumberFormat="1" applyFont="1" applyFill="1" applyBorder="1" applyAlignment="1" applyProtection="1">
      <alignment horizontal="left" vertical="center"/>
      <protection locked="0"/>
    </xf>
    <xf numFmtId="0" fontId="40" fillId="0" borderId="8" xfId="0" applyFont="1" applyBorder="1" applyProtection="1">
      <protection locked="0"/>
    </xf>
    <xf numFmtId="0" fontId="43" fillId="6" borderId="86" xfId="0" applyFont="1" applyFill="1" applyBorder="1" applyAlignment="1" applyProtection="1">
      <alignment horizontal="center" vertical="center"/>
      <protection locked="0"/>
    </xf>
    <xf numFmtId="0" fontId="50" fillId="6" borderId="17" xfId="0" applyFont="1" applyFill="1" applyBorder="1" applyAlignment="1" applyProtection="1">
      <alignment horizontal="left" vertical="center"/>
      <protection locked="0"/>
    </xf>
    <xf numFmtId="168" fontId="50" fillId="6" borderId="17" xfId="0" applyNumberFormat="1" applyFont="1" applyFill="1" applyBorder="1" applyAlignment="1" applyProtection="1">
      <alignment horizontal="right" vertical="center"/>
      <protection locked="0"/>
    </xf>
    <xf numFmtId="44" fontId="51" fillId="6" borderId="17" xfId="0" applyNumberFormat="1" applyFont="1" applyFill="1" applyBorder="1" applyAlignment="1" applyProtection="1">
      <alignment horizontal="right" vertical="center"/>
      <protection locked="0"/>
    </xf>
    <xf numFmtId="44" fontId="51" fillId="6" borderId="70" xfId="0" applyNumberFormat="1" applyFont="1" applyFill="1" applyBorder="1" applyAlignment="1" applyProtection="1">
      <alignment horizontal="right" vertical="center"/>
      <protection locked="0"/>
    </xf>
    <xf numFmtId="164" fontId="51" fillId="6" borderId="70" xfId="0" applyNumberFormat="1" applyFont="1" applyFill="1" applyBorder="1" applyAlignment="1" applyProtection="1">
      <alignment horizontal="right" vertical="center"/>
      <protection locked="0"/>
    </xf>
    <xf numFmtId="8" fontId="52" fillId="6" borderId="83" xfId="0" applyNumberFormat="1" applyFont="1" applyFill="1" applyBorder="1" applyAlignment="1" applyProtection="1">
      <alignment horizontal="left" vertical="center"/>
      <protection locked="0"/>
    </xf>
    <xf numFmtId="0" fontId="40" fillId="0" borderId="13" xfId="0" applyFont="1" applyBorder="1" applyProtection="1">
      <protection locked="0"/>
    </xf>
    <xf numFmtId="0" fontId="49" fillId="5" borderId="8" xfId="0" applyFont="1" applyFill="1" applyBorder="1" applyAlignment="1" applyProtection="1">
      <alignment vertical="center"/>
      <protection locked="0"/>
    </xf>
    <xf numFmtId="0" fontId="49" fillId="5" borderId="8" xfId="0" applyFont="1" applyFill="1" applyBorder="1" applyAlignment="1" applyProtection="1">
      <alignment horizontal="left" vertical="center"/>
      <protection locked="0"/>
    </xf>
    <xf numFmtId="168" fontId="49" fillId="5" borderId="8" xfId="0" applyNumberFormat="1" applyFont="1" applyFill="1" applyBorder="1" applyAlignment="1" applyProtection="1">
      <alignment horizontal="right" vertical="center"/>
      <protection locked="0"/>
    </xf>
    <xf numFmtId="44" fontId="49" fillId="5" borderId="8" xfId="0" applyNumberFormat="1" applyFont="1" applyFill="1" applyBorder="1" applyAlignment="1">
      <alignment horizontal="right" vertical="center"/>
    </xf>
    <xf numFmtId="164" fontId="54" fillId="5" borderId="8" xfId="0" applyNumberFormat="1" applyFont="1" applyFill="1" applyBorder="1" applyAlignment="1">
      <alignment horizontal="right" vertical="center"/>
    </xf>
    <xf numFmtId="164" fontId="49" fillId="5" borderId="8" xfId="0" applyNumberFormat="1" applyFont="1" applyFill="1" applyBorder="1" applyAlignment="1">
      <alignment horizontal="right" vertical="center"/>
    </xf>
    <xf numFmtId="0" fontId="49" fillId="5" borderId="18" xfId="0" applyFont="1" applyFill="1" applyBorder="1" applyAlignment="1" applyProtection="1">
      <alignment horizontal="left" vertical="center"/>
      <protection locked="0"/>
    </xf>
    <xf numFmtId="0" fontId="40" fillId="0" borderId="3" xfId="0" applyFont="1" applyBorder="1" applyAlignment="1">
      <alignment vertical="center"/>
    </xf>
    <xf numFmtId="0" fontId="53" fillId="0" borderId="3" xfId="0" applyFont="1" applyBorder="1"/>
    <xf numFmtId="0" fontId="40" fillId="3" borderId="1" xfId="0" applyFont="1" applyFill="1" applyBorder="1" applyAlignment="1" applyProtection="1">
      <alignment vertical="center"/>
      <protection locked="0"/>
    </xf>
    <xf numFmtId="44" fontId="40" fillId="3" borderId="1" xfId="0" applyNumberFormat="1" applyFont="1" applyFill="1" applyBorder="1" applyAlignment="1">
      <alignment vertical="center"/>
    </xf>
    <xf numFmtId="44" fontId="40" fillId="3" borderId="3" xfId="0" applyNumberFormat="1" applyFont="1" applyFill="1" applyBorder="1" applyAlignment="1">
      <alignment vertical="center"/>
    </xf>
    <xf numFmtId="0" fontId="40" fillId="3" borderId="4" xfId="0" applyFont="1" applyFill="1" applyBorder="1" applyAlignment="1" applyProtection="1">
      <alignment vertical="center"/>
      <protection locked="0"/>
    </xf>
    <xf numFmtId="0" fontId="55" fillId="0" borderId="8" xfId="0" applyFont="1" applyBorder="1" applyProtection="1">
      <protection locked="0"/>
    </xf>
    <xf numFmtId="168" fontId="40" fillId="3" borderId="1" xfId="0" applyNumberFormat="1" applyFont="1" applyFill="1" applyBorder="1" applyAlignment="1" applyProtection="1">
      <alignment horizontal="right" vertical="center"/>
      <protection locked="0"/>
    </xf>
    <xf numFmtId="0" fontId="40" fillId="0" borderId="13" xfId="0" applyFont="1" applyBorder="1" applyAlignment="1">
      <alignment vertical="center"/>
    </xf>
    <xf numFmtId="44" fontId="49" fillId="5" borderId="8" xfId="0" applyNumberFormat="1" applyFont="1" applyFill="1" applyBorder="1" applyAlignment="1" applyProtection="1">
      <alignment vertical="center"/>
      <protection locked="0"/>
    </xf>
    <xf numFmtId="0" fontId="40" fillId="3" borderId="3" xfId="0" applyFont="1" applyFill="1" applyBorder="1" applyAlignment="1" applyProtection="1">
      <alignment vertical="center"/>
      <protection locked="0"/>
    </xf>
    <xf numFmtId="0" fontId="40" fillId="3" borderId="6" xfId="0" applyFont="1" applyFill="1" applyBorder="1" applyAlignment="1" applyProtection="1">
      <alignment vertical="center"/>
      <protection locked="0"/>
    </xf>
    <xf numFmtId="0" fontId="38" fillId="0" borderId="13" xfId="0" applyFont="1" applyBorder="1" applyProtection="1">
      <protection locked="0"/>
    </xf>
    <xf numFmtId="0" fontId="56" fillId="3" borderId="3" xfId="0" applyFont="1" applyFill="1" applyBorder="1" applyAlignment="1" applyProtection="1">
      <alignment vertical="center"/>
      <protection locked="0"/>
    </xf>
    <xf numFmtId="168" fontId="56" fillId="3" borderId="3" xfId="0" applyNumberFormat="1" applyFont="1" applyFill="1" applyBorder="1" applyAlignment="1" applyProtection="1">
      <alignment horizontal="right" vertical="center"/>
      <protection locked="0"/>
    </xf>
    <xf numFmtId="0" fontId="40" fillId="0" borderId="13" xfId="0" applyFont="1" applyBorder="1" applyAlignment="1" applyProtection="1">
      <alignment vertical="center"/>
      <protection locked="0"/>
    </xf>
    <xf numFmtId="0" fontId="49" fillId="5" borderId="12" xfId="0" applyFont="1" applyFill="1" applyBorder="1" applyAlignment="1" applyProtection="1">
      <alignment vertical="center"/>
      <protection locked="0"/>
    </xf>
    <xf numFmtId="168" fontId="49" fillId="5" borderId="12" xfId="0" applyNumberFormat="1" applyFont="1" applyFill="1" applyBorder="1" applyAlignment="1" applyProtection="1">
      <alignment horizontal="right" vertical="center"/>
      <protection locked="0"/>
    </xf>
    <xf numFmtId="0" fontId="49" fillId="5" borderId="12" xfId="0" applyFont="1" applyFill="1" applyBorder="1" applyAlignment="1" applyProtection="1">
      <alignment horizontal="left" vertical="center"/>
      <protection locked="0"/>
    </xf>
    <xf numFmtId="0" fontId="53" fillId="0" borderId="0" xfId="0" applyFont="1"/>
    <xf numFmtId="0" fontId="56" fillId="3" borderId="12" xfId="0" applyFont="1" applyFill="1" applyBorder="1" applyAlignment="1" applyProtection="1">
      <alignment vertical="center"/>
      <protection locked="0"/>
    </xf>
    <xf numFmtId="44" fontId="40" fillId="3" borderId="12" xfId="0" applyNumberFormat="1" applyFont="1" applyFill="1" applyBorder="1" applyAlignment="1">
      <alignment vertical="center"/>
    </xf>
    <xf numFmtId="0" fontId="40" fillId="3" borderId="8" xfId="0" applyFont="1" applyFill="1" applyBorder="1" applyAlignment="1" applyProtection="1">
      <alignment vertical="center"/>
      <protection locked="0"/>
    </xf>
    <xf numFmtId="168" fontId="40" fillId="3" borderId="8" xfId="0" applyNumberFormat="1" applyFont="1" applyFill="1" applyBorder="1" applyAlignment="1" applyProtection="1">
      <alignment horizontal="right" vertical="center"/>
      <protection locked="0"/>
    </xf>
    <xf numFmtId="168" fontId="56" fillId="3" borderId="12" xfId="0" applyNumberFormat="1" applyFont="1" applyFill="1" applyBorder="1" applyAlignment="1" applyProtection="1">
      <alignment horizontal="right" vertical="center"/>
      <protection locked="0"/>
    </xf>
    <xf numFmtId="44" fontId="55" fillId="3" borderId="12" xfId="0" applyNumberFormat="1" applyFont="1" applyFill="1" applyBorder="1"/>
    <xf numFmtId="0" fontId="55" fillId="3" borderId="12" xfId="0" applyFont="1" applyFill="1" applyBorder="1" applyProtection="1">
      <protection locked="0"/>
    </xf>
    <xf numFmtId="0" fontId="55" fillId="3" borderId="78" xfId="0" applyFont="1" applyFill="1" applyBorder="1" applyProtection="1">
      <protection locked="0"/>
    </xf>
    <xf numFmtId="0" fontId="55" fillId="3" borderId="8" xfId="0" applyFont="1" applyFill="1" applyBorder="1" applyProtection="1">
      <protection locked="0"/>
    </xf>
    <xf numFmtId="0" fontId="55" fillId="3" borderId="13" xfId="0" applyFont="1" applyFill="1" applyBorder="1" applyProtection="1">
      <protection locked="0"/>
    </xf>
    <xf numFmtId="0" fontId="40" fillId="3" borderId="12" xfId="0" applyFont="1" applyFill="1" applyBorder="1" applyAlignment="1" applyProtection="1">
      <alignment vertical="center"/>
      <protection locked="0"/>
    </xf>
    <xf numFmtId="0" fontId="40" fillId="3" borderId="78" xfId="0" applyFont="1" applyFill="1" applyBorder="1" applyAlignment="1" applyProtection="1">
      <alignment vertical="center"/>
      <protection locked="0"/>
    </xf>
    <xf numFmtId="0" fontId="40" fillId="3" borderId="13" xfId="0" applyFont="1" applyFill="1" applyBorder="1" applyAlignment="1" applyProtection="1">
      <alignment vertical="center"/>
      <protection locked="0"/>
    </xf>
    <xf numFmtId="0" fontId="49" fillId="5" borderId="20" xfId="0" applyFont="1" applyFill="1" applyBorder="1" applyAlignment="1" applyProtection="1">
      <alignment horizontal="left" vertical="center"/>
      <protection locked="0"/>
    </xf>
    <xf numFmtId="0" fontId="49" fillId="5" borderId="92" xfId="0" applyFont="1" applyFill="1" applyBorder="1" applyAlignment="1" applyProtection="1">
      <alignment horizontal="left" vertical="center"/>
      <protection locked="0"/>
    </xf>
    <xf numFmtId="168" fontId="49" fillId="5" borderId="21" xfId="0" applyNumberFormat="1" applyFont="1" applyFill="1" applyBorder="1" applyAlignment="1" applyProtection="1">
      <alignment horizontal="right" vertical="center"/>
      <protection locked="0"/>
    </xf>
    <xf numFmtId="44" fontId="49" fillId="5" borderId="13" xfId="0" applyNumberFormat="1" applyFont="1" applyFill="1" applyBorder="1" applyAlignment="1">
      <alignment horizontal="right" vertical="center"/>
    </xf>
    <xf numFmtId="164" fontId="54" fillId="5" borderId="13" xfId="0" applyNumberFormat="1" applyFont="1" applyFill="1" applyBorder="1" applyAlignment="1">
      <alignment horizontal="right" vertical="center"/>
    </xf>
    <xf numFmtId="168" fontId="46" fillId="5" borderId="8" xfId="0" applyNumberFormat="1" applyFont="1" applyFill="1" applyBorder="1" applyAlignment="1" applyProtection="1">
      <alignment horizontal="right" vertical="center"/>
      <protection locked="0"/>
    </xf>
    <xf numFmtId="44" fontId="46" fillId="5" borderId="8" xfId="0" applyNumberFormat="1" applyFont="1" applyFill="1" applyBorder="1" applyAlignment="1">
      <alignment horizontal="right" vertical="center"/>
    </xf>
    <xf numFmtId="169" fontId="49" fillId="5" borderId="13" xfId="0" applyNumberFormat="1" applyFont="1" applyFill="1" applyBorder="1" applyAlignment="1">
      <alignment horizontal="right" vertical="center"/>
    </xf>
    <xf numFmtId="164" fontId="46" fillId="5" borderId="8" xfId="0" applyNumberFormat="1" applyFont="1" applyFill="1" applyBorder="1" applyAlignment="1" applyProtection="1">
      <alignment horizontal="right" vertical="center"/>
      <protection locked="0"/>
    </xf>
    <xf numFmtId="164" fontId="49" fillId="5" borderId="13" xfId="0" applyNumberFormat="1" applyFont="1" applyFill="1" applyBorder="1" applyAlignment="1">
      <alignment horizontal="right" vertical="center"/>
    </xf>
    <xf numFmtId="0" fontId="52" fillId="0" borderId="0" xfId="0" applyFont="1" applyAlignment="1" applyProtection="1">
      <alignment horizontal="right" vertical="center"/>
      <protection locked="0"/>
    </xf>
    <xf numFmtId="168" fontId="52" fillId="0" borderId="0" xfId="2" applyNumberFormat="1" applyFont="1" applyAlignment="1" applyProtection="1">
      <alignment horizontal="right" vertical="center"/>
      <protection locked="0"/>
    </xf>
    <xf numFmtId="44" fontId="52" fillId="0" borderId="23" xfId="0" applyNumberFormat="1" applyFont="1" applyBorder="1" applyAlignment="1">
      <alignment horizontal="right" vertical="center"/>
    </xf>
    <xf numFmtId="164" fontId="52" fillId="0" borderId="0" xfId="0" applyNumberFormat="1" applyFont="1" applyAlignment="1" applyProtection="1">
      <alignment horizontal="right" vertical="center"/>
      <protection locked="0"/>
    </xf>
    <xf numFmtId="44" fontId="52" fillId="0" borderId="24" xfId="0" applyNumberFormat="1" applyFont="1" applyBorder="1" applyAlignment="1">
      <alignment horizontal="right" vertical="center"/>
    </xf>
    <xf numFmtId="168" fontId="52" fillId="0" borderId="0" xfId="0" applyNumberFormat="1" applyFont="1" applyAlignment="1" applyProtection="1">
      <alignment horizontal="right" vertical="center"/>
      <protection locked="0"/>
    </xf>
    <xf numFmtId="44" fontId="52" fillId="0" borderId="22" xfId="0" applyNumberFormat="1" applyFont="1" applyBorder="1" applyAlignment="1">
      <alignment horizontal="right" vertical="center"/>
    </xf>
    <xf numFmtId="44" fontId="52" fillId="0" borderId="89" xfId="0" applyNumberFormat="1" applyFont="1" applyBorder="1" applyAlignment="1">
      <alignment horizontal="right" vertical="center"/>
    </xf>
    <xf numFmtId="0" fontId="45" fillId="5" borderId="25" xfId="0" applyFont="1" applyFill="1" applyBorder="1" applyAlignment="1" applyProtection="1">
      <alignment horizontal="center" vertical="center"/>
      <protection locked="0"/>
    </xf>
    <xf numFmtId="0" fontId="45" fillId="5" borderId="87" xfId="0" applyFont="1" applyFill="1" applyBorder="1" applyAlignment="1" applyProtection="1">
      <alignment horizontal="center" vertical="center"/>
      <protection locked="0"/>
    </xf>
    <xf numFmtId="168" fontId="46" fillId="5" borderId="71" xfId="0" applyNumberFormat="1" applyFont="1" applyFill="1" applyBorder="1" applyAlignment="1" applyProtection="1">
      <alignment horizontal="right" vertical="center"/>
      <protection locked="0"/>
    </xf>
    <xf numFmtId="44" fontId="46" fillId="5" borderId="90" xfId="0" applyNumberFormat="1" applyFont="1" applyFill="1" applyBorder="1" applyAlignment="1">
      <alignment horizontal="right" vertical="center"/>
    </xf>
    <xf numFmtId="164" fontId="46" fillId="5" borderId="87" xfId="0" applyNumberFormat="1" applyFont="1" applyFill="1" applyBorder="1" applyAlignment="1" applyProtection="1">
      <alignment horizontal="right" vertical="center"/>
      <protection locked="0"/>
    </xf>
    <xf numFmtId="164" fontId="46" fillId="5" borderId="88" xfId="0" applyNumberFormat="1" applyFont="1" applyFill="1" applyBorder="1" applyAlignment="1" applyProtection="1">
      <alignment horizontal="right" vertical="center"/>
      <protection locked="0"/>
    </xf>
    <xf numFmtId="0" fontId="57" fillId="0" borderId="0" xfId="0" applyFont="1" applyAlignment="1" applyProtection="1">
      <alignment horizontal="right" vertical="center"/>
      <protection locked="0"/>
    </xf>
    <xf numFmtId="168" fontId="57" fillId="0" borderId="0" xfId="0" applyNumberFormat="1" applyFont="1" applyAlignment="1" applyProtection="1">
      <alignment horizontal="right" vertical="center"/>
      <protection locked="0"/>
    </xf>
    <xf numFmtId="44" fontId="57" fillId="0" borderId="0" xfId="0" applyNumberFormat="1" applyFont="1" applyAlignment="1">
      <alignment horizontal="right" vertical="center"/>
    </xf>
    <xf numFmtId="165" fontId="57" fillId="0" borderId="0" xfId="0" applyNumberFormat="1" applyFont="1" applyAlignment="1" applyProtection="1">
      <alignment horizontal="right" vertical="center"/>
      <protection locked="0"/>
    </xf>
    <xf numFmtId="44" fontId="58" fillId="0" borderId="0" xfId="0" applyNumberFormat="1" applyFont="1" applyAlignment="1">
      <alignment horizontal="right" vertical="center"/>
    </xf>
    <xf numFmtId="164" fontId="58" fillId="0" borderId="0" xfId="0" applyNumberFormat="1" applyFont="1" applyAlignment="1" applyProtection="1">
      <alignment horizontal="right" vertical="center"/>
      <protection locked="0"/>
    </xf>
    <xf numFmtId="0" fontId="57" fillId="0" borderId="1" xfId="0" applyFont="1" applyBorder="1" applyAlignment="1">
      <alignment horizontal="right" vertical="center"/>
    </xf>
    <xf numFmtId="165" fontId="57" fillId="0" borderId="0" xfId="0" applyNumberFormat="1" applyFont="1" applyAlignment="1" applyProtection="1">
      <alignment horizontal="left" vertical="center"/>
      <protection locked="0"/>
    </xf>
    <xf numFmtId="44" fontId="57" fillId="0" borderId="1" xfId="0" applyNumberFormat="1" applyFont="1" applyBorder="1" applyAlignment="1">
      <alignment horizontal="right" vertical="center"/>
    </xf>
    <xf numFmtId="166" fontId="57" fillId="0" borderId="0" xfId="0" applyNumberFormat="1" applyFont="1" applyAlignment="1" applyProtection="1">
      <alignment horizontal="left" vertical="center"/>
      <protection locked="0"/>
    </xf>
    <xf numFmtId="166" fontId="58" fillId="0" borderId="0" xfId="0" applyNumberFormat="1" applyFont="1" applyAlignment="1" applyProtection="1">
      <alignment horizontal="right" vertical="center"/>
      <protection locked="0"/>
    </xf>
    <xf numFmtId="165" fontId="57" fillId="0" borderId="1" xfId="0" applyNumberFormat="1" applyFont="1" applyBorder="1" applyAlignment="1">
      <alignment horizontal="right" vertical="center"/>
    </xf>
    <xf numFmtId="0" fontId="41" fillId="0" borderId="0" xfId="0" applyFont="1" applyAlignment="1" applyProtection="1">
      <alignment horizontal="left" vertical="center"/>
      <protection locked="0"/>
    </xf>
    <xf numFmtId="0" fontId="5" fillId="3" borderId="8" xfId="0" applyFont="1" applyFill="1" applyBorder="1" applyAlignment="1" applyProtection="1">
      <alignment horizontal="center" wrapText="1"/>
      <protection locked="0"/>
    </xf>
    <xf numFmtId="0" fontId="5" fillId="3" borderId="1" xfId="0" applyFont="1" applyFill="1" applyBorder="1" applyAlignment="1" applyProtection="1">
      <alignment horizontal="center" wrapText="1"/>
      <protection locked="0"/>
    </xf>
    <xf numFmtId="164" fontId="5" fillId="3" borderId="1" xfId="0" applyNumberFormat="1" applyFont="1" applyFill="1" applyBorder="1" applyAlignment="1" applyProtection="1">
      <alignment horizontal="center" wrapText="1"/>
      <protection locked="0"/>
    </xf>
    <xf numFmtId="164" fontId="5" fillId="2" borderId="1" xfId="0" applyNumberFormat="1" applyFont="1" applyFill="1" applyBorder="1" applyAlignment="1" applyProtection="1">
      <alignment horizontal="center" wrapText="1"/>
      <protection locked="0"/>
    </xf>
    <xf numFmtId="0" fontId="5" fillId="2" borderId="1" xfId="0" applyFont="1" applyFill="1" applyBorder="1" applyAlignment="1" applyProtection="1">
      <alignment horizontal="center" wrapText="1"/>
      <protection locked="0"/>
    </xf>
    <xf numFmtId="164" fontId="5" fillId="7" borderId="1" xfId="0" applyNumberFormat="1" applyFont="1" applyFill="1" applyBorder="1" applyAlignment="1" applyProtection="1">
      <alignment horizontal="center" wrapText="1"/>
      <protection locked="0"/>
    </xf>
    <xf numFmtId="0" fontId="5" fillId="0" borderId="1" xfId="0" applyFont="1" applyBorder="1" applyAlignment="1" applyProtection="1">
      <alignment horizontal="center" wrapText="1"/>
      <protection locked="0"/>
    </xf>
    <xf numFmtId="164" fontId="4" fillId="2" borderId="1" xfId="0" applyNumberFormat="1" applyFont="1" applyFill="1" applyBorder="1" applyAlignment="1" applyProtection="1">
      <alignment horizontal="center" wrapText="1"/>
      <protection locked="0"/>
    </xf>
    <xf numFmtId="164" fontId="4" fillId="0" borderId="1" xfId="0" applyNumberFormat="1" applyFont="1" applyBorder="1" applyAlignment="1" applyProtection="1">
      <alignment horizontal="center" wrapText="1"/>
      <protection locked="0"/>
    </xf>
    <xf numFmtId="0" fontId="4" fillId="3" borderId="8" xfId="0" applyFont="1" applyFill="1" applyBorder="1" applyAlignment="1" applyProtection="1">
      <alignment horizontal="center"/>
      <protection locked="0"/>
    </xf>
    <xf numFmtId="0" fontId="4" fillId="3" borderId="1" xfId="0" applyFont="1" applyFill="1" applyBorder="1" applyAlignment="1" applyProtection="1">
      <alignment horizontal="center"/>
      <protection locked="0"/>
    </xf>
    <xf numFmtId="164" fontId="4" fillId="3" borderId="1" xfId="0" applyNumberFormat="1" applyFont="1" applyFill="1" applyBorder="1" applyAlignment="1" applyProtection="1">
      <alignment horizontal="center"/>
      <protection locked="0"/>
    </xf>
    <xf numFmtId="164" fontId="4" fillId="2" borderId="1" xfId="0" applyNumberFormat="1" applyFont="1" applyFill="1" applyBorder="1" applyAlignment="1" applyProtection="1">
      <alignment horizontal="center"/>
      <protection locked="0"/>
    </xf>
    <xf numFmtId="0" fontId="4" fillId="2" borderId="1" xfId="0" applyFont="1" applyFill="1" applyBorder="1" applyAlignment="1" applyProtection="1">
      <alignment horizontal="center"/>
      <protection locked="0"/>
    </xf>
    <xf numFmtId="164" fontId="4" fillId="7" borderId="1" xfId="0" applyNumberFormat="1" applyFont="1" applyFill="1" applyBorder="1" applyAlignment="1" applyProtection="1">
      <alignment horizontal="center"/>
      <protection locked="0"/>
    </xf>
    <xf numFmtId="0" fontId="4" fillId="0" borderId="1" xfId="0" applyFont="1" applyBorder="1" applyAlignment="1" applyProtection="1">
      <alignment horizontal="center"/>
      <protection locked="0"/>
    </xf>
    <xf numFmtId="164" fontId="4" fillId="0" borderId="1" xfId="0" applyNumberFormat="1" applyFont="1" applyBorder="1" applyAlignment="1" applyProtection="1">
      <alignment horizontal="center"/>
      <protection locked="0"/>
    </xf>
    <xf numFmtId="14" fontId="4" fillId="3" borderId="8" xfId="0" applyNumberFormat="1" applyFont="1" applyFill="1" applyBorder="1" applyAlignment="1" applyProtection="1">
      <alignment horizontal="center"/>
      <protection locked="0"/>
    </xf>
    <xf numFmtId="14" fontId="4" fillId="3" borderId="1" xfId="0" applyNumberFormat="1" applyFont="1" applyFill="1" applyBorder="1" applyAlignment="1" applyProtection="1">
      <alignment horizontal="center"/>
      <protection locked="0"/>
    </xf>
    <xf numFmtId="14" fontId="4" fillId="2" borderId="1" xfId="0" applyNumberFormat="1" applyFont="1" applyFill="1" applyBorder="1" applyAlignment="1" applyProtection="1">
      <alignment horizontal="center"/>
      <protection locked="0"/>
    </xf>
    <xf numFmtId="14" fontId="5" fillId="2" borderId="1" xfId="0" applyNumberFormat="1" applyFont="1" applyFill="1" applyBorder="1" applyAlignment="1" applyProtection="1">
      <alignment horizontal="center"/>
      <protection locked="0"/>
    </xf>
    <xf numFmtId="14" fontId="4" fillId="7" borderId="1" xfId="0" applyNumberFormat="1" applyFont="1" applyFill="1" applyBorder="1" applyAlignment="1" applyProtection="1">
      <alignment horizontal="center"/>
      <protection locked="0"/>
    </xf>
    <xf numFmtId="14" fontId="5" fillId="0" borderId="1" xfId="0" applyNumberFormat="1" applyFont="1" applyBorder="1" applyAlignment="1" applyProtection="1">
      <alignment horizontal="center"/>
      <protection locked="0"/>
    </xf>
    <xf numFmtId="14" fontId="4" fillId="0" borderId="1" xfId="0" applyNumberFormat="1" applyFont="1" applyBorder="1" applyAlignment="1" applyProtection="1">
      <alignment horizontal="center"/>
      <protection locked="0"/>
    </xf>
    <xf numFmtId="14" fontId="4" fillId="2" borderId="1" xfId="0" applyNumberFormat="1" applyFont="1" applyFill="1" applyBorder="1" applyAlignment="1" applyProtection="1">
      <alignment horizontal="center" wrapText="1"/>
      <protection locked="0"/>
    </xf>
    <xf numFmtId="14" fontId="5" fillId="2" borderId="1" xfId="0" applyNumberFormat="1" applyFont="1" applyFill="1" applyBorder="1" applyAlignment="1" applyProtection="1">
      <alignment horizontal="center" wrapText="1"/>
      <protection locked="0"/>
    </xf>
    <xf numFmtId="0" fontId="5" fillId="2" borderId="1" xfId="0" applyFont="1" applyFill="1" applyBorder="1" applyAlignment="1" applyProtection="1">
      <alignment horizontal="center"/>
      <protection locked="0"/>
    </xf>
    <xf numFmtId="0" fontId="5" fillId="0" borderId="1" xfId="0" applyFont="1" applyBorder="1" applyAlignment="1" applyProtection="1">
      <alignment horizontal="center"/>
      <protection locked="0"/>
    </xf>
    <xf numFmtId="164" fontId="59" fillId="2" borderId="1" xfId="3" applyNumberFormat="1" applyFill="1" applyBorder="1" applyAlignment="1" applyProtection="1">
      <alignment horizontal="right"/>
      <protection locked="0"/>
    </xf>
    <xf numFmtId="164" fontId="3" fillId="2" borderId="15" xfId="0" applyNumberFormat="1" applyFont="1" applyFill="1" applyBorder="1" applyAlignment="1" applyProtection="1">
      <alignment vertical="center"/>
      <protection locked="0"/>
    </xf>
    <xf numFmtId="164" fontId="3" fillId="7" borderId="15" xfId="0" applyNumberFormat="1" applyFont="1" applyFill="1" applyBorder="1" applyAlignment="1" applyProtection="1">
      <alignment vertical="center"/>
      <protection locked="0"/>
    </xf>
    <xf numFmtId="164" fontId="4" fillId="2" borderId="15" xfId="0" applyNumberFormat="1" applyFont="1" applyFill="1" applyBorder="1" applyProtection="1">
      <protection locked="0"/>
    </xf>
    <xf numFmtId="164" fontId="4" fillId="0" borderId="15" xfId="0" applyNumberFormat="1" applyFont="1" applyBorder="1" applyProtection="1">
      <protection locked="0"/>
    </xf>
    <xf numFmtId="0" fontId="0" fillId="0" borderId="19" xfId="0" applyBorder="1"/>
    <xf numFmtId="164" fontId="3" fillId="3" borderId="15" xfId="0" applyNumberFormat="1" applyFont="1" applyFill="1" applyBorder="1" applyAlignment="1" applyProtection="1">
      <alignment vertical="center"/>
      <protection locked="0"/>
    </xf>
    <xf numFmtId="164" fontId="5" fillId="0" borderId="8" xfId="0" applyNumberFormat="1" applyFont="1" applyBorder="1" applyProtection="1">
      <protection locked="0"/>
    </xf>
    <xf numFmtId="0" fontId="5" fillId="3" borderId="76" xfId="0" applyFont="1" applyFill="1" applyBorder="1" applyProtection="1">
      <protection locked="0"/>
    </xf>
    <xf numFmtId="0" fontId="2" fillId="0" borderId="15" xfId="0" applyFont="1" applyBorder="1" applyAlignment="1" applyProtection="1">
      <alignment vertical="center"/>
      <protection locked="0"/>
    </xf>
    <xf numFmtId="0" fontId="2" fillId="0" borderId="75" xfId="0" applyFont="1" applyBorder="1" applyAlignment="1" applyProtection="1">
      <alignment vertical="center"/>
      <protection locked="0"/>
    </xf>
    <xf numFmtId="0" fontId="5" fillId="0" borderId="9" xfId="0" applyFont="1" applyBorder="1" applyAlignment="1" applyProtection="1">
      <alignment horizontal="center" wrapText="1"/>
      <protection locked="0"/>
    </xf>
    <xf numFmtId="0" fontId="4" fillId="0" borderId="3" xfId="0" applyFont="1" applyBorder="1" applyAlignment="1" applyProtection="1">
      <alignment horizontal="center"/>
      <protection locked="0"/>
    </xf>
    <xf numFmtId="164" fontId="59" fillId="2" borderId="1" xfId="3" applyNumberFormat="1" applyFill="1" applyBorder="1" applyAlignment="1" applyProtection="1">
      <alignment horizontal="center"/>
      <protection locked="0"/>
    </xf>
    <xf numFmtId="0" fontId="5" fillId="0" borderId="10" xfId="0" applyFont="1" applyBorder="1" applyAlignment="1" applyProtection="1">
      <alignment horizontal="right" wrapText="1"/>
      <protection locked="0"/>
    </xf>
    <xf numFmtId="0" fontId="4" fillId="0" borderId="6" xfId="0" applyFont="1" applyBorder="1" applyAlignment="1" applyProtection="1">
      <alignment horizontal="right"/>
      <protection locked="0"/>
    </xf>
    <xf numFmtId="164" fontId="59" fillId="7" borderId="1" xfId="3" applyNumberFormat="1" applyFill="1" applyBorder="1" applyAlignment="1" applyProtection="1">
      <alignment horizontal="right"/>
      <protection locked="0"/>
    </xf>
    <xf numFmtId="164" fontId="59" fillId="2" borderId="1" xfId="3" applyNumberFormat="1" applyFill="1" applyBorder="1" applyProtection="1">
      <protection locked="0"/>
    </xf>
    <xf numFmtId="164" fontId="59" fillId="7" borderId="1" xfId="3" applyNumberFormat="1" applyFill="1" applyBorder="1" applyAlignment="1" applyProtection="1">
      <alignment horizontal="center"/>
      <protection locked="0"/>
    </xf>
    <xf numFmtId="164" fontId="59" fillId="0" borderId="1" xfId="3" applyNumberFormat="1" applyBorder="1" applyProtection="1">
      <protection locked="0"/>
    </xf>
    <xf numFmtId="164" fontId="5" fillId="8" borderId="1" xfId="0" applyNumberFormat="1" applyFont="1" applyFill="1" applyBorder="1" applyProtection="1">
      <protection locked="0"/>
    </xf>
    <xf numFmtId="164" fontId="59" fillId="0" borderId="1" xfId="3" applyNumberFormat="1" applyBorder="1" applyAlignment="1" applyProtection="1">
      <alignment horizontal="center"/>
      <protection locked="0"/>
    </xf>
    <xf numFmtId="164" fontId="59" fillId="2" borderId="1" xfId="3" applyNumberFormat="1" applyFill="1" applyBorder="1" applyAlignment="1" applyProtection="1">
      <alignment horizontal="center" wrapText="1"/>
      <protection locked="0"/>
    </xf>
    <xf numFmtId="0" fontId="59" fillId="2" borderId="1" xfId="3" applyFill="1" applyBorder="1" applyAlignment="1" applyProtection="1">
      <alignment horizontal="center"/>
      <protection locked="0"/>
    </xf>
    <xf numFmtId="0" fontId="59" fillId="0" borderId="0" xfId="3"/>
    <xf numFmtId="164" fontId="0" fillId="0" borderId="0" xfId="0" applyNumberFormat="1"/>
    <xf numFmtId="164" fontId="5" fillId="2" borderId="2" xfId="0" applyNumberFormat="1" applyFont="1" applyFill="1" applyBorder="1" applyProtection="1">
      <protection locked="0"/>
    </xf>
    <xf numFmtId="164" fontId="5" fillId="2" borderId="3" xfId="0" applyNumberFormat="1" applyFont="1" applyFill="1" applyBorder="1" applyAlignment="1">
      <alignment wrapText="1"/>
    </xf>
    <xf numFmtId="0" fontId="59" fillId="2" borderId="1" xfId="3" applyFill="1" applyBorder="1" applyProtection="1">
      <protection locked="0"/>
    </xf>
    <xf numFmtId="0" fontId="60" fillId="17" borderId="0" xfId="0" applyFont="1" applyFill="1"/>
    <xf numFmtId="0" fontId="3" fillId="18" borderId="1" xfId="0" applyFont="1" applyFill="1" applyBorder="1" applyAlignment="1">
      <alignment wrapText="1"/>
    </xf>
    <xf numFmtId="0" fontId="61" fillId="18" borderId="1" xfId="0" applyFont="1" applyFill="1" applyBorder="1"/>
    <xf numFmtId="0" fontId="59" fillId="18" borderId="1" xfId="3" applyFill="1" applyBorder="1" applyAlignment="1"/>
    <xf numFmtId="0" fontId="3" fillId="18" borderId="1" xfId="0" applyFont="1" applyFill="1" applyBorder="1"/>
    <xf numFmtId="14" fontId="3" fillId="18" borderId="1" xfId="0" applyNumberFormat="1" applyFont="1" applyFill="1" applyBorder="1"/>
    <xf numFmtId="0" fontId="3" fillId="18" borderId="2" xfId="0" applyFont="1" applyFill="1" applyBorder="1"/>
    <xf numFmtId="0" fontId="61" fillId="19" borderId="5" xfId="0" applyFont="1" applyFill="1" applyBorder="1"/>
    <xf numFmtId="0" fontId="3" fillId="18" borderId="3" xfId="0" applyFont="1" applyFill="1" applyBorder="1" applyAlignment="1">
      <alignment wrapText="1"/>
    </xf>
    <xf numFmtId="6" fontId="3" fillId="18" borderId="3" xfId="0" applyNumberFormat="1" applyFont="1" applyFill="1" applyBorder="1" applyAlignment="1">
      <alignment wrapText="1"/>
    </xf>
    <xf numFmtId="164" fontId="61" fillId="18" borderId="1" xfId="0" applyNumberFormat="1" applyFont="1" applyFill="1" applyBorder="1"/>
    <xf numFmtId="164" fontId="5" fillId="0" borderId="3" xfId="0" applyNumberFormat="1" applyFont="1" applyBorder="1" applyAlignment="1">
      <alignment wrapText="1"/>
    </xf>
    <xf numFmtId="164" fontId="5" fillId="3" borderId="8" xfId="0" applyNumberFormat="1" applyFont="1" applyFill="1" applyBorder="1" applyProtection="1">
      <protection locked="0"/>
    </xf>
    <xf numFmtId="4" fontId="3" fillId="3" borderId="8" xfId="0" applyNumberFormat="1" applyFont="1" applyFill="1" applyBorder="1" applyAlignment="1">
      <alignment vertical="center" wrapText="1"/>
    </xf>
    <xf numFmtId="164" fontId="5" fillId="2" borderId="8" xfId="0" applyNumberFormat="1" applyFont="1" applyFill="1" applyBorder="1" applyProtection="1">
      <protection locked="0"/>
    </xf>
    <xf numFmtId="4" fontId="5" fillId="2" borderId="8" xfId="0" applyNumberFormat="1" applyFont="1" applyFill="1" applyBorder="1" applyAlignment="1">
      <alignment wrapText="1"/>
    </xf>
    <xf numFmtId="164" fontId="5" fillId="7" borderId="8" xfId="0" applyNumberFormat="1" applyFont="1" applyFill="1" applyBorder="1" applyProtection="1">
      <protection locked="0"/>
    </xf>
    <xf numFmtId="164" fontId="4" fillId="2" borderId="8" xfId="0" applyNumberFormat="1" applyFont="1" applyFill="1" applyBorder="1" applyProtection="1">
      <protection locked="0"/>
    </xf>
    <xf numFmtId="164" fontId="4" fillId="2" borderId="8" xfId="0" applyNumberFormat="1" applyFont="1" applyFill="1" applyBorder="1" applyAlignment="1" applyProtection="1">
      <alignment wrapText="1"/>
      <protection locked="0"/>
    </xf>
    <xf numFmtId="164" fontId="4" fillId="0" borderId="8" xfId="0" applyNumberFormat="1" applyFont="1" applyBorder="1" applyAlignment="1" applyProtection="1">
      <alignment wrapText="1"/>
      <protection locked="0"/>
    </xf>
    <xf numFmtId="0" fontId="5" fillId="0" borderId="15" xfId="0" applyFont="1" applyBorder="1" applyProtection="1">
      <protection locked="0"/>
    </xf>
    <xf numFmtId="0" fontId="5" fillId="0" borderId="16" xfId="0" applyFont="1" applyBorder="1" applyProtection="1">
      <protection locked="0"/>
    </xf>
    <xf numFmtId="0" fontId="59" fillId="0" borderId="1" xfId="3" applyBorder="1" applyAlignment="1" applyProtection="1">
      <alignment horizontal="center"/>
      <protection locked="0"/>
    </xf>
    <xf numFmtId="0" fontId="5" fillId="0" borderId="11" xfId="0" applyFont="1" applyBorder="1" applyProtection="1">
      <protection locked="0"/>
    </xf>
    <xf numFmtId="164" fontId="5" fillId="0" borderId="11" xfId="0" applyNumberFormat="1" applyFont="1" applyBorder="1" applyProtection="1">
      <protection locked="0"/>
    </xf>
    <xf numFmtId="0" fontId="5" fillId="0" borderId="11" xfId="0" applyFont="1" applyBorder="1" applyAlignment="1" applyProtection="1">
      <alignment wrapText="1"/>
      <protection locked="0"/>
    </xf>
    <xf numFmtId="164" fontId="4" fillId="0" borderId="11" xfId="0" applyNumberFormat="1" applyFont="1" applyBorder="1" applyProtection="1">
      <protection locked="0"/>
    </xf>
    <xf numFmtId="6" fontId="5" fillId="0" borderId="8" xfId="0" applyNumberFormat="1" applyFont="1" applyBorder="1" applyAlignment="1" applyProtection="1">
      <alignment wrapText="1"/>
      <protection locked="0"/>
    </xf>
    <xf numFmtId="0" fontId="59" fillId="0" borderId="1" xfId="3" applyBorder="1" applyProtection="1">
      <protection locked="0"/>
    </xf>
    <xf numFmtId="0" fontId="5" fillId="8" borderId="0" xfId="0" applyFont="1" applyFill="1" applyProtection="1">
      <protection locked="0"/>
    </xf>
    <xf numFmtId="0" fontId="0" fillId="8" borderId="0" xfId="0" applyFill="1"/>
    <xf numFmtId="164" fontId="5" fillId="0" borderId="2" xfId="0" applyNumberFormat="1" applyFont="1" applyBorder="1" applyProtection="1">
      <protection locked="0"/>
    </xf>
    <xf numFmtId="0" fontId="5" fillId="8" borderId="1" xfId="0" applyFont="1" applyFill="1" applyBorder="1" applyProtection="1">
      <protection locked="0"/>
    </xf>
    <xf numFmtId="164" fontId="5" fillId="8" borderId="1" xfId="0" applyNumberFormat="1" applyFont="1" applyFill="1" applyBorder="1" applyAlignment="1" applyProtection="1">
      <alignment wrapText="1"/>
      <protection locked="0"/>
    </xf>
    <xf numFmtId="0" fontId="5" fillId="17" borderId="1" xfId="0" applyFont="1" applyFill="1" applyBorder="1" applyAlignment="1" applyProtection="1">
      <alignment horizontal="center" wrapText="1"/>
      <protection locked="0"/>
    </xf>
    <xf numFmtId="4" fontId="5" fillId="2" borderId="2" xfId="0" applyNumberFormat="1" applyFont="1" applyFill="1" applyBorder="1" applyProtection="1">
      <protection locked="0"/>
    </xf>
    <xf numFmtId="0" fontId="59" fillId="2" borderId="1" xfId="3" applyFill="1" applyBorder="1" applyAlignment="1" applyProtection="1">
      <alignment horizontal="center" wrapText="1"/>
      <protection locked="0"/>
    </xf>
    <xf numFmtId="4" fontId="5" fillId="0" borderId="2" xfId="0" applyNumberFormat="1" applyFont="1" applyBorder="1" applyProtection="1">
      <protection locked="0"/>
    </xf>
    <xf numFmtId="164" fontId="62" fillId="0" borderId="1" xfId="0" applyNumberFormat="1" applyFont="1" applyBorder="1" applyProtection="1">
      <protection locked="0"/>
    </xf>
    <xf numFmtId="164" fontId="63" fillId="0" borderId="1" xfId="0" applyNumberFormat="1" applyFont="1" applyBorder="1" applyProtection="1">
      <protection locked="0"/>
    </xf>
    <xf numFmtId="164" fontId="5" fillId="20" borderId="1" xfId="0" applyNumberFormat="1" applyFont="1" applyFill="1" applyBorder="1" applyProtection="1">
      <protection locked="0"/>
    </xf>
    <xf numFmtId="0" fontId="5" fillId="20" borderId="1" xfId="0" applyFont="1" applyFill="1" applyBorder="1" applyProtection="1">
      <protection locked="0"/>
    </xf>
    <xf numFmtId="6" fontId="5" fillId="0" borderId="1" xfId="0" applyNumberFormat="1" applyFont="1" applyBorder="1" applyProtection="1">
      <protection locked="0"/>
    </xf>
    <xf numFmtId="0" fontId="64" fillId="2" borderId="1" xfId="0" applyFont="1" applyFill="1" applyBorder="1" applyProtection="1">
      <protection locked="0"/>
    </xf>
    <xf numFmtId="14" fontId="65" fillId="2" borderId="1" xfId="0" applyNumberFormat="1" applyFont="1" applyFill="1" applyBorder="1" applyProtection="1">
      <protection locked="0"/>
    </xf>
    <xf numFmtId="164" fontId="65" fillId="2" borderId="1" xfId="0" applyNumberFormat="1" applyFont="1" applyFill="1" applyBorder="1" applyAlignment="1" applyProtection="1">
      <alignment horizontal="center" wrapText="1"/>
      <protection locked="0"/>
    </xf>
    <xf numFmtId="164" fontId="65" fillId="2" borderId="1" xfId="0" applyNumberFormat="1" applyFont="1" applyFill="1" applyBorder="1" applyAlignment="1" applyProtection="1">
      <alignment wrapText="1"/>
      <protection locked="0"/>
    </xf>
    <xf numFmtId="164" fontId="64" fillId="2" borderId="1" xfId="0" applyNumberFormat="1" applyFont="1" applyFill="1" applyBorder="1" applyProtection="1">
      <protection locked="0"/>
    </xf>
    <xf numFmtId="14" fontId="64" fillId="2" borderId="1" xfId="0" applyNumberFormat="1" applyFont="1" applyFill="1" applyBorder="1" applyProtection="1">
      <protection locked="0"/>
    </xf>
    <xf numFmtId="0" fontId="5" fillId="15" borderId="1" xfId="0" applyFont="1" applyFill="1" applyBorder="1" applyAlignment="1" applyProtection="1">
      <alignment horizontal="center" wrapText="1"/>
      <protection locked="0"/>
    </xf>
    <xf numFmtId="0" fontId="4" fillId="15" borderId="1" xfId="0" applyFont="1" applyFill="1" applyBorder="1" applyAlignment="1" applyProtection="1">
      <alignment horizontal="center"/>
      <protection locked="0"/>
    </xf>
    <xf numFmtId="14" fontId="5" fillId="15" borderId="1" xfId="0" applyNumberFormat="1" applyFont="1" applyFill="1" applyBorder="1" applyAlignment="1" applyProtection="1">
      <alignment horizontal="center"/>
      <protection locked="0"/>
    </xf>
    <xf numFmtId="0" fontId="5" fillId="15" borderId="1" xfId="0" applyFont="1" applyFill="1" applyBorder="1" applyAlignment="1" applyProtection="1">
      <alignment horizontal="center"/>
      <protection locked="0"/>
    </xf>
    <xf numFmtId="0" fontId="5" fillId="15" borderId="1" xfId="0" applyFont="1" applyFill="1" applyBorder="1" applyProtection="1">
      <protection locked="0"/>
    </xf>
    <xf numFmtId="0" fontId="5" fillId="15" borderId="2" xfId="0" applyFont="1" applyFill="1" applyBorder="1" applyProtection="1">
      <protection locked="0"/>
    </xf>
    <xf numFmtId="4" fontId="5" fillId="15" borderId="3" xfId="0" applyNumberFormat="1" applyFont="1" applyFill="1" applyBorder="1" applyAlignment="1">
      <alignment wrapText="1"/>
    </xf>
    <xf numFmtId="4" fontId="5" fillId="15" borderId="15" xfId="0" applyNumberFormat="1" applyFont="1" applyFill="1" applyBorder="1" applyAlignment="1">
      <alignment wrapText="1"/>
    </xf>
    <xf numFmtId="4" fontId="5" fillId="15" borderId="8" xfId="0" applyNumberFormat="1" applyFont="1" applyFill="1" applyBorder="1" applyAlignment="1">
      <alignment wrapText="1"/>
    </xf>
    <xf numFmtId="0" fontId="5" fillId="15" borderId="8" xfId="0" applyFont="1" applyFill="1" applyBorder="1" applyAlignment="1" applyProtection="1">
      <alignment wrapText="1"/>
      <protection locked="0"/>
    </xf>
    <xf numFmtId="4" fontId="5" fillId="15" borderId="0" xfId="0" applyNumberFormat="1" applyFont="1" applyFill="1" applyAlignment="1">
      <alignment wrapText="1"/>
    </xf>
    <xf numFmtId="0" fontId="5" fillId="15" borderId="0" xfId="0" applyFont="1" applyFill="1" applyAlignment="1" applyProtection="1">
      <alignment wrapText="1"/>
      <protection locked="0"/>
    </xf>
    <xf numFmtId="164" fontId="5" fillId="0" borderId="1" xfId="0" applyNumberFormat="1" applyFont="1" applyBorder="1" applyProtection="1">
      <protection locked="0"/>
    </xf>
    <xf numFmtId="0" fontId="65" fillId="2" borderId="1" xfId="0" applyFont="1" applyFill="1" applyBorder="1" applyAlignment="1" applyProtection="1">
      <alignment wrapText="1"/>
      <protection locked="0"/>
    </xf>
    <xf numFmtId="0" fontId="65" fillId="0" borderId="1" xfId="0" applyFont="1" applyBorder="1" applyAlignment="1" applyProtection="1">
      <alignment wrapText="1"/>
      <protection locked="0"/>
    </xf>
    <xf numFmtId="0" fontId="64" fillId="0" borderId="1" xfId="0" applyFont="1" applyBorder="1" applyProtection="1">
      <protection locked="0"/>
    </xf>
    <xf numFmtId="14" fontId="65" fillId="0" borderId="1" xfId="0" applyNumberFormat="1" applyFont="1" applyBorder="1" applyProtection="1">
      <protection locked="0"/>
    </xf>
    <xf numFmtId="164" fontId="65" fillId="7" borderId="1" xfId="0" applyNumberFormat="1" applyFont="1" applyFill="1" applyBorder="1" applyAlignment="1" applyProtection="1">
      <alignment wrapText="1"/>
      <protection locked="0"/>
    </xf>
    <xf numFmtId="4" fontId="5" fillId="8" borderId="3" xfId="0" applyNumberFormat="1" applyFont="1" applyFill="1" applyBorder="1" applyAlignment="1">
      <alignment wrapText="1"/>
    </xf>
    <xf numFmtId="164" fontId="64" fillId="7" borderId="1" xfId="0" applyNumberFormat="1" applyFont="1" applyFill="1" applyBorder="1" applyProtection="1">
      <protection locked="0"/>
    </xf>
    <xf numFmtId="164" fontId="64" fillId="7" borderId="1" xfId="0" applyNumberFormat="1" applyFont="1" applyFill="1" applyBorder="1" applyAlignment="1" applyProtection="1">
      <alignment horizontal="right"/>
      <protection locked="0"/>
    </xf>
    <xf numFmtId="14" fontId="64" fillId="7" borderId="1" xfId="0" applyNumberFormat="1" applyFont="1" applyFill="1" applyBorder="1" applyAlignment="1" applyProtection="1">
      <alignment horizontal="right"/>
      <protection locked="0"/>
    </xf>
    <xf numFmtId="164" fontId="64" fillId="0" borderId="1" xfId="0" applyNumberFormat="1" applyFont="1" applyBorder="1" applyAlignment="1" applyProtection="1">
      <alignment wrapText="1"/>
      <protection locked="0"/>
    </xf>
    <xf numFmtId="164" fontId="64" fillId="0" borderId="1" xfId="0" applyNumberFormat="1" applyFont="1" applyBorder="1" applyProtection="1">
      <protection locked="0"/>
    </xf>
    <xf numFmtId="14" fontId="64" fillId="0" borderId="1" xfId="0" applyNumberFormat="1" applyFont="1" applyBorder="1" applyProtection="1">
      <protection locked="0"/>
    </xf>
    <xf numFmtId="166" fontId="5" fillId="2" borderId="3" xfId="0" applyNumberFormat="1" applyFont="1" applyFill="1" applyBorder="1" applyAlignment="1">
      <alignment horizontal="center" wrapText="1"/>
    </xf>
    <xf numFmtId="0" fontId="5" fillId="17" borderId="1" xfId="0" applyFont="1" applyFill="1" applyBorder="1" applyProtection="1">
      <protection locked="0"/>
    </xf>
    <xf numFmtId="164" fontId="64" fillId="2" borderId="1" xfId="0" applyNumberFormat="1" applyFont="1" applyFill="1" applyBorder="1" applyAlignment="1" applyProtection="1">
      <alignment wrapText="1"/>
      <protection locked="0"/>
    </xf>
    <xf numFmtId="0" fontId="5" fillId="8" borderId="1" xfId="0" applyFont="1" applyFill="1" applyBorder="1" applyAlignment="1" applyProtection="1">
      <alignment horizontal="center" wrapText="1"/>
      <protection locked="0"/>
    </xf>
    <xf numFmtId="0" fontId="5" fillId="8" borderId="1" xfId="0" applyFont="1" applyFill="1" applyBorder="1" applyAlignment="1" applyProtection="1">
      <alignment wrapText="1"/>
      <protection locked="0"/>
    </xf>
    <xf numFmtId="6" fontId="5" fillId="2" borderId="1" xfId="0" applyNumberFormat="1" applyFont="1" applyFill="1" applyBorder="1" applyAlignment="1" applyProtection="1">
      <alignment wrapText="1"/>
      <protection locked="0"/>
    </xf>
    <xf numFmtId="0" fontId="5" fillId="8" borderId="0" xfId="0" applyFont="1" applyFill="1" applyAlignment="1" applyProtection="1">
      <alignment wrapText="1"/>
      <protection locked="0"/>
    </xf>
    <xf numFmtId="0" fontId="0" fillId="8" borderId="8" xfId="0" applyFill="1" applyBorder="1"/>
    <xf numFmtId="164" fontId="64" fillId="15" borderId="5" xfId="0" applyNumberFormat="1" applyFont="1" applyFill="1" applyBorder="1" applyProtection="1">
      <protection locked="0"/>
    </xf>
    <xf numFmtId="0" fontId="64" fillId="15" borderId="16" xfId="0" applyFont="1" applyFill="1" applyBorder="1" applyAlignment="1" applyProtection="1">
      <alignment horizontal="right"/>
      <protection locked="0"/>
    </xf>
    <xf numFmtId="0" fontId="66" fillId="15" borderId="15" xfId="0" applyFont="1" applyFill="1" applyBorder="1" applyProtection="1">
      <protection locked="0"/>
    </xf>
    <xf numFmtId="0" fontId="65" fillId="21" borderId="3" xfId="0" applyFont="1" applyFill="1" applyBorder="1" applyProtection="1">
      <protection locked="0"/>
    </xf>
    <xf numFmtId="164" fontId="3" fillId="8" borderId="1" xfId="0" applyNumberFormat="1" applyFont="1" applyFill="1" applyBorder="1" applyAlignment="1" applyProtection="1">
      <alignment vertical="center"/>
      <protection locked="0"/>
    </xf>
    <xf numFmtId="164" fontId="64" fillId="2" borderId="1" xfId="0" applyNumberFormat="1" applyFont="1" applyFill="1" applyBorder="1" applyAlignment="1" applyProtection="1">
      <alignment horizontal="right"/>
      <protection locked="0"/>
    </xf>
    <xf numFmtId="0" fontId="0" fillId="8" borderId="19" xfId="0" applyFill="1" applyBorder="1"/>
    <xf numFmtId="164" fontId="4" fillId="8" borderId="1" xfId="0" applyNumberFormat="1" applyFont="1" applyFill="1" applyBorder="1" applyAlignment="1" applyProtection="1">
      <alignment wrapText="1"/>
      <protection locked="0"/>
    </xf>
    <xf numFmtId="164" fontId="4" fillId="20" borderId="1" xfId="0" applyNumberFormat="1" applyFont="1" applyFill="1" applyBorder="1" applyProtection="1">
      <protection locked="0"/>
    </xf>
    <xf numFmtId="4" fontId="5" fillId="20" borderId="1" xfId="0" applyNumberFormat="1" applyFont="1" applyFill="1" applyBorder="1" applyAlignment="1" applyProtection="1">
      <alignment wrapText="1"/>
      <protection locked="0"/>
    </xf>
    <xf numFmtId="4" fontId="5" fillId="20" borderId="2" xfId="0" applyNumberFormat="1" applyFont="1" applyFill="1" applyBorder="1" applyProtection="1">
      <protection locked="0"/>
    </xf>
    <xf numFmtId="164" fontId="4" fillId="20" borderId="1" xfId="0" applyNumberFormat="1" applyFont="1" applyFill="1" applyBorder="1" applyAlignment="1" applyProtection="1">
      <alignment horizontal="right"/>
      <protection locked="0"/>
    </xf>
    <xf numFmtId="4" fontId="5" fillId="20" borderId="3" xfId="0" applyNumberFormat="1" applyFont="1" applyFill="1" applyBorder="1" applyAlignment="1">
      <alignment wrapText="1"/>
    </xf>
    <xf numFmtId="164" fontId="5" fillId="20" borderId="2" xfId="0" applyNumberFormat="1" applyFont="1" applyFill="1" applyBorder="1" applyProtection="1">
      <protection locked="0"/>
    </xf>
    <xf numFmtId="164" fontId="5" fillId="20" borderId="1" xfId="0" applyNumberFormat="1" applyFont="1" applyFill="1" applyBorder="1" applyAlignment="1" applyProtection="1">
      <alignment wrapText="1"/>
      <protection locked="0"/>
    </xf>
    <xf numFmtId="44" fontId="22" fillId="3" borderId="3" xfId="0" applyNumberFormat="1" applyFont="1" applyFill="1" applyBorder="1" applyAlignment="1">
      <alignment vertical="center"/>
    </xf>
    <xf numFmtId="4" fontId="3" fillId="3" borderId="3" xfId="0" applyNumberFormat="1" applyFont="1" applyFill="1" applyBorder="1" applyAlignment="1" applyProtection="1">
      <alignment vertical="center"/>
      <protection locked="0"/>
    </xf>
    <xf numFmtId="0" fontId="67" fillId="0" borderId="3" xfId="0" applyFont="1" applyBorder="1"/>
    <xf numFmtId="0" fontId="68" fillId="3" borderId="3" xfId="0" applyFont="1" applyFill="1" applyBorder="1" applyAlignment="1" applyProtection="1">
      <alignment vertical="center"/>
      <protection locked="0"/>
    </xf>
    <xf numFmtId="0" fontId="22" fillId="3" borderId="1" xfId="0" applyFont="1" applyFill="1" applyBorder="1" applyAlignment="1" applyProtection="1">
      <alignment vertical="center"/>
      <protection locked="0"/>
    </xf>
    <xf numFmtId="0" fontId="22" fillId="3" borderId="4" xfId="0" applyFont="1" applyFill="1" applyBorder="1" applyAlignment="1" applyProtection="1">
      <alignment vertical="center"/>
      <protection locked="0"/>
    </xf>
    <xf numFmtId="44" fontId="65" fillId="3" borderId="12" xfId="0" applyNumberFormat="1" applyFont="1" applyFill="1" applyBorder="1"/>
    <xf numFmtId="164" fontId="3" fillId="0" borderId="3" xfId="0" applyNumberFormat="1" applyFont="1" applyBorder="1" applyAlignment="1" applyProtection="1">
      <alignment vertical="center"/>
      <protection locked="0"/>
    </xf>
    <xf numFmtId="0" fontId="69" fillId="17" borderId="0" xfId="0" applyFont="1" applyFill="1"/>
    <xf numFmtId="44" fontId="2" fillId="3" borderId="3" xfId="0" applyNumberFormat="1" applyFont="1" applyFill="1" applyBorder="1" applyAlignment="1">
      <alignment horizontal="right" vertical="center"/>
    </xf>
    <xf numFmtId="44" fontId="40" fillId="3" borderId="3" xfId="0" applyNumberFormat="1" applyFont="1" applyFill="1" applyBorder="1" applyAlignment="1">
      <alignment horizontal="right" vertical="center"/>
    </xf>
    <xf numFmtId="164" fontId="5" fillId="17" borderId="1" xfId="0" applyNumberFormat="1" applyFont="1" applyFill="1" applyBorder="1" applyProtection="1">
      <protection locked="0"/>
    </xf>
    <xf numFmtId="10" fontId="52" fillId="0" borderId="0" xfId="2" applyNumberFormat="1" applyFont="1" applyAlignment="1" applyProtection="1">
      <alignment horizontal="right" vertical="center"/>
      <protection locked="0"/>
    </xf>
    <xf numFmtId="10" fontId="52" fillId="0" borderId="0" xfId="0" applyNumberFormat="1" applyFont="1" applyAlignment="1" applyProtection="1">
      <alignment horizontal="right" vertical="center"/>
      <protection locked="0"/>
    </xf>
    <xf numFmtId="10" fontId="0" fillId="8" borderId="0" xfId="0" applyNumberFormat="1" applyFill="1"/>
    <xf numFmtId="164" fontId="4" fillId="0" borderId="1" xfId="0" applyNumberFormat="1" applyFont="1" applyBorder="1" applyAlignment="1" applyProtection="1">
      <alignment horizontal="right"/>
      <protection locked="0"/>
    </xf>
    <xf numFmtId="0" fontId="5" fillId="20" borderId="1" xfId="0" applyFont="1" applyFill="1" applyBorder="1" applyAlignment="1" applyProtection="1">
      <alignment wrapText="1"/>
      <protection locked="0"/>
    </xf>
    <xf numFmtId="0" fontId="22" fillId="0" borderId="3" xfId="0" applyFont="1" applyBorder="1" applyAlignment="1">
      <alignment vertical="center"/>
    </xf>
    <xf numFmtId="6" fontId="52" fillId="0" borderId="23" xfId="0" applyNumberFormat="1" applyFont="1" applyBorder="1" applyAlignment="1">
      <alignment horizontal="right" vertical="center"/>
    </xf>
    <xf numFmtId="44" fontId="49" fillId="5" borderId="8" xfId="0" applyNumberFormat="1" applyFont="1" applyFill="1" applyBorder="1" applyAlignment="1" applyProtection="1">
      <alignment horizontal="right" vertical="center"/>
      <protection locked="0"/>
    </xf>
    <xf numFmtId="0" fontId="53" fillId="0" borderId="4" xfId="0" applyFont="1" applyBorder="1" applyAlignment="1">
      <alignment horizontal="left"/>
    </xf>
    <xf numFmtId="0" fontId="53" fillId="0" borderId="7" xfId="0" applyFont="1" applyBorder="1" applyAlignment="1">
      <alignment horizontal="left"/>
    </xf>
    <xf numFmtId="0" fontId="49" fillId="5" borderId="78" xfId="0" applyFont="1" applyFill="1" applyBorder="1" applyAlignment="1" applyProtection="1">
      <alignment horizontal="left" vertical="center"/>
      <protection locked="0"/>
    </xf>
    <xf numFmtId="0" fontId="49" fillId="5" borderId="18" xfId="0" applyFont="1" applyFill="1" applyBorder="1" applyAlignment="1" applyProtection="1">
      <alignment horizontal="left" vertical="center"/>
      <protection locked="0"/>
    </xf>
    <xf numFmtId="0" fontId="49" fillId="5" borderId="13" xfId="0" applyFont="1" applyFill="1" applyBorder="1" applyAlignment="1" applyProtection="1">
      <alignment horizontal="left" vertical="center"/>
      <protection locked="0"/>
    </xf>
    <xf numFmtId="0" fontId="49" fillId="5" borderId="19" xfId="0" applyFont="1" applyFill="1" applyBorder="1" applyAlignment="1" applyProtection="1">
      <alignment horizontal="left" vertical="center"/>
      <protection locked="0"/>
    </xf>
    <xf numFmtId="0" fontId="49" fillId="5" borderId="95" xfId="0" applyFont="1" applyFill="1" applyBorder="1" applyAlignment="1" applyProtection="1">
      <alignment horizontal="left" vertical="center"/>
      <protection locked="0"/>
    </xf>
    <xf numFmtId="0" fontId="49" fillId="5" borderId="96" xfId="0" applyFont="1" applyFill="1" applyBorder="1" applyAlignment="1" applyProtection="1">
      <alignment horizontal="left" vertical="center"/>
      <protection locked="0"/>
    </xf>
    <xf numFmtId="0" fontId="53" fillId="0" borderId="97" xfId="0" applyFont="1" applyBorder="1" applyAlignment="1">
      <alignment horizontal="left"/>
    </xf>
    <xf numFmtId="0" fontId="53" fillId="0" borderId="98" xfId="0" applyFont="1" applyBorder="1" applyAlignment="1">
      <alignment horizontal="left"/>
    </xf>
    <xf numFmtId="0" fontId="53" fillId="0" borderId="100" xfId="0" applyFont="1" applyBorder="1" applyAlignment="1">
      <alignment horizontal="left"/>
    </xf>
    <xf numFmtId="0" fontId="53" fillId="0" borderId="101" xfId="0" applyFont="1" applyBorder="1" applyAlignment="1">
      <alignment horizontal="left"/>
    </xf>
    <xf numFmtId="0" fontId="53" fillId="0" borderId="6" xfId="0" applyFont="1" applyBorder="1" applyAlignment="1">
      <alignment horizontal="left"/>
    </xf>
    <xf numFmtId="0" fontId="53" fillId="0" borderId="99" xfId="0" applyFont="1" applyBorder="1" applyAlignment="1">
      <alignment horizontal="left"/>
    </xf>
    <xf numFmtId="0" fontId="52" fillId="5" borderId="78" xfId="0" applyFont="1" applyFill="1" applyBorder="1" applyAlignment="1" applyProtection="1">
      <alignment horizontal="center" vertical="center"/>
      <protection locked="0"/>
    </xf>
    <xf numFmtId="0" fontId="52" fillId="5" borderId="18" xfId="0" applyFont="1" applyFill="1" applyBorder="1" applyAlignment="1" applyProtection="1">
      <alignment horizontal="center" vertical="center"/>
      <protection locked="0"/>
    </xf>
    <xf numFmtId="0" fontId="11" fillId="13" borderId="60" xfId="0" applyFont="1" applyFill="1" applyBorder="1" applyAlignment="1">
      <alignment horizontal="right" wrapText="1"/>
    </xf>
    <xf numFmtId="0" fontId="11" fillId="13" borderId="61" xfId="0" applyFont="1" applyFill="1" applyBorder="1" applyAlignment="1">
      <alignment horizontal="right" wrapText="1"/>
    </xf>
    <xf numFmtId="44" fontId="11" fillId="0" borderId="0" xfId="0" applyNumberFormat="1" applyFont="1" applyAlignment="1"/>
    <xf numFmtId="0" fontId="11" fillId="0" borderId="0" xfId="0" applyFont="1" applyAlignment="1"/>
    <xf numFmtId="0" fontId="11" fillId="0" borderId="26" xfId="0" applyFont="1" applyBorder="1" applyAlignment="1"/>
    <xf numFmtId="0" fontId="12" fillId="9" borderId="27" xfId="0" applyFont="1" applyFill="1" applyBorder="1" applyAlignment="1"/>
    <xf numFmtId="0" fontId="12" fillId="9" borderId="31" xfId="0" applyFont="1" applyFill="1" applyBorder="1" applyAlignment="1"/>
    <xf numFmtId="0" fontId="12" fillId="9" borderId="49" xfId="0" applyFont="1" applyFill="1" applyBorder="1" applyAlignment="1"/>
  </cellXfs>
  <cellStyles count="4">
    <cellStyle name="Currency 2" xfId="1" xr:uid="{3A43009A-DAEE-46FC-B322-4D8D698FBAB5}"/>
    <cellStyle name="Hyperlink" xfId="3" builtinId="8"/>
    <cellStyle name="Normal" xfId="0" builtinId="0"/>
    <cellStyle name="Percent" xfId="2" builtinId="5"/>
  </cellStyles>
  <dxfs count="40">
    <dxf>
      <fill>
        <patternFill>
          <bgColor rgb="FFEE0000"/>
        </patternFill>
      </fill>
    </dxf>
    <dxf>
      <fill>
        <patternFill>
          <bgColor rgb="FFEE0000"/>
        </patternFill>
      </fill>
    </dxf>
    <dxf>
      <fill>
        <patternFill>
          <bgColor rgb="FFEE0000"/>
        </patternFill>
      </fill>
    </dxf>
    <dxf>
      <fill>
        <patternFill>
          <bgColor rgb="FFEE0000"/>
        </patternFill>
      </fill>
    </dxf>
    <dxf>
      <fill>
        <patternFill>
          <bgColor rgb="FFEE0000"/>
        </patternFill>
      </fill>
    </dxf>
    <dxf>
      <fill>
        <patternFill>
          <bgColor rgb="FFEE0000"/>
        </patternFill>
      </fill>
    </dxf>
    <dxf>
      <fill>
        <patternFill>
          <bgColor rgb="FFEE0000"/>
        </patternFill>
      </fill>
    </dxf>
    <dxf>
      <fill>
        <patternFill>
          <bgColor rgb="FFEE0000"/>
        </patternFill>
      </fill>
    </dxf>
    <dxf>
      <fill>
        <patternFill>
          <bgColor rgb="FFEE0000"/>
        </patternFill>
      </fill>
    </dxf>
    <dxf>
      <fill>
        <patternFill>
          <bgColor rgb="FFEE0000"/>
        </patternFill>
      </fill>
    </dxf>
    <dxf>
      <fill>
        <patternFill>
          <bgColor rgb="FFEE0000"/>
        </patternFill>
      </fill>
    </dxf>
    <dxf>
      <fill>
        <patternFill>
          <bgColor rgb="FFEE0000"/>
        </patternFill>
      </fill>
    </dxf>
    <dxf>
      <fill>
        <patternFill>
          <bgColor rgb="FFEE0000"/>
        </patternFill>
      </fill>
    </dxf>
    <dxf>
      <fill>
        <patternFill>
          <bgColor rgb="FFEE0000"/>
        </patternFill>
      </fill>
    </dxf>
    <dxf>
      <fill>
        <patternFill>
          <bgColor rgb="FFEE0000"/>
        </patternFill>
      </fill>
    </dxf>
    <dxf>
      <fill>
        <patternFill>
          <bgColor rgb="FFEE0000"/>
        </patternFill>
      </fill>
    </dxf>
    <dxf>
      <fill>
        <patternFill>
          <bgColor rgb="FFEE0000"/>
        </patternFill>
      </fill>
    </dxf>
    <dxf>
      <fill>
        <patternFill>
          <bgColor rgb="FFEE0000"/>
        </patternFill>
      </fill>
    </dxf>
    <dxf>
      <fill>
        <patternFill>
          <bgColor rgb="FFEE0000"/>
        </patternFill>
      </fill>
    </dxf>
    <dxf>
      <fill>
        <patternFill>
          <bgColor rgb="FFEE0000"/>
        </patternFill>
      </fill>
    </dxf>
    <dxf>
      <fill>
        <patternFill>
          <bgColor rgb="FFEE0000"/>
        </patternFill>
      </fill>
    </dxf>
    <dxf>
      <fill>
        <patternFill>
          <bgColor rgb="FFEE0000"/>
        </patternFill>
      </fill>
    </dxf>
    <dxf>
      <fill>
        <patternFill>
          <bgColor rgb="FFEE0000"/>
        </patternFill>
      </fill>
    </dxf>
    <dxf>
      <fill>
        <patternFill>
          <bgColor rgb="FFEE0000"/>
        </patternFill>
      </fill>
    </dxf>
    <dxf>
      <fill>
        <patternFill>
          <bgColor rgb="FFEE0000"/>
        </patternFill>
      </fill>
    </dxf>
    <dxf>
      <fill>
        <patternFill>
          <bgColor rgb="FFEE0000"/>
        </patternFill>
      </fill>
    </dxf>
    <dxf>
      <fill>
        <patternFill>
          <bgColor rgb="FFEE0000"/>
        </patternFill>
      </fill>
    </dxf>
    <dxf>
      <fill>
        <patternFill>
          <bgColor rgb="FFEE0000"/>
        </patternFill>
      </fill>
    </dxf>
    <dxf>
      <fill>
        <patternFill>
          <bgColor rgb="FFEE0000"/>
        </patternFill>
      </fill>
    </dxf>
    <dxf>
      <fill>
        <patternFill>
          <bgColor rgb="FFEE0000"/>
        </patternFill>
      </fill>
    </dxf>
    <dxf>
      <fill>
        <patternFill>
          <bgColor rgb="FFEE0000"/>
        </patternFill>
      </fill>
    </dxf>
    <dxf>
      <fill>
        <patternFill>
          <bgColor rgb="FFEE0000"/>
        </patternFill>
      </fill>
    </dxf>
    <dxf>
      <fill>
        <patternFill>
          <bgColor rgb="FFEE0000"/>
        </patternFill>
      </fill>
    </dxf>
    <dxf>
      <fill>
        <patternFill>
          <bgColor rgb="FFEE0000"/>
        </patternFill>
      </fill>
    </dxf>
    <dxf>
      <fill>
        <patternFill>
          <bgColor rgb="FFEE0000"/>
        </patternFill>
      </fill>
    </dxf>
    <dxf>
      <fill>
        <patternFill>
          <bgColor rgb="FFEE0000"/>
        </patternFill>
      </fill>
    </dxf>
    <dxf>
      <fill>
        <patternFill>
          <bgColor rgb="FFEE0000"/>
        </patternFill>
      </fill>
    </dxf>
    <dxf>
      <fill>
        <patternFill>
          <bgColor rgb="FFEE0000"/>
        </patternFill>
      </fill>
    </dxf>
    <dxf>
      <font>
        <color rgb="FFC00000"/>
      </font>
      <fill>
        <patternFill patternType="solid">
          <bgColor rgb="FFC00000"/>
        </patternFill>
      </fill>
    </dxf>
    <dxf>
      <font>
        <color rgb="FF9C0006"/>
      </font>
      <fill>
        <patternFill patternType="solid">
          <bgColor rgb="FFC0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microsoft.com/office/2022/10/relationships/richValueRel" Target="richData/richValueRel.xml"/><Relationship Id="rId50" Type="http://schemas.microsoft.com/office/2017/06/relationships/rdRichValueTypes" Target="richData/rdRichValueTyp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sharedStrings" Target="sharedStrings.xml"/><Relationship Id="rId53"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tyles" Target="styles.xml"/><Relationship Id="rId52"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theme" Target="theme/theme1.xml"/><Relationship Id="rId48" Type="http://schemas.microsoft.com/office/2017/06/relationships/rdRichValue" Target="richData/rdrichvalue.xml"/><Relationship Id="rId8" Type="http://schemas.openxmlformats.org/officeDocument/2006/relationships/worksheet" Target="worksheets/sheet8.xml"/><Relationship Id="rId51"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heetMetadata" Target="metadata.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microsoft.com/office/2017/06/relationships/rdRichValueStructure" Target="richData/rdrichvaluestructure.xml"/></Relationships>
</file>

<file path=xl/drawings/_rels/drawing1.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1</xdr:col>
      <xdr:colOff>28575</xdr:colOff>
      <xdr:row>0</xdr:row>
      <xdr:rowOff>0</xdr:rowOff>
    </xdr:from>
    <xdr:to>
      <xdr:col>10</xdr:col>
      <xdr:colOff>896012</xdr:colOff>
      <xdr:row>7</xdr:row>
      <xdr:rowOff>76200</xdr:rowOff>
    </xdr:to>
    <xdr:pic>
      <xdr:nvPicPr>
        <xdr:cNvPr id="3" name="Picture 2" descr="Picture 2, Picture">
          <a:extLst>
            <a:ext uri="{FF2B5EF4-FFF2-40B4-BE49-F238E27FC236}">
              <a16:creationId xmlns:a16="http://schemas.microsoft.com/office/drawing/2014/main" id="{5369296C-647B-4A24-A4CC-258A6BCE36AE}"/>
            </a:ext>
            <a:ext uri="{147F2762-F138-4A5C-976F-8EAC2B608ADB}">
              <a16:predDERef xmlns:a16="http://schemas.microsoft.com/office/drawing/2014/main" pred="{68C07E78-6129-45AE-8F14-64BAE2B6F860}"/>
            </a:ext>
          </a:extLst>
        </xdr:cNvPr>
        <xdr:cNvPicPr>
          <a:picLocks noChangeAspect="1"/>
        </xdr:cNvPicPr>
      </xdr:nvPicPr>
      <xdr:blipFill>
        <a:blip xmlns:r="http://schemas.openxmlformats.org/officeDocument/2006/relationships" r:embed="rId1"/>
        <a:stretch>
          <a:fillRect/>
        </a:stretch>
      </xdr:blipFill>
      <xdr:spPr>
        <a:xfrm>
          <a:off x="638175" y="0"/>
          <a:ext cx="9020175" cy="1209675"/>
        </a:xfrm>
        <a:prstGeom prst="rect">
          <a:avLst/>
        </a:prstGeom>
      </xdr:spPr>
    </xdr:pic>
    <xdr:clientData/>
  </xdr:two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hyperlink" Target="mailto:chatley@sinatraandcompany.com" TargetMode="External"/><Relationship Id="rId1" Type="http://schemas.openxmlformats.org/officeDocument/2006/relationships/hyperlink" Target="mailto:asass@sinatraandcompany.com" TargetMode="External"/></Relationships>
</file>

<file path=xl/worksheets/_rels/sheet6.xml.rels><?xml version="1.0" encoding="UTF-8" standalone="yes"?>
<Relationships xmlns="http://schemas.openxmlformats.org/package/2006/relationships"><Relationship Id="rId8" Type="http://schemas.openxmlformats.org/officeDocument/2006/relationships/hyperlink" Target="mailto:irina@flconstructioncleanup.com" TargetMode="External"/><Relationship Id="rId13" Type="http://schemas.openxmlformats.org/officeDocument/2006/relationships/hyperlink" Target="mailto:hope@peakcleanersnc.com" TargetMode="External"/><Relationship Id="rId18" Type="http://schemas.openxmlformats.org/officeDocument/2006/relationships/printerSettings" Target="../printerSettings/printerSettings1.bin"/><Relationship Id="rId3" Type="http://schemas.openxmlformats.org/officeDocument/2006/relationships/hyperlink" Target="mailto:erika.moreno@intertek.com" TargetMode="External"/><Relationship Id="rId7" Type="http://schemas.openxmlformats.org/officeDocument/2006/relationships/hyperlink" Target="mailto:rosiescleaning21@gmail.com" TargetMode="External"/><Relationship Id="rId12" Type="http://schemas.openxmlformats.org/officeDocument/2006/relationships/hyperlink" Target="mailto:contact@prolinecleans.com" TargetMode="External"/><Relationship Id="rId17" Type="http://schemas.openxmlformats.org/officeDocument/2006/relationships/hyperlink" Target="mailto:mverbus@pacificaes.com" TargetMode="External"/><Relationship Id="rId2" Type="http://schemas.openxmlformats.org/officeDocument/2006/relationships/hyperlink" Target="mailto:kbussey@strategiceng.com" TargetMode="External"/><Relationship Id="rId16" Type="http://schemas.openxmlformats.org/officeDocument/2006/relationships/hyperlink" Target="mailto:scott@flsurveyors.com" TargetMode="External"/><Relationship Id="rId1" Type="http://schemas.openxmlformats.org/officeDocument/2006/relationships/hyperlink" Target="mailto:pjeune@pacscon.com" TargetMode="External"/><Relationship Id="rId6" Type="http://schemas.openxmlformats.org/officeDocument/2006/relationships/hyperlink" Target="mailto:deal1@bellsouth.net" TargetMode="External"/><Relationship Id="rId11" Type="http://schemas.openxmlformats.org/officeDocument/2006/relationships/hyperlink" Target="mailto:bmeikle@teamues.com" TargetMode="External"/><Relationship Id="rId5" Type="http://schemas.openxmlformats.org/officeDocument/2006/relationships/hyperlink" Target="mailto:kiroczcleaningservices@gmail.com" TargetMode="External"/><Relationship Id="rId15" Type="http://schemas.openxmlformats.org/officeDocument/2006/relationships/hyperlink" Target="mailto:aliya@peakcleanersnc.com" TargetMode="External"/><Relationship Id="rId10" Type="http://schemas.openxmlformats.org/officeDocument/2006/relationships/hyperlink" Target="mailto:gcsoffice@gretacleaningservices.com" TargetMode="External"/><Relationship Id="rId4" Type="http://schemas.openxmlformats.org/officeDocument/2006/relationships/hyperlink" Target="mailto:erika.moreno@intertek.com" TargetMode="External"/><Relationship Id="rId9" Type="http://schemas.openxmlformats.org/officeDocument/2006/relationships/hyperlink" Target="mailto:marketing@on-pointsurveying.com" TargetMode="External"/><Relationship Id="rId14" Type="http://schemas.openxmlformats.org/officeDocument/2006/relationships/hyperlink" Target="mailto:missalenakhan@yahoo.com" TargetMode="External"/></Relationships>
</file>

<file path=xl/worksheets/_rels/sheet7.xml.rels><?xml version="1.0" encoding="UTF-8" standalone="yes"?>
<Relationships xmlns="http://schemas.openxmlformats.org/package/2006/relationships"><Relationship Id="rId3" Type="http://schemas.openxmlformats.org/officeDocument/2006/relationships/hyperlink" Target="mailto:daveg@milburn.com" TargetMode="External"/><Relationship Id="rId7" Type="http://schemas.openxmlformats.org/officeDocument/2006/relationships/hyperlink" Target="mailto:info@dynademo.com" TargetMode="External"/><Relationship Id="rId2" Type="http://schemas.openxmlformats.org/officeDocument/2006/relationships/hyperlink" Target="mailto:manny@emgfloorremoval.com" TargetMode="External"/><Relationship Id="rId1" Type="http://schemas.openxmlformats.org/officeDocument/2006/relationships/hyperlink" Target="mailto:cgray@kimmins.com" TargetMode="External"/><Relationship Id="rId6" Type="http://schemas.openxmlformats.org/officeDocument/2006/relationships/hyperlink" Target="mailto:dorr@jvscontracting.com" TargetMode="External"/><Relationship Id="rId5" Type="http://schemas.openxmlformats.org/officeDocument/2006/relationships/hyperlink" Target="mailto:brockh@pawdemo.com" TargetMode="External"/><Relationship Id="rId4" Type="http://schemas.openxmlformats.org/officeDocument/2006/relationships/hyperlink" Target="mailto:emanuelcollado1@gmail.com" TargetMode="External"/></Relationships>
</file>

<file path=xl/worksheets/_rels/sheet8.xml.rels><?xml version="1.0" encoding="UTF-8" standalone="yes"?>
<Relationships xmlns="http://schemas.openxmlformats.org/package/2006/relationships"><Relationship Id="rId3" Type="http://schemas.openxmlformats.org/officeDocument/2006/relationships/hyperlink" Target="mailto:nacole@n-terpriseconsulting.com" TargetMode="External"/><Relationship Id="rId2" Type="http://schemas.openxmlformats.org/officeDocument/2006/relationships/hyperlink" Target="mailto:gcsoffice@gretacleaningservices.com" TargetMode="External"/><Relationship Id="rId1" Type="http://schemas.openxmlformats.org/officeDocument/2006/relationships/hyperlink" Target="mailto:cgray@kimmins.com" TargetMode="External"/><Relationship Id="rId4" Type="http://schemas.openxmlformats.org/officeDocument/2006/relationships/hyperlink" Target="mailto:samerah@mydiligent.com" TargetMode="External"/></Relationships>
</file>

<file path=xl/worksheets/_rels/sheet9.xml.rels><?xml version="1.0" encoding="UTF-8" standalone="yes"?>
<Relationships xmlns="http://schemas.openxmlformats.org/package/2006/relationships"><Relationship Id="rId3" Type="http://schemas.openxmlformats.org/officeDocument/2006/relationships/hyperlink" Target="mailto:ariel@gypsumexpressservices.com" TargetMode="External"/><Relationship Id="rId2" Type="http://schemas.openxmlformats.org/officeDocument/2006/relationships/hyperlink" Target="mailto:ariel@gypsumexpressservices.com" TargetMode="External"/><Relationship Id="rId1" Type="http://schemas.openxmlformats.org/officeDocument/2006/relationships/hyperlink" Target="mailto:cole@sccot.net" TargetMode="External"/><Relationship Id="rId5" Type="http://schemas.openxmlformats.org/officeDocument/2006/relationships/hyperlink" Target="mailto:jjohnson@libertycfc.com" TargetMode="External"/><Relationship Id="rId4" Type="http://schemas.openxmlformats.org/officeDocument/2006/relationships/hyperlink" Target="mailto:gyptechfl@gmail.com"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mailto:austin@construction-1.com" TargetMode="External"/></Relationships>
</file>

<file path=xl/worksheets/_rels/sheet1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mailto:amanda@eastcoastmetals.com" TargetMode="External"/></Relationships>
</file>

<file path=xl/worksheets/_rels/sheet13.xml.rels><?xml version="1.0" encoding="UTF-8" standalone="yes"?>
<Relationships xmlns="http://schemas.openxmlformats.org/package/2006/relationships"><Relationship Id="rId3" Type="http://schemas.openxmlformats.org/officeDocument/2006/relationships/hyperlink" Target="mailto:lauren@suncoastsupply.net" TargetMode="External"/><Relationship Id="rId2" Type="http://schemas.openxmlformats.org/officeDocument/2006/relationships/hyperlink" Target="mailto:charlie.z@ttidelivers.com" TargetMode="External"/><Relationship Id="rId1" Type="http://schemas.openxmlformats.org/officeDocument/2006/relationships/hyperlink" Target="mailto:conine@americanbuildsupply.com" TargetMode="External"/><Relationship Id="rId4" Type="http://schemas.openxmlformats.org/officeDocument/2006/relationships/printerSettings" Target="../printerSettings/printerSettings3.bin"/></Relationships>
</file>

<file path=xl/worksheets/_rels/sheet14.xml.rels><?xml version="1.0" encoding="UTF-8" standalone="yes"?>
<Relationships xmlns="http://schemas.openxmlformats.org/package/2006/relationships"><Relationship Id="rId8" Type="http://schemas.openxmlformats.org/officeDocument/2006/relationships/printerSettings" Target="../printerSettings/printerSettings4.bin"/><Relationship Id="rId3" Type="http://schemas.openxmlformats.org/officeDocument/2006/relationships/hyperlink" Target="mailto:luis@arangoinsulation.com" TargetMode="External"/><Relationship Id="rId7" Type="http://schemas.openxmlformats.org/officeDocument/2006/relationships/hyperlink" Target="mailto:estimating@ambuildersgrp.com" TargetMode="External"/><Relationship Id="rId2" Type="http://schemas.openxmlformats.org/officeDocument/2006/relationships/hyperlink" Target="mailto:c.breit@cqinsulation.com" TargetMode="External"/><Relationship Id="rId1" Type="http://schemas.openxmlformats.org/officeDocument/2006/relationships/hyperlink" Target="mailto:patrick8023@yahoo.com" TargetMode="External"/><Relationship Id="rId6" Type="http://schemas.openxmlformats.org/officeDocument/2006/relationships/hyperlink" Target="mailto:santi@arangoinsulation.com" TargetMode="External"/><Relationship Id="rId5" Type="http://schemas.openxmlformats.org/officeDocument/2006/relationships/hyperlink" Target="mailto:office@tritecpainting.com" TargetMode="External"/><Relationship Id="rId4" Type="http://schemas.openxmlformats.org/officeDocument/2006/relationships/hyperlink" Target="mailto:m.manganaro@cqinsulation.com" TargetMode="External"/></Relationships>
</file>

<file path=xl/worksheets/_rels/sheet15.xml.rels><?xml version="1.0" encoding="UTF-8" standalone="yes"?>
<Relationships xmlns="http://schemas.openxmlformats.org/package/2006/relationships"><Relationship Id="rId3" Type="http://schemas.openxmlformats.org/officeDocument/2006/relationships/hyperlink" Target="mailto:luis@arangoinsulation.com" TargetMode="External"/><Relationship Id="rId2" Type="http://schemas.openxmlformats.org/officeDocument/2006/relationships/hyperlink" Target="mailto:jschmidt@momentumroofservices.com" TargetMode="External"/><Relationship Id="rId1" Type="http://schemas.openxmlformats.org/officeDocument/2006/relationships/hyperlink" Target="mailto:c.breit@cqinsulation.com" TargetMode="External"/><Relationship Id="rId6" Type="http://schemas.openxmlformats.org/officeDocument/2006/relationships/hyperlink" Target="mailto:zrrofllc@gmail.com" TargetMode="External"/><Relationship Id="rId5" Type="http://schemas.openxmlformats.org/officeDocument/2006/relationships/hyperlink" Target="mailto:tarrant@serviceworksroofing.com" TargetMode="External"/><Relationship Id="rId4" Type="http://schemas.openxmlformats.org/officeDocument/2006/relationships/hyperlink" Target="mailto:bsmith@collisroofing.com" TargetMode="External"/></Relationships>
</file>

<file path=xl/worksheets/_rels/sheet17.xml.rels><?xml version="1.0" encoding="UTF-8" standalone="yes"?>
<Relationships xmlns="http://schemas.openxmlformats.org/package/2006/relationships"><Relationship Id="rId2" Type="http://schemas.openxmlformats.org/officeDocument/2006/relationships/hyperlink" Target="mailto:bgcontractorsllc@gmail.com" TargetMode="External"/><Relationship Id="rId1" Type="http://schemas.openxmlformats.org/officeDocument/2006/relationships/hyperlink" Target="mailto:austin@construction-1.com" TargetMode="External"/></Relationships>
</file>

<file path=xl/worksheets/_rels/sheet18.xml.rels><?xml version="1.0" encoding="UTF-8" standalone="yes"?>
<Relationships xmlns="http://schemas.openxmlformats.org/package/2006/relationships"><Relationship Id="rId3" Type="http://schemas.openxmlformats.org/officeDocument/2006/relationships/hyperlink" Target="mailto:brent.kennedy@bldr.com" TargetMode="External"/><Relationship Id="rId7" Type="http://schemas.openxmlformats.org/officeDocument/2006/relationships/printerSettings" Target="../printerSettings/printerSettings5.bin"/><Relationship Id="rId2" Type="http://schemas.openxmlformats.org/officeDocument/2006/relationships/hyperlink" Target="mailto:martin@eastcoastmetalinvestments.com" TargetMode="External"/><Relationship Id="rId1" Type="http://schemas.openxmlformats.org/officeDocument/2006/relationships/hyperlink" Target="mailto:slopez@pinnacledh.com" TargetMode="External"/><Relationship Id="rId6" Type="http://schemas.openxmlformats.org/officeDocument/2006/relationships/hyperlink" Target="mailto:conine@americanbuildsupply.com" TargetMode="External"/><Relationship Id="rId5" Type="http://schemas.openxmlformats.org/officeDocument/2006/relationships/hyperlink" Target="mailto:itb@aorbis.com" TargetMode="External"/><Relationship Id="rId4" Type="http://schemas.openxmlformats.org/officeDocument/2006/relationships/hyperlink" Target="mailto:lauren@suncoastsupply.net" TargetMode="External"/></Relationships>
</file>

<file path=xl/worksheets/_rels/sheet19.xml.rels><?xml version="1.0" encoding="UTF-8" standalone="yes"?>
<Relationships xmlns="http://schemas.openxmlformats.org/package/2006/relationships"><Relationship Id="rId3" Type="http://schemas.openxmlformats.org/officeDocument/2006/relationships/hyperlink" Target="mailto:drimes@jem-glass.com" TargetMode="External"/><Relationship Id="rId2" Type="http://schemas.openxmlformats.org/officeDocument/2006/relationships/hyperlink" Target="mailto:martin@eastcoastmetalinvestments.com" TargetMode="External"/><Relationship Id="rId1" Type="http://schemas.openxmlformats.org/officeDocument/2006/relationships/hyperlink" Target="mailto:sales@champion-glass.net" TargetMode="External"/><Relationship Id="rId5" Type="http://schemas.openxmlformats.org/officeDocument/2006/relationships/hyperlink" Target="mailto:erinp@primeglassinc.com" TargetMode="External"/><Relationship Id="rId4" Type="http://schemas.openxmlformats.org/officeDocument/2006/relationships/hyperlink" Target="mailto:conine@americanbuildsupply.com" TargetMode="External"/></Relationships>
</file>

<file path=xl/worksheets/_rels/sheet20.xml.rels><?xml version="1.0" encoding="UTF-8" standalone="yes"?>
<Relationships xmlns="http://schemas.openxmlformats.org/package/2006/relationships"><Relationship Id="rId8" Type="http://schemas.openxmlformats.org/officeDocument/2006/relationships/hyperlink" Target="mailto:rob@liteworkswindow.com" TargetMode="External"/><Relationship Id="rId3" Type="http://schemas.openxmlformats.org/officeDocument/2006/relationships/hyperlink" Target="mailto:todd@restore-fl.com" TargetMode="External"/><Relationship Id="rId7" Type="http://schemas.openxmlformats.org/officeDocument/2006/relationships/hyperlink" Target="mailto:black@tmdcompanies.com" TargetMode="External"/><Relationship Id="rId2" Type="http://schemas.openxmlformats.org/officeDocument/2006/relationships/hyperlink" Target="mailto:sales@champion-glass.net" TargetMode="External"/><Relationship Id="rId1" Type="http://schemas.openxmlformats.org/officeDocument/2006/relationships/hyperlink" Target="mailto:pm6@jmiwindows.com" TargetMode="External"/><Relationship Id="rId6" Type="http://schemas.openxmlformats.org/officeDocument/2006/relationships/hyperlink" Target="mailto:havenwindowsandglass@gmail.com" TargetMode="External"/><Relationship Id="rId5" Type="http://schemas.openxmlformats.org/officeDocument/2006/relationships/hyperlink" Target="mailto:jvielma@crystalboxgroup.com" TargetMode="External"/><Relationship Id="rId10" Type="http://schemas.openxmlformats.org/officeDocument/2006/relationships/printerSettings" Target="../printerSettings/printerSettings6.bin"/><Relationship Id="rId4" Type="http://schemas.openxmlformats.org/officeDocument/2006/relationships/hyperlink" Target="mailto:brent.kennedy@bldr.com" TargetMode="External"/><Relationship Id="rId9" Type="http://schemas.openxmlformats.org/officeDocument/2006/relationships/hyperlink" Target="mailto:rob@cmicflorida.com" TargetMode="External"/></Relationships>
</file>

<file path=xl/worksheets/_rels/sheet21.xml.rels><?xml version="1.0" encoding="UTF-8" standalone="yes"?>
<Relationships xmlns="http://schemas.openxmlformats.org/package/2006/relationships"><Relationship Id="rId3" Type="http://schemas.openxmlformats.org/officeDocument/2006/relationships/hyperlink" Target="mailto:jorge@pro-camconstruction.com" TargetMode="External"/><Relationship Id="rId2" Type="http://schemas.openxmlformats.org/officeDocument/2006/relationships/hyperlink" Target="mailto:jorge@pro-camconstruction.com" TargetMode="External"/><Relationship Id="rId1" Type="http://schemas.openxmlformats.org/officeDocument/2006/relationships/hyperlink" Target="mailto:blsoliviodrywall@aol.com" TargetMode="External"/><Relationship Id="rId4" Type="http://schemas.openxmlformats.org/officeDocument/2006/relationships/printerSettings" Target="../printerSettings/printerSettings7.bin"/></Relationships>
</file>

<file path=xl/worksheets/_rels/sheet24.xml.rels><?xml version="1.0" encoding="UTF-8" standalone="yes"?>
<Relationships xmlns="http://schemas.openxmlformats.org/package/2006/relationships"><Relationship Id="rId2" Type="http://schemas.openxmlformats.org/officeDocument/2006/relationships/hyperlink" Target="mailto:enea@alkocabinetry.net" TargetMode="External"/><Relationship Id="rId1" Type="http://schemas.openxmlformats.org/officeDocument/2006/relationships/hyperlink" Target="mailto:rridley@spragginsinc.com" TargetMode="External"/></Relationships>
</file>

<file path=xl/worksheets/_rels/sheet25.xml.rels><?xml version="1.0" encoding="UTF-8" standalone="yes"?>
<Relationships xmlns="http://schemas.openxmlformats.org/package/2006/relationships"><Relationship Id="rId3" Type="http://schemas.openxmlformats.org/officeDocument/2006/relationships/hyperlink" Target="mailto:emanuelcollado1@gmail.com" TargetMode="External"/><Relationship Id="rId2" Type="http://schemas.openxmlformats.org/officeDocument/2006/relationships/hyperlink" Target="mailto:office@tritecpainting.com" TargetMode="External"/><Relationship Id="rId1" Type="http://schemas.openxmlformats.org/officeDocument/2006/relationships/hyperlink" Target="mailto:admin@wintergreenconstruction.com" TargetMode="External"/></Relationships>
</file>

<file path=xl/worksheets/_rels/sheet26.xml.rels><?xml version="1.0" encoding="UTF-8" standalone="yes"?>
<Relationships xmlns="http://schemas.openxmlformats.org/package/2006/relationships"><Relationship Id="rId3" Type="http://schemas.openxmlformats.org/officeDocument/2006/relationships/hyperlink" Target="mailto:asmith@allsourcespecialties.com" TargetMode="External"/><Relationship Id="rId2" Type="http://schemas.openxmlformats.org/officeDocument/2006/relationships/hyperlink" Target="mailto:josem@145buildingsupply.com" TargetMode="External"/><Relationship Id="rId1" Type="http://schemas.openxmlformats.org/officeDocument/2006/relationships/hyperlink" Target="mailto:c.breit@cqinsulation.com" TargetMode="External"/><Relationship Id="rId6" Type="http://schemas.openxmlformats.org/officeDocument/2006/relationships/printerSettings" Target="../printerSettings/printerSettings8.bin"/><Relationship Id="rId5" Type="http://schemas.openxmlformats.org/officeDocument/2006/relationships/hyperlink" Target="mailto:brent.kennedy@bldr.com" TargetMode="External"/><Relationship Id="rId4" Type="http://schemas.openxmlformats.org/officeDocument/2006/relationships/hyperlink" Target="mailto:conine@americanbuildsupply.com" TargetMode="External"/></Relationships>
</file>

<file path=xl/worksheets/_rels/sheet27.xml.rels><?xml version="1.0" encoding="UTF-8" standalone="yes"?>
<Relationships xmlns="http://schemas.openxmlformats.org/package/2006/relationships"><Relationship Id="rId2" Type="http://schemas.openxmlformats.org/officeDocument/2006/relationships/hyperlink" Target="mailto:jschoch@creativesigndesigns.com" TargetMode="External"/><Relationship Id="rId1" Type="http://schemas.openxmlformats.org/officeDocument/2006/relationships/hyperlink" Target="mailto:jlainez@creativesigndesigns.com" TargetMode="External"/></Relationships>
</file>

<file path=xl/worksheets/_rels/sheet30.xml.rels><?xml version="1.0" encoding="UTF-8" standalone="yes"?>
<Relationships xmlns="http://schemas.openxmlformats.org/package/2006/relationships"><Relationship Id="rId3" Type="http://schemas.openxmlformats.org/officeDocument/2006/relationships/hyperlink" Target="mailto:itb@aorbis.com" TargetMode="External"/><Relationship Id="rId2" Type="http://schemas.openxmlformats.org/officeDocument/2006/relationships/hyperlink" Target="mailto:sr.cccreations@gmail.com" TargetMode="External"/><Relationship Id="rId1" Type="http://schemas.openxmlformats.org/officeDocument/2006/relationships/hyperlink" Target="mailto:c.breit@cqinsulation.com" TargetMode="External"/><Relationship Id="rId6" Type="http://schemas.openxmlformats.org/officeDocument/2006/relationships/hyperlink" Target="mailto:erinp@primeglassinc.com" TargetMode="External"/><Relationship Id="rId5" Type="http://schemas.openxmlformats.org/officeDocument/2006/relationships/hyperlink" Target="mailto:conine@americanbuildsupply.com" TargetMode="External"/><Relationship Id="rId4" Type="http://schemas.openxmlformats.org/officeDocument/2006/relationships/hyperlink" Target="mailto:josem@145buildingsupply.com" TargetMode="External"/></Relationships>
</file>

<file path=xl/worksheets/_rels/sheet31.xml.rels><?xml version="1.0" encoding="UTF-8" standalone="yes"?>
<Relationships xmlns="http://schemas.openxmlformats.org/package/2006/relationships"><Relationship Id="rId3" Type="http://schemas.openxmlformats.org/officeDocument/2006/relationships/hyperlink" Target="mailto:george_howard@whirlpool.com" TargetMode="External"/><Relationship Id="rId2" Type="http://schemas.openxmlformats.org/officeDocument/2006/relationships/hyperlink" Target="mailto:alemieux@aggressiveappliances.com" TargetMode="External"/><Relationship Id="rId1" Type="http://schemas.openxmlformats.org/officeDocument/2006/relationships/hyperlink" Target="mailto:mcurrier@famoustate.com" TargetMode="External"/><Relationship Id="rId4" Type="http://schemas.openxmlformats.org/officeDocument/2006/relationships/printerSettings" Target="../printerSettings/printerSettings9.bin"/></Relationships>
</file>

<file path=xl/worksheets/_rels/sheet32.xml.rels><?xml version="1.0" encoding="UTF-8" standalone="yes"?>
<Relationships xmlns="http://schemas.openxmlformats.org/package/2006/relationships"><Relationship Id="rId8" Type="http://schemas.openxmlformats.org/officeDocument/2006/relationships/hyperlink" Target="mailto:travis@americancountertop.com" TargetMode="External"/><Relationship Id="rId3" Type="http://schemas.openxmlformats.org/officeDocument/2006/relationships/hyperlink" Target="mailto:rridley@spragginsinc.com" TargetMode="External"/><Relationship Id="rId7" Type="http://schemas.openxmlformats.org/officeDocument/2006/relationships/hyperlink" Target="mailto:enea@alkocabinetry.net" TargetMode="External"/><Relationship Id="rId2" Type="http://schemas.openxmlformats.org/officeDocument/2006/relationships/hyperlink" Target="mailto:c.breit@cqinsulation.com" TargetMode="External"/><Relationship Id="rId1" Type="http://schemas.openxmlformats.org/officeDocument/2006/relationships/hyperlink" Target="mailto:lrepa@mariettadrapery.com" TargetMode="External"/><Relationship Id="rId6" Type="http://schemas.openxmlformats.org/officeDocument/2006/relationships/hyperlink" Target="mailto:michael@nationalkb.com" TargetMode="External"/><Relationship Id="rId11" Type="http://schemas.openxmlformats.org/officeDocument/2006/relationships/printerSettings" Target="../printerSettings/printerSettings10.bin"/><Relationship Id="rId5" Type="http://schemas.openxmlformats.org/officeDocument/2006/relationships/hyperlink" Target="mailto:info@raiseshineblinds.com" TargetMode="External"/><Relationship Id="rId10" Type="http://schemas.openxmlformats.org/officeDocument/2006/relationships/hyperlink" Target="mailto:cadams@solareclipsewc.com" TargetMode="External"/><Relationship Id="rId4" Type="http://schemas.openxmlformats.org/officeDocument/2006/relationships/hyperlink" Target="mailto:todd@restore-fl.com" TargetMode="External"/><Relationship Id="rId9" Type="http://schemas.openxmlformats.org/officeDocument/2006/relationships/hyperlink" Target="mailto:bill@orlandoblindsfactory.com" TargetMode="External"/></Relationships>
</file>

<file path=xl/worksheets/_rels/sheet33.xml.rels><?xml version="1.0" encoding="UTF-8" standalone="yes"?>
<Relationships xmlns="http://schemas.openxmlformats.org/package/2006/relationships"><Relationship Id="rId3" Type="http://schemas.openxmlformats.org/officeDocument/2006/relationships/printerSettings" Target="../printerSettings/printerSettings11.bin"/><Relationship Id="rId2" Type="http://schemas.openxmlformats.org/officeDocument/2006/relationships/hyperlink" Target="mailto:thomas.zimmer@kone.com" TargetMode="External"/><Relationship Id="rId1" Type="http://schemas.openxmlformats.org/officeDocument/2006/relationships/hyperlink" Target="mailto:estimating@kaiserelevator.com" TargetMode="External"/></Relationships>
</file>

<file path=xl/worksheets/_rels/sheet34.xml.rels><?xml version="1.0" encoding="UTF-8" standalone="yes"?>
<Relationships xmlns="http://schemas.openxmlformats.org/package/2006/relationships"><Relationship Id="rId3" Type="http://schemas.openxmlformats.org/officeDocument/2006/relationships/hyperlink" Target="mailto:timothy.gates@dynafire.com" TargetMode="External"/><Relationship Id="rId2" Type="http://schemas.openxmlformats.org/officeDocument/2006/relationships/hyperlink" Target="mailto:jwilliams4@summitfiresecurity.com" TargetMode="External"/><Relationship Id="rId1" Type="http://schemas.openxmlformats.org/officeDocument/2006/relationships/hyperlink" Target="mailto:bcoffey@alliedfireprotection.com" TargetMode="External"/><Relationship Id="rId4" Type="http://schemas.openxmlformats.org/officeDocument/2006/relationships/printerSettings" Target="../printerSettings/printerSettings12.bin"/></Relationships>
</file>

<file path=xl/worksheets/_rels/sheet35.xml.rels><?xml version="1.0" encoding="UTF-8" standalone="yes"?>
<Relationships xmlns="http://schemas.openxmlformats.org/package/2006/relationships"><Relationship Id="rId3" Type="http://schemas.openxmlformats.org/officeDocument/2006/relationships/hyperlink" Target="mailto:randy@patrioticplumbinginc.com" TargetMode="External"/><Relationship Id="rId2" Type="http://schemas.openxmlformats.org/officeDocument/2006/relationships/hyperlink" Target="mailto:stevenm@optimbg.com" TargetMode="External"/><Relationship Id="rId1" Type="http://schemas.openxmlformats.org/officeDocument/2006/relationships/hyperlink" Target="mailto:cdillon@gcplumbing.net" TargetMode="External"/><Relationship Id="rId5" Type="http://schemas.openxmlformats.org/officeDocument/2006/relationships/printerSettings" Target="../printerSettings/printerSettings13.bin"/><Relationship Id="rId4" Type="http://schemas.openxmlformats.org/officeDocument/2006/relationships/hyperlink" Target="mailto:djacobi@southernmechanical.com" TargetMode="External"/></Relationships>
</file>

<file path=xl/worksheets/_rels/sheet36.xml.rels><?xml version="1.0" encoding="UTF-8" standalone="yes"?>
<Relationships xmlns="http://schemas.openxmlformats.org/package/2006/relationships"><Relationship Id="rId3" Type="http://schemas.openxmlformats.org/officeDocument/2006/relationships/hyperlink" Target="mailto:timothy.davis@conservonline.com" TargetMode="External"/><Relationship Id="rId2" Type="http://schemas.openxmlformats.org/officeDocument/2006/relationships/hyperlink" Target="mailto:djacobi@southernmechanical.com" TargetMode="External"/><Relationship Id="rId1" Type="http://schemas.openxmlformats.org/officeDocument/2006/relationships/hyperlink" Target="mailto:mikem@absairocala.com" TargetMode="External"/><Relationship Id="rId5" Type="http://schemas.openxmlformats.org/officeDocument/2006/relationships/printerSettings" Target="../printerSettings/printerSettings14.bin"/><Relationship Id="rId4" Type="http://schemas.openxmlformats.org/officeDocument/2006/relationships/hyperlink" Target="mailto:travis@unitedairsolutionsllc.com" TargetMode="External"/></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38.xml.rels><?xml version="1.0" encoding="UTF-8" standalone="yes"?>
<Relationships xmlns="http://schemas.openxmlformats.org/package/2006/relationships"><Relationship Id="rId2" Type="http://schemas.openxmlformats.org/officeDocument/2006/relationships/printerSettings" Target="../printerSettings/printerSettings16.bin"/><Relationship Id="rId1" Type="http://schemas.openxmlformats.org/officeDocument/2006/relationships/hyperlink" Target="mailto:jwilliams4@summitfiresecurity.com" TargetMode="External"/></Relationships>
</file>

<file path=xl/worksheets/_rels/sheet39.xml.rels><?xml version="1.0" encoding="UTF-8" standalone="yes"?>
<Relationships xmlns="http://schemas.openxmlformats.org/package/2006/relationships"><Relationship Id="rId3" Type="http://schemas.openxmlformats.org/officeDocument/2006/relationships/hyperlink" Target="mailto:tsisneroz@dbj-systems.com" TargetMode="External"/><Relationship Id="rId2" Type="http://schemas.openxmlformats.org/officeDocument/2006/relationships/hyperlink" Target="mailto:rnst.volmar@bestbuy.com" TargetMode="External"/><Relationship Id="rId1" Type="http://schemas.openxmlformats.org/officeDocument/2006/relationships/hyperlink" Target="mailto:drowe@sphereintegrated.com" TargetMode="External"/><Relationship Id="rId4" Type="http://schemas.openxmlformats.org/officeDocument/2006/relationships/printerSettings" Target="../printerSettings/printerSettings17.bin"/></Relationships>
</file>

<file path=xl/worksheets/_rels/sheet40.xml.rels><?xml version="1.0" encoding="UTF-8" standalone="yes"?>
<Relationships xmlns="http://schemas.openxmlformats.org/package/2006/relationships"><Relationship Id="rId3" Type="http://schemas.openxmlformats.org/officeDocument/2006/relationships/hyperlink" Target="mailto:pwax@thekearneycompanies.com" TargetMode="External"/><Relationship Id="rId2" Type="http://schemas.openxmlformats.org/officeDocument/2006/relationships/hyperlink" Target="mailto:gray@kimmins.com" TargetMode="External"/><Relationship Id="rId1" Type="http://schemas.openxmlformats.org/officeDocument/2006/relationships/hyperlink" Target="mailto:pwax@thekearneycompanies.com" TargetMode="External"/><Relationship Id="rId5" Type="http://schemas.openxmlformats.org/officeDocument/2006/relationships/printerSettings" Target="../printerSettings/printerSettings18.bin"/><Relationship Id="rId4" Type="http://schemas.openxmlformats.org/officeDocument/2006/relationships/hyperlink" Target="mailto:caleb@centralsitedev.com" TargetMode="External"/></Relationships>
</file>

<file path=xl/worksheets/_rels/sheet41.xml.rels><?xml version="1.0" encoding="UTF-8" standalone="yes"?>
<Relationships xmlns="http://schemas.openxmlformats.org/package/2006/relationships"><Relationship Id="rId2" Type="http://schemas.openxmlformats.org/officeDocument/2006/relationships/printerSettings" Target="../printerSettings/printerSettings19.bin"/><Relationship Id="rId1" Type="http://schemas.openxmlformats.org/officeDocument/2006/relationships/hyperlink" Target="mailto:john@pinelakellc.com" TargetMode="External"/></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6DCAD4-2B7D-4312-A3C4-C711201B8D62}">
  <dimension ref="A1:A32"/>
  <sheetViews>
    <sheetView topLeftCell="A6" workbookViewId="0">
      <selection activeCell="B7" sqref="B7:B9"/>
    </sheetView>
  </sheetViews>
  <sheetFormatPr defaultRowHeight="14.45"/>
  <cols>
    <col min="1" max="1" width="149.42578125" bestFit="1" customWidth="1"/>
  </cols>
  <sheetData>
    <row r="1" spans="1:1" ht="25.9">
      <c r="A1" s="109" t="s">
        <v>0</v>
      </c>
    </row>
    <row r="2" spans="1:1">
      <c r="A2" s="315" t="s">
        <v>1</v>
      </c>
    </row>
    <row r="3" spans="1:1" ht="24.75" customHeight="1">
      <c r="A3" s="211" t="s">
        <v>2</v>
      </c>
    </row>
    <row r="4" spans="1:1" ht="24.75" customHeight="1">
      <c r="A4" s="110" t="s">
        <v>3</v>
      </c>
    </row>
    <row r="5" spans="1:1" ht="24.75" customHeight="1">
      <c r="A5" s="116" t="s">
        <v>4</v>
      </c>
    </row>
    <row r="6" spans="1:1" ht="24.75" customHeight="1">
      <c r="A6" s="116" t="s">
        <v>5</v>
      </c>
    </row>
    <row r="7" spans="1:1" ht="24.75" customHeight="1">
      <c r="A7" s="312" t="s">
        <v>6</v>
      </c>
    </row>
    <row r="8" spans="1:1" ht="34.5" customHeight="1">
      <c r="A8" s="313" t="s">
        <v>7</v>
      </c>
    </row>
    <row r="9" spans="1:1" ht="21" customHeight="1">
      <c r="A9" s="110" t="s">
        <v>8</v>
      </c>
    </row>
    <row r="10" spans="1:1" ht="21" customHeight="1">
      <c r="A10" s="113" t="s">
        <v>9</v>
      </c>
    </row>
    <row r="11" spans="1:1" ht="24.75" customHeight="1">
      <c r="A11" s="312" t="s">
        <v>10</v>
      </c>
    </row>
    <row r="12" spans="1:1" ht="24.75" customHeight="1" thickBot="1">
      <c r="A12" s="314" t="s">
        <v>11</v>
      </c>
    </row>
    <row r="13" spans="1:1" ht="24.75" customHeight="1" thickBot="1"/>
    <row r="14" spans="1:1" ht="24.75" customHeight="1">
      <c r="A14" s="109" t="s">
        <v>12</v>
      </c>
    </row>
    <row r="15" spans="1:1" ht="24.75" customHeight="1">
      <c r="A15" s="114" t="s">
        <v>13</v>
      </c>
    </row>
    <row r="16" spans="1:1" ht="24.75" customHeight="1">
      <c r="A16" s="111" t="s">
        <v>14</v>
      </c>
    </row>
    <row r="17" spans="1:1" ht="24.75" customHeight="1">
      <c r="A17" s="110" t="s">
        <v>15</v>
      </c>
    </row>
    <row r="18" spans="1:1" ht="24.75" customHeight="1">
      <c r="A18" s="110" t="s">
        <v>16</v>
      </c>
    </row>
    <row r="19" spans="1:1" ht="24.75" customHeight="1">
      <c r="A19" s="211" t="s">
        <v>17</v>
      </c>
    </row>
    <row r="20" spans="1:1" ht="24.75" customHeight="1">
      <c r="A20" s="114" t="s">
        <v>18</v>
      </c>
    </row>
    <row r="21" spans="1:1" ht="24.75" customHeight="1">
      <c r="A21" s="211" t="s">
        <v>19</v>
      </c>
    </row>
    <row r="22" spans="1:1" ht="24.75" customHeight="1">
      <c r="A22" s="114" t="s">
        <v>20</v>
      </c>
    </row>
    <row r="23" spans="1:1" ht="24.75" customHeight="1">
      <c r="A23" s="211" t="s">
        <v>21</v>
      </c>
    </row>
    <row r="24" spans="1:1" ht="35.25" customHeight="1">
      <c r="A24" s="313" t="s">
        <v>22</v>
      </c>
    </row>
    <row r="25" spans="1:1" ht="147" customHeight="1">
      <c r="A25" s="211" t="e" vm="1">
        <v>#VALUE!</v>
      </c>
    </row>
    <row r="26" spans="1:1" ht="24.75" customHeight="1">
      <c r="A26" s="110" t="s">
        <v>23</v>
      </c>
    </row>
    <row r="27" spans="1:1" ht="24.75" customHeight="1">
      <c r="A27" s="115" t="s">
        <v>24</v>
      </c>
    </row>
    <row r="28" spans="1:1" ht="24.75" customHeight="1">
      <c r="A28" s="115" t="s">
        <v>25</v>
      </c>
    </row>
    <row r="29" spans="1:1" ht="24.75" customHeight="1">
      <c r="A29" s="115" t="s">
        <v>26</v>
      </c>
    </row>
    <row r="30" spans="1:1" ht="24.75" customHeight="1">
      <c r="A30" s="115" t="s">
        <v>27</v>
      </c>
    </row>
    <row r="31" spans="1:1" ht="24.75" customHeight="1">
      <c r="A31" s="115" t="s">
        <v>28</v>
      </c>
    </row>
    <row r="32" spans="1:1" ht="24.75" customHeight="1">
      <c r="A32" s="112" t="s">
        <v>29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B91D7A-E8AD-422D-97B6-754AC05B5E95}">
  <sheetPr filterMode="1">
    <tabColor indexed="10"/>
    <pageSetUpPr fitToPage="1"/>
  </sheetPr>
  <dimension ref="A8:O5093"/>
  <sheetViews>
    <sheetView topLeftCell="A2" zoomScale="115" zoomScaleNormal="115" zoomScaleSheetLayoutView="100" workbookViewId="0">
      <selection activeCell="E4798" sqref="E4798"/>
    </sheetView>
  </sheetViews>
  <sheetFormatPr defaultColWidth="0" defaultRowHeight="12.75" customHeight="1"/>
  <cols>
    <col min="1" max="1" width="9.140625" style="349" customWidth="1"/>
    <col min="2" max="2" width="59.5703125" style="350" customWidth="1"/>
    <col min="3" max="3" width="6.42578125" style="350" customWidth="1"/>
    <col min="4" max="4" width="30.5703125" style="351" customWidth="1"/>
    <col min="5" max="5" width="25.7109375" style="351" customWidth="1"/>
    <col min="6" max="6" width="29.42578125" style="352" hidden="1" customWidth="1"/>
    <col min="7" max="8" width="22.5703125" style="353" hidden="1" customWidth="1"/>
    <col min="9" max="9" width="12.28515625" style="351" hidden="1" customWidth="1"/>
    <col min="10" max="10" width="18.140625" style="351" hidden="1" customWidth="1"/>
    <col min="11" max="11" width="32.7109375" style="354" customWidth="1"/>
    <col min="12" max="12" width="0" style="207" hidden="1" customWidth="1"/>
    <col min="13" max="13" width="14.85546875" style="205" hidden="1" customWidth="1"/>
    <col min="14" max="15" width="15.5703125" style="205" hidden="1" customWidth="1"/>
    <col min="16" max="16384" width="0" style="205" hidden="1"/>
  </cols>
  <sheetData>
    <row r="8" spans="1:11" ht="15.6">
      <c r="A8" s="355" t="s">
        <v>30</v>
      </c>
      <c r="K8" s="351"/>
    </row>
    <row r="9" spans="1:11" ht="21" customHeight="1">
      <c r="A9" s="356">
        <v>1</v>
      </c>
      <c r="B9" s="357" t="s">
        <v>31</v>
      </c>
      <c r="C9" s="357"/>
      <c r="D9" s="357"/>
      <c r="E9" s="357"/>
      <c r="F9" s="358"/>
      <c r="G9" s="359"/>
      <c r="H9" s="359"/>
      <c r="I9" s="357"/>
      <c r="J9" s="357"/>
      <c r="K9" s="360" t="s">
        <v>32</v>
      </c>
    </row>
    <row r="10" spans="1:11" ht="21" customHeight="1">
      <c r="A10" s="356">
        <v>1</v>
      </c>
      <c r="B10" s="361" t="str">
        <f>'Project Data'!B4</f>
        <v>Josephine Apartments (3rd Ave.)</v>
      </c>
      <c r="C10" s="361"/>
      <c r="D10" s="362"/>
      <c r="E10" s="362"/>
      <c r="F10" s="363"/>
      <c r="G10" s="362" t="str">
        <f>'Project Data'!B5</f>
        <v>3rd Avenue</v>
      </c>
      <c r="H10" s="364"/>
      <c r="I10" s="364"/>
      <c r="J10" s="364"/>
      <c r="K10" s="365">
        <f ca="1">TODAY()</f>
        <v>46090</v>
      </c>
    </row>
    <row r="11" spans="1:11" s="208" customFormat="1" ht="64.5" customHeight="1">
      <c r="A11" s="366">
        <v>1</v>
      </c>
      <c r="B11" s="367" t="s">
        <v>33</v>
      </c>
      <c r="C11" s="367"/>
      <c r="D11" s="368" t="s">
        <v>34</v>
      </c>
      <c r="E11" s="371" t="s">
        <v>35</v>
      </c>
      <c r="F11" s="369" t="s">
        <v>36</v>
      </c>
      <c r="G11" s="370" t="s">
        <v>37</v>
      </c>
      <c r="H11" s="371" t="s">
        <v>35</v>
      </c>
      <c r="I11" s="372" t="s">
        <v>38</v>
      </c>
      <c r="J11" s="372" t="s">
        <v>39</v>
      </c>
      <c r="K11" s="373" t="s">
        <v>40</v>
      </c>
    </row>
    <row r="12" spans="1:11" s="206" customFormat="1" ht="15.6" hidden="1">
      <c r="A12" s="354"/>
      <c r="B12" s="374" t="s">
        <v>41</v>
      </c>
      <c r="C12" s="375"/>
      <c r="D12" s="376"/>
      <c r="E12" s="379"/>
      <c r="F12" s="377"/>
      <c r="G12" s="378">
        <f>SUM(G13:G16)</f>
        <v>0</v>
      </c>
      <c r="H12" s="379"/>
      <c r="I12" s="380"/>
      <c r="J12" s="380"/>
      <c r="K12" s="381"/>
    </row>
    <row r="13" spans="1:11" s="206" customFormat="1" ht="15.6" hidden="1" customHeight="1">
      <c r="A13" s="382"/>
      <c r="B13" s="383"/>
      <c r="C13" s="383"/>
      <c r="D13" s="384" t="s">
        <v>42</v>
      </c>
      <c r="E13" s="387"/>
      <c r="F13" s="385" t="s">
        <v>42</v>
      </c>
      <c r="G13" s="386"/>
      <c r="H13" s="387"/>
      <c r="I13" s="388"/>
      <c r="J13" s="388"/>
      <c r="K13" s="389"/>
    </row>
    <row r="17" spans="1:11" s="206" customFormat="1" ht="15.6">
      <c r="A17" s="390">
        <v>1</v>
      </c>
      <c r="B17" s="646" t="s">
        <v>43</v>
      </c>
      <c r="C17" s="647"/>
      <c r="D17" s="394">
        <f>D28+D29+D43+D47</f>
        <v>121952</v>
      </c>
      <c r="E17" s="394">
        <f>D17/'Project Data'!$D$22</f>
        <v>1.3627292129934854</v>
      </c>
      <c r="F17" s="393">
        <v>0</v>
      </c>
      <c r="G17" s="394" cm="1">
        <f t="array" aca="1" ref="G17" ca="1">_xlfn.IFNA(_xlfn.IFS('02-Existing Conditions'!F9="*",'02-Existing Conditions'!E9,'02-Existing Conditions'!H9="*",'02-Existing Conditions'!G9,'02-Existing Conditions'!J9="*",'02-Existing Conditions'!I9,'02-Existing Conditions'!L9="*",'02-Existing Conditions'!K9,'02-Existing Conditions'!N9="*",'02-Existing Conditions'!M9,'02-Existing Conditions'!P9="*",'02-Existing Conditions'!O9,'02-Existing Conditions'!R9="*",'02-Existing Conditions'!Q9,'02-Existing Conditions'!T9="*",'02-Existing Conditions'!S9,'02-Existing Conditions'!V9="*",'02-Existing Conditions'!U9),"")</f>
        <v>0</v>
      </c>
      <c r="H17" s="394" t="e">
        <f ca="1">G17/'Project Data'!$D$22</f>
        <v>#VALUE!</v>
      </c>
      <c r="I17" s="395" t="str">
        <f ca="1">'02-Existing Conditions'!XFC9</f>
        <v/>
      </c>
      <c r="J17" s="396" t="str">
        <f ca="1">IFERROR(G17-F17, "--")</f>
        <v>--</v>
      </c>
      <c r="K17" s="394"/>
    </row>
    <row r="18" spans="1:11" s="207" customFormat="1" ht="15.6" hidden="1">
      <c r="A18" s="198">
        <f>'02-Existing Conditions'!A11</f>
        <v>0</v>
      </c>
      <c r="B18" s="235" t="str">
        <f>'02-Existing Conditions'!B11</f>
        <v>02 00 00 Existing Conditions</v>
      </c>
      <c r="C18" s="235"/>
      <c r="D18" s="236" t="str" cm="1">
        <f t="array" aca="1" ref="D18" ca="1">_xlfn.IFNA(_xlfn.IFS('02-Existing Conditions'!D11="*",'02-Existing Conditions'!C11,'02-Existing Conditions'!F11="*",'02-Existing Conditions'!E11,'02-Existing Conditions'!H11="*",'02-Existing Conditions'!G11,'02-Existing Conditions'!J11="*",'02-Existing Conditions'!I11,'02-Existing Conditions'!L11="*",'02-Existing Conditions'!K11,'02-Existing Conditions'!N11="*",'02-Existing Conditions'!M11,'02-Existing Conditions'!P11="*",'02-Existing Conditions'!O11,'02-Existing Conditions'!R11="*",'02-Existing Conditions'!Q11,'02-Existing Conditions'!T11="*",'02-Existing Conditions'!S11),"")</f>
        <v/>
      </c>
      <c r="E18" s="236">
        <f ca="1">D18/'Project Data'!$D$22</f>
        <v>0</v>
      </c>
      <c r="F18" s="164" t="s">
        <v>44</v>
      </c>
      <c r="G18" s="236" t="str" cm="1">
        <f t="array" aca="1" ref="G18" ca="1">_xlfn.IFNA(_xlfn.IFS('02-Existing Conditions'!F11="*",'02-Existing Conditions'!E11,'02-Existing Conditions'!H11="*",'02-Existing Conditions'!G11,'02-Existing Conditions'!J11="*",'02-Existing Conditions'!I11,'02-Existing Conditions'!L11="*",'02-Existing Conditions'!K11,'02-Existing Conditions'!N11="*",'02-Existing Conditions'!M11,'02-Existing Conditions'!P11="*",'02-Existing Conditions'!O11,'02-Existing Conditions'!R11="*",'02-Existing Conditions'!Q11,'02-Existing Conditions'!T11="*",'02-Existing Conditions'!S11,'02-Existing Conditions'!V11="*",'02-Existing Conditions'!U11),"")</f>
        <v/>
      </c>
      <c r="H18" s="236" t="e">
        <f ca="1">G18/'Project Data'!$D$22</f>
        <v>#VALUE!</v>
      </c>
      <c r="I18" s="237"/>
      <c r="J18" s="243"/>
      <c r="K18" s="242"/>
    </row>
    <row r="19" spans="1:11" s="207" customFormat="1" ht="15.6" hidden="1">
      <c r="A19" s="198">
        <f>'02-Existing Conditions'!A12</f>
        <v>0</v>
      </c>
      <c r="B19" s="235" t="str">
        <f>'02-Existing Conditions'!B12</f>
        <v>02 03 00 Conservation Treatment for Existing Period Conditions</v>
      </c>
      <c r="C19" s="235"/>
      <c r="D19" s="236" cm="1">
        <f t="array" aca="1" ref="D19" ca="1">_xlfn.IFNA(_xlfn.IFS('02-Existing Conditions'!D12="*",'02-Existing Conditions'!C12,'02-Existing Conditions'!F12="*",'02-Existing Conditions'!E12,'02-Existing Conditions'!H12="*",'02-Existing Conditions'!G12,'02-Existing Conditions'!J12="*",'02-Existing Conditions'!I12,'02-Existing Conditions'!L12="*",'02-Existing Conditions'!K12,'02-Existing Conditions'!N12="*",'02-Existing Conditions'!M12,'02-Existing Conditions'!P12="*",'02-Existing Conditions'!O12,'02-Existing Conditions'!R12="*",'02-Existing Conditions'!Q12,'02-Existing Conditions'!T12="*",'02-Existing Conditions'!S12),"")</f>
        <v>0</v>
      </c>
      <c r="E19" s="236">
        <f ca="1">D19/'Project Data'!$D$22</f>
        <v>0</v>
      </c>
      <c r="F19" s="175">
        <v>0</v>
      </c>
      <c r="G19" s="236" cm="1">
        <f t="array" aca="1" ref="G19" ca="1">_xlfn.IFNA(_xlfn.IFS('02-Existing Conditions'!F12="*",'02-Existing Conditions'!E12,'02-Existing Conditions'!H12="*",'02-Existing Conditions'!G12,'02-Existing Conditions'!J12="*",'02-Existing Conditions'!I12,'02-Existing Conditions'!L12="*",'02-Existing Conditions'!K12,'02-Existing Conditions'!N12="*",'02-Existing Conditions'!M12,'02-Existing Conditions'!P12="*",'02-Existing Conditions'!O12,'02-Existing Conditions'!R12="*",'02-Existing Conditions'!Q12,'02-Existing Conditions'!T12="*",'02-Existing Conditions'!S12,'02-Existing Conditions'!V12="*",'02-Existing Conditions'!U12),"")</f>
        <v>0</v>
      </c>
      <c r="H19" s="236" t="e">
        <f ca="1">G19/'Project Data'!$D$22</f>
        <v>#VALUE!</v>
      </c>
      <c r="I19" s="175"/>
      <c r="J19" s="244"/>
      <c r="K19" s="242"/>
    </row>
    <row r="20" spans="1:11" s="207" customFormat="1" ht="15.6" hidden="1">
      <c r="A20" s="198">
        <f>'02-Existing Conditions'!A13</f>
        <v>0</v>
      </c>
      <c r="B20" s="235" t="str">
        <f>'02-Existing Conditions'!B13</f>
        <v>02 05 00 Common Work Results for Existing Conditions</v>
      </c>
      <c r="C20" s="235"/>
      <c r="D20" s="236" cm="1">
        <f t="array" aca="1" ref="D20" ca="1">_xlfn.IFNA(_xlfn.IFS('02-Existing Conditions'!D13="*",'02-Existing Conditions'!C13,'02-Existing Conditions'!F13="*",'02-Existing Conditions'!E13,'02-Existing Conditions'!H13="*",'02-Existing Conditions'!G13,'02-Existing Conditions'!J13="*",'02-Existing Conditions'!I13,'02-Existing Conditions'!L13="*",'02-Existing Conditions'!K13,'02-Existing Conditions'!N13="*",'02-Existing Conditions'!M13,'02-Existing Conditions'!P13="*",'02-Existing Conditions'!O13,'02-Existing Conditions'!R13="*",'02-Existing Conditions'!Q13,'02-Existing Conditions'!T13="*",'02-Existing Conditions'!S13),"")</f>
        <v>0</v>
      </c>
      <c r="E20" s="236">
        <f ca="1">D20/'Project Data'!$D$22</f>
        <v>0</v>
      </c>
      <c r="F20" s="175">
        <v>0</v>
      </c>
      <c r="G20" s="236" cm="1">
        <f t="array" aca="1" ref="G20" ca="1">_xlfn.IFNA(_xlfn.IFS('02-Existing Conditions'!F13="*",'02-Existing Conditions'!E13,'02-Existing Conditions'!H13="*",'02-Existing Conditions'!G13,'02-Existing Conditions'!J13="*",'02-Existing Conditions'!I13,'02-Existing Conditions'!L13="*",'02-Existing Conditions'!K13,'02-Existing Conditions'!N13="*",'02-Existing Conditions'!M13,'02-Existing Conditions'!P13="*",'02-Existing Conditions'!O13,'02-Existing Conditions'!R13="*",'02-Existing Conditions'!Q13,'02-Existing Conditions'!T13="*",'02-Existing Conditions'!S13,'02-Existing Conditions'!V13="*",'02-Existing Conditions'!U13),"")</f>
        <v>0</v>
      </c>
      <c r="H20" s="236" t="e">
        <f ca="1">G20/'Project Data'!$D$22</f>
        <v>#VALUE!</v>
      </c>
      <c r="I20" s="175"/>
      <c r="J20" s="244"/>
      <c r="K20" s="242"/>
    </row>
    <row r="21" spans="1:11" s="207" customFormat="1" ht="15.6" hidden="1">
      <c r="A21" s="198">
        <f>'02-Existing Conditions'!A14</f>
        <v>0</v>
      </c>
      <c r="B21" s="235" t="str">
        <f>'02-Existing Conditions'!B14</f>
        <v>02 06 00 Schedules for Existing Conditions</v>
      </c>
      <c r="C21" s="235"/>
      <c r="D21" s="236" cm="1">
        <f t="array" aca="1" ref="D21" ca="1">_xlfn.IFNA(_xlfn.IFS('02-Existing Conditions'!D14="*",'02-Existing Conditions'!C14,'02-Existing Conditions'!F14="*",'02-Existing Conditions'!E14,'02-Existing Conditions'!H14="*",'02-Existing Conditions'!G14,'02-Existing Conditions'!J14="*",'02-Existing Conditions'!I14,'02-Existing Conditions'!L14="*",'02-Existing Conditions'!K14,'02-Existing Conditions'!N14="*",'02-Existing Conditions'!M14,'02-Existing Conditions'!P14="*",'02-Existing Conditions'!O14,'02-Existing Conditions'!R14="*",'02-Existing Conditions'!Q14,'02-Existing Conditions'!T14="*",'02-Existing Conditions'!S14),"")</f>
        <v>0</v>
      </c>
      <c r="E21" s="236">
        <f ca="1">D21/'Project Data'!$D$22</f>
        <v>0</v>
      </c>
      <c r="F21" s="175">
        <v>0</v>
      </c>
      <c r="G21" s="236" cm="1">
        <f t="array" aca="1" ref="G21" ca="1">_xlfn.IFNA(_xlfn.IFS('02-Existing Conditions'!F14="*",'02-Existing Conditions'!E14,'02-Existing Conditions'!H14="*",'02-Existing Conditions'!G14,'02-Existing Conditions'!J14="*",'02-Existing Conditions'!I14,'02-Existing Conditions'!L14="*",'02-Existing Conditions'!K14,'02-Existing Conditions'!N14="*",'02-Existing Conditions'!M14,'02-Existing Conditions'!P14="*",'02-Existing Conditions'!O14,'02-Existing Conditions'!R14="*",'02-Existing Conditions'!Q14,'02-Existing Conditions'!T14="*",'02-Existing Conditions'!S14,'02-Existing Conditions'!V14="*",'02-Existing Conditions'!U14),"")</f>
        <v>0</v>
      </c>
      <c r="H21" s="236" t="e">
        <f ca="1">G21/'Project Data'!$D$22</f>
        <v>#VALUE!</v>
      </c>
      <c r="I21" s="175"/>
      <c r="J21" s="244"/>
      <c r="K21" s="242"/>
    </row>
    <row r="22" spans="1:11" s="207" customFormat="1" ht="15.6" hidden="1">
      <c r="A22" s="198">
        <f>'02-Existing Conditions'!A15</f>
        <v>0</v>
      </c>
      <c r="B22" s="235" t="str">
        <f>'02-Existing Conditions'!B15</f>
        <v>02 06 30 Schedules for Subsurface Investigations</v>
      </c>
      <c r="C22" s="235"/>
      <c r="D22" s="236" cm="1">
        <f t="array" aca="1" ref="D22" ca="1">_xlfn.IFNA(_xlfn.IFS('02-Existing Conditions'!D15="*",'02-Existing Conditions'!C15,'02-Existing Conditions'!F15="*",'02-Existing Conditions'!E15,'02-Existing Conditions'!H15="*",'02-Existing Conditions'!G15,'02-Existing Conditions'!J15="*",'02-Existing Conditions'!I15,'02-Existing Conditions'!L15="*",'02-Existing Conditions'!K15,'02-Existing Conditions'!N15="*",'02-Existing Conditions'!M15,'02-Existing Conditions'!P15="*",'02-Existing Conditions'!O15,'02-Existing Conditions'!R15="*",'02-Existing Conditions'!Q15,'02-Existing Conditions'!T15="*",'02-Existing Conditions'!S15),"")</f>
        <v>0</v>
      </c>
      <c r="E22" s="236">
        <f ca="1">D22/'Project Data'!$D$22</f>
        <v>0</v>
      </c>
      <c r="F22" s="175">
        <v>0</v>
      </c>
      <c r="G22" s="236" cm="1">
        <f t="array" aca="1" ref="G22" ca="1">_xlfn.IFNA(_xlfn.IFS('02-Existing Conditions'!F15="*",'02-Existing Conditions'!E15,'02-Existing Conditions'!H15="*",'02-Existing Conditions'!G15,'02-Existing Conditions'!J15="*",'02-Existing Conditions'!I15,'02-Existing Conditions'!L15="*",'02-Existing Conditions'!K15,'02-Existing Conditions'!N15="*",'02-Existing Conditions'!M15,'02-Existing Conditions'!P15="*",'02-Existing Conditions'!O15,'02-Existing Conditions'!R15="*",'02-Existing Conditions'!Q15,'02-Existing Conditions'!T15="*",'02-Existing Conditions'!S15,'02-Existing Conditions'!V15="*",'02-Existing Conditions'!U15),"")</f>
        <v>0</v>
      </c>
      <c r="H22" s="236" t="e">
        <f ca="1">G22/'Project Data'!$D$22</f>
        <v>#VALUE!</v>
      </c>
      <c r="I22" s="175"/>
      <c r="J22" s="244"/>
      <c r="K22" s="242"/>
    </row>
    <row r="23" spans="1:11" s="207" customFormat="1" ht="15.6" hidden="1">
      <c r="A23" s="198">
        <f>'02-Existing Conditions'!A16</f>
        <v>0</v>
      </c>
      <c r="B23" s="235" t="str">
        <f>'02-Existing Conditions'!B16</f>
        <v>02 06 30.13 Boring or Test Pit Log Schedule</v>
      </c>
      <c r="C23" s="235"/>
      <c r="D23" s="236" cm="1">
        <f t="array" aca="1" ref="D23" ca="1">_xlfn.IFNA(_xlfn.IFS('02-Existing Conditions'!D16="*",'02-Existing Conditions'!C16,'02-Existing Conditions'!F16="*",'02-Existing Conditions'!E16,'02-Existing Conditions'!H16="*",'02-Existing Conditions'!G16,'02-Existing Conditions'!J16="*",'02-Existing Conditions'!I16,'02-Existing Conditions'!L16="*",'02-Existing Conditions'!K16,'02-Existing Conditions'!N16="*",'02-Existing Conditions'!M16,'02-Existing Conditions'!P16="*",'02-Existing Conditions'!O16,'02-Existing Conditions'!R16="*",'02-Existing Conditions'!Q16,'02-Existing Conditions'!T16="*",'02-Existing Conditions'!S16),"")</f>
        <v>0</v>
      </c>
      <c r="E23" s="236">
        <f ca="1">D23/'Project Data'!$D$22</f>
        <v>0</v>
      </c>
      <c r="F23" s="175">
        <v>0</v>
      </c>
      <c r="G23" s="236" cm="1">
        <f t="array" aca="1" ref="G23" ca="1">_xlfn.IFNA(_xlfn.IFS('02-Existing Conditions'!F16="*",'02-Existing Conditions'!E16,'02-Existing Conditions'!H16="*",'02-Existing Conditions'!G16,'02-Existing Conditions'!J16="*",'02-Existing Conditions'!I16,'02-Existing Conditions'!L16="*",'02-Existing Conditions'!K16,'02-Existing Conditions'!N16="*",'02-Existing Conditions'!M16,'02-Existing Conditions'!P16="*",'02-Existing Conditions'!O16,'02-Existing Conditions'!R16="*",'02-Existing Conditions'!Q16,'02-Existing Conditions'!T16="*",'02-Existing Conditions'!S16,'02-Existing Conditions'!V16="*",'02-Existing Conditions'!U16),"")</f>
        <v>0</v>
      </c>
      <c r="H23" s="236" t="e">
        <f ca="1">G23/'Project Data'!$D$22</f>
        <v>#VALUE!</v>
      </c>
      <c r="I23" s="175"/>
      <c r="J23" s="244"/>
      <c r="K23" s="242"/>
    </row>
    <row r="24" spans="1:11" s="207" customFormat="1" ht="15.6" hidden="1">
      <c r="A24" s="198">
        <f>'02-Existing Conditions'!A17</f>
        <v>0</v>
      </c>
      <c r="B24" s="235" t="str">
        <f>'02-Existing Conditions'!B17</f>
        <v>02 06 50 Schedules for Site Remediation</v>
      </c>
      <c r="C24" s="235"/>
      <c r="D24" s="236" cm="1">
        <f t="array" aca="1" ref="D24" ca="1">_xlfn.IFNA(_xlfn.IFS('02-Existing Conditions'!D17="*",'02-Existing Conditions'!C17,'02-Existing Conditions'!F17="*",'02-Existing Conditions'!E17,'02-Existing Conditions'!H17="*",'02-Existing Conditions'!G17,'02-Existing Conditions'!J17="*",'02-Existing Conditions'!I17,'02-Existing Conditions'!L17="*",'02-Existing Conditions'!K17,'02-Existing Conditions'!N17="*",'02-Existing Conditions'!M17,'02-Existing Conditions'!P17="*",'02-Existing Conditions'!O17,'02-Existing Conditions'!R17="*",'02-Existing Conditions'!Q17,'02-Existing Conditions'!T17="*",'02-Existing Conditions'!S17),"")</f>
        <v>0</v>
      </c>
      <c r="E24" s="236">
        <f ca="1">D24/'Project Data'!$D$22</f>
        <v>0</v>
      </c>
      <c r="F24" s="175">
        <v>0</v>
      </c>
      <c r="G24" s="236" cm="1">
        <f t="array" aca="1" ref="G24" ca="1">_xlfn.IFNA(_xlfn.IFS('02-Existing Conditions'!F17="*",'02-Existing Conditions'!E17,'02-Existing Conditions'!H17="*",'02-Existing Conditions'!G17,'02-Existing Conditions'!J17="*",'02-Existing Conditions'!I17,'02-Existing Conditions'!L17="*",'02-Existing Conditions'!K17,'02-Existing Conditions'!N17="*",'02-Existing Conditions'!M17,'02-Existing Conditions'!P17="*",'02-Existing Conditions'!O17,'02-Existing Conditions'!R17="*",'02-Existing Conditions'!Q17,'02-Existing Conditions'!T17="*",'02-Existing Conditions'!S17,'02-Existing Conditions'!V17="*",'02-Existing Conditions'!U17),"")</f>
        <v>0</v>
      </c>
      <c r="H24" s="236" t="e">
        <f ca="1">G24/'Project Data'!$D$22</f>
        <v>#VALUE!</v>
      </c>
      <c r="I24" s="175"/>
      <c r="J24" s="244"/>
      <c r="K24" s="242"/>
    </row>
    <row r="25" spans="1:11" s="207" customFormat="1" ht="15.6" hidden="1">
      <c r="A25" s="198">
        <f>'02-Existing Conditions'!A18</f>
        <v>0</v>
      </c>
      <c r="B25" s="235" t="str">
        <f>'02-Existing Conditions'!B18</f>
        <v>02 06 65 Schedules for Underground Storage Tank Removal</v>
      </c>
      <c r="C25" s="235"/>
      <c r="D25" s="236" cm="1">
        <f t="array" aca="1" ref="D25" ca="1">_xlfn.IFNA(_xlfn.IFS('02-Existing Conditions'!D18="*",'02-Existing Conditions'!C18,'02-Existing Conditions'!F18="*",'02-Existing Conditions'!E18,'02-Existing Conditions'!H18="*",'02-Existing Conditions'!G18,'02-Existing Conditions'!J18="*",'02-Existing Conditions'!I18,'02-Existing Conditions'!L18="*",'02-Existing Conditions'!K18,'02-Existing Conditions'!N18="*",'02-Existing Conditions'!M18,'02-Existing Conditions'!P18="*",'02-Existing Conditions'!O18,'02-Existing Conditions'!R18="*",'02-Existing Conditions'!Q18,'02-Existing Conditions'!T18="*",'02-Existing Conditions'!S18),"")</f>
        <v>0</v>
      </c>
      <c r="E25" s="236">
        <f ca="1">D25/'Project Data'!$D$22</f>
        <v>0</v>
      </c>
      <c r="F25" s="175">
        <v>0</v>
      </c>
      <c r="G25" s="236" cm="1">
        <f t="array" aca="1" ref="G25" ca="1">_xlfn.IFNA(_xlfn.IFS('02-Existing Conditions'!F18="*",'02-Existing Conditions'!E18,'02-Existing Conditions'!H18="*",'02-Existing Conditions'!G18,'02-Existing Conditions'!J18="*",'02-Existing Conditions'!I18,'02-Existing Conditions'!L18="*",'02-Existing Conditions'!K18,'02-Existing Conditions'!N18="*",'02-Existing Conditions'!M18,'02-Existing Conditions'!P18="*",'02-Existing Conditions'!O18,'02-Existing Conditions'!R18="*",'02-Existing Conditions'!Q18,'02-Existing Conditions'!T18="*",'02-Existing Conditions'!S18,'02-Existing Conditions'!V18="*",'02-Existing Conditions'!U18),"")</f>
        <v>0</v>
      </c>
      <c r="H25" s="236" t="e">
        <f ca="1">G25/'Project Data'!$D$22</f>
        <v>#VALUE!</v>
      </c>
      <c r="I25" s="175"/>
      <c r="J25" s="244"/>
      <c r="K25" s="242"/>
    </row>
    <row r="26" spans="1:11" s="207" customFormat="1" ht="15.6" hidden="1">
      <c r="A26" s="198">
        <f>'02-Existing Conditions'!A19</f>
        <v>0</v>
      </c>
      <c r="B26" s="235" t="str">
        <f>'02-Existing Conditions'!B19</f>
        <v>02 06 80 Schedules for Facility Remediation</v>
      </c>
      <c r="C26" s="235"/>
      <c r="D26" s="236" cm="1">
        <f t="array" aca="1" ref="D26" ca="1">_xlfn.IFNA(_xlfn.IFS('02-Existing Conditions'!D19="*",'02-Existing Conditions'!C19,'02-Existing Conditions'!F19="*",'02-Existing Conditions'!E19,'02-Existing Conditions'!H19="*",'02-Existing Conditions'!G19,'02-Existing Conditions'!J19="*",'02-Existing Conditions'!I19,'02-Existing Conditions'!L19="*",'02-Existing Conditions'!K19,'02-Existing Conditions'!N19="*",'02-Existing Conditions'!M19,'02-Existing Conditions'!P19="*",'02-Existing Conditions'!O19,'02-Existing Conditions'!R19="*",'02-Existing Conditions'!Q19,'02-Existing Conditions'!T19="*",'02-Existing Conditions'!S19),"")</f>
        <v>0</v>
      </c>
      <c r="E26" s="236">
        <f ca="1">D26/'Project Data'!$D$22</f>
        <v>0</v>
      </c>
      <c r="F26" s="175">
        <v>0</v>
      </c>
      <c r="G26" s="236" cm="1">
        <f t="array" aca="1" ref="G26" ca="1">_xlfn.IFNA(_xlfn.IFS('02-Existing Conditions'!F19="*",'02-Existing Conditions'!E19,'02-Existing Conditions'!H19="*",'02-Existing Conditions'!G19,'02-Existing Conditions'!J19="*",'02-Existing Conditions'!I19,'02-Existing Conditions'!L19="*",'02-Existing Conditions'!K19,'02-Existing Conditions'!N19="*",'02-Existing Conditions'!M19,'02-Existing Conditions'!P19="*",'02-Existing Conditions'!O19,'02-Existing Conditions'!R19="*",'02-Existing Conditions'!Q19,'02-Existing Conditions'!T19="*",'02-Existing Conditions'!S19,'02-Existing Conditions'!V19="*",'02-Existing Conditions'!U19),"")</f>
        <v>0</v>
      </c>
      <c r="H26" s="236" t="e">
        <f ca="1">G26/'Project Data'!$D$22</f>
        <v>#VALUE!</v>
      </c>
      <c r="I26" s="175"/>
      <c r="J26" s="244"/>
      <c r="K26" s="242"/>
    </row>
    <row r="27" spans="1:11" s="207" customFormat="1" ht="15.6" hidden="1">
      <c r="A27" s="198">
        <f>'02-Existing Conditions'!A20</f>
        <v>0</v>
      </c>
      <c r="B27" s="235" t="str">
        <f>'02-Existing Conditions'!B20</f>
        <v>02 06 86 Schedules for Hazardous Waste Drum Handling</v>
      </c>
      <c r="C27" s="235"/>
      <c r="D27" s="236" cm="1">
        <f t="array" aca="1" ref="D27" ca="1">_xlfn.IFNA(_xlfn.IFS('02-Existing Conditions'!D20="*",'02-Existing Conditions'!C20,'02-Existing Conditions'!F20="*",'02-Existing Conditions'!E20,'02-Existing Conditions'!H20="*",'02-Existing Conditions'!G20,'02-Existing Conditions'!J20="*",'02-Existing Conditions'!I20,'02-Existing Conditions'!L20="*",'02-Existing Conditions'!K20,'02-Existing Conditions'!N20="*",'02-Existing Conditions'!M20,'02-Existing Conditions'!P20="*",'02-Existing Conditions'!O20,'02-Existing Conditions'!R20="*",'02-Existing Conditions'!Q20,'02-Existing Conditions'!T20="*",'02-Existing Conditions'!S20),"")</f>
        <v>0</v>
      </c>
      <c r="E27" s="236">
        <f ca="1">D27/'Project Data'!$D$22</f>
        <v>0</v>
      </c>
      <c r="F27" s="175">
        <v>0</v>
      </c>
      <c r="G27" s="236" cm="1">
        <f t="array" aca="1" ref="G27" ca="1">_xlfn.IFNA(_xlfn.IFS('02-Existing Conditions'!F20="*",'02-Existing Conditions'!E20,'02-Existing Conditions'!H20="*",'02-Existing Conditions'!G20,'02-Existing Conditions'!J20="*",'02-Existing Conditions'!I20,'02-Existing Conditions'!L20="*",'02-Existing Conditions'!K20,'02-Existing Conditions'!N20="*",'02-Existing Conditions'!M20,'02-Existing Conditions'!P20="*",'02-Existing Conditions'!O20,'02-Existing Conditions'!R20="*",'02-Existing Conditions'!Q20,'02-Existing Conditions'!T20="*",'02-Existing Conditions'!S20,'02-Existing Conditions'!V20="*",'02-Existing Conditions'!U20),"")</f>
        <v>0</v>
      </c>
      <c r="H27" s="236" t="e">
        <f ca="1">G27/'Project Data'!$D$22</f>
        <v>#VALUE!</v>
      </c>
      <c r="I27" s="175"/>
      <c r="J27" s="244"/>
      <c r="K27" s="242"/>
    </row>
    <row r="28" spans="1:11" s="207" customFormat="1" ht="15.6">
      <c r="A28" s="639">
        <f>'02-Existing Conditions'!A21</f>
        <v>1</v>
      </c>
      <c r="B28" s="642" t="str">
        <f>'02-Existing Conditions'!B21</f>
        <v>02 21 00 Surveys</v>
      </c>
      <c r="C28" s="643"/>
      <c r="D28" s="402" cm="1">
        <f t="array" ref="D28">_xlfn.IFNA(_xlfn.IFS('02-Existing Conditions'!D21="*",'02-Existing Conditions'!C21,'02-Existing Conditions'!F21="*",'02-Existing Conditions'!E21,'02-Existing Conditions'!H21="*",'02-Existing Conditions'!G21,'02-Existing Conditions'!J21="*",'02-Existing Conditions'!I21,'02-Existing Conditions'!L21="*",'02-Existing Conditions'!K21,'02-Existing Conditions'!N21="*",'02-Existing Conditions'!M21,'02-Existing Conditions'!P21="*",'02-Existing Conditions'!O21,'02-Existing Conditions'!R21="*",'02-Existing Conditions'!Q21,'02-Existing Conditions'!T21="*",'02-Existing Conditions'!S21),"")</f>
        <v>30000</v>
      </c>
      <c r="E28" s="402">
        <f>D28/'Project Data'!$D$22</f>
        <v>0.33522924092925543</v>
      </c>
      <c r="F28" s="401">
        <v>30000</v>
      </c>
      <c r="G28" s="622" cm="1">
        <f t="array" ref="G28">_xlfn.IFNA(_xlfn.IFS('02-Existing Conditions'!F21="*",'02-Existing Conditions'!E21,'02-Existing Conditions'!H21="*",'02-Existing Conditions'!G21,'02-Existing Conditions'!J21="*",'02-Existing Conditions'!I21,'02-Existing Conditions'!L21="*",'02-Existing Conditions'!K21,'02-Existing Conditions'!N21="*",'02-Existing Conditions'!M21,'02-Existing Conditions'!P21="*",'02-Existing Conditions'!O21,'02-Existing Conditions'!R21="*",'02-Existing Conditions'!Q21,'02-Existing Conditions'!T21="*",'02-Existing Conditions'!S21,'02-Existing Conditions'!V21="*",'02-Existing Conditions'!U21),"")</f>
        <v>30000</v>
      </c>
      <c r="H28" s="402">
        <f>G28/'Project Data'!$D$22</f>
        <v>0.33522924092925543</v>
      </c>
      <c r="I28" s="400"/>
      <c r="J28" s="403"/>
      <c r="K28" s="404" t="s">
        <v>45</v>
      </c>
    </row>
    <row r="29" spans="1:11" s="207" customFormat="1" ht="15.6">
      <c r="A29" s="198">
        <f>'02-Existing Conditions'!A22</f>
        <v>1</v>
      </c>
      <c r="B29" s="642" t="str">
        <f>'02-Existing Conditions'!B22</f>
        <v>02 21 13 Construction Security Cameras</v>
      </c>
      <c r="C29" s="643"/>
      <c r="D29" s="402">
        <f>'02-Existing Conditions'!E22</f>
        <v>29014</v>
      </c>
      <c r="E29" s="402">
        <f>D29/'Project Data'!$D$22</f>
        <v>0.32421137321071392</v>
      </c>
      <c r="F29" s="220">
        <v>0</v>
      </c>
      <c r="G29" s="622" cm="1">
        <f t="array" aca="1" ref="G29" ca="1">_xlfn.IFNA(_xlfn.IFS('02-Existing Conditions'!F22="*",'02-Existing Conditions'!E22,'02-Existing Conditions'!H22="*",'02-Existing Conditions'!G22,'02-Existing Conditions'!J22="*",'02-Existing Conditions'!I22,'02-Existing Conditions'!L22="*",'02-Existing Conditions'!K22,'02-Existing Conditions'!N22="*",'02-Existing Conditions'!M22,'02-Existing Conditions'!P22="*",'02-Existing Conditions'!O22,'02-Existing Conditions'!R22="*",'02-Existing Conditions'!Q22,'02-Existing Conditions'!T22="*",'02-Existing Conditions'!S22,'02-Existing Conditions'!V22="*",'02-Existing Conditions'!U22),"")</f>
        <v>0</v>
      </c>
      <c r="H29" s="236" t="e">
        <f ca="1">G29/'Project Data'!$D$22</f>
        <v>#VALUE!</v>
      </c>
      <c r="I29" s="175"/>
      <c r="J29" s="244"/>
      <c r="K29" s="404" t="s">
        <v>46</v>
      </c>
    </row>
    <row r="30" spans="1:11" s="207" customFormat="1" ht="15.6" hidden="1">
      <c r="A30" s="198">
        <f>'02-Existing Conditions'!A23</f>
        <v>0</v>
      </c>
      <c r="B30" s="399" t="str">
        <f>'02-Existing Conditions'!B23</f>
        <v>02 21 13.13 Boundary and Survey Markers</v>
      </c>
      <c r="C30" s="235"/>
      <c r="D30" s="402" cm="1">
        <f t="array" aca="1" ref="D30" ca="1">_xlfn.IFNA(_xlfn.IFS('02-Existing Conditions'!D23="*",'02-Existing Conditions'!C23,'02-Existing Conditions'!F23="*",'02-Existing Conditions'!E23,'02-Existing Conditions'!H23="*",'02-Existing Conditions'!G23,'02-Existing Conditions'!J23="*",'02-Existing Conditions'!I23,'02-Existing Conditions'!L23="*",'02-Existing Conditions'!K23,'02-Existing Conditions'!N23="*",'02-Existing Conditions'!M23,'02-Existing Conditions'!P23="*",'02-Existing Conditions'!O23,'02-Existing Conditions'!R23="*",'02-Existing Conditions'!Q23,'02-Existing Conditions'!T23="*",'02-Existing Conditions'!S23),"")</f>
        <v>0</v>
      </c>
      <c r="E30" s="402">
        <f ca="1">D30/'Project Data'!$D$22</f>
        <v>0</v>
      </c>
      <c r="F30" s="175">
        <v>0</v>
      </c>
      <c r="G30" s="236" cm="1">
        <f t="array" aca="1" ref="G30" ca="1">_xlfn.IFNA(_xlfn.IFS('02-Existing Conditions'!F23="*",'02-Existing Conditions'!E23,'02-Existing Conditions'!H23="*",'02-Existing Conditions'!G23,'02-Existing Conditions'!J23="*",'02-Existing Conditions'!I23,'02-Existing Conditions'!L23="*",'02-Existing Conditions'!K23,'02-Existing Conditions'!N23="*",'02-Existing Conditions'!M23,'02-Existing Conditions'!P23="*",'02-Existing Conditions'!O23,'02-Existing Conditions'!R23="*",'02-Existing Conditions'!Q23,'02-Existing Conditions'!T23="*",'02-Existing Conditions'!S23,'02-Existing Conditions'!V23="*",'02-Existing Conditions'!U23),"")</f>
        <v>0</v>
      </c>
      <c r="H30" s="236" t="e">
        <f ca="1">G30/'Project Data'!$D$22</f>
        <v>#VALUE!</v>
      </c>
      <c r="I30" s="175"/>
      <c r="J30" s="244"/>
      <c r="K30" s="404"/>
    </row>
    <row r="31" spans="1:11" s="207" customFormat="1" ht="15.6" hidden="1">
      <c r="A31" s="198">
        <f>'02-Existing Conditions'!A24</f>
        <v>0</v>
      </c>
      <c r="B31" s="399" t="str">
        <f>'02-Existing Conditions'!B24</f>
        <v>02 22 00 Existing Conditions Assessment</v>
      </c>
      <c r="C31" s="235"/>
      <c r="D31" s="402" cm="1">
        <f t="array" aca="1" ref="D31" ca="1">_xlfn.IFNA(_xlfn.IFS('02-Existing Conditions'!D24="*",'02-Existing Conditions'!C24,'02-Existing Conditions'!F24="*",'02-Existing Conditions'!E24,'02-Existing Conditions'!H24="*",'02-Existing Conditions'!G24,'02-Existing Conditions'!J24="*",'02-Existing Conditions'!I24,'02-Existing Conditions'!L24="*",'02-Existing Conditions'!K24,'02-Existing Conditions'!N24="*",'02-Existing Conditions'!M24,'02-Existing Conditions'!P24="*",'02-Existing Conditions'!O24,'02-Existing Conditions'!R24="*",'02-Existing Conditions'!Q24,'02-Existing Conditions'!T24="*",'02-Existing Conditions'!S24),"")</f>
        <v>0</v>
      </c>
      <c r="E31" s="402">
        <f ca="1">D31/'Project Data'!$D$22</f>
        <v>0</v>
      </c>
      <c r="F31" s="175">
        <v>0</v>
      </c>
      <c r="G31" s="236" cm="1">
        <f t="array" aca="1" ref="G31" ca="1">_xlfn.IFNA(_xlfn.IFS('02-Existing Conditions'!F24="*",'02-Existing Conditions'!E24,'02-Existing Conditions'!H24="*",'02-Existing Conditions'!G24,'02-Existing Conditions'!J24="*",'02-Existing Conditions'!I24,'02-Existing Conditions'!L24="*",'02-Existing Conditions'!K24,'02-Existing Conditions'!N24="*",'02-Existing Conditions'!M24,'02-Existing Conditions'!P24="*",'02-Existing Conditions'!O24,'02-Existing Conditions'!R24="*",'02-Existing Conditions'!Q24,'02-Existing Conditions'!T24="*",'02-Existing Conditions'!S24,'02-Existing Conditions'!V24="*",'02-Existing Conditions'!U24),"")</f>
        <v>0</v>
      </c>
      <c r="H31" s="236" t="e">
        <f ca="1">G31/'Project Data'!$D$22</f>
        <v>#VALUE!</v>
      </c>
      <c r="I31" s="175"/>
      <c r="J31" s="244"/>
      <c r="K31" s="404"/>
    </row>
    <row r="32" spans="1:11" s="207" customFormat="1" ht="15.6" hidden="1">
      <c r="A32" s="198">
        <f>'02-Existing Conditions'!A25</f>
        <v>0</v>
      </c>
      <c r="B32" s="399" t="str">
        <f>'02-Existing Conditions'!B25</f>
        <v>02 22 13 Movement and Vibration Assessment</v>
      </c>
      <c r="C32" s="235"/>
      <c r="D32" s="402" cm="1">
        <f t="array" aca="1" ref="D32" ca="1">_xlfn.IFNA(_xlfn.IFS('02-Existing Conditions'!D25="*",'02-Existing Conditions'!C25,'02-Existing Conditions'!F25="*",'02-Existing Conditions'!E25,'02-Existing Conditions'!H25="*",'02-Existing Conditions'!G25,'02-Existing Conditions'!J25="*",'02-Existing Conditions'!I25,'02-Existing Conditions'!L25="*",'02-Existing Conditions'!K25,'02-Existing Conditions'!N25="*",'02-Existing Conditions'!M25,'02-Existing Conditions'!P25="*",'02-Existing Conditions'!O25,'02-Existing Conditions'!R25="*",'02-Existing Conditions'!Q25,'02-Existing Conditions'!T25="*",'02-Existing Conditions'!S25),"")</f>
        <v>0</v>
      </c>
      <c r="E32" s="402">
        <f ca="1">D32/'Project Data'!$D$22</f>
        <v>0</v>
      </c>
      <c r="F32" s="175">
        <v>0</v>
      </c>
      <c r="G32" s="236" cm="1">
        <f t="array" aca="1" ref="G32" ca="1">_xlfn.IFNA(_xlfn.IFS('02-Existing Conditions'!F25="*",'02-Existing Conditions'!E25,'02-Existing Conditions'!H25="*",'02-Existing Conditions'!G25,'02-Existing Conditions'!J25="*",'02-Existing Conditions'!I25,'02-Existing Conditions'!L25="*",'02-Existing Conditions'!K25,'02-Existing Conditions'!N25="*",'02-Existing Conditions'!M25,'02-Existing Conditions'!P25="*",'02-Existing Conditions'!O25,'02-Existing Conditions'!R25="*",'02-Existing Conditions'!Q25,'02-Existing Conditions'!T25="*",'02-Existing Conditions'!S25,'02-Existing Conditions'!V25="*",'02-Existing Conditions'!U25),"")</f>
        <v>0</v>
      </c>
      <c r="H32" s="236" t="e">
        <f ca="1">G32/'Project Data'!$D$22</f>
        <v>#VALUE!</v>
      </c>
      <c r="I32" s="175"/>
      <c r="J32" s="244"/>
      <c r="K32" s="404"/>
    </row>
    <row r="33" spans="1:11" s="207" customFormat="1" ht="15.6" hidden="1">
      <c r="A33" s="198">
        <f>'02-Existing Conditions'!A26</f>
        <v>0</v>
      </c>
      <c r="B33" s="399" t="str">
        <f>'02-Existing Conditions'!B26</f>
        <v>02 22 16 Acoustic Assessment</v>
      </c>
      <c r="C33" s="235"/>
      <c r="D33" s="402" cm="1">
        <f t="array" aca="1" ref="D33" ca="1">_xlfn.IFNA(_xlfn.IFS('02-Existing Conditions'!D26="*",'02-Existing Conditions'!C26,'02-Existing Conditions'!F26="*",'02-Existing Conditions'!E26,'02-Existing Conditions'!H26="*",'02-Existing Conditions'!G26,'02-Existing Conditions'!J26="*",'02-Existing Conditions'!I26,'02-Existing Conditions'!L26="*",'02-Existing Conditions'!K26,'02-Existing Conditions'!N26="*",'02-Existing Conditions'!M26,'02-Existing Conditions'!P26="*",'02-Existing Conditions'!O26,'02-Existing Conditions'!R26="*",'02-Existing Conditions'!Q26,'02-Existing Conditions'!T26="*",'02-Existing Conditions'!S26),"")</f>
        <v>0</v>
      </c>
      <c r="E33" s="402">
        <f ca="1">D33/'Project Data'!$D$22</f>
        <v>0</v>
      </c>
      <c r="F33" s="175">
        <v>0</v>
      </c>
      <c r="G33" s="236" cm="1">
        <f t="array" aca="1" ref="G33" ca="1">_xlfn.IFNA(_xlfn.IFS('02-Existing Conditions'!F26="*",'02-Existing Conditions'!E26,'02-Existing Conditions'!H26="*",'02-Existing Conditions'!G26,'02-Existing Conditions'!J26="*",'02-Existing Conditions'!I26,'02-Existing Conditions'!L26="*",'02-Existing Conditions'!K26,'02-Existing Conditions'!N26="*",'02-Existing Conditions'!M26,'02-Existing Conditions'!P26="*",'02-Existing Conditions'!O26,'02-Existing Conditions'!R26="*",'02-Existing Conditions'!Q26,'02-Existing Conditions'!T26="*",'02-Existing Conditions'!S26,'02-Existing Conditions'!V26="*",'02-Existing Conditions'!U26),"")</f>
        <v>0</v>
      </c>
      <c r="H33" s="236" t="e">
        <f ca="1">G33/'Project Data'!$D$22</f>
        <v>#VALUE!</v>
      </c>
      <c r="I33" s="175"/>
      <c r="J33" s="244"/>
      <c r="K33" s="404"/>
    </row>
    <row r="34" spans="1:11" s="207" customFormat="1" ht="15.6" hidden="1">
      <c r="A34" s="198">
        <f>'02-Existing Conditions'!A27</f>
        <v>0</v>
      </c>
      <c r="B34" s="399" t="str">
        <f>'02-Existing Conditions'!B27</f>
        <v>02 22 19 Traffic Assessment</v>
      </c>
      <c r="C34" s="235"/>
      <c r="D34" s="402" cm="1">
        <f t="array" aca="1" ref="D34" ca="1">_xlfn.IFNA(_xlfn.IFS('02-Existing Conditions'!D27="*",'02-Existing Conditions'!C27,'02-Existing Conditions'!F27="*",'02-Existing Conditions'!E27,'02-Existing Conditions'!H27="*",'02-Existing Conditions'!G27,'02-Existing Conditions'!J27="*",'02-Existing Conditions'!I27,'02-Existing Conditions'!L27="*",'02-Existing Conditions'!K27,'02-Existing Conditions'!N27="*",'02-Existing Conditions'!M27,'02-Existing Conditions'!P27="*",'02-Existing Conditions'!O27,'02-Existing Conditions'!R27="*",'02-Existing Conditions'!Q27,'02-Existing Conditions'!T27="*",'02-Existing Conditions'!S27),"")</f>
        <v>0</v>
      </c>
      <c r="E34" s="402">
        <f ca="1">D34/'Project Data'!$D$22</f>
        <v>0</v>
      </c>
      <c r="F34" s="175">
        <v>0</v>
      </c>
      <c r="G34" s="236" cm="1">
        <f t="array" aca="1" ref="G34" ca="1">_xlfn.IFNA(_xlfn.IFS('02-Existing Conditions'!F27="*",'02-Existing Conditions'!E27,'02-Existing Conditions'!H27="*",'02-Existing Conditions'!G27,'02-Existing Conditions'!J27="*",'02-Existing Conditions'!I27,'02-Existing Conditions'!L27="*",'02-Existing Conditions'!K27,'02-Existing Conditions'!N27="*",'02-Existing Conditions'!M27,'02-Existing Conditions'!P27="*",'02-Existing Conditions'!O27,'02-Existing Conditions'!R27="*",'02-Existing Conditions'!Q27,'02-Existing Conditions'!T27="*",'02-Existing Conditions'!S27,'02-Existing Conditions'!V27="*",'02-Existing Conditions'!U27),"")</f>
        <v>0</v>
      </c>
      <c r="H34" s="236" t="e">
        <f ca="1">G34/'Project Data'!$D$22</f>
        <v>#VALUE!</v>
      </c>
      <c r="I34" s="175"/>
      <c r="J34" s="244"/>
      <c r="K34" s="404"/>
    </row>
    <row r="35" spans="1:11" s="207" customFormat="1" ht="15.6" hidden="1">
      <c r="A35" s="198">
        <f>'02-Existing Conditions'!A28</f>
        <v>0</v>
      </c>
      <c r="B35" s="399" t="str">
        <f>'02-Existing Conditions'!B28</f>
        <v>02 24 13.13 Air Assessment</v>
      </c>
      <c r="C35" s="235"/>
      <c r="D35" s="402" cm="1">
        <f t="array" aca="1" ref="D35" ca="1">_xlfn.IFNA(_xlfn.IFS('02-Existing Conditions'!D28="*",'02-Existing Conditions'!C28,'02-Existing Conditions'!F28="*",'02-Existing Conditions'!E28,'02-Existing Conditions'!H28="*",'02-Existing Conditions'!G28,'02-Existing Conditions'!J28="*",'02-Existing Conditions'!I28,'02-Existing Conditions'!L28="*",'02-Existing Conditions'!K28,'02-Existing Conditions'!N28="*",'02-Existing Conditions'!M28,'02-Existing Conditions'!P28="*",'02-Existing Conditions'!O28,'02-Existing Conditions'!R28="*",'02-Existing Conditions'!Q28,'02-Existing Conditions'!T28="*",'02-Existing Conditions'!S28),"")</f>
        <v>0</v>
      </c>
      <c r="E35" s="402">
        <f ca="1">D35/'Project Data'!$D$22</f>
        <v>0</v>
      </c>
      <c r="F35" s="175">
        <v>0</v>
      </c>
      <c r="G35" s="236" cm="1">
        <f t="array" aca="1" ref="G35" ca="1">_xlfn.IFNA(_xlfn.IFS('02-Existing Conditions'!F28="*",'02-Existing Conditions'!E28,'02-Existing Conditions'!H28="*",'02-Existing Conditions'!G28,'02-Existing Conditions'!J28="*",'02-Existing Conditions'!I28,'02-Existing Conditions'!L28="*",'02-Existing Conditions'!K28,'02-Existing Conditions'!N28="*",'02-Existing Conditions'!M28,'02-Existing Conditions'!P28="*",'02-Existing Conditions'!O28,'02-Existing Conditions'!R28="*",'02-Existing Conditions'!Q28,'02-Existing Conditions'!T28="*",'02-Existing Conditions'!S28,'02-Existing Conditions'!V28="*",'02-Existing Conditions'!U28),"")</f>
        <v>0</v>
      </c>
      <c r="H35" s="236" t="e">
        <f ca="1">G35/'Project Data'!$D$22</f>
        <v>#VALUE!</v>
      </c>
      <c r="I35" s="175"/>
      <c r="J35" s="244"/>
      <c r="K35" s="404"/>
    </row>
    <row r="36" spans="1:11" s="207" customFormat="1" ht="15.6" hidden="1">
      <c r="A36" s="198">
        <f>'02-Existing Conditions'!A29</f>
        <v>0</v>
      </c>
      <c r="B36" s="399" t="str">
        <f>'02-Existing Conditions'!B29</f>
        <v>02 24 13.43 Water Assessment</v>
      </c>
      <c r="C36" s="235"/>
      <c r="D36" s="402" cm="1">
        <f t="array" aca="1" ref="D36" ca="1">_xlfn.IFNA(_xlfn.IFS('02-Existing Conditions'!D29="*",'02-Existing Conditions'!C29,'02-Existing Conditions'!F29="*",'02-Existing Conditions'!E29,'02-Existing Conditions'!H29="*",'02-Existing Conditions'!G29,'02-Existing Conditions'!J29="*",'02-Existing Conditions'!I29,'02-Existing Conditions'!L29="*",'02-Existing Conditions'!K29,'02-Existing Conditions'!N29="*",'02-Existing Conditions'!M29,'02-Existing Conditions'!P29="*",'02-Existing Conditions'!O29,'02-Existing Conditions'!R29="*",'02-Existing Conditions'!Q29,'02-Existing Conditions'!T29="*",'02-Existing Conditions'!S29),"")</f>
        <v>0</v>
      </c>
      <c r="E36" s="402">
        <f ca="1">D36/'Project Data'!$D$22</f>
        <v>0</v>
      </c>
      <c r="F36" s="175">
        <v>0</v>
      </c>
      <c r="G36" s="236" cm="1">
        <f t="array" aca="1" ref="G36" ca="1">_xlfn.IFNA(_xlfn.IFS('02-Existing Conditions'!F29="*",'02-Existing Conditions'!E29,'02-Existing Conditions'!H29="*",'02-Existing Conditions'!G29,'02-Existing Conditions'!J29="*",'02-Existing Conditions'!I29,'02-Existing Conditions'!L29="*",'02-Existing Conditions'!K29,'02-Existing Conditions'!N29="*",'02-Existing Conditions'!M29,'02-Existing Conditions'!P29="*",'02-Existing Conditions'!O29,'02-Existing Conditions'!R29="*",'02-Existing Conditions'!Q29,'02-Existing Conditions'!T29="*",'02-Existing Conditions'!S29,'02-Existing Conditions'!V29="*",'02-Existing Conditions'!U29),"")</f>
        <v>0</v>
      </c>
      <c r="H36" s="236" t="e">
        <f ca="1">G36/'Project Data'!$D$22</f>
        <v>#VALUE!</v>
      </c>
      <c r="I36" s="175"/>
      <c r="J36" s="244"/>
      <c r="K36" s="404"/>
    </row>
    <row r="37" spans="1:11" s="207" customFormat="1" ht="15.6" hidden="1">
      <c r="A37" s="198">
        <f>'02-Existing Conditions'!A30</f>
        <v>0</v>
      </c>
      <c r="B37" s="399" t="str">
        <f>'02-Existing Conditions'!B30</f>
        <v>02 24 13.73 Land Assessment</v>
      </c>
      <c r="C37" s="235"/>
      <c r="D37" s="402" cm="1">
        <f t="array" aca="1" ref="D37" ca="1">_xlfn.IFNA(_xlfn.IFS('02-Existing Conditions'!D30="*",'02-Existing Conditions'!C30,'02-Existing Conditions'!F30="*",'02-Existing Conditions'!E30,'02-Existing Conditions'!H30="*",'02-Existing Conditions'!G30,'02-Existing Conditions'!J30="*",'02-Existing Conditions'!I30,'02-Existing Conditions'!L30="*",'02-Existing Conditions'!K30,'02-Existing Conditions'!N30="*",'02-Existing Conditions'!M30,'02-Existing Conditions'!P30="*",'02-Existing Conditions'!O30,'02-Existing Conditions'!R30="*",'02-Existing Conditions'!Q30,'02-Existing Conditions'!T30="*",'02-Existing Conditions'!S30),"")</f>
        <v>0</v>
      </c>
      <c r="E37" s="402">
        <f ca="1">D37/'Project Data'!$D$22</f>
        <v>0</v>
      </c>
      <c r="F37" s="175">
        <v>0</v>
      </c>
      <c r="G37" s="236" cm="1">
        <f t="array" aca="1" ref="G37" ca="1">_xlfn.IFNA(_xlfn.IFS('02-Existing Conditions'!F30="*",'02-Existing Conditions'!E30,'02-Existing Conditions'!H30="*",'02-Existing Conditions'!G30,'02-Existing Conditions'!J30="*",'02-Existing Conditions'!I30,'02-Existing Conditions'!L30="*",'02-Existing Conditions'!K30,'02-Existing Conditions'!N30="*",'02-Existing Conditions'!M30,'02-Existing Conditions'!P30="*",'02-Existing Conditions'!O30,'02-Existing Conditions'!R30="*",'02-Existing Conditions'!Q30,'02-Existing Conditions'!T30="*",'02-Existing Conditions'!S30,'02-Existing Conditions'!V30="*",'02-Existing Conditions'!U30),"")</f>
        <v>0</v>
      </c>
      <c r="H37" s="236" t="e">
        <f ca="1">G37/'Project Data'!$D$22</f>
        <v>#VALUE!</v>
      </c>
      <c r="I37" s="175"/>
      <c r="J37" s="244"/>
      <c r="K37" s="404"/>
    </row>
    <row r="38" spans="1:11" s="207" customFormat="1" ht="15.6" hidden="1">
      <c r="A38" s="198">
        <f>'02-Existing Conditions'!A31</f>
        <v>0</v>
      </c>
      <c r="B38" s="399" t="str">
        <f>'02-Existing Conditions'!B31</f>
        <v>02 24 23 Chemical Sampling and Analysis of Soils</v>
      </c>
      <c r="C38" s="235"/>
      <c r="D38" s="402" cm="1">
        <f t="array" aca="1" ref="D38" ca="1">_xlfn.IFNA(_xlfn.IFS('02-Existing Conditions'!D31="*",'02-Existing Conditions'!C31,'02-Existing Conditions'!F31="*",'02-Existing Conditions'!E31,'02-Existing Conditions'!H31="*",'02-Existing Conditions'!G31,'02-Existing Conditions'!J31="*",'02-Existing Conditions'!I31,'02-Existing Conditions'!L31="*",'02-Existing Conditions'!K31,'02-Existing Conditions'!N31="*",'02-Existing Conditions'!M31,'02-Existing Conditions'!P31="*",'02-Existing Conditions'!O31,'02-Existing Conditions'!R31="*",'02-Existing Conditions'!Q31,'02-Existing Conditions'!T31="*",'02-Existing Conditions'!S31),"")</f>
        <v>0</v>
      </c>
      <c r="E38" s="402">
        <f ca="1">D38/'Project Data'!$D$22</f>
        <v>0</v>
      </c>
      <c r="F38" s="175">
        <v>0</v>
      </c>
      <c r="G38" s="236" cm="1">
        <f t="array" aca="1" ref="G38" ca="1">_xlfn.IFNA(_xlfn.IFS('02-Existing Conditions'!F31="*",'02-Existing Conditions'!E31,'02-Existing Conditions'!H31="*",'02-Existing Conditions'!G31,'02-Existing Conditions'!J31="*",'02-Existing Conditions'!I31,'02-Existing Conditions'!L31="*",'02-Existing Conditions'!K31,'02-Existing Conditions'!N31="*",'02-Existing Conditions'!M31,'02-Existing Conditions'!P31="*",'02-Existing Conditions'!O31,'02-Existing Conditions'!R31="*",'02-Existing Conditions'!Q31,'02-Existing Conditions'!T31="*",'02-Existing Conditions'!S31,'02-Existing Conditions'!V31="*",'02-Existing Conditions'!U31),"")</f>
        <v>0</v>
      </c>
      <c r="H38" s="236" t="e">
        <f ca="1">G38/'Project Data'!$D$22</f>
        <v>#VALUE!</v>
      </c>
      <c r="I38" s="175"/>
      <c r="J38" s="244"/>
      <c r="K38" s="404"/>
    </row>
    <row r="39" spans="1:11" s="207" customFormat="1" ht="15.6" hidden="1">
      <c r="A39" s="198">
        <f>'02-Existing Conditions'!A32</f>
        <v>0</v>
      </c>
      <c r="B39" s="399" t="str">
        <f>'02-Existing Conditions'!B32</f>
        <v>02 25 00 Existing Material Assessment</v>
      </c>
      <c r="C39" s="235"/>
      <c r="D39" s="402" cm="1">
        <f t="array" aca="1" ref="D39" ca="1">_xlfn.IFNA(_xlfn.IFS('02-Existing Conditions'!D32="*",'02-Existing Conditions'!C32,'02-Existing Conditions'!F32="*",'02-Existing Conditions'!E32,'02-Existing Conditions'!H32="*",'02-Existing Conditions'!G32,'02-Existing Conditions'!J32="*",'02-Existing Conditions'!I32,'02-Existing Conditions'!L32="*",'02-Existing Conditions'!K32,'02-Existing Conditions'!N32="*",'02-Existing Conditions'!M32,'02-Existing Conditions'!P32="*",'02-Existing Conditions'!O32,'02-Existing Conditions'!R32="*",'02-Existing Conditions'!Q32,'02-Existing Conditions'!T32="*",'02-Existing Conditions'!S32),"")</f>
        <v>0</v>
      </c>
      <c r="E39" s="402">
        <f ca="1">D39/'Project Data'!$D$22</f>
        <v>0</v>
      </c>
      <c r="F39" s="175">
        <v>0</v>
      </c>
      <c r="G39" s="236" cm="1">
        <f t="array" aca="1" ref="G39" ca="1">_xlfn.IFNA(_xlfn.IFS('02-Existing Conditions'!F32="*",'02-Existing Conditions'!E32,'02-Existing Conditions'!H32="*",'02-Existing Conditions'!G32,'02-Existing Conditions'!J32="*",'02-Existing Conditions'!I32,'02-Existing Conditions'!L32="*",'02-Existing Conditions'!K32,'02-Existing Conditions'!N32="*",'02-Existing Conditions'!M32,'02-Existing Conditions'!P32="*",'02-Existing Conditions'!O32,'02-Existing Conditions'!R32="*",'02-Existing Conditions'!Q32,'02-Existing Conditions'!T32="*",'02-Existing Conditions'!S32,'02-Existing Conditions'!V32="*",'02-Existing Conditions'!U32),"")</f>
        <v>0</v>
      </c>
      <c r="H39" s="236" t="e">
        <f ca="1">G39/'Project Data'!$D$22</f>
        <v>#VALUE!</v>
      </c>
      <c r="I39" s="175"/>
      <c r="J39" s="244"/>
      <c r="K39" s="404"/>
    </row>
    <row r="40" spans="1:11" s="207" customFormat="1" ht="15.6" hidden="1">
      <c r="A40" s="198">
        <f>'02-Existing Conditions'!A33</f>
        <v>0</v>
      </c>
      <c r="B40" s="399" t="str">
        <f>'02-Existing Conditions'!B33</f>
        <v>02 26 00 Hazardous Material Assessment</v>
      </c>
      <c r="C40" s="235"/>
      <c r="D40" s="402" cm="1">
        <f t="array" aca="1" ref="D40" ca="1">_xlfn.IFNA(_xlfn.IFS('02-Existing Conditions'!D33="*",'02-Existing Conditions'!C33,'02-Existing Conditions'!F33="*",'02-Existing Conditions'!E33,'02-Existing Conditions'!H33="*",'02-Existing Conditions'!G33,'02-Existing Conditions'!J33="*",'02-Existing Conditions'!I33,'02-Existing Conditions'!L33="*",'02-Existing Conditions'!K33,'02-Existing Conditions'!N33="*",'02-Existing Conditions'!M33,'02-Existing Conditions'!P33="*",'02-Existing Conditions'!O33,'02-Existing Conditions'!R33="*",'02-Existing Conditions'!Q33,'02-Existing Conditions'!T33="*",'02-Existing Conditions'!S33),"")</f>
        <v>0</v>
      </c>
      <c r="E40" s="402">
        <f ca="1">D40/'Project Data'!$D$22</f>
        <v>0</v>
      </c>
      <c r="F40" s="175">
        <v>0</v>
      </c>
      <c r="G40" s="236" cm="1">
        <f t="array" aca="1" ref="G40" ca="1">_xlfn.IFNA(_xlfn.IFS('02-Existing Conditions'!F33="*",'02-Existing Conditions'!E33,'02-Existing Conditions'!H33="*",'02-Existing Conditions'!G33,'02-Existing Conditions'!J33="*",'02-Existing Conditions'!I33,'02-Existing Conditions'!L33="*",'02-Existing Conditions'!K33,'02-Existing Conditions'!N33="*",'02-Existing Conditions'!M33,'02-Existing Conditions'!P33="*",'02-Existing Conditions'!O33,'02-Existing Conditions'!R33="*",'02-Existing Conditions'!Q33,'02-Existing Conditions'!T33="*",'02-Existing Conditions'!S33,'02-Existing Conditions'!V33="*",'02-Existing Conditions'!U33),"")</f>
        <v>0</v>
      </c>
      <c r="H40" s="236" t="e">
        <f ca="1">G40/'Project Data'!$D$22</f>
        <v>#VALUE!</v>
      </c>
      <c r="I40" s="175"/>
      <c r="J40" s="244"/>
      <c r="K40" s="404"/>
    </row>
    <row r="41" spans="1:11" s="207" customFormat="1" ht="15.6" hidden="1">
      <c r="A41" s="198">
        <f>'02-Existing Conditions'!A34</f>
        <v>0</v>
      </c>
      <c r="B41" s="399" t="str">
        <f>'02-Existing Conditions'!B34</f>
        <v>02 26 23 Asbestos Assessment</v>
      </c>
      <c r="C41" s="235"/>
      <c r="D41" s="402" cm="1">
        <f t="array" aca="1" ref="D41" ca="1">_xlfn.IFNA(_xlfn.IFS('02-Existing Conditions'!D34="*",'02-Existing Conditions'!C34,'02-Existing Conditions'!F34="*",'02-Existing Conditions'!E34,'02-Existing Conditions'!H34="*",'02-Existing Conditions'!G34,'02-Existing Conditions'!J34="*",'02-Existing Conditions'!I34,'02-Existing Conditions'!L34="*",'02-Existing Conditions'!K34,'02-Existing Conditions'!N34="*",'02-Existing Conditions'!M34,'02-Existing Conditions'!P34="*",'02-Existing Conditions'!O34,'02-Existing Conditions'!R34="*",'02-Existing Conditions'!Q34,'02-Existing Conditions'!T34="*",'02-Existing Conditions'!S34),"")</f>
        <v>0</v>
      </c>
      <c r="E41" s="402">
        <f ca="1">D41/'Project Data'!$D$22</f>
        <v>0</v>
      </c>
      <c r="F41" s="175">
        <v>0</v>
      </c>
      <c r="G41" s="236" cm="1">
        <f t="array" aca="1" ref="G41" ca="1">_xlfn.IFNA(_xlfn.IFS('02-Existing Conditions'!F34="*",'02-Existing Conditions'!E34,'02-Existing Conditions'!H34="*",'02-Existing Conditions'!G34,'02-Existing Conditions'!J34="*",'02-Existing Conditions'!I34,'02-Existing Conditions'!L34="*",'02-Existing Conditions'!K34,'02-Existing Conditions'!N34="*",'02-Existing Conditions'!M34,'02-Existing Conditions'!P34="*",'02-Existing Conditions'!O34,'02-Existing Conditions'!R34="*",'02-Existing Conditions'!Q34,'02-Existing Conditions'!T34="*",'02-Existing Conditions'!S34,'02-Existing Conditions'!V34="*",'02-Existing Conditions'!U34),"")</f>
        <v>0</v>
      </c>
      <c r="H41" s="236" t="e">
        <f ca="1">G41/'Project Data'!$D$22</f>
        <v>#VALUE!</v>
      </c>
      <c r="I41" s="175"/>
      <c r="J41" s="244"/>
      <c r="K41" s="404"/>
    </row>
    <row r="42" spans="1:11" s="207" customFormat="1" ht="15.6" hidden="1">
      <c r="A42" s="198">
        <f>'02-Existing Conditions'!A35</f>
        <v>0</v>
      </c>
      <c r="B42" s="399" t="str">
        <f>'02-Existing Conditions'!B35</f>
        <v>02 26 26 Lead Assessment</v>
      </c>
      <c r="C42" s="235"/>
      <c r="D42" s="402" cm="1">
        <f t="array" aca="1" ref="D42" ca="1">_xlfn.IFNA(_xlfn.IFS('02-Existing Conditions'!D35="*",'02-Existing Conditions'!C35,'02-Existing Conditions'!F35="*",'02-Existing Conditions'!E35,'02-Existing Conditions'!H35="*",'02-Existing Conditions'!G35,'02-Existing Conditions'!J35="*",'02-Existing Conditions'!I35,'02-Existing Conditions'!L35="*",'02-Existing Conditions'!K35,'02-Existing Conditions'!N35="*",'02-Existing Conditions'!M35,'02-Existing Conditions'!P35="*",'02-Existing Conditions'!O35,'02-Existing Conditions'!R35="*",'02-Existing Conditions'!Q35,'02-Existing Conditions'!T35="*",'02-Existing Conditions'!S35),"")</f>
        <v>0</v>
      </c>
      <c r="E42" s="402">
        <f ca="1">D42/'Project Data'!$D$22</f>
        <v>0</v>
      </c>
      <c r="F42" s="175">
        <v>0</v>
      </c>
      <c r="G42" s="236" cm="1">
        <f t="array" aca="1" ref="G42" ca="1">_xlfn.IFNA(_xlfn.IFS('02-Existing Conditions'!F35="*",'02-Existing Conditions'!E35,'02-Existing Conditions'!H35="*",'02-Existing Conditions'!G35,'02-Existing Conditions'!J35="*",'02-Existing Conditions'!I35,'02-Existing Conditions'!L35="*",'02-Existing Conditions'!K35,'02-Existing Conditions'!N35="*",'02-Existing Conditions'!M35,'02-Existing Conditions'!P35="*",'02-Existing Conditions'!O35,'02-Existing Conditions'!R35="*",'02-Existing Conditions'!Q35,'02-Existing Conditions'!T35="*",'02-Existing Conditions'!S35,'02-Existing Conditions'!V35="*",'02-Existing Conditions'!U35),"")</f>
        <v>0</v>
      </c>
      <c r="H42" s="236" t="e">
        <f ca="1">G42/'Project Data'!$D$22</f>
        <v>#VALUE!</v>
      </c>
      <c r="I42" s="175"/>
      <c r="J42" s="244"/>
      <c r="K42" s="404"/>
    </row>
    <row r="43" spans="1:11" s="207" customFormat="1" ht="15.6">
      <c r="A43" s="198">
        <f>'02-Existing Conditions'!A36</f>
        <v>1</v>
      </c>
      <c r="B43" s="642" t="str">
        <f>'02-Existing Conditions'!B36</f>
        <v>02 26 33.13 Final Cleaning</v>
      </c>
      <c r="C43" s="643"/>
      <c r="D43" s="402">
        <f>'02-Existing Conditions'!E36</f>
        <v>41700</v>
      </c>
      <c r="E43" s="402">
        <f>D43/'Project Data'!$D$22</f>
        <v>0.46596864489166506</v>
      </c>
      <c r="F43" s="175">
        <v>0</v>
      </c>
      <c r="G43" s="622" cm="1">
        <f t="array" aca="1" ref="G43" ca="1">_xlfn.IFNA(_xlfn.IFS('02-Existing Conditions'!F36="*",'02-Existing Conditions'!E36,'02-Existing Conditions'!H36="*",'02-Existing Conditions'!G36,'02-Existing Conditions'!J36="*",'02-Existing Conditions'!I36,'02-Existing Conditions'!L36="*",'02-Existing Conditions'!K36,'02-Existing Conditions'!N36="*",'02-Existing Conditions'!M36,'02-Existing Conditions'!P36="*",'02-Existing Conditions'!O36,'02-Existing Conditions'!R36="*",'02-Existing Conditions'!Q36,'02-Existing Conditions'!T36="*",'02-Existing Conditions'!S36,'02-Existing Conditions'!V36="*",'02-Existing Conditions'!U36),"")</f>
        <v>0</v>
      </c>
      <c r="H43" s="236" t="e">
        <f ca="1">G43/'Project Data'!$D$22</f>
        <v>#VALUE!</v>
      </c>
      <c r="I43" s="175"/>
      <c r="J43" s="244"/>
      <c r="K43" s="404" t="s">
        <v>47</v>
      </c>
    </row>
    <row r="44" spans="1:11" s="207" customFormat="1" ht="15.6" hidden="1">
      <c r="A44" s="198">
        <f>'02-Existing Conditions'!A37</f>
        <v>0</v>
      </c>
      <c r="B44" s="399" t="str">
        <f>'02-Existing Conditions'!B37</f>
        <v>02 26 36 Hazardous Waste Drum Assessment</v>
      </c>
      <c r="C44" s="235"/>
      <c r="D44" s="402" cm="1">
        <f t="array" aca="1" ref="D44" ca="1">_xlfn.IFNA(_xlfn.IFS('02-Existing Conditions'!D37="*",'02-Existing Conditions'!C37,'02-Existing Conditions'!F37="*",'02-Existing Conditions'!E37,'02-Existing Conditions'!H37="*",'02-Existing Conditions'!G37,'02-Existing Conditions'!J37="*",'02-Existing Conditions'!I37,'02-Existing Conditions'!L37="*",'02-Existing Conditions'!K37,'02-Existing Conditions'!N37="*",'02-Existing Conditions'!M37,'02-Existing Conditions'!P37="*",'02-Existing Conditions'!O37,'02-Existing Conditions'!R37="*",'02-Existing Conditions'!Q37,'02-Existing Conditions'!T37="*",'02-Existing Conditions'!S37),"")</f>
        <v>0</v>
      </c>
      <c r="E44" s="402">
        <f ca="1">D44/'Project Data'!$D$22</f>
        <v>0</v>
      </c>
      <c r="F44" s="175">
        <v>0</v>
      </c>
      <c r="G44" s="236" cm="1">
        <f t="array" aca="1" ref="G44" ca="1">_xlfn.IFNA(_xlfn.IFS('02-Existing Conditions'!F37="*",'02-Existing Conditions'!E37,'02-Existing Conditions'!H37="*",'02-Existing Conditions'!G37,'02-Existing Conditions'!J37="*",'02-Existing Conditions'!I37,'02-Existing Conditions'!L37="*",'02-Existing Conditions'!K37,'02-Existing Conditions'!N37="*",'02-Existing Conditions'!M37,'02-Existing Conditions'!P37="*",'02-Existing Conditions'!O37,'02-Existing Conditions'!R37="*",'02-Existing Conditions'!Q37,'02-Existing Conditions'!T37="*",'02-Existing Conditions'!S37,'02-Existing Conditions'!V37="*",'02-Existing Conditions'!U37),"")</f>
        <v>0</v>
      </c>
      <c r="H44" s="236" t="e">
        <f ca="1">G44/'Project Data'!$D$22</f>
        <v>#VALUE!</v>
      </c>
      <c r="I44" s="175"/>
      <c r="J44" s="244"/>
      <c r="K44" s="404"/>
    </row>
    <row r="45" spans="1:11" s="207" customFormat="1" ht="15.6" hidden="1">
      <c r="A45" s="198">
        <f>'02-Existing Conditions'!A38</f>
        <v>0</v>
      </c>
      <c r="B45" s="399" t="str">
        <f>'02-Existing Conditions'!B38</f>
        <v>02 30 00 Subsurface Investigation</v>
      </c>
      <c r="C45" s="235"/>
      <c r="D45" s="402" cm="1">
        <f t="array" aca="1" ref="D45" ca="1">_xlfn.IFNA(_xlfn.IFS('02-Existing Conditions'!D38="*",'02-Existing Conditions'!C38,'02-Existing Conditions'!F38="*",'02-Existing Conditions'!E38,'02-Existing Conditions'!H38="*",'02-Existing Conditions'!G38,'02-Existing Conditions'!J38="*",'02-Existing Conditions'!I38,'02-Existing Conditions'!L38="*",'02-Existing Conditions'!K38,'02-Existing Conditions'!N38="*",'02-Existing Conditions'!M38,'02-Existing Conditions'!P38="*",'02-Existing Conditions'!O38,'02-Existing Conditions'!R38="*",'02-Existing Conditions'!Q38,'02-Existing Conditions'!T38="*",'02-Existing Conditions'!S38),"")</f>
        <v>0</v>
      </c>
      <c r="E45" s="402">
        <f ca="1">D45/'Project Data'!$D$22</f>
        <v>0</v>
      </c>
      <c r="F45" s="175">
        <v>0</v>
      </c>
      <c r="G45" s="236" cm="1">
        <f t="array" aca="1" ref="G45" ca="1">_xlfn.IFNA(_xlfn.IFS('02-Existing Conditions'!F38="*",'02-Existing Conditions'!E38,'02-Existing Conditions'!H38="*",'02-Existing Conditions'!G38,'02-Existing Conditions'!J38="*",'02-Existing Conditions'!I38,'02-Existing Conditions'!L38="*",'02-Existing Conditions'!K38,'02-Existing Conditions'!N38="*",'02-Existing Conditions'!M38,'02-Existing Conditions'!P38="*",'02-Existing Conditions'!O38,'02-Existing Conditions'!R38="*",'02-Existing Conditions'!Q38,'02-Existing Conditions'!T38="*",'02-Existing Conditions'!S38,'02-Existing Conditions'!V38="*",'02-Existing Conditions'!U38),"")</f>
        <v>0</v>
      </c>
      <c r="H45" s="236" t="e">
        <f ca="1">G45/'Project Data'!$D$22</f>
        <v>#VALUE!</v>
      </c>
      <c r="I45" s="175"/>
      <c r="J45" s="244"/>
      <c r="K45" s="404"/>
    </row>
    <row r="46" spans="1:11" s="207" customFormat="1" ht="15.6" hidden="1">
      <c r="A46" s="198">
        <f>'02-Existing Conditions'!A39</f>
        <v>0</v>
      </c>
      <c r="B46" s="399" t="str">
        <f>'02-Existing Conditions'!B39</f>
        <v>02 32 13 Subsurface Drilling and Sampling</v>
      </c>
      <c r="C46" s="235"/>
      <c r="D46" s="402" cm="1">
        <f t="array" aca="1" ref="D46" ca="1">_xlfn.IFNA(_xlfn.IFS('02-Existing Conditions'!D39="*",'02-Existing Conditions'!C39,'02-Existing Conditions'!F39="*",'02-Existing Conditions'!E39,'02-Existing Conditions'!H39="*",'02-Existing Conditions'!G39,'02-Existing Conditions'!J39="*",'02-Existing Conditions'!I39,'02-Existing Conditions'!L39="*",'02-Existing Conditions'!K39,'02-Existing Conditions'!N39="*",'02-Existing Conditions'!M39,'02-Existing Conditions'!P39="*",'02-Existing Conditions'!O39,'02-Existing Conditions'!R39="*",'02-Existing Conditions'!Q39,'02-Existing Conditions'!T39="*",'02-Existing Conditions'!S39),"")</f>
        <v>0</v>
      </c>
      <c r="E46" s="402">
        <f ca="1">D46/'Project Data'!$D$22</f>
        <v>0</v>
      </c>
      <c r="F46" s="175">
        <v>0</v>
      </c>
      <c r="G46" s="236" cm="1">
        <f t="array" aca="1" ref="G46" ca="1">_xlfn.IFNA(_xlfn.IFS('02-Existing Conditions'!F39="*",'02-Existing Conditions'!E39,'02-Existing Conditions'!H39="*",'02-Existing Conditions'!G39,'02-Existing Conditions'!J39="*",'02-Existing Conditions'!I39,'02-Existing Conditions'!L39="*",'02-Existing Conditions'!K39,'02-Existing Conditions'!N39="*",'02-Existing Conditions'!M39,'02-Existing Conditions'!P39="*",'02-Existing Conditions'!O39,'02-Existing Conditions'!R39="*",'02-Existing Conditions'!Q39,'02-Existing Conditions'!T39="*",'02-Existing Conditions'!S39,'02-Existing Conditions'!V39="*",'02-Existing Conditions'!U39),"")</f>
        <v>0</v>
      </c>
      <c r="H46" s="236" t="e">
        <f ca="1">G46/'Project Data'!$D$22</f>
        <v>#VALUE!</v>
      </c>
      <c r="I46" s="175"/>
      <c r="J46" s="244"/>
      <c r="K46" s="404"/>
    </row>
    <row r="47" spans="1:11" s="207" customFormat="1" ht="15.6">
      <c r="A47" s="639">
        <f>'02-Existing Conditions'!A40</f>
        <v>1</v>
      </c>
      <c r="B47" s="642" t="str">
        <f>'02-Existing Conditions'!B40</f>
        <v>02 32 16 Material Testing &amp; Threshold Inspections</v>
      </c>
      <c r="C47" s="643"/>
      <c r="D47" s="402">
        <f>'02-Existing Conditions'!E40</f>
        <v>21238</v>
      </c>
      <c r="E47" s="402">
        <f>D47/'Project Data'!$D$22</f>
        <v>0.2373199539618509</v>
      </c>
      <c r="F47" s="405">
        <v>0</v>
      </c>
      <c r="G47" s="622" cm="1">
        <f t="array" aca="1" ref="G47" ca="1">_xlfn.IFNA(_xlfn.IFS('02-Existing Conditions'!F40="*",'02-Existing Conditions'!E40,'02-Existing Conditions'!H40="*",'02-Existing Conditions'!G40,'02-Existing Conditions'!J40="*",'02-Existing Conditions'!I40,'02-Existing Conditions'!L40="*",'02-Existing Conditions'!K40,'02-Existing Conditions'!N40="*",'02-Existing Conditions'!M40,'02-Existing Conditions'!P40="*",'02-Existing Conditions'!O40,'02-Existing Conditions'!R40="*",'02-Existing Conditions'!Q40,'02-Existing Conditions'!T40="*",'02-Existing Conditions'!S40,'02-Existing Conditions'!V40="*",'02-Existing Conditions'!U40),"")</f>
        <v>0</v>
      </c>
      <c r="H47" s="402" t="e">
        <f ca="1">G47/'Project Data'!$D$22</f>
        <v>#VALUE!</v>
      </c>
      <c r="I47" s="400"/>
      <c r="J47" s="403"/>
      <c r="K47" s="404" t="s">
        <v>48</v>
      </c>
    </row>
    <row r="48" spans="1:11" s="207" customFormat="1" ht="15.6" hidden="1">
      <c r="A48" s="198">
        <f>'02-Existing Conditions'!A41</f>
        <v>0</v>
      </c>
      <c r="B48" s="235" t="str">
        <f>'02-Existing Conditions'!B41</f>
        <v>02 32 19 Exploratory Excavations</v>
      </c>
      <c r="C48" s="253"/>
      <c r="D48" s="236" cm="1">
        <f t="array" aca="1" ref="D48" ca="1">_xlfn.IFNA(_xlfn.IFS('02-Existing Conditions'!D41="*",'02-Existing Conditions'!C41,'02-Existing Conditions'!F41="*",'02-Existing Conditions'!E41,'02-Existing Conditions'!H41="*",'02-Existing Conditions'!G41,'02-Existing Conditions'!J41="*",'02-Existing Conditions'!I41,'02-Existing Conditions'!L41="*",'02-Existing Conditions'!K41,'02-Existing Conditions'!N41="*",'02-Existing Conditions'!M41,'02-Existing Conditions'!P41="*",'02-Existing Conditions'!O41,'02-Existing Conditions'!R41="*",'02-Existing Conditions'!Q41,'02-Existing Conditions'!T41="*",'02-Existing Conditions'!S41),"")</f>
        <v>0</v>
      </c>
      <c r="E48" s="622">
        <f ca="1">D48/'Project Data'!$D$22</f>
        <v>0</v>
      </c>
      <c r="F48" s="226">
        <v>0</v>
      </c>
      <c r="G48" s="236" cm="1">
        <f t="array" aca="1" ref="G48" ca="1">_xlfn.IFNA(_xlfn.IFS('02-Existing Conditions'!F41="*",'02-Existing Conditions'!E41,'02-Existing Conditions'!H41="*",'02-Existing Conditions'!G41,'02-Existing Conditions'!J41="*",'02-Existing Conditions'!I41,'02-Existing Conditions'!L41="*",'02-Existing Conditions'!K41,'02-Existing Conditions'!N41="*",'02-Existing Conditions'!M41,'02-Existing Conditions'!P41="*",'02-Existing Conditions'!O41,'02-Existing Conditions'!R41="*",'02-Existing Conditions'!Q41,'02-Existing Conditions'!T41="*",'02-Existing Conditions'!S41,'02-Existing Conditions'!V41="*",'02-Existing Conditions'!U41),"")</f>
        <v>0</v>
      </c>
      <c r="H48" s="236" t="e">
        <f ca="1">G48/'Project Data'!$D$22</f>
        <v>#VALUE!</v>
      </c>
      <c r="I48" s="226"/>
      <c r="J48" s="245"/>
      <c r="K48" s="242"/>
    </row>
    <row r="49" spans="1:11" s="207" customFormat="1" ht="15.6">
      <c r="A49" s="406">
        <v>1</v>
      </c>
      <c r="B49" s="644" t="s">
        <v>49</v>
      </c>
      <c r="C49" s="645"/>
      <c r="D49" s="394">
        <f>SUM(D51:D54)</f>
        <v>503586</v>
      </c>
      <c r="E49" s="394">
        <f>D49/'Project Data'!$D$22</f>
        <v>5.6272250840866676</v>
      </c>
      <c r="F49" s="393">
        <v>503586</v>
      </c>
      <c r="G49" s="394" cm="1">
        <f t="array" ref="G49">_xlfn.IFNA(_xlfn.IFS('02-41-Demolition'!F9="*",'02-41-Demolition'!E9,'02-41-Demolition'!H9="*",'02-41-Demolition'!G9,'02-41-Demolition'!J9="*",'02-41-Demolition'!I9,'02-41-Demolition'!L9="*",'02-41-Demolition'!K9,'02-41-Demolition'!N9="*",'02-41-Demolition'!M9,'02-41-Demolition'!P9="*",'02-41-Demolition'!O9,'02-41-Demolition'!R9="*",'02-41-Demolition'!Q9,'02-41-Demolition'!T9="*",'02-41-Demolition'!S9,'02-41-Demolition'!V9="*",'02-41-Demolition'!U9),"")</f>
        <v>503586</v>
      </c>
      <c r="H49" s="394">
        <f>G49/'Project Data'!$D$22</f>
        <v>5.6272250840866676</v>
      </c>
      <c r="I49" s="391"/>
      <c r="J49" s="396">
        <f>IFERROR(G49-F49, "--")</f>
        <v>0</v>
      </c>
      <c r="K49" s="397"/>
    </row>
    <row r="50" spans="1:11" s="207" customFormat="1" ht="15.6" hidden="1">
      <c r="A50" s="198">
        <f>'02-41-Demolition'!A11</f>
        <v>0</v>
      </c>
      <c r="B50" s="235" t="str">
        <f>'02-41-Demolition'!B11</f>
        <v>02 41 00 Demolition</v>
      </c>
      <c r="C50" s="235"/>
      <c r="D50" s="236" t="str" cm="1">
        <f t="array" ref="D50">_xlfn.IFNA(_xlfn.IFS('02-41-Demolition'!D11="*",'02-41-Demolition'!C11,'02-41-Demolition'!F11="*",'02-41-Demolition'!E11,'02-41-Demolition'!H11="*",'02-41-Demolition'!G11,'02-41-Demolition'!J11="*",'02-41-Demolition'!I11,'02-41-Demolition'!L11="*",'02-41-Demolition'!K11,'02-41-Demolition'!N11="*",'02-41-Demolition'!M11,'02-41-Demolition'!P11="*",'02-41-Demolition'!O11,'02-41-Demolition'!R11="*",'02-41-Demolition'!Q11,'02-41-Demolition'!T11="*",'02-41-Demolition'!S11),"")</f>
        <v/>
      </c>
      <c r="E50" s="236" t="e">
        <f>D50/'Project Data'!$D$22</f>
        <v>#VALUE!</v>
      </c>
      <c r="F50" s="237" t="s">
        <v>44</v>
      </c>
      <c r="G50" s="236" t="str" cm="1">
        <f t="array" ref="G50">_xlfn.IFNA(_xlfn.IFS('02-41-Demolition'!F11="*",'02-41-Demolition'!E11,'02-41-Demolition'!H11="*",'02-41-Demolition'!G11,'02-41-Demolition'!J11="*",'02-41-Demolition'!I11,'02-41-Demolition'!L11="*",'02-41-Demolition'!K11,'02-41-Demolition'!N11="*",'02-41-Demolition'!M11,'02-41-Demolition'!P11="*",'02-41-Demolition'!O11,'02-41-Demolition'!R11="*",'02-41-Demolition'!Q11,'02-41-Demolition'!T11="*",'02-41-Demolition'!S11,'02-41-Demolition'!V11="*",'02-41-Demolition'!U11),"")</f>
        <v/>
      </c>
      <c r="H50" s="236" t="e">
        <f>G50/'Project Data'!$D$22</f>
        <v>#VALUE!</v>
      </c>
      <c r="I50" s="237"/>
      <c r="J50" s="243"/>
      <c r="K50" s="242"/>
    </row>
    <row r="51" spans="1:11" s="207" customFormat="1" ht="15.6">
      <c r="A51" s="398">
        <f>'02-41-Demolition'!A12</f>
        <v>1</v>
      </c>
      <c r="B51" s="642" t="str">
        <f>'02-41-Demolition'!B12</f>
        <v>02 41 13 Selective Site Demolition</v>
      </c>
      <c r="C51" s="643"/>
      <c r="D51" s="402" cm="1">
        <f t="array" ref="D51">_xlfn.IFNA(_xlfn.IFS('02-41-Demolition'!D12="*",'02-41-Demolition'!C12,'02-41-Demolition'!F12="*",'02-41-Demolition'!E12,'02-41-Demolition'!H12="*",'02-41-Demolition'!G12,'02-41-Demolition'!J12="*",'02-41-Demolition'!I12,'02-41-Demolition'!L12="*",'02-41-Demolition'!K12,'02-41-Demolition'!N12="*",'02-41-Demolition'!M12,'02-41-Demolition'!P12="*",'02-41-Demolition'!O12,'02-41-Demolition'!R12="*",'02-41-Demolition'!Q12,'02-41-Demolition'!T12="*",'02-41-Demolition'!S12),"")</f>
        <v>153586</v>
      </c>
      <c r="E51" s="402">
        <f>D51/'Project Data'!$D$22</f>
        <v>1.7162172732453542</v>
      </c>
      <c r="F51" s="405">
        <v>153586</v>
      </c>
      <c r="G51" s="236" cm="1">
        <f t="array" ref="G51">_xlfn.IFNA(_xlfn.IFS('02-41-Demolition'!F12="*",'02-41-Demolition'!E12,'02-41-Demolition'!H12="*",'02-41-Demolition'!G12,'02-41-Demolition'!J12="*",'02-41-Demolition'!I12,'02-41-Demolition'!L12="*",'02-41-Demolition'!K12,'02-41-Demolition'!N12="*",'02-41-Demolition'!M12,'02-41-Demolition'!P12="*",'02-41-Demolition'!O12,'02-41-Demolition'!R12="*",'02-41-Demolition'!Q12,'02-41-Demolition'!T12="*",'02-41-Demolition'!S12,'02-41-Demolition'!V12="*",'02-41-Demolition'!U12),"")</f>
        <v>153586</v>
      </c>
      <c r="H51" s="402">
        <f>G51/'Project Data'!$D$22</f>
        <v>1.7162172732453542</v>
      </c>
      <c r="I51" s="400"/>
      <c r="J51" s="403"/>
      <c r="K51" s="404" t="s">
        <v>50</v>
      </c>
    </row>
    <row r="52" spans="1:11" s="207" customFormat="1" ht="15.6" hidden="1">
      <c r="A52" s="398" t="str">
        <f>'02-41-Demolition'!A13</f>
        <v xml:space="preserve"> </v>
      </c>
      <c r="B52" s="399" t="str">
        <f>'02-41-Demolition'!B13</f>
        <v>02 41 13.13 Paving Removal</v>
      </c>
      <c r="C52" s="399"/>
      <c r="D52" s="402" t="str" cm="1">
        <f t="array" ref="D52">_xlfn.IFNA(_xlfn.IFS('02-41-Demolition'!D13="*",'02-41-Demolition'!C13,'02-41-Demolition'!F13="*",'02-41-Demolition'!E13,'02-41-Demolition'!H13="*",'02-41-Demolition'!G13,'02-41-Demolition'!J13="*",'02-41-Demolition'!I13,'02-41-Demolition'!L13="*",'02-41-Demolition'!K13,'02-41-Demolition'!N13="*",'02-41-Demolition'!M13,'02-41-Demolition'!P13="*",'02-41-Demolition'!O13,'02-41-Demolition'!R13="*",'02-41-Demolition'!Q13,'02-41-Demolition'!T13="*",'02-41-Demolition'!S13),"")</f>
        <v/>
      </c>
      <c r="E52" s="402" t="e">
        <f>D52/'Project Data'!$D$22</f>
        <v>#VALUE!</v>
      </c>
      <c r="F52" s="400" t="s">
        <v>44</v>
      </c>
      <c r="G52" s="236" t="str" cm="1">
        <f t="array" ref="G52">_xlfn.IFNA(_xlfn.IFS('02-41-Demolition'!F13="*",'02-41-Demolition'!E13,'02-41-Demolition'!H13="*",'02-41-Demolition'!G13,'02-41-Demolition'!J13="*",'02-41-Demolition'!I13,'02-41-Demolition'!L13="*",'02-41-Demolition'!K13,'02-41-Demolition'!N13="*",'02-41-Demolition'!M13,'02-41-Demolition'!P13="*",'02-41-Demolition'!O13,'02-41-Demolition'!R13="*",'02-41-Demolition'!Q13,'02-41-Demolition'!T13="*",'02-41-Demolition'!S13,'02-41-Demolition'!V13="*",'02-41-Demolition'!U13),"")</f>
        <v/>
      </c>
      <c r="H52" s="402" t="e">
        <f>G52/'Project Data'!$D$22</f>
        <v>#VALUE!</v>
      </c>
      <c r="I52" s="400"/>
      <c r="J52" s="403"/>
      <c r="K52" s="404"/>
    </row>
    <row r="53" spans="1:11" s="207" customFormat="1" ht="15.6" hidden="1">
      <c r="A53" s="398" t="str">
        <f>'02-41-Demolition'!A14</f>
        <v xml:space="preserve"> </v>
      </c>
      <c r="B53" s="399" t="str">
        <f>'02-41-Demolition'!B14</f>
        <v>02 41 13.23 Utility Line Removal</v>
      </c>
      <c r="C53" s="399"/>
      <c r="D53" s="402" t="str" cm="1">
        <f t="array" ref="D53">_xlfn.IFNA(_xlfn.IFS('02-41-Demolition'!D14="*",'02-41-Demolition'!C14,'02-41-Demolition'!F14="*",'02-41-Demolition'!E14,'02-41-Demolition'!H14="*",'02-41-Demolition'!G14,'02-41-Demolition'!J14="*",'02-41-Demolition'!I14,'02-41-Demolition'!L14="*",'02-41-Demolition'!K14,'02-41-Demolition'!N14="*",'02-41-Demolition'!M14,'02-41-Demolition'!P14="*",'02-41-Demolition'!O14,'02-41-Demolition'!R14="*",'02-41-Demolition'!Q14,'02-41-Demolition'!T14="*",'02-41-Demolition'!S14),"")</f>
        <v/>
      </c>
      <c r="E53" s="402" t="e">
        <f>D53/'Project Data'!$D$22</f>
        <v>#VALUE!</v>
      </c>
      <c r="F53" s="400" t="s">
        <v>44</v>
      </c>
      <c r="G53" s="236" t="str" cm="1">
        <f t="array" ref="G53">_xlfn.IFNA(_xlfn.IFS('02-41-Demolition'!F14="*",'02-41-Demolition'!E14,'02-41-Demolition'!H14="*",'02-41-Demolition'!G14,'02-41-Demolition'!J14="*",'02-41-Demolition'!I14,'02-41-Demolition'!L14="*",'02-41-Demolition'!K14,'02-41-Demolition'!N14="*",'02-41-Demolition'!M14,'02-41-Demolition'!P14="*",'02-41-Demolition'!O14,'02-41-Demolition'!R14="*",'02-41-Demolition'!Q14,'02-41-Demolition'!T14="*",'02-41-Demolition'!S14,'02-41-Demolition'!V14="*",'02-41-Demolition'!U14),"")</f>
        <v/>
      </c>
      <c r="H53" s="402" t="e">
        <f>G53/'Project Data'!$D$22</f>
        <v>#VALUE!</v>
      </c>
      <c r="I53" s="400"/>
      <c r="J53" s="403"/>
      <c r="K53" s="404"/>
    </row>
    <row r="54" spans="1:11" s="207" customFormat="1" ht="15.6">
      <c r="A54" s="398">
        <f>'02-41-Demolition'!A15</f>
        <v>1</v>
      </c>
      <c r="B54" s="642" t="str">
        <f>'02-41-Demolition'!B15</f>
        <v>02 41 13.33 Shoring Allowance</v>
      </c>
      <c r="C54" s="643"/>
      <c r="D54" s="402" cm="1">
        <f t="array" ref="D54">_xlfn.IFNA(_xlfn.IFS('02-41-Demolition'!D15="*",'02-41-Demolition'!C15,'02-41-Demolition'!F15="*",'02-41-Demolition'!E15,'02-41-Demolition'!H15="*",'02-41-Demolition'!G15,'02-41-Demolition'!J15="*",'02-41-Demolition'!I15,'02-41-Demolition'!L15="*",'02-41-Demolition'!K15,'02-41-Demolition'!N15="*",'02-41-Demolition'!M15,'02-41-Demolition'!P15="*",'02-41-Demolition'!O15,'02-41-Demolition'!R15="*",'02-41-Demolition'!Q15,'02-41-Demolition'!T15="*",'02-41-Demolition'!S15),"")</f>
        <v>350000</v>
      </c>
      <c r="E54" s="402">
        <f>D54/'Project Data'!$D$22</f>
        <v>3.9110078108413138</v>
      </c>
      <c r="F54" s="400">
        <v>350000</v>
      </c>
      <c r="G54" s="236" cm="1">
        <f t="array" ref="G54">_xlfn.IFNA(_xlfn.IFS('02-41-Demolition'!F15="*",'02-41-Demolition'!E15,'02-41-Demolition'!H15="*",'02-41-Demolition'!G15,'02-41-Demolition'!J15="*",'02-41-Demolition'!I15,'02-41-Demolition'!L15="*",'02-41-Demolition'!K15,'02-41-Demolition'!N15="*",'02-41-Demolition'!M15,'02-41-Demolition'!P15="*",'02-41-Demolition'!O15,'02-41-Demolition'!R15="*",'02-41-Demolition'!Q15,'02-41-Demolition'!T15="*",'02-41-Demolition'!S15,'02-41-Demolition'!V15="*",'02-41-Demolition'!U15),"")</f>
        <v>350000</v>
      </c>
      <c r="H54" s="402">
        <f>G54/'Project Data'!$D$22</f>
        <v>3.9110078108413138</v>
      </c>
      <c r="I54" s="400"/>
      <c r="J54" s="403"/>
      <c r="K54" s="404" t="s">
        <v>51</v>
      </c>
    </row>
    <row r="55" spans="1:11" s="207" customFormat="1" ht="15.6" hidden="1">
      <c r="A55" s="398" t="str">
        <f>'02-41-Demolition'!A16</f>
        <v xml:space="preserve"> </v>
      </c>
      <c r="B55" s="399" t="str">
        <f>'02-41-Demolition'!B16</f>
        <v>02 41 16 Structure Demolition</v>
      </c>
      <c r="C55" s="399"/>
      <c r="D55" s="236" t="str" cm="1">
        <f t="array" ref="D55">_xlfn.IFNA(_xlfn.IFS('02-41-Demolition'!D16="*",'02-41-Demolition'!C16,'02-41-Demolition'!F16="*",'02-41-Demolition'!E16,'02-41-Demolition'!H16="*",'02-41-Demolition'!G16,'02-41-Demolition'!J16="*",'02-41-Demolition'!I16,'02-41-Demolition'!L16="*",'02-41-Demolition'!K16,'02-41-Demolition'!N16="*",'02-41-Demolition'!M16,'02-41-Demolition'!P16="*",'02-41-Demolition'!O16,'02-41-Demolition'!R16="*",'02-41-Demolition'!Q16,'02-41-Demolition'!T16="*",'02-41-Demolition'!S16),"")</f>
        <v/>
      </c>
      <c r="E55" s="402" t="e">
        <f>D55/'Project Data'!$D$22</f>
        <v>#VALUE!</v>
      </c>
      <c r="F55" s="400" t="s">
        <v>44</v>
      </c>
      <c r="G55" s="236" t="str" cm="1">
        <f t="array" ref="G55">_xlfn.IFNA(_xlfn.IFS('02-41-Demolition'!F16="*",'02-41-Demolition'!E16,'02-41-Demolition'!H16="*",'02-41-Demolition'!G16,'02-41-Demolition'!J16="*",'02-41-Demolition'!I16,'02-41-Demolition'!L16="*",'02-41-Demolition'!K16,'02-41-Demolition'!N16="*",'02-41-Demolition'!M16,'02-41-Demolition'!P16="*",'02-41-Demolition'!O16,'02-41-Demolition'!R16="*",'02-41-Demolition'!Q16,'02-41-Demolition'!T16="*",'02-41-Demolition'!S16,'02-41-Demolition'!V16="*",'02-41-Demolition'!U16),"")</f>
        <v/>
      </c>
      <c r="H55" s="402" t="e">
        <f>G55/'Project Data'!$D$22</f>
        <v>#VALUE!</v>
      </c>
      <c r="I55" s="400"/>
      <c r="J55" s="403"/>
      <c r="K55" s="404"/>
    </row>
    <row r="56" spans="1:11" s="207" customFormat="1" ht="15.6" hidden="1">
      <c r="A56" s="398" t="str">
        <f>'02-41-Demolition'!A17</f>
        <v xml:space="preserve"> </v>
      </c>
      <c r="B56" s="399" t="str">
        <f>'02-41-Demolition'!B17</f>
        <v>02 41 16.13 Building Demolition</v>
      </c>
      <c r="C56" s="399"/>
      <c r="D56" s="236" t="str" cm="1">
        <f t="array" ref="D56">_xlfn.IFNA(_xlfn.IFS('02-41-Demolition'!D17="*",'02-41-Demolition'!C17,'02-41-Demolition'!F17="*",'02-41-Demolition'!E17,'02-41-Demolition'!H17="*",'02-41-Demolition'!G17,'02-41-Demolition'!J17="*",'02-41-Demolition'!I17,'02-41-Demolition'!L17="*",'02-41-Demolition'!K17,'02-41-Demolition'!N17="*",'02-41-Demolition'!M17,'02-41-Demolition'!P17="*",'02-41-Demolition'!O17,'02-41-Demolition'!R17="*",'02-41-Demolition'!Q17,'02-41-Demolition'!T17="*",'02-41-Demolition'!S17),"")</f>
        <v/>
      </c>
      <c r="E56" s="402" t="e">
        <f>D56/'Project Data'!$D$22</f>
        <v>#VALUE!</v>
      </c>
      <c r="F56" s="405" t="s">
        <v>44</v>
      </c>
      <c r="G56" s="236" t="str" cm="1">
        <f t="array" ref="G56">_xlfn.IFNA(_xlfn.IFS('02-41-Demolition'!F17="*",'02-41-Demolition'!E17,'02-41-Demolition'!H17="*",'02-41-Demolition'!G17,'02-41-Demolition'!J17="*",'02-41-Demolition'!I17,'02-41-Demolition'!L17="*",'02-41-Demolition'!K17,'02-41-Demolition'!N17="*",'02-41-Demolition'!M17,'02-41-Demolition'!P17="*",'02-41-Demolition'!O17,'02-41-Demolition'!R17="*",'02-41-Demolition'!Q17,'02-41-Demolition'!T17="*",'02-41-Demolition'!S17,'02-41-Demolition'!V17="*",'02-41-Demolition'!U17),"")</f>
        <v/>
      </c>
      <c r="H56" s="402" t="e">
        <f>G56/'Project Data'!$D$22</f>
        <v>#VALUE!</v>
      </c>
      <c r="I56" s="400"/>
      <c r="J56" s="403"/>
      <c r="K56" s="404"/>
    </row>
    <row r="57" spans="1:11" s="207" customFormat="1" ht="15.6" hidden="1">
      <c r="A57" s="198">
        <f>'02-41-Demolition'!A18</f>
        <v>0</v>
      </c>
      <c r="B57" s="235" t="str">
        <f>'02-41-Demolition'!B18</f>
        <v>02 41 16.23 Tower Demolition</v>
      </c>
      <c r="C57" s="235"/>
      <c r="D57" s="236" t="str" cm="1">
        <f t="array" ref="D57">_xlfn.IFNA(_xlfn.IFS('02-41-Demolition'!D18="*",'02-41-Demolition'!C18,'02-41-Demolition'!F18="*",'02-41-Demolition'!E18,'02-41-Demolition'!H18="*",'02-41-Demolition'!G18,'02-41-Demolition'!J18="*",'02-41-Demolition'!I18,'02-41-Demolition'!L18="*",'02-41-Demolition'!K18,'02-41-Demolition'!N18="*",'02-41-Demolition'!M18,'02-41-Demolition'!P18="*",'02-41-Demolition'!O18,'02-41-Demolition'!R18="*",'02-41-Demolition'!Q18,'02-41-Demolition'!T18="*",'02-41-Demolition'!S18),"")</f>
        <v/>
      </c>
      <c r="E57" s="236" t="e">
        <f>D57/'Project Data'!$D$22</f>
        <v>#VALUE!</v>
      </c>
      <c r="F57" s="175" t="s">
        <v>44</v>
      </c>
      <c r="G57" s="236" t="str" cm="1">
        <f t="array" ref="G57">_xlfn.IFNA(_xlfn.IFS('02-41-Demolition'!F18="*",'02-41-Demolition'!E18,'02-41-Demolition'!H18="*",'02-41-Demolition'!G18,'02-41-Demolition'!J18="*",'02-41-Demolition'!I18,'02-41-Demolition'!L18="*",'02-41-Demolition'!K18,'02-41-Demolition'!N18="*",'02-41-Demolition'!M18,'02-41-Demolition'!P18="*",'02-41-Demolition'!O18,'02-41-Demolition'!R18="*",'02-41-Demolition'!Q18,'02-41-Demolition'!T18="*",'02-41-Demolition'!S18,'02-41-Demolition'!V18="*",'02-41-Demolition'!U18),"")</f>
        <v/>
      </c>
      <c r="H57" s="236" t="e">
        <f>G57/'Project Data'!$D$22</f>
        <v>#VALUE!</v>
      </c>
      <c r="I57" s="175"/>
      <c r="J57" s="244"/>
      <c r="K57" s="242"/>
    </row>
    <row r="58" spans="1:11" s="207" customFormat="1" ht="15.6" hidden="1">
      <c r="A58" s="198">
        <f>'02-41-Demolition'!A19</f>
        <v>0</v>
      </c>
      <c r="B58" s="235" t="str">
        <f>'02-41-Demolition'!B19</f>
        <v>02 41 16.43 Dam Demolition</v>
      </c>
      <c r="C58" s="235"/>
      <c r="D58" s="236" t="str" cm="1">
        <f t="array" ref="D58">_xlfn.IFNA(_xlfn.IFS('02-41-Demolition'!D19="*",'02-41-Demolition'!C19,'02-41-Demolition'!F19="*",'02-41-Demolition'!E19,'02-41-Demolition'!H19="*",'02-41-Demolition'!G19,'02-41-Demolition'!J19="*",'02-41-Demolition'!I19,'02-41-Demolition'!L19="*",'02-41-Demolition'!K19,'02-41-Demolition'!N19="*",'02-41-Demolition'!M19,'02-41-Demolition'!P19="*",'02-41-Demolition'!O19,'02-41-Demolition'!R19="*",'02-41-Demolition'!Q19,'02-41-Demolition'!T19="*",'02-41-Demolition'!S19),"")</f>
        <v/>
      </c>
      <c r="E58" s="236" t="e">
        <f>D58/'Project Data'!$D$22</f>
        <v>#VALUE!</v>
      </c>
      <c r="F58" s="175" t="s">
        <v>44</v>
      </c>
      <c r="G58" s="236" t="str" cm="1">
        <f t="array" ref="G58">_xlfn.IFNA(_xlfn.IFS('02-41-Demolition'!F19="*",'02-41-Demolition'!E19,'02-41-Demolition'!H19="*",'02-41-Demolition'!G19,'02-41-Demolition'!J19="*",'02-41-Demolition'!I19,'02-41-Demolition'!L19="*",'02-41-Demolition'!K19,'02-41-Demolition'!N19="*",'02-41-Demolition'!M19,'02-41-Demolition'!P19="*",'02-41-Demolition'!O19,'02-41-Demolition'!R19="*",'02-41-Demolition'!Q19,'02-41-Demolition'!T19="*",'02-41-Demolition'!S19,'02-41-Demolition'!V19="*",'02-41-Demolition'!U19),"")</f>
        <v/>
      </c>
      <c r="H58" s="236" t="e">
        <f>G58/'Project Data'!$D$22</f>
        <v>#VALUE!</v>
      </c>
      <c r="I58" s="175"/>
      <c r="J58" s="244"/>
      <c r="K58" s="242"/>
    </row>
    <row r="59" spans="1:11" s="207" customFormat="1" ht="15.6" hidden="1">
      <c r="A59" s="198">
        <f>'02-41-Demolition'!A20</f>
        <v>0</v>
      </c>
      <c r="B59" s="235" t="str">
        <f>'02-41-Demolition'!B20</f>
        <v>02 41 19 Selective Demolition</v>
      </c>
      <c r="C59" s="235"/>
      <c r="D59" s="236" t="str" cm="1">
        <f t="array" ref="D59">_xlfn.IFNA(_xlfn.IFS('02-41-Demolition'!D20="*",'02-41-Demolition'!C20,'02-41-Demolition'!F20="*",'02-41-Demolition'!E20,'02-41-Demolition'!H20="*",'02-41-Demolition'!G20,'02-41-Demolition'!J20="*",'02-41-Demolition'!I20,'02-41-Demolition'!L20="*",'02-41-Demolition'!K20,'02-41-Demolition'!N20="*",'02-41-Demolition'!M20,'02-41-Demolition'!P20="*",'02-41-Demolition'!O20,'02-41-Demolition'!R20="*",'02-41-Demolition'!Q20,'02-41-Demolition'!T20="*",'02-41-Demolition'!S20),"")</f>
        <v/>
      </c>
      <c r="E59" s="236" t="e">
        <f>D59/'Project Data'!$D$22</f>
        <v>#VALUE!</v>
      </c>
      <c r="F59" s="175" t="s">
        <v>44</v>
      </c>
      <c r="G59" s="236" t="str" cm="1">
        <f t="array" ref="G59">_xlfn.IFNA(_xlfn.IFS('02-41-Demolition'!F20="*",'02-41-Demolition'!E20,'02-41-Demolition'!H20="*",'02-41-Demolition'!G20,'02-41-Demolition'!J20="*",'02-41-Demolition'!I20,'02-41-Demolition'!L20="*",'02-41-Demolition'!K20,'02-41-Demolition'!N20="*",'02-41-Demolition'!M20,'02-41-Demolition'!P20="*",'02-41-Demolition'!O20,'02-41-Demolition'!R20="*",'02-41-Demolition'!Q20,'02-41-Demolition'!T20="*",'02-41-Demolition'!S20,'02-41-Demolition'!V20="*",'02-41-Demolition'!U20),"")</f>
        <v/>
      </c>
      <c r="H59" s="236" t="e">
        <f>G59/'Project Data'!$D$22</f>
        <v>#VALUE!</v>
      </c>
      <c r="I59" s="175"/>
      <c r="J59" s="244"/>
      <c r="K59" s="242"/>
    </row>
    <row r="60" spans="1:11" s="207" customFormat="1" ht="15.6" hidden="1">
      <c r="A60" s="198">
        <f>'02-41-Demolition'!A21</f>
        <v>0</v>
      </c>
      <c r="B60" s="235" t="str">
        <f>'02-41-Demolition'!B21</f>
        <v>02 41 19.13 Selective Building Demolition</v>
      </c>
      <c r="C60" s="235"/>
      <c r="D60" s="236" t="str" cm="1">
        <f t="array" ref="D60">_xlfn.IFNA(_xlfn.IFS('02-41-Demolition'!D21="*",'02-41-Demolition'!C21,'02-41-Demolition'!F21="*",'02-41-Demolition'!E21,'02-41-Demolition'!H21="*",'02-41-Demolition'!G21,'02-41-Demolition'!J21="*",'02-41-Demolition'!I21,'02-41-Demolition'!L21="*",'02-41-Demolition'!K21,'02-41-Demolition'!N21="*",'02-41-Demolition'!M21,'02-41-Demolition'!P21="*",'02-41-Demolition'!O21,'02-41-Demolition'!R21="*",'02-41-Demolition'!Q21,'02-41-Demolition'!T21="*",'02-41-Demolition'!S21),"")</f>
        <v/>
      </c>
      <c r="E60" s="236" t="e">
        <f>D60/'Project Data'!$D$22</f>
        <v>#VALUE!</v>
      </c>
      <c r="F60" s="175" t="s">
        <v>44</v>
      </c>
      <c r="G60" s="236" t="str" cm="1">
        <f t="array" ref="G60">_xlfn.IFNA(_xlfn.IFS('02-41-Demolition'!F21="*",'02-41-Demolition'!E21,'02-41-Demolition'!H21="*",'02-41-Demolition'!G21,'02-41-Demolition'!J21="*",'02-41-Demolition'!I21,'02-41-Demolition'!L21="*",'02-41-Demolition'!K21,'02-41-Demolition'!N21="*",'02-41-Demolition'!M21,'02-41-Demolition'!P21="*",'02-41-Demolition'!O21,'02-41-Demolition'!R21="*",'02-41-Demolition'!Q21,'02-41-Demolition'!T21="*",'02-41-Demolition'!S21,'02-41-Demolition'!V21="*",'02-41-Demolition'!U21),"")</f>
        <v/>
      </c>
      <c r="H60" s="236" t="e">
        <f>G60/'Project Data'!$D$22</f>
        <v>#VALUE!</v>
      </c>
      <c r="I60" s="175"/>
      <c r="J60" s="244"/>
      <c r="K60" s="242"/>
    </row>
    <row r="61" spans="1:11" s="207" customFormat="1" ht="15.6" hidden="1">
      <c r="A61" s="198">
        <f>'02-41-Demolition'!A22</f>
        <v>0</v>
      </c>
      <c r="B61" s="235" t="str">
        <f>'02-41-Demolition'!B22</f>
        <v>02 41 19.16 Selective Interior Demolition</v>
      </c>
      <c r="C61" s="235"/>
      <c r="D61" s="236" t="str" cm="1">
        <f t="array" ref="D61">_xlfn.IFNA(_xlfn.IFS('02-41-Demolition'!D22="*",'02-41-Demolition'!C22,'02-41-Demolition'!F22="*",'02-41-Demolition'!E22,'02-41-Demolition'!H22="*",'02-41-Demolition'!G22,'02-41-Demolition'!J22="*",'02-41-Demolition'!I22,'02-41-Demolition'!L22="*",'02-41-Demolition'!K22,'02-41-Demolition'!N22="*",'02-41-Demolition'!M22,'02-41-Demolition'!P22="*",'02-41-Demolition'!O22,'02-41-Demolition'!R22="*",'02-41-Demolition'!Q22,'02-41-Demolition'!T22="*",'02-41-Demolition'!S22),"")</f>
        <v/>
      </c>
      <c r="E61" s="236" t="e">
        <f>D61/'Project Data'!$D$22</f>
        <v>#VALUE!</v>
      </c>
      <c r="F61" s="175" t="s">
        <v>44</v>
      </c>
      <c r="G61" s="236" t="str" cm="1">
        <f t="array" ref="G61">_xlfn.IFNA(_xlfn.IFS('02-41-Demolition'!F22="*",'02-41-Demolition'!E22,'02-41-Demolition'!H22="*",'02-41-Demolition'!G22,'02-41-Demolition'!J22="*",'02-41-Demolition'!I22,'02-41-Demolition'!L22="*",'02-41-Demolition'!K22,'02-41-Demolition'!N22="*",'02-41-Demolition'!M22,'02-41-Demolition'!P22="*",'02-41-Demolition'!O22,'02-41-Demolition'!R22="*",'02-41-Demolition'!Q22,'02-41-Demolition'!T22="*",'02-41-Demolition'!S22,'02-41-Demolition'!V22="*",'02-41-Demolition'!U22),"")</f>
        <v/>
      </c>
      <c r="H61" s="236" t="e">
        <f>G61/'Project Data'!$D$22</f>
        <v>#VALUE!</v>
      </c>
      <c r="I61" s="175"/>
      <c r="J61" s="244"/>
      <c r="K61" s="242"/>
    </row>
    <row r="62" spans="1:11" s="207" customFormat="1" ht="15.6" hidden="1">
      <c r="A62" s="198">
        <f>'02-41-Demolition'!A23</f>
        <v>0</v>
      </c>
      <c r="B62" s="235" t="str">
        <f>'02-41-Demolition'!B23</f>
        <v>02 42 13 Deconstruction of Structures</v>
      </c>
      <c r="C62" s="235"/>
      <c r="D62" s="236" t="str" cm="1">
        <f t="array" ref="D62">_xlfn.IFNA(_xlfn.IFS('02-41-Demolition'!D23="*",'02-41-Demolition'!C23,'02-41-Demolition'!F23="*",'02-41-Demolition'!E23,'02-41-Demolition'!H23="*",'02-41-Demolition'!G23,'02-41-Demolition'!J23="*",'02-41-Demolition'!I23,'02-41-Demolition'!L23="*",'02-41-Demolition'!K23,'02-41-Demolition'!N23="*",'02-41-Demolition'!M23,'02-41-Demolition'!P23="*",'02-41-Demolition'!O23,'02-41-Demolition'!R23="*",'02-41-Demolition'!Q23,'02-41-Demolition'!T23="*",'02-41-Demolition'!S23),"")</f>
        <v/>
      </c>
      <c r="E62" s="236" t="e">
        <f>D62/'Project Data'!$D$22</f>
        <v>#VALUE!</v>
      </c>
      <c r="F62" s="175" t="s">
        <v>44</v>
      </c>
      <c r="G62" s="236" t="str" cm="1">
        <f t="array" ref="G62">_xlfn.IFNA(_xlfn.IFS('02-41-Demolition'!F23="*",'02-41-Demolition'!E23,'02-41-Demolition'!H23="*",'02-41-Demolition'!G23,'02-41-Demolition'!J23="*",'02-41-Demolition'!I23,'02-41-Demolition'!L23="*",'02-41-Demolition'!K23,'02-41-Demolition'!N23="*",'02-41-Demolition'!M23,'02-41-Demolition'!P23="*",'02-41-Demolition'!O23,'02-41-Demolition'!R23="*",'02-41-Demolition'!Q23,'02-41-Demolition'!T23="*",'02-41-Demolition'!S23,'02-41-Demolition'!V23="*",'02-41-Demolition'!U23),"")</f>
        <v/>
      </c>
      <c r="H62" s="236" t="e">
        <f>G62/'Project Data'!$D$22</f>
        <v>#VALUE!</v>
      </c>
      <c r="I62" s="175"/>
      <c r="J62" s="244"/>
      <c r="K62" s="242"/>
    </row>
    <row r="63" spans="1:11" s="207" customFormat="1" ht="15.6" hidden="1">
      <c r="A63" s="198">
        <f>'02-41-Demolition'!A24</f>
        <v>0</v>
      </c>
      <c r="B63" s="235" t="str">
        <f>'02-41-Demolition'!B24</f>
        <v>02 42 19 Recycling of Construction Materials</v>
      </c>
      <c r="C63" s="235"/>
      <c r="D63" s="236" t="str" cm="1">
        <f t="array" ref="D63">_xlfn.IFNA(_xlfn.IFS('02-41-Demolition'!D24="*",'02-41-Demolition'!C24,'02-41-Demolition'!F24="*",'02-41-Demolition'!E24,'02-41-Demolition'!H24="*",'02-41-Demolition'!G24,'02-41-Demolition'!J24="*",'02-41-Demolition'!I24,'02-41-Demolition'!L24="*",'02-41-Demolition'!K24,'02-41-Demolition'!N24="*",'02-41-Demolition'!M24,'02-41-Demolition'!P24="*",'02-41-Demolition'!O24,'02-41-Demolition'!R24="*",'02-41-Demolition'!Q24,'02-41-Demolition'!T24="*",'02-41-Demolition'!S24),"")</f>
        <v/>
      </c>
      <c r="E63" s="236" t="e">
        <f>D63/'Project Data'!$D$22</f>
        <v>#VALUE!</v>
      </c>
      <c r="F63" s="175" t="s">
        <v>44</v>
      </c>
      <c r="G63" s="236" t="str" cm="1">
        <f t="array" ref="G63">_xlfn.IFNA(_xlfn.IFS('02-41-Demolition'!F24="*",'02-41-Demolition'!E24,'02-41-Demolition'!H24="*",'02-41-Demolition'!G24,'02-41-Demolition'!J24="*",'02-41-Demolition'!I24,'02-41-Demolition'!L24="*",'02-41-Demolition'!K24,'02-41-Demolition'!N24="*",'02-41-Demolition'!M24,'02-41-Demolition'!P24="*",'02-41-Demolition'!O24,'02-41-Demolition'!R24="*",'02-41-Demolition'!Q24,'02-41-Demolition'!T24="*",'02-41-Demolition'!S24,'02-41-Demolition'!V24="*",'02-41-Demolition'!U24),"")</f>
        <v/>
      </c>
      <c r="H63" s="236" t="e">
        <f>G63/'Project Data'!$D$22</f>
        <v>#VALUE!</v>
      </c>
      <c r="I63" s="175"/>
      <c r="J63" s="244"/>
      <c r="K63" s="242"/>
    </row>
    <row r="64" spans="1:11" s="207" customFormat="1" ht="15.6" hidden="1">
      <c r="A64" s="198">
        <f>'02-41-Demolition'!A25</f>
        <v>0</v>
      </c>
      <c r="B64" s="235" t="str">
        <f>'02-41-Demolition'!B25</f>
        <v>02 42 19.15 Concrete Recycling</v>
      </c>
      <c r="C64" s="235"/>
      <c r="D64" s="236" t="str" cm="1">
        <f t="array" ref="D64">_xlfn.IFNA(_xlfn.IFS('02-41-Demolition'!D25="*",'02-41-Demolition'!C25,'02-41-Demolition'!F25="*",'02-41-Demolition'!E25,'02-41-Demolition'!H25="*",'02-41-Demolition'!G25,'02-41-Demolition'!J25="*",'02-41-Demolition'!I25,'02-41-Demolition'!L25="*",'02-41-Demolition'!K25,'02-41-Demolition'!N25="*",'02-41-Demolition'!M25,'02-41-Demolition'!P25="*",'02-41-Demolition'!O25,'02-41-Demolition'!R25="*",'02-41-Demolition'!Q25,'02-41-Demolition'!T25="*",'02-41-Demolition'!S25),"")</f>
        <v/>
      </c>
      <c r="E64" s="236" t="e">
        <f>D64/'Project Data'!$D$22</f>
        <v>#VALUE!</v>
      </c>
      <c r="F64" s="175" t="s">
        <v>44</v>
      </c>
      <c r="G64" s="236" t="str" cm="1">
        <f t="array" ref="G64">_xlfn.IFNA(_xlfn.IFS('02-41-Demolition'!F25="*",'02-41-Demolition'!E25,'02-41-Demolition'!H25="*",'02-41-Demolition'!G25,'02-41-Demolition'!J25="*",'02-41-Demolition'!I25,'02-41-Demolition'!L25="*",'02-41-Demolition'!K25,'02-41-Demolition'!N25="*",'02-41-Demolition'!M25,'02-41-Demolition'!P25="*",'02-41-Demolition'!O25,'02-41-Demolition'!R25="*",'02-41-Demolition'!Q25,'02-41-Demolition'!T25="*",'02-41-Demolition'!S25,'02-41-Demolition'!V25="*",'02-41-Demolition'!U25),"")</f>
        <v/>
      </c>
      <c r="H64" s="236" t="e">
        <f>G64/'Project Data'!$D$22</f>
        <v>#VALUE!</v>
      </c>
      <c r="I64" s="175"/>
      <c r="J64" s="244"/>
      <c r="K64" s="242"/>
    </row>
    <row r="65" spans="1:11" s="207" customFormat="1" ht="15.6" hidden="1">
      <c r="A65" s="198">
        <f>'02-41-Demolition'!A26</f>
        <v>0</v>
      </c>
      <c r="B65" s="235" t="str">
        <f>'02-41-Demolition'!B26</f>
        <v>02 42 19.17 Masonry Recycling</v>
      </c>
      <c r="C65" s="235"/>
      <c r="D65" s="236" t="str" cm="1">
        <f t="array" ref="D65">_xlfn.IFNA(_xlfn.IFS('02-41-Demolition'!D26="*",'02-41-Demolition'!C26,'02-41-Demolition'!F26="*",'02-41-Demolition'!E26,'02-41-Demolition'!H26="*",'02-41-Demolition'!G26,'02-41-Demolition'!J26="*",'02-41-Demolition'!I26,'02-41-Demolition'!L26="*",'02-41-Demolition'!K26,'02-41-Demolition'!N26="*",'02-41-Demolition'!M26,'02-41-Demolition'!P26="*",'02-41-Demolition'!O26,'02-41-Demolition'!R26="*",'02-41-Demolition'!Q26,'02-41-Demolition'!T26="*",'02-41-Demolition'!S26),"")</f>
        <v/>
      </c>
      <c r="E65" s="236" t="e">
        <f>D65/'Project Data'!$D$22</f>
        <v>#VALUE!</v>
      </c>
      <c r="F65" s="175" t="s">
        <v>44</v>
      </c>
      <c r="G65" s="236" t="str" cm="1">
        <f t="array" ref="G65">_xlfn.IFNA(_xlfn.IFS('02-41-Demolition'!F26="*",'02-41-Demolition'!E26,'02-41-Demolition'!H26="*",'02-41-Demolition'!G26,'02-41-Demolition'!J26="*",'02-41-Demolition'!I26,'02-41-Demolition'!L26="*",'02-41-Demolition'!K26,'02-41-Demolition'!N26="*",'02-41-Demolition'!M26,'02-41-Demolition'!P26="*",'02-41-Demolition'!O26,'02-41-Demolition'!R26="*",'02-41-Demolition'!Q26,'02-41-Demolition'!T26="*",'02-41-Demolition'!S26,'02-41-Demolition'!V26="*",'02-41-Demolition'!U26),"")</f>
        <v/>
      </c>
      <c r="H65" s="236" t="e">
        <f>G65/'Project Data'!$D$22</f>
        <v>#VALUE!</v>
      </c>
      <c r="I65" s="175"/>
      <c r="J65" s="244"/>
      <c r="K65" s="242"/>
    </row>
    <row r="66" spans="1:11" s="207" customFormat="1" ht="15.6" hidden="1">
      <c r="A66" s="198"/>
      <c r="B66" s="235" t="str">
        <f>'02-41-Demolition'!B27</f>
        <v>02 42 19 Shoring</v>
      </c>
      <c r="C66" s="235"/>
      <c r="D66" s="236" t="str" cm="1">
        <f t="array" ref="D66">_xlfn.IFNA(_xlfn.IFS('02-41-Demolition'!D27="*",'02-41-Demolition'!C27,'02-41-Demolition'!F27="*",'02-41-Demolition'!E27,'02-41-Demolition'!H27="*",'02-41-Demolition'!G27,'02-41-Demolition'!J27="*",'02-41-Demolition'!I27,'02-41-Demolition'!L27="*",'02-41-Demolition'!K27,'02-41-Demolition'!N27="*",'02-41-Demolition'!M27,'02-41-Demolition'!P27="*",'02-41-Demolition'!O27,'02-41-Demolition'!R27="*",'02-41-Demolition'!Q27,'02-41-Demolition'!T27="*",'02-41-Demolition'!S27),"")</f>
        <v/>
      </c>
      <c r="E66" s="236" t="e">
        <f>D66/'Project Data'!$D$22</f>
        <v>#VALUE!</v>
      </c>
      <c r="F66" s="175" t="s">
        <v>44</v>
      </c>
      <c r="G66" s="236" t="str" cm="1">
        <f t="array" ref="G66">_xlfn.IFNA(_xlfn.IFS('02-41-Demolition'!F27="*",'02-41-Demolition'!E27,'02-41-Demolition'!H27="*",'02-41-Demolition'!G27,'02-41-Demolition'!J27="*",'02-41-Demolition'!I27,'02-41-Demolition'!L27="*",'02-41-Demolition'!K27,'02-41-Demolition'!N27="*",'02-41-Demolition'!M27,'02-41-Demolition'!P27="*",'02-41-Demolition'!O27,'02-41-Demolition'!R27="*",'02-41-Demolition'!Q27,'02-41-Demolition'!T27="*",'02-41-Demolition'!S27,'02-41-Demolition'!V27="*",'02-41-Demolition'!U27),"")</f>
        <v/>
      </c>
      <c r="H66" s="236" t="e">
        <f>G66/'Project Data'!$D$22</f>
        <v>#VALUE!</v>
      </c>
      <c r="I66" s="175"/>
      <c r="J66" s="244"/>
      <c r="K66" s="242" t="s">
        <v>51</v>
      </c>
    </row>
    <row r="67" spans="1:11" s="207" customFormat="1" ht="15.6" hidden="1">
      <c r="A67" s="198">
        <f>'02-41-Demolition'!A28</f>
        <v>0</v>
      </c>
      <c r="B67" s="235" t="str">
        <f>'02-41-Demolition'!B28</f>
        <v>02 42 19.23 Wood Recycling</v>
      </c>
      <c r="C67" s="235"/>
      <c r="D67" s="236" t="str" cm="1">
        <f t="array" ref="D67">_xlfn.IFNA(_xlfn.IFS('02-41-Demolition'!D28="*",'02-41-Demolition'!C28,'02-41-Demolition'!F28="*",'02-41-Demolition'!E28,'02-41-Demolition'!H28="*",'02-41-Demolition'!G28,'02-41-Demolition'!J28="*",'02-41-Demolition'!I28,'02-41-Demolition'!L28="*",'02-41-Demolition'!K28,'02-41-Demolition'!N28="*",'02-41-Demolition'!M28,'02-41-Demolition'!P28="*",'02-41-Demolition'!O28,'02-41-Demolition'!R28="*",'02-41-Demolition'!Q28,'02-41-Demolition'!T28="*",'02-41-Demolition'!S28),"")</f>
        <v/>
      </c>
      <c r="E67" s="236" t="e">
        <f>D67/'Project Data'!$D$22</f>
        <v>#VALUE!</v>
      </c>
      <c r="F67" s="175" t="s">
        <v>44</v>
      </c>
      <c r="G67" s="236" t="str" cm="1">
        <f t="array" ref="G67">_xlfn.IFNA(_xlfn.IFS('02-41-Demolition'!F28="*",'02-41-Demolition'!E28,'02-41-Demolition'!H28="*",'02-41-Demolition'!G28,'02-41-Demolition'!J28="*",'02-41-Demolition'!I28,'02-41-Demolition'!L28="*",'02-41-Demolition'!K28,'02-41-Demolition'!N28="*",'02-41-Demolition'!M28,'02-41-Demolition'!P28="*",'02-41-Demolition'!O28,'02-41-Demolition'!R28="*",'02-41-Demolition'!Q28,'02-41-Demolition'!T28="*",'02-41-Demolition'!S28,'02-41-Demolition'!V28="*",'02-41-Demolition'!U28),"")</f>
        <v/>
      </c>
      <c r="H67" s="236" t="e">
        <f>G67/'Project Data'!$D$22</f>
        <v>#VALUE!</v>
      </c>
      <c r="I67" s="175"/>
      <c r="J67" s="244"/>
      <c r="K67" s="242"/>
    </row>
    <row r="68" spans="1:11" s="207" customFormat="1" ht="15.6" hidden="1">
      <c r="A68" s="198">
        <f>'02-41-Demolition'!A29</f>
        <v>0</v>
      </c>
      <c r="B68" s="235" t="str">
        <f>'02-41-Demolition'!B29</f>
        <v>02 42 19.25 Plastic Recycling</v>
      </c>
      <c r="C68" s="235"/>
      <c r="D68" s="236" t="str" cm="1">
        <f t="array" ref="D68">_xlfn.IFNA(_xlfn.IFS('02-41-Demolition'!D29="*",'02-41-Demolition'!C29,'02-41-Demolition'!F29="*",'02-41-Demolition'!E29,'02-41-Demolition'!H29="*",'02-41-Demolition'!G29,'02-41-Demolition'!J29="*",'02-41-Demolition'!I29,'02-41-Demolition'!L29="*",'02-41-Demolition'!K29,'02-41-Demolition'!N29="*",'02-41-Demolition'!M29,'02-41-Demolition'!P29="*",'02-41-Demolition'!O29,'02-41-Demolition'!R29="*",'02-41-Demolition'!Q29,'02-41-Demolition'!T29="*",'02-41-Demolition'!S29),"")</f>
        <v/>
      </c>
      <c r="E68" s="236" t="e">
        <f>D68/'Project Data'!$D$22</f>
        <v>#VALUE!</v>
      </c>
      <c r="F68" s="175" t="s">
        <v>44</v>
      </c>
      <c r="G68" s="236" t="str" cm="1">
        <f t="array" ref="G68">_xlfn.IFNA(_xlfn.IFS('02-41-Demolition'!F29="*",'02-41-Demolition'!E29,'02-41-Demolition'!H29="*",'02-41-Demolition'!G29,'02-41-Demolition'!J29="*",'02-41-Demolition'!I29,'02-41-Demolition'!L29="*",'02-41-Demolition'!K29,'02-41-Demolition'!N29="*",'02-41-Demolition'!M29,'02-41-Demolition'!P29="*",'02-41-Demolition'!O29,'02-41-Demolition'!R29="*",'02-41-Demolition'!Q29,'02-41-Demolition'!T29="*",'02-41-Demolition'!S29,'02-41-Demolition'!V29="*",'02-41-Demolition'!U29),"")</f>
        <v/>
      </c>
      <c r="H68" s="236" t="e">
        <f>G68/'Project Data'!$D$22</f>
        <v>#VALUE!</v>
      </c>
      <c r="I68" s="175"/>
      <c r="J68" s="244"/>
      <c r="K68" s="242"/>
    </row>
    <row r="69" spans="1:11" s="207" customFormat="1" ht="15.6" hidden="1">
      <c r="A69" s="198">
        <f>'02-41-Demolition'!A30</f>
        <v>0</v>
      </c>
      <c r="B69" s="235" t="str">
        <f>'02-41-Demolition'!B30</f>
        <v>02 42 19.29 Solid Surface Recycling</v>
      </c>
      <c r="C69" s="235"/>
      <c r="D69" s="236" t="str" cm="1">
        <f t="array" ref="D69">_xlfn.IFNA(_xlfn.IFS('02-41-Demolition'!D30="*",'02-41-Demolition'!C30,'02-41-Demolition'!F30="*",'02-41-Demolition'!E30,'02-41-Demolition'!H30="*",'02-41-Demolition'!G30,'02-41-Demolition'!J30="*",'02-41-Demolition'!I30,'02-41-Demolition'!L30="*",'02-41-Demolition'!K30,'02-41-Demolition'!N30="*",'02-41-Demolition'!M30,'02-41-Demolition'!P30="*",'02-41-Demolition'!O30,'02-41-Demolition'!R30="*",'02-41-Demolition'!Q30,'02-41-Demolition'!T30="*",'02-41-Demolition'!S30),"")</f>
        <v/>
      </c>
      <c r="E69" s="236" t="e">
        <f>D69/'Project Data'!$D$22</f>
        <v>#VALUE!</v>
      </c>
      <c r="F69" s="175" t="s">
        <v>44</v>
      </c>
      <c r="G69" s="236" t="str" cm="1">
        <f t="array" ref="G69">_xlfn.IFNA(_xlfn.IFS('02-41-Demolition'!F30="*",'02-41-Demolition'!E30,'02-41-Demolition'!H30="*",'02-41-Demolition'!G30,'02-41-Demolition'!J30="*",'02-41-Demolition'!I30,'02-41-Demolition'!L30="*",'02-41-Demolition'!K30,'02-41-Demolition'!N30="*",'02-41-Demolition'!M30,'02-41-Demolition'!P30="*",'02-41-Demolition'!O30,'02-41-Demolition'!R30="*",'02-41-Demolition'!Q30,'02-41-Demolition'!T30="*",'02-41-Demolition'!S30,'02-41-Demolition'!V30="*",'02-41-Demolition'!U30),"")</f>
        <v/>
      </c>
      <c r="H69" s="236" t="e">
        <f>G69/'Project Data'!$D$22</f>
        <v>#VALUE!</v>
      </c>
      <c r="I69" s="175"/>
      <c r="J69" s="244"/>
      <c r="K69" s="242"/>
    </row>
    <row r="70" spans="1:11" s="207" customFormat="1" ht="15.6" hidden="1">
      <c r="A70" s="198">
        <f>'02-41-Demolition'!A31</f>
        <v>0</v>
      </c>
      <c r="B70" s="235" t="str">
        <f>'02-41-Demolition'!B31</f>
        <v>02 42 19.31 Insulation Recycling</v>
      </c>
      <c r="C70" s="235"/>
      <c r="D70" s="236" t="str" cm="1">
        <f t="array" ref="D70">_xlfn.IFNA(_xlfn.IFS('02-41-Demolition'!D31="*",'02-41-Demolition'!C31,'02-41-Demolition'!F31="*",'02-41-Demolition'!E31,'02-41-Demolition'!H31="*",'02-41-Demolition'!G31,'02-41-Demolition'!J31="*",'02-41-Demolition'!I31,'02-41-Demolition'!L31="*",'02-41-Demolition'!K31,'02-41-Demolition'!N31="*",'02-41-Demolition'!M31,'02-41-Demolition'!P31="*",'02-41-Demolition'!O31,'02-41-Demolition'!R31="*",'02-41-Demolition'!Q31,'02-41-Demolition'!T31="*",'02-41-Demolition'!S31),"")</f>
        <v/>
      </c>
      <c r="E70" s="236" t="e">
        <f>D70/'Project Data'!$D$22</f>
        <v>#VALUE!</v>
      </c>
      <c r="F70" s="175" t="s">
        <v>44</v>
      </c>
      <c r="G70" s="236" t="str" cm="1">
        <f t="array" ref="G70">_xlfn.IFNA(_xlfn.IFS('02-41-Demolition'!F31="*",'02-41-Demolition'!E31,'02-41-Demolition'!H31="*",'02-41-Demolition'!G31,'02-41-Demolition'!J31="*",'02-41-Demolition'!I31,'02-41-Demolition'!L31="*",'02-41-Demolition'!K31,'02-41-Demolition'!N31="*",'02-41-Demolition'!M31,'02-41-Demolition'!P31="*",'02-41-Demolition'!O31,'02-41-Demolition'!R31="*",'02-41-Demolition'!Q31,'02-41-Demolition'!T31="*",'02-41-Demolition'!S31,'02-41-Demolition'!V31="*",'02-41-Demolition'!U31),"")</f>
        <v/>
      </c>
      <c r="H70" s="236" t="e">
        <f>G70/'Project Data'!$D$22</f>
        <v>#VALUE!</v>
      </c>
      <c r="I70" s="175"/>
      <c r="J70" s="244"/>
      <c r="K70" s="242"/>
    </row>
    <row r="71" spans="1:11" s="207" customFormat="1" ht="15.6" hidden="1">
      <c r="A71" s="198">
        <f>'02-41-Demolition'!A32</f>
        <v>0</v>
      </c>
      <c r="B71" s="235" t="str">
        <f>'02-41-Demolition'!B32</f>
        <v>02 42 19.35 Roofing Recycling</v>
      </c>
      <c r="C71" s="235"/>
      <c r="D71" s="236" t="str" cm="1">
        <f t="array" ref="D71">_xlfn.IFNA(_xlfn.IFS('02-41-Demolition'!D32="*",'02-41-Demolition'!C32,'02-41-Demolition'!F32="*",'02-41-Demolition'!E32,'02-41-Demolition'!H32="*",'02-41-Demolition'!G32,'02-41-Demolition'!J32="*",'02-41-Demolition'!I32,'02-41-Demolition'!L32="*",'02-41-Demolition'!K32,'02-41-Demolition'!N32="*",'02-41-Demolition'!M32,'02-41-Demolition'!P32="*",'02-41-Demolition'!O32,'02-41-Demolition'!R32="*",'02-41-Demolition'!Q32,'02-41-Demolition'!T32="*",'02-41-Demolition'!S32),"")</f>
        <v/>
      </c>
      <c r="E71" s="236" t="e">
        <f>D71/'Project Data'!$D$22</f>
        <v>#VALUE!</v>
      </c>
      <c r="F71" s="175" t="s">
        <v>44</v>
      </c>
      <c r="G71" s="236" t="str" cm="1">
        <f t="array" ref="G71">_xlfn.IFNA(_xlfn.IFS('02-41-Demolition'!F32="*",'02-41-Demolition'!E32,'02-41-Demolition'!H32="*",'02-41-Demolition'!G32,'02-41-Demolition'!J32="*",'02-41-Demolition'!I32,'02-41-Demolition'!L32="*",'02-41-Demolition'!K32,'02-41-Demolition'!N32="*",'02-41-Demolition'!M32,'02-41-Demolition'!P32="*",'02-41-Demolition'!O32,'02-41-Demolition'!R32="*",'02-41-Demolition'!Q32,'02-41-Demolition'!T32="*",'02-41-Demolition'!S32,'02-41-Demolition'!V32="*",'02-41-Demolition'!U32),"")</f>
        <v/>
      </c>
      <c r="H71" s="236" t="e">
        <f>G71/'Project Data'!$D$22</f>
        <v>#VALUE!</v>
      </c>
      <c r="I71" s="175"/>
      <c r="J71" s="244"/>
      <c r="K71" s="242"/>
    </row>
    <row r="72" spans="1:11" s="207" customFormat="1" ht="15.6" hidden="1">
      <c r="A72" s="198">
        <f>'02-41-Demolition'!A33</f>
        <v>0</v>
      </c>
      <c r="B72" s="235" t="str">
        <f>'02-41-Demolition'!B33</f>
        <v>02 42 19.39 Window Recycling</v>
      </c>
      <c r="C72" s="235"/>
      <c r="D72" s="236" t="str" cm="1">
        <f t="array" ref="D72">_xlfn.IFNA(_xlfn.IFS('02-41-Demolition'!D33="*",'02-41-Demolition'!C33,'02-41-Demolition'!F33="*",'02-41-Demolition'!E33,'02-41-Demolition'!H33="*",'02-41-Demolition'!G33,'02-41-Demolition'!J33="*",'02-41-Demolition'!I33,'02-41-Demolition'!L33="*",'02-41-Demolition'!K33,'02-41-Demolition'!N33="*",'02-41-Demolition'!M33,'02-41-Demolition'!P33="*",'02-41-Demolition'!O33,'02-41-Demolition'!R33="*",'02-41-Demolition'!Q33,'02-41-Demolition'!T33="*",'02-41-Demolition'!S33),"")</f>
        <v/>
      </c>
      <c r="E72" s="236" t="e">
        <f>D72/'Project Data'!$D$22</f>
        <v>#VALUE!</v>
      </c>
      <c r="F72" s="175" t="s">
        <v>44</v>
      </c>
      <c r="G72" s="236" t="str" cm="1">
        <f t="array" ref="G72">_xlfn.IFNA(_xlfn.IFS('02-41-Demolition'!F33="*",'02-41-Demolition'!E33,'02-41-Demolition'!H33="*",'02-41-Demolition'!G33,'02-41-Demolition'!J33="*",'02-41-Demolition'!I33,'02-41-Demolition'!L33="*",'02-41-Demolition'!K33,'02-41-Demolition'!N33="*",'02-41-Demolition'!M33,'02-41-Demolition'!P33="*",'02-41-Demolition'!O33,'02-41-Demolition'!R33="*",'02-41-Demolition'!Q33,'02-41-Demolition'!T33="*",'02-41-Demolition'!S33,'02-41-Demolition'!V33="*",'02-41-Demolition'!U33),"")</f>
        <v/>
      </c>
      <c r="H72" s="236" t="e">
        <f>G72/'Project Data'!$D$22</f>
        <v>#VALUE!</v>
      </c>
      <c r="I72" s="175"/>
      <c r="J72" s="244"/>
      <c r="K72" s="242"/>
    </row>
    <row r="73" spans="1:11" s="207" customFormat="1" ht="15.6" hidden="1">
      <c r="A73" s="198">
        <f>'02-41-Demolition'!A34</f>
        <v>0</v>
      </c>
      <c r="B73" s="235" t="str">
        <f>'02-41-Demolition'!B34</f>
        <v>02 42 19.41 Glass Recycling</v>
      </c>
      <c r="C73" s="235"/>
      <c r="D73" s="236" t="str" cm="1">
        <f t="array" ref="D73">_xlfn.IFNA(_xlfn.IFS('02-41-Demolition'!D34="*",'02-41-Demolition'!C34,'02-41-Demolition'!F34="*",'02-41-Demolition'!E34,'02-41-Demolition'!H34="*",'02-41-Demolition'!G34,'02-41-Demolition'!J34="*",'02-41-Demolition'!I34,'02-41-Demolition'!L34="*",'02-41-Demolition'!K34,'02-41-Demolition'!N34="*",'02-41-Demolition'!M34,'02-41-Demolition'!P34="*",'02-41-Demolition'!O34,'02-41-Demolition'!R34="*",'02-41-Demolition'!Q34,'02-41-Demolition'!T34="*",'02-41-Demolition'!S34),"")</f>
        <v/>
      </c>
      <c r="E73" s="236" t="e">
        <f>D73/'Project Data'!$D$22</f>
        <v>#VALUE!</v>
      </c>
      <c r="F73" s="175" t="s">
        <v>44</v>
      </c>
      <c r="G73" s="236" t="str" cm="1">
        <f t="array" ref="G73">_xlfn.IFNA(_xlfn.IFS('02-41-Demolition'!F34="*",'02-41-Demolition'!E34,'02-41-Demolition'!H34="*",'02-41-Demolition'!G34,'02-41-Demolition'!J34="*",'02-41-Demolition'!I34,'02-41-Demolition'!L34="*",'02-41-Demolition'!K34,'02-41-Demolition'!N34="*",'02-41-Demolition'!M34,'02-41-Demolition'!P34="*",'02-41-Demolition'!O34,'02-41-Demolition'!R34="*",'02-41-Demolition'!Q34,'02-41-Demolition'!T34="*",'02-41-Demolition'!S34,'02-41-Demolition'!V34="*",'02-41-Demolition'!U34),"")</f>
        <v/>
      </c>
      <c r="H73" s="236" t="e">
        <f>G73/'Project Data'!$D$22</f>
        <v>#VALUE!</v>
      </c>
      <c r="I73" s="175"/>
      <c r="J73" s="244"/>
      <c r="K73" s="242"/>
    </row>
    <row r="74" spans="1:11" s="207" customFormat="1" ht="15.6" hidden="1">
      <c r="A74" s="198">
        <f>'02-41-Demolition'!A35</f>
        <v>0</v>
      </c>
      <c r="B74" s="235" t="str">
        <f>'02-41-Demolition'!B35</f>
        <v>02 42 19.43 Gypsum Board Recycling</v>
      </c>
      <c r="C74" s="235"/>
      <c r="D74" s="236" t="str" cm="1">
        <f t="array" ref="D74">_xlfn.IFNA(_xlfn.IFS('02-41-Demolition'!D35="*",'02-41-Demolition'!C35,'02-41-Demolition'!F35="*",'02-41-Demolition'!E35,'02-41-Demolition'!H35="*",'02-41-Demolition'!G35,'02-41-Demolition'!J35="*",'02-41-Demolition'!I35,'02-41-Demolition'!L35="*",'02-41-Demolition'!K35,'02-41-Demolition'!N35="*",'02-41-Demolition'!M35,'02-41-Demolition'!P35="*",'02-41-Demolition'!O35,'02-41-Demolition'!R35="*",'02-41-Demolition'!Q35,'02-41-Demolition'!T35="*",'02-41-Demolition'!S35),"")</f>
        <v/>
      </c>
      <c r="E74" s="236" t="e">
        <f>D74/'Project Data'!$D$22</f>
        <v>#VALUE!</v>
      </c>
      <c r="F74" s="175" t="s">
        <v>44</v>
      </c>
      <c r="G74" s="236" t="str" cm="1">
        <f t="array" ref="G74">_xlfn.IFNA(_xlfn.IFS('02-41-Demolition'!F35="*",'02-41-Demolition'!E35,'02-41-Demolition'!H35="*",'02-41-Demolition'!G35,'02-41-Demolition'!J35="*",'02-41-Demolition'!I35,'02-41-Demolition'!L35="*",'02-41-Demolition'!K35,'02-41-Demolition'!N35="*",'02-41-Demolition'!M35,'02-41-Demolition'!P35="*",'02-41-Demolition'!O35,'02-41-Demolition'!R35="*",'02-41-Demolition'!Q35,'02-41-Demolition'!T35="*",'02-41-Demolition'!S35,'02-41-Demolition'!V35="*",'02-41-Demolition'!U35),"")</f>
        <v/>
      </c>
      <c r="H74" s="236" t="e">
        <f>G74/'Project Data'!$D$22</f>
        <v>#VALUE!</v>
      </c>
      <c r="I74" s="175"/>
      <c r="J74" s="244"/>
      <c r="K74" s="242"/>
    </row>
    <row r="75" spans="1:11" s="207" customFormat="1" ht="15.6" hidden="1">
      <c r="A75" s="198">
        <f>'02-41-Demolition'!A36</f>
        <v>0</v>
      </c>
      <c r="B75" s="235" t="str">
        <f>'02-41-Demolition'!B36</f>
        <v>02 42 19.45 Ceiling Tile Recycling</v>
      </c>
      <c r="C75" s="235"/>
      <c r="D75" s="236" t="str" cm="1">
        <f t="array" ref="D75">_xlfn.IFNA(_xlfn.IFS('02-41-Demolition'!D36="*",'02-41-Demolition'!C36,'02-41-Demolition'!F36="*",'02-41-Demolition'!E36,'02-41-Demolition'!H36="*",'02-41-Demolition'!G36,'02-41-Demolition'!J36="*",'02-41-Demolition'!I36,'02-41-Demolition'!L36="*",'02-41-Demolition'!K36,'02-41-Demolition'!N36="*",'02-41-Demolition'!M36,'02-41-Demolition'!P36="*",'02-41-Demolition'!O36,'02-41-Demolition'!R36="*",'02-41-Demolition'!Q36,'02-41-Demolition'!T36="*",'02-41-Demolition'!S36),"")</f>
        <v/>
      </c>
      <c r="E75" s="236" t="e">
        <f>D75/'Project Data'!$D$22</f>
        <v>#VALUE!</v>
      </c>
      <c r="F75" s="175" t="s">
        <v>44</v>
      </c>
      <c r="G75" s="236" t="str" cm="1">
        <f t="array" ref="G75">_xlfn.IFNA(_xlfn.IFS('02-41-Demolition'!F36="*",'02-41-Demolition'!E36,'02-41-Demolition'!H36="*",'02-41-Demolition'!G36,'02-41-Demolition'!J36="*",'02-41-Demolition'!I36,'02-41-Demolition'!L36="*",'02-41-Demolition'!K36,'02-41-Demolition'!N36="*",'02-41-Demolition'!M36,'02-41-Demolition'!P36="*",'02-41-Demolition'!O36,'02-41-Demolition'!R36="*",'02-41-Demolition'!Q36,'02-41-Demolition'!T36="*",'02-41-Demolition'!S36,'02-41-Demolition'!V36="*",'02-41-Demolition'!U36),"")</f>
        <v/>
      </c>
      <c r="H75" s="236" t="e">
        <f>G75/'Project Data'!$D$22</f>
        <v>#VALUE!</v>
      </c>
      <c r="I75" s="175"/>
      <c r="J75" s="244"/>
      <c r="K75" s="242"/>
    </row>
    <row r="76" spans="1:11" s="207" customFormat="1" ht="15.6" hidden="1">
      <c r="A76" s="198">
        <f>'02-41-Demolition'!A37</f>
        <v>0</v>
      </c>
      <c r="B76" s="235" t="str">
        <f>'02-41-Demolition'!B37</f>
        <v>02 42 19.47 Flooring Recycling</v>
      </c>
      <c r="C76" s="235"/>
      <c r="D76" s="236" t="str" cm="1">
        <f t="array" ref="D76">_xlfn.IFNA(_xlfn.IFS('02-41-Demolition'!D37="*",'02-41-Demolition'!C37,'02-41-Demolition'!F37="*",'02-41-Demolition'!E37,'02-41-Demolition'!H37="*",'02-41-Demolition'!G37,'02-41-Demolition'!J37="*",'02-41-Demolition'!I37,'02-41-Demolition'!L37="*",'02-41-Demolition'!K37,'02-41-Demolition'!N37="*",'02-41-Demolition'!M37,'02-41-Demolition'!P37="*",'02-41-Demolition'!O37,'02-41-Demolition'!R37="*",'02-41-Demolition'!Q37,'02-41-Demolition'!T37="*",'02-41-Demolition'!S37),"")</f>
        <v/>
      </c>
      <c r="E76" s="236" t="e">
        <f>D76/'Project Data'!$D$22</f>
        <v>#VALUE!</v>
      </c>
      <c r="F76" s="175" t="s">
        <v>44</v>
      </c>
      <c r="G76" s="236" t="str" cm="1">
        <f t="array" ref="G76">_xlfn.IFNA(_xlfn.IFS('02-41-Demolition'!F37="*",'02-41-Demolition'!E37,'02-41-Demolition'!H37="*",'02-41-Demolition'!G37,'02-41-Demolition'!J37="*",'02-41-Demolition'!I37,'02-41-Demolition'!L37="*",'02-41-Demolition'!K37,'02-41-Demolition'!N37="*",'02-41-Demolition'!M37,'02-41-Demolition'!P37="*",'02-41-Demolition'!O37,'02-41-Demolition'!R37="*",'02-41-Demolition'!Q37,'02-41-Demolition'!T37="*",'02-41-Demolition'!S37,'02-41-Demolition'!V37="*",'02-41-Demolition'!U37),"")</f>
        <v/>
      </c>
      <c r="H76" s="236" t="e">
        <f>G76/'Project Data'!$D$22</f>
        <v>#VALUE!</v>
      </c>
      <c r="I76" s="175"/>
      <c r="J76" s="244"/>
      <c r="K76" s="242"/>
    </row>
    <row r="77" spans="1:11" s="207" customFormat="1" ht="15.6" hidden="1">
      <c r="A77" s="198">
        <f>'02-41-Demolition'!A38</f>
        <v>0</v>
      </c>
      <c r="B77" s="235" t="str">
        <f>'02-41-Demolition'!B38</f>
        <v>02 42 19.55 Appliance Recycling</v>
      </c>
      <c r="C77" s="235"/>
      <c r="D77" s="236" t="str" cm="1">
        <f t="array" ref="D77">_xlfn.IFNA(_xlfn.IFS('02-41-Demolition'!D38="*",'02-41-Demolition'!C38,'02-41-Demolition'!F38="*",'02-41-Demolition'!E38,'02-41-Demolition'!H38="*",'02-41-Demolition'!G38,'02-41-Demolition'!J38="*",'02-41-Demolition'!I38,'02-41-Demolition'!L38="*",'02-41-Demolition'!K38,'02-41-Demolition'!N38="*",'02-41-Demolition'!M38,'02-41-Demolition'!P38="*",'02-41-Demolition'!O38,'02-41-Demolition'!R38="*",'02-41-Demolition'!Q38,'02-41-Demolition'!T38="*",'02-41-Demolition'!S38),"")</f>
        <v/>
      </c>
      <c r="E77" s="236" t="e">
        <f>D77/'Project Data'!$D$22</f>
        <v>#VALUE!</v>
      </c>
      <c r="F77" s="175" t="s">
        <v>44</v>
      </c>
      <c r="G77" s="236" t="str" cm="1">
        <f t="array" ref="G77">_xlfn.IFNA(_xlfn.IFS('02-41-Demolition'!F38="*",'02-41-Demolition'!E38,'02-41-Demolition'!H38="*",'02-41-Demolition'!G38,'02-41-Demolition'!J38="*",'02-41-Demolition'!I38,'02-41-Demolition'!L38="*",'02-41-Demolition'!K38,'02-41-Demolition'!N38="*",'02-41-Demolition'!M38,'02-41-Demolition'!P38="*",'02-41-Demolition'!O38,'02-41-Demolition'!R38="*",'02-41-Demolition'!Q38,'02-41-Demolition'!T38="*",'02-41-Demolition'!S38,'02-41-Demolition'!V38="*",'02-41-Demolition'!U38),"")</f>
        <v/>
      </c>
      <c r="H77" s="236" t="e">
        <f>G77/'Project Data'!$D$22</f>
        <v>#VALUE!</v>
      </c>
      <c r="I77" s="175"/>
      <c r="J77" s="244"/>
      <c r="K77" s="242"/>
    </row>
    <row r="78" spans="1:11" s="207" customFormat="1" ht="15.6" hidden="1">
      <c r="A78" s="198">
        <f>'02-41-Demolition'!A39</f>
        <v>0</v>
      </c>
      <c r="B78" s="235" t="str">
        <f>'02-41-Demolition'!B39</f>
        <v>02 42 19.57 Mattress Recycling</v>
      </c>
      <c r="C78" s="235"/>
      <c r="D78" s="236" t="str" cm="1">
        <f t="array" ref="D78">_xlfn.IFNA(_xlfn.IFS('02-41-Demolition'!D39="*",'02-41-Demolition'!C39,'02-41-Demolition'!F39="*",'02-41-Demolition'!E39,'02-41-Demolition'!H39="*",'02-41-Demolition'!G39,'02-41-Demolition'!J39="*",'02-41-Demolition'!I39,'02-41-Demolition'!L39="*",'02-41-Demolition'!K39,'02-41-Demolition'!N39="*",'02-41-Demolition'!M39,'02-41-Demolition'!P39="*",'02-41-Demolition'!O39,'02-41-Demolition'!R39="*",'02-41-Demolition'!Q39,'02-41-Demolition'!T39="*",'02-41-Demolition'!S39),"")</f>
        <v/>
      </c>
      <c r="E78" s="236" t="e">
        <f>D78/'Project Data'!$D$22</f>
        <v>#VALUE!</v>
      </c>
      <c r="F78" s="175" t="s">
        <v>44</v>
      </c>
      <c r="G78" s="236" t="str" cm="1">
        <f t="array" ref="G78">_xlfn.IFNA(_xlfn.IFS('02-41-Demolition'!F39="*",'02-41-Demolition'!E39,'02-41-Demolition'!H39="*",'02-41-Demolition'!G39,'02-41-Demolition'!J39="*",'02-41-Demolition'!I39,'02-41-Demolition'!L39="*",'02-41-Demolition'!K39,'02-41-Demolition'!N39="*",'02-41-Demolition'!M39,'02-41-Demolition'!P39="*",'02-41-Demolition'!O39,'02-41-Demolition'!R39="*",'02-41-Demolition'!Q39,'02-41-Demolition'!T39="*",'02-41-Demolition'!S39,'02-41-Demolition'!V39="*",'02-41-Demolition'!U39),"")</f>
        <v/>
      </c>
      <c r="H78" s="236" t="e">
        <f>G78/'Project Data'!$D$22</f>
        <v>#VALUE!</v>
      </c>
      <c r="I78" s="175"/>
      <c r="J78" s="244"/>
      <c r="K78" s="242"/>
    </row>
    <row r="79" spans="1:11" s="207" customFormat="1" ht="15.6" hidden="1">
      <c r="A79" s="198">
        <f>'02-41-Demolition'!A40</f>
        <v>0</v>
      </c>
      <c r="B79" s="235" t="str">
        <f>'02-41-Demolition'!B40</f>
        <v>02 42 19.81 Plumbing Fixture Recycling</v>
      </c>
      <c r="C79" s="235"/>
      <c r="D79" s="236" t="str" cm="1">
        <f t="array" ref="D79">_xlfn.IFNA(_xlfn.IFS('02-41-Demolition'!D40="*",'02-41-Demolition'!C40,'02-41-Demolition'!F40="*",'02-41-Demolition'!E40,'02-41-Demolition'!H40="*",'02-41-Demolition'!G40,'02-41-Demolition'!J40="*",'02-41-Demolition'!I40,'02-41-Demolition'!L40="*",'02-41-Demolition'!K40,'02-41-Demolition'!N40="*",'02-41-Demolition'!M40,'02-41-Demolition'!P40="*",'02-41-Demolition'!O40,'02-41-Demolition'!R40="*",'02-41-Demolition'!Q40,'02-41-Demolition'!T40="*",'02-41-Demolition'!S40),"")</f>
        <v/>
      </c>
      <c r="E79" s="236" t="e">
        <f>D79/'Project Data'!$D$22</f>
        <v>#VALUE!</v>
      </c>
      <c r="F79" s="175" t="s">
        <v>44</v>
      </c>
      <c r="G79" s="236" t="str" cm="1">
        <f t="array" ref="G79">_xlfn.IFNA(_xlfn.IFS('02-41-Demolition'!F40="*",'02-41-Demolition'!E40,'02-41-Demolition'!H40="*",'02-41-Demolition'!G40,'02-41-Demolition'!J40="*",'02-41-Demolition'!I40,'02-41-Demolition'!L40="*",'02-41-Demolition'!K40,'02-41-Demolition'!N40="*",'02-41-Demolition'!M40,'02-41-Demolition'!P40="*",'02-41-Demolition'!O40,'02-41-Demolition'!R40="*",'02-41-Demolition'!Q40,'02-41-Demolition'!T40="*",'02-41-Demolition'!S40,'02-41-Demolition'!V40="*",'02-41-Demolition'!U40),"")</f>
        <v/>
      </c>
      <c r="H79" s="236" t="e">
        <f>G79/'Project Data'!$D$22</f>
        <v>#VALUE!</v>
      </c>
      <c r="I79" s="175"/>
      <c r="J79" s="244"/>
      <c r="K79" s="242"/>
    </row>
    <row r="80" spans="1:11" s="207" customFormat="1" ht="15.6" hidden="1">
      <c r="A80" s="198">
        <f>'02-41-Demolition'!A41</f>
        <v>0</v>
      </c>
      <c r="B80" s="235" t="str">
        <f>'02-41-Demolition'!B41</f>
        <v>02 42 19.83 HVAC Recycling</v>
      </c>
      <c r="C80" s="235"/>
      <c r="D80" s="236" t="str" cm="1">
        <f t="array" ref="D80">_xlfn.IFNA(_xlfn.IFS('02-41-Demolition'!D41="*",'02-41-Demolition'!C41,'02-41-Demolition'!F41="*",'02-41-Demolition'!E41,'02-41-Demolition'!H41="*",'02-41-Demolition'!G41,'02-41-Demolition'!J41="*",'02-41-Demolition'!I41,'02-41-Demolition'!L41="*",'02-41-Demolition'!K41,'02-41-Demolition'!N41="*",'02-41-Demolition'!M41,'02-41-Demolition'!P41="*",'02-41-Demolition'!O41,'02-41-Demolition'!R41="*",'02-41-Demolition'!Q41,'02-41-Demolition'!T41="*",'02-41-Demolition'!S41),"")</f>
        <v/>
      </c>
      <c r="E80" s="236" t="e">
        <f>D80/'Project Data'!$D$22</f>
        <v>#VALUE!</v>
      </c>
      <c r="F80" s="175" t="s">
        <v>44</v>
      </c>
      <c r="G80" s="236" t="str" cm="1">
        <f t="array" ref="G80">_xlfn.IFNA(_xlfn.IFS('02-41-Demolition'!F41="*",'02-41-Demolition'!E41,'02-41-Demolition'!H41="*",'02-41-Demolition'!G41,'02-41-Demolition'!J41="*",'02-41-Demolition'!I41,'02-41-Demolition'!L41="*",'02-41-Demolition'!K41,'02-41-Demolition'!N41="*",'02-41-Demolition'!M41,'02-41-Demolition'!P41="*",'02-41-Demolition'!O41,'02-41-Demolition'!R41="*",'02-41-Demolition'!Q41,'02-41-Demolition'!T41="*",'02-41-Demolition'!S41,'02-41-Demolition'!V41="*",'02-41-Demolition'!U41),"")</f>
        <v/>
      </c>
      <c r="H80" s="236" t="e">
        <f>G80/'Project Data'!$D$22</f>
        <v>#VALUE!</v>
      </c>
      <c r="I80" s="175"/>
      <c r="J80" s="244"/>
      <c r="K80" s="242"/>
    </row>
    <row r="81" spans="1:11" s="207" customFormat="1" ht="15.6" hidden="1">
      <c r="A81" s="198">
        <f>'02-41-Demolition'!A42</f>
        <v>0</v>
      </c>
      <c r="B81" s="235" t="str">
        <f>'02-41-Demolition'!B42</f>
        <v>02 42 19.89 Electrical Recycling</v>
      </c>
      <c r="C81" s="235"/>
      <c r="D81" s="236" t="str" cm="1">
        <f t="array" ref="D81">_xlfn.IFNA(_xlfn.IFS('02-41-Demolition'!D42="*",'02-41-Demolition'!C42,'02-41-Demolition'!F42="*",'02-41-Demolition'!E42,'02-41-Demolition'!H42="*",'02-41-Demolition'!G42,'02-41-Demolition'!J42="*",'02-41-Demolition'!I42,'02-41-Demolition'!L42="*",'02-41-Demolition'!K42,'02-41-Demolition'!N42="*",'02-41-Demolition'!M42,'02-41-Demolition'!P42="*",'02-41-Demolition'!O42,'02-41-Demolition'!R42="*",'02-41-Demolition'!Q42,'02-41-Demolition'!T42="*",'02-41-Demolition'!S42),"")</f>
        <v/>
      </c>
      <c r="E81" s="236" t="e">
        <f>D81/'Project Data'!$D$22</f>
        <v>#VALUE!</v>
      </c>
      <c r="F81" s="175" t="s">
        <v>44</v>
      </c>
      <c r="G81" s="236" t="str" cm="1">
        <f t="array" ref="G81">_xlfn.IFNA(_xlfn.IFS('02-41-Demolition'!F42="*",'02-41-Demolition'!E42,'02-41-Demolition'!H42="*",'02-41-Demolition'!G42,'02-41-Demolition'!J42="*",'02-41-Demolition'!I42,'02-41-Demolition'!L42="*",'02-41-Demolition'!K42,'02-41-Demolition'!N42="*",'02-41-Demolition'!M42,'02-41-Demolition'!P42="*",'02-41-Demolition'!O42,'02-41-Demolition'!R42="*",'02-41-Demolition'!Q42,'02-41-Demolition'!T42="*",'02-41-Demolition'!S42,'02-41-Demolition'!V42="*",'02-41-Demolition'!U42),"")</f>
        <v/>
      </c>
      <c r="H81" s="236" t="e">
        <f>G81/'Project Data'!$D$22</f>
        <v>#VALUE!</v>
      </c>
      <c r="I81" s="175"/>
      <c r="J81" s="244"/>
      <c r="K81" s="242"/>
    </row>
    <row r="82" spans="1:11" s="207" customFormat="1" ht="15.6" hidden="1">
      <c r="A82" s="198">
        <f>'02-41-Demolition'!A43</f>
        <v>0</v>
      </c>
      <c r="B82" s="235" t="str">
        <f>'02-41-Demolition'!B43</f>
        <v>02 42 21 Salvage of Construction Materials</v>
      </c>
      <c r="C82" s="235"/>
      <c r="D82" s="236" t="str" cm="1">
        <f t="array" ref="D82">_xlfn.IFNA(_xlfn.IFS('02-41-Demolition'!D43="*",'02-41-Demolition'!C43,'02-41-Demolition'!F43="*",'02-41-Demolition'!E43,'02-41-Demolition'!H43="*",'02-41-Demolition'!G43,'02-41-Demolition'!J43="*",'02-41-Demolition'!I43,'02-41-Demolition'!L43="*",'02-41-Demolition'!K43,'02-41-Demolition'!N43="*",'02-41-Demolition'!M43,'02-41-Demolition'!P43="*",'02-41-Demolition'!O43,'02-41-Demolition'!R43="*",'02-41-Demolition'!Q43,'02-41-Demolition'!T43="*",'02-41-Demolition'!S43),"")</f>
        <v/>
      </c>
      <c r="E82" s="236" t="e">
        <f>D82/'Project Data'!$D$22</f>
        <v>#VALUE!</v>
      </c>
      <c r="F82" s="175" t="s">
        <v>44</v>
      </c>
      <c r="G82" s="236" t="str" cm="1">
        <f t="array" ref="G82">_xlfn.IFNA(_xlfn.IFS('02-41-Demolition'!F43="*",'02-41-Demolition'!E43,'02-41-Demolition'!H43="*",'02-41-Demolition'!G43,'02-41-Demolition'!J43="*",'02-41-Demolition'!I43,'02-41-Demolition'!L43="*",'02-41-Demolition'!K43,'02-41-Demolition'!N43="*",'02-41-Demolition'!M43,'02-41-Demolition'!P43="*",'02-41-Demolition'!O43,'02-41-Demolition'!R43="*",'02-41-Demolition'!Q43,'02-41-Demolition'!T43="*",'02-41-Demolition'!S43,'02-41-Demolition'!V43="*",'02-41-Demolition'!U43),"")</f>
        <v/>
      </c>
      <c r="H82" s="236" t="e">
        <f>G82/'Project Data'!$D$22</f>
        <v>#VALUE!</v>
      </c>
      <c r="I82" s="175"/>
      <c r="J82" s="244"/>
      <c r="K82" s="242"/>
    </row>
    <row r="83" spans="1:11" s="207" customFormat="1" ht="15.6" hidden="1">
      <c r="A83" s="198">
        <f>'02-41-Demolition'!A44</f>
        <v>0</v>
      </c>
      <c r="B83" s="235" t="str">
        <f>'02-41-Demolition'!B44</f>
        <v>02 42 21.11 Deconstruction Contracting</v>
      </c>
      <c r="C83" s="235"/>
      <c r="D83" s="236" t="str" cm="1">
        <f t="array" ref="D83">_xlfn.IFNA(_xlfn.IFS('02-41-Demolition'!D44="*",'02-41-Demolition'!C44,'02-41-Demolition'!F44="*",'02-41-Demolition'!E44,'02-41-Demolition'!H44="*",'02-41-Demolition'!G44,'02-41-Demolition'!J44="*",'02-41-Demolition'!I44,'02-41-Demolition'!L44="*",'02-41-Demolition'!K44,'02-41-Demolition'!N44="*",'02-41-Demolition'!M44,'02-41-Demolition'!P44="*",'02-41-Demolition'!O44,'02-41-Demolition'!R44="*",'02-41-Demolition'!Q44,'02-41-Demolition'!T44="*",'02-41-Demolition'!S44),"")</f>
        <v/>
      </c>
      <c r="E83" s="236" t="e">
        <f>D83/'Project Data'!$D$22</f>
        <v>#VALUE!</v>
      </c>
      <c r="F83" s="175" t="s">
        <v>44</v>
      </c>
      <c r="G83" s="236" t="str" cm="1">
        <f t="array" ref="G83">_xlfn.IFNA(_xlfn.IFS('02-41-Demolition'!F44="*",'02-41-Demolition'!E44,'02-41-Demolition'!H44="*",'02-41-Demolition'!G44,'02-41-Demolition'!J44="*",'02-41-Demolition'!I44,'02-41-Demolition'!L44="*",'02-41-Demolition'!K44,'02-41-Demolition'!N44="*",'02-41-Demolition'!M44,'02-41-Demolition'!P44="*",'02-41-Demolition'!O44,'02-41-Demolition'!R44="*",'02-41-Demolition'!Q44,'02-41-Demolition'!T44="*",'02-41-Demolition'!S44,'02-41-Demolition'!V44="*",'02-41-Demolition'!U44),"")</f>
        <v/>
      </c>
      <c r="H83" s="236" t="e">
        <f>G83/'Project Data'!$D$22</f>
        <v>#VALUE!</v>
      </c>
      <c r="I83" s="175"/>
      <c r="J83" s="244"/>
      <c r="K83" s="242"/>
    </row>
    <row r="84" spans="1:11" s="207" customFormat="1" ht="15.6" hidden="1">
      <c r="A84" s="198">
        <f>'02-41-Demolition'!A45</f>
        <v>0</v>
      </c>
      <c r="B84" s="235" t="str">
        <f>'02-41-Demolition'!B45</f>
        <v>02 42 21.15 Concrete Salvage</v>
      </c>
      <c r="C84" s="235"/>
      <c r="D84" s="236" t="str" cm="1">
        <f t="array" ref="D84">_xlfn.IFNA(_xlfn.IFS('02-41-Demolition'!D45="*",'02-41-Demolition'!C45,'02-41-Demolition'!F45="*",'02-41-Demolition'!E45,'02-41-Demolition'!H45="*",'02-41-Demolition'!G45,'02-41-Demolition'!J45="*",'02-41-Demolition'!I45,'02-41-Demolition'!L45="*",'02-41-Demolition'!K45,'02-41-Demolition'!N45="*",'02-41-Demolition'!M45,'02-41-Demolition'!P45="*",'02-41-Demolition'!O45,'02-41-Demolition'!R45="*",'02-41-Demolition'!Q45,'02-41-Demolition'!T45="*",'02-41-Demolition'!S45),"")</f>
        <v/>
      </c>
      <c r="E84" s="236" t="e">
        <f>D84/'Project Data'!$D$22</f>
        <v>#VALUE!</v>
      </c>
      <c r="F84" s="175" t="s">
        <v>44</v>
      </c>
      <c r="G84" s="236" t="str" cm="1">
        <f t="array" ref="G84">_xlfn.IFNA(_xlfn.IFS('02-41-Demolition'!F45="*",'02-41-Demolition'!E45,'02-41-Demolition'!H45="*",'02-41-Demolition'!G45,'02-41-Demolition'!J45="*",'02-41-Demolition'!I45,'02-41-Demolition'!L45="*",'02-41-Demolition'!K45,'02-41-Demolition'!N45="*",'02-41-Demolition'!M45,'02-41-Demolition'!P45="*",'02-41-Demolition'!O45,'02-41-Demolition'!R45="*",'02-41-Demolition'!Q45,'02-41-Demolition'!T45="*",'02-41-Demolition'!S45,'02-41-Demolition'!V45="*",'02-41-Demolition'!U45),"")</f>
        <v/>
      </c>
      <c r="H84" s="236" t="e">
        <f>G84/'Project Data'!$D$22</f>
        <v>#VALUE!</v>
      </c>
      <c r="I84" s="175"/>
      <c r="J84" s="244"/>
      <c r="K84" s="242"/>
    </row>
    <row r="85" spans="1:11" s="207" customFormat="1" ht="15.6" hidden="1">
      <c r="A85" s="198">
        <f>'02-41-Demolition'!A46</f>
        <v>0</v>
      </c>
      <c r="B85" s="235" t="str">
        <f>'02-41-Demolition'!B46</f>
        <v>02 42 21.17 Masonry Salvage</v>
      </c>
      <c r="C85" s="235"/>
      <c r="D85" s="236" t="str" cm="1">
        <f t="array" ref="D85">_xlfn.IFNA(_xlfn.IFS('02-41-Demolition'!D46="*",'02-41-Demolition'!C46,'02-41-Demolition'!F46="*",'02-41-Demolition'!E46,'02-41-Demolition'!H46="*",'02-41-Demolition'!G46,'02-41-Demolition'!J46="*",'02-41-Demolition'!I46,'02-41-Demolition'!L46="*",'02-41-Demolition'!K46,'02-41-Demolition'!N46="*",'02-41-Demolition'!M46,'02-41-Demolition'!P46="*",'02-41-Demolition'!O46,'02-41-Demolition'!R46="*",'02-41-Demolition'!Q46,'02-41-Demolition'!T46="*",'02-41-Demolition'!S46),"")</f>
        <v/>
      </c>
      <c r="E85" s="236" t="e">
        <f>D85/'Project Data'!$D$22</f>
        <v>#VALUE!</v>
      </c>
      <c r="F85" s="175" t="s">
        <v>44</v>
      </c>
      <c r="G85" s="236" t="str" cm="1">
        <f t="array" ref="G85">_xlfn.IFNA(_xlfn.IFS('02-41-Demolition'!F46="*",'02-41-Demolition'!E46,'02-41-Demolition'!H46="*",'02-41-Demolition'!G46,'02-41-Demolition'!J46="*",'02-41-Demolition'!I46,'02-41-Demolition'!L46="*",'02-41-Demolition'!K46,'02-41-Demolition'!N46="*",'02-41-Demolition'!M46,'02-41-Demolition'!P46="*",'02-41-Demolition'!O46,'02-41-Demolition'!R46="*",'02-41-Demolition'!Q46,'02-41-Demolition'!T46="*",'02-41-Demolition'!S46,'02-41-Demolition'!V46="*",'02-41-Demolition'!U46),"")</f>
        <v/>
      </c>
      <c r="H85" s="236" t="e">
        <f>G85/'Project Data'!$D$22</f>
        <v>#VALUE!</v>
      </c>
      <c r="I85" s="175"/>
      <c r="J85" s="244"/>
      <c r="K85" s="242"/>
    </row>
    <row r="86" spans="1:11" s="207" customFormat="1" ht="15.6" hidden="1">
      <c r="A86" s="198">
        <f>'02-41-Demolition'!A47</f>
        <v>0</v>
      </c>
      <c r="B86" s="235" t="str">
        <f>'02-41-Demolition'!B47</f>
        <v>02 42 21.19 Metal Salvage</v>
      </c>
      <c r="C86" s="235"/>
      <c r="D86" s="236" t="str" cm="1">
        <f t="array" ref="D86">_xlfn.IFNA(_xlfn.IFS('02-41-Demolition'!D47="*",'02-41-Demolition'!C47,'02-41-Demolition'!F47="*",'02-41-Demolition'!E47,'02-41-Demolition'!H47="*",'02-41-Demolition'!G47,'02-41-Demolition'!J47="*",'02-41-Demolition'!I47,'02-41-Demolition'!L47="*",'02-41-Demolition'!K47,'02-41-Demolition'!N47="*",'02-41-Demolition'!M47,'02-41-Demolition'!P47="*",'02-41-Demolition'!O47,'02-41-Demolition'!R47="*",'02-41-Demolition'!Q47,'02-41-Demolition'!T47="*",'02-41-Demolition'!S47),"")</f>
        <v/>
      </c>
      <c r="E86" s="236" t="e">
        <f>D86/'Project Data'!$D$22</f>
        <v>#VALUE!</v>
      </c>
      <c r="F86" s="175" t="s">
        <v>44</v>
      </c>
      <c r="G86" s="236" t="str" cm="1">
        <f t="array" ref="G86">_xlfn.IFNA(_xlfn.IFS('02-41-Demolition'!F47="*",'02-41-Demolition'!E47,'02-41-Demolition'!H47="*",'02-41-Demolition'!G47,'02-41-Demolition'!J47="*",'02-41-Demolition'!I47,'02-41-Demolition'!L47="*",'02-41-Demolition'!K47,'02-41-Demolition'!N47="*",'02-41-Demolition'!M47,'02-41-Demolition'!P47="*",'02-41-Demolition'!O47,'02-41-Demolition'!R47="*",'02-41-Demolition'!Q47,'02-41-Demolition'!T47="*",'02-41-Demolition'!S47,'02-41-Demolition'!V47="*",'02-41-Demolition'!U47),"")</f>
        <v/>
      </c>
      <c r="H86" s="236" t="e">
        <f>G86/'Project Data'!$D$22</f>
        <v>#VALUE!</v>
      </c>
      <c r="I86" s="175"/>
      <c r="J86" s="244"/>
      <c r="K86" s="242"/>
    </row>
    <row r="87" spans="1:11" s="207" customFormat="1" ht="15.6" hidden="1">
      <c r="A87" s="198">
        <f>'02-41-Demolition'!A48</f>
        <v>0</v>
      </c>
      <c r="B87" s="235" t="str">
        <f>'02-41-Demolition'!B48</f>
        <v>02 42 21.23 Wood Salvage</v>
      </c>
      <c r="C87" s="235"/>
      <c r="D87" s="236" t="str" cm="1">
        <f t="array" ref="D87">_xlfn.IFNA(_xlfn.IFS('02-41-Demolition'!D48="*",'02-41-Demolition'!C48,'02-41-Demolition'!F48="*",'02-41-Demolition'!E48,'02-41-Demolition'!H48="*",'02-41-Demolition'!G48,'02-41-Demolition'!J48="*",'02-41-Demolition'!I48,'02-41-Demolition'!L48="*",'02-41-Demolition'!K48,'02-41-Demolition'!N48="*",'02-41-Demolition'!M48,'02-41-Demolition'!P48="*",'02-41-Demolition'!O48,'02-41-Demolition'!R48="*",'02-41-Demolition'!Q48,'02-41-Demolition'!T48="*",'02-41-Demolition'!S48),"")</f>
        <v/>
      </c>
      <c r="E87" s="236" t="e">
        <f>D87/'Project Data'!$D$22</f>
        <v>#VALUE!</v>
      </c>
      <c r="F87" s="175" t="s">
        <v>44</v>
      </c>
      <c r="G87" s="236" t="str" cm="1">
        <f t="array" ref="G87">_xlfn.IFNA(_xlfn.IFS('02-41-Demolition'!F48="*",'02-41-Demolition'!E48,'02-41-Demolition'!H48="*",'02-41-Demolition'!G48,'02-41-Demolition'!J48="*",'02-41-Demolition'!I48,'02-41-Demolition'!L48="*",'02-41-Demolition'!K48,'02-41-Demolition'!N48="*",'02-41-Demolition'!M48,'02-41-Demolition'!P48="*",'02-41-Demolition'!O48,'02-41-Demolition'!R48="*",'02-41-Demolition'!Q48,'02-41-Demolition'!T48="*",'02-41-Demolition'!S48,'02-41-Demolition'!V48="*",'02-41-Demolition'!U48),"")</f>
        <v/>
      </c>
      <c r="H87" s="236" t="e">
        <f>G87/'Project Data'!$D$22</f>
        <v>#VALUE!</v>
      </c>
      <c r="I87" s="175"/>
      <c r="J87" s="244"/>
      <c r="K87" s="242"/>
    </row>
    <row r="88" spans="1:11" s="207" customFormat="1" ht="15.6" hidden="1">
      <c r="A88" s="198">
        <f>'02-41-Demolition'!A49</f>
        <v>0</v>
      </c>
      <c r="B88" s="235" t="str">
        <f>'02-41-Demolition'!B49</f>
        <v>02 42 21.29 Solid Surface Salvage</v>
      </c>
      <c r="C88" s="235"/>
      <c r="D88" s="236" t="str" cm="1">
        <f t="array" ref="D88">_xlfn.IFNA(_xlfn.IFS('02-41-Demolition'!D49="*",'02-41-Demolition'!C49,'02-41-Demolition'!F49="*",'02-41-Demolition'!E49,'02-41-Demolition'!H49="*",'02-41-Demolition'!G49,'02-41-Demolition'!J49="*",'02-41-Demolition'!I49,'02-41-Demolition'!L49="*",'02-41-Demolition'!K49,'02-41-Demolition'!N49="*",'02-41-Demolition'!M49,'02-41-Demolition'!P49="*",'02-41-Demolition'!O49,'02-41-Demolition'!R49="*",'02-41-Demolition'!Q49,'02-41-Demolition'!T49="*",'02-41-Demolition'!S49),"")</f>
        <v/>
      </c>
      <c r="E88" s="236" t="e">
        <f>D88/'Project Data'!$D$22</f>
        <v>#VALUE!</v>
      </c>
      <c r="F88" s="175" t="s">
        <v>44</v>
      </c>
      <c r="G88" s="236" t="str" cm="1">
        <f t="array" ref="G88">_xlfn.IFNA(_xlfn.IFS('02-41-Demolition'!F49="*",'02-41-Demolition'!E49,'02-41-Demolition'!H49="*",'02-41-Demolition'!G49,'02-41-Demolition'!J49="*",'02-41-Demolition'!I49,'02-41-Demolition'!L49="*",'02-41-Demolition'!K49,'02-41-Demolition'!N49="*",'02-41-Demolition'!M49,'02-41-Demolition'!P49="*",'02-41-Demolition'!O49,'02-41-Demolition'!R49="*",'02-41-Demolition'!Q49,'02-41-Demolition'!T49="*",'02-41-Demolition'!S49,'02-41-Demolition'!V49="*",'02-41-Demolition'!U49),"")</f>
        <v/>
      </c>
      <c r="H88" s="236" t="e">
        <f>G88/'Project Data'!$D$22</f>
        <v>#VALUE!</v>
      </c>
      <c r="I88" s="175"/>
      <c r="J88" s="244"/>
      <c r="K88" s="242"/>
    </row>
    <row r="89" spans="1:11" s="207" customFormat="1" ht="15.6" hidden="1">
      <c r="A89" s="198">
        <f>'02-41-Demolition'!A50</f>
        <v>0</v>
      </c>
      <c r="B89" s="235" t="str">
        <f>'02-41-Demolition'!B50</f>
        <v>02 42 21.35 Roofing Salvage</v>
      </c>
      <c r="C89" s="235"/>
      <c r="D89" s="236" t="str" cm="1">
        <f t="array" ref="D89">_xlfn.IFNA(_xlfn.IFS('02-41-Demolition'!D50="*",'02-41-Demolition'!C50,'02-41-Demolition'!F50="*",'02-41-Demolition'!E50,'02-41-Demolition'!H50="*",'02-41-Demolition'!G50,'02-41-Demolition'!J50="*",'02-41-Demolition'!I50,'02-41-Demolition'!L50="*",'02-41-Demolition'!K50,'02-41-Demolition'!N50="*",'02-41-Demolition'!M50,'02-41-Demolition'!P50="*",'02-41-Demolition'!O50,'02-41-Demolition'!R50="*",'02-41-Demolition'!Q50,'02-41-Demolition'!T50="*",'02-41-Demolition'!S50),"")</f>
        <v/>
      </c>
      <c r="E89" s="236" t="e">
        <f>D89/'Project Data'!$D$22</f>
        <v>#VALUE!</v>
      </c>
      <c r="F89" s="175" t="s">
        <v>44</v>
      </c>
      <c r="G89" s="236" t="str" cm="1">
        <f t="array" ref="G89">_xlfn.IFNA(_xlfn.IFS('02-41-Demolition'!F50="*",'02-41-Demolition'!E50,'02-41-Demolition'!H50="*",'02-41-Demolition'!G50,'02-41-Demolition'!J50="*",'02-41-Demolition'!I50,'02-41-Demolition'!L50="*",'02-41-Demolition'!K50,'02-41-Demolition'!N50="*",'02-41-Demolition'!M50,'02-41-Demolition'!P50="*",'02-41-Demolition'!O50,'02-41-Demolition'!R50="*",'02-41-Demolition'!Q50,'02-41-Demolition'!T50="*",'02-41-Demolition'!S50,'02-41-Demolition'!V50="*",'02-41-Demolition'!U50),"")</f>
        <v/>
      </c>
      <c r="H89" s="236" t="e">
        <f>G89/'Project Data'!$D$22</f>
        <v>#VALUE!</v>
      </c>
      <c r="I89" s="175"/>
      <c r="J89" s="244"/>
      <c r="K89" s="242"/>
    </row>
    <row r="90" spans="1:11" s="207" customFormat="1" ht="15.6" hidden="1">
      <c r="A90" s="198">
        <f>'02-41-Demolition'!A51</f>
        <v>0</v>
      </c>
      <c r="B90" s="235" t="str">
        <f>'02-41-Demolition'!B51</f>
        <v>02 42 21.37 Door Salvage</v>
      </c>
      <c r="C90" s="235"/>
      <c r="D90" s="236" t="str" cm="1">
        <f t="array" ref="D90">_xlfn.IFNA(_xlfn.IFS('02-41-Demolition'!D51="*",'02-41-Demolition'!C51,'02-41-Demolition'!F51="*",'02-41-Demolition'!E51,'02-41-Demolition'!H51="*",'02-41-Demolition'!G51,'02-41-Demolition'!J51="*",'02-41-Demolition'!I51,'02-41-Demolition'!L51="*",'02-41-Demolition'!K51,'02-41-Demolition'!N51="*",'02-41-Demolition'!M51,'02-41-Demolition'!P51="*",'02-41-Demolition'!O51,'02-41-Demolition'!R51="*",'02-41-Demolition'!Q51,'02-41-Demolition'!T51="*",'02-41-Demolition'!S51),"")</f>
        <v/>
      </c>
      <c r="E90" s="236" t="e">
        <f>D90/'Project Data'!$D$22</f>
        <v>#VALUE!</v>
      </c>
      <c r="F90" s="175" t="s">
        <v>44</v>
      </c>
      <c r="G90" s="236" t="str" cm="1">
        <f t="array" ref="G90">_xlfn.IFNA(_xlfn.IFS('02-41-Demolition'!F51="*",'02-41-Demolition'!E51,'02-41-Demolition'!H51="*",'02-41-Demolition'!G51,'02-41-Demolition'!J51="*",'02-41-Demolition'!I51,'02-41-Demolition'!L51="*",'02-41-Demolition'!K51,'02-41-Demolition'!N51="*",'02-41-Demolition'!M51,'02-41-Demolition'!P51="*",'02-41-Demolition'!O51,'02-41-Demolition'!R51="*",'02-41-Demolition'!Q51,'02-41-Demolition'!T51="*",'02-41-Demolition'!S51,'02-41-Demolition'!V51="*",'02-41-Demolition'!U51),"")</f>
        <v/>
      </c>
      <c r="H90" s="236" t="e">
        <f>G90/'Project Data'!$D$22</f>
        <v>#VALUE!</v>
      </c>
      <c r="I90" s="175"/>
      <c r="J90" s="244"/>
      <c r="K90" s="242"/>
    </row>
    <row r="91" spans="1:11" s="207" customFormat="1" ht="15.6" hidden="1">
      <c r="A91" s="198">
        <f>'02-41-Demolition'!A52</f>
        <v>0</v>
      </c>
      <c r="B91" s="235" t="str">
        <f>'02-41-Demolition'!B52</f>
        <v>02 42 21.39 Window Salvage</v>
      </c>
      <c r="C91" s="235"/>
      <c r="D91" s="236" t="str" cm="1">
        <f t="array" ref="D91">_xlfn.IFNA(_xlfn.IFS('02-41-Demolition'!D52="*",'02-41-Demolition'!C52,'02-41-Demolition'!F52="*",'02-41-Demolition'!E52,'02-41-Demolition'!H52="*",'02-41-Demolition'!G52,'02-41-Demolition'!J52="*",'02-41-Demolition'!I52,'02-41-Demolition'!L52="*",'02-41-Demolition'!K52,'02-41-Demolition'!N52="*",'02-41-Demolition'!M52,'02-41-Demolition'!P52="*",'02-41-Demolition'!O52,'02-41-Demolition'!R52="*",'02-41-Demolition'!Q52,'02-41-Demolition'!T52="*",'02-41-Demolition'!S52),"")</f>
        <v/>
      </c>
      <c r="E91" s="236" t="e">
        <f>D91/'Project Data'!$D$22</f>
        <v>#VALUE!</v>
      </c>
      <c r="F91" s="175" t="s">
        <v>44</v>
      </c>
      <c r="G91" s="236" t="str" cm="1">
        <f t="array" ref="G91">_xlfn.IFNA(_xlfn.IFS('02-41-Demolition'!F52="*",'02-41-Demolition'!E52,'02-41-Demolition'!H52="*",'02-41-Demolition'!G52,'02-41-Demolition'!J52="*",'02-41-Demolition'!I52,'02-41-Demolition'!L52="*",'02-41-Demolition'!K52,'02-41-Demolition'!N52="*",'02-41-Demolition'!M52,'02-41-Demolition'!P52="*",'02-41-Demolition'!O52,'02-41-Demolition'!R52="*",'02-41-Demolition'!Q52,'02-41-Demolition'!T52="*",'02-41-Demolition'!S52,'02-41-Demolition'!V52="*",'02-41-Demolition'!U52),"")</f>
        <v/>
      </c>
      <c r="H91" s="236" t="e">
        <f>G91/'Project Data'!$D$22</f>
        <v>#VALUE!</v>
      </c>
      <c r="I91" s="175"/>
      <c r="J91" s="244"/>
      <c r="K91" s="242"/>
    </row>
    <row r="92" spans="1:11" s="207" customFormat="1" ht="15.6" hidden="1">
      <c r="A92" s="198">
        <f>'02-41-Demolition'!A53</f>
        <v>0</v>
      </c>
      <c r="B92" s="235" t="str">
        <f>'02-41-Demolition'!B53</f>
        <v>02 42 21.41 Glass Salvage</v>
      </c>
      <c r="C92" s="235"/>
      <c r="D92" s="236" t="str" cm="1">
        <f t="array" ref="D92">_xlfn.IFNA(_xlfn.IFS('02-41-Demolition'!D53="*",'02-41-Demolition'!C53,'02-41-Demolition'!F53="*",'02-41-Demolition'!E53,'02-41-Demolition'!H53="*",'02-41-Demolition'!G53,'02-41-Demolition'!J53="*",'02-41-Demolition'!I53,'02-41-Demolition'!L53="*",'02-41-Demolition'!K53,'02-41-Demolition'!N53="*",'02-41-Demolition'!M53,'02-41-Demolition'!P53="*",'02-41-Demolition'!O53,'02-41-Demolition'!R53="*",'02-41-Demolition'!Q53,'02-41-Demolition'!T53="*",'02-41-Demolition'!S53),"")</f>
        <v/>
      </c>
      <c r="E92" s="236" t="e">
        <f>D92/'Project Data'!$D$22</f>
        <v>#VALUE!</v>
      </c>
      <c r="F92" s="175" t="s">
        <v>44</v>
      </c>
      <c r="G92" s="236" t="str" cm="1">
        <f t="array" ref="G92">_xlfn.IFNA(_xlfn.IFS('02-41-Demolition'!F53="*",'02-41-Demolition'!E53,'02-41-Demolition'!H53="*",'02-41-Demolition'!G53,'02-41-Demolition'!J53="*",'02-41-Demolition'!I53,'02-41-Demolition'!L53="*",'02-41-Demolition'!K53,'02-41-Demolition'!N53="*",'02-41-Demolition'!M53,'02-41-Demolition'!P53="*",'02-41-Demolition'!O53,'02-41-Demolition'!R53="*",'02-41-Demolition'!Q53,'02-41-Demolition'!T53="*",'02-41-Demolition'!S53,'02-41-Demolition'!V53="*",'02-41-Demolition'!U53),"")</f>
        <v/>
      </c>
      <c r="H92" s="236" t="e">
        <f>G92/'Project Data'!$D$22</f>
        <v>#VALUE!</v>
      </c>
      <c r="I92" s="175"/>
      <c r="J92" s="244"/>
      <c r="K92" s="242"/>
    </row>
    <row r="93" spans="1:11" s="207" customFormat="1" ht="15.6" hidden="1">
      <c r="A93" s="198">
        <f>'02-41-Demolition'!A54</f>
        <v>0</v>
      </c>
      <c r="B93" s="235" t="str">
        <f>'02-41-Demolition'!B54</f>
        <v>02 42 21.45 Ceiling Tile Salvage</v>
      </c>
      <c r="C93" s="235"/>
      <c r="D93" s="236" t="str" cm="1">
        <f t="array" ref="D93">_xlfn.IFNA(_xlfn.IFS('02-41-Demolition'!D54="*",'02-41-Demolition'!C54,'02-41-Demolition'!F54="*",'02-41-Demolition'!E54,'02-41-Demolition'!H54="*",'02-41-Demolition'!G54,'02-41-Demolition'!J54="*",'02-41-Demolition'!I54,'02-41-Demolition'!L54="*",'02-41-Demolition'!K54,'02-41-Demolition'!N54="*",'02-41-Demolition'!M54,'02-41-Demolition'!P54="*",'02-41-Demolition'!O54,'02-41-Demolition'!R54="*",'02-41-Demolition'!Q54,'02-41-Demolition'!T54="*",'02-41-Demolition'!S54),"")</f>
        <v/>
      </c>
      <c r="E93" s="236" t="e">
        <f>D93/'Project Data'!$D$22</f>
        <v>#VALUE!</v>
      </c>
      <c r="F93" s="175" t="s">
        <v>44</v>
      </c>
      <c r="G93" s="236" t="str" cm="1">
        <f t="array" ref="G93">_xlfn.IFNA(_xlfn.IFS('02-41-Demolition'!F54="*",'02-41-Demolition'!E54,'02-41-Demolition'!H54="*",'02-41-Demolition'!G54,'02-41-Demolition'!J54="*",'02-41-Demolition'!I54,'02-41-Demolition'!L54="*",'02-41-Demolition'!K54,'02-41-Demolition'!N54="*",'02-41-Demolition'!M54,'02-41-Demolition'!P54="*",'02-41-Demolition'!O54,'02-41-Demolition'!R54="*",'02-41-Demolition'!Q54,'02-41-Demolition'!T54="*",'02-41-Demolition'!S54,'02-41-Demolition'!V54="*",'02-41-Demolition'!U54),"")</f>
        <v/>
      </c>
      <c r="H93" s="236" t="e">
        <f>G93/'Project Data'!$D$22</f>
        <v>#VALUE!</v>
      </c>
      <c r="I93" s="175"/>
      <c r="J93" s="244"/>
      <c r="K93" s="242"/>
    </row>
    <row r="94" spans="1:11" s="207" customFormat="1" ht="15.6" hidden="1">
      <c r="A94" s="198">
        <f>'02-41-Demolition'!A55</f>
        <v>0</v>
      </c>
      <c r="B94" s="235" t="str">
        <f>'02-41-Demolition'!B55</f>
        <v>02 42 21.47 Flooring Salvage</v>
      </c>
      <c r="C94" s="235"/>
      <c r="D94" s="236" t="str" cm="1">
        <f t="array" ref="D94">_xlfn.IFNA(_xlfn.IFS('02-41-Demolition'!D55="*",'02-41-Demolition'!C55,'02-41-Demolition'!F55="*",'02-41-Demolition'!E55,'02-41-Demolition'!H55="*",'02-41-Demolition'!G55,'02-41-Demolition'!J55="*",'02-41-Demolition'!I55,'02-41-Demolition'!L55="*",'02-41-Demolition'!K55,'02-41-Demolition'!N55="*",'02-41-Demolition'!M55,'02-41-Demolition'!P55="*",'02-41-Demolition'!O55,'02-41-Demolition'!R55="*",'02-41-Demolition'!Q55,'02-41-Demolition'!T55="*",'02-41-Demolition'!S55),"")</f>
        <v/>
      </c>
      <c r="E94" s="236" t="e">
        <f>D94/'Project Data'!$D$22</f>
        <v>#VALUE!</v>
      </c>
      <c r="F94" s="175" t="s">
        <v>44</v>
      </c>
      <c r="G94" s="236" t="str" cm="1">
        <f t="array" ref="G94">_xlfn.IFNA(_xlfn.IFS('02-41-Demolition'!F55="*",'02-41-Demolition'!E55,'02-41-Demolition'!H55="*",'02-41-Demolition'!G55,'02-41-Demolition'!J55="*",'02-41-Demolition'!I55,'02-41-Demolition'!L55="*",'02-41-Demolition'!K55,'02-41-Demolition'!N55="*",'02-41-Demolition'!M55,'02-41-Demolition'!P55="*",'02-41-Demolition'!O55,'02-41-Demolition'!R55="*",'02-41-Demolition'!Q55,'02-41-Demolition'!T55="*",'02-41-Demolition'!S55,'02-41-Demolition'!V55="*",'02-41-Demolition'!U55),"")</f>
        <v/>
      </c>
      <c r="H94" s="236" t="e">
        <f>G94/'Project Data'!$D$22</f>
        <v>#VALUE!</v>
      </c>
      <c r="I94" s="175"/>
      <c r="J94" s="244"/>
      <c r="K94" s="242"/>
    </row>
    <row r="95" spans="1:11" s="207" customFormat="1" ht="15.6" hidden="1">
      <c r="A95" s="198">
        <f>'02-41-Demolition'!A56</f>
        <v>0</v>
      </c>
      <c r="B95" s="235" t="str">
        <f>'02-41-Demolition'!B56</f>
        <v>02 42 21.53 Electronics Salvage</v>
      </c>
      <c r="C95" s="235"/>
      <c r="D95" s="236" t="str" cm="1">
        <f t="array" ref="D95">_xlfn.IFNA(_xlfn.IFS('02-41-Demolition'!D56="*",'02-41-Demolition'!C56,'02-41-Demolition'!F56="*",'02-41-Demolition'!E56,'02-41-Demolition'!H56="*",'02-41-Demolition'!G56,'02-41-Demolition'!J56="*",'02-41-Demolition'!I56,'02-41-Demolition'!L56="*",'02-41-Demolition'!K56,'02-41-Demolition'!N56="*",'02-41-Demolition'!M56,'02-41-Demolition'!P56="*",'02-41-Demolition'!O56,'02-41-Demolition'!R56="*",'02-41-Demolition'!Q56,'02-41-Demolition'!T56="*",'02-41-Demolition'!S56),"")</f>
        <v/>
      </c>
      <c r="E95" s="236" t="e">
        <f>D95/'Project Data'!$D$22</f>
        <v>#VALUE!</v>
      </c>
      <c r="F95" s="175" t="s">
        <v>44</v>
      </c>
      <c r="G95" s="236" t="str" cm="1">
        <f t="array" ref="G95">_xlfn.IFNA(_xlfn.IFS('02-41-Demolition'!F56="*",'02-41-Demolition'!E56,'02-41-Demolition'!H56="*",'02-41-Demolition'!G56,'02-41-Demolition'!J56="*",'02-41-Demolition'!I56,'02-41-Demolition'!L56="*",'02-41-Demolition'!K56,'02-41-Demolition'!N56="*",'02-41-Demolition'!M56,'02-41-Demolition'!P56="*",'02-41-Demolition'!O56,'02-41-Demolition'!R56="*",'02-41-Demolition'!Q56,'02-41-Demolition'!T56="*",'02-41-Demolition'!S56,'02-41-Demolition'!V56="*",'02-41-Demolition'!U56),"")</f>
        <v/>
      </c>
      <c r="H95" s="236" t="e">
        <f>G95/'Project Data'!$D$22</f>
        <v>#VALUE!</v>
      </c>
      <c r="I95" s="175"/>
      <c r="J95" s="244"/>
      <c r="K95" s="242"/>
    </row>
    <row r="96" spans="1:11" s="207" customFormat="1" ht="15.6" hidden="1">
      <c r="A96" s="198">
        <f>'02-41-Demolition'!A57</f>
        <v>0</v>
      </c>
      <c r="B96" s="235" t="str">
        <f>'02-41-Demolition'!B57</f>
        <v>02 42 21.55 Appliance Salvage</v>
      </c>
      <c r="C96" s="235"/>
      <c r="D96" s="236" t="str" cm="1">
        <f t="array" ref="D96">_xlfn.IFNA(_xlfn.IFS('02-41-Demolition'!D57="*",'02-41-Demolition'!C57,'02-41-Demolition'!F57="*",'02-41-Demolition'!E57,'02-41-Demolition'!H57="*",'02-41-Demolition'!G57,'02-41-Demolition'!J57="*",'02-41-Demolition'!I57,'02-41-Demolition'!L57="*",'02-41-Demolition'!K57,'02-41-Demolition'!N57="*",'02-41-Demolition'!M57,'02-41-Demolition'!P57="*",'02-41-Demolition'!O57,'02-41-Demolition'!R57="*",'02-41-Demolition'!Q57,'02-41-Demolition'!T57="*",'02-41-Demolition'!S57),"")</f>
        <v/>
      </c>
      <c r="E96" s="236" t="e">
        <f>D96/'Project Data'!$D$22</f>
        <v>#VALUE!</v>
      </c>
      <c r="F96" s="175" t="s">
        <v>44</v>
      </c>
      <c r="G96" s="236" t="str" cm="1">
        <f t="array" ref="G96">_xlfn.IFNA(_xlfn.IFS('02-41-Demolition'!F57="*",'02-41-Demolition'!E57,'02-41-Demolition'!H57="*",'02-41-Demolition'!G57,'02-41-Demolition'!J57="*",'02-41-Demolition'!I57,'02-41-Demolition'!L57="*",'02-41-Demolition'!K57,'02-41-Demolition'!N57="*",'02-41-Demolition'!M57,'02-41-Demolition'!P57="*",'02-41-Demolition'!O57,'02-41-Demolition'!R57="*",'02-41-Demolition'!Q57,'02-41-Demolition'!T57="*",'02-41-Demolition'!S57,'02-41-Demolition'!V57="*",'02-41-Demolition'!U57),"")</f>
        <v/>
      </c>
      <c r="H96" s="236" t="e">
        <f>G96/'Project Data'!$D$22</f>
        <v>#VALUE!</v>
      </c>
      <c r="I96" s="175"/>
      <c r="J96" s="244"/>
      <c r="K96" s="242"/>
    </row>
    <row r="97" spans="1:11" s="207" customFormat="1" ht="15.6" hidden="1">
      <c r="A97" s="198">
        <f>'02-41-Demolition'!A58</f>
        <v>0</v>
      </c>
      <c r="B97" s="235" t="str">
        <f>'02-41-Demolition'!B58</f>
        <v>02 42 21.57 Restaurant Equipment Salvage</v>
      </c>
      <c r="C97" s="235"/>
      <c r="D97" s="236" t="str" cm="1">
        <f t="array" ref="D97">_xlfn.IFNA(_xlfn.IFS('02-41-Demolition'!D58="*",'02-41-Demolition'!C58,'02-41-Demolition'!F58="*",'02-41-Demolition'!E58,'02-41-Demolition'!H58="*",'02-41-Demolition'!G58,'02-41-Demolition'!J58="*",'02-41-Demolition'!I58,'02-41-Demolition'!L58="*",'02-41-Demolition'!K58,'02-41-Demolition'!N58="*",'02-41-Demolition'!M58,'02-41-Demolition'!P58="*",'02-41-Demolition'!O58,'02-41-Demolition'!R58="*",'02-41-Demolition'!Q58,'02-41-Demolition'!T58="*",'02-41-Demolition'!S58),"")</f>
        <v/>
      </c>
      <c r="E97" s="236" t="e">
        <f>D97/'Project Data'!$D$22</f>
        <v>#VALUE!</v>
      </c>
      <c r="F97" s="175" t="s">
        <v>44</v>
      </c>
      <c r="G97" s="236" t="str" cm="1">
        <f t="array" ref="G97">_xlfn.IFNA(_xlfn.IFS('02-41-Demolition'!F58="*",'02-41-Demolition'!E58,'02-41-Demolition'!H58="*",'02-41-Demolition'!G58,'02-41-Demolition'!J58="*",'02-41-Demolition'!I58,'02-41-Demolition'!L58="*",'02-41-Demolition'!K58,'02-41-Demolition'!N58="*",'02-41-Demolition'!M58,'02-41-Demolition'!P58="*",'02-41-Demolition'!O58,'02-41-Demolition'!R58="*",'02-41-Demolition'!Q58,'02-41-Demolition'!T58="*",'02-41-Demolition'!S58,'02-41-Demolition'!V58="*",'02-41-Demolition'!U58),"")</f>
        <v/>
      </c>
      <c r="H97" s="236" t="e">
        <f>G97/'Project Data'!$D$22</f>
        <v>#VALUE!</v>
      </c>
      <c r="I97" s="175"/>
      <c r="J97" s="244"/>
      <c r="K97" s="242"/>
    </row>
    <row r="98" spans="1:11" s="207" customFormat="1" ht="15.6" hidden="1">
      <c r="A98" s="198">
        <f>'02-41-Demolition'!A59</f>
        <v>0</v>
      </c>
      <c r="B98" s="235" t="str">
        <f>'02-41-Demolition'!B59</f>
        <v>02 42 21.59 Toilet Room Finishings Salvage</v>
      </c>
      <c r="C98" s="235"/>
      <c r="D98" s="236" t="str" cm="1">
        <f t="array" ref="D98">_xlfn.IFNA(_xlfn.IFS('02-41-Demolition'!D59="*",'02-41-Demolition'!C59,'02-41-Demolition'!F59="*",'02-41-Demolition'!E59,'02-41-Demolition'!H59="*",'02-41-Demolition'!G59,'02-41-Demolition'!J59="*",'02-41-Demolition'!I59,'02-41-Demolition'!L59="*",'02-41-Demolition'!K59,'02-41-Demolition'!N59="*",'02-41-Demolition'!M59,'02-41-Demolition'!P59="*",'02-41-Demolition'!O59,'02-41-Demolition'!R59="*",'02-41-Demolition'!Q59,'02-41-Demolition'!T59="*",'02-41-Demolition'!S59),"")</f>
        <v/>
      </c>
      <c r="E98" s="236" t="e">
        <f>D98/'Project Data'!$D$22</f>
        <v>#VALUE!</v>
      </c>
      <c r="F98" s="175" t="s">
        <v>44</v>
      </c>
      <c r="G98" s="236" t="str" cm="1">
        <f t="array" ref="G98">_xlfn.IFNA(_xlfn.IFS('02-41-Demolition'!F59="*",'02-41-Demolition'!E59,'02-41-Demolition'!H59="*",'02-41-Demolition'!G59,'02-41-Demolition'!J59="*",'02-41-Demolition'!I59,'02-41-Demolition'!L59="*",'02-41-Demolition'!K59,'02-41-Demolition'!N59="*",'02-41-Demolition'!M59,'02-41-Demolition'!P59="*",'02-41-Demolition'!O59,'02-41-Demolition'!R59="*",'02-41-Demolition'!Q59,'02-41-Demolition'!T59="*",'02-41-Demolition'!S59,'02-41-Demolition'!V59="*",'02-41-Demolition'!U59),"")</f>
        <v/>
      </c>
      <c r="H98" s="236" t="e">
        <f>G98/'Project Data'!$D$22</f>
        <v>#VALUE!</v>
      </c>
      <c r="I98" s="175"/>
      <c r="J98" s="244"/>
      <c r="K98" s="242"/>
    </row>
    <row r="99" spans="1:11" s="207" customFormat="1" ht="15.6" hidden="1">
      <c r="A99" s="198">
        <f>'02-41-Demolition'!A60</f>
        <v>0</v>
      </c>
      <c r="B99" s="235" t="str">
        <f>'02-41-Demolition'!B60</f>
        <v>02 42 21.61 Office Finishings Salvage</v>
      </c>
      <c r="C99" s="235"/>
      <c r="D99" s="236" t="str" cm="1">
        <f t="array" ref="D99">_xlfn.IFNA(_xlfn.IFS('02-41-Demolition'!D60="*",'02-41-Demolition'!C60,'02-41-Demolition'!F60="*",'02-41-Demolition'!E60,'02-41-Demolition'!H60="*",'02-41-Demolition'!G60,'02-41-Demolition'!J60="*",'02-41-Demolition'!I60,'02-41-Demolition'!L60="*",'02-41-Demolition'!K60,'02-41-Demolition'!N60="*",'02-41-Demolition'!M60,'02-41-Demolition'!P60="*",'02-41-Demolition'!O60,'02-41-Demolition'!R60="*",'02-41-Demolition'!Q60,'02-41-Demolition'!T60="*",'02-41-Demolition'!S60),"")</f>
        <v/>
      </c>
      <c r="E99" s="236" t="e">
        <f>D99/'Project Data'!$D$22</f>
        <v>#VALUE!</v>
      </c>
      <c r="F99" s="175" t="s">
        <v>44</v>
      </c>
      <c r="G99" s="236" t="str" cm="1">
        <f t="array" ref="G99">_xlfn.IFNA(_xlfn.IFS('02-41-Demolition'!F60="*",'02-41-Demolition'!E60,'02-41-Demolition'!H60="*",'02-41-Demolition'!G60,'02-41-Demolition'!J60="*",'02-41-Demolition'!I60,'02-41-Demolition'!L60="*",'02-41-Demolition'!K60,'02-41-Demolition'!N60="*",'02-41-Demolition'!M60,'02-41-Demolition'!P60="*",'02-41-Demolition'!O60,'02-41-Demolition'!R60="*",'02-41-Demolition'!Q60,'02-41-Demolition'!T60="*",'02-41-Demolition'!S60,'02-41-Demolition'!V60="*",'02-41-Demolition'!U60),"")</f>
        <v/>
      </c>
      <c r="H99" s="236" t="e">
        <f>G99/'Project Data'!$D$22</f>
        <v>#VALUE!</v>
      </c>
      <c r="I99" s="175"/>
      <c r="J99" s="244"/>
      <c r="K99" s="242"/>
    </row>
    <row r="100" spans="1:11" s="207" customFormat="1" ht="15.6" hidden="1">
      <c r="A100" s="198">
        <f>'02-41-Demolition'!A61</f>
        <v>0</v>
      </c>
      <c r="B100" s="235" t="str">
        <f>'02-41-Demolition'!B61</f>
        <v>02 42 21.67 Residential Finishings Salvage</v>
      </c>
      <c r="C100" s="235"/>
      <c r="D100" s="236" t="str" cm="1">
        <f t="array" ref="D100">_xlfn.IFNA(_xlfn.IFS('02-41-Demolition'!D61="*",'02-41-Demolition'!C61,'02-41-Demolition'!F61="*",'02-41-Demolition'!E61,'02-41-Demolition'!H61="*",'02-41-Demolition'!G61,'02-41-Demolition'!J61="*",'02-41-Demolition'!I61,'02-41-Demolition'!L61="*",'02-41-Demolition'!K61,'02-41-Demolition'!N61="*",'02-41-Demolition'!M61,'02-41-Demolition'!P61="*",'02-41-Demolition'!O61,'02-41-Demolition'!R61="*",'02-41-Demolition'!Q61,'02-41-Demolition'!T61="*",'02-41-Demolition'!S61),"")</f>
        <v/>
      </c>
      <c r="E100" s="236" t="e">
        <f>D100/'Project Data'!$D$22</f>
        <v>#VALUE!</v>
      </c>
      <c r="F100" s="175" t="s">
        <v>44</v>
      </c>
      <c r="G100" s="236" t="str" cm="1">
        <f t="array" ref="G100">_xlfn.IFNA(_xlfn.IFS('02-41-Demolition'!F61="*",'02-41-Demolition'!E61,'02-41-Demolition'!H61="*",'02-41-Demolition'!G61,'02-41-Demolition'!J61="*",'02-41-Demolition'!I61,'02-41-Demolition'!L61="*",'02-41-Demolition'!K61,'02-41-Demolition'!N61="*",'02-41-Demolition'!M61,'02-41-Demolition'!P61="*",'02-41-Demolition'!O61,'02-41-Demolition'!R61="*",'02-41-Demolition'!Q61,'02-41-Demolition'!T61="*",'02-41-Demolition'!S61,'02-41-Demolition'!V61="*",'02-41-Demolition'!U61),"")</f>
        <v/>
      </c>
      <c r="H100" s="236" t="e">
        <f>G100/'Project Data'!$D$22</f>
        <v>#VALUE!</v>
      </c>
      <c r="I100" s="175"/>
      <c r="J100" s="244"/>
      <c r="K100" s="242"/>
    </row>
    <row r="101" spans="1:11" s="207" customFormat="1" ht="15.6" hidden="1">
      <c r="A101" s="198">
        <f>'02-41-Demolition'!A62</f>
        <v>0</v>
      </c>
      <c r="B101" s="235" t="str">
        <f>'02-41-Demolition'!B62</f>
        <v>02 42 21.81 Plumbing Fixture Salvage</v>
      </c>
      <c r="C101" s="235"/>
      <c r="D101" s="236" t="str" cm="1">
        <f t="array" ref="D101">_xlfn.IFNA(_xlfn.IFS('02-41-Demolition'!D62="*",'02-41-Demolition'!C62,'02-41-Demolition'!F62="*",'02-41-Demolition'!E62,'02-41-Demolition'!H62="*",'02-41-Demolition'!G62,'02-41-Demolition'!J62="*",'02-41-Demolition'!I62,'02-41-Demolition'!L62="*",'02-41-Demolition'!K62,'02-41-Demolition'!N62="*",'02-41-Demolition'!M62,'02-41-Demolition'!P62="*",'02-41-Demolition'!O62,'02-41-Demolition'!R62="*",'02-41-Demolition'!Q62,'02-41-Demolition'!T62="*",'02-41-Demolition'!S62),"")</f>
        <v/>
      </c>
      <c r="E101" s="236" t="e">
        <f>D101/'Project Data'!$D$22</f>
        <v>#VALUE!</v>
      </c>
      <c r="F101" s="180" t="s">
        <v>44</v>
      </c>
      <c r="G101" s="236" t="str" cm="1">
        <f t="array" ref="G101">_xlfn.IFNA(_xlfn.IFS('02-41-Demolition'!F62="*",'02-41-Demolition'!E62,'02-41-Demolition'!H62="*",'02-41-Demolition'!G62,'02-41-Demolition'!J62="*",'02-41-Demolition'!I62,'02-41-Demolition'!L62="*",'02-41-Demolition'!K62,'02-41-Demolition'!N62="*",'02-41-Demolition'!M62,'02-41-Demolition'!P62="*",'02-41-Demolition'!O62,'02-41-Demolition'!R62="*",'02-41-Demolition'!Q62,'02-41-Demolition'!T62="*",'02-41-Demolition'!S62,'02-41-Demolition'!V62="*",'02-41-Demolition'!U62),"")</f>
        <v/>
      </c>
      <c r="H101" s="236" t="e">
        <f>G101/'Project Data'!$D$22</f>
        <v>#VALUE!</v>
      </c>
      <c r="I101" s="175"/>
      <c r="J101" s="244"/>
      <c r="K101" s="242"/>
    </row>
    <row r="102" spans="1:11" s="207" customFormat="1" ht="15.6" hidden="1">
      <c r="A102" s="198">
        <f>'02-41-Demolition'!A63</f>
        <v>0</v>
      </c>
      <c r="B102" s="235" t="str">
        <f>'02-41-Demolition'!B63</f>
        <v>02 42 21.83 HVAC Salvage</v>
      </c>
      <c r="C102" s="235"/>
      <c r="D102" s="236" t="str" cm="1">
        <f t="array" ref="D102">_xlfn.IFNA(_xlfn.IFS('02-41-Demolition'!D63="*",'02-41-Demolition'!C63,'02-41-Demolition'!F63="*",'02-41-Demolition'!E63,'02-41-Demolition'!H63="*",'02-41-Demolition'!G63,'02-41-Demolition'!J63="*",'02-41-Demolition'!I63,'02-41-Demolition'!L63="*",'02-41-Demolition'!K63,'02-41-Demolition'!N63="*",'02-41-Demolition'!M63,'02-41-Demolition'!P63="*",'02-41-Demolition'!O63,'02-41-Demolition'!R63="*",'02-41-Demolition'!Q63,'02-41-Demolition'!T63="*",'02-41-Demolition'!S63),"")</f>
        <v/>
      </c>
      <c r="E102" s="236" t="e">
        <f>D102/'Project Data'!$D$22</f>
        <v>#VALUE!</v>
      </c>
      <c r="F102" s="175" t="s">
        <v>44</v>
      </c>
      <c r="G102" s="236" t="str" cm="1">
        <f t="array" ref="G102">_xlfn.IFNA(_xlfn.IFS('02-41-Demolition'!F63="*",'02-41-Demolition'!E63,'02-41-Demolition'!H63="*",'02-41-Demolition'!G63,'02-41-Demolition'!J63="*",'02-41-Demolition'!I63,'02-41-Demolition'!L63="*",'02-41-Demolition'!K63,'02-41-Demolition'!N63="*",'02-41-Demolition'!M63,'02-41-Demolition'!P63="*",'02-41-Demolition'!O63,'02-41-Demolition'!R63="*",'02-41-Demolition'!Q63,'02-41-Demolition'!T63="*",'02-41-Demolition'!S63,'02-41-Demolition'!V63="*",'02-41-Demolition'!U63),"")</f>
        <v/>
      </c>
      <c r="H102" s="236" t="e">
        <f>G102/'Project Data'!$D$22</f>
        <v>#VALUE!</v>
      </c>
      <c r="I102" s="175"/>
      <c r="J102" s="244"/>
      <c r="K102" s="242"/>
    </row>
    <row r="103" spans="1:11" s="207" customFormat="1" ht="15.6" hidden="1">
      <c r="A103" s="198">
        <f>'02-41-Demolition'!A64</f>
        <v>0</v>
      </c>
      <c r="B103" s="235" t="str">
        <f>'02-41-Demolition'!B64</f>
        <v>02 42 21.89 Electrical Salvage</v>
      </c>
      <c r="C103" s="235"/>
      <c r="D103" s="236" t="str" cm="1">
        <f t="array" ref="D103">_xlfn.IFNA(_xlfn.IFS('02-41-Demolition'!D64="*",'02-41-Demolition'!C64,'02-41-Demolition'!F64="*",'02-41-Demolition'!E64,'02-41-Demolition'!H64="*",'02-41-Demolition'!G64,'02-41-Demolition'!J64="*",'02-41-Demolition'!I64,'02-41-Demolition'!L64="*",'02-41-Demolition'!K64,'02-41-Demolition'!N64="*",'02-41-Demolition'!M64,'02-41-Demolition'!P64="*",'02-41-Demolition'!O64,'02-41-Demolition'!R64="*",'02-41-Demolition'!Q64,'02-41-Demolition'!T64="*",'02-41-Demolition'!S64),"")</f>
        <v/>
      </c>
      <c r="E103" s="236" t="e">
        <f>D103/'Project Data'!$D$22</f>
        <v>#VALUE!</v>
      </c>
      <c r="F103" s="175" t="s">
        <v>44</v>
      </c>
      <c r="G103" s="236" t="str" cm="1">
        <f t="array" ref="G103">_xlfn.IFNA(_xlfn.IFS('02-41-Demolition'!F64="*",'02-41-Demolition'!E64,'02-41-Demolition'!H64="*",'02-41-Demolition'!G64,'02-41-Demolition'!J64="*",'02-41-Demolition'!I64,'02-41-Demolition'!L64="*",'02-41-Demolition'!K64,'02-41-Demolition'!N64="*",'02-41-Demolition'!M64,'02-41-Demolition'!P64="*",'02-41-Demolition'!O64,'02-41-Demolition'!R64="*",'02-41-Demolition'!Q64,'02-41-Demolition'!T64="*",'02-41-Demolition'!S64,'02-41-Demolition'!V64="*",'02-41-Demolition'!U64),"")</f>
        <v/>
      </c>
      <c r="H103" s="236" t="e">
        <f>G103/'Project Data'!$D$22</f>
        <v>#VALUE!</v>
      </c>
      <c r="I103" s="175"/>
      <c r="J103" s="244"/>
      <c r="K103" s="242"/>
    </row>
    <row r="104" spans="1:11" s="207" customFormat="1" ht="15.6" hidden="1">
      <c r="A104" s="198">
        <f>'02-41-Demolition'!A65</f>
        <v>0</v>
      </c>
      <c r="B104" s="235" t="str">
        <f>'02-41-Demolition'!B65</f>
        <v>02 43 00 Structure Moving</v>
      </c>
      <c r="C104" s="235"/>
      <c r="D104" s="236" t="str" cm="1">
        <f t="array" ref="D104">_xlfn.IFNA(_xlfn.IFS('02-41-Demolition'!D65="*",'02-41-Demolition'!C65,'02-41-Demolition'!F65="*",'02-41-Demolition'!E65,'02-41-Demolition'!H65="*",'02-41-Demolition'!G65,'02-41-Demolition'!J65="*",'02-41-Demolition'!I65,'02-41-Demolition'!L65="*",'02-41-Demolition'!K65,'02-41-Demolition'!N65="*",'02-41-Demolition'!M65,'02-41-Demolition'!P65="*",'02-41-Demolition'!O65,'02-41-Demolition'!R65="*",'02-41-Demolition'!Q65,'02-41-Demolition'!T65="*",'02-41-Demolition'!S65),"")</f>
        <v/>
      </c>
      <c r="E104" s="236" t="e">
        <f>D104/'Project Data'!$D$22</f>
        <v>#VALUE!</v>
      </c>
      <c r="F104" s="175" t="s">
        <v>44</v>
      </c>
      <c r="G104" s="236" t="str" cm="1">
        <f t="array" ref="G104">_xlfn.IFNA(_xlfn.IFS('02-41-Demolition'!F65="*",'02-41-Demolition'!E65,'02-41-Demolition'!H65="*",'02-41-Demolition'!G65,'02-41-Demolition'!J65="*",'02-41-Demolition'!I65,'02-41-Demolition'!L65="*",'02-41-Demolition'!K65,'02-41-Demolition'!N65="*",'02-41-Demolition'!M65,'02-41-Demolition'!P65="*",'02-41-Demolition'!O65,'02-41-Demolition'!R65="*",'02-41-Demolition'!Q65,'02-41-Demolition'!T65="*",'02-41-Demolition'!S65,'02-41-Demolition'!V65="*",'02-41-Demolition'!U65),"")</f>
        <v/>
      </c>
      <c r="H104" s="236" t="e">
        <f>G104/'Project Data'!$D$22</f>
        <v>#VALUE!</v>
      </c>
      <c r="I104" s="175"/>
      <c r="J104" s="244"/>
      <c r="K104" s="242"/>
    </row>
    <row r="105" spans="1:11" s="207" customFormat="1" ht="15.6" hidden="1">
      <c r="A105" s="198">
        <f>'02-41-Demolition'!A66</f>
        <v>0</v>
      </c>
      <c r="B105" s="235" t="str">
        <f>'02-41-Demolition'!B66</f>
        <v>02 43 13 Structure Relocation</v>
      </c>
      <c r="C105" s="235"/>
      <c r="D105" s="236" t="str" cm="1">
        <f t="array" ref="D105">_xlfn.IFNA(_xlfn.IFS('02-41-Demolition'!D66="*",'02-41-Demolition'!C66,'02-41-Demolition'!F66="*",'02-41-Demolition'!E66,'02-41-Demolition'!H66="*",'02-41-Demolition'!G66,'02-41-Demolition'!J66="*",'02-41-Demolition'!I66,'02-41-Demolition'!L66="*",'02-41-Demolition'!K66,'02-41-Demolition'!N66="*",'02-41-Demolition'!M66,'02-41-Demolition'!P66="*",'02-41-Demolition'!O66,'02-41-Demolition'!R66="*",'02-41-Demolition'!Q66,'02-41-Demolition'!T66="*",'02-41-Demolition'!S66),"")</f>
        <v/>
      </c>
      <c r="E105" s="236" t="e">
        <f>D105/'Project Data'!$D$22</f>
        <v>#VALUE!</v>
      </c>
      <c r="F105" s="175" t="s">
        <v>44</v>
      </c>
      <c r="G105" s="236" t="str" cm="1">
        <f t="array" ref="G105">_xlfn.IFNA(_xlfn.IFS('02-41-Demolition'!F66="*",'02-41-Demolition'!E66,'02-41-Demolition'!H66="*",'02-41-Demolition'!G66,'02-41-Demolition'!J66="*",'02-41-Demolition'!I66,'02-41-Demolition'!L66="*",'02-41-Demolition'!K66,'02-41-Demolition'!N66="*",'02-41-Demolition'!M66,'02-41-Demolition'!P66="*",'02-41-Demolition'!O66,'02-41-Demolition'!R66="*",'02-41-Demolition'!Q66,'02-41-Demolition'!T66="*",'02-41-Demolition'!S66,'02-41-Demolition'!V66="*",'02-41-Demolition'!U66),"")</f>
        <v/>
      </c>
      <c r="H105" s="236" t="e">
        <f>G105/'Project Data'!$D$22</f>
        <v>#VALUE!</v>
      </c>
      <c r="I105" s="175"/>
      <c r="J105" s="244"/>
      <c r="K105" s="242"/>
    </row>
    <row r="106" spans="1:11" s="207" customFormat="1" ht="15.6" hidden="1">
      <c r="A106" s="198">
        <f>'02-41-Demolition'!A67</f>
        <v>0</v>
      </c>
      <c r="B106" s="235" t="str">
        <f>'02-41-Demolition'!B67</f>
        <v>02 43 13.13 Building Relocation</v>
      </c>
      <c r="C106" s="235"/>
      <c r="D106" s="236" t="str" cm="1">
        <f t="array" ref="D106">_xlfn.IFNA(_xlfn.IFS('02-41-Demolition'!D67="*",'02-41-Demolition'!C67,'02-41-Demolition'!F67="*",'02-41-Demolition'!E67,'02-41-Demolition'!H67="*",'02-41-Demolition'!G67,'02-41-Demolition'!J67="*",'02-41-Demolition'!I67,'02-41-Demolition'!L67="*",'02-41-Demolition'!K67,'02-41-Demolition'!N67="*",'02-41-Demolition'!M67,'02-41-Demolition'!P67="*",'02-41-Demolition'!O67,'02-41-Demolition'!R67="*",'02-41-Demolition'!Q67,'02-41-Demolition'!T67="*",'02-41-Demolition'!S67),"")</f>
        <v/>
      </c>
      <c r="E106" s="236" t="e">
        <f>D106/'Project Data'!$D$22</f>
        <v>#VALUE!</v>
      </c>
      <c r="F106" s="175" t="s">
        <v>44</v>
      </c>
      <c r="G106" s="236" t="str" cm="1">
        <f t="array" ref="G106">_xlfn.IFNA(_xlfn.IFS('02-41-Demolition'!F67="*",'02-41-Demolition'!E67,'02-41-Demolition'!H67="*",'02-41-Demolition'!G67,'02-41-Demolition'!J67="*",'02-41-Demolition'!I67,'02-41-Demolition'!L67="*",'02-41-Demolition'!K67,'02-41-Demolition'!N67="*",'02-41-Demolition'!M67,'02-41-Demolition'!P67="*",'02-41-Demolition'!O67,'02-41-Demolition'!R67="*",'02-41-Demolition'!Q67,'02-41-Demolition'!T67="*",'02-41-Demolition'!S67,'02-41-Demolition'!V67="*",'02-41-Demolition'!U67),"")</f>
        <v/>
      </c>
      <c r="H106" s="236" t="e">
        <f>G106/'Project Data'!$D$22</f>
        <v>#VALUE!</v>
      </c>
      <c r="I106" s="175"/>
      <c r="J106" s="244"/>
      <c r="K106" s="242"/>
    </row>
    <row r="107" spans="1:11" s="207" customFormat="1" ht="15.6" hidden="1">
      <c r="A107" s="198">
        <f>'02-41-Demolition'!A68</f>
        <v>0</v>
      </c>
      <c r="B107" s="235" t="str">
        <f>'02-41-Demolition'!B68</f>
        <v>02 43 16 Structure Raising</v>
      </c>
      <c r="C107" s="235"/>
      <c r="D107" s="236" t="str" cm="1">
        <f t="array" ref="D107">_xlfn.IFNA(_xlfn.IFS('02-41-Demolition'!D68="*",'02-41-Demolition'!C68,'02-41-Demolition'!F68="*",'02-41-Demolition'!E68,'02-41-Demolition'!H68="*",'02-41-Demolition'!G68,'02-41-Demolition'!J68="*",'02-41-Demolition'!I68,'02-41-Demolition'!L68="*",'02-41-Demolition'!K68,'02-41-Demolition'!N68="*",'02-41-Demolition'!M68,'02-41-Demolition'!P68="*",'02-41-Demolition'!O68,'02-41-Demolition'!R68="*",'02-41-Demolition'!Q68,'02-41-Demolition'!T68="*",'02-41-Demolition'!S68),"")</f>
        <v/>
      </c>
      <c r="E107" s="236" t="e">
        <f>D107/'Project Data'!$D$22</f>
        <v>#VALUE!</v>
      </c>
      <c r="F107" s="175" t="s">
        <v>44</v>
      </c>
      <c r="G107" s="236" t="str" cm="1">
        <f t="array" ref="G107">_xlfn.IFNA(_xlfn.IFS('02-41-Demolition'!F68="*",'02-41-Demolition'!E68,'02-41-Demolition'!H68="*",'02-41-Demolition'!G68,'02-41-Demolition'!J68="*",'02-41-Demolition'!I68,'02-41-Demolition'!L68="*",'02-41-Demolition'!K68,'02-41-Demolition'!N68="*",'02-41-Demolition'!M68,'02-41-Demolition'!P68="*",'02-41-Demolition'!O68,'02-41-Demolition'!R68="*",'02-41-Demolition'!Q68,'02-41-Demolition'!T68="*",'02-41-Demolition'!S68,'02-41-Demolition'!V68="*",'02-41-Demolition'!U68),"")</f>
        <v/>
      </c>
      <c r="H107" s="236" t="e">
        <f>G107/'Project Data'!$D$22</f>
        <v>#VALUE!</v>
      </c>
      <c r="I107" s="175"/>
      <c r="J107" s="244"/>
      <c r="K107" s="242"/>
    </row>
    <row r="108" spans="1:11" s="207" customFormat="1" ht="15.6" hidden="1">
      <c r="A108" s="198">
        <f>'02-41-Demolition'!A69</f>
        <v>0</v>
      </c>
      <c r="B108" s="235" t="str">
        <f>'02-41-Demolition'!B69</f>
        <v>02 43 16.13 Building Raising</v>
      </c>
      <c r="C108" s="235"/>
      <c r="D108" s="236" t="str" cm="1">
        <f t="array" ref="D108">_xlfn.IFNA(_xlfn.IFS('02-41-Demolition'!D69="*",'02-41-Demolition'!C69,'02-41-Demolition'!F69="*",'02-41-Demolition'!E69,'02-41-Demolition'!H69="*",'02-41-Demolition'!G69,'02-41-Demolition'!J69="*",'02-41-Demolition'!I69,'02-41-Demolition'!L69="*",'02-41-Demolition'!K69,'02-41-Demolition'!N69="*",'02-41-Demolition'!M69,'02-41-Demolition'!P69="*",'02-41-Demolition'!O69,'02-41-Demolition'!R69="*",'02-41-Demolition'!Q69,'02-41-Demolition'!T69="*",'02-41-Demolition'!S69),"")</f>
        <v/>
      </c>
      <c r="E108" s="236" t="e">
        <f>D108/'Project Data'!$D$22</f>
        <v>#VALUE!</v>
      </c>
      <c r="F108" s="175" t="s">
        <v>44</v>
      </c>
      <c r="G108" s="236" t="str" cm="1">
        <f t="array" ref="G108">_xlfn.IFNA(_xlfn.IFS('02-41-Demolition'!F69="*",'02-41-Demolition'!E69,'02-41-Demolition'!H69="*",'02-41-Demolition'!G69,'02-41-Demolition'!J69="*",'02-41-Demolition'!I69,'02-41-Demolition'!L69="*",'02-41-Demolition'!K69,'02-41-Demolition'!N69="*",'02-41-Demolition'!M69,'02-41-Demolition'!P69="*",'02-41-Demolition'!O69,'02-41-Demolition'!R69="*",'02-41-Demolition'!Q69,'02-41-Demolition'!T69="*",'02-41-Demolition'!S69,'02-41-Demolition'!V69="*",'02-41-Demolition'!U69),"")</f>
        <v/>
      </c>
      <c r="H108" s="236" t="e">
        <f>G108/'Project Data'!$D$22</f>
        <v>#VALUE!</v>
      </c>
      <c r="I108" s="175"/>
      <c r="J108" s="244"/>
      <c r="K108" s="242"/>
    </row>
    <row r="109" spans="1:11" s="207" customFormat="1" ht="15.6" hidden="1">
      <c r="A109" s="198">
        <f>'02-41-Demolition'!A70</f>
        <v>0</v>
      </c>
      <c r="B109" s="235" t="str">
        <f>'02-41-Demolition'!B70</f>
        <v>02 50 00 Site Remediation</v>
      </c>
      <c r="C109" s="235"/>
      <c r="D109" s="236" t="str" cm="1">
        <f t="array" ref="D109">_xlfn.IFNA(_xlfn.IFS('02-41-Demolition'!D70="*",'02-41-Demolition'!C70,'02-41-Demolition'!F70="*",'02-41-Demolition'!E70,'02-41-Demolition'!H70="*",'02-41-Demolition'!G70,'02-41-Demolition'!J70="*",'02-41-Demolition'!I70,'02-41-Demolition'!L70="*",'02-41-Demolition'!K70,'02-41-Demolition'!N70="*",'02-41-Demolition'!M70,'02-41-Demolition'!P70="*",'02-41-Demolition'!O70,'02-41-Demolition'!R70="*",'02-41-Demolition'!Q70,'02-41-Demolition'!T70="*",'02-41-Demolition'!S70),"")</f>
        <v/>
      </c>
      <c r="E109" s="236" t="e">
        <f>D109/'Project Data'!$D$22</f>
        <v>#VALUE!</v>
      </c>
      <c r="F109" s="175" t="s">
        <v>44</v>
      </c>
      <c r="G109" s="236" t="str" cm="1">
        <f t="array" ref="G109">_xlfn.IFNA(_xlfn.IFS('02-41-Demolition'!F70="*",'02-41-Demolition'!E70,'02-41-Demolition'!H70="*",'02-41-Demolition'!G70,'02-41-Demolition'!J70="*",'02-41-Demolition'!I70,'02-41-Demolition'!L70="*",'02-41-Demolition'!K70,'02-41-Demolition'!N70="*",'02-41-Demolition'!M70,'02-41-Demolition'!P70="*",'02-41-Demolition'!O70,'02-41-Demolition'!R70="*",'02-41-Demolition'!Q70,'02-41-Demolition'!T70="*",'02-41-Demolition'!S70,'02-41-Demolition'!V70="*",'02-41-Demolition'!U70),"")</f>
        <v/>
      </c>
      <c r="H109" s="236" t="e">
        <f>G109/'Project Data'!$D$22</f>
        <v>#VALUE!</v>
      </c>
      <c r="I109" s="175"/>
      <c r="J109" s="244"/>
      <c r="K109" s="242"/>
    </row>
    <row r="110" spans="1:11" s="207" customFormat="1" ht="15.6" hidden="1">
      <c r="A110" s="198">
        <f>'02-41-Demolition'!A71</f>
        <v>0</v>
      </c>
      <c r="B110" s="235" t="str">
        <f>'02-41-Demolition'!B71</f>
        <v>02 51 29 Surface Cleaning Decontamination</v>
      </c>
      <c r="C110" s="235"/>
      <c r="D110" s="236" t="str" cm="1">
        <f t="array" ref="D110">_xlfn.IFNA(_xlfn.IFS('02-41-Demolition'!D71="*",'02-41-Demolition'!C71,'02-41-Demolition'!F71="*",'02-41-Demolition'!E71,'02-41-Demolition'!H71="*",'02-41-Demolition'!G71,'02-41-Demolition'!J71="*",'02-41-Demolition'!I71,'02-41-Demolition'!L71="*",'02-41-Demolition'!K71,'02-41-Demolition'!N71="*",'02-41-Demolition'!M71,'02-41-Demolition'!P71="*",'02-41-Demolition'!O71,'02-41-Demolition'!R71="*",'02-41-Demolition'!Q71,'02-41-Demolition'!T71="*",'02-41-Demolition'!S71),"")</f>
        <v/>
      </c>
      <c r="E110" s="236" t="e">
        <f>D110/'Project Data'!$D$22</f>
        <v>#VALUE!</v>
      </c>
      <c r="F110" s="175" t="s">
        <v>44</v>
      </c>
      <c r="G110" s="236" t="str" cm="1">
        <f t="array" ref="G110">_xlfn.IFNA(_xlfn.IFS('02-41-Demolition'!F71="*",'02-41-Demolition'!E71,'02-41-Demolition'!H71="*",'02-41-Demolition'!G71,'02-41-Demolition'!J71="*",'02-41-Demolition'!I71,'02-41-Demolition'!L71="*",'02-41-Demolition'!K71,'02-41-Demolition'!N71="*",'02-41-Demolition'!M71,'02-41-Demolition'!P71="*",'02-41-Demolition'!O71,'02-41-Demolition'!R71="*",'02-41-Demolition'!Q71,'02-41-Demolition'!T71="*",'02-41-Demolition'!S71,'02-41-Demolition'!V71="*",'02-41-Demolition'!U71),"")</f>
        <v/>
      </c>
      <c r="H110" s="236" t="e">
        <f>G110/'Project Data'!$D$22</f>
        <v>#VALUE!</v>
      </c>
      <c r="I110" s="175"/>
      <c r="J110" s="244"/>
      <c r="K110" s="242"/>
    </row>
    <row r="111" spans="1:11" s="207" customFormat="1" ht="15.6" hidden="1">
      <c r="A111" s="198">
        <f>'02-41-Demolition'!A72</f>
        <v>0</v>
      </c>
      <c r="B111" s="235" t="str">
        <f>'02-41-Demolition'!B72</f>
        <v>02 51 29.13 High-Pressure Water Cleaning Decontamination</v>
      </c>
      <c r="C111" s="235"/>
      <c r="D111" s="236" t="str" cm="1">
        <f t="array" ref="D111">_xlfn.IFNA(_xlfn.IFS('02-41-Demolition'!D72="*",'02-41-Demolition'!C72,'02-41-Demolition'!F72="*",'02-41-Demolition'!E72,'02-41-Demolition'!H72="*",'02-41-Demolition'!G72,'02-41-Demolition'!J72="*",'02-41-Demolition'!I72,'02-41-Demolition'!L72="*",'02-41-Demolition'!K72,'02-41-Demolition'!N72="*",'02-41-Demolition'!M72,'02-41-Demolition'!P72="*",'02-41-Demolition'!O72,'02-41-Demolition'!R72="*",'02-41-Demolition'!Q72,'02-41-Demolition'!T72="*",'02-41-Demolition'!S72),"")</f>
        <v/>
      </c>
      <c r="E111" s="236" t="e">
        <f>D111/'Project Data'!$D$22</f>
        <v>#VALUE!</v>
      </c>
      <c r="F111" s="180" t="s">
        <v>44</v>
      </c>
      <c r="G111" s="236" t="str" cm="1">
        <f t="array" ref="G111">_xlfn.IFNA(_xlfn.IFS('02-41-Demolition'!F72="*",'02-41-Demolition'!E72,'02-41-Demolition'!H72="*",'02-41-Demolition'!G72,'02-41-Demolition'!J72="*",'02-41-Demolition'!I72,'02-41-Demolition'!L72="*",'02-41-Demolition'!K72,'02-41-Demolition'!N72="*",'02-41-Demolition'!M72,'02-41-Demolition'!P72="*",'02-41-Demolition'!O72,'02-41-Demolition'!R72="*",'02-41-Demolition'!Q72,'02-41-Demolition'!T72="*",'02-41-Demolition'!S72,'02-41-Demolition'!V72="*",'02-41-Demolition'!U72),"")</f>
        <v/>
      </c>
      <c r="H111" s="236" t="e">
        <f>G111/'Project Data'!$D$22</f>
        <v>#VALUE!</v>
      </c>
      <c r="I111" s="175"/>
      <c r="J111" s="244"/>
      <c r="K111" s="242"/>
    </row>
    <row r="112" spans="1:11" s="207" customFormat="1" ht="15.6" hidden="1">
      <c r="A112" s="198">
        <f>'02-41-Demolition'!A73</f>
        <v>0</v>
      </c>
      <c r="B112" s="235" t="str">
        <f>'02-41-Demolition'!B73</f>
        <v>02 51 29.16 Vacuum Sweeping Cleaning Decontamination</v>
      </c>
      <c r="C112" s="235"/>
      <c r="D112" s="236" t="str" cm="1">
        <f t="array" ref="D112">_xlfn.IFNA(_xlfn.IFS('02-41-Demolition'!D73="*",'02-41-Demolition'!C73,'02-41-Demolition'!F73="*",'02-41-Demolition'!E73,'02-41-Demolition'!H73="*",'02-41-Demolition'!G73,'02-41-Demolition'!J73="*",'02-41-Demolition'!I73,'02-41-Demolition'!L73="*",'02-41-Demolition'!K73,'02-41-Demolition'!N73="*",'02-41-Demolition'!M73,'02-41-Demolition'!P73="*",'02-41-Demolition'!O73,'02-41-Demolition'!R73="*",'02-41-Demolition'!Q73,'02-41-Demolition'!T73="*",'02-41-Demolition'!S73),"")</f>
        <v/>
      </c>
      <c r="E112" s="236" t="e">
        <f>D112/'Project Data'!$D$22</f>
        <v>#VALUE!</v>
      </c>
      <c r="F112" s="180" t="s">
        <v>44</v>
      </c>
      <c r="G112" s="236" t="str" cm="1">
        <f t="array" ref="G112">_xlfn.IFNA(_xlfn.IFS('02-41-Demolition'!F73="*",'02-41-Demolition'!E73,'02-41-Demolition'!H73="*",'02-41-Demolition'!G73,'02-41-Demolition'!J73="*",'02-41-Demolition'!I73,'02-41-Demolition'!L73="*",'02-41-Demolition'!K73,'02-41-Demolition'!N73="*",'02-41-Demolition'!M73,'02-41-Demolition'!P73="*",'02-41-Demolition'!O73,'02-41-Demolition'!R73="*",'02-41-Demolition'!Q73,'02-41-Demolition'!T73="*",'02-41-Demolition'!S73,'02-41-Demolition'!V73="*",'02-41-Demolition'!U73),"")</f>
        <v/>
      </c>
      <c r="H112" s="236" t="e">
        <f>G112/'Project Data'!$D$22</f>
        <v>#VALUE!</v>
      </c>
      <c r="I112" s="175"/>
      <c r="J112" s="244"/>
      <c r="K112" s="242"/>
    </row>
    <row r="113" spans="1:11" s="207" customFormat="1" ht="15.6" hidden="1">
      <c r="A113" s="198">
        <f>'02-41-Demolition'!A74</f>
        <v>0</v>
      </c>
      <c r="B113" s="235" t="str">
        <f>'02-41-Demolition'!B74</f>
        <v>02 51 33 Surface Removal Decontamination</v>
      </c>
      <c r="C113" s="235"/>
      <c r="D113" s="236" t="str" cm="1">
        <f t="array" ref="D113">_xlfn.IFNA(_xlfn.IFS('02-41-Demolition'!D74="*",'02-41-Demolition'!C74,'02-41-Demolition'!F74="*",'02-41-Demolition'!E74,'02-41-Demolition'!H74="*",'02-41-Demolition'!G74,'02-41-Demolition'!J74="*",'02-41-Demolition'!I74,'02-41-Demolition'!L74="*",'02-41-Demolition'!K74,'02-41-Demolition'!N74="*",'02-41-Demolition'!M74,'02-41-Demolition'!P74="*",'02-41-Demolition'!O74,'02-41-Demolition'!R74="*",'02-41-Demolition'!Q74,'02-41-Demolition'!T74="*",'02-41-Demolition'!S74),"")</f>
        <v/>
      </c>
      <c r="E113" s="236" t="e">
        <f>D113/'Project Data'!$D$22</f>
        <v>#VALUE!</v>
      </c>
      <c r="F113" s="180" t="s">
        <v>44</v>
      </c>
      <c r="G113" s="236" t="str" cm="1">
        <f t="array" ref="G113">_xlfn.IFNA(_xlfn.IFS('02-41-Demolition'!F74="*",'02-41-Demolition'!E74,'02-41-Demolition'!H74="*",'02-41-Demolition'!G74,'02-41-Demolition'!J74="*",'02-41-Demolition'!I74,'02-41-Demolition'!L74="*",'02-41-Demolition'!K74,'02-41-Demolition'!N74="*",'02-41-Demolition'!M74,'02-41-Demolition'!P74="*",'02-41-Demolition'!O74,'02-41-Demolition'!R74="*",'02-41-Demolition'!Q74,'02-41-Demolition'!T74="*",'02-41-Demolition'!S74,'02-41-Demolition'!V74="*",'02-41-Demolition'!U74),"")</f>
        <v/>
      </c>
      <c r="H113" s="236" t="e">
        <f>G113/'Project Data'!$D$22</f>
        <v>#VALUE!</v>
      </c>
      <c r="I113" s="175"/>
      <c r="J113" s="244"/>
      <c r="K113" s="242"/>
    </row>
    <row r="114" spans="1:11" s="207" customFormat="1" ht="15.6" hidden="1">
      <c r="A114" s="198">
        <f>'02-41-Demolition'!A75</f>
        <v>0</v>
      </c>
      <c r="B114" s="235" t="str">
        <f>'02-41-Demolition'!B75</f>
        <v>02 51 33.13 Surface Removal Decontamination by Grinding</v>
      </c>
      <c r="C114" s="235"/>
      <c r="D114" s="236" t="str" cm="1">
        <f t="array" ref="D114">_xlfn.IFNA(_xlfn.IFS('02-41-Demolition'!D75="*",'02-41-Demolition'!C75,'02-41-Demolition'!F75="*",'02-41-Demolition'!E75,'02-41-Demolition'!H75="*",'02-41-Demolition'!G75,'02-41-Demolition'!J75="*",'02-41-Demolition'!I75,'02-41-Demolition'!L75="*",'02-41-Demolition'!K75,'02-41-Demolition'!N75="*",'02-41-Demolition'!M75,'02-41-Demolition'!P75="*",'02-41-Demolition'!O75,'02-41-Demolition'!R75="*",'02-41-Demolition'!Q75,'02-41-Demolition'!T75="*",'02-41-Demolition'!S75),"")</f>
        <v/>
      </c>
      <c r="E114" s="236" t="e">
        <f>D114/'Project Data'!$D$22</f>
        <v>#VALUE!</v>
      </c>
      <c r="F114" s="175" t="s">
        <v>44</v>
      </c>
      <c r="G114" s="236" t="str" cm="1">
        <f t="array" ref="G114">_xlfn.IFNA(_xlfn.IFS('02-41-Demolition'!F75="*",'02-41-Demolition'!E75,'02-41-Demolition'!H75="*",'02-41-Demolition'!G75,'02-41-Demolition'!J75="*",'02-41-Demolition'!I75,'02-41-Demolition'!L75="*",'02-41-Demolition'!K75,'02-41-Demolition'!N75="*",'02-41-Demolition'!M75,'02-41-Demolition'!P75="*",'02-41-Demolition'!O75,'02-41-Demolition'!R75="*",'02-41-Demolition'!Q75,'02-41-Demolition'!T75="*",'02-41-Demolition'!S75,'02-41-Demolition'!V75="*",'02-41-Demolition'!U75),"")</f>
        <v/>
      </c>
      <c r="H114" s="236" t="e">
        <f>G114/'Project Data'!$D$22</f>
        <v>#VALUE!</v>
      </c>
      <c r="I114" s="175"/>
      <c r="J114" s="244"/>
      <c r="K114" s="242"/>
    </row>
    <row r="115" spans="1:11" s="207" customFormat="1" ht="15.6" hidden="1">
      <c r="A115" s="198">
        <f>'02-41-Demolition'!A76</f>
        <v>0</v>
      </c>
      <c r="B115" s="235" t="str">
        <f>'02-41-Demolition'!B76</f>
        <v>02 51 33.16 Surface Removal Decontamination by Sand Blasting</v>
      </c>
      <c r="C115" s="235"/>
      <c r="D115" s="236" t="str" cm="1">
        <f t="array" ref="D115">_xlfn.IFNA(_xlfn.IFS('02-41-Demolition'!D76="*",'02-41-Demolition'!C76,'02-41-Demolition'!F76="*",'02-41-Demolition'!E76,'02-41-Demolition'!H76="*",'02-41-Demolition'!G76,'02-41-Demolition'!J76="*",'02-41-Demolition'!I76,'02-41-Demolition'!L76="*",'02-41-Demolition'!K76,'02-41-Demolition'!N76="*",'02-41-Demolition'!M76,'02-41-Demolition'!P76="*",'02-41-Demolition'!O76,'02-41-Demolition'!R76="*",'02-41-Demolition'!Q76,'02-41-Demolition'!T76="*",'02-41-Demolition'!S76),"")</f>
        <v/>
      </c>
      <c r="E115" s="236" t="e">
        <f>D115/'Project Data'!$D$22</f>
        <v>#VALUE!</v>
      </c>
      <c r="F115" s="175" t="s">
        <v>44</v>
      </c>
      <c r="G115" s="236" t="str" cm="1">
        <f t="array" ref="G115">_xlfn.IFNA(_xlfn.IFS('02-41-Demolition'!F76="*",'02-41-Demolition'!E76,'02-41-Demolition'!H76="*",'02-41-Demolition'!G76,'02-41-Demolition'!J76="*",'02-41-Demolition'!I76,'02-41-Demolition'!L76="*",'02-41-Demolition'!K76,'02-41-Demolition'!N76="*",'02-41-Demolition'!M76,'02-41-Demolition'!P76="*",'02-41-Demolition'!O76,'02-41-Demolition'!R76="*",'02-41-Demolition'!Q76,'02-41-Demolition'!T76="*",'02-41-Demolition'!S76,'02-41-Demolition'!V76="*",'02-41-Demolition'!U76),"")</f>
        <v/>
      </c>
      <c r="H115" s="236" t="e">
        <f>G115/'Project Data'!$D$22</f>
        <v>#VALUE!</v>
      </c>
      <c r="I115" s="175"/>
      <c r="J115" s="244"/>
      <c r="K115" s="242"/>
    </row>
    <row r="116" spans="1:11" s="207" customFormat="1" ht="15.6" hidden="1">
      <c r="A116" s="198">
        <f>'02-41-Demolition'!A77</f>
        <v>0</v>
      </c>
      <c r="B116" s="235" t="str">
        <f>'02-41-Demolition'!B77</f>
        <v>02 51 33.19 Surface Removal Decontamination by Ultrasound</v>
      </c>
      <c r="C116" s="235"/>
      <c r="D116" s="236" t="str" cm="1">
        <f t="array" ref="D116">_xlfn.IFNA(_xlfn.IFS('02-41-Demolition'!D77="*",'02-41-Demolition'!C77,'02-41-Demolition'!F77="*",'02-41-Demolition'!E77,'02-41-Demolition'!H77="*",'02-41-Demolition'!G77,'02-41-Demolition'!J77="*",'02-41-Demolition'!I77,'02-41-Demolition'!L77="*",'02-41-Demolition'!K77,'02-41-Demolition'!N77="*",'02-41-Demolition'!M77,'02-41-Demolition'!P77="*",'02-41-Demolition'!O77,'02-41-Demolition'!R77="*",'02-41-Demolition'!Q77,'02-41-Demolition'!T77="*",'02-41-Demolition'!S77),"")</f>
        <v/>
      </c>
      <c r="E116" s="236" t="e">
        <f>D116/'Project Data'!$D$22</f>
        <v>#VALUE!</v>
      </c>
      <c r="F116" s="175" t="s">
        <v>44</v>
      </c>
      <c r="G116" s="236" t="str" cm="1">
        <f t="array" ref="G116">_xlfn.IFNA(_xlfn.IFS('02-41-Demolition'!F77="*",'02-41-Demolition'!E77,'02-41-Demolition'!H77="*",'02-41-Demolition'!G77,'02-41-Demolition'!J77="*",'02-41-Demolition'!I77,'02-41-Demolition'!L77="*",'02-41-Demolition'!K77,'02-41-Demolition'!N77="*",'02-41-Demolition'!M77,'02-41-Demolition'!P77="*",'02-41-Demolition'!O77,'02-41-Demolition'!R77="*",'02-41-Demolition'!Q77,'02-41-Demolition'!T77="*",'02-41-Demolition'!S77,'02-41-Demolition'!V77="*",'02-41-Demolition'!U77),"")</f>
        <v/>
      </c>
      <c r="H116" s="236" t="e">
        <f>G116/'Project Data'!$D$22</f>
        <v>#VALUE!</v>
      </c>
      <c r="I116" s="175"/>
      <c r="J116" s="244"/>
      <c r="K116" s="242"/>
    </row>
    <row r="117" spans="1:11" s="207" customFormat="1" ht="15.6" hidden="1">
      <c r="A117" s="198">
        <f>'02-41-Demolition'!A78</f>
        <v>0</v>
      </c>
      <c r="B117" s="235" t="str">
        <f>'02-41-Demolition'!B78</f>
        <v>02 52 00 Chemical Decontamination</v>
      </c>
      <c r="C117" s="235"/>
      <c r="D117" s="236" t="str" cm="1">
        <f t="array" ref="D117">_xlfn.IFNA(_xlfn.IFS('02-41-Demolition'!D78="*",'02-41-Demolition'!C78,'02-41-Demolition'!F78="*",'02-41-Demolition'!E78,'02-41-Demolition'!H78="*",'02-41-Demolition'!G78,'02-41-Demolition'!J78="*",'02-41-Demolition'!I78,'02-41-Demolition'!L78="*",'02-41-Demolition'!K78,'02-41-Demolition'!N78="*",'02-41-Demolition'!M78,'02-41-Demolition'!P78="*",'02-41-Demolition'!O78,'02-41-Demolition'!R78="*",'02-41-Demolition'!Q78,'02-41-Demolition'!T78="*",'02-41-Demolition'!S78),"")</f>
        <v/>
      </c>
      <c r="E117" s="236" t="e">
        <f>D117/'Project Data'!$D$22</f>
        <v>#VALUE!</v>
      </c>
      <c r="F117" s="175" t="s">
        <v>44</v>
      </c>
      <c r="G117" s="236" t="str" cm="1">
        <f t="array" ref="G117">_xlfn.IFNA(_xlfn.IFS('02-41-Demolition'!F78="*",'02-41-Demolition'!E78,'02-41-Demolition'!H78="*",'02-41-Demolition'!G78,'02-41-Demolition'!J78="*",'02-41-Demolition'!I78,'02-41-Demolition'!L78="*",'02-41-Demolition'!K78,'02-41-Demolition'!N78="*",'02-41-Demolition'!M78,'02-41-Demolition'!P78="*",'02-41-Demolition'!O78,'02-41-Demolition'!R78="*",'02-41-Demolition'!Q78,'02-41-Demolition'!T78="*",'02-41-Demolition'!S78,'02-41-Demolition'!V78="*",'02-41-Demolition'!U78),"")</f>
        <v/>
      </c>
      <c r="H117" s="236" t="e">
        <f>G117/'Project Data'!$D$22</f>
        <v>#VALUE!</v>
      </c>
      <c r="I117" s="175"/>
      <c r="J117" s="244"/>
      <c r="K117" s="242"/>
    </row>
    <row r="118" spans="1:11" s="207" customFormat="1" ht="15.6" hidden="1">
      <c r="A118" s="198">
        <f>'02-41-Demolition'!A79</f>
        <v>0</v>
      </c>
      <c r="B118" s="235" t="str">
        <f>'02-41-Demolition'!B79</f>
        <v>02 56 00 Site Containment</v>
      </c>
      <c r="C118" s="235"/>
      <c r="D118" s="236" t="str" cm="1">
        <f t="array" ref="D118">_xlfn.IFNA(_xlfn.IFS('02-41-Demolition'!D79="*",'02-41-Demolition'!C79,'02-41-Demolition'!F79="*",'02-41-Demolition'!E79,'02-41-Demolition'!H79="*",'02-41-Demolition'!G79,'02-41-Demolition'!J79="*",'02-41-Demolition'!I79,'02-41-Demolition'!L79="*",'02-41-Demolition'!K79,'02-41-Demolition'!N79="*",'02-41-Demolition'!M79,'02-41-Demolition'!P79="*",'02-41-Demolition'!O79,'02-41-Demolition'!R79="*",'02-41-Demolition'!Q79,'02-41-Demolition'!T79="*",'02-41-Demolition'!S79),"")</f>
        <v/>
      </c>
      <c r="E118" s="236" t="e">
        <f>D118/'Project Data'!$D$22</f>
        <v>#VALUE!</v>
      </c>
      <c r="F118" s="175" t="s">
        <v>44</v>
      </c>
      <c r="G118" s="236" t="str" cm="1">
        <f t="array" ref="G118">_xlfn.IFNA(_xlfn.IFS('02-41-Demolition'!F79="*",'02-41-Demolition'!E79,'02-41-Demolition'!H79="*",'02-41-Demolition'!G79,'02-41-Demolition'!J79="*",'02-41-Demolition'!I79,'02-41-Demolition'!L79="*",'02-41-Demolition'!K79,'02-41-Demolition'!N79="*",'02-41-Demolition'!M79,'02-41-Demolition'!P79="*",'02-41-Demolition'!O79,'02-41-Demolition'!R79="*",'02-41-Demolition'!Q79,'02-41-Demolition'!T79="*",'02-41-Demolition'!S79,'02-41-Demolition'!V79="*",'02-41-Demolition'!U79),"")</f>
        <v/>
      </c>
      <c r="H118" s="236" t="e">
        <f>G118/'Project Data'!$D$22</f>
        <v>#VALUE!</v>
      </c>
      <c r="I118" s="175"/>
      <c r="J118" s="244"/>
      <c r="K118" s="242"/>
    </row>
    <row r="119" spans="1:11" s="207" customFormat="1" ht="15.6" hidden="1">
      <c r="A119" s="198">
        <f>'02-41-Demolition'!A80</f>
        <v>0</v>
      </c>
      <c r="B119" s="235" t="str">
        <f>'02-41-Demolition'!B80</f>
        <v>02 56 13 Waste Containment</v>
      </c>
      <c r="C119" s="235"/>
      <c r="D119" s="236" t="str" cm="1">
        <f t="array" ref="D119">_xlfn.IFNA(_xlfn.IFS('02-41-Demolition'!D80="*",'02-41-Demolition'!C80,'02-41-Demolition'!F80="*",'02-41-Demolition'!E80,'02-41-Demolition'!H80="*",'02-41-Demolition'!G80,'02-41-Demolition'!J80="*",'02-41-Demolition'!I80,'02-41-Demolition'!L80="*",'02-41-Demolition'!K80,'02-41-Demolition'!N80="*",'02-41-Demolition'!M80,'02-41-Demolition'!P80="*",'02-41-Demolition'!O80,'02-41-Demolition'!R80="*",'02-41-Demolition'!Q80,'02-41-Demolition'!T80="*",'02-41-Demolition'!S80),"")</f>
        <v/>
      </c>
      <c r="E119" s="236" t="e">
        <f>D119/'Project Data'!$D$22</f>
        <v>#VALUE!</v>
      </c>
      <c r="F119" s="175" t="s">
        <v>44</v>
      </c>
      <c r="G119" s="236" t="str" cm="1">
        <f t="array" ref="G119">_xlfn.IFNA(_xlfn.IFS('02-41-Demolition'!F80="*",'02-41-Demolition'!E80,'02-41-Demolition'!H80="*",'02-41-Demolition'!G80,'02-41-Demolition'!J80="*",'02-41-Demolition'!I80,'02-41-Demolition'!L80="*",'02-41-Demolition'!K80,'02-41-Demolition'!N80="*",'02-41-Demolition'!M80,'02-41-Demolition'!P80="*",'02-41-Demolition'!O80,'02-41-Demolition'!R80="*",'02-41-Demolition'!Q80,'02-41-Demolition'!T80="*",'02-41-Demolition'!S80,'02-41-Demolition'!V80="*",'02-41-Demolition'!U80),"")</f>
        <v/>
      </c>
      <c r="H119" s="236" t="e">
        <f>G119/'Project Data'!$D$22</f>
        <v>#VALUE!</v>
      </c>
      <c r="I119" s="175"/>
      <c r="J119" s="244"/>
      <c r="K119" s="242"/>
    </row>
    <row r="120" spans="1:11" s="207" customFormat="1" ht="15.6" hidden="1">
      <c r="A120" s="198">
        <f>'02-41-Demolition'!A81</f>
        <v>0</v>
      </c>
      <c r="B120" s="235" t="str">
        <f>'02-41-Demolition'!B81</f>
        <v>02 57 00 Sinkhole Remediation</v>
      </c>
      <c r="C120" s="235"/>
      <c r="D120" s="236" t="str" cm="1">
        <f t="array" ref="D120">_xlfn.IFNA(_xlfn.IFS('02-41-Demolition'!D81="*",'02-41-Demolition'!C81,'02-41-Demolition'!F81="*",'02-41-Demolition'!E81,'02-41-Demolition'!H81="*",'02-41-Demolition'!G81,'02-41-Demolition'!J81="*",'02-41-Demolition'!I81,'02-41-Demolition'!L81="*",'02-41-Demolition'!K81,'02-41-Demolition'!N81="*",'02-41-Demolition'!M81,'02-41-Demolition'!P81="*",'02-41-Demolition'!O81,'02-41-Demolition'!R81="*",'02-41-Demolition'!Q81,'02-41-Demolition'!T81="*",'02-41-Demolition'!S81),"")</f>
        <v/>
      </c>
      <c r="E120" s="236" t="e">
        <f>D120/'Project Data'!$D$22</f>
        <v>#VALUE!</v>
      </c>
      <c r="F120" s="175" t="s">
        <v>44</v>
      </c>
      <c r="G120" s="236" t="str" cm="1">
        <f t="array" ref="G120">_xlfn.IFNA(_xlfn.IFS('02-41-Demolition'!F81="*",'02-41-Demolition'!E81,'02-41-Demolition'!H81="*",'02-41-Demolition'!G81,'02-41-Demolition'!J81="*",'02-41-Demolition'!I81,'02-41-Demolition'!L81="*",'02-41-Demolition'!K81,'02-41-Demolition'!N81="*",'02-41-Demolition'!M81,'02-41-Demolition'!P81="*",'02-41-Demolition'!O81,'02-41-Demolition'!R81="*",'02-41-Demolition'!Q81,'02-41-Demolition'!T81="*",'02-41-Demolition'!S81,'02-41-Demolition'!V81="*",'02-41-Demolition'!U81),"")</f>
        <v/>
      </c>
      <c r="H120" s="236" t="e">
        <f>G120/'Project Data'!$D$22</f>
        <v>#VALUE!</v>
      </c>
      <c r="I120" s="175"/>
      <c r="J120" s="244"/>
      <c r="K120" s="242"/>
    </row>
    <row r="121" spans="1:11" s="207" customFormat="1" ht="15.6" hidden="1">
      <c r="A121" s="198">
        <f>'02-41-Demolition'!A82</f>
        <v>0</v>
      </c>
      <c r="B121" s="235" t="str">
        <f>'02-41-Demolition'!B82</f>
        <v>02 58 00 Snow Control</v>
      </c>
      <c r="C121" s="235"/>
      <c r="D121" s="236" t="str" cm="1">
        <f t="array" ref="D121">_xlfn.IFNA(_xlfn.IFS('02-41-Demolition'!D82="*",'02-41-Demolition'!C82,'02-41-Demolition'!F82="*",'02-41-Demolition'!E82,'02-41-Demolition'!H82="*",'02-41-Demolition'!G82,'02-41-Demolition'!J82="*",'02-41-Demolition'!I82,'02-41-Demolition'!L82="*",'02-41-Demolition'!K82,'02-41-Demolition'!N82="*",'02-41-Demolition'!M82,'02-41-Demolition'!P82="*",'02-41-Demolition'!O82,'02-41-Demolition'!R82="*",'02-41-Demolition'!Q82,'02-41-Demolition'!T82="*",'02-41-Demolition'!S82),"")</f>
        <v/>
      </c>
      <c r="E121" s="236" t="e">
        <f>D121/'Project Data'!$D$22</f>
        <v>#VALUE!</v>
      </c>
      <c r="F121" s="175" t="s">
        <v>44</v>
      </c>
      <c r="G121" s="236" t="str" cm="1">
        <f t="array" ref="G121">_xlfn.IFNA(_xlfn.IFS('02-41-Demolition'!F82="*",'02-41-Demolition'!E82,'02-41-Demolition'!H82="*",'02-41-Demolition'!G82,'02-41-Demolition'!J82="*",'02-41-Demolition'!I82,'02-41-Demolition'!L82="*",'02-41-Demolition'!K82,'02-41-Demolition'!N82="*",'02-41-Demolition'!M82,'02-41-Demolition'!P82="*",'02-41-Demolition'!O82,'02-41-Demolition'!R82="*",'02-41-Demolition'!Q82,'02-41-Demolition'!T82="*",'02-41-Demolition'!S82,'02-41-Demolition'!V82="*",'02-41-Demolition'!U82),"")</f>
        <v/>
      </c>
      <c r="H121" s="236" t="e">
        <f>G121/'Project Data'!$D$22</f>
        <v>#VALUE!</v>
      </c>
      <c r="I121" s="175"/>
      <c r="J121" s="244"/>
      <c r="K121" s="242"/>
    </row>
    <row r="122" spans="1:11" s="207" customFormat="1" ht="15.6" hidden="1">
      <c r="A122" s="198">
        <f>'02-41-Demolition'!A83</f>
        <v>0</v>
      </c>
      <c r="B122" s="235" t="str">
        <f>'02-41-Demolition'!B83</f>
        <v>02 58 13 Snow Fencing</v>
      </c>
      <c r="C122" s="235"/>
      <c r="D122" s="236" t="str" cm="1">
        <f t="array" ref="D122">_xlfn.IFNA(_xlfn.IFS('02-41-Demolition'!D83="*",'02-41-Demolition'!C83,'02-41-Demolition'!F83="*",'02-41-Demolition'!E83,'02-41-Demolition'!H83="*",'02-41-Demolition'!G83,'02-41-Demolition'!J83="*",'02-41-Demolition'!I83,'02-41-Demolition'!L83="*",'02-41-Demolition'!K83,'02-41-Demolition'!N83="*",'02-41-Demolition'!M83,'02-41-Demolition'!P83="*",'02-41-Demolition'!O83,'02-41-Demolition'!R83="*",'02-41-Demolition'!Q83,'02-41-Demolition'!T83="*",'02-41-Demolition'!S83),"")</f>
        <v/>
      </c>
      <c r="E122" s="236" t="e">
        <f>D122/'Project Data'!$D$22</f>
        <v>#VALUE!</v>
      </c>
      <c r="F122" s="175" t="s">
        <v>44</v>
      </c>
      <c r="G122" s="236" t="str" cm="1">
        <f t="array" ref="G122">_xlfn.IFNA(_xlfn.IFS('02-41-Demolition'!F83="*",'02-41-Demolition'!E83,'02-41-Demolition'!H83="*",'02-41-Demolition'!G83,'02-41-Demolition'!J83="*",'02-41-Demolition'!I83,'02-41-Demolition'!L83="*",'02-41-Demolition'!K83,'02-41-Demolition'!N83="*",'02-41-Demolition'!M83,'02-41-Demolition'!P83="*",'02-41-Demolition'!O83,'02-41-Demolition'!R83="*",'02-41-Demolition'!Q83,'02-41-Demolition'!T83="*",'02-41-Demolition'!S83,'02-41-Demolition'!V83="*",'02-41-Demolition'!U83),"")</f>
        <v/>
      </c>
      <c r="H122" s="236" t="e">
        <f>G122/'Project Data'!$D$22</f>
        <v>#VALUE!</v>
      </c>
      <c r="I122" s="175"/>
      <c r="J122" s="244"/>
      <c r="K122" s="242"/>
    </row>
    <row r="123" spans="1:11" s="207" customFormat="1" ht="15.6" hidden="1">
      <c r="A123" s="198">
        <f>'02-41-Demolition'!A84</f>
        <v>0</v>
      </c>
      <c r="B123" s="235" t="str">
        <f>'02-41-Demolition'!B84</f>
        <v>02 60 00 Contaminated Site Material Removal</v>
      </c>
      <c r="C123" s="235"/>
      <c r="D123" s="236" t="str" cm="1">
        <f t="array" ref="D123">_xlfn.IFNA(_xlfn.IFS('02-41-Demolition'!D84="*",'02-41-Demolition'!C84,'02-41-Demolition'!F84="*",'02-41-Demolition'!E84,'02-41-Demolition'!H84="*",'02-41-Demolition'!G84,'02-41-Demolition'!J84="*",'02-41-Demolition'!I84,'02-41-Demolition'!L84="*",'02-41-Demolition'!K84,'02-41-Demolition'!N84="*",'02-41-Demolition'!M84,'02-41-Demolition'!P84="*",'02-41-Demolition'!O84,'02-41-Demolition'!R84="*",'02-41-Demolition'!Q84,'02-41-Demolition'!T84="*",'02-41-Demolition'!S84),"")</f>
        <v/>
      </c>
      <c r="E123" s="236" t="e">
        <f>D123/'Project Data'!$D$22</f>
        <v>#VALUE!</v>
      </c>
      <c r="F123" s="175" t="s">
        <v>44</v>
      </c>
      <c r="G123" s="236" t="str" cm="1">
        <f t="array" ref="G123">_xlfn.IFNA(_xlfn.IFS('02-41-Demolition'!F84="*",'02-41-Demolition'!E84,'02-41-Demolition'!H84="*",'02-41-Demolition'!G84,'02-41-Demolition'!J84="*",'02-41-Demolition'!I84,'02-41-Demolition'!L84="*",'02-41-Demolition'!K84,'02-41-Demolition'!N84="*",'02-41-Demolition'!M84,'02-41-Demolition'!P84="*",'02-41-Demolition'!O84,'02-41-Demolition'!R84="*",'02-41-Demolition'!Q84,'02-41-Demolition'!T84="*",'02-41-Demolition'!S84,'02-41-Demolition'!V84="*",'02-41-Demolition'!U84),"")</f>
        <v/>
      </c>
      <c r="H123" s="236" t="e">
        <f>G123/'Project Data'!$D$22</f>
        <v>#VALUE!</v>
      </c>
      <c r="I123" s="175"/>
      <c r="J123" s="244"/>
      <c r="K123" s="242"/>
    </row>
    <row r="124" spans="1:11" s="207" customFormat="1" ht="15.6" hidden="1">
      <c r="A124" s="198">
        <f>'02-41-Demolition'!A85</f>
        <v>0</v>
      </c>
      <c r="B124" s="235" t="str">
        <f>'02-41-Demolition'!B85</f>
        <v>02 61 00 Removal and Disposal of Contaminated Soils</v>
      </c>
      <c r="C124" s="235"/>
      <c r="D124" s="236" t="str" cm="1">
        <f t="array" ref="D124">_xlfn.IFNA(_xlfn.IFS('02-41-Demolition'!D85="*",'02-41-Demolition'!C85,'02-41-Demolition'!F85="*",'02-41-Demolition'!E85,'02-41-Demolition'!H85="*",'02-41-Demolition'!G85,'02-41-Demolition'!J85="*",'02-41-Demolition'!I85,'02-41-Demolition'!L85="*",'02-41-Demolition'!K85,'02-41-Demolition'!N85="*",'02-41-Demolition'!M85,'02-41-Demolition'!P85="*",'02-41-Demolition'!O85,'02-41-Demolition'!R85="*",'02-41-Demolition'!Q85,'02-41-Demolition'!T85="*",'02-41-Demolition'!S85),"")</f>
        <v/>
      </c>
      <c r="E124" s="236" t="e">
        <f>D124/'Project Data'!$D$22</f>
        <v>#VALUE!</v>
      </c>
      <c r="F124" s="175" t="s">
        <v>44</v>
      </c>
      <c r="G124" s="236" t="str" cm="1">
        <f t="array" ref="G124">_xlfn.IFNA(_xlfn.IFS('02-41-Demolition'!F85="*",'02-41-Demolition'!E85,'02-41-Demolition'!H85="*",'02-41-Demolition'!G85,'02-41-Demolition'!J85="*",'02-41-Demolition'!I85,'02-41-Demolition'!L85="*",'02-41-Demolition'!K85,'02-41-Demolition'!N85="*",'02-41-Demolition'!M85,'02-41-Demolition'!P85="*",'02-41-Demolition'!O85,'02-41-Demolition'!R85="*",'02-41-Demolition'!Q85,'02-41-Demolition'!T85="*",'02-41-Demolition'!S85,'02-41-Demolition'!V85="*",'02-41-Demolition'!U85),"")</f>
        <v/>
      </c>
      <c r="H124" s="236" t="e">
        <f>G124/'Project Data'!$D$22</f>
        <v>#VALUE!</v>
      </c>
      <c r="I124" s="175"/>
      <c r="J124" s="244"/>
      <c r="K124" s="242"/>
    </row>
    <row r="125" spans="1:11" s="207" customFormat="1" ht="15.6" hidden="1">
      <c r="A125" s="198">
        <f>'02-41-Demolition'!A86</f>
        <v>0</v>
      </c>
      <c r="B125" s="235" t="str">
        <f>'02-41-Demolition'!B86</f>
        <v>02 61 13 Excavation and Handling of Contaminated Material</v>
      </c>
      <c r="C125" s="235"/>
      <c r="D125" s="236" t="str" cm="1">
        <f t="array" ref="D125">_xlfn.IFNA(_xlfn.IFS('02-41-Demolition'!D86="*",'02-41-Demolition'!C86,'02-41-Demolition'!F86="*",'02-41-Demolition'!E86,'02-41-Demolition'!H86="*",'02-41-Demolition'!G86,'02-41-Demolition'!J86="*",'02-41-Demolition'!I86,'02-41-Demolition'!L86="*",'02-41-Demolition'!K86,'02-41-Demolition'!N86="*",'02-41-Demolition'!M86,'02-41-Demolition'!P86="*",'02-41-Demolition'!O86,'02-41-Demolition'!R86="*",'02-41-Demolition'!Q86,'02-41-Demolition'!T86="*",'02-41-Demolition'!S86),"")</f>
        <v/>
      </c>
      <c r="E125" s="236" t="e">
        <f>D125/'Project Data'!$D$22</f>
        <v>#VALUE!</v>
      </c>
      <c r="F125" s="175" t="s">
        <v>44</v>
      </c>
      <c r="G125" s="236" t="str" cm="1">
        <f t="array" ref="G125">_xlfn.IFNA(_xlfn.IFS('02-41-Demolition'!F86="*",'02-41-Demolition'!E86,'02-41-Demolition'!H86="*",'02-41-Demolition'!G86,'02-41-Demolition'!J86="*",'02-41-Demolition'!I86,'02-41-Demolition'!L86="*",'02-41-Demolition'!K86,'02-41-Demolition'!N86="*",'02-41-Demolition'!M86,'02-41-Demolition'!P86="*",'02-41-Demolition'!O86,'02-41-Demolition'!R86="*",'02-41-Demolition'!Q86,'02-41-Demolition'!T86="*",'02-41-Demolition'!S86,'02-41-Demolition'!V86="*",'02-41-Demolition'!U86),"")</f>
        <v/>
      </c>
      <c r="H125" s="236" t="e">
        <f>G125/'Project Data'!$D$22</f>
        <v>#VALUE!</v>
      </c>
      <c r="I125" s="175"/>
      <c r="J125" s="244"/>
      <c r="K125" s="242"/>
    </row>
    <row r="126" spans="1:11" s="207" customFormat="1" ht="15.6" hidden="1">
      <c r="A126" s="198">
        <f>'02-41-Demolition'!A87</f>
        <v>0</v>
      </c>
      <c r="B126" s="235" t="str">
        <f>'02-41-Demolition'!B87</f>
        <v>02 62 00 Hazardous Waste Recovery Processes</v>
      </c>
      <c r="C126" s="235"/>
      <c r="D126" s="236" t="str" cm="1">
        <f t="array" ref="D126">_xlfn.IFNA(_xlfn.IFS('02-41-Demolition'!D87="*",'02-41-Demolition'!C87,'02-41-Demolition'!F87="*",'02-41-Demolition'!E87,'02-41-Demolition'!H87="*",'02-41-Demolition'!G87,'02-41-Demolition'!J87="*",'02-41-Demolition'!I87,'02-41-Demolition'!L87="*",'02-41-Demolition'!K87,'02-41-Demolition'!N87="*",'02-41-Demolition'!M87,'02-41-Demolition'!P87="*",'02-41-Demolition'!O87,'02-41-Demolition'!R87="*",'02-41-Demolition'!Q87,'02-41-Demolition'!T87="*",'02-41-Demolition'!S87),"")</f>
        <v/>
      </c>
      <c r="E126" s="236" t="e">
        <f>D126/'Project Data'!$D$22</f>
        <v>#VALUE!</v>
      </c>
      <c r="F126" s="175" t="s">
        <v>44</v>
      </c>
      <c r="G126" s="236" t="str" cm="1">
        <f t="array" ref="G126">_xlfn.IFNA(_xlfn.IFS('02-41-Demolition'!F87="*",'02-41-Demolition'!E87,'02-41-Demolition'!H87="*",'02-41-Demolition'!G87,'02-41-Demolition'!J87="*",'02-41-Demolition'!I87,'02-41-Demolition'!L87="*",'02-41-Demolition'!K87,'02-41-Demolition'!N87="*",'02-41-Demolition'!M87,'02-41-Demolition'!P87="*",'02-41-Demolition'!O87,'02-41-Demolition'!R87="*",'02-41-Demolition'!Q87,'02-41-Demolition'!T87="*",'02-41-Demolition'!S87,'02-41-Demolition'!V87="*",'02-41-Demolition'!U87),"")</f>
        <v/>
      </c>
      <c r="H126" s="236" t="e">
        <f>G126/'Project Data'!$D$22</f>
        <v>#VALUE!</v>
      </c>
      <c r="I126" s="175"/>
      <c r="J126" s="244"/>
      <c r="K126" s="242"/>
    </row>
    <row r="127" spans="1:11" s="207" customFormat="1" ht="15.6" hidden="1">
      <c r="A127" s="198">
        <f>'02-41-Demolition'!A88</f>
        <v>0</v>
      </c>
      <c r="B127" s="235" t="str">
        <f>'02-41-Demolition'!B88</f>
        <v>02 65 00 Underground Storage Tank Removal</v>
      </c>
      <c r="C127" s="235"/>
      <c r="D127" s="236" t="str" cm="1">
        <f t="array" ref="D127">_xlfn.IFNA(_xlfn.IFS('02-41-Demolition'!D88="*",'02-41-Demolition'!C88,'02-41-Demolition'!F88="*",'02-41-Demolition'!E88,'02-41-Demolition'!H88="*",'02-41-Demolition'!G88,'02-41-Demolition'!J88="*",'02-41-Demolition'!I88,'02-41-Demolition'!L88="*",'02-41-Demolition'!K88,'02-41-Demolition'!N88="*",'02-41-Demolition'!M88,'02-41-Demolition'!P88="*",'02-41-Demolition'!O88,'02-41-Demolition'!R88="*",'02-41-Demolition'!Q88,'02-41-Demolition'!T88="*",'02-41-Demolition'!S88),"")</f>
        <v/>
      </c>
      <c r="E127" s="236" t="e">
        <f>D127/'Project Data'!$D$22</f>
        <v>#VALUE!</v>
      </c>
      <c r="F127" s="175" t="s">
        <v>44</v>
      </c>
      <c r="G127" s="236" t="str" cm="1">
        <f t="array" ref="G127">_xlfn.IFNA(_xlfn.IFS('02-41-Demolition'!F88="*",'02-41-Demolition'!E88,'02-41-Demolition'!H88="*",'02-41-Demolition'!G88,'02-41-Demolition'!J88="*",'02-41-Demolition'!I88,'02-41-Demolition'!L88="*",'02-41-Demolition'!K88,'02-41-Demolition'!N88="*",'02-41-Demolition'!M88,'02-41-Demolition'!P88="*",'02-41-Demolition'!O88,'02-41-Demolition'!R88="*",'02-41-Demolition'!Q88,'02-41-Demolition'!T88="*",'02-41-Demolition'!S88,'02-41-Demolition'!V88="*",'02-41-Demolition'!U88),"")</f>
        <v/>
      </c>
      <c r="H127" s="236" t="e">
        <f>G127/'Project Data'!$D$22</f>
        <v>#VALUE!</v>
      </c>
      <c r="I127" s="175"/>
      <c r="J127" s="244"/>
      <c r="K127" s="242"/>
    </row>
    <row r="128" spans="1:11" s="207" customFormat="1" ht="15.6" hidden="1">
      <c r="A128" s="198">
        <f>'02-41-Demolition'!A89</f>
        <v>0</v>
      </c>
      <c r="B128" s="235" t="str">
        <f>'02-41-Demolition'!B89</f>
        <v>02 81 00 Transportation and Disposal of Hazardous Materials</v>
      </c>
      <c r="C128" s="253"/>
      <c r="D128" s="236" t="str" cm="1">
        <f t="array" ref="D128">_xlfn.IFNA(_xlfn.IFS('02-41-Demolition'!D89="*",'02-41-Demolition'!C89,'02-41-Demolition'!F89="*",'02-41-Demolition'!E89,'02-41-Demolition'!H89="*",'02-41-Demolition'!G89,'02-41-Demolition'!J89="*",'02-41-Demolition'!I89,'02-41-Demolition'!L89="*",'02-41-Demolition'!K89,'02-41-Demolition'!N89="*",'02-41-Demolition'!M89,'02-41-Demolition'!P89="*",'02-41-Demolition'!O89,'02-41-Demolition'!R89="*",'02-41-Demolition'!Q89,'02-41-Demolition'!T89="*",'02-41-Demolition'!S89),"")</f>
        <v/>
      </c>
      <c r="E128" s="622" t="e">
        <f>D128/'Project Data'!$D$22</f>
        <v>#VALUE!</v>
      </c>
      <c r="F128" s="226" t="s">
        <v>44</v>
      </c>
      <c r="G128" s="236" t="str" cm="1">
        <f t="array" ref="G128">_xlfn.IFNA(_xlfn.IFS('02-41-Demolition'!F89="*",'02-41-Demolition'!E89,'02-41-Demolition'!H89="*",'02-41-Demolition'!G89,'02-41-Demolition'!J89="*",'02-41-Demolition'!I89,'02-41-Demolition'!L89="*",'02-41-Demolition'!K89,'02-41-Demolition'!N89="*",'02-41-Demolition'!M89,'02-41-Demolition'!P89="*",'02-41-Demolition'!O89,'02-41-Demolition'!R89="*",'02-41-Demolition'!Q89,'02-41-Demolition'!T89="*",'02-41-Demolition'!S89,'02-41-Demolition'!V89="*",'02-41-Demolition'!U89),"")</f>
        <v/>
      </c>
      <c r="H128" s="236" t="e">
        <f>G128/'Project Data'!$D$22</f>
        <v>#VALUE!</v>
      </c>
      <c r="I128" s="226"/>
      <c r="J128" s="245"/>
      <c r="K128" s="242"/>
    </row>
    <row r="129" spans="1:11" s="207" customFormat="1" ht="15.6">
      <c r="A129" s="406">
        <v>1</v>
      </c>
      <c r="B129" s="644" t="s">
        <v>52</v>
      </c>
      <c r="C129" s="645"/>
      <c r="D129" s="394">
        <f>SUM(D131:D136)</f>
        <v>14623.57</v>
      </c>
      <c r="E129" s="641">
        <f>D129/'Project Data'!$D$22</f>
        <v>0.16340827569252775</v>
      </c>
      <c r="F129" s="393">
        <v>14623.57</v>
      </c>
      <c r="G129" s="407" cm="1">
        <f t="array" ref="G129">_xlfn.IFNA(_xlfn.IFS('02-82-Abatement'!F9="*",'02-82-Abatement'!E9,'02-82-Abatement'!H9="*",'02-82-Abatement'!G9,'02-82-Abatement'!J9="*",'02-82-Abatement'!I9,'02-82-Abatement'!L9="*",'02-82-Abatement'!K9,'02-82-Abatement'!N9="*",'02-82-Abatement'!M9,'02-82-Abatement'!P9="*",'02-82-Abatement'!O9,'02-82-Abatement'!R9="*",'02-82-Abatement'!Q9,'02-82-Abatement'!T9="*",'02-82-Abatement'!S9,'02-82-Abatement'!V9="*",'02-82-Abatement'!U9),"")</f>
        <v>14623.57</v>
      </c>
      <c r="H129" s="407">
        <f>G129/'Project Data'!$D$22</f>
        <v>0.16340827569252775</v>
      </c>
      <c r="I129" s="391"/>
      <c r="J129" s="396">
        <f>IFERROR(G129-F129, "--")</f>
        <v>0</v>
      </c>
      <c r="K129" s="397"/>
    </row>
    <row r="130" spans="1:11" s="207" customFormat="1" ht="15.6" hidden="1">
      <c r="A130" s="399" t="str">
        <f>'02-82-Abatement'!A11</f>
        <v xml:space="preserve"> </v>
      </c>
      <c r="B130" s="399" t="str">
        <f>'02-82-Abatement'!B11</f>
        <v>02 82 00 Asbestos Remediation</v>
      </c>
      <c r="C130" s="399"/>
      <c r="D130" s="402" t="str" cm="1">
        <f t="array" ref="D130">_xlfn.IFNA(_xlfn.IFS('02-82-Abatement'!D11="*",'02-82-Abatement'!C11,'02-82-Abatement'!F11="*",'02-82-Abatement'!E11,'02-82-Abatement'!H11="*",'02-82-Abatement'!G11,'02-82-Abatement'!J11="*",'02-82-Abatement'!I11,'02-82-Abatement'!L11="*",'02-82-Abatement'!K11,'02-82-Abatement'!N11="*",'02-82-Abatement'!M11,'02-82-Abatement'!P11="*",'02-82-Abatement'!O11,'02-82-Abatement'!R11="*",'02-82-Abatement'!Q11,'02-82-Abatement'!T11="*",'02-82-Abatement'!S11),"")</f>
        <v/>
      </c>
      <c r="E130" s="402" t="e">
        <f>D130/'Project Data'!$D$22</f>
        <v>#VALUE!</v>
      </c>
      <c r="F130" s="408" t="s">
        <v>44</v>
      </c>
      <c r="G130" s="402" t="str" cm="1">
        <f t="array" ref="G130">_xlfn.IFNA(_xlfn.IFS('02-82-Abatement'!F11="*",'02-82-Abatement'!E11,'02-82-Abatement'!H11="*",'02-82-Abatement'!G11,'02-82-Abatement'!J11="*",'02-82-Abatement'!I11,'02-82-Abatement'!L11="*",'02-82-Abatement'!K11,'02-82-Abatement'!N11="*",'02-82-Abatement'!M11,'02-82-Abatement'!P11="*",'02-82-Abatement'!O11,'02-82-Abatement'!R11="*",'02-82-Abatement'!Q11,'02-82-Abatement'!T11="*",'02-82-Abatement'!S11,'02-82-Abatement'!V11="*",'02-82-Abatement'!U11),"")</f>
        <v/>
      </c>
      <c r="H130" s="402" t="e">
        <f>G130/'Project Data'!$D$22</f>
        <v>#VALUE!</v>
      </c>
      <c r="I130" s="408"/>
      <c r="J130" s="409"/>
      <c r="K130" s="404"/>
    </row>
    <row r="131" spans="1:11" s="207" customFormat="1" ht="15.6">
      <c r="A131" s="235">
        <f>'02-82-Abatement'!A12</f>
        <v>1</v>
      </c>
      <c r="B131" s="642" t="str">
        <f>'02-82-Abatement'!B12</f>
        <v>02 82 13 Asbestos Abatement</v>
      </c>
      <c r="C131" s="643"/>
      <c r="D131" s="402" t="str" cm="1">
        <f t="array" ref="D131">_xlfn.IFNA(_xlfn.IFS('02-82-Abatement'!D12="*",'02-82-Abatement'!C12,'02-82-Abatement'!F12="*",'02-82-Abatement'!E12,'02-82-Abatement'!H12="*",'02-82-Abatement'!G12,'02-82-Abatement'!J12="*",'02-82-Abatement'!I12,'02-82-Abatement'!L12="*",'02-82-Abatement'!K12,'02-82-Abatement'!N12="*",'02-82-Abatement'!M12,'02-82-Abatement'!P12="*",'02-82-Abatement'!O12,'02-82-Abatement'!R12="*",'02-82-Abatement'!Q12,'02-82-Abatement'!T12="*",'02-82-Abatement'!S12),"")</f>
        <v>Included in Demo</v>
      </c>
      <c r="E131" s="402" t="s">
        <v>53</v>
      </c>
      <c r="F131" s="175" t="s">
        <v>54</v>
      </c>
      <c r="G131" s="236" t="str" cm="1">
        <f t="array" ref="G131">_xlfn.IFNA(_xlfn.IFS('02-82-Abatement'!F12="*",'02-82-Abatement'!E12,'02-82-Abatement'!H12="*",'02-82-Abatement'!G12,'02-82-Abatement'!J12="*",'02-82-Abatement'!I12,'02-82-Abatement'!L12="*",'02-82-Abatement'!K12,'02-82-Abatement'!N12="*",'02-82-Abatement'!M12,'02-82-Abatement'!P12="*",'02-82-Abatement'!O12,'02-82-Abatement'!R12="*",'02-82-Abatement'!Q12,'02-82-Abatement'!T12="*",'02-82-Abatement'!S12,'02-82-Abatement'!V12="*",'02-82-Abatement'!U12),"")</f>
        <v>Included in Demo</v>
      </c>
      <c r="H131" s="631" t="e">
        <f>G131/'Project Data'!$D$22</f>
        <v>#VALUE!</v>
      </c>
      <c r="I131" s="175"/>
      <c r="J131" s="244"/>
      <c r="K131" s="404" t="s">
        <v>50</v>
      </c>
    </row>
    <row r="132" spans="1:11" s="207" customFormat="1" ht="15.6" hidden="1">
      <c r="A132" s="235">
        <f>'02-82-Abatement'!A13</f>
        <v>0</v>
      </c>
      <c r="B132" s="399" t="str">
        <f>'02-82-Abatement'!B13</f>
        <v>02 82 13.19 Asbestos Floor Tile and Mastic Abatement</v>
      </c>
      <c r="C132" s="235"/>
      <c r="D132" s="402" t="str" cm="1">
        <f t="array" ref="D132">_xlfn.IFNA(_xlfn.IFS('02-82-Abatement'!D13="*",'02-82-Abatement'!C13,'02-82-Abatement'!F13="*",'02-82-Abatement'!E13,'02-82-Abatement'!H13="*",'02-82-Abatement'!G13,'02-82-Abatement'!J13="*",'02-82-Abatement'!I13,'02-82-Abatement'!L13="*",'02-82-Abatement'!K13,'02-82-Abatement'!N13="*",'02-82-Abatement'!M13,'02-82-Abatement'!P13="*",'02-82-Abatement'!O13,'02-82-Abatement'!R13="*",'02-82-Abatement'!Q13,'02-82-Abatement'!T13="*",'02-82-Abatement'!S13),"")</f>
        <v/>
      </c>
      <c r="E132" s="402" t="e">
        <f>D132/'Project Data'!$D$22</f>
        <v>#VALUE!</v>
      </c>
      <c r="F132" s="175" t="s">
        <v>44</v>
      </c>
      <c r="G132" s="236" t="str" cm="1">
        <f t="array" ref="G132">_xlfn.IFNA(_xlfn.IFS('02-82-Abatement'!F13="*",'02-82-Abatement'!E13,'02-82-Abatement'!H13="*",'02-82-Abatement'!G13,'02-82-Abatement'!J13="*",'02-82-Abatement'!I13,'02-82-Abatement'!L13="*",'02-82-Abatement'!K13,'02-82-Abatement'!N13="*",'02-82-Abatement'!M13,'02-82-Abatement'!P13="*",'02-82-Abatement'!O13,'02-82-Abatement'!R13="*",'02-82-Abatement'!Q13,'02-82-Abatement'!T13="*",'02-82-Abatement'!S13,'02-82-Abatement'!V13="*",'02-82-Abatement'!U13),"")</f>
        <v/>
      </c>
      <c r="H132" s="236" t="e">
        <f>G132/'Project Data'!$D$22</f>
        <v>#VALUE!</v>
      </c>
      <c r="I132" s="175"/>
      <c r="J132" s="244"/>
      <c r="K132" s="404"/>
    </row>
    <row r="133" spans="1:11" s="207" customFormat="1" ht="15.6" hidden="1">
      <c r="A133" s="235">
        <f>'02-82-Abatement'!A14</f>
        <v>0</v>
      </c>
      <c r="B133" s="399" t="str">
        <f>'02-82-Abatement'!B14</f>
        <v>02 82 13.33 Asbestos Abatement for Utilities</v>
      </c>
      <c r="C133" s="235"/>
      <c r="D133" s="402" t="str" cm="1">
        <f t="array" ref="D133">_xlfn.IFNA(_xlfn.IFS('02-82-Abatement'!D14="*",'02-82-Abatement'!C14,'02-82-Abatement'!F14="*",'02-82-Abatement'!E14,'02-82-Abatement'!H14="*",'02-82-Abatement'!G14,'02-82-Abatement'!J14="*",'02-82-Abatement'!I14,'02-82-Abatement'!L14="*",'02-82-Abatement'!K14,'02-82-Abatement'!N14="*",'02-82-Abatement'!M14,'02-82-Abatement'!P14="*",'02-82-Abatement'!O14,'02-82-Abatement'!R14="*",'02-82-Abatement'!Q14,'02-82-Abatement'!T14="*",'02-82-Abatement'!S14),"")</f>
        <v/>
      </c>
      <c r="E133" s="402" t="e">
        <f>D133/'Project Data'!$D$22</f>
        <v>#VALUE!</v>
      </c>
      <c r="F133" s="175" t="s">
        <v>44</v>
      </c>
      <c r="G133" s="236" t="str" cm="1">
        <f t="array" ref="G133">_xlfn.IFNA(_xlfn.IFS('02-82-Abatement'!F14="*",'02-82-Abatement'!E14,'02-82-Abatement'!H14="*",'02-82-Abatement'!G14,'02-82-Abatement'!J14="*",'02-82-Abatement'!I14,'02-82-Abatement'!L14="*",'02-82-Abatement'!K14,'02-82-Abatement'!N14="*",'02-82-Abatement'!M14,'02-82-Abatement'!P14="*",'02-82-Abatement'!O14,'02-82-Abatement'!R14="*",'02-82-Abatement'!Q14,'02-82-Abatement'!T14="*",'02-82-Abatement'!S14,'02-82-Abatement'!V14="*",'02-82-Abatement'!U14),"")</f>
        <v/>
      </c>
      <c r="H133" s="236" t="e">
        <f>G133/'Project Data'!$D$22</f>
        <v>#VALUE!</v>
      </c>
      <c r="I133" s="175"/>
      <c r="J133" s="244"/>
      <c r="K133" s="404"/>
    </row>
    <row r="134" spans="1:11" s="207" customFormat="1" ht="15.6" hidden="1">
      <c r="A134" s="235">
        <f>'02-82-Abatement'!A15</f>
        <v>0</v>
      </c>
      <c r="B134" s="399" t="str">
        <f>'02-82-Abatement'!B15</f>
        <v>02 82 16 Engineering Control of Asbestos Containing Materials</v>
      </c>
      <c r="C134" s="235"/>
      <c r="D134" s="402" t="str" cm="1">
        <f t="array" ref="D134">_xlfn.IFNA(_xlfn.IFS('02-82-Abatement'!D15="*",'02-82-Abatement'!C15,'02-82-Abatement'!F15="*",'02-82-Abatement'!E15,'02-82-Abatement'!H15="*",'02-82-Abatement'!G15,'02-82-Abatement'!J15="*",'02-82-Abatement'!I15,'02-82-Abatement'!L15="*",'02-82-Abatement'!K15,'02-82-Abatement'!N15="*",'02-82-Abatement'!M15,'02-82-Abatement'!P15="*",'02-82-Abatement'!O15,'02-82-Abatement'!R15="*",'02-82-Abatement'!Q15,'02-82-Abatement'!T15="*",'02-82-Abatement'!S15),"")</f>
        <v/>
      </c>
      <c r="E134" s="402" t="e">
        <f>D134/'Project Data'!$D$22</f>
        <v>#VALUE!</v>
      </c>
      <c r="F134" s="175" t="s">
        <v>44</v>
      </c>
      <c r="G134" s="236" t="str" cm="1">
        <f t="array" ref="G134">_xlfn.IFNA(_xlfn.IFS('02-82-Abatement'!F15="*",'02-82-Abatement'!E15,'02-82-Abatement'!H15="*",'02-82-Abatement'!G15,'02-82-Abatement'!J15="*",'02-82-Abatement'!I15,'02-82-Abatement'!L15="*",'02-82-Abatement'!K15,'02-82-Abatement'!N15="*",'02-82-Abatement'!M15,'02-82-Abatement'!P15="*",'02-82-Abatement'!O15,'02-82-Abatement'!R15="*",'02-82-Abatement'!Q15,'02-82-Abatement'!T15="*",'02-82-Abatement'!S15,'02-82-Abatement'!V15="*",'02-82-Abatement'!U15),"")</f>
        <v/>
      </c>
      <c r="H134" s="236" t="e">
        <f>G134/'Project Data'!$D$22</f>
        <v>#VALUE!</v>
      </c>
      <c r="I134" s="175"/>
      <c r="J134" s="244"/>
      <c r="K134" s="404"/>
    </row>
    <row r="135" spans="1:11" s="207" customFormat="1" ht="15.6">
      <c r="A135" s="399">
        <f>'02-82-Abatement'!A16</f>
        <v>1</v>
      </c>
      <c r="B135" s="642" t="str">
        <f>'02-82-Abatement'!B16</f>
        <v>02 82 33 Asbestos Survey</v>
      </c>
      <c r="C135" s="643"/>
      <c r="D135" s="402" cm="1">
        <f t="array" ref="D135">_xlfn.IFNA(_xlfn.IFS('02-82-Abatement'!D16="*",'02-82-Abatement'!C16,'02-82-Abatement'!F16="*",'02-82-Abatement'!E16,'02-82-Abatement'!H16="*",'02-82-Abatement'!G16,'02-82-Abatement'!J16="*",'02-82-Abatement'!I16,'02-82-Abatement'!L16="*",'02-82-Abatement'!K16,'02-82-Abatement'!N16="*",'02-82-Abatement'!M16,'02-82-Abatement'!P16="*",'02-82-Abatement'!O16,'02-82-Abatement'!R16="*",'02-82-Abatement'!Q16,'02-82-Abatement'!T16="*",'02-82-Abatement'!S16),"")</f>
        <v>10000</v>
      </c>
      <c r="E135" s="402">
        <f>D135/'Project Data'!$D$22</f>
        <v>0.11174308030975182</v>
      </c>
      <c r="F135" s="400">
        <v>10000</v>
      </c>
      <c r="G135" s="402" cm="1">
        <f t="array" ref="G135">_xlfn.IFNA(_xlfn.IFS('02-82-Abatement'!F16="*",'02-82-Abatement'!E16,'02-82-Abatement'!H16="*",'02-82-Abatement'!G16,'02-82-Abatement'!J16="*",'02-82-Abatement'!I16,'02-82-Abatement'!L16="*",'02-82-Abatement'!K16,'02-82-Abatement'!N16="*",'02-82-Abatement'!M16,'02-82-Abatement'!P16="*",'02-82-Abatement'!O16,'02-82-Abatement'!R16="*",'02-82-Abatement'!Q16,'02-82-Abatement'!T16="*",'02-82-Abatement'!S16,'02-82-Abatement'!V16="*",'02-82-Abatement'!U16),"")</f>
        <v>10000</v>
      </c>
      <c r="H135" s="632">
        <f>G135/'Project Data'!$D$22</f>
        <v>0.11174308030975182</v>
      </c>
      <c r="I135" s="400"/>
      <c r="J135" s="403"/>
      <c r="K135" s="404" t="s">
        <v>55</v>
      </c>
    </row>
    <row r="136" spans="1:11" s="207" customFormat="1" ht="15.6">
      <c r="A136" s="235">
        <f>'02-82-Abatement'!A17</f>
        <v>1</v>
      </c>
      <c r="B136" s="642" t="str">
        <f>'02-82-Abatement'!B17</f>
        <v>02 83 00 Termite Prevention</v>
      </c>
      <c r="C136" s="643"/>
      <c r="D136" s="402" cm="1">
        <f t="array" ref="D136">_xlfn.IFNA(_xlfn.IFS('02-82-Abatement'!D17="*",'02-82-Abatement'!C17,'02-82-Abatement'!F17="*",'02-82-Abatement'!E17,'02-82-Abatement'!H17="*",'02-82-Abatement'!G17,'02-82-Abatement'!J17="*",'02-82-Abatement'!I17,'02-82-Abatement'!L17="*",'02-82-Abatement'!K17,'02-82-Abatement'!N17="*",'02-82-Abatement'!M17,'02-82-Abatement'!P17="*",'02-82-Abatement'!O17,'02-82-Abatement'!R17="*",'02-82-Abatement'!Q17,'02-82-Abatement'!T17="*",'02-82-Abatement'!S17),"")</f>
        <v>4623.57</v>
      </c>
      <c r="E136" s="402">
        <f>D136/'Project Data'!$D$22</f>
        <v>5.1665195382775919E-2</v>
      </c>
      <c r="F136" s="175">
        <v>4623.57</v>
      </c>
      <c r="G136" s="236" cm="1">
        <f t="array" ref="G136">_xlfn.IFNA(_xlfn.IFS('02-82-Abatement'!F17="*",'02-82-Abatement'!E17,'02-82-Abatement'!H17="*",'02-82-Abatement'!G17,'02-82-Abatement'!J17="*",'02-82-Abatement'!I17,'02-82-Abatement'!L17="*",'02-82-Abatement'!K17,'02-82-Abatement'!N17="*",'02-82-Abatement'!M17,'02-82-Abatement'!P17="*",'02-82-Abatement'!O17,'02-82-Abatement'!R17="*",'02-82-Abatement'!Q17,'02-82-Abatement'!T17="*",'02-82-Abatement'!S17,'02-82-Abatement'!V17="*",'02-82-Abatement'!U17),"")</f>
        <v>4623.57</v>
      </c>
      <c r="H136" s="631">
        <f>G136/'Project Data'!$D$22</f>
        <v>5.1665195382775919E-2</v>
      </c>
      <c r="I136" s="175"/>
      <c r="J136" s="244"/>
      <c r="K136" s="404" t="s">
        <v>56</v>
      </c>
    </row>
    <row r="137" spans="1:11" s="207" customFormat="1" ht="15.6" hidden="1">
      <c r="A137" s="235">
        <f>'02-82-Abatement'!A18</f>
        <v>0</v>
      </c>
      <c r="B137" s="235" t="str">
        <f>'02-82-Abatement'!B18</f>
        <v>02 83 13 Lead Hazard Control Activities</v>
      </c>
      <c r="C137" s="235"/>
      <c r="D137" s="236" t="str" cm="1">
        <f t="array" ref="D137">_xlfn.IFNA(_xlfn.IFS('02-82-Abatement'!D18="*",'02-82-Abatement'!C18,'02-82-Abatement'!F18="*",'02-82-Abatement'!E18,'02-82-Abatement'!H18="*",'02-82-Abatement'!G18,'02-82-Abatement'!J18="*",'02-82-Abatement'!I18,'02-82-Abatement'!L18="*",'02-82-Abatement'!K18,'02-82-Abatement'!N18="*",'02-82-Abatement'!M18,'02-82-Abatement'!P18="*",'02-82-Abatement'!O18,'02-82-Abatement'!R18="*",'02-82-Abatement'!Q18,'02-82-Abatement'!T18="*",'02-82-Abatement'!S18),"")</f>
        <v/>
      </c>
      <c r="E137" s="236" t="e">
        <f>D137/'Project Data'!$D$22</f>
        <v>#VALUE!</v>
      </c>
      <c r="F137" s="175" t="s">
        <v>44</v>
      </c>
      <c r="G137" s="236" t="str" cm="1">
        <f t="array" ref="G137">_xlfn.IFNA(_xlfn.IFS('02-82-Abatement'!F18="*",'02-82-Abatement'!E18,'02-82-Abatement'!H18="*",'02-82-Abatement'!G18,'02-82-Abatement'!J18="*",'02-82-Abatement'!I18,'02-82-Abatement'!L18="*",'02-82-Abatement'!K18,'02-82-Abatement'!N18="*",'02-82-Abatement'!M18,'02-82-Abatement'!P18="*",'02-82-Abatement'!O18,'02-82-Abatement'!R18="*",'02-82-Abatement'!Q18,'02-82-Abatement'!T18="*",'02-82-Abatement'!S18,'02-82-Abatement'!V18="*",'02-82-Abatement'!U18),"")</f>
        <v/>
      </c>
      <c r="H137" s="236" t="e">
        <f>G137/'Project Data'!$D$22</f>
        <v>#VALUE!</v>
      </c>
      <c r="I137" s="175"/>
      <c r="J137" s="244"/>
      <c r="K137" s="242"/>
    </row>
    <row r="138" spans="1:11" s="207" customFormat="1" ht="15.6" hidden="1">
      <c r="A138" s="235">
        <f>'02-82-Abatement'!A19</f>
        <v>0</v>
      </c>
      <c r="B138" s="235" t="str">
        <f>'02-82-Abatement'!B19</f>
        <v>02 83 19 Lead-Based Paint Remediation</v>
      </c>
      <c r="C138" s="235"/>
      <c r="D138" s="236" t="str" cm="1">
        <f t="array" ref="D138">_xlfn.IFNA(_xlfn.IFS('02-82-Abatement'!D19="*",'02-82-Abatement'!C19,'02-82-Abatement'!F19="*",'02-82-Abatement'!E19,'02-82-Abatement'!H19="*",'02-82-Abatement'!G19,'02-82-Abatement'!J19="*",'02-82-Abatement'!I19,'02-82-Abatement'!L19="*",'02-82-Abatement'!K19,'02-82-Abatement'!N19="*",'02-82-Abatement'!M19,'02-82-Abatement'!P19="*",'02-82-Abatement'!O19,'02-82-Abatement'!R19="*",'02-82-Abatement'!Q19,'02-82-Abatement'!T19="*",'02-82-Abatement'!S19),"")</f>
        <v/>
      </c>
      <c r="E138" s="236" t="e">
        <f>D138/'Project Data'!$D$22</f>
        <v>#VALUE!</v>
      </c>
      <c r="F138" s="175" t="s">
        <v>44</v>
      </c>
      <c r="G138" s="236" t="str" cm="1">
        <f t="array" ref="G138">_xlfn.IFNA(_xlfn.IFS('02-82-Abatement'!F19="*",'02-82-Abatement'!E19,'02-82-Abatement'!H19="*",'02-82-Abatement'!G19,'02-82-Abatement'!J19="*",'02-82-Abatement'!I19,'02-82-Abatement'!L19="*",'02-82-Abatement'!K19,'02-82-Abatement'!N19="*",'02-82-Abatement'!M19,'02-82-Abatement'!P19="*",'02-82-Abatement'!O19,'02-82-Abatement'!R19="*",'02-82-Abatement'!Q19,'02-82-Abatement'!T19="*",'02-82-Abatement'!S19,'02-82-Abatement'!V19="*",'02-82-Abatement'!U19),"")</f>
        <v/>
      </c>
      <c r="H138" s="236" t="e">
        <f>G138/'Project Data'!$D$22</f>
        <v>#VALUE!</v>
      </c>
      <c r="I138" s="175"/>
      <c r="J138" s="244"/>
      <c r="K138" s="242"/>
    </row>
    <row r="139" spans="1:11" s="207" customFormat="1" ht="15.6" hidden="1">
      <c r="A139" s="235">
        <f>'02-82-Abatement'!A20</f>
        <v>0</v>
      </c>
      <c r="B139" s="235" t="str">
        <f>'02-82-Abatement'!B20</f>
        <v>02 83 19.13 Lead-Based Paint Abatement</v>
      </c>
      <c r="C139" s="235"/>
      <c r="D139" s="236" t="str" cm="1">
        <f t="array" ref="D139">_xlfn.IFNA(_xlfn.IFS('02-82-Abatement'!D20="*",'02-82-Abatement'!C20,'02-82-Abatement'!F20="*",'02-82-Abatement'!E20,'02-82-Abatement'!H20="*",'02-82-Abatement'!G20,'02-82-Abatement'!J20="*",'02-82-Abatement'!I20,'02-82-Abatement'!L20="*",'02-82-Abatement'!K20,'02-82-Abatement'!N20="*",'02-82-Abatement'!M20,'02-82-Abatement'!P20="*",'02-82-Abatement'!O20,'02-82-Abatement'!R20="*",'02-82-Abatement'!Q20,'02-82-Abatement'!T20="*",'02-82-Abatement'!S20),"")</f>
        <v/>
      </c>
      <c r="E139" s="236" t="e">
        <f>D139/'Project Data'!$D$22</f>
        <v>#VALUE!</v>
      </c>
      <c r="F139" s="175" t="s">
        <v>44</v>
      </c>
      <c r="G139" s="236" t="str" cm="1">
        <f t="array" ref="G139">_xlfn.IFNA(_xlfn.IFS('02-82-Abatement'!F20="*",'02-82-Abatement'!E20,'02-82-Abatement'!H20="*",'02-82-Abatement'!G20,'02-82-Abatement'!J20="*",'02-82-Abatement'!I20,'02-82-Abatement'!L20="*",'02-82-Abatement'!K20,'02-82-Abatement'!N20="*",'02-82-Abatement'!M20,'02-82-Abatement'!P20="*",'02-82-Abatement'!O20,'02-82-Abatement'!R20="*",'02-82-Abatement'!Q20,'02-82-Abatement'!T20="*",'02-82-Abatement'!S20,'02-82-Abatement'!V20="*",'02-82-Abatement'!U20),"")</f>
        <v/>
      </c>
      <c r="H139" s="236" t="e">
        <f>G139/'Project Data'!$D$22</f>
        <v>#VALUE!</v>
      </c>
      <c r="I139" s="175"/>
      <c r="J139" s="244"/>
      <c r="K139" s="242"/>
    </row>
    <row r="140" spans="1:11" s="207" customFormat="1" ht="15.6" hidden="1">
      <c r="A140" s="235">
        <f>'02-82-Abatement'!A21</f>
        <v>0</v>
      </c>
      <c r="B140" s="235" t="str">
        <f>'02-82-Abatement'!B21</f>
        <v>02 83 33.13 Lead-Based Paint Removal and Disposal</v>
      </c>
      <c r="C140" s="235"/>
      <c r="D140" s="236" t="str" cm="1">
        <f t="array" ref="D140">_xlfn.IFNA(_xlfn.IFS('02-82-Abatement'!D21="*",'02-82-Abatement'!C21,'02-82-Abatement'!F21="*",'02-82-Abatement'!E21,'02-82-Abatement'!H21="*",'02-82-Abatement'!G21,'02-82-Abatement'!J21="*",'02-82-Abatement'!I21,'02-82-Abatement'!L21="*",'02-82-Abatement'!K21,'02-82-Abatement'!N21="*",'02-82-Abatement'!M21,'02-82-Abatement'!P21="*",'02-82-Abatement'!O21,'02-82-Abatement'!R21="*",'02-82-Abatement'!Q21,'02-82-Abatement'!T21="*",'02-82-Abatement'!S21),"")</f>
        <v/>
      </c>
      <c r="E140" s="236" t="e">
        <f>D140/'Project Data'!$D$22</f>
        <v>#VALUE!</v>
      </c>
      <c r="F140" s="175" t="s">
        <v>44</v>
      </c>
      <c r="G140" s="236" t="str" cm="1">
        <f t="array" ref="G140">_xlfn.IFNA(_xlfn.IFS('02-82-Abatement'!F21="*",'02-82-Abatement'!E21,'02-82-Abatement'!H21="*",'02-82-Abatement'!G21,'02-82-Abatement'!J21="*",'02-82-Abatement'!I21,'02-82-Abatement'!L21="*",'02-82-Abatement'!K21,'02-82-Abatement'!N21="*",'02-82-Abatement'!M21,'02-82-Abatement'!P21="*",'02-82-Abatement'!O21,'02-82-Abatement'!R21="*",'02-82-Abatement'!Q21,'02-82-Abatement'!T21="*",'02-82-Abatement'!S21,'02-82-Abatement'!V21="*",'02-82-Abatement'!U21),"")</f>
        <v/>
      </c>
      <c r="H140" s="236" t="e">
        <f>G140/'Project Data'!$D$22</f>
        <v>#VALUE!</v>
      </c>
      <c r="I140" s="175"/>
      <c r="J140" s="244"/>
      <c r="K140" s="242"/>
    </row>
    <row r="141" spans="1:11" s="207" customFormat="1" ht="15.6" hidden="1">
      <c r="A141" s="399" t="str">
        <f>'02-82-Abatement'!A22</f>
        <v xml:space="preserve"> </v>
      </c>
      <c r="B141" s="399" t="str">
        <f>'02-82-Abatement'!B22</f>
        <v>02 87 13 Mold Remediation</v>
      </c>
      <c r="C141" s="399"/>
      <c r="D141" s="402" t="str" cm="1">
        <f t="array" ref="D141">_xlfn.IFNA(_xlfn.IFS('02-82-Abatement'!D22="*",'02-82-Abatement'!C22,'02-82-Abatement'!F22="*",'02-82-Abatement'!E22,'02-82-Abatement'!H22="*",'02-82-Abatement'!G22,'02-82-Abatement'!J22="*",'02-82-Abatement'!I22,'02-82-Abatement'!L22="*",'02-82-Abatement'!K22,'02-82-Abatement'!N22="*",'02-82-Abatement'!M22,'02-82-Abatement'!P22="*",'02-82-Abatement'!O22,'02-82-Abatement'!R22="*",'02-82-Abatement'!Q22,'02-82-Abatement'!T22="*",'02-82-Abatement'!S22),"")</f>
        <v/>
      </c>
      <c r="E141" s="402" t="e">
        <f>D141/'Project Data'!$D$22</f>
        <v>#VALUE!</v>
      </c>
      <c r="F141" s="400" t="s">
        <v>44</v>
      </c>
      <c r="G141" s="402" t="str" cm="1">
        <f t="array" ref="G141">_xlfn.IFNA(_xlfn.IFS('02-82-Abatement'!F22="*",'02-82-Abatement'!E22,'02-82-Abatement'!H22="*",'02-82-Abatement'!G22,'02-82-Abatement'!J22="*",'02-82-Abatement'!I22,'02-82-Abatement'!L22="*",'02-82-Abatement'!K22,'02-82-Abatement'!N22="*",'02-82-Abatement'!M22,'02-82-Abatement'!P22="*",'02-82-Abatement'!O22,'02-82-Abatement'!R22="*",'02-82-Abatement'!Q22,'02-82-Abatement'!T22="*",'02-82-Abatement'!S22,'02-82-Abatement'!V22="*",'02-82-Abatement'!U22),"")</f>
        <v/>
      </c>
      <c r="H141" s="402" t="e">
        <f>G141/'Project Data'!$D$22</f>
        <v>#VALUE!</v>
      </c>
      <c r="I141" s="400"/>
      <c r="J141" s="403"/>
      <c r="K141" s="404"/>
    </row>
    <row r="142" spans="1:11" s="207" customFormat="1" ht="15.6" hidden="1">
      <c r="A142" s="235">
        <f>'02-82-Abatement'!A23</f>
        <v>0</v>
      </c>
      <c r="B142" s="235" t="str">
        <f>'02-82-Abatement'!B23</f>
        <v>02 87 13.16 Mold Remediation Preparation and Containment</v>
      </c>
      <c r="C142" s="235"/>
      <c r="D142" s="236" t="str" cm="1">
        <f t="array" ref="D142">_xlfn.IFNA(_xlfn.IFS('02-82-Abatement'!D23="*",'02-82-Abatement'!C23,'02-82-Abatement'!F23="*",'02-82-Abatement'!E23,'02-82-Abatement'!H23="*",'02-82-Abatement'!G23,'02-82-Abatement'!J23="*",'02-82-Abatement'!I23,'02-82-Abatement'!L23="*",'02-82-Abatement'!K23,'02-82-Abatement'!N23="*",'02-82-Abatement'!M23,'02-82-Abatement'!P23="*",'02-82-Abatement'!O23,'02-82-Abatement'!R23="*",'02-82-Abatement'!Q23,'02-82-Abatement'!T23="*",'02-82-Abatement'!S23),"")</f>
        <v/>
      </c>
      <c r="E142" s="236" t="e">
        <f>D142/'Project Data'!$D$22</f>
        <v>#VALUE!</v>
      </c>
      <c r="F142" s="175" t="s">
        <v>44</v>
      </c>
      <c r="G142" s="236" t="str" cm="1">
        <f t="array" ref="G142">_xlfn.IFNA(_xlfn.IFS('02-82-Abatement'!F23="*",'02-82-Abatement'!E23,'02-82-Abatement'!H23="*",'02-82-Abatement'!G23,'02-82-Abatement'!J23="*",'02-82-Abatement'!I23,'02-82-Abatement'!L23="*",'02-82-Abatement'!K23,'02-82-Abatement'!N23="*",'02-82-Abatement'!M23,'02-82-Abatement'!P23="*",'02-82-Abatement'!O23,'02-82-Abatement'!R23="*",'02-82-Abatement'!Q23,'02-82-Abatement'!T23="*",'02-82-Abatement'!S23,'02-82-Abatement'!V23="*",'02-82-Abatement'!U23),"")</f>
        <v/>
      </c>
      <c r="H142" s="236" t="e">
        <f>G142/'Project Data'!$D$22</f>
        <v>#VALUE!</v>
      </c>
      <c r="I142" s="175"/>
      <c r="J142" s="244"/>
      <c r="K142" s="242"/>
    </row>
    <row r="143" spans="1:11" s="207" customFormat="1" ht="15.6" hidden="1">
      <c r="A143" s="235">
        <f>'02-82-Abatement'!A24</f>
        <v>0</v>
      </c>
      <c r="B143" s="235" t="str">
        <f>'02-82-Abatement'!B24</f>
        <v>02 87 13.19 Mold Remediation Clearance Air Sampling</v>
      </c>
      <c r="C143" s="253"/>
      <c r="D143" s="236" t="str" cm="1">
        <f t="array" ref="D143">_xlfn.IFNA(_xlfn.IFS('02-82-Abatement'!D24="*",'02-82-Abatement'!C24,'02-82-Abatement'!F24="*",'02-82-Abatement'!E24,'02-82-Abatement'!H24="*",'02-82-Abatement'!G24,'02-82-Abatement'!J24="*",'02-82-Abatement'!I24,'02-82-Abatement'!L24="*",'02-82-Abatement'!K24,'02-82-Abatement'!N24="*",'02-82-Abatement'!M24,'02-82-Abatement'!P24="*",'02-82-Abatement'!O24,'02-82-Abatement'!R24="*",'02-82-Abatement'!Q24,'02-82-Abatement'!T24="*",'02-82-Abatement'!S24),"")</f>
        <v/>
      </c>
      <c r="E143" s="622" t="e">
        <f>D143/'Project Data'!$D$22</f>
        <v>#VALUE!</v>
      </c>
      <c r="F143" s="226" t="s">
        <v>44</v>
      </c>
      <c r="G143" s="236" t="str" cm="1">
        <f t="array" ref="G143">_xlfn.IFNA(_xlfn.IFS('02-82-Abatement'!F24="*",'02-82-Abatement'!E24,'02-82-Abatement'!H24="*",'02-82-Abatement'!G24,'02-82-Abatement'!J24="*",'02-82-Abatement'!I24,'02-82-Abatement'!L24="*",'02-82-Abatement'!K24,'02-82-Abatement'!N24="*",'02-82-Abatement'!M24,'02-82-Abatement'!P24="*",'02-82-Abatement'!O24,'02-82-Abatement'!R24="*",'02-82-Abatement'!Q24,'02-82-Abatement'!T24="*",'02-82-Abatement'!S24,'02-82-Abatement'!V24="*",'02-82-Abatement'!U24),"")</f>
        <v/>
      </c>
      <c r="H143" s="236" t="e">
        <f>G143/'Project Data'!$D$22</f>
        <v>#VALUE!</v>
      </c>
      <c r="I143" s="226"/>
      <c r="J143" s="245"/>
      <c r="K143" s="242"/>
    </row>
    <row r="144" spans="1:11" ht="15.6">
      <c r="A144" s="410">
        <v>1</v>
      </c>
      <c r="B144" s="644" t="s">
        <v>57</v>
      </c>
      <c r="C144" s="645"/>
      <c r="D144" s="394">
        <f>SUM(D201:D266)</f>
        <v>2397804</v>
      </c>
      <c r="E144" s="394">
        <f>D144/'Project Data'!$D$22</f>
        <v>26.793800493904413</v>
      </c>
      <c r="F144" s="393">
        <v>2534631</v>
      </c>
      <c r="G144" s="394" cm="1">
        <f t="array" ref="G144">_xlfn.IFNA(_xlfn.IFS('03-Concrete'!F9="*",'03-Concrete'!E9,'03-Concrete'!H9="*",'03-Concrete'!G9,'03-Concrete'!J9="*",'03-Concrete'!I9,'03-Concrete'!L9="*",'03-Concrete'!K9,'03-Concrete'!N9="*",'03-Concrete'!M9,'03-Concrete'!P9="*",'03-Concrete'!O9,'03-Concrete'!R9="*",'03-Concrete'!Q9,'03-Concrete'!T9="*",'03-Concrete'!S9,'03-Concrete'!V9="*",'03-Concrete'!U9),"")</f>
        <v>2397804</v>
      </c>
      <c r="H144" s="394">
        <f>G144/'Project Data'!$D$22</f>
        <v>26.793800493904413</v>
      </c>
      <c r="I144" s="395" t="str">
        <f>'03-Concrete'!W9</f>
        <v/>
      </c>
      <c r="J144" s="396">
        <f>IFERROR(G144-F144, "--")</f>
        <v>-136827</v>
      </c>
      <c r="K144" s="397"/>
    </row>
    <row r="145" spans="1:11" s="171" customFormat="1" ht="15" hidden="1" customHeight="1">
      <c r="A145" s="198">
        <f>'03-Concrete'!A11</f>
        <v>0</v>
      </c>
      <c r="B145" s="235" t="str">
        <f>'03-Concrete'!B11</f>
        <v>03 00 00 Concrete</v>
      </c>
      <c r="C145" s="235"/>
      <c r="D145" s="236" t="str" cm="1">
        <f t="array" ref="D145">_xlfn.IFNA(_xlfn.IFS('03-Concrete'!D11="*",'03-Concrete'!C11,'03-Concrete'!F11="*",'03-Concrete'!E11,'03-Concrete'!H11="*",'03-Concrete'!G11,'03-Concrete'!J11="*",'03-Concrete'!I11,'03-Concrete'!L11="*",'03-Concrete'!K11,'03-Concrete'!N11="*",'03-Concrete'!M11,'03-Concrete'!P11="*",'03-Concrete'!O11,'03-Concrete'!R11="*",'03-Concrete'!Q11,'03-Concrete'!T11="*",'03-Concrete'!S11),"")</f>
        <v/>
      </c>
      <c r="E145" s="236" t="e">
        <f>D145/'Project Data'!$D$22</f>
        <v>#VALUE!</v>
      </c>
      <c r="F145" s="164" t="s">
        <v>44</v>
      </c>
      <c r="G145" s="236" t="str" cm="1">
        <f t="array" ref="G145">_xlfn.IFNA(_xlfn.IFS('03-Concrete'!F11="*",'03-Concrete'!E11,'03-Concrete'!H11="*",'03-Concrete'!G11,'03-Concrete'!J11="*",'03-Concrete'!I11,'03-Concrete'!L11="*",'03-Concrete'!K11,'03-Concrete'!N11="*",'03-Concrete'!M11,'03-Concrete'!P11="*",'03-Concrete'!O11,'03-Concrete'!R11="*",'03-Concrete'!Q11,'03-Concrete'!T11="*",'03-Concrete'!S11,'03-Concrete'!V11="*",'03-Concrete'!U11),"")</f>
        <v/>
      </c>
      <c r="H145" s="236" t="e">
        <f>G145/'Project Data'!$D$22</f>
        <v>#VALUE!</v>
      </c>
      <c r="I145" s="237"/>
      <c r="J145" s="243"/>
      <c r="K145" s="242"/>
    </row>
    <row r="146" spans="1:11" s="147" customFormat="1" ht="15" hidden="1" customHeight="1">
      <c r="A146" s="198">
        <f>'03-Concrete'!A12</f>
        <v>0</v>
      </c>
      <c r="B146" s="235" t="str">
        <f>'03-Concrete'!B12</f>
        <v>03 01 30.51 Cleaning of Cast-in-Place Concrete</v>
      </c>
      <c r="C146" s="235"/>
      <c r="D146" s="236" t="str" cm="1">
        <f t="array" ref="D146">_xlfn.IFNA(_xlfn.IFS('03-Concrete'!D12="*",'03-Concrete'!C12,'03-Concrete'!F12="*",'03-Concrete'!E12,'03-Concrete'!H12="*",'03-Concrete'!G12,'03-Concrete'!J12="*",'03-Concrete'!I12,'03-Concrete'!L12="*",'03-Concrete'!K12,'03-Concrete'!N12="*",'03-Concrete'!M12,'03-Concrete'!P12="*",'03-Concrete'!O12,'03-Concrete'!R12="*",'03-Concrete'!Q12,'03-Concrete'!T12="*",'03-Concrete'!S12),"")</f>
        <v/>
      </c>
      <c r="E146" s="236" t="e">
        <f>D146/'Project Data'!$D$22</f>
        <v>#VALUE!</v>
      </c>
      <c r="F146" s="164" t="s">
        <v>44</v>
      </c>
      <c r="G146" s="236" t="str" cm="1">
        <f t="array" ref="G146">_xlfn.IFNA(_xlfn.IFS('03-Concrete'!F12="*",'03-Concrete'!E12,'03-Concrete'!H12="*",'03-Concrete'!G12,'03-Concrete'!J12="*",'03-Concrete'!I12,'03-Concrete'!L12="*",'03-Concrete'!K12,'03-Concrete'!N12="*",'03-Concrete'!M12,'03-Concrete'!P12="*",'03-Concrete'!O12,'03-Concrete'!R12="*",'03-Concrete'!Q12,'03-Concrete'!T12="*",'03-Concrete'!S12,'03-Concrete'!V12="*",'03-Concrete'!U12),"")</f>
        <v/>
      </c>
      <c r="H146" s="236" t="e">
        <f>G146/'Project Data'!$D$22</f>
        <v>#VALUE!</v>
      </c>
      <c r="I146" s="175"/>
      <c r="J146" s="244"/>
      <c r="K146" s="242"/>
    </row>
    <row r="147" spans="1:11" s="147" customFormat="1" ht="15" hidden="1" customHeight="1">
      <c r="A147" s="198">
        <f>'03-Concrete'!A13</f>
        <v>0</v>
      </c>
      <c r="B147" s="235" t="str">
        <f>'03-Concrete'!B13</f>
        <v>03 01 30.61 Resurfacing of Cast-in-Place Concrete</v>
      </c>
      <c r="C147" s="235"/>
      <c r="D147" s="236" t="str" cm="1">
        <f t="array" ref="D147">_xlfn.IFNA(_xlfn.IFS('03-Concrete'!D13="*",'03-Concrete'!C13,'03-Concrete'!F13="*",'03-Concrete'!E13,'03-Concrete'!H13="*",'03-Concrete'!G13,'03-Concrete'!J13="*",'03-Concrete'!I13,'03-Concrete'!L13="*",'03-Concrete'!K13,'03-Concrete'!N13="*",'03-Concrete'!M13,'03-Concrete'!P13="*",'03-Concrete'!O13,'03-Concrete'!R13="*",'03-Concrete'!Q13,'03-Concrete'!T13="*",'03-Concrete'!S13),"")</f>
        <v/>
      </c>
      <c r="E147" s="236" t="e">
        <f>D147/'Project Data'!$D$22</f>
        <v>#VALUE!</v>
      </c>
      <c r="F147" s="164" t="s">
        <v>44</v>
      </c>
      <c r="G147" s="236" t="str" cm="1">
        <f t="array" ref="G147">_xlfn.IFNA(_xlfn.IFS('03-Concrete'!F13="*",'03-Concrete'!E13,'03-Concrete'!H13="*",'03-Concrete'!G13,'03-Concrete'!J13="*",'03-Concrete'!I13,'03-Concrete'!L13="*",'03-Concrete'!K13,'03-Concrete'!N13="*",'03-Concrete'!M13,'03-Concrete'!P13="*",'03-Concrete'!O13,'03-Concrete'!R13="*",'03-Concrete'!Q13,'03-Concrete'!T13="*",'03-Concrete'!S13,'03-Concrete'!V13="*",'03-Concrete'!U13),"")</f>
        <v/>
      </c>
      <c r="H147" s="236" t="e">
        <f>G147/'Project Data'!$D$22</f>
        <v>#VALUE!</v>
      </c>
      <c r="I147" s="175"/>
      <c r="J147" s="244"/>
      <c r="K147" s="242"/>
    </row>
    <row r="148" spans="1:11" s="147" customFormat="1" ht="15" hidden="1" customHeight="1">
      <c r="A148" s="198">
        <f>'03-Concrete'!A14</f>
        <v>0</v>
      </c>
      <c r="B148" s="235" t="str">
        <f>'03-Concrete'!B14</f>
        <v>03 01 30.71 Rehabilitation of Cast-in-Place Concrete</v>
      </c>
      <c r="C148" s="235"/>
      <c r="D148" s="236" t="str" cm="1">
        <f t="array" ref="D148">_xlfn.IFNA(_xlfn.IFS('03-Concrete'!D14="*",'03-Concrete'!C14,'03-Concrete'!F14="*",'03-Concrete'!E14,'03-Concrete'!H14="*",'03-Concrete'!G14,'03-Concrete'!J14="*",'03-Concrete'!I14,'03-Concrete'!L14="*",'03-Concrete'!K14,'03-Concrete'!N14="*",'03-Concrete'!M14,'03-Concrete'!P14="*",'03-Concrete'!O14,'03-Concrete'!R14="*",'03-Concrete'!Q14,'03-Concrete'!T14="*",'03-Concrete'!S14),"")</f>
        <v/>
      </c>
      <c r="E148" s="236" t="e">
        <f>D148/'Project Data'!$D$22</f>
        <v>#VALUE!</v>
      </c>
      <c r="F148" s="164" t="s">
        <v>44</v>
      </c>
      <c r="G148" s="236" t="str" cm="1">
        <f t="array" ref="G148">_xlfn.IFNA(_xlfn.IFS('03-Concrete'!F14="*",'03-Concrete'!E14,'03-Concrete'!H14="*",'03-Concrete'!G14,'03-Concrete'!J14="*",'03-Concrete'!I14,'03-Concrete'!L14="*",'03-Concrete'!K14,'03-Concrete'!N14="*",'03-Concrete'!M14,'03-Concrete'!P14="*",'03-Concrete'!O14,'03-Concrete'!R14="*",'03-Concrete'!Q14,'03-Concrete'!T14="*",'03-Concrete'!S14,'03-Concrete'!V14="*",'03-Concrete'!U14),"")</f>
        <v/>
      </c>
      <c r="H148" s="236" t="e">
        <f>G148/'Project Data'!$D$22</f>
        <v>#VALUE!</v>
      </c>
      <c r="I148" s="175"/>
      <c r="J148" s="244"/>
      <c r="K148" s="242"/>
    </row>
    <row r="149" spans="1:11" s="147" customFormat="1" ht="15" hidden="1" customHeight="1">
      <c r="A149" s="198">
        <f>'03-Concrete'!A15</f>
        <v>0</v>
      </c>
      <c r="B149" s="235" t="str">
        <f>'03-Concrete'!B15</f>
        <v>03 01 30.72 Strengthening of Cast-in-Place Concrete</v>
      </c>
      <c r="C149" s="235"/>
      <c r="D149" s="236" t="str" cm="1">
        <f t="array" ref="D149">_xlfn.IFNA(_xlfn.IFS('03-Concrete'!D15="*",'03-Concrete'!C15,'03-Concrete'!F15="*",'03-Concrete'!E15,'03-Concrete'!H15="*",'03-Concrete'!G15,'03-Concrete'!J15="*",'03-Concrete'!I15,'03-Concrete'!L15="*",'03-Concrete'!K15,'03-Concrete'!N15="*",'03-Concrete'!M15,'03-Concrete'!P15="*",'03-Concrete'!O15,'03-Concrete'!R15="*",'03-Concrete'!Q15,'03-Concrete'!T15="*",'03-Concrete'!S15),"")</f>
        <v/>
      </c>
      <c r="E149" s="236" t="e">
        <f>D149/'Project Data'!$D$22</f>
        <v>#VALUE!</v>
      </c>
      <c r="F149" s="164" t="s">
        <v>44</v>
      </c>
      <c r="G149" s="236" t="str" cm="1">
        <f t="array" ref="G149">_xlfn.IFNA(_xlfn.IFS('03-Concrete'!F15="*",'03-Concrete'!E15,'03-Concrete'!H15="*",'03-Concrete'!G15,'03-Concrete'!J15="*",'03-Concrete'!I15,'03-Concrete'!L15="*",'03-Concrete'!K15,'03-Concrete'!N15="*",'03-Concrete'!M15,'03-Concrete'!P15="*",'03-Concrete'!O15,'03-Concrete'!R15="*",'03-Concrete'!Q15,'03-Concrete'!T15="*",'03-Concrete'!S15,'03-Concrete'!V15="*",'03-Concrete'!U15),"")</f>
        <v/>
      </c>
      <c r="H149" s="236" t="e">
        <f>G149/'Project Data'!$D$22</f>
        <v>#VALUE!</v>
      </c>
      <c r="I149" s="175"/>
      <c r="J149" s="244"/>
      <c r="K149" s="242"/>
    </row>
    <row r="150" spans="1:11" s="147" customFormat="1" ht="15" hidden="1" customHeight="1">
      <c r="A150" s="198">
        <f>'03-Concrete'!A16</f>
        <v>0</v>
      </c>
      <c r="B150" s="235" t="str">
        <f>'03-Concrete'!B16</f>
        <v>03 01 50.51 Cleaning Cast Decks and Underlayment</v>
      </c>
      <c r="C150" s="235"/>
      <c r="D150" s="236" t="str" cm="1">
        <f t="array" ref="D150">_xlfn.IFNA(_xlfn.IFS('03-Concrete'!D16="*",'03-Concrete'!C16,'03-Concrete'!F16="*",'03-Concrete'!E16,'03-Concrete'!H16="*",'03-Concrete'!G16,'03-Concrete'!J16="*",'03-Concrete'!I16,'03-Concrete'!L16="*",'03-Concrete'!K16,'03-Concrete'!N16="*",'03-Concrete'!M16,'03-Concrete'!P16="*",'03-Concrete'!O16,'03-Concrete'!R16="*",'03-Concrete'!Q16,'03-Concrete'!T16="*",'03-Concrete'!S16),"")</f>
        <v/>
      </c>
      <c r="E150" s="236" t="e">
        <f>D150/'Project Data'!$D$22</f>
        <v>#VALUE!</v>
      </c>
      <c r="F150" s="164" t="s">
        <v>44</v>
      </c>
      <c r="G150" s="236" t="str" cm="1">
        <f t="array" ref="G150">_xlfn.IFNA(_xlfn.IFS('03-Concrete'!F16="*",'03-Concrete'!E16,'03-Concrete'!H16="*",'03-Concrete'!G16,'03-Concrete'!J16="*",'03-Concrete'!I16,'03-Concrete'!L16="*",'03-Concrete'!K16,'03-Concrete'!N16="*",'03-Concrete'!M16,'03-Concrete'!P16="*",'03-Concrete'!O16,'03-Concrete'!R16="*",'03-Concrete'!Q16,'03-Concrete'!T16="*",'03-Concrete'!S16,'03-Concrete'!V16="*",'03-Concrete'!U16),"")</f>
        <v/>
      </c>
      <c r="H150" s="236" t="e">
        <f>G150/'Project Data'!$D$22</f>
        <v>#VALUE!</v>
      </c>
      <c r="I150" s="175"/>
      <c r="J150" s="244"/>
      <c r="K150" s="242"/>
    </row>
    <row r="151" spans="1:11" s="147" customFormat="1" ht="15" hidden="1" customHeight="1">
      <c r="A151" s="198">
        <f>'03-Concrete'!A17</f>
        <v>0</v>
      </c>
      <c r="B151" s="235" t="str">
        <f>'03-Concrete'!B17</f>
        <v>03 01 50.61 Resurfacing of Cast Decks and Underlayment</v>
      </c>
      <c r="C151" s="235"/>
      <c r="D151" s="236" t="str" cm="1">
        <f t="array" ref="D151">_xlfn.IFNA(_xlfn.IFS('03-Concrete'!D17="*",'03-Concrete'!C17,'03-Concrete'!F17="*",'03-Concrete'!E17,'03-Concrete'!H17="*",'03-Concrete'!G17,'03-Concrete'!J17="*",'03-Concrete'!I17,'03-Concrete'!L17="*",'03-Concrete'!K17,'03-Concrete'!N17="*",'03-Concrete'!M17,'03-Concrete'!P17="*",'03-Concrete'!O17,'03-Concrete'!R17="*",'03-Concrete'!Q17,'03-Concrete'!T17="*",'03-Concrete'!S17),"")</f>
        <v/>
      </c>
      <c r="E151" s="236" t="e">
        <f>D151/'Project Data'!$D$22</f>
        <v>#VALUE!</v>
      </c>
      <c r="F151" s="164" t="s">
        <v>44</v>
      </c>
      <c r="G151" s="236" t="str" cm="1">
        <f t="array" ref="G151">_xlfn.IFNA(_xlfn.IFS('03-Concrete'!F17="*",'03-Concrete'!E17,'03-Concrete'!H17="*",'03-Concrete'!G17,'03-Concrete'!J17="*",'03-Concrete'!I17,'03-Concrete'!L17="*",'03-Concrete'!K17,'03-Concrete'!N17="*",'03-Concrete'!M17,'03-Concrete'!P17="*",'03-Concrete'!O17,'03-Concrete'!R17="*",'03-Concrete'!Q17,'03-Concrete'!T17="*",'03-Concrete'!S17,'03-Concrete'!V17="*",'03-Concrete'!U17),"")</f>
        <v/>
      </c>
      <c r="H151" s="236" t="e">
        <f>G151/'Project Data'!$D$22</f>
        <v>#VALUE!</v>
      </c>
      <c r="I151" s="175"/>
      <c r="J151" s="244"/>
      <c r="K151" s="242"/>
    </row>
    <row r="152" spans="1:11" s="147" customFormat="1" ht="15" hidden="1" customHeight="1">
      <c r="A152" s="198">
        <f>'03-Concrete'!A18</f>
        <v>0</v>
      </c>
      <c r="B152" s="235" t="str">
        <f>'03-Concrete'!B18</f>
        <v>03 01 50.71 Rehabilitation of Cast Decks and Underlayment</v>
      </c>
      <c r="C152" s="235"/>
      <c r="D152" s="236" t="str" cm="1">
        <f t="array" ref="D152">_xlfn.IFNA(_xlfn.IFS('03-Concrete'!D18="*",'03-Concrete'!C18,'03-Concrete'!F18="*",'03-Concrete'!E18,'03-Concrete'!H18="*",'03-Concrete'!G18,'03-Concrete'!J18="*",'03-Concrete'!I18,'03-Concrete'!L18="*",'03-Concrete'!K18,'03-Concrete'!N18="*",'03-Concrete'!M18,'03-Concrete'!P18="*",'03-Concrete'!O18,'03-Concrete'!R18="*",'03-Concrete'!Q18,'03-Concrete'!T18="*",'03-Concrete'!S18),"")</f>
        <v/>
      </c>
      <c r="E152" s="236" t="e">
        <f>D152/'Project Data'!$D$22</f>
        <v>#VALUE!</v>
      </c>
      <c r="F152" s="164" t="s">
        <v>44</v>
      </c>
      <c r="G152" s="236" t="str" cm="1">
        <f t="array" ref="G152">_xlfn.IFNA(_xlfn.IFS('03-Concrete'!F18="*",'03-Concrete'!E18,'03-Concrete'!H18="*",'03-Concrete'!G18,'03-Concrete'!J18="*",'03-Concrete'!I18,'03-Concrete'!L18="*",'03-Concrete'!K18,'03-Concrete'!N18="*",'03-Concrete'!M18,'03-Concrete'!P18="*",'03-Concrete'!O18,'03-Concrete'!R18="*",'03-Concrete'!Q18,'03-Concrete'!T18="*",'03-Concrete'!S18,'03-Concrete'!V18="*",'03-Concrete'!U18),"")</f>
        <v/>
      </c>
      <c r="H152" s="236" t="e">
        <f>G152/'Project Data'!$D$22</f>
        <v>#VALUE!</v>
      </c>
      <c r="I152" s="175"/>
      <c r="J152" s="244"/>
      <c r="K152" s="242"/>
    </row>
    <row r="153" spans="1:11" s="147" customFormat="1" ht="15" hidden="1" customHeight="1">
      <c r="A153" s="198">
        <f>'03-Concrete'!A19</f>
        <v>0</v>
      </c>
      <c r="B153" s="235" t="str">
        <f>'03-Concrete'!B19</f>
        <v>03 01 50.72 Strengthening of Cast Decks and Underlayment</v>
      </c>
      <c r="C153" s="235"/>
      <c r="D153" s="236" t="str" cm="1">
        <f t="array" ref="D153">_xlfn.IFNA(_xlfn.IFS('03-Concrete'!D19="*",'03-Concrete'!C19,'03-Concrete'!F19="*",'03-Concrete'!E19,'03-Concrete'!H19="*",'03-Concrete'!G19,'03-Concrete'!J19="*",'03-Concrete'!I19,'03-Concrete'!L19="*",'03-Concrete'!K19,'03-Concrete'!N19="*",'03-Concrete'!M19,'03-Concrete'!P19="*",'03-Concrete'!O19,'03-Concrete'!R19="*",'03-Concrete'!Q19,'03-Concrete'!T19="*",'03-Concrete'!S19),"")</f>
        <v/>
      </c>
      <c r="E153" s="236" t="e">
        <f>D153/'Project Data'!$D$22</f>
        <v>#VALUE!</v>
      </c>
      <c r="F153" s="164" t="s">
        <v>44</v>
      </c>
      <c r="G153" s="236" t="str" cm="1">
        <f t="array" ref="G153">_xlfn.IFNA(_xlfn.IFS('03-Concrete'!F19="*",'03-Concrete'!E19,'03-Concrete'!H19="*",'03-Concrete'!G19,'03-Concrete'!J19="*",'03-Concrete'!I19,'03-Concrete'!L19="*",'03-Concrete'!K19,'03-Concrete'!N19="*",'03-Concrete'!M19,'03-Concrete'!P19="*",'03-Concrete'!O19,'03-Concrete'!R19="*",'03-Concrete'!Q19,'03-Concrete'!T19="*",'03-Concrete'!S19,'03-Concrete'!V19="*",'03-Concrete'!U19),"")</f>
        <v/>
      </c>
      <c r="H153" s="236" t="e">
        <f>G153/'Project Data'!$D$22</f>
        <v>#VALUE!</v>
      </c>
      <c r="I153" s="175"/>
      <c r="J153" s="244"/>
      <c r="K153" s="242"/>
    </row>
    <row r="154" spans="1:11" s="147" customFormat="1" ht="15" hidden="1" customHeight="1">
      <c r="A154" s="198">
        <f>'03-Concrete'!A20</f>
        <v>0</v>
      </c>
      <c r="B154" s="235" t="str">
        <f>'03-Concrete'!B20</f>
        <v>03 03 00 Conservation Treatment for Period Concrete</v>
      </c>
      <c r="C154" s="235"/>
      <c r="D154" s="236" t="str" cm="1">
        <f t="array" ref="D154">_xlfn.IFNA(_xlfn.IFS('03-Concrete'!D20="*",'03-Concrete'!C20,'03-Concrete'!F20="*",'03-Concrete'!E20,'03-Concrete'!H20="*",'03-Concrete'!G20,'03-Concrete'!J20="*",'03-Concrete'!I20,'03-Concrete'!L20="*",'03-Concrete'!K20,'03-Concrete'!N20="*",'03-Concrete'!M20,'03-Concrete'!P20="*",'03-Concrete'!O20,'03-Concrete'!R20="*",'03-Concrete'!Q20,'03-Concrete'!T20="*",'03-Concrete'!S20),"")</f>
        <v/>
      </c>
      <c r="E154" s="236" t="e">
        <f>D154/'Project Data'!$D$22</f>
        <v>#VALUE!</v>
      </c>
      <c r="F154" s="164" t="s">
        <v>44</v>
      </c>
      <c r="G154" s="236" t="str" cm="1">
        <f t="array" ref="G154">_xlfn.IFNA(_xlfn.IFS('03-Concrete'!F20="*",'03-Concrete'!E20,'03-Concrete'!H20="*",'03-Concrete'!G20,'03-Concrete'!J20="*",'03-Concrete'!I20,'03-Concrete'!L20="*",'03-Concrete'!K20,'03-Concrete'!N20="*",'03-Concrete'!M20,'03-Concrete'!P20="*",'03-Concrete'!O20,'03-Concrete'!R20="*",'03-Concrete'!Q20,'03-Concrete'!T20="*",'03-Concrete'!S20,'03-Concrete'!V20="*",'03-Concrete'!U20),"")</f>
        <v/>
      </c>
      <c r="H154" s="236" t="e">
        <f>G154/'Project Data'!$D$22</f>
        <v>#VALUE!</v>
      </c>
      <c r="I154" s="175"/>
      <c r="J154" s="244"/>
      <c r="K154" s="242"/>
    </row>
    <row r="155" spans="1:11" s="147" customFormat="1" ht="15" hidden="1" customHeight="1">
      <c r="A155" s="198">
        <f>'03-Concrete'!A21</f>
        <v>0</v>
      </c>
      <c r="B155" s="235" t="str">
        <f>'03-Concrete'!B21</f>
        <v>03 03 30 Conservation Treatment for Period Cast-in-Place Concrete</v>
      </c>
      <c r="C155" s="235"/>
      <c r="D155" s="236" t="str" cm="1">
        <f t="array" ref="D155">_xlfn.IFNA(_xlfn.IFS('03-Concrete'!D21="*",'03-Concrete'!C21,'03-Concrete'!F21="*",'03-Concrete'!E21,'03-Concrete'!H21="*",'03-Concrete'!G21,'03-Concrete'!J21="*",'03-Concrete'!I21,'03-Concrete'!L21="*",'03-Concrete'!K21,'03-Concrete'!N21="*",'03-Concrete'!M21,'03-Concrete'!P21="*",'03-Concrete'!O21,'03-Concrete'!R21="*",'03-Concrete'!Q21,'03-Concrete'!T21="*",'03-Concrete'!S21),"")</f>
        <v/>
      </c>
      <c r="E155" s="236" t="e">
        <f>D155/'Project Data'!$D$22</f>
        <v>#VALUE!</v>
      </c>
      <c r="F155" s="164" t="s">
        <v>44</v>
      </c>
      <c r="G155" s="236" t="str" cm="1">
        <f t="array" ref="G155">_xlfn.IFNA(_xlfn.IFS('03-Concrete'!F21="*",'03-Concrete'!E21,'03-Concrete'!H21="*",'03-Concrete'!G21,'03-Concrete'!J21="*",'03-Concrete'!I21,'03-Concrete'!L21="*",'03-Concrete'!K21,'03-Concrete'!N21="*",'03-Concrete'!M21,'03-Concrete'!P21="*",'03-Concrete'!O21,'03-Concrete'!R21="*",'03-Concrete'!Q21,'03-Concrete'!T21="*",'03-Concrete'!S21,'03-Concrete'!V21="*",'03-Concrete'!U21),"")</f>
        <v/>
      </c>
      <c r="H155" s="236" t="e">
        <f>G155/'Project Data'!$D$22</f>
        <v>#VALUE!</v>
      </c>
      <c r="I155" s="175"/>
      <c r="J155" s="244"/>
      <c r="K155" s="242"/>
    </row>
    <row r="156" spans="1:11" s="147" customFormat="1" ht="15" hidden="1" customHeight="1">
      <c r="A156" s="198">
        <f>'03-Concrete'!A22</f>
        <v>0</v>
      </c>
      <c r="B156" s="235" t="str">
        <f>'03-Concrete'!B22</f>
        <v>03 03 31 Conservation Treatment for Period Structural Concrete</v>
      </c>
      <c r="C156" s="235"/>
      <c r="D156" s="236" t="str" cm="1">
        <f t="array" ref="D156">_xlfn.IFNA(_xlfn.IFS('03-Concrete'!D22="*",'03-Concrete'!C22,'03-Concrete'!F22="*",'03-Concrete'!E22,'03-Concrete'!H22="*",'03-Concrete'!G22,'03-Concrete'!J22="*",'03-Concrete'!I22,'03-Concrete'!L22="*",'03-Concrete'!K22,'03-Concrete'!N22="*",'03-Concrete'!M22,'03-Concrete'!P22="*",'03-Concrete'!O22,'03-Concrete'!R22="*",'03-Concrete'!Q22,'03-Concrete'!T22="*",'03-Concrete'!S22),"")</f>
        <v/>
      </c>
      <c r="E156" s="236" t="e">
        <f>D156/'Project Data'!$D$22</f>
        <v>#VALUE!</v>
      </c>
      <c r="F156" s="164" t="s">
        <v>44</v>
      </c>
      <c r="G156" s="236" t="str" cm="1">
        <f t="array" ref="G156">_xlfn.IFNA(_xlfn.IFS('03-Concrete'!F22="*",'03-Concrete'!E22,'03-Concrete'!H22="*",'03-Concrete'!G22,'03-Concrete'!J22="*",'03-Concrete'!I22,'03-Concrete'!L22="*",'03-Concrete'!K22,'03-Concrete'!N22="*",'03-Concrete'!M22,'03-Concrete'!P22="*",'03-Concrete'!O22,'03-Concrete'!R22="*",'03-Concrete'!Q22,'03-Concrete'!T22="*",'03-Concrete'!S22,'03-Concrete'!V22="*",'03-Concrete'!U22),"")</f>
        <v/>
      </c>
      <c r="H156" s="236" t="e">
        <f>G156/'Project Data'!$D$22</f>
        <v>#VALUE!</v>
      </c>
      <c r="I156" s="175"/>
      <c r="J156" s="244"/>
      <c r="K156" s="242"/>
    </row>
    <row r="157" spans="1:11" s="147" customFormat="1" ht="15" hidden="1" customHeight="1">
      <c r="A157" s="198">
        <f>'03-Concrete'!A23</f>
        <v>0</v>
      </c>
      <c r="B157" s="235" t="str">
        <f>'03-Concrete'!B23</f>
        <v>03 03 33 Conservation Treatment for Period Architectural Concrete</v>
      </c>
      <c r="C157" s="235"/>
      <c r="D157" s="236" t="str" cm="1">
        <f t="array" ref="D157">_xlfn.IFNA(_xlfn.IFS('03-Concrete'!D23="*",'03-Concrete'!C23,'03-Concrete'!F23="*",'03-Concrete'!E23,'03-Concrete'!H23="*",'03-Concrete'!G23,'03-Concrete'!J23="*",'03-Concrete'!I23,'03-Concrete'!L23="*",'03-Concrete'!K23,'03-Concrete'!N23="*",'03-Concrete'!M23,'03-Concrete'!P23="*",'03-Concrete'!O23,'03-Concrete'!R23="*",'03-Concrete'!Q23,'03-Concrete'!T23="*",'03-Concrete'!S23),"")</f>
        <v/>
      </c>
      <c r="E157" s="236" t="e">
        <f>D157/'Project Data'!$D$22</f>
        <v>#VALUE!</v>
      </c>
      <c r="F157" s="164" t="s">
        <v>44</v>
      </c>
      <c r="G157" s="236" t="str" cm="1">
        <f t="array" ref="G157">_xlfn.IFNA(_xlfn.IFS('03-Concrete'!F23="*",'03-Concrete'!E23,'03-Concrete'!H23="*",'03-Concrete'!G23,'03-Concrete'!J23="*",'03-Concrete'!I23,'03-Concrete'!L23="*",'03-Concrete'!K23,'03-Concrete'!N23="*",'03-Concrete'!M23,'03-Concrete'!P23="*",'03-Concrete'!O23,'03-Concrete'!R23="*",'03-Concrete'!Q23,'03-Concrete'!T23="*",'03-Concrete'!S23,'03-Concrete'!V23="*",'03-Concrete'!U23),"")</f>
        <v/>
      </c>
      <c r="H157" s="236" t="e">
        <f>G157/'Project Data'!$D$22</f>
        <v>#VALUE!</v>
      </c>
      <c r="I157" s="175"/>
      <c r="J157" s="244"/>
      <c r="K157" s="242"/>
    </row>
    <row r="158" spans="1:11" s="147" customFormat="1" ht="15" hidden="1" customHeight="1">
      <c r="A158" s="198">
        <f>'03-Concrete'!A24</f>
        <v>0</v>
      </c>
      <c r="B158" s="235" t="str">
        <f>'03-Concrete'!B24</f>
        <v>03 05 05 Selective Demolition for Concrete</v>
      </c>
      <c r="C158" s="235"/>
      <c r="D158" s="236" t="str" cm="1">
        <f t="array" ref="D158">_xlfn.IFNA(_xlfn.IFS('03-Concrete'!D24="*",'03-Concrete'!C24,'03-Concrete'!F24="*",'03-Concrete'!E24,'03-Concrete'!H24="*",'03-Concrete'!G24,'03-Concrete'!J24="*",'03-Concrete'!I24,'03-Concrete'!L24="*",'03-Concrete'!K24,'03-Concrete'!N24="*",'03-Concrete'!M24,'03-Concrete'!P24="*",'03-Concrete'!O24,'03-Concrete'!R24="*",'03-Concrete'!Q24,'03-Concrete'!T24="*",'03-Concrete'!S24),"")</f>
        <v/>
      </c>
      <c r="E158" s="236" t="e">
        <f>D158/'Project Data'!$D$22</f>
        <v>#VALUE!</v>
      </c>
      <c r="F158" s="164" t="s">
        <v>44</v>
      </c>
      <c r="G158" s="236" t="str" cm="1">
        <f t="array" ref="G158">_xlfn.IFNA(_xlfn.IFS('03-Concrete'!F24="*",'03-Concrete'!E24,'03-Concrete'!H24="*",'03-Concrete'!G24,'03-Concrete'!J24="*",'03-Concrete'!I24,'03-Concrete'!L24="*",'03-Concrete'!K24,'03-Concrete'!N24="*",'03-Concrete'!M24,'03-Concrete'!P24="*",'03-Concrete'!O24,'03-Concrete'!R24="*",'03-Concrete'!Q24,'03-Concrete'!T24="*",'03-Concrete'!S24,'03-Concrete'!V24="*",'03-Concrete'!U24),"")</f>
        <v/>
      </c>
      <c r="H158" s="236" t="e">
        <f>G158/'Project Data'!$D$22</f>
        <v>#VALUE!</v>
      </c>
      <c r="I158" s="175"/>
      <c r="J158" s="244"/>
      <c r="K158" s="242"/>
    </row>
    <row r="159" spans="1:11" s="147" customFormat="1" ht="15" hidden="1" customHeight="1">
      <c r="A159" s="198">
        <f>'03-Concrete'!A25</f>
        <v>0</v>
      </c>
      <c r="B159" s="235" t="str">
        <f>'03-Concrete'!B25</f>
        <v>03 10 00 Concrete Forming and Accessories</v>
      </c>
      <c r="C159" s="235"/>
      <c r="D159" s="236" t="str" cm="1">
        <f t="array" ref="D159">_xlfn.IFNA(_xlfn.IFS('03-Concrete'!D25="*",'03-Concrete'!C25,'03-Concrete'!F25="*",'03-Concrete'!E25,'03-Concrete'!H25="*",'03-Concrete'!G25,'03-Concrete'!J25="*",'03-Concrete'!I25,'03-Concrete'!L25="*",'03-Concrete'!K25,'03-Concrete'!N25="*",'03-Concrete'!M25,'03-Concrete'!P25="*",'03-Concrete'!O25,'03-Concrete'!R25="*",'03-Concrete'!Q25,'03-Concrete'!T25="*",'03-Concrete'!S25),"")</f>
        <v/>
      </c>
      <c r="E159" s="236" t="e">
        <f>D159/'Project Data'!$D$22</f>
        <v>#VALUE!</v>
      </c>
      <c r="F159" s="164" t="s">
        <v>44</v>
      </c>
      <c r="G159" s="236" t="str" cm="1">
        <f t="array" ref="G159">_xlfn.IFNA(_xlfn.IFS('03-Concrete'!F25="*",'03-Concrete'!E25,'03-Concrete'!H25="*",'03-Concrete'!G25,'03-Concrete'!J25="*",'03-Concrete'!I25,'03-Concrete'!L25="*",'03-Concrete'!K25,'03-Concrete'!N25="*",'03-Concrete'!M25,'03-Concrete'!P25="*",'03-Concrete'!O25,'03-Concrete'!R25="*",'03-Concrete'!Q25,'03-Concrete'!T25="*",'03-Concrete'!S25,'03-Concrete'!V25="*",'03-Concrete'!U25),"")</f>
        <v/>
      </c>
      <c r="H159" s="236" t="e">
        <f>G159/'Project Data'!$D$22</f>
        <v>#VALUE!</v>
      </c>
      <c r="I159" s="175"/>
      <c r="J159" s="244"/>
      <c r="K159" s="242"/>
    </row>
    <row r="160" spans="1:11" s="147" customFormat="1" ht="15" hidden="1" customHeight="1">
      <c r="A160" s="198">
        <f>'03-Concrete'!A26</f>
        <v>0</v>
      </c>
      <c r="B160" s="235" t="str">
        <f>'03-Concrete'!B26</f>
        <v>03 11 00 Concrete Forming</v>
      </c>
      <c r="C160" s="235"/>
      <c r="D160" s="236" t="str" cm="1">
        <f t="array" ref="D160">_xlfn.IFNA(_xlfn.IFS('03-Concrete'!D26="*",'03-Concrete'!C26,'03-Concrete'!F26="*",'03-Concrete'!E26,'03-Concrete'!H26="*",'03-Concrete'!G26,'03-Concrete'!J26="*",'03-Concrete'!I26,'03-Concrete'!L26="*",'03-Concrete'!K26,'03-Concrete'!N26="*",'03-Concrete'!M26,'03-Concrete'!P26="*",'03-Concrete'!O26,'03-Concrete'!R26="*",'03-Concrete'!Q26,'03-Concrete'!T26="*",'03-Concrete'!S26),"")</f>
        <v/>
      </c>
      <c r="E160" s="236" t="e">
        <f>D160/'Project Data'!$D$22</f>
        <v>#VALUE!</v>
      </c>
      <c r="F160" s="164" t="s">
        <v>44</v>
      </c>
      <c r="G160" s="236" t="str" cm="1">
        <f t="array" ref="G160">_xlfn.IFNA(_xlfn.IFS('03-Concrete'!F26="*",'03-Concrete'!E26,'03-Concrete'!H26="*",'03-Concrete'!G26,'03-Concrete'!J26="*",'03-Concrete'!I26,'03-Concrete'!L26="*",'03-Concrete'!K26,'03-Concrete'!N26="*",'03-Concrete'!M26,'03-Concrete'!P26="*",'03-Concrete'!O26,'03-Concrete'!R26="*",'03-Concrete'!Q26,'03-Concrete'!T26="*",'03-Concrete'!S26,'03-Concrete'!V26="*",'03-Concrete'!U26),"")</f>
        <v/>
      </c>
      <c r="H160" s="236" t="e">
        <f>G160/'Project Data'!$D$22</f>
        <v>#VALUE!</v>
      </c>
      <c r="I160" s="175"/>
      <c r="J160" s="244"/>
      <c r="K160" s="242"/>
    </row>
    <row r="161" spans="1:11" s="147" customFormat="1" ht="15" hidden="1" customHeight="1">
      <c r="A161" s="198">
        <f>'03-Concrete'!A27</f>
        <v>0</v>
      </c>
      <c r="B161" s="235" t="str">
        <f>'03-Concrete'!B27</f>
        <v>03 11 13 Structural Cast-in-Place Concrete Forming</v>
      </c>
      <c r="C161" s="235"/>
      <c r="D161" s="236" t="str" cm="1">
        <f t="array" ref="D161">_xlfn.IFNA(_xlfn.IFS('03-Concrete'!D27="*",'03-Concrete'!C27,'03-Concrete'!F27="*",'03-Concrete'!E27,'03-Concrete'!H27="*",'03-Concrete'!G27,'03-Concrete'!J27="*",'03-Concrete'!I27,'03-Concrete'!L27="*",'03-Concrete'!K27,'03-Concrete'!N27="*",'03-Concrete'!M27,'03-Concrete'!P27="*",'03-Concrete'!O27,'03-Concrete'!R27="*",'03-Concrete'!Q27,'03-Concrete'!T27="*",'03-Concrete'!S27),"")</f>
        <v/>
      </c>
      <c r="E161" s="236" t="e">
        <f>D161/'Project Data'!$D$22</f>
        <v>#VALUE!</v>
      </c>
      <c r="F161" s="164" t="s">
        <v>44</v>
      </c>
      <c r="G161" s="236" t="str" cm="1">
        <f t="array" ref="G161">_xlfn.IFNA(_xlfn.IFS('03-Concrete'!F27="*",'03-Concrete'!E27,'03-Concrete'!H27="*",'03-Concrete'!G27,'03-Concrete'!J27="*",'03-Concrete'!I27,'03-Concrete'!L27="*",'03-Concrete'!K27,'03-Concrete'!N27="*",'03-Concrete'!M27,'03-Concrete'!P27="*",'03-Concrete'!O27,'03-Concrete'!R27="*",'03-Concrete'!Q27,'03-Concrete'!T27="*",'03-Concrete'!S27,'03-Concrete'!V27="*",'03-Concrete'!U27),"")</f>
        <v/>
      </c>
      <c r="H161" s="236" t="e">
        <f>G161/'Project Data'!$D$22</f>
        <v>#VALUE!</v>
      </c>
      <c r="I161" s="175"/>
      <c r="J161" s="244"/>
      <c r="K161" s="242"/>
    </row>
    <row r="162" spans="1:11" s="147" customFormat="1" ht="15" hidden="1" customHeight="1">
      <c r="A162" s="198">
        <f>'03-Concrete'!A28</f>
        <v>0</v>
      </c>
      <c r="B162" s="235" t="str">
        <f>'03-Concrete'!B28</f>
        <v>03 11 13.13 Concrete Slip Forming</v>
      </c>
      <c r="C162" s="235"/>
      <c r="D162" s="236" t="str" cm="1">
        <f t="array" ref="D162">_xlfn.IFNA(_xlfn.IFS('03-Concrete'!D28="*",'03-Concrete'!C28,'03-Concrete'!F28="*",'03-Concrete'!E28,'03-Concrete'!H28="*",'03-Concrete'!G28,'03-Concrete'!J28="*",'03-Concrete'!I28,'03-Concrete'!L28="*",'03-Concrete'!K28,'03-Concrete'!N28="*",'03-Concrete'!M28,'03-Concrete'!P28="*",'03-Concrete'!O28,'03-Concrete'!R28="*",'03-Concrete'!Q28,'03-Concrete'!T28="*",'03-Concrete'!S28),"")</f>
        <v/>
      </c>
      <c r="E162" s="236" t="e">
        <f>D162/'Project Data'!$D$22</f>
        <v>#VALUE!</v>
      </c>
      <c r="F162" s="164" t="s">
        <v>44</v>
      </c>
      <c r="G162" s="236" t="str" cm="1">
        <f t="array" ref="G162">_xlfn.IFNA(_xlfn.IFS('03-Concrete'!F28="*",'03-Concrete'!E28,'03-Concrete'!H28="*",'03-Concrete'!G28,'03-Concrete'!J28="*",'03-Concrete'!I28,'03-Concrete'!L28="*",'03-Concrete'!K28,'03-Concrete'!N28="*",'03-Concrete'!M28,'03-Concrete'!P28="*",'03-Concrete'!O28,'03-Concrete'!R28="*",'03-Concrete'!Q28,'03-Concrete'!T28="*",'03-Concrete'!S28,'03-Concrete'!V28="*",'03-Concrete'!U28),"")</f>
        <v/>
      </c>
      <c r="H162" s="236" t="e">
        <f>G162/'Project Data'!$D$22</f>
        <v>#VALUE!</v>
      </c>
      <c r="I162" s="175"/>
      <c r="J162" s="244"/>
      <c r="K162" s="242"/>
    </row>
    <row r="163" spans="1:11" s="147" customFormat="1" ht="15" hidden="1" customHeight="1">
      <c r="A163" s="198">
        <f>'03-Concrete'!A29</f>
        <v>0</v>
      </c>
      <c r="B163" s="235" t="str">
        <f>'03-Concrete'!B29</f>
        <v>03 11 13.16 Concrete Shoring</v>
      </c>
      <c r="C163" s="235"/>
      <c r="D163" s="236" t="str" cm="1">
        <f t="array" ref="D163">_xlfn.IFNA(_xlfn.IFS('03-Concrete'!D29="*",'03-Concrete'!C29,'03-Concrete'!F29="*",'03-Concrete'!E29,'03-Concrete'!H29="*",'03-Concrete'!G29,'03-Concrete'!J29="*",'03-Concrete'!I29,'03-Concrete'!L29="*",'03-Concrete'!K29,'03-Concrete'!N29="*",'03-Concrete'!M29,'03-Concrete'!P29="*",'03-Concrete'!O29,'03-Concrete'!R29="*",'03-Concrete'!Q29,'03-Concrete'!T29="*",'03-Concrete'!S29),"")</f>
        <v/>
      </c>
      <c r="E163" s="236" t="e">
        <f>D163/'Project Data'!$D$22</f>
        <v>#VALUE!</v>
      </c>
      <c r="F163" s="164" t="s">
        <v>44</v>
      </c>
      <c r="G163" s="236" t="str" cm="1">
        <f t="array" ref="G163">_xlfn.IFNA(_xlfn.IFS('03-Concrete'!F29="*",'03-Concrete'!E29,'03-Concrete'!H29="*",'03-Concrete'!G29,'03-Concrete'!J29="*",'03-Concrete'!I29,'03-Concrete'!L29="*",'03-Concrete'!K29,'03-Concrete'!N29="*",'03-Concrete'!M29,'03-Concrete'!P29="*",'03-Concrete'!O29,'03-Concrete'!R29="*",'03-Concrete'!Q29,'03-Concrete'!T29="*",'03-Concrete'!S29,'03-Concrete'!V29="*",'03-Concrete'!U29),"")</f>
        <v/>
      </c>
      <c r="H163" s="236" t="e">
        <f>G163/'Project Data'!$D$22</f>
        <v>#VALUE!</v>
      </c>
      <c r="I163" s="175"/>
      <c r="J163" s="244"/>
      <c r="K163" s="242"/>
    </row>
    <row r="164" spans="1:11" s="147" customFormat="1" ht="15" hidden="1" customHeight="1">
      <c r="A164" s="198">
        <f>'03-Concrete'!A30</f>
        <v>0</v>
      </c>
      <c r="B164" s="235" t="str">
        <f>'03-Concrete'!B30</f>
        <v>03 11 13.19 Falsework</v>
      </c>
      <c r="C164" s="235"/>
      <c r="D164" s="236" t="str" cm="1">
        <f t="array" ref="D164">_xlfn.IFNA(_xlfn.IFS('03-Concrete'!D30="*",'03-Concrete'!C30,'03-Concrete'!F30="*",'03-Concrete'!E30,'03-Concrete'!H30="*",'03-Concrete'!G30,'03-Concrete'!J30="*",'03-Concrete'!I30,'03-Concrete'!L30="*",'03-Concrete'!K30,'03-Concrete'!N30="*",'03-Concrete'!M30,'03-Concrete'!P30="*",'03-Concrete'!O30,'03-Concrete'!R30="*",'03-Concrete'!Q30,'03-Concrete'!T30="*",'03-Concrete'!S30),"")</f>
        <v/>
      </c>
      <c r="E164" s="236" t="e">
        <f>D164/'Project Data'!$D$22</f>
        <v>#VALUE!</v>
      </c>
      <c r="F164" s="164" t="s">
        <v>44</v>
      </c>
      <c r="G164" s="236" t="str" cm="1">
        <f t="array" ref="G164">_xlfn.IFNA(_xlfn.IFS('03-Concrete'!F30="*",'03-Concrete'!E30,'03-Concrete'!H30="*",'03-Concrete'!G30,'03-Concrete'!J30="*",'03-Concrete'!I30,'03-Concrete'!L30="*",'03-Concrete'!K30,'03-Concrete'!N30="*",'03-Concrete'!M30,'03-Concrete'!P30="*",'03-Concrete'!O30,'03-Concrete'!R30="*",'03-Concrete'!Q30,'03-Concrete'!T30="*",'03-Concrete'!S30,'03-Concrete'!V30="*",'03-Concrete'!U30),"")</f>
        <v/>
      </c>
      <c r="H164" s="236" t="e">
        <f>G164/'Project Data'!$D$22</f>
        <v>#VALUE!</v>
      </c>
      <c r="I164" s="175"/>
      <c r="J164" s="244"/>
      <c r="K164" s="242"/>
    </row>
    <row r="165" spans="1:11" s="147" customFormat="1" ht="15" hidden="1" customHeight="1">
      <c r="A165" s="198">
        <f>'03-Concrete'!A31</f>
        <v>0</v>
      </c>
      <c r="B165" s="235" t="str">
        <f>'03-Concrete'!B31</f>
        <v>03 11 16 Architectural Cast-in Place Concrete Forming</v>
      </c>
      <c r="C165" s="235"/>
      <c r="D165" s="236" t="str" cm="1">
        <f t="array" ref="D165">_xlfn.IFNA(_xlfn.IFS('03-Concrete'!D31="*",'03-Concrete'!C31,'03-Concrete'!F31="*",'03-Concrete'!E31,'03-Concrete'!H31="*",'03-Concrete'!G31,'03-Concrete'!J31="*",'03-Concrete'!I31,'03-Concrete'!L31="*",'03-Concrete'!K31,'03-Concrete'!N31="*",'03-Concrete'!M31,'03-Concrete'!P31="*",'03-Concrete'!O31,'03-Concrete'!R31="*",'03-Concrete'!Q31,'03-Concrete'!T31="*",'03-Concrete'!S31),"")</f>
        <v/>
      </c>
      <c r="E165" s="236" t="e">
        <f>D165/'Project Data'!$D$22</f>
        <v>#VALUE!</v>
      </c>
      <c r="F165" s="164" t="s">
        <v>44</v>
      </c>
      <c r="G165" s="236" t="str" cm="1">
        <f t="array" ref="G165">_xlfn.IFNA(_xlfn.IFS('03-Concrete'!F31="*",'03-Concrete'!E31,'03-Concrete'!H31="*",'03-Concrete'!G31,'03-Concrete'!J31="*",'03-Concrete'!I31,'03-Concrete'!L31="*",'03-Concrete'!K31,'03-Concrete'!N31="*",'03-Concrete'!M31,'03-Concrete'!P31="*",'03-Concrete'!O31,'03-Concrete'!R31="*",'03-Concrete'!Q31,'03-Concrete'!T31="*",'03-Concrete'!S31,'03-Concrete'!V31="*",'03-Concrete'!U31),"")</f>
        <v/>
      </c>
      <c r="H165" s="236" t="e">
        <f>G165/'Project Data'!$D$22</f>
        <v>#VALUE!</v>
      </c>
      <c r="I165" s="175"/>
      <c r="J165" s="244"/>
      <c r="K165" s="242"/>
    </row>
    <row r="166" spans="1:11" s="147" customFormat="1" ht="15" hidden="1" customHeight="1">
      <c r="A166" s="198">
        <f>'03-Concrete'!A32</f>
        <v>0</v>
      </c>
      <c r="B166" s="235" t="str">
        <f>'03-Concrete'!B32</f>
        <v>03 11 16.13 Concrete Form Liners</v>
      </c>
      <c r="C166" s="235"/>
      <c r="D166" s="236" t="str" cm="1">
        <f t="array" ref="D166">_xlfn.IFNA(_xlfn.IFS('03-Concrete'!D32="*",'03-Concrete'!C32,'03-Concrete'!F32="*",'03-Concrete'!E32,'03-Concrete'!H32="*",'03-Concrete'!G32,'03-Concrete'!J32="*",'03-Concrete'!I32,'03-Concrete'!L32="*",'03-Concrete'!K32,'03-Concrete'!N32="*",'03-Concrete'!M32,'03-Concrete'!P32="*",'03-Concrete'!O32,'03-Concrete'!R32="*",'03-Concrete'!Q32,'03-Concrete'!T32="*",'03-Concrete'!S32),"")</f>
        <v/>
      </c>
      <c r="E166" s="236" t="e">
        <f>D166/'Project Data'!$D$22</f>
        <v>#VALUE!</v>
      </c>
      <c r="F166" s="164" t="s">
        <v>44</v>
      </c>
      <c r="G166" s="236" t="str" cm="1">
        <f t="array" ref="G166">_xlfn.IFNA(_xlfn.IFS('03-Concrete'!F32="*",'03-Concrete'!E32,'03-Concrete'!H32="*",'03-Concrete'!G32,'03-Concrete'!J32="*",'03-Concrete'!I32,'03-Concrete'!L32="*",'03-Concrete'!K32,'03-Concrete'!N32="*",'03-Concrete'!M32,'03-Concrete'!P32="*",'03-Concrete'!O32,'03-Concrete'!R32="*",'03-Concrete'!Q32,'03-Concrete'!T32="*",'03-Concrete'!S32,'03-Concrete'!V32="*",'03-Concrete'!U32),"")</f>
        <v/>
      </c>
      <c r="H166" s="236" t="e">
        <f>G166/'Project Data'!$D$22</f>
        <v>#VALUE!</v>
      </c>
      <c r="I166" s="175"/>
      <c r="J166" s="244"/>
      <c r="K166" s="242"/>
    </row>
    <row r="167" spans="1:11" s="147" customFormat="1" ht="15" hidden="1" customHeight="1">
      <c r="A167" s="198">
        <f>'03-Concrete'!A33</f>
        <v>0</v>
      </c>
      <c r="B167" s="235" t="str">
        <f>'03-Concrete'!B33</f>
        <v>03 11 19 Insulating Concrete Forming</v>
      </c>
      <c r="C167" s="235"/>
      <c r="D167" s="236" t="str" cm="1">
        <f t="array" ref="D167">_xlfn.IFNA(_xlfn.IFS('03-Concrete'!D33="*",'03-Concrete'!C33,'03-Concrete'!F33="*",'03-Concrete'!E33,'03-Concrete'!H33="*",'03-Concrete'!G33,'03-Concrete'!J33="*",'03-Concrete'!I33,'03-Concrete'!L33="*",'03-Concrete'!K33,'03-Concrete'!N33="*",'03-Concrete'!M33,'03-Concrete'!P33="*",'03-Concrete'!O33,'03-Concrete'!R33="*",'03-Concrete'!Q33,'03-Concrete'!T33="*",'03-Concrete'!S33),"")</f>
        <v/>
      </c>
      <c r="E167" s="236" t="e">
        <f>D167/'Project Data'!$D$22</f>
        <v>#VALUE!</v>
      </c>
      <c r="F167" s="164" t="s">
        <v>44</v>
      </c>
      <c r="G167" s="236" t="str" cm="1">
        <f t="array" ref="G167">_xlfn.IFNA(_xlfn.IFS('03-Concrete'!F33="*",'03-Concrete'!E33,'03-Concrete'!H33="*",'03-Concrete'!G33,'03-Concrete'!J33="*",'03-Concrete'!I33,'03-Concrete'!L33="*",'03-Concrete'!K33,'03-Concrete'!N33="*",'03-Concrete'!M33,'03-Concrete'!P33="*",'03-Concrete'!O33,'03-Concrete'!R33="*",'03-Concrete'!Q33,'03-Concrete'!T33="*",'03-Concrete'!S33,'03-Concrete'!V33="*",'03-Concrete'!U33),"")</f>
        <v/>
      </c>
      <c r="H167" s="236" t="e">
        <f>G167/'Project Data'!$D$22</f>
        <v>#VALUE!</v>
      </c>
      <c r="I167" s="175"/>
      <c r="J167" s="244"/>
      <c r="K167" s="242"/>
    </row>
    <row r="168" spans="1:11" s="147" customFormat="1" ht="15" hidden="1" customHeight="1">
      <c r="A168" s="198">
        <f>'03-Concrete'!A34</f>
        <v>0</v>
      </c>
      <c r="B168" s="235" t="str">
        <f>'03-Concrete'!B34</f>
        <v>03 11 23 Permanent Stair Forming</v>
      </c>
      <c r="C168" s="235"/>
      <c r="D168" s="236" t="str" cm="1">
        <f t="array" ref="D168">_xlfn.IFNA(_xlfn.IFS('03-Concrete'!D34="*",'03-Concrete'!C34,'03-Concrete'!F34="*",'03-Concrete'!E34,'03-Concrete'!H34="*",'03-Concrete'!G34,'03-Concrete'!J34="*",'03-Concrete'!I34,'03-Concrete'!L34="*",'03-Concrete'!K34,'03-Concrete'!N34="*",'03-Concrete'!M34,'03-Concrete'!P34="*",'03-Concrete'!O34,'03-Concrete'!R34="*",'03-Concrete'!Q34,'03-Concrete'!T34="*",'03-Concrete'!S34),"")</f>
        <v/>
      </c>
      <c r="E168" s="236" t="e">
        <f>D168/'Project Data'!$D$22</f>
        <v>#VALUE!</v>
      </c>
      <c r="F168" s="164" t="s">
        <v>44</v>
      </c>
      <c r="G168" s="236" t="str" cm="1">
        <f t="array" ref="G168">_xlfn.IFNA(_xlfn.IFS('03-Concrete'!F34="*",'03-Concrete'!E34,'03-Concrete'!H34="*",'03-Concrete'!G34,'03-Concrete'!J34="*",'03-Concrete'!I34,'03-Concrete'!L34="*",'03-Concrete'!K34,'03-Concrete'!N34="*",'03-Concrete'!M34,'03-Concrete'!P34="*",'03-Concrete'!O34,'03-Concrete'!R34="*",'03-Concrete'!Q34,'03-Concrete'!T34="*",'03-Concrete'!S34,'03-Concrete'!V34="*",'03-Concrete'!U34),"")</f>
        <v/>
      </c>
      <c r="H168" s="236" t="e">
        <f>G168/'Project Data'!$D$22</f>
        <v>#VALUE!</v>
      </c>
      <c r="I168" s="175"/>
      <c r="J168" s="244"/>
      <c r="K168" s="242"/>
    </row>
    <row r="169" spans="1:11" s="147" customFormat="1" ht="15" hidden="1" customHeight="1">
      <c r="A169" s="198">
        <f>'03-Concrete'!A35</f>
        <v>0</v>
      </c>
      <c r="B169" s="235" t="str">
        <f>'03-Concrete'!B35</f>
        <v>03 11 26 Permanent Tier Forming</v>
      </c>
      <c r="C169" s="235"/>
      <c r="D169" s="236" t="str" cm="1">
        <f t="array" ref="D169">_xlfn.IFNA(_xlfn.IFS('03-Concrete'!D35="*",'03-Concrete'!C35,'03-Concrete'!F35="*",'03-Concrete'!E35,'03-Concrete'!H35="*",'03-Concrete'!G35,'03-Concrete'!J35="*",'03-Concrete'!I35,'03-Concrete'!L35="*",'03-Concrete'!K35,'03-Concrete'!N35="*",'03-Concrete'!M35,'03-Concrete'!P35="*",'03-Concrete'!O35,'03-Concrete'!R35="*",'03-Concrete'!Q35,'03-Concrete'!T35="*",'03-Concrete'!S35),"")</f>
        <v/>
      </c>
      <c r="E169" s="236" t="e">
        <f>D169/'Project Data'!$D$22</f>
        <v>#VALUE!</v>
      </c>
      <c r="F169" s="164" t="s">
        <v>44</v>
      </c>
      <c r="G169" s="236" t="str" cm="1">
        <f t="array" ref="G169">_xlfn.IFNA(_xlfn.IFS('03-Concrete'!F35="*",'03-Concrete'!E35,'03-Concrete'!H35="*",'03-Concrete'!G35,'03-Concrete'!J35="*",'03-Concrete'!I35,'03-Concrete'!L35="*",'03-Concrete'!K35,'03-Concrete'!N35="*",'03-Concrete'!M35,'03-Concrete'!P35="*",'03-Concrete'!O35,'03-Concrete'!R35="*",'03-Concrete'!Q35,'03-Concrete'!T35="*",'03-Concrete'!S35,'03-Concrete'!V35="*",'03-Concrete'!U35),"")</f>
        <v/>
      </c>
      <c r="H169" s="236" t="e">
        <f>G169/'Project Data'!$D$22</f>
        <v>#VALUE!</v>
      </c>
      <c r="I169" s="175"/>
      <c r="J169" s="244"/>
      <c r="K169" s="242"/>
    </row>
    <row r="170" spans="1:11" s="147" customFormat="1" ht="15" hidden="1" customHeight="1">
      <c r="A170" s="198">
        <f>'03-Concrete'!A36</f>
        <v>0</v>
      </c>
      <c r="B170" s="235" t="str">
        <f>'03-Concrete'!B36</f>
        <v>03 15 00 Concrete Accessories</v>
      </c>
      <c r="C170" s="235"/>
      <c r="D170" s="236" t="str" cm="1">
        <f t="array" ref="D170">_xlfn.IFNA(_xlfn.IFS('03-Concrete'!D36="*",'03-Concrete'!C36,'03-Concrete'!F36="*",'03-Concrete'!E36,'03-Concrete'!H36="*",'03-Concrete'!G36,'03-Concrete'!J36="*",'03-Concrete'!I36,'03-Concrete'!L36="*",'03-Concrete'!K36,'03-Concrete'!N36="*",'03-Concrete'!M36,'03-Concrete'!P36="*",'03-Concrete'!O36,'03-Concrete'!R36="*",'03-Concrete'!Q36,'03-Concrete'!T36="*",'03-Concrete'!S36),"")</f>
        <v/>
      </c>
      <c r="E170" s="236" t="e">
        <f>D170/'Project Data'!$D$22</f>
        <v>#VALUE!</v>
      </c>
      <c r="F170" s="164" t="s">
        <v>44</v>
      </c>
      <c r="G170" s="236" t="str" cm="1">
        <f t="array" ref="G170">_xlfn.IFNA(_xlfn.IFS('03-Concrete'!F36="*",'03-Concrete'!E36,'03-Concrete'!H36="*",'03-Concrete'!G36,'03-Concrete'!J36="*",'03-Concrete'!I36,'03-Concrete'!L36="*",'03-Concrete'!K36,'03-Concrete'!N36="*",'03-Concrete'!M36,'03-Concrete'!P36="*",'03-Concrete'!O36,'03-Concrete'!R36="*",'03-Concrete'!Q36,'03-Concrete'!T36="*",'03-Concrete'!S36,'03-Concrete'!V36="*",'03-Concrete'!U36),"")</f>
        <v/>
      </c>
      <c r="H170" s="236" t="e">
        <f>G170/'Project Data'!$D$22</f>
        <v>#VALUE!</v>
      </c>
      <c r="I170" s="175"/>
      <c r="J170" s="244"/>
      <c r="K170" s="242"/>
    </row>
    <row r="171" spans="1:11" s="147" customFormat="1" ht="15" hidden="1" customHeight="1">
      <c r="A171" s="198">
        <f>'03-Concrete'!A37</f>
        <v>0</v>
      </c>
      <c r="B171" s="235" t="str">
        <f>'03-Concrete'!B37</f>
        <v>03 15 13 Waterstops</v>
      </c>
      <c r="C171" s="235"/>
      <c r="D171" s="236" t="str" cm="1">
        <f t="array" ref="D171">_xlfn.IFNA(_xlfn.IFS('03-Concrete'!D37="*",'03-Concrete'!C37,'03-Concrete'!F37="*",'03-Concrete'!E37,'03-Concrete'!H37="*",'03-Concrete'!G37,'03-Concrete'!J37="*",'03-Concrete'!I37,'03-Concrete'!L37="*",'03-Concrete'!K37,'03-Concrete'!N37="*",'03-Concrete'!M37,'03-Concrete'!P37="*",'03-Concrete'!O37,'03-Concrete'!R37="*",'03-Concrete'!Q37,'03-Concrete'!T37="*",'03-Concrete'!S37),"")</f>
        <v/>
      </c>
      <c r="E171" s="236" t="e">
        <f>D171/'Project Data'!$D$22</f>
        <v>#VALUE!</v>
      </c>
      <c r="F171" s="164" t="s">
        <v>44</v>
      </c>
      <c r="G171" s="236" t="str" cm="1">
        <f t="array" ref="G171">_xlfn.IFNA(_xlfn.IFS('03-Concrete'!F37="*",'03-Concrete'!E37,'03-Concrete'!H37="*",'03-Concrete'!G37,'03-Concrete'!J37="*",'03-Concrete'!I37,'03-Concrete'!L37="*",'03-Concrete'!K37,'03-Concrete'!N37="*",'03-Concrete'!M37,'03-Concrete'!P37="*",'03-Concrete'!O37,'03-Concrete'!R37="*",'03-Concrete'!Q37,'03-Concrete'!T37="*",'03-Concrete'!S37,'03-Concrete'!V37="*",'03-Concrete'!U37),"")</f>
        <v/>
      </c>
      <c r="H171" s="236" t="e">
        <f>G171/'Project Data'!$D$22</f>
        <v>#VALUE!</v>
      </c>
      <c r="I171" s="175"/>
      <c r="J171" s="244"/>
      <c r="K171" s="242"/>
    </row>
    <row r="172" spans="1:11" s="147" customFormat="1" ht="15" hidden="1" customHeight="1">
      <c r="A172" s="198">
        <f>'03-Concrete'!A38</f>
        <v>0</v>
      </c>
      <c r="B172" s="235" t="str">
        <f>'03-Concrete'!B38</f>
        <v>03 15 13.13 Non-Expanding Waterstops</v>
      </c>
      <c r="C172" s="235"/>
      <c r="D172" s="236" t="str" cm="1">
        <f t="array" ref="D172">_xlfn.IFNA(_xlfn.IFS('03-Concrete'!D38="*",'03-Concrete'!C38,'03-Concrete'!F38="*",'03-Concrete'!E38,'03-Concrete'!H38="*",'03-Concrete'!G38,'03-Concrete'!J38="*",'03-Concrete'!I38,'03-Concrete'!L38="*",'03-Concrete'!K38,'03-Concrete'!N38="*",'03-Concrete'!M38,'03-Concrete'!P38="*",'03-Concrete'!O38,'03-Concrete'!R38="*",'03-Concrete'!Q38,'03-Concrete'!T38="*",'03-Concrete'!S38),"")</f>
        <v/>
      </c>
      <c r="E172" s="236" t="e">
        <f>D172/'Project Data'!$D$22</f>
        <v>#VALUE!</v>
      </c>
      <c r="F172" s="164" t="s">
        <v>44</v>
      </c>
      <c r="G172" s="236" t="str" cm="1">
        <f t="array" ref="G172">_xlfn.IFNA(_xlfn.IFS('03-Concrete'!F38="*",'03-Concrete'!E38,'03-Concrete'!H38="*",'03-Concrete'!G38,'03-Concrete'!J38="*",'03-Concrete'!I38,'03-Concrete'!L38="*",'03-Concrete'!K38,'03-Concrete'!N38="*",'03-Concrete'!M38,'03-Concrete'!P38="*",'03-Concrete'!O38,'03-Concrete'!R38="*",'03-Concrete'!Q38,'03-Concrete'!T38="*",'03-Concrete'!S38,'03-Concrete'!V38="*",'03-Concrete'!U38),"")</f>
        <v/>
      </c>
      <c r="H172" s="236" t="e">
        <f>G172/'Project Data'!$D$22</f>
        <v>#VALUE!</v>
      </c>
      <c r="I172" s="175"/>
      <c r="J172" s="244"/>
      <c r="K172" s="242"/>
    </row>
    <row r="173" spans="1:11" s="147" customFormat="1" ht="15" hidden="1" customHeight="1">
      <c r="A173" s="198">
        <f>'03-Concrete'!A39</f>
        <v>0</v>
      </c>
      <c r="B173" s="235" t="str">
        <f>'03-Concrete'!B39</f>
        <v>03 15 13.16 Expanding Waterstops</v>
      </c>
      <c r="C173" s="235"/>
      <c r="D173" s="236" t="str" cm="1">
        <f t="array" ref="D173">_xlfn.IFNA(_xlfn.IFS('03-Concrete'!D39="*",'03-Concrete'!C39,'03-Concrete'!F39="*",'03-Concrete'!E39,'03-Concrete'!H39="*",'03-Concrete'!G39,'03-Concrete'!J39="*",'03-Concrete'!I39,'03-Concrete'!L39="*",'03-Concrete'!K39,'03-Concrete'!N39="*",'03-Concrete'!M39,'03-Concrete'!P39="*",'03-Concrete'!O39,'03-Concrete'!R39="*",'03-Concrete'!Q39,'03-Concrete'!T39="*",'03-Concrete'!S39),"")</f>
        <v/>
      </c>
      <c r="E173" s="236" t="e">
        <f>D173/'Project Data'!$D$22</f>
        <v>#VALUE!</v>
      </c>
      <c r="F173" s="164" t="s">
        <v>44</v>
      </c>
      <c r="G173" s="236" t="str" cm="1">
        <f t="array" ref="G173">_xlfn.IFNA(_xlfn.IFS('03-Concrete'!F39="*",'03-Concrete'!E39,'03-Concrete'!H39="*",'03-Concrete'!G39,'03-Concrete'!J39="*",'03-Concrete'!I39,'03-Concrete'!L39="*",'03-Concrete'!K39,'03-Concrete'!N39="*",'03-Concrete'!M39,'03-Concrete'!P39="*",'03-Concrete'!O39,'03-Concrete'!R39="*",'03-Concrete'!Q39,'03-Concrete'!T39="*",'03-Concrete'!S39,'03-Concrete'!V39="*",'03-Concrete'!U39),"")</f>
        <v/>
      </c>
      <c r="H173" s="236" t="e">
        <f>G173/'Project Data'!$D$22</f>
        <v>#VALUE!</v>
      </c>
      <c r="I173" s="175"/>
      <c r="J173" s="244"/>
      <c r="K173" s="242"/>
    </row>
    <row r="174" spans="1:11" s="147" customFormat="1" ht="15" hidden="1" customHeight="1">
      <c r="A174" s="198">
        <f>'03-Concrete'!A40</f>
        <v>0</v>
      </c>
      <c r="B174" s="235" t="str">
        <f>'03-Concrete'!B40</f>
        <v>03 15 13.19 Combination Expanding and Injection Hose Waterstops</v>
      </c>
      <c r="C174" s="235"/>
      <c r="D174" s="236" t="str" cm="1">
        <f t="array" ref="D174">_xlfn.IFNA(_xlfn.IFS('03-Concrete'!D40="*",'03-Concrete'!C40,'03-Concrete'!F40="*",'03-Concrete'!E40,'03-Concrete'!H40="*",'03-Concrete'!G40,'03-Concrete'!J40="*",'03-Concrete'!I40,'03-Concrete'!L40="*",'03-Concrete'!K40,'03-Concrete'!N40="*",'03-Concrete'!M40,'03-Concrete'!P40="*",'03-Concrete'!O40,'03-Concrete'!R40="*",'03-Concrete'!Q40,'03-Concrete'!T40="*",'03-Concrete'!S40),"")</f>
        <v/>
      </c>
      <c r="E174" s="236" t="e">
        <f>D174/'Project Data'!$D$22</f>
        <v>#VALUE!</v>
      </c>
      <c r="F174" s="164" t="s">
        <v>44</v>
      </c>
      <c r="G174" s="236" t="str" cm="1">
        <f t="array" ref="G174">_xlfn.IFNA(_xlfn.IFS('03-Concrete'!F40="*",'03-Concrete'!E40,'03-Concrete'!H40="*",'03-Concrete'!G40,'03-Concrete'!J40="*",'03-Concrete'!I40,'03-Concrete'!L40="*",'03-Concrete'!K40,'03-Concrete'!N40="*",'03-Concrete'!M40,'03-Concrete'!P40="*",'03-Concrete'!O40,'03-Concrete'!R40="*",'03-Concrete'!Q40,'03-Concrete'!T40="*",'03-Concrete'!S40,'03-Concrete'!V40="*",'03-Concrete'!U40),"")</f>
        <v/>
      </c>
      <c r="H174" s="236" t="e">
        <f>G174/'Project Data'!$D$22</f>
        <v>#VALUE!</v>
      </c>
      <c r="I174" s="175"/>
      <c r="J174" s="244"/>
      <c r="K174" s="242"/>
    </row>
    <row r="175" spans="1:11" s="147" customFormat="1" ht="15" hidden="1" customHeight="1">
      <c r="A175" s="198">
        <f>'03-Concrete'!A41</f>
        <v>0</v>
      </c>
      <c r="B175" s="235" t="str">
        <f>'03-Concrete'!B41</f>
        <v>03 15 13.21 Injection Hose Waterstops</v>
      </c>
      <c r="C175" s="235"/>
      <c r="D175" s="236" t="str" cm="1">
        <f t="array" ref="D175">_xlfn.IFNA(_xlfn.IFS('03-Concrete'!D41="*",'03-Concrete'!C41,'03-Concrete'!F41="*",'03-Concrete'!E41,'03-Concrete'!H41="*",'03-Concrete'!G41,'03-Concrete'!J41="*",'03-Concrete'!I41,'03-Concrete'!L41="*",'03-Concrete'!K41,'03-Concrete'!N41="*",'03-Concrete'!M41,'03-Concrete'!P41="*",'03-Concrete'!O41,'03-Concrete'!R41="*",'03-Concrete'!Q41,'03-Concrete'!T41="*",'03-Concrete'!S41),"")</f>
        <v/>
      </c>
      <c r="E175" s="236" t="e">
        <f>D175/'Project Data'!$D$22</f>
        <v>#VALUE!</v>
      </c>
      <c r="F175" s="164" t="s">
        <v>44</v>
      </c>
      <c r="G175" s="236" t="str" cm="1">
        <f t="array" ref="G175">_xlfn.IFNA(_xlfn.IFS('03-Concrete'!F41="*",'03-Concrete'!E41,'03-Concrete'!H41="*",'03-Concrete'!G41,'03-Concrete'!J41="*",'03-Concrete'!I41,'03-Concrete'!L41="*",'03-Concrete'!K41,'03-Concrete'!N41="*",'03-Concrete'!M41,'03-Concrete'!P41="*",'03-Concrete'!O41,'03-Concrete'!R41="*",'03-Concrete'!Q41,'03-Concrete'!T41="*",'03-Concrete'!S41,'03-Concrete'!V41="*",'03-Concrete'!U41),"")</f>
        <v/>
      </c>
      <c r="H175" s="236" t="e">
        <f>G175/'Project Data'!$D$22</f>
        <v>#VALUE!</v>
      </c>
      <c r="I175" s="175"/>
      <c r="J175" s="244"/>
      <c r="K175" s="242"/>
    </row>
    <row r="176" spans="1:11" s="147" customFormat="1" ht="15" hidden="1" customHeight="1">
      <c r="A176" s="198">
        <f>'03-Concrete'!A42</f>
        <v>0</v>
      </c>
      <c r="B176" s="235" t="str">
        <f>'03-Concrete'!B42</f>
        <v>03 15 16 Concrete Construction Joints</v>
      </c>
      <c r="C176" s="235"/>
      <c r="D176" s="236" t="str" cm="1">
        <f t="array" ref="D176">_xlfn.IFNA(_xlfn.IFS('03-Concrete'!D42="*",'03-Concrete'!C42,'03-Concrete'!F42="*",'03-Concrete'!E42,'03-Concrete'!H42="*",'03-Concrete'!G42,'03-Concrete'!J42="*",'03-Concrete'!I42,'03-Concrete'!L42="*",'03-Concrete'!K42,'03-Concrete'!N42="*",'03-Concrete'!M42,'03-Concrete'!P42="*",'03-Concrete'!O42,'03-Concrete'!R42="*",'03-Concrete'!Q42,'03-Concrete'!T42="*",'03-Concrete'!S42),"")</f>
        <v/>
      </c>
      <c r="E176" s="236" t="e">
        <f>D176/'Project Data'!$D$22</f>
        <v>#VALUE!</v>
      </c>
      <c r="F176" s="164" t="s">
        <v>44</v>
      </c>
      <c r="G176" s="236" t="str" cm="1">
        <f t="array" ref="G176">_xlfn.IFNA(_xlfn.IFS('03-Concrete'!F42="*",'03-Concrete'!E42,'03-Concrete'!H42="*",'03-Concrete'!G42,'03-Concrete'!J42="*",'03-Concrete'!I42,'03-Concrete'!L42="*",'03-Concrete'!K42,'03-Concrete'!N42="*",'03-Concrete'!M42,'03-Concrete'!P42="*",'03-Concrete'!O42,'03-Concrete'!R42="*",'03-Concrete'!Q42,'03-Concrete'!T42="*",'03-Concrete'!S42,'03-Concrete'!V42="*",'03-Concrete'!U42),"")</f>
        <v/>
      </c>
      <c r="H176" s="236" t="e">
        <f>G176/'Project Data'!$D$22</f>
        <v>#VALUE!</v>
      </c>
      <c r="I176" s="175"/>
      <c r="J176" s="244"/>
      <c r="K176" s="242"/>
    </row>
    <row r="177" spans="1:11" s="147" customFormat="1" ht="15" hidden="1" customHeight="1">
      <c r="A177" s="198">
        <f>'03-Concrete'!A43</f>
        <v>0</v>
      </c>
      <c r="B177" s="235" t="str">
        <f>'03-Concrete'!B43</f>
        <v>03 15 19 Cast-In Concrete Anchors</v>
      </c>
      <c r="C177" s="235"/>
      <c r="D177" s="236" t="str" cm="1">
        <f t="array" ref="D177">_xlfn.IFNA(_xlfn.IFS('03-Concrete'!D43="*",'03-Concrete'!C43,'03-Concrete'!F43="*",'03-Concrete'!E43,'03-Concrete'!H43="*",'03-Concrete'!G43,'03-Concrete'!J43="*",'03-Concrete'!I43,'03-Concrete'!L43="*",'03-Concrete'!K43,'03-Concrete'!N43="*",'03-Concrete'!M43,'03-Concrete'!P43="*",'03-Concrete'!O43,'03-Concrete'!R43="*",'03-Concrete'!Q43,'03-Concrete'!T43="*",'03-Concrete'!S43),"")</f>
        <v/>
      </c>
      <c r="E177" s="236" t="e">
        <f>D177/'Project Data'!$D$22</f>
        <v>#VALUE!</v>
      </c>
      <c r="F177" s="164" t="s">
        <v>44</v>
      </c>
      <c r="G177" s="236" t="str" cm="1">
        <f t="array" ref="G177">_xlfn.IFNA(_xlfn.IFS('03-Concrete'!F43="*",'03-Concrete'!E43,'03-Concrete'!H43="*",'03-Concrete'!G43,'03-Concrete'!J43="*",'03-Concrete'!I43,'03-Concrete'!L43="*",'03-Concrete'!K43,'03-Concrete'!N43="*",'03-Concrete'!M43,'03-Concrete'!P43="*",'03-Concrete'!O43,'03-Concrete'!R43="*",'03-Concrete'!Q43,'03-Concrete'!T43="*",'03-Concrete'!S43,'03-Concrete'!V43="*",'03-Concrete'!U43),"")</f>
        <v/>
      </c>
      <c r="H177" s="236" t="e">
        <f>G177/'Project Data'!$D$22</f>
        <v>#VALUE!</v>
      </c>
      <c r="I177" s="175"/>
      <c r="J177" s="244"/>
      <c r="K177" s="242"/>
    </row>
    <row r="178" spans="1:11" s="147" customFormat="1" ht="15" hidden="1" customHeight="1">
      <c r="A178" s="198">
        <f>'03-Concrete'!A44</f>
        <v>0</v>
      </c>
      <c r="B178" s="235" t="str">
        <f>'03-Concrete'!B44</f>
        <v>03 15 21 Termite Barrier</v>
      </c>
      <c r="C178" s="235"/>
      <c r="D178" s="236" t="str" cm="1">
        <f t="array" ref="D178">_xlfn.IFNA(_xlfn.IFS('03-Concrete'!D44="*",'03-Concrete'!C44,'03-Concrete'!F44="*",'03-Concrete'!E44,'03-Concrete'!H44="*",'03-Concrete'!G44,'03-Concrete'!J44="*",'03-Concrete'!I44,'03-Concrete'!L44="*",'03-Concrete'!K44,'03-Concrete'!N44="*",'03-Concrete'!M44,'03-Concrete'!P44="*",'03-Concrete'!O44,'03-Concrete'!R44="*",'03-Concrete'!Q44,'03-Concrete'!T44="*",'03-Concrete'!S44),"")</f>
        <v/>
      </c>
      <c r="E178" s="236" t="e">
        <f>D178/'Project Data'!$D$22</f>
        <v>#VALUE!</v>
      </c>
      <c r="F178" s="164" t="s">
        <v>44</v>
      </c>
      <c r="G178" s="236" t="str" cm="1">
        <f t="array" ref="G178">_xlfn.IFNA(_xlfn.IFS('03-Concrete'!F44="*",'03-Concrete'!E44,'03-Concrete'!H44="*",'03-Concrete'!G44,'03-Concrete'!J44="*",'03-Concrete'!I44,'03-Concrete'!L44="*",'03-Concrete'!K44,'03-Concrete'!N44="*",'03-Concrete'!M44,'03-Concrete'!P44="*",'03-Concrete'!O44,'03-Concrete'!R44="*",'03-Concrete'!Q44,'03-Concrete'!T44="*",'03-Concrete'!S44,'03-Concrete'!V44="*",'03-Concrete'!U44),"")</f>
        <v/>
      </c>
      <c r="H178" s="236" t="e">
        <f>G178/'Project Data'!$D$22</f>
        <v>#VALUE!</v>
      </c>
      <c r="I178" s="175"/>
      <c r="J178" s="244"/>
      <c r="K178" s="242"/>
    </row>
    <row r="179" spans="1:11" s="147" customFormat="1" ht="15" hidden="1" customHeight="1">
      <c r="A179" s="198">
        <f>'03-Concrete'!A45</f>
        <v>0</v>
      </c>
      <c r="B179" s="235" t="str">
        <f>'03-Concrete'!B45</f>
        <v>03 20 00 Concrete Reinforcing</v>
      </c>
      <c r="C179" s="235"/>
      <c r="D179" s="236" t="str" cm="1">
        <f t="array" ref="D179">_xlfn.IFNA(_xlfn.IFS('03-Concrete'!D45="*",'03-Concrete'!C45,'03-Concrete'!F45="*",'03-Concrete'!E45,'03-Concrete'!H45="*",'03-Concrete'!G45,'03-Concrete'!J45="*",'03-Concrete'!I45,'03-Concrete'!L45="*",'03-Concrete'!K45,'03-Concrete'!N45="*",'03-Concrete'!M45,'03-Concrete'!P45="*",'03-Concrete'!O45,'03-Concrete'!R45="*",'03-Concrete'!Q45,'03-Concrete'!T45="*",'03-Concrete'!S45),"")</f>
        <v/>
      </c>
      <c r="E179" s="236" t="e">
        <f>D179/'Project Data'!$D$22</f>
        <v>#VALUE!</v>
      </c>
      <c r="F179" s="164" t="s">
        <v>44</v>
      </c>
      <c r="G179" s="236" t="str" cm="1">
        <f t="array" ref="G179">_xlfn.IFNA(_xlfn.IFS('03-Concrete'!F45="*",'03-Concrete'!E45,'03-Concrete'!H45="*",'03-Concrete'!G45,'03-Concrete'!J45="*",'03-Concrete'!I45,'03-Concrete'!L45="*",'03-Concrete'!K45,'03-Concrete'!N45="*",'03-Concrete'!M45,'03-Concrete'!P45="*",'03-Concrete'!O45,'03-Concrete'!R45="*",'03-Concrete'!Q45,'03-Concrete'!T45="*",'03-Concrete'!S45,'03-Concrete'!V45="*",'03-Concrete'!U45),"")</f>
        <v/>
      </c>
      <c r="H179" s="236" t="e">
        <f>G179/'Project Data'!$D$22</f>
        <v>#VALUE!</v>
      </c>
      <c r="I179" s="175"/>
      <c r="J179" s="244"/>
      <c r="K179" s="242"/>
    </row>
    <row r="180" spans="1:11" s="147" customFormat="1" ht="15" hidden="1" customHeight="1">
      <c r="A180" s="198">
        <f>'03-Concrete'!A46</f>
        <v>0</v>
      </c>
      <c r="B180" s="235" t="str">
        <f>'03-Concrete'!B46</f>
        <v>03 21 00 Reinforcement Bars</v>
      </c>
      <c r="C180" s="235"/>
      <c r="D180" s="236" t="str" cm="1">
        <f t="array" ref="D180">_xlfn.IFNA(_xlfn.IFS('03-Concrete'!D46="*",'03-Concrete'!C46,'03-Concrete'!F46="*",'03-Concrete'!E46,'03-Concrete'!H46="*",'03-Concrete'!G46,'03-Concrete'!J46="*",'03-Concrete'!I46,'03-Concrete'!L46="*",'03-Concrete'!K46,'03-Concrete'!N46="*",'03-Concrete'!M46,'03-Concrete'!P46="*",'03-Concrete'!O46,'03-Concrete'!R46="*",'03-Concrete'!Q46,'03-Concrete'!T46="*",'03-Concrete'!S46),"")</f>
        <v/>
      </c>
      <c r="E180" s="236" t="e">
        <f>D180/'Project Data'!$D$22</f>
        <v>#VALUE!</v>
      </c>
      <c r="F180" s="164" t="s">
        <v>44</v>
      </c>
      <c r="G180" s="236" t="str" cm="1">
        <f t="array" ref="G180">_xlfn.IFNA(_xlfn.IFS('03-Concrete'!F46="*",'03-Concrete'!E46,'03-Concrete'!H46="*",'03-Concrete'!G46,'03-Concrete'!J46="*",'03-Concrete'!I46,'03-Concrete'!L46="*",'03-Concrete'!K46,'03-Concrete'!N46="*",'03-Concrete'!M46,'03-Concrete'!P46="*",'03-Concrete'!O46,'03-Concrete'!R46="*",'03-Concrete'!Q46,'03-Concrete'!T46="*",'03-Concrete'!S46,'03-Concrete'!V46="*",'03-Concrete'!U46),"")</f>
        <v/>
      </c>
      <c r="H180" s="236" t="e">
        <f>G180/'Project Data'!$D$22</f>
        <v>#VALUE!</v>
      </c>
      <c r="I180" s="175"/>
      <c r="J180" s="244"/>
      <c r="K180" s="242"/>
    </row>
    <row r="181" spans="1:11" s="147" customFormat="1" ht="15" hidden="1" customHeight="1">
      <c r="A181" s="198">
        <f>'03-Concrete'!A47</f>
        <v>0</v>
      </c>
      <c r="B181" s="235" t="str">
        <f>'03-Concrete'!B47</f>
        <v>03 21 11 Plain Steel Reinforcement Bars</v>
      </c>
      <c r="C181" s="235"/>
      <c r="D181" s="236" t="str" cm="1">
        <f t="array" ref="D181">_xlfn.IFNA(_xlfn.IFS('03-Concrete'!D47="*",'03-Concrete'!C47,'03-Concrete'!F47="*",'03-Concrete'!E47,'03-Concrete'!H47="*",'03-Concrete'!G47,'03-Concrete'!J47="*",'03-Concrete'!I47,'03-Concrete'!L47="*",'03-Concrete'!K47,'03-Concrete'!N47="*",'03-Concrete'!M47,'03-Concrete'!P47="*",'03-Concrete'!O47,'03-Concrete'!R47="*",'03-Concrete'!Q47,'03-Concrete'!T47="*",'03-Concrete'!S47),"")</f>
        <v/>
      </c>
      <c r="E181" s="236" t="e">
        <f>D181/'Project Data'!$D$22</f>
        <v>#VALUE!</v>
      </c>
      <c r="F181" s="164" t="s">
        <v>44</v>
      </c>
      <c r="G181" s="236" t="str" cm="1">
        <f t="array" ref="G181">_xlfn.IFNA(_xlfn.IFS('03-Concrete'!F47="*",'03-Concrete'!E47,'03-Concrete'!H47="*",'03-Concrete'!G47,'03-Concrete'!J47="*",'03-Concrete'!I47,'03-Concrete'!L47="*",'03-Concrete'!K47,'03-Concrete'!N47="*",'03-Concrete'!M47,'03-Concrete'!P47="*",'03-Concrete'!O47,'03-Concrete'!R47="*",'03-Concrete'!Q47,'03-Concrete'!T47="*",'03-Concrete'!S47,'03-Concrete'!V47="*",'03-Concrete'!U47),"")</f>
        <v/>
      </c>
      <c r="H181" s="236" t="e">
        <f>G181/'Project Data'!$D$22</f>
        <v>#VALUE!</v>
      </c>
      <c r="I181" s="175"/>
      <c r="J181" s="244"/>
      <c r="K181" s="242"/>
    </row>
    <row r="182" spans="1:11" s="147" customFormat="1" ht="15" hidden="1" customHeight="1">
      <c r="A182" s="198">
        <f>'03-Concrete'!A48</f>
        <v>0</v>
      </c>
      <c r="B182" s="235" t="str">
        <f>'03-Concrete'!B48</f>
        <v>03 21 13 Galvanized Reinforcement Steel Bars</v>
      </c>
      <c r="C182" s="235"/>
      <c r="D182" s="236" t="str" cm="1">
        <f t="array" ref="D182">_xlfn.IFNA(_xlfn.IFS('03-Concrete'!D48="*",'03-Concrete'!C48,'03-Concrete'!F48="*",'03-Concrete'!E48,'03-Concrete'!H48="*",'03-Concrete'!G48,'03-Concrete'!J48="*",'03-Concrete'!I48,'03-Concrete'!L48="*",'03-Concrete'!K48,'03-Concrete'!N48="*",'03-Concrete'!M48,'03-Concrete'!P48="*",'03-Concrete'!O48,'03-Concrete'!R48="*",'03-Concrete'!Q48,'03-Concrete'!T48="*",'03-Concrete'!S48),"")</f>
        <v/>
      </c>
      <c r="E182" s="236" t="e">
        <f>D182/'Project Data'!$D$22</f>
        <v>#VALUE!</v>
      </c>
      <c r="F182" s="164" t="s">
        <v>44</v>
      </c>
      <c r="G182" s="236" t="str" cm="1">
        <f t="array" ref="G182">_xlfn.IFNA(_xlfn.IFS('03-Concrete'!F48="*",'03-Concrete'!E48,'03-Concrete'!H48="*",'03-Concrete'!G48,'03-Concrete'!J48="*",'03-Concrete'!I48,'03-Concrete'!L48="*",'03-Concrete'!K48,'03-Concrete'!N48="*",'03-Concrete'!M48,'03-Concrete'!P48="*",'03-Concrete'!O48,'03-Concrete'!R48="*",'03-Concrete'!Q48,'03-Concrete'!T48="*",'03-Concrete'!S48,'03-Concrete'!V48="*",'03-Concrete'!U48),"")</f>
        <v/>
      </c>
      <c r="H182" s="236" t="e">
        <f>G182/'Project Data'!$D$22</f>
        <v>#VALUE!</v>
      </c>
      <c r="I182" s="175"/>
      <c r="J182" s="244"/>
      <c r="K182" s="242"/>
    </row>
    <row r="183" spans="1:11" s="147" customFormat="1" ht="15" hidden="1" customHeight="1">
      <c r="A183" s="198">
        <f>'03-Concrete'!A49</f>
        <v>0</v>
      </c>
      <c r="B183" s="235" t="str">
        <f>'03-Concrete'!B49</f>
        <v>03 21 16 Epoxy-Coated Reinforcement Steel Bars</v>
      </c>
      <c r="C183" s="235"/>
      <c r="D183" s="236" t="str" cm="1">
        <f t="array" ref="D183">_xlfn.IFNA(_xlfn.IFS('03-Concrete'!D49="*",'03-Concrete'!C49,'03-Concrete'!F49="*",'03-Concrete'!E49,'03-Concrete'!H49="*",'03-Concrete'!G49,'03-Concrete'!J49="*",'03-Concrete'!I49,'03-Concrete'!L49="*",'03-Concrete'!K49,'03-Concrete'!N49="*",'03-Concrete'!M49,'03-Concrete'!P49="*",'03-Concrete'!O49,'03-Concrete'!R49="*",'03-Concrete'!Q49,'03-Concrete'!T49="*",'03-Concrete'!S49),"")</f>
        <v/>
      </c>
      <c r="E183" s="236" t="e">
        <f>D183/'Project Data'!$D$22</f>
        <v>#VALUE!</v>
      </c>
      <c r="F183" s="164" t="s">
        <v>44</v>
      </c>
      <c r="G183" s="236" t="str" cm="1">
        <f t="array" ref="G183">_xlfn.IFNA(_xlfn.IFS('03-Concrete'!F49="*",'03-Concrete'!E49,'03-Concrete'!H49="*",'03-Concrete'!G49,'03-Concrete'!J49="*",'03-Concrete'!I49,'03-Concrete'!L49="*",'03-Concrete'!K49,'03-Concrete'!N49="*",'03-Concrete'!M49,'03-Concrete'!P49="*",'03-Concrete'!O49,'03-Concrete'!R49="*",'03-Concrete'!Q49,'03-Concrete'!T49="*",'03-Concrete'!S49,'03-Concrete'!V49="*",'03-Concrete'!U49),"")</f>
        <v/>
      </c>
      <c r="H183" s="236" t="e">
        <f>G183/'Project Data'!$D$22</f>
        <v>#VALUE!</v>
      </c>
      <c r="I183" s="175"/>
      <c r="J183" s="244"/>
      <c r="K183" s="242"/>
    </row>
    <row r="184" spans="1:11" s="147" customFormat="1" ht="15" hidden="1" customHeight="1">
      <c r="A184" s="198">
        <f>'03-Concrete'!A50</f>
        <v>0</v>
      </c>
      <c r="B184" s="235" t="str">
        <f>'03-Concrete'!B50</f>
        <v>03 21 19 Stainless Steel Reinforcement Bars</v>
      </c>
      <c r="C184" s="235"/>
      <c r="D184" s="236" t="str" cm="1">
        <f t="array" ref="D184">_xlfn.IFNA(_xlfn.IFS('03-Concrete'!D50="*",'03-Concrete'!C50,'03-Concrete'!F50="*",'03-Concrete'!E50,'03-Concrete'!H50="*",'03-Concrete'!G50,'03-Concrete'!J50="*",'03-Concrete'!I50,'03-Concrete'!L50="*",'03-Concrete'!K50,'03-Concrete'!N50="*",'03-Concrete'!M50,'03-Concrete'!P50="*",'03-Concrete'!O50,'03-Concrete'!R50="*",'03-Concrete'!Q50,'03-Concrete'!T50="*",'03-Concrete'!S50),"")</f>
        <v/>
      </c>
      <c r="E184" s="236" t="e">
        <f>D184/'Project Data'!$D$22</f>
        <v>#VALUE!</v>
      </c>
      <c r="F184" s="164" t="s">
        <v>44</v>
      </c>
      <c r="G184" s="236" t="str" cm="1">
        <f t="array" ref="G184">_xlfn.IFNA(_xlfn.IFS('03-Concrete'!F50="*",'03-Concrete'!E50,'03-Concrete'!H50="*",'03-Concrete'!G50,'03-Concrete'!J50="*",'03-Concrete'!I50,'03-Concrete'!L50="*",'03-Concrete'!K50,'03-Concrete'!N50="*",'03-Concrete'!M50,'03-Concrete'!P50="*",'03-Concrete'!O50,'03-Concrete'!R50="*",'03-Concrete'!Q50,'03-Concrete'!T50="*",'03-Concrete'!S50,'03-Concrete'!V50="*",'03-Concrete'!U50),"")</f>
        <v/>
      </c>
      <c r="H184" s="236" t="e">
        <f>G184/'Project Data'!$D$22</f>
        <v>#VALUE!</v>
      </c>
      <c r="I184" s="175"/>
      <c r="J184" s="244"/>
      <c r="K184" s="242"/>
    </row>
    <row r="185" spans="1:11" s="147" customFormat="1" ht="15" hidden="1" customHeight="1">
      <c r="A185" s="198">
        <f>'03-Concrete'!A51</f>
        <v>0</v>
      </c>
      <c r="B185" s="235" t="str">
        <f>'03-Concrete'!B51</f>
        <v>03 21 21 Composite Reinforcement Bars</v>
      </c>
      <c r="C185" s="235"/>
      <c r="D185" s="236" t="str" cm="1">
        <f t="array" ref="D185">_xlfn.IFNA(_xlfn.IFS('03-Concrete'!D51="*",'03-Concrete'!C51,'03-Concrete'!F51="*",'03-Concrete'!E51,'03-Concrete'!H51="*",'03-Concrete'!G51,'03-Concrete'!J51="*",'03-Concrete'!I51,'03-Concrete'!L51="*",'03-Concrete'!K51,'03-Concrete'!N51="*",'03-Concrete'!M51,'03-Concrete'!P51="*",'03-Concrete'!O51,'03-Concrete'!R51="*",'03-Concrete'!Q51,'03-Concrete'!T51="*",'03-Concrete'!S51),"")</f>
        <v/>
      </c>
      <c r="E185" s="236" t="e">
        <f>D185/'Project Data'!$D$22</f>
        <v>#VALUE!</v>
      </c>
      <c r="F185" s="164" t="s">
        <v>44</v>
      </c>
      <c r="G185" s="236" t="str" cm="1">
        <f t="array" ref="G185">_xlfn.IFNA(_xlfn.IFS('03-Concrete'!F51="*",'03-Concrete'!E51,'03-Concrete'!H51="*",'03-Concrete'!G51,'03-Concrete'!J51="*",'03-Concrete'!I51,'03-Concrete'!L51="*",'03-Concrete'!K51,'03-Concrete'!N51="*",'03-Concrete'!M51,'03-Concrete'!P51="*",'03-Concrete'!O51,'03-Concrete'!R51="*",'03-Concrete'!Q51,'03-Concrete'!T51="*",'03-Concrete'!S51,'03-Concrete'!V51="*",'03-Concrete'!U51),"")</f>
        <v/>
      </c>
      <c r="H185" s="236" t="e">
        <f>G185/'Project Data'!$D$22</f>
        <v>#VALUE!</v>
      </c>
      <c r="I185" s="175"/>
      <c r="J185" s="244"/>
      <c r="K185" s="242"/>
    </row>
    <row r="186" spans="1:11" s="147" customFormat="1" ht="15" hidden="1" customHeight="1">
      <c r="A186" s="198">
        <f>'03-Concrete'!A52</f>
        <v>0</v>
      </c>
      <c r="B186" s="235" t="str">
        <f>'03-Concrete'!B52</f>
        <v>03 21 21.11 Glass Fiber-Reinforced Polymer Reinforcement Bars</v>
      </c>
      <c r="C186" s="235"/>
      <c r="D186" s="236" t="str" cm="1">
        <f t="array" ref="D186">_xlfn.IFNA(_xlfn.IFS('03-Concrete'!D52="*",'03-Concrete'!C52,'03-Concrete'!F52="*",'03-Concrete'!E52,'03-Concrete'!H52="*",'03-Concrete'!G52,'03-Concrete'!J52="*",'03-Concrete'!I52,'03-Concrete'!L52="*",'03-Concrete'!K52,'03-Concrete'!N52="*",'03-Concrete'!M52,'03-Concrete'!P52="*",'03-Concrete'!O52,'03-Concrete'!R52="*",'03-Concrete'!Q52,'03-Concrete'!T52="*",'03-Concrete'!S52),"")</f>
        <v/>
      </c>
      <c r="E186" s="236" t="e">
        <f>D186/'Project Data'!$D$22</f>
        <v>#VALUE!</v>
      </c>
      <c r="F186" s="164" t="s">
        <v>44</v>
      </c>
      <c r="G186" s="236" t="str" cm="1">
        <f t="array" ref="G186">_xlfn.IFNA(_xlfn.IFS('03-Concrete'!F52="*",'03-Concrete'!E52,'03-Concrete'!H52="*",'03-Concrete'!G52,'03-Concrete'!J52="*",'03-Concrete'!I52,'03-Concrete'!L52="*",'03-Concrete'!K52,'03-Concrete'!N52="*",'03-Concrete'!M52,'03-Concrete'!P52="*",'03-Concrete'!O52,'03-Concrete'!R52="*",'03-Concrete'!Q52,'03-Concrete'!T52="*",'03-Concrete'!S52,'03-Concrete'!V52="*",'03-Concrete'!U52),"")</f>
        <v/>
      </c>
      <c r="H186" s="236" t="e">
        <f>G186/'Project Data'!$D$22</f>
        <v>#VALUE!</v>
      </c>
      <c r="I186" s="175"/>
      <c r="J186" s="244"/>
      <c r="K186" s="242"/>
    </row>
    <row r="187" spans="1:11" s="147" customFormat="1" ht="15" hidden="1" customHeight="1">
      <c r="A187" s="198">
        <f>'03-Concrete'!A53</f>
        <v>0</v>
      </c>
      <c r="B187" s="235" t="str">
        <f>'03-Concrete'!B53</f>
        <v>03 21 21.13 Organic Fiber-Reinforced Polymer Reinforcement Bars</v>
      </c>
      <c r="C187" s="235"/>
      <c r="D187" s="236" t="str" cm="1">
        <f t="array" ref="D187">_xlfn.IFNA(_xlfn.IFS('03-Concrete'!D53="*",'03-Concrete'!C53,'03-Concrete'!F53="*",'03-Concrete'!E53,'03-Concrete'!H53="*",'03-Concrete'!G53,'03-Concrete'!J53="*",'03-Concrete'!I53,'03-Concrete'!L53="*",'03-Concrete'!K53,'03-Concrete'!N53="*",'03-Concrete'!M53,'03-Concrete'!P53="*",'03-Concrete'!O53,'03-Concrete'!R53="*",'03-Concrete'!Q53,'03-Concrete'!T53="*",'03-Concrete'!S53),"")</f>
        <v/>
      </c>
      <c r="E187" s="236" t="e">
        <f>D187/'Project Data'!$D$22</f>
        <v>#VALUE!</v>
      </c>
      <c r="F187" s="164" t="s">
        <v>44</v>
      </c>
      <c r="G187" s="236" t="str" cm="1">
        <f t="array" ref="G187">_xlfn.IFNA(_xlfn.IFS('03-Concrete'!F53="*",'03-Concrete'!E53,'03-Concrete'!H53="*",'03-Concrete'!G53,'03-Concrete'!J53="*",'03-Concrete'!I53,'03-Concrete'!L53="*",'03-Concrete'!K53,'03-Concrete'!N53="*",'03-Concrete'!M53,'03-Concrete'!P53="*",'03-Concrete'!O53,'03-Concrete'!R53="*",'03-Concrete'!Q53,'03-Concrete'!T53="*",'03-Concrete'!S53,'03-Concrete'!V53="*",'03-Concrete'!U53),"")</f>
        <v/>
      </c>
      <c r="H187" s="236" t="e">
        <f>G187/'Project Data'!$D$22</f>
        <v>#VALUE!</v>
      </c>
      <c r="I187" s="175"/>
      <c r="J187" s="244"/>
      <c r="K187" s="242"/>
    </row>
    <row r="188" spans="1:11" s="147" customFormat="1" ht="15" hidden="1" customHeight="1">
      <c r="A188" s="198">
        <f>'03-Concrete'!A54</f>
        <v>0</v>
      </c>
      <c r="B188" s="235" t="str">
        <f>'03-Concrete'!B54</f>
        <v>03 21 21.16 Carbon Fiber-Reinforced Polymer Reinforcement Bars</v>
      </c>
      <c r="C188" s="235"/>
      <c r="D188" s="236" t="str" cm="1">
        <f t="array" ref="D188">_xlfn.IFNA(_xlfn.IFS('03-Concrete'!D54="*",'03-Concrete'!C54,'03-Concrete'!F54="*",'03-Concrete'!E54,'03-Concrete'!H54="*",'03-Concrete'!G54,'03-Concrete'!J54="*",'03-Concrete'!I54,'03-Concrete'!L54="*",'03-Concrete'!K54,'03-Concrete'!N54="*",'03-Concrete'!M54,'03-Concrete'!P54="*",'03-Concrete'!O54,'03-Concrete'!R54="*",'03-Concrete'!Q54,'03-Concrete'!T54="*",'03-Concrete'!S54),"")</f>
        <v/>
      </c>
      <c r="E188" s="236" t="e">
        <f>D188/'Project Data'!$D$22</f>
        <v>#VALUE!</v>
      </c>
      <c r="F188" s="164" t="s">
        <v>44</v>
      </c>
      <c r="G188" s="236" t="str" cm="1">
        <f t="array" ref="G188">_xlfn.IFNA(_xlfn.IFS('03-Concrete'!F54="*",'03-Concrete'!E54,'03-Concrete'!H54="*",'03-Concrete'!G54,'03-Concrete'!J54="*",'03-Concrete'!I54,'03-Concrete'!L54="*",'03-Concrete'!K54,'03-Concrete'!N54="*",'03-Concrete'!M54,'03-Concrete'!P54="*",'03-Concrete'!O54,'03-Concrete'!R54="*",'03-Concrete'!Q54,'03-Concrete'!T54="*",'03-Concrete'!S54,'03-Concrete'!V54="*",'03-Concrete'!U54),"")</f>
        <v/>
      </c>
      <c r="H188" s="236" t="e">
        <f>G188/'Project Data'!$D$22</f>
        <v>#VALUE!</v>
      </c>
      <c r="I188" s="175"/>
      <c r="J188" s="244"/>
      <c r="K188" s="242"/>
    </row>
    <row r="189" spans="1:11" s="147" customFormat="1" ht="15" hidden="1" customHeight="1">
      <c r="A189" s="198">
        <f>'03-Concrete'!A55</f>
        <v>0</v>
      </c>
      <c r="B189" s="235" t="str">
        <f>'03-Concrete'!B55</f>
        <v>03 22 00 Fabric and Grid Reinforcing</v>
      </c>
      <c r="C189" s="235"/>
      <c r="D189" s="236" t="str" cm="1">
        <f t="array" ref="D189">_xlfn.IFNA(_xlfn.IFS('03-Concrete'!D55="*",'03-Concrete'!C55,'03-Concrete'!F55="*",'03-Concrete'!E55,'03-Concrete'!H55="*",'03-Concrete'!G55,'03-Concrete'!J55="*",'03-Concrete'!I55,'03-Concrete'!L55="*",'03-Concrete'!K55,'03-Concrete'!N55="*",'03-Concrete'!M55,'03-Concrete'!P55="*",'03-Concrete'!O55,'03-Concrete'!R55="*",'03-Concrete'!Q55,'03-Concrete'!T55="*",'03-Concrete'!S55),"")</f>
        <v/>
      </c>
      <c r="E189" s="236" t="e">
        <f>D189/'Project Data'!$D$22</f>
        <v>#VALUE!</v>
      </c>
      <c r="F189" s="164" t="s">
        <v>44</v>
      </c>
      <c r="G189" s="236" t="str" cm="1">
        <f t="array" ref="G189">_xlfn.IFNA(_xlfn.IFS('03-Concrete'!F55="*",'03-Concrete'!E55,'03-Concrete'!H55="*",'03-Concrete'!G55,'03-Concrete'!J55="*",'03-Concrete'!I55,'03-Concrete'!L55="*",'03-Concrete'!K55,'03-Concrete'!N55="*",'03-Concrete'!M55,'03-Concrete'!P55="*",'03-Concrete'!O55,'03-Concrete'!R55="*",'03-Concrete'!Q55,'03-Concrete'!T55="*",'03-Concrete'!S55,'03-Concrete'!V55="*",'03-Concrete'!U55),"")</f>
        <v/>
      </c>
      <c r="H189" s="236" t="e">
        <f>G189/'Project Data'!$D$22</f>
        <v>#VALUE!</v>
      </c>
      <c r="I189" s="175"/>
      <c r="J189" s="244"/>
      <c r="K189" s="242"/>
    </row>
    <row r="190" spans="1:11" s="147" customFormat="1" ht="15" hidden="1" customHeight="1">
      <c r="A190" s="198">
        <f>'03-Concrete'!A56</f>
        <v>0</v>
      </c>
      <c r="B190" s="235" t="str">
        <f>'03-Concrete'!B56</f>
        <v>03 22 13 Galvanized Welded Wire Fabric Reinforcing</v>
      </c>
      <c r="C190" s="235"/>
      <c r="D190" s="236" t="str" cm="1">
        <f t="array" ref="D190">_xlfn.IFNA(_xlfn.IFS('03-Concrete'!D56="*",'03-Concrete'!C56,'03-Concrete'!F56="*",'03-Concrete'!E56,'03-Concrete'!H56="*",'03-Concrete'!G56,'03-Concrete'!J56="*",'03-Concrete'!I56,'03-Concrete'!L56="*",'03-Concrete'!K56,'03-Concrete'!N56="*",'03-Concrete'!M56,'03-Concrete'!P56="*",'03-Concrete'!O56,'03-Concrete'!R56="*",'03-Concrete'!Q56,'03-Concrete'!T56="*",'03-Concrete'!S56),"")</f>
        <v/>
      </c>
      <c r="E190" s="236" t="e">
        <f>D190/'Project Data'!$D$22</f>
        <v>#VALUE!</v>
      </c>
      <c r="F190" s="164" t="s">
        <v>44</v>
      </c>
      <c r="G190" s="236" t="str" cm="1">
        <f t="array" ref="G190">_xlfn.IFNA(_xlfn.IFS('03-Concrete'!F56="*",'03-Concrete'!E56,'03-Concrete'!H56="*",'03-Concrete'!G56,'03-Concrete'!J56="*",'03-Concrete'!I56,'03-Concrete'!L56="*",'03-Concrete'!K56,'03-Concrete'!N56="*",'03-Concrete'!M56,'03-Concrete'!P56="*",'03-Concrete'!O56,'03-Concrete'!R56="*",'03-Concrete'!Q56,'03-Concrete'!T56="*",'03-Concrete'!S56,'03-Concrete'!V56="*",'03-Concrete'!U56),"")</f>
        <v/>
      </c>
      <c r="H190" s="236" t="e">
        <f>G190/'Project Data'!$D$22</f>
        <v>#VALUE!</v>
      </c>
      <c r="I190" s="175"/>
      <c r="J190" s="244"/>
      <c r="K190" s="242"/>
    </row>
    <row r="191" spans="1:11" s="147" customFormat="1" ht="15" hidden="1" customHeight="1">
      <c r="A191" s="198">
        <f>'03-Concrete'!A57</f>
        <v>0</v>
      </c>
      <c r="B191" s="235" t="str">
        <f>'03-Concrete'!B57</f>
        <v>03 22 16 Epoxy-Coated Welded Wire Fabric Reinforcing</v>
      </c>
      <c r="C191" s="235"/>
      <c r="D191" s="236" t="str" cm="1">
        <f t="array" ref="D191">_xlfn.IFNA(_xlfn.IFS('03-Concrete'!D57="*",'03-Concrete'!C57,'03-Concrete'!F57="*",'03-Concrete'!E57,'03-Concrete'!H57="*",'03-Concrete'!G57,'03-Concrete'!J57="*",'03-Concrete'!I57,'03-Concrete'!L57="*",'03-Concrete'!K57,'03-Concrete'!N57="*",'03-Concrete'!M57,'03-Concrete'!P57="*",'03-Concrete'!O57,'03-Concrete'!R57="*",'03-Concrete'!Q57,'03-Concrete'!T57="*",'03-Concrete'!S57),"")</f>
        <v/>
      </c>
      <c r="E191" s="236" t="e">
        <f>D191/'Project Data'!$D$22</f>
        <v>#VALUE!</v>
      </c>
      <c r="F191" s="164" t="s">
        <v>44</v>
      </c>
      <c r="G191" s="236" t="str" cm="1">
        <f t="array" ref="G191">_xlfn.IFNA(_xlfn.IFS('03-Concrete'!F57="*",'03-Concrete'!E57,'03-Concrete'!H57="*",'03-Concrete'!G57,'03-Concrete'!J57="*",'03-Concrete'!I57,'03-Concrete'!L57="*",'03-Concrete'!K57,'03-Concrete'!N57="*",'03-Concrete'!M57,'03-Concrete'!P57="*",'03-Concrete'!O57,'03-Concrete'!R57="*",'03-Concrete'!Q57,'03-Concrete'!T57="*",'03-Concrete'!S57,'03-Concrete'!V57="*",'03-Concrete'!U57),"")</f>
        <v/>
      </c>
      <c r="H191" s="236" t="e">
        <f>G191/'Project Data'!$D$22</f>
        <v>#VALUE!</v>
      </c>
      <c r="I191" s="175"/>
      <c r="J191" s="244"/>
      <c r="K191" s="242"/>
    </row>
    <row r="192" spans="1:11" s="147" customFormat="1" ht="15" hidden="1" customHeight="1">
      <c r="A192" s="198">
        <f>'03-Concrete'!A58</f>
        <v>0</v>
      </c>
      <c r="B192" s="235" t="str">
        <f>'03-Concrete'!B58</f>
        <v>03 22 19 Composite Grid Reinforcing</v>
      </c>
      <c r="C192" s="235"/>
      <c r="D192" s="236" t="str" cm="1">
        <f t="array" ref="D192">_xlfn.IFNA(_xlfn.IFS('03-Concrete'!D58="*",'03-Concrete'!C58,'03-Concrete'!F58="*",'03-Concrete'!E58,'03-Concrete'!H58="*",'03-Concrete'!G58,'03-Concrete'!J58="*",'03-Concrete'!I58,'03-Concrete'!L58="*",'03-Concrete'!K58,'03-Concrete'!N58="*",'03-Concrete'!M58,'03-Concrete'!P58="*",'03-Concrete'!O58,'03-Concrete'!R58="*",'03-Concrete'!Q58,'03-Concrete'!T58="*",'03-Concrete'!S58),"")</f>
        <v/>
      </c>
      <c r="E192" s="236" t="e">
        <f>D192/'Project Data'!$D$22</f>
        <v>#VALUE!</v>
      </c>
      <c r="F192" s="164" t="s">
        <v>44</v>
      </c>
      <c r="G192" s="236" t="str" cm="1">
        <f t="array" ref="G192">_xlfn.IFNA(_xlfn.IFS('03-Concrete'!F58="*",'03-Concrete'!E58,'03-Concrete'!H58="*",'03-Concrete'!G58,'03-Concrete'!J58="*",'03-Concrete'!I58,'03-Concrete'!L58="*",'03-Concrete'!K58,'03-Concrete'!N58="*",'03-Concrete'!M58,'03-Concrete'!P58="*",'03-Concrete'!O58,'03-Concrete'!R58="*",'03-Concrete'!Q58,'03-Concrete'!T58="*",'03-Concrete'!S58,'03-Concrete'!V58="*",'03-Concrete'!U58),"")</f>
        <v/>
      </c>
      <c r="H192" s="236" t="e">
        <f>G192/'Project Data'!$D$22</f>
        <v>#VALUE!</v>
      </c>
      <c r="I192" s="175"/>
      <c r="J192" s="244"/>
      <c r="K192" s="242"/>
    </row>
    <row r="193" spans="1:11" s="147" customFormat="1" ht="15" hidden="1" customHeight="1">
      <c r="A193" s="198">
        <f>'03-Concrete'!A59</f>
        <v>0</v>
      </c>
      <c r="B193" s="235" t="str">
        <f>'03-Concrete'!B59</f>
        <v>03 23 00 Stressed Tendon Reinforcing</v>
      </c>
      <c r="C193" s="235"/>
      <c r="D193" s="236" t="str" cm="1">
        <f t="array" ref="D193">_xlfn.IFNA(_xlfn.IFS('03-Concrete'!D59="*",'03-Concrete'!C59,'03-Concrete'!F59="*",'03-Concrete'!E59,'03-Concrete'!H59="*",'03-Concrete'!G59,'03-Concrete'!J59="*",'03-Concrete'!I59,'03-Concrete'!L59="*",'03-Concrete'!K59,'03-Concrete'!N59="*",'03-Concrete'!M59,'03-Concrete'!P59="*",'03-Concrete'!O59,'03-Concrete'!R59="*",'03-Concrete'!Q59,'03-Concrete'!T59="*",'03-Concrete'!S59),"")</f>
        <v/>
      </c>
      <c r="E193" s="236" t="e">
        <f>D193/'Project Data'!$D$22</f>
        <v>#VALUE!</v>
      </c>
      <c r="F193" s="164" t="s">
        <v>44</v>
      </c>
      <c r="G193" s="236" t="str" cm="1">
        <f t="array" ref="G193">_xlfn.IFNA(_xlfn.IFS('03-Concrete'!F59="*",'03-Concrete'!E59,'03-Concrete'!H59="*",'03-Concrete'!G59,'03-Concrete'!J59="*",'03-Concrete'!I59,'03-Concrete'!L59="*",'03-Concrete'!K59,'03-Concrete'!N59="*",'03-Concrete'!M59,'03-Concrete'!P59="*",'03-Concrete'!O59,'03-Concrete'!R59="*",'03-Concrete'!Q59,'03-Concrete'!T59="*",'03-Concrete'!S59,'03-Concrete'!V59="*",'03-Concrete'!U59),"")</f>
        <v/>
      </c>
      <c r="H193" s="236" t="e">
        <f>G193/'Project Data'!$D$22</f>
        <v>#VALUE!</v>
      </c>
      <c r="I193" s="175"/>
      <c r="J193" s="244"/>
      <c r="K193" s="242"/>
    </row>
    <row r="194" spans="1:11" s="147" customFormat="1" ht="15" hidden="1" customHeight="1">
      <c r="A194" s="198">
        <f>'03-Concrete'!A60</f>
        <v>0</v>
      </c>
      <c r="B194" s="235" t="str">
        <f>'03-Concrete'!B60</f>
        <v>03 24 00 Fibrous Reinforcing</v>
      </c>
      <c r="C194" s="235"/>
      <c r="D194" s="236" t="str" cm="1">
        <f t="array" ref="D194">_xlfn.IFNA(_xlfn.IFS('03-Concrete'!D60="*",'03-Concrete'!C60,'03-Concrete'!F60="*",'03-Concrete'!E60,'03-Concrete'!H60="*",'03-Concrete'!G60,'03-Concrete'!J60="*",'03-Concrete'!I60,'03-Concrete'!L60="*",'03-Concrete'!K60,'03-Concrete'!N60="*",'03-Concrete'!M60,'03-Concrete'!P60="*",'03-Concrete'!O60,'03-Concrete'!R60="*",'03-Concrete'!Q60,'03-Concrete'!T60="*",'03-Concrete'!S60),"")</f>
        <v/>
      </c>
      <c r="E194" s="236" t="e">
        <f>D194/'Project Data'!$D$22</f>
        <v>#VALUE!</v>
      </c>
      <c r="F194" s="164" t="s">
        <v>44</v>
      </c>
      <c r="G194" s="236" t="str" cm="1">
        <f t="array" ref="G194">_xlfn.IFNA(_xlfn.IFS('03-Concrete'!F60="*",'03-Concrete'!E60,'03-Concrete'!H60="*",'03-Concrete'!G60,'03-Concrete'!J60="*",'03-Concrete'!I60,'03-Concrete'!L60="*",'03-Concrete'!K60,'03-Concrete'!N60="*",'03-Concrete'!M60,'03-Concrete'!P60="*",'03-Concrete'!O60,'03-Concrete'!R60="*",'03-Concrete'!Q60,'03-Concrete'!T60="*",'03-Concrete'!S60,'03-Concrete'!V60="*",'03-Concrete'!U60),"")</f>
        <v/>
      </c>
      <c r="H194" s="236" t="e">
        <f>G194/'Project Data'!$D$22</f>
        <v>#VALUE!</v>
      </c>
      <c r="I194" s="175"/>
      <c r="J194" s="244"/>
      <c r="K194" s="242"/>
    </row>
    <row r="195" spans="1:11" s="147" customFormat="1" ht="15" hidden="1" customHeight="1">
      <c r="A195" s="198">
        <f>'03-Concrete'!A61</f>
        <v>0</v>
      </c>
      <c r="B195" s="235" t="str">
        <f>'03-Concrete'!B61</f>
        <v>03 25 00 Composite Reinforcing</v>
      </c>
      <c r="C195" s="235"/>
      <c r="D195" s="236" t="str" cm="1">
        <f t="array" ref="D195">_xlfn.IFNA(_xlfn.IFS('03-Concrete'!D61="*",'03-Concrete'!C61,'03-Concrete'!F61="*",'03-Concrete'!E61,'03-Concrete'!H61="*",'03-Concrete'!G61,'03-Concrete'!J61="*",'03-Concrete'!I61,'03-Concrete'!L61="*",'03-Concrete'!K61,'03-Concrete'!N61="*",'03-Concrete'!M61,'03-Concrete'!P61="*",'03-Concrete'!O61,'03-Concrete'!R61="*",'03-Concrete'!Q61,'03-Concrete'!T61="*",'03-Concrete'!S61),"")</f>
        <v/>
      </c>
      <c r="E195" s="236" t="e">
        <f>D195/'Project Data'!$D$22</f>
        <v>#VALUE!</v>
      </c>
      <c r="F195" s="164" t="s">
        <v>44</v>
      </c>
      <c r="G195" s="236" t="str" cm="1">
        <f t="array" ref="G195">_xlfn.IFNA(_xlfn.IFS('03-Concrete'!F61="*",'03-Concrete'!E61,'03-Concrete'!H61="*",'03-Concrete'!G61,'03-Concrete'!J61="*",'03-Concrete'!I61,'03-Concrete'!L61="*",'03-Concrete'!K61,'03-Concrete'!N61="*",'03-Concrete'!M61,'03-Concrete'!P61="*",'03-Concrete'!O61,'03-Concrete'!R61="*",'03-Concrete'!Q61,'03-Concrete'!T61="*",'03-Concrete'!S61,'03-Concrete'!V61="*",'03-Concrete'!U61),"")</f>
        <v/>
      </c>
      <c r="H195" s="236" t="e">
        <f>G195/'Project Data'!$D$22</f>
        <v>#VALUE!</v>
      </c>
      <c r="I195" s="175"/>
      <c r="J195" s="244"/>
      <c r="K195" s="242"/>
    </row>
    <row r="196" spans="1:11" s="147" customFormat="1" ht="15" hidden="1" customHeight="1">
      <c r="A196" s="198">
        <f>'03-Concrete'!A62</f>
        <v>0</v>
      </c>
      <c r="B196" s="235" t="str">
        <f>'03-Concrete'!B62</f>
        <v>03 25 13 Glass Fiber-Reinforced Polymer Reinforcing</v>
      </c>
      <c r="C196" s="235"/>
      <c r="D196" s="236" t="str" cm="1">
        <f t="array" ref="D196">_xlfn.IFNA(_xlfn.IFS('03-Concrete'!D62="*",'03-Concrete'!C62,'03-Concrete'!F62="*",'03-Concrete'!E62,'03-Concrete'!H62="*",'03-Concrete'!G62,'03-Concrete'!J62="*",'03-Concrete'!I62,'03-Concrete'!L62="*",'03-Concrete'!K62,'03-Concrete'!N62="*",'03-Concrete'!M62,'03-Concrete'!P62="*",'03-Concrete'!O62,'03-Concrete'!R62="*",'03-Concrete'!Q62,'03-Concrete'!T62="*",'03-Concrete'!S62),"")</f>
        <v/>
      </c>
      <c r="E196" s="236" t="e">
        <f>D196/'Project Data'!$D$22</f>
        <v>#VALUE!</v>
      </c>
      <c r="F196" s="164" t="s">
        <v>44</v>
      </c>
      <c r="G196" s="236" t="str" cm="1">
        <f t="array" ref="G196">_xlfn.IFNA(_xlfn.IFS('03-Concrete'!F62="*",'03-Concrete'!E62,'03-Concrete'!H62="*",'03-Concrete'!G62,'03-Concrete'!J62="*",'03-Concrete'!I62,'03-Concrete'!L62="*",'03-Concrete'!K62,'03-Concrete'!N62="*",'03-Concrete'!M62,'03-Concrete'!P62="*",'03-Concrete'!O62,'03-Concrete'!R62="*",'03-Concrete'!Q62,'03-Concrete'!T62="*",'03-Concrete'!S62,'03-Concrete'!V62="*",'03-Concrete'!U62),"")</f>
        <v/>
      </c>
      <c r="H196" s="236" t="e">
        <f>G196/'Project Data'!$D$22</f>
        <v>#VALUE!</v>
      </c>
      <c r="I196" s="175"/>
      <c r="J196" s="244"/>
      <c r="K196" s="242"/>
    </row>
    <row r="197" spans="1:11" s="147" customFormat="1" ht="15" hidden="1" customHeight="1">
      <c r="A197" s="198">
        <f>'03-Concrete'!A63</f>
        <v>0</v>
      </c>
      <c r="B197" s="235" t="str">
        <f>'03-Concrete'!B63</f>
        <v>03 25 16 Organic Fiber-Reinforced Polymer Reinforcing</v>
      </c>
      <c r="C197" s="235"/>
      <c r="D197" s="236" t="str" cm="1">
        <f t="array" ref="D197">_xlfn.IFNA(_xlfn.IFS('03-Concrete'!D63="*",'03-Concrete'!C63,'03-Concrete'!F63="*",'03-Concrete'!E63,'03-Concrete'!H63="*",'03-Concrete'!G63,'03-Concrete'!J63="*",'03-Concrete'!I63,'03-Concrete'!L63="*",'03-Concrete'!K63,'03-Concrete'!N63="*",'03-Concrete'!M63,'03-Concrete'!P63="*",'03-Concrete'!O63,'03-Concrete'!R63="*",'03-Concrete'!Q63,'03-Concrete'!T63="*",'03-Concrete'!S63),"")</f>
        <v/>
      </c>
      <c r="E197" s="236" t="e">
        <f>D197/'Project Data'!$D$22</f>
        <v>#VALUE!</v>
      </c>
      <c r="F197" s="164" t="s">
        <v>44</v>
      </c>
      <c r="G197" s="236" t="str" cm="1">
        <f t="array" ref="G197">_xlfn.IFNA(_xlfn.IFS('03-Concrete'!F63="*",'03-Concrete'!E63,'03-Concrete'!H63="*",'03-Concrete'!G63,'03-Concrete'!J63="*",'03-Concrete'!I63,'03-Concrete'!L63="*",'03-Concrete'!K63,'03-Concrete'!N63="*",'03-Concrete'!M63,'03-Concrete'!P63="*",'03-Concrete'!O63,'03-Concrete'!R63="*",'03-Concrete'!Q63,'03-Concrete'!T63="*",'03-Concrete'!S63,'03-Concrete'!V63="*",'03-Concrete'!U63),"")</f>
        <v/>
      </c>
      <c r="H197" s="236" t="e">
        <f>G197/'Project Data'!$D$22</f>
        <v>#VALUE!</v>
      </c>
      <c r="I197" s="175"/>
      <c r="J197" s="244"/>
      <c r="K197" s="242"/>
    </row>
    <row r="198" spans="1:11" s="147" customFormat="1" ht="15" hidden="1" customHeight="1">
      <c r="A198" s="198">
        <f>'03-Concrete'!A64</f>
        <v>0</v>
      </c>
      <c r="B198" s="235" t="str">
        <f>'03-Concrete'!B64</f>
        <v>03 25 19 Carbon Fiber-Reinforced Polymer Reinforcing</v>
      </c>
      <c r="C198" s="235"/>
      <c r="D198" s="236" t="str" cm="1">
        <f t="array" ref="D198">_xlfn.IFNA(_xlfn.IFS('03-Concrete'!D64="*",'03-Concrete'!C64,'03-Concrete'!F64="*",'03-Concrete'!E64,'03-Concrete'!H64="*",'03-Concrete'!G64,'03-Concrete'!J64="*",'03-Concrete'!I64,'03-Concrete'!L64="*",'03-Concrete'!K64,'03-Concrete'!N64="*",'03-Concrete'!M64,'03-Concrete'!P64="*",'03-Concrete'!O64,'03-Concrete'!R64="*",'03-Concrete'!Q64,'03-Concrete'!T64="*",'03-Concrete'!S64),"")</f>
        <v/>
      </c>
      <c r="E198" s="236" t="e">
        <f>D198/'Project Data'!$D$22</f>
        <v>#VALUE!</v>
      </c>
      <c r="F198" s="164" t="s">
        <v>44</v>
      </c>
      <c r="G198" s="236" t="str" cm="1">
        <f t="array" ref="G198">_xlfn.IFNA(_xlfn.IFS('03-Concrete'!F64="*",'03-Concrete'!E64,'03-Concrete'!H64="*",'03-Concrete'!G64,'03-Concrete'!J64="*",'03-Concrete'!I64,'03-Concrete'!L64="*",'03-Concrete'!K64,'03-Concrete'!N64="*",'03-Concrete'!M64,'03-Concrete'!P64="*",'03-Concrete'!O64,'03-Concrete'!R64="*",'03-Concrete'!Q64,'03-Concrete'!T64="*",'03-Concrete'!S64,'03-Concrete'!V64="*",'03-Concrete'!U64),"")</f>
        <v/>
      </c>
      <c r="H198" s="236" t="e">
        <f>G198/'Project Data'!$D$22</f>
        <v>#VALUE!</v>
      </c>
      <c r="I198" s="175"/>
      <c r="J198" s="244"/>
      <c r="K198" s="242"/>
    </row>
    <row r="199" spans="1:11" s="147" customFormat="1" ht="15" hidden="1" customHeight="1">
      <c r="A199" s="198">
        <f>'03-Concrete'!A65</f>
        <v>0</v>
      </c>
      <c r="B199" s="235" t="str">
        <f>'03-Concrete'!B65</f>
        <v>03 30 00 Cast-in-Place Concrete</v>
      </c>
      <c r="C199" s="235"/>
      <c r="D199" s="236" t="str" cm="1">
        <f t="array" ref="D199">_xlfn.IFNA(_xlfn.IFS('03-Concrete'!D65="*",'03-Concrete'!C65,'03-Concrete'!F65="*",'03-Concrete'!E65,'03-Concrete'!H65="*",'03-Concrete'!G65,'03-Concrete'!J65="*",'03-Concrete'!I65,'03-Concrete'!L65="*",'03-Concrete'!K65,'03-Concrete'!N65="*",'03-Concrete'!M65,'03-Concrete'!P65="*",'03-Concrete'!O65,'03-Concrete'!R65="*",'03-Concrete'!Q65,'03-Concrete'!T65="*",'03-Concrete'!S65),"")</f>
        <v/>
      </c>
      <c r="E199" s="236" t="e">
        <f>D199/'Project Data'!$D$22</f>
        <v>#VALUE!</v>
      </c>
      <c r="F199" s="164" t="s">
        <v>44</v>
      </c>
      <c r="G199" s="236" t="str" cm="1">
        <f t="array" ref="G199">_xlfn.IFNA(_xlfn.IFS('03-Concrete'!F65="*",'03-Concrete'!E65,'03-Concrete'!H65="*",'03-Concrete'!G65,'03-Concrete'!J65="*",'03-Concrete'!I65,'03-Concrete'!L65="*",'03-Concrete'!K65,'03-Concrete'!N65="*",'03-Concrete'!M65,'03-Concrete'!P65="*",'03-Concrete'!O65,'03-Concrete'!R65="*",'03-Concrete'!Q65,'03-Concrete'!T65="*",'03-Concrete'!S65,'03-Concrete'!V65="*",'03-Concrete'!U65),"")</f>
        <v/>
      </c>
      <c r="H199" s="236" t="e">
        <f>G199/'Project Data'!$D$22</f>
        <v>#VALUE!</v>
      </c>
      <c r="I199" s="175"/>
      <c r="J199" s="244"/>
      <c r="K199" s="242"/>
    </row>
    <row r="200" spans="1:11" s="147" customFormat="1" ht="15" hidden="1" customHeight="1">
      <c r="A200" s="198">
        <f>'03-Concrete'!A66</f>
        <v>0</v>
      </c>
      <c r="B200" s="235" t="str">
        <f>'03-Concrete'!B66</f>
        <v>03 30 53 Miscellaneous Cast-in-Place Concrete</v>
      </c>
      <c r="C200" s="235"/>
      <c r="D200" s="236" t="str" cm="1">
        <f t="array" ref="D200">_xlfn.IFNA(_xlfn.IFS('03-Concrete'!D66="*",'03-Concrete'!C66,'03-Concrete'!F66="*",'03-Concrete'!E66,'03-Concrete'!H66="*",'03-Concrete'!G66,'03-Concrete'!J66="*",'03-Concrete'!I66,'03-Concrete'!L66="*",'03-Concrete'!K66,'03-Concrete'!N66="*",'03-Concrete'!M66,'03-Concrete'!P66="*",'03-Concrete'!O66,'03-Concrete'!R66="*",'03-Concrete'!Q66,'03-Concrete'!T66="*",'03-Concrete'!S66),"")</f>
        <v/>
      </c>
      <c r="E200" s="236" t="e">
        <f>D200/'Project Data'!$D$22</f>
        <v>#VALUE!</v>
      </c>
      <c r="F200" s="164" t="s">
        <v>44</v>
      </c>
      <c r="G200" s="236" t="str" cm="1">
        <f t="array" ref="G200">_xlfn.IFNA(_xlfn.IFS('03-Concrete'!F66="*",'03-Concrete'!E66,'03-Concrete'!H66="*",'03-Concrete'!G66,'03-Concrete'!J66="*",'03-Concrete'!I66,'03-Concrete'!L66="*",'03-Concrete'!K66,'03-Concrete'!N66="*",'03-Concrete'!M66,'03-Concrete'!P66="*",'03-Concrete'!O66,'03-Concrete'!R66="*",'03-Concrete'!Q66,'03-Concrete'!T66="*",'03-Concrete'!S66,'03-Concrete'!V66="*",'03-Concrete'!U66),"")</f>
        <v/>
      </c>
      <c r="H200" s="236" t="e">
        <f>G200/'Project Data'!$D$22</f>
        <v>#VALUE!</v>
      </c>
      <c r="I200" s="175"/>
      <c r="J200" s="244"/>
      <c r="K200" s="242"/>
    </row>
    <row r="201" spans="1:11" s="147" customFormat="1" ht="15" customHeight="1">
      <c r="A201" s="398">
        <f>'03-Concrete'!A67</f>
        <v>1</v>
      </c>
      <c r="B201" s="642" t="str">
        <f>'03-Concrete'!B67</f>
        <v>03 31 00 Structural Concrete</v>
      </c>
      <c r="C201" s="643"/>
      <c r="D201" s="402" cm="1">
        <f t="array" ref="D201">_xlfn.IFNA(_xlfn.IFS('03-Concrete'!D67="*",'03-Concrete'!C67,'03-Concrete'!F67="*",'03-Concrete'!E67,'03-Concrete'!H67="*",'03-Concrete'!G67,'03-Concrete'!J67="*",'03-Concrete'!I67,'03-Concrete'!L67="*",'03-Concrete'!K67,'03-Concrete'!N67="*",'03-Concrete'!M67,'03-Concrete'!P67="*",'03-Concrete'!O67,'03-Concrete'!R67="*",'03-Concrete'!Q67,'03-Concrete'!T67="*",'03-Concrete'!S67),"")</f>
        <v>2242500</v>
      </c>
      <c r="E201" s="402">
        <f>D201/'Project Data'!$D$22</f>
        <v>25.058385759461846</v>
      </c>
      <c r="F201" s="412">
        <v>2242500</v>
      </c>
      <c r="G201" s="402" cm="1">
        <f t="array" ref="G201">_xlfn.IFNA(_xlfn.IFS('03-Concrete'!F67="*",'03-Concrete'!E67,'03-Concrete'!H67="*",'03-Concrete'!G67,'03-Concrete'!J67="*",'03-Concrete'!I67,'03-Concrete'!L67="*",'03-Concrete'!K67,'03-Concrete'!N67="*",'03-Concrete'!M67,'03-Concrete'!P67="*",'03-Concrete'!O67,'03-Concrete'!R67="*",'03-Concrete'!Q67,'03-Concrete'!T67="*",'03-Concrete'!S67,'03-Concrete'!V67="*",'03-Concrete'!U67),"")</f>
        <v>2242500</v>
      </c>
      <c r="H201" s="402">
        <f>G201/'Project Data'!$D$22</f>
        <v>25.058385759461846</v>
      </c>
      <c r="I201" s="400"/>
      <c r="J201" s="403"/>
      <c r="K201" s="404" t="s">
        <v>58</v>
      </c>
    </row>
    <row r="202" spans="1:11" s="147" customFormat="1" ht="15" hidden="1" customHeight="1">
      <c r="A202" s="198">
        <f>'03-Concrete'!A68</f>
        <v>0</v>
      </c>
      <c r="B202" s="399" t="str">
        <f>'03-Concrete'!B68</f>
        <v>03 31 13 Heavyweight Structural Concrete</v>
      </c>
      <c r="C202" s="235"/>
      <c r="D202" s="402" t="str" cm="1">
        <f t="array" ref="D202">_xlfn.IFNA(_xlfn.IFS('03-Concrete'!D68="*",'03-Concrete'!C68,'03-Concrete'!F68="*",'03-Concrete'!E68,'03-Concrete'!H68="*",'03-Concrete'!G68,'03-Concrete'!J68="*",'03-Concrete'!I68,'03-Concrete'!L68="*",'03-Concrete'!K68,'03-Concrete'!N68="*",'03-Concrete'!M68,'03-Concrete'!P68="*",'03-Concrete'!O68,'03-Concrete'!R68="*",'03-Concrete'!Q68,'03-Concrete'!T68="*",'03-Concrete'!S68),"")</f>
        <v/>
      </c>
      <c r="E202" s="402" t="e">
        <f>D202/'Project Data'!$D$22</f>
        <v>#VALUE!</v>
      </c>
      <c r="F202" s="164" t="s">
        <v>44</v>
      </c>
      <c r="G202" s="236" t="str" cm="1">
        <f t="array" ref="G202">_xlfn.IFNA(_xlfn.IFS('03-Concrete'!F68="*",'03-Concrete'!E68,'03-Concrete'!H68="*",'03-Concrete'!G68,'03-Concrete'!J68="*",'03-Concrete'!I68,'03-Concrete'!L68="*",'03-Concrete'!K68,'03-Concrete'!N68="*",'03-Concrete'!M68,'03-Concrete'!P68="*",'03-Concrete'!O68,'03-Concrete'!R68="*",'03-Concrete'!Q68,'03-Concrete'!T68="*",'03-Concrete'!S68,'03-Concrete'!V68="*",'03-Concrete'!U68),"")</f>
        <v/>
      </c>
      <c r="H202" s="236" t="e">
        <f>G202/'Project Data'!$D$22</f>
        <v>#VALUE!</v>
      </c>
      <c r="I202" s="175"/>
      <c r="J202" s="244"/>
      <c r="K202" s="404"/>
    </row>
    <row r="203" spans="1:11" s="147" customFormat="1" ht="15" hidden="1" customHeight="1">
      <c r="A203" s="198">
        <f>'03-Concrete'!A69</f>
        <v>0</v>
      </c>
      <c r="B203" s="399" t="str">
        <f>'03-Concrete'!B69</f>
        <v>03 31 16 Lightweight Structural Concrete</v>
      </c>
      <c r="C203" s="235"/>
      <c r="D203" s="402" t="str" cm="1">
        <f t="array" ref="D203">_xlfn.IFNA(_xlfn.IFS('03-Concrete'!D69="*",'03-Concrete'!C69,'03-Concrete'!F69="*",'03-Concrete'!E69,'03-Concrete'!H69="*",'03-Concrete'!G69,'03-Concrete'!J69="*",'03-Concrete'!I69,'03-Concrete'!L69="*",'03-Concrete'!K69,'03-Concrete'!N69="*",'03-Concrete'!M69,'03-Concrete'!P69="*",'03-Concrete'!O69,'03-Concrete'!R69="*",'03-Concrete'!Q69,'03-Concrete'!T69="*",'03-Concrete'!S69),"")</f>
        <v/>
      </c>
      <c r="E203" s="402" t="e">
        <f>D203/'Project Data'!$D$22</f>
        <v>#VALUE!</v>
      </c>
      <c r="F203" s="164" t="s">
        <v>44</v>
      </c>
      <c r="G203" s="236" t="str" cm="1">
        <f t="array" ref="G203">_xlfn.IFNA(_xlfn.IFS('03-Concrete'!F69="*",'03-Concrete'!E69,'03-Concrete'!H69="*",'03-Concrete'!G69,'03-Concrete'!J69="*",'03-Concrete'!I69,'03-Concrete'!L69="*",'03-Concrete'!K69,'03-Concrete'!N69="*",'03-Concrete'!M69,'03-Concrete'!P69="*",'03-Concrete'!O69,'03-Concrete'!R69="*",'03-Concrete'!Q69,'03-Concrete'!T69="*",'03-Concrete'!S69,'03-Concrete'!V69="*",'03-Concrete'!U69),"")</f>
        <v/>
      </c>
      <c r="H203" s="236" t="e">
        <f>G203/'Project Data'!$D$22</f>
        <v>#VALUE!</v>
      </c>
      <c r="I203" s="175"/>
      <c r="J203" s="244"/>
      <c r="K203" s="404"/>
    </row>
    <row r="204" spans="1:11" s="147" customFormat="1" ht="15" hidden="1" customHeight="1">
      <c r="A204" s="198">
        <f>'03-Concrete'!A70</f>
        <v>0</v>
      </c>
      <c r="B204" s="399" t="str">
        <f>'03-Concrete'!B70</f>
        <v>03 31 19 Shrinkage-Compensating Structural Concrete</v>
      </c>
      <c r="C204" s="235"/>
      <c r="D204" s="402" t="str" cm="1">
        <f t="array" ref="D204">_xlfn.IFNA(_xlfn.IFS('03-Concrete'!D70="*",'03-Concrete'!C70,'03-Concrete'!F70="*",'03-Concrete'!E70,'03-Concrete'!H70="*",'03-Concrete'!G70,'03-Concrete'!J70="*",'03-Concrete'!I70,'03-Concrete'!L70="*",'03-Concrete'!K70,'03-Concrete'!N70="*",'03-Concrete'!M70,'03-Concrete'!P70="*",'03-Concrete'!O70,'03-Concrete'!R70="*",'03-Concrete'!Q70,'03-Concrete'!T70="*",'03-Concrete'!S70),"")</f>
        <v/>
      </c>
      <c r="E204" s="402" t="e">
        <f>D204/'Project Data'!$D$22</f>
        <v>#VALUE!</v>
      </c>
      <c r="F204" s="164" t="s">
        <v>44</v>
      </c>
      <c r="G204" s="236" t="str" cm="1">
        <f t="array" ref="G204">_xlfn.IFNA(_xlfn.IFS('03-Concrete'!F70="*",'03-Concrete'!E70,'03-Concrete'!H70="*",'03-Concrete'!G70,'03-Concrete'!J70="*",'03-Concrete'!I70,'03-Concrete'!L70="*",'03-Concrete'!K70,'03-Concrete'!N70="*",'03-Concrete'!M70,'03-Concrete'!P70="*",'03-Concrete'!O70,'03-Concrete'!R70="*",'03-Concrete'!Q70,'03-Concrete'!T70="*",'03-Concrete'!S70,'03-Concrete'!V70="*",'03-Concrete'!U70),"")</f>
        <v/>
      </c>
      <c r="H204" s="236" t="e">
        <f>G204/'Project Data'!$D$22</f>
        <v>#VALUE!</v>
      </c>
      <c r="I204" s="175"/>
      <c r="J204" s="244"/>
      <c r="K204" s="404"/>
    </row>
    <row r="205" spans="1:11" s="147" customFormat="1" ht="15" hidden="1" customHeight="1">
      <c r="A205" s="198">
        <f>'03-Concrete'!A71</f>
        <v>0</v>
      </c>
      <c r="B205" s="399" t="str">
        <f>'03-Concrete'!B71</f>
        <v>03 31 23 High-Performance Structural Concrete</v>
      </c>
      <c r="C205" s="235"/>
      <c r="D205" s="402" t="str" cm="1">
        <f t="array" ref="D205">_xlfn.IFNA(_xlfn.IFS('03-Concrete'!D71="*",'03-Concrete'!C71,'03-Concrete'!F71="*",'03-Concrete'!E71,'03-Concrete'!H71="*",'03-Concrete'!G71,'03-Concrete'!J71="*",'03-Concrete'!I71,'03-Concrete'!L71="*",'03-Concrete'!K71,'03-Concrete'!N71="*",'03-Concrete'!M71,'03-Concrete'!P71="*",'03-Concrete'!O71,'03-Concrete'!R71="*",'03-Concrete'!Q71,'03-Concrete'!T71="*",'03-Concrete'!S71),"")</f>
        <v/>
      </c>
      <c r="E205" s="402" t="e">
        <f>D205/'Project Data'!$D$22</f>
        <v>#VALUE!</v>
      </c>
      <c r="F205" s="164" t="s">
        <v>44</v>
      </c>
      <c r="G205" s="236" t="str" cm="1">
        <f t="array" ref="G205">_xlfn.IFNA(_xlfn.IFS('03-Concrete'!F71="*",'03-Concrete'!E71,'03-Concrete'!H71="*",'03-Concrete'!G71,'03-Concrete'!J71="*",'03-Concrete'!I71,'03-Concrete'!L71="*",'03-Concrete'!K71,'03-Concrete'!N71="*",'03-Concrete'!M71,'03-Concrete'!P71="*",'03-Concrete'!O71,'03-Concrete'!R71="*",'03-Concrete'!Q71,'03-Concrete'!T71="*",'03-Concrete'!S71,'03-Concrete'!V71="*",'03-Concrete'!U71),"")</f>
        <v/>
      </c>
      <c r="H205" s="236" t="e">
        <f>G205/'Project Data'!$D$22</f>
        <v>#VALUE!</v>
      </c>
      <c r="I205" s="175"/>
      <c r="J205" s="244"/>
      <c r="K205" s="404"/>
    </row>
    <row r="206" spans="1:11" s="147" customFormat="1" ht="15" hidden="1" customHeight="1">
      <c r="A206" s="198">
        <f>'03-Concrete'!A72</f>
        <v>0</v>
      </c>
      <c r="B206" s="399" t="str">
        <f>'03-Concrete'!B72</f>
        <v>03 31 24 Ultra High-Performance Structural Concrete</v>
      </c>
      <c r="C206" s="235"/>
      <c r="D206" s="402" t="str" cm="1">
        <f t="array" ref="D206">_xlfn.IFNA(_xlfn.IFS('03-Concrete'!D72="*",'03-Concrete'!C72,'03-Concrete'!F72="*",'03-Concrete'!E72,'03-Concrete'!H72="*",'03-Concrete'!G72,'03-Concrete'!J72="*",'03-Concrete'!I72,'03-Concrete'!L72="*",'03-Concrete'!K72,'03-Concrete'!N72="*",'03-Concrete'!M72,'03-Concrete'!P72="*",'03-Concrete'!O72,'03-Concrete'!R72="*",'03-Concrete'!Q72,'03-Concrete'!T72="*",'03-Concrete'!S72),"")</f>
        <v/>
      </c>
      <c r="E206" s="402" t="e">
        <f>D206/'Project Data'!$D$22</f>
        <v>#VALUE!</v>
      </c>
      <c r="F206" s="164" t="s">
        <v>44</v>
      </c>
      <c r="G206" s="236" t="str" cm="1">
        <f t="array" ref="G206">_xlfn.IFNA(_xlfn.IFS('03-Concrete'!F72="*",'03-Concrete'!E72,'03-Concrete'!H72="*",'03-Concrete'!G72,'03-Concrete'!J72="*",'03-Concrete'!I72,'03-Concrete'!L72="*",'03-Concrete'!K72,'03-Concrete'!N72="*",'03-Concrete'!M72,'03-Concrete'!P72="*",'03-Concrete'!O72,'03-Concrete'!R72="*",'03-Concrete'!Q72,'03-Concrete'!T72="*",'03-Concrete'!S72,'03-Concrete'!V72="*",'03-Concrete'!U72),"")</f>
        <v/>
      </c>
      <c r="H206" s="236" t="e">
        <f>G206/'Project Data'!$D$22</f>
        <v>#VALUE!</v>
      </c>
      <c r="I206" s="175"/>
      <c r="J206" s="244"/>
      <c r="K206" s="404"/>
    </row>
    <row r="207" spans="1:11" s="147" customFormat="1" ht="15" hidden="1" customHeight="1">
      <c r="A207" s="198">
        <f>'03-Concrete'!A73</f>
        <v>0</v>
      </c>
      <c r="B207" s="399" t="str">
        <f>'03-Concrete'!B73</f>
        <v>03 31 26 Self-Compacting Concrete</v>
      </c>
      <c r="C207" s="235"/>
      <c r="D207" s="402" t="str" cm="1">
        <f t="array" ref="D207">_xlfn.IFNA(_xlfn.IFS('03-Concrete'!D73="*",'03-Concrete'!C73,'03-Concrete'!F73="*",'03-Concrete'!E73,'03-Concrete'!H73="*",'03-Concrete'!G73,'03-Concrete'!J73="*",'03-Concrete'!I73,'03-Concrete'!L73="*",'03-Concrete'!K73,'03-Concrete'!N73="*",'03-Concrete'!M73,'03-Concrete'!P73="*",'03-Concrete'!O73,'03-Concrete'!R73="*",'03-Concrete'!Q73,'03-Concrete'!T73="*",'03-Concrete'!S73),"")</f>
        <v/>
      </c>
      <c r="E207" s="402" t="e">
        <f>D207/'Project Data'!$D$22</f>
        <v>#VALUE!</v>
      </c>
      <c r="F207" s="164" t="s">
        <v>44</v>
      </c>
      <c r="G207" s="236" t="str" cm="1">
        <f t="array" ref="G207">_xlfn.IFNA(_xlfn.IFS('03-Concrete'!F73="*",'03-Concrete'!E73,'03-Concrete'!H73="*",'03-Concrete'!G73,'03-Concrete'!J73="*",'03-Concrete'!I73,'03-Concrete'!L73="*",'03-Concrete'!K73,'03-Concrete'!N73="*",'03-Concrete'!M73,'03-Concrete'!P73="*",'03-Concrete'!O73,'03-Concrete'!R73="*",'03-Concrete'!Q73,'03-Concrete'!T73="*",'03-Concrete'!S73,'03-Concrete'!V73="*",'03-Concrete'!U73),"")</f>
        <v/>
      </c>
      <c r="H207" s="236" t="e">
        <f>G207/'Project Data'!$D$22</f>
        <v>#VALUE!</v>
      </c>
      <c r="I207" s="175"/>
      <c r="J207" s="244"/>
      <c r="K207" s="404"/>
    </row>
    <row r="208" spans="1:11" s="147" customFormat="1" ht="15" hidden="1" customHeight="1">
      <c r="A208" s="198">
        <f>'03-Concrete'!A74</f>
        <v>0</v>
      </c>
      <c r="B208" s="399" t="str">
        <f>'03-Concrete'!B74</f>
        <v>03 33 00 Architectural Concrete</v>
      </c>
      <c r="C208" s="235"/>
      <c r="D208" s="402" t="str" cm="1">
        <f t="array" ref="D208">_xlfn.IFNA(_xlfn.IFS('03-Concrete'!D74="*",'03-Concrete'!C74,'03-Concrete'!F74="*",'03-Concrete'!E74,'03-Concrete'!H74="*",'03-Concrete'!G74,'03-Concrete'!J74="*",'03-Concrete'!I74,'03-Concrete'!L74="*",'03-Concrete'!K74,'03-Concrete'!N74="*",'03-Concrete'!M74,'03-Concrete'!P74="*",'03-Concrete'!O74,'03-Concrete'!R74="*",'03-Concrete'!Q74,'03-Concrete'!T74="*",'03-Concrete'!S74),"")</f>
        <v/>
      </c>
      <c r="E208" s="402" t="e">
        <f>D208/'Project Data'!$D$22</f>
        <v>#VALUE!</v>
      </c>
      <c r="F208" s="164" t="s">
        <v>44</v>
      </c>
      <c r="G208" s="236" t="str" cm="1">
        <f t="array" ref="G208">_xlfn.IFNA(_xlfn.IFS('03-Concrete'!F74="*",'03-Concrete'!E74,'03-Concrete'!H74="*",'03-Concrete'!G74,'03-Concrete'!J74="*",'03-Concrete'!I74,'03-Concrete'!L74="*",'03-Concrete'!K74,'03-Concrete'!N74="*",'03-Concrete'!M74,'03-Concrete'!P74="*",'03-Concrete'!O74,'03-Concrete'!R74="*",'03-Concrete'!Q74,'03-Concrete'!T74="*",'03-Concrete'!S74,'03-Concrete'!V74="*",'03-Concrete'!U74),"")</f>
        <v/>
      </c>
      <c r="H208" s="236" t="e">
        <f>G208/'Project Data'!$D$22</f>
        <v>#VALUE!</v>
      </c>
      <c r="I208" s="175"/>
      <c r="J208" s="244"/>
      <c r="K208" s="404"/>
    </row>
    <row r="209" spans="1:11" s="147" customFormat="1" ht="15" hidden="1" customHeight="1">
      <c r="A209" s="198">
        <f>'03-Concrete'!A75</f>
        <v>0</v>
      </c>
      <c r="B209" s="399" t="str">
        <f>'03-Concrete'!B75</f>
        <v>03 33 13 Heavyweight Architectural Concrete</v>
      </c>
      <c r="C209" s="235"/>
      <c r="D209" s="402" t="str" cm="1">
        <f t="array" ref="D209">_xlfn.IFNA(_xlfn.IFS('03-Concrete'!D75="*",'03-Concrete'!C75,'03-Concrete'!F75="*",'03-Concrete'!E75,'03-Concrete'!H75="*",'03-Concrete'!G75,'03-Concrete'!J75="*",'03-Concrete'!I75,'03-Concrete'!L75="*",'03-Concrete'!K75,'03-Concrete'!N75="*",'03-Concrete'!M75,'03-Concrete'!P75="*",'03-Concrete'!O75,'03-Concrete'!R75="*",'03-Concrete'!Q75,'03-Concrete'!T75="*",'03-Concrete'!S75),"")</f>
        <v/>
      </c>
      <c r="E209" s="402" t="e">
        <f>D209/'Project Data'!$D$22</f>
        <v>#VALUE!</v>
      </c>
      <c r="F209" s="164" t="s">
        <v>44</v>
      </c>
      <c r="G209" s="236" t="str" cm="1">
        <f t="array" ref="G209">_xlfn.IFNA(_xlfn.IFS('03-Concrete'!F75="*",'03-Concrete'!E75,'03-Concrete'!H75="*",'03-Concrete'!G75,'03-Concrete'!J75="*",'03-Concrete'!I75,'03-Concrete'!L75="*",'03-Concrete'!K75,'03-Concrete'!N75="*",'03-Concrete'!M75,'03-Concrete'!P75="*",'03-Concrete'!O75,'03-Concrete'!R75="*",'03-Concrete'!Q75,'03-Concrete'!T75="*",'03-Concrete'!S75,'03-Concrete'!V75="*",'03-Concrete'!U75),"")</f>
        <v/>
      </c>
      <c r="H209" s="236" t="e">
        <f>G209/'Project Data'!$D$22</f>
        <v>#VALUE!</v>
      </c>
      <c r="I209" s="175"/>
      <c r="J209" s="244"/>
      <c r="K209" s="404"/>
    </row>
    <row r="210" spans="1:11" s="147" customFormat="1" ht="15" hidden="1" customHeight="1">
      <c r="A210" s="198">
        <f>'03-Concrete'!A76</f>
        <v>0</v>
      </c>
      <c r="B210" s="399" t="str">
        <f>'03-Concrete'!B76</f>
        <v>03 33 16 Lightweight Architectural Concrete</v>
      </c>
      <c r="C210" s="235"/>
      <c r="D210" s="402" t="str" cm="1">
        <f t="array" ref="D210">_xlfn.IFNA(_xlfn.IFS('03-Concrete'!D76="*",'03-Concrete'!C76,'03-Concrete'!F76="*",'03-Concrete'!E76,'03-Concrete'!H76="*",'03-Concrete'!G76,'03-Concrete'!J76="*",'03-Concrete'!I76,'03-Concrete'!L76="*",'03-Concrete'!K76,'03-Concrete'!N76="*",'03-Concrete'!M76,'03-Concrete'!P76="*",'03-Concrete'!O76,'03-Concrete'!R76="*",'03-Concrete'!Q76,'03-Concrete'!T76="*",'03-Concrete'!S76),"")</f>
        <v/>
      </c>
      <c r="E210" s="402" t="e">
        <f>D210/'Project Data'!$D$22</f>
        <v>#VALUE!</v>
      </c>
      <c r="F210" s="164" t="s">
        <v>44</v>
      </c>
      <c r="G210" s="236" t="str" cm="1">
        <f t="array" ref="G210">_xlfn.IFNA(_xlfn.IFS('03-Concrete'!F76="*",'03-Concrete'!E76,'03-Concrete'!H76="*",'03-Concrete'!G76,'03-Concrete'!J76="*",'03-Concrete'!I76,'03-Concrete'!L76="*",'03-Concrete'!K76,'03-Concrete'!N76="*",'03-Concrete'!M76,'03-Concrete'!P76="*",'03-Concrete'!O76,'03-Concrete'!R76="*",'03-Concrete'!Q76,'03-Concrete'!T76="*",'03-Concrete'!S76,'03-Concrete'!V76="*",'03-Concrete'!U76),"")</f>
        <v/>
      </c>
      <c r="H210" s="236" t="e">
        <f>G210/'Project Data'!$D$22</f>
        <v>#VALUE!</v>
      </c>
      <c r="I210" s="175"/>
      <c r="J210" s="244"/>
      <c r="K210" s="404"/>
    </row>
    <row r="211" spans="1:11" s="147" customFormat="1" ht="15" hidden="1" customHeight="1">
      <c r="A211" s="198">
        <f>'03-Concrete'!A77</f>
        <v>0</v>
      </c>
      <c r="B211" s="399" t="str">
        <f>'03-Concrete'!B77</f>
        <v>03 34 00 Low Density Concrete</v>
      </c>
      <c r="C211" s="235"/>
      <c r="D211" s="402" t="str" cm="1">
        <f t="array" ref="D211">_xlfn.IFNA(_xlfn.IFS('03-Concrete'!D77="*",'03-Concrete'!C77,'03-Concrete'!F77="*",'03-Concrete'!E77,'03-Concrete'!H77="*",'03-Concrete'!G77,'03-Concrete'!J77="*",'03-Concrete'!I77,'03-Concrete'!L77="*",'03-Concrete'!K77,'03-Concrete'!N77="*",'03-Concrete'!M77,'03-Concrete'!P77="*",'03-Concrete'!O77,'03-Concrete'!R77="*",'03-Concrete'!Q77,'03-Concrete'!T77="*",'03-Concrete'!S77),"")</f>
        <v/>
      </c>
      <c r="E211" s="402" t="e">
        <f>D211/'Project Data'!$D$22</f>
        <v>#VALUE!</v>
      </c>
      <c r="F211" s="164" t="s">
        <v>44</v>
      </c>
      <c r="G211" s="236" t="str" cm="1">
        <f t="array" ref="G211">_xlfn.IFNA(_xlfn.IFS('03-Concrete'!F77="*",'03-Concrete'!E77,'03-Concrete'!H77="*",'03-Concrete'!G77,'03-Concrete'!J77="*",'03-Concrete'!I77,'03-Concrete'!L77="*",'03-Concrete'!K77,'03-Concrete'!N77="*",'03-Concrete'!M77,'03-Concrete'!P77="*",'03-Concrete'!O77,'03-Concrete'!R77="*",'03-Concrete'!Q77,'03-Concrete'!T77="*",'03-Concrete'!S77,'03-Concrete'!V77="*",'03-Concrete'!U77),"")</f>
        <v/>
      </c>
      <c r="H211" s="236" t="e">
        <f>G211/'Project Data'!$D$22</f>
        <v>#VALUE!</v>
      </c>
      <c r="I211" s="175"/>
      <c r="J211" s="244"/>
      <c r="K211" s="404"/>
    </row>
    <row r="212" spans="1:11" s="147" customFormat="1" ht="15" hidden="1" customHeight="1">
      <c r="A212" s="198">
        <f>'03-Concrete'!A78</f>
        <v>0</v>
      </c>
      <c r="B212" s="399" t="str">
        <f>'03-Concrete'!B78</f>
        <v>03 35 00 Concrete Finishing</v>
      </c>
      <c r="C212" s="235"/>
      <c r="D212" s="402" t="str" cm="1">
        <f t="array" ref="D212">_xlfn.IFNA(_xlfn.IFS('03-Concrete'!D78="*",'03-Concrete'!C78,'03-Concrete'!F78="*",'03-Concrete'!E78,'03-Concrete'!H78="*",'03-Concrete'!G78,'03-Concrete'!J78="*",'03-Concrete'!I78,'03-Concrete'!L78="*",'03-Concrete'!K78,'03-Concrete'!N78="*",'03-Concrete'!M78,'03-Concrete'!P78="*",'03-Concrete'!O78,'03-Concrete'!R78="*",'03-Concrete'!Q78,'03-Concrete'!T78="*",'03-Concrete'!S78),"")</f>
        <v/>
      </c>
      <c r="E212" s="402" t="e">
        <f>D212/'Project Data'!$D$22</f>
        <v>#VALUE!</v>
      </c>
      <c r="F212" s="164" t="s">
        <v>44</v>
      </c>
      <c r="G212" s="236" t="str" cm="1">
        <f t="array" ref="G212">_xlfn.IFNA(_xlfn.IFS('03-Concrete'!F78="*",'03-Concrete'!E78,'03-Concrete'!H78="*",'03-Concrete'!G78,'03-Concrete'!J78="*",'03-Concrete'!I78,'03-Concrete'!L78="*",'03-Concrete'!K78,'03-Concrete'!N78="*",'03-Concrete'!M78,'03-Concrete'!P78="*",'03-Concrete'!O78,'03-Concrete'!R78="*",'03-Concrete'!Q78,'03-Concrete'!T78="*",'03-Concrete'!S78,'03-Concrete'!V78="*",'03-Concrete'!U78),"")</f>
        <v/>
      </c>
      <c r="H212" s="236" t="e">
        <f>G212/'Project Data'!$D$22</f>
        <v>#VALUE!</v>
      </c>
      <c r="I212" s="175"/>
      <c r="J212" s="244"/>
      <c r="K212" s="404"/>
    </row>
    <row r="213" spans="1:11" s="147" customFormat="1" ht="15" hidden="1" customHeight="1">
      <c r="A213" s="198">
        <f>'03-Concrete'!A79</f>
        <v>0</v>
      </c>
      <c r="B213" s="399" t="str">
        <f>'03-Concrete'!B79</f>
        <v>03 35 13 High-Tolerance Concrete Floor Finishing</v>
      </c>
      <c r="C213" s="235"/>
      <c r="D213" s="402" t="str" cm="1">
        <f t="array" ref="D213">_xlfn.IFNA(_xlfn.IFS('03-Concrete'!D79="*",'03-Concrete'!C79,'03-Concrete'!F79="*",'03-Concrete'!E79,'03-Concrete'!H79="*",'03-Concrete'!G79,'03-Concrete'!J79="*",'03-Concrete'!I79,'03-Concrete'!L79="*",'03-Concrete'!K79,'03-Concrete'!N79="*",'03-Concrete'!M79,'03-Concrete'!P79="*",'03-Concrete'!O79,'03-Concrete'!R79="*",'03-Concrete'!Q79,'03-Concrete'!T79="*",'03-Concrete'!S79),"")</f>
        <v/>
      </c>
      <c r="E213" s="402" t="e">
        <f>D213/'Project Data'!$D$22</f>
        <v>#VALUE!</v>
      </c>
      <c r="F213" s="164" t="s">
        <v>44</v>
      </c>
      <c r="G213" s="236" t="str" cm="1">
        <f t="array" ref="G213">_xlfn.IFNA(_xlfn.IFS('03-Concrete'!F79="*",'03-Concrete'!E79,'03-Concrete'!H79="*",'03-Concrete'!G79,'03-Concrete'!J79="*",'03-Concrete'!I79,'03-Concrete'!L79="*",'03-Concrete'!K79,'03-Concrete'!N79="*",'03-Concrete'!M79,'03-Concrete'!P79="*",'03-Concrete'!O79,'03-Concrete'!R79="*",'03-Concrete'!Q79,'03-Concrete'!T79="*",'03-Concrete'!S79,'03-Concrete'!V79="*",'03-Concrete'!U79),"")</f>
        <v/>
      </c>
      <c r="H213" s="236" t="e">
        <f>G213/'Project Data'!$D$22</f>
        <v>#VALUE!</v>
      </c>
      <c r="I213" s="175"/>
      <c r="J213" s="244"/>
      <c r="K213" s="404"/>
    </row>
    <row r="214" spans="1:11" s="147" customFormat="1" ht="15" hidden="1" customHeight="1">
      <c r="A214" s="198">
        <f>'03-Concrete'!A80</f>
        <v>0</v>
      </c>
      <c r="B214" s="399" t="str">
        <f>'03-Concrete'!B80</f>
        <v>03 35 16 Heavy-Duty Concrete Floor Finishing</v>
      </c>
      <c r="C214" s="235"/>
      <c r="D214" s="402" t="str" cm="1">
        <f t="array" ref="D214">_xlfn.IFNA(_xlfn.IFS('03-Concrete'!D80="*",'03-Concrete'!C80,'03-Concrete'!F80="*",'03-Concrete'!E80,'03-Concrete'!H80="*",'03-Concrete'!G80,'03-Concrete'!J80="*",'03-Concrete'!I80,'03-Concrete'!L80="*",'03-Concrete'!K80,'03-Concrete'!N80="*",'03-Concrete'!M80,'03-Concrete'!P80="*",'03-Concrete'!O80,'03-Concrete'!R80="*",'03-Concrete'!Q80,'03-Concrete'!T80="*",'03-Concrete'!S80),"")</f>
        <v/>
      </c>
      <c r="E214" s="402" t="e">
        <f>D214/'Project Data'!$D$22</f>
        <v>#VALUE!</v>
      </c>
      <c r="F214" s="164" t="s">
        <v>44</v>
      </c>
      <c r="G214" s="236" t="str" cm="1">
        <f t="array" ref="G214">_xlfn.IFNA(_xlfn.IFS('03-Concrete'!F80="*",'03-Concrete'!E80,'03-Concrete'!H80="*",'03-Concrete'!G80,'03-Concrete'!J80="*",'03-Concrete'!I80,'03-Concrete'!L80="*",'03-Concrete'!K80,'03-Concrete'!N80="*",'03-Concrete'!M80,'03-Concrete'!P80="*",'03-Concrete'!O80,'03-Concrete'!R80="*",'03-Concrete'!Q80,'03-Concrete'!T80="*",'03-Concrete'!S80,'03-Concrete'!V80="*",'03-Concrete'!U80),"")</f>
        <v/>
      </c>
      <c r="H214" s="236" t="e">
        <f>G214/'Project Data'!$D$22</f>
        <v>#VALUE!</v>
      </c>
      <c r="I214" s="175"/>
      <c r="J214" s="244"/>
      <c r="K214" s="404"/>
    </row>
    <row r="215" spans="1:11" s="147" customFormat="1" ht="15" hidden="1" customHeight="1">
      <c r="A215" s="198">
        <f>'03-Concrete'!A81</f>
        <v>0</v>
      </c>
      <c r="B215" s="399" t="str">
        <f>'03-Concrete'!B81</f>
        <v>03 35 19 Colored Concrete Finishing</v>
      </c>
      <c r="C215" s="235"/>
      <c r="D215" s="402" t="str" cm="1">
        <f t="array" ref="D215">_xlfn.IFNA(_xlfn.IFS('03-Concrete'!D81="*",'03-Concrete'!C81,'03-Concrete'!F81="*",'03-Concrete'!E81,'03-Concrete'!H81="*",'03-Concrete'!G81,'03-Concrete'!J81="*",'03-Concrete'!I81,'03-Concrete'!L81="*",'03-Concrete'!K81,'03-Concrete'!N81="*",'03-Concrete'!M81,'03-Concrete'!P81="*",'03-Concrete'!O81,'03-Concrete'!R81="*",'03-Concrete'!Q81,'03-Concrete'!T81="*",'03-Concrete'!S81),"")</f>
        <v/>
      </c>
      <c r="E215" s="402" t="e">
        <f>D215/'Project Data'!$D$22</f>
        <v>#VALUE!</v>
      </c>
      <c r="F215" s="164" t="s">
        <v>44</v>
      </c>
      <c r="G215" s="236" t="str" cm="1">
        <f t="array" ref="G215">_xlfn.IFNA(_xlfn.IFS('03-Concrete'!F81="*",'03-Concrete'!E81,'03-Concrete'!H81="*",'03-Concrete'!G81,'03-Concrete'!J81="*",'03-Concrete'!I81,'03-Concrete'!L81="*",'03-Concrete'!K81,'03-Concrete'!N81="*",'03-Concrete'!M81,'03-Concrete'!P81="*",'03-Concrete'!O81,'03-Concrete'!R81="*",'03-Concrete'!Q81,'03-Concrete'!T81="*",'03-Concrete'!S81,'03-Concrete'!V81="*",'03-Concrete'!U81),"")</f>
        <v/>
      </c>
      <c r="H215" s="236" t="e">
        <f>G215/'Project Data'!$D$22</f>
        <v>#VALUE!</v>
      </c>
      <c r="I215" s="175"/>
      <c r="J215" s="244"/>
      <c r="K215" s="404"/>
    </row>
    <row r="216" spans="1:11" s="147" customFormat="1" ht="15" hidden="1" customHeight="1">
      <c r="A216" s="198">
        <f>'03-Concrete'!A82</f>
        <v>0</v>
      </c>
      <c r="B216" s="399" t="str">
        <f>'03-Concrete'!B82</f>
        <v>03 35 23 Exposed Aggregate Concrete Finishing</v>
      </c>
      <c r="C216" s="235"/>
      <c r="D216" s="402" t="str" cm="1">
        <f t="array" ref="D216">_xlfn.IFNA(_xlfn.IFS('03-Concrete'!D82="*",'03-Concrete'!C82,'03-Concrete'!F82="*",'03-Concrete'!E82,'03-Concrete'!H82="*",'03-Concrete'!G82,'03-Concrete'!J82="*",'03-Concrete'!I82,'03-Concrete'!L82="*",'03-Concrete'!K82,'03-Concrete'!N82="*",'03-Concrete'!M82,'03-Concrete'!P82="*",'03-Concrete'!O82,'03-Concrete'!R82="*",'03-Concrete'!Q82,'03-Concrete'!T82="*",'03-Concrete'!S82),"")</f>
        <v/>
      </c>
      <c r="E216" s="402" t="e">
        <f>D216/'Project Data'!$D$22</f>
        <v>#VALUE!</v>
      </c>
      <c r="F216" s="164" t="s">
        <v>44</v>
      </c>
      <c r="G216" s="236" t="str" cm="1">
        <f t="array" ref="G216">_xlfn.IFNA(_xlfn.IFS('03-Concrete'!F82="*",'03-Concrete'!E82,'03-Concrete'!H82="*",'03-Concrete'!G82,'03-Concrete'!J82="*",'03-Concrete'!I82,'03-Concrete'!L82="*",'03-Concrete'!K82,'03-Concrete'!N82="*",'03-Concrete'!M82,'03-Concrete'!P82="*",'03-Concrete'!O82,'03-Concrete'!R82="*",'03-Concrete'!Q82,'03-Concrete'!T82="*",'03-Concrete'!S82,'03-Concrete'!V82="*",'03-Concrete'!U82),"")</f>
        <v/>
      </c>
      <c r="H216" s="236" t="e">
        <f>G216/'Project Data'!$D$22</f>
        <v>#VALUE!</v>
      </c>
      <c r="I216" s="175"/>
      <c r="J216" s="244"/>
      <c r="K216" s="404"/>
    </row>
    <row r="217" spans="1:11" s="147" customFormat="1" ht="15" hidden="1" customHeight="1">
      <c r="A217" s="198">
        <f>'03-Concrete'!A83</f>
        <v>0</v>
      </c>
      <c r="B217" s="399" t="str">
        <f>'03-Concrete'!B83</f>
        <v>03 35 26 Grooved Concrete Surface Finishing</v>
      </c>
      <c r="C217" s="235"/>
      <c r="D217" s="402" t="str" cm="1">
        <f t="array" ref="D217">_xlfn.IFNA(_xlfn.IFS('03-Concrete'!D83="*",'03-Concrete'!C83,'03-Concrete'!F83="*",'03-Concrete'!E83,'03-Concrete'!H83="*",'03-Concrete'!G83,'03-Concrete'!J83="*",'03-Concrete'!I83,'03-Concrete'!L83="*",'03-Concrete'!K83,'03-Concrete'!N83="*",'03-Concrete'!M83,'03-Concrete'!P83="*",'03-Concrete'!O83,'03-Concrete'!R83="*",'03-Concrete'!Q83,'03-Concrete'!T83="*",'03-Concrete'!S83),"")</f>
        <v/>
      </c>
      <c r="E217" s="402" t="e">
        <f>D217/'Project Data'!$D$22</f>
        <v>#VALUE!</v>
      </c>
      <c r="F217" s="164" t="s">
        <v>44</v>
      </c>
      <c r="G217" s="236" t="str" cm="1">
        <f t="array" ref="G217">_xlfn.IFNA(_xlfn.IFS('03-Concrete'!F83="*",'03-Concrete'!E83,'03-Concrete'!H83="*",'03-Concrete'!G83,'03-Concrete'!J83="*",'03-Concrete'!I83,'03-Concrete'!L83="*",'03-Concrete'!K83,'03-Concrete'!N83="*",'03-Concrete'!M83,'03-Concrete'!P83="*",'03-Concrete'!O83,'03-Concrete'!R83="*",'03-Concrete'!Q83,'03-Concrete'!T83="*",'03-Concrete'!S83,'03-Concrete'!V83="*",'03-Concrete'!U83),"")</f>
        <v/>
      </c>
      <c r="H217" s="236" t="e">
        <f>G217/'Project Data'!$D$22</f>
        <v>#VALUE!</v>
      </c>
      <c r="I217" s="175"/>
      <c r="J217" s="244"/>
      <c r="K217" s="404"/>
    </row>
    <row r="218" spans="1:11" s="147" customFormat="1" ht="15" hidden="1" customHeight="1">
      <c r="A218" s="198">
        <f>'03-Concrete'!A84</f>
        <v>0</v>
      </c>
      <c r="B218" s="399" t="str">
        <f>'03-Concrete'!B84</f>
        <v>03 35 29 Tooled Concrete Finishing</v>
      </c>
      <c r="C218" s="235"/>
      <c r="D218" s="402" t="str" cm="1">
        <f t="array" ref="D218">_xlfn.IFNA(_xlfn.IFS('03-Concrete'!D84="*",'03-Concrete'!C84,'03-Concrete'!F84="*",'03-Concrete'!E84,'03-Concrete'!H84="*",'03-Concrete'!G84,'03-Concrete'!J84="*",'03-Concrete'!I84,'03-Concrete'!L84="*",'03-Concrete'!K84,'03-Concrete'!N84="*",'03-Concrete'!M84,'03-Concrete'!P84="*",'03-Concrete'!O84,'03-Concrete'!R84="*",'03-Concrete'!Q84,'03-Concrete'!T84="*",'03-Concrete'!S84),"")</f>
        <v/>
      </c>
      <c r="E218" s="402" t="e">
        <f>D218/'Project Data'!$D$22</f>
        <v>#VALUE!</v>
      </c>
      <c r="F218" s="164" t="s">
        <v>44</v>
      </c>
      <c r="G218" s="236" t="str" cm="1">
        <f t="array" ref="G218">_xlfn.IFNA(_xlfn.IFS('03-Concrete'!F84="*",'03-Concrete'!E84,'03-Concrete'!H84="*",'03-Concrete'!G84,'03-Concrete'!J84="*",'03-Concrete'!I84,'03-Concrete'!L84="*",'03-Concrete'!K84,'03-Concrete'!N84="*",'03-Concrete'!M84,'03-Concrete'!P84="*",'03-Concrete'!O84,'03-Concrete'!R84="*",'03-Concrete'!Q84,'03-Concrete'!T84="*",'03-Concrete'!S84,'03-Concrete'!V84="*",'03-Concrete'!U84),"")</f>
        <v/>
      </c>
      <c r="H218" s="236" t="e">
        <f>G218/'Project Data'!$D$22</f>
        <v>#VALUE!</v>
      </c>
      <c r="I218" s="175"/>
      <c r="J218" s="244"/>
      <c r="K218" s="404"/>
    </row>
    <row r="219" spans="1:11" s="147" customFormat="1" ht="15" hidden="1" customHeight="1">
      <c r="A219" s="198">
        <f>'03-Concrete'!A85</f>
        <v>0</v>
      </c>
      <c r="B219" s="399" t="str">
        <f>'03-Concrete'!B85</f>
        <v>03 35 33 Stamped Concrete Finishing</v>
      </c>
      <c r="C219" s="235"/>
      <c r="D219" s="402" t="str" cm="1">
        <f t="array" ref="D219">_xlfn.IFNA(_xlfn.IFS('03-Concrete'!D85="*",'03-Concrete'!C85,'03-Concrete'!F85="*",'03-Concrete'!E85,'03-Concrete'!H85="*",'03-Concrete'!G85,'03-Concrete'!J85="*",'03-Concrete'!I85,'03-Concrete'!L85="*",'03-Concrete'!K85,'03-Concrete'!N85="*",'03-Concrete'!M85,'03-Concrete'!P85="*",'03-Concrete'!O85,'03-Concrete'!R85="*",'03-Concrete'!Q85,'03-Concrete'!T85="*",'03-Concrete'!S85),"")</f>
        <v/>
      </c>
      <c r="E219" s="402" t="e">
        <f>D219/'Project Data'!$D$22</f>
        <v>#VALUE!</v>
      </c>
      <c r="F219" s="164" t="s">
        <v>44</v>
      </c>
      <c r="G219" s="236" t="str" cm="1">
        <f t="array" ref="G219">_xlfn.IFNA(_xlfn.IFS('03-Concrete'!F85="*",'03-Concrete'!E85,'03-Concrete'!H85="*",'03-Concrete'!G85,'03-Concrete'!J85="*",'03-Concrete'!I85,'03-Concrete'!L85="*",'03-Concrete'!K85,'03-Concrete'!N85="*",'03-Concrete'!M85,'03-Concrete'!P85="*",'03-Concrete'!O85,'03-Concrete'!R85="*",'03-Concrete'!Q85,'03-Concrete'!T85="*",'03-Concrete'!S85,'03-Concrete'!V85="*",'03-Concrete'!U85),"")</f>
        <v/>
      </c>
      <c r="H219" s="236" t="e">
        <f>G219/'Project Data'!$D$22</f>
        <v>#VALUE!</v>
      </c>
      <c r="I219" s="175"/>
      <c r="J219" s="244"/>
      <c r="K219" s="404"/>
    </row>
    <row r="220" spans="1:11" s="147" customFormat="1" ht="15" hidden="1" customHeight="1">
      <c r="A220" s="198">
        <f>'03-Concrete'!A86</f>
        <v>0</v>
      </c>
      <c r="B220" s="399" t="str">
        <f>'03-Concrete'!B86</f>
        <v>03 35 43 Polished Concrete Finishing</v>
      </c>
      <c r="C220" s="235"/>
      <c r="D220" s="402" t="str" cm="1">
        <f t="array" ref="D220">_xlfn.IFNA(_xlfn.IFS('03-Concrete'!D86="*",'03-Concrete'!C86,'03-Concrete'!F86="*",'03-Concrete'!E86,'03-Concrete'!H86="*",'03-Concrete'!G86,'03-Concrete'!J86="*",'03-Concrete'!I86,'03-Concrete'!L86="*",'03-Concrete'!K86,'03-Concrete'!N86="*",'03-Concrete'!M86,'03-Concrete'!P86="*",'03-Concrete'!O86,'03-Concrete'!R86="*",'03-Concrete'!Q86,'03-Concrete'!T86="*",'03-Concrete'!S86),"")</f>
        <v/>
      </c>
      <c r="E220" s="402" t="e">
        <f>D220/'Project Data'!$D$22</f>
        <v>#VALUE!</v>
      </c>
      <c r="F220" s="164" t="s">
        <v>44</v>
      </c>
      <c r="G220" s="236" t="str" cm="1">
        <f t="array" ref="G220">_xlfn.IFNA(_xlfn.IFS('03-Concrete'!F86="*",'03-Concrete'!E86,'03-Concrete'!H86="*",'03-Concrete'!G86,'03-Concrete'!J86="*",'03-Concrete'!I86,'03-Concrete'!L86="*",'03-Concrete'!K86,'03-Concrete'!N86="*",'03-Concrete'!M86,'03-Concrete'!P86="*",'03-Concrete'!O86,'03-Concrete'!R86="*",'03-Concrete'!Q86,'03-Concrete'!T86="*",'03-Concrete'!S86,'03-Concrete'!V86="*",'03-Concrete'!U86),"")</f>
        <v/>
      </c>
      <c r="H220" s="236" t="e">
        <f>G220/'Project Data'!$D$22</f>
        <v>#VALUE!</v>
      </c>
      <c r="I220" s="175"/>
      <c r="J220" s="244"/>
      <c r="K220" s="404"/>
    </row>
    <row r="221" spans="1:11" s="147" customFormat="1" ht="15" hidden="1" customHeight="1">
      <c r="A221" s="198">
        <f>'03-Concrete'!A87</f>
        <v>0</v>
      </c>
      <c r="B221" s="399" t="str">
        <f>'03-Concrete'!B87</f>
        <v>03 35 43.13 Polished and Dyed Concrete Finishing</v>
      </c>
      <c r="C221" s="235"/>
      <c r="D221" s="402" t="str" cm="1">
        <f t="array" ref="D221">_xlfn.IFNA(_xlfn.IFS('03-Concrete'!D87="*",'03-Concrete'!C87,'03-Concrete'!F87="*",'03-Concrete'!E87,'03-Concrete'!H87="*",'03-Concrete'!G87,'03-Concrete'!J87="*",'03-Concrete'!I87,'03-Concrete'!L87="*",'03-Concrete'!K87,'03-Concrete'!N87="*",'03-Concrete'!M87,'03-Concrete'!P87="*",'03-Concrete'!O87,'03-Concrete'!R87="*",'03-Concrete'!Q87,'03-Concrete'!T87="*",'03-Concrete'!S87),"")</f>
        <v/>
      </c>
      <c r="E221" s="402" t="e">
        <f>D221/'Project Data'!$D$22</f>
        <v>#VALUE!</v>
      </c>
      <c r="F221" s="164" t="s">
        <v>44</v>
      </c>
      <c r="G221" s="236" t="str" cm="1">
        <f t="array" ref="G221">_xlfn.IFNA(_xlfn.IFS('03-Concrete'!F87="*",'03-Concrete'!E87,'03-Concrete'!H87="*",'03-Concrete'!G87,'03-Concrete'!J87="*",'03-Concrete'!I87,'03-Concrete'!L87="*",'03-Concrete'!K87,'03-Concrete'!N87="*",'03-Concrete'!M87,'03-Concrete'!P87="*",'03-Concrete'!O87,'03-Concrete'!R87="*",'03-Concrete'!Q87,'03-Concrete'!T87="*",'03-Concrete'!S87,'03-Concrete'!V87="*",'03-Concrete'!U87),"")</f>
        <v/>
      </c>
      <c r="H221" s="236" t="e">
        <f>G221/'Project Data'!$D$22</f>
        <v>#VALUE!</v>
      </c>
      <c r="I221" s="175"/>
      <c r="J221" s="244"/>
      <c r="K221" s="404"/>
    </row>
    <row r="222" spans="1:11" s="147" customFormat="1" ht="15" hidden="1" customHeight="1">
      <c r="A222" s="198">
        <f>'03-Concrete'!A88</f>
        <v>0</v>
      </c>
      <c r="B222" s="399" t="str">
        <f>'03-Concrete'!B88</f>
        <v>03 35 43.16 Polished and Stained Concrete Finishing</v>
      </c>
      <c r="C222" s="235"/>
      <c r="D222" s="402" t="str" cm="1">
        <f t="array" ref="D222">_xlfn.IFNA(_xlfn.IFS('03-Concrete'!D88="*",'03-Concrete'!C88,'03-Concrete'!F88="*",'03-Concrete'!E88,'03-Concrete'!H88="*",'03-Concrete'!G88,'03-Concrete'!J88="*",'03-Concrete'!I88,'03-Concrete'!L88="*",'03-Concrete'!K88,'03-Concrete'!N88="*",'03-Concrete'!M88,'03-Concrete'!P88="*",'03-Concrete'!O88,'03-Concrete'!R88="*",'03-Concrete'!Q88,'03-Concrete'!T88="*",'03-Concrete'!S88),"")</f>
        <v/>
      </c>
      <c r="E222" s="402" t="e">
        <f>D222/'Project Data'!$D$22</f>
        <v>#VALUE!</v>
      </c>
      <c r="F222" s="164" t="s">
        <v>44</v>
      </c>
      <c r="G222" s="236" t="str" cm="1">
        <f t="array" ref="G222">_xlfn.IFNA(_xlfn.IFS('03-Concrete'!F88="*",'03-Concrete'!E88,'03-Concrete'!H88="*",'03-Concrete'!G88,'03-Concrete'!J88="*",'03-Concrete'!I88,'03-Concrete'!L88="*",'03-Concrete'!K88,'03-Concrete'!N88="*",'03-Concrete'!M88,'03-Concrete'!P88="*",'03-Concrete'!O88,'03-Concrete'!R88="*",'03-Concrete'!Q88,'03-Concrete'!T88="*",'03-Concrete'!S88,'03-Concrete'!V88="*",'03-Concrete'!U88),"")</f>
        <v/>
      </c>
      <c r="H222" s="236" t="e">
        <f>G222/'Project Data'!$D$22</f>
        <v>#VALUE!</v>
      </c>
      <c r="I222" s="175"/>
      <c r="J222" s="244"/>
      <c r="K222" s="404"/>
    </row>
    <row r="223" spans="1:11" s="147" customFormat="1" ht="15" hidden="1" customHeight="1">
      <c r="A223" s="198">
        <f>'03-Concrete'!A89</f>
        <v>0</v>
      </c>
      <c r="B223" s="399" t="str">
        <f>'03-Concrete'!B89</f>
        <v>03 35 46 Concrete Topical Treatments</v>
      </c>
      <c r="C223" s="235"/>
      <c r="D223" s="402" t="str" cm="1">
        <f t="array" ref="D223">_xlfn.IFNA(_xlfn.IFS('03-Concrete'!D89="*",'03-Concrete'!C89,'03-Concrete'!F89="*",'03-Concrete'!E89,'03-Concrete'!H89="*",'03-Concrete'!G89,'03-Concrete'!J89="*",'03-Concrete'!I89,'03-Concrete'!L89="*",'03-Concrete'!K89,'03-Concrete'!N89="*",'03-Concrete'!M89,'03-Concrete'!P89="*",'03-Concrete'!O89,'03-Concrete'!R89="*",'03-Concrete'!Q89,'03-Concrete'!T89="*",'03-Concrete'!S89),"")</f>
        <v/>
      </c>
      <c r="E223" s="402" t="e">
        <f>D223/'Project Data'!$D$22</f>
        <v>#VALUE!</v>
      </c>
      <c r="F223" s="164" t="s">
        <v>44</v>
      </c>
      <c r="G223" s="236" t="str" cm="1">
        <f t="array" ref="G223">_xlfn.IFNA(_xlfn.IFS('03-Concrete'!F89="*",'03-Concrete'!E89,'03-Concrete'!H89="*",'03-Concrete'!G89,'03-Concrete'!J89="*",'03-Concrete'!I89,'03-Concrete'!L89="*",'03-Concrete'!K89,'03-Concrete'!N89="*",'03-Concrete'!M89,'03-Concrete'!P89="*",'03-Concrete'!O89,'03-Concrete'!R89="*",'03-Concrete'!Q89,'03-Concrete'!T89="*",'03-Concrete'!S89,'03-Concrete'!V89="*",'03-Concrete'!U89),"")</f>
        <v/>
      </c>
      <c r="H223" s="236" t="e">
        <f>G223/'Project Data'!$D$22</f>
        <v>#VALUE!</v>
      </c>
      <c r="I223" s="175"/>
      <c r="J223" s="244"/>
      <c r="K223" s="404"/>
    </row>
    <row r="224" spans="1:11" s="147" customFormat="1" ht="15" hidden="1" customHeight="1">
      <c r="A224" s="198">
        <f>'03-Concrete'!A90</f>
        <v>0</v>
      </c>
      <c r="B224" s="399" t="str">
        <f>'03-Concrete'!B90</f>
        <v>03 37 00 Specialty Placed Concrete</v>
      </c>
      <c r="C224" s="235"/>
      <c r="D224" s="402" t="str" cm="1">
        <f t="array" ref="D224">_xlfn.IFNA(_xlfn.IFS('03-Concrete'!D90="*",'03-Concrete'!C90,'03-Concrete'!F90="*",'03-Concrete'!E90,'03-Concrete'!H90="*",'03-Concrete'!G90,'03-Concrete'!J90="*",'03-Concrete'!I90,'03-Concrete'!L90="*",'03-Concrete'!K90,'03-Concrete'!N90="*",'03-Concrete'!M90,'03-Concrete'!P90="*",'03-Concrete'!O90,'03-Concrete'!R90="*",'03-Concrete'!Q90,'03-Concrete'!T90="*",'03-Concrete'!S90),"")</f>
        <v/>
      </c>
      <c r="E224" s="402" t="e">
        <f>D224/'Project Data'!$D$22</f>
        <v>#VALUE!</v>
      </c>
      <c r="F224" s="164" t="s">
        <v>44</v>
      </c>
      <c r="G224" s="236" t="str" cm="1">
        <f t="array" ref="G224">_xlfn.IFNA(_xlfn.IFS('03-Concrete'!F90="*",'03-Concrete'!E90,'03-Concrete'!H90="*",'03-Concrete'!G90,'03-Concrete'!J90="*",'03-Concrete'!I90,'03-Concrete'!L90="*",'03-Concrete'!K90,'03-Concrete'!N90="*",'03-Concrete'!M90,'03-Concrete'!P90="*",'03-Concrete'!O90,'03-Concrete'!R90="*",'03-Concrete'!Q90,'03-Concrete'!T90="*",'03-Concrete'!S90,'03-Concrete'!V90="*",'03-Concrete'!U90),"")</f>
        <v/>
      </c>
      <c r="H224" s="236" t="e">
        <f>G224/'Project Data'!$D$22</f>
        <v>#VALUE!</v>
      </c>
      <c r="I224" s="175"/>
      <c r="J224" s="244"/>
      <c r="K224" s="404"/>
    </row>
    <row r="225" spans="1:11" s="147" customFormat="1" ht="15" hidden="1" customHeight="1">
      <c r="A225" s="198">
        <f>'03-Concrete'!A91</f>
        <v>0</v>
      </c>
      <c r="B225" s="399" t="str">
        <f>'03-Concrete'!B91</f>
        <v>03 37 13 Shotcrete</v>
      </c>
      <c r="C225" s="235"/>
      <c r="D225" s="402" t="str" cm="1">
        <f t="array" ref="D225">_xlfn.IFNA(_xlfn.IFS('03-Concrete'!D91="*",'03-Concrete'!C91,'03-Concrete'!F91="*",'03-Concrete'!E91,'03-Concrete'!H91="*",'03-Concrete'!G91,'03-Concrete'!J91="*",'03-Concrete'!I91,'03-Concrete'!L91="*",'03-Concrete'!K91,'03-Concrete'!N91="*",'03-Concrete'!M91,'03-Concrete'!P91="*",'03-Concrete'!O91,'03-Concrete'!R91="*",'03-Concrete'!Q91,'03-Concrete'!T91="*",'03-Concrete'!S91),"")</f>
        <v/>
      </c>
      <c r="E225" s="402" t="e">
        <f>D225/'Project Data'!$D$22</f>
        <v>#VALUE!</v>
      </c>
      <c r="F225" s="164" t="s">
        <v>44</v>
      </c>
      <c r="G225" s="236" t="str" cm="1">
        <f t="array" ref="G225">_xlfn.IFNA(_xlfn.IFS('03-Concrete'!F91="*",'03-Concrete'!E91,'03-Concrete'!H91="*",'03-Concrete'!G91,'03-Concrete'!J91="*",'03-Concrete'!I91,'03-Concrete'!L91="*",'03-Concrete'!K91,'03-Concrete'!N91="*",'03-Concrete'!M91,'03-Concrete'!P91="*",'03-Concrete'!O91,'03-Concrete'!R91="*",'03-Concrete'!Q91,'03-Concrete'!T91="*",'03-Concrete'!S91,'03-Concrete'!V91="*",'03-Concrete'!U91),"")</f>
        <v/>
      </c>
      <c r="H225" s="236" t="e">
        <f>G225/'Project Data'!$D$22</f>
        <v>#VALUE!</v>
      </c>
      <c r="I225" s="175"/>
      <c r="J225" s="244"/>
      <c r="K225" s="404"/>
    </row>
    <row r="226" spans="1:11" s="147" customFormat="1" ht="15" hidden="1" customHeight="1">
      <c r="A226" s="198">
        <f>'03-Concrete'!A92</f>
        <v>0</v>
      </c>
      <c r="B226" s="399" t="str">
        <f>'03-Concrete'!B92</f>
        <v>03 37 16 Pumped Concrete</v>
      </c>
      <c r="C226" s="235"/>
      <c r="D226" s="402" t="str" cm="1">
        <f t="array" ref="D226">_xlfn.IFNA(_xlfn.IFS('03-Concrete'!D92="*",'03-Concrete'!C92,'03-Concrete'!F92="*",'03-Concrete'!E92,'03-Concrete'!H92="*",'03-Concrete'!G92,'03-Concrete'!J92="*",'03-Concrete'!I92,'03-Concrete'!L92="*",'03-Concrete'!K92,'03-Concrete'!N92="*",'03-Concrete'!M92,'03-Concrete'!P92="*",'03-Concrete'!O92,'03-Concrete'!R92="*",'03-Concrete'!Q92,'03-Concrete'!T92="*",'03-Concrete'!S92),"")</f>
        <v/>
      </c>
      <c r="E226" s="402" t="e">
        <f>D226/'Project Data'!$D$22</f>
        <v>#VALUE!</v>
      </c>
      <c r="F226" s="164" t="s">
        <v>44</v>
      </c>
      <c r="G226" s="236" t="str" cm="1">
        <f t="array" ref="G226">_xlfn.IFNA(_xlfn.IFS('03-Concrete'!F92="*",'03-Concrete'!E92,'03-Concrete'!H92="*",'03-Concrete'!G92,'03-Concrete'!J92="*",'03-Concrete'!I92,'03-Concrete'!L92="*",'03-Concrete'!K92,'03-Concrete'!N92="*",'03-Concrete'!M92,'03-Concrete'!P92="*",'03-Concrete'!O92,'03-Concrete'!R92="*",'03-Concrete'!Q92,'03-Concrete'!T92="*",'03-Concrete'!S92,'03-Concrete'!V92="*",'03-Concrete'!U92),"")</f>
        <v/>
      </c>
      <c r="H226" s="236" t="e">
        <f>G226/'Project Data'!$D$22</f>
        <v>#VALUE!</v>
      </c>
      <c r="I226" s="175"/>
      <c r="J226" s="244"/>
      <c r="K226" s="404"/>
    </row>
    <row r="227" spans="1:11" s="147" customFormat="1" ht="15" hidden="1" customHeight="1">
      <c r="A227" s="198">
        <f>'03-Concrete'!A93</f>
        <v>0</v>
      </c>
      <c r="B227" s="399" t="str">
        <f>'03-Concrete'!B93</f>
        <v>03 37 19 Pneumatically Placed Concrete</v>
      </c>
      <c r="C227" s="235"/>
      <c r="D227" s="402" t="str" cm="1">
        <f t="array" ref="D227">_xlfn.IFNA(_xlfn.IFS('03-Concrete'!D93="*",'03-Concrete'!C93,'03-Concrete'!F93="*",'03-Concrete'!E93,'03-Concrete'!H93="*",'03-Concrete'!G93,'03-Concrete'!J93="*",'03-Concrete'!I93,'03-Concrete'!L93="*",'03-Concrete'!K93,'03-Concrete'!N93="*",'03-Concrete'!M93,'03-Concrete'!P93="*",'03-Concrete'!O93,'03-Concrete'!R93="*",'03-Concrete'!Q93,'03-Concrete'!T93="*",'03-Concrete'!S93),"")</f>
        <v/>
      </c>
      <c r="E227" s="402" t="e">
        <f>D227/'Project Data'!$D$22</f>
        <v>#VALUE!</v>
      </c>
      <c r="F227" s="164" t="s">
        <v>44</v>
      </c>
      <c r="G227" s="236" t="str" cm="1">
        <f t="array" ref="G227">_xlfn.IFNA(_xlfn.IFS('03-Concrete'!F93="*",'03-Concrete'!E93,'03-Concrete'!H93="*",'03-Concrete'!G93,'03-Concrete'!J93="*",'03-Concrete'!I93,'03-Concrete'!L93="*",'03-Concrete'!K93,'03-Concrete'!N93="*",'03-Concrete'!M93,'03-Concrete'!P93="*",'03-Concrete'!O93,'03-Concrete'!R93="*",'03-Concrete'!Q93,'03-Concrete'!T93="*",'03-Concrete'!S93,'03-Concrete'!V93="*",'03-Concrete'!U93),"")</f>
        <v/>
      </c>
      <c r="H227" s="236" t="e">
        <f>G227/'Project Data'!$D$22</f>
        <v>#VALUE!</v>
      </c>
      <c r="I227" s="175"/>
      <c r="J227" s="244"/>
      <c r="K227" s="404"/>
    </row>
    <row r="228" spans="1:11" s="147" customFormat="1" ht="15" hidden="1" customHeight="1">
      <c r="A228" s="198">
        <f>'03-Concrete'!A94</f>
        <v>0</v>
      </c>
      <c r="B228" s="399" t="str">
        <f>'03-Concrete'!B94</f>
        <v>03 37 23 Roller-Compacted Concrete</v>
      </c>
      <c r="C228" s="235"/>
      <c r="D228" s="402" t="str" cm="1">
        <f t="array" ref="D228">_xlfn.IFNA(_xlfn.IFS('03-Concrete'!D94="*",'03-Concrete'!C94,'03-Concrete'!F94="*",'03-Concrete'!E94,'03-Concrete'!H94="*",'03-Concrete'!G94,'03-Concrete'!J94="*",'03-Concrete'!I94,'03-Concrete'!L94="*",'03-Concrete'!K94,'03-Concrete'!N94="*",'03-Concrete'!M94,'03-Concrete'!P94="*",'03-Concrete'!O94,'03-Concrete'!R94="*",'03-Concrete'!Q94,'03-Concrete'!T94="*",'03-Concrete'!S94),"")</f>
        <v/>
      </c>
      <c r="E228" s="402" t="e">
        <f>D228/'Project Data'!$D$22</f>
        <v>#VALUE!</v>
      </c>
      <c r="F228" s="164" t="s">
        <v>44</v>
      </c>
      <c r="G228" s="236" t="str" cm="1">
        <f t="array" ref="G228">_xlfn.IFNA(_xlfn.IFS('03-Concrete'!F94="*",'03-Concrete'!E94,'03-Concrete'!H94="*",'03-Concrete'!G94,'03-Concrete'!J94="*",'03-Concrete'!I94,'03-Concrete'!L94="*",'03-Concrete'!K94,'03-Concrete'!N94="*",'03-Concrete'!M94,'03-Concrete'!P94="*",'03-Concrete'!O94,'03-Concrete'!R94="*",'03-Concrete'!Q94,'03-Concrete'!T94="*",'03-Concrete'!S94,'03-Concrete'!V94="*",'03-Concrete'!U94),"")</f>
        <v/>
      </c>
      <c r="H228" s="236" t="e">
        <f>G228/'Project Data'!$D$22</f>
        <v>#VALUE!</v>
      </c>
      <c r="I228" s="175"/>
      <c r="J228" s="244"/>
      <c r="K228" s="404"/>
    </row>
    <row r="229" spans="1:11" s="147" customFormat="1" ht="15" hidden="1" customHeight="1">
      <c r="A229" s="198">
        <f>'03-Concrete'!A95</f>
        <v>0</v>
      </c>
      <c r="B229" s="399" t="str">
        <f>'03-Concrete'!B95</f>
        <v>03 37 26 Underwater Placed Concrete</v>
      </c>
      <c r="C229" s="235"/>
      <c r="D229" s="402" t="str" cm="1">
        <f t="array" ref="D229">_xlfn.IFNA(_xlfn.IFS('03-Concrete'!D95="*",'03-Concrete'!C95,'03-Concrete'!F95="*",'03-Concrete'!E95,'03-Concrete'!H95="*",'03-Concrete'!G95,'03-Concrete'!J95="*",'03-Concrete'!I95,'03-Concrete'!L95="*",'03-Concrete'!K95,'03-Concrete'!N95="*",'03-Concrete'!M95,'03-Concrete'!P95="*",'03-Concrete'!O95,'03-Concrete'!R95="*",'03-Concrete'!Q95,'03-Concrete'!T95="*",'03-Concrete'!S95),"")</f>
        <v/>
      </c>
      <c r="E229" s="402" t="e">
        <f>D229/'Project Data'!$D$22</f>
        <v>#VALUE!</v>
      </c>
      <c r="F229" s="164" t="s">
        <v>44</v>
      </c>
      <c r="G229" s="236" t="str" cm="1">
        <f t="array" ref="G229">_xlfn.IFNA(_xlfn.IFS('03-Concrete'!F95="*",'03-Concrete'!E95,'03-Concrete'!H95="*",'03-Concrete'!G95,'03-Concrete'!J95="*",'03-Concrete'!I95,'03-Concrete'!L95="*",'03-Concrete'!K95,'03-Concrete'!N95="*",'03-Concrete'!M95,'03-Concrete'!P95="*",'03-Concrete'!O95,'03-Concrete'!R95="*",'03-Concrete'!Q95,'03-Concrete'!T95="*",'03-Concrete'!S95,'03-Concrete'!V95="*",'03-Concrete'!U95),"")</f>
        <v/>
      </c>
      <c r="H229" s="236" t="e">
        <f>G229/'Project Data'!$D$22</f>
        <v>#VALUE!</v>
      </c>
      <c r="I229" s="175"/>
      <c r="J229" s="244"/>
      <c r="K229" s="404"/>
    </row>
    <row r="230" spans="1:11" s="147" customFormat="1" ht="15" hidden="1" customHeight="1">
      <c r="A230" s="198">
        <f>'03-Concrete'!A96</f>
        <v>0</v>
      </c>
      <c r="B230" s="399" t="str">
        <f>'03-Concrete'!B96</f>
        <v>03 38 00 Post-Tensioned Concrete</v>
      </c>
      <c r="C230" s="235"/>
      <c r="D230" s="402" t="str" cm="1">
        <f t="array" ref="D230">_xlfn.IFNA(_xlfn.IFS('03-Concrete'!D96="*",'03-Concrete'!C96,'03-Concrete'!F96="*",'03-Concrete'!E96,'03-Concrete'!H96="*",'03-Concrete'!G96,'03-Concrete'!J96="*",'03-Concrete'!I96,'03-Concrete'!L96="*",'03-Concrete'!K96,'03-Concrete'!N96="*",'03-Concrete'!M96,'03-Concrete'!P96="*",'03-Concrete'!O96,'03-Concrete'!R96="*",'03-Concrete'!Q96,'03-Concrete'!T96="*",'03-Concrete'!S96),"")</f>
        <v/>
      </c>
      <c r="E230" s="402" t="e">
        <f>D230/'Project Data'!$D$22</f>
        <v>#VALUE!</v>
      </c>
      <c r="F230" s="164" t="s">
        <v>44</v>
      </c>
      <c r="G230" s="236" t="str" cm="1">
        <f t="array" ref="G230">_xlfn.IFNA(_xlfn.IFS('03-Concrete'!F96="*",'03-Concrete'!E96,'03-Concrete'!H96="*",'03-Concrete'!G96,'03-Concrete'!J96="*",'03-Concrete'!I96,'03-Concrete'!L96="*",'03-Concrete'!K96,'03-Concrete'!N96="*",'03-Concrete'!M96,'03-Concrete'!P96="*",'03-Concrete'!O96,'03-Concrete'!R96="*",'03-Concrete'!Q96,'03-Concrete'!T96="*",'03-Concrete'!S96,'03-Concrete'!V96="*",'03-Concrete'!U96),"")</f>
        <v/>
      </c>
      <c r="H230" s="236" t="e">
        <f>G230/'Project Data'!$D$22</f>
        <v>#VALUE!</v>
      </c>
      <c r="I230" s="175"/>
      <c r="J230" s="244"/>
      <c r="K230" s="404"/>
    </row>
    <row r="231" spans="1:11" s="147" customFormat="1" ht="15" hidden="1" customHeight="1">
      <c r="A231" s="198">
        <f>'03-Concrete'!A97</f>
        <v>0</v>
      </c>
      <c r="B231" s="399" t="str">
        <f>'03-Concrete'!B97</f>
        <v>03 38 13 Post-Tensioned Concrete Preparation</v>
      </c>
      <c r="C231" s="235"/>
      <c r="D231" s="402" t="str" cm="1">
        <f t="array" ref="D231">_xlfn.IFNA(_xlfn.IFS('03-Concrete'!D97="*",'03-Concrete'!C97,'03-Concrete'!F97="*",'03-Concrete'!E97,'03-Concrete'!H97="*",'03-Concrete'!G97,'03-Concrete'!J97="*",'03-Concrete'!I97,'03-Concrete'!L97="*",'03-Concrete'!K97,'03-Concrete'!N97="*",'03-Concrete'!M97,'03-Concrete'!P97="*",'03-Concrete'!O97,'03-Concrete'!R97="*",'03-Concrete'!Q97,'03-Concrete'!T97="*",'03-Concrete'!S97),"")</f>
        <v/>
      </c>
      <c r="E231" s="402" t="e">
        <f>D231/'Project Data'!$D$22</f>
        <v>#VALUE!</v>
      </c>
      <c r="F231" s="164" t="s">
        <v>44</v>
      </c>
      <c r="G231" s="236" t="str" cm="1">
        <f t="array" ref="G231">_xlfn.IFNA(_xlfn.IFS('03-Concrete'!F97="*",'03-Concrete'!E97,'03-Concrete'!H97="*",'03-Concrete'!G97,'03-Concrete'!J97="*",'03-Concrete'!I97,'03-Concrete'!L97="*",'03-Concrete'!K97,'03-Concrete'!N97="*",'03-Concrete'!M97,'03-Concrete'!P97="*",'03-Concrete'!O97,'03-Concrete'!R97="*",'03-Concrete'!Q97,'03-Concrete'!T97="*",'03-Concrete'!S97,'03-Concrete'!V97="*",'03-Concrete'!U97),"")</f>
        <v/>
      </c>
      <c r="H231" s="236" t="e">
        <f>G231/'Project Data'!$D$22</f>
        <v>#VALUE!</v>
      </c>
      <c r="I231" s="175"/>
      <c r="J231" s="244"/>
      <c r="K231" s="404"/>
    </row>
    <row r="232" spans="1:11" s="147" customFormat="1" ht="15" hidden="1" customHeight="1">
      <c r="A232" s="198">
        <f>'03-Concrete'!A98</f>
        <v>0</v>
      </c>
      <c r="B232" s="399" t="str">
        <f>'03-Concrete'!B98</f>
        <v>03 38 16 Unbonded Post-Tensioned Concrete</v>
      </c>
      <c r="C232" s="235"/>
      <c r="D232" s="402" t="str" cm="1">
        <f t="array" ref="D232">_xlfn.IFNA(_xlfn.IFS('03-Concrete'!D98="*",'03-Concrete'!C98,'03-Concrete'!F98="*",'03-Concrete'!E98,'03-Concrete'!H98="*",'03-Concrete'!G98,'03-Concrete'!J98="*",'03-Concrete'!I98,'03-Concrete'!L98="*",'03-Concrete'!K98,'03-Concrete'!N98="*",'03-Concrete'!M98,'03-Concrete'!P98="*",'03-Concrete'!O98,'03-Concrete'!R98="*",'03-Concrete'!Q98,'03-Concrete'!T98="*",'03-Concrete'!S98),"")</f>
        <v/>
      </c>
      <c r="E232" s="402" t="e">
        <f>D232/'Project Data'!$D$22</f>
        <v>#VALUE!</v>
      </c>
      <c r="F232" s="164" t="s">
        <v>44</v>
      </c>
      <c r="G232" s="236" t="str" cm="1">
        <f t="array" ref="G232">_xlfn.IFNA(_xlfn.IFS('03-Concrete'!F98="*",'03-Concrete'!E98,'03-Concrete'!H98="*",'03-Concrete'!G98,'03-Concrete'!J98="*",'03-Concrete'!I98,'03-Concrete'!L98="*",'03-Concrete'!K98,'03-Concrete'!N98="*",'03-Concrete'!M98,'03-Concrete'!P98="*",'03-Concrete'!O98,'03-Concrete'!R98="*",'03-Concrete'!Q98,'03-Concrete'!T98="*",'03-Concrete'!S98,'03-Concrete'!V98="*",'03-Concrete'!U98),"")</f>
        <v/>
      </c>
      <c r="H232" s="236" t="e">
        <f>G232/'Project Data'!$D$22</f>
        <v>#VALUE!</v>
      </c>
      <c r="I232" s="175"/>
      <c r="J232" s="244"/>
      <c r="K232" s="404"/>
    </row>
    <row r="233" spans="1:11" s="147" customFormat="1" ht="15" hidden="1" customHeight="1">
      <c r="A233" s="198">
        <f>'03-Concrete'!A99</f>
        <v>0</v>
      </c>
      <c r="B233" s="399" t="str">
        <f>'03-Concrete'!B99</f>
        <v>03 38 19 Bonded Post-Tensioned Concrete</v>
      </c>
      <c r="C233" s="235"/>
      <c r="D233" s="402" t="str" cm="1">
        <f t="array" ref="D233">_xlfn.IFNA(_xlfn.IFS('03-Concrete'!D99="*",'03-Concrete'!C99,'03-Concrete'!F99="*",'03-Concrete'!E99,'03-Concrete'!H99="*",'03-Concrete'!G99,'03-Concrete'!J99="*",'03-Concrete'!I99,'03-Concrete'!L99="*",'03-Concrete'!K99,'03-Concrete'!N99="*",'03-Concrete'!M99,'03-Concrete'!P99="*",'03-Concrete'!O99,'03-Concrete'!R99="*",'03-Concrete'!Q99,'03-Concrete'!T99="*",'03-Concrete'!S99),"")</f>
        <v/>
      </c>
      <c r="E233" s="402" t="e">
        <f>D233/'Project Data'!$D$22</f>
        <v>#VALUE!</v>
      </c>
      <c r="F233" s="164" t="s">
        <v>44</v>
      </c>
      <c r="G233" s="236" t="str" cm="1">
        <f t="array" ref="G233">_xlfn.IFNA(_xlfn.IFS('03-Concrete'!F99="*",'03-Concrete'!E99,'03-Concrete'!H99="*",'03-Concrete'!G99,'03-Concrete'!J99="*",'03-Concrete'!I99,'03-Concrete'!L99="*",'03-Concrete'!K99,'03-Concrete'!N99="*",'03-Concrete'!M99,'03-Concrete'!P99="*",'03-Concrete'!O99,'03-Concrete'!R99="*",'03-Concrete'!Q99,'03-Concrete'!T99="*",'03-Concrete'!S99,'03-Concrete'!V99="*",'03-Concrete'!U99),"")</f>
        <v/>
      </c>
      <c r="H233" s="236" t="e">
        <f>G233/'Project Data'!$D$22</f>
        <v>#VALUE!</v>
      </c>
      <c r="I233" s="175"/>
      <c r="J233" s="244"/>
      <c r="K233" s="404"/>
    </row>
    <row r="234" spans="1:11" s="147" customFormat="1" ht="15" hidden="1" customHeight="1">
      <c r="A234" s="198">
        <f>'03-Concrete'!A100</f>
        <v>0</v>
      </c>
      <c r="B234" s="399" t="str">
        <f>'03-Concrete'!B100</f>
        <v>03 39 00 Concrete Curing</v>
      </c>
      <c r="C234" s="235"/>
      <c r="D234" s="402" t="str" cm="1">
        <f t="array" ref="D234">_xlfn.IFNA(_xlfn.IFS('03-Concrete'!D100="*",'03-Concrete'!C100,'03-Concrete'!F100="*",'03-Concrete'!E100,'03-Concrete'!H100="*",'03-Concrete'!G100,'03-Concrete'!J100="*",'03-Concrete'!I100,'03-Concrete'!L100="*",'03-Concrete'!K100,'03-Concrete'!N100="*",'03-Concrete'!M100,'03-Concrete'!P100="*",'03-Concrete'!O100,'03-Concrete'!R100="*",'03-Concrete'!Q100,'03-Concrete'!T100="*",'03-Concrete'!S100),"")</f>
        <v/>
      </c>
      <c r="E234" s="402" t="e">
        <f>D234/'Project Data'!$D$22</f>
        <v>#VALUE!</v>
      </c>
      <c r="F234" s="164" t="s">
        <v>44</v>
      </c>
      <c r="G234" s="236" t="str" cm="1">
        <f t="array" ref="G234">_xlfn.IFNA(_xlfn.IFS('03-Concrete'!F100="*",'03-Concrete'!E100,'03-Concrete'!H100="*",'03-Concrete'!G100,'03-Concrete'!J100="*",'03-Concrete'!I100,'03-Concrete'!L100="*",'03-Concrete'!K100,'03-Concrete'!N100="*",'03-Concrete'!M100,'03-Concrete'!P100="*",'03-Concrete'!O100,'03-Concrete'!R100="*",'03-Concrete'!Q100,'03-Concrete'!T100="*",'03-Concrete'!S100,'03-Concrete'!V100="*",'03-Concrete'!U100),"")</f>
        <v/>
      </c>
      <c r="H234" s="236" t="e">
        <f>G234/'Project Data'!$D$22</f>
        <v>#VALUE!</v>
      </c>
      <c r="I234" s="175"/>
      <c r="J234" s="244"/>
      <c r="K234" s="404"/>
    </row>
    <row r="235" spans="1:11" s="147" customFormat="1" ht="15" hidden="1" customHeight="1">
      <c r="A235" s="198">
        <f>'03-Concrete'!A101</f>
        <v>0</v>
      </c>
      <c r="B235" s="399" t="str">
        <f>'03-Concrete'!B101</f>
        <v>03 39 13 Water Concrete Curing</v>
      </c>
      <c r="C235" s="235"/>
      <c r="D235" s="402" t="str" cm="1">
        <f t="array" ref="D235">_xlfn.IFNA(_xlfn.IFS('03-Concrete'!D101="*",'03-Concrete'!C101,'03-Concrete'!F101="*",'03-Concrete'!E101,'03-Concrete'!H101="*",'03-Concrete'!G101,'03-Concrete'!J101="*",'03-Concrete'!I101,'03-Concrete'!L101="*",'03-Concrete'!K101,'03-Concrete'!N101="*",'03-Concrete'!M101,'03-Concrete'!P101="*",'03-Concrete'!O101,'03-Concrete'!R101="*",'03-Concrete'!Q101,'03-Concrete'!T101="*",'03-Concrete'!S101),"")</f>
        <v/>
      </c>
      <c r="E235" s="402" t="e">
        <f>D235/'Project Data'!$D$22</f>
        <v>#VALUE!</v>
      </c>
      <c r="F235" s="164" t="s">
        <v>44</v>
      </c>
      <c r="G235" s="236" t="str" cm="1">
        <f t="array" ref="G235">_xlfn.IFNA(_xlfn.IFS('03-Concrete'!F101="*",'03-Concrete'!E101,'03-Concrete'!H101="*",'03-Concrete'!G101,'03-Concrete'!J101="*",'03-Concrete'!I101,'03-Concrete'!L101="*",'03-Concrete'!K101,'03-Concrete'!N101="*",'03-Concrete'!M101,'03-Concrete'!P101="*",'03-Concrete'!O101,'03-Concrete'!R101="*",'03-Concrete'!Q101,'03-Concrete'!T101="*",'03-Concrete'!S101,'03-Concrete'!V101="*",'03-Concrete'!U101),"")</f>
        <v/>
      </c>
      <c r="H235" s="236" t="e">
        <f>G235/'Project Data'!$D$22</f>
        <v>#VALUE!</v>
      </c>
      <c r="I235" s="175"/>
      <c r="J235" s="244"/>
      <c r="K235" s="404"/>
    </row>
    <row r="236" spans="1:11" s="147" customFormat="1" ht="15" hidden="1" customHeight="1">
      <c r="A236" s="198">
        <f>'03-Concrete'!A102</f>
        <v>0</v>
      </c>
      <c r="B236" s="399" t="str">
        <f>'03-Concrete'!B102</f>
        <v>03 39 16 Sand Concrete Curing</v>
      </c>
      <c r="C236" s="235"/>
      <c r="D236" s="402" t="str" cm="1">
        <f t="array" ref="D236">_xlfn.IFNA(_xlfn.IFS('03-Concrete'!D102="*",'03-Concrete'!C102,'03-Concrete'!F102="*",'03-Concrete'!E102,'03-Concrete'!H102="*",'03-Concrete'!G102,'03-Concrete'!J102="*",'03-Concrete'!I102,'03-Concrete'!L102="*",'03-Concrete'!K102,'03-Concrete'!N102="*",'03-Concrete'!M102,'03-Concrete'!P102="*",'03-Concrete'!O102,'03-Concrete'!R102="*",'03-Concrete'!Q102,'03-Concrete'!T102="*",'03-Concrete'!S102),"")</f>
        <v/>
      </c>
      <c r="E236" s="402" t="e">
        <f>D236/'Project Data'!$D$22</f>
        <v>#VALUE!</v>
      </c>
      <c r="F236" s="164" t="s">
        <v>44</v>
      </c>
      <c r="G236" s="236" t="str" cm="1">
        <f t="array" ref="G236">_xlfn.IFNA(_xlfn.IFS('03-Concrete'!F102="*",'03-Concrete'!E102,'03-Concrete'!H102="*",'03-Concrete'!G102,'03-Concrete'!J102="*",'03-Concrete'!I102,'03-Concrete'!L102="*",'03-Concrete'!K102,'03-Concrete'!N102="*",'03-Concrete'!M102,'03-Concrete'!P102="*",'03-Concrete'!O102,'03-Concrete'!R102="*",'03-Concrete'!Q102,'03-Concrete'!T102="*",'03-Concrete'!S102,'03-Concrete'!V102="*",'03-Concrete'!U102),"")</f>
        <v/>
      </c>
      <c r="H236" s="236" t="e">
        <f>G236/'Project Data'!$D$22</f>
        <v>#VALUE!</v>
      </c>
      <c r="I236" s="175"/>
      <c r="J236" s="244"/>
      <c r="K236" s="404"/>
    </row>
    <row r="237" spans="1:11" s="147" customFormat="1" ht="15" hidden="1" customHeight="1">
      <c r="A237" s="198">
        <f>'03-Concrete'!A103</f>
        <v>0</v>
      </c>
      <c r="B237" s="399" t="str">
        <f>'03-Concrete'!B103</f>
        <v>03 39 23 Membrane Concrete Curing</v>
      </c>
      <c r="C237" s="235"/>
      <c r="D237" s="402" t="str" cm="1">
        <f t="array" ref="D237">_xlfn.IFNA(_xlfn.IFS('03-Concrete'!D103="*",'03-Concrete'!C103,'03-Concrete'!F103="*",'03-Concrete'!E103,'03-Concrete'!H103="*",'03-Concrete'!G103,'03-Concrete'!J103="*",'03-Concrete'!I103,'03-Concrete'!L103="*",'03-Concrete'!K103,'03-Concrete'!N103="*",'03-Concrete'!M103,'03-Concrete'!P103="*",'03-Concrete'!O103,'03-Concrete'!R103="*",'03-Concrete'!Q103,'03-Concrete'!T103="*",'03-Concrete'!S103),"")</f>
        <v/>
      </c>
      <c r="E237" s="402" t="e">
        <f>D237/'Project Data'!$D$22</f>
        <v>#VALUE!</v>
      </c>
      <c r="F237" s="164" t="s">
        <v>44</v>
      </c>
      <c r="G237" s="236" t="str" cm="1">
        <f t="array" ref="G237">_xlfn.IFNA(_xlfn.IFS('03-Concrete'!F103="*",'03-Concrete'!E103,'03-Concrete'!H103="*",'03-Concrete'!G103,'03-Concrete'!J103="*",'03-Concrete'!I103,'03-Concrete'!L103="*",'03-Concrete'!K103,'03-Concrete'!N103="*",'03-Concrete'!M103,'03-Concrete'!P103="*",'03-Concrete'!O103,'03-Concrete'!R103="*",'03-Concrete'!Q103,'03-Concrete'!T103="*",'03-Concrete'!S103,'03-Concrete'!V103="*",'03-Concrete'!U103),"")</f>
        <v/>
      </c>
      <c r="H237" s="236" t="e">
        <f>G237/'Project Data'!$D$22</f>
        <v>#VALUE!</v>
      </c>
      <c r="I237" s="175"/>
      <c r="J237" s="244"/>
      <c r="K237" s="404"/>
    </row>
    <row r="238" spans="1:11" s="147" customFormat="1" ht="15" hidden="1" customHeight="1">
      <c r="A238" s="198">
        <f>'03-Concrete'!A104</f>
        <v>0</v>
      </c>
      <c r="B238" s="399" t="str">
        <f>'03-Concrete'!B104</f>
        <v>03 39 23.13 Chemical Compound Membrane Concrete Curing</v>
      </c>
      <c r="C238" s="235"/>
      <c r="D238" s="402" t="str" cm="1">
        <f t="array" ref="D238">_xlfn.IFNA(_xlfn.IFS('03-Concrete'!D104="*",'03-Concrete'!C104,'03-Concrete'!F104="*",'03-Concrete'!E104,'03-Concrete'!H104="*",'03-Concrete'!G104,'03-Concrete'!J104="*",'03-Concrete'!I104,'03-Concrete'!L104="*",'03-Concrete'!K104,'03-Concrete'!N104="*",'03-Concrete'!M104,'03-Concrete'!P104="*",'03-Concrete'!O104,'03-Concrete'!R104="*",'03-Concrete'!Q104,'03-Concrete'!T104="*",'03-Concrete'!S104),"")</f>
        <v/>
      </c>
      <c r="E238" s="402" t="e">
        <f>D238/'Project Data'!$D$22</f>
        <v>#VALUE!</v>
      </c>
      <c r="F238" s="164" t="s">
        <v>44</v>
      </c>
      <c r="G238" s="236" t="str" cm="1">
        <f t="array" ref="G238">_xlfn.IFNA(_xlfn.IFS('03-Concrete'!F104="*",'03-Concrete'!E104,'03-Concrete'!H104="*",'03-Concrete'!G104,'03-Concrete'!J104="*",'03-Concrete'!I104,'03-Concrete'!L104="*",'03-Concrete'!K104,'03-Concrete'!N104="*",'03-Concrete'!M104,'03-Concrete'!P104="*",'03-Concrete'!O104,'03-Concrete'!R104="*",'03-Concrete'!Q104,'03-Concrete'!T104="*",'03-Concrete'!S104,'03-Concrete'!V104="*",'03-Concrete'!U104),"")</f>
        <v/>
      </c>
      <c r="H238" s="236" t="e">
        <f>G238/'Project Data'!$D$22</f>
        <v>#VALUE!</v>
      </c>
      <c r="I238" s="175"/>
      <c r="J238" s="244"/>
      <c r="K238" s="404"/>
    </row>
    <row r="239" spans="1:11" s="147" customFormat="1" ht="15" hidden="1" customHeight="1">
      <c r="A239" s="198">
        <f>'03-Concrete'!A105</f>
        <v>0</v>
      </c>
      <c r="B239" s="399" t="str">
        <f>'03-Concrete'!B105</f>
        <v>03 39 23.23 Sheet Membrane Concrete Curing</v>
      </c>
      <c r="C239" s="235"/>
      <c r="D239" s="402" t="str" cm="1">
        <f t="array" ref="D239">_xlfn.IFNA(_xlfn.IFS('03-Concrete'!D105="*",'03-Concrete'!C105,'03-Concrete'!F105="*",'03-Concrete'!E105,'03-Concrete'!H105="*",'03-Concrete'!G105,'03-Concrete'!J105="*",'03-Concrete'!I105,'03-Concrete'!L105="*",'03-Concrete'!K105,'03-Concrete'!N105="*",'03-Concrete'!M105,'03-Concrete'!P105="*",'03-Concrete'!O105,'03-Concrete'!R105="*",'03-Concrete'!Q105,'03-Concrete'!T105="*",'03-Concrete'!S105),"")</f>
        <v/>
      </c>
      <c r="E239" s="402" t="e">
        <f>D239/'Project Data'!$D$22</f>
        <v>#VALUE!</v>
      </c>
      <c r="F239" s="164" t="s">
        <v>44</v>
      </c>
      <c r="G239" s="236" t="str" cm="1">
        <f t="array" ref="G239">_xlfn.IFNA(_xlfn.IFS('03-Concrete'!F105="*",'03-Concrete'!E105,'03-Concrete'!H105="*",'03-Concrete'!G105,'03-Concrete'!J105="*",'03-Concrete'!I105,'03-Concrete'!L105="*",'03-Concrete'!K105,'03-Concrete'!N105="*",'03-Concrete'!M105,'03-Concrete'!P105="*",'03-Concrete'!O105,'03-Concrete'!R105="*",'03-Concrete'!Q105,'03-Concrete'!T105="*",'03-Concrete'!S105,'03-Concrete'!V105="*",'03-Concrete'!U105),"")</f>
        <v/>
      </c>
      <c r="H239" s="236" t="e">
        <f>G239/'Project Data'!$D$22</f>
        <v>#VALUE!</v>
      </c>
      <c r="I239" s="175"/>
      <c r="J239" s="244"/>
      <c r="K239" s="404"/>
    </row>
    <row r="240" spans="1:11" s="147" customFormat="1" ht="15" customHeight="1">
      <c r="A240" s="398">
        <f>'03-Concrete'!A106</f>
        <v>1</v>
      </c>
      <c r="B240" s="642" t="str">
        <f>'03-Concrete'!B106</f>
        <v>03 47 00 Site-Cast Concrete</v>
      </c>
      <c r="C240" s="643"/>
      <c r="D240" s="402" t="str" cm="1">
        <f t="array" ref="D240">_xlfn.IFNA(_xlfn.IFS('03-Concrete'!D106="*",'03-Concrete'!C106,'03-Concrete'!F106="*",'03-Concrete'!E106,'03-Concrete'!H106="*",'03-Concrete'!G106,'03-Concrete'!J106="*",'03-Concrete'!I106,'03-Concrete'!L106="*",'03-Concrete'!K106,'03-Concrete'!N106="*",'03-Concrete'!M106,'03-Concrete'!P106="*",'03-Concrete'!O106,'03-Concrete'!R106="*",'03-Concrete'!Q106,'03-Concrete'!T106="*",'03-Concrete'!S106),"")</f>
        <v>Included in Earthwork</v>
      </c>
      <c r="E240" s="402" t="s">
        <v>53</v>
      </c>
      <c r="F240" s="412">
        <v>136827</v>
      </c>
      <c r="G240" s="402" t="str" cm="1">
        <f t="array" ref="G240">_xlfn.IFNA(_xlfn.IFS('03-Concrete'!F106="*",'03-Concrete'!E106,'03-Concrete'!H106="*",'03-Concrete'!G106,'03-Concrete'!J106="*",'03-Concrete'!I106,'03-Concrete'!L106="*",'03-Concrete'!K106,'03-Concrete'!N106="*",'03-Concrete'!M106,'03-Concrete'!P106="*",'03-Concrete'!O106,'03-Concrete'!R106="*",'03-Concrete'!Q106,'03-Concrete'!T106="*",'03-Concrete'!S106,'03-Concrete'!V106="*",'03-Concrete'!U106),"")</f>
        <v>Included in Earthwork</v>
      </c>
      <c r="H240" s="402" t="e">
        <f>G240/'Project Data'!$D$22</f>
        <v>#VALUE!</v>
      </c>
      <c r="I240" s="400"/>
      <c r="J240" s="403"/>
      <c r="K240" s="404" t="s">
        <v>59</v>
      </c>
    </row>
    <row r="241" spans="1:11" s="147" customFormat="1" ht="15" hidden="1" customHeight="1">
      <c r="A241" s="198">
        <f>'03-Concrete'!A107</f>
        <v>0</v>
      </c>
      <c r="B241" s="399" t="str">
        <f>'03-Concrete'!B107</f>
        <v>03 47 13 Tilt-Up Concrete</v>
      </c>
      <c r="C241" s="235"/>
      <c r="D241" s="402" t="str" cm="1">
        <f t="array" ref="D241">_xlfn.IFNA(_xlfn.IFS('03-Concrete'!D107="*",'03-Concrete'!C107,'03-Concrete'!F107="*",'03-Concrete'!E107,'03-Concrete'!H107="*",'03-Concrete'!G107,'03-Concrete'!J107="*",'03-Concrete'!I107,'03-Concrete'!L107="*",'03-Concrete'!K107,'03-Concrete'!N107="*",'03-Concrete'!M107,'03-Concrete'!P107="*",'03-Concrete'!O107,'03-Concrete'!R107="*",'03-Concrete'!Q107,'03-Concrete'!T107="*",'03-Concrete'!S107),"")</f>
        <v/>
      </c>
      <c r="E241" s="402" t="e">
        <f>D241/'Project Data'!$D$22</f>
        <v>#VALUE!</v>
      </c>
      <c r="F241" s="164" t="s">
        <v>44</v>
      </c>
      <c r="G241" s="236" t="str" cm="1">
        <f t="array" ref="G241">_xlfn.IFNA(_xlfn.IFS('03-Concrete'!F107="*",'03-Concrete'!E107,'03-Concrete'!H107="*",'03-Concrete'!G107,'03-Concrete'!J107="*",'03-Concrete'!I107,'03-Concrete'!L107="*",'03-Concrete'!K107,'03-Concrete'!N107="*",'03-Concrete'!M107,'03-Concrete'!P107="*",'03-Concrete'!O107,'03-Concrete'!R107="*",'03-Concrete'!Q107,'03-Concrete'!T107="*",'03-Concrete'!S107,'03-Concrete'!V107="*",'03-Concrete'!U107),"")</f>
        <v/>
      </c>
      <c r="H241" s="236" t="e">
        <f>G241/'Project Data'!$D$22</f>
        <v>#VALUE!</v>
      </c>
      <c r="I241" s="175"/>
      <c r="J241" s="244"/>
      <c r="K241" s="404"/>
    </row>
    <row r="242" spans="1:11" s="147" customFormat="1" ht="15" hidden="1" customHeight="1">
      <c r="A242" s="198">
        <f>'03-Concrete'!A108</f>
        <v>0</v>
      </c>
      <c r="B242" s="399" t="str">
        <f>'03-Concrete'!B108</f>
        <v>03 47 16 Lift-Slab Concrete</v>
      </c>
      <c r="C242" s="235"/>
      <c r="D242" s="402" t="str" cm="1">
        <f t="array" ref="D242">_xlfn.IFNA(_xlfn.IFS('03-Concrete'!D108="*",'03-Concrete'!C108,'03-Concrete'!F108="*",'03-Concrete'!E108,'03-Concrete'!H108="*",'03-Concrete'!G108,'03-Concrete'!J108="*",'03-Concrete'!I108,'03-Concrete'!L108="*",'03-Concrete'!K108,'03-Concrete'!N108="*",'03-Concrete'!M108,'03-Concrete'!P108="*",'03-Concrete'!O108,'03-Concrete'!R108="*",'03-Concrete'!Q108,'03-Concrete'!T108="*",'03-Concrete'!S108),"")</f>
        <v/>
      </c>
      <c r="E242" s="402" t="e">
        <f>D242/'Project Data'!$D$22</f>
        <v>#VALUE!</v>
      </c>
      <c r="F242" s="164" t="s">
        <v>44</v>
      </c>
      <c r="G242" s="236" t="str" cm="1">
        <f t="array" ref="G242">_xlfn.IFNA(_xlfn.IFS('03-Concrete'!F108="*",'03-Concrete'!E108,'03-Concrete'!H108="*",'03-Concrete'!G108,'03-Concrete'!J108="*",'03-Concrete'!I108,'03-Concrete'!L108="*",'03-Concrete'!K108,'03-Concrete'!N108="*",'03-Concrete'!M108,'03-Concrete'!P108="*",'03-Concrete'!O108,'03-Concrete'!R108="*",'03-Concrete'!Q108,'03-Concrete'!T108="*",'03-Concrete'!S108,'03-Concrete'!V108="*",'03-Concrete'!U108),"")</f>
        <v/>
      </c>
      <c r="H242" s="236" t="e">
        <f>G242/'Project Data'!$D$22</f>
        <v>#VALUE!</v>
      </c>
      <c r="I242" s="175"/>
      <c r="J242" s="244"/>
      <c r="K242" s="404"/>
    </row>
    <row r="243" spans="1:11" s="147" customFormat="1" ht="15" hidden="1" customHeight="1">
      <c r="A243" s="198">
        <f>'03-Concrete'!A109</f>
        <v>0</v>
      </c>
      <c r="B243" s="399" t="str">
        <f>'03-Concrete'!B109</f>
        <v>03 48 00 Precast Concrete Specialties</v>
      </c>
      <c r="C243" s="235"/>
      <c r="D243" s="402" t="str" cm="1">
        <f t="array" ref="D243">_xlfn.IFNA(_xlfn.IFS('03-Concrete'!D109="*",'03-Concrete'!C109,'03-Concrete'!F109="*",'03-Concrete'!E109,'03-Concrete'!H109="*",'03-Concrete'!G109,'03-Concrete'!J109="*",'03-Concrete'!I109,'03-Concrete'!L109="*",'03-Concrete'!K109,'03-Concrete'!N109="*",'03-Concrete'!M109,'03-Concrete'!P109="*",'03-Concrete'!O109,'03-Concrete'!R109="*",'03-Concrete'!Q109,'03-Concrete'!T109="*",'03-Concrete'!S109),"")</f>
        <v/>
      </c>
      <c r="E243" s="402" t="e">
        <f>D243/'Project Data'!$D$22</f>
        <v>#VALUE!</v>
      </c>
      <c r="F243" s="164" t="s">
        <v>44</v>
      </c>
      <c r="G243" s="236" t="str" cm="1">
        <f t="array" ref="G243">_xlfn.IFNA(_xlfn.IFS('03-Concrete'!F109="*",'03-Concrete'!E109,'03-Concrete'!H109="*",'03-Concrete'!G109,'03-Concrete'!J109="*",'03-Concrete'!I109,'03-Concrete'!L109="*",'03-Concrete'!K109,'03-Concrete'!N109="*",'03-Concrete'!M109,'03-Concrete'!P109="*",'03-Concrete'!O109,'03-Concrete'!R109="*",'03-Concrete'!Q109,'03-Concrete'!T109="*",'03-Concrete'!S109,'03-Concrete'!V109="*",'03-Concrete'!U109),"")</f>
        <v/>
      </c>
      <c r="H243" s="236" t="e">
        <f>G243/'Project Data'!$D$22</f>
        <v>#VALUE!</v>
      </c>
      <c r="I243" s="175"/>
      <c r="J243" s="244"/>
      <c r="K243" s="404"/>
    </row>
    <row r="244" spans="1:11" s="147" customFormat="1" ht="15" hidden="1" customHeight="1">
      <c r="A244" s="198">
        <f>'03-Concrete'!A110</f>
        <v>0</v>
      </c>
      <c r="B244" s="399" t="str">
        <f>'03-Concrete'!B110</f>
        <v>03 48 13 Precast Concrete Bollards</v>
      </c>
      <c r="C244" s="235"/>
      <c r="D244" s="402" t="str" cm="1">
        <f t="array" ref="D244">_xlfn.IFNA(_xlfn.IFS('03-Concrete'!D110="*",'03-Concrete'!C110,'03-Concrete'!F110="*",'03-Concrete'!E110,'03-Concrete'!H110="*",'03-Concrete'!G110,'03-Concrete'!J110="*",'03-Concrete'!I110,'03-Concrete'!L110="*",'03-Concrete'!K110,'03-Concrete'!N110="*",'03-Concrete'!M110,'03-Concrete'!P110="*",'03-Concrete'!O110,'03-Concrete'!R110="*",'03-Concrete'!Q110,'03-Concrete'!T110="*",'03-Concrete'!S110),"")</f>
        <v/>
      </c>
      <c r="E244" s="402" t="e">
        <f>D244/'Project Data'!$D$22</f>
        <v>#VALUE!</v>
      </c>
      <c r="F244" s="164" t="s">
        <v>44</v>
      </c>
      <c r="G244" s="236" t="str" cm="1">
        <f t="array" ref="G244">_xlfn.IFNA(_xlfn.IFS('03-Concrete'!F110="*",'03-Concrete'!E110,'03-Concrete'!H110="*",'03-Concrete'!G110,'03-Concrete'!J110="*",'03-Concrete'!I110,'03-Concrete'!L110="*",'03-Concrete'!K110,'03-Concrete'!N110="*",'03-Concrete'!M110,'03-Concrete'!P110="*",'03-Concrete'!O110,'03-Concrete'!R110="*",'03-Concrete'!Q110,'03-Concrete'!T110="*",'03-Concrete'!S110,'03-Concrete'!V110="*",'03-Concrete'!U110),"")</f>
        <v/>
      </c>
      <c r="H244" s="236" t="e">
        <f>G244/'Project Data'!$D$22</f>
        <v>#VALUE!</v>
      </c>
      <c r="I244" s="175"/>
      <c r="J244" s="244"/>
      <c r="K244" s="404"/>
    </row>
    <row r="245" spans="1:11" s="147" customFormat="1" ht="15" hidden="1" customHeight="1">
      <c r="A245" s="198">
        <f>'03-Concrete'!A111</f>
        <v>0</v>
      </c>
      <c r="B245" s="399" t="str">
        <f>'03-Concrete'!B111</f>
        <v>03 48 13.11 Precast Concrete Security Bollards</v>
      </c>
      <c r="C245" s="235"/>
      <c r="D245" s="402" t="str" cm="1">
        <f t="array" ref="D245">_xlfn.IFNA(_xlfn.IFS('03-Concrete'!D111="*",'03-Concrete'!C111,'03-Concrete'!F111="*",'03-Concrete'!E111,'03-Concrete'!H111="*",'03-Concrete'!G111,'03-Concrete'!J111="*",'03-Concrete'!I111,'03-Concrete'!L111="*",'03-Concrete'!K111,'03-Concrete'!N111="*",'03-Concrete'!M111,'03-Concrete'!P111="*",'03-Concrete'!O111,'03-Concrete'!R111="*",'03-Concrete'!Q111,'03-Concrete'!T111="*",'03-Concrete'!S111),"")</f>
        <v/>
      </c>
      <c r="E245" s="402" t="e">
        <f>D245/'Project Data'!$D$22</f>
        <v>#VALUE!</v>
      </c>
      <c r="F245" s="164" t="s">
        <v>44</v>
      </c>
      <c r="G245" s="236" t="str" cm="1">
        <f t="array" ref="G245">_xlfn.IFNA(_xlfn.IFS('03-Concrete'!F111="*",'03-Concrete'!E111,'03-Concrete'!H111="*",'03-Concrete'!G111,'03-Concrete'!J111="*",'03-Concrete'!I111,'03-Concrete'!L111="*",'03-Concrete'!K111,'03-Concrete'!N111="*",'03-Concrete'!M111,'03-Concrete'!P111="*",'03-Concrete'!O111,'03-Concrete'!R111="*",'03-Concrete'!Q111,'03-Concrete'!T111="*",'03-Concrete'!S111,'03-Concrete'!V111="*",'03-Concrete'!U111),"")</f>
        <v/>
      </c>
      <c r="H245" s="236" t="e">
        <f>G245/'Project Data'!$D$22</f>
        <v>#VALUE!</v>
      </c>
      <c r="I245" s="175"/>
      <c r="J245" s="244"/>
      <c r="K245" s="404"/>
    </row>
    <row r="246" spans="1:11" s="147" customFormat="1" ht="15" hidden="1" customHeight="1">
      <c r="A246" s="198">
        <f>'03-Concrete'!A112</f>
        <v>0</v>
      </c>
      <c r="B246" s="399" t="str">
        <f>'03-Concrete'!B112</f>
        <v>03 48 16 Precast Concrete Splash Blocks</v>
      </c>
      <c r="C246" s="235"/>
      <c r="D246" s="402" t="str" cm="1">
        <f t="array" ref="D246">_xlfn.IFNA(_xlfn.IFS('03-Concrete'!D112="*",'03-Concrete'!C112,'03-Concrete'!F112="*",'03-Concrete'!E112,'03-Concrete'!H112="*",'03-Concrete'!G112,'03-Concrete'!J112="*",'03-Concrete'!I112,'03-Concrete'!L112="*",'03-Concrete'!K112,'03-Concrete'!N112="*",'03-Concrete'!M112,'03-Concrete'!P112="*",'03-Concrete'!O112,'03-Concrete'!R112="*",'03-Concrete'!Q112,'03-Concrete'!T112="*",'03-Concrete'!S112),"")</f>
        <v/>
      </c>
      <c r="E246" s="402" t="e">
        <f>D246/'Project Data'!$D$22</f>
        <v>#VALUE!</v>
      </c>
      <c r="F246" s="164" t="s">
        <v>44</v>
      </c>
      <c r="G246" s="236" t="str" cm="1">
        <f t="array" ref="G246">_xlfn.IFNA(_xlfn.IFS('03-Concrete'!F112="*",'03-Concrete'!E112,'03-Concrete'!H112="*",'03-Concrete'!G112,'03-Concrete'!J112="*",'03-Concrete'!I112,'03-Concrete'!L112="*",'03-Concrete'!K112,'03-Concrete'!N112="*",'03-Concrete'!M112,'03-Concrete'!P112="*",'03-Concrete'!O112,'03-Concrete'!R112="*",'03-Concrete'!Q112,'03-Concrete'!T112="*",'03-Concrete'!S112,'03-Concrete'!V112="*",'03-Concrete'!U112),"")</f>
        <v/>
      </c>
      <c r="H246" s="236" t="e">
        <f>G246/'Project Data'!$D$22</f>
        <v>#VALUE!</v>
      </c>
      <c r="I246" s="175"/>
      <c r="J246" s="244"/>
      <c r="K246" s="404"/>
    </row>
    <row r="247" spans="1:11" s="147" customFormat="1" ht="15" hidden="1" customHeight="1">
      <c r="A247" s="198">
        <f>'03-Concrete'!A113</f>
        <v>0</v>
      </c>
      <c r="B247" s="399" t="str">
        <f>'03-Concrete'!B113</f>
        <v>03 48 26 Precast Concrete Parking Bumpers</v>
      </c>
      <c r="C247" s="235"/>
      <c r="D247" s="402" t="str" cm="1">
        <f t="array" ref="D247">_xlfn.IFNA(_xlfn.IFS('03-Concrete'!D113="*",'03-Concrete'!C113,'03-Concrete'!F113="*",'03-Concrete'!E113,'03-Concrete'!H113="*",'03-Concrete'!G113,'03-Concrete'!J113="*",'03-Concrete'!I113,'03-Concrete'!L113="*",'03-Concrete'!K113,'03-Concrete'!N113="*",'03-Concrete'!M113,'03-Concrete'!P113="*",'03-Concrete'!O113,'03-Concrete'!R113="*",'03-Concrete'!Q113,'03-Concrete'!T113="*",'03-Concrete'!S113),"")</f>
        <v/>
      </c>
      <c r="E247" s="402" t="e">
        <f>D247/'Project Data'!$D$22</f>
        <v>#VALUE!</v>
      </c>
      <c r="F247" s="164" t="s">
        <v>44</v>
      </c>
      <c r="G247" s="236" t="str" cm="1">
        <f t="array" ref="G247">_xlfn.IFNA(_xlfn.IFS('03-Concrete'!F113="*",'03-Concrete'!E113,'03-Concrete'!H113="*",'03-Concrete'!G113,'03-Concrete'!J113="*",'03-Concrete'!I113,'03-Concrete'!L113="*",'03-Concrete'!K113,'03-Concrete'!N113="*",'03-Concrete'!M113,'03-Concrete'!P113="*",'03-Concrete'!O113,'03-Concrete'!R113="*",'03-Concrete'!Q113,'03-Concrete'!T113="*",'03-Concrete'!S113,'03-Concrete'!V113="*",'03-Concrete'!U113),"")</f>
        <v/>
      </c>
      <c r="H247" s="236" t="e">
        <f>G247/'Project Data'!$D$22</f>
        <v>#VALUE!</v>
      </c>
      <c r="I247" s="175"/>
      <c r="J247" s="244"/>
      <c r="K247" s="404"/>
    </row>
    <row r="248" spans="1:11" s="147" customFormat="1" ht="15" hidden="1" customHeight="1">
      <c r="A248" s="198">
        <f>'03-Concrete'!A114</f>
        <v>0</v>
      </c>
      <c r="B248" s="399" t="str">
        <f>'03-Concrete'!B114</f>
        <v>03 49 00 Glass-Fiber-Reinforced Concrete</v>
      </c>
      <c r="C248" s="235"/>
      <c r="D248" s="402" t="str" cm="1">
        <f t="array" ref="D248">_xlfn.IFNA(_xlfn.IFS('03-Concrete'!D114="*",'03-Concrete'!C114,'03-Concrete'!F114="*",'03-Concrete'!E114,'03-Concrete'!H114="*",'03-Concrete'!G114,'03-Concrete'!J114="*",'03-Concrete'!I114,'03-Concrete'!L114="*",'03-Concrete'!K114,'03-Concrete'!N114="*",'03-Concrete'!M114,'03-Concrete'!P114="*",'03-Concrete'!O114,'03-Concrete'!R114="*",'03-Concrete'!Q114,'03-Concrete'!T114="*",'03-Concrete'!S114),"")</f>
        <v/>
      </c>
      <c r="E248" s="402" t="e">
        <f>D248/'Project Data'!$D$22</f>
        <v>#VALUE!</v>
      </c>
      <c r="F248" s="164" t="s">
        <v>44</v>
      </c>
      <c r="G248" s="236" t="str" cm="1">
        <f t="array" ref="G248">_xlfn.IFNA(_xlfn.IFS('03-Concrete'!F114="*",'03-Concrete'!E114,'03-Concrete'!H114="*",'03-Concrete'!G114,'03-Concrete'!J114="*",'03-Concrete'!I114,'03-Concrete'!L114="*",'03-Concrete'!K114,'03-Concrete'!N114="*",'03-Concrete'!M114,'03-Concrete'!P114="*",'03-Concrete'!O114,'03-Concrete'!R114="*",'03-Concrete'!Q114,'03-Concrete'!T114="*",'03-Concrete'!S114,'03-Concrete'!V114="*",'03-Concrete'!U114),"")</f>
        <v/>
      </c>
      <c r="H248" s="236" t="e">
        <f>G248/'Project Data'!$D$22</f>
        <v>#VALUE!</v>
      </c>
      <c r="I248" s="175"/>
      <c r="J248" s="244"/>
      <c r="K248" s="404"/>
    </row>
    <row r="249" spans="1:11" s="147" customFormat="1" ht="15" hidden="1" customHeight="1">
      <c r="A249" s="198">
        <f>'03-Concrete'!A115</f>
        <v>0</v>
      </c>
      <c r="B249" s="399" t="str">
        <f>'03-Concrete'!B115</f>
        <v>03 49 13 Glass-Fiber-Reinforced Concrete Column Covers</v>
      </c>
      <c r="C249" s="235"/>
      <c r="D249" s="402" t="str" cm="1">
        <f t="array" ref="D249">_xlfn.IFNA(_xlfn.IFS('03-Concrete'!D115="*",'03-Concrete'!C115,'03-Concrete'!F115="*",'03-Concrete'!E115,'03-Concrete'!H115="*",'03-Concrete'!G115,'03-Concrete'!J115="*",'03-Concrete'!I115,'03-Concrete'!L115="*",'03-Concrete'!K115,'03-Concrete'!N115="*",'03-Concrete'!M115,'03-Concrete'!P115="*",'03-Concrete'!O115,'03-Concrete'!R115="*",'03-Concrete'!Q115,'03-Concrete'!T115="*",'03-Concrete'!S115),"")</f>
        <v/>
      </c>
      <c r="E249" s="402" t="e">
        <f>D249/'Project Data'!$D$22</f>
        <v>#VALUE!</v>
      </c>
      <c r="F249" s="164" t="s">
        <v>44</v>
      </c>
      <c r="G249" s="236" t="str" cm="1">
        <f t="array" ref="G249">_xlfn.IFNA(_xlfn.IFS('03-Concrete'!F115="*",'03-Concrete'!E115,'03-Concrete'!H115="*",'03-Concrete'!G115,'03-Concrete'!J115="*",'03-Concrete'!I115,'03-Concrete'!L115="*",'03-Concrete'!K115,'03-Concrete'!N115="*",'03-Concrete'!M115,'03-Concrete'!P115="*",'03-Concrete'!O115,'03-Concrete'!R115="*",'03-Concrete'!Q115,'03-Concrete'!T115="*",'03-Concrete'!S115,'03-Concrete'!V115="*",'03-Concrete'!U115),"")</f>
        <v/>
      </c>
      <c r="H249" s="236" t="e">
        <f>G249/'Project Data'!$D$22</f>
        <v>#VALUE!</v>
      </c>
      <c r="I249" s="175"/>
      <c r="J249" s="244"/>
      <c r="K249" s="404"/>
    </row>
    <row r="250" spans="1:11" s="147" customFormat="1" ht="15" hidden="1" customHeight="1">
      <c r="A250" s="198">
        <f>'03-Concrete'!A116</f>
        <v>0</v>
      </c>
      <c r="B250" s="399" t="str">
        <f>'03-Concrete'!B116</f>
        <v>03 49 16 Glass-Fiber-Reinforced Concrete Spandrels</v>
      </c>
      <c r="C250" s="235"/>
      <c r="D250" s="402" t="str" cm="1">
        <f t="array" ref="D250">_xlfn.IFNA(_xlfn.IFS('03-Concrete'!D116="*",'03-Concrete'!C116,'03-Concrete'!F116="*",'03-Concrete'!E116,'03-Concrete'!H116="*",'03-Concrete'!G116,'03-Concrete'!J116="*",'03-Concrete'!I116,'03-Concrete'!L116="*",'03-Concrete'!K116,'03-Concrete'!N116="*",'03-Concrete'!M116,'03-Concrete'!P116="*",'03-Concrete'!O116,'03-Concrete'!R116="*",'03-Concrete'!Q116,'03-Concrete'!T116="*",'03-Concrete'!S116),"")</f>
        <v/>
      </c>
      <c r="E250" s="402" t="e">
        <f>D250/'Project Data'!$D$22</f>
        <v>#VALUE!</v>
      </c>
      <c r="F250" s="164" t="s">
        <v>44</v>
      </c>
      <c r="G250" s="236" t="str" cm="1">
        <f t="array" ref="G250">_xlfn.IFNA(_xlfn.IFS('03-Concrete'!F116="*",'03-Concrete'!E116,'03-Concrete'!H116="*",'03-Concrete'!G116,'03-Concrete'!J116="*",'03-Concrete'!I116,'03-Concrete'!L116="*",'03-Concrete'!K116,'03-Concrete'!N116="*",'03-Concrete'!M116,'03-Concrete'!P116="*",'03-Concrete'!O116,'03-Concrete'!R116="*",'03-Concrete'!Q116,'03-Concrete'!T116="*",'03-Concrete'!S116,'03-Concrete'!V116="*",'03-Concrete'!U116),"")</f>
        <v/>
      </c>
      <c r="H250" s="236" t="e">
        <f>G250/'Project Data'!$D$22</f>
        <v>#VALUE!</v>
      </c>
      <c r="I250" s="175"/>
      <c r="J250" s="244"/>
      <c r="K250" s="404"/>
    </row>
    <row r="251" spans="1:11" s="147" customFormat="1" ht="15" hidden="1" customHeight="1">
      <c r="A251" s="198">
        <f>'03-Concrete'!A117</f>
        <v>0</v>
      </c>
      <c r="B251" s="399" t="str">
        <f>'03-Concrete'!B117</f>
        <v>03 49 43 Glass-Fiber-Reinforced Concrete Trim</v>
      </c>
      <c r="C251" s="235"/>
      <c r="D251" s="402" t="str" cm="1">
        <f t="array" ref="D251">_xlfn.IFNA(_xlfn.IFS('03-Concrete'!D117="*",'03-Concrete'!C117,'03-Concrete'!F117="*",'03-Concrete'!E117,'03-Concrete'!H117="*",'03-Concrete'!G117,'03-Concrete'!J117="*",'03-Concrete'!I117,'03-Concrete'!L117="*",'03-Concrete'!K117,'03-Concrete'!N117="*",'03-Concrete'!M117,'03-Concrete'!P117="*",'03-Concrete'!O117,'03-Concrete'!R117="*",'03-Concrete'!Q117,'03-Concrete'!T117="*",'03-Concrete'!S117),"")</f>
        <v/>
      </c>
      <c r="E251" s="402" t="e">
        <f>D251/'Project Data'!$D$22</f>
        <v>#VALUE!</v>
      </c>
      <c r="F251" s="164" t="s">
        <v>44</v>
      </c>
      <c r="G251" s="236" t="str" cm="1">
        <f t="array" ref="G251">_xlfn.IFNA(_xlfn.IFS('03-Concrete'!F117="*",'03-Concrete'!E117,'03-Concrete'!H117="*",'03-Concrete'!G117,'03-Concrete'!J117="*",'03-Concrete'!I117,'03-Concrete'!L117="*",'03-Concrete'!K117,'03-Concrete'!N117="*",'03-Concrete'!M117,'03-Concrete'!P117="*",'03-Concrete'!O117,'03-Concrete'!R117="*",'03-Concrete'!Q117,'03-Concrete'!T117="*",'03-Concrete'!S117,'03-Concrete'!V117="*",'03-Concrete'!U117),"")</f>
        <v/>
      </c>
      <c r="H251" s="236" t="e">
        <f>G251/'Project Data'!$D$22</f>
        <v>#VALUE!</v>
      </c>
      <c r="I251" s="175"/>
      <c r="J251" s="244"/>
      <c r="K251" s="404"/>
    </row>
    <row r="252" spans="1:11" s="147" customFormat="1" ht="15" hidden="1" customHeight="1">
      <c r="A252" s="198">
        <f>'03-Concrete'!A118</f>
        <v>0</v>
      </c>
      <c r="B252" s="399" t="str">
        <f>'03-Concrete'!B118</f>
        <v>03 50 00 Cast Decks and Underlayment</v>
      </c>
      <c r="C252" s="235"/>
      <c r="D252" s="402" t="str" cm="1">
        <f t="array" ref="D252">_xlfn.IFNA(_xlfn.IFS('03-Concrete'!D118="*",'03-Concrete'!C118,'03-Concrete'!F118="*",'03-Concrete'!E118,'03-Concrete'!H118="*",'03-Concrete'!G118,'03-Concrete'!J118="*",'03-Concrete'!I118,'03-Concrete'!L118="*",'03-Concrete'!K118,'03-Concrete'!N118="*",'03-Concrete'!M118,'03-Concrete'!P118="*",'03-Concrete'!O118,'03-Concrete'!R118="*",'03-Concrete'!Q118,'03-Concrete'!T118="*",'03-Concrete'!S118),"")</f>
        <v/>
      </c>
      <c r="E252" s="402" t="e">
        <f>D252/'Project Data'!$D$22</f>
        <v>#VALUE!</v>
      </c>
      <c r="F252" s="164" t="s">
        <v>44</v>
      </c>
      <c r="G252" s="236" t="str" cm="1">
        <f t="array" ref="G252">_xlfn.IFNA(_xlfn.IFS('03-Concrete'!F118="*",'03-Concrete'!E118,'03-Concrete'!H118="*",'03-Concrete'!G118,'03-Concrete'!J118="*",'03-Concrete'!I118,'03-Concrete'!L118="*",'03-Concrete'!K118,'03-Concrete'!N118="*",'03-Concrete'!M118,'03-Concrete'!P118="*",'03-Concrete'!O118,'03-Concrete'!R118="*",'03-Concrete'!Q118,'03-Concrete'!T118="*",'03-Concrete'!S118,'03-Concrete'!V118="*",'03-Concrete'!U118),"")</f>
        <v/>
      </c>
      <c r="H252" s="236" t="e">
        <f>G252/'Project Data'!$D$22</f>
        <v>#VALUE!</v>
      </c>
      <c r="I252" s="175"/>
      <c r="J252" s="244"/>
      <c r="K252" s="404"/>
    </row>
    <row r="253" spans="1:11" s="147" customFormat="1" ht="15" hidden="1" customHeight="1">
      <c r="A253" s="198">
        <f>'03-Concrete'!A119</f>
        <v>0</v>
      </c>
      <c r="B253" s="399" t="str">
        <f>'03-Concrete'!B119</f>
        <v>03 51 00 Cast Roof Decks</v>
      </c>
      <c r="C253" s="235"/>
      <c r="D253" s="402" t="str" cm="1">
        <f t="array" ref="D253">_xlfn.IFNA(_xlfn.IFS('03-Concrete'!D119="*",'03-Concrete'!C119,'03-Concrete'!F119="*",'03-Concrete'!E119,'03-Concrete'!H119="*",'03-Concrete'!G119,'03-Concrete'!J119="*",'03-Concrete'!I119,'03-Concrete'!L119="*",'03-Concrete'!K119,'03-Concrete'!N119="*",'03-Concrete'!M119,'03-Concrete'!P119="*",'03-Concrete'!O119,'03-Concrete'!R119="*",'03-Concrete'!Q119,'03-Concrete'!T119="*",'03-Concrete'!S119),"")</f>
        <v/>
      </c>
      <c r="E253" s="402" t="e">
        <f>D253/'Project Data'!$D$22</f>
        <v>#VALUE!</v>
      </c>
      <c r="F253" s="164" t="s">
        <v>44</v>
      </c>
      <c r="G253" s="236" t="str" cm="1">
        <f t="array" ref="G253">_xlfn.IFNA(_xlfn.IFS('03-Concrete'!F119="*",'03-Concrete'!E119,'03-Concrete'!H119="*",'03-Concrete'!G119,'03-Concrete'!J119="*",'03-Concrete'!I119,'03-Concrete'!L119="*",'03-Concrete'!K119,'03-Concrete'!N119="*",'03-Concrete'!M119,'03-Concrete'!P119="*",'03-Concrete'!O119,'03-Concrete'!R119="*",'03-Concrete'!Q119,'03-Concrete'!T119="*",'03-Concrete'!S119,'03-Concrete'!V119="*",'03-Concrete'!U119),"")</f>
        <v/>
      </c>
      <c r="H253" s="236" t="e">
        <f>G253/'Project Data'!$D$22</f>
        <v>#VALUE!</v>
      </c>
      <c r="I253" s="175"/>
      <c r="J253" s="244"/>
      <c r="K253" s="404"/>
    </row>
    <row r="254" spans="1:11" s="147" customFormat="1" ht="15" hidden="1" customHeight="1">
      <c r="A254" s="198">
        <f>'03-Concrete'!A120</f>
        <v>0</v>
      </c>
      <c r="B254" s="399" t="str">
        <f>'03-Concrete'!B120</f>
        <v>03 51 13 Cementitious Wood Fiber Decks</v>
      </c>
      <c r="C254" s="235"/>
      <c r="D254" s="402" t="str" cm="1">
        <f t="array" ref="D254">_xlfn.IFNA(_xlfn.IFS('03-Concrete'!D120="*",'03-Concrete'!C120,'03-Concrete'!F120="*",'03-Concrete'!E120,'03-Concrete'!H120="*",'03-Concrete'!G120,'03-Concrete'!J120="*",'03-Concrete'!I120,'03-Concrete'!L120="*",'03-Concrete'!K120,'03-Concrete'!N120="*",'03-Concrete'!M120,'03-Concrete'!P120="*",'03-Concrete'!O120,'03-Concrete'!R120="*",'03-Concrete'!Q120,'03-Concrete'!T120="*",'03-Concrete'!S120),"")</f>
        <v/>
      </c>
      <c r="E254" s="402" t="e">
        <f>D254/'Project Data'!$D$22</f>
        <v>#VALUE!</v>
      </c>
      <c r="F254" s="164" t="s">
        <v>44</v>
      </c>
      <c r="G254" s="236" t="str" cm="1">
        <f t="array" ref="G254">_xlfn.IFNA(_xlfn.IFS('03-Concrete'!F120="*",'03-Concrete'!E120,'03-Concrete'!H120="*",'03-Concrete'!G120,'03-Concrete'!J120="*",'03-Concrete'!I120,'03-Concrete'!L120="*",'03-Concrete'!K120,'03-Concrete'!N120="*",'03-Concrete'!M120,'03-Concrete'!P120="*",'03-Concrete'!O120,'03-Concrete'!R120="*",'03-Concrete'!Q120,'03-Concrete'!T120="*",'03-Concrete'!S120,'03-Concrete'!V120="*",'03-Concrete'!U120),"")</f>
        <v/>
      </c>
      <c r="H254" s="236" t="e">
        <f>G254/'Project Data'!$D$22</f>
        <v>#VALUE!</v>
      </c>
      <c r="I254" s="175"/>
      <c r="J254" s="244"/>
      <c r="K254" s="404"/>
    </row>
    <row r="255" spans="1:11" s="147" customFormat="1" ht="15" hidden="1" customHeight="1">
      <c r="A255" s="198">
        <f>'03-Concrete'!A121</f>
        <v>0</v>
      </c>
      <c r="B255" s="399" t="str">
        <f>'03-Concrete'!B121</f>
        <v>03 51 16 Gypsum Concrete Roof Decks</v>
      </c>
      <c r="C255" s="235"/>
      <c r="D255" s="402" t="str" cm="1">
        <f t="array" ref="D255">_xlfn.IFNA(_xlfn.IFS('03-Concrete'!D121="*",'03-Concrete'!C121,'03-Concrete'!F121="*",'03-Concrete'!E121,'03-Concrete'!H121="*",'03-Concrete'!G121,'03-Concrete'!J121="*",'03-Concrete'!I121,'03-Concrete'!L121="*",'03-Concrete'!K121,'03-Concrete'!N121="*",'03-Concrete'!M121,'03-Concrete'!P121="*",'03-Concrete'!O121,'03-Concrete'!R121="*",'03-Concrete'!Q121,'03-Concrete'!T121="*",'03-Concrete'!S121),"")</f>
        <v/>
      </c>
      <c r="E255" s="402" t="e">
        <f>D255/'Project Data'!$D$22</f>
        <v>#VALUE!</v>
      </c>
      <c r="F255" s="164" t="s">
        <v>44</v>
      </c>
      <c r="G255" s="236" t="str" cm="1">
        <f t="array" ref="G255">_xlfn.IFNA(_xlfn.IFS('03-Concrete'!F121="*",'03-Concrete'!E121,'03-Concrete'!H121="*",'03-Concrete'!G121,'03-Concrete'!J121="*",'03-Concrete'!I121,'03-Concrete'!L121="*",'03-Concrete'!K121,'03-Concrete'!N121="*",'03-Concrete'!M121,'03-Concrete'!P121="*",'03-Concrete'!O121,'03-Concrete'!R121="*",'03-Concrete'!Q121,'03-Concrete'!T121="*",'03-Concrete'!S121,'03-Concrete'!V121="*",'03-Concrete'!U121),"")</f>
        <v/>
      </c>
      <c r="H255" s="236" t="e">
        <f>G255/'Project Data'!$D$22</f>
        <v>#VALUE!</v>
      </c>
      <c r="I255" s="175"/>
      <c r="J255" s="244"/>
      <c r="K255" s="404"/>
    </row>
    <row r="256" spans="1:11" s="147" customFormat="1" ht="15" hidden="1" customHeight="1">
      <c r="A256" s="198">
        <f>'03-Concrete'!A122</f>
        <v>0</v>
      </c>
      <c r="B256" s="399" t="str">
        <f>'03-Concrete'!B122</f>
        <v>03 52 00 Lightweight Concrete Roof Insulation</v>
      </c>
      <c r="C256" s="235"/>
      <c r="D256" s="402" t="str" cm="1">
        <f t="array" ref="D256">_xlfn.IFNA(_xlfn.IFS('03-Concrete'!D122="*",'03-Concrete'!C122,'03-Concrete'!F122="*",'03-Concrete'!E122,'03-Concrete'!H122="*",'03-Concrete'!G122,'03-Concrete'!J122="*",'03-Concrete'!I122,'03-Concrete'!L122="*",'03-Concrete'!K122,'03-Concrete'!N122="*",'03-Concrete'!M122,'03-Concrete'!P122="*",'03-Concrete'!O122,'03-Concrete'!R122="*",'03-Concrete'!Q122,'03-Concrete'!T122="*",'03-Concrete'!S122),"")</f>
        <v/>
      </c>
      <c r="E256" s="402" t="e">
        <f>D256/'Project Data'!$D$22</f>
        <v>#VALUE!</v>
      </c>
      <c r="F256" s="164" t="s">
        <v>44</v>
      </c>
      <c r="G256" s="236" t="str" cm="1">
        <f t="array" ref="G256">_xlfn.IFNA(_xlfn.IFS('03-Concrete'!F122="*",'03-Concrete'!E122,'03-Concrete'!H122="*",'03-Concrete'!G122,'03-Concrete'!J122="*",'03-Concrete'!I122,'03-Concrete'!L122="*",'03-Concrete'!K122,'03-Concrete'!N122="*",'03-Concrete'!M122,'03-Concrete'!P122="*",'03-Concrete'!O122,'03-Concrete'!R122="*",'03-Concrete'!Q122,'03-Concrete'!T122="*",'03-Concrete'!S122,'03-Concrete'!V122="*",'03-Concrete'!U122),"")</f>
        <v/>
      </c>
      <c r="H256" s="236" t="e">
        <f>G256/'Project Data'!$D$22</f>
        <v>#VALUE!</v>
      </c>
      <c r="I256" s="175"/>
      <c r="J256" s="244"/>
      <c r="K256" s="404"/>
    </row>
    <row r="257" spans="1:11" s="147" customFormat="1" ht="15" hidden="1" customHeight="1">
      <c r="A257" s="198">
        <f>'03-Concrete'!A123</f>
        <v>0</v>
      </c>
      <c r="B257" s="399" t="str">
        <f>'03-Concrete'!B123</f>
        <v>03 52 13 Composite Concrete Roof Insulation</v>
      </c>
      <c r="C257" s="235"/>
      <c r="D257" s="402" t="str" cm="1">
        <f t="array" ref="D257">_xlfn.IFNA(_xlfn.IFS('03-Concrete'!D123="*",'03-Concrete'!C123,'03-Concrete'!F123="*",'03-Concrete'!E123,'03-Concrete'!H123="*",'03-Concrete'!G123,'03-Concrete'!J123="*",'03-Concrete'!I123,'03-Concrete'!L123="*",'03-Concrete'!K123,'03-Concrete'!N123="*",'03-Concrete'!M123,'03-Concrete'!P123="*",'03-Concrete'!O123,'03-Concrete'!R123="*",'03-Concrete'!Q123,'03-Concrete'!T123="*",'03-Concrete'!S123),"")</f>
        <v/>
      </c>
      <c r="E257" s="402" t="e">
        <f>D257/'Project Data'!$D$22</f>
        <v>#VALUE!</v>
      </c>
      <c r="F257" s="164" t="s">
        <v>44</v>
      </c>
      <c r="G257" s="236" t="str" cm="1">
        <f t="array" ref="G257">_xlfn.IFNA(_xlfn.IFS('03-Concrete'!F123="*",'03-Concrete'!E123,'03-Concrete'!H123="*",'03-Concrete'!G123,'03-Concrete'!J123="*",'03-Concrete'!I123,'03-Concrete'!L123="*",'03-Concrete'!K123,'03-Concrete'!N123="*",'03-Concrete'!M123,'03-Concrete'!P123="*",'03-Concrete'!O123,'03-Concrete'!R123="*",'03-Concrete'!Q123,'03-Concrete'!T123="*",'03-Concrete'!S123,'03-Concrete'!V123="*",'03-Concrete'!U123),"")</f>
        <v/>
      </c>
      <c r="H257" s="236" t="e">
        <f>G257/'Project Data'!$D$22</f>
        <v>#VALUE!</v>
      </c>
      <c r="I257" s="175"/>
      <c r="J257" s="244"/>
      <c r="K257" s="404"/>
    </row>
    <row r="258" spans="1:11" s="147" customFormat="1" ht="15" hidden="1" customHeight="1">
      <c r="A258" s="198">
        <f>'03-Concrete'!A124</f>
        <v>0</v>
      </c>
      <c r="B258" s="399" t="str">
        <f>'03-Concrete'!B124</f>
        <v>03 52 16 Lightweight Insulating Concrete</v>
      </c>
      <c r="C258" s="235"/>
      <c r="D258" s="402" t="str" cm="1">
        <f t="array" ref="D258">_xlfn.IFNA(_xlfn.IFS('03-Concrete'!D124="*",'03-Concrete'!C124,'03-Concrete'!F124="*",'03-Concrete'!E124,'03-Concrete'!H124="*",'03-Concrete'!G124,'03-Concrete'!J124="*",'03-Concrete'!I124,'03-Concrete'!L124="*",'03-Concrete'!K124,'03-Concrete'!N124="*",'03-Concrete'!M124,'03-Concrete'!P124="*",'03-Concrete'!O124,'03-Concrete'!R124="*",'03-Concrete'!Q124,'03-Concrete'!T124="*",'03-Concrete'!S124),"")</f>
        <v/>
      </c>
      <c r="E258" s="402" t="e">
        <f>D258/'Project Data'!$D$22</f>
        <v>#VALUE!</v>
      </c>
      <c r="F258" s="164" t="s">
        <v>44</v>
      </c>
      <c r="G258" s="236" t="str" cm="1">
        <f t="array" ref="G258">_xlfn.IFNA(_xlfn.IFS('03-Concrete'!F124="*",'03-Concrete'!E124,'03-Concrete'!H124="*",'03-Concrete'!G124,'03-Concrete'!J124="*",'03-Concrete'!I124,'03-Concrete'!L124="*",'03-Concrete'!K124,'03-Concrete'!N124="*",'03-Concrete'!M124,'03-Concrete'!P124="*",'03-Concrete'!O124,'03-Concrete'!R124="*",'03-Concrete'!Q124,'03-Concrete'!T124="*",'03-Concrete'!S124,'03-Concrete'!V124="*",'03-Concrete'!U124),"")</f>
        <v/>
      </c>
      <c r="H258" s="236" t="e">
        <f>G258/'Project Data'!$D$22</f>
        <v>#VALUE!</v>
      </c>
      <c r="I258" s="175"/>
      <c r="J258" s="244"/>
      <c r="K258" s="404"/>
    </row>
    <row r="259" spans="1:11" s="147" customFormat="1" ht="15" hidden="1" customHeight="1">
      <c r="A259" s="198">
        <f>'03-Concrete'!A125</f>
        <v>0</v>
      </c>
      <c r="B259" s="399" t="str">
        <f>'03-Concrete'!B125</f>
        <v>03 52 16.13 Lightweight Cellular Insulating Concrete</v>
      </c>
      <c r="C259" s="235"/>
      <c r="D259" s="402" t="str" cm="1">
        <f t="array" ref="D259">_xlfn.IFNA(_xlfn.IFS('03-Concrete'!D125="*",'03-Concrete'!C125,'03-Concrete'!F125="*",'03-Concrete'!E125,'03-Concrete'!H125="*",'03-Concrete'!G125,'03-Concrete'!J125="*",'03-Concrete'!I125,'03-Concrete'!L125="*",'03-Concrete'!K125,'03-Concrete'!N125="*",'03-Concrete'!M125,'03-Concrete'!P125="*",'03-Concrete'!O125,'03-Concrete'!R125="*",'03-Concrete'!Q125,'03-Concrete'!T125="*",'03-Concrete'!S125),"")</f>
        <v/>
      </c>
      <c r="E259" s="402" t="e">
        <f>D259/'Project Data'!$D$22</f>
        <v>#VALUE!</v>
      </c>
      <c r="F259" s="164" t="s">
        <v>44</v>
      </c>
      <c r="G259" s="236" t="str" cm="1">
        <f t="array" ref="G259">_xlfn.IFNA(_xlfn.IFS('03-Concrete'!F125="*",'03-Concrete'!E125,'03-Concrete'!H125="*",'03-Concrete'!G125,'03-Concrete'!J125="*",'03-Concrete'!I125,'03-Concrete'!L125="*",'03-Concrete'!K125,'03-Concrete'!N125="*",'03-Concrete'!M125,'03-Concrete'!P125="*",'03-Concrete'!O125,'03-Concrete'!R125="*",'03-Concrete'!Q125,'03-Concrete'!T125="*",'03-Concrete'!S125,'03-Concrete'!V125="*",'03-Concrete'!U125),"")</f>
        <v/>
      </c>
      <c r="H259" s="236" t="e">
        <f>G259/'Project Data'!$D$22</f>
        <v>#VALUE!</v>
      </c>
      <c r="I259" s="175"/>
      <c r="J259" s="244"/>
      <c r="K259" s="404"/>
    </row>
    <row r="260" spans="1:11" s="147" customFormat="1" ht="15" hidden="1" customHeight="1">
      <c r="A260" s="198">
        <f>'03-Concrete'!A126</f>
        <v>0</v>
      </c>
      <c r="B260" s="399" t="str">
        <f>'03-Concrete'!B126</f>
        <v>03 52 16.16 Lightweight Aggregate Insulating Concrete</v>
      </c>
      <c r="C260" s="235"/>
      <c r="D260" s="402" t="str" cm="1">
        <f t="array" ref="D260">_xlfn.IFNA(_xlfn.IFS('03-Concrete'!D126="*",'03-Concrete'!C126,'03-Concrete'!F126="*",'03-Concrete'!E126,'03-Concrete'!H126="*",'03-Concrete'!G126,'03-Concrete'!J126="*",'03-Concrete'!I126,'03-Concrete'!L126="*",'03-Concrete'!K126,'03-Concrete'!N126="*",'03-Concrete'!M126,'03-Concrete'!P126="*",'03-Concrete'!O126,'03-Concrete'!R126="*",'03-Concrete'!Q126,'03-Concrete'!T126="*",'03-Concrete'!S126),"")</f>
        <v/>
      </c>
      <c r="E260" s="402" t="e">
        <f>D260/'Project Data'!$D$22</f>
        <v>#VALUE!</v>
      </c>
      <c r="F260" s="164" t="s">
        <v>44</v>
      </c>
      <c r="G260" s="236" t="str" cm="1">
        <f t="array" ref="G260">_xlfn.IFNA(_xlfn.IFS('03-Concrete'!F126="*",'03-Concrete'!E126,'03-Concrete'!H126="*",'03-Concrete'!G126,'03-Concrete'!J126="*",'03-Concrete'!I126,'03-Concrete'!L126="*",'03-Concrete'!K126,'03-Concrete'!N126="*",'03-Concrete'!M126,'03-Concrete'!P126="*",'03-Concrete'!O126,'03-Concrete'!R126="*",'03-Concrete'!Q126,'03-Concrete'!T126="*",'03-Concrete'!S126,'03-Concrete'!V126="*",'03-Concrete'!U126),"")</f>
        <v/>
      </c>
      <c r="H260" s="236" t="e">
        <f>G260/'Project Data'!$D$22</f>
        <v>#VALUE!</v>
      </c>
      <c r="I260" s="175"/>
      <c r="J260" s="244"/>
      <c r="K260" s="404"/>
    </row>
    <row r="261" spans="1:11" s="147" customFormat="1" ht="15" hidden="1" customHeight="1">
      <c r="A261" s="398" t="str">
        <f>'03-Concrete'!A127</f>
        <v xml:space="preserve"> </v>
      </c>
      <c r="B261" s="399" t="str">
        <f>'03-Concrete'!B127</f>
        <v>03 53 00 Concrete Topping</v>
      </c>
      <c r="C261" s="399"/>
      <c r="D261" s="402" t="str" cm="1">
        <f t="array" ref="D261">_xlfn.IFNA(_xlfn.IFS('03-Concrete'!D127="*",'03-Concrete'!C127,'03-Concrete'!F127="*",'03-Concrete'!E127,'03-Concrete'!H127="*",'03-Concrete'!G127,'03-Concrete'!J127="*",'03-Concrete'!I127,'03-Concrete'!L127="*",'03-Concrete'!K127,'03-Concrete'!N127="*",'03-Concrete'!M127,'03-Concrete'!P127="*",'03-Concrete'!O127,'03-Concrete'!R127="*",'03-Concrete'!Q127,'03-Concrete'!T127="*",'03-Concrete'!S127),"")</f>
        <v/>
      </c>
      <c r="E261" s="402" t="e">
        <f>D261/'Project Data'!$D$22</f>
        <v>#VALUE!</v>
      </c>
      <c r="F261" s="412" t="s">
        <v>44</v>
      </c>
      <c r="G261" s="402" t="str" cm="1">
        <f t="array" ref="G261">_xlfn.IFNA(_xlfn.IFS('03-Concrete'!F127="*",'03-Concrete'!E127,'03-Concrete'!H127="*",'03-Concrete'!G127,'03-Concrete'!J127="*",'03-Concrete'!I127,'03-Concrete'!L127="*",'03-Concrete'!K127,'03-Concrete'!N127="*",'03-Concrete'!M127,'03-Concrete'!P127="*",'03-Concrete'!O127,'03-Concrete'!R127="*",'03-Concrete'!Q127,'03-Concrete'!T127="*",'03-Concrete'!S127,'03-Concrete'!V127="*",'03-Concrete'!U127),"")</f>
        <v/>
      </c>
      <c r="H261" s="402" t="e">
        <f>G261/'Project Data'!$D$22</f>
        <v>#VALUE!</v>
      </c>
      <c r="I261" s="400"/>
      <c r="J261" s="403"/>
      <c r="K261" s="404"/>
    </row>
    <row r="262" spans="1:11" s="147" customFormat="1" ht="15" hidden="1" customHeight="1">
      <c r="A262" s="198">
        <f>'03-Concrete'!A128</f>
        <v>0</v>
      </c>
      <c r="B262" s="399" t="str">
        <f>'03-Concrete'!B128</f>
        <v>03 53 13 Emery-Aggregate Concrete Topping</v>
      </c>
      <c r="C262" s="235"/>
      <c r="D262" s="402" t="str" cm="1">
        <f t="array" ref="D262">_xlfn.IFNA(_xlfn.IFS('03-Concrete'!D128="*",'03-Concrete'!C128,'03-Concrete'!F128="*",'03-Concrete'!E128,'03-Concrete'!H128="*",'03-Concrete'!G128,'03-Concrete'!J128="*",'03-Concrete'!I128,'03-Concrete'!L128="*",'03-Concrete'!K128,'03-Concrete'!N128="*",'03-Concrete'!M128,'03-Concrete'!P128="*",'03-Concrete'!O128,'03-Concrete'!R128="*",'03-Concrete'!Q128,'03-Concrete'!T128="*",'03-Concrete'!S128),"")</f>
        <v/>
      </c>
      <c r="E262" s="402" t="e">
        <f>D262/'Project Data'!$D$22</f>
        <v>#VALUE!</v>
      </c>
      <c r="F262" s="164" t="s">
        <v>44</v>
      </c>
      <c r="G262" s="236" t="str" cm="1">
        <f t="array" ref="G262">_xlfn.IFNA(_xlfn.IFS('03-Concrete'!F128="*",'03-Concrete'!E128,'03-Concrete'!H128="*",'03-Concrete'!G128,'03-Concrete'!J128="*",'03-Concrete'!I128,'03-Concrete'!L128="*",'03-Concrete'!K128,'03-Concrete'!N128="*",'03-Concrete'!M128,'03-Concrete'!P128="*",'03-Concrete'!O128,'03-Concrete'!R128="*",'03-Concrete'!Q128,'03-Concrete'!T128="*",'03-Concrete'!S128,'03-Concrete'!V128="*",'03-Concrete'!U128),"")</f>
        <v/>
      </c>
      <c r="H262" s="236" t="e">
        <f>G262/'Project Data'!$D$22</f>
        <v>#VALUE!</v>
      </c>
      <c r="I262" s="175"/>
      <c r="J262" s="244"/>
      <c r="K262" s="404"/>
    </row>
    <row r="263" spans="1:11" s="147" customFormat="1" ht="15" hidden="1" customHeight="1">
      <c r="A263" s="198">
        <f>'03-Concrete'!A129</f>
        <v>0</v>
      </c>
      <c r="B263" s="399" t="str">
        <f>'03-Concrete'!B129</f>
        <v>03 53 16 Iron-Aggregate Concrete Topping</v>
      </c>
      <c r="C263" s="235"/>
      <c r="D263" s="402" t="str" cm="1">
        <f t="array" ref="D263">_xlfn.IFNA(_xlfn.IFS('03-Concrete'!D129="*",'03-Concrete'!C129,'03-Concrete'!F129="*",'03-Concrete'!E129,'03-Concrete'!H129="*",'03-Concrete'!G129,'03-Concrete'!J129="*",'03-Concrete'!I129,'03-Concrete'!L129="*",'03-Concrete'!K129,'03-Concrete'!N129="*",'03-Concrete'!M129,'03-Concrete'!P129="*",'03-Concrete'!O129,'03-Concrete'!R129="*",'03-Concrete'!Q129,'03-Concrete'!T129="*",'03-Concrete'!S129),"")</f>
        <v/>
      </c>
      <c r="E263" s="402" t="e">
        <f>D263/'Project Data'!$D$22</f>
        <v>#VALUE!</v>
      </c>
      <c r="F263" s="164" t="s">
        <v>44</v>
      </c>
      <c r="G263" s="236" t="str" cm="1">
        <f t="array" ref="G263">_xlfn.IFNA(_xlfn.IFS('03-Concrete'!F129="*",'03-Concrete'!E129,'03-Concrete'!H129="*",'03-Concrete'!G129,'03-Concrete'!J129="*",'03-Concrete'!I129,'03-Concrete'!L129="*",'03-Concrete'!K129,'03-Concrete'!N129="*",'03-Concrete'!M129,'03-Concrete'!P129="*",'03-Concrete'!O129,'03-Concrete'!R129="*",'03-Concrete'!Q129,'03-Concrete'!T129="*",'03-Concrete'!S129,'03-Concrete'!V129="*",'03-Concrete'!U129),"")</f>
        <v/>
      </c>
      <c r="H263" s="236" t="e">
        <f>G263/'Project Data'!$D$22</f>
        <v>#VALUE!</v>
      </c>
      <c r="I263" s="175"/>
      <c r="J263" s="244"/>
      <c r="K263" s="404"/>
    </row>
    <row r="264" spans="1:11" s="147" customFormat="1" ht="15" hidden="1" customHeight="1">
      <c r="A264" s="198">
        <f>'03-Concrete'!A130</f>
        <v>0</v>
      </c>
      <c r="B264" s="399" t="str">
        <f>'03-Concrete'!B130</f>
        <v>03 53 19 Concrete Overlayment</v>
      </c>
      <c r="C264" s="235"/>
      <c r="D264" s="402" t="str" cm="1">
        <f t="array" ref="D264">_xlfn.IFNA(_xlfn.IFS('03-Concrete'!D130="*",'03-Concrete'!C130,'03-Concrete'!F130="*",'03-Concrete'!E130,'03-Concrete'!H130="*",'03-Concrete'!G130,'03-Concrete'!J130="*",'03-Concrete'!I130,'03-Concrete'!L130="*",'03-Concrete'!K130,'03-Concrete'!N130="*",'03-Concrete'!M130,'03-Concrete'!P130="*",'03-Concrete'!O130,'03-Concrete'!R130="*",'03-Concrete'!Q130,'03-Concrete'!T130="*",'03-Concrete'!S130),"")</f>
        <v/>
      </c>
      <c r="E264" s="402" t="e">
        <f>D264/'Project Data'!$D$22</f>
        <v>#VALUE!</v>
      </c>
      <c r="F264" s="164" t="s">
        <v>44</v>
      </c>
      <c r="G264" s="236" t="str" cm="1">
        <f t="array" ref="G264">_xlfn.IFNA(_xlfn.IFS('03-Concrete'!F130="*",'03-Concrete'!E130,'03-Concrete'!H130="*",'03-Concrete'!G130,'03-Concrete'!J130="*",'03-Concrete'!I130,'03-Concrete'!L130="*",'03-Concrete'!K130,'03-Concrete'!N130="*",'03-Concrete'!M130,'03-Concrete'!P130="*",'03-Concrete'!O130,'03-Concrete'!R130="*",'03-Concrete'!Q130,'03-Concrete'!T130="*",'03-Concrete'!S130,'03-Concrete'!V130="*",'03-Concrete'!U130),"")</f>
        <v/>
      </c>
      <c r="H264" s="236" t="e">
        <f>G264/'Project Data'!$D$22</f>
        <v>#VALUE!</v>
      </c>
      <c r="I264" s="175"/>
      <c r="J264" s="244"/>
      <c r="K264" s="404"/>
    </row>
    <row r="265" spans="1:11" s="147" customFormat="1" ht="15" hidden="1" customHeight="1">
      <c r="A265" s="198">
        <f>'03-Concrete'!A131</f>
        <v>0</v>
      </c>
      <c r="B265" s="399" t="str">
        <f>'03-Concrete'!B131</f>
        <v>03 54 00 Cast Underlayment</v>
      </c>
      <c r="C265" s="235"/>
      <c r="D265" s="402" t="str" cm="1">
        <f t="array" ref="D265">_xlfn.IFNA(_xlfn.IFS('03-Concrete'!D131="*",'03-Concrete'!C131,'03-Concrete'!F131="*",'03-Concrete'!E131,'03-Concrete'!H131="*",'03-Concrete'!G131,'03-Concrete'!J131="*",'03-Concrete'!I131,'03-Concrete'!L131="*",'03-Concrete'!K131,'03-Concrete'!N131="*",'03-Concrete'!M131,'03-Concrete'!P131="*",'03-Concrete'!O131,'03-Concrete'!R131="*",'03-Concrete'!Q131,'03-Concrete'!T131="*",'03-Concrete'!S131),"")</f>
        <v/>
      </c>
      <c r="E265" s="402" t="e">
        <f>D265/'Project Data'!$D$22</f>
        <v>#VALUE!</v>
      </c>
      <c r="F265" s="164" t="s">
        <v>44</v>
      </c>
      <c r="G265" s="236" t="str" cm="1">
        <f t="array" ref="G265">_xlfn.IFNA(_xlfn.IFS('03-Concrete'!F131="*",'03-Concrete'!E131,'03-Concrete'!H131="*",'03-Concrete'!G131,'03-Concrete'!J131="*",'03-Concrete'!I131,'03-Concrete'!L131="*",'03-Concrete'!K131,'03-Concrete'!N131="*",'03-Concrete'!M131,'03-Concrete'!P131="*",'03-Concrete'!O131,'03-Concrete'!R131="*",'03-Concrete'!Q131,'03-Concrete'!T131="*",'03-Concrete'!S131,'03-Concrete'!V131="*",'03-Concrete'!U131),"")</f>
        <v/>
      </c>
      <c r="H265" s="236" t="e">
        <f>G265/'Project Data'!$D$22</f>
        <v>#VALUE!</v>
      </c>
      <c r="I265" s="175"/>
      <c r="J265" s="244"/>
      <c r="K265" s="404"/>
    </row>
    <row r="266" spans="1:11" s="147" customFormat="1" ht="15" customHeight="1">
      <c r="A266" s="398">
        <f>'03-Concrete'!A132</f>
        <v>1</v>
      </c>
      <c r="B266" s="642" t="str">
        <f>'03-Concrete'!B132</f>
        <v>03 54 13 Gypsum Cement Underlayment</v>
      </c>
      <c r="C266" s="643"/>
      <c r="D266" s="402" cm="1">
        <f t="array" ref="D266">_xlfn.IFNA(_xlfn.IFS('03-Concrete'!D132="*",'03-Concrete'!C132,'03-Concrete'!F132="*",'03-Concrete'!E132,'03-Concrete'!H132="*",'03-Concrete'!G132,'03-Concrete'!J132="*",'03-Concrete'!I132,'03-Concrete'!L132="*",'03-Concrete'!K132,'03-Concrete'!N132="*",'03-Concrete'!M132,'03-Concrete'!P132="*",'03-Concrete'!O132,'03-Concrete'!R132="*",'03-Concrete'!Q132,'03-Concrete'!T132="*",'03-Concrete'!S132),"")</f>
        <v>155304</v>
      </c>
      <c r="E266" s="402">
        <f>D266/'Project Data'!$D$22</f>
        <v>1.7354147344425697</v>
      </c>
      <c r="F266" s="412">
        <v>155304</v>
      </c>
      <c r="G266" s="402" cm="1">
        <f t="array" ref="G266">_xlfn.IFNA(_xlfn.IFS('03-Concrete'!F132="*",'03-Concrete'!E132,'03-Concrete'!H132="*",'03-Concrete'!G132,'03-Concrete'!J132="*",'03-Concrete'!I132,'03-Concrete'!L132="*",'03-Concrete'!K132,'03-Concrete'!N132="*",'03-Concrete'!M132,'03-Concrete'!P132="*",'03-Concrete'!O132,'03-Concrete'!R132="*",'03-Concrete'!Q132,'03-Concrete'!T132="*",'03-Concrete'!S132,'03-Concrete'!V132="*",'03-Concrete'!U132),"")</f>
        <v>155304</v>
      </c>
      <c r="H266" s="402">
        <f>G266/'Project Data'!$D$22</f>
        <v>1.7354147344425697</v>
      </c>
      <c r="I266" s="400"/>
      <c r="J266" s="403"/>
      <c r="K266" s="404" t="s">
        <v>60</v>
      </c>
    </row>
    <row r="267" spans="1:11" s="147" customFormat="1" ht="15" hidden="1" customHeight="1">
      <c r="A267" s="198">
        <f>'03-Concrete'!A133</f>
        <v>0</v>
      </c>
      <c r="B267" s="235" t="str">
        <f>'03-Concrete'!B133</f>
        <v>03 54 16 Hydraulic Cement Underlayment</v>
      </c>
      <c r="C267" s="235"/>
      <c r="D267" s="236" t="str" cm="1">
        <f t="array" ref="D267">_xlfn.IFNA(_xlfn.IFS('03-Concrete'!D133="*",'03-Concrete'!C133,'03-Concrete'!F133="*",'03-Concrete'!E133,'03-Concrete'!H133="*",'03-Concrete'!G133,'03-Concrete'!J133="*",'03-Concrete'!I133,'03-Concrete'!L133="*",'03-Concrete'!K133,'03-Concrete'!N133="*",'03-Concrete'!M133,'03-Concrete'!P133="*",'03-Concrete'!O133,'03-Concrete'!R133="*",'03-Concrete'!Q133,'03-Concrete'!T133="*",'03-Concrete'!S133),"")</f>
        <v/>
      </c>
      <c r="E267" s="236" t="e">
        <f>D267/'Project Data'!$D$22</f>
        <v>#VALUE!</v>
      </c>
      <c r="F267" s="164" t="s">
        <v>44</v>
      </c>
      <c r="G267" s="236" t="str" cm="1">
        <f t="array" ref="G267">_xlfn.IFNA(_xlfn.IFS('03-Concrete'!F133="*",'03-Concrete'!E133,'03-Concrete'!H133="*",'03-Concrete'!G133,'03-Concrete'!J133="*",'03-Concrete'!I133,'03-Concrete'!L133="*",'03-Concrete'!K133,'03-Concrete'!N133="*",'03-Concrete'!M133,'03-Concrete'!P133="*",'03-Concrete'!O133,'03-Concrete'!R133="*",'03-Concrete'!Q133,'03-Concrete'!T133="*",'03-Concrete'!S133,'03-Concrete'!V133="*",'03-Concrete'!U133),"")</f>
        <v/>
      </c>
      <c r="H267" s="236" t="e">
        <f>G267/'Project Data'!$D$22</f>
        <v>#VALUE!</v>
      </c>
      <c r="I267" s="175"/>
      <c r="J267" s="244"/>
      <c r="K267" s="242"/>
    </row>
    <row r="268" spans="1:11" s="147" customFormat="1" ht="15" hidden="1" customHeight="1">
      <c r="A268" s="198">
        <f>'03-Concrete'!A134</f>
        <v>0</v>
      </c>
      <c r="B268" s="235" t="str">
        <f>'03-Concrete'!B134</f>
        <v>03 60 00 Grouting</v>
      </c>
      <c r="C268" s="235"/>
      <c r="D268" s="236" t="str" cm="1">
        <f t="array" ref="D268">_xlfn.IFNA(_xlfn.IFS('03-Concrete'!D134="*",'03-Concrete'!C134,'03-Concrete'!F134="*",'03-Concrete'!E134,'03-Concrete'!H134="*",'03-Concrete'!G134,'03-Concrete'!J134="*",'03-Concrete'!I134,'03-Concrete'!L134="*",'03-Concrete'!K134,'03-Concrete'!N134="*",'03-Concrete'!M134,'03-Concrete'!P134="*",'03-Concrete'!O134,'03-Concrete'!R134="*",'03-Concrete'!Q134,'03-Concrete'!T134="*",'03-Concrete'!S134),"")</f>
        <v/>
      </c>
      <c r="E268" s="236" t="e">
        <f>D268/'Project Data'!$D$22</f>
        <v>#VALUE!</v>
      </c>
      <c r="F268" s="164" t="s">
        <v>44</v>
      </c>
      <c r="G268" s="236" t="str" cm="1">
        <f t="array" ref="G268">_xlfn.IFNA(_xlfn.IFS('03-Concrete'!F134="*",'03-Concrete'!E134,'03-Concrete'!H134="*",'03-Concrete'!G134,'03-Concrete'!J134="*",'03-Concrete'!I134,'03-Concrete'!L134="*",'03-Concrete'!K134,'03-Concrete'!N134="*",'03-Concrete'!M134,'03-Concrete'!P134="*",'03-Concrete'!O134,'03-Concrete'!R134="*",'03-Concrete'!Q134,'03-Concrete'!T134="*",'03-Concrete'!S134,'03-Concrete'!V134="*",'03-Concrete'!U134),"")</f>
        <v/>
      </c>
      <c r="H268" s="236" t="e">
        <f>G268/'Project Data'!$D$22</f>
        <v>#VALUE!</v>
      </c>
      <c r="I268" s="175"/>
      <c r="J268" s="244"/>
      <c r="K268" s="242"/>
    </row>
    <row r="269" spans="1:11" s="147" customFormat="1" ht="15" hidden="1" customHeight="1">
      <c r="A269" s="198">
        <f>'03-Concrete'!A135</f>
        <v>0</v>
      </c>
      <c r="B269" s="235" t="str">
        <f>'03-Concrete'!B135</f>
        <v>03 61 00 Cementitious Grouting</v>
      </c>
      <c r="C269" s="235"/>
      <c r="D269" s="236" t="str" cm="1">
        <f t="array" ref="D269">_xlfn.IFNA(_xlfn.IFS('03-Concrete'!D135="*",'03-Concrete'!C135,'03-Concrete'!F135="*",'03-Concrete'!E135,'03-Concrete'!H135="*",'03-Concrete'!G135,'03-Concrete'!J135="*",'03-Concrete'!I135,'03-Concrete'!L135="*",'03-Concrete'!K135,'03-Concrete'!N135="*",'03-Concrete'!M135,'03-Concrete'!P135="*",'03-Concrete'!O135,'03-Concrete'!R135="*",'03-Concrete'!Q135,'03-Concrete'!T135="*",'03-Concrete'!S135),"")</f>
        <v/>
      </c>
      <c r="E269" s="236" t="e">
        <f>D269/'Project Data'!$D$22</f>
        <v>#VALUE!</v>
      </c>
      <c r="F269" s="164" t="s">
        <v>44</v>
      </c>
      <c r="G269" s="236" t="str" cm="1">
        <f t="array" ref="G269">_xlfn.IFNA(_xlfn.IFS('03-Concrete'!F135="*",'03-Concrete'!E135,'03-Concrete'!H135="*",'03-Concrete'!G135,'03-Concrete'!J135="*",'03-Concrete'!I135,'03-Concrete'!L135="*",'03-Concrete'!K135,'03-Concrete'!N135="*",'03-Concrete'!M135,'03-Concrete'!P135="*",'03-Concrete'!O135,'03-Concrete'!R135="*",'03-Concrete'!Q135,'03-Concrete'!T135="*",'03-Concrete'!S135,'03-Concrete'!V135="*",'03-Concrete'!U135),"")</f>
        <v/>
      </c>
      <c r="H269" s="236" t="e">
        <f>G269/'Project Data'!$D$22</f>
        <v>#VALUE!</v>
      </c>
      <c r="I269" s="175"/>
      <c r="J269" s="244"/>
      <c r="K269" s="242"/>
    </row>
    <row r="270" spans="1:11" s="147" customFormat="1" ht="15" hidden="1" customHeight="1">
      <c r="A270" s="198">
        <f>'03-Concrete'!A136</f>
        <v>0</v>
      </c>
      <c r="B270" s="235" t="str">
        <f>'03-Concrete'!B136</f>
        <v>03 61 13 Dry-Pack Grouting</v>
      </c>
      <c r="C270" s="235"/>
      <c r="D270" s="236" t="str" cm="1">
        <f t="array" ref="D270">_xlfn.IFNA(_xlfn.IFS('03-Concrete'!D136="*",'03-Concrete'!C136,'03-Concrete'!F136="*",'03-Concrete'!E136,'03-Concrete'!H136="*",'03-Concrete'!G136,'03-Concrete'!J136="*",'03-Concrete'!I136,'03-Concrete'!L136="*",'03-Concrete'!K136,'03-Concrete'!N136="*",'03-Concrete'!M136,'03-Concrete'!P136="*",'03-Concrete'!O136,'03-Concrete'!R136="*",'03-Concrete'!Q136,'03-Concrete'!T136="*",'03-Concrete'!S136),"")</f>
        <v/>
      </c>
      <c r="E270" s="236" t="e">
        <f>D270/'Project Data'!$D$22</f>
        <v>#VALUE!</v>
      </c>
      <c r="F270" s="164" t="s">
        <v>44</v>
      </c>
      <c r="G270" s="236" t="str" cm="1">
        <f t="array" ref="G270">_xlfn.IFNA(_xlfn.IFS('03-Concrete'!F136="*",'03-Concrete'!E136,'03-Concrete'!H136="*",'03-Concrete'!G136,'03-Concrete'!J136="*",'03-Concrete'!I136,'03-Concrete'!L136="*",'03-Concrete'!K136,'03-Concrete'!N136="*",'03-Concrete'!M136,'03-Concrete'!P136="*",'03-Concrete'!O136,'03-Concrete'!R136="*",'03-Concrete'!Q136,'03-Concrete'!T136="*",'03-Concrete'!S136,'03-Concrete'!V136="*",'03-Concrete'!U136),"")</f>
        <v/>
      </c>
      <c r="H270" s="236" t="e">
        <f>G270/'Project Data'!$D$22</f>
        <v>#VALUE!</v>
      </c>
      <c r="I270" s="175"/>
      <c r="J270" s="244"/>
      <c r="K270" s="242"/>
    </row>
    <row r="271" spans="1:11" s="147" customFormat="1" ht="15" hidden="1" customHeight="1">
      <c r="A271" s="198">
        <f>'03-Concrete'!A137</f>
        <v>0</v>
      </c>
      <c r="B271" s="235" t="str">
        <f>'03-Concrete'!B137</f>
        <v>03 62 00 Non-Shrink Grouting</v>
      </c>
      <c r="C271" s="235"/>
      <c r="D271" s="236" t="str" cm="1">
        <f t="array" ref="D271">_xlfn.IFNA(_xlfn.IFS('03-Concrete'!D137="*",'03-Concrete'!C137,'03-Concrete'!F137="*",'03-Concrete'!E137,'03-Concrete'!H137="*",'03-Concrete'!G137,'03-Concrete'!J137="*",'03-Concrete'!I137,'03-Concrete'!L137="*",'03-Concrete'!K137,'03-Concrete'!N137="*",'03-Concrete'!M137,'03-Concrete'!P137="*",'03-Concrete'!O137,'03-Concrete'!R137="*",'03-Concrete'!Q137,'03-Concrete'!T137="*",'03-Concrete'!S137),"")</f>
        <v/>
      </c>
      <c r="E271" s="236" t="e">
        <f>D271/'Project Data'!$D$22</f>
        <v>#VALUE!</v>
      </c>
      <c r="F271" s="164" t="s">
        <v>44</v>
      </c>
      <c r="G271" s="236" t="str" cm="1">
        <f t="array" ref="G271">_xlfn.IFNA(_xlfn.IFS('03-Concrete'!F137="*",'03-Concrete'!E137,'03-Concrete'!H137="*",'03-Concrete'!G137,'03-Concrete'!J137="*",'03-Concrete'!I137,'03-Concrete'!L137="*",'03-Concrete'!K137,'03-Concrete'!N137="*",'03-Concrete'!M137,'03-Concrete'!P137="*",'03-Concrete'!O137,'03-Concrete'!R137="*",'03-Concrete'!Q137,'03-Concrete'!T137="*",'03-Concrete'!S137,'03-Concrete'!V137="*",'03-Concrete'!U137),"")</f>
        <v/>
      </c>
      <c r="H271" s="236" t="e">
        <f>G271/'Project Data'!$D$22</f>
        <v>#VALUE!</v>
      </c>
      <c r="I271" s="175"/>
      <c r="J271" s="244"/>
      <c r="K271" s="242"/>
    </row>
    <row r="272" spans="1:11" s="147" customFormat="1" ht="15" hidden="1" customHeight="1">
      <c r="A272" s="198">
        <f>'03-Concrete'!A138</f>
        <v>0</v>
      </c>
      <c r="B272" s="235" t="str">
        <f>'03-Concrete'!B138</f>
        <v>03 62 13 Non-Metallic Non-Shrink Grouting</v>
      </c>
      <c r="C272" s="235"/>
      <c r="D272" s="236" t="str" cm="1">
        <f t="array" ref="D272">_xlfn.IFNA(_xlfn.IFS('03-Concrete'!D138="*",'03-Concrete'!C138,'03-Concrete'!F138="*",'03-Concrete'!E138,'03-Concrete'!H138="*",'03-Concrete'!G138,'03-Concrete'!J138="*",'03-Concrete'!I138,'03-Concrete'!L138="*",'03-Concrete'!K138,'03-Concrete'!N138="*",'03-Concrete'!M138,'03-Concrete'!P138="*",'03-Concrete'!O138,'03-Concrete'!R138="*",'03-Concrete'!Q138,'03-Concrete'!T138="*",'03-Concrete'!S138),"")</f>
        <v/>
      </c>
      <c r="E272" s="236" t="e">
        <f>D272/'Project Data'!$D$22</f>
        <v>#VALUE!</v>
      </c>
      <c r="F272" s="164" t="s">
        <v>44</v>
      </c>
      <c r="G272" s="236" t="str" cm="1">
        <f t="array" ref="G272">_xlfn.IFNA(_xlfn.IFS('03-Concrete'!F138="*",'03-Concrete'!E138,'03-Concrete'!H138="*",'03-Concrete'!G138,'03-Concrete'!J138="*",'03-Concrete'!I138,'03-Concrete'!L138="*",'03-Concrete'!K138,'03-Concrete'!N138="*",'03-Concrete'!M138,'03-Concrete'!P138="*",'03-Concrete'!O138,'03-Concrete'!R138="*",'03-Concrete'!Q138,'03-Concrete'!T138="*",'03-Concrete'!S138,'03-Concrete'!V138="*",'03-Concrete'!U138),"")</f>
        <v/>
      </c>
      <c r="H272" s="236" t="e">
        <f>G272/'Project Data'!$D$22</f>
        <v>#VALUE!</v>
      </c>
      <c r="I272" s="175"/>
      <c r="J272" s="244"/>
      <c r="K272" s="242"/>
    </row>
    <row r="273" spans="1:11" s="147" customFormat="1" ht="15" hidden="1" customHeight="1">
      <c r="A273" s="198">
        <f>'03-Concrete'!A139</f>
        <v>0</v>
      </c>
      <c r="B273" s="235" t="str">
        <f>'03-Concrete'!B139</f>
        <v>03 62 16 Metallic Non-Shrink Grouting</v>
      </c>
      <c r="C273" s="235"/>
      <c r="D273" s="236" t="str" cm="1">
        <f t="array" ref="D273">_xlfn.IFNA(_xlfn.IFS('03-Concrete'!D139="*",'03-Concrete'!C139,'03-Concrete'!F139="*",'03-Concrete'!E139,'03-Concrete'!H139="*",'03-Concrete'!G139,'03-Concrete'!J139="*",'03-Concrete'!I139,'03-Concrete'!L139="*",'03-Concrete'!K139,'03-Concrete'!N139="*",'03-Concrete'!M139,'03-Concrete'!P139="*",'03-Concrete'!O139,'03-Concrete'!R139="*",'03-Concrete'!Q139,'03-Concrete'!T139="*",'03-Concrete'!S139),"")</f>
        <v/>
      </c>
      <c r="E273" s="236" t="e">
        <f>D273/'Project Data'!$D$22</f>
        <v>#VALUE!</v>
      </c>
      <c r="F273" s="164" t="s">
        <v>44</v>
      </c>
      <c r="G273" s="236" t="str" cm="1">
        <f t="array" ref="G273">_xlfn.IFNA(_xlfn.IFS('03-Concrete'!F139="*",'03-Concrete'!E139,'03-Concrete'!H139="*",'03-Concrete'!G139,'03-Concrete'!J139="*",'03-Concrete'!I139,'03-Concrete'!L139="*",'03-Concrete'!K139,'03-Concrete'!N139="*",'03-Concrete'!M139,'03-Concrete'!P139="*",'03-Concrete'!O139,'03-Concrete'!R139="*",'03-Concrete'!Q139,'03-Concrete'!T139="*",'03-Concrete'!S139,'03-Concrete'!V139="*",'03-Concrete'!U139),"")</f>
        <v/>
      </c>
      <c r="H273" s="236" t="e">
        <f>G273/'Project Data'!$D$22</f>
        <v>#VALUE!</v>
      </c>
      <c r="I273" s="175"/>
      <c r="J273" s="244"/>
      <c r="K273" s="242"/>
    </row>
    <row r="274" spans="1:11" s="147" customFormat="1" ht="15" hidden="1" customHeight="1">
      <c r="A274" s="198">
        <f>'03-Concrete'!A140</f>
        <v>0</v>
      </c>
      <c r="B274" s="235" t="str">
        <f>'03-Concrete'!B140</f>
        <v>03 63 00 Epoxy Grouting</v>
      </c>
      <c r="C274" s="235"/>
      <c r="D274" s="236" t="str" cm="1">
        <f t="array" ref="D274">_xlfn.IFNA(_xlfn.IFS('03-Concrete'!D140="*",'03-Concrete'!C140,'03-Concrete'!F140="*",'03-Concrete'!E140,'03-Concrete'!H140="*",'03-Concrete'!G140,'03-Concrete'!J140="*",'03-Concrete'!I140,'03-Concrete'!L140="*",'03-Concrete'!K140,'03-Concrete'!N140="*",'03-Concrete'!M140,'03-Concrete'!P140="*",'03-Concrete'!O140,'03-Concrete'!R140="*",'03-Concrete'!Q140,'03-Concrete'!T140="*",'03-Concrete'!S140),"")</f>
        <v/>
      </c>
      <c r="E274" s="236" t="e">
        <f>D274/'Project Data'!$D$22</f>
        <v>#VALUE!</v>
      </c>
      <c r="F274" s="164" t="s">
        <v>44</v>
      </c>
      <c r="G274" s="236" t="str" cm="1">
        <f t="array" ref="G274">_xlfn.IFNA(_xlfn.IFS('03-Concrete'!F140="*",'03-Concrete'!E140,'03-Concrete'!H140="*",'03-Concrete'!G140,'03-Concrete'!J140="*",'03-Concrete'!I140,'03-Concrete'!L140="*",'03-Concrete'!K140,'03-Concrete'!N140="*",'03-Concrete'!M140,'03-Concrete'!P140="*",'03-Concrete'!O140,'03-Concrete'!R140="*",'03-Concrete'!Q140,'03-Concrete'!T140="*",'03-Concrete'!S140,'03-Concrete'!V140="*",'03-Concrete'!U140),"")</f>
        <v/>
      </c>
      <c r="H274" s="236" t="e">
        <f>G274/'Project Data'!$D$22</f>
        <v>#VALUE!</v>
      </c>
      <c r="I274" s="175"/>
      <c r="J274" s="244"/>
      <c r="K274" s="242"/>
    </row>
    <row r="275" spans="1:11" s="147" customFormat="1" ht="15" hidden="1" customHeight="1">
      <c r="A275" s="198">
        <f>'03-Concrete'!A141</f>
        <v>0</v>
      </c>
      <c r="B275" s="235" t="str">
        <f>'03-Concrete'!B141</f>
        <v>03 64 00 Injection Grouting</v>
      </c>
      <c r="C275" s="235"/>
      <c r="D275" s="236" t="str" cm="1">
        <f t="array" ref="D275">_xlfn.IFNA(_xlfn.IFS('03-Concrete'!D141="*",'03-Concrete'!C141,'03-Concrete'!F141="*",'03-Concrete'!E141,'03-Concrete'!H141="*",'03-Concrete'!G141,'03-Concrete'!J141="*",'03-Concrete'!I141,'03-Concrete'!L141="*",'03-Concrete'!K141,'03-Concrete'!N141="*",'03-Concrete'!M141,'03-Concrete'!P141="*",'03-Concrete'!O141,'03-Concrete'!R141="*",'03-Concrete'!Q141,'03-Concrete'!T141="*",'03-Concrete'!S141),"")</f>
        <v/>
      </c>
      <c r="E275" s="236" t="e">
        <f>D275/'Project Data'!$D$22</f>
        <v>#VALUE!</v>
      </c>
      <c r="F275" s="164" t="s">
        <v>44</v>
      </c>
      <c r="G275" s="236" t="str" cm="1">
        <f t="array" ref="G275">_xlfn.IFNA(_xlfn.IFS('03-Concrete'!F141="*",'03-Concrete'!E141,'03-Concrete'!H141="*",'03-Concrete'!G141,'03-Concrete'!J141="*",'03-Concrete'!I141,'03-Concrete'!L141="*",'03-Concrete'!K141,'03-Concrete'!N141="*",'03-Concrete'!M141,'03-Concrete'!P141="*",'03-Concrete'!O141,'03-Concrete'!R141="*",'03-Concrete'!Q141,'03-Concrete'!T141="*",'03-Concrete'!S141,'03-Concrete'!V141="*",'03-Concrete'!U141),"")</f>
        <v/>
      </c>
      <c r="H275" s="236" t="e">
        <f>G275/'Project Data'!$D$22</f>
        <v>#VALUE!</v>
      </c>
      <c r="I275" s="175"/>
      <c r="J275" s="244"/>
      <c r="K275" s="242"/>
    </row>
    <row r="276" spans="1:11" s="147" customFormat="1" ht="15" hidden="1" customHeight="1">
      <c r="A276" s="198">
        <f>'03-Concrete'!A142</f>
        <v>0</v>
      </c>
      <c r="B276" s="235" t="str">
        <f>'03-Concrete'!B142</f>
        <v>03 64 23 Epoxy Injection Grouting</v>
      </c>
      <c r="C276" s="235"/>
      <c r="D276" s="236" t="str" cm="1">
        <f t="array" ref="D276">_xlfn.IFNA(_xlfn.IFS('03-Concrete'!D142="*",'03-Concrete'!C142,'03-Concrete'!F142="*",'03-Concrete'!E142,'03-Concrete'!H142="*",'03-Concrete'!G142,'03-Concrete'!J142="*",'03-Concrete'!I142,'03-Concrete'!L142="*",'03-Concrete'!K142,'03-Concrete'!N142="*",'03-Concrete'!M142,'03-Concrete'!P142="*",'03-Concrete'!O142,'03-Concrete'!R142="*",'03-Concrete'!Q142,'03-Concrete'!T142="*",'03-Concrete'!S142),"")</f>
        <v/>
      </c>
      <c r="E276" s="236" t="e">
        <f>D276/'Project Data'!$D$22</f>
        <v>#VALUE!</v>
      </c>
      <c r="F276" s="164" t="s">
        <v>44</v>
      </c>
      <c r="G276" s="236" t="str" cm="1">
        <f t="array" ref="G276">_xlfn.IFNA(_xlfn.IFS('03-Concrete'!F142="*",'03-Concrete'!E142,'03-Concrete'!H142="*",'03-Concrete'!G142,'03-Concrete'!J142="*",'03-Concrete'!I142,'03-Concrete'!L142="*",'03-Concrete'!K142,'03-Concrete'!N142="*",'03-Concrete'!M142,'03-Concrete'!P142="*",'03-Concrete'!O142,'03-Concrete'!R142="*",'03-Concrete'!Q142,'03-Concrete'!T142="*",'03-Concrete'!S142,'03-Concrete'!V142="*",'03-Concrete'!U142),"")</f>
        <v/>
      </c>
      <c r="H276" s="236" t="e">
        <f>G276/'Project Data'!$D$22</f>
        <v>#VALUE!</v>
      </c>
      <c r="I276" s="175"/>
      <c r="J276" s="244"/>
      <c r="K276" s="242"/>
    </row>
    <row r="277" spans="1:11" s="147" customFormat="1" ht="15" hidden="1" customHeight="1">
      <c r="A277" s="198">
        <f>'03-Concrete'!A143</f>
        <v>0</v>
      </c>
      <c r="B277" s="235" t="str">
        <f>'03-Concrete'!B143</f>
        <v>03 70 00 Mass Concrete</v>
      </c>
      <c r="C277" s="235"/>
      <c r="D277" s="236" t="str" cm="1">
        <f t="array" ref="D277">_xlfn.IFNA(_xlfn.IFS('03-Concrete'!D143="*",'03-Concrete'!C143,'03-Concrete'!F143="*",'03-Concrete'!E143,'03-Concrete'!H143="*",'03-Concrete'!G143,'03-Concrete'!J143="*",'03-Concrete'!I143,'03-Concrete'!L143="*",'03-Concrete'!K143,'03-Concrete'!N143="*",'03-Concrete'!M143,'03-Concrete'!P143="*",'03-Concrete'!O143,'03-Concrete'!R143="*",'03-Concrete'!Q143,'03-Concrete'!T143="*",'03-Concrete'!S143),"")</f>
        <v/>
      </c>
      <c r="E277" s="236" t="e">
        <f>D277/'Project Data'!$D$22</f>
        <v>#VALUE!</v>
      </c>
      <c r="F277" s="164" t="s">
        <v>44</v>
      </c>
      <c r="G277" s="236" t="str" cm="1">
        <f t="array" ref="G277">_xlfn.IFNA(_xlfn.IFS('03-Concrete'!F143="*",'03-Concrete'!E143,'03-Concrete'!H143="*",'03-Concrete'!G143,'03-Concrete'!J143="*",'03-Concrete'!I143,'03-Concrete'!L143="*",'03-Concrete'!K143,'03-Concrete'!N143="*",'03-Concrete'!M143,'03-Concrete'!P143="*",'03-Concrete'!O143,'03-Concrete'!R143="*",'03-Concrete'!Q143,'03-Concrete'!T143="*",'03-Concrete'!S143,'03-Concrete'!V143="*",'03-Concrete'!U143),"")</f>
        <v/>
      </c>
      <c r="H277" s="236" t="e">
        <f>G277/'Project Data'!$D$22</f>
        <v>#VALUE!</v>
      </c>
      <c r="I277" s="175"/>
      <c r="J277" s="244"/>
      <c r="K277" s="242"/>
    </row>
    <row r="278" spans="1:11" s="147" customFormat="1" ht="15" hidden="1" customHeight="1">
      <c r="A278" s="198">
        <f>'03-Concrete'!A144</f>
        <v>0</v>
      </c>
      <c r="B278" s="235" t="str">
        <f>'03-Concrete'!B144</f>
        <v>03 71 00 Mass Concrete for Raft Foundations</v>
      </c>
      <c r="C278" s="235"/>
      <c r="D278" s="236" t="str" cm="1">
        <f t="array" ref="D278">_xlfn.IFNA(_xlfn.IFS('03-Concrete'!D144="*",'03-Concrete'!C144,'03-Concrete'!F144="*",'03-Concrete'!E144,'03-Concrete'!H144="*",'03-Concrete'!G144,'03-Concrete'!J144="*",'03-Concrete'!I144,'03-Concrete'!L144="*",'03-Concrete'!K144,'03-Concrete'!N144="*",'03-Concrete'!M144,'03-Concrete'!P144="*",'03-Concrete'!O144,'03-Concrete'!R144="*",'03-Concrete'!Q144,'03-Concrete'!T144="*",'03-Concrete'!S144),"")</f>
        <v/>
      </c>
      <c r="E278" s="236" t="e">
        <f>D278/'Project Data'!$D$22</f>
        <v>#VALUE!</v>
      </c>
      <c r="F278" s="164" t="s">
        <v>44</v>
      </c>
      <c r="G278" s="236" t="str" cm="1">
        <f t="array" ref="G278">_xlfn.IFNA(_xlfn.IFS('03-Concrete'!F144="*",'03-Concrete'!E144,'03-Concrete'!H144="*",'03-Concrete'!G144,'03-Concrete'!J144="*",'03-Concrete'!I144,'03-Concrete'!L144="*",'03-Concrete'!K144,'03-Concrete'!N144="*",'03-Concrete'!M144,'03-Concrete'!P144="*",'03-Concrete'!O144,'03-Concrete'!R144="*",'03-Concrete'!Q144,'03-Concrete'!T144="*",'03-Concrete'!S144,'03-Concrete'!V144="*",'03-Concrete'!U144),"")</f>
        <v/>
      </c>
      <c r="H278" s="236" t="e">
        <f>G278/'Project Data'!$D$22</f>
        <v>#VALUE!</v>
      </c>
      <c r="I278" s="175"/>
      <c r="J278" s="244"/>
      <c r="K278" s="242"/>
    </row>
    <row r="279" spans="1:11" s="147" customFormat="1" ht="15" hidden="1" customHeight="1">
      <c r="A279" s="198">
        <f>'03-Concrete'!A145</f>
        <v>0</v>
      </c>
      <c r="B279" s="235" t="str">
        <f>'03-Concrete'!B145</f>
        <v>03 72 00 Mass Concrete for Dams</v>
      </c>
      <c r="C279" s="235"/>
      <c r="D279" s="236" t="str" cm="1">
        <f t="array" ref="D279">_xlfn.IFNA(_xlfn.IFS('03-Concrete'!D145="*",'03-Concrete'!C145,'03-Concrete'!F145="*",'03-Concrete'!E145,'03-Concrete'!H145="*",'03-Concrete'!G145,'03-Concrete'!J145="*",'03-Concrete'!I145,'03-Concrete'!L145="*",'03-Concrete'!K145,'03-Concrete'!N145="*",'03-Concrete'!M145,'03-Concrete'!P145="*",'03-Concrete'!O145,'03-Concrete'!R145="*",'03-Concrete'!Q145,'03-Concrete'!T145="*",'03-Concrete'!S145),"")</f>
        <v/>
      </c>
      <c r="E279" s="236" t="e">
        <f>D279/'Project Data'!$D$22</f>
        <v>#VALUE!</v>
      </c>
      <c r="F279" s="164" t="s">
        <v>44</v>
      </c>
      <c r="G279" s="236" t="str" cm="1">
        <f t="array" ref="G279">_xlfn.IFNA(_xlfn.IFS('03-Concrete'!F145="*",'03-Concrete'!E145,'03-Concrete'!H145="*",'03-Concrete'!G145,'03-Concrete'!J145="*",'03-Concrete'!I145,'03-Concrete'!L145="*",'03-Concrete'!K145,'03-Concrete'!N145="*",'03-Concrete'!M145,'03-Concrete'!P145="*",'03-Concrete'!O145,'03-Concrete'!R145="*",'03-Concrete'!Q145,'03-Concrete'!T145="*",'03-Concrete'!S145,'03-Concrete'!V145="*",'03-Concrete'!U145),"")</f>
        <v/>
      </c>
      <c r="H279" s="236" t="e">
        <f>G279/'Project Data'!$D$22</f>
        <v>#VALUE!</v>
      </c>
      <c r="I279" s="175"/>
      <c r="J279" s="244"/>
      <c r="K279" s="242"/>
    </row>
    <row r="280" spans="1:11" s="147" customFormat="1" ht="15" hidden="1" customHeight="1">
      <c r="A280" s="198">
        <f>'03-Concrete'!A146</f>
        <v>0</v>
      </c>
      <c r="B280" s="235" t="str">
        <f>'03-Concrete'!B146</f>
        <v>03 80 00 Concrete Cutting and Boring</v>
      </c>
      <c r="C280" s="235"/>
      <c r="D280" s="236" t="str" cm="1">
        <f t="array" ref="D280">_xlfn.IFNA(_xlfn.IFS('03-Concrete'!D146="*",'03-Concrete'!C146,'03-Concrete'!F146="*",'03-Concrete'!E146,'03-Concrete'!H146="*",'03-Concrete'!G146,'03-Concrete'!J146="*",'03-Concrete'!I146,'03-Concrete'!L146="*",'03-Concrete'!K146,'03-Concrete'!N146="*",'03-Concrete'!M146,'03-Concrete'!P146="*",'03-Concrete'!O146,'03-Concrete'!R146="*",'03-Concrete'!Q146,'03-Concrete'!T146="*",'03-Concrete'!S146),"")</f>
        <v/>
      </c>
      <c r="E280" s="236" t="e">
        <f>D280/'Project Data'!$D$22</f>
        <v>#VALUE!</v>
      </c>
      <c r="F280" s="164" t="s">
        <v>44</v>
      </c>
      <c r="G280" s="236" t="str" cm="1">
        <f t="array" ref="G280">_xlfn.IFNA(_xlfn.IFS('03-Concrete'!F146="*",'03-Concrete'!E146,'03-Concrete'!H146="*",'03-Concrete'!G146,'03-Concrete'!J146="*",'03-Concrete'!I146,'03-Concrete'!L146="*",'03-Concrete'!K146,'03-Concrete'!N146="*",'03-Concrete'!M146,'03-Concrete'!P146="*",'03-Concrete'!O146,'03-Concrete'!R146="*",'03-Concrete'!Q146,'03-Concrete'!T146="*",'03-Concrete'!S146,'03-Concrete'!V146="*",'03-Concrete'!U146),"")</f>
        <v/>
      </c>
      <c r="H280" s="236" t="e">
        <f>G280/'Project Data'!$D$22</f>
        <v>#VALUE!</v>
      </c>
      <c r="I280" s="175"/>
      <c r="J280" s="244"/>
      <c r="K280" s="242"/>
    </row>
    <row r="281" spans="1:11" s="147" customFormat="1" ht="15" hidden="1" customHeight="1">
      <c r="A281" s="198">
        <f>'03-Concrete'!A147</f>
        <v>0</v>
      </c>
      <c r="B281" s="235" t="str">
        <f>'03-Concrete'!B147</f>
        <v>03 81 00 Concrete Cutting</v>
      </c>
      <c r="C281" s="235"/>
      <c r="D281" s="236" t="str" cm="1">
        <f t="array" ref="D281">_xlfn.IFNA(_xlfn.IFS('03-Concrete'!D147="*",'03-Concrete'!C147,'03-Concrete'!F147="*",'03-Concrete'!E147,'03-Concrete'!H147="*",'03-Concrete'!G147,'03-Concrete'!J147="*",'03-Concrete'!I147,'03-Concrete'!L147="*",'03-Concrete'!K147,'03-Concrete'!N147="*",'03-Concrete'!M147,'03-Concrete'!P147="*",'03-Concrete'!O147,'03-Concrete'!R147="*",'03-Concrete'!Q147,'03-Concrete'!T147="*",'03-Concrete'!S147),"")</f>
        <v/>
      </c>
      <c r="E281" s="236" t="e">
        <f>D281/'Project Data'!$D$22</f>
        <v>#VALUE!</v>
      </c>
      <c r="F281" s="164" t="s">
        <v>44</v>
      </c>
      <c r="G281" s="236" t="str" cm="1">
        <f t="array" ref="G281">_xlfn.IFNA(_xlfn.IFS('03-Concrete'!F147="*",'03-Concrete'!E147,'03-Concrete'!H147="*",'03-Concrete'!G147,'03-Concrete'!J147="*",'03-Concrete'!I147,'03-Concrete'!L147="*",'03-Concrete'!K147,'03-Concrete'!N147="*",'03-Concrete'!M147,'03-Concrete'!P147="*",'03-Concrete'!O147,'03-Concrete'!R147="*",'03-Concrete'!Q147,'03-Concrete'!T147="*",'03-Concrete'!S147,'03-Concrete'!V147="*",'03-Concrete'!U147),"")</f>
        <v/>
      </c>
      <c r="H281" s="236" t="e">
        <f>G281/'Project Data'!$D$22</f>
        <v>#VALUE!</v>
      </c>
      <c r="I281" s="175"/>
      <c r="J281" s="244"/>
      <c r="K281" s="242"/>
    </row>
    <row r="282" spans="1:11" s="147" customFormat="1" ht="15" hidden="1" customHeight="1">
      <c r="A282" s="198">
        <f>'03-Concrete'!A148</f>
        <v>0</v>
      </c>
      <c r="B282" s="235" t="str">
        <f>'03-Concrete'!B148</f>
        <v>03 81 13 Flat Concrete Sawing</v>
      </c>
      <c r="C282" s="235"/>
      <c r="D282" s="236" t="str" cm="1">
        <f t="array" ref="D282">_xlfn.IFNA(_xlfn.IFS('03-Concrete'!D148="*",'03-Concrete'!C148,'03-Concrete'!F148="*",'03-Concrete'!E148,'03-Concrete'!H148="*",'03-Concrete'!G148,'03-Concrete'!J148="*",'03-Concrete'!I148,'03-Concrete'!L148="*",'03-Concrete'!K148,'03-Concrete'!N148="*",'03-Concrete'!M148,'03-Concrete'!P148="*",'03-Concrete'!O148,'03-Concrete'!R148="*",'03-Concrete'!Q148,'03-Concrete'!T148="*",'03-Concrete'!S148),"")</f>
        <v/>
      </c>
      <c r="E282" s="236" t="e">
        <f>D282/'Project Data'!$D$22</f>
        <v>#VALUE!</v>
      </c>
      <c r="F282" s="164" t="s">
        <v>44</v>
      </c>
      <c r="G282" s="236" t="str" cm="1">
        <f t="array" ref="G282">_xlfn.IFNA(_xlfn.IFS('03-Concrete'!F148="*",'03-Concrete'!E148,'03-Concrete'!H148="*",'03-Concrete'!G148,'03-Concrete'!J148="*",'03-Concrete'!I148,'03-Concrete'!L148="*",'03-Concrete'!K148,'03-Concrete'!N148="*",'03-Concrete'!M148,'03-Concrete'!P148="*",'03-Concrete'!O148,'03-Concrete'!R148="*",'03-Concrete'!Q148,'03-Concrete'!T148="*",'03-Concrete'!S148,'03-Concrete'!V148="*",'03-Concrete'!U148),"")</f>
        <v/>
      </c>
      <c r="H282" s="236" t="e">
        <f>G282/'Project Data'!$D$22</f>
        <v>#VALUE!</v>
      </c>
      <c r="I282" s="175"/>
      <c r="J282" s="244"/>
      <c r="K282" s="242"/>
    </row>
    <row r="283" spans="1:11" s="147" customFormat="1" ht="15" hidden="1" customHeight="1">
      <c r="A283" s="198">
        <f>'03-Concrete'!A149</f>
        <v>0</v>
      </c>
      <c r="B283" s="235" t="str">
        <f>'03-Concrete'!B149</f>
        <v>03 81 16 Track Mounted Concrete Wall Sawing</v>
      </c>
      <c r="C283" s="235"/>
      <c r="D283" s="236" t="str" cm="1">
        <f t="array" ref="D283">_xlfn.IFNA(_xlfn.IFS('03-Concrete'!D149="*",'03-Concrete'!C149,'03-Concrete'!F149="*",'03-Concrete'!E149,'03-Concrete'!H149="*",'03-Concrete'!G149,'03-Concrete'!J149="*",'03-Concrete'!I149,'03-Concrete'!L149="*",'03-Concrete'!K149,'03-Concrete'!N149="*",'03-Concrete'!M149,'03-Concrete'!P149="*",'03-Concrete'!O149,'03-Concrete'!R149="*",'03-Concrete'!Q149,'03-Concrete'!T149="*",'03-Concrete'!S149),"")</f>
        <v/>
      </c>
      <c r="E283" s="236" t="e">
        <f>D283/'Project Data'!$D$22</f>
        <v>#VALUE!</v>
      </c>
      <c r="F283" s="164" t="s">
        <v>44</v>
      </c>
      <c r="G283" s="236" t="str" cm="1">
        <f t="array" ref="G283">_xlfn.IFNA(_xlfn.IFS('03-Concrete'!F149="*",'03-Concrete'!E149,'03-Concrete'!H149="*",'03-Concrete'!G149,'03-Concrete'!J149="*",'03-Concrete'!I149,'03-Concrete'!L149="*",'03-Concrete'!K149,'03-Concrete'!N149="*",'03-Concrete'!M149,'03-Concrete'!P149="*",'03-Concrete'!O149,'03-Concrete'!R149="*",'03-Concrete'!Q149,'03-Concrete'!T149="*",'03-Concrete'!S149,'03-Concrete'!V149="*",'03-Concrete'!U149),"")</f>
        <v/>
      </c>
      <c r="H283" s="236" t="e">
        <f>G283/'Project Data'!$D$22</f>
        <v>#VALUE!</v>
      </c>
      <c r="I283" s="175"/>
      <c r="J283" s="244"/>
      <c r="K283" s="242"/>
    </row>
    <row r="284" spans="1:11" s="147" customFormat="1" ht="15" hidden="1" customHeight="1">
      <c r="A284" s="198">
        <f>'03-Concrete'!A150</f>
        <v>0</v>
      </c>
      <c r="B284" s="235" t="str">
        <f>'03-Concrete'!B150</f>
        <v>03 81 19 Wire Concrete Wall Sawing</v>
      </c>
      <c r="C284" s="235"/>
      <c r="D284" s="236" t="str" cm="1">
        <f t="array" ref="D284">_xlfn.IFNA(_xlfn.IFS('03-Concrete'!D150="*",'03-Concrete'!C150,'03-Concrete'!F150="*",'03-Concrete'!E150,'03-Concrete'!H150="*",'03-Concrete'!G150,'03-Concrete'!J150="*",'03-Concrete'!I150,'03-Concrete'!L150="*",'03-Concrete'!K150,'03-Concrete'!N150="*",'03-Concrete'!M150,'03-Concrete'!P150="*",'03-Concrete'!O150,'03-Concrete'!R150="*",'03-Concrete'!Q150,'03-Concrete'!T150="*",'03-Concrete'!S150),"")</f>
        <v/>
      </c>
      <c r="E284" s="236" t="e">
        <f>D284/'Project Data'!$D$22</f>
        <v>#VALUE!</v>
      </c>
      <c r="F284" s="164" t="s">
        <v>44</v>
      </c>
      <c r="G284" s="236" t="str" cm="1">
        <f t="array" ref="G284">_xlfn.IFNA(_xlfn.IFS('03-Concrete'!F150="*",'03-Concrete'!E150,'03-Concrete'!H150="*",'03-Concrete'!G150,'03-Concrete'!J150="*",'03-Concrete'!I150,'03-Concrete'!L150="*",'03-Concrete'!K150,'03-Concrete'!N150="*",'03-Concrete'!M150,'03-Concrete'!P150="*",'03-Concrete'!O150,'03-Concrete'!R150="*",'03-Concrete'!Q150,'03-Concrete'!T150="*",'03-Concrete'!S150,'03-Concrete'!V150="*",'03-Concrete'!U150),"")</f>
        <v/>
      </c>
      <c r="H284" s="236" t="e">
        <f>G284/'Project Data'!$D$22</f>
        <v>#VALUE!</v>
      </c>
      <c r="I284" s="175"/>
      <c r="J284" s="244"/>
      <c r="K284" s="242"/>
    </row>
    <row r="285" spans="1:11" s="147" customFormat="1" ht="15" hidden="1" customHeight="1">
      <c r="A285" s="198">
        <f>'03-Concrete'!A151</f>
        <v>0</v>
      </c>
      <c r="B285" s="235" t="str">
        <f>'03-Concrete'!B151</f>
        <v>03 81 23 Hand Concrete Wall Sawing</v>
      </c>
      <c r="C285" s="235"/>
      <c r="D285" s="236" t="str" cm="1">
        <f t="array" ref="D285">_xlfn.IFNA(_xlfn.IFS('03-Concrete'!D151="*",'03-Concrete'!C151,'03-Concrete'!F151="*",'03-Concrete'!E151,'03-Concrete'!H151="*",'03-Concrete'!G151,'03-Concrete'!J151="*",'03-Concrete'!I151,'03-Concrete'!L151="*",'03-Concrete'!K151,'03-Concrete'!N151="*",'03-Concrete'!M151,'03-Concrete'!P151="*",'03-Concrete'!O151,'03-Concrete'!R151="*",'03-Concrete'!Q151,'03-Concrete'!T151="*",'03-Concrete'!S151),"")</f>
        <v/>
      </c>
      <c r="E285" s="236" t="e">
        <f>D285/'Project Data'!$D$22</f>
        <v>#VALUE!</v>
      </c>
      <c r="F285" s="164" t="s">
        <v>44</v>
      </c>
      <c r="G285" s="236" t="str" cm="1">
        <f t="array" ref="G285">_xlfn.IFNA(_xlfn.IFS('03-Concrete'!F151="*",'03-Concrete'!E151,'03-Concrete'!H151="*",'03-Concrete'!G151,'03-Concrete'!J151="*",'03-Concrete'!I151,'03-Concrete'!L151="*",'03-Concrete'!K151,'03-Concrete'!N151="*",'03-Concrete'!M151,'03-Concrete'!P151="*",'03-Concrete'!O151,'03-Concrete'!R151="*",'03-Concrete'!Q151,'03-Concrete'!T151="*",'03-Concrete'!S151,'03-Concrete'!V151="*",'03-Concrete'!U151),"")</f>
        <v/>
      </c>
      <c r="H285" s="236" t="e">
        <f>G285/'Project Data'!$D$22</f>
        <v>#VALUE!</v>
      </c>
      <c r="I285" s="175"/>
      <c r="J285" s="244"/>
      <c r="K285" s="242"/>
    </row>
    <row r="286" spans="1:11" s="147" customFormat="1" ht="15" hidden="1" customHeight="1">
      <c r="A286" s="198">
        <f>'03-Concrete'!A152</f>
        <v>0</v>
      </c>
      <c r="B286" s="235" t="str">
        <f>'03-Concrete'!B152</f>
        <v>03 81 26 Chain Concrete Wall Sawing</v>
      </c>
      <c r="C286" s="235"/>
      <c r="D286" s="236" t="str" cm="1">
        <f t="array" ref="D286">_xlfn.IFNA(_xlfn.IFS('03-Concrete'!D152="*",'03-Concrete'!C152,'03-Concrete'!F152="*",'03-Concrete'!E152,'03-Concrete'!H152="*",'03-Concrete'!G152,'03-Concrete'!J152="*",'03-Concrete'!I152,'03-Concrete'!L152="*",'03-Concrete'!K152,'03-Concrete'!N152="*",'03-Concrete'!M152,'03-Concrete'!P152="*",'03-Concrete'!O152,'03-Concrete'!R152="*",'03-Concrete'!Q152,'03-Concrete'!T152="*",'03-Concrete'!S152),"")</f>
        <v/>
      </c>
      <c r="E286" s="236" t="e">
        <f>D286/'Project Data'!$D$22</f>
        <v>#VALUE!</v>
      </c>
      <c r="F286" s="164" t="s">
        <v>44</v>
      </c>
      <c r="G286" s="236" t="str" cm="1">
        <f t="array" ref="G286">_xlfn.IFNA(_xlfn.IFS('03-Concrete'!F152="*",'03-Concrete'!E152,'03-Concrete'!H152="*",'03-Concrete'!G152,'03-Concrete'!J152="*",'03-Concrete'!I152,'03-Concrete'!L152="*",'03-Concrete'!K152,'03-Concrete'!N152="*",'03-Concrete'!M152,'03-Concrete'!P152="*",'03-Concrete'!O152,'03-Concrete'!R152="*",'03-Concrete'!Q152,'03-Concrete'!T152="*",'03-Concrete'!S152,'03-Concrete'!V152="*",'03-Concrete'!U152),"")</f>
        <v/>
      </c>
      <c r="H286" s="236" t="e">
        <f>G286/'Project Data'!$D$22</f>
        <v>#VALUE!</v>
      </c>
      <c r="I286" s="175"/>
      <c r="J286" s="244"/>
      <c r="K286" s="242"/>
    </row>
    <row r="287" spans="1:11" s="147" customFormat="1" ht="15" hidden="1" customHeight="1">
      <c r="A287" s="198">
        <f>'03-Concrete'!A153</f>
        <v>0</v>
      </c>
      <c r="B287" s="235" t="str">
        <f>'03-Concrete'!B153</f>
        <v>03 82 00 Concrete Boring</v>
      </c>
      <c r="C287" s="235"/>
      <c r="D287" s="236" t="str" cm="1">
        <f t="array" ref="D287">_xlfn.IFNA(_xlfn.IFS('03-Concrete'!D153="*",'03-Concrete'!C153,'03-Concrete'!F153="*",'03-Concrete'!E153,'03-Concrete'!H153="*",'03-Concrete'!G153,'03-Concrete'!J153="*",'03-Concrete'!I153,'03-Concrete'!L153="*",'03-Concrete'!K153,'03-Concrete'!N153="*",'03-Concrete'!M153,'03-Concrete'!P153="*",'03-Concrete'!O153,'03-Concrete'!R153="*",'03-Concrete'!Q153,'03-Concrete'!T153="*",'03-Concrete'!S153),"")</f>
        <v/>
      </c>
      <c r="E287" s="236" t="e">
        <f>D287/'Project Data'!$D$22</f>
        <v>#VALUE!</v>
      </c>
      <c r="F287" s="164" t="s">
        <v>44</v>
      </c>
      <c r="G287" s="236" t="str" cm="1">
        <f t="array" ref="G287">_xlfn.IFNA(_xlfn.IFS('03-Concrete'!F153="*",'03-Concrete'!E153,'03-Concrete'!H153="*",'03-Concrete'!G153,'03-Concrete'!J153="*",'03-Concrete'!I153,'03-Concrete'!L153="*",'03-Concrete'!K153,'03-Concrete'!N153="*",'03-Concrete'!M153,'03-Concrete'!P153="*",'03-Concrete'!O153,'03-Concrete'!R153="*",'03-Concrete'!Q153,'03-Concrete'!T153="*",'03-Concrete'!S153,'03-Concrete'!V153="*",'03-Concrete'!U153),"")</f>
        <v/>
      </c>
      <c r="H287" s="236" t="e">
        <f>G287/'Project Data'!$D$22</f>
        <v>#VALUE!</v>
      </c>
      <c r="I287" s="175"/>
      <c r="J287" s="244"/>
      <c r="K287" s="242"/>
    </row>
    <row r="288" spans="1:11" s="147" customFormat="1" ht="15" hidden="1" customHeight="1">
      <c r="A288" s="198">
        <f>'03-Concrete'!A154</f>
        <v>0</v>
      </c>
      <c r="B288" s="235" t="str">
        <f>'03-Concrete'!B154</f>
        <v>03 82 13 Concrete Core Drilling</v>
      </c>
      <c r="C288" s="253"/>
      <c r="D288" s="236" t="str" cm="1">
        <f t="array" ref="D288">_xlfn.IFNA(_xlfn.IFS('03-Concrete'!D154="*",'03-Concrete'!C154,'03-Concrete'!F154="*",'03-Concrete'!E154,'03-Concrete'!H154="*",'03-Concrete'!G154,'03-Concrete'!J154="*",'03-Concrete'!I154,'03-Concrete'!L154="*",'03-Concrete'!K154,'03-Concrete'!N154="*",'03-Concrete'!M154,'03-Concrete'!P154="*",'03-Concrete'!O154,'03-Concrete'!R154="*",'03-Concrete'!Q154,'03-Concrete'!T154="*",'03-Concrete'!S154),"")</f>
        <v/>
      </c>
      <c r="E288" s="622" t="e">
        <f>D288/'Project Data'!$D$22</f>
        <v>#VALUE!</v>
      </c>
      <c r="F288" s="227" t="s">
        <v>44</v>
      </c>
      <c r="G288" s="236" t="str" cm="1">
        <f t="array" ref="G288">_xlfn.IFNA(_xlfn.IFS('03-Concrete'!F154="*",'03-Concrete'!E154,'03-Concrete'!H154="*",'03-Concrete'!G154,'03-Concrete'!J154="*",'03-Concrete'!I154,'03-Concrete'!L154="*",'03-Concrete'!K154,'03-Concrete'!N154="*",'03-Concrete'!M154,'03-Concrete'!P154="*",'03-Concrete'!O154,'03-Concrete'!R154="*",'03-Concrete'!Q154,'03-Concrete'!T154="*",'03-Concrete'!S154,'03-Concrete'!V154="*",'03-Concrete'!U154),"")</f>
        <v/>
      </c>
      <c r="H288" s="236" t="e">
        <f>G288/'Project Data'!$D$22</f>
        <v>#VALUE!</v>
      </c>
      <c r="I288" s="226"/>
      <c r="J288" s="245"/>
      <c r="K288" s="242"/>
    </row>
    <row r="289" spans="1:11" s="207" customFormat="1" ht="15.6" hidden="1">
      <c r="A289" s="413" t="s">
        <v>53</v>
      </c>
      <c r="B289" s="392" t="s">
        <v>61</v>
      </c>
      <c r="C289" s="392"/>
      <c r="D289" s="394" t="str" cm="1">
        <f t="array" ref="D289">_xlfn.IFNA(_xlfn.IFS('03-01-Precast Concrete'!D9="*",'03-01-Precast Concrete'!C9,'03-01-Precast Concrete'!F9="*",'03-01-Precast Concrete'!E9,'03-01-Precast Concrete'!H9="*",'03-01-Precast Concrete'!G9,'03-01-Precast Concrete'!J9="*",'03-01-Precast Concrete'!I9,'03-01-Precast Concrete'!L9="*",'03-01-Precast Concrete'!K9,'03-01-Precast Concrete'!N9="*",'03-01-Precast Concrete'!M9,'03-01-Precast Concrete'!P9="*",'03-01-Precast Concrete'!O9,'03-01-Precast Concrete'!R9="*",'03-01-Precast Concrete'!Q9,'03-01-Precast Concrete'!T9="*",'03-01-Precast Concrete'!S9),"")</f>
        <v/>
      </c>
      <c r="E289" s="394" t="e">
        <f>D289/'Project Data'!$D$22</f>
        <v>#VALUE!</v>
      </c>
      <c r="F289" s="393" t="s">
        <v>44</v>
      </c>
      <c r="G289" s="394" t="str" cm="1">
        <f t="array" ref="G289">_xlfn.IFNA(_xlfn.IFS('03-01-Precast Concrete'!F9="*",'03-01-Precast Concrete'!E9,'03-01-Precast Concrete'!H9="*",'03-01-Precast Concrete'!G9,'03-01-Precast Concrete'!J9="*",'03-01-Precast Concrete'!I9,'03-01-Precast Concrete'!L9="*",'03-01-Precast Concrete'!K9,'03-01-Precast Concrete'!N9="*",'03-01-Precast Concrete'!M9,'03-01-Precast Concrete'!P9="*",'03-01-Precast Concrete'!O9,'03-01-Precast Concrete'!R9="*",'03-01-Precast Concrete'!Q9,'03-01-Precast Concrete'!T9="*",'03-01-Precast Concrete'!S9,'03-01-Precast Concrete'!V9="*",'03-01-Precast Concrete'!U9),"")</f>
        <v/>
      </c>
      <c r="H289" s="394" t="e">
        <f>G289/'Project Data'!$D$22</f>
        <v>#VALUE!</v>
      </c>
      <c r="I289" s="395" t="str">
        <f>'03-01-Precast Concrete'!W9</f>
        <v/>
      </c>
      <c r="J289" s="396" t="str">
        <f>IFERROR(G289-F289, "--")</f>
        <v>--</v>
      </c>
      <c r="K289" s="397"/>
    </row>
    <row r="290" spans="1:11" ht="15.75" hidden="1" customHeight="1">
      <c r="A290" s="198">
        <f>'03-01-Precast Concrete'!A11</f>
        <v>0</v>
      </c>
      <c r="B290" s="235" t="str">
        <f>'03-01-Precast Concrete'!B11</f>
        <v>03 01 40 Maintenance of Precast Concrete</v>
      </c>
      <c r="C290" s="235"/>
      <c r="D290" s="236" t="str" cm="1">
        <f t="array" ref="D290">_xlfn.IFNA(_xlfn.IFS('03-01-Precast Concrete'!D11="*",'03-01-Precast Concrete'!C11,'03-01-Precast Concrete'!F11="*",'03-01-Precast Concrete'!E11,'03-01-Precast Concrete'!H11="*",'03-01-Precast Concrete'!G11,'03-01-Precast Concrete'!J11="*",'03-01-Precast Concrete'!I11,'03-01-Precast Concrete'!L11="*",'03-01-Precast Concrete'!K11,'03-01-Precast Concrete'!N11="*",'03-01-Precast Concrete'!M11,'03-01-Precast Concrete'!P11="*",'03-01-Precast Concrete'!O11,'03-01-Precast Concrete'!R11="*",'03-01-Precast Concrete'!Q11,'03-01-Precast Concrete'!T11="*",'03-01-Precast Concrete'!S11),"")</f>
        <v/>
      </c>
      <c r="E290" s="236" t="e">
        <f>D290/'Project Data'!$D$22</f>
        <v>#VALUE!</v>
      </c>
      <c r="F290" s="164" t="s">
        <v>44</v>
      </c>
      <c r="G290" s="236" t="str" cm="1">
        <f t="array" ref="G290">_xlfn.IFNA(_xlfn.IFS('03-01-Precast Concrete'!F11="*",'03-01-Precast Concrete'!E11,'03-01-Precast Concrete'!H11="*",'03-01-Precast Concrete'!G11,'03-01-Precast Concrete'!J11="*",'03-01-Precast Concrete'!I11,'03-01-Precast Concrete'!L11="*",'03-01-Precast Concrete'!K11,'03-01-Precast Concrete'!N11="*",'03-01-Precast Concrete'!M11,'03-01-Precast Concrete'!P11="*",'03-01-Precast Concrete'!O11,'03-01-Precast Concrete'!R11="*",'03-01-Precast Concrete'!Q11,'03-01-Precast Concrete'!T11="*",'03-01-Precast Concrete'!S11,'03-01-Precast Concrete'!V11="*",'03-01-Precast Concrete'!U11),"")</f>
        <v/>
      </c>
      <c r="H290" s="236" t="e">
        <f>G290/'Project Data'!$D$22</f>
        <v>#VALUE!</v>
      </c>
      <c r="I290" s="237"/>
      <c r="J290" s="243"/>
      <c r="K290" s="241"/>
    </row>
    <row r="291" spans="1:11" ht="15.75" hidden="1" customHeight="1">
      <c r="A291" s="198">
        <f>'03-01-Precast Concrete'!A12</f>
        <v>0</v>
      </c>
      <c r="B291" s="235" t="str">
        <f>'03-01-Precast Concrete'!B12</f>
        <v>03 01 40.51 Cleaning of Precast Concrete</v>
      </c>
      <c r="C291" s="235"/>
      <c r="D291" s="236" t="str" cm="1">
        <f t="array" ref="D291">_xlfn.IFNA(_xlfn.IFS('03-01-Precast Concrete'!D12="*",'03-01-Precast Concrete'!C12,'03-01-Precast Concrete'!F12="*",'03-01-Precast Concrete'!E12,'03-01-Precast Concrete'!H12="*",'03-01-Precast Concrete'!G12,'03-01-Precast Concrete'!J12="*",'03-01-Precast Concrete'!I12,'03-01-Precast Concrete'!L12="*",'03-01-Precast Concrete'!K12,'03-01-Precast Concrete'!N12="*",'03-01-Precast Concrete'!M12,'03-01-Precast Concrete'!P12="*",'03-01-Precast Concrete'!O12,'03-01-Precast Concrete'!R12="*",'03-01-Precast Concrete'!Q12,'03-01-Precast Concrete'!T12="*",'03-01-Precast Concrete'!S12),"")</f>
        <v/>
      </c>
      <c r="E291" s="236" t="e">
        <f>D291/'Project Data'!$D$22</f>
        <v>#VALUE!</v>
      </c>
      <c r="F291" s="164" t="s">
        <v>44</v>
      </c>
      <c r="G291" s="236" t="str" cm="1">
        <f t="array" ref="G291">_xlfn.IFNA(_xlfn.IFS('03-01-Precast Concrete'!F12="*",'03-01-Precast Concrete'!E12,'03-01-Precast Concrete'!H12="*",'03-01-Precast Concrete'!G12,'03-01-Precast Concrete'!J12="*",'03-01-Precast Concrete'!I12,'03-01-Precast Concrete'!L12="*",'03-01-Precast Concrete'!K12,'03-01-Precast Concrete'!N12="*",'03-01-Precast Concrete'!M12,'03-01-Precast Concrete'!P12="*",'03-01-Precast Concrete'!O12,'03-01-Precast Concrete'!R12="*",'03-01-Precast Concrete'!Q12,'03-01-Precast Concrete'!T12="*",'03-01-Precast Concrete'!S12,'03-01-Precast Concrete'!V12="*",'03-01-Precast Concrete'!U12),"")</f>
        <v/>
      </c>
      <c r="H291" s="236" t="e">
        <f>G291/'Project Data'!$D$22</f>
        <v>#VALUE!</v>
      </c>
      <c r="I291" s="175"/>
      <c r="J291" s="244"/>
      <c r="K291" s="241"/>
    </row>
    <row r="292" spans="1:11" ht="15.75" hidden="1" customHeight="1">
      <c r="A292" s="198">
        <f>'03-01-Precast Concrete'!A13</f>
        <v>0</v>
      </c>
      <c r="B292" s="235" t="str">
        <f>'03-01-Precast Concrete'!B13</f>
        <v>03 01 40.61 Resurfacing of Precast Concrete</v>
      </c>
      <c r="C292" s="235"/>
      <c r="D292" s="236" t="str" cm="1">
        <f t="array" ref="D292">_xlfn.IFNA(_xlfn.IFS('03-01-Precast Concrete'!D13="*",'03-01-Precast Concrete'!C13,'03-01-Precast Concrete'!F13="*",'03-01-Precast Concrete'!E13,'03-01-Precast Concrete'!H13="*",'03-01-Precast Concrete'!G13,'03-01-Precast Concrete'!J13="*",'03-01-Precast Concrete'!I13,'03-01-Precast Concrete'!L13="*",'03-01-Precast Concrete'!K13,'03-01-Precast Concrete'!N13="*",'03-01-Precast Concrete'!M13,'03-01-Precast Concrete'!P13="*",'03-01-Precast Concrete'!O13,'03-01-Precast Concrete'!R13="*",'03-01-Precast Concrete'!Q13,'03-01-Precast Concrete'!T13="*",'03-01-Precast Concrete'!S13),"")</f>
        <v/>
      </c>
      <c r="E292" s="236" t="e">
        <f>D292/'Project Data'!$D$22</f>
        <v>#VALUE!</v>
      </c>
      <c r="F292" s="164" t="s">
        <v>44</v>
      </c>
      <c r="G292" s="236" t="str" cm="1">
        <f t="array" ref="G292">_xlfn.IFNA(_xlfn.IFS('03-01-Precast Concrete'!F13="*",'03-01-Precast Concrete'!E13,'03-01-Precast Concrete'!H13="*",'03-01-Precast Concrete'!G13,'03-01-Precast Concrete'!J13="*",'03-01-Precast Concrete'!I13,'03-01-Precast Concrete'!L13="*",'03-01-Precast Concrete'!K13,'03-01-Precast Concrete'!N13="*",'03-01-Precast Concrete'!M13,'03-01-Precast Concrete'!P13="*",'03-01-Precast Concrete'!O13,'03-01-Precast Concrete'!R13="*",'03-01-Precast Concrete'!Q13,'03-01-Precast Concrete'!T13="*",'03-01-Precast Concrete'!S13,'03-01-Precast Concrete'!V13="*",'03-01-Precast Concrete'!U13),"")</f>
        <v/>
      </c>
      <c r="H292" s="236" t="e">
        <f>G292/'Project Data'!$D$22</f>
        <v>#VALUE!</v>
      </c>
      <c r="I292" s="175"/>
      <c r="J292" s="244"/>
      <c r="K292" s="241"/>
    </row>
    <row r="293" spans="1:11" ht="15.75" hidden="1" customHeight="1">
      <c r="A293" s="198">
        <f>'03-01-Precast Concrete'!A14</f>
        <v>0</v>
      </c>
      <c r="B293" s="235" t="str">
        <f>'03-01-Precast Concrete'!B14</f>
        <v>03 01 40.71 Rehabilitation of Precast Concrete</v>
      </c>
      <c r="C293" s="235"/>
      <c r="D293" s="236" t="str" cm="1">
        <f t="array" ref="D293">_xlfn.IFNA(_xlfn.IFS('03-01-Precast Concrete'!D14="*",'03-01-Precast Concrete'!C14,'03-01-Precast Concrete'!F14="*",'03-01-Precast Concrete'!E14,'03-01-Precast Concrete'!H14="*",'03-01-Precast Concrete'!G14,'03-01-Precast Concrete'!J14="*",'03-01-Precast Concrete'!I14,'03-01-Precast Concrete'!L14="*",'03-01-Precast Concrete'!K14,'03-01-Precast Concrete'!N14="*",'03-01-Precast Concrete'!M14,'03-01-Precast Concrete'!P14="*",'03-01-Precast Concrete'!O14,'03-01-Precast Concrete'!R14="*",'03-01-Precast Concrete'!Q14,'03-01-Precast Concrete'!T14="*",'03-01-Precast Concrete'!S14),"")</f>
        <v/>
      </c>
      <c r="E293" s="236" t="e">
        <f>D293/'Project Data'!$D$22</f>
        <v>#VALUE!</v>
      </c>
      <c r="F293" s="164" t="s">
        <v>44</v>
      </c>
      <c r="G293" s="236" t="str" cm="1">
        <f t="array" ref="G293">_xlfn.IFNA(_xlfn.IFS('03-01-Precast Concrete'!F14="*",'03-01-Precast Concrete'!E14,'03-01-Precast Concrete'!H14="*",'03-01-Precast Concrete'!G14,'03-01-Precast Concrete'!J14="*",'03-01-Precast Concrete'!I14,'03-01-Precast Concrete'!L14="*",'03-01-Precast Concrete'!K14,'03-01-Precast Concrete'!N14="*",'03-01-Precast Concrete'!M14,'03-01-Precast Concrete'!P14="*",'03-01-Precast Concrete'!O14,'03-01-Precast Concrete'!R14="*",'03-01-Precast Concrete'!Q14,'03-01-Precast Concrete'!T14="*",'03-01-Precast Concrete'!S14,'03-01-Precast Concrete'!V14="*",'03-01-Precast Concrete'!U14),"")</f>
        <v/>
      </c>
      <c r="H293" s="236" t="e">
        <f>G293/'Project Data'!$D$22</f>
        <v>#VALUE!</v>
      </c>
      <c r="I293" s="175"/>
      <c r="J293" s="244"/>
      <c r="K293" s="241"/>
    </row>
    <row r="294" spans="1:11" ht="15.75" hidden="1" customHeight="1">
      <c r="A294" s="198">
        <f>'03-01-Precast Concrete'!A15</f>
        <v>0</v>
      </c>
      <c r="B294" s="235" t="str">
        <f>'03-01-Precast Concrete'!B15</f>
        <v>03 01 40.72 Strengthening of Precast Concrete</v>
      </c>
      <c r="C294" s="235"/>
      <c r="D294" s="236" t="str" cm="1">
        <f t="array" ref="D294">_xlfn.IFNA(_xlfn.IFS('03-01-Precast Concrete'!D15="*",'03-01-Precast Concrete'!C15,'03-01-Precast Concrete'!F15="*",'03-01-Precast Concrete'!E15,'03-01-Precast Concrete'!H15="*",'03-01-Precast Concrete'!G15,'03-01-Precast Concrete'!J15="*",'03-01-Precast Concrete'!I15,'03-01-Precast Concrete'!L15="*",'03-01-Precast Concrete'!K15,'03-01-Precast Concrete'!N15="*",'03-01-Precast Concrete'!M15,'03-01-Precast Concrete'!P15="*",'03-01-Precast Concrete'!O15,'03-01-Precast Concrete'!R15="*",'03-01-Precast Concrete'!Q15,'03-01-Precast Concrete'!T15="*",'03-01-Precast Concrete'!S15),"")</f>
        <v/>
      </c>
      <c r="E294" s="236" t="e">
        <f>D294/'Project Data'!$D$22</f>
        <v>#VALUE!</v>
      </c>
      <c r="F294" s="164" t="s">
        <v>44</v>
      </c>
      <c r="G294" s="236" t="str" cm="1">
        <f t="array" ref="G294">_xlfn.IFNA(_xlfn.IFS('03-01-Precast Concrete'!F15="*",'03-01-Precast Concrete'!E15,'03-01-Precast Concrete'!H15="*",'03-01-Precast Concrete'!G15,'03-01-Precast Concrete'!J15="*",'03-01-Precast Concrete'!I15,'03-01-Precast Concrete'!L15="*",'03-01-Precast Concrete'!K15,'03-01-Precast Concrete'!N15="*",'03-01-Precast Concrete'!M15,'03-01-Precast Concrete'!P15="*",'03-01-Precast Concrete'!O15,'03-01-Precast Concrete'!R15="*",'03-01-Precast Concrete'!Q15,'03-01-Precast Concrete'!T15="*",'03-01-Precast Concrete'!S15,'03-01-Precast Concrete'!V15="*",'03-01-Precast Concrete'!U15),"")</f>
        <v/>
      </c>
      <c r="H294" s="236" t="e">
        <f>G294/'Project Data'!$D$22</f>
        <v>#VALUE!</v>
      </c>
      <c r="I294" s="175"/>
      <c r="J294" s="244"/>
      <c r="K294" s="241"/>
    </row>
    <row r="295" spans="1:11" ht="15.75" hidden="1" customHeight="1">
      <c r="A295" s="198">
        <f>'03-01-Precast Concrete'!A16</f>
        <v>0</v>
      </c>
      <c r="B295" s="235" t="str">
        <f>'03-01-Precast Concrete'!B16</f>
        <v>03 06 40 Schedules for Precast Concrete</v>
      </c>
      <c r="C295" s="235"/>
      <c r="D295" s="236" t="str" cm="1">
        <f t="array" ref="D295">_xlfn.IFNA(_xlfn.IFS('03-01-Precast Concrete'!D16="*",'03-01-Precast Concrete'!C16,'03-01-Precast Concrete'!F16="*",'03-01-Precast Concrete'!E16,'03-01-Precast Concrete'!H16="*",'03-01-Precast Concrete'!G16,'03-01-Precast Concrete'!J16="*",'03-01-Precast Concrete'!I16,'03-01-Precast Concrete'!L16="*",'03-01-Precast Concrete'!K16,'03-01-Precast Concrete'!N16="*",'03-01-Precast Concrete'!M16,'03-01-Precast Concrete'!P16="*",'03-01-Precast Concrete'!O16,'03-01-Precast Concrete'!R16="*",'03-01-Precast Concrete'!Q16,'03-01-Precast Concrete'!T16="*",'03-01-Precast Concrete'!S16),"")</f>
        <v/>
      </c>
      <c r="E295" s="236" t="e">
        <f>D295/'Project Data'!$D$22</f>
        <v>#VALUE!</v>
      </c>
      <c r="F295" s="164" t="s">
        <v>44</v>
      </c>
      <c r="G295" s="236" t="str" cm="1">
        <f t="array" ref="G295">_xlfn.IFNA(_xlfn.IFS('03-01-Precast Concrete'!F16="*",'03-01-Precast Concrete'!E16,'03-01-Precast Concrete'!H16="*",'03-01-Precast Concrete'!G16,'03-01-Precast Concrete'!J16="*",'03-01-Precast Concrete'!I16,'03-01-Precast Concrete'!L16="*",'03-01-Precast Concrete'!K16,'03-01-Precast Concrete'!N16="*",'03-01-Precast Concrete'!M16,'03-01-Precast Concrete'!P16="*",'03-01-Precast Concrete'!O16,'03-01-Precast Concrete'!R16="*",'03-01-Precast Concrete'!Q16,'03-01-Precast Concrete'!T16="*",'03-01-Precast Concrete'!S16,'03-01-Precast Concrete'!V16="*",'03-01-Precast Concrete'!U16),"")</f>
        <v/>
      </c>
      <c r="H295" s="236" t="e">
        <f>G295/'Project Data'!$D$22</f>
        <v>#VALUE!</v>
      </c>
      <c r="I295" s="175"/>
      <c r="J295" s="244"/>
      <c r="K295" s="241"/>
    </row>
    <row r="296" spans="1:11" ht="15.75" hidden="1" customHeight="1">
      <c r="A296" s="198">
        <f>'03-01-Precast Concrete'!A17</f>
        <v>0</v>
      </c>
      <c r="B296" s="235" t="str">
        <f>'03-01-Precast Concrete'!B17</f>
        <v>03 06 40.13 Precast Concrete Panel Schedule</v>
      </c>
      <c r="C296" s="235"/>
      <c r="D296" s="236" t="str" cm="1">
        <f t="array" ref="D296">_xlfn.IFNA(_xlfn.IFS('03-01-Precast Concrete'!D17="*",'03-01-Precast Concrete'!C17,'03-01-Precast Concrete'!F17="*",'03-01-Precast Concrete'!E17,'03-01-Precast Concrete'!H17="*",'03-01-Precast Concrete'!G17,'03-01-Precast Concrete'!J17="*",'03-01-Precast Concrete'!I17,'03-01-Precast Concrete'!L17="*",'03-01-Precast Concrete'!K17,'03-01-Precast Concrete'!N17="*",'03-01-Precast Concrete'!M17,'03-01-Precast Concrete'!P17="*",'03-01-Precast Concrete'!O17,'03-01-Precast Concrete'!R17="*",'03-01-Precast Concrete'!Q17,'03-01-Precast Concrete'!T17="*",'03-01-Precast Concrete'!S17),"")</f>
        <v/>
      </c>
      <c r="E296" s="236" t="e">
        <f>D296/'Project Data'!$D$22</f>
        <v>#VALUE!</v>
      </c>
      <c r="F296" s="164" t="s">
        <v>44</v>
      </c>
      <c r="G296" s="236" t="str" cm="1">
        <f t="array" ref="G296">_xlfn.IFNA(_xlfn.IFS('03-01-Precast Concrete'!F17="*",'03-01-Precast Concrete'!E17,'03-01-Precast Concrete'!H17="*",'03-01-Precast Concrete'!G17,'03-01-Precast Concrete'!J17="*",'03-01-Precast Concrete'!I17,'03-01-Precast Concrete'!L17="*",'03-01-Precast Concrete'!K17,'03-01-Precast Concrete'!N17="*",'03-01-Precast Concrete'!M17,'03-01-Precast Concrete'!P17="*",'03-01-Precast Concrete'!O17,'03-01-Precast Concrete'!R17="*",'03-01-Precast Concrete'!Q17,'03-01-Precast Concrete'!T17="*",'03-01-Precast Concrete'!S17,'03-01-Precast Concrete'!V17="*",'03-01-Precast Concrete'!U17),"")</f>
        <v/>
      </c>
      <c r="H296" s="236" t="e">
        <f>G296/'Project Data'!$D$22</f>
        <v>#VALUE!</v>
      </c>
      <c r="I296" s="175"/>
      <c r="J296" s="244"/>
      <c r="K296" s="241"/>
    </row>
    <row r="297" spans="1:11" ht="15.75" hidden="1" customHeight="1">
      <c r="A297" s="198">
        <f>'03-01-Precast Concrete'!A18</f>
        <v>0</v>
      </c>
      <c r="B297" s="235" t="str">
        <f>'03-01-Precast Concrete'!B18</f>
        <v>03 11 16.13 Concrete Form Liners</v>
      </c>
      <c r="C297" s="235"/>
      <c r="D297" s="236" t="str" cm="1">
        <f t="array" ref="D297">_xlfn.IFNA(_xlfn.IFS('03-01-Precast Concrete'!D18="*",'03-01-Precast Concrete'!C18,'03-01-Precast Concrete'!F18="*",'03-01-Precast Concrete'!E18,'03-01-Precast Concrete'!H18="*",'03-01-Precast Concrete'!G18,'03-01-Precast Concrete'!J18="*",'03-01-Precast Concrete'!I18,'03-01-Precast Concrete'!L18="*",'03-01-Precast Concrete'!K18,'03-01-Precast Concrete'!N18="*",'03-01-Precast Concrete'!M18,'03-01-Precast Concrete'!P18="*",'03-01-Precast Concrete'!O18,'03-01-Precast Concrete'!R18="*",'03-01-Precast Concrete'!Q18,'03-01-Precast Concrete'!T18="*",'03-01-Precast Concrete'!S18),"")</f>
        <v/>
      </c>
      <c r="E297" s="236" t="e">
        <f>D297/'Project Data'!$D$22</f>
        <v>#VALUE!</v>
      </c>
      <c r="F297" s="164" t="s">
        <v>44</v>
      </c>
      <c r="G297" s="236" t="str" cm="1">
        <f t="array" ref="G297">_xlfn.IFNA(_xlfn.IFS('03-01-Precast Concrete'!F18="*",'03-01-Precast Concrete'!E18,'03-01-Precast Concrete'!H18="*",'03-01-Precast Concrete'!G18,'03-01-Precast Concrete'!J18="*",'03-01-Precast Concrete'!I18,'03-01-Precast Concrete'!L18="*",'03-01-Precast Concrete'!K18,'03-01-Precast Concrete'!N18="*",'03-01-Precast Concrete'!M18,'03-01-Precast Concrete'!P18="*",'03-01-Precast Concrete'!O18,'03-01-Precast Concrete'!R18="*",'03-01-Precast Concrete'!Q18,'03-01-Precast Concrete'!T18="*",'03-01-Precast Concrete'!S18,'03-01-Precast Concrete'!V18="*",'03-01-Precast Concrete'!U18),"")</f>
        <v/>
      </c>
      <c r="H297" s="236" t="e">
        <f>G297/'Project Data'!$D$22</f>
        <v>#VALUE!</v>
      </c>
      <c r="I297" s="175"/>
      <c r="J297" s="244"/>
      <c r="K297" s="241"/>
    </row>
    <row r="298" spans="1:11" ht="15.75" hidden="1" customHeight="1">
      <c r="A298" s="198">
        <f>'03-01-Precast Concrete'!A19</f>
        <v>0</v>
      </c>
      <c r="B298" s="235" t="str">
        <f>'03-01-Precast Concrete'!B19</f>
        <v>03 15 19 Cast-In Concrete Anchors</v>
      </c>
      <c r="C298" s="235"/>
      <c r="D298" s="236" t="str" cm="1">
        <f t="array" ref="D298">_xlfn.IFNA(_xlfn.IFS('03-01-Precast Concrete'!D19="*",'03-01-Precast Concrete'!C19,'03-01-Precast Concrete'!F19="*",'03-01-Precast Concrete'!E19,'03-01-Precast Concrete'!H19="*",'03-01-Precast Concrete'!G19,'03-01-Precast Concrete'!J19="*",'03-01-Precast Concrete'!I19,'03-01-Precast Concrete'!L19="*",'03-01-Precast Concrete'!K19,'03-01-Precast Concrete'!N19="*",'03-01-Precast Concrete'!M19,'03-01-Precast Concrete'!P19="*",'03-01-Precast Concrete'!O19,'03-01-Precast Concrete'!R19="*",'03-01-Precast Concrete'!Q19,'03-01-Precast Concrete'!T19="*",'03-01-Precast Concrete'!S19),"")</f>
        <v/>
      </c>
      <c r="E298" s="236" t="e">
        <f>D298/'Project Data'!$D$22</f>
        <v>#VALUE!</v>
      </c>
      <c r="F298" s="164" t="s">
        <v>44</v>
      </c>
      <c r="G298" s="236" t="str" cm="1">
        <f t="array" ref="G298">_xlfn.IFNA(_xlfn.IFS('03-01-Precast Concrete'!F19="*",'03-01-Precast Concrete'!E19,'03-01-Precast Concrete'!H19="*",'03-01-Precast Concrete'!G19,'03-01-Precast Concrete'!J19="*",'03-01-Precast Concrete'!I19,'03-01-Precast Concrete'!L19="*",'03-01-Precast Concrete'!K19,'03-01-Precast Concrete'!N19="*",'03-01-Precast Concrete'!M19,'03-01-Precast Concrete'!P19="*",'03-01-Precast Concrete'!O19,'03-01-Precast Concrete'!R19="*",'03-01-Precast Concrete'!Q19,'03-01-Precast Concrete'!T19="*",'03-01-Precast Concrete'!S19,'03-01-Precast Concrete'!V19="*",'03-01-Precast Concrete'!U19),"")</f>
        <v/>
      </c>
      <c r="H298" s="236" t="e">
        <f>G298/'Project Data'!$D$22</f>
        <v>#VALUE!</v>
      </c>
      <c r="I298" s="175"/>
      <c r="J298" s="244"/>
      <c r="K298" s="241"/>
    </row>
    <row r="299" spans="1:11" ht="15.75" hidden="1" customHeight="1">
      <c r="A299" s="398" t="s">
        <v>53</v>
      </c>
      <c r="B299" s="399" t="str">
        <f>'03-01-Precast Concrete'!B20</f>
        <v>03 40 00 Precast Concrete</v>
      </c>
      <c r="C299" s="399"/>
      <c r="D299" s="402" t="str" cm="1">
        <f t="array" ref="D299">_xlfn.IFNA(_xlfn.IFS('03-01-Precast Concrete'!D20="*",'03-01-Precast Concrete'!C20,'03-01-Precast Concrete'!F20="*",'03-01-Precast Concrete'!E20,'03-01-Precast Concrete'!H20="*",'03-01-Precast Concrete'!G20,'03-01-Precast Concrete'!J20="*",'03-01-Precast Concrete'!I20,'03-01-Precast Concrete'!L20="*",'03-01-Precast Concrete'!K20,'03-01-Precast Concrete'!N20="*",'03-01-Precast Concrete'!M20,'03-01-Precast Concrete'!P20="*",'03-01-Precast Concrete'!O20,'03-01-Precast Concrete'!R20="*",'03-01-Precast Concrete'!Q20,'03-01-Precast Concrete'!T20="*",'03-01-Precast Concrete'!S20),"")</f>
        <v/>
      </c>
      <c r="E299" s="402" t="e">
        <f>D299/'Project Data'!$D$22</f>
        <v>#VALUE!</v>
      </c>
      <c r="F299" s="412" t="s">
        <v>44</v>
      </c>
      <c r="G299" s="402" t="str" cm="1">
        <f t="array" ref="G299">_xlfn.IFNA(_xlfn.IFS('03-01-Precast Concrete'!F20="*",'03-01-Precast Concrete'!E20,'03-01-Precast Concrete'!H20="*",'03-01-Precast Concrete'!G20,'03-01-Precast Concrete'!J20="*",'03-01-Precast Concrete'!I20,'03-01-Precast Concrete'!L20="*",'03-01-Precast Concrete'!K20,'03-01-Precast Concrete'!N20="*",'03-01-Precast Concrete'!M20,'03-01-Precast Concrete'!P20="*",'03-01-Precast Concrete'!O20,'03-01-Precast Concrete'!R20="*",'03-01-Precast Concrete'!Q20,'03-01-Precast Concrete'!T20="*",'03-01-Precast Concrete'!S20,'03-01-Precast Concrete'!V20="*",'03-01-Precast Concrete'!U20),"")</f>
        <v/>
      </c>
      <c r="H299" s="402" t="e">
        <f>G299/'Project Data'!$D$22</f>
        <v>#VALUE!</v>
      </c>
      <c r="I299" s="400"/>
      <c r="J299" s="403"/>
      <c r="K299" s="382"/>
    </row>
    <row r="300" spans="1:11" ht="15.75" hidden="1" customHeight="1">
      <c r="A300" s="198">
        <f>'03-01-Precast Concrete'!A21</f>
        <v>0</v>
      </c>
      <c r="B300" s="235" t="str">
        <f>'03-01-Precast Concrete'!B21</f>
        <v>03 41 00 Precast Structural Concrete</v>
      </c>
      <c r="C300" s="235"/>
      <c r="D300" s="236" t="str" cm="1">
        <f t="array" ref="D300">_xlfn.IFNA(_xlfn.IFS('03-01-Precast Concrete'!D21="*",'03-01-Precast Concrete'!C21,'03-01-Precast Concrete'!F21="*",'03-01-Precast Concrete'!E21,'03-01-Precast Concrete'!H21="*",'03-01-Precast Concrete'!G21,'03-01-Precast Concrete'!J21="*",'03-01-Precast Concrete'!I21,'03-01-Precast Concrete'!L21="*",'03-01-Precast Concrete'!K21,'03-01-Precast Concrete'!N21="*",'03-01-Precast Concrete'!M21,'03-01-Precast Concrete'!P21="*",'03-01-Precast Concrete'!O21,'03-01-Precast Concrete'!R21="*",'03-01-Precast Concrete'!Q21,'03-01-Precast Concrete'!T21="*",'03-01-Precast Concrete'!S21),"")</f>
        <v/>
      </c>
      <c r="E300" s="236" t="e">
        <f>D300/'Project Data'!$D$22</f>
        <v>#VALUE!</v>
      </c>
      <c r="F300" s="164" t="s">
        <v>44</v>
      </c>
      <c r="G300" s="236" t="str" cm="1">
        <f t="array" ref="G300">_xlfn.IFNA(_xlfn.IFS('03-01-Precast Concrete'!F21="*",'03-01-Precast Concrete'!E21,'03-01-Precast Concrete'!H21="*",'03-01-Precast Concrete'!G21,'03-01-Precast Concrete'!J21="*",'03-01-Precast Concrete'!I21,'03-01-Precast Concrete'!L21="*",'03-01-Precast Concrete'!K21,'03-01-Precast Concrete'!N21="*",'03-01-Precast Concrete'!M21,'03-01-Precast Concrete'!P21="*",'03-01-Precast Concrete'!O21,'03-01-Precast Concrete'!R21="*",'03-01-Precast Concrete'!Q21,'03-01-Precast Concrete'!T21="*",'03-01-Precast Concrete'!S21,'03-01-Precast Concrete'!V21="*",'03-01-Precast Concrete'!U21),"")</f>
        <v/>
      </c>
      <c r="H300" s="236" t="e">
        <f>G300/'Project Data'!$D$22</f>
        <v>#VALUE!</v>
      </c>
      <c r="I300" s="175"/>
      <c r="J300" s="244"/>
      <c r="K300" s="241"/>
    </row>
    <row r="301" spans="1:11" ht="15.75" hidden="1" customHeight="1">
      <c r="A301" s="398" t="s">
        <v>53</v>
      </c>
      <c r="B301" s="399" t="str">
        <f>'03-01-Precast Concrete'!B22</f>
        <v>03 41 13 Precast Concrete Hollow Core Planks</v>
      </c>
      <c r="C301" s="399"/>
      <c r="D301" s="402" t="str" cm="1">
        <f t="array" ref="D301">_xlfn.IFNA(_xlfn.IFS('03-01-Precast Concrete'!D22="*",'03-01-Precast Concrete'!C22,'03-01-Precast Concrete'!F22="*",'03-01-Precast Concrete'!E22,'03-01-Precast Concrete'!H22="*",'03-01-Precast Concrete'!G22,'03-01-Precast Concrete'!J22="*",'03-01-Precast Concrete'!I22,'03-01-Precast Concrete'!L22="*",'03-01-Precast Concrete'!K22,'03-01-Precast Concrete'!N22="*",'03-01-Precast Concrete'!M22,'03-01-Precast Concrete'!P22="*",'03-01-Precast Concrete'!O22,'03-01-Precast Concrete'!R22="*",'03-01-Precast Concrete'!Q22,'03-01-Precast Concrete'!T22="*",'03-01-Precast Concrete'!S22),"")</f>
        <v/>
      </c>
      <c r="E301" s="402" t="e">
        <f>D301/'Project Data'!$D$22</f>
        <v>#VALUE!</v>
      </c>
      <c r="F301" s="412" t="s">
        <v>44</v>
      </c>
      <c r="G301" s="402" t="str" cm="1">
        <f t="array" ref="G301">_xlfn.IFNA(_xlfn.IFS('03-01-Precast Concrete'!F22="*",'03-01-Precast Concrete'!E22,'03-01-Precast Concrete'!H22="*",'03-01-Precast Concrete'!G22,'03-01-Precast Concrete'!J22="*",'03-01-Precast Concrete'!I22,'03-01-Precast Concrete'!L22="*",'03-01-Precast Concrete'!K22,'03-01-Precast Concrete'!N22="*",'03-01-Precast Concrete'!M22,'03-01-Precast Concrete'!P22="*",'03-01-Precast Concrete'!O22,'03-01-Precast Concrete'!R22="*",'03-01-Precast Concrete'!Q22,'03-01-Precast Concrete'!T22="*",'03-01-Precast Concrete'!S22,'03-01-Precast Concrete'!V22="*",'03-01-Precast Concrete'!U22),"")</f>
        <v/>
      </c>
      <c r="H301" s="402" t="e">
        <f>G301/'Project Data'!$D$22</f>
        <v>#VALUE!</v>
      </c>
      <c r="I301" s="400"/>
      <c r="J301" s="403"/>
      <c r="K301" s="382"/>
    </row>
    <row r="302" spans="1:11" ht="15.75" hidden="1" customHeight="1">
      <c r="A302" s="198">
        <f>'03-01-Precast Concrete'!A23</f>
        <v>0</v>
      </c>
      <c r="B302" s="235" t="str">
        <f>'03-01-Precast Concrete'!B23</f>
        <v>03 41 16 Precast Concrete Slabs</v>
      </c>
      <c r="C302" s="235"/>
      <c r="D302" s="236" t="str" cm="1">
        <f t="array" ref="D302">_xlfn.IFNA(_xlfn.IFS('03-01-Precast Concrete'!D23="*",'03-01-Precast Concrete'!C23,'03-01-Precast Concrete'!F23="*",'03-01-Precast Concrete'!E23,'03-01-Precast Concrete'!H23="*",'03-01-Precast Concrete'!G23,'03-01-Precast Concrete'!J23="*",'03-01-Precast Concrete'!I23,'03-01-Precast Concrete'!L23="*",'03-01-Precast Concrete'!K23,'03-01-Precast Concrete'!N23="*",'03-01-Precast Concrete'!M23,'03-01-Precast Concrete'!P23="*",'03-01-Precast Concrete'!O23,'03-01-Precast Concrete'!R23="*",'03-01-Precast Concrete'!Q23,'03-01-Precast Concrete'!T23="*",'03-01-Precast Concrete'!S23),"")</f>
        <v/>
      </c>
      <c r="E302" s="236" t="e">
        <f>D302/'Project Data'!$D$22</f>
        <v>#VALUE!</v>
      </c>
      <c r="F302" s="164" t="s">
        <v>44</v>
      </c>
      <c r="G302" s="236" t="str" cm="1">
        <f t="array" ref="G302">_xlfn.IFNA(_xlfn.IFS('03-01-Precast Concrete'!F23="*",'03-01-Precast Concrete'!E23,'03-01-Precast Concrete'!H23="*",'03-01-Precast Concrete'!G23,'03-01-Precast Concrete'!J23="*",'03-01-Precast Concrete'!I23,'03-01-Precast Concrete'!L23="*",'03-01-Precast Concrete'!K23,'03-01-Precast Concrete'!N23="*",'03-01-Precast Concrete'!M23,'03-01-Precast Concrete'!P23="*",'03-01-Precast Concrete'!O23,'03-01-Precast Concrete'!R23="*",'03-01-Precast Concrete'!Q23,'03-01-Precast Concrete'!T23="*",'03-01-Precast Concrete'!S23,'03-01-Precast Concrete'!V23="*",'03-01-Precast Concrete'!U23),"")</f>
        <v/>
      </c>
      <c r="H302" s="236" t="e">
        <f>G302/'Project Data'!$D$22</f>
        <v>#VALUE!</v>
      </c>
      <c r="I302" s="175"/>
      <c r="J302" s="244"/>
      <c r="K302" s="241"/>
    </row>
    <row r="303" spans="1:11" ht="15.75" hidden="1" customHeight="1">
      <c r="A303" s="198">
        <f>'03-01-Precast Concrete'!A24</f>
        <v>0</v>
      </c>
      <c r="B303" s="235" t="str">
        <f>'03-01-Precast Concrete'!B24</f>
        <v>03 41 23 Precast Concrete Stairs</v>
      </c>
      <c r="C303" s="235"/>
      <c r="D303" s="236" t="str" cm="1">
        <f t="array" ref="D303">_xlfn.IFNA(_xlfn.IFS('03-01-Precast Concrete'!D24="*",'03-01-Precast Concrete'!C24,'03-01-Precast Concrete'!F24="*",'03-01-Precast Concrete'!E24,'03-01-Precast Concrete'!H24="*",'03-01-Precast Concrete'!G24,'03-01-Precast Concrete'!J24="*",'03-01-Precast Concrete'!I24,'03-01-Precast Concrete'!L24="*",'03-01-Precast Concrete'!K24,'03-01-Precast Concrete'!N24="*",'03-01-Precast Concrete'!M24,'03-01-Precast Concrete'!P24="*",'03-01-Precast Concrete'!O24,'03-01-Precast Concrete'!R24="*",'03-01-Precast Concrete'!Q24,'03-01-Precast Concrete'!T24="*",'03-01-Precast Concrete'!S24),"")</f>
        <v/>
      </c>
      <c r="E303" s="236" t="e">
        <f>D303/'Project Data'!$D$22</f>
        <v>#VALUE!</v>
      </c>
      <c r="F303" s="164" t="s">
        <v>44</v>
      </c>
      <c r="G303" s="236" t="str" cm="1">
        <f t="array" ref="G303">_xlfn.IFNA(_xlfn.IFS('03-01-Precast Concrete'!F24="*",'03-01-Precast Concrete'!E24,'03-01-Precast Concrete'!H24="*",'03-01-Precast Concrete'!G24,'03-01-Precast Concrete'!J24="*",'03-01-Precast Concrete'!I24,'03-01-Precast Concrete'!L24="*",'03-01-Precast Concrete'!K24,'03-01-Precast Concrete'!N24="*",'03-01-Precast Concrete'!M24,'03-01-Precast Concrete'!P24="*",'03-01-Precast Concrete'!O24,'03-01-Precast Concrete'!R24="*",'03-01-Precast Concrete'!Q24,'03-01-Precast Concrete'!T24="*",'03-01-Precast Concrete'!S24,'03-01-Precast Concrete'!V24="*",'03-01-Precast Concrete'!U24),"")</f>
        <v/>
      </c>
      <c r="H303" s="236" t="e">
        <f>G303/'Project Data'!$D$22</f>
        <v>#VALUE!</v>
      </c>
      <c r="I303" s="175"/>
      <c r="J303" s="244"/>
      <c r="K303" s="241"/>
    </row>
    <row r="304" spans="1:11" ht="15.75" hidden="1" customHeight="1">
      <c r="A304" s="198">
        <f>'03-01-Precast Concrete'!A25</f>
        <v>0</v>
      </c>
      <c r="B304" s="235" t="str">
        <f>'03-01-Precast Concrete'!B25</f>
        <v>03 41 33 Precast Structural Pretensioned Concrete</v>
      </c>
      <c r="C304" s="235"/>
      <c r="D304" s="236" t="str" cm="1">
        <f t="array" ref="D304">_xlfn.IFNA(_xlfn.IFS('03-01-Precast Concrete'!D25="*",'03-01-Precast Concrete'!C25,'03-01-Precast Concrete'!F25="*",'03-01-Precast Concrete'!E25,'03-01-Precast Concrete'!H25="*",'03-01-Precast Concrete'!G25,'03-01-Precast Concrete'!J25="*",'03-01-Precast Concrete'!I25,'03-01-Precast Concrete'!L25="*",'03-01-Precast Concrete'!K25,'03-01-Precast Concrete'!N25="*",'03-01-Precast Concrete'!M25,'03-01-Precast Concrete'!P25="*",'03-01-Precast Concrete'!O25,'03-01-Precast Concrete'!R25="*",'03-01-Precast Concrete'!Q25,'03-01-Precast Concrete'!T25="*",'03-01-Precast Concrete'!S25),"")</f>
        <v/>
      </c>
      <c r="E304" s="236" t="e">
        <f>D304/'Project Data'!$D$22</f>
        <v>#VALUE!</v>
      </c>
      <c r="F304" s="164" t="s">
        <v>44</v>
      </c>
      <c r="G304" s="236" t="str" cm="1">
        <f t="array" ref="G304">_xlfn.IFNA(_xlfn.IFS('03-01-Precast Concrete'!F25="*",'03-01-Precast Concrete'!E25,'03-01-Precast Concrete'!H25="*",'03-01-Precast Concrete'!G25,'03-01-Precast Concrete'!J25="*",'03-01-Precast Concrete'!I25,'03-01-Precast Concrete'!L25="*",'03-01-Precast Concrete'!K25,'03-01-Precast Concrete'!N25="*",'03-01-Precast Concrete'!M25,'03-01-Precast Concrete'!P25="*",'03-01-Precast Concrete'!O25,'03-01-Precast Concrete'!R25="*",'03-01-Precast Concrete'!Q25,'03-01-Precast Concrete'!T25="*",'03-01-Precast Concrete'!S25,'03-01-Precast Concrete'!V25="*",'03-01-Precast Concrete'!U25),"")</f>
        <v/>
      </c>
      <c r="H304" s="236" t="e">
        <f>G304/'Project Data'!$D$22</f>
        <v>#VALUE!</v>
      </c>
      <c r="I304" s="175"/>
      <c r="J304" s="244"/>
      <c r="K304" s="241"/>
    </row>
    <row r="305" spans="1:11" ht="15.75" hidden="1" customHeight="1">
      <c r="A305" s="198">
        <f>'03-01-Precast Concrete'!A26</f>
        <v>0</v>
      </c>
      <c r="B305" s="235" t="str">
        <f>'03-01-Precast Concrete'!B26</f>
        <v>03 41 36 Precast Structural Post-Tensioned Concrete</v>
      </c>
      <c r="C305" s="235"/>
      <c r="D305" s="236" t="str" cm="1">
        <f t="array" ref="D305">_xlfn.IFNA(_xlfn.IFS('03-01-Precast Concrete'!D26="*",'03-01-Precast Concrete'!C26,'03-01-Precast Concrete'!F26="*",'03-01-Precast Concrete'!E26,'03-01-Precast Concrete'!H26="*",'03-01-Precast Concrete'!G26,'03-01-Precast Concrete'!J26="*",'03-01-Precast Concrete'!I26,'03-01-Precast Concrete'!L26="*",'03-01-Precast Concrete'!K26,'03-01-Precast Concrete'!N26="*",'03-01-Precast Concrete'!M26,'03-01-Precast Concrete'!P26="*",'03-01-Precast Concrete'!O26,'03-01-Precast Concrete'!R26="*",'03-01-Precast Concrete'!Q26,'03-01-Precast Concrete'!T26="*",'03-01-Precast Concrete'!S26),"")</f>
        <v/>
      </c>
      <c r="E305" s="236" t="e">
        <f>D305/'Project Data'!$D$22</f>
        <v>#VALUE!</v>
      </c>
      <c r="F305" s="164" t="s">
        <v>44</v>
      </c>
      <c r="G305" s="236" t="str" cm="1">
        <f t="array" ref="G305">_xlfn.IFNA(_xlfn.IFS('03-01-Precast Concrete'!F26="*",'03-01-Precast Concrete'!E26,'03-01-Precast Concrete'!H26="*",'03-01-Precast Concrete'!G26,'03-01-Precast Concrete'!J26="*",'03-01-Precast Concrete'!I26,'03-01-Precast Concrete'!L26="*",'03-01-Precast Concrete'!K26,'03-01-Precast Concrete'!N26="*",'03-01-Precast Concrete'!M26,'03-01-Precast Concrete'!P26="*",'03-01-Precast Concrete'!O26,'03-01-Precast Concrete'!R26="*",'03-01-Precast Concrete'!Q26,'03-01-Precast Concrete'!T26="*",'03-01-Precast Concrete'!S26,'03-01-Precast Concrete'!V26="*",'03-01-Precast Concrete'!U26),"")</f>
        <v/>
      </c>
      <c r="H305" s="236" t="e">
        <f>G305/'Project Data'!$D$22</f>
        <v>#VALUE!</v>
      </c>
      <c r="I305" s="175"/>
      <c r="J305" s="244"/>
      <c r="K305" s="241"/>
    </row>
    <row r="306" spans="1:11" ht="15.75" hidden="1" customHeight="1">
      <c r="A306" s="198">
        <f>'03-01-Precast Concrete'!A27</f>
        <v>0</v>
      </c>
      <c r="B306" s="235" t="str">
        <f>'03-01-Precast Concrete'!B27</f>
        <v>03 45 00 Precast Architectural Concrete</v>
      </c>
      <c r="C306" s="235"/>
      <c r="D306" s="236" t="str" cm="1">
        <f t="array" ref="D306">_xlfn.IFNA(_xlfn.IFS('03-01-Precast Concrete'!D27="*",'03-01-Precast Concrete'!C27,'03-01-Precast Concrete'!F27="*",'03-01-Precast Concrete'!E27,'03-01-Precast Concrete'!H27="*",'03-01-Precast Concrete'!G27,'03-01-Precast Concrete'!J27="*",'03-01-Precast Concrete'!I27,'03-01-Precast Concrete'!L27="*",'03-01-Precast Concrete'!K27,'03-01-Precast Concrete'!N27="*",'03-01-Precast Concrete'!M27,'03-01-Precast Concrete'!P27="*",'03-01-Precast Concrete'!O27,'03-01-Precast Concrete'!R27="*",'03-01-Precast Concrete'!Q27,'03-01-Precast Concrete'!T27="*",'03-01-Precast Concrete'!S27),"")</f>
        <v/>
      </c>
      <c r="E306" s="236" t="e">
        <f>D306/'Project Data'!$D$22</f>
        <v>#VALUE!</v>
      </c>
      <c r="F306" s="164" t="s">
        <v>44</v>
      </c>
      <c r="G306" s="236" t="str" cm="1">
        <f t="array" ref="G306">_xlfn.IFNA(_xlfn.IFS('03-01-Precast Concrete'!F27="*",'03-01-Precast Concrete'!E27,'03-01-Precast Concrete'!H27="*",'03-01-Precast Concrete'!G27,'03-01-Precast Concrete'!J27="*",'03-01-Precast Concrete'!I27,'03-01-Precast Concrete'!L27="*",'03-01-Precast Concrete'!K27,'03-01-Precast Concrete'!N27="*",'03-01-Precast Concrete'!M27,'03-01-Precast Concrete'!P27="*",'03-01-Precast Concrete'!O27,'03-01-Precast Concrete'!R27="*",'03-01-Precast Concrete'!Q27,'03-01-Precast Concrete'!T27="*",'03-01-Precast Concrete'!S27,'03-01-Precast Concrete'!V27="*",'03-01-Precast Concrete'!U27),"")</f>
        <v/>
      </c>
      <c r="H306" s="236" t="e">
        <f>G306/'Project Data'!$D$22</f>
        <v>#VALUE!</v>
      </c>
      <c r="I306" s="175"/>
      <c r="J306" s="244"/>
      <c r="K306" s="241"/>
    </row>
    <row r="307" spans="1:11" ht="15.75" hidden="1" customHeight="1">
      <c r="A307" s="198">
        <f>'03-01-Precast Concrete'!A28</f>
        <v>0</v>
      </c>
      <c r="B307" s="235" t="str">
        <f>'03-01-Precast Concrete'!B28</f>
        <v>03 45 13 Faced Architectural Precast Concrete</v>
      </c>
      <c r="C307" s="235"/>
      <c r="D307" s="236" t="str" cm="1">
        <f t="array" ref="D307">_xlfn.IFNA(_xlfn.IFS('03-01-Precast Concrete'!D28="*",'03-01-Precast Concrete'!C28,'03-01-Precast Concrete'!F28="*",'03-01-Precast Concrete'!E28,'03-01-Precast Concrete'!H28="*",'03-01-Precast Concrete'!G28,'03-01-Precast Concrete'!J28="*",'03-01-Precast Concrete'!I28,'03-01-Precast Concrete'!L28="*",'03-01-Precast Concrete'!K28,'03-01-Precast Concrete'!N28="*",'03-01-Precast Concrete'!M28,'03-01-Precast Concrete'!P28="*",'03-01-Precast Concrete'!O28,'03-01-Precast Concrete'!R28="*",'03-01-Precast Concrete'!Q28,'03-01-Precast Concrete'!T28="*",'03-01-Precast Concrete'!S28),"")</f>
        <v/>
      </c>
      <c r="E307" s="236" t="e">
        <f>D307/'Project Data'!$D$22</f>
        <v>#VALUE!</v>
      </c>
      <c r="F307" s="164" t="s">
        <v>44</v>
      </c>
      <c r="G307" s="236" t="str" cm="1">
        <f t="array" ref="G307">_xlfn.IFNA(_xlfn.IFS('03-01-Precast Concrete'!F28="*",'03-01-Precast Concrete'!E28,'03-01-Precast Concrete'!H28="*",'03-01-Precast Concrete'!G28,'03-01-Precast Concrete'!J28="*",'03-01-Precast Concrete'!I28,'03-01-Precast Concrete'!L28="*",'03-01-Precast Concrete'!K28,'03-01-Precast Concrete'!N28="*",'03-01-Precast Concrete'!M28,'03-01-Precast Concrete'!P28="*",'03-01-Precast Concrete'!O28,'03-01-Precast Concrete'!R28="*",'03-01-Precast Concrete'!Q28,'03-01-Precast Concrete'!T28="*",'03-01-Precast Concrete'!S28,'03-01-Precast Concrete'!V28="*",'03-01-Precast Concrete'!U28),"")</f>
        <v/>
      </c>
      <c r="H307" s="236" t="e">
        <f>G307/'Project Data'!$D$22</f>
        <v>#VALUE!</v>
      </c>
      <c r="I307" s="175"/>
      <c r="J307" s="244"/>
      <c r="K307" s="241"/>
    </row>
    <row r="308" spans="1:11" ht="15.75" hidden="1" customHeight="1">
      <c r="A308" s="198">
        <f>'03-01-Precast Concrete'!A29</f>
        <v>0</v>
      </c>
      <c r="B308" s="235" t="str">
        <f>'03-01-Precast Concrete'!B29</f>
        <v>03 45 33 Precast Architectural Pretensioned Concrete</v>
      </c>
      <c r="C308" s="235"/>
      <c r="D308" s="236" t="str" cm="1">
        <f t="array" ref="D308">_xlfn.IFNA(_xlfn.IFS('03-01-Precast Concrete'!D29="*",'03-01-Precast Concrete'!C29,'03-01-Precast Concrete'!F29="*",'03-01-Precast Concrete'!E29,'03-01-Precast Concrete'!H29="*",'03-01-Precast Concrete'!G29,'03-01-Precast Concrete'!J29="*",'03-01-Precast Concrete'!I29,'03-01-Precast Concrete'!L29="*",'03-01-Precast Concrete'!K29,'03-01-Precast Concrete'!N29="*",'03-01-Precast Concrete'!M29,'03-01-Precast Concrete'!P29="*",'03-01-Precast Concrete'!O29,'03-01-Precast Concrete'!R29="*",'03-01-Precast Concrete'!Q29,'03-01-Precast Concrete'!T29="*",'03-01-Precast Concrete'!S29),"")</f>
        <v/>
      </c>
      <c r="E308" s="236" t="e">
        <f>D308/'Project Data'!$D$22</f>
        <v>#VALUE!</v>
      </c>
      <c r="F308" s="164" t="s">
        <v>44</v>
      </c>
      <c r="G308" s="236" t="str" cm="1">
        <f t="array" ref="G308">_xlfn.IFNA(_xlfn.IFS('03-01-Precast Concrete'!F29="*",'03-01-Precast Concrete'!E29,'03-01-Precast Concrete'!H29="*",'03-01-Precast Concrete'!G29,'03-01-Precast Concrete'!J29="*",'03-01-Precast Concrete'!I29,'03-01-Precast Concrete'!L29="*",'03-01-Precast Concrete'!K29,'03-01-Precast Concrete'!N29="*",'03-01-Precast Concrete'!M29,'03-01-Precast Concrete'!P29="*",'03-01-Precast Concrete'!O29,'03-01-Precast Concrete'!R29="*",'03-01-Precast Concrete'!Q29,'03-01-Precast Concrete'!T29="*",'03-01-Precast Concrete'!S29,'03-01-Precast Concrete'!V29="*",'03-01-Precast Concrete'!U29),"")</f>
        <v/>
      </c>
      <c r="H308" s="236" t="e">
        <f>G308/'Project Data'!$D$22</f>
        <v>#VALUE!</v>
      </c>
      <c r="I308" s="175"/>
      <c r="J308" s="244"/>
      <c r="K308" s="241"/>
    </row>
    <row r="309" spans="1:11" ht="15.75" hidden="1" customHeight="1">
      <c r="A309" s="198">
        <f>'03-01-Precast Concrete'!A30</f>
        <v>0</v>
      </c>
      <c r="B309" s="235" t="str">
        <f>'03-01-Precast Concrete'!B30</f>
        <v>03 45 36 Precast Architectural Post-Tensioned Concrete</v>
      </c>
      <c r="C309" s="235"/>
      <c r="D309" s="236" t="str" cm="1">
        <f t="array" ref="D309">_xlfn.IFNA(_xlfn.IFS('03-01-Precast Concrete'!D30="*",'03-01-Precast Concrete'!C30,'03-01-Precast Concrete'!F30="*",'03-01-Precast Concrete'!E30,'03-01-Precast Concrete'!H30="*",'03-01-Precast Concrete'!G30,'03-01-Precast Concrete'!J30="*",'03-01-Precast Concrete'!I30,'03-01-Precast Concrete'!L30="*",'03-01-Precast Concrete'!K30,'03-01-Precast Concrete'!N30="*",'03-01-Precast Concrete'!M30,'03-01-Precast Concrete'!P30="*",'03-01-Precast Concrete'!O30,'03-01-Precast Concrete'!R30="*",'03-01-Precast Concrete'!Q30,'03-01-Precast Concrete'!T30="*",'03-01-Precast Concrete'!S30),"")</f>
        <v/>
      </c>
      <c r="E309" s="236" t="e">
        <f>D309/'Project Data'!$D$22</f>
        <v>#VALUE!</v>
      </c>
      <c r="F309" s="164" t="s">
        <v>44</v>
      </c>
      <c r="G309" s="236" t="str" cm="1">
        <f t="array" ref="G309">_xlfn.IFNA(_xlfn.IFS('03-01-Precast Concrete'!F30="*",'03-01-Precast Concrete'!E30,'03-01-Precast Concrete'!H30="*",'03-01-Precast Concrete'!G30,'03-01-Precast Concrete'!J30="*",'03-01-Precast Concrete'!I30,'03-01-Precast Concrete'!L30="*",'03-01-Precast Concrete'!K30,'03-01-Precast Concrete'!N30="*",'03-01-Precast Concrete'!M30,'03-01-Precast Concrete'!P30="*",'03-01-Precast Concrete'!O30,'03-01-Precast Concrete'!R30="*",'03-01-Precast Concrete'!Q30,'03-01-Precast Concrete'!T30="*",'03-01-Precast Concrete'!S30,'03-01-Precast Concrete'!V30="*",'03-01-Precast Concrete'!U30),"")</f>
        <v/>
      </c>
      <c r="H309" s="236" t="e">
        <f>G309/'Project Data'!$D$22</f>
        <v>#VALUE!</v>
      </c>
      <c r="I309" s="175"/>
      <c r="J309" s="244"/>
      <c r="K309" s="241"/>
    </row>
    <row r="310" spans="1:11" ht="15.75" hidden="1" customHeight="1">
      <c r="A310" s="398" t="s">
        <v>53</v>
      </c>
      <c r="B310" s="399" t="str">
        <f>'03-01-Precast Concrete'!B31</f>
        <v>03 47 13 Tilt-Up Concrete</v>
      </c>
      <c r="C310" s="399"/>
      <c r="D310" s="402" t="str" cm="1">
        <f t="array" ref="D310">_xlfn.IFNA(_xlfn.IFS('03-01-Precast Concrete'!D31="*",'03-01-Precast Concrete'!C31,'03-01-Precast Concrete'!F31="*",'03-01-Precast Concrete'!E31,'03-01-Precast Concrete'!H31="*",'03-01-Precast Concrete'!G31,'03-01-Precast Concrete'!J31="*",'03-01-Precast Concrete'!I31,'03-01-Precast Concrete'!L31="*",'03-01-Precast Concrete'!K31,'03-01-Precast Concrete'!N31="*",'03-01-Precast Concrete'!M31,'03-01-Precast Concrete'!P31="*",'03-01-Precast Concrete'!O31,'03-01-Precast Concrete'!R31="*",'03-01-Precast Concrete'!Q31,'03-01-Precast Concrete'!T31="*",'03-01-Precast Concrete'!S31),"")</f>
        <v/>
      </c>
      <c r="E310" s="402" t="e">
        <f>D310/'Project Data'!$D$22</f>
        <v>#VALUE!</v>
      </c>
      <c r="F310" s="412" t="s">
        <v>44</v>
      </c>
      <c r="G310" s="402" t="str" cm="1">
        <f t="array" ref="G310">_xlfn.IFNA(_xlfn.IFS('03-01-Precast Concrete'!F31="*",'03-01-Precast Concrete'!E31,'03-01-Precast Concrete'!H31="*",'03-01-Precast Concrete'!G31,'03-01-Precast Concrete'!J31="*",'03-01-Precast Concrete'!I31,'03-01-Precast Concrete'!L31="*",'03-01-Precast Concrete'!K31,'03-01-Precast Concrete'!N31="*",'03-01-Precast Concrete'!M31,'03-01-Precast Concrete'!P31="*",'03-01-Precast Concrete'!O31,'03-01-Precast Concrete'!R31="*",'03-01-Precast Concrete'!Q31,'03-01-Precast Concrete'!T31="*",'03-01-Precast Concrete'!S31,'03-01-Precast Concrete'!V31="*",'03-01-Precast Concrete'!U31),"")</f>
        <v/>
      </c>
      <c r="H310" s="402" t="e">
        <f>G310/'Project Data'!$D$22</f>
        <v>#VALUE!</v>
      </c>
      <c r="I310" s="400"/>
      <c r="J310" s="403"/>
      <c r="K310" s="382"/>
    </row>
    <row r="311" spans="1:11" ht="15.75" hidden="1" customHeight="1">
      <c r="A311" s="198">
        <f>'03-01-Precast Concrete'!A32</f>
        <v>0</v>
      </c>
      <c r="B311" s="235" t="str">
        <f>'03-01-Precast Concrete'!B32</f>
        <v>03 48 00 Precast Concrete Specialties</v>
      </c>
      <c r="C311" s="235"/>
      <c r="D311" s="236" t="str" cm="1">
        <f t="array" ref="D311">_xlfn.IFNA(_xlfn.IFS('03-01-Precast Concrete'!D32="*",'03-01-Precast Concrete'!C32,'03-01-Precast Concrete'!F32="*",'03-01-Precast Concrete'!E32,'03-01-Precast Concrete'!H32="*",'03-01-Precast Concrete'!G32,'03-01-Precast Concrete'!J32="*",'03-01-Precast Concrete'!I32,'03-01-Precast Concrete'!L32="*",'03-01-Precast Concrete'!K32,'03-01-Precast Concrete'!N32="*",'03-01-Precast Concrete'!M32,'03-01-Precast Concrete'!P32="*",'03-01-Precast Concrete'!O32,'03-01-Precast Concrete'!R32="*",'03-01-Precast Concrete'!Q32,'03-01-Precast Concrete'!T32="*",'03-01-Precast Concrete'!S32),"")</f>
        <v/>
      </c>
      <c r="E311" s="236" t="e">
        <f>D311/'Project Data'!$D$22</f>
        <v>#VALUE!</v>
      </c>
      <c r="F311" s="164" t="s">
        <v>44</v>
      </c>
      <c r="G311" s="236" t="str" cm="1">
        <f t="array" ref="G311">_xlfn.IFNA(_xlfn.IFS('03-01-Precast Concrete'!F32="*",'03-01-Precast Concrete'!E32,'03-01-Precast Concrete'!H32="*",'03-01-Precast Concrete'!G32,'03-01-Precast Concrete'!J32="*",'03-01-Precast Concrete'!I32,'03-01-Precast Concrete'!L32="*",'03-01-Precast Concrete'!K32,'03-01-Precast Concrete'!N32="*",'03-01-Precast Concrete'!M32,'03-01-Precast Concrete'!P32="*",'03-01-Precast Concrete'!O32,'03-01-Precast Concrete'!R32="*",'03-01-Precast Concrete'!Q32,'03-01-Precast Concrete'!T32="*",'03-01-Precast Concrete'!S32,'03-01-Precast Concrete'!V32="*",'03-01-Precast Concrete'!U32),"")</f>
        <v/>
      </c>
      <c r="H311" s="236" t="e">
        <f>G311/'Project Data'!$D$22</f>
        <v>#VALUE!</v>
      </c>
      <c r="I311" s="175"/>
      <c r="J311" s="244"/>
      <c r="K311" s="241"/>
    </row>
    <row r="312" spans="1:11" ht="15.75" hidden="1" customHeight="1">
      <c r="A312" s="198">
        <f>'03-01-Precast Concrete'!A33</f>
        <v>0</v>
      </c>
      <c r="B312" s="235" t="str">
        <f>'03-01-Precast Concrete'!B33</f>
        <v>03 48 13 Precast Concrete Bollards</v>
      </c>
      <c r="C312" s="235"/>
      <c r="D312" s="236" t="str" cm="1">
        <f t="array" ref="D312">_xlfn.IFNA(_xlfn.IFS('03-01-Precast Concrete'!D33="*",'03-01-Precast Concrete'!C33,'03-01-Precast Concrete'!F33="*",'03-01-Precast Concrete'!E33,'03-01-Precast Concrete'!H33="*",'03-01-Precast Concrete'!G33,'03-01-Precast Concrete'!J33="*",'03-01-Precast Concrete'!I33,'03-01-Precast Concrete'!L33="*",'03-01-Precast Concrete'!K33,'03-01-Precast Concrete'!N33="*",'03-01-Precast Concrete'!M33,'03-01-Precast Concrete'!P33="*",'03-01-Precast Concrete'!O33,'03-01-Precast Concrete'!R33="*",'03-01-Precast Concrete'!Q33,'03-01-Precast Concrete'!T33="*",'03-01-Precast Concrete'!S33),"")</f>
        <v/>
      </c>
      <c r="E312" s="236" t="e">
        <f>D312/'Project Data'!$D$22</f>
        <v>#VALUE!</v>
      </c>
      <c r="F312" s="164" t="s">
        <v>44</v>
      </c>
      <c r="G312" s="236" t="str" cm="1">
        <f t="array" ref="G312">_xlfn.IFNA(_xlfn.IFS('03-01-Precast Concrete'!F33="*",'03-01-Precast Concrete'!E33,'03-01-Precast Concrete'!H33="*",'03-01-Precast Concrete'!G33,'03-01-Precast Concrete'!J33="*",'03-01-Precast Concrete'!I33,'03-01-Precast Concrete'!L33="*",'03-01-Precast Concrete'!K33,'03-01-Precast Concrete'!N33="*",'03-01-Precast Concrete'!M33,'03-01-Precast Concrete'!P33="*",'03-01-Precast Concrete'!O33,'03-01-Precast Concrete'!R33="*",'03-01-Precast Concrete'!Q33,'03-01-Precast Concrete'!T33="*",'03-01-Precast Concrete'!S33,'03-01-Precast Concrete'!V33="*",'03-01-Precast Concrete'!U33),"")</f>
        <v/>
      </c>
      <c r="H312" s="236" t="e">
        <f>G312/'Project Data'!$D$22</f>
        <v>#VALUE!</v>
      </c>
      <c r="I312" s="175"/>
      <c r="J312" s="244"/>
      <c r="K312" s="241"/>
    </row>
    <row r="313" spans="1:11" ht="15.75" hidden="1" customHeight="1">
      <c r="A313" s="198">
        <f>'03-01-Precast Concrete'!A34</f>
        <v>0</v>
      </c>
      <c r="B313" s="235" t="str">
        <f>'03-01-Precast Concrete'!B34</f>
        <v>03 48 13.11 Precast Concrete Security Bollards</v>
      </c>
      <c r="C313" s="235"/>
      <c r="D313" s="236" t="str" cm="1">
        <f t="array" ref="D313">_xlfn.IFNA(_xlfn.IFS('03-01-Precast Concrete'!D34="*",'03-01-Precast Concrete'!C34,'03-01-Precast Concrete'!F34="*",'03-01-Precast Concrete'!E34,'03-01-Precast Concrete'!H34="*",'03-01-Precast Concrete'!G34,'03-01-Precast Concrete'!J34="*",'03-01-Precast Concrete'!I34,'03-01-Precast Concrete'!L34="*",'03-01-Precast Concrete'!K34,'03-01-Precast Concrete'!N34="*",'03-01-Precast Concrete'!M34,'03-01-Precast Concrete'!P34="*",'03-01-Precast Concrete'!O34,'03-01-Precast Concrete'!R34="*",'03-01-Precast Concrete'!Q34,'03-01-Precast Concrete'!T34="*",'03-01-Precast Concrete'!S34),"")</f>
        <v/>
      </c>
      <c r="E313" s="236" t="e">
        <f>D313/'Project Data'!$D$22</f>
        <v>#VALUE!</v>
      </c>
      <c r="F313" s="164" t="s">
        <v>44</v>
      </c>
      <c r="G313" s="236" t="str" cm="1">
        <f t="array" ref="G313">_xlfn.IFNA(_xlfn.IFS('03-01-Precast Concrete'!F34="*",'03-01-Precast Concrete'!E34,'03-01-Precast Concrete'!H34="*",'03-01-Precast Concrete'!G34,'03-01-Precast Concrete'!J34="*",'03-01-Precast Concrete'!I34,'03-01-Precast Concrete'!L34="*",'03-01-Precast Concrete'!K34,'03-01-Precast Concrete'!N34="*",'03-01-Precast Concrete'!M34,'03-01-Precast Concrete'!P34="*",'03-01-Precast Concrete'!O34,'03-01-Precast Concrete'!R34="*",'03-01-Precast Concrete'!Q34,'03-01-Precast Concrete'!T34="*",'03-01-Precast Concrete'!S34,'03-01-Precast Concrete'!V34="*",'03-01-Precast Concrete'!U34),"")</f>
        <v/>
      </c>
      <c r="H313" s="236" t="e">
        <f>G313/'Project Data'!$D$22</f>
        <v>#VALUE!</v>
      </c>
      <c r="I313" s="175"/>
      <c r="J313" s="244"/>
      <c r="K313" s="241"/>
    </row>
    <row r="314" spans="1:11" ht="15.75" hidden="1" customHeight="1">
      <c r="A314" s="198">
        <f>'03-01-Precast Concrete'!A35</f>
        <v>0</v>
      </c>
      <c r="B314" s="235" t="str">
        <f>'03-01-Precast Concrete'!B35</f>
        <v>03 48 16 Precast Concrete Splash Blocks</v>
      </c>
      <c r="C314" s="235"/>
      <c r="D314" s="236" t="str" cm="1">
        <f t="array" ref="D314">_xlfn.IFNA(_xlfn.IFS('03-01-Precast Concrete'!D35="*",'03-01-Precast Concrete'!C35,'03-01-Precast Concrete'!F35="*",'03-01-Precast Concrete'!E35,'03-01-Precast Concrete'!H35="*",'03-01-Precast Concrete'!G35,'03-01-Precast Concrete'!J35="*",'03-01-Precast Concrete'!I35,'03-01-Precast Concrete'!L35="*",'03-01-Precast Concrete'!K35,'03-01-Precast Concrete'!N35="*",'03-01-Precast Concrete'!M35,'03-01-Precast Concrete'!P35="*",'03-01-Precast Concrete'!O35,'03-01-Precast Concrete'!R35="*",'03-01-Precast Concrete'!Q35,'03-01-Precast Concrete'!T35="*",'03-01-Precast Concrete'!S35),"")</f>
        <v/>
      </c>
      <c r="E314" s="236" t="e">
        <f>D314/'Project Data'!$D$22</f>
        <v>#VALUE!</v>
      </c>
      <c r="F314" s="164" t="s">
        <v>44</v>
      </c>
      <c r="G314" s="236" t="str" cm="1">
        <f t="array" ref="G314">_xlfn.IFNA(_xlfn.IFS('03-01-Precast Concrete'!F35="*",'03-01-Precast Concrete'!E35,'03-01-Precast Concrete'!H35="*",'03-01-Precast Concrete'!G35,'03-01-Precast Concrete'!J35="*",'03-01-Precast Concrete'!I35,'03-01-Precast Concrete'!L35="*",'03-01-Precast Concrete'!K35,'03-01-Precast Concrete'!N35="*",'03-01-Precast Concrete'!M35,'03-01-Precast Concrete'!P35="*",'03-01-Precast Concrete'!O35,'03-01-Precast Concrete'!R35="*",'03-01-Precast Concrete'!Q35,'03-01-Precast Concrete'!T35="*",'03-01-Precast Concrete'!S35,'03-01-Precast Concrete'!V35="*",'03-01-Precast Concrete'!U35),"")</f>
        <v/>
      </c>
      <c r="H314" s="236" t="e">
        <f>G314/'Project Data'!$D$22</f>
        <v>#VALUE!</v>
      </c>
      <c r="I314" s="175"/>
      <c r="J314" s="244"/>
      <c r="K314" s="241"/>
    </row>
    <row r="315" spans="1:11" ht="15.75" hidden="1" customHeight="1">
      <c r="A315" s="198">
        <f>'03-01-Precast Concrete'!A36</f>
        <v>0</v>
      </c>
      <c r="B315" s="235" t="str">
        <f>'03-01-Precast Concrete'!B36</f>
        <v>03 48 19 Precast Concrete Stair Treads</v>
      </c>
      <c r="C315" s="235"/>
      <c r="D315" s="236" t="str" cm="1">
        <f t="array" ref="D315">_xlfn.IFNA(_xlfn.IFS('03-01-Precast Concrete'!D36="*",'03-01-Precast Concrete'!C36,'03-01-Precast Concrete'!F36="*",'03-01-Precast Concrete'!E36,'03-01-Precast Concrete'!H36="*",'03-01-Precast Concrete'!G36,'03-01-Precast Concrete'!J36="*",'03-01-Precast Concrete'!I36,'03-01-Precast Concrete'!L36="*",'03-01-Precast Concrete'!K36,'03-01-Precast Concrete'!N36="*",'03-01-Precast Concrete'!M36,'03-01-Precast Concrete'!P36="*",'03-01-Precast Concrete'!O36,'03-01-Precast Concrete'!R36="*",'03-01-Precast Concrete'!Q36,'03-01-Precast Concrete'!T36="*",'03-01-Precast Concrete'!S36),"")</f>
        <v/>
      </c>
      <c r="E315" s="236" t="e">
        <f>D315/'Project Data'!$D$22</f>
        <v>#VALUE!</v>
      </c>
      <c r="F315" s="164" t="s">
        <v>44</v>
      </c>
      <c r="G315" s="236" t="str" cm="1">
        <f t="array" ref="G315">_xlfn.IFNA(_xlfn.IFS('03-01-Precast Concrete'!F36="*",'03-01-Precast Concrete'!E36,'03-01-Precast Concrete'!H36="*",'03-01-Precast Concrete'!G36,'03-01-Precast Concrete'!J36="*",'03-01-Precast Concrete'!I36,'03-01-Precast Concrete'!L36="*",'03-01-Precast Concrete'!K36,'03-01-Precast Concrete'!N36="*",'03-01-Precast Concrete'!M36,'03-01-Precast Concrete'!P36="*",'03-01-Precast Concrete'!O36,'03-01-Precast Concrete'!R36="*",'03-01-Precast Concrete'!Q36,'03-01-Precast Concrete'!T36="*",'03-01-Precast Concrete'!S36,'03-01-Precast Concrete'!V36="*",'03-01-Precast Concrete'!U36),"")</f>
        <v/>
      </c>
      <c r="H315" s="236" t="e">
        <f>G315/'Project Data'!$D$22</f>
        <v>#VALUE!</v>
      </c>
      <c r="I315" s="175"/>
      <c r="J315" s="244"/>
      <c r="K315" s="241"/>
    </row>
    <row r="316" spans="1:11" ht="15.75" hidden="1" customHeight="1">
      <c r="A316" s="198">
        <f>'03-01-Precast Concrete'!A37</f>
        <v>0</v>
      </c>
      <c r="B316" s="235" t="str">
        <f>'03-01-Precast Concrete'!B37</f>
        <v>03 48 26 Precast Concrete Parking Bumpers</v>
      </c>
      <c r="C316" s="235"/>
      <c r="D316" s="236" t="str" cm="1">
        <f t="array" ref="D316">_xlfn.IFNA(_xlfn.IFS('03-01-Precast Concrete'!D37="*",'03-01-Precast Concrete'!C37,'03-01-Precast Concrete'!F37="*",'03-01-Precast Concrete'!E37,'03-01-Precast Concrete'!H37="*",'03-01-Precast Concrete'!G37,'03-01-Precast Concrete'!J37="*",'03-01-Precast Concrete'!I37,'03-01-Precast Concrete'!L37="*",'03-01-Precast Concrete'!K37,'03-01-Precast Concrete'!N37="*",'03-01-Precast Concrete'!M37,'03-01-Precast Concrete'!P37="*",'03-01-Precast Concrete'!O37,'03-01-Precast Concrete'!R37="*",'03-01-Precast Concrete'!Q37,'03-01-Precast Concrete'!T37="*",'03-01-Precast Concrete'!S37),"")</f>
        <v/>
      </c>
      <c r="E316" s="236" t="e">
        <f>D316/'Project Data'!$D$22</f>
        <v>#VALUE!</v>
      </c>
      <c r="F316" s="164" t="s">
        <v>44</v>
      </c>
      <c r="G316" s="236" t="str" cm="1">
        <f t="array" ref="G316">_xlfn.IFNA(_xlfn.IFS('03-01-Precast Concrete'!F37="*",'03-01-Precast Concrete'!E37,'03-01-Precast Concrete'!H37="*",'03-01-Precast Concrete'!G37,'03-01-Precast Concrete'!J37="*",'03-01-Precast Concrete'!I37,'03-01-Precast Concrete'!L37="*",'03-01-Precast Concrete'!K37,'03-01-Precast Concrete'!N37="*",'03-01-Precast Concrete'!M37,'03-01-Precast Concrete'!P37="*",'03-01-Precast Concrete'!O37,'03-01-Precast Concrete'!R37="*",'03-01-Precast Concrete'!Q37,'03-01-Precast Concrete'!T37="*",'03-01-Precast Concrete'!S37,'03-01-Precast Concrete'!V37="*",'03-01-Precast Concrete'!U37),"")</f>
        <v/>
      </c>
      <c r="H316" s="236" t="e">
        <f>G316/'Project Data'!$D$22</f>
        <v>#VALUE!</v>
      </c>
      <c r="I316" s="175"/>
      <c r="J316" s="244"/>
      <c r="K316" s="241"/>
    </row>
    <row r="317" spans="1:11" ht="15.75" hidden="1" customHeight="1">
      <c r="A317" s="198">
        <f>'03-01-Precast Concrete'!A38</f>
        <v>0</v>
      </c>
      <c r="B317" s="235" t="str">
        <f>'03-01-Precast Concrete'!B38</f>
        <v>03 48 33 Precast Pre-Framed Concrete Panels</v>
      </c>
      <c r="C317" s="235"/>
      <c r="D317" s="236" t="str" cm="1">
        <f t="array" ref="D317">_xlfn.IFNA(_xlfn.IFS('03-01-Precast Concrete'!D38="*",'03-01-Precast Concrete'!C38,'03-01-Precast Concrete'!F38="*",'03-01-Precast Concrete'!E38,'03-01-Precast Concrete'!H38="*",'03-01-Precast Concrete'!G38,'03-01-Precast Concrete'!J38="*",'03-01-Precast Concrete'!I38,'03-01-Precast Concrete'!L38="*",'03-01-Precast Concrete'!K38,'03-01-Precast Concrete'!N38="*",'03-01-Precast Concrete'!M38,'03-01-Precast Concrete'!P38="*",'03-01-Precast Concrete'!O38,'03-01-Precast Concrete'!R38="*",'03-01-Precast Concrete'!Q38,'03-01-Precast Concrete'!T38="*",'03-01-Precast Concrete'!S38),"")</f>
        <v/>
      </c>
      <c r="E317" s="236" t="e">
        <f>D317/'Project Data'!$D$22</f>
        <v>#VALUE!</v>
      </c>
      <c r="F317" s="164" t="s">
        <v>44</v>
      </c>
      <c r="G317" s="236" t="str" cm="1">
        <f t="array" ref="G317">_xlfn.IFNA(_xlfn.IFS('03-01-Precast Concrete'!F38="*",'03-01-Precast Concrete'!E38,'03-01-Precast Concrete'!H38="*",'03-01-Precast Concrete'!G38,'03-01-Precast Concrete'!J38="*",'03-01-Precast Concrete'!I38,'03-01-Precast Concrete'!L38="*",'03-01-Precast Concrete'!K38,'03-01-Precast Concrete'!N38="*",'03-01-Precast Concrete'!M38,'03-01-Precast Concrete'!P38="*",'03-01-Precast Concrete'!O38,'03-01-Precast Concrete'!R38="*",'03-01-Precast Concrete'!Q38,'03-01-Precast Concrete'!T38="*",'03-01-Precast Concrete'!S38,'03-01-Precast Concrete'!V38="*",'03-01-Precast Concrete'!U38),"")</f>
        <v/>
      </c>
      <c r="H317" s="236" t="e">
        <f>G317/'Project Data'!$D$22</f>
        <v>#VALUE!</v>
      </c>
      <c r="I317" s="175"/>
      <c r="J317" s="244"/>
      <c r="K317" s="241"/>
    </row>
    <row r="318" spans="1:11" ht="15.75" hidden="1" customHeight="1">
      <c r="A318" s="198">
        <f>'03-01-Precast Concrete'!A39</f>
        <v>0</v>
      </c>
      <c r="B318" s="235" t="str">
        <f>'03-01-Precast Concrete'!B39</f>
        <v>03 48 43 Precast Concrete Trim</v>
      </c>
      <c r="C318" s="253"/>
      <c r="D318" s="236" t="str" cm="1">
        <f t="array" ref="D318">_xlfn.IFNA(_xlfn.IFS('03-01-Precast Concrete'!D39="*",'03-01-Precast Concrete'!C39,'03-01-Precast Concrete'!F39="*",'03-01-Precast Concrete'!E39,'03-01-Precast Concrete'!H39="*",'03-01-Precast Concrete'!G39,'03-01-Precast Concrete'!J39="*",'03-01-Precast Concrete'!I39,'03-01-Precast Concrete'!L39="*",'03-01-Precast Concrete'!K39,'03-01-Precast Concrete'!N39="*",'03-01-Precast Concrete'!M39,'03-01-Precast Concrete'!P39="*",'03-01-Precast Concrete'!O39,'03-01-Precast Concrete'!R39="*",'03-01-Precast Concrete'!Q39,'03-01-Precast Concrete'!T39="*",'03-01-Precast Concrete'!S39),"")</f>
        <v/>
      </c>
      <c r="E318" s="622" t="e">
        <f>D318/'Project Data'!$D$22</f>
        <v>#VALUE!</v>
      </c>
      <c r="F318" s="227" t="s">
        <v>44</v>
      </c>
      <c r="G318" s="236" t="str" cm="1">
        <f t="array" ref="G318">_xlfn.IFNA(_xlfn.IFS('03-01-Precast Concrete'!F39="*",'03-01-Precast Concrete'!E39,'03-01-Precast Concrete'!H39="*",'03-01-Precast Concrete'!G39,'03-01-Precast Concrete'!J39="*",'03-01-Precast Concrete'!I39,'03-01-Precast Concrete'!L39="*",'03-01-Precast Concrete'!K39,'03-01-Precast Concrete'!N39="*",'03-01-Precast Concrete'!M39,'03-01-Precast Concrete'!P39="*",'03-01-Precast Concrete'!O39,'03-01-Precast Concrete'!R39="*",'03-01-Precast Concrete'!Q39,'03-01-Precast Concrete'!T39="*",'03-01-Precast Concrete'!S39,'03-01-Precast Concrete'!V39="*",'03-01-Precast Concrete'!U39),"")</f>
        <v/>
      </c>
      <c r="H318" s="236" t="e">
        <f>G318/'Project Data'!$D$22</f>
        <v>#VALUE!</v>
      </c>
      <c r="I318" s="226"/>
      <c r="J318" s="245"/>
      <c r="K318" s="241"/>
    </row>
    <row r="319" spans="1:11" ht="15.6">
      <c r="A319" s="410">
        <v>1</v>
      </c>
      <c r="B319" s="644" t="s">
        <v>62</v>
      </c>
      <c r="C319" s="645"/>
      <c r="D319" s="394" cm="1">
        <f t="array" ref="D319">_xlfn.IFNA(_xlfn.IFS('04-Masonry'!D9="*",'04-Masonry'!C9,'04-Masonry'!F9="*",'04-Masonry'!E9,'04-Masonry'!H9="*",'04-Masonry'!G9,'04-Masonry'!J9="*",'04-Masonry'!I9,'04-Masonry'!L9="*",'04-Masonry'!K9,'04-Masonry'!N9="*",'04-Masonry'!M9,'04-Masonry'!P9="*",'04-Masonry'!O9,'04-Masonry'!R9="*",'04-Masonry'!Q9,'04-Masonry'!T9="*",'04-Masonry'!S9),"")</f>
        <v>1696124</v>
      </c>
      <c r="E319" s="394">
        <f>D319/'Project Data'!$D$22</f>
        <v>18.953012034729749</v>
      </c>
      <c r="F319" s="393">
        <v>1287580</v>
      </c>
      <c r="G319" s="394" cm="1">
        <f t="array" ref="G319">_xlfn.IFNA(_xlfn.IFS('04-Masonry'!F9="*",'04-Masonry'!E9,'04-Masonry'!H9="*",'04-Masonry'!G9,'04-Masonry'!J9="*",'04-Masonry'!I9,'04-Masonry'!L9="*",'04-Masonry'!K9,'04-Masonry'!N9="*",'04-Masonry'!M9,'04-Masonry'!P9="*",'04-Masonry'!O9,'04-Masonry'!R9="*",'04-Masonry'!Q9,'04-Masonry'!T9="*",'04-Masonry'!S9,'04-Masonry'!V9="*",'04-Masonry'!U9),"")</f>
        <v>1696124</v>
      </c>
      <c r="H319" s="394">
        <f>G319/'Project Data'!$D$22</f>
        <v>18.953012034729749</v>
      </c>
      <c r="I319" s="395" t="str">
        <f>'04-Masonry'!W9</f>
        <v/>
      </c>
      <c r="J319" s="396">
        <f>IFERROR(G319-F319, "--")</f>
        <v>408544</v>
      </c>
      <c r="K319" s="397"/>
    </row>
    <row r="320" spans="1:11" s="171" customFormat="1" ht="15" hidden="1" customHeight="1">
      <c r="A320" s="398" t="str">
        <f>'04-Masonry'!A11</f>
        <v xml:space="preserve"> </v>
      </c>
      <c r="B320" s="399" t="str">
        <f>'04-Masonry'!B11</f>
        <v>04 00 00 Masonry</v>
      </c>
      <c r="C320" s="399"/>
      <c r="D320" s="402" t="str" cm="1">
        <f t="array" ref="D320">_xlfn.IFNA(_xlfn.IFS('04-Masonry'!D11="*",'04-Masonry'!C11,'04-Masonry'!F11="*",'04-Masonry'!E11,'04-Masonry'!H11="*",'04-Masonry'!G11,'04-Masonry'!J11="*",'04-Masonry'!I11,'04-Masonry'!L11="*",'04-Masonry'!K11,'04-Masonry'!N11="*",'04-Masonry'!M11,'04-Masonry'!P11="*",'04-Masonry'!O11,'04-Masonry'!R11="*",'04-Masonry'!Q11,'04-Masonry'!T11="*",'04-Masonry'!S11),"")</f>
        <v/>
      </c>
      <c r="E320" s="402" t="e">
        <f>D320/'Project Data'!$D$22</f>
        <v>#VALUE!</v>
      </c>
      <c r="F320" s="412" t="s">
        <v>44</v>
      </c>
      <c r="G320" s="402" t="str" cm="1">
        <f t="array" ref="G320">_xlfn.IFNA(_xlfn.IFS('04-Masonry'!F11="*",'04-Masonry'!E11,'04-Masonry'!H11="*",'04-Masonry'!G11,'04-Masonry'!J11="*",'04-Masonry'!I11,'04-Masonry'!L11="*",'04-Masonry'!K11,'04-Masonry'!N11="*",'04-Masonry'!M11,'04-Masonry'!P11="*",'04-Masonry'!O11,'04-Masonry'!R11="*",'04-Masonry'!Q11,'04-Masonry'!T11="*",'04-Masonry'!S11,'04-Masonry'!V11="*",'04-Masonry'!U11),"")</f>
        <v/>
      </c>
      <c r="H320" s="402" t="e">
        <f>G320/'Project Data'!$D$22</f>
        <v>#VALUE!</v>
      </c>
      <c r="I320" s="408"/>
      <c r="J320" s="409"/>
      <c r="K320" s="404"/>
    </row>
    <row r="321" spans="1:11" s="147" customFormat="1" ht="15" hidden="1" customHeight="1">
      <c r="A321" s="198">
        <f>'04-Masonry'!A12</f>
        <v>0</v>
      </c>
      <c r="B321" s="235" t="str">
        <f>'04-Masonry'!B12</f>
        <v>04 01 20.41 Unit Masonry Stabilization</v>
      </c>
      <c r="C321" s="235"/>
      <c r="D321" s="236" t="str" cm="1">
        <f t="array" ref="D321">_xlfn.IFNA(_xlfn.IFS('04-Masonry'!D12="*",'04-Masonry'!C12,'04-Masonry'!F12="*",'04-Masonry'!E12,'04-Masonry'!H12="*",'04-Masonry'!G12,'04-Masonry'!J12="*",'04-Masonry'!I12,'04-Masonry'!L12="*",'04-Masonry'!K12,'04-Masonry'!N12="*",'04-Masonry'!M12,'04-Masonry'!P12="*",'04-Masonry'!O12,'04-Masonry'!R12="*",'04-Masonry'!Q12,'04-Masonry'!T12="*",'04-Masonry'!S12),"")</f>
        <v/>
      </c>
      <c r="E321" s="236" t="e">
        <f>D321/'Project Data'!$D$22</f>
        <v>#VALUE!</v>
      </c>
      <c r="F321" s="164" t="s">
        <v>44</v>
      </c>
      <c r="G321" s="236" t="str" cm="1">
        <f t="array" ref="G321">_xlfn.IFNA(_xlfn.IFS('04-Masonry'!F12="*",'04-Masonry'!E12,'04-Masonry'!H12="*",'04-Masonry'!G12,'04-Masonry'!J12="*",'04-Masonry'!I12,'04-Masonry'!L12="*",'04-Masonry'!K12,'04-Masonry'!N12="*",'04-Masonry'!M12,'04-Masonry'!P12="*",'04-Masonry'!O12,'04-Masonry'!R12="*",'04-Masonry'!Q12,'04-Masonry'!T12="*",'04-Masonry'!S12,'04-Masonry'!V12="*",'04-Masonry'!U12),"")</f>
        <v/>
      </c>
      <c r="H321" s="236" t="e">
        <f>G321/'Project Data'!$D$22</f>
        <v>#VALUE!</v>
      </c>
      <c r="I321" s="175"/>
      <c r="J321" s="244"/>
      <c r="K321" s="242"/>
    </row>
    <row r="322" spans="1:11" s="147" customFormat="1" ht="15" hidden="1" customHeight="1">
      <c r="A322" s="198">
        <f>'04-Masonry'!A13</f>
        <v>0</v>
      </c>
      <c r="B322" s="235" t="str">
        <f>'04-Masonry'!B13</f>
        <v>04 01 20.51 Unit Masonry Maintenance</v>
      </c>
      <c r="C322" s="235"/>
      <c r="D322" s="236" t="str" cm="1">
        <f t="array" ref="D322">_xlfn.IFNA(_xlfn.IFS('04-Masonry'!D13="*",'04-Masonry'!C13,'04-Masonry'!F13="*",'04-Masonry'!E13,'04-Masonry'!H13="*",'04-Masonry'!G13,'04-Masonry'!J13="*",'04-Masonry'!I13,'04-Masonry'!L13="*",'04-Masonry'!K13,'04-Masonry'!N13="*",'04-Masonry'!M13,'04-Masonry'!P13="*",'04-Masonry'!O13,'04-Masonry'!R13="*",'04-Masonry'!Q13,'04-Masonry'!T13="*",'04-Masonry'!S13),"")</f>
        <v/>
      </c>
      <c r="E322" s="236" t="e">
        <f>D322/'Project Data'!$D$22</f>
        <v>#VALUE!</v>
      </c>
      <c r="F322" s="164" t="s">
        <v>44</v>
      </c>
      <c r="G322" s="236" t="str" cm="1">
        <f t="array" ref="G322">_xlfn.IFNA(_xlfn.IFS('04-Masonry'!F13="*",'04-Masonry'!E13,'04-Masonry'!H13="*",'04-Masonry'!G13,'04-Masonry'!J13="*",'04-Masonry'!I13,'04-Masonry'!L13="*",'04-Masonry'!K13,'04-Masonry'!N13="*",'04-Masonry'!M13,'04-Masonry'!P13="*",'04-Masonry'!O13,'04-Masonry'!R13="*",'04-Masonry'!Q13,'04-Masonry'!T13="*",'04-Masonry'!S13,'04-Masonry'!V13="*",'04-Masonry'!U13),"")</f>
        <v/>
      </c>
      <c r="H322" s="236" t="e">
        <f>G322/'Project Data'!$D$22</f>
        <v>#VALUE!</v>
      </c>
      <c r="I322" s="175"/>
      <c r="J322" s="244"/>
      <c r="K322" s="242"/>
    </row>
    <row r="323" spans="1:11" s="147" customFormat="1" ht="15" hidden="1" customHeight="1">
      <c r="A323" s="198">
        <f>'04-Masonry'!A14</f>
        <v>0</v>
      </c>
      <c r="B323" s="235" t="str">
        <f>'04-Masonry'!B14</f>
        <v>04 01 20.52 Unit Masonry Cleaning</v>
      </c>
      <c r="C323" s="235"/>
      <c r="D323" s="236" t="str" cm="1">
        <f t="array" ref="D323">_xlfn.IFNA(_xlfn.IFS('04-Masonry'!D14="*",'04-Masonry'!C14,'04-Masonry'!F14="*",'04-Masonry'!E14,'04-Masonry'!H14="*",'04-Masonry'!G14,'04-Masonry'!J14="*",'04-Masonry'!I14,'04-Masonry'!L14="*",'04-Masonry'!K14,'04-Masonry'!N14="*",'04-Masonry'!M14,'04-Masonry'!P14="*",'04-Masonry'!O14,'04-Masonry'!R14="*",'04-Masonry'!Q14,'04-Masonry'!T14="*",'04-Masonry'!S14),"")</f>
        <v/>
      </c>
      <c r="E323" s="236" t="e">
        <f>D323/'Project Data'!$D$22</f>
        <v>#VALUE!</v>
      </c>
      <c r="F323" s="164" t="s">
        <v>44</v>
      </c>
      <c r="G323" s="236" t="str" cm="1">
        <f t="array" ref="G323">_xlfn.IFNA(_xlfn.IFS('04-Masonry'!F14="*",'04-Masonry'!E14,'04-Masonry'!H14="*",'04-Masonry'!G14,'04-Masonry'!J14="*",'04-Masonry'!I14,'04-Masonry'!L14="*",'04-Masonry'!K14,'04-Masonry'!N14="*",'04-Masonry'!M14,'04-Masonry'!P14="*",'04-Masonry'!O14,'04-Masonry'!R14="*",'04-Masonry'!Q14,'04-Masonry'!T14="*",'04-Masonry'!S14,'04-Masonry'!V14="*",'04-Masonry'!U14),"")</f>
        <v/>
      </c>
      <c r="H323" s="236" t="e">
        <f>G323/'Project Data'!$D$22</f>
        <v>#VALUE!</v>
      </c>
      <c r="I323" s="175"/>
      <c r="J323" s="244"/>
      <c r="K323" s="242"/>
    </row>
    <row r="324" spans="1:11" s="147" customFormat="1" ht="15" hidden="1" customHeight="1">
      <c r="A324" s="198">
        <f>'04-Masonry'!A15</f>
        <v>0</v>
      </c>
      <c r="B324" s="235" t="str">
        <f>'04-Masonry'!B15</f>
        <v>04 01 20.91 Unit Masonry Restoration</v>
      </c>
      <c r="C324" s="235"/>
      <c r="D324" s="236" t="str" cm="1">
        <f t="array" ref="D324">_xlfn.IFNA(_xlfn.IFS('04-Masonry'!D15="*",'04-Masonry'!C15,'04-Masonry'!F15="*",'04-Masonry'!E15,'04-Masonry'!H15="*",'04-Masonry'!G15,'04-Masonry'!J15="*",'04-Masonry'!I15,'04-Masonry'!L15="*",'04-Masonry'!K15,'04-Masonry'!N15="*",'04-Masonry'!M15,'04-Masonry'!P15="*",'04-Masonry'!O15,'04-Masonry'!R15="*",'04-Masonry'!Q15,'04-Masonry'!T15="*",'04-Masonry'!S15),"")</f>
        <v/>
      </c>
      <c r="E324" s="236" t="e">
        <f>D324/'Project Data'!$D$22</f>
        <v>#VALUE!</v>
      </c>
      <c r="F324" s="164" t="s">
        <v>44</v>
      </c>
      <c r="G324" s="236" t="str" cm="1">
        <f t="array" ref="G324">_xlfn.IFNA(_xlfn.IFS('04-Masonry'!F15="*",'04-Masonry'!E15,'04-Masonry'!H15="*",'04-Masonry'!G15,'04-Masonry'!J15="*",'04-Masonry'!I15,'04-Masonry'!L15="*",'04-Masonry'!K15,'04-Masonry'!N15="*",'04-Masonry'!M15,'04-Masonry'!P15="*",'04-Masonry'!O15,'04-Masonry'!R15="*",'04-Masonry'!Q15,'04-Masonry'!T15="*",'04-Masonry'!S15,'04-Masonry'!V15="*",'04-Masonry'!U15),"")</f>
        <v/>
      </c>
      <c r="H324" s="236" t="e">
        <f>G324/'Project Data'!$D$22</f>
        <v>#VALUE!</v>
      </c>
      <c r="I324" s="175"/>
      <c r="J324" s="244"/>
      <c r="K324" s="242"/>
    </row>
    <row r="325" spans="1:11" s="147" customFormat="1" ht="15" hidden="1" customHeight="1">
      <c r="A325" s="198">
        <f>'04-Masonry'!A16</f>
        <v>0</v>
      </c>
      <c r="B325" s="235" t="str">
        <f>'04-Masonry'!B16</f>
        <v>04 01 20.93 Testing and Sampling Brick Units for Restoration</v>
      </c>
      <c r="C325" s="235"/>
      <c r="D325" s="236" t="str" cm="1">
        <f t="array" ref="D325">_xlfn.IFNA(_xlfn.IFS('04-Masonry'!D16="*",'04-Masonry'!C16,'04-Masonry'!F16="*",'04-Masonry'!E16,'04-Masonry'!H16="*",'04-Masonry'!G16,'04-Masonry'!J16="*",'04-Masonry'!I16,'04-Masonry'!L16="*",'04-Masonry'!K16,'04-Masonry'!N16="*",'04-Masonry'!M16,'04-Masonry'!P16="*",'04-Masonry'!O16,'04-Masonry'!R16="*",'04-Masonry'!Q16,'04-Masonry'!T16="*",'04-Masonry'!S16),"")</f>
        <v/>
      </c>
      <c r="E325" s="236" t="e">
        <f>D325/'Project Data'!$D$22</f>
        <v>#VALUE!</v>
      </c>
      <c r="F325" s="164" t="s">
        <v>44</v>
      </c>
      <c r="G325" s="236" t="str" cm="1">
        <f t="array" ref="G325">_xlfn.IFNA(_xlfn.IFS('04-Masonry'!F16="*",'04-Masonry'!E16,'04-Masonry'!H16="*",'04-Masonry'!G16,'04-Masonry'!J16="*",'04-Masonry'!I16,'04-Masonry'!L16="*",'04-Masonry'!K16,'04-Masonry'!N16="*",'04-Masonry'!M16,'04-Masonry'!P16="*",'04-Masonry'!O16,'04-Masonry'!R16="*",'04-Masonry'!Q16,'04-Masonry'!T16="*",'04-Masonry'!S16,'04-Masonry'!V16="*",'04-Masonry'!U16),"")</f>
        <v/>
      </c>
      <c r="H325" s="236" t="e">
        <f>G325/'Project Data'!$D$22</f>
        <v>#VALUE!</v>
      </c>
      <c r="I325" s="175"/>
      <c r="J325" s="244"/>
      <c r="K325" s="242"/>
    </row>
    <row r="326" spans="1:11" s="147" customFormat="1" ht="15" hidden="1" customHeight="1">
      <c r="A326" s="198">
        <f>'04-Masonry'!A17</f>
        <v>0</v>
      </c>
      <c r="B326" s="235" t="str">
        <f>'04-Masonry'!B17</f>
        <v>04 01 40.52 Stone Cleaning</v>
      </c>
      <c r="C326" s="235"/>
      <c r="D326" s="236" t="str" cm="1">
        <f t="array" ref="D326">_xlfn.IFNA(_xlfn.IFS('04-Masonry'!D17="*",'04-Masonry'!C17,'04-Masonry'!F17="*",'04-Masonry'!E17,'04-Masonry'!H17="*",'04-Masonry'!G17,'04-Masonry'!J17="*",'04-Masonry'!I17,'04-Masonry'!L17="*",'04-Masonry'!K17,'04-Masonry'!N17="*",'04-Masonry'!M17,'04-Masonry'!P17="*",'04-Masonry'!O17,'04-Masonry'!R17="*",'04-Masonry'!Q17,'04-Masonry'!T17="*",'04-Masonry'!S17),"")</f>
        <v/>
      </c>
      <c r="E326" s="236" t="e">
        <f>D326/'Project Data'!$D$22</f>
        <v>#VALUE!</v>
      </c>
      <c r="F326" s="164" t="s">
        <v>44</v>
      </c>
      <c r="G326" s="236" t="str" cm="1">
        <f t="array" ref="G326">_xlfn.IFNA(_xlfn.IFS('04-Masonry'!F17="*",'04-Masonry'!E17,'04-Masonry'!H17="*",'04-Masonry'!G17,'04-Masonry'!J17="*",'04-Masonry'!I17,'04-Masonry'!L17="*",'04-Masonry'!K17,'04-Masonry'!N17="*",'04-Masonry'!M17,'04-Masonry'!P17="*",'04-Masonry'!O17,'04-Masonry'!R17="*",'04-Masonry'!Q17,'04-Masonry'!T17="*",'04-Masonry'!S17,'04-Masonry'!V17="*",'04-Masonry'!U17),"")</f>
        <v/>
      </c>
      <c r="H326" s="236" t="e">
        <f>G326/'Project Data'!$D$22</f>
        <v>#VALUE!</v>
      </c>
      <c r="I326" s="175"/>
      <c r="J326" s="244"/>
      <c r="K326" s="242"/>
    </row>
    <row r="327" spans="1:11" s="147" customFormat="1" ht="15" hidden="1" customHeight="1">
      <c r="A327" s="198">
        <f>'04-Masonry'!A18</f>
        <v>0</v>
      </c>
      <c r="B327" s="235" t="str">
        <f>'04-Masonry'!B18</f>
        <v>04 01 40.91 Stone Restoration</v>
      </c>
      <c r="C327" s="235"/>
      <c r="D327" s="236" t="str" cm="1">
        <f t="array" ref="D327">_xlfn.IFNA(_xlfn.IFS('04-Masonry'!D18="*",'04-Masonry'!C18,'04-Masonry'!F18="*",'04-Masonry'!E18,'04-Masonry'!H18="*",'04-Masonry'!G18,'04-Masonry'!J18="*",'04-Masonry'!I18,'04-Masonry'!L18="*",'04-Masonry'!K18,'04-Masonry'!N18="*",'04-Masonry'!M18,'04-Masonry'!P18="*",'04-Masonry'!O18,'04-Masonry'!R18="*",'04-Masonry'!Q18,'04-Masonry'!T18="*",'04-Masonry'!S18),"")</f>
        <v/>
      </c>
      <c r="E327" s="236" t="e">
        <f>D327/'Project Data'!$D$22</f>
        <v>#VALUE!</v>
      </c>
      <c r="F327" s="164" t="s">
        <v>44</v>
      </c>
      <c r="G327" s="236" t="str" cm="1">
        <f t="array" ref="G327">_xlfn.IFNA(_xlfn.IFS('04-Masonry'!F18="*",'04-Masonry'!E18,'04-Masonry'!H18="*",'04-Masonry'!G18,'04-Masonry'!J18="*",'04-Masonry'!I18,'04-Masonry'!L18="*",'04-Masonry'!K18,'04-Masonry'!N18="*",'04-Masonry'!M18,'04-Masonry'!P18="*",'04-Masonry'!O18,'04-Masonry'!R18="*",'04-Masonry'!Q18,'04-Masonry'!T18="*",'04-Masonry'!S18,'04-Masonry'!V18="*",'04-Masonry'!U18),"")</f>
        <v/>
      </c>
      <c r="H327" s="236" t="e">
        <f>G327/'Project Data'!$D$22</f>
        <v>#VALUE!</v>
      </c>
      <c r="I327" s="175"/>
      <c r="J327" s="244"/>
      <c r="K327" s="242"/>
    </row>
    <row r="328" spans="1:11" s="147" customFormat="1" ht="15" hidden="1" customHeight="1">
      <c r="A328" s="198">
        <f>'04-Masonry'!A19</f>
        <v>0</v>
      </c>
      <c r="B328" s="235" t="str">
        <f>'04-Masonry'!B19</f>
        <v>04 03 00 Conservation Treatment for Period Masonry</v>
      </c>
      <c r="C328" s="235"/>
      <c r="D328" s="236" t="str" cm="1">
        <f t="array" ref="D328">_xlfn.IFNA(_xlfn.IFS('04-Masonry'!D19="*",'04-Masonry'!C19,'04-Masonry'!F19="*",'04-Masonry'!E19,'04-Masonry'!H19="*",'04-Masonry'!G19,'04-Masonry'!J19="*",'04-Masonry'!I19,'04-Masonry'!L19="*",'04-Masonry'!K19,'04-Masonry'!N19="*",'04-Masonry'!M19,'04-Masonry'!P19="*",'04-Masonry'!O19,'04-Masonry'!R19="*",'04-Masonry'!Q19,'04-Masonry'!T19="*",'04-Masonry'!S19),"")</f>
        <v/>
      </c>
      <c r="E328" s="236" t="e">
        <f>D328/'Project Data'!$D$22</f>
        <v>#VALUE!</v>
      </c>
      <c r="F328" s="164" t="s">
        <v>44</v>
      </c>
      <c r="G328" s="236" t="str" cm="1">
        <f t="array" ref="G328">_xlfn.IFNA(_xlfn.IFS('04-Masonry'!F19="*",'04-Masonry'!E19,'04-Masonry'!H19="*",'04-Masonry'!G19,'04-Masonry'!J19="*",'04-Masonry'!I19,'04-Masonry'!L19="*",'04-Masonry'!K19,'04-Masonry'!N19="*",'04-Masonry'!M19,'04-Masonry'!P19="*",'04-Masonry'!O19,'04-Masonry'!R19="*",'04-Masonry'!Q19,'04-Masonry'!T19="*",'04-Masonry'!S19,'04-Masonry'!V19="*",'04-Masonry'!U19),"")</f>
        <v/>
      </c>
      <c r="H328" s="236" t="e">
        <f>G328/'Project Data'!$D$22</f>
        <v>#VALUE!</v>
      </c>
      <c r="I328" s="175"/>
      <c r="J328" s="244"/>
      <c r="K328" s="242"/>
    </row>
    <row r="329" spans="1:11" s="147" customFormat="1" ht="15" hidden="1" customHeight="1">
      <c r="A329" s="198">
        <f>'04-Masonry'!A20</f>
        <v>0</v>
      </c>
      <c r="B329" s="235" t="str">
        <f>'04-Masonry'!B20</f>
        <v>04 03 01.13 Period Masonry Cleaning</v>
      </c>
      <c r="C329" s="235"/>
      <c r="D329" s="236" t="str" cm="1">
        <f t="array" ref="D329">_xlfn.IFNA(_xlfn.IFS('04-Masonry'!D20="*",'04-Masonry'!C20,'04-Masonry'!F20="*",'04-Masonry'!E20,'04-Masonry'!H20="*",'04-Masonry'!G20,'04-Masonry'!J20="*",'04-Masonry'!I20,'04-Masonry'!L20="*",'04-Masonry'!K20,'04-Masonry'!N20="*",'04-Masonry'!M20,'04-Masonry'!P20="*",'04-Masonry'!O20,'04-Masonry'!R20="*",'04-Masonry'!Q20,'04-Masonry'!T20="*",'04-Masonry'!S20),"")</f>
        <v/>
      </c>
      <c r="E329" s="236" t="e">
        <f>D329/'Project Data'!$D$22</f>
        <v>#VALUE!</v>
      </c>
      <c r="F329" s="164" t="s">
        <v>44</v>
      </c>
      <c r="G329" s="236" t="str" cm="1">
        <f t="array" ref="G329">_xlfn.IFNA(_xlfn.IFS('04-Masonry'!F20="*",'04-Masonry'!E20,'04-Masonry'!H20="*",'04-Masonry'!G20,'04-Masonry'!J20="*",'04-Masonry'!I20,'04-Masonry'!L20="*",'04-Masonry'!K20,'04-Masonry'!N20="*",'04-Masonry'!M20,'04-Masonry'!P20="*",'04-Masonry'!O20,'04-Masonry'!R20="*",'04-Masonry'!Q20,'04-Masonry'!T20="*",'04-Masonry'!S20,'04-Masonry'!V20="*",'04-Masonry'!U20),"")</f>
        <v/>
      </c>
      <c r="H329" s="236" t="e">
        <f>G329/'Project Data'!$D$22</f>
        <v>#VALUE!</v>
      </c>
      <c r="I329" s="175"/>
      <c r="J329" s="244"/>
      <c r="K329" s="242"/>
    </row>
    <row r="330" spans="1:11" s="147" customFormat="1" ht="15" hidden="1" customHeight="1">
      <c r="A330" s="198">
        <f>'04-Masonry'!A21</f>
        <v>0</v>
      </c>
      <c r="B330" s="235" t="str">
        <f>'04-Masonry'!B21</f>
        <v>04 03 05.13 Period Masonry Mortaring</v>
      </c>
      <c r="C330" s="235"/>
      <c r="D330" s="236" t="str" cm="1">
        <f t="array" ref="D330">_xlfn.IFNA(_xlfn.IFS('04-Masonry'!D21="*",'04-Masonry'!C21,'04-Masonry'!F21="*",'04-Masonry'!E21,'04-Masonry'!H21="*",'04-Masonry'!G21,'04-Masonry'!J21="*",'04-Masonry'!I21,'04-Masonry'!L21="*",'04-Masonry'!K21,'04-Masonry'!N21="*",'04-Masonry'!M21,'04-Masonry'!P21="*",'04-Masonry'!O21,'04-Masonry'!R21="*",'04-Masonry'!Q21,'04-Masonry'!T21="*",'04-Masonry'!S21),"")</f>
        <v/>
      </c>
      <c r="E330" s="236" t="e">
        <f>D330/'Project Data'!$D$22</f>
        <v>#VALUE!</v>
      </c>
      <c r="F330" s="164" t="s">
        <v>44</v>
      </c>
      <c r="G330" s="236" t="str" cm="1">
        <f t="array" ref="G330">_xlfn.IFNA(_xlfn.IFS('04-Masonry'!F21="*",'04-Masonry'!E21,'04-Masonry'!H21="*",'04-Masonry'!G21,'04-Masonry'!J21="*",'04-Masonry'!I21,'04-Masonry'!L21="*",'04-Masonry'!K21,'04-Masonry'!N21="*",'04-Masonry'!M21,'04-Masonry'!P21="*",'04-Masonry'!O21,'04-Masonry'!R21="*",'04-Masonry'!Q21,'04-Masonry'!T21="*",'04-Masonry'!S21,'04-Masonry'!V21="*",'04-Masonry'!U21),"")</f>
        <v/>
      </c>
      <c r="H330" s="236" t="e">
        <f>G330/'Project Data'!$D$22</f>
        <v>#VALUE!</v>
      </c>
      <c r="I330" s="175"/>
      <c r="J330" s="244"/>
      <c r="K330" s="242"/>
    </row>
    <row r="331" spans="1:11" s="147" customFormat="1" ht="15" hidden="1" customHeight="1">
      <c r="A331" s="198">
        <f>'04-Masonry'!A22</f>
        <v>0</v>
      </c>
      <c r="B331" s="235" t="str">
        <f>'04-Masonry'!B22</f>
        <v>04 03 05.16 Period Masonry Grouting</v>
      </c>
      <c r="C331" s="235"/>
      <c r="D331" s="236" t="str" cm="1">
        <f t="array" ref="D331">_xlfn.IFNA(_xlfn.IFS('04-Masonry'!D22="*",'04-Masonry'!C22,'04-Masonry'!F22="*",'04-Masonry'!E22,'04-Masonry'!H22="*",'04-Masonry'!G22,'04-Masonry'!J22="*",'04-Masonry'!I22,'04-Masonry'!L22="*",'04-Masonry'!K22,'04-Masonry'!N22="*",'04-Masonry'!M22,'04-Masonry'!P22="*",'04-Masonry'!O22,'04-Masonry'!R22="*",'04-Masonry'!Q22,'04-Masonry'!T22="*",'04-Masonry'!S22),"")</f>
        <v/>
      </c>
      <c r="E331" s="236" t="e">
        <f>D331/'Project Data'!$D$22</f>
        <v>#VALUE!</v>
      </c>
      <c r="F331" s="164" t="s">
        <v>44</v>
      </c>
      <c r="G331" s="236" t="str" cm="1">
        <f t="array" ref="G331">_xlfn.IFNA(_xlfn.IFS('04-Masonry'!F22="*",'04-Masonry'!E22,'04-Masonry'!H22="*",'04-Masonry'!G22,'04-Masonry'!J22="*",'04-Masonry'!I22,'04-Masonry'!L22="*",'04-Masonry'!K22,'04-Masonry'!N22="*",'04-Masonry'!M22,'04-Masonry'!P22="*",'04-Masonry'!O22,'04-Masonry'!R22="*",'04-Masonry'!Q22,'04-Masonry'!T22="*",'04-Masonry'!S22,'04-Masonry'!V22="*",'04-Masonry'!U22),"")</f>
        <v/>
      </c>
      <c r="H331" s="236" t="e">
        <f>G331/'Project Data'!$D$22</f>
        <v>#VALUE!</v>
      </c>
      <c r="I331" s="175"/>
      <c r="J331" s="244"/>
      <c r="K331" s="242"/>
    </row>
    <row r="332" spans="1:11" s="147" customFormat="1" ht="15" hidden="1" customHeight="1">
      <c r="A332" s="198">
        <f>'04-Masonry'!A23</f>
        <v>0</v>
      </c>
      <c r="B332" s="235" t="str">
        <f>'04-Masonry'!B23</f>
        <v>04 03 05.19 Period Masonry Anchorage and Reinforcing</v>
      </c>
      <c r="C332" s="235"/>
      <c r="D332" s="236" t="str" cm="1">
        <f t="array" ref="D332">_xlfn.IFNA(_xlfn.IFS('04-Masonry'!D23="*",'04-Masonry'!C23,'04-Masonry'!F23="*",'04-Masonry'!E23,'04-Masonry'!H23="*",'04-Masonry'!G23,'04-Masonry'!J23="*",'04-Masonry'!I23,'04-Masonry'!L23="*",'04-Masonry'!K23,'04-Masonry'!N23="*",'04-Masonry'!M23,'04-Masonry'!P23="*",'04-Masonry'!O23,'04-Masonry'!R23="*",'04-Masonry'!Q23,'04-Masonry'!T23="*",'04-Masonry'!S23),"")</f>
        <v/>
      </c>
      <c r="E332" s="236" t="e">
        <f>D332/'Project Data'!$D$22</f>
        <v>#VALUE!</v>
      </c>
      <c r="F332" s="164" t="s">
        <v>44</v>
      </c>
      <c r="G332" s="236" t="str" cm="1">
        <f t="array" ref="G332">_xlfn.IFNA(_xlfn.IFS('04-Masonry'!F23="*",'04-Masonry'!E23,'04-Masonry'!H23="*",'04-Masonry'!G23,'04-Masonry'!J23="*",'04-Masonry'!I23,'04-Masonry'!L23="*",'04-Masonry'!K23,'04-Masonry'!N23="*",'04-Masonry'!M23,'04-Masonry'!P23="*",'04-Masonry'!O23,'04-Masonry'!R23="*",'04-Masonry'!Q23,'04-Masonry'!T23="*",'04-Masonry'!S23,'04-Masonry'!V23="*",'04-Masonry'!U23),"")</f>
        <v/>
      </c>
      <c r="H332" s="236" t="e">
        <f>G332/'Project Data'!$D$22</f>
        <v>#VALUE!</v>
      </c>
      <c r="I332" s="175"/>
      <c r="J332" s="244"/>
      <c r="K332" s="242"/>
    </row>
    <row r="333" spans="1:11" s="147" customFormat="1" ht="15" hidden="1" customHeight="1">
      <c r="A333" s="198">
        <f>'04-Masonry'!A24</f>
        <v>0</v>
      </c>
      <c r="B333" s="235" t="str">
        <f>'04-Masonry'!B24</f>
        <v>04 03 21 Conservation Treatment for Period Clay Unit Masonry</v>
      </c>
      <c r="C333" s="235"/>
      <c r="D333" s="236" t="str" cm="1">
        <f t="array" ref="D333">_xlfn.IFNA(_xlfn.IFS('04-Masonry'!D24="*",'04-Masonry'!C24,'04-Masonry'!F24="*",'04-Masonry'!E24,'04-Masonry'!H24="*",'04-Masonry'!G24,'04-Masonry'!J24="*",'04-Masonry'!I24,'04-Masonry'!L24="*",'04-Masonry'!K24,'04-Masonry'!N24="*",'04-Masonry'!M24,'04-Masonry'!P24="*",'04-Masonry'!O24,'04-Masonry'!R24="*",'04-Masonry'!Q24,'04-Masonry'!T24="*",'04-Masonry'!S24),"")</f>
        <v/>
      </c>
      <c r="E333" s="236" t="e">
        <f>D333/'Project Data'!$D$22</f>
        <v>#VALUE!</v>
      </c>
      <c r="F333" s="164" t="s">
        <v>44</v>
      </c>
      <c r="G333" s="236" t="str" cm="1">
        <f t="array" ref="G333">_xlfn.IFNA(_xlfn.IFS('04-Masonry'!F24="*",'04-Masonry'!E24,'04-Masonry'!H24="*",'04-Masonry'!G24,'04-Masonry'!J24="*",'04-Masonry'!I24,'04-Masonry'!L24="*",'04-Masonry'!K24,'04-Masonry'!N24="*",'04-Masonry'!M24,'04-Masonry'!P24="*",'04-Masonry'!O24,'04-Masonry'!R24="*",'04-Masonry'!Q24,'04-Masonry'!T24="*",'04-Masonry'!S24,'04-Masonry'!V24="*",'04-Masonry'!U24),"")</f>
        <v/>
      </c>
      <c r="H333" s="236" t="e">
        <f>G333/'Project Data'!$D$22</f>
        <v>#VALUE!</v>
      </c>
      <c r="I333" s="175"/>
      <c r="J333" s="244"/>
      <c r="K333" s="242"/>
    </row>
    <row r="334" spans="1:11" s="147" customFormat="1" ht="15" hidden="1" customHeight="1">
      <c r="A334" s="198">
        <f>'04-Masonry'!A25</f>
        <v>0</v>
      </c>
      <c r="B334" s="235" t="str">
        <f>'04-Masonry'!B25</f>
        <v>04 03 21.19 Clay Brick Conservation Treatment</v>
      </c>
      <c r="C334" s="235"/>
      <c r="D334" s="236" t="str" cm="1">
        <f t="array" ref="D334">_xlfn.IFNA(_xlfn.IFS('04-Masonry'!D25="*",'04-Masonry'!C25,'04-Masonry'!F25="*",'04-Masonry'!E25,'04-Masonry'!H25="*",'04-Masonry'!G25,'04-Masonry'!J25="*",'04-Masonry'!I25,'04-Masonry'!L25="*",'04-Masonry'!K25,'04-Masonry'!N25="*",'04-Masonry'!M25,'04-Masonry'!P25="*",'04-Masonry'!O25,'04-Masonry'!R25="*",'04-Masonry'!Q25,'04-Masonry'!T25="*",'04-Masonry'!S25),"")</f>
        <v/>
      </c>
      <c r="E334" s="236" t="e">
        <f>D334/'Project Data'!$D$22</f>
        <v>#VALUE!</v>
      </c>
      <c r="F334" s="164" t="s">
        <v>44</v>
      </c>
      <c r="G334" s="236" t="str" cm="1">
        <f t="array" ref="G334">_xlfn.IFNA(_xlfn.IFS('04-Masonry'!F25="*",'04-Masonry'!E25,'04-Masonry'!H25="*",'04-Masonry'!G25,'04-Masonry'!J25="*",'04-Masonry'!I25,'04-Masonry'!L25="*",'04-Masonry'!K25,'04-Masonry'!N25="*",'04-Masonry'!M25,'04-Masonry'!P25="*",'04-Masonry'!O25,'04-Masonry'!R25="*",'04-Masonry'!Q25,'04-Masonry'!T25="*",'04-Masonry'!S25,'04-Masonry'!V25="*",'04-Masonry'!U25),"")</f>
        <v/>
      </c>
      <c r="H334" s="236" t="e">
        <f>G334/'Project Data'!$D$22</f>
        <v>#VALUE!</v>
      </c>
      <c r="I334" s="175"/>
      <c r="J334" s="244"/>
      <c r="K334" s="242"/>
    </row>
    <row r="335" spans="1:11" s="147" customFormat="1" ht="15" hidden="1" customHeight="1">
      <c r="A335" s="198">
        <f>'04-Masonry'!A26</f>
        <v>0</v>
      </c>
      <c r="B335" s="235" t="str">
        <f>'04-Masonry'!B26</f>
        <v>04 03 21.21 Terra Cotta Conservation Treatment</v>
      </c>
      <c r="C335" s="235"/>
      <c r="D335" s="236" t="str" cm="1">
        <f t="array" ref="D335">_xlfn.IFNA(_xlfn.IFS('04-Masonry'!D26="*",'04-Masonry'!C26,'04-Masonry'!F26="*",'04-Masonry'!E26,'04-Masonry'!H26="*",'04-Masonry'!G26,'04-Masonry'!J26="*",'04-Masonry'!I26,'04-Masonry'!L26="*",'04-Masonry'!K26,'04-Masonry'!N26="*",'04-Masonry'!M26,'04-Masonry'!P26="*",'04-Masonry'!O26,'04-Masonry'!R26="*",'04-Masonry'!Q26,'04-Masonry'!T26="*",'04-Masonry'!S26),"")</f>
        <v/>
      </c>
      <c r="E335" s="236" t="e">
        <f>D335/'Project Data'!$D$22</f>
        <v>#VALUE!</v>
      </c>
      <c r="F335" s="164" t="s">
        <v>44</v>
      </c>
      <c r="G335" s="236" t="str" cm="1">
        <f t="array" ref="G335">_xlfn.IFNA(_xlfn.IFS('04-Masonry'!F26="*",'04-Masonry'!E26,'04-Masonry'!H26="*",'04-Masonry'!G26,'04-Masonry'!J26="*",'04-Masonry'!I26,'04-Masonry'!L26="*",'04-Masonry'!K26,'04-Masonry'!N26="*",'04-Masonry'!M26,'04-Masonry'!P26="*",'04-Masonry'!O26,'04-Masonry'!R26="*",'04-Masonry'!Q26,'04-Masonry'!T26="*",'04-Masonry'!S26,'04-Masonry'!V26="*",'04-Masonry'!U26),"")</f>
        <v/>
      </c>
      <c r="H335" s="236" t="e">
        <f>G335/'Project Data'!$D$22</f>
        <v>#VALUE!</v>
      </c>
      <c r="I335" s="175"/>
      <c r="J335" s="244"/>
      <c r="K335" s="242"/>
    </row>
    <row r="336" spans="1:11" s="147" customFormat="1" ht="15" hidden="1" customHeight="1">
      <c r="A336" s="198">
        <f>'04-Masonry'!A27</f>
        <v>0</v>
      </c>
      <c r="B336" s="235" t="str">
        <f>'04-Masonry'!B27</f>
        <v>04 03 21.23 Fiance Block Conservation Treatment</v>
      </c>
      <c r="C336" s="235"/>
      <c r="D336" s="236" t="str" cm="1">
        <f t="array" ref="D336">_xlfn.IFNA(_xlfn.IFS('04-Masonry'!D27="*",'04-Masonry'!C27,'04-Masonry'!F27="*",'04-Masonry'!E27,'04-Masonry'!H27="*",'04-Masonry'!G27,'04-Masonry'!J27="*",'04-Masonry'!I27,'04-Masonry'!L27="*",'04-Masonry'!K27,'04-Masonry'!N27="*",'04-Masonry'!M27,'04-Masonry'!P27="*",'04-Masonry'!O27,'04-Masonry'!R27="*",'04-Masonry'!Q27,'04-Masonry'!T27="*",'04-Masonry'!S27),"")</f>
        <v/>
      </c>
      <c r="E336" s="236" t="e">
        <f>D336/'Project Data'!$D$22</f>
        <v>#VALUE!</v>
      </c>
      <c r="F336" s="164" t="s">
        <v>44</v>
      </c>
      <c r="G336" s="236" t="str" cm="1">
        <f t="array" ref="G336">_xlfn.IFNA(_xlfn.IFS('04-Masonry'!F27="*",'04-Masonry'!E27,'04-Masonry'!H27="*",'04-Masonry'!G27,'04-Masonry'!J27="*",'04-Masonry'!I27,'04-Masonry'!L27="*",'04-Masonry'!K27,'04-Masonry'!N27="*",'04-Masonry'!M27,'04-Masonry'!P27="*",'04-Masonry'!O27,'04-Masonry'!R27="*",'04-Masonry'!Q27,'04-Masonry'!T27="*",'04-Masonry'!S27,'04-Masonry'!V27="*",'04-Masonry'!U27),"")</f>
        <v/>
      </c>
      <c r="H336" s="236" t="e">
        <f>G336/'Project Data'!$D$22</f>
        <v>#VALUE!</v>
      </c>
      <c r="I336" s="175"/>
      <c r="J336" s="244"/>
      <c r="K336" s="242"/>
    </row>
    <row r="337" spans="1:11" s="147" customFormat="1" ht="15" hidden="1" customHeight="1">
      <c r="A337" s="198">
        <f>'04-Masonry'!A28</f>
        <v>0</v>
      </c>
      <c r="B337" s="235" t="str">
        <f>'04-Masonry'!B28</f>
        <v>04 03 22 Conservation Treatment for Period Concrete Unit Masonry</v>
      </c>
      <c r="C337" s="235"/>
      <c r="D337" s="236" t="str" cm="1">
        <f t="array" ref="D337">_xlfn.IFNA(_xlfn.IFS('04-Masonry'!D28="*",'04-Masonry'!C28,'04-Masonry'!F28="*",'04-Masonry'!E28,'04-Masonry'!H28="*",'04-Masonry'!G28,'04-Masonry'!J28="*",'04-Masonry'!I28,'04-Masonry'!L28="*",'04-Masonry'!K28,'04-Masonry'!N28="*",'04-Masonry'!M28,'04-Masonry'!P28="*",'04-Masonry'!O28,'04-Masonry'!R28="*",'04-Masonry'!Q28,'04-Masonry'!T28="*",'04-Masonry'!S28),"")</f>
        <v/>
      </c>
      <c r="E337" s="236" t="e">
        <f>D337/'Project Data'!$D$22</f>
        <v>#VALUE!</v>
      </c>
      <c r="F337" s="164" t="s">
        <v>44</v>
      </c>
      <c r="G337" s="236" t="str" cm="1">
        <f t="array" ref="G337">_xlfn.IFNA(_xlfn.IFS('04-Masonry'!F28="*",'04-Masonry'!E28,'04-Masonry'!H28="*",'04-Masonry'!G28,'04-Masonry'!J28="*",'04-Masonry'!I28,'04-Masonry'!L28="*",'04-Masonry'!K28,'04-Masonry'!N28="*",'04-Masonry'!M28,'04-Masonry'!P28="*",'04-Masonry'!O28,'04-Masonry'!R28="*",'04-Masonry'!Q28,'04-Masonry'!T28="*",'04-Masonry'!S28,'04-Masonry'!V28="*",'04-Masonry'!U28),"")</f>
        <v/>
      </c>
      <c r="H337" s="236" t="e">
        <f>G337/'Project Data'!$D$22</f>
        <v>#VALUE!</v>
      </c>
      <c r="I337" s="175"/>
      <c r="J337" s="244"/>
      <c r="K337" s="242"/>
    </row>
    <row r="338" spans="1:11" s="147" customFormat="1" ht="15" hidden="1" customHeight="1">
      <c r="A338" s="198">
        <f>'04-Masonry'!A29</f>
        <v>0</v>
      </c>
      <c r="B338" s="235" t="str">
        <f>'04-Masonry'!B29</f>
        <v>04 03 24 Conservation Treatment for Period Adobe Unit Masonry</v>
      </c>
      <c r="C338" s="235"/>
      <c r="D338" s="236" t="str" cm="1">
        <f t="array" ref="D338">_xlfn.IFNA(_xlfn.IFS('04-Masonry'!D29="*",'04-Masonry'!C29,'04-Masonry'!F29="*",'04-Masonry'!E29,'04-Masonry'!H29="*",'04-Masonry'!G29,'04-Masonry'!J29="*",'04-Masonry'!I29,'04-Masonry'!L29="*",'04-Masonry'!K29,'04-Masonry'!N29="*",'04-Masonry'!M29,'04-Masonry'!P29="*",'04-Masonry'!O29,'04-Masonry'!R29="*",'04-Masonry'!Q29,'04-Masonry'!T29="*",'04-Masonry'!S29),"")</f>
        <v/>
      </c>
      <c r="E338" s="236" t="e">
        <f>D338/'Project Data'!$D$22</f>
        <v>#VALUE!</v>
      </c>
      <c r="F338" s="164" t="s">
        <v>44</v>
      </c>
      <c r="G338" s="236" t="str" cm="1">
        <f t="array" ref="G338">_xlfn.IFNA(_xlfn.IFS('04-Masonry'!F29="*",'04-Masonry'!E29,'04-Masonry'!H29="*",'04-Masonry'!G29,'04-Masonry'!J29="*",'04-Masonry'!I29,'04-Masonry'!L29="*",'04-Masonry'!K29,'04-Masonry'!N29="*",'04-Masonry'!M29,'04-Masonry'!P29="*",'04-Masonry'!O29,'04-Masonry'!R29="*",'04-Masonry'!Q29,'04-Masonry'!T29="*",'04-Masonry'!S29,'04-Masonry'!V29="*",'04-Masonry'!U29),"")</f>
        <v/>
      </c>
      <c r="H338" s="236" t="e">
        <f>G338/'Project Data'!$D$22</f>
        <v>#VALUE!</v>
      </c>
      <c r="I338" s="175"/>
      <c r="J338" s="244"/>
      <c r="K338" s="242"/>
    </row>
    <row r="339" spans="1:11" s="147" customFormat="1" ht="15" hidden="1" customHeight="1">
      <c r="A339" s="198">
        <f>'04-Masonry'!A30</f>
        <v>0</v>
      </c>
      <c r="B339" s="235" t="str">
        <f>'04-Masonry'!B30</f>
        <v>04 03 43 Conservation Treatment for Period Stone Masonry</v>
      </c>
      <c r="C339" s="235"/>
      <c r="D339" s="236" t="str" cm="1">
        <f t="array" ref="D339">_xlfn.IFNA(_xlfn.IFS('04-Masonry'!D30="*",'04-Masonry'!C30,'04-Masonry'!F30="*",'04-Masonry'!E30,'04-Masonry'!H30="*",'04-Masonry'!G30,'04-Masonry'!J30="*",'04-Masonry'!I30,'04-Masonry'!L30="*",'04-Masonry'!K30,'04-Masonry'!N30="*",'04-Masonry'!M30,'04-Masonry'!P30="*",'04-Masonry'!O30,'04-Masonry'!R30="*",'04-Masonry'!Q30,'04-Masonry'!T30="*",'04-Masonry'!S30),"")</f>
        <v/>
      </c>
      <c r="E339" s="236" t="e">
        <f>D339/'Project Data'!$D$22</f>
        <v>#VALUE!</v>
      </c>
      <c r="F339" s="164" t="s">
        <v>44</v>
      </c>
      <c r="G339" s="236" t="str" cm="1">
        <f t="array" ref="G339">_xlfn.IFNA(_xlfn.IFS('04-Masonry'!F30="*",'04-Masonry'!E30,'04-Masonry'!H30="*",'04-Masonry'!G30,'04-Masonry'!J30="*",'04-Masonry'!I30,'04-Masonry'!L30="*",'04-Masonry'!K30,'04-Masonry'!N30="*",'04-Masonry'!M30,'04-Masonry'!P30="*",'04-Masonry'!O30,'04-Masonry'!R30="*",'04-Masonry'!Q30,'04-Masonry'!T30="*",'04-Masonry'!S30,'04-Masonry'!V30="*",'04-Masonry'!U30),"")</f>
        <v/>
      </c>
      <c r="H339" s="236" t="e">
        <f>G339/'Project Data'!$D$22</f>
        <v>#VALUE!</v>
      </c>
      <c r="I339" s="175"/>
      <c r="J339" s="244"/>
      <c r="K339" s="242"/>
    </row>
    <row r="340" spans="1:11" s="147" customFormat="1" ht="15" hidden="1" customHeight="1">
      <c r="A340" s="198">
        <f>'04-Masonry'!A31</f>
        <v>0</v>
      </c>
      <c r="B340" s="235" t="str">
        <f>'04-Masonry'!B31</f>
        <v>04 05 00 Common Work Results for Masonry</v>
      </c>
      <c r="C340" s="235"/>
      <c r="D340" s="236" t="str" cm="1">
        <f t="array" ref="D340">_xlfn.IFNA(_xlfn.IFS('04-Masonry'!D31="*",'04-Masonry'!C31,'04-Masonry'!F31="*",'04-Masonry'!E31,'04-Masonry'!H31="*",'04-Masonry'!G31,'04-Masonry'!J31="*",'04-Masonry'!I31,'04-Masonry'!L31="*",'04-Masonry'!K31,'04-Masonry'!N31="*",'04-Masonry'!M31,'04-Masonry'!P31="*",'04-Masonry'!O31,'04-Masonry'!R31="*",'04-Masonry'!Q31,'04-Masonry'!T31="*",'04-Masonry'!S31),"")</f>
        <v/>
      </c>
      <c r="E340" s="236" t="e">
        <f>D340/'Project Data'!$D$22</f>
        <v>#VALUE!</v>
      </c>
      <c r="F340" s="164" t="s">
        <v>44</v>
      </c>
      <c r="G340" s="236" t="str" cm="1">
        <f t="array" ref="G340">_xlfn.IFNA(_xlfn.IFS('04-Masonry'!F31="*",'04-Masonry'!E31,'04-Masonry'!H31="*",'04-Masonry'!G31,'04-Masonry'!J31="*",'04-Masonry'!I31,'04-Masonry'!L31="*",'04-Masonry'!K31,'04-Masonry'!N31="*",'04-Masonry'!M31,'04-Masonry'!P31="*",'04-Masonry'!O31,'04-Masonry'!R31="*",'04-Masonry'!Q31,'04-Masonry'!T31="*",'04-Masonry'!S31,'04-Masonry'!V31="*",'04-Masonry'!U31),"")</f>
        <v/>
      </c>
      <c r="H340" s="236" t="e">
        <f>G340/'Project Data'!$D$22</f>
        <v>#VALUE!</v>
      </c>
      <c r="I340" s="175"/>
      <c r="J340" s="244"/>
      <c r="K340" s="242"/>
    </row>
    <row r="341" spans="1:11" s="147" customFormat="1" ht="15" hidden="1" customHeight="1">
      <c r="A341" s="198">
        <f>'04-Masonry'!A32</f>
        <v>0</v>
      </c>
      <c r="B341" s="235" t="str">
        <f>'04-Masonry'!B32</f>
        <v>04 05 05 Selective Demolition for Masonry</v>
      </c>
      <c r="C341" s="235"/>
      <c r="D341" s="236" t="str" cm="1">
        <f t="array" ref="D341">_xlfn.IFNA(_xlfn.IFS('04-Masonry'!D32="*",'04-Masonry'!C32,'04-Masonry'!F32="*",'04-Masonry'!E32,'04-Masonry'!H32="*",'04-Masonry'!G32,'04-Masonry'!J32="*",'04-Masonry'!I32,'04-Masonry'!L32="*",'04-Masonry'!K32,'04-Masonry'!N32="*",'04-Masonry'!M32,'04-Masonry'!P32="*",'04-Masonry'!O32,'04-Masonry'!R32="*",'04-Masonry'!Q32,'04-Masonry'!T32="*",'04-Masonry'!S32),"")</f>
        <v/>
      </c>
      <c r="E341" s="236" t="e">
        <f>D341/'Project Data'!$D$22</f>
        <v>#VALUE!</v>
      </c>
      <c r="F341" s="164" t="s">
        <v>44</v>
      </c>
      <c r="G341" s="236" t="str" cm="1">
        <f t="array" ref="G341">_xlfn.IFNA(_xlfn.IFS('04-Masonry'!F32="*",'04-Masonry'!E32,'04-Masonry'!H32="*",'04-Masonry'!G32,'04-Masonry'!J32="*",'04-Masonry'!I32,'04-Masonry'!L32="*",'04-Masonry'!K32,'04-Masonry'!N32="*",'04-Masonry'!M32,'04-Masonry'!P32="*",'04-Masonry'!O32,'04-Masonry'!R32="*",'04-Masonry'!Q32,'04-Masonry'!T32="*",'04-Masonry'!S32,'04-Masonry'!V32="*",'04-Masonry'!U32),"")</f>
        <v/>
      </c>
      <c r="H341" s="236" t="e">
        <f>G341/'Project Data'!$D$22</f>
        <v>#VALUE!</v>
      </c>
      <c r="I341" s="175"/>
      <c r="J341" s="244"/>
      <c r="K341" s="242"/>
    </row>
    <row r="342" spans="1:11" s="147" customFormat="1" ht="15" hidden="1" customHeight="1">
      <c r="A342" s="198">
        <f>'04-Masonry'!A33</f>
        <v>0</v>
      </c>
      <c r="B342" s="235" t="str">
        <f>'04-Masonry'!B33</f>
        <v>04 05 13 Masonry Mortaring</v>
      </c>
      <c r="C342" s="235"/>
      <c r="D342" s="236" t="str" cm="1">
        <f t="array" ref="D342">_xlfn.IFNA(_xlfn.IFS('04-Masonry'!D33="*",'04-Masonry'!C33,'04-Masonry'!F33="*",'04-Masonry'!E33,'04-Masonry'!H33="*",'04-Masonry'!G33,'04-Masonry'!J33="*",'04-Masonry'!I33,'04-Masonry'!L33="*",'04-Masonry'!K33,'04-Masonry'!N33="*",'04-Masonry'!M33,'04-Masonry'!P33="*",'04-Masonry'!O33,'04-Masonry'!R33="*",'04-Masonry'!Q33,'04-Masonry'!T33="*",'04-Masonry'!S33),"")</f>
        <v/>
      </c>
      <c r="E342" s="236" t="e">
        <f>D342/'Project Data'!$D$22</f>
        <v>#VALUE!</v>
      </c>
      <c r="F342" s="164" t="s">
        <v>44</v>
      </c>
      <c r="G342" s="236" t="str" cm="1">
        <f t="array" ref="G342">_xlfn.IFNA(_xlfn.IFS('04-Masonry'!F33="*",'04-Masonry'!E33,'04-Masonry'!H33="*",'04-Masonry'!G33,'04-Masonry'!J33="*",'04-Masonry'!I33,'04-Masonry'!L33="*",'04-Masonry'!K33,'04-Masonry'!N33="*",'04-Masonry'!M33,'04-Masonry'!P33="*",'04-Masonry'!O33,'04-Masonry'!R33="*",'04-Masonry'!Q33,'04-Masonry'!T33="*",'04-Masonry'!S33,'04-Masonry'!V33="*",'04-Masonry'!U33),"")</f>
        <v/>
      </c>
      <c r="H342" s="236" t="e">
        <f>G342/'Project Data'!$D$22</f>
        <v>#VALUE!</v>
      </c>
      <c r="I342" s="175"/>
      <c r="J342" s="244"/>
      <c r="K342" s="242"/>
    </row>
    <row r="343" spans="1:11" s="147" customFormat="1" ht="15" hidden="1" customHeight="1">
      <c r="A343" s="198">
        <f>'04-Masonry'!A34</f>
        <v>0</v>
      </c>
      <c r="B343" s="235" t="str">
        <f>'04-Masonry'!B34</f>
        <v>04 05 13.16 Chemical-Resistant Masonry Mortaring</v>
      </c>
      <c r="C343" s="235"/>
      <c r="D343" s="236" t="str" cm="1">
        <f t="array" ref="D343">_xlfn.IFNA(_xlfn.IFS('04-Masonry'!D34="*",'04-Masonry'!C34,'04-Masonry'!F34="*",'04-Masonry'!E34,'04-Masonry'!H34="*",'04-Masonry'!G34,'04-Masonry'!J34="*",'04-Masonry'!I34,'04-Masonry'!L34="*",'04-Masonry'!K34,'04-Masonry'!N34="*",'04-Masonry'!M34,'04-Masonry'!P34="*",'04-Masonry'!O34,'04-Masonry'!R34="*",'04-Masonry'!Q34,'04-Masonry'!T34="*",'04-Masonry'!S34),"")</f>
        <v/>
      </c>
      <c r="E343" s="236" t="e">
        <f>D343/'Project Data'!$D$22</f>
        <v>#VALUE!</v>
      </c>
      <c r="F343" s="164" t="s">
        <v>44</v>
      </c>
      <c r="G343" s="236" t="str" cm="1">
        <f t="array" ref="G343">_xlfn.IFNA(_xlfn.IFS('04-Masonry'!F34="*",'04-Masonry'!E34,'04-Masonry'!H34="*",'04-Masonry'!G34,'04-Masonry'!J34="*",'04-Masonry'!I34,'04-Masonry'!L34="*",'04-Masonry'!K34,'04-Masonry'!N34="*",'04-Masonry'!M34,'04-Masonry'!P34="*",'04-Masonry'!O34,'04-Masonry'!R34="*",'04-Masonry'!Q34,'04-Masonry'!T34="*",'04-Masonry'!S34,'04-Masonry'!V34="*",'04-Masonry'!U34),"")</f>
        <v/>
      </c>
      <c r="H343" s="236" t="e">
        <f>G343/'Project Data'!$D$22</f>
        <v>#VALUE!</v>
      </c>
      <c r="I343" s="175"/>
      <c r="J343" s="244"/>
      <c r="K343" s="242"/>
    </row>
    <row r="344" spans="1:11" s="147" customFormat="1" ht="15" hidden="1" customHeight="1">
      <c r="A344" s="198">
        <f>'04-Masonry'!A35</f>
        <v>0</v>
      </c>
      <c r="B344" s="235" t="str">
        <f>'04-Masonry'!B35</f>
        <v>04 05 13.19 Epoxy Masonry Mortaring</v>
      </c>
      <c r="C344" s="235"/>
      <c r="D344" s="236" t="str" cm="1">
        <f t="array" ref="D344">_xlfn.IFNA(_xlfn.IFS('04-Masonry'!D35="*",'04-Masonry'!C35,'04-Masonry'!F35="*",'04-Masonry'!E35,'04-Masonry'!H35="*",'04-Masonry'!G35,'04-Masonry'!J35="*",'04-Masonry'!I35,'04-Masonry'!L35="*",'04-Masonry'!K35,'04-Masonry'!N35="*",'04-Masonry'!M35,'04-Masonry'!P35="*",'04-Masonry'!O35,'04-Masonry'!R35="*",'04-Masonry'!Q35,'04-Masonry'!T35="*",'04-Masonry'!S35),"")</f>
        <v/>
      </c>
      <c r="E344" s="236" t="e">
        <f>D344/'Project Data'!$D$22</f>
        <v>#VALUE!</v>
      </c>
      <c r="F344" s="164" t="s">
        <v>44</v>
      </c>
      <c r="G344" s="236" t="str" cm="1">
        <f t="array" ref="G344">_xlfn.IFNA(_xlfn.IFS('04-Masonry'!F35="*",'04-Masonry'!E35,'04-Masonry'!H35="*",'04-Masonry'!G35,'04-Masonry'!J35="*",'04-Masonry'!I35,'04-Masonry'!L35="*",'04-Masonry'!K35,'04-Masonry'!N35="*",'04-Masonry'!M35,'04-Masonry'!P35="*",'04-Masonry'!O35,'04-Masonry'!R35="*",'04-Masonry'!Q35,'04-Masonry'!T35="*",'04-Masonry'!S35,'04-Masonry'!V35="*",'04-Masonry'!U35),"")</f>
        <v/>
      </c>
      <c r="H344" s="236" t="e">
        <f>G344/'Project Data'!$D$22</f>
        <v>#VALUE!</v>
      </c>
      <c r="I344" s="175"/>
      <c r="J344" s="244"/>
      <c r="K344" s="242"/>
    </row>
    <row r="345" spans="1:11" s="147" customFormat="1" ht="15" hidden="1" customHeight="1">
      <c r="A345" s="198">
        <f>'04-Masonry'!A36</f>
        <v>0</v>
      </c>
      <c r="B345" s="235" t="str">
        <f>'04-Masonry'!B36</f>
        <v>04 05 13.23 Surface Bonding Masonry Mortaring</v>
      </c>
      <c r="C345" s="235"/>
      <c r="D345" s="236" t="str" cm="1">
        <f t="array" ref="D345">_xlfn.IFNA(_xlfn.IFS('04-Masonry'!D36="*",'04-Masonry'!C36,'04-Masonry'!F36="*",'04-Masonry'!E36,'04-Masonry'!H36="*",'04-Masonry'!G36,'04-Masonry'!J36="*",'04-Masonry'!I36,'04-Masonry'!L36="*",'04-Masonry'!K36,'04-Masonry'!N36="*",'04-Masonry'!M36,'04-Masonry'!P36="*",'04-Masonry'!O36,'04-Masonry'!R36="*",'04-Masonry'!Q36,'04-Masonry'!T36="*",'04-Masonry'!S36),"")</f>
        <v/>
      </c>
      <c r="E345" s="236" t="e">
        <f>D345/'Project Data'!$D$22</f>
        <v>#VALUE!</v>
      </c>
      <c r="F345" s="164" t="s">
        <v>44</v>
      </c>
      <c r="G345" s="236" t="str" cm="1">
        <f t="array" ref="G345">_xlfn.IFNA(_xlfn.IFS('04-Masonry'!F36="*",'04-Masonry'!E36,'04-Masonry'!H36="*",'04-Masonry'!G36,'04-Masonry'!J36="*",'04-Masonry'!I36,'04-Masonry'!L36="*",'04-Masonry'!K36,'04-Masonry'!N36="*",'04-Masonry'!M36,'04-Masonry'!P36="*",'04-Masonry'!O36,'04-Masonry'!R36="*",'04-Masonry'!Q36,'04-Masonry'!T36="*",'04-Masonry'!S36,'04-Masonry'!V36="*",'04-Masonry'!U36),"")</f>
        <v/>
      </c>
      <c r="H345" s="236" t="e">
        <f>G345/'Project Data'!$D$22</f>
        <v>#VALUE!</v>
      </c>
      <c r="I345" s="175"/>
      <c r="J345" s="244"/>
      <c r="K345" s="242"/>
    </row>
    <row r="346" spans="1:11" s="147" customFormat="1" ht="15" hidden="1" customHeight="1">
      <c r="A346" s="198">
        <f>'04-Masonry'!A37</f>
        <v>0</v>
      </c>
      <c r="B346" s="235" t="str">
        <f>'04-Masonry'!B37</f>
        <v>04 05 13.26 Engineered Masonry Mortaring</v>
      </c>
      <c r="C346" s="235"/>
      <c r="D346" s="236" t="str" cm="1">
        <f t="array" ref="D346">_xlfn.IFNA(_xlfn.IFS('04-Masonry'!D37="*",'04-Masonry'!C37,'04-Masonry'!F37="*",'04-Masonry'!E37,'04-Masonry'!H37="*",'04-Masonry'!G37,'04-Masonry'!J37="*",'04-Masonry'!I37,'04-Masonry'!L37="*",'04-Masonry'!K37,'04-Masonry'!N37="*",'04-Masonry'!M37,'04-Masonry'!P37="*",'04-Masonry'!O37,'04-Masonry'!R37="*",'04-Masonry'!Q37,'04-Masonry'!T37="*",'04-Masonry'!S37),"")</f>
        <v/>
      </c>
      <c r="E346" s="236" t="e">
        <f>D346/'Project Data'!$D$22</f>
        <v>#VALUE!</v>
      </c>
      <c r="F346" s="164" t="s">
        <v>44</v>
      </c>
      <c r="G346" s="236" t="str" cm="1">
        <f t="array" ref="G346">_xlfn.IFNA(_xlfn.IFS('04-Masonry'!F37="*",'04-Masonry'!E37,'04-Masonry'!H37="*",'04-Masonry'!G37,'04-Masonry'!J37="*",'04-Masonry'!I37,'04-Masonry'!L37="*",'04-Masonry'!K37,'04-Masonry'!N37="*",'04-Masonry'!M37,'04-Masonry'!P37="*",'04-Masonry'!O37,'04-Masonry'!R37="*",'04-Masonry'!Q37,'04-Masonry'!T37="*",'04-Masonry'!S37,'04-Masonry'!V37="*",'04-Masonry'!U37),"")</f>
        <v/>
      </c>
      <c r="H346" s="236" t="e">
        <f>G346/'Project Data'!$D$22</f>
        <v>#VALUE!</v>
      </c>
      <c r="I346" s="175"/>
      <c r="J346" s="244"/>
      <c r="K346" s="242"/>
    </row>
    <row r="347" spans="1:11" s="147" customFormat="1" ht="15" hidden="1" customHeight="1">
      <c r="A347" s="198">
        <f>'04-Masonry'!A38</f>
        <v>0</v>
      </c>
      <c r="B347" s="235" t="str">
        <f>'04-Masonry'!B38</f>
        <v>04 05 13.29 Refractory Masonry Mortaring</v>
      </c>
      <c r="C347" s="235"/>
      <c r="D347" s="236" t="str" cm="1">
        <f t="array" ref="D347">_xlfn.IFNA(_xlfn.IFS('04-Masonry'!D38="*",'04-Masonry'!C38,'04-Masonry'!F38="*",'04-Masonry'!E38,'04-Masonry'!H38="*",'04-Masonry'!G38,'04-Masonry'!J38="*",'04-Masonry'!I38,'04-Masonry'!L38="*",'04-Masonry'!K38,'04-Masonry'!N38="*",'04-Masonry'!M38,'04-Masonry'!P38="*",'04-Masonry'!O38,'04-Masonry'!R38="*",'04-Masonry'!Q38,'04-Masonry'!T38="*",'04-Masonry'!S38),"")</f>
        <v/>
      </c>
      <c r="E347" s="236" t="e">
        <f>D347/'Project Data'!$D$22</f>
        <v>#VALUE!</v>
      </c>
      <c r="F347" s="164" t="s">
        <v>44</v>
      </c>
      <c r="G347" s="236" t="str" cm="1">
        <f t="array" ref="G347">_xlfn.IFNA(_xlfn.IFS('04-Masonry'!F38="*",'04-Masonry'!E38,'04-Masonry'!H38="*",'04-Masonry'!G38,'04-Masonry'!J38="*",'04-Masonry'!I38,'04-Masonry'!L38="*",'04-Masonry'!K38,'04-Masonry'!N38="*",'04-Masonry'!M38,'04-Masonry'!P38="*",'04-Masonry'!O38,'04-Masonry'!R38="*",'04-Masonry'!Q38,'04-Masonry'!T38="*",'04-Masonry'!S38,'04-Masonry'!V38="*",'04-Masonry'!U38),"")</f>
        <v/>
      </c>
      <c r="H347" s="236" t="e">
        <f>G347/'Project Data'!$D$22</f>
        <v>#VALUE!</v>
      </c>
      <c r="I347" s="175"/>
      <c r="J347" s="244"/>
      <c r="K347" s="242"/>
    </row>
    <row r="348" spans="1:11" s="147" customFormat="1" ht="15" hidden="1" customHeight="1">
      <c r="A348" s="198">
        <f>'04-Masonry'!A39</f>
        <v>0</v>
      </c>
      <c r="B348" s="235" t="str">
        <f>'04-Masonry'!B39</f>
        <v>04 05 13.91 Masonry Restoration Mortaring</v>
      </c>
      <c r="C348" s="235"/>
      <c r="D348" s="236" t="str" cm="1">
        <f t="array" ref="D348">_xlfn.IFNA(_xlfn.IFS('04-Masonry'!D39="*",'04-Masonry'!C39,'04-Masonry'!F39="*",'04-Masonry'!E39,'04-Masonry'!H39="*",'04-Masonry'!G39,'04-Masonry'!J39="*",'04-Masonry'!I39,'04-Masonry'!L39="*",'04-Masonry'!K39,'04-Masonry'!N39="*",'04-Masonry'!M39,'04-Masonry'!P39="*",'04-Masonry'!O39,'04-Masonry'!R39="*",'04-Masonry'!Q39,'04-Masonry'!T39="*",'04-Masonry'!S39),"")</f>
        <v/>
      </c>
      <c r="E348" s="236" t="e">
        <f>D348/'Project Data'!$D$22</f>
        <v>#VALUE!</v>
      </c>
      <c r="F348" s="164" t="s">
        <v>44</v>
      </c>
      <c r="G348" s="236" t="str" cm="1">
        <f t="array" ref="G348">_xlfn.IFNA(_xlfn.IFS('04-Masonry'!F39="*",'04-Masonry'!E39,'04-Masonry'!H39="*",'04-Masonry'!G39,'04-Masonry'!J39="*",'04-Masonry'!I39,'04-Masonry'!L39="*",'04-Masonry'!K39,'04-Masonry'!N39="*",'04-Masonry'!M39,'04-Masonry'!P39="*",'04-Masonry'!O39,'04-Masonry'!R39="*",'04-Masonry'!Q39,'04-Masonry'!T39="*",'04-Masonry'!S39,'04-Masonry'!V39="*",'04-Masonry'!U39),"")</f>
        <v/>
      </c>
      <c r="H348" s="236" t="e">
        <f>G348/'Project Data'!$D$22</f>
        <v>#VALUE!</v>
      </c>
      <c r="I348" s="175"/>
      <c r="J348" s="244"/>
      <c r="K348" s="242"/>
    </row>
    <row r="349" spans="1:11" s="147" customFormat="1" ht="15" hidden="1" customHeight="1">
      <c r="A349" s="198">
        <f>'04-Masonry'!A40</f>
        <v>0</v>
      </c>
      <c r="B349" s="235" t="str">
        <f>'04-Masonry'!B40</f>
        <v>04 05 16 Masonry Grouting</v>
      </c>
      <c r="C349" s="235"/>
      <c r="D349" s="236" t="str" cm="1">
        <f t="array" ref="D349">_xlfn.IFNA(_xlfn.IFS('04-Masonry'!D40="*",'04-Masonry'!C40,'04-Masonry'!F40="*",'04-Masonry'!E40,'04-Masonry'!H40="*",'04-Masonry'!G40,'04-Masonry'!J40="*",'04-Masonry'!I40,'04-Masonry'!L40="*",'04-Masonry'!K40,'04-Masonry'!N40="*",'04-Masonry'!M40,'04-Masonry'!P40="*",'04-Masonry'!O40,'04-Masonry'!R40="*",'04-Masonry'!Q40,'04-Masonry'!T40="*",'04-Masonry'!S40),"")</f>
        <v/>
      </c>
      <c r="E349" s="236" t="e">
        <f>D349/'Project Data'!$D$22</f>
        <v>#VALUE!</v>
      </c>
      <c r="F349" s="164" t="s">
        <v>44</v>
      </c>
      <c r="G349" s="236" t="str" cm="1">
        <f t="array" ref="G349">_xlfn.IFNA(_xlfn.IFS('04-Masonry'!F40="*",'04-Masonry'!E40,'04-Masonry'!H40="*",'04-Masonry'!G40,'04-Masonry'!J40="*",'04-Masonry'!I40,'04-Masonry'!L40="*",'04-Masonry'!K40,'04-Masonry'!N40="*",'04-Masonry'!M40,'04-Masonry'!P40="*",'04-Masonry'!O40,'04-Masonry'!R40="*",'04-Masonry'!Q40,'04-Masonry'!T40="*",'04-Masonry'!S40,'04-Masonry'!V40="*",'04-Masonry'!U40),"")</f>
        <v/>
      </c>
      <c r="H349" s="236" t="e">
        <f>G349/'Project Data'!$D$22</f>
        <v>#VALUE!</v>
      </c>
      <c r="I349" s="175"/>
      <c r="J349" s="244"/>
      <c r="K349" s="242"/>
    </row>
    <row r="350" spans="1:11" s="147" customFormat="1" ht="15" hidden="1" customHeight="1">
      <c r="A350" s="198">
        <f>'04-Masonry'!A41</f>
        <v>0</v>
      </c>
      <c r="B350" s="235" t="str">
        <f>'04-Masonry'!B41</f>
        <v>04 05 16.16 Chemical-Resistant Masonry Grouting</v>
      </c>
      <c r="C350" s="235"/>
      <c r="D350" s="236" t="str" cm="1">
        <f t="array" ref="D350">_xlfn.IFNA(_xlfn.IFS('04-Masonry'!D41="*",'04-Masonry'!C41,'04-Masonry'!F41="*",'04-Masonry'!E41,'04-Masonry'!H41="*",'04-Masonry'!G41,'04-Masonry'!J41="*",'04-Masonry'!I41,'04-Masonry'!L41="*",'04-Masonry'!K41,'04-Masonry'!N41="*",'04-Masonry'!M41,'04-Masonry'!P41="*",'04-Masonry'!O41,'04-Masonry'!R41="*",'04-Masonry'!Q41,'04-Masonry'!T41="*",'04-Masonry'!S41),"")</f>
        <v/>
      </c>
      <c r="E350" s="236" t="e">
        <f>D350/'Project Data'!$D$22</f>
        <v>#VALUE!</v>
      </c>
      <c r="F350" s="164" t="s">
        <v>44</v>
      </c>
      <c r="G350" s="236" t="str" cm="1">
        <f t="array" ref="G350">_xlfn.IFNA(_xlfn.IFS('04-Masonry'!F41="*",'04-Masonry'!E41,'04-Masonry'!H41="*",'04-Masonry'!G41,'04-Masonry'!J41="*",'04-Masonry'!I41,'04-Masonry'!L41="*",'04-Masonry'!K41,'04-Masonry'!N41="*",'04-Masonry'!M41,'04-Masonry'!P41="*",'04-Masonry'!O41,'04-Masonry'!R41="*",'04-Masonry'!Q41,'04-Masonry'!T41="*",'04-Masonry'!S41,'04-Masonry'!V41="*",'04-Masonry'!U41),"")</f>
        <v/>
      </c>
      <c r="H350" s="236" t="e">
        <f>G350/'Project Data'!$D$22</f>
        <v>#VALUE!</v>
      </c>
      <c r="I350" s="175"/>
      <c r="J350" s="244"/>
      <c r="K350" s="242"/>
    </row>
    <row r="351" spans="1:11" s="147" customFormat="1" ht="15" hidden="1" customHeight="1">
      <c r="A351" s="198">
        <f>'04-Masonry'!A42</f>
        <v>0</v>
      </c>
      <c r="B351" s="235" t="str">
        <f>'04-Masonry'!B42</f>
        <v>04 05 16.26 Engineered Masonry Grouting</v>
      </c>
      <c r="C351" s="235"/>
      <c r="D351" s="236" t="str" cm="1">
        <f t="array" ref="D351">_xlfn.IFNA(_xlfn.IFS('04-Masonry'!D42="*",'04-Masonry'!C42,'04-Masonry'!F42="*",'04-Masonry'!E42,'04-Masonry'!H42="*",'04-Masonry'!G42,'04-Masonry'!J42="*",'04-Masonry'!I42,'04-Masonry'!L42="*",'04-Masonry'!K42,'04-Masonry'!N42="*",'04-Masonry'!M42,'04-Masonry'!P42="*",'04-Masonry'!O42,'04-Masonry'!R42="*",'04-Masonry'!Q42,'04-Masonry'!T42="*",'04-Masonry'!S42),"")</f>
        <v/>
      </c>
      <c r="E351" s="236" t="e">
        <f>D351/'Project Data'!$D$22</f>
        <v>#VALUE!</v>
      </c>
      <c r="F351" s="164" t="s">
        <v>44</v>
      </c>
      <c r="G351" s="236" t="str" cm="1">
        <f t="array" ref="G351">_xlfn.IFNA(_xlfn.IFS('04-Masonry'!F42="*",'04-Masonry'!E42,'04-Masonry'!H42="*",'04-Masonry'!G42,'04-Masonry'!J42="*",'04-Masonry'!I42,'04-Masonry'!L42="*",'04-Masonry'!K42,'04-Masonry'!N42="*",'04-Masonry'!M42,'04-Masonry'!P42="*",'04-Masonry'!O42,'04-Masonry'!R42="*",'04-Masonry'!Q42,'04-Masonry'!T42="*",'04-Masonry'!S42,'04-Masonry'!V42="*",'04-Masonry'!U42),"")</f>
        <v/>
      </c>
      <c r="H351" s="236" t="e">
        <f>G351/'Project Data'!$D$22</f>
        <v>#VALUE!</v>
      </c>
      <c r="I351" s="175"/>
      <c r="J351" s="244"/>
      <c r="K351" s="242"/>
    </row>
    <row r="352" spans="1:11" s="147" customFormat="1" ht="15" hidden="1" customHeight="1">
      <c r="A352" s="198">
        <f>'04-Masonry'!A43</f>
        <v>0</v>
      </c>
      <c r="B352" s="235" t="str">
        <f>'04-Masonry'!B43</f>
        <v>04 05 19 Masonry Anchorage and Reinforcing</v>
      </c>
      <c r="C352" s="235"/>
      <c r="D352" s="236" t="str" cm="1">
        <f t="array" ref="D352">_xlfn.IFNA(_xlfn.IFS('04-Masonry'!D43="*",'04-Masonry'!C43,'04-Masonry'!F43="*",'04-Masonry'!E43,'04-Masonry'!H43="*",'04-Masonry'!G43,'04-Masonry'!J43="*",'04-Masonry'!I43,'04-Masonry'!L43="*",'04-Masonry'!K43,'04-Masonry'!N43="*",'04-Masonry'!M43,'04-Masonry'!P43="*",'04-Masonry'!O43,'04-Masonry'!R43="*",'04-Masonry'!Q43,'04-Masonry'!T43="*",'04-Masonry'!S43),"")</f>
        <v/>
      </c>
      <c r="E352" s="236" t="e">
        <f>D352/'Project Data'!$D$22</f>
        <v>#VALUE!</v>
      </c>
      <c r="F352" s="164" t="s">
        <v>44</v>
      </c>
      <c r="G352" s="236" t="str" cm="1">
        <f t="array" ref="G352">_xlfn.IFNA(_xlfn.IFS('04-Masonry'!F43="*",'04-Masonry'!E43,'04-Masonry'!H43="*",'04-Masonry'!G43,'04-Masonry'!J43="*",'04-Masonry'!I43,'04-Masonry'!L43="*",'04-Masonry'!K43,'04-Masonry'!N43="*",'04-Masonry'!M43,'04-Masonry'!P43="*",'04-Masonry'!O43,'04-Masonry'!R43="*",'04-Masonry'!Q43,'04-Masonry'!T43="*",'04-Masonry'!S43,'04-Masonry'!V43="*",'04-Masonry'!U43),"")</f>
        <v/>
      </c>
      <c r="H352" s="236" t="e">
        <f>G352/'Project Data'!$D$22</f>
        <v>#VALUE!</v>
      </c>
      <c r="I352" s="175"/>
      <c r="J352" s="244"/>
      <c r="K352" s="242"/>
    </row>
    <row r="353" spans="1:11" s="147" customFormat="1" ht="15" hidden="1" customHeight="1">
      <c r="A353" s="198">
        <f>'04-Masonry'!A44</f>
        <v>0</v>
      </c>
      <c r="B353" s="235" t="str">
        <f>'04-Masonry'!B44</f>
        <v>04 05 19.13 Continuous Joint Reinforcing</v>
      </c>
      <c r="C353" s="235"/>
      <c r="D353" s="236" t="str" cm="1">
        <f t="array" ref="D353">_xlfn.IFNA(_xlfn.IFS('04-Masonry'!D44="*",'04-Masonry'!C44,'04-Masonry'!F44="*",'04-Masonry'!E44,'04-Masonry'!H44="*",'04-Masonry'!G44,'04-Masonry'!J44="*",'04-Masonry'!I44,'04-Masonry'!L44="*",'04-Masonry'!K44,'04-Masonry'!N44="*",'04-Masonry'!M44,'04-Masonry'!P44="*",'04-Masonry'!O44,'04-Masonry'!R44="*",'04-Masonry'!Q44,'04-Masonry'!T44="*",'04-Masonry'!S44),"")</f>
        <v/>
      </c>
      <c r="E353" s="236" t="e">
        <f>D353/'Project Data'!$D$22</f>
        <v>#VALUE!</v>
      </c>
      <c r="F353" s="164" t="s">
        <v>44</v>
      </c>
      <c r="G353" s="236" t="str" cm="1">
        <f t="array" ref="G353">_xlfn.IFNA(_xlfn.IFS('04-Masonry'!F44="*",'04-Masonry'!E44,'04-Masonry'!H44="*",'04-Masonry'!G44,'04-Masonry'!J44="*",'04-Masonry'!I44,'04-Masonry'!L44="*",'04-Masonry'!K44,'04-Masonry'!N44="*",'04-Masonry'!M44,'04-Masonry'!P44="*",'04-Masonry'!O44,'04-Masonry'!R44="*",'04-Masonry'!Q44,'04-Masonry'!T44="*",'04-Masonry'!S44,'04-Masonry'!V44="*",'04-Masonry'!U44),"")</f>
        <v/>
      </c>
      <c r="H353" s="236" t="e">
        <f>G353/'Project Data'!$D$22</f>
        <v>#VALUE!</v>
      </c>
      <c r="I353" s="175"/>
      <c r="J353" s="244"/>
      <c r="K353" s="242"/>
    </row>
    <row r="354" spans="1:11" s="147" customFormat="1" ht="15" hidden="1" customHeight="1">
      <c r="A354" s="198">
        <f>'04-Masonry'!A45</f>
        <v>0</v>
      </c>
      <c r="B354" s="235" t="str">
        <f>'04-Masonry'!B45</f>
        <v>04 05 19.16 Masonry Anchors</v>
      </c>
      <c r="C354" s="235"/>
      <c r="D354" s="236" t="str" cm="1">
        <f t="array" ref="D354">_xlfn.IFNA(_xlfn.IFS('04-Masonry'!D45="*",'04-Masonry'!C45,'04-Masonry'!F45="*",'04-Masonry'!E45,'04-Masonry'!H45="*",'04-Masonry'!G45,'04-Masonry'!J45="*",'04-Masonry'!I45,'04-Masonry'!L45="*",'04-Masonry'!K45,'04-Masonry'!N45="*",'04-Masonry'!M45,'04-Masonry'!P45="*",'04-Masonry'!O45,'04-Masonry'!R45="*",'04-Masonry'!Q45,'04-Masonry'!T45="*",'04-Masonry'!S45),"")</f>
        <v/>
      </c>
      <c r="E354" s="236" t="e">
        <f>D354/'Project Data'!$D$22</f>
        <v>#VALUE!</v>
      </c>
      <c r="F354" s="164" t="s">
        <v>44</v>
      </c>
      <c r="G354" s="236" t="str" cm="1">
        <f t="array" ref="G354">_xlfn.IFNA(_xlfn.IFS('04-Masonry'!F45="*",'04-Masonry'!E45,'04-Masonry'!H45="*",'04-Masonry'!G45,'04-Masonry'!J45="*",'04-Masonry'!I45,'04-Masonry'!L45="*",'04-Masonry'!K45,'04-Masonry'!N45="*",'04-Masonry'!M45,'04-Masonry'!P45="*",'04-Masonry'!O45,'04-Masonry'!R45="*",'04-Masonry'!Q45,'04-Masonry'!T45="*",'04-Masonry'!S45,'04-Masonry'!V45="*",'04-Masonry'!U45),"")</f>
        <v/>
      </c>
      <c r="H354" s="236" t="e">
        <f>G354/'Project Data'!$D$22</f>
        <v>#VALUE!</v>
      </c>
      <c r="I354" s="175"/>
      <c r="J354" s="244"/>
      <c r="K354" s="242"/>
    </row>
    <row r="355" spans="1:11" s="147" customFormat="1" ht="15" hidden="1" customHeight="1">
      <c r="A355" s="198">
        <f>'04-Masonry'!A46</f>
        <v>0</v>
      </c>
      <c r="B355" s="235" t="str">
        <f>'04-Masonry'!B46</f>
        <v>04 05 19.26 Masonry Reinforcing Bars</v>
      </c>
      <c r="C355" s="235"/>
      <c r="D355" s="236" t="str" cm="1">
        <f t="array" ref="D355">_xlfn.IFNA(_xlfn.IFS('04-Masonry'!D46="*",'04-Masonry'!C46,'04-Masonry'!F46="*",'04-Masonry'!E46,'04-Masonry'!H46="*",'04-Masonry'!G46,'04-Masonry'!J46="*",'04-Masonry'!I46,'04-Masonry'!L46="*",'04-Masonry'!K46,'04-Masonry'!N46="*",'04-Masonry'!M46,'04-Masonry'!P46="*",'04-Masonry'!O46,'04-Masonry'!R46="*",'04-Masonry'!Q46,'04-Masonry'!T46="*",'04-Masonry'!S46),"")</f>
        <v/>
      </c>
      <c r="E355" s="236" t="e">
        <f>D355/'Project Data'!$D$22</f>
        <v>#VALUE!</v>
      </c>
      <c r="F355" s="164" t="s">
        <v>44</v>
      </c>
      <c r="G355" s="236" t="str" cm="1">
        <f t="array" ref="G355">_xlfn.IFNA(_xlfn.IFS('04-Masonry'!F46="*",'04-Masonry'!E46,'04-Masonry'!H46="*",'04-Masonry'!G46,'04-Masonry'!J46="*",'04-Masonry'!I46,'04-Masonry'!L46="*",'04-Masonry'!K46,'04-Masonry'!N46="*",'04-Masonry'!M46,'04-Masonry'!P46="*",'04-Masonry'!O46,'04-Masonry'!R46="*",'04-Masonry'!Q46,'04-Masonry'!T46="*",'04-Masonry'!S46,'04-Masonry'!V46="*",'04-Masonry'!U46),"")</f>
        <v/>
      </c>
      <c r="H355" s="236" t="e">
        <f>G355/'Project Data'!$D$22</f>
        <v>#VALUE!</v>
      </c>
      <c r="I355" s="175"/>
      <c r="J355" s="244"/>
      <c r="K355" s="242"/>
    </row>
    <row r="356" spans="1:11" s="147" customFormat="1" ht="15" hidden="1" customHeight="1">
      <c r="A356" s="198">
        <f>'04-Masonry'!A47</f>
        <v>0</v>
      </c>
      <c r="B356" s="235" t="str">
        <f>'04-Masonry'!B47</f>
        <v>04 05 19.29 Stone Anchors</v>
      </c>
      <c r="C356" s="235"/>
      <c r="D356" s="236" t="str" cm="1">
        <f t="array" ref="D356">_xlfn.IFNA(_xlfn.IFS('04-Masonry'!D47="*",'04-Masonry'!C47,'04-Masonry'!F47="*",'04-Masonry'!E47,'04-Masonry'!H47="*",'04-Masonry'!G47,'04-Masonry'!J47="*",'04-Masonry'!I47,'04-Masonry'!L47="*",'04-Masonry'!K47,'04-Masonry'!N47="*",'04-Masonry'!M47,'04-Masonry'!P47="*",'04-Masonry'!O47,'04-Masonry'!R47="*",'04-Masonry'!Q47,'04-Masonry'!T47="*",'04-Masonry'!S47),"")</f>
        <v/>
      </c>
      <c r="E356" s="236" t="e">
        <f>D356/'Project Data'!$D$22</f>
        <v>#VALUE!</v>
      </c>
      <c r="F356" s="164" t="s">
        <v>44</v>
      </c>
      <c r="G356" s="236" t="str" cm="1">
        <f t="array" ref="G356">_xlfn.IFNA(_xlfn.IFS('04-Masonry'!F47="*",'04-Masonry'!E47,'04-Masonry'!H47="*",'04-Masonry'!G47,'04-Masonry'!J47="*",'04-Masonry'!I47,'04-Masonry'!L47="*",'04-Masonry'!K47,'04-Masonry'!N47="*",'04-Masonry'!M47,'04-Masonry'!P47="*",'04-Masonry'!O47,'04-Masonry'!R47="*",'04-Masonry'!Q47,'04-Masonry'!T47="*",'04-Masonry'!S47,'04-Masonry'!V47="*",'04-Masonry'!U47),"")</f>
        <v/>
      </c>
      <c r="H356" s="236" t="e">
        <f>G356/'Project Data'!$D$22</f>
        <v>#VALUE!</v>
      </c>
      <c r="I356" s="175"/>
      <c r="J356" s="244"/>
      <c r="K356" s="242"/>
    </row>
    <row r="357" spans="1:11" s="147" customFormat="1" ht="15" hidden="1" customHeight="1">
      <c r="A357" s="198">
        <f>'04-Masonry'!A48</f>
        <v>0</v>
      </c>
      <c r="B357" s="235" t="str">
        <f>'04-Masonry'!B48</f>
        <v>04 05 21 Masonry Strengthening</v>
      </c>
      <c r="C357" s="235"/>
      <c r="D357" s="236" t="str" cm="1">
        <f t="array" ref="D357">_xlfn.IFNA(_xlfn.IFS('04-Masonry'!D48="*",'04-Masonry'!C48,'04-Masonry'!F48="*",'04-Masonry'!E48,'04-Masonry'!H48="*",'04-Masonry'!G48,'04-Masonry'!J48="*",'04-Masonry'!I48,'04-Masonry'!L48="*",'04-Masonry'!K48,'04-Masonry'!N48="*",'04-Masonry'!M48,'04-Masonry'!P48="*",'04-Masonry'!O48,'04-Masonry'!R48="*",'04-Masonry'!Q48,'04-Masonry'!T48="*",'04-Masonry'!S48),"")</f>
        <v/>
      </c>
      <c r="E357" s="236" t="e">
        <f>D357/'Project Data'!$D$22</f>
        <v>#VALUE!</v>
      </c>
      <c r="F357" s="164" t="s">
        <v>44</v>
      </c>
      <c r="G357" s="236" t="str" cm="1">
        <f t="array" ref="G357">_xlfn.IFNA(_xlfn.IFS('04-Masonry'!F48="*",'04-Masonry'!E48,'04-Masonry'!H48="*",'04-Masonry'!G48,'04-Masonry'!J48="*",'04-Masonry'!I48,'04-Masonry'!L48="*",'04-Masonry'!K48,'04-Masonry'!N48="*",'04-Masonry'!M48,'04-Masonry'!P48="*",'04-Masonry'!O48,'04-Masonry'!R48="*",'04-Masonry'!Q48,'04-Masonry'!T48="*",'04-Masonry'!S48,'04-Masonry'!V48="*",'04-Masonry'!U48),"")</f>
        <v/>
      </c>
      <c r="H357" s="236" t="e">
        <f>G357/'Project Data'!$D$22</f>
        <v>#VALUE!</v>
      </c>
      <c r="I357" s="175"/>
      <c r="J357" s="244"/>
      <c r="K357" s="242"/>
    </row>
    <row r="358" spans="1:11" s="147" customFormat="1" ht="15" hidden="1" customHeight="1">
      <c r="A358" s="198">
        <f>'04-Masonry'!A49</f>
        <v>0</v>
      </c>
      <c r="B358" s="235" t="str">
        <f>'04-Masonry'!B49</f>
        <v>04 05 23 Masonry Accessories</v>
      </c>
      <c r="C358" s="235"/>
      <c r="D358" s="236" t="str" cm="1">
        <f t="array" ref="D358">_xlfn.IFNA(_xlfn.IFS('04-Masonry'!D49="*",'04-Masonry'!C49,'04-Masonry'!F49="*",'04-Masonry'!E49,'04-Masonry'!H49="*",'04-Masonry'!G49,'04-Masonry'!J49="*",'04-Masonry'!I49,'04-Masonry'!L49="*",'04-Masonry'!K49,'04-Masonry'!N49="*",'04-Masonry'!M49,'04-Masonry'!P49="*",'04-Masonry'!O49,'04-Masonry'!R49="*",'04-Masonry'!Q49,'04-Masonry'!T49="*",'04-Masonry'!S49),"")</f>
        <v/>
      </c>
      <c r="E358" s="236" t="e">
        <f>D358/'Project Data'!$D$22</f>
        <v>#VALUE!</v>
      </c>
      <c r="F358" s="164" t="s">
        <v>44</v>
      </c>
      <c r="G358" s="236" t="str" cm="1">
        <f t="array" ref="G358">_xlfn.IFNA(_xlfn.IFS('04-Masonry'!F49="*",'04-Masonry'!E49,'04-Masonry'!H49="*",'04-Masonry'!G49,'04-Masonry'!J49="*",'04-Masonry'!I49,'04-Masonry'!L49="*",'04-Masonry'!K49,'04-Masonry'!N49="*",'04-Masonry'!M49,'04-Masonry'!P49="*",'04-Masonry'!O49,'04-Masonry'!R49="*",'04-Masonry'!Q49,'04-Masonry'!T49="*",'04-Masonry'!S49,'04-Masonry'!V49="*",'04-Masonry'!U49),"")</f>
        <v/>
      </c>
      <c r="H358" s="236" t="e">
        <f>G358/'Project Data'!$D$22</f>
        <v>#VALUE!</v>
      </c>
      <c r="I358" s="175"/>
      <c r="J358" s="244"/>
      <c r="K358" s="242"/>
    </row>
    <row r="359" spans="1:11" s="147" customFormat="1" ht="15" hidden="1" customHeight="1">
      <c r="A359" s="198">
        <f>'04-Masonry'!A50</f>
        <v>0</v>
      </c>
      <c r="B359" s="235" t="str">
        <f>'04-Masonry'!B50</f>
        <v>04 05 23.13 Masonry Control and Expansion Joints</v>
      </c>
      <c r="C359" s="235"/>
      <c r="D359" s="236" t="str" cm="1">
        <f t="array" ref="D359">_xlfn.IFNA(_xlfn.IFS('04-Masonry'!D50="*",'04-Masonry'!C50,'04-Masonry'!F50="*",'04-Masonry'!E50,'04-Masonry'!H50="*",'04-Masonry'!G50,'04-Masonry'!J50="*",'04-Masonry'!I50,'04-Masonry'!L50="*",'04-Masonry'!K50,'04-Masonry'!N50="*",'04-Masonry'!M50,'04-Masonry'!P50="*",'04-Masonry'!O50,'04-Masonry'!R50="*",'04-Masonry'!Q50,'04-Masonry'!T50="*",'04-Masonry'!S50),"")</f>
        <v/>
      </c>
      <c r="E359" s="236" t="e">
        <f>D359/'Project Data'!$D$22</f>
        <v>#VALUE!</v>
      </c>
      <c r="F359" s="164" t="s">
        <v>44</v>
      </c>
      <c r="G359" s="236" t="str" cm="1">
        <f t="array" ref="G359">_xlfn.IFNA(_xlfn.IFS('04-Masonry'!F50="*",'04-Masonry'!E50,'04-Masonry'!H50="*",'04-Masonry'!G50,'04-Masonry'!J50="*",'04-Masonry'!I50,'04-Masonry'!L50="*",'04-Masonry'!K50,'04-Masonry'!N50="*",'04-Masonry'!M50,'04-Masonry'!P50="*",'04-Masonry'!O50,'04-Masonry'!R50="*",'04-Masonry'!Q50,'04-Masonry'!T50="*",'04-Masonry'!S50,'04-Masonry'!V50="*",'04-Masonry'!U50),"")</f>
        <v/>
      </c>
      <c r="H359" s="236" t="e">
        <f>G359/'Project Data'!$D$22</f>
        <v>#VALUE!</v>
      </c>
      <c r="I359" s="175"/>
      <c r="J359" s="244"/>
      <c r="K359" s="242"/>
    </row>
    <row r="360" spans="1:11" s="147" customFormat="1" ht="15" hidden="1" customHeight="1">
      <c r="A360" s="198">
        <f>'04-Masonry'!A51</f>
        <v>0</v>
      </c>
      <c r="B360" s="235" t="str">
        <f>'04-Masonry'!B51</f>
        <v>04 05 23.16 Masonry Embedded Flashing</v>
      </c>
      <c r="C360" s="235"/>
      <c r="D360" s="236" t="str" cm="1">
        <f t="array" ref="D360">_xlfn.IFNA(_xlfn.IFS('04-Masonry'!D51="*",'04-Masonry'!C51,'04-Masonry'!F51="*",'04-Masonry'!E51,'04-Masonry'!H51="*",'04-Masonry'!G51,'04-Masonry'!J51="*",'04-Masonry'!I51,'04-Masonry'!L51="*",'04-Masonry'!K51,'04-Masonry'!N51="*",'04-Masonry'!M51,'04-Masonry'!P51="*",'04-Masonry'!O51,'04-Masonry'!R51="*",'04-Masonry'!Q51,'04-Masonry'!T51="*",'04-Masonry'!S51),"")</f>
        <v/>
      </c>
      <c r="E360" s="236" t="e">
        <f>D360/'Project Data'!$D$22</f>
        <v>#VALUE!</v>
      </c>
      <c r="F360" s="164" t="s">
        <v>44</v>
      </c>
      <c r="G360" s="236" t="str" cm="1">
        <f t="array" ref="G360">_xlfn.IFNA(_xlfn.IFS('04-Masonry'!F51="*",'04-Masonry'!E51,'04-Masonry'!H51="*",'04-Masonry'!G51,'04-Masonry'!J51="*",'04-Masonry'!I51,'04-Masonry'!L51="*",'04-Masonry'!K51,'04-Masonry'!N51="*",'04-Masonry'!M51,'04-Masonry'!P51="*",'04-Masonry'!O51,'04-Masonry'!R51="*",'04-Masonry'!Q51,'04-Masonry'!T51="*",'04-Masonry'!S51,'04-Masonry'!V51="*",'04-Masonry'!U51),"")</f>
        <v/>
      </c>
      <c r="H360" s="236" t="e">
        <f>G360/'Project Data'!$D$22</f>
        <v>#VALUE!</v>
      </c>
      <c r="I360" s="175"/>
      <c r="J360" s="244"/>
      <c r="K360" s="242"/>
    </row>
    <row r="361" spans="1:11" s="147" customFormat="1" ht="15" hidden="1" customHeight="1">
      <c r="A361" s="198">
        <f>'04-Masonry'!A52</f>
        <v>0</v>
      </c>
      <c r="B361" s="235" t="str">
        <f>'04-Masonry'!B52</f>
        <v>04 05 23.19 Masonry Cavity Drainage, Weepholes, and Vents</v>
      </c>
      <c r="C361" s="235"/>
      <c r="D361" s="236" t="str" cm="1">
        <f t="array" ref="D361">_xlfn.IFNA(_xlfn.IFS('04-Masonry'!D52="*",'04-Masonry'!C52,'04-Masonry'!F52="*",'04-Masonry'!E52,'04-Masonry'!H52="*",'04-Masonry'!G52,'04-Masonry'!J52="*",'04-Masonry'!I52,'04-Masonry'!L52="*",'04-Masonry'!K52,'04-Masonry'!N52="*",'04-Masonry'!M52,'04-Masonry'!P52="*",'04-Masonry'!O52,'04-Masonry'!R52="*",'04-Masonry'!Q52,'04-Masonry'!T52="*",'04-Masonry'!S52),"")</f>
        <v/>
      </c>
      <c r="E361" s="236" t="e">
        <f>D361/'Project Data'!$D$22</f>
        <v>#VALUE!</v>
      </c>
      <c r="F361" s="164" t="s">
        <v>44</v>
      </c>
      <c r="G361" s="236" t="str" cm="1">
        <f t="array" ref="G361">_xlfn.IFNA(_xlfn.IFS('04-Masonry'!F52="*",'04-Masonry'!E52,'04-Masonry'!H52="*",'04-Masonry'!G52,'04-Masonry'!J52="*",'04-Masonry'!I52,'04-Masonry'!L52="*",'04-Masonry'!K52,'04-Masonry'!N52="*",'04-Masonry'!M52,'04-Masonry'!P52="*",'04-Masonry'!O52,'04-Masonry'!R52="*",'04-Masonry'!Q52,'04-Masonry'!T52="*",'04-Masonry'!S52,'04-Masonry'!V52="*",'04-Masonry'!U52),"")</f>
        <v/>
      </c>
      <c r="H361" s="236" t="e">
        <f>G361/'Project Data'!$D$22</f>
        <v>#VALUE!</v>
      </c>
      <c r="I361" s="175"/>
      <c r="J361" s="244"/>
      <c r="K361" s="242"/>
    </row>
    <row r="362" spans="1:11" s="147" customFormat="1" ht="15" hidden="1" customHeight="1">
      <c r="A362" s="198">
        <f>'04-Masonry'!A53</f>
        <v>0</v>
      </c>
      <c r="B362" s="235" t="str">
        <f>'04-Masonry'!B53</f>
        <v>04 06 00 Schedules for Masonry</v>
      </c>
      <c r="C362" s="235"/>
      <c r="D362" s="236" t="str" cm="1">
        <f t="array" ref="D362">_xlfn.IFNA(_xlfn.IFS('04-Masonry'!D53="*",'04-Masonry'!C53,'04-Masonry'!F53="*",'04-Masonry'!E53,'04-Masonry'!H53="*",'04-Masonry'!G53,'04-Masonry'!J53="*",'04-Masonry'!I53,'04-Masonry'!L53="*",'04-Masonry'!K53,'04-Masonry'!N53="*",'04-Masonry'!M53,'04-Masonry'!P53="*",'04-Masonry'!O53,'04-Masonry'!R53="*",'04-Masonry'!Q53,'04-Masonry'!T53="*",'04-Masonry'!S53),"")</f>
        <v/>
      </c>
      <c r="E362" s="236" t="e">
        <f>D362/'Project Data'!$D$22</f>
        <v>#VALUE!</v>
      </c>
      <c r="F362" s="164" t="s">
        <v>44</v>
      </c>
      <c r="G362" s="236" t="str" cm="1">
        <f t="array" ref="G362">_xlfn.IFNA(_xlfn.IFS('04-Masonry'!F53="*",'04-Masonry'!E53,'04-Masonry'!H53="*",'04-Masonry'!G53,'04-Masonry'!J53="*",'04-Masonry'!I53,'04-Masonry'!L53="*",'04-Masonry'!K53,'04-Masonry'!N53="*",'04-Masonry'!M53,'04-Masonry'!P53="*",'04-Masonry'!O53,'04-Masonry'!R53="*",'04-Masonry'!Q53,'04-Masonry'!T53="*",'04-Masonry'!S53,'04-Masonry'!V53="*",'04-Masonry'!U53),"")</f>
        <v/>
      </c>
      <c r="H362" s="236" t="e">
        <f>G362/'Project Data'!$D$22</f>
        <v>#VALUE!</v>
      </c>
      <c r="I362" s="175"/>
      <c r="J362" s="244"/>
      <c r="K362" s="242"/>
    </row>
    <row r="363" spans="1:11" s="147" customFormat="1" ht="15" hidden="1" customHeight="1">
      <c r="A363" s="198">
        <f>'04-Masonry'!A54</f>
        <v>0</v>
      </c>
      <c r="B363" s="235" t="str">
        <f>'04-Masonry'!B54</f>
        <v>04 06 20 Schedules for Unit Masonry</v>
      </c>
      <c r="C363" s="235"/>
      <c r="D363" s="236" t="str" cm="1">
        <f t="array" ref="D363">_xlfn.IFNA(_xlfn.IFS('04-Masonry'!D54="*",'04-Masonry'!C54,'04-Masonry'!F54="*",'04-Masonry'!E54,'04-Masonry'!H54="*",'04-Masonry'!G54,'04-Masonry'!J54="*",'04-Masonry'!I54,'04-Masonry'!L54="*",'04-Masonry'!K54,'04-Masonry'!N54="*",'04-Masonry'!M54,'04-Masonry'!P54="*",'04-Masonry'!O54,'04-Masonry'!R54="*",'04-Masonry'!Q54,'04-Masonry'!T54="*",'04-Masonry'!S54),"")</f>
        <v/>
      </c>
      <c r="E363" s="236" t="e">
        <f>D363/'Project Data'!$D$22</f>
        <v>#VALUE!</v>
      </c>
      <c r="F363" s="164" t="s">
        <v>44</v>
      </c>
      <c r="G363" s="236" t="str" cm="1">
        <f t="array" ref="G363">_xlfn.IFNA(_xlfn.IFS('04-Masonry'!F54="*",'04-Masonry'!E54,'04-Masonry'!H54="*",'04-Masonry'!G54,'04-Masonry'!J54="*",'04-Masonry'!I54,'04-Masonry'!L54="*",'04-Masonry'!K54,'04-Masonry'!N54="*",'04-Masonry'!M54,'04-Masonry'!P54="*",'04-Masonry'!O54,'04-Masonry'!R54="*",'04-Masonry'!Q54,'04-Masonry'!T54="*",'04-Masonry'!S54,'04-Masonry'!V54="*",'04-Masonry'!U54),"")</f>
        <v/>
      </c>
      <c r="H363" s="236" t="e">
        <f>G363/'Project Data'!$D$22</f>
        <v>#VALUE!</v>
      </c>
      <c r="I363" s="175"/>
      <c r="J363" s="244"/>
      <c r="K363" s="242"/>
    </row>
    <row r="364" spans="1:11" s="147" customFormat="1" ht="15" hidden="1" customHeight="1">
      <c r="A364" s="198">
        <f>'04-Masonry'!A55</f>
        <v>0</v>
      </c>
      <c r="B364" s="235" t="str">
        <f>'04-Masonry'!B55</f>
        <v>04 06 20.13 Masonry Unit Schedule</v>
      </c>
      <c r="C364" s="235"/>
      <c r="D364" s="236" t="str" cm="1">
        <f t="array" ref="D364">_xlfn.IFNA(_xlfn.IFS('04-Masonry'!D55="*",'04-Masonry'!C55,'04-Masonry'!F55="*",'04-Masonry'!E55,'04-Masonry'!H55="*",'04-Masonry'!G55,'04-Masonry'!J55="*",'04-Masonry'!I55,'04-Masonry'!L55="*",'04-Masonry'!K55,'04-Masonry'!N55="*",'04-Masonry'!M55,'04-Masonry'!P55="*",'04-Masonry'!O55,'04-Masonry'!R55="*",'04-Masonry'!Q55,'04-Masonry'!T55="*",'04-Masonry'!S55),"")</f>
        <v/>
      </c>
      <c r="E364" s="236" t="e">
        <f>D364/'Project Data'!$D$22</f>
        <v>#VALUE!</v>
      </c>
      <c r="F364" s="164" t="s">
        <v>44</v>
      </c>
      <c r="G364" s="236" t="str" cm="1">
        <f t="array" ref="G364">_xlfn.IFNA(_xlfn.IFS('04-Masonry'!F55="*",'04-Masonry'!E55,'04-Masonry'!H55="*",'04-Masonry'!G55,'04-Masonry'!J55="*",'04-Masonry'!I55,'04-Masonry'!L55="*",'04-Masonry'!K55,'04-Masonry'!N55="*",'04-Masonry'!M55,'04-Masonry'!P55="*",'04-Masonry'!O55,'04-Masonry'!R55="*",'04-Masonry'!Q55,'04-Masonry'!T55="*",'04-Masonry'!S55,'04-Masonry'!V55="*",'04-Masonry'!U55),"")</f>
        <v/>
      </c>
      <c r="H364" s="236" t="e">
        <f>G364/'Project Data'!$D$22</f>
        <v>#VALUE!</v>
      </c>
      <c r="I364" s="175"/>
      <c r="J364" s="244"/>
      <c r="K364" s="242"/>
    </row>
    <row r="365" spans="1:11" s="147" customFormat="1" ht="15" hidden="1" customHeight="1">
      <c r="A365" s="198">
        <f>'04-Masonry'!A56</f>
        <v>0</v>
      </c>
      <c r="B365" s="235" t="str">
        <f>'04-Masonry'!B56</f>
        <v>04 06 40 Schedules for Stone Assemblies</v>
      </c>
      <c r="C365" s="235"/>
      <c r="D365" s="236" t="str" cm="1">
        <f t="array" ref="D365">_xlfn.IFNA(_xlfn.IFS('04-Masonry'!D56="*",'04-Masonry'!C56,'04-Masonry'!F56="*",'04-Masonry'!E56,'04-Masonry'!H56="*",'04-Masonry'!G56,'04-Masonry'!J56="*",'04-Masonry'!I56,'04-Masonry'!L56="*",'04-Masonry'!K56,'04-Masonry'!N56="*",'04-Masonry'!M56,'04-Masonry'!P56="*",'04-Masonry'!O56,'04-Masonry'!R56="*",'04-Masonry'!Q56,'04-Masonry'!T56="*",'04-Masonry'!S56),"")</f>
        <v/>
      </c>
      <c r="E365" s="236" t="e">
        <f>D365/'Project Data'!$D$22</f>
        <v>#VALUE!</v>
      </c>
      <c r="F365" s="164" t="s">
        <v>44</v>
      </c>
      <c r="G365" s="236" t="str" cm="1">
        <f t="array" ref="G365">_xlfn.IFNA(_xlfn.IFS('04-Masonry'!F56="*",'04-Masonry'!E56,'04-Masonry'!H56="*",'04-Masonry'!G56,'04-Masonry'!J56="*",'04-Masonry'!I56,'04-Masonry'!L56="*",'04-Masonry'!K56,'04-Masonry'!N56="*",'04-Masonry'!M56,'04-Masonry'!P56="*",'04-Masonry'!O56,'04-Masonry'!R56="*",'04-Masonry'!Q56,'04-Masonry'!T56="*",'04-Masonry'!S56,'04-Masonry'!V56="*",'04-Masonry'!U56),"")</f>
        <v/>
      </c>
      <c r="H365" s="236" t="e">
        <f>G365/'Project Data'!$D$22</f>
        <v>#VALUE!</v>
      </c>
      <c r="I365" s="175"/>
      <c r="J365" s="244"/>
      <c r="K365" s="242"/>
    </row>
    <row r="366" spans="1:11" s="147" customFormat="1" ht="15" hidden="1" customHeight="1">
      <c r="A366" s="198">
        <f>'04-Masonry'!A57</f>
        <v>0</v>
      </c>
      <c r="B366" s="235" t="str">
        <f>'04-Masonry'!B57</f>
        <v>04 06 50 Schedules for Refractory Masonry</v>
      </c>
      <c r="C366" s="235"/>
      <c r="D366" s="236" t="str" cm="1">
        <f t="array" ref="D366">_xlfn.IFNA(_xlfn.IFS('04-Masonry'!D57="*",'04-Masonry'!C57,'04-Masonry'!F57="*",'04-Masonry'!E57,'04-Masonry'!H57="*",'04-Masonry'!G57,'04-Masonry'!J57="*",'04-Masonry'!I57,'04-Masonry'!L57="*",'04-Masonry'!K57,'04-Masonry'!N57="*",'04-Masonry'!M57,'04-Masonry'!P57="*",'04-Masonry'!O57,'04-Masonry'!R57="*",'04-Masonry'!Q57,'04-Masonry'!T57="*",'04-Masonry'!S57),"")</f>
        <v/>
      </c>
      <c r="E366" s="236" t="e">
        <f>D366/'Project Data'!$D$22</f>
        <v>#VALUE!</v>
      </c>
      <c r="F366" s="164" t="s">
        <v>44</v>
      </c>
      <c r="G366" s="236" t="str" cm="1">
        <f t="array" ref="G366">_xlfn.IFNA(_xlfn.IFS('04-Masonry'!F57="*",'04-Masonry'!E57,'04-Masonry'!H57="*",'04-Masonry'!G57,'04-Masonry'!J57="*",'04-Masonry'!I57,'04-Masonry'!L57="*",'04-Masonry'!K57,'04-Masonry'!N57="*",'04-Masonry'!M57,'04-Masonry'!P57="*",'04-Masonry'!O57,'04-Masonry'!R57="*",'04-Masonry'!Q57,'04-Masonry'!T57="*",'04-Masonry'!S57,'04-Masonry'!V57="*",'04-Masonry'!U57),"")</f>
        <v/>
      </c>
      <c r="H366" s="236" t="e">
        <f>G366/'Project Data'!$D$22</f>
        <v>#VALUE!</v>
      </c>
      <c r="I366" s="175"/>
      <c r="J366" s="244"/>
      <c r="K366" s="242"/>
    </row>
    <row r="367" spans="1:11" s="147" customFormat="1" ht="15" hidden="1" customHeight="1">
      <c r="A367" s="198">
        <f>'04-Masonry'!A58</f>
        <v>0</v>
      </c>
      <c r="B367" s="235" t="str">
        <f>'04-Masonry'!B58</f>
        <v>04 06 60 Schedules for Corrosion-Resistant Masonry</v>
      </c>
      <c r="C367" s="235"/>
      <c r="D367" s="236" t="str" cm="1">
        <f t="array" ref="D367">_xlfn.IFNA(_xlfn.IFS('04-Masonry'!D58="*",'04-Masonry'!C58,'04-Masonry'!F58="*",'04-Masonry'!E58,'04-Masonry'!H58="*",'04-Masonry'!G58,'04-Masonry'!J58="*",'04-Masonry'!I58,'04-Masonry'!L58="*",'04-Masonry'!K58,'04-Masonry'!N58="*",'04-Masonry'!M58,'04-Masonry'!P58="*",'04-Masonry'!O58,'04-Masonry'!R58="*",'04-Masonry'!Q58,'04-Masonry'!T58="*",'04-Masonry'!S58),"")</f>
        <v/>
      </c>
      <c r="E367" s="236" t="e">
        <f>D367/'Project Data'!$D$22</f>
        <v>#VALUE!</v>
      </c>
      <c r="F367" s="164" t="s">
        <v>44</v>
      </c>
      <c r="G367" s="236" t="str" cm="1">
        <f t="array" ref="G367">_xlfn.IFNA(_xlfn.IFS('04-Masonry'!F58="*",'04-Masonry'!E58,'04-Masonry'!H58="*",'04-Masonry'!G58,'04-Masonry'!J58="*",'04-Masonry'!I58,'04-Masonry'!L58="*",'04-Masonry'!K58,'04-Masonry'!N58="*",'04-Masonry'!M58,'04-Masonry'!P58="*",'04-Masonry'!O58,'04-Masonry'!R58="*",'04-Masonry'!Q58,'04-Masonry'!T58="*",'04-Masonry'!S58,'04-Masonry'!V58="*",'04-Masonry'!U58),"")</f>
        <v/>
      </c>
      <c r="H367" s="236" t="e">
        <f>G367/'Project Data'!$D$22</f>
        <v>#VALUE!</v>
      </c>
      <c r="I367" s="175"/>
      <c r="J367" s="244"/>
      <c r="K367" s="242"/>
    </row>
    <row r="368" spans="1:11" s="147" customFormat="1" ht="15" hidden="1" customHeight="1">
      <c r="A368" s="198">
        <f>'04-Masonry'!A59</f>
        <v>0</v>
      </c>
      <c r="B368" s="235" t="str">
        <f>'04-Masonry'!B59</f>
        <v>04 06 70 Schedules for Manufactured Masonry</v>
      </c>
      <c r="C368" s="235"/>
      <c r="D368" s="236" t="str" cm="1">
        <f t="array" ref="D368">_xlfn.IFNA(_xlfn.IFS('04-Masonry'!D59="*",'04-Masonry'!C59,'04-Masonry'!F59="*",'04-Masonry'!E59,'04-Masonry'!H59="*",'04-Masonry'!G59,'04-Masonry'!J59="*",'04-Masonry'!I59,'04-Masonry'!L59="*",'04-Masonry'!K59,'04-Masonry'!N59="*",'04-Masonry'!M59,'04-Masonry'!P59="*",'04-Masonry'!O59,'04-Masonry'!R59="*",'04-Masonry'!Q59,'04-Masonry'!T59="*",'04-Masonry'!S59),"")</f>
        <v/>
      </c>
      <c r="E368" s="236" t="e">
        <f>D368/'Project Data'!$D$22</f>
        <v>#VALUE!</v>
      </c>
      <c r="F368" s="164" t="s">
        <v>44</v>
      </c>
      <c r="G368" s="236" t="str" cm="1">
        <f t="array" ref="G368">_xlfn.IFNA(_xlfn.IFS('04-Masonry'!F59="*",'04-Masonry'!E59,'04-Masonry'!H59="*",'04-Masonry'!G59,'04-Masonry'!J59="*",'04-Masonry'!I59,'04-Masonry'!L59="*",'04-Masonry'!K59,'04-Masonry'!N59="*",'04-Masonry'!M59,'04-Masonry'!P59="*",'04-Masonry'!O59,'04-Masonry'!R59="*",'04-Masonry'!Q59,'04-Masonry'!T59="*",'04-Masonry'!S59,'04-Masonry'!V59="*",'04-Masonry'!U59),"")</f>
        <v/>
      </c>
      <c r="H368" s="236" t="e">
        <f>G368/'Project Data'!$D$22</f>
        <v>#VALUE!</v>
      </c>
      <c r="I368" s="175"/>
      <c r="J368" s="244"/>
      <c r="K368" s="242"/>
    </row>
    <row r="369" spans="1:11" s="147" customFormat="1" ht="15" hidden="1" customHeight="1">
      <c r="A369" s="198">
        <f>'04-Masonry'!A60</f>
        <v>0</v>
      </c>
      <c r="B369" s="235" t="str">
        <f>'04-Masonry'!B60</f>
        <v>04 08 00 Commissioning of Masonry</v>
      </c>
      <c r="C369" s="235"/>
      <c r="D369" s="236" t="str" cm="1">
        <f t="array" ref="D369">_xlfn.IFNA(_xlfn.IFS('04-Masonry'!D60="*",'04-Masonry'!C60,'04-Masonry'!F60="*",'04-Masonry'!E60,'04-Masonry'!H60="*",'04-Masonry'!G60,'04-Masonry'!J60="*",'04-Masonry'!I60,'04-Masonry'!L60="*",'04-Masonry'!K60,'04-Masonry'!N60="*",'04-Masonry'!M60,'04-Masonry'!P60="*",'04-Masonry'!O60,'04-Masonry'!R60="*",'04-Masonry'!Q60,'04-Masonry'!T60="*",'04-Masonry'!S60),"")</f>
        <v/>
      </c>
      <c r="E369" s="236" t="e">
        <f>D369/'Project Data'!$D$22</f>
        <v>#VALUE!</v>
      </c>
      <c r="F369" s="164" t="s">
        <v>44</v>
      </c>
      <c r="G369" s="236" t="str" cm="1">
        <f t="array" ref="G369">_xlfn.IFNA(_xlfn.IFS('04-Masonry'!F60="*",'04-Masonry'!E60,'04-Masonry'!H60="*",'04-Masonry'!G60,'04-Masonry'!J60="*",'04-Masonry'!I60,'04-Masonry'!L60="*",'04-Masonry'!K60,'04-Masonry'!N60="*",'04-Masonry'!M60,'04-Masonry'!P60="*",'04-Masonry'!O60,'04-Masonry'!R60="*",'04-Masonry'!Q60,'04-Masonry'!T60="*",'04-Masonry'!S60,'04-Masonry'!V60="*",'04-Masonry'!U60),"")</f>
        <v/>
      </c>
      <c r="H369" s="236" t="e">
        <f>G369/'Project Data'!$D$22</f>
        <v>#VALUE!</v>
      </c>
      <c r="I369" s="175"/>
      <c r="J369" s="244"/>
      <c r="K369" s="242"/>
    </row>
    <row r="370" spans="1:11" s="147" customFormat="1" ht="15" hidden="1" customHeight="1">
      <c r="A370" s="198">
        <f>'04-Masonry'!A61</f>
        <v>0</v>
      </c>
      <c r="B370" s="235" t="str">
        <f>'04-Masonry'!B61</f>
        <v>04 20 00 Unit Masonry</v>
      </c>
      <c r="C370" s="235"/>
      <c r="D370" s="236" t="str" cm="1">
        <f t="array" ref="D370">_xlfn.IFNA(_xlfn.IFS('04-Masonry'!D61="*",'04-Masonry'!C61,'04-Masonry'!F61="*",'04-Masonry'!E61,'04-Masonry'!H61="*",'04-Masonry'!G61,'04-Masonry'!J61="*",'04-Masonry'!I61,'04-Masonry'!L61="*",'04-Masonry'!K61,'04-Masonry'!N61="*",'04-Masonry'!M61,'04-Masonry'!P61="*",'04-Masonry'!O61,'04-Masonry'!R61="*",'04-Masonry'!Q61,'04-Masonry'!T61="*",'04-Masonry'!S61),"")</f>
        <v/>
      </c>
      <c r="E370" s="236" t="e">
        <f>D370/'Project Data'!$D$22</f>
        <v>#VALUE!</v>
      </c>
      <c r="F370" s="164" t="s">
        <v>44</v>
      </c>
      <c r="G370" s="236" t="str" cm="1">
        <f t="array" ref="G370">_xlfn.IFNA(_xlfn.IFS('04-Masonry'!F61="*",'04-Masonry'!E61,'04-Masonry'!H61="*",'04-Masonry'!G61,'04-Masonry'!J61="*",'04-Masonry'!I61,'04-Masonry'!L61="*",'04-Masonry'!K61,'04-Masonry'!N61="*",'04-Masonry'!M61,'04-Masonry'!P61="*",'04-Masonry'!O61,'04-Masonry'!R61="*",'04-Masonry'!Q61,'04-Masonry'!T61="*",'04-Masonry'!S61,'04-Masonry'!V61="*",'04-Masonry'!U61),"")</f>
        <v/>
      </c>
      <c r="H370" s="236" t="e">
        <f>G370/'Project Data'!$D$22</f>
        <v>#VALUE!</v>
      </c>
      <c r="I370" s="175"/>
      <c r="J370" s="244"/>
      <c r="K370" s="242"/>
    </row>
    <row r="371" spans="1:11" s="147" customFormat="1" ht="15" hidden="1" customHeight="1">
      <c r="A371" s="198">
        <f>'04-Masonry'!A62</f>
        <v>0</v>
      </c>
      <c r="B371" s="235" t="str">
        <f>'04-Masonry'!B62</f>
        <v>04 21 00 Clay Unit Masonry</v>
      </c>
      <c r="C371" s="235"/>
      <c r="D371" s="236" t="str" cm="1">
        <f t="array" ref="D371">_xlfn.IFNA(_xlfn.IFS('04-Masonry'!D62="*",'04-Masonry'!C62,'04-Masonry'!F62="*",'04-Masonry'!E62,'04-Masonry'!H62="*",'04-Masonry'!G62,'04-Masonry'!J62="*",'04-Masonry'!I62,'04-Masonry'!L62="*",'04-Masonry'!K62,'04-Masonry'!N62="*",'04-Masonry'!M62,'04-Masonry'!P62="*",'04-Masonry'!O62,'04-Masonry'!R62="*",'04-Masonry'!Q62,'04-Masonry'!T62="*",'04-Masonry'!S62),"")</f>
        <v/>
      </c>
      <c r="E371" s="236" t="e">
        <f>D371/'Project Data'!$D$22</f>
        <v>#VALUE!</v>
      </c>
      <c r="F371" s="164" t="s">
        <v>44</v>
      </c>
      <c r="G371" s="236" t="str" cm="1">
        <f t="array" ref="G371">_xlfn.IFNA(_xlfn.IFS('04-Masonry'!F62="*",'04-Masonry'!E62,'04-Masonry'!H62="*",'04-Masonry'!G62,'04-Masonry'!J62="*",'04-Masonry'!I62,'04-Masonry'!L62="*",'04-Masonry'!K62,'04-Masonry'!N62="*",'04-Masonry'!M62,'04-Masonry'!P62="*",'04-Masonry'!O62,'04-Masonry'!R62="*",'04-Masonry'!Q62,'04-Masonry'!T62="*",'04-Masonry'!S62,'04-Masonry'!V62="*",'04-Masonry'!U62),"")</f>
        <v/>
      </c>
      <c r="H371" s="236" t="e">
        <f>G371/'Project Data'!$D$22</f>
        <v>#VALUE!</v>
      </c>
      <c r="I371" s="175"/>
      <c r="J371" s="244"/>
      <c r="K371" s="242"/>
    </row>
    <row r="372" spans="1:11" s="147" customFormat="1" ht="15" hidden="1" customHeight="1">
      <c r="A372" s="198">
        <f>'04-Masonry'!A63</f>
        <v>0</v>
      </c>
      <c r="B372" s="235" t="str">
        <f>'04-Masonry'!B63</f>
        <v>04 21 13 Brick Masonry</v>
      </c>
      <c r="C372" s="235"/>
      <c r="D372" s="236" t="str" cm="1">
        <f t="array" ref="D372">_xlfn.IFNA(_xlfn.IFS('04-Masonry'!D63="*",'04-Masonry'!C63,'04-Masonry'!F63="*",'04-Masonry'!E63,'04-Masonry'!H63="*",'04-Masonry'!G63,'04-Masonry'!J63="*",'04-Masonry'!I63,'04-Masonry'!L63="*",'04-Masonry'!K63,'04-Masonry'!N63="*",'04-Masonry'!M63,'04-Masonry'!P63="*",'04-Masonry'!O63,'04-Masonry'!R63="*",'04-Masonry'!Q63,'04-Masonry'!T63="*",'04-Masonry'!S63),"")</f>
        <v/>
      </c>
      <c r="E372" s="236" t="e">
        <f>D372/'Project Data'!$D$22</f>
        <v>#VALUE!</v>
      </c>
      <c r="F372" s="164" t="s">
        <v>44</v>
      </c>
      <c r="G372" s="236" t="str" cm="1">
        <f t="array" ref="G372">_xlfn.IFNA(_xlfn.IFS('04-Masonry'!F63="*",'04-Masonry'!E63,'04-Masonry'!H63="*",'04-Masonry'!G63,'04-Masonry'!J63="*",'04-Masonry'!I63,'04-Masonry'!L63="*",'04-Masonry'!K63,'04-Masonry'!N63="*",'04-Masonry'!M63,'04-Masonry'!P63="*",'04-Masonry'!O63,'04-Masonry'!R63="*",'04-Masonry'!Q63,'04-Masonry'!T63="*",'04-Masonry'!S63,'04-Masonry'!V63="*",'04-Masonry'!U63),"")</f>
        <v/>
      </c>
      <c r="H372" s="236" t="e">
        <f>G372/'Project Data'!$D$22</f>
        <v>#VALUE!</v>
      </c>
      <c r="I372" s="175"/>
      <c r="J372" s="244"/>
      <c r="K372" s="242"/>
    </row>
    <row r="373" spans="1:11" s="147" customFormat="1" ht="15" customHeight="1">
      <c r="A373" s="398">
        <f>'04-Masonry'!A64</f>
        <v>1</v>
      </c>
      <c r="B373" s="642" t="str">
        <f>'04-Masonry'!B64</f>
        <v>04 21 13.13 Brick Veneer Masonry</v>
      </c>
      <c r="C373" s="643"/>
      <c r="D373" s="402">
        <f>'04-Masonry'!E64</f>
        <v>408544</v>
      </c>
      <c r="E373" s="402"/>
      <c r="F373" s="412" t="s">
        <v>44</v>
      </c>
      <c r="G373" s="402" cm="1">
        <f t="array" ref="G373">_xlfn.IFNA(_xlfn.IFS('04-Masonry'!F64="*",'04-Masonry'!E64,'04-Masonry'!H64="*",'04-Masonry'!G64,'04-Masonry'!J64="*",'04-Masonry'!I64,'04-Masonry'!L64="*",'04-Masonry'!K64,'04-Masonry'!N64="*",'04-Masonry'!M64,'04-Masonry'!P64="*",'04-Masonry'!O64,'04-Masonry'!R64="*",'04-Masonry'!Q64,'04-Masonry'!T64="*",'04-Masonry'!S64,'04-Masonry'!V64="*",'04-Masonry'!U64),"")</f>
        <v>408544</v>
      </c>
      <c r="H373" s="402">
        <f>G373/'Project Data'!$D$22</f>
        <v>4.5651965002067243</v>
      </c>
      <c r="I373" s="400"/>
      <c r="J373" s="403"/>
      <c r="K373" s="404" t="s">
        <v>63</v>
      </c>
    </row>
    <row r="374" spans="1:11" s="147" customFormat="1" ht="15" hidden="1" customHeight="1">
      <c r="A374" s="198">
        <f>'04-Masonry'!A65</f>
        <v>0</v>
      </c>
      <c r="B374" s="399" t="str">
        <f>'04-Masonry'!B65</f>
        <v>04 21 13.23 Surface-Bonded Brick Masonry</v>
      </c>
      <c r="C374" s="235"/>
      <c r="D374" s="402" t="str" cm="1">
        <f t="array" ref="D374">_xlfn.IFNA(_xlfn.IFS('04-Masonry'!D65="*",'04-Masonry'!C65,'04-Masonry'!F65="*",'04-Masonry'!E65,'04-Masonry'!H65="*",'04-Masonry'!G65,'04-Masonry'!J65="*",'04-Masonry'!I65,'04-Masonry'!L65="*",'04-Masonry'!K65,'04-Masonry'!N65="*",'04-Masonry'!M65,'04-Masonry'!P65="*",'04-Masonry'!O65,'04-Masonry'!R65="*",'04-Masonry'!Q65,'04-Masonry'!T65="*",'04-Masonry'!S65),"")</f>
        <v/>
      </c>
      <c r="E374" s="402" t="e">
        <f>D374/'Project Data'!$D$22</f>
        <v>#VALUE!</v>
      </c>
      <c r="F374" s="164" t="s">
        <v>44</v>
      </c>
      <c r="G374" s="236" t="str" cm="1">
        <f t="array" ref="G374">_xlfn.IFNA(_xlfn.IFS('04-Masonry'!F65="*",'04-Masonry'!E65,'04-Masonry'!H65="*",'04-Masonry'!G65,'04-Masonry'!J65="*",'04-Masonry'!I65,'04-Masonry'!L65="*",'04-Masonry'!K65,'04-Masonry'!N65="*",'04-Masonry'!M65,'04-Masonry'!P65="*",'04-Masonry'!O65,'04-Masonry'!R65="*",'04-Masonry'!Q65,'04-Masonry'!T65="*",'04-Masonry'!S65,'04-Masonry'!V65="*",'04-Masonry'!U65),"")</f>
        <v/>
      </c>
      <c r="H374" s="236" t="e">
        <f>G374/'Project Data'!$D$22</f>
        <v>#VALUE!</v>
      </c>
      <c r="I374" s="175"/>
      <c r="J374" s="244"/>
      <c r="K374" s="404"/>
    </row>
    <row r="375" spans="1:11" s="147" customFormat="1" ht="15" hidden="1" customHeight="1">
      <c r="A375" s="198">
        <f>'04-Masonry'!A66</f>
        <v>0</v>
      </c>
      <c r="B375" s="399" t="str">
        <f>'04-Masonry'!B66</f>
        <v>04 21 16 Ceramic Glazed Clay Masonry</v>
      </c>
      <c r="C375" s="235"/>
      <c r="D375" s="402" t="str" cm="1">
        <f t="array" ref="D375">_xlfn.IFNA(_xlfn.IFS('04-Masonry'!D66="*",'04-Masonry'!C66,'04-Masonry'!F66="*",'04-Masonry'!E66,'04-Masonry'!H66="*",'04-Masonry'!G66,'04-Masonry'!J66="*",'04-Masonry'!I66,'04-Masonry'!L66="*",'04-Masonry'!K66,'04-Masonry'!N66="*",'04-Masonry'!M66,'04-Masonry'!P66="*",'04-Masonry'!O66,'04-Masonry'!R66="*",'04-Masonry'!Q66,'04-Masonry'!T66="*",'04-Masonry'!S66),"")</f>
        <v/>
      </c>
      <c r="E375" s="402" t="e">
        <f>D375/'Project Data'!$D$22</f>
        <v>#VALUE!</v>
      </c>
      <c r="F375" s="164" t="s">
        <v>44</v>
      </c>
      <c r="G375" s="236" t="str" cm="1">
        <f t="array" ref="G375">_xlfn.IFNA(_xlfn.IFS('04-Masonry'!F66="*",'04-Masonry'!E66,'04-Masonry'!H66="*",'04-Masonry'!G66,'04-Masonry'!J66="*",'04-Masonry'!I66,'04-Masonry'!L66="*",'04-Masonry'!K66,'04-Masonry'!N66="*",'04-Masonry'!M66,'04-Masonry'!P66="*",'04-Masonry'!O66,'04-Masonry'!R66="*",'04-Masonry'!Q66,'04-Masonry'!T66="*",'04-Masonry'!S66,'04-Masonry'!V66="*",'04-Masonry'!U66),"")</f>
        <v/>
      </c>
      <c r="H375" s="236" t="e">
        <f>G375/'Project Data'!$D$22</f>
        <v>#VALUE!</v>
      </c>
      <c r="I375" s="175"/>
      <c r="J375" s="244"/>
      <c r="K375" s="404"/>
    </row>
    <row r="376" spans="1:11" s="147" customFormat="1" ht="15" hidden="1" customHeight="1">
      <c r="A376" s="198">
        <f>'04-Masonry'!A67</f>
        <v>0</v>
      </c>
      <c r="B376" s="399" t="str">
        <f>'04-Masonry'!B67</f>
        <v>04 21 19 Clay Tile Masonry</v>
      </c>
      <c r="C376" s="235"/>
      <c r="D376" s="402" t="str" cm="1">
        <f t="array" ref="D376">_xlfn.IFNA(_xlfn.IFS('04-Masonry'!D67="*",'04-Masonry'!C67,'04-Masonry'!F67="*",'04-Masonry'!E67,'04-Masonry'!H67="*",'04-Masonry'!G67,'04-Masonry'!J67="*",'04-Masonry'!I67,'04-Masonry'!L67="*",'04-Masonry'!K67,'04-Masonry'!N67="*",'04-Masonry'!M67,'04-Masonry'!P67="*",'04-Masonry'!O67,'04-Masonry'!R67="*",'04-Masonry'!Q67,'04-Masonry'!T67="*",'04-Masonry'!S67),"")</f>
        <v/>
      </c>
      <c r="E376" s="402" t="e">
        <f>D376/'Project Data'!$D$22</f>
        <v>#VALUE!</v>
      </c>
      <c r="F376" s="164" t="s">
        <v>44</v>
      </c>
      <c r="G376" s="236" t="str" cm="1">
        <f t="array" ref="G376">_xlfn.IFNA(_xlfn.IFS('04-Masonry'!F67="*",'04-Masonry'!E67,'04-Masonry'!H67="*",'04-Masonry'!G67,'04-Masonry'!J67="*",'04-Masonry'!I67,'04-Masonry'!L67="*",'04-Masonry'!K67,'04-Masonry'!N67="*",'04-Masonry'!M67,'04-Masonry'!P67="*",'04-Masonry'!O67,'04-Masonry'!R67="*",'04-Masonry'!Q67,'04-Masonry'!T67="*",'04-Masonry'!S67,'04-Masonry'!V67="*",'04-Masonry'!U67),"")</f>
        <v/>
      </c>
      <c r="H376" s="236" t="e">
        <f>G376/'Project Data'!$D$22</f>
        <v>#VALUE!</v>
      </c>
      <c r="I376" s="175"/>
      <c r="J376" s="244"/>
      <c r="K376" s="404"/>
    </row>
    <row r="377" spans="1:11" s="147" customFormat="1" ht="15" hidden="1" customHeight="1">
      <c r="A377" s="198">
        <f>'04-Masonry'!A68</f>
        <v>0</v>
      </c>
      <c r="B377" s="399" t="str">
        <f>'04-Masonry'!B68</f>
        <v>04 21 23 Structural Clay Tile Masonry</v>
      </c>
      <c r="C377" s="235"/>
      <c r="D377" s="402" t="str" cm="1">
        <f t="array" ref="D377">_xlfn.IFNA(_xlfn.IFS('04-Masonry'!D68="*",'04-Masonry'!C68,'04-Masonry'!F68="*",'04-Masonry'!E68,'04-Masonry'!H68="*",'04-Masonry'!G68,'04-Masonry'!J68="*",'04-Masonry'!I68,'04-Masonry'!L68="*",'04-Masonry'!K68,'04-Masonry'!N68="*",'04-Masonry'!M68,'04-Masonry'!P68="*",'04-Masonry'!O68,'04-Masonry'!R68="*",'04-Masonry'!Q68,'04-Masonry'!T68="*",'04-Masonry'!S68),"")</f>
        <v/>
      </c>
      <c r="E377" s="402" t="e">
        <f>D377/'Project Data'!$D$22</f>
        <v>#VALUE!</v>
      </c>
      <c r="F377" s="164" t="s">
        <v>44</v>
      </c>
      <c r="G377" s="236" t="str" cm="1">
        <f t="array" ref="G377">_xlfn.IFNA(_xlfn.IFS('04-Masonry'!F68="*",'04-Masonry'!E68,'04-Masonry'!H68="*",'04-Masonry'!G68,'04-Masonry'!J68="*",'04-Masonry'!I68,'04-Masonry'!L68="*",'04-Masonry'!K68,'04-Masonry'!N68="*",'04-Masonry'!M68,'04-Masonry'!P68="*",'04-Masonry'!O68,'04-Masonry'!R68="*",'04-Masonry'!Q68,'04-Masonry'!T68="*",'04-Masonry'!S68,'04-Masonry'!V68="*",'04-Masonry'!U68),"")</f>
        <v/>
      </c>
      <c r="H377" s="236" t="e">
        <f>G377/'Project Data'!$D$22</f>
        <v>#VALUE!</v>
      </c>
      <c r="I377" s="175"/>
      <c r="J377" s="244"/>
      <c r="K377" s="404"/>
    </row>
    <row r="378" spans="1:11" s="147" customFormat="1" ht="15" hidden="1" customHeight="1">
      <c r="A378" s="198">
        <f>'04-Masonry'!A69</f>
        <v>0</v>
      </c>
      <c r="B378" s="399" t="str">
        <f>'04-Masonry'!B69</f>
        <v>04 21 26 Glazed Structural Clay Tile Masonry</v>
      </c>
      <c r="C378" s="235"/>
      <c r="D378" s="402" t="str" cm="1">
        <f t="array" ref="D378">_xlfn.IFNA(_xlfn.IFS('04-Masonry'!D69="*",'04-Masonry'!C69,'04-Masonry'!F69="*",'04-Masonry'!E69,'04-Masonry'!H69="*",'04-Masonry'!G69,'04-Masonry'!J69="*",'04-Masonry'!I69,'04-Masonry'!L69="*",'04-Masonry'!K69,'04-Masonry'!N69="*",'04-Masonry'!M69,'04-Masonry'!P69="*",'04-Masonry'!O69,'04-Masonry'!R69="*",'04-Masonry'!Q69,'04-Masonry'!T69="*",'04-Masonry'!S69),"")</f>
        <v/>
      </c>
      <c r="E378" s="402" t="e">
        <f>D378/'Project Data'!$D$22</f>
        <v>#VALUE!</v>
      </c>
      <c r="F378" s="164" t="s">
        <v>44</v>
      </c>
      <c r="G378" s="236" t="str" cm="1">
        <f t="array" ref="G378">_xlfn.IFNA(_xlfn.IFS('04-Masonry'!F69="*",'04-Masonry'!E69,'04-Masonry'!H69="*",'04-Masonry'!G69,'04-Masonry'!J69="*",'04-Masonry'!I69,'04-Masonry'!L69="*",'04-Masonry'!K69,'04-Masonry'!N69="*",'04-Masonry'!M69,'04-Masonry'!P69="*",'04-Masonry'!O69,'04-Masonry'!R69="*",'04-Masonry'!Q69,'04-Masonry'!T69="*",'04-Masonry'!S69,'04-Masonry'!V69="*",'04-Masonry'!U69),"")</f>
        <v/>
      </c>
      <c r="H378" s="236" t="e">
        <f>G378/'Project Data'!$D$22</f>
        <v>#VALUE!</v>
      </c>
      <c r="I378" s="175"/>
      <c r="J378" s="244"/>
      <c r="K378" s="404"/>
    </row>
    <row r="379" spans="1:11" s="147" customFormat="1" ht="15" hidden="1" customHeight="1">
      <c r="A379" s="198">
        <f>'04-Masonry'!A70</f>
        <v>0</v>
      </c>
      <c r="B379" s="399" t="str">
        <f>'04-Masonry'!B70</f>
        <v>04 21 29 Terra Cotta Masonry</v>
      </c>
      <c r="C379" s="235"/>
      <c r="D379" s="402" t="str" cm="1">
        <f t="array" ref="D379">_xlfn.IFNA(_xlfn.IFS('04-Masonry'!D70="*",'04-Masonry'!C70,'04-Masonry'!F70="*",'04-Masonry'!E70,'04-Masonry'!H70="*",'04-Masonry'!G70,'04-Masonry'!J70="*",'04-Masonry'!I70,'04-Masonry'!L70="*",'04-Masonry'!K70,'04-Masonry'!N70="*",'04-Masonry'!M70,'04-Masonry'!P70="*",'04-Masonry'!O70,'04-Masonry'!R70="*",'04-Masonry'!Q70,'04-Masonry'!T70="*",'04-Masonry'!S70),"")</f>
        <v/>
      </c>
      <c r="E379" s="402" t="e">
        <f>D379/'Project Data'!$D$22</f>
        <v>#VALUE!</v>
      </c>
      <c r="F379" s="164" t="s">
        <v>44</v>
      </c>
      <c r="G379" s="236" t="str" cm="1">
        <f t="array" ref="G379">_xlfn.IFNA(_xlfn.IFS('04-Masonry'!F70="*",'04-Masonry'!E70,'04-Masonry'!H70="*",'04-Masonry'!G70,'04-Masonry'!J70="*",'04-Masonry'!I70,'04-Masonry'!L70="*",'04-Masonry'!K70,'04-Masonry'!N70="*",'04-Masonry'!M70,'04-Masonry'!P70="*",'04-Masonry'!O70,'04-Masonry'!R70="*",'04-Masonry'!Q70,'04-Masonry'!T70="*",'04-Masonry'!S70,'04-Masonry'!V70="*",'04-Masonry'!U70),"")</f>
        <v/>
      </c>
      <c r="H379" s="236" t="e">
        <f>G379/'Project Data'!$D$22</f>
        <v>#VALUE!</v>
      </c>
      <c r="I379" s="175"/>
      <c r="J379" s="244"/>
      <c r="K379" s="404"/>
    </row>
    <row r="380" spans="1:11" s="147" customFormat="1" ht="15" customHeight="1">
      <c r="A380" s="398">
        <f>'04-Masonry'!A71</f>
        <v>1</v>
      </c>
      <c r="B380" s="642" t="str">
        <f>'04-Masonry'!B71</f>
        <v>04 22 00 Concrete Unit Masonry</v>
      </c>
      <c r="C380" s="643"/>
      <c r="D380" s="402" cm="1">
        <f t="array" ref="D380">_xlfn.IFNA(_xlfn.IFS('04-Masonry'!D71="*",'04-Masonry'!C71,'04-Masonry'!F71="*",'04-Masonry'!E71,'04-Masonry'!H71="*",'04-Masonry'!G71,'04-Masonry'!J71="*",'04-Masonry'!I71,'04-Masonry'!L71="*",'04-Masonry'!K71,'04-Masonry'!N71="*",'04-Masonry'!M71,'04-Masonry'!P71="*",'04-Masonry'!O71,'04-Masonry'!R71="*",'04-Masonry'!Q71,'04-Masonry'!T71="*",'04-Masonry'!S71),"")</f>
        <v>1287580</v>
      </c>
      <c r="E380" s="402">
        <f>D380/'Project Data'!$D$22</f>
        <v>14.387815534523025</v>
      </c>
      <c r="F380" s="412">
        <v>1287580</v>
      </c>
      <c r="G380" s="402" cm="1">
        <f t="array" ref="G380">_xlfn.IFNA(_xlfn.IFS('04-Masonry'!F71="*",'04-Masonry'!E71,'04-Masonry'!H71="*",'04-Masonry'!G71,'04-Masonry'!J71="*",'04-Masonry'!I71,'04-Masonry'!L71="*",'04-Masonry'!K71,'04-Masonry'!N71="*",'04-Masonry'!M71,'04-Masonry'!P71="*",'04-Masonry'!O71,'04-Masonry'!R71="*",'04-Masonry'!Q71,'04-Masonry'!T71="*",'04-Masonry'!S71,'04-Masonry'!V71="*",'04-Masonry'!U71),"")</f>
        <v>1287580</v>
      </c>
      <c r="H380" s="402">
        <f>G380/'Project Data'!$D$22</f>
        <v>14.387815534523025</v>
      </c>
      <c r="I380" s="400"/>
      <c r="J380" s="403"/>
      <c r="K380" s="404" t="s">
        <v>58</v>
      </c>
    </row>
    <row r="381" spans="1:11" s="147" customFormat="1" ht="15" hidden="1" customHeight="1">
      <c r="A381" s="198">
        <f>'04-Masonry'!A72</f>
        <v>0</v>
      </c>
      <c r="B381" s="235" t="str">
        <f>'04-Masonry'!B72</f>
        <v>04 22 00.13 Concrete Unit Veneer Masonry</v>
      </c>
      <c r="C381" s="235"/>
      <c r="D381" s="402" t="str" cm="1">
        <f t="array" ref="D381">_xlfn.IFNA(_xlfn.IFS('04-Masonry'!D72="*",'04-Masonry'!C72,'04-Masonry'!F72="*",'04-Masonry'!E72,'04-Masonry'!H72="*",'04-Masonry'!G72,'04-Masonry'!J72="*",'04-Masonry'!I72,'04-Masonry'!L72="*",'04-Masonry'!K72,'04-Masonry'!N72="*",'04-Masonry'!M72,'04-Masonry'!P72="*",'04-Masonry'!O72,'04-Masonry'!R72="*",'04-Masonry'!Q72,'04-Masonry'!T72="*",'04-Masonry'!S72),"")</f>
        <v/>
      </c>
      <c r="E381" s="402" t="e">
        <f>D381/'Project Data'!$D$22</f>
        <v>#VALUE!</v>
      </c>
      <c r="F381" s="164" t="s">
        <v>44</v>
      </c>
      <c r="G381" s="236" t="str" cm="1">
        <f t="array" ref="G381">_xlfn.IFNA(_xlfn.IFS('04-Masonry'!F72="*",'04-Masonry'!E72,'04-Masonry'!H72="*",'04-Masonry'!G72,'04-Masonry'!J72="*",'04-Masonry'!I72,'04-Masonry'!L72="*",'04-Masonry'!K72,'04-Masonry'!N72="*",'04-Masonry'!M72,'04-Masonry'!P72="*",'04-Masonry'!O72,'04-Masonry'!R72="*",'04-Masonry'!Q72,'04-Masonry'!T72="*",'04-Masonry'!S72,'04-Masonry'!V72="*",'04-Masonry'!U72),"")</f>
        <v/>
      </c>
      <c r="H381" s="236" t="e">
        <f>G381/'Project Data'!$D$22</f>
        <v>#VALUE!</v>
      </c>
      <c r="I381" s="175"/>
      <c r="J381" s="244"/>
      <c r="K381" s="404"/>
    </row>
    <row r="382" spans="1:11" s="147" customFormat="1" ht="15" hidden="1" customHeight="1">
      <c r="A382" s="198">
        <f>'04-Masonry'!A73</f>
        <v>0</v>
      </c>
      <c r="B382" s="235" t="str">
        <f>'04-Masonry'!B73</f>
        <v>04 22 00.16 Surface-Bonded Concrete Unit Masonry</v>
      </c>
      <c r="C382" s="235"/>
      <c r="D382" s="236" t="str" cm="1">
        <f t="array" ref="D382">_xlfn.IFNA(_xlfn.IFS('04-Masonry'!D73="*",'04-Masonry'!C73,'04-Masonry'!F73="*",'04-Masonry'!E73,'04-Masonry'!H73="*",'04-Masonry'!G73,'04-Masonry'!J73="*",'04-Masonry'!I73,'04-Masonry'!L73="*",'04-Masonry'!K73,'04-Masonry'!N73="*",'04-Masonry'!M73,'04-Masonry'!P73="*",'04-Masonry'!O73,'04-Masonry'!R73="*",'04-Masonry'!Q73,'04-Masonry'!T73="*",'04-Masonry'!S73),"")</f>
        <v/>
      </c>
      <c r="E382" s="236" t="e">
        <f>D382/'Project Data'!$D$22</f>
        <v>#VALUE!</v>
      </c>
      <c r="F382" s="164" t="s">
        <v>44</v>
      </c>
      <c r="G382" s="236" t="str" cm="1">
        <f t="array" ref="G382">_xlfn.IFNA(_xlfn.IFS('04-Masonry'!F73="*",'04-Masonry'!E73,'04-Masonry'!H73="*",'04-Masonry'!G73,'04-Masonry'!J73="*",'04-Masonry'!I73,'04-Masonry'!L73="*",'04-Masonry'!K73,'04-Masonry'!N73="*",'04-Masonry'!M73,'04-Masonry'!P73="*",'04-Masonry'!O73,'04-Masonry'!R73="*",'04-Masonry'!Q73,'04-Masonry'!T73="*",'04-Masonry'!S73,'04-Masonry'!V73="*",'04-Masonry'!U73),"")</f>
        <v/>
      </c>
      <c r="H382" s="236" t="e">
        <f>G382/'Project Data'!$D$22</f>
        <v>#VALUE!</v>
      </c>
      <c r="I382" s="175"/>
      <c r="J382" s="244"/>
      <c r="K382" s="242"/>
    </row>
    <row r="383" spans="1:11" s="147" customFormat="1" ht="15" hidden="1" customHeight="1">
      <c r="A383" s="198">
        <f>'04-Masonry'!A74</f>
        <v>0</v>
      </c>
      <c r="B383" s="235" t="str">
        <f>'04-Masonry'!B74</f>
        <v>04 22 19 Insulated Concrete Unit Masonry</v>
      </c>
      <c r="C383" s="235"/>
      <c r="D383" s="236" t="str" cm="1">
        <f t="array" ref="D383">_xlfn.IFNA(_xlfn.IFS('04-Masonry'!D74="*",'04-Masonry'!C74,'04-Masonry'!F74="*",'04-Masonry'!E74,'04-Masonry'!H74="*",'04-Masonry'!G74,'04-Masonry'!J74="*",'04-Masonry'!I74,'04-Masonry'!L74="*",'04-Masonry'!K74,'04-Masonry'!N74="*",'04-Masonry'!M74,'04-Masonry'!P74="*",'04-Masonry'!O74,'04-Masonry'!R74="*",'04-Masonry'!Q74,'04-Masonry'!T74="*",'04-Masonry'!S74),"")</f>
        <v/>
      </c>
      <c r="E383" s="236" t="e">
        <f>D383/'Project Data'!$D$22</f>
        <v>#VALUE!</v>
      </c>
      <c r="F383" s="164" t="s">
        <v>44</v>
      </c>
      <c r="G383" s="236" t="str" cm="1">
        <f t="array" ref="G383">_xlfn.IFNA(_xlfn.IFS('04-Masonry'!F74="*",'04-Masonry'!E74,'04-Masonry'!H74="*",'04-Masonry'!G74,'04-Masonry'!J74="*",'04-Masonry'!I74,'04-Masonry'!L74="*",'04-Masonry'!K74,'04-Masonry'!N74="*",'04-Masonry'!M74,'04-Masonry'!P74="*",'04-Masonry'!O74,'04-Masonry'!R74="*",'04-Masonry'!Q74,'04-Masonry'!T74="*",'04-Masonry'!S74,'04-Masonry'!V74="*",'04-Masonry'!U74),"")</f>
        <v/>
      </c>
      <c r="H383" s="236" t="e">
        <f>G383/'Project Data'!$D$22</f>
        <v>#VALUE!</v>
      </c>
      <c r="I383" s="175"/>
      <c r="J383" s="244"/>
      <c r="K383" s="242"/>
    </row>
    <row r="384" spans="1:11" s="147" customFormat="1" ht="15" hidden="1" customHeight="1">
      <c r="A384" s="198">
        <f>'04-Masonry'!A75</f>
        <v>0</v>
      </c>
      <c r="B384" s="235" t="str">
        <f>'04-Masonry'!B75</f>
        <v>04 22 23 Architectural Concrete Unit Masonry</v>
      </c>
      <c r="C384" s="235"/>
      <c r="D384" s="236" t="str" cm="1">
        <f t="array" ref="D384">_xlfn.IFNA(_xlfn.IFS('04-Masonry'!D75="*",'04-Masonry'!C75,'04-Masonry'!F75="*",'04-Masonry'!E75,'04-Masonry'!H75="*",'04-Masonry'!G75,'04-Masonry'!J75="*",'04-Masonry'!I75,'04-Masonry'!L75="*",'04-Masonry'!K75,'04-Masonry'!N75="*",'04-Masonry'!M75,'04-Masonry'!P75="*",'04-Masonry'!O75,'04-Masonry'!R75="*",'04-Masonry'!Q75,'04-Masonry'!T75="*",'04-Masonry'!S75),"")</f>
        <v/>
      </c>
      <c r="E384" s="236" t="e">
        <f>D384/'Project Data'!$D$22</f>
        <v>#VALUE!</v>
      </c>
      <c r="F384" s="164" t="s">
        <v>44</v>
      </c>
      <c r="G384" s="236" t="str" cm="1">
        <f t="array" ref="G384">_xlfn.IFNA(_xlfn.IFS('04-Masonry'!F75="*",'04-Masonry'!E75,'04-Masonry'!H75="*",'04-Masonry'!G75,'04-Masonry'!J75="*",'04-Masonry'!I75,'04-Masonry'!L75="*",'04-Masonry'!K75,'04-Masonry'!N75="*",'04-Masonry'!M75,'04-Masonry'!P75="*",'04-Masonry'!O75,'04-Masonry'!R75="*",'04-Masonry'!Q75,'04-Masonry'!T75="*",'04-Masonry'!S75,'04-Masonry'!V75="*",'04-Masonry'!U75),"")</f>
        <v/>
      </c>
      <c r="H384" s="236" t="e">
        <f>G384/'Project Data'!$D$22</f>
        <v>#VALUE!</v>
      </c>
      <c r="I384" s="175"/>
      <c r="J384" s="244"/>
      <c r="K384" s="242"/>
    </row>
    <row r="385" spans="1:11" s="147" customFormat="1" ht="15" hidden="1" customHeight="1">
      <c r="A385" s="198">
        <f>'04-Masonry'!A76</f>
        <v>0</v>
      </c>
      <c r="B385" s="235" t="str">
        <f>'04-Masonry'!B76</f>
        <v>04 22 23.13 Exposed Aggregate Concrete Unit Masonry</v>
      </c>
      <c r="C385" s="235"/>
      <c r="D385" s="236" t="str" cm="1">
        <f t="array" ref="D385">_xlfn.IFNA(_xlfn.IFS('04-Masonry'!D76="*",'04-Masonry'!C76,'04-Masonry'!F76="*",'04-Masonry'!E76,'04-Masonry'!H76="*",'04-Masonry'!G76,'04-Masonry'!J76="*",'04-Masonry'!I76,'04-Masonry'!L76="*",'04-Masonry'!K76,'04-Masonry'!N76="*",'04-Masonry'!M76,'04-Masonry'!P76="*",'04-Masonry'!O76,'04-Masonry'!R76="*",'04-Masonry'!Q76,'04-Masonry'!T76="*",'04-Masonry'!S76),"")</f>
        <v/>
      </c>
      <c r="E385" s="236" t="e">
        <f>D385/'Project Data'!$D$22</f>
        <v>#VALUE!</v>
      </c>
      <c r="F385" s="164" t="s">
        <v>44</v>
      </c>
      <c r="G385" s="236" t="str" cm="1">
        <f t="array" ref="G385">_xlfn.IFNA(_xlfn.IFS('04-Masonry'!F76="*",'04-Masonry'!E76,'04-Masonry'!H76="*",'04-Masonry'!G76,'04-Masonry'!J76="*",'04-Masonry'!I76,'04-Masonry'!L76="*",'04-Masonry'!K76,'04-Masonry'!N76="*",'04-Masonry'!M76,'04-Masonry'!P76="*",'04-Masonry'!O76,'04-Masonry'!R76="*",'04-Masonry'!Q76,'04-Masonry'!T76="*",'04-Masonry'!S76,'04-Masonry'!V76="*",'04-Masonry'!U76),"")</f>
        <v/>
      </c>
      <c r="H385" s="236" t="e">
        <f>G385/'Project Data'!$D$22</f>
        <v>#VALUE!</v>
      </c>
      <c r="I385" s="175"/>
      <c r="J385" s="244"/>
      <c r="K385" s="242"/>
    </row>
    <row r="386" spans="1:11" s="147" customFormat="1" ht="15" hidden="1" customHeight="1">
      <c r="A386" s="198">
        <f>'04-Masonry'!A77</f>
        <v>0</v>
      </c>
      <c r="B386" s="235" t="str">
        <f>'04-Masonry'!B77</f>
        <v>04 22 23.16 Fluted Concrete Unit Masonry</v>
      </c>
      <c r="C386" s="235"/>
      <c r="D386" s="236" t="str" cm="1">
        <f t="array" ref="D386">_xlfn.IFNA(_xlfn.IFS('04-Masonry'!D77="*",'04-Masonry'!C77,'04-Masonry'!F77="*",'04-Masonry'!E77,'04-Masonry'!H77="*",'04-Masonry'!G77,'04-Masonry'!J77="*",'04-Masonry'!I77,'04-Masonry'!L77="*",'04-Masonry'!K77,'04-Masonry'!N77="*",'04-Masonry'!M77,'04-Masonry'!P77="*",'04-Masonry'!O77,'04-Masonry'!R77="*",'04-Masonry'!Q77,'04-Masonry'!T77="*",'04-Masonry'!S77),"")</f>
        <v/>
      </c>
      <c r="E386" s="236" t="e">
        <f>D386/'Project Data'!$D$22</f>
        <v>#VALUE!</v>
      </c>
      <c r="F386" s="164" t="s">
        <v>44</v>
      </c>
      <c r="G386" s="236" t="str" cm="1">
        <f t="array" ref="G386">_xlfn.IFNA(_xlfn.IFS('04-Masonry'!F77="*",'04-Masonry'!E77,'04-Masonry'!H77="*",'04-Masonry'!G77,'04-Masonry'!J77="*",'04-Masonry'!I77,'04-Masonry'!L77="*",'04-Masonry'!K77,'04-Masonry'!N77="*",'04-Masonry'!M77,'04-Masonry'!P77="*",'04-Masonry'!O77,'04-Masonry'!R77="*",'04-Masonry'!Q77,'04-Masonry'!T77="*",'04-Masonry'!S77,'04-Masonry'!V77="*",'04-Masonry'!U77),"")</f>
        <v/>
      </c>
      <c r="H386" s="236" t="e">
        <f>G386/'Project Data'!$D$22</f>
        <v>#VALUE!</v>
      </c>
      <c r="I386" s="175"/>
      <c r="J386" s="244"/>
      <c r="K386" s="242"/>
    </row>
    <row r="387" spans="1:11" s="147" customFormat="1" ht="15" hidden="1" customHeight="1">
      <c r="A387" s="198">
        <f>'04-Masonry'!A78</f>
        <v>0</v>
      </c>
      <c r="B387" s="235" t="str">
        <f>'04-Masonry'!B78</f>
        <v>04 22 23.19 Molded-Face Concrete Unit Masonry</v>
      </c>
      <c r="C387" s="235"/>
      <c r="D387" s="236" t="str" cm="1">
        <f t="array" ref="D387">_xlfn.IFNA(_xlfn.IFS('04-Masonry'!D78="*",'04-Masonry'!C78,'04-Masonry'!F78="*",'04-Masonry'!E78,'04-Masonry'!H78="*",'04-Masonry'!G78,'04-Masonry'!J78="*",'04-Masonry'!I78,'04-Masonry'!L78="*",'04-Masonry'!K78,'04-Masonry'!N78="*",'04-Masonry'!M78,'04-Masonry'!P78="*",'04-Masonry'!O78,'04-Masonry'!R78="*",'04-Masonry'!Q78,'04-Masonry'!T78="*",'04-Masonry'!S78),"")</f>
        <v/>
      </c>
      <c r="E387" s="236" t="e">
        <f>D387/'Project Data'!$D$22</f>
        <v>#VALUE!</v>
      </c>
      <c r="F387" s="164" t="s">
        <v>44</v>
      </c>
      <c r="G387" s="236" t="str" cm="1">
        <f t="array" ref="G387">_xlfn.IFNA(_xlfn.IFS('04-Masonry'!F78="*",'04-Masonry'!E78,'04-Masonry'!H78="*",'04-Masonry'!G78,'04-Masonry'!J78="*",'04-Masonry'!I78,'04-Masonry'!L78="*",'04-Masonry'!K78,'04-Masonry'!N78="*",'04-Masonry'!M78,'04-Masonry'!P78="*",'04-Masonry'!O78,'04-Masonry'!R78="*",'04-Masonry'!Q78,'04-Masonry'!T78="*",'04-Masonry'!S78,'04-Masonry'!V78="*",'04-Masonry'!U78),"")</f>
        <v/>
      </c>
      <c r="H387" s="236" t="e">
        <f>G387/'Project Data'!$D$22</f>
        <v>#VALUE!</v>
      </c>
      <c r="I387" s="175"/>
      <c r="J387" s="244"/>
      <c r="K387" s="242"/>
    </row>
    <row r="388" spans="1:11" s="147" customFormat="1" ht="15" hidden="1" customHeight="1">
      <c r="A388" s="198">
        <f>'04-Masonry'!A79</f>
        <v>0</v>
      </c>
      <c r="B388" s="235" t="str">
        <f>'04-Masonry'!B79</f>
        <v>04 22 23.23 Prefaced Concrete Unit Masonry</v>
      </c>
      <c r="C388" s="235"/>
      <c r="D388" s="236" t="str" cm="1">
        <f t="array" ref="D388">_xlfn.IFNA(_xlfn.IFS('04-Masonry'!D79="*",'04-Masonry'!C79,'04-Masonry'!F79="*",'04-Masonry'!E79,'04-Masonry'!H79="*",'04-Masonry'!G79,'04-Masonry'!J79="*",'04-Masonry'!I79,'04-Masonry'!L79="*",'04-Masonry'!K79,'04-Masonry'!N79="*",'04-Masonry'!M79,'04-Masonry'!P79="*",'04-Masonry'!O79,'04-Masonry'!R79="*",'04-Masonry'!Q79,'04-Masonry'!T79="*",'04-Masonry'!S79),"")</f>
        <v/>
      </c>
      <c r="E388" s="236" t="e">
        <f>D388/'Project Data'!$D$22</f>
        <v>#VALUE!</v>
      </c>
      <c r="F388" s="164" t="s">
        <v>44</v>
      </c>
      <c r="G388" s="236" t="str" cm="1">
        <f t="array" ref="G388">_xlfn.IFNA(_xlfn.IFS('04-Masonry'!F79="*",'04-Masonry'!E79,'04-Masonry'!H79="*",'04-Masonry'!G79,'04-Masonry'!J79="*",'04-Masonry'!I79,'04-Masonry'!L79="*",'04-Masonry'!K79,'04-Masonry'!N79="*",'04-Masonry'!M79,'04-Masonry'!P79="*",'04-Masonry'!O79,'04-Masonry'!R79="*",'04-Masonry'!Q79,'04-Masonry'!T79="*",'04-Masonry'!S79,'04-Masonry'!V79="*",'04-Masonry'!U79),"")</f>
        <v/>
      </c>
      <c r="H388" s="236" t="e">
        <f>G388/'Project Data'!$D$22</f>
        <v>#VALUE!</v>
      </c>
      <c r="I388" s="175"/>
      <c r="J388" s="244"/>
      <c r="K388" s="242"/>
    </row>
    <row r="389" spans="1:11" s="147" customFormat="1" ht="15" hidden="1" customHeight="1">
      <c r="A389" s="198">
        <f>'04-Masonry'!A80</f>
        <v>0</v>
      </c>
      <c r="B389" s="235" t="str">
        <f>'04-Masonry'!B80</f>
        <v>04 22 23.26 Sound-Absorbing Concrete Unit Masonry</v>
      </c>
      <c r="C389" s="235"/>
      <c r="D389" s="236" t="str" cm="1">
        <f t="array" ref="D389">_xlfn.IFNA(_xlfn.IFS('04-Masonry'!D80="*",'04-Masonry'!C80,'04-Masonry'!F80="*",'04-Masonry'!E80,'04-Masonry'!H80="*",'04-Masonry'!G80,'04-Masonry'!J80="*",'04-Masonry'!I80,'04-Masonry'!L80="*",'04-Masonry'!K80,'04-Masonry'!N80="*",'04-Masonry'!M80,'04-Masonry'!P80="*",'04-Masonry'!O80,'04-Masonry'!R80="*",'04-Masonry'!Q80,'04-Masonry'!T80="*",'04-Masonry'!S80),"")</f>
        <v/>
      </c>
      <c r="E389" s="236" t="e">
        <f>D389/'Project Data'!$D$22</f>
        <v>#VALUE!</v>
      </c>
      <c r="F389" s="164" t="s">
        <v>44</v>
      </c>
      <c r="G389" s="236" t="str" cm="1">
        <f t="array" ref="G389">_xlfn.IFNA(_xlfn.IFS('04-Masonry'!F80="*",'04-Masonry'!E80,'04-Masonry'!H80="*",'04-Masonry'!G80,'04-Masonry'!J80="*",'04-Masonry'!I80,'04-Masonry'!L80="*",'04-Masonry'!K80,'04-Masonry'!N80="*",'04-Masonry'!M80,'04-Masonry'!P80="*",'04-Masonry'!O80,'04-Masonry'!R80="*",'04-Masonry'!Q80,'04-Masonry'!T80="*",'04-Masonry'!S80,'04-Masonry'!V80="*",'04-Masonry'!U80),"")</f>
        <v/>
      </c>
      <c r="H389" s="236" t="e">
        <f>G389/'Project Data'!$D$22</f>
        <v>#VALUE!</v>
      </c>
      <c r="I389" s="175"/>
      <c r="J389" s="244"/>
      <c r="K389" s="242"/>
    </row>
    <row r="390" spans="1:11" s="147" customFormat="1" ht="15" hidden="1" customHeight="1">
      <c r="A390" s="198">
        <f>'04-Masonry'!A81</f>
        <v>0</v>
      </c>
      <c r="B390" s="235" t="str">
        <f>'04-Masonry'!B81</f>
        <v>04 22 23.29 Split-Face Concrete Unit Masonry</v>
      </c>
      <c r="C390" s="235"/>
      <c r="D390" s="236" t="str" cm="1">
        <f t="array" ref="D390">_xlfn.IFNA(_xlfn.IFS('04-Masonry'!D81="*",'04-Masonry'!C81,'04-Masonry'!F81="*",'04-Masonry'!E81,'04-Masonry'!H81="*",'04-Masonry'!G81,'04-Masonry'!J81="*",'04-Masonry'!I81,'04-Masonry'!L81="*",'04-Masonry'!K81,'04-Masonry'!N81="*",'04-Masonry'!M81,'04-Masonry'!P81="*",'04-Masonry'!O81,'04-Masonry'!R81="*",'04-Masonry'!Q81,'04-Masonry'!T81="*",'04-Masonry'!S81),"")</f>
        <v/>
      </c>
      <c r="E390" s="236" t="e">
        <f>D390/'Project Data'!$D$22</f>
        <v>#VALUE!</v>
      </c>
      <c r="F390" s="164" t="s">
        <v>44</v>
      </c>
      <c r="G390" s="236" t="str" cm="1">
        <f t="array" ref="G390">_xlfn.IFNA(_xlfn.IFS('04-Masonry'!F81="*",'04-Masonry'!E81,'04-Masonry'!H81="*",'04-Masonry'!G81,'04-Masonry'!J81="*",'04-Masonry'!I81,'04-Masonry'!L81="*",'04-Masonry'!K81,'04-Masonry'!N81="*",'04-Masonry'!M81,'04-Masonry'!P81="*",'04-Masonry'!O81,'04-Masonry'!R81="*",'04-Masonry'!Q81,'04-Masonry'!T81="*",'04-Masonry'!S81,'04-Masonry'!V81="*",'04-Masonry'!U81),"")</f>
        <v/>
      </c>
      <c r="H390" s="236" t="e">
        <f>G390/'Project Data'!$D$22</f>
        <v>#VALUE!</v>
      </c>
      <c r="I390" s="175"/>
      <c r="J390" s="244"/>
      <c r="K390" s="242"/>
    </row>
    <row r="391" spans="1:11" s="147" customFormat="1" ht="15" hidden="1" customHeight="1">
      <c r="A391" s="198">
        <f>'04-Masonry'!A82</f>
        <v>0</v>
      </c>
      <c r="B391" s="235" t="str">
        <f>'04-Masonry'!B82</f>
        <v>04 22 26 Autoclaved Aerated Concrete Unit Masonry</v>
      </c>
      <c r="C391" s="235"/>
      <c r="D391" s="236" t="str" cm="1">
        <f t="array" ref="D391">_xlfn.IFNA(_xlfn.IFS('04-Masonry'!D82="*",'04-Masonry'!C82,'04-Masonry'!F82="*",'04-Masonry'!E82,'04-Masonry'!H82="*",'04-Masonry'!G82,'04-Masonry'!J82="*",'04-Masonry'!I82,'04-Masonry'!L82="*",'04-Masonry'!K82,'04-Masonry'!N82="*",'04-Masonry'!M82,'04-Masonry'!P82="*",'04-Masonry'!O82,'04-Masonry'!R82="*",'04-Masonry'!Q82,'04-Masonry'!T82="*",'04-Masonry'!S82),"")</f>
        <v/>
      </c>
      <c r="E391" s="236" t="e">
        <f>D391/'Project Data'!$D$22</f>
        <v>#VALUE!</v>
      </c>
      <c r="F391" s="164" t="s">
        <v>44</v>
      </c>
      <c r="G391" s="236" t="str" cm="1">
        <f t="array" ref="G391">_xlfn.IFNA(_xlfn.IFS('04-Masonry'!F82="*",'04-Masonry'!E82,'04-Masonry'!H82="*",'04-Masonry'!G82,'04-Masonry'!J82="*",'04-Masonry'!I82,'04-Masonry'!L82="*",'04-Masonry'!K82,'04-Masonry'!N82="*",'04-Masonry'!M82,'04-Masonry'!P82="*",'04-Masonry'!O82,'04-Masonry'!R82="*",'04-Masonry'!Q82,'04-Masonry'!T82="*",'04-Masonry'!S82,'04-Masonry'!V82="*",'04-Masonry'!U82),"")</f>
        <v/>
      </c>
      <c r="H391" s="236" t="e">
        <f>G391/'Project Data'!$D$22</f>
        <v>#VALUE!</v>
      </c>
      <c r="I391" s="175"/>
      <c r="J391" s="244"/>
      <c r="K391" s="242"/>
    </row>
    <row r="392" spans="1:11" s="147" customFormat="1" ht="15" hidden="1" customHeight="1">
      <c r="A392" s="198">
        <f>'04-Masonry'!A83</f>
        <v>0</v>
      </c>
      <c r="B392" s="235" t="str">
        <f>'04-Masonry'!B83</f>
        <v>04 22 33 Interlocking Concrete Unit Masonry</v>
      </c>
      <c r="C392" s="235"/>
      <c r="D392" s="236" t="str" cm="1">
        <f t="array" ref="D392">_xlfn.IFNA(_xlfn.IFS('04-Masonry'!D83="*",'04-Masonry'!C83,'04-Masonry'!F83="*",'04-Masonry'!E83,'04-Masonry'!H83="*",'04-Masonry'!G83,'04-Masonry'!J83="*",'04-Masonry'!I83,'04-Masonry'!L83="*",'04-Masonry'!K83,'04-Masonry'!N83="*",'04-Masonry'!M83,'04-Masonry'!P83="*",'04-Masonry'!O83,'04-Masonry'!R83="*",'04-Masonry'!Q83,'04-Masonry'!T83="*",'04-Masonry'!S83),"")</f>
        <v/>
      </c>
      <c r="E392" s="236" t="e">
        <f>D392/'Project Data'!$D$22</f>
        <v>#VALUE!</v>
      </c>
      <c r="F392" s="164" t="s">
        <v>44</v>
      </c>
      <c r="G392" s="236" t="str" cm="1">
        <f t="array" ref="G392">_xlfn.IFNA(_xlfn.IFS('04-Masonry'!F83="*",'04-Masonry'!E83,'04-Masonry'!H83="*",'04-Masonry'!G83,'04-Masonry'!J83="*",'04-Masonry'!I83,'04-Masonry'!L83="*",'04-Masonry'!K83,'04-Masonry'!N83="*",'04-Masonry'!M83,'04-Masonry'!P83="*",'04-Masonry'!O83,'04-Masonry'!R83="*",'04-Masonry'!Q83,'04-Masonry'!T83="*",'04-Masonry'!S83,'04-Masonry'!V83="*",'04-Masonry'!U83),"")</f>
        <v/>
      </c>
      <c r="H392" s="236" t="e">
        <f>G392/'Project Data'!$D$22</f>
        <v>#VALUE!</v>
      </c>
      <c r="I392" s="175"/>
      <c r="J392" s="244"/>
      <c r="K392" s="242"/>
    </row>
    <row r="393" spans="1:11" s="147" customFormat="1" ht="15" hidden="1" customHeight="1">
      <c r="A393" s="198">
        <f>'04-Masonry'!A84</f>
        <v>0</v>
      </c>
      <c r="B393" s="235" t="str">
        <f>'04-Masonry'!B84</f>
        <v>04 23 00 Glass Unit Masonry</v>
      </c>
      <c r="C393" s="235"/>
      <c r="D393" s="236" t="str" cm="1">
        <f t="array" ref="D393">_xlfn.IFNA(_xlfn.IFS('04-Masonry'!D84="*",'04-Masonry'!C84,'04-Masonry'!F84="*",'04-Masonry'!E84,'04-Masonry'!H84="*",'04-Masonry'!G84,'04-Masonry'!J84="*",'04-Masonry'!I84,'04-Masonry'!L84="*",'04-Masonry'!K84,'04-Masonry'!N84="*",'04-Masonry'!M84,'04-Masonry'!P84="*",'04-Masonry'!O84,'04-Masonry'!R84="*",'04-Masonry'!Q84,'04-Masonry'!T84="*",'04-Masonry'!S84),"")</f>
        <v/>
      </c>
      <c r="E393" s="236" t="e">
        <f>D393/'Project Data'!$D$22</f>
        <v>#VALUE!</v>
      </c>
      <c r="F393" s="164" t="s">
        <v>44</v>
      </c>
      <c r="G393" s="236" t="str" cm="1">
        <f t="array" ref="G393">_xlfn.IFNA(_xlfn.IFS('04-Masonry'!F84="*",'04-Masonry'!E84,'04-Masonry'!H84="*",'04-Masonry'!G84,'04-Masonry'!J84="*",'04-Masonry'!I84,'04-Masonry'!L84="*",'04-Masonry'!K84,'04-Masonry'!N84="*",'04-Masonry'!M84,'04-Masonry'!P84="*",'04-Masonry'!O84,'04-Masonry'!R84="*",'04-Masonry'!Q84,'04-Masonry'!T84="*",'04-Masonry'!S84,'04-Masonry'!V84="*",'04-Masonry'!U84),"")</f>
        <v/>
      </c>
      <c r="H393" s="236" t="e">
        <f>G393/'Project Data'!$D$22</f>
        <v>#VALUE!</v>
      </c>
      <c r="I393" s="175"/>
      <c r="J393" s="244"/>
      <c r="K393" s="242"/>
    </row>
    <row r="394" spans="1:11" s="147" customFormat="1" ht="15" hidden="1" customHeight="1">
      <c r="A394" s="198">
        <f>'04-Masonry'!A85</f>
        <v>0</v>
      </c>
      <c r="B394" s="235" t="str">
        <f>'04-Masonry'!B85</f>
        <v>04 23 13 Vertical Glass Unit Masonry</v>
      </c>
      <c r="C394" s="235"/>
      <c r="D394" s="236" t="str" cm="1">
        <f t="array" ref="D394">_xlfn.IFNA(_xlfn.IFS('04-Masonry'!D85="*",'04-Masonry'!C85,'04-Masonry'!F85="*",'04-Masonry'!E85,'04-Masonry'!H85="*",'04-Masonry'!G85,'04-Masonry'!J85="*",'04-Masonry'!I85,'04-Masonry'!L85="*",'04-Masonry'!K85,'04-Masonry'!N85="*",'04-Masonry'!M85,'04-Masonry'!P85="*",'04-Masonry'!O85,'04-Masonry'!R85="*",'04-Masonry'!Q85,'04-Masonry'!T85="*",'04-Masonry'!S85),"")</f>
        <v/>
      </c>
      <c r="E394" s="236" t="e">
        <f>D394/'Project Data'!$D$22</f>
        <v>#VALUE!</v>
      </c>
      <c r="F394" s="164" t="s">
        <v>44</v>
      </c>
      <c r="G394" s="236" t="str" cm="1">
        <f t="array" ref="G394">_xlfn.IFNA(_xlfn.IFS('04-Masonry'!F85="*",'04-Masonry'!E85,'04-Masonry'!H85="*",'04-Masonry'!G85,'04-Masonry'!J85="*",'04-Masonry'!I85,'04-Masonry'!L85="*",'04-Masonry'!K85,'04-Masonry'!N85="*",'04-Masonry'!M85,'04-Masonry'!P85="*",'04-Masonry'!O85,'04-Masonry'!R85="*",'04-Masonry'!Q85,'04-Masonry'!T85="*",'04-Masonry'!S85,'04-Masonry'!V85="*",'04-Masonry'!U85),"")</f>
        <v/>
      </c>
      <c r="H394" s="236" t="e">
        <f>G394/'Project Data'!$D$22</f>
        <v>#VALUE!</v>
      </c>
      <c r="I394" s="175"/>
      <c r="J394" s="244"/>
      <c r="K394" s="242"/>
    </row>
    <row r="395" spans="1:11" s="147" customFormat="1" ht="15" hidden="1" customHeight="1">
      <c r="A395" s="198">
        <f>'04-Masonry'!A86</f>
        <v>0</v>
      </c>
      <c r="B395" s="235" t="str">
        <f>'04-Masonry'!B86</f>
        <v>04 23 16 Glass Unit Masonry Floors</v>
      </c>
      <c r="C395" s="235"/>
      <c r="D395" s="236" t="str" cm="1">
        <f t="array" ref="D395">_xlfn.IFNA(_xlfn.IFS('04-Masonry'!D86="*",'04-Masonry'!C86,'04-Masonry'!F86="*",'04-Masonry'!E86,'04-Masonry'!H86="*",'04-Masonry'!G86,'04-Masonry'!J86="*",'04-Masonry'!I86,'04-Masonry'!L86="*",'04-Masonry'!K86,'04-Masonry'!N86="*",'04-Masonry'!M86,'04-Masonry'!P86="*",'04-Masonry'!O86,'04-Masonry'!R86="*",'04-Masonry'!Q86,'04-Masonry'!T86="*",'04-Masonry'!S86),"")</f>
        <v/>
      </c>
      <c r="E395" s="236" t="e">
        <f>D395/'Project Data'!$D$22</f>
        <v>#VALUE!</v>
      </c>
      <c r="F395" s="164" t="s">
        <v>44</v>
      </c>
      <c r="G395" s="236" t="str" cm="1">
        <f t="array" ref="G395">_xlfn.IFNA(_xlfn.IFS('04-Masonry'!F86="*",'04-Masonry'!E86,'04-Masonry'!H86="*",'04-Masonry'!G86,'04-Masonry'!J86="*",'04-Masonry'!I86,'04-Masonry'!L86="*",'04-Masonry'!K86,'04-Masonry'!N86="*",'04-Masonry'!M86,'04-Masonry'!P86="*",'04-Masonry'!O86,'04-Masonry'!R86="*",'04-Masonry'!Q86,'04-Masonry'!T86="*",'04-Masonry'!S86,'04-Masonry'!V86="*",'04-Masonry'!U86),"")</f>
        <v/>
      </c>
      <c r="H395" s="236" t="e">
        <f>G395/'Project Data'!$D$22</f>
        <v>#VALUE!</v>
      </c>
      <c r="I395" s="175"/>
      <c r="J395" s="244"/>
      <c r="K395" s="242"/>
    </row>
    <row r="396" spans="1:11" s="147" customFormat="1" ht="15" hidden="1" customHeight="1">
      <c r="A396" s="198">
        <f>'04-Masonry'!A87</f>
        <v>0</v>
      </c>
      <c r="B396" s="235" t="str">
        <f>'04-Masonry'!B87</f>
        <v>04 23 19 Glass Unit Masonry Skylights</v>
      </c>
      <c r="C396" s="235"/>
      <c r="D396" s="236" t="str" cm="1">
        <f t="array" ref="D396">_xlfn.IFNA(_xlfn.IFS('04-Masonry'!D87="*",'04-Masonry'!C87,'04-Masonry'!F87="*",'04-Masonry'!E87,'04-Masonry'!H87="*",'04-Masonry'!G87,'04-Masonry'!J87="*",'04-Masonry'!I87,'04-Masonry'!L87="*",'04-Masonry'!K87,'04-Masonry'!N87="*",'04-Masonry'!M87,'04-Masonry'!P87="*",'04-Masonry'!O87,'04-Masonry'!R87="*",'04-Masonry'!Q87,'04-Masonry'!T87="*",'04-Masonry'!S87),"")</f>
        <v/>
      </c>
      <c r="E396" s="236" t="e">
        <f>D396/'Project Data'!$D$22</f>
        <v>#VALUE!</v>
      </c>
      <c r="F396" s="164" t="s">
        <v>44</v>
      </c>
      <c r="G396" s="236" t="str" cm="1">
        <f t="array" ref="G396">_xlfn.IFNA(_xlfn.IFS('04-Masonry'!F87="*",'04-Masonry'!E87,'04-Masonry'!H87="*",'04-Masonry'!G87,'04-Masonry'!J87="*",'04-Masonry'!I87,'04-Masonry'!L87="*",'04-Masonry'!K87,'04-Masonry'!N87="*",'04-Masonry'!M87,'04-Masonry'!P87="*",'04-Masonry'!O87,'04-Masonry'!R87="*",'04-Masonry'!Q87,'04-Masonry'!T87="*",'04-Masonry'!S87,'04-Masonry'!V87="*",'04-Masonry'!U87),"")</f>
        <v/>
      </c>
      <c r="H396" s="236" t="e">
        <f>G396/'Project Data'!$D$22</f>
        <v>#VALUE!</v>
      </c>
      <c r="I396" s="175"/>
      <c r="J396" s="244"/>
      <c r="K396" s="242"/>
    </row>
    <row r="397" spans="1:11" s="147" customFormat="1" ht="15" hidden="1" customHeight="1">
      <c r="A397" s="198">
        <f>'04-Masonry'!A88</f>
        <v>0</v>
      </c>
      <c r="B397" s="235" t="str">
        <f>'04-Masonry'!B88</f>
        <v>04 24 00 Adobe Unit Masonry</v>
      </c>
      <c r="C397" s="235"/>
      <c r="D397" s="236" t="str" cm="1">
        <f t="array" ref="D397">_xlfn.IFNA(_xlfn.IFS('04-Masonry'!D88="*",'04-Masonry'!C88,'04-Masonry'!F88="*",'04-Masonry'!E88,'04-Masonry'!H88="*",'04-Masonry'!G88,'04-Masonry'!J88="*",'04-Masonry'!I88,'04-Masonry'!L88="*",'04-Masonry'!K88,'04-Masonry'!N88="*",'04-Masonry'!M88,'04-Masonry'!P88="*",'04-Masonry'!O88,'04-Masonry'!R88="*",'04-Masonry'!Q88,'04-Masonry'!T88="*",'04-Masonry'!S88),"")</f>
        <v/>
      </c>
      <c r="E397" s="236" t="e">
        <f>D397/'Project Data'!$D$22</f>
        <v>#VALUE!</v>
      </c>
      <c r="F397" s="164" t="s">
        <v>44</v>
      </c>
      <c r="G397" s="236" t="str" cm="1">
        <f t="array" ref="G397">_xlfn.IFNA(_xlfn.IFS('04-Masonry'!F88="*",'04-Masonry'!E88,'04-Masonry'!H88="*",'04-Masonry'!G88,'04-Masonry'!J88="*",'04-Masonry'!I88,'04-Masonry'!L88="*",'04-Masonry'!K88,'04-Masonry'!N88="*",'04-Masonry'!M88,'04-Masonry'!P88="*",'04-Masonry'!O88,'04-Masonry'!R88="*",'04-Masonry'!Q88,'04-Masonry'!T88="*",'04-Masonry'!S88,'04-Masonry'!V88="*",'04-Masonry'!U88),"")</f>
        <v/>
      </c>
      <c r="H397" s="236" t="e">
        <f>G397/'Project Data'!$D$22</f>
        <v>#VALUE!</v>
      </c>
      <c r="I397" s="175"/>
      <c r="J397" s="244"/>
      <c r="K397" s="242"/>
    </row>
    <row r="398" spans="1:11" s="147" customFormat="1" ht="15" hidden="1" customHeight="1">
      <c r="A398" s="198">
        <f>'04-Masonry'!A89</f>
        <v>0</v>
      </c>
      <c r="B398" s="235" t="str">
        <f>'04-Masonry'!B89</f>
        <v>04 24 13 Site-Cast Adobe Unit Masonry</v>
      </c>
      <c r="C398" s="235"/>
      <c r="D398" s="236" t="str" cm="1">
        <f t="array" ref="D398">_xlfn.IFNA(_xlfn.IFS('04-Masonry'!D89="*",'04-Masonry'!C89,'04-Masonry'!F89="*",'04-Masonry'!E89,'04-Masonry'!H89="*",'04-Masonry'!G89,'04-Masonry'!J89="*",'04-Masonry'!I89,'04-Masonry'!L89="*",'04-Masonry'!K89,'04-Masonry'!N89="*",'04-Masonry'!M89,'04-Masonry'!P89="*",'04-Masonry'!O89,'04-Masonry'!R89="*",'04-Masonry'!Q89,'04-Masonry'!T89="*",'04-Masonry'!S89),"")</f>
        <v/>
      </c>
      <c r="E398" s="236" t="e">
        <f>D398/'Project Data'!$D$22</f>
        <v>#VALUE!</v>
      </c>
      <c r="F398" s="164" t="s">
        <v>44</v>
      </c>
      <c r="G398" s="236" t="str" cm="1">
        <f t="array" ref="G398">_xlfn.IFNA(_xlfn.IFS('04-Masonry'!F89="*",'04-Masonry'!E89,'04-Masonry'!H89="*",'04-Masonry'!G89,'04-Masonry'!J89="*",'04-Masonry'!I89,'04-Masonry'!L89="*",'04-Masonry'!K89,'04-Masonry'!N89="*",'04-Masonry'!M89,'04-Masonry'!P89="*",'04-Masonry'!O89,'04-Masonry'!R89="*",'04-Masonry'!Q89,'04-Masonry'!T89="*",'04-Masonry'!S89,'04-Masonry'!V89="*",'04-Masonry'!U89),"")</f>
        <v/>
      </c>
      <c r="H398" s="236" t="e">
        <f>G398/'Project Data'!$D$22</f>
        <v>#VALUE!</v>
      </c>
      <c r="I398" s="175"/>
      <c r="J398" s="244"/>
      <c r="K398" s="242"/>
    </row>
    <row r="399" spans="1:11" s="147" customFormat="1" ht="15" hidden="1" customHeight="1">
      <c r="A399" s="198">
        <f>'04-Masonry'!A90</f>
        <v>0</v>
      </c>
      <c r="B399" s="235" t="str">
        <f>'04-Masonry'!B90</f>
        <v>04 24 16 Manufactured Adobe Unit Masonry</v>
      </c>
      <c r="C399" s="235"/>
      <c r="D399" s="236" t="str" cm="1">
        <f t="array" ref="D399">_xlfn.IFNA(_xlfn.IFS('04-Masonry'!D90="*",'04-Masonry'!C90,'04-Masonry'!F90="*",'04-Masonry'!E90,'04-Masonry'!H90="*",'04-Masonry'!G90,'04-Masonry'!J90="*",'04-Masonry'!I90,'04-Masonry'!L90="*",'04-Masonry'!K90,'04-Masonry'!N90="*",'04-Masonry'!M90,'04-Masonry'!P90="*",'04-Masonry'!O90,'04-Masonry'!R90="*",'04-Masonry'!Q90,'04-Masonry'!T90="*",'04-Masonry'!S90),"")</f>
        <v/>
      </c>
      <c r="E399" s="236" t="e">
        <f>D399/'Project Data'!$D$22</f>
        <v>#VALUE!</v>
      </c>
      <c r="F399" s="164" t="s">
        <v>44</v>
      </c>
      <c r="G399" s="236" t="str" cm="1">
        <f t="array" ref="G399">_xlfn.IFNA(_xlfn.IFS('04-Masonry'!F90="*",'04-Masonry'!E90,'04-Masonry'!H90="*",'04-Masonry'!G90,'04-Masonry'!J90="*",'04-Masonry'!I90,'04-Masonry'!L90="*",'04-Masonry'!K90,'04-Masonry'!N90="*",'04-Masonry'!M90,'04-Masonry'!P90="*",'04-Masonry'!O90,'04-Masonry'!R90="*",'04-Masonry'!Q90,'04-Masonry'!T90="*",'04-Masonry'!S90,'04-Masonry'!V90="*",'04-Masonry'!U90),"")</f>
        <v/>
      </c>
      <c r="H399" s="236" t="e">
        <f>G399/'Project Data'!$D$22</f>
        <v>#VALUE!</v>
      </c>
      <c r="I399" s="175"/>
      <c r="J399" s="244"/>
      <c r="K399" s="242"/>
    </row>
    <row r="400" spans="1:11" s="147" customFormat="1" ht="15" hidden="1" customHeight="1">
      <c r="A400" s="198">
        <f>'04-Masonry'!A91</f>
        <v>0</v>
      </c>
      <c r="B400" s="235" t="str">
        <f>'04-Masonry'!B91</f>
        <v>04 25 00 Unit Masonry Panels</v>
      </c>
      <c r="C400" s="235"/>
      <c r="D400" s="236" t="str" cm="1">
        <f t="array" ref="D400">_xlfn.IFNA(_xlfn.IFS('04-Masonry'!D91="*",'04-Masonry'!C91,'04-Masonry'!F91="*",'04-Masonry'!E91,'04-Masonry'!H91="*",'04-Masonry'!G91,'04-Masonry'!J91="*",'04-Masonry'!I91,'04-Masonry'!L91="*",'04-Masonry'!K91,'04-Masonry'!N91="*",'04-Masonry'!M91,'04-Masonry'!P91="*",'04-Masonry'!O91,'04-Masonry'!R91="*",'04-Masonry'!Q91,'04-Masonry'!T91="*",'04-Masonry'!S91),"")</f>
        <v/>
      </c>
      <c r="E400" s="236" t="e">
        <f>D400/'Project Data'!$D$22</f>
        <v>#VALUE!</v>
      </c>
      <c r="F400" s="164" t="s">
        <v>44</v>
      </c>
      <c r="G400" s="236" t="str" cm="1">
        <f t="array" ref="G400">_xlfn.IFNA(_xlfn.IFS('04-Masonry'!F91="*",'04-Masonry'!E91,'04-Masonry'!H91="*",'04-Masonry'!G91,'04-Masonry'!J91="*",'04-Masonry'!I91,'04-Masonry'!L91="*",'04-Masonry'!K91,'04-Masonry'!N91="*",'04-Masonry'!M91,'04-Masonry'!P91="*",'04-Masonry'!O91,'04-Masonry'!R91="*",'04-Masonry'!Q91,'04-Masonry'!T91="*",'04-Masonry'!S91,'04-Masonry'!V91="*",'04-Masonry'!U91),"")</f>
        <v/>
      </c>
      <c r="H400" s="236" t="e">
        <f>G400/'Project Data'!$D$22</f>
        <v>#VALUE!</v>
      </c>
      <c r="I400" s="175"/>
      <c r="J400" s="244"/>
      <c r="K400" s="242"/>
    </row>
    <row r="401" spans="1:11" s="147" customFormat="1" ht="15" hidden="1" customHeight="1">
      <c r="A401" s="198">
        <f>'04-Masonry'!A92</f>
        <v>0</v>
      </c>
      <c r="B401" s="235" t="str">
        <f>'04-Masonry'!B92</f>
        <v>04 25 13 Metal-Supported Unit Masonry Panels</v>
      </c>
      <c r="C401" s="235"/>
      <c r="D401" s="236" t="str" cm="1">
        <f t="array" ref="D401">_xlfn.IFNA(_xlfn.IFS('04-Masonry'!D92="*",'04-Masonry'!C92,'04-Masonry'!F92="*",'04-Masonry'!E92,'04-Masonry'!H92="*",'04-Masonry'!G92,'04-Masonry'!J92="*",'04-Masonry'!I92,'04-Masonry'!L92="*",'04-Masonry'!K92,'04-Masonry'!N92="*",'04-Masonry'!M92,'04-Masonry'!P92="*",'04-Masonry'!O92,'04-Masonry'!R92="*",'04-Masonry'!Q92,'04-Masonry'!T92="*",'04-Masonry'!S92),"")</f>
        <v/>
      </c>
      <c r="E401" s="236" t="e">
        <f>D401/'Project Data'!$D$22</f>
        <v>#VALUE!</v>
      </c>
      <c r="F401" s="164" t="s">
        <v>44</v>
      </c>
      <c r="G401" s="236" t="str" cm="1">
        <f t="array" ref="G401">_xlfn.IFNA(_xlfn.IFS('04-Masonry'!F92="*",'04-Masonry'!E92,'04-Masonry'!H92="*",'04-Masonry'!G92,'04-Masonry'!J92="*",'04-Masonry'!I92,'04-Masonry'!L92="*",'04-Masonry'!K92,'04-Masonry'!N92="*",'04-Masonry'!M92,'04-Masonry'!P92="*",'04-Masonry'!O92,'04-Masonry'!R92="*",'04-Masonry'!Q92,'04-Masonry'!T92="*",'04-Masonry'!S92,'04-Masonry'!V92="*",'04-Masonry'!U92),"")</f>
        <v/>
      </c>
      <c r="H401" s="236" t="e">
        <f>G401/'Project Data'!$D$22</f>
        <v>#VALUE!</v>
      </c>
      <c r="I401" s="175"/>
      <c r="J401" s="244"/>
      <c r="K401" s="242"/>
    </row>
    <row r="402" spans="1:11" s="147" customFormat="1" ht="15" hidden="1" customHeight="1">
      <c r="A402" s="198">
        <f>'04-Masonry'!A93</f>
        <v>0</v>
      </c>
      <c r="B402" s="235" t="str">
        <f>'04-Masonry'!B93</f>
        <v>04 26 00 Single-Wythe Unit Masonry</v>
      </c>
      <c r="C402" s="235"/>
      <c r="D402" s="236" t="str" cm="1">
        <f t="array" ref="D402">_xlfn.IFNA(_xlfn.IFS('04-Masonry'!D93="*",'04-Masonry'!C93,'04-Masonry'!F93="*",'04-Masonry'!E93,'04-Masonry'!H93="*",'04-Masonry'!G93,'04-Masonry'!J93="*",'04-Masonry'!I93,'04-Masonry'!L93="*",'04-Masonry'!K93,'04-Masonry'!N93="*",'04-Masonry'!M93,'04-Masonry'!P93="*",'04-Masonry'!O93,'04-Masonry'!R93="*",'04-Masonry'!Q93,'04-Masonry'!T93="*",'04-Masonry'!S93),"")</f>
        <v/>
      </c>
      <c r="E402" s="236" t="e">
        <f>D402/'Project Data'!$D$22</f>
        <v>#VALUE!</v>
      </c>
      <c r="F402" s="164" t="s">
        <v>44</v>
      </c>
      <c r="G402" s="236" t="str" cm="1">
        <f t="array" ref="G402">_xlfn.IFNA(_xlfn.IFS('04-Masonry'!F93="*",'04-Masonry'!E93,'04-Masonry'!H93="*",'04-Masonry'!G93,'04-Masonry'!J93="*",'04-Masonry'!I93,'04-Masonry'!L93="*",'04-Masonry'!K93,'04-Masonry'!N93="*",'04-Masonry'!M93,'04-Masonry'!P93="*",'04-Masonry'!O93,'04-Masonry'!R93="*",'04-Masonry'!Q93,'04-Masonry'!T93="*",'04-Masonry'!S93,'04-Masonry'!V93="*",'04-Masonry'!U93),"")</f>
        <v/>
      </c>
      <c r="H402" s="236" t="e">
        <f>G402/'Project Data'!$D$22</f>
        <v>#VALUE!</v>
      </c>
      <c r="I402" s="175"/>
      <c r="J402" s="244"/>
      <c r="K402" s="242"/>
    </row>
    <row r="403" spans="1:11" s="147" customFormat="1" ht="15" hidden="1" customHeight="1">
      <c r="A403" s="198">
        <f>'04-Masonry'!A94</f>
        <v>0</v>
      </c>
      <c r="B403" s="235" t="str">
        <f>'04-Masonry'!B94</f>
        <v>04 26 13 Masonry Veneer</v>
      </c>
      <c r="C403" s="235"/>
      <c r="D403" s="236" t="str" cm="1">
        <f t="array" ref="D403">_xlfn.IFNA(_xlfn.IFS('04-Masonry'!D94="*",'04-Masonry'!C94,'04-Masonry'!F94="*",'04-Masonry'!E94,'04-Masonry'!H94="*",'04-Masonry'!G94,'04-Masonry'!J94="*",'04-Masonry'!I94,'04-Masonry'!L94="*",'04-Masonry'!K94,'04-Masonry'!N94="*",'04-Masonry'!M94,'04-Masonry'!P94="*",'04-Masonry'!O94,'04-Masonry'!R94="*",'04-Masonry'!Q94,'04-Masonry'!T94="*",'04-Masonry'!S94),"")</f>
        <v/>
      </c>
      <c r="E403" s="236" t="e">
        <f>D403/'Project Data'!$D$22</f>
        <v>#VALUE!</v>
      </c>
      <c r="F403" s="164" t="s">
        <v>44</v>
      </c>
      <c r="G403" s="236" t="str" cm="1">
        <f t="array" ref="G403">_xlfn.IFNA(_xlfn.IFS('04-Masonry'!F94="*",'04-Masonry'!E94,'04-Masonry'!H94="*",'04-Masonry'!G94,'04-Masonry'!J94="*",'04-Masonry'!I94,'04-Masonry'!L94="*",'04-Masonry'!K94,'04-Masonry'!N94="*",'04-Masonry'!M94,'04-Masonry'!P94="*",'04-Masonry'!O94,'04-Masonry'!R94="*",'04-Masonry'!Q94,'04-Masonry'!T94="*",'04-Masonry'!S94,'04-Masonry'!V94="*",'04-Masonry'!U94),"")</f>
        <v/>
      </c>
      <c r="H403" s="236" t="e">
        <f>G403/'Project Data'!$D$22</f>
        <v>#VALUE!</v>
      </c>
      <c r="I403" s="175"/>
      <c r="J403" s="244"/>
      <c r="K403" s="242"/>
    </row>
    <row r="404" spans="1:11" s="147" customFormat="1" ht="15" hidden="1" customHeight="1">
      <c r="A404" s="198">
        <f>'04-Masonry'!A95</f>
        <v>0</v>
      </c>
      <c r="B404" s="235" t="str">
        <f>'04-Masonry'!B95</f>
        <v>04 27 00 Multiple-Wythe Unit Masonry</v>
      </c>
      <c r="C404" s="235"/>
      <c r="D404" s="236" t="str" cm="1">
        <f t="array" ref="D404">_xlfn.IFNA(_xlfn.IFS('04-Masonry'!D95="*",'04-Masonry'!C95,'04-Masonry'!F95="*",'04-Masonry'!E95,'04-Masonry'!H95="*",'04-Masonry'!G95,'04-Masonry'!J95="*",'04-Masonry'!I95,'04-Masonry'!L95="*",'04-Masonry'!K95,'04-Masonry'!N95="*",'04-Masonry'!M95,'04-Masonry'!P95="*",'04-Masonry'!O95,'04-Masonry'!R95="*",'04-Masonry'!Q95,'04-Masonry'!T95="*",'04-Masonry'!S95),"")</f>
        <v/>
      </c>
      <c r="E404" s="236" t="e">
        <f>D404/'Project Data'!$D$22</f>
        <v>#VALUE!</v>
      </c>
      <c r="F404" s="164" t="s">
        <v>44</v>
      </c>
      <c r="G404" s="236" t="str" cm="1">
        <f t="array" ref="G404">_xlfn.IFNA(_xlfn.IFS('04-Masonry'!F95="*",'04-Masonry'!E95,'04-Masonry'!H95="*",'04-Masonry'!G95,'04-Masonry'!J95="*",'04-Masonry'!I95,'04-Masonry'!L95="*",'04-Masonry'!K95,'04-Masonry'!N95="*",'04-Masonry'!M95,'04-Masonry'!P95="*",'04-Masonry'!O95,'04-Masonry'!R95="*",'04-Masonry'!Q95,'04-Masonry'!T95="*",'04-Masonry'!S95,'04-Masonry'!V95="*",'04-Masonry'!U95),"")</f>
        <v/>
      </c>
      <c r="H404" s="236" t="e">
        <f>G404/'Project Data'!$D$22</f>
        <v>#VALUE!</v>
      </c>
      <c r="I404" s="175"/>
      <c r="J404" s="244"/>
      <c r="K404" s="242"/>
    </row>
    <row r="405" spans="1:11" s="147" customFormat="1" ht="15" hidden="1" customHeight="1">
      <c r="A405" s="198">
        <f>'04-Masonry'!A96</f>
        <v>0</v>
      </c>
      <c r="B405" s="235" t="str">
        <f>'04-Masonry'!B96</f>
        <v>04 27 13 Composite Unit Masonry</v>
      </c>
      <c r="C405" s="235"/>
      <c r="D405" s="236" t="str" cm="1">
        <f t="array" ref="D405">_xlfn.IFNA(_xlfn.IFS('04-Masonry'!D96="*",'04-Masonry'!C96,'04-Masonry'!F96="*",'04-Masonry'!E96,'04-Masonry'!H96="*",'04-Masonry'!G96,'04-Masonry'!J96="*",'04-Masonry'!I96,'04-Masonry'!L96="*",'04-Masonry'!K96,'04-Masonry'!N96="*",'04-Masonry'!M96,'04-Masonry'!P96="*",'04-Masonry'!O96,'04-Masonry'!R96="*",'04-Masonry'!Q96,'04-Masonry'!T96="*",'04-Masonry'!S96),"")</f>
        <v/>
      </c>
      <c r="E405" s="236" t="e">
        <f>D405/'Project Data'!$D$22</f>
        <v>#VALUE!</v>
      </c>
      <c r="F405" s="164" t="s">
        <v>44</v>
      </c>
      <c r="G405" s="236" t="str" cm="1">
        <f t="array" ref="G405">_xlfn.IFNA(_xlfn.IFS('04-Masonry'!F96="*",'04-Masonry'!E96,'04-Masonry'!H96="*",'04-Masonry'!G96,'04-Masonry'!J96="*",'04-Masonry'!I96,'04-Masonry'!L96="*",'04-Masonry'!K96,'04-Masonry'!N96="*",'04-Masonry'!M96,'04-Masonry'!P96="*",'04-Masonry'!O96,'04-Masonry'!R96="*",'04-Masonry'!Q96,'04-Masonry'!T96="*",'04-Masonry'!S96,'04-Masonry'!V96="*",'04-Masonry'!U96),"")</f>
        <v/>
      </c>
      <c r="H405" s="236" t="e">
        <f>G405/'Project Data'!$D$22</f>
        <v>#VALUE!</v>
      </c>
      <c r="I405" s="175"/>
      <c r="J405" s="244"/>
      <c r="K405" s="242"/>
    </row>
    <row r="406" spans="1:11" s="147" customFormat="1" ht="15" hidden="1" customHeight="1">
      <c r="A406" s="198">
        <f>'04-Masonry'!A97</f>
        <v>0</v>
      </c>
      <c r="B406" s="235" t="str">
        <f>'04-Masonry'!B97</f>
        <v>04 27 23 Cavity Wall Unit Masonry</v>
      </c>
      <c r="C406" s="235"/>
      <c r="D406" s="236" t="str" cm="1">
        <f t="array" ref="D406">_xlfn.IFNA(_xlfn.IFS('04-Masonry'!D97="*",'04-Masonry'!C97,'04-Masonry'!F97="*",'04-Masonry'!E97,'04-Masonry'!H97="*",'04-Masonry'!G97,'04-Masonry'!J97="*",'04-Masonry'!I97,'04-Masonry'!L97="*",'04-Masonry'!K97,'04-Masonry'!N97="*",'04-Masonry'!M97,'04-Masonry'!P97="*",'04-Masonry'!O97,'04-Masonry'!R97="*",'04-Masonry'!Q97,'04-Masonry'!T97="*",'04-Masonry'!S97),"")</f>
        <v/>
      </c>
      <c r="E406" s="236" t="e">
        <f>D406/'Project Data'!$D$22</f>
        <v>#VALUE!</v>
      </c>
      <c r="F406" s="164" t="s">
        <v>44</v>
      </c>
      <c r="G406" s="236" t="str" cm="1">
        <f t="array" ref="G406">_xlfn.IFNA(_xlfn.IFS('04-Masonry'!F97="*",'04-Masonry'!E97,'04-Masonry'!H97="*",'04-Masonry'!G97,'04-Masonry'!J97="*",'04-Masonry'!I97,'04-Masonry'!L97="*",'04-Masonry'!K97,'04-Masonry'!N97="*",'04-Masonry'!M97,'04-Masonry'!P97="*",'04-Masonry'!O97,'04-Masonry'!R97="*",'04-Masonry'!Q97,'04-Masonry'!T97="*",'04-Masonry'!S97,'04-Masonry'!V97="*",'04-Masonry'!U97),"")</f>
        <v/>
      </c>
      <c r="H406" s="236" t="e">
        <f>G406/'Project Data'!$D$22</f>
        <v>#VALUE!</v>
      </c>
      <c r="I406" s="175"/>
      <c r="J406" s="244"/>
      <c r="K406" s="242"/>
    </row>
    <row r="407" spans="1:11" s="147" customFormat="1" ht="15" hidden="1" customHeight="1">
      <c r="A407" s="198">
        <f>'04-Masonry'!A98</f>
        <v>0</v>
      </c>
      <c r="B407" s="235" t="str">
        <f>'04-Masonry'!B98</f>
        <v>04 28 00 Concrete Form Masonry Units</v>
      </c>
      <c r="C407" s="235"/>
      <c r="D407" s="236" t="str" cm="1">
        <f t="array" ref="D407">_xlfn.IFNA(_xlfn.IFS('04-Masonry'!D98="*",'04-Masonry'!C98,'04-Masonry'!F98="*",'04-Masonry'!E98,'04-Masonry'!H98="*",'04-Masonry'!G98,'04-Masonry'!J98="*",'04-Masonry'!I98,'04-Masonry'!L98="*",'04-Masonry'!K98,'04-Masonry'!N98="*",'04-Masonry'!M98,'04-Masonry'!P98="*",'04-Masonry'!O98,'04-Masonry'!R98="*",'04-Masonry'!Q98,'04-Masonry'!T98="*",'04-Masonry'!S98),"")</f>
        <v/>
      </c>
      <c r="E407" s="236" t="e">
        <f>D407/'Project Data'!$D$22</f>
        <v>#VALUE!</v>
      </c>
      <c r="F407" s="164" t="s">
        <v>44</v>
      </c>
      <c r="G407" s="236" t="str" cm="1">
        <f t="array" ref="G407">_xlfn.IFNA(_xlfn.IFS('04-Masonry'!F98="*",'04-Masonry'!E98,'04-Masonry'!H98="*",'04-Masonry'!G98,'04-Masonry'!J98="*",'04-Masonry'!I98,'04-Masonry'!L98="*",'04-Masonry'!K98,'04-Masonry'!N98="*",'04-Masonry'!M98,'04-Masonry'!P98="*",'04-Masonry'!O98,'04-Masonry'!R98="*",'04-Masonry'!Q98,'04-Masonry'!T98="*",'04-Masonry'!S98,'04-Masonry'!V98="*",'04-Masonry'!U98),"")</f>
        <v/>
      </c>
      <c r="H407" s="236" t="e">
        <f>G407/'Project Data'!$D$22</f>
        <v>#VALUE!</v>
      </c>
      <c r="I407" s="175"/>
      <c r="J407" s="244"/>
      <c r="K407" s="242"/>
    </row>
    <row r="408" spans="1:11" s="147" customFormat="1" ht="15" hidden="1" customHeight="1">
      <c r="A408" s="198">
        <f>'04-Masonry'!A99</f>
        <v>0</v>
      </c>
      <c r="B408" s="235" t="str">
        <f>'04-Masonry'!B99</f>
        <v>04 28 13 Dry-Stacked, Concrete-Filled Masonry Units</v>
      </c>
      <c r="C408" s="235"/>
      <c r="D408" s="236" t="str" cm="1">
        <f t="array" ref="D408">_xlfn.IFNA(_xlfn.IFS('04-Masonry'!D99="*",'04-Masonry'!C99,'04-Masonry'!F99="*",'04-Masonry'!E99,'04-Masonry'!H99="*",'04-Masonry'!G99,'04-Masonry'!J99="*",'04-Masonry'!I99,'04-Masonry'!L99="*",'04-Masonry'!K99,'04-Masonry'!N99="*",'04-Masonry'!M99,'04-Masonry'!P99="*",'04-Masonry'!O99,'04-Masonry'!R99="*",'04-Masonry'!Q99,'04-Masonry'!T99="*",'04-Masonry'!S99),"")</f>
        <v/>
      </c>
      <c r="E408" s="236" t="e">
        <f>D408/'Project Data'!$D$22</f>
        <v>#VALUE!</v>
      </c>
      <c r="F408" s="164" t="s">
        <v>44</v>
      </c>
      <c r="G408" s="236" t="str" cm="1">
        <f t="array" ref="G408">_xlfn.IFNA(_xlfn.IFS('04-Masonry'!F99="*",'04-Masonry'!E99,'04-Masonry'!H99="*",'04-Masonry'!G99,'04-Masonry'!J99="*",'04-Masonry'!I99,'04-Masonry'!L99="*",'04-Masonry'!K99,'04-Masonry'!N99="*",'04-Masonry'!M99,'04-Masonry'!P99="*",'04-Masonry'!O99,'04-Masonry'!R99="*",'04-Masonry'!Q99,'04-Masonry'!T99="*",'04-Masonry'!S99,'04-Masonry'!V99="*",'04-Masonry'!U99),"")</f>
        <v/>
      </c>
      <c r="H408" s="236" t="e">
        <f>G408/'Project Data'!$D$22</f>
        <v>#VALUE!</v>
      </c>
      <c r="I408" s="175"/>
      <c r="J408" s="244"/>
      <c r="K408" s="242"/>
    </row>
    <row r="409" spans="1:11" s="147" customFormat="1" ht="15" hidden="1" customHeight="1">
      <c r="A409" s="198">
        <f>'04-Masonry'!A100</f>
        <v>0</v>
      </c>
      <c r="B409" s="235" t="str">
        <f>'04-Masonry'!B100</f>
        <v>04 28 23 Mortar-Set, Concrete-Filled Masonry Units</v>
      </c>
      <c r="C409" s="235"/>
      <c r="D409" s="236" t="str" cm="1">
        <f t="array" ref="D409">_xlfn.IFNA(_xlfn.IFS('04-Masonry'!D100="*",'04-Masonry'!C100,'04-Masonry'!F100="*",'04-Masonry'!E100,'04-Masonry'!H100="*",'04-Masonry'!G100,'04-Masonry'!J100="*",'04-Masonry'!I100,'04-Masonry'!L100="*",'04-Masonry'!K100,'04-Masonry'!N100="*",'04-Masonry'!M100,'04-Masonry'!P100="*",'04-Masonry'!O100,'04-Masonry'!R100="*",'04-Masonry'!Q100,'04-Masonry'!T100="*",'04-Masonry'!S100),"")</f>
        <v/>
      </c>
      <c r="E409" s="236" t="e">
        <f>D409/'Project Data'!$D$22</f>
        <v>#VALUE!</v>
      </c>
      <c r="F409" s="164" t="s">
        <v>44</v>
      </c>
      <c r="G409" s="236" t="str" cm="1">
        <f t="array" ref="G409">_xlfn.IFNA(_xlfn.IFS('04-Masonry'!F100="*",'04-Masonry'!E100,'04-Masonry'!H100="*",'04-Masonry'!G100,'04-Masonry'!J100="*",'04-Masonry'!I100,'04-Masonry'!L100="*",'04-Masonry'!K100,'04-Masonry'!N100="*",'04-Masonry'!M100,'04-Masonry'!P100="*",'04-Masonry'!O100,'04-Masonry'!R100="*",'04-Masonry'!Q100,'04-Masonry'!T100="*",'04-Masonry'!S100,'04-Masonry'!V100="*",'04-Masonry'!U100),"")</f>
        <v/>
      </c>
      <c r="H409" s="236" t="e">
        <f>G409/'Project Data'!$D$22</f>
        <v>#VALUE!</v>
      </c>
      <c r="I409" s="175"/>
      <c r="J409" s="244"/>
      <c r="K409" s="242"/>
    </row>
    <row r="410" spans="1:11" s="147" customFormat="1" ht="15" hidden="1" customHeight="1">
      <c r="A410" s="198">
        <f>'04-Masonry'!A101</f>
        <v>0</v>
      </c>
      <c r="B410" s="235" t="str">
        <f>'04-Masonry'!B101</f>
        <v>04 29 00 Engineered Unit Masonry</v>
      </c>
      <c r="C410" s="235"/>
      <c r="D410" s="236" t="str" cm="1">
        <f t="array" ref="D410">_xlfn.IFNA(_xlfn.IFS('04-Masonry'!D101="*",'04-Masonry'!C101,'04-Masonry'!F101="*",'04-Masonry'!E101,'04-Masonry'!H101="*",'04-Masonry'!G101,'04-Masonry'!J101="*",'04-Masonry'!I101,'04-Masonry'!L101="*",'04-Masonry'!K101,'04-Masonry'!N101="*",'04-Masonry'!M101,'04-Masonry'!P101="*",'04-Masonry'!O101,'04-Masonry'!R101="*",'04-Masonry'!Q101,'04-Masonry'!T101="*",'04-Masonry'!S101),"")</f>
        <v/>
      </c>
      <c r="E410" s="236" t="e">
        <f>D410/'Project Data'!$D$22</f>
        <v>#VALUE!</v>
      </c>
      <c r="F410" s="164" t="s">
        <v>44</v>
      </c>
      <c r="G410" s="236" t="str" cm="1">
        <f t="array" ref="G410">_xlfn.IFNA(_xlfn.IFS('04-Masonry'!F101="*",'04-Masonry'!E101,'04-Masonry'!H101="*",'04-Masonry'!G101,'04-Masonry'!J101="*",'04-Masonry'!I101,'04-Masonry'!L101="*",'04-Masonry'!K101,'04-Masonry'!N101="*",'04-Masonry'!M101,'04-Masonry'!P101="*",'04-Masonry'!O101,'04-Masonry'!R101="*",'04-Masonry'!Q101,'04-Masonry'!T101="*",'04-Masonry'!S101,'04-Masonry'!V101="*",'04-Masonry'!U101),"")</f>
        <v/>
      </c>
      <c r="H410" s="236" t="e">
        <f>G410/'Project Data'!$D$22</f>
        <v>#VALUE!</v>
      </c>
      <c r="I410" s="175"/>
      <c r="J410" s="244"/>
      <c r="K410" s="242"/>
    </row>
    <row r="411" spans="1:11" s="147" customFormat="1" ht="15" hidden="1" customHeight="1">
      <c r="A411" s="198">
        <f>'04-Masonry'!A102</f>
        <v>0</v>
      </c>
      <c r="B411" s="235" t="str">
        <f>'04-Masonry'!B102</f>
        <v>04 40 00 Stone Assemblies</v>
      </c>
      <c r="C411" s="235"/>
      <c r="D411" s="236" t="str" cm="1">
        <f t="array" ref="D411">_xlfn.IFNA(_xlfn.IFS('04-Masonry'!D102="*",'04-Masonry'!C102,'04-Masonry'!F102="*",'04-Masonry'!E102,'04-Masonry'!H102="*",'04-Masonry'!G102,'04-Masonry'!J102="*",'04-Masonry'!I102,'04-Masonry'!L102="*",'04-Masonry'!K102,'04-Masonry'!N102="*",'04-Masonry'!M102,'04-Masonry'!P102="*",'04-Masonry'!O102,'04-Masonry'!R102="*",'04-Masonry'!Q102,'04-Masonry'!T102="*",'04-Masonry'!S102),"")</f>
        <v/>
      </c>
      <c r="E411" s="236" t="e">
        <f>D411/'Project Data'!$D$22</f>
        <v>#VALUE!</v>
      </c>
      <c r="F411" s="164" t="s">
        <v>44</v>
      </c>
      <c r="G411" s="236" t="str" cm="1">
        <f t="array" ref="G411">_xlfn.IFNA(_xlfn.IFS('04-Masonry'!F102="*",'04-Masonry'!E102,'04-Masonry'!H102="*",'04-Masonry'!G102,'04-Masonry'!J102="*",'04-Masonry'!I102,'04-Masonry'!L102="*",'04-Masonry'!K102,'04-Masonry'!N102="*",'04-Masonry'!M102,'04-Masonry'!P102="*",'04-Masonry'!O102,'04-Masonry'!R102="*",'04-Masonry'!Q102,'04-Masonry'!T102="*",'04-Masonry'!S102,'04-Masonry'!V102="*",'04-Masonry'!U102),"")</f>
        <v/>
      </c>
      <c r="H411" s="236" t="e">
        <f>G411/'Project Data'!$D$22</f>
        <v>#VALUE!</v>
      </c>
      <c r="I411" s="175"/>
      <c r="J411" s="244"/>
      <c r="K411" s="242"/>
    </row>
    <row r="412" spans="1:11" s="147" customFormat="1" ht="15" hidden="1" customHeight="1">
      <c r="A412" s="198">
        <f>'04-Masonry'!A103</f>
        <v>0</v>
      </c>
      <c r="B412" s="235" t="str">
        <f>'04-Masonry'!B103</f>
        <v>04 41 00 Dry-Placed Stone</v>
      </c>
      <c r="C412" s="235"/>
      <c r="D412" s="236" t="str" cm="1">
        <f t="array" ref="D412">_xlfn.IFNA(_xlfn.IFS('04-Masonry'!D103="*",'04-Masonry'!C103,'04-Masonry'!F103="*",'04-Masonry'!E103,'04-Masonry'!H103="*",'04-Masonry'!G103,'04-Masonry'!J103="*",'04-Masonry'!I103,'04-Masonry'!L103="*",'04-Masonry'!K103,'04-Masonry'!N103="*",'04-Masonry'!M103,'04-Masonry'!P103="*",'04-Masonry'!O103,'04-Masonry'!R103="*",'04-Masonry'!Q103,'04-Masonry'!T103="*",'04-Masonry'!S103),"")</f>
        <v/>
      </c>
      <c r="E412" s="236" t="e">
        <f>D412/'Project Data'!$D$22</f>
        <v>#VALUE!</v>
      </c>
      <c r="F412" s="164" t="s">
        <v>44</v>
      </c>
      <c r="G412" s="236" t="str" cm="1">
        <f t="array" ref="G412">_xlfn.IFNA(_xlfn.IFS('04-Masonry'!F103="*",'04-Masonry'!E103,'04-Masonry'!H103="*",'04-Masonry'!G103,'04-Masonry'!J103="*",'04-Masonry'!I103,'04-Masonry'!L103="*",'04-Masonry'!K103,'04-Masonry'!N103="*",'04-Masonry'!M103,'04-Masonry'!P103="*",'04-Masonry'!O103,'04-Masonry'!R103="*",'04-Masonry'!Q103,'04-Masonry'!T103="*",'04-Masonry'!S103,'04-Masonry'!V103="*",'04-Masonry'!U103),"")</f>
        <v/>
      </c>
      <c r="H412" s="236" t="e">
        <f>G412/'Project Data'!$D$22</f>
        <v>#VALUE!</v>
      </c>
      <c r="I412" s="175"/>
      <c r="J412" s="244"/>
      <c r="K412" s="242"/>
    </row>
    <row r="413" spans="1:11" s="147" customFormat="1" ht="15" hidden="1" customHeight="1">
      <c r="A413" s="198">
        <f>'04-Masonry'!A104</f>
        <v>0</v>
      </c>
      <c r="B413" s="235" t="str">
        <f>'04-Masonry'!B104</f>
        <v>04 42 00 Exterior Stone Cladding</v>
      </c>
      <c r="C413" s="235"/>
      <c r="D413" s="236" t="str" cm="1">
        <f t="array" ref="D413">_xlfn.IFNA(_xlfn.IFS('04-Masonry'!D104="*",'04-Masonry'!C104,'04-Masonry'!F104="*",'04-Masonry'!E104,'04-Masonry'!H104="*",'04-Masonry'!G104,'04-Masonry'!J104="*",'04-Masonry'!I104,'04-Masonry'!L104="*",'04-Masonry'!K104,'04-Masonry'!N104="*",'04-Masonry'!M104,'04-Masonry'!P104="*",'04-Masonry'!O104,'04-Masonry'!R104="*",'04-Masonry'!Q104,'04-Masonry'!T104="*",'04-Masonry'!S104),"")</f>
        <v/>
      </c>
      <c r="E413" s="236" t="e">
        <f>D413/'Project Data'!$D$22</f>
        <v>#VALUE!</v>
      </c>
      <c r="F413" s="164" t="s">
        <v>44</v>
      </c>
      <c r="G413" s="236" t="str" cm="1">
        <f t="array" ref="G413">_xlfn.IFNA(_xlfn.IFS('04-Masonry'!F104="*",'04-Masonry'!E104,'04-Masonry'!H104="*",'04-Masonry'!G104,'04-Masonry'!J104="*",'04-Masonry'!I104,'04-Masonry'!L104="*",'04-Masonry'!K104,'04-Masonry'!N104="*",'04-Masonry'!M104,'04-Masonry'!P104="*",'04-Masonry'!O104,'04-Masonry'!R104="*",'04-Masonry'!Q104,'04-Masonry'!T104="*",'04-Masonry'!S104,'04-Masonry'!V104="*",'04-Masonry'!U104),"")</f>
        <v/>
      </c>
      <c r="H413" s="236" t="e">
        <f>G413/'Project Data'!$D$22</f>
        <v>#VALUE!</v>
      </c>
      <c r="I413" s="175"/>
      <c r="J413" s="244"/>
      <c r="K413" s="242"/>
    </row>
    <row r="414" spans="1:11" s="147" customFormat="1" ht="15" hidden="1" customHeight="1">
      <c r="A414" s="198">
        <f>'04-Masonry'!A105</f>
        <v>0</v>
      </c>
      <c r="B414" s="235" t="str">
        <f>'04-Masonry'!B105</f>
        <v>04 42 13 Masonry-Supported Stone Cladding</v>
      </c>
      <c r="C414" s="235"/>
      <c r="D414" s="236" t="str" cm="1">
        <f t="array" ref="D414">_xlfn.IFNA(_xlfn.IFS('04-Masonry'!D105="*",'04-Masonry'!C105,'04-Masonry'!F105="*",'04-Masonry'!E105,'04-Masonry'!H105="*",'04-Masonry'!G105,'04-Masonry'!J105="*",'04-Masonry'!I105,'04-Masonry'!L105="*",'04-Masonry'!K105,'04-Masonry'!N105="*",'04-Masonry'!M105,'04-Masonry'!P105="*",'04-Masonry'!O105,'04-Masonry'!R105="*",'04-Masonry'!Q105,'04-Masonry'!T105="*",'04-Masonry'!S105),"")</f>
        <v/>
      </c>
      <c r="E414" s="236" t="e">
        <f>D414/'Project Data'!$D$22</f>
        <v>#VALUE!</v>
      </c>
      <c r="F414" s="164" t="s">
        <v>44</v>
      </c>
      <c r="G414" s="236" t="str" cm="1">
        <f t="array" ref="G414">_xlfn.IFNA(_xlfn.IFS('04-Masonry'!F105="*",'04-Masonry'!E105,'04-Masonry'!H105="*",'04-Masonry'!G105,'04-Masonry'!J105="*",'04-Masonry'!I105,'04-Masonry'!L105="*",'04-Masonry'!K105,'04-Masonry'!N105="*",'04-Masonry'!M105,'04-Masonry'!P105="*",'04-Masonry'!O105,'04-Masonry'!R105="*",'04-Masonry'!Q105,'04-Masonry'!T105="*",'04-Masonry'!S105,'04-Masonry'!V105="*",'04-Masonry'!U105),"")</f>
        <v/>
      </c>
      <c r="H414" s="236" t="e">
        <f>G414/'Project Data'!$D$22</f>
        <v>#VALUE!</v>
      </c>
      <c r="I414" s="175"/>
      <c r="J414" s="244"/>
      <c r="K414" s="242"/>
    </row>
    <row r="415" spans="1:11" s="147" customFormat="1" ht="15" hidden="1" customHeight="1">
      <c r="A415" s="198">
        <f>'04-Masonry'!A106</f>
        <v>0</v>
      </c>
      <c r="B415" s="235" t="str">
        <f>'04-Masonry'!B106</f>
        <v>04 42 16 Steel-Stud-Supported Stone Cladding</v>
      </c>
      <c r="C415" s="235"/>
      <c r="D415" s="236" t="str" cm="1">
        <f t="array" ref="D415">_xlfn.IFNA(_xlfn.IFS('04-Masonry'!D106="*",'04-Masonry'!C106,'04-Masonry'!F106="*",'04-Masonry'!E106,'04-Masonry'!H106="*",'04-Masonry'!G106,'04-Masonry'!J106="*",'04-Masonry'!I106,'04-Masonry'!L106="*",'04-Masonry'!K106,'04-Masonry'!N106="*",'04-Masonry'!M106,'04-Masonry'!P106="*",'04-Masonry'!O106,'04-Masonry'!R106="*",'04-Masonry'!Q106,'04-Masonry'!T106="*",'04-Masonry'!S106),"")</f>
        <v/>
      </c>
      <c r="E415" s="236" t="e">
        <f>D415/'Project Data'!$D$22</f>
        <v>#VALUE!</v>
      </c>
      <c r="F415" s="164" t="s">
        <v>44</v>
      </c>
      <c r="G415" s="236" t="str" cm="1">
        <f t="array" ref="G415">_xlfn.IFNA(_xlfn.IFS('04-Masonry'!F106="*",'04-Masonry'!E106,'04-Masonry'!H106="*",'04-Masonry'!G106,'04-Masonry'!J106="*",'04-Masonry'!I106,'04-Masonry'!L106="*",'04-Masonry'!K106,'04-Masonry'!N106="*",'04-Masonry'!M106,'04-Masonry'!P106="*",'04-Masonry'!O106,'04-Masonry'!R106="*",'04-Masonry'!Q106,'04-Masonry'!T106="*",'04-Masonry'!S106,'04-Masonry'!V106="*",'04-Masonry'!U106),"")</f>
        <v/>
      </c>
      <c r="H415" s="236" t="e">
        <f>G415/'Project Data'!$D$22</f>
        <v>#VALUE!</v>
      </c>
      <c r="I415" s="175"/>
      <c r="J415" s="244"/>
      <c r="K415" s="242"/>
    </row>
    <row r="416" spans="1:11" s="147" customFormat="1" ht="15" hidden="1" customHeight="1">
      <c r="A416" s="198">
        <f>'04-Masonry'!A107</f>
        <v>0</v>
      </c>
      <c r="B416" s="235" t="str">
        <f>'04-Masonry'!B107</f>
        <v>04 42 19 Strongback-Frame-Supported Stone Cladding</v>
      </c>
      <c r="C416" s="235"/>
      <c r="D416" s="236" t="str" cm="1">
        <f t="array" ref="D416">_xlfn.IFNA(_xlfn.IFS('04-Masonry'!D107="*",'04-Masonry'!C107,'04-Masonry'!F107="*",'04-Masonry'!E107,'04-Masonry'!H107="*",'04-Masonry'!G107,'04-Masonry'!J107="*",'04-Masonry'!I107,'04-Masonry'!L107="*",'04-Masonry'!K107,'04-Masonry'!N107="*",'04-Masonry'!M107,'04-Masonry'!P107="*",'04-Masonry'!O107,'04-Masonry'!R107="*",'04-Masonry'!Q107,'04-Masonry'!T107="*",'04-Masonry'!S107),"")</f>
        <v/>
      </c>
      <c r="E416" s="236" t="e">
        <f>D416/'Project Data'!$D$22</f>
        <v>#VALUE!</v>
      </c>
      <c r="F416" s="164" t="s">
        <v>44</v>
      </c>
      <c r="G416" s="236" t="str" cm="1">
        <f t="array" ref="G416">_xlfn.IFNA(_xlfn.IFS('04-Masonry'!F107="*",'04-Masonry'!E107,'04-Masonry'!H107="*",'04-Masonry'!G107,'04-Masonry'!J107="*",'04-Masonry'!I107,'04-Masonry'!L107="*",'04-Masonry'!K107,'04-Masonry'!N107="*",'04-Masonry'!M107,'04-Masonry'!P107="*",'04-Masonry'!O107,'04-Masonry'!R107="*",'04-Masonry'!Q107,'04-Masonry'!T107="*",'04-Masonry'!S107,'04-Masonry'!V107="*",'04-Masonry'!U107),"")</f>
        <v/>
      </c>
      <c r="H416" s="236" t="e">
        <f>G416/'Project Data'!$D$22</f>
        <v>#VALUE!</v>
      </c>
      <c r="I416" s="175"/>
      <c r="J416" s="244"/>
      <c r="K416" s="242"/>
    </row>
    <row r="417" spans="1:11" s="147" customFormat="1" ht="15" hidden="1" customHeight="1">
      <c r="A417" s="198">
        <f>'04-Masonry'!A108</f>
        <v>0</v>
      </c>
      <c r="B417" s="235" t="str">
        <f>'04-Masonry'!B108</f>
        <v>04 42 23 Truss-Supported Stone Cladding</v>
      </c>
      <c r="C417" s="235"/>
      <c r="D417" s="236" t="str" cm="1">
        <f t="array" ref="D417">_xlfn.IFNA(_xlfn.IFS('04-Masonry'!D108="*",'04-Masonry'!C108,'04-Masonry'!F108="*",'04-Masonry'!E108,'04-Masonry'!H108="*",'04-Masonry'!G108,'04-Masonry'!J108="*",'04-Masonry'!I108,'04-Masonry'!L108="*",'04-Masonry'!K108,'04-Masonry'!N108="*",'04-Masonry'!M108,'04-Masonry'!P108="*",'04-Masonry'!O108,'04-Masonry'!R108="*",'04-Masonry'!Q108,'04-Masonry'!T108="*",'04-Masonry'!S108),"")</f>
        <v/>
      </c>
      <c r="E417" s="236" t="e">
        <f>D417/'Project Data'!$D$22</f>
        <v>#VALUE!</v>
      </c>
      <c r="F417" s="164" t="s">
        <v>44</v>
      </c>
      <c r="G417" s="236" t="str" cm="1">
        <f t="array" ref="G417">_xlfn.IFNA(_xlfn.IFS('04-Masonry'!F108="*",'04-Masonry'!E108,'04-Masonry'!H108="*",'04-Masonry'!G108,'04-Masonry'!J108="*",'04-Masonry'!I108,'04-Masonry'!L108="*",'04-Masonry'!K108,'04-Masonry'!N108="*",'04-Masonry'!M108,'04-Masonry'!P108="*",'04-Masonry'!O108,'04-Masonry'!R108="*",'04-Masonry'!Q108,'04-Masonry'!T108="*",'04-Masonry'!S108,'04-Masonry'!V108="*",'04-Masonry'!U108),"")</f>
        <v/>
      </c>
      <c r="H417" s="236" t="e">
        <f>G417/'Project Data'!$D$22</f>
        <v>#VALUE!</v>
      </c>
      <c r="I417" s="175"/>
      <c r="J417" s="244"/>
      <c r="K417" s="242"/>
    </row>
    <row r="418" spans="1:11" s="147" customFormat="1" ht="15" hidden="1" customHeight="1">
      <c r="A418" s="198">
        <f>'04-Masonry'!A109</f>
        <v>0</v>
      </c>
      <c r="B418" s="235" t="str">
        <f>'04-Masonry'!B109</f>
        <v>04 42 26 Grid-System-Supported Stone Cladding</v>
      </c>
      <c r="C418" s="235"/>
      <c r="D418" s="236" t="str" cm="1">
        <f t="array" ref="D418">_xlfn.IFNA(_xlfn.IFS('04-Masonry'!D109="*",'04-Masonry'!C109,'04-Masonry'!F109="*",'04-Masonry'!E109,'04-Masonry'!H109="*",'04-Masonry'!G109,'04-Masonry'!J109="*",'04-Masonry'!I109,'04-Masonry'!L109="*",'04-Masonry'!K109,'04-Masonry'!N109="*",'04-Masonry'!M109,'04-Masonry'!P109="*",'04-Masonry'!O109,'04-Masonry'!R109="*",'04-Masonry'!Q109,'04-Masonry'!T109="*",'04-Masonry'!S109),"")</f>
        <v/>
      </c>
      <c r="E418" s="236" t="e">
        <f>D418/'Project Data'!$D$22</f>
        <v>#VALUE!</v>
      </c>
      <c r="F418" s="164" t="s">
        <v>44</v>
      </c>
      <c r="G418" s="236" t="str" cm="1">
        <f t="array" ref="G418">_xlfn.IFNA(_xlfn.IFS('04-Masonry'!F109="*",'04-Masonry'!E109,'04-Masonry'!H109="*",'04-Masonry'!G109,'04-Masonry'!J109="*",'04-Masonry'!I109,'04-Masonry'!L109="*",'04-Masonry'!K109,'04-Masonry'!N109="*",'04-Masonry'!M109,'04-Masonry'!P109="*",'04-Masonry'!O109,'04-Masonry'!R109="*",'04-Masonry'!Q109,'04-Masonry'!T109="*",'04-Masonry'!S109,'04-Masonry'!V109="*",'04-Masonry'!U109),"")</f>
        <v/>
      </c>
      <c r="H418" s="236" t="e">
        <f>G418/'Project Data'!$D$22</f>
        <v>#VALUE!</v>
      </c>
      <c r="I418" s="175"/>
      <c r="J418" s="244"/>
      <c r="K418" s="242"/>
    </row>
    <row r="419" spans="1:11" s="147" customFormat="1" ht="15" hidden="1" customHeight="1">
      <c r="A419" s="198">
        <f>'04-Masonry'!A110</f>
        <v>0</v>
      </c>
      <c r="B419" s="235" t="str">
        <f>'04-Masonry'!B110</f>
        <v>04 42 43 Stone Panels for Curtain Walls</v>
      </c>
      <c r="C419" s="235"/>
      <c r="D419" s="236" t="str" cm="1">
        <f t="array" ref="D419">_xlfn.IFNA(_xlfn.IFS('04-Masonry'!D110="*",'04-Masonry'!C110,'04-Masonry'!F110="*",'04-Masonry'!E110,'04-Masonry'!H110="*",'04-Masonry'!G110,'04-Masonry'!J110="*",'04-Masonry'!I110,'04-Masonry'!L110="*",'04-Masonry'!K110,'04-Masonry'!N110="*",'04-Masonry'!M110,'04-Masonry'!P110="*",'04-Masonry'!O110,'04-Masonry'!R110="*",'04-Masonry'!Q110,'04-Masonry'!T110="*",'04-Masonry'!S110),"")</f>
        <v/>
      </c>
      <c r="E419" s="236" t="e">
        <f>D419/'Project Data'!$D$22</f>
        <v>#VALUE!</v>
      </c>
      <c r="F419" s="164" t="s">
        <v>44</v>
      </c>
      <c r="G419" s="236" t="str" cm="1">
        <f t="array" ref="G419">_xlfn.IFNA(_xlfn.IFS('04-Masonry'!F110="*",'04-Masonry'!E110,'04-Masonry'!H110="*",'04-Masonry'!G110,'04-Masonry'!J110="*",'04-Masonry'!I110,'04-Masonry'!L110="*",'04-Masonry'!K110,'04-Masonry'!N110="*",'04-Masonry'!M110,'04-Masonry'!P110="*",'04-Masonry'!O110,'04-Masonry'!R110="*",'04-Masonry'!Q110,'04-Masonry'!T110="*",'04-Masonry'!S110,'04-Masonry'!V110="*",'04-Masonry'!U110),"")</f>
        <v/>
      </c>
      <c r="H419" s="236" t="e">
        <f>G419/'Project Data'!$D$22</f>
        <v>#VALUE!</v>
      </c>
      <c r="I419" s="175"/>
      <c r="J419" s="244"/>
      <c r="K419" s="242"/>
    </row>
    <row r="420" spans="1:11" s="147" customFormat="1" ht="15" hidden="1" customHeight="1">
      <c r="A420" s="198">
        <f>'04-Masonry'!A111</f>
        <v>0</v>
      </c>
      <c r="B420" s="235" t="str">
        <f>'04-Masonry'!B111</f>
        <v>04 43 00 Stone Masonry</v>
      </c>
      <c r="C420" s="235"/>
      <c r="D420" s="236" t="str" cm="1">
        <f t="array" ref="D420">_xlfn.IFNA(_xlfn.IFS('04-Masonry'!D111="*",'04-Masonry'!C111,'04-Masonry'!F111="*",'04-Masonry'!E111,'04-Masonry'!H111="*",'04-Masonry'!G111,'04-Masonry'!J111="*",'04-Masonry'!I111,'04-Masonry'!L111="*",'04-Masonry'!K111,'04-Masonry'!N111="*",'04-Masonry'!M111,'04-Masonry'!P111="*",'04-Masonry'!O111,'04-Masonry'!R111="*",'04-Masonry'!Q111,'04-Masonry'!T111="*",'04-Masonry'!S111),"")</f>
        <v/>
      </c>
      <c r="E420" s="236" t="e">
        <f>D420/'Project Data'!$D$22</f>
        <v>#VALUE!</v>
      </c>
      <c r="F420" s="164" t="s">
        <v>44</v>
      </c>
      <c r="G420" s="236" t="str" cm="1">
        <f t="array" ref="G420">_xlfn.IFNA(_xlfn.IFS('04-Masonry'!F111="*",'04-Masonry'!E111,'04-Masonry'!H111="*",'04-Masonry'!G111,'04-Masonry'!J111="*",'04-Masonry'!I111,'04-Masonry'!L111="*",'04-Masonry'!K111,'04-Masonry'!N111="*",'04-Masonry'!M111,'04-Masonry'!P111="*",'04-Masonry'!O111,'04-Masonry'!R111="*",'04-Masonry'!Q111,'04-Masonry'!T111="*",'04-Masonry'!S111,'04-Masonry'!V111="*",'04-Masonry'!U111),"")</f>
        <v/>
      </c>
      <c r="H420" s="236" t="e">
        <f>G420/'Project Data'!$D$22</f>
        <v>#VALUE!</v>
      </c>
      <c r="I420" s="175"/>
      <c r="J420" s="244"/>
      <c r="K420" s="242"/>
    </row>
    <row r="421" spans="1:11" s="147" customFormat="1" ht="15" hidden="1" customHeight="1">
      <c r="A421" s="198">
        <f>'04-Masonry'!A112</f>
        <v>0</v>
      </c>
      <c r="B421" s="235" t="str">
        <f>'04-Masonry'!B112</f>
        <v>04 43 13 Stone Masonry Veneer</v>
      </c>
      <c r="C421" s="235"/>
      <c r="D421" s="236" t="str" cm="1">
        <f t="array" ref="D421">_xlfn.IFNA(_xlfn.IFS('04-Masonry'!D112="*",'04-Masonry'!C112,'04-Masonry'!F112="*",'04-Masonry'!E112,'04-Masonry'!H112="*",'04-Masonry'!G112,'04-Masonry'!J112="*",'04-Masonry'!I112,'04-Masonry'!L112="*",'04-Masonry'!K112,'04-Masonry'!N112="*",'04-Masonry'!M112,'04-Masonry'!P112="*",'04-Masonry'!O112,'04-Masonry'!R112="*",'04-Masonry'!Q112,'04-Masonry'!T112="*",'04-Masonry'!S112),"")</f>
        <v/>
      </c>
      <c r="E421" s="236" t="e">
        <f>D421/'Project Data'!$D$22</f>
        <v>#VALUE!</v>
      </c>
      <c r="F421" s="164" t="s">
        <v>44</v>
      </c>
      <c r="G421" s="236" t="str" cm="1">
        <f t="array" ref="G421">_xlfn.IFNA(_xlfn.IFS('04-Masonry'!F112="*",'04-Masonry'!E112,'04-Masonry'!H112="*",'04-Masonry'!G112,'04-Masonry'!J112="*",'04-Masonry'!I112,'04-Masonry'!L112="*",'04-Masonry'!K112,'04-Masonry'!N112="*",'04-Masonry'!M112,'04-Masonry'!P112="*",'04-Masonry'!O112,'04-Masonry'!R112="*",'04-Masonry'!Q112,'04-Masonry'!T112="*",'04-Masonry'!S112,'04-Masonry'!V112="*",'04-Masonry'!U112),"")</f>
        <v/>
      </c>
      <c r="H421" s="236" t="e">
        <f>G421/'Project Data'!$D$22</f>
        <v>#VALUE!</v>
      </c>
      <c r="I421" s="175"/>
      <c r="J421" s="244"/>
      <c r="K421" s="242"/>
    </row>
    <row r="422" spans="1:11" s="147" customFormat="1" ht="15" hidden="1" customHeight="1">
      <c r="A422" s="198">
        <f>'04-Masonry'!A113</f>
        <v>0</v>
      </c>
      <c r="B422" s="235" t="str">
        <f>'04-Masonry'!B113</f>
        <v>04 43 13.13 Anchored Stone Masonry Veneer</v>
      </c>
      <c r="C422" s="235"/>
      <c r="D422" s="236" t="str" cm="1">
        <f t="array" ref="D422">_xlfn.IFNA(_xlfn.IFS('04-Masonry'!D113="*",'04-Masonry'!C113,'04-Masonry'!F113="*",'04-Masonry'!E113,'04-Masonry'!H113="*",'04-Masonry'!G113,'04-Masonry'!J113="*",'04-Masonry'!I113,'04-Masonry'!L113="*",'04-Masonry'!K113,'04-Masonry'!N113="*",'04-Masonry'!M113,'04-Masonry'!P113="*",'04-Masonry'!O113,'04-Masonry'!R113="*",'04-Masonry'!Q113,'04-Masonry'!T113="*",'04-Masonry'!S113),"")</f>
        <v/>
      </c>
      <c r="E422" s="236" t="e">
        <f>D422/'Project Data'!$D$22</f>
        <v>#VALUE!</v>
      </c>
      <c r="F422" s="164" t="s">
        <v>44</v>
      </c>
      <c r="G422" s="236" t="str" cm="1">
        <f t="array" ref="G422">_xlfn.IFNA(_xlfn.IFS('04-Masonry'!F113="*",'04-Masonry'!E113,'04-Masonry'!H113="*",'04-Masonry'!G113,'04-Masonry'!J113="*",'04-Masonry'!I113,'04-Masonry'!L113="*",'04-Masonry'!K113,'04-Masonry'!N113="*",'04-Masonry'!M113,'04-Masonry'!P113="*",'04-Masonry'!O113,'04-Masonry'!R113="*",'04-Masonry'!Q113,'04-Masonry'!T113="*",'04-Masonry'!S113,'04-Masonry'!V113="*",'04-Masonry'!U113),"")</f>
        <v/>
      </c>
      <c r="H422" s="236" t="e">
        <f>G422/'Project Data'!$D$22</f>
        <v>#VALUE!</v>
      </c>
      <c r="I422" s="175"/>
      <c r="J422" s="244"/>
      <c r="K422" s="242"/>
    </row>
    <row r="423" spans="1:11" s="147" customFormat="1" ht="15" hidden="1" customHeight="1">
      <c r="A423" s="198">
        <f>'04-Masonry'!A114</f>
        <v>0</v>
      </c>
      <c r="B423" s="235" t="str">
        <f>'04-Masonry'!B114</f>
        <v>04 43 13.16 Adhered Stone Masonry Veneer</v>
      </c>
      <c r="C423" s="235"/>
      <c r="D423" s="236" t="str" cm="1">
        <f t="array" ref="D423">_xlfn.IFNA(_xlfn.IFS('04-Masonry'!D114="*",'04-Masonry'!C114,'04-Masonry'!F114="*",'04-Masonry'!E114,'04-Masonry'!H114="*",'04-Masonry'!G114,'04-Masonry'!J114="*",'04-Masonry'!I114,'04-Masonry'!L114="*",'04-Masonry'!K114,'04-Masonry'!N114="*",'04-Masonry'!M114,'04-Masonry'!P114="*",'04-Masonry'!O114,'04-Masonry'!R114="*",'04-Masonry'!Q114,'04-Masonry'!T114="*",'04-Masonry'!S114),"")</f>
        <v/>
      </c>
      <c r="E423" s="236" t="e">
        <f>D423/'Project Data'!$D$22</f>
        <v>#VALUE!</v>
      </c>
      <c r="F423" s="164" t="s">
        <v>44</v>
      </c>
      <c r="G423" s="236" t="str" cm="1">
        <f t="array" ref="G423">_xlfn.IFNA(_xlfn.IFS('04-Masonry'!F114="*",'04-Masonry'!E114,'04-Masonry'!H114="*",'04-Masonry'!G114,'04-Masonry'!J114="*",'04-Masonry'!I114,'04-Masonry'!L114="*",'04-Masonry'!K114,'04-Masonry'!N114="*",'04-Masonry'!M114,'04-Masonry'!P114="*",'04-Masonry'!O114,'04-Masonry'!R114="*",'04-Masonry'!Q114,'04-Masonry'!T114="*",'04-Masonry'!S114,'04-Masonry'!V114="*",'04-Masonry'!U114),"")</f>
        <v/>
      </c>
      <c r="H423" s="236" t="e">
        <f>G423/'Project Data'!$D$22</f>
        <v>#VALUE!</v>
      </c>
      <c r="I423" s="175"/>
      <c r="J423" s="244"/>
      <c r="K423" s="242"/>
    </row>
    <row r="424" spans="1:11" s="147" customFormat="1" ht="15" hidden="1" customHeight="1">
      <c r="A424" s="198">
        <f>'04-Masonry'!A115</f>
        <v>0</v>
      </c>
      <c r="B424" s="235" t="str">
        <f>'04-Masonry'!B115</f>
        <v>04 43 16 Stone Fabrications</v>
      </c>
      <c r="C424" s="235"/>
      <c r="D424" s="236" t="str" cm="1">
        <f t="array" ref="D424">_xlfn.IFNA(_xlfn.IFS('04-Masonry'!D115="*",'04-Masonry'!C115,'04-Masonry'!F115="*",'04-Masonry'!E115,'04-Masonry'!H115="*",'04-Masonry'!G115,'04-Masonry'!J115="*",'04-Masonry'!I115,'04-Masonry'!L115="*",'04-Masonry'!K115,'04-Masonry'!N115="*",'04-Masonry'!M115,'04-Masonry'!P115="*",'04-Masonry'!O115,'04-Masonry'!R115="*",'04-Masonry'!Q115,'04-Masonry'!T115="*",'04-Masonry'!S115),"")</f>
        <v/>
      </c>
      <c r="E424" s="236" t="e">
        <f>D424/'Project Data'!$D$22</f>
        <v>#VALUE!</v>
      </c>
      <c r="F424" s="164" t="s">
        <v>44</v>
      </c>
      <c r="G424" s="236" t="str" cm="1">
        <f t="array" ref="G424">_xlfn.IFNA(_xlfn.IFS('04-Masonry'!F115="*",'04-Masonry'!E115,'04-Masonry'!H115="*",'04-Masonry'!G115,'04-Masonry'!J115="*",'04-Masonry'!I115,'04-Masonry'!L115="*",'04-Masonry'!K115,'04-Masonry'!N115="*",'04-Masonry'!M115,'04-Masonry'!P115="*",'04-Masonry'!O115,'04-Masonry'!R115="*",'04-Masonry'!Q115,'04-Masonry'!T115="*",'04-Masonry'!S115,'04-Masonry'!V115="*",'04-Masonry'!U115),"")</f>
        <v/>
      </c>
      <c r="H424" s="236" t="e">
        <f>G424/'Project Data'!$D$22</f>
        <v>#VALUE!</v>
      </c>
      <c r="I424" s="175"/>
      <c r="J424" s="244"/>
      <c r="K424" s="242"/>
    </row>
    <row r="425" spans="1:11" s="147" customFormat="1" ht="15" hidden="1" customHeight="1">
      <c r="A425" s="198">
        <f>'04-Masonry'!A116</f>
        <v>0</v>
      </c>
      <c r="B425" s="235" t="str">
        <f>'04-Masonry'!B116</f>
        <v>04 50 00 Refractory Masonry</v>
      </c>
      <c r="C425" s="235"/>
      <c r="D425" s="236" t="str" cm="1">
        <f t="array" ref="D425">_xlfn.IFNA(_xlfn.IFS('04-Masonry'!D116="*",'04-Masonry'!C116,'04-Masonry'!F116="*",'04-Masonry'!E116,'04-Masonry'!H116="*",'04-Masonry'!G116,'04-Masonry'!J116="*",'04-Masonry'!I116,'04-Masonry'!L116="*",'04-Masonry'!K116,'04-Masonry'!N116="*",'04-Masonry'!M116,'04-Masonry'!P116="*",'04-Masonry'!O116,'04-Masonry'!R116="*",'04-Masonry'!Q116,'04-Masonry'!T116="*",'04-Masonry'!S116),"")</f>
        <v/>
      </c>
      <c r="E425" s="236" t="e">
        <f>D425/'Project Data'!$D$22</f>
        <v>#VALUE!</v>
      </c>
      <c r="F425" s="164" t="s">
        <v>44</v>
      </c>
      <c r="G425" s="236" t="str" cm="1">
        <f t="array" ref="G425">_xlfn.IFNA(_xlfn.IFS('04-Masonry'!F116="*",'04-Masonry'!E116,'04-Masonry'!H116="*",'04-Masonry'!G116,'04-Masonry'!J116="*",'04-Masonry'!I116,'04-Masonry'!L116="*",'04-Masonry'!K116,'04-Masonry'!N116="*",'04-Masonry'!M116,'04-Masonry'!P116="*",'04-Masonry'!O116,'04-Masonry'!R116="*",'04-Masonry'!Q116,'04-Masonry'!T116="*",'04-Masonry'!S116,'04-Masonry'!V116="*",'04-Masonry'!U116),"")</f>
        <v/>
      </c>
      <c r="H425" s="236" t="e">
        <f>G425/'Project Data'!$D$22</f>
        <v>#VALUE!</v>
      </c>
      <c r="I425" s="175"/>
      <c r="J425" s="244"/>
      <c r="K425" s="242"/>
    </row>
    <row r="426" spans="1:11" s="147" customFormat="1" ht="15" hidden="1" customHeight="1">
      <c r="A426" s="198">
        <f>'04-Masonry'!A117</f>
        <v>0</v>
      </c>
      <c r="B426" s="235" t="str">
        <f>'04-Masonry'!B117</f>
        <v>04 51 00 Flue Liner Masonry</v>
      </c>
      <c r="C426" s="235"/>
      <c r="D426" s="236" t="str" cm="1">
        <f t="array" ref="D426">_xlfn.IFNA(_xlfn.IFS('04-Masonry'!D117="*",'04-Masonry'!C117,'04-Masonry'!F117="*",'04-Masonry'!E117,'04-Masonry'!H117="*",'04-Masonry'!G117,'04-Masonry'!J117="*",'04-Masonry'!I117,'04-Masonry'!L117="*",'04-Masonry'!K117,'04-Masonry'!N117="*",'04-Masonry'!M117,'04-Masonry'!P117="*",'04-Masonry'!O117,'04-Masonry'!R117="*",'04-Masonry'!Q117,'04-Masonry'!T117="*",'04-Masonry'!S117),"")</f>
        <v/>
      </c>
      <c r="E426" s="236" t="e">
        <f>D426/'Project Data'!$D$22</f>
        <v>#VALUE!</v>
      </c>
      <c r="F426" s="164" t="s">
        <v>44</v>
      </c>
      <c r="G426" s="236" t="str" cm="1">
        <f t="array" ref="G426">_xlfn.IFNA(_xlfn.IFS('04-Masonry'!F117="*",'04-Masonry'!E117,'04-Masonry'!H117="*",'04-Masonry'!G117,'04-Masonry'!J117="*",'04-Masonry'!I117,'04-Masonry'!L117="*",'04-Masonry'!K117,'04-Masonry'!N117="*",'04-Masonry'!M117,'04-Masonry'!P117="*",'04-Masonry'!O117,'04-Masonry'!R117="*",'04-Masonry'!Q117,'04-Masonry'!T117="*",'04-Masonry'!S117,'04-Masonry'!V117="*",'04-Masonry'!U117),"")</f>
        <v/>
      </c>
      <c r="H426" s="236" t="e">
        <f>G426/'Project Data'!$D$22</f>
        <v>#VALUE!</v>
      </c>
      <c r="I426" s="175"/>
      <c r="J426" s="244"/>
      <c r="K426" s="242"/>
    </row>
    <row r="427" spans="1:11" s="147" customFormat="1" ht="15" hidden="1" customHeight="1">
      <c r="A427" s="198">
        <f>'04-Masonry'!A118</f>
        <v>0</v>
      </c>
      <c r="B427" s="235" t="str">
        <f>'04-Masonry'!B118</f>
        <v>04 52 00 Combustion Chamber Masonry</v>
      </c>
      <c r="C427" s="235"/>
      <c r="D427" s="236" t="str" cm="1">
        <f t="array" ref="D427">_xlfn.IFNA(_xlfn.IFS('04-Masonry'!D118="*",'04-Masonry'!C118,'04-Masonry'!F118="*",'04-Masonry'!E118,'04-Masonry'!H118="*",'04-Masonry'!G118,'04-Masonry'!J118="*",'04-Masonry'!I118,'04-Masonry'!L118="*",'04-Masonry'!K118,'04-Masonry'!N118="*",'04-Masonry'!M118,'04-Masonry'!P118="*",'04-Masonry'!O118,'04-Masonry'!R118="*",'04-Masonry'!Q118,'04-Masonry'!T118="*",'04-Masonry'!S118),"")</f>
        <v/>
      </c>
      <c r="E427" s="236" t="e">
        <f>D427/'Project Data'!$D$22</f>
        <v>#VALUE!</v>
      </c>
      <c r="F427" s="164" t="s">
        <v>44</v>
      </c>
      <c r="G427" s="236" t="str" cm="1">
        <f t="array" ref="G427">_xlfn.IFNA(_xlfn.IFS('04-Masonry'!F118="*",'04-Masonry'!E118,'04-Masonry'!H118="*",'04-Masonry'!G118,'04-Masonry'!J118="*",'04-Masonry'!I118,'04-Masonry'!L118="*",'04-Masonry'!K118,'04-Masonry'!N118="*",'04-Masonry'!M118,'04-Masonry'!P118="*",'04-Masonry'!O118,'04-Masonry'!R118="*",'04-Masonry'!Q118,'04-Masonry'!T118="*",'04-Masonry'!S118,'04-Masonry'!V118="*",'04-Masonry'!U118),"")</f>
        <v/>
      </c>
      <c r="H427" s="236" t="e">
        <f>G427/'Project Data'!$D$22</f>
        <v>#VALUE!</v>
      </c>
      <c r="I427" s="175"/>
      <c r="J427" s="244"/>
      <c r="K427" s="242"/>
    </row>
    <row r="428" spans="1:11" s="147" customFormat="1" ht="15" hidden="1" customHeight="1">
      <c r="A428" s="198">
        <f>'04-Masonry'!A119</f>
        <v>0</v>
      </c>
      <c r="B428" s="235" t="str">
        <f>'04-Masonry'!B119</f>
        <v>04 53 00 Castable Refractory Masonry</v>
      </c>
      <c r="C428" s="235"/>
      <c r="D428" s="236" t="str" cm="1">
        <f t="array" ref="D428">_xlfn.IFNA(_xlfn.IFS('04-Masonry'!D119="*",'04-Masonry'!C119,'04-Masonry'!F119="*",'04-Masonry'!E119,'04-Masonry'!H119="*",'04-Masonry'!G119,'04-Masonry'!J119="*",'04-Masonry'!I119,'04-Masonry'!L119="*",'04-Masonry'!K119,'04-Masonry'!N119="*",'04-Masonry'!M119,'04-Masonry'!P119="*",'04-Masonry'!O119,'04-Masonry'!R119="*",'04-Masonry'!Q119,'04-Masonry'!T119="*",'04-Masonry'!S119),"")</f>
        <v/>
      </c>
      <c r="E428" s="236" t="e">
        <f>D428/'Project Data'!$D$22</f>
        <v>#VALUE!</v>
      </c>
      <c r="F428" s="164" t="s">
        <v>44</v>
      </c>
      <c r="G428" s="236" t="str" cm="1">
        <f t="array" ref="G428">_xlfn.IFNA(_xlfn.IFS('04-Masonry'!F119="*",'04-Masonry'!E119,'04-Masonry'!H119="*",'04-Masonry'!G119,'04-Masonry'!J119="*",'04-Masonry'!I119,'04-Masonry'!L119="*",'04-Masonry'!K119,'04-Masonry'!N119="*",'04-Masonry'!M119,'04-Masonry'!P119="*",'04-Masonry'!O119,'04-Masonry'!R119="*",'04-Masonry'!Q119,'04-Masonry'!T119="*",'04-Masonry'!S119,'04-Masonry'!V119="*",'04-Masonry'!U119),"")</f>
        <v/>
      </c>
      <c r="H428" s="236" t="e">
        <f>G428/'Project Data'!$D$22</f>
        <v>#VALUE!</v>
      </c>
      <c r="I428" s="175"/>
      <c r="J428" s="244"/>
      <c r="K428" s="242"/>
    </row>
    <row r="429" spans="1:11" s="147" customFormat="1" ht="15" hidden="1" customHeight="1">
      <c r="A429" s="198">
        <f>'04-Masonry'!A120</f>
        <v>0</v>
      </c>
      <c r="B429" s="235" t="str">
        <f>'04-Masonry'!B120</f>
        <v>04 54 00 Refractory Brick Masonry</v>
      </c>
      <c r="C429" s="235"/>
      <c r="D429" s="236" t="str" cm="1">
        <f t="array" ref="D429">_xlfn.IFNA(_xlfn.IFS('04-Masonry'!D120="*",'04-Masonry'!C120,'04-Masonry'!F120="*",'04-Masonry'!E120,'04-Masonry'!H120="*",'04-Masonry'!G120,'04-Masonry'!J120="*",'04-Masonry'!I120,'04-Masonry'!L120="*",'04-Masonry'!K120,'04-Masonry'!N120="*",'04-Masonry'!M120,'04-Masonry'!P120="*",'04-Masonry'!O120,'04-Masonry'!R120="*",'04-Masonry'!Q120,'04-Masonry'!T120="*",'04-Masonry'!S120),"")</f>
        <v/>
      </c>
      <c r="E429" s="236" t="e">
        <f>D429/'Project Data'!$D$22</f>
        <v>#VALUE!</v>
      </c>
      <c r="F429" s="164" t="s">
        <v>44</v>
      </c>
      <c r="G429" s="236" t="str" cm="1">
        <f t="array" ref="G429">_xlfn.IFNA(_xlfn.IFS('04-Masonry'!F120="*",'04-Masonry'!E120,'04-Masonry'!H120="*",'04-Masonry'!G120,'04-Masonry'!J120="*",'04-Masonry'!I120,'04-Masonry'!L120="*",'04-Masonry'!K120,'04-Masonry'!N120="*",'04-Masonry'!M120,'04-Masonry'!P120="*",'04-Masonry'!O120,'04-Masonry'!R120="*",'04-Masonry'!Q120,'04-Masonry'!T120="*",'04-Masonry'!S120,'04-Masonry'!V120="*",'04-Masonry'!U120),"")</f>
        <v/>
      </c>
      <c r="H429" s="236" t="e">
        <f>G429/'Project Data'!$D$22</f>
        <v>#VALUE!</v>
      </c>
      <c r="I429" s="175"/>
      <c r="J429" s="244"/>
      <c r="K429" s="242"/>
    </row>
    <row r="430" spans="1:11" s="147" customFormat="1" ht="15" hidden="1" customHeight="1">
      <c r="A430" s="198">
        <f>'04-Masonry'!A121</f>
        <v>0</v>
      </c>
      <c r="B430" s="235" t="str">
        <f>'04-Masonry'!B121</f>
        <v>04 57 00 Masonry Fireplaces</v>
      </c>
      <c r="C430" s="235"/>
      <c r="D430" s="236" t="str" cm="1">
        <f t="array" ref="D430">_xlfn.IFNA(_xlfn.IFS('04-Masonry'!D121="*",'04-Masonry'!C121,'04-Masonry'!F121="*",'04-Masonry'!E121,'04-Masonry'!H121="*",'04-Masonry'!G121,'04-Masonry'!J121="*",'04-Masonry'!I121,'04-Masonry'!L121="*",'04-Masonry'!K121,'04-Masonry'!N121="*",'04-Masonry'!M121,'04-Masonry'!P121="*",'04-Masonry'!O121,'04-Masonry'!R121="*",'04-Masonry'!Q121,'04-Masonry'!T121="*",'04-Masonry'!S121),"")</f>
        <v/>
      </c>
      <c r="E430" s="236" t="e">
        <f>D430/'Project Data'!$D$22</f>
        <v>#VALUE!</v>
      </c>
      <c r="F430" s="164" t="s">
        <v>44</v>
      </c>
      <c r="G430" s="236" t="str" cm="1">
        <f t="array" ref="G430">_xlfn.IFNA(_xlfn.IFS('04-Masonry'!F121="*",'04-Masonry'!E121,'04-Masonry'!H121="*",'04-Masonry'!G121,'04-Masonry'!J121="*",'04-Masonry'!I121,'04-Masonry'!L121="*",'04-Masonry'!K121,'04-Masonry'!N121="*",'04-Masonry'!M121,'04-Masonry'!P121="*",'04-Masonry'!O121,'04-Masonry'!R121="*",'04-Masonry'!Q121,'04-Masonry'!T121="*",'04-Masonry'!S121,'04-Masonry'!V121="*",'04-Masonry'!U121),"")</f>
        <v/>
      </c>
      <c r="H430" s="236" t="e">
        <f>G430/'Project Data'!$D$22</f>
        <v>#VALUE!</v>
      </c>
      <c r="I430" s="175"/>
      <c r="J430" s="244"/>
      <c r="K430" s="242"/>
    </row>
    <row r="431" spans="1:11" s="147" customFormat="1" ht="15" hidden="1" customHeight="1">
      <c r="A431" s="198">
        <f>'04-Masonry'!A122</f>
        <v>0</v>
      </c>
      <c r="B431" s="235" t="str">
        <f>'04-Masonry'!B122</f>
        <v>04 57 33 Modular Masonry Fireplaces</v>
      </c>
      <c r="C431" s="235"/>
      <c r="D431" s="236" t="str" cm="1">
        <f t="array" ref="D431">_xlfn.IFNA(_xlfn.IFS('04-Masonry'!D122="*",'04-Masonry'!C122,'04-Masonry'!F122="*",'04-Masonry'!E122,'04-Masonry'!H122="*",'04-Masonry'!G122,'04-Masonry'!J122="*",'04-Masonry'!I122,'04-Masonry'!L122="*",'04-Masonry'!K122,'04-Masonry'!N122="*",'04-Masonry'!M122,'04-Masonry'!P122="*",'04-Masonry'!O122,'04-Masonry'!R122="*",'04-Masonry'!Q122,'04-Masonry'!T122="*",'04-Masonry'!S122),"")</f>
        <v/>
      </c>
      <c r="E431" s="236" t="e">
        <f>D431/'Project Data'!$D$22</f>
        <v>#VALUE!</v>
      </c>
      <c r="F431" s="164" t="s">
        <v>44</v>
      </c>
      <c r="G431" s="236" t="str" cm="1">
        <f t="array" ref="G431">_xlfn.IFNA(_xlfn.IFS('04-Masonry'!F122="*",'04-Masonry'!E122,'04-Masonry'!H122="*",'04-Masonry'!G122,'04-Masonry'!J122="*",'04-Masonry'!I122,'04-Masonry'!L122="*",'04-Masonry'!K122,'04-Masonry'!N122="*",'04-Masonry'!M122,'04-Masonry'!P122="*",'04-Masonry'!O122,'04-Masonry'!R122="*",'04-Masonry'!Q122,'04-Masonry'!T122="*",'04-Masonry'!S122,'04-Masonry'!V122="*",'04-Masonry'!U122),"")</f>
        <v/>
      </c>
      <c r="H431" s="236" t="e">
        <f>G431/'Project Data'!$D$22</f>
        <v>#VALUE!</v>
      </c>
      <c r="I431" s="175"/>
      <c r="J431" s="244"/>
      <c r="K431" s="242"/>
    </row>
    <row r="432" spans="1:11" s="147" customFormat="1" ht="15" hidden="1" customHeight="1">
      <c r="A432" s="198">
        <f>'04-Masonry'!A123</f>
        <v>0</v>
      </c>
      <c r="B432" s="235" t="str">
        <f>'04-Masonry'!B123</f>
        <v>04 60 00 Corrosion-Resistant Masonry</v>
      </c>
      <c r="C432" s="235"/>
      <c r="D432" s="236" t="str" cm="1">
        <f t="array" ref="D432">_xlfn.IFNA(_xlfn.IFS('04-Masonry'!D123="*",'04-Masonry'!C123,'04-Masonry'!F123="*",'04-Masonry'!E123,'04-Masonry'!H123="*",'04-Masonry'!G123,'04-Masonry'!J123="*",'04-Masonry'!I123,'04-Masonry'!L123="*",'04-Masonry'!K123,'04-Masonry'!N123="*",'04-Masonry'!M123,'04-Masonry'!P123="*",'04-Masonry'!O123,'04-Masonry'!R123="*",'04-Masonry'!Q123,'04-Masonry'!T123="*",'04-Masonry'!S123),"")</f>
        <v/>
      </c>
      <c r="E432" s="236" t="e">
        <f>D432/'Project Data'!$D$22</f>
        <v>#VALUE!</v>
      </c>
      <c r="F432" s="164" t="s">
        <v>44</v>
      </c>
      <c r="G432" s="236" t="str" cm="1">
        <f t="array" ref="G432">_xlfn.IFNA(_xlfn.IFS('04-Masonry'!F123="*",'04-Masonry'!E123,'04-Masonry'!H123="*",'04-Masonry'!G123,'04-Masonry'!J123="*",'04-Masonry'!I123,'04-Masonry'!L123="*",'04-Masonry'!K123,'04-Masonry'!N123="*",'04-Masonry'!M123,'04-Masonry'!P123="*",'04-Masonry'!O123,'04-Masonry'!R123="*",'04-Masonry'!Q123,'04-Masonry'!T123="*",'04-Masonry'!S123,'04-Masonry'!V123="*",'04-Masonry'!U123),"")</f>
        <v/>
      </c>
      <c r="H432" s="236" t="e">
        <f>G432/'Project Data'!$D$22</f>
        <v>#VALUE!</v>
      </c>
      <c r="I432" s="175"/>
      <c r="J432" s="244"/>
      <c r="K432" s="242"/>
    </row>
    <row r="433" spans="1:11" s="147" customFormat="1" ht="15" hidden="1" customHeight="1">
      <c r="A433" s="198">
        <f>'04-Masonry'!A124</f>
        <v>0</v>
      </c>
      <c r="B433" s="235" t="str">
        <f>'04-Masonry'!B124</f>
        <v>04 61 00 Chemical-Resistant Brick Masonry</v>
      </c>
      <c r="C433" s="235"/>
      <c r="D433" s="236" t="str" cm="1">
        <f t="array" ref="D433">_xlfn.IFNA(_xlfn.IFS('04-Masonry'!D124="*",'04-Masonry'!C124,'04-Masonry'!F124="*",'04-Masonry'!E124,'04-Masonry'!H124="*",'04-Masonry'!G124,'04-Masonry'!J124="*",'04-Masonry'!I124,'04-Masonry'!L124="*",'04-Masonry'!K124,'04-Masonry'!N124="*",'04-Masonry'!M124,'04-Masonry'!P124="*",'04-Masonry'!O124,'04-Masonry'!R124="*",'04-Masonry'!Q124,'04-Masonry'!T124="*",'04-Masonry'!S124),"")</f>
        <v/>
      </c>
      <c r="E433" s="236" t="e">
        <f>D433/'Project Data'!$D$22</f>
        <v>#VALUE!</v>
      </c>
      <c r="F433" s="164" t="s">
        <v>44</v>
      </c>
      <c r="G433" s="236" t="str" cm="1">
        <f t="array" ref="G433">_xlfn.IFNA(_xlfn.IFS('04-Masonry'!F124="*",'04-Masonry'!E124,'04-Masonry'!H124="*",'04-Masonry'!G124,'04-Masonry'!J124="*",'04-Masonry'!I124,'04-Masonry'!L124="*",'04-Masonry'!K124,'04-Masonry'!N124="*",'04-Masonry'!M124,'04-Masonry'!P124="*",'04-Masonry'!O124,'04-Masonry'!R124="*",'04-Masonry'!Q124,'04-Masonry'!T124="*",'04-Masonry'!S124,'04-Masonry'!V124="*",'04-Masonry'!U124),"")</f>
        <v/>
      </c>
      <c r="H433" s="236" t="e">
        <f>G433/'Project Data'!$D$22</f>
        <v>#VALUE!</v>
      </c>
      <c r="I433" s="175"/>
      <c r="J433" s="244"/>
      <c r="K433" s="242"/>
    </row>
    <row r="434" spans="1:11" s="147" customFormat="1" ht="15" hidden="1" customHeight="1">
      <c r="A434" s="198">
        <f>'04-Masonry'!A125</f>
        <v>0</v>
      </c>
      <c r="B434" s="235" t="str">
        <f>'04-Masonry'!B125</f>
        <v>04 62 00 Vitrified Clay Liner Plate</v>
      </c>
      <c r="C434" s="235"/>
      <c r="D434" s="236" t="str" cm="1">
        <f t="array" ref="D434">_xlfn.IFNA(_xlfn.IFS('04-Masonry'!D125="*",'04-Masonry'!C125,'04-Masonry'!F125="*",'04-Masonry'!E125,'04-Masonry'!H125="*",'04-Masonry'!G125,'04-Masonry'!J125="*",'04-Masonry'!I125,'04-Masonry'!L125="*",'04-Masonry'!K125,'04-Masonry'!N125="*",'04-Masonry'!M125,'04-Masonry'!P125="*",'04-Masonry'!O125,'04-Masonry'!R125="*",'04-Masonry'!Q125,'04-Masonry'!T125="*",'04-Masonry'!S125),"")</f>
        <v/>
      </c>
      <c r="E434" s="236" t="e">
        <f>D434/'Project Data'!$D$22</f>
        <v>#VALUE!</v>
      </c>
      <c r="F434" s="164" t="s">
        <v>44</v>
      </c>
      <c r="G434" s="236" t="str" cm="1">
        <f t="array" ref="G434">_xlfn.IFNA(_xlfn.IFS('04-Masonry'!F125="*",'04-Masonry'!E125,'04-Masonry'!H125="*",'04-Masonry'!G125,'04-Masonry'!J125="*",'04-Masonry'!I125,'04-Masonry'!L125="*",'04-Masonry'!K125,'04-Masonry'!N125="*",'04-Masonry'!M125,'04-Masonry'!P125="*",'04-Masonry'!O125,'04-Masonry'!R125="*",'04-Masonry'!Q125,'04-Masonry'!T125="*",'04-Masonry'!S125,'04-Masonry'!V125="*",'04-Masonry'!U125),"")</f>
        <v/>
      </c>
      <c r="H434" s="236" t="e">
        <f>G434/'Project Data'!$D$22</f>
        <v>#VALUE!</v>
      </c>
      <c r="I434" s="175"/>
      <c r="J434" s="244"/>
      <c r="K434" s="242"/>
    </row>
    <row r="435" spans="1:11" s="147" customFormat="1" ht="15" hidden="1" customHeight="1">
      <c r="A435" s="198">
        <f>'04-Masonry'!A126</f>
        <v>0</v>
      </c>
      <c r="B435" s="235" t="str">
        <f>'04-Masonry'!B126</f>
        <v>04 70 00 Manufactured Masonry</v>
      </c>
      <c r="C435" s="235"/>
      <c r="D435" s="236" t="str" cm="1">
        <f t="array" ref="D435">_xlfn.IFNA(_xlfn.IFS('04-Masonry'!D126="*",'04-Masonry'!C126,'04-Masonry'!F126="*",'04-Masonry'!E126,'04-Masonry'!H126="*",'04-Masonry'!G126,'04-Masonry'!J126="*",'04-Masonry'!I126,'04-Masonry'!L126="*",'04-Masonry'!K126,'04-Masonry'!N126="*",'04-Masonry'!M126,'04-Masonry'!P126="*",'04-Masonry'!O126,'04-Masonry'!R126="*",'04-Masonry'!Q126,'04-Masonry'!T126="*",'04-Masonry'!S126),"")</f>
        <v/>
      </c>
      <c r="E435" s="236" t="e">
        <f>D435/'Project Data'!$D$22</f>
        <v>#VALUE!</v>
      </c>
      <c r="F435" s="164" t="s">
        <v>44</v>
      </c>
      <c r="G435" s="236" t="str" cm="1">
        <f t="array" ref="G435">_xlfn.IFNA(_xlfn.IFS('04-Masonry'!F126="*",'04-Masonry'!E126,'04-Masonry'!H126="*",'04-Masonry'!G126,'04-Masonry'!J126="*",'04-Masonry'!I126,'04-Masonry'!L126="*",'04-Masonry'!K126,'04-Masonry'!N126="*",'04-Masonry'!M126,'04-Masonry'!P126="*",'04-Masonry'!O126,'04-Masonry'!R126="*",'04-Masonry'!Q126,'04-Masonry'!T126="*",'04-Masonry'!S126,'04-Masonry'!V126="*",'04-Masonry'!U126),"")</f>
        <v/>
      </c>
      <c r="H435" s="236" t="e">
        <f>G435/'Project Data'!$D$22</f>
        <v>#VALUE!</v>
      </c>
      <c r="I435" s="175"/>
      <c r="J435" s="244"/>
      <c r="K435" s="242"/>
    </row>
    <row r="436" spans="1:11" s="147" customFormat="1" ht="15" hidden="1" customHeight="1">
      <c r="A436" s="198">
        <f>'04-Masonry'!A127</f>
        <v>0</v>
      </c>
      <c r="B436" s="235" t="str">
        <f>'04-Masonry'!B127</f>
        <v>04 71 00 Manufactured Brick Masonry</v>
      </c>
      <c r="C436" s="235"/>
      <c r="D436" s="236" t="str" cm="1">
        <f t="array" ref="D436">_xlfn.IFNA(_xlfn.IFS('04-Masonry'!D127="*",'04-Masonry'!C127,'04-Masonry'!F127="*",'04-Masonry'!E127,'04-Masonry'!H127="*",'04-Masonry'!G127,'04-Masonry'!J127="*",'04-Masonry'!I127,'04-Masonry'!L127="*",'04-Masonry'!K127,'04-Masonry'!N127="*",'04-Masonry'!M127,'04-Masonry'!P127="*",'04-Masonry'!O127,'04-Masonry'!R127="*",'04-Masonry'!Q127,'04-Masonry'!T127="*",'04-Masonry'!S127),"")</f>
        <v/>
      </c>
      <c r="E436" s="236" t="e">
        <f>D436/'Project Data'!$D$22</f>
        <v>#VALUE!</v>
      </c>
      <c r="F436" s="164" t="s">
        <v>44</v>
      </c>
      <c r="G436" s="236" t="str" cm="1">
        <f t="array" ref="G436">_xlfn.IFNA(_xlfn.IFS('04-Masonry'!F127="*",'04-Masonry'!E127,'04-Masonry'!H127="*",'04-Masonry'!G127,'04-Masonry'!J127="*",'04-Masonry'!I127,'04-Masonry'!L127="*",'04-Masonry'!K127,'04-Masonry'!N127="*",'04-Masonry'!M127,'04-Masonry'!P127="*",'04-Masonry'!O127,'04-Masonry'!R127="*",'04-Masonry'!Q127,'04-Masonry'!T127="*",'04-Masonry'!S127,'04-Masonry'!V127="*",'04-Masonry'!U127),"")</f>
        <v/>
      </c>
      <c r="H436" s="236" t="e">
        <f>G436/'Project Data'!$D$22</f>
        <v>#VALUE!</v>
      </c>
      <c r="I436" s="175"/>
      <c r="J436" s="244"/>
      <c r="K436" s="242"/>
    </row>
    <row r="437" spans="1:11" s="147" customFormat="1" ht="15" hidden="1" customHeight="1">
      <c r="A437" s="198">
        <f>'04-Masonry'!A128</f>
        <v>0</v>
      </c>
      <c r="B437" s="235" t="str">
        <f>'04-Masonry'!B128</f>
        <v>04 71 13 Calcium Silicate Manufactured Brick Masonry</v>
      </c>
      <c r="C437" s="235"/>
      <c r="D437" s="236" t="str" cm="1">
        <f t="array" ref="D437">_xlfn.IFNA(_xlfn.IFS('04-Masonry'!D128="*",'04-Masonry'!C128,'04-Masonry'!F128="*",'04-Masonry'!E128,'04-Masonry'!H128="*",'04-Masonry'!G128,'04-Masonry'!J128="*",'04-Masonry'!I128,'04-Masonry'!L128="*",'04-Masonry'!K128,'04-Masonry'!N128="*",'04-Masonry'!M128,'04-Masonry'!P128="*",'04-Masonry'!O128,'04-Masonry'!R128="*",'04-Masonry'!Q128,'04-Masonry'!T128="*",'04-Masonry'!S128),"")</f>
        <v/>
      </c>
      <c r="E437" s="236" t="e">
        <f>D437/'Project Data'!$D$22</f>
        <v>#VALUE!</v>
      </c>
      <c r="F437" s="164" t="s">
        <v>44</v>
      </c>
      <c r="G437" s="236" t="str" cm="1">
        <f t="array" ref="G437">_xlfn.IFNA(_xlfn.IFS('04-Masonry'!F128="*",'04-Masonry'!E128,'04-Masonry'!H128="*",'04-Masonry'!G128,'04-Masonry'!J128="*",'04-Masonry'!I128,'04-Masonry'!L128="*",'04-Masonry'!K128,'04-Masonry'!N128="*",'04-Masonry'!M128,'04-Masonry'!P128="*",'04-Masonry'!O128,'04-Masonry'!R128="*",'04-Masonry'!Q128,'04-Masonry'!T128="*",'04-Masonry'!S128,'04-Masonry'!V128="*",'04-Masonry'!U128),"")</f>
        <v/>
      </c>
      <c r="H437" s="236" t="e">
        <f>G437/'Project Data'!$D$22</f>
        <v>#VALUE!</v>
      </c>
      <c r="I437" s="175"/>
      <c r="J437" s="244"/>
      <c r="K437" s="242"/>
    </row>
    <row r="438" spans="1:11" s="147" customFormat="1" ht="15" hidden="1" customHeight="1">
      <c r="A438" s="198">
        <f>'04-Masonry'!A129</f>
        <v>0</v>
      </c>
      <c r="B438" s="235" t="str">
        <f>'04-Masonry'!B129</f>
        <v>04 72 00 Cast Stone Masonry</v>
      </c>
      <c r="C438" s="235"/>
      <c r="D438" s="236" t="str" cm="1">
        <f t="array" ref="D438">_xlfn.IFNA(_xlfn.IFS('04-Masonry'!D129="*",'04-Masonry'!C129,'04-Masonry'!F129="*",'04-Masonry'!E129,'04-Masonry'!H129="*",'04-Masonry'!G129,'04-Masonry'!J129="*",'04-Masonry'!I129,'04-Masonry'!L129="*",'04-Masonry'!K129,'04-Masonry'!N129="*",'04-Masonry'!M129,'04-Masonry'!P129="*",'04-Masonry'!O129,'04-Masonry'!R129="*",'04-Masonry'!Q129,'04-Masonry'!T129="*",'04-Masonry'!S129),"")</f>
        <v/>
      </c>
      <c r="E438" s="236" t="e">
        <f>D438/'Project Data'!$D$22</f>
        <v>#VALUE!</v>
      </c>
      <c r="F438" s="164" t="s">
        <v>44</v>
      </c>
      <c r="G438" s="236" t="str" cm="1">
        <f t="array" ref="G438">_xlfn.IFNA(_xlfn.IFS('04-Masonry'!F129="*",'04-Masonry'!E129,'04-Masonry'!H129="*",'04-Masonry'!G129,'04-Masonry'!J129="*",'04-Masonry'!I129,'04-Masonry'!L129="*",'04-Masonry'!K129,'04-Masonry'!N129="*",'04-Masonry'!M129,'04-Masonry'!P129="*",'04-Masonry'!O129,'04-Masonry'!R129="*",'04-Masonry'!Q129,'04-Masonry'!T129="*",'04-Masonry'!S129,'04-Masonry'!V129="*",'04-Masonry'!U129),"")</f>
        <v/>
      </c>
      <c r="H438" s="236" t="e">
        <f>G438/'Project Data'!$D$22</f>
        <v>#VALUE!</v>
      </c>
      <c r="I438" s="175"/>
      <c r="J438" s="244"/>
      <c r="K438" s="242"/>
    </row>
    <row r="439" spans="1:11" s="147" customFormat="1" ht="15" hidden="1" customHeight="1">
      <c r="A439" s="198">
        <f>'04-Masonry'!A130</f>
        <v>0</v>
      </c>
      <c r="B439" s="235" t="str">
        <f>'04-Masonry'!B130</f>
        <v>04 73 00 Manufactured Stone Masonry</v>
      </c>
      <c r="C439" s="235"/>
      <c r="D439" s="236" t="str" cm="1">
        <f t="array" ref="D439">_xlfn.IFNA(_xlfn.IFS('04-Masonry'!D130="*",'04-Masonry'!C130,'04-Masonry'!F130="*",'04-Masonry'!E130,'04-Masonry'!H130="*",'04-Masonry'!G130,'04-Masonry'!J130="*",'04-Masonry'!I130,'04-Masonry'!L130="*",'04-Masonry'!K130,'04-Masonry'!N130="*",'04-Masonry'!M130,'04-Masonry'!P130="*",'04-Masonry'!O130,'04-Masonry'!R130="*",'04-Masonry'!Q130,'04-Masonry'!T130="*",'04-Masonry'!S130),"")</f>
        <v/>
      </c>
      <c r="E439" s="236" t="e">
        <f>D439/'Project Data'!$D$22</f>
        <v>#VALUE!</v>
      </c>
      <c r="F439" s="164" t="s">
        <v>44</v>
      </c>
      <c r="G439" s="236" t="str" cm="1">
        <f t="array" ref="G439">_xlfn.IFNA(_xlfn.IFS('04-Masonry'!F130="*",'04-Masonry'!E130,'04-Masonry'!H130="*",'04-Masonry'!G130,'04-Masonry'!J130="*",'04-Masonry'!I130,'04-Masonry'!L130="*",'04-Masonry'!K130,'04-Masonry'!N130="*",'04-Masonry'!M130,'04-Masonry'!P130="*",'04-Masonry'!O130,'04-Masonry'!R130="*",'04-Masonry'!Q130,'04-Masonry'!T130="*",'04-Masonry'!S130,'04-Masonry'!V130="*",'04-Masonry'!U130),"")</f>
        <v/>
      </c>
      <c r="H439" s="236" t="e">
        <f>G439/'Project Data'!$D$22</f>
        <v>#VALUE!</v>
      </c>
      <c r="I439" s="175"/>
      <c r="J439" s="244"/>
      <c r="K439" s="242"/>
    </row>
    <row r="440" spans="1:11" s="147" customFormat="1" ht="15" hidden="1" customHeight="1">
      <c r="A440" s="198">
        <f>'04-Masonry'!A131</f>
        <v>0</v>
      </c>
      <c r="B440" s="235" t="str">
        <f>'04-Masonry'!B131</f>
        <v>04 73 13 Calcium Silicate Manufactured Stone Masonry</v>
      </c>
      <c r="C440" s="253"/>
      <c r="D440" s="236" t="str" cm="1">
        <f t="array" ref="D440">_xlfn.IFNA(_xlfn.IFS('04-Masonry'!D131="*",'04-Masonry'!C131,'04-Masonry'!F131="*",'04-Masonry'!E131,'04-Masonry'!H131="*",'04-Masonry'!G131,'04-Masonry'!J131="*",'04-Masonry'!I131,'04-Masonry'!L131="*",'04-Masonry'!K131,'04-Masonry'!N131="*",'04-Masonry'!M131,'04-Masonry'!P131="*",'04-Masonry'!O131,'04-Masonry'!R131="*",'04-Masonry'!Q131,'04-Masonry'!T131="*",'04-Masonry'!S131),"")</f>
        <v/>
      </c>
      <c r="E440" s="622" t="e">
        <f>D440/'Project Data'!$D$22</f>
        <v>#VALUE!</v>
      </c>
      <c r="F440" s="227" t="s">
        <v>44</v>
      </c>
      <c r="G440" s="236" t="str" cm="1">
        <f t="array" ref="G440">_xlfn.IFNA(_xlfn.IFS('04-Masonry'!F131="*",'04-Masonry'!E131,'04-Masonry'!H131="*",'04-Masonry'!G131,'04-Masonry'!J131="*",'04-Masonry'!I131,'04-Masonry'!L131="*",'04-Masonry'!K131,'04-Masonry'!N131="*",'04-Masonry'!M131,'04-Masonry'!P131="*",'04-Masonry'!O131,'04-Masonry'!R131="*",'04-Masonry'!Q131,'04-Masonry'!T131="*",'04-Masonry'!S131,'04-Masonry'!V131="*",'04-Masonry'!U131),"")</f>
        <v/>
      </c>
      <c r="H440" s="236" t="e">
        <f>G440/'Project Data'!$D$22</f>
        <v>#VALUE!</v>
      </c>
      <c r="I440" s="226"/>
      <c r="J440" s="245"/>
      <c r="K440" s="242"/>
    </row>
    <row r="441" spans="1:11" ht="15.6">
      <c r="A441" s="410">
        <v>1</v>
      </c>
      <c r="B441" s="644" t="s">
        <v>64</v>
      </c>
      <c r="C441" s="645"/>
      <c r="D441" s="394" cm="1">
        <f t="array" ref="D441">_xlfn.IFNA(_xlfn.IFS('05-Metals'!D9="*",'05-Metals'!C9,'05-Metals'!F9="*",'05-Metals'!E9,'05-Metals'!H9="*",'05-Metals'!G9,'05-Metals'!J9="*",'05-Metals'!I9,'05-Metals'!L9="*",'05-Metals'!K9,'05-Metals'!N9="*",'05-Metals'!M9,'05-Metals'!P9="*",'05-Metals'!O9,'05-Metals'!R9="*",'05-Metals'!Q9,'05-Metals'!T9="*",'05-Metals'!S9),"")</f>
        <v>686786</v>
      </c>
      <c r="E441" s="394">
        <f>D441/'Project Data'!$D$22</f>
        <v>7.6743583153613208</v>
      </c>
      <c r="F441" s="393">
        <v>686786</v>
      </c>
      <c r="G441" s="394" cm="1">
        <f t="array" ref="G441">_xlfn.IFNA(_xlfn.IFS('05-Metals'!F9="*",'05-Metals'!E9,'05-Metals'!H9="*",'05-Metals'!G9,'05-Metals'!J9="*",'05-Metals'!I9,'05-Metals'!L9="*",'05-Metals'!K9,'05-Metals'!N9="*",'05-Metals'!M9,'05-Metals'!P9="*",'05-Metals'!O9,'05-Metals'!R9="*",'05-Metals'!Q9,'05-Metals'!T9="*",'05-Metals'!S9,'05-Metals'!V9="*",'05-Metals'!U9),"")</f>
        <v>686786</v>
      </c>
      <c r="H441" s="394">
        <f>G441/'Project Data'!$D$22</f>
        <v>7.6743583153613208</v>
      </c>
      <c r="I441" s="395" t="str">
        <f>'05-Metals'!W9</f>
        <v/>
      </c>
      <c r="J441" s="396">
        <f>IFERROR(G441-F441, "--")</f>
        <v>0</v>
      </c>
      <c r="K441" s="397"/>
    </row>
    <row r="442" spans="1:11" s="171" customFormat="1" ht="15" hidden="1" customHeight="1">
      <c r="A442" s="198">
        <f>'05-Metals'!A11</f>
        <v>0</v>
      </c>
      <c r="B442" s="235" t="str">
        <f>'05-Metals'!B11</f>
        <v>05 00 00 Metals</v>
      </c>
      <c r="C442" s="235"/>
      <c r="D442" s="236" t="str" cm="1">
        <f t="array" ref="D442">_xlfn.IFNA(_xlfn.IFS('05-Metals'!D11="*",'05-Metals'!C11,'05-Metals'!F11="*",'05-Metals'!E11,'05-Metals'!H11="*",'05-Metals'!G11,'05-Metals'!J11="*",'05-Metals'!I11,'05-Metals'!L11="*",'05-Metals'!K11,'05-Metals'!N11="*",'05-Metals'!M11,'05-Metals'!P11="*",'05-Metals'!O11,'05-Metals'!R11="*",'05-Metals'!Q11,'05-Metals'!T11="*",'05-Metals'!S11),"")</f>
        <v/>
      </c>
      <c r="E442" s="236" t="e">
        <f>D442/'Project Data'!$D$22</f>
        <v>#VALUE!</v>
      </c>
      <c r="F442" s="164" t="s">
        <v>44</v>
      </c>
      <c r="G442" s="236" t="str" cm="1">
        <f t="array" ref="G442">_xlfn.IFNA(_xlfn.IFS('05-Metals'!F11="*",'05-Metals'!E11,'05-Metals'!H11="*",'05-Metals'!G11,'05-Metals'!J11="*",'05-Metals'!I11,'05-Metals'!L11="*",'05-Metals'!K11,'05-Metals'!N11="*",'05-Metals'!M11,'05-Metals'!P11="*",'05-Metals'!O11,'05-Metals'!R11="*",'05-Metals'!Q11,'05-Metals'!T11="*",'05-Metals'!S11,'05-Metals'!V11="*",'05-Metals'!U11),"")</f>
        <v/>
      </c>
      <c r="H442" s="236" t="e">
        <f>G442/'Project Data'!$D$22</f>
        <v>#VALUE!</v>
      </c>
      <c r="I442" s="237"/>
      <c r="J442" s="243"/>
      <c r="K442" s="242"/>
    </row>
    <row r="443" spans="1:11" s="147" customFormat="1" ht="15" hidden="1" customHeight="1">
      <c r="A443" s="198">
        <f>'05-Metals'!A12</f>
        <v>0</v>
      </c>
      <c r="B443" s="235" t="str">
        <f>'05-Metals'!B12</f>
        <v>05 01 70.91 Historic Treatment of Decorative Metal</v>
      </c>
      <c r="C443" s="235"/>
      <c r="D443" s="236" t="str" cm="1">
        <f t="array" ref="D443">_xlfn.IFNA(_xlfn.IFS('05-Metals'!D12="*",'05-Metals'!C12,'05-Metals'!F12="*",'05-Metals'!E12,'05-Metals'!H12="*",'05-Metals'!G12,'05-Metals'!J12="*",'05-Metals'!I12,'05-Metals'!L12="*",'05-Metals'!K12,'05-Metals'!N12="*",'05-Metals'!M12,'05-Metals'!P12="*",'05-Metals'!O12,'05-Metals'!R12="*",'05-Metals'!Q12,'05-Metals'!T12="*",'05-Metals'!S12),"")</f>
        <v/>
      </c>
      <c r="E443" s="236" t="e">
        <f>D443/'Project Data'!$D$22</f>
        <v>#VALUE!</v>
      </c>
      <c r="F443" s="164" t="s">
        <v>44</v>
      </c>
      <c r="G443" s="236" t="str" cm="1">
        <f t="array" ref="G443">_xlfn.IFNA(_xlfn.IFS('05-Metals'!F12="*",'05-Metals'!E12,'05-Metals'!H12="*",'05-Metals'!G12,'05-Metals'!J12="*",'05-Metals'!I12,'05-Metals'!L12="*",'05-Metals'!K12,'05-Metals'!N12="*",'05-Metals'!M12,'05-Metals'!P12="*",'05-Metals'!O12,'05-Metals'!R12="*",'05-Metals'!Q12,'05-Metals'!T12="*",'05-Metals'!S12,'05-Metals'!V12="*",'05-Metals'!U12),"")</f>
        <v/>
      </c>
      <c r="H443" s="236" t="e">
        <f>G443/'Project Data'!$D$22</f>
        <v>#VALUE!</v>
      </c>
      <c r="I443" s="175"/>
      <c r="J443" s="244"/>
      <c r="K443" s="242"/>
    </row>
    <row r="444" spans="1:11" s="147" customFormat="1" ht="15" hidden="1" customHeight="1">
      <c r="A444" s="198">
        <f>'05-Metals'!A13</f>
        <v>0</v>
      </c>
      <c r="B444" s="235" t="str">
        <f>'05-Metals'!B13</f>
        <v>05 03 00 Conservation Treatment for Period Metals</v>
      </c>
      <c r="C444" s="235"/>
      <c r="D444" s="236" t="str" cm="1">
        <f t="array" ref="D444">_xlfn.IFNA(_xlfn.IFS('05-Metals'!D13="*",'05-Metals'!C13,'05-Metals'!F13="*",'05-Metals'!E13,'05-Metals'!H13="*",'05-Metals'!G13,'05-Metals'!J13="*",'05-Metals'!I13,'05-Metals'!L13="*",'05-Metals'!K13,'05-Metals'!N13="*",'05-Metals'!M13,'05-Metals'!P13="*",'05-Metals'!O13,'05-Metals'!R13="*",'05-Metals'!Q13,'05-Metals'!T13="*",'05-Metals'!S13),"")</f>
        <v/>
      </c>
      <c r="E444" s="236" t="e">
        <f>D444/'Project Data'!$D$22</f>
        <v>#VALUE!</v>
      </c>
      <c r="F444" s="164" t="s">
        <v>44</v>
      </c>
      <c r="G444" s="236" t="str" cm="1">
        <f t="array" ref="G444">_xlfn.IFNA(_xlfn.IFS('05-Metals'!F13="*",'05-Metals'!E13,'05-Metals'!H13="*",'05-Metals'!G13,'05-Metals'!J13="*",'05-Metals'!I13,'05-Metals'!L13="*",'05-Metals'!K13,'05-Metals'!N13="*",'05-Metals'!M13,'05-Metals'!P13="*",'05-Metals'!O13,'05-Metals'!R13="*",'05-Metals'!Q13,'05-Metals'!T13="*",'05-Metals'!S13,'05-Metals'!V13="*",'05-Metals'!U13),"")</f>
        <v/>
      </c>
      <c r="H444" s="236" t="e">
        <f>G444/'Project Data'!$D$22</f>
        <v>#VALUE!</v>
      </c>
      <c r="I444" s="175"/>
      <c r="J444" s="244"/>
      <c r="K444" s="242"/>
    </row>
    <row r="445" spans="1:11" s="147" customFormat="1" ht="15" hidden="1" customHeight="1">
      <c r="A445" s="198">
        <f>'05-Metals'!A14</f>
        <v>0</v>
      </c>
      <c r="B445" s="235" t="str">
        <f>'05-Metals'!B14</f>
        <v>05 03 12 Conservation Treatment for Period Structural Steel</v>
      </c>
      <c r="C445" s="235"/>
      <c r="D445" s="236" t="str" cm="1">
        <f t="array" ref="D445">_xlfn.IFNA(_xlfn.IFS('05-Metals'!D14="*",'05-Metals'!C14,'05-Metals'!F14="*",'05-Metals'!E14,'05-Metals'!H14="*",'05-Metals'!G14,'05-Metals'!J14="*",'05-Metals'!I14,'05-Metals'!L14="*",'05-Metals'!K14,'05-Metals'!N14="*",'05-Metals'!M14,'05-Metals'!P14="*",'05-Metals'!O14,'05-Metals'!R14="*",'05-Metals'!Q14,'05-Metals'!T14="*",'05-Metals'!S14),"")</f>
        <v/>
      </c>
      <c r="E445" s="236" t="e">
        <f>D445/'Project Data'!$D$22</f>
        <v>#VALUE!</v>
      </c>
      <c r="F445" s="164" t="s">
        <v>44</v>
      </c>
      <c r="G445" s="236" t="str" cm="1">
        <f t="array" ref="G445">_xlfn.IFNA(_xlfn.IFS('05-Metals'!F14="*",'05-Metals'!E14,'05-Metals'!H14="*",'05-Metals'!G14,'05-Metals'!J14="*",'05-Metals'!I14,'05-Metals'!L14="*",'05-Metals'!K14,'05-Metals'!N14="*",'05-Metals'!M14,'05-Metals'!P14="*",'05-Metals'!O14,'05-Metals'!R14="*",'05-Metals'!Q14,'05-Metals'!T14="*",'05-Metals'!S14,'05-Metals'!V14="*",'05-Metals'!U14),"")</f>
        <v/>
      </c>
      <c r="H445" s="236" t="e">
        <f>G445/'Project Data'!$D$22</f>
        <v>#VALUE!</v>
      </c>
      <c r="I445" s="175"/>
      <c r="J445" s="244"/>
      <c r="K445" s="242"/>
    </row>
    <row r="446" spans="1:11" s="147" customFormat="1" ht="15" hidden="1" customHeight="1">
      <c r="A446" s="198">
        <f>'05-Metals'!A15</f>
        <v>0</v>
      </c>
      <c r="B446" s="235" t="str">
        <f>'05-Metals'!B15</f>
        <v>05 03 12.13 Conservation Treatment for Period Architecturally Exposed Steel</v>
      </c>
      <c r="C446" s="235"/>
      <c r="D446" s="236" t="str" cm="1">
        <f t="array" ref="D446">_xlfn.IFNA(_xlfn.IFS('05-Metals'!D15="*",'05-Metals'!C15,'05-Metals'!F15="*",'05-Metals'!E15,'05-Metals'!H15="*",'05-Metals'!G15,'05-Metals'!J15="*",'05-Metals'!I15,'05-Metals'!L15="*",'05-Metals'!K15,'05-Metals'!N15="*",'05-Metals'!M15,'05-Metals'!P15="*",'05-Metals'!O15,'05-Metals'!R15="*",'05-Metals'!Q15,'05-Metals'!T15="*",'05-Metals'!S15),"")</f>
        <v/>
      </c>
      <c r="E446" s="236" t="e">
        <f>D446/'Project Data'!$D$22</f>
        <v>#VALUE!</v>
      </c>
      <c r="F446" s="164" t="s">
        <v>44</v>
      </c>
      <c r="G446" s="236" t="str" cm="1">
        <f t="array" ref="G446">_xlfn.IFNA(_xlfn.IFS('05-Metals'!F15="*",'05-Metals'!E15,'05-Metals'!H15="*",'05-Metals'!G15,'05-Metals'!J15="*",'05-Metals'!I15,'05-Metals'!L15="*",'05-Metals'!K15,'05-Metals'!N15="*",'05-Metals'!M15,'05-Metals'!P15="*",'05-Metals'!O15,'05-Metals'!R15="*",'05-Metals'!Q15,'05-Metals'!T15="*",'05-Metals'!S15,'05-Metals'!V15="*",'05-Metals'!U15),"")</f>
        <v/>
      </c>
      <c r="H446" s="236" t="e">
        <f>G446/'Project Data'!$D$22</f>
        <v>#VALUE!</v>
      </c>
      <c r="I446" s="175"/>
      <c r="J446" s="244"/>
      <c r="K446" s="242"/>
    </row>
    <row r="447" spans="1:11" s="147" customFormat="1" ht="15" hidden="1" customHeight="1">
      <c r="A447" s="198">
        <f>'05-Metals'!A16</f>
        <v>0</v>
      </c>
      <c r="B447" s="235" t="str">
        <f>'05-Metals'!B16</f>
        <v>05 03 12.23 Conservation Treatment for Period Structural Steel for Buildings</v>
      </c>
      <c r="C447" s="235"/>
      <c r="D447" s="236" t="str" cm="1">
        <f t="array" ref="D447">_xlfn.IFNA(_xlfn.IFS('05-Metals'!D16="*",'05-Metals'!C16,'05-Metals'!F16="*",'05-Metals'!E16,'05-Metals'!H16="*",'05-Metals'!G16,'05-Metals'!J16="*",'05-Metals'!I16,'05-Metals'!L16="*",'05-Metals'!K16,'05-Metals'!N16="*",'05-Metals'!M16,'05-Metals'!P16="*",'05-Metals'!O16,'05-Metals'!R16="*",'05-Metals'!Q16,'05-Metals'!T16="*",'05-Metals'!S16),"")</f>
        <v/>
      </c>
      <c r="E447" s="236" t="e">
        <f>D447/'Project Data'!$D$22</f>
        <v>#VALUE!</v>
      </c>
      <c r="F447" s="164" t="s">
        <v>44</v>
      </c>
      <c r="G447" s="236" t="str" cm="1">
        <f t="array" ref="G447">_xlfn.IFNA(_xlfn.IFS('05-Metals'!F16="*",'05-Metals'!E16,'05-Metals'!H16="*",'05-Metals'!G16,'05-Metals'!J16="*",'05-Metals'!I16,'05-Metals'!L16="*",'05-Metals'!K16,'05-Metals'!N16="*",'05-Metals'!M16,'05-Metals'!P16="*",'05-Metals'!O16,'05-Metals'!R16="*",'05-Metals'!Q16,'05-Metals'!T16="*",'05-Metals'!S16,'05-Metals'!V16="*",'05-Metals'!U16),"")</f>
        <v/>
      </c>
      <c r="H447" s="236" t="e">
        <f>G447/'Project Data'!$D$22</f>
        <v>#VALUE!</v>
      </c>
      <c r="I447" s="175"/>
      <c r="J447" s="244"/>
      <c r="K447" s="242"/>
    </row>
    <row r="448" spans="1:11" s="147" customFormat="1" ht="15" hidden="1" customHeight="1">
      <c r="A448" s="198">
        <f>'05-Metals'!A17</f>
        <v>0</v>
      </c>
      <c r="B448" s="235" t="str">
        <f>'05-Metals'!B17</f>
        <v>05 03 51 Conservation Treatment for Period Metal Stairs</v>
      </c>
      <c r="C448" s="235"/>
      <c r="D448" s="236" t="str" cm="1">
        <f t="array" ref="D448">_xlfn.IFNA(_xlfn.IFS('05-Metals'!D17="*",'05-Metals'!C17,'05-Metals'!F17="*",'05-Metals'!E17,'05-Metals'!H17="*",'05-Metals'!G17,'05-Metals'!J17="*",'05-Metals'!I17,'05-Metals'!L17="*",'05-Metals'!K17,'05-Metals'!N17="*",'05-Metals'!M17,'05-Metals'!P17="*",'05-Metals'!O17,'05-Metals'!R17="*",'05-Metals'!Q17,'05-Metals'!T17="*",'05-Metals'!S17),"")</f>
        <v/>
      </c>
      <c r="E448" s="236" t="e">
        <f>D448/'Project Data'!$D$22</f>
        <v>#VALUE!</v>
      </c>
      <c r="F448" s="164" t="s">
        <v>44</v>
      </c>
      <c r="G448" s="236" t="str" cm="1">
        <f t="array" ref="G448">_xlfn.IFNA(_xlfn.IFS('05-Metals'!F17="*",'05-Metals'!E17,'05-Metals'!H17="*",'05-Metals'!G17,'05-Metals'!J17="*",'05-Metals'!I17,'05-Metals'!L17="*",'05-Metals'!K17,'05-Metals'!N17="*",'05-Metals'!M17,'05-Metals'!P17="*",'05-Metals'!O17,'05-Metals'!R17="*",'05-Metals'!Q17,'05-Metals'!T17="*",'05-Metals'!S17,'05-Metals'!V17="*",'05-Metals'!U17),"")</f>
        <v/>
      </c>
      <c r="H448" s="236" t="e">
        <f>G448/'Project Data'!$D$22</f>
        <v>#VALUE!</v>
      </c>
      <c r="I448" s="175"/>
      <c r="J448" s="244"/>
      <c r="K448" s="242"/>
    </row>
    <row r="449" spans="1:11" s="147" customFormat="1" ht="15" hidden="1" customHeight="1">
      <c r="A449" s="198">
        <f>'05-Metals'!A18</f>
        <v>0</v>
      </c>
      <c r="B449" s="235" t="str">
        <f>'05-Metals'!B18</f>
        <v>05 03 58 Conservation Treatment for Period Column Covers</v>
      </c>
      <c r="C449" s="235"/>
      <c r="D449" s="236" t="str" cm="1">
        <f t="array" ref="D449">_xlfn.IFNA(_xlfn.IFS('05-Metals'!D18="*",'05-Metals'!C18,'05-Metals'!F18="*",'05-Metals'!E18,'05-Metals'!H18="*",'05-Metals'!G18,'05-Metals'!J18="*",'05-Metals'!I18,'05-Metals'!L18="*",'05-Metals'!K18,'05-Metals'!N18="*",'05-Metals'!M18,'05-Metals'!P18="*",'05-Metals'!O18,'05-Metals'!R18="*",'05-Metals'!Q18,'05-Metals'!T18="*",'05-Metals'!S18),"")</f>
        <v/>
      </c>
      <c r="E449" s="236" t="e">
        <f>D449/'Project Data'!$D$22</f>
        <v>#VALUE!</v>
      </c>
      <c r="F449" s="164" t="s">
        <v>44</v>
      </c>
      <c r="G449" s="236" t="str" cm="1">
        <f t="array" ref="G449">_xlfn.IFNA(_xlfn.IFS('05-Metals'!F18="*",'05-Metals'!E18,'05-Metals'!H18="*",'05-Metals'!G18,'05-Metals'!J18="*",'05-Metals'!I18,'05-Metals'!L18="*",'05-Metals'!K18,'05-Metals'!N18="*",'05-Metals'!M18,'05-Metals'!P18="*",'05-Metals'!O18,'05-Metals'!R18="*",'05-Metals'!Q18,'05-Metals'!T18="*",'05-Metals'!S18,'05-Metals'!V18="*",'05-Metals'!U18),"")</f>
        <v/>
      </c>
      <c r="H449" s="236" t="e">
        <f>G449/'Project Data'!$D$22</f>
        <v>#VALUE!</v>
      </c>
      <c r="I449" s="175"/>
      <c r="J449" s="244"/>
      <c r="K449" s="242"/>
    </row>
    <row r="450" spans="1:11" s="147" customFormat="1" ht="15" hidden="1" customHeight="1">
      <c r="A450" s="198">
        <f>'05-Metals'!A19</f>
        <v>0</v>
      </c>
      <c r="B450" s="235" t="str">
        <f>'05-Metals'!B19</f>
        <v>05 03 70 Conservation Treatment for Period Decorative Metal</v>
      </c>
      <c r="C450" s="235"/>
      <c r="D450" s="236" t="str" cm="1">
        <f t="array" ref="D450">_xlfn.IFNA(_xlfn.IFS('05-Metals'!D19="*",'05-Metals'!C19,'05-Metals'!F19="*",'05-Metals'!E19,'05-Metals'!H19="*",'05-Metals'!G19,'05-Metals'!J19="*",'05-Metals'!I19,'05-Metals'!L19="*",'05-Metals'!K19,'05-Metals'!N19="*",'05-Metals'!M19,'05-Metals'!P19="*",'05-Metals'!O19,'05-Metals'!R19="*",'05-Metals'!Q19,'05-Metals'!T19="*",'05-Metals'!S19),"")</f>
        <v/>
      </c>
      <c r="E450" s="236" t="e">
        <f>D450/'Project Data'!$D$22</f>
        <v>#VALUE!</v>
      </c>
      <c r="F450" s="164" t="s">
        <v>44</v>
      </c>
      <c r="G450" s="236" t="str" cm="1">
        <f t="array" ref="G450">_xlfn.IFNA(_xlfn.IFS('05-Metals'!F19="*",'05-Metals'!E19,'05-Metals'!H19="*",'05-Metals'!G19,'05-Metals'!J19="*",'05-Metals'!I19,'05-Metals'!L19="*",'05-Metals'!K19,'05-Metals'!N19="*",'05-Metals'!M19,'05-Metals'!P19="*",'05-Metals'!O19,'05-Metals'!R19="*",'05-Metals'!Q19,'05-Metals'!T19="*",'05-Metals'!S19,'05-Metals'!V19="*",'05-Metals'!U19),"")</f>
        <v/>
      </c>
      <c r="H450" s="236" t="e">
        <f>G450/'Project Data'!$D$22</f>
        <v>#VALUE!</v>
      </c>
      <c r="I450" s="175"/>
      <c r="J450" s="244"/>
      <c r="K450" s="242"/>
    </row>
    <row r="451" spans="1:11" s="147" customFormat="1" ht="15" hidden="1" customHeight="1">
      <c r="A451" s="198">
        <f>'05-Metals'!A20</f>
        <v>0</v>
      </c>
      <c r="B451" s="235" t="str">
        <f>'05-Metals'!B20</f>
        <v>05 03 71 Conservation Treatment for Period Decorative Metal Stairs</v>
      </c>
      <c r="C451" s="235"/>
      <c r="D451" s="236" t="str" cm="1">
        <f t="array" ref="D451">_xlfn.IFNA(_xlfn.IFS('05-Metals'!D20="*",'05-Metals'!C20,'05-Metals'!F20="*",'05-Metals'!E20,'05-Metals'!H20="*",'05-Metals'!G20,'05-Metals'!J20="*",'05-Metals'!I20,'05-Metals'!L20="*",'05-Metals'!K20,'05-Metals'!N20="*",'05-Metals'!M20,'05-Metals'!P20="*",'05-Metals'!O20,'05-Metals'!R20="*",'05-Metals'!Q20,'05-Metals'!T20="*",'05-Metals'!S20),"")</f>
        <v/>
      </c>
      <c r="E451" s="236" t="e">
        <f>D451/'Project Data'!$D$22</f>
        <v>#VALUE!</v>
      </c>
      <c r="F451" s="164" t="s">
        <v>44</v>
      </c>
      <c r="G451" s="236" t="str" cm="1">
        <f t="array" ref="G451">_xlfn.IFNA(_xlfn.IFS('05-Metals'!F20="*",'05-Metals'!E20,'05-Metals'!H20="*",'05-Metals'!G20,'05-Metals'!J20="*",'05-Metals'!I20,'05-Metals'!L20="*",'05-Metals'!K20,'05-Metals'!N20="*",'05-Metals'!M20,'05-Metals'!P20="*",'05-Metals'!O20,'05-Metals'!R20="*",'05-Metals'!Q20,'05-Metals'!T20="*",'05-Metals'!S20,'05-Metals'!V20="*",'05-Metals'!U20),"")</f>
        <v/>
      </c>
      <c r="H451" s="236" t="e">
        <f>G451/'Project Data'!$D$22</f>
        <v>#VALUE!</v>
      </c>
      <c r="I451" s="175"/>
      <c r="J451" s="244"/>
      <c r="K451" s="242"/>
    </row>
    <row r="452" spans="1:11" s="147" customFormat="1" ht="15" hidden="1" customHeight="1">
      <c r="A452" s="198">
        <f>'05-Metals'!A21</f>
        <v>0</v>
      </c>
      <c r="B452" s="235" t="str">
        <f>'05-Metals'!B21</f>
        <v>05 03 73 Conservation Treatment for Period Decorative Metal Railings</v>
      </c>
      <c r="C452" s="235"/>
      <c r="D452" s="236" t="str" cm="1">
        <f t="array" ref="D452">_xlfn.IFNA(_xlfn.IFS('05-Metals'!D21="*",'05-Metals'!C21,'05-Metals'!F21="*",'05-Metals'!E21,'05-Metals'!H21="*",'05-Metals'!G21,'05-Metals'!J21="*",'05-Metals'!I21,'05-Metals'!L21="*",'05-Metals'!K21,'05-Metals'!N21="*",'05-Metals'!M21,'05-Metals'!P21="*",'05-Metals'!O21,'05-Metals'!R21="*",'05-Metals'!Q21,'05-Metals'!T21="*",'05-Metals'!S21),"")</f>
        <v/>
      </c>
      <c r="E452" s="236" t="e">
        <f>D452/'Project Data'!$D$22</f>
        <v>#VALUE!</v>
      </c>
      <c r="F452" s="164" t="s">
        <v>44</v>
      </c>
      <c r="G452" s="236" t="str" cm="1">
        <f t="array" ref="G452">_xlfn.IFNA(_xlfn.IFS('05-Metals'!F21="*",'05-Metals'!E21,'05-Metals'!H21="*",'05-Metals'!G21,'05-Metals'!J21="*",'05-Metals'!I21,'05-Metals'!L21="*",'05-Metals'!K21,'05-Metals'!N21="*",'05-Metals'!M21,'05-Metals'!P21="*",'05-Metals'!O21,'05-Metals'!R21="*",'05-Metals'!Q21,'05-Metals'!T21="*",'05-Metals'!S21,'05-Metals'!V21="*",'05-Metals'!U21),"")</f>
        <v/>
      </c>
      <c r="H452" s="236" t="e">
        <f>G452/'Project Data'!$D$22</f>
        <v>#VALUE!</v>
      </c>
      <c r="I452" s="175"/>
      <c r="J452" s="244"/>
      <c r="K452" s="242"/>
    </row>
    <row r="453" spans="1:11" s="147" customFormat="1" ht="15" hidden="1" customHeight="1">
      <c r="A453" s="198">
        <f>'05-Metals'!A22</f>
        <v>0</v>
      </c>
      <c r="B453" s="235" t="str">
        <f>'05-Metals'!B22</f>
        <v>05 03 75 Conservation Treatment for Period Decorative Formed Metal</v>
      </c>
      <c r="C453" s="235"/>
      <c r="D453" s="236" t="str" cm="1">
        <f t="array" ref="D453">_xlfn.IFNA(_xlfn.IFS('05-Metals'!D22="*",'05-Metals'!C22,'05-Metals'!F22="*",'05-Metals'!E22,'05-Metals'!H22="*",'05-Metals'!G22,'05-Metals'!J22="*",'05-Metals'!I22,'05-Metals'!L22="*",'05-Metals'!K22,'05-Metals'!N22="*",'05-Metals'!M22,'05-Metals'!P22="*",'05-Metals'!O22,'05-Metals'!R22="*",'05-Metals'!Q22,'05-Metals'!T22="*",'05-Metals'!S22),"")</f>
        <v/>
      </c>
      <c r="E453" s="236" t="e">
        <f>D453/'Project Data'!$D$22</f>
        <v>#VALUE!</v>
      </c>
      <c r="F453" s="164" t="s">
        <v>44</v>
      </c>
      <c r="G453" s="236" t="str" cm="1">
        <f t="array" ref="G453">_xlfn.IFNA(_xlfn.IFS('05-Metals'!F22="*",'05-Metals'!E22,'05-Metals'!H22="*",'05-Metals'!G22,'05-Metals'!J22="*",'05-Metals'!I22,'05-Metals'!L22="*",'05-Metals'!K22,'05-Metals'!N22="*",'05-Metals'!M22,'05-Metals'!P22="*",'05-Metals'!O22,'05-Metals'!R22="*",'05-Metals'!Q22,'05-Metals'!T22="*",'05-Metals'!S22,'05-Metals'!V22="*",'05-Metals'!U22),"")</f>
        <v/>
      </c>
      <c r="H453" s="236" t="e">
        <f>G453/'Project Data'!$D$22</f>
        <v>#VALUE!</v>
      </c>
      <c r="I453" s="175"/>
      <c r="J453" s="244"/>
      <c r="K453" s="242"/>
    </row>
    <row r="454" spans="1:11" s="147" customFormat="1" ht="15" hidden="1" customHeight="1">
      <c r="A454" s="198">
        <f>'05-Metals'!A23</f>
        <v>0</v>
      </c>
      <c r="B454" s="235" t="str">
        <f>'05-Metals'!B23</f>
        <v>05 03 76 Conservation Treatment for Period Decorative Forged Metal</v>
      </c>
      <c r="C454" s="235"/>
      <c r="D454" s="236" t="str" cm="1">
        <f t="array" ref="D454">_xlfn.IFNA(_xlfn.IFS('05-Metals'!D23="*",'05-Metals'!C23,'05-Metals'!F23="*",'05-Metals'!E23,'05-Metals'!H23="*",'05-Metals'!G23,'05-Metals'!J23="*",'05-Metals'!I23,'05-Metals'!L23="*",'05-Metals'!K23,'05-Metals'!N23="*",'05-Metals'!M23,'05-Metals'!P23="*",'05-Metals'!O23,'05-Metals'!R23="*",'05-Metals'!Q23,'05-Metals'!T23="*",'05-Metals'!S23),"")</f>
        <v/>
      </c>
      <c r="E454" s="236" t="e">
        <f>D454/'Project Data'!$D$22</f>
        <v>#VALUE!</v>
      </c>
      <c r="F454" s="164" t="s">
        <v>44</v>
      </c>
      <c r="G454" s="236" t="str" cm="1">
        <f t="array" ref="G454">_xlfn.IFNA(_xlfn.IFS('05-Metals'!F23="*",'05-Metals'!E23,'05-Metals'!H23="*",'05-Metals'!G23,'05-Metals'!J23="*",'05-Metals'!I23,'05-Metals'!L23="*",'05-Metals'!K23,'05-Metals'!N23="*",'05-Metals'!M23,'05-Metals'!P23="*",'05-Metals'!O23,'05-Metals'!R23="*",'05-Metals'!Q23,'05-Metals'!T23="*",'05-Metals'!S23,'05-Metals'!V23="*",'05-Metals'!U23),"")</f>
        <v/>
      </c>
      <c r="H454" s="236" t="e">
        <f>G454/'Project Data'!$D$22</f>
        <v>#VALUE!</v>
      </c>
      <c r="I454" s="175"/>
      <c r="J454" s="244"/>
      <c r="K454" s="242"/>
    </row>
    <row r="455" spans="1:11" s="147" customFormat="1" ht="15" hidden="1" customHeight="1">
      <c r="A455" s="198">
        <f>'05-Metals'!A24</f>
        <v>0</v>
      </c>
      <c r="B455" s="235" t="str">
        <f>'05-Metals'!B24</f>
        <v>05 05 05 Selective Demolition for Metals</v>
      </c>
      <c r="C455" s="235"/>
      <c r="D455" s="236" t="str" cm="1">
        <f t="array" ref="D455">_xlfn.IFNA(_xlfn.IFS('05-Metals'!D24="*",'05-Metals'!C24,'05-Metals'!F24="*",'05-Metals'!E24,'05-Metals'!H24="*",'05-Metals'!G24,'05-Metals'!J24="*",'05-Metals'!I24,'05-Metals'!L24="*",'05-Metals'!K24,'05-Metals'!N24="*",'05-Metals'!M24,'05-Metals'!P24="*",'05-Metals'!O24,'05-Metals'!R24="*",'05-Metals'!Q24,'05-Metals'!T24="*",'05-Metals'!S24),"")</f>
        <v/>
      </c>
      <c r="E455" s="236" t="e">
        <f>D455/'Project Data'!$D$22</f>
        <v>#VALUE!</v>
      </c>
      <c r="F455" s="164" t="s">
        <v>44</v>
      </c>
      <c r="G455" s="236" t="str" cm="1">
        <f t="array" ref="G455">_xlfn.IFNA(_xlfn.IFS('05-Metals'!F24="*",'05-Metals'!E24,'05-Metals'!H24="*",'05-Metals'!G24,'05-Metals'!J24="*",'05-Metals'!I24,'05-Metals'!L24="*",'05-Metals'!K24,'05-Metals'!N24="*",'05-Metals'!M24,'05-Metals'!P24="*",'05-Metals'!O24,'05-Metals'!R24="*",'05-Metals'!Q24,'05-Metals'!T24="*",'05-Metals'!S24,'05-Metals'!V24="*",'05-Metals'!U24),"")</f>
        <v/>
      </c>
      <c r="H455" s="236" t="e">
        <f>G455/'Project Data'!$D$22</f>
        <v>#VALUE!</v>
      </c>
      <c r="I455" s="175"/>
      <c r="J455" s="244"/>
      <c r="K455" s="242"/>
    </row>
    <row r="456" spans="1:11" s="147" customFormat="1" ht="15" hidden="1" customHeight="1">
      <c r="A456" s="198">
        <f>'05-Metals'!A25</f>
        <v>0</v>
      </c>
      <c r="B456" s="235" t="str">
        <f>'05-Metals'!B25</f>
        <v>05 05 13 Shop-Applied Coatings for Metal</v>
      </c>
      <c r="C456" s="235"/>
      <c r="D456" s="236" t="str" cm="1">
        <f t="array" ref="D456">_xlfn.IFNA(_xlfn.IFS('05-Metals'!D25="*",'05-Metals'!C25,'05-Metals'!F25="*",'05-Metals'!E25,'05-Metals'!H25="*",'05-Metals'!G25,'05-Metals'!J25="*",'05-Metals'!I25,'05-Metals'!L25="*",'05-Metals'!K25,'05-Metals'!N25="*",'05-Metals'!M25,'05-Metals'!P25="*",'05-Metals'!O25,'05-Metals'!R25="*",'05-Metals'!Q25,'05-Metals'!T25="*",'05-Metals'!S25),"")</f>
        <v/>
      </c>
      <c r="E456" s="236" t="e">
        <f>D456/'Project Data'!$D$22</f>
        <v>#VALUE!</v>
      </c>
      <c r="F456" s="164" t="s">
        <v>44</v>
      </c>
      <c r="G456" s="236" t="str" cm="1">
        <f t="array" ref="G456">_xlfn.IFNA(_xlfn.IFS('05-Metals'!F25="*",'05-Metals'!E25,'05-Metals'!H25="*",'05-Metals'!G25,'05-Metals'!J25="*",'05-Metals'!I25,'05-Metals'!L25="*",'05-Metals'!K25,'05-Metals'!N25="*",'05-Metals'!M25,'05-Metals'!P25="*",'05-Metals'!O25,'05-Metals'!R25="*",'05-Metals'!Q25,'05-Metals'!T25="*",'05-Metals'!S25,'05-Metals'!V25="*",'05-Metals'!U25),"")</f>
        <v/>
      </c>
      <c r="H456" s="236" t="e">
        <f>G456/'Project Data'!$D$22</f>
        <v>#VALUE!</v>
      </c>
      <c r="I456" s="175"/>
      <c r="J456" s="244"/>
      <c r="K456" s="242"/>
    </row>
    <row r="457" spans="1:11" s="147" customFormat="1" ht="15" hidden="1" customHeight="1">
      <c r="A457" s="198">
        <f>'05-Metals'!A26</f>
        <v>0</v>
      </c>
      <c r="B457" s="235" t="str">
        <f>'05-Metals'!B26</f>
        <v>05 05 19 Post-Installed Concrete Anchors</v>
      </c>
      <c r="C457" s="235"/>
      <c r="D457" s="236" t="str" cm="1">
        <f t="array" ref="D457">_xlfn.IFNA(_xlfn.IFS('05-Metals'!D26="*",'05-Metals'!C26,'05-Metals'!F26="*",'05-Metals'!E26,'05-Metals'!H26="*",'05-Metals'!G26,'05-Metals'!J26="*",'05-Metals'!I26,'05-Metals'!L26="*",'05-Metals'!K26,'05-Metals'!N26="*",'05-Metals'!M26,'05-Metals'!P26="*",'05-Metals'!O26,'05-Metals'!R26="*",'05-Metals'!Q26,'05-Metals'!T26="*",'05-Metals'!S26),"")</f>
        <v/>
      </c>
      <c r="E457" s="236" t="e">
        <f>D457/'Project Data'!$D$22</f>
        <v>#VALUE!</v>
      </c>
      <c r="F457" s="164" t="s">
        <v>44</v>
      </c>
      <c r="G457" s="236" t="str" cm="1">
        <f t="array" ref="G457">_xlfn.IFNA(_xlfn.IFS('05-Metals'!F26="*",'05-Metals'!E26,'05-Metals'!H26="*",'05-Metals'!G26,'05-Metals'!J26="*",'05-Metals'!I26,'05-Metals'!L26="*",'05-Metals'!K26,'05-Metals'!N26="*",'05-Metals'!M26,'05-Metals'!P26="*",'05-Metals'!O26,'05-Metals'!R26="*",'05-Metals'!Q26,'05-Metals'!T26="*",'05-Metals'!S26,'05-Metals'!V26="*",'05-Metals'!U26),"")</f>
        <v/>
      </c>
      <c r="H457" s="236" t="e">
        <f>G457/'Project Data'!$D$22</f>
        <v>#VALUE!</v>
      </c>
      <c r="I457" s="175"/>
      <c r="J457" s="244"/>
      <c r="K457" s="242"/>
    </row>
    <row r="458" spans="1:11" s="147" customFormat="1" ht="15" hidden="1" customHeight="1">
      <c r="A458" s="198">
        <f>'05-Metals'!A27</f>
        <v>0</v>
      </c>
      <c r="B458" s="235" t="str">
        <f>'05-Metals'!B27</f>
        <v>05 05 23 Metal Fastenings</v>
      </c>
      <c r="C458" s="235"/>
      <c r="D458" s="236" t="str" cm="1">
        <f t="array" ref="D458">_xlfn.IFNA(_xlfn.IFS('05-Metals'!D27="*",'05-Metals'!C27,'05-Metals'!F27="*",'05-Metals'!E27,'05-Metals'!H27="*",'05-Metals'!G27,'05-Metals'!J27="*",'05-Metals'!I27,'05-Metals'!L27="*",'05-Metals'!K27,'05-Metals'!N27="*",'05-Metals'!M27,'05-Metals'!P27="*",'05-Metals'!O27,'05-Metals'!R27="*",'05-Metals'!Q27,'05-Metals'!T27="*",'05-Metals'!S27),"")</f>
        <v/>
      </c>
      <c r="E458" s="236" t="e">
        <f>D458/'Project Data'!$D$22</f>
        <v>#VALUE!</v>
      </c>
      <c r="F458" s="164" t="s">
        <v>44</v>
      </c>
      <c r="G458" s="236" t="str" cm="1">
        <f t="array" ref="G458">_xlfn.IFNA(_xlfn.IFS('05-Metals'!F27="*",'05-Metals'!E27,'05-Metals'!H27="*",'05-Metals'!G27,'05-Metals'!J27="*",'05-Metals'!I27,'05-Metals'!L27="*",'05-Metals'!K27,'05-Metals'!N27="*",'05-Metals'!M27,'05-Metals'!P27="*",'05-Metals'!O27,'05-Metals'!R27="*",'05-Metals'!Q27,'05-Metals'!T27="*",'05-Metals'!S27,'05-Metals'!V27="*",'05-Metals'!U27),"")</f>
        <v/>
      </c>
      <c r="H458" s="236" t="e">
        <f>G458/'Project Data'!$D$22</f>
        <v>#VALUE!</v>
      </c>
      <c r="I458" s="175"/>
      <c r="J458" s="244"/>
      <c r="K458" s="242"/>
    </row>
    <row r="459" spans="1:11" s="147" customFormat="1" ht="15" hidden="1" customHeight="1">
      <c r="A459" s="198">
        <f>'05-Metals'!A28</f>
        <v>0</v>
      </c>
      <c r="B459" s="235" t="str">
        <f>'05-Metals'!B28</f>
        <v>05 05 53 Security Metal Fastenings</v>
      </c>
      <c r="C459" s="235"/>
      <c r="D459" s="236" t="str" cm="1">
        <f t="array" ref="D459">_xlfn.IFNA(_xlfn.IFS('05-Metals'!D28="*",'05-Metals'!C28,'05-Metals'!F28="*",'05-Metals'!E28,'05-Metals'!H28="*",'05-Metals'!G28,'05-Metals'!J28="*",'05-Metals'!I28,'05-Metals'!L28="*",'05-Metals'!K28,'05-Metals'!N28="*",'05-Metals'!M28,'05-Metals'!P28="*",'05-Metals'!O28,'05-Metals'!R28="*",'05-Metals'!Q28,'05-Metals'!T28="*",'05-Metals'!S28),"")</f>
        <v/>
      </c>
      <c r="E459" s="236" t="e">
        <f>D459/'Project Data'!$D$22</f>
        <v>#VALUE!</v>
      </c>
      <c r="F459" s="164" t="s">
        <v>44</v>
      </c>
      <c r="G459" s="236" t="str" cm="1">
        <f t="array" ref="G459">_xlfn.IFNA(_xlfn.IFS('05-Metals'!F28="*",'05-Metals'!E28,'05-Metals'!H28="*",'05-Metals'!G28,'05-Metals'!J28="*",'05-Metals'!I28,'05-Metals'!L28="*",'05-Metals'!K28,'05-Metals'!N28="*",'05-Metals'!M28,'05-Metals'!P28="*",'05-Metals'!O28,'05-Metals'!R28="*",'05-Metals'!Q28,'05-Metals'!T28="*",'05-Metals'!S28,'05-Metals'!V28="*",'05-Metals'!U28),"")</f>
        <v/>
      </c>
      <c r="H459" s="236" t="e">
        <f>G459/'Project Data'!$D$22</f>
        <v>#VALUE!</v>
      </c>
      <c r="I459" s="175"/>
      <c r="J459" s="244"/>
      <c r="K459" s="242"/>
    </row>
    <row r="460" spans="1:11" s="147" customFormat="1" ht="15" hidden="1" customHeight="1">
      <c r="A460" s="198">
        <f>'05-Metals'!A29</f>
        <v>0</v>
      </c>
      <c r="B460" s="235" t="str">
        <f>'05-Metals'!B29</f>
        <v>05 08 00 Commissioning of Metals</v>
      </c>
      <c r="C460" s="235"/>
      <c r="D460" s="236" t="str" cm="1">
        <f t="array" ref="D460">_xlfn.IFNA(_xlfn.IFS('05-Metals'!D29="*",'05-Metals'!C29,'05-Metals'!F29="*",'05-Metals'!E29,'05-Metals'!H29="*",'05-Metals'!G29,'05-Metals'!J29="*",'05-Metals'!I29,'05-Metals'!L29="*",'05-Metals'!K29,'05-Metals'!N29="*",'05-Metals'!M29,'05-Metals'!P29="*",'05-Metals'!O29,'05-Metals'!R29="*",'05-Metals'!Q29,'05-Metals'!T29="*",'05-Metals'!S29),"")</f>
        <v/>
      </c>
      <c r="E460" s="236" t="e">
        <f>D460/'Project Data'!$D$22</f>
        <v>#VALUE!</v>
      </c>
      <c r="F460" s="164" t="s">
        <v>44</v>
      </c>
      <c r="G460" s="236" t="str" cm="1">
        <f t="array" ref="G460">_xlfn.IFNA(_xlfn.IFS('05-Metals'!F29="*",'05-Metals'!E29,'05-Metals'!H29="*",'05-Metals'!G29,'05-Metals'!J29="*",'05-Metals'!I29,'05-Metals'!L29="*",'05-Metals'!K29,'05-Metals'!N29="*",'05-Metals'!M29,'05-Metals'!P29="*",'05-Metals'!O29,'05-Metals'!R29="*",'05-Metals'!Q29,'05-Metals'!T29="*",'05-Metals'!S29,'05-Metals'!V29="*",'05-Metals'!U29),"")</f>
        <v/>
      </c>
      <c r="H460" s="236" t="e">
        <f>G460/'Project Data'!$D$22</f>
        <v>#VALUE!</v>
      </c>
      <c r="I460" s="175"/>
      <c r="J460" s="244"/>
      <c r="K460" s="242"/>
    </row>
    <row r="461" spans="1:11" s="147" customFormat="1" ht="15" hidden="1" customHeight="1">
      <c r="A461" s="198">
        <f>'05-Metals'!A30</f>
        <v>0</v>
      </c>
      <c r="B461" s="235" t="str">
        <f>'05-Metals'!B30</f>
        <v>05 10 00 Structural Metal Framing</v>
      </c>
      <c r="C461" s="235"/>
      <c r="D461" s="236" t="str" cm="1">
        <f t="array" ref="D461">_xlfn.IFNA(_xlfn.IFS('05-Metals'!D30="*",'05-Metals'!C30,'05-Metals'!F30="*",'05-Metals'!E30,'05-Metals'!H30="*",'05-Metals'!G30,'05-Metals'!J30="*",'05-Metals'!I30,'05-Metals'!L30="*",'05-Metals'!K30,'05-Metals'!N30="*",'05-Metals'!M30,'05-Metals'!P30="*",'05-Metals'!O30,'05-Metals'!R30="*",'05-Metals'!Q30,'05-Metals'!T30="*",'05-Metals'!S30),"")</f>
        <v/>
      </c>
      <c r="E461" s="236" t="e">
        <f>D461/'Project Data'!$D$22</f>
        <v>#VALUE!</v>
      </c>
      <c r="F461" s="164" t="s">
        <v>44</v>
      </c>
      <c r="G461" s="236" t="str" cm="1">
        <f t="array" ref="G461">_xlfn.IFNA(_xlfn.IFS('05-Metals'!F30="*",'05-Metals'!E30,'05-Metals'!H30="*",'05-Metals'!G30,'05-Metals'!J30="*",'05-Metals'!I30,'05-Metals'!L30="*",'05-Metals'!K30,'05-Metals'!N30="*",'05-Metals'!M30,'05-Metals'!P30="*",'05-Metals'!O30,'05-Metals'!R30="*",'05-Metals'!Q30,'05-Metals'!T30="*",'05-Metals'!S30,'05-Metals'!V30="*",'05-Metals'!U30),"")</f>
        <v/>
      </c>
      <c r="H461" s="236" t="e">
        <f>G461/'Project Data'!$D$22</f>
        <v>#VALUE!</v>
      </c>
      <c r="I461" s="175"/>
      <c r="J461" s="244"/>
      <c r="K461" s="242"/>
    </row>
    <row r="462" spans="1:11" s="147" customFormat="1" ht="15" customHeight="1">
      <c r="A462" s="398">
        <f>'05-Metals'!A31</f>
        <v>1</v>
      </c>
      <c r="B462" s="642" t="str">
        <f>'05-Metals'!B31</f>
        <v>05 12 00 Structural Steel Framing</v>
      </c>
      <c r="C462" s="643"/>
      <c r="D462" s="402" cm="1">
        <f t="array" ref="D462">_xlfn.IFNA(_xlfn.IFS('05-Metals'!D31="*",'05-Metals'!C31,'05-Metals'!F31="*",'05-Metals'!E31,'05-Metals'!H31="*",'05-Metals'!G31,'05-Metals'!J31="*",'05-Metals'!I31,'05-Metals'!L31="*",'05-Metals'!K31,'05-Metals'!N31="*",'05-Metals'!M31,'05-Metals'!P31="*",'05-Metals'!O31,'05-Metals'!R31="*",'05-Metals'!Q31,'05-Metals'!T31="*",'05-Metals'!S31),"")</f>
        <v>595433</v>
      </c>
      <c r="E462" s="402">
        <f>D462/'Project Data'!$D$22</f>
        <v>6.6535517538076459</v>
      </c>
      <c r="F462" s="412">
        <v>595433</v>
      </c>
      <c r="G462" s="402" cm="1">
        <f t="array" ref="G462">_xlfn.IFNA(_xlfn.IFS('05-Metals'!F31="*",'05-Metals'!E31,'05-Metals'!H31="*",'05-Metals'!G31,'05-Metals'!J31="*",'05-Metals'!I31,'05-Metals'!L31="*",'05-Metals'!K31,'05-Metals'!N31="*",'05-Metals'!M31,'05-Metals'!P31="*",'05-Metals'!O31,'05-Metals'!R31="*",'05-Metals'!Q31,'05-Metals'!T31="*",'05-Metals'!S31,'05-Metals'!V31="*",'05-Metals'!U31),"")</f>
        <v>595433</v>
      </c>
      <c r="H462" s="402">
        <f>G462/'Project Data'!$D$22</f>
        <v>6.6535517538076459</v>
      </c>
      <c r="I462" s="400"/>
      <c r="J462" s="403"/>
      <c r="K462" s="404" t="s">
        <v>65</v>
      </c>
    </row>
    <row r="463" spans="1:11" s="147" customFormat="1" ht="15" hidden="1" customHeight="1">
      <c r="A463" s="198">
        <f>'05-Metals'!A32</f>
        <v>0</v>
      </c>
      <c r="B463" s="399" t="str">
        <f>'05-Metals'!B32</f>
        <v>05 12 13 Architecturally-Exposed Structural Steel Framing</v>
      </c>
      <c r="C463" s="235"/>
      <c r="D463" s="402" t="str" cm="1">
        <f t="array" ref="D463">_xlfn.IFNA(_xlfn.IFS('05-Metals'!D32="*",'05-Metals'!C32,'05-Metals'!F32="*",'05-Metals'!E32,'05-Metals'!H32="*",'05-Metals'!G32,'05-Metals'!J32="*",'05-Metals'!I32,'05-Metals'!L32="*",'05-Metals'!K32,'05-Metals'!N32="*",'05-Metals'!M32,'05-Metals'!P32="*",'05-Metals'!O32,'05-Metals'!R32="*",'05-Metals'!Q32,'05-Metals'!T32="*",'05-Metals'!S32),"")</f>
        <v/>
      </c>
      <c r="E463" s="402" t="e">
        <f>D463/'Project Data'!$D$22</f>
        <v>#VALUE!</v>
      </c>
      <c r="F463" s="164" t="s">
        <v>44</v>
      </c>
      <c r="G463" s="236" t="str" cm="1">
        <f t="array" ref="G463">_xlfn.IFNA(_xlfn.IFS('05-Metals'!F32="*",'05-Metals'!E32,'05-Metals'!H32="*",'05-Metals'!G32,'05-Metals'!J32="*",'05-Metals'!I32,'05-Metals'!L32="*",'05-Metals'!K32,'05-Metals'!N32="*",'05-Metals'!M32,'05-Metals'!P32="*",'05-Metals'!O32,'05-Metals'!R32="*",'05-Metals'!Q32,'05-Metals'!T32="*",'05-Metals'!S32,'05-Metals'!V32="*",'05-Metals'!U32),"")</f>
        <v/>
      </c>
      <c r="H463" s="236" t="e">
        <f>G463/'Project Data'!$D$22</f>
        <v>#VALUE!</v>
      </c>
      <c r="I463" s="175"/>
      <c r="J463" s="244"/>
      <c r="K463" s="404"/>
    </row>
    <row r="464" spans="1:11" s="147" customFormat="1" ht="15" hidden="1" customHeight="1">
      <c r="A464" s="198">
        <f>'05-Metals'!A33</f>
        <v>0</v>
      </c>
      <c r="B464" s="399" t="str">
        <f>'05-Metals'!B33</f>
        <v>05 12 16 Fabricated Fire Protected Steel Columns</v>
      </c>
      <c r="C464" s="235"/>
      <c r="D464" s="402" t="str" cm="1">
        <f t="array" ref="D464">_xlfn.IFNA(_xlfn.IFS('05-Metals'!D33="*",'05-Metals'!C33,'05-Metals'!F33="*",'05-Metals'!E33,'05-Metals'!H33="*",'05-Metals'!G33,'05-Metals'!J33="*",'05-Metals'!I33,'05-Metals'!L33="*",'05-Metals'!K33,'05-Metals'!N33="*",'05-Metals'!M33,'05-Metals'!P33="*",'05-Metals'!O33,'05-Metals'!R33="*",'05-Metals'!Q33,'05-Metals'!T33="*",'05-Metals'!S33),"")</f>
        <v/>
      </c>
      <c r="E464" s="402" t="e">
        <f>D464/'Project Data'!$D$22</f>
        <v>#VALUE!</v>
      </c>
      <c r="F464" s="164" t="s">
        <v>44</v>
      </c>
      <c r="G464" s="236" t="str" cm="1">
        <f t="array" ref="G464">_xlfn.IFNA(_xlfn.IFS('05-Metals'!F33="*",'05-Metals'!E33,'05-Metals'!H33="*",'05-Metals'!G33,'05-Metals'!J33="*",'05-Metals'!I33,'05-Metals'!L33="*",'05-Metals'!K33,'05-Metals'!N33="*",'05-Metals'!M33,'05-Metals'!P33="*",'05-Metals'!O33,'05-Metals'!R33="*",'05-Metals'!Q33,'05-Metals'!T33="*",'05-Metals'!S33,'05-Metals'!V33="*",'05-Metals'!U33),"")</f>
        <v/>
      </c>
      <c r="H464" s="236" t="e">
        <f>G464/'Project Data'!$D$22</f>
        <v>#VALUE!</v>
      </c>
      <c r="I464" s="175"/>
      <c r="J464" s="244"/>
      <c r="K464" s="404"/>
    </row>
    <row r="465" spans="1:11" s="147" customFormat="1" ht="15" hidden="1" customHeight="1">
      <c r="A465" s="198">
        <f>'05-Metals'!A34</f>
        <v>0</v>
      </c>
      <c r="B465" s="399" t="str">
        <f>'05-Metals'!B34</f>
        <v>05 12 19 Buckling Restrained Braces</v>
      </c>
      <c r="C465" s="235"/>
      <c r="D465" s="402" t="str" cm="1">
        <f t="array" ref="D465">_xlfn.IFNA(_xlfn.IFS('05-Metals'!D34="*",'05-Metals'!C34,'05-Metals'!F34="*",'05-Metals'!E34,'05-Metals'!H34="*",'05-Metals'!G34,'05-Metals'!J34="*",'05-Metals'!I34,'05-Metals'!L34="*",'05-Metals'!K34,'05-Metals'!N34="*",'05-Metals'!M34,'05-Metals'!P34="*",'05-Metals'!O34,'05-Metals'!R34="*",'05-Metals'!Q34,'05-Metals'!T34="*",'05-Metals'!S34),"")</f>
        <v/>
      </c>
      <c r="E465" s="402" t="e">
        <f>D465/'Project Data'!$D$22</f>
        <v>#VALUE!</v>
      </c>
      <c r="F465" s="164" t="s">
        <v>44</v>
      </c>
      <c r="G465" s="236" t="str" cm="1">
        <f t="array" ref="G465">_xlfn.IFNA(_xlfn.IFS('05-Metals'!F34="*",'05-Metals'!E34,'05-Metals'!H34="*",'05-Metals'!G34,'05-Metals'!J34="*",'05-Metals'!I34,'05-Metals'!L34="*",'05-Metals'!K34,'05-Metals'!N34="*",'05-Metals'!M34,'05-Metals'!P34="*",'05-Metals'!O34,'05-Metals'!R34="*",'05-Metals'!Q34,'05-Metals'!T34="*",'05-Metals'!S34,'05-Metals'!V34="*",'05-Metals'!U34),"")</f>
        <v/>
      </c>
      <c r="H465" s="236" t="e">
        <f>G465/'Project Data'!$D$22</f>
        <v>#VALUE!</v>
      </c>
      <c r="I465" s="175"/>
      <c r="J465" s="244"/>
      <c r="K465" s="404"/>
    </row>
    <row r="466" spans="1:11" s="147" customFormat="1" ht="15" hidden="1" customHeight="1">
      <c r="A466" s="198">
        <f>'05-Metals'!A35</f>
        <v>0</v>
      </c>
      <c r="B466" s="399" t="str">
        <f>'05-Metals'!B35</f>
        <v>05 12 23 Structural Steel for Buildings</v>
      </c>
      <c r="C466" s="235"/>
      <c r="D466" s="402" t="str" cm="1">
        <f t="array" ref="D466">_xlfn.IFNA(_xlfn.IFS('05-Metals'!D35="*",'05-Metals'!C35,'05-Metals'!F35="*",'05-Metals'!E35,'05-Metals'!H35="*",'05-Metals'!G35,'05-Metals'!J35="*",'05-Metals'!I35,'05-Metals'!L35="*",'05-Metals'!K35,'05-Metals'!N35="*",'05-Metals'!M35,'05-Metals'!P35="*",'05-Metals'!O35,'05-Metals'!R35="*",'05-Metals'!Q35,'05-Metals'!T35="*",'05-Metals'!S35),"")</f>
        <v/>
      </c>
      <c r="E466" s="402" t="e">
        <f>D466/'Project Data'!$D$22</f>
        <v>#VALUE!</v>
      </c>
      <c r="F466" s="164" t="s">
        <v>44</v>
      </c>
      <c r="G466" s="236" t="str" cm="1">
        <f t="array" ref="G466">_xlfn.IFNA(_xlfn.IFS('05-Metals'!F35="*",'05-Metals'!E35,'05-Metals'!H35="*",'05-Metals'!G35,'05-Metals'!J35="*",'05-Metals'!I35,'05-Metals'!L35="*",'05-Metals'!K35,'05-Metals'!N35="*",'05-Metals'!M35,'05-Metals'!P35="*",'05-Metals'!O35,'05-Metals'!R35="*",'05-Metals'!Q35,'05-Metals'!T35="*",'05-Metals'!S35,'05-Metals'!V35="*",'05-Metals'!U35),"")</f>
        <v/>
      </c>
      <c r="H466" s="236" t="e">
        <f>G466/'Project Data'!$D$22</f>
        <v>#VALUE!</v>
      </c>
      <c r="I466" s="175"/>
      <c r="J466" s="244"/>
      <c r="K466" s="404"/>
    </row>
    <row r="467" spans="1:11" s="147" customFormat="1" ht="15" hidden="1" customHeight="1">
      <c r="A467" s="198">
        <f>'05-Metals'!A36</f>
        <v>0</v>
      </c>
      <c r="B467" s="399" t="str">
        <f>'05-Metals'!B36</f>
        <v>05 12 33 Structural Steel for Bridges</v>
      </c>
      <c r="C467" s="235"/>
      <c r="D467" s="402" t="str" cm="1">
        <f t="array" ref="D467">_xlfn.IFNA(_xlfn.IFS('05-Metals'!D36="*",'05-Metals'!C36,'05-Metals'!F36="*",'05-Metals'!E36,'05-Metals'!H36="*",'05-Metals'!G36,'05-Metals'!J36="*",'05-Metals'!I36,'05-Metals'!L36="*",'05-Metals'!K36,'05-Metals'!N36="*",'05-Metals'!M36,'05-Metals'!P36="*",'05-Metals'!O36,'05-Metals'!R36="*",'05-Metals'!Q36,'05-Metals'!T36="*",'05-Metals'!S36),"")</f>
        <v/>
      </c>
      <c r="E467" s="402" t="e">
        <f>D467/'Project Data'!$D$22</f>
        <v>#VALUE!</v>
      </c>
      <c r="F467" s="164" t="s">
        <v>44</v>
      </c>
      <c r="G467" s="236" t="str" cm="1">
        <f t="array" ref="G467">_xlfn.IFNA(_xlfn.IFS('05-Metals'!F36="*",'05-Metals'!E36,'05-Metals'!H36="*",'05-Metals'!G36,'05-Metals'!J36="*",'05-Metals'!I36,'05-Metals'!L36="*",'05-Metals'!K36,'05-Metals'!N36="*",'05-Metals'!M36,'05-Metals'!P36="*",'05-Metals'!O36,'05-Metals'!R36="*",'05-Metals'!Q36,'05-Metals'!T36="*",'05-Metals'!S36,'05-Metals'!V36="*",'05-Metals'!U36),"")</f>
        <v/>
      </c>
      <c r="H467" s="236" t="e">
        <f>G467/'Project Data'!$D$22</f>
        <v>#VALUE!</v>
      </c>
      <c r="I467" s="175"/>
      <c r="J467" s="244"/>
      <c r="K467" s="404"/>
    </row>
    <row r="468" spans="1:11" s="147" customFormat="1" ht="15" hidden="1" customHeight="1">
      <c r="A468" s="198">
        <f>'05-Metals'!A37</f>
        <v>0</v>
      </c>
      <c r="B468" s="399" t="str">
        <f>'05-Metals'!B37</f>
        <v>05 13 00 Structural Stainless-Steel Framing</v>
      </c>
      <c r="C468" s="235"/>
      <c r="D468" s="402" t="str" cm="1">
        <f t="array" ref="D468">_xlfn.IFNA(_xlfn.IFS('05-Metals'!D37="*",'05-Metals'!C37,'05-Metals'!F37="*",'05-Metals'!E37,'05-Metals'!H37="*",'05-Metals'!G37,'05-Metals'!J37="*",'05-Metals'!I37,'05-Metals'!L37="*",'05-Metals'!K37,'05-Metals'!N37="*",'05-Metals'!M37,'05-Metals'!P37="*",'05-Metals'!O37,'05-Metals'!R37="*",'05-Metals'!Q37,'05-Metals'!T37="*",'05-Metals'!S37),"")</f>
        <v/>
      </c>
      <c r="E468" s="402" t="e">
        <f>D468/'Project Data'!$D$22</f>
        <v>#VALUE!</v>
      </c>
      <c r="F468" s="164" t="s">
        <v>44</v>
      </c>
      <c r="G468" s="236" t="str" cm="1">
        <f t="array" ref="G468">_xlfn.IFNA(_xlfn.IFS('05-Metals'!F37="*",'05-Metals'!E37,'05-Metals'!H37="*",'05-Metals'!G37,'05-Metals'!J37="*",'05-Metals'!I37,'05-Metals'!L37="*",'05-Metals'!K37,'05-Metals'!N37="*",'05-Metals'!M37,'05-Metals'!P37="*",'05-Metals'!O37,'05-Metals'!R37="*",'05-Metals'!Q37,'05-Metals'!T37="*",'05-Metals'!S37,'05-Metals'!V37="*",'05-Metals'!U37),"")</f>
        <v/>
      </c>
      <c r="H468" s="236" t="e">
        <f>G468/'Project Data'!$D$22</f>
        <v>#VALUE!</v>
      </c>
      <c r="I468" s="175"/>
      <c r="J468" s="244"/>
      <c r="K468" s="404"/>
    </row>
    <row r="469" spans="1:11" s="147" customFormat="1" ht="15" hidden="1" customHeight="1">
      <c r="A469" s="198">
        <f>'05-Metals'!A38</f>
        <v>0</v>
      </c>
      <c r="B469" s="399" t="str">
        <f>'05-Metals'!B38</f>
        <v>05 14 00 Structural Aluminum Framing</v>
      </c>
      <c r="C469" s="235"/>
      <c r="D469" s="402" t="str" cm="1">
        <f t="array" ref="D469">_xlfn.IFNA(_xlfn.IFS('05-Metals'!D38="*",'05-Metals'!C38,'05-Metals'!F38="*",'05-Metals'!E38,'05-Metals'!H38="*",'05-Metals'!G38,'05-Metals'!J38="*",'05-Metals'!I38,'05-Metals'!L38="*",'05-Metals'!K38,'05-Metals'!N38="*",'05-Metals'!M38,'05-Metals'!P38="*",'05-Metals'!O38,'05-Metals'!R38="*",'05-Metals'!Q38,'05-Metals'!T38="*",'05-Metals'!S38),"")</f>
        <v/>
      </c>
      <c r="E469" s="402" t="e">
        <f>D469/'Project Data'!$D$22</f>
        <v>#VALUE!</v>
      </c>
      <c r="F469" s="164" t="s">
        <v>44</v>
      </c>
      <c r="G469" s="236" t="str" cm="1">
        <f t="array" ref="G469">_xlfn.IFNA(_xlfn.IFS('05-Metals'!F38="*",'05-Metals'!E38,'05-Metals'!H38="*",'05-Metals'!G38,'05-Metals'!J38="*",'05-Metals'!I38,'05-Metals'!L38="*",'05-Metals'!K38,'05-Metals'!N38="*",'05-Metals'!M38,'05-Metals'!P38="*",'05-Metals'!O38,'05-Metals'!R38="*",'05-Metals'!Q38,'05-Metals'!T38="*",'05-Metals'!S38,'05-Metals'!V38="*",'05-Metals'!U38),"")</f>
        <v/>
      </c>
      <c r="H469" s="236" t="e">
        <f>G469/'Project Data'!$D$22</f>
        <v>#VALUE!</v>
      </c>
      <c r="I469" s="175"/>
      <c r="J469" s="244"/>
      <c r="K469" s="404"/>
    </row>
    <row r="470" spans="1:11" s="147" customFormat="1" ht="15" hidden="1" customHeight="1">
      <c r="A470" s="198">
        <f>'05-Metals'!A39</f>
        <v>0</v>
      </c>
      <c r="B470" s="399" t="str">
        <f>'05-Metals'!B39</f>
        <v>05 14 13 Architecturally-Exposed Structural Aluminum Framing</v>
      </c>
      <c r="C470" s="235"/>
      <c r="D470" s="402" t="str" cm="1">
        <f t="array" ref="D470">_xlfn.IFNA(_xlfn.IFS('05-Metals'!D39="*",'05-Metals'!C39,'05-Metals'!F39="*",'05-Metals'!E39,'05-Metals'!H39="*",'05-Metals'!G39,'05-Metals'!J39="*",'05-Metals'!I39,'05-Metals'!L39="*",'05-Metals'!K39,'05-Metals'!N39="*",'05-Metals'!M39,'05-Metals'!P39="*",'05-Metals'!O39,'05-Metals'!R39="*",'05-Metals'!Q39,'05-Metals'!T39="*",'05-Metals'!S39),"")</f>
        <v/>
      </c>
      <c r="E470" s="402" t="e">
        <f>D470/'Project Data'!$D$22</f>
        <v>#VALUE!</v>
      </c>
      <c r="F470" s="164" t="s">
        <v>44</v>
      </c>
      <c r="G470" s="236" t="str" cm="1">
        <f t="array" ref="G470">_xlfn.IFNA(_xlfn.IFS('05-Metals'!F39="*",'05-Metals'!E39,'05-Metals'!H39="*",'05-Metals'!G39,'05-Metals'!J39="*",'05-Metals'!I39,'05-Metals'!L39="*",'05-Metals'!K39,'05-Metals'!N39="*",'05-Metals'!M39,'05-Metals'!P39="*",'05-Metals'!O39,'05-Metals'!R39="*",'05-Metals'!Q39,'05-Metals'!T39="*",'05-Metals'!S39,'05-Metals'!V39="*",'05-Metals'!U39),"")</f>
        <v/>
      </c>
      <c r="H470" s="236" t="e">
        <f>G470/'Project Data'!$D$22</f>
        <v>#VALUE!</v>
      </c>
      <c r="I470" s="175"/>
      <c r="J470" s="244"/>
      <c r="K470" s="404"/>
    </row>
    <row r="471" spans="1:11" s="147" customFormat="1" ht="15" hidden="1" customHeight="1">
      <c r="A471" s="198">
        <f>'05-Metals'!A40</f>
        <v>0</v>
      </c>
      <c r="B471" s="399" t="str">
        <f>'05-Metals'!B40</f>
        <v>05 15 00 Wire Rope Assemblies</v>
      </c>
      <c r="C471" s="235"/>
      <c r="D471" s="402" t="str" cm="1">
        <f t="array" ref="D471">_xlfn.IFNA(_xlfn.IFS('05-Metals'!D40="*",'05-Metals'!C40,'05-Metals'!F40="*",'05-Metals'!E40,'05-Metals'!H40="*",'05-Metals'!G40,'05-Metals'!J40="*",'05-Metals'!I40,'05-Metals'!L40="*",'05-Metals'!K40,'05-Metals'!N40="*",'05-Metals'!M40,'05-Metals'!P40="*",'05-Metals'!O40,'05-Metals'!R40="*",'05-Metals'!Q40,'05-Metals'!T40="*",'05-Metals'!S40),"")</f>
        <v/>
      </c>
      <c r="E471" s="402" t="e">
        <f>D471/'Project Data'!$D$22</f>
        <v>#VALUE!</v>
      </c>
      <c r="F471" s="164" t="s">
        <v>44</v>
      </c>
      <c r="G471" s="236" t="str" cm="1">
        <f t="array" ref="G471">_xlfn.IFNA(_xlfn.IFS('05-Metals'!F40="*",'05-Metals'!E40,'05-Metals'!H40="*",'05-Metals'!G40,'05-Metals'!J40="*",'05-Metals'!I40,'05-Metals'!L40="*",'05-Metals'!K40,'05-Metals'!N40="*",'05-Metals'!M40,'05-Metals'!P40="*",'05-Metals'!O40,'05-Metals'!R40="*",'05-Metals'!Q40,'05-Metals'!T40="*",'05-Metals'!S40,'05-Metals'!V40="*",'05-Metals'!U40),"")</f>
        <v/>
      </c>
      <c r="H471" s="236" t="e">
        <f>G471/'Project Data'!$D$22</f>
        <v>#VALUE!</v>
      </c>
      <c r="I471" s="175"/>
      <c r="J471" s="244"/>
      <c r="K471" s="404"/>
    </row>
    <row r="472" spans="1:11" s="147" customFormat="1" ht="15" hidden="1" customHeight="1">
      <c r="A472" s="198">
        <f>'05-Metals'!A41</f>
        <v>0</v>
      </c>
      <c r="B472" s="399" t="str">
        <f>'05-Metals'!B41</f>
        <v>05 15 13 Aluminum Wire Rope Assemblies</v>
      </c>
      <c r="C472" s="235"/>
      <c r="D472" s="402" t="str" cm="1">
        <f t="array" ref="D472">_xlfn.IFNA(_xlfn.IFS('05-Metals'!D41="*",'05-Metals'!C41,'05-Metals'!F41="*",'05-Metals'!E41,'05-Metals'!H41="*",'05-Metals'!G41,'05-Metals'!J41="*",'05-Metals'!I41,'05-Metals'!L41="*",'05-Metals'!K41,'05-Metals'!N41="*",'05-Metals'!M41,'05-Metals'!P41="*",'05-Metals'!O41,'05-Metals'!R41="*",'05-Metals'!Q41,'05-Metals'!T41="*",'05-Metals'!S41),"")</f>
        <v/>
      </c>
      <c r="E472" s="402" t="e">
        <f>D472/'Project Data'!$D$22</f>
        <v>#VALUE!</v>
      </c>
      <c r="F472" s="164" t="s">
        <v>44</v>
      </c>
      <c r="G472" s="236" t="str" cm="1">
        <f t="array" ref="G472">_xlfn.IFNA(_xlfn.IFS('05-Metals'!F41="*",'05-Metals'!E41,'05-Metals'!H41="*",'05-Metals'!G41,'05-Metals'!J41="*",'05-Metals'!I41,'05-Metals'!L41="*",'05-Metals'!K41,'05-Metals'!N41="*",'05-Metals'!M41,'05-Metals'!P41="*",'05-Metals'!O41,'05-Metals'!R41="*",'05-Metals'!Q41,'05-Metals'!T41="*",'05-Metals'!S41,'05-Metals'!V41="*",'05-Metals'!U41),"")</f>
        <v/>
      </c>
      <c r="H472" s="236" t="e">
        <f>G472/'Project Data'!$D$22</f>
        <v>#VALUE!</v>
      </c>
      <c r="I472" s="175"/>
      <c r="J472" s="244"/>
      <c r="K472" s="404"/>
    </row>
    <row r="473" spans="1:11" s="147" customFormat="1" ht="15" hidden="1" customHeight="1">
      <c r="A473" s="198">
        <f>'05-Metals'!A42</f>
        <v>0</v>
      </c>
      <c r="B473" s="399" t="str">
        <f>'05-Metals'!B42</f>
        <v>05 15 16 Steel Wire Rope Assemblies</v>
      </c>
      <c r="C473" s="235"/>
      <c r="D473" s="402" t="str" cm="1">
        <f t="array" ref="D473">_xlfn.IFNA(_xlfn.IFS('05-Metals'!D42="*",'05-Metals'!C42,'05-Metals'!F42="*",'05-Metals'!E42,'05-Metals'!H42="*",'05-Metals'!G42,'05-Metals'!J42="*",'05-Metals'!I42,'05-Metals'!L42="*",'05-Metals'!K42,'05-Metals'!N42="*",'05-Metals'!M42,'05-Metals'!P42="*",'05-Metals'!O42,'05-Metals'!R42="*",'05-Metals'!Q42,'05-Metals'!T42="*",'05-Metals'!S42),"")</f>
        <v/>
      </c>
      <c r="E473" s="402" t="e">
        <f>D473/'Project Data'!$D$22</f>
        <v>#VALUE!</v>
      </c>
      <c r="F473" s="164" t="s">
        <v>44</v>
      </c>
      <c r="G473" s="236" t="str" cm="1">
        <f t="array" ref="G473">_xlfn.IFNA(_xlfn.IFS('05-Metals'!F42="*",'05-Metals'!E42,'05-Metals'!H42="*",'05-Metals'!G42,'05-Metals'!J42="*",'05-Metals'!I42,'05-Metals'!L42="*",'05-Metals'!K42,'05-Metals'!N42="*",'05-Metals'!M42,'05-Metals'!P42="*",'05-Metals'!O42,'05-Metals'!R42="*",'05-Metals'!Q42,'05-Metals'!T42="*",'05-Metals'!S42,'05-Metals'!V42="*",'05-Metals'!U42),"")</f>
        <v/>
      </c>
      <c r="H473" s="236" t="e">
        <f>G473/'Project Data'!$D$22</f>
        <v>#VALUE!</v>
      </c>
      <c r="I473" s="175"/>
      <c r="J473" s="244"/>
      <c r="K473" s="404"/>
    </row>
    <row r="474" spans="1:11" s="147" customFormat="1" ht="15" hidden="1" customHeight="1">
      <c r="A474" s="198">
        <f>'05-Metals'!A43</f>
        <v>0</v>
      </c>
      <c r="B474" s="399" t="str">
        <f>'05-Metals'!B43</f>
        <v>05 15 19 Stainless-Steel Wire Rope Assemblies</v>
      </c>
      <c r="C474" s="235"/>
      <c r="D474" s="402" t="str" cm="1">
        <f t="array" ref="D474">_xlfn.IFNA(_xlfn.IFS('05-Metals'!D43="*",'05-Metals'!C43,'05-Metals'!F43="*",'05-Metals'!E43,'05-Metals'!H43="*",'05-Metals'!G43,'05-Metals'!J43="*",'05-Metals'!I43,'05-Metals'!L43="*",'05-Metals'!K43,'05-Metals'!N43="*",'05-Metals'!M43,'05-Metals'!P43="*",'05-Metals'!O43,'05-Metals'!R43="*",'05-Metals'!Q43,'05-Metals'!T43="*",'05-Metals'!S43),"")</f>
        <v/>
      </c>
      <c r="E474" s="402" t="e">
        <f>D474/'Project Data'!$D$22</f>
        <v>#VALUE!</v>
      </c>
      <c r="F474" s="164" t="s">
        <v>44</v>
      </c>
      <c r="G474" s="236" t="str" cm="1">
        <f t="array" ref="G474">_xlfn.IFNA(_xlfn.IFS('05-Metals'!F43="*",'05-Metals'!E43,'05-Metals'!H43="*",'05-Metals'!G43,'05-Metals'!J43="*",'05-Metals'!I43,'05-Metals'!L43="*",'05-Metals'!K43,'05-Metals'!N43="*",'05-Metals'!M43,'05-Metals'!P43="*",'05-Metals'!O43,'05-Metals'!R43="*",'05-Metals'!Q43,'05-Metals'!T43="*",'05-Metals'!S43,'05-Metals'!V43="*",'05-Metals'!U43),"")</f>
        <v/>
      </c>
      <c r="H474" s="236" t="e">
        <f>G474/'Project Data'!$D$22</f>
        <v>#VALUE!</v>
      </c>
      <c r="I474" s="175"/>
      <c r="J474" s="244"/>
      <c r="K474" s="404"/>
    </row>
    <row r="475" spans="1:11" s="147" customFormat="1" ht="15" hidden="1" customHeight="1">
      <c r="A475" s="198">
        <f>'05-Metals'!A44</f>
        <v>0</v>
      </c>
      <c r="B475" s="399" t="str">
        <f>'05-Metals'!B44</f>
        <v>05 16 00 Structural Cabling</v>
      </c>
      <c r="C475" s="235"/>
      <c r="D475" s="402" t="str" cm="1">
        <f t="array" ref="D475">_xlfn.IFNA(_xlfn.IFS('05-Metals'!D44="*",'05-Metals'!C44,'05-Metals'!F44="*",'05-Metals'!E44,'05-Metals'!H44="*",'05-Metals'!G44,'05-Metals'!J44="*",'05-Metals'!I44,'05-Metals'!L44="*",'05-Metals'!K44,'05-Metals'!N44="*",'05-Metals'!M44,'05-Metals'!P44="*",'05-Metals'!O44,'05-Metals'!R44="*",'05-Metals'!Q44,'05-Metals'!T44="*",'05-Metals'!S44),"")</f>
        <v/>
      </c>
      <c r="E475" s="402" t="e">
        <f>D475/'Project Data'!$D$22</f>
        <v>#VALUE!</v>
      </c>
      <c r="F475" s="164" t="s">
        <v>44</v>
      </c>
      <c r="G475" s="236" t="str" cm="1">
        <f t="array" ref="G475">_xlfn.IFNA(_xlfn.IFS('05-Metals'!F44="*",'05-Metals'!E44,'05-Metals'!H44="*",'05-Metals'!G44,'05-Metals'!J44="*",'05-Metals'!I44,'05-Metals'!L44="*",'05-Metals'!K44,'05-Metals'!N44="*",'05-Metals'!M44,'05-Metals'!P44="*",'05-Metals'!O44,'05-Metals'!R44="*",'05-Metals'!Q44,'05-Metals'!T44="*",'05-Metals'!S44,'05-Metals'!V44="*",'05-Metals'!U44),"")</f>
        <v/>
      </c>
      <c r="H475" s="236" t="e">
        <f>G475/'Project Data'!$D$22</f>
        <v>#VALUE!</v>
      </c>
      <c r="I475" s="175"/>
      <c r="J475" s="244"/>
      <c r="K475" s="404"/>
    </row>
    <row r="476" spans="1:11" s="147" customFormat="1" ht="15" hidden="1" customHeight="1">
      <c r="A476" s="198">
        <f>'05-Metals'!A45</f>
        <v>0</v>
      </c>
      <c r="B476" s="399" t="str">
        <f>'05-Metals'!B45</f>
        <v>05 16 13 Cable Bow Truss Assemblies</v>
      </c>
      <c r="C476" s="235"/>
      <c r="D476" s="402" t="str" cm="1">
        <f t="array" ref="D476">_xlfn.IFNA(_xlfn.IFS('05-Metals'!D45="*",'05-Metals'!C45,'05-Metals'!F45="*",'05-Metals'!E45,'05-Metals'!H45="*",'05-Metals'!G45,'05-Metals'!J45="*",'05-Metals'!I45,'05-Metals'!L45="*",'05-Metals'!K45,'05-Metals'!N45="*",'05-Metals'!M45,'05-Metals'!P45="*",'05-Metals'!O45,'05-Metals'!R45="*",'05-Metals'!Q45,'05-Metals'!T45="*",'05-Metals'!S45),"")</f>
        <v/>
      </c>
      <c r="E476" s="402" t="e">
        <f>D476/'Project Data'!$D$22</f>
        <v>#VALUE!</v>
      </c>
      <c r="F476" s="164" t="s">
        <v>44</v>
      </c>
      <c r="G476" s="236" t="str" cm="1">
        <f t="array" ref="G476">_xlfn.IFNA(_xlfn.IFS('05-Metals'!F45="*",'05-Metals'!E45,'05-Metals'!H45="*",'05-Metals'!G45,'05-Metals'!J45="*",'05-Metals'!I45,'05-Metals'!L45="*",'05-Metals'!K45,'05-Metals'!N45="*",'05-Metals'!M45,'05-Metals'!P45="*",'05-Metals'!O45,'05-Metals'!R45="*",'05-Metals'!Q45,'05-Metals'!T45="*",'05-Metals'!S45,'05-Metals'!V45="*",'05-Metals'!U45),"")</f>
        <v/>
      </c>
      <c r="H476" s="236" t="e">
        <f>G476/'Project Data'!$D$22</f>
        <v>#VALUE!</v>
      </c>
      <c r="I476" s="175"/>
      <c r="J476" s="244"/>
      <c r="K476" s="404"/>
    </row>
    <row r="477" spans="1:11" s="147" customFormat="1" ht="15" hidden="1" customHeight="1">
      <c r="A477" s="198">
        <f>'05-Metals'!A46</f>
        <v>0</v>
      </c>
      <c r="B477" s="399" t="str">
        <f>'05-Metals'!B46</f>
        <v>05 16 33 Bridge Cabling</v>
      </c>
      <c r="C477" s="235"/>
      <c r="D477" s="402" t="str" cm="1">
        <f t="array" ref="D477">_xlfn.IFNA(_xlfn.IFS('05-Metals'!D46="*",'05-Metals'!C46,'05-Metals'!F46="*",'05-Metals'!E46,'05-Metals'!H46="*",'05-Metals'!G46,'05-Metals'!J46="*",'05-Metals'!I46,'05-Metals'!L46="*",'05-Metals'!K46,'05-Metals'!N46="*",'05-Metals'!M46,'05-Metals'!P46="*",'05-Metals'!O46,'05-Metals'!R46="*",'05-Metals'!Q46,'05-Metals'!T46="*",'05-Metals'!S46),"")</f>
        <v/>
      </c>
      <c r="E477" s="402" t="e">
        <f>D477/'Project Data'!$D$22</f>
        <v>#VALUE!</v>
      </c>
      <c r="F477" s="164" t="s">
        <v>44</v>
      </c>
      <c r="G477" s="236" t="str" cm="1">
        <f t="array" ref="G477">_xlfn.IFNA(_xlfn.IFS('05-Metals'!F46="*",'05-Metals'!E46,'05-Metals'!H46="*",'05-Metals'!G46,'05-Metals'!J46="*",'05-Metals'!I46,'05-Metals'!L46="*",'05-Metals'!K46,'05-Metals'!N46="*",'05-Metals'!M46,'05-Metals'!P46="*",'05-Metals'!O46,'05-Metals'!R46="*",'05-Metals'!Q46,'05-Metals'!T46="*",'05-Metals'!S46,'05-Metals'!V46="*",'05-Metals'!U46),"")</f>
        <v/>
      </c>
      <c r="H477" s="236" t="e">
        <f>G477/'Project Data'!$D$22</f>
        <v>#VALUE!</v>
      </c>
      <c r="I477" s="175"/>
      <c r="J477" s="244"/>
      <c r="K477" s="404"/>
    </row>
    <row r="478" spans="1:11" s="147" customFormat="1" ht="15" hidden="1" customHeight="1">
      <c r="A478" s="198">
        <f>'05-Metals'!A47</f>
        <v>0</v>
      </c>
      <c r="B478" s="399" t="str">
        <f>'05-Metals'!B47</f>
        <v>05 17 00 Structural Rod Assemblies</v>
      </c>
      <c r="C478" s="235"/>
      <c r="D478" s="402" t="str" cm="1">
        <f t="array" ref="D478">_xlfn.IFNA(_xlfn.IFS('05-Metals'!D47="*",'05-Metals'!C47,'05-Metals'!F47="*",'05-Metals'!E47,'05-Metals'!H47="*",'05-Metals'!G47,'05-Metals'!J47="*",'05-Metals'!I47,'05-Metals'!L47="*",'05-Metals'!K47,'05-Metals'!N47="*",'05-Metals'!M47,'05-Metals'!P47="*",'05-Metals'!O47,'05-Metals'!R47="*",'05-Metals'!Q47,'05-Metals'!T47="*",'05-Metals'!S47),"")</f>
        <v/>
      </c>
      <c r="E478" s="402" t="e">
        <f>D478/'Project Data'!$D$22</f>
        <v>#VALUE!</v>
      </c>
      <c r="F478" s="164" t="s">
        <v>44</v>
      </c>
      <c r="G478" s="236" t="str" cm="1">
        <f t="array" ref="G478">_xlfn.IFNA(_xlfn.IFS('05-Metals'!F47="*",'05-Metals'!E47,'05-Metals'!H47="*",'05-Metals'!G47,'05-Metals'!J47="*",'05-Metals'!I47,'05-Metals'!L47="*",'05-Metals'!K47,'05-Metals'!N47="*",'05-Metals'!M47,'05-Metals'!P47="*",'05-Metals'!O47,'05-Metals'!R47="*",'05-Metals'!Q47,'05-Metals'!T47="*",'05-Metals'!S47,'05-Metals'!V47="*",'05-Metals'!U47),"")</f>
        <v/>
      </c>
      <c r="H478" s="236" t="e">
        <f>G478/'Project Data'!$D$22</f>
        <v>#VALUE!</v>
      </c>
      <c r="I478" s="175"/>
      <c r="J478" s="244"/>
      <c r="K478" s="404"/>
    </row>
    <row r="479" spans="1:11" s="147" customFormat="1" ht="15" hidden="1" customHeight="1">
      <c r="A479" s="198">
        <f>'05-Metals'!A48</f>
        <v>0</v>
      </c>
      <c r="B479" s="399" t="str">
        <f>'05-Metals'!B48</f>
        <v>05 19 00 Tension Rod and Cable Truss Assemblies</v>
      </c>
      <c r="C479" s="235"/>
      <c r="D479" s="402" t="str" cm="1">
        <f t="array" ref="D479">_xlfn.IFNA(_xlfn.IFS('05-Metals'!D48="*",'05-Metals'!C48,'05-Metals'!F48="*",'05-Metals'!E48,'05-Metals'!H48="*",'05-Metals'!G48,'05-Metals'!J48="*",'05-Metals'!I48,'05-Metals'!L48="*",'05-Metals'!K48,'05-Metals'!N48="*",'05-Metals'!M48,'05-Metals'!P48="*",'05-Metals'!O48,'05-Metals'!R48="*",'05-Metals'!Q48,'05-Metals'!T48="*",'05-Metals'!S48),"")</f>
        <v/>
      </c>
      <c r="E479" s="402" t="e">
        <f>D479/'Project Data'!$D$22</f>
        <v>#VALUE!</v>
      </c>
      <c r="F479" s="164" t="s">
        <v>44</v>
      </c>
      <c r="G479" s="236" t="str" cm="1">
        <f t="array" ref="G479">_xlfn.IFNA(_xlfn.IFS('05-Metals'!F48="*",'05-Metals'!E48,'05-Metals'!H48="*",'05-Metals'!G48,'05-Metals'!J48="*",'05-Metals'!I48,'05-Metals'!L48="*",'05-Metals'!K48,'05-Metals'!N48="*",'05-Metals'!M48,'05-Metals'!P48="*",'05-Metals'!O48,'05-Metals'!R48="*",'05-Metals'!Q48,'05-Metals'!T48="*",'05-Metals'!S48,'05-Metals'!V48="*",'05-Metals'!U48),"")</f>
        <v/>
      </c>
      <c r="H479" s="236" t="e">
        <f>G479/'Project Data'!$D$22</f>
        <v>#VALUE!</v>
      </c>
      <c r="I479" s="175"/>
      <c r="J479" s="244"/>
      <c r="K479" s="404"/>
    </row>
    <row r="480" spans="1:11" s="147" customFormat="1" ht="15" hidden="1" customHeight="1">
      <c r="A480" s="198">
        <f>'05-Metals'!A49</f>
        <v>0</v>
      </c>
      <c r="B480" s="399" t="str">
        <f>'05-Metals'!B49</f>
        <v>05 19 13 FaÃ§ade Support Truss Assemblies</v>
      </c>
      <c r="C480" s="235"/>
      <c r="D480" s="402" t="str" cm="1">
        <f t="array" ref="D480">_xlfn.IFNA(_xlfn.IFS('05-Metals'!D49="*",'05-Metals'!C49,'05-Metals'!F49="*",'05-Metals'!E49,'05-Metals'!H49="*",'05-Metals'!G49,'05-Metals'!J49="*",'05-Metals'!I49,'05-Metals'!L49="*",'05-Metals'!K49,'05-Metals'!N49="*",'05-Metals'!M49,'05-Metals'!P49="*",'05-Metals'!O49,'05-Metals'!R49="*",'05-Metals'!Q49,'05-Metals'!T49="*",'05-Metals'!S49),"")</f>
        <v/>
      </c>
      <c r="E480" s="402" t="e">
        <f>D480/'Project Data'!$D$22</f>
        <v>#VALUE!</v>
      </c>
      <c r="F480" s="164" t="s">
        <v>44</v>
      </c>
      <c r="G480" s="236" t="str" cm="1">
        <f t="array" ref="G480">_xlfn.IFNA(_xlfn.IFS('05-Metals'!F49="*",'05-Metals'!E49,'05-Metals'!H49="*",'05-Metals'!G49,'05-Metals'!J49="*",'05-Metals'!I49,'05-Metals'!L49="*",'05-Metals'!K49,'05-Metals'!N49="*",'05-Metals'!M49,'05-Metals'!P49="*",'05-Metals'!O49,'05-Metals'!R49="*",'05-Metals'!Q49,'05-Metals'!T49="*",'05-Metals'!S49,'05-Metals'!V49="*",'05-Metals'!U49),"")</f>
        <v/>
      </c>
      <c r="H480" s="236" t="e">
        <f>G480/'Project Data'!$D$22</f>
        <v>#VALUE!</v>
      </c>
      <c r="I480" s="175"/>
      <c r="J480" s="244"/>
      <c r="K480" s="404"/>
    </row>
    <row r="481" spans="1:11" s="147" customFormat="1" ht="15" hidden="1" customHeight="1">
      <c r="A481" s="198">
        <f>'05-Metals'!A50</f>
        <v>0</v>
      </c>
      <c r="B481" s="399" t="str">
        <f>'05-Metals'!B50</f>
        <v>05 19 19 Canopy Support Truss Assemblies</v>
      </c>
      <c r="C481" s="235"/>
      <c r="D481" s="402" t="str" cm="1">
        <f t="array" ref="D481">_xlfn.IFNA(_xlfn.IFS('05-Metals'!D50="*",'05-Metals'!C50,'05-Metals'!F50="*",'05-Metals'!E50,'05-Metals'!H50="*",'05-Metals'!G50,'05-Metals'!J50="*",'05-Metals'!I50,'05-Metals'!L50="*",'05-Metals'!K50,'05-Metals'!N50="*",'05-Metals'!M50,'05-Metals'!P50="*",'05-Metals'!O50,'05-Metals'!R50="*",'05-Metals'!Q50,'05-Metals'!T50="*",'05-Metals'!S50),"")</f>
        <v/>
      </c>
      <c r="E481" s="402" t="e">
        <f>D481/'Project Data'!$D$22</f>
        <v>#VALUE!</v>
      </c>
      <c r="F481" s="164" t="s">
        <v>44</v>
      </c>
      <c r="G481" s="236" t="str" cm="1">
        <f t="array" ref="G481">_xlfn.IFNA(_xlfn.IFS('05-Metals'!F50="*",'05-Metals'!E50,'05-Metals'!H50="*",'05-Metals'!G50,'05-Metals'!J50="*",'05-Metals'!I50,'05-Metals'!L50="*",'05-Metals'!K50,'05-Metals'!N50="*",'05-Metals'!M50,'05-Metals'!P50="*",'05-Metals'!O50,'05-Metals'!R50="*",'05-Metals'!Q50,'05-Metals'!T50="*",'05-Metals'!S50,'05-Metals'!V50="*",'05-Metals'!U50),"")</f>
        <v/>
      </c>
      <c r="H481" s="236" t="e">
        <f>G481/'Project Data'!$D$22</f>
        <v>#VALUE!</v>
      </c>
      <c r="I481" s="175"/>
      <c r="J481" s="244"/>
      <c r="K481" s="404"/>
    </row>
    <row r="482" spans="1:11" s="147" customFormat="1" ht="15" hidden="1" customHeight="1">
      <c r="A482" s="198">
        <f>'05-Metals'!A51</f>
        <v>0</v>
      </c>
      <c r="B482" s="399" t="str">
        <f>'05-Metals'!B51</f>
        <v>05 20 00 Metal Joists</v>
      </c>
      <c r="C482" s="235"/>
      <c r="D482" s="402" t="str" cm="1">
        <f t="array" ref="D482">_xlfn.IFNA(_xlfn.IFS('05-Metals'!D51="*",'05-Metals'!C51,'05-Metals'!F51="*",'05-Metals'!E51,'05-Metals'!H51="*",'05-Metals'!G51,'05-Metals'!J51="*",'05-Metals'!I51,'05-Metals'!L51="*",'05-Metals'!K51,'05-Metals'!N51="*",'05-Metals'!M51,'05-Metals'!P51="*",'05-Metals'!O51,'05-Metals'!R51="*",'05-Metals'!Q51,'05-Metals'!T51="*",'05-Metals'!S51),"")</f>
        <v/>
      </c>
      <c r="E482" s="402" t="e">
        <f>D482/'Project Data'!$D$22</f>
        <v>#VALUE!</v>
      </c>
      <c r="F482" s="164" t="s">
        <v>44</v>
      </c>
      <c r="G482" s="236" t="str" cm="1">
        <f t="array" ref="G482">_xlfn.IFNA(_xlfn.IFS('05-Metals'!F51="*",'05-Metals'!E51,'05-Metals'!H51="*",'05-Metals'!G51,'05-Metals'!J51="*",'05-Metals'!I51,'05-Metals'!L51="*",'05-Metals'!K51,'05-Metals'!N51="*",'05-Metals'!M51,'05-Metals'!P51="*",'05-Metals'!O51,'05-Metals'!R51="*",'05-Metals'!Q51,'05-Metals'!T51="*",'05-Metals'!S51,'05-Metals'!V51="*",'05-Metals'!U51),"")</f>
        <v/>
      </c>
      <c r="H482" s="236" t="e">
        <f>G482/'Project Data'!$D$22</f>
        <v>#VALUE!</v>
      </c>
      <c r="I482" s="175"/>
      <c r="J482" s="244"/>
      <c r="K482" s="404"/>
    </row>
    <row r="483" spans="1:11" s="147" customFormat="1" ht="15" hidden="1" customHeight="1">
      <c r="A483" s="198">
        <f>'05-Metals'!A52</f>
        <v>0</v>
      </c>
      <c r="B483" s="399" t="str">
        <f>'05-Metals'!B52</f>
        <v>05 21 00 Steel Joist Framing</v>
      </c>
      <c r="C483" s="235"/>
      <c r="D483" s="402" t="str" cm="1">
        <f t="array" ref="D483">_xlfn.IFNA(_xlfn.IFS('05-Metals'!D52="*",'05-Metals'!C52,'05-Metals'!F52="*",'05-Metals'!E52,'05-Metals'!H52="*",'05-Metals'!G52,'05-Metals'!J52="*",'05-Metals'!I52,'05-Metals'!L52="*",'05-Metals'!K52,'05-Metals'!N52="*",'05-Metals'!M52,'05-Metals'!P52="*",'05-Metals'!O52,'05-Metals'!R52="*",'05-Metals'!Q52,'05-Metals'!T52="*",'05-Metals'!S52),"")</f>
        <v/>
      </c>
      <c r="E483" s="402" t="e">
        <f>D483/'Project Data'!$D$22</f>
        <v>#VALUE!</v>
      </c>
      <c r="F483" s="164" t="s">
        <v>44</v>
      </c>
      <c r="G483" s="236" t="str" cm="1">
        <f t="array" ref="G483">_xlfn.IFNA(_xlfn.IFS('05-Metals'!F52="*",'05-Metals'!E52,'05-Metals'!H52="*",'05-Metals'!G52,'05-Metals'!J52="*",'05-Metals'!I52,'05-Metals'!L52="*",'05-Metals'!K52,'05-Metals'!N52="*",'05-Metals'!M52,'05-Metals'!P52="*",'05-Metals'!O52,'05-Metals'!R52="*",'05-Metals'!Q52,'05-Metals'!T52="*",'05-Metals'!S52,'05-Metals'!V52="*",'05-Metals'!U52),"")</f>
        <v/>
      </c>
      <c r="H483" s="236" t="e">
        <f>G483/'Project Data'!$D$22</f>
        <v>#VALUE!</v>
      </c>
      <c r="I483" s="175"/>
      <c r="J483" s="244"/>
      <c r="K483" s="404"/>
    </row>
    <row r="484" spans="1:11" s="147" customFormat="1" ht="15" hidden="1" customHeight="1">
      <c r="A484" s="198">
        <f>'05-Metals'!A53</f>
        <v>0</v>
      </c>
      <c r="B484" s="399" t="str">
        <f>'05-Metals'!B53</f>
        <v>05 21 13 Deep Longspan Steel Joist Framing</v>
      </c>
      <c r="C484" s="235"/>
      <c r="D484" s="402" t="str" cm="1">
        <f t="array" ref="D484">_xlfn.IFNA(_xlfn.IFS('05-Metals'!D53="*",'05-Metals'!C53,'05-Metals'!F53="*",'05-Metals'!E53,'05-Metals'!H53="*",'05-Metals'!G53,'05-Metals'!J53="*",'05-Metals'!I53,'05-Metals'!L53="*",'05-Metals'!K53,'05-Metals'!N53="*",'05-Metals'!M53,'05-Metals'!P53="*",'05-Metals'!O53,'05-Metals'!R53="*",'05-Metals'!Q53,'05-Metals'!T53="*",'05-Metals'!S53),"")</f>
        <v/>
      </c>
      <c r="E484" s="402" t="e">
        <f>D484/'Project Data'!$D$22</f>
        <v>#VALUE!</v>
      </c>
      <c r="F484" s="164" t="s">
        <v>44</v>
      </c>
      <c r="G484" s="236" t="str" cm="1">
        <f t="array" ref="G484">_xlfn.IFNA(_xlfn.IFS('05-Metals'!F53="*",'05-Metals'!E53,'05-Metals'!H53="*",'05-Metals'!G53,'05-Metals'!J53="*",'05-Metals'!I53,'05-Metals'!L53="*",'05-Metals'!K53,'05-Metals'!N53="*",'05-Metals'!M53,'05-Metals'!P53="*",'05-Metals'!O53,'05-Metals'!R53="*",'05-Metals'!Q53,'05-Metals'!T53="*",'05-Metals'!S53,'05-Metals'!V53="*",'05-Metals'!U53),"")</f>
        <v/>
      </c>
      <c r="H484" s="236" t="e">
        <f>G484/'Project Data'!$D$22</f>
        <v>#VALUE!</v>
      </c>
      <c r="I484" s="175"/>
      <c r="J484" s="244"/>
      <c r="K484" s="404"/>
    </row>
    <row r="485" spans="1:11" s="147" customFormat="1" ht="15" hidden="1" customHeight="1">
      <c r="A485" s="198">
        <f>'05-Metals'!A54</f>
        <v>0</v>
      </c>
      <c r="B485" s="399" t="str">
        <f>'05-Metals'!B54</f>
        <v>05 21 16 Longspan Steel Joist Framing</v>
      </c>
      <c r="C485" s="235"/>
      <c r="D485" s="402" t="str" cm="1">
        <f t="array" ref="D485">_xlfn.IFNA(_xlfn.IFS('05-Metals'!D54="*",'05-Metals'!C54,'05-Metals'!F54="*",'05-Metals'!E54,'05-Metals'!H54="*",'05-Metals'!G54,'05-Metals'!J54="*",'05-Metals'!I54,'05-Metals'!L54="*",'05-Metals'!K54,'05-Metals'!N54="*",'05-Metals'!M54,'05-Metals'!P54="*",'05-Metals'!O54,'05-Metals'!R54="*",'05-Metals'!Q54,'05-Metals'!T54="*",'05-Metals'!S54),"")</f>
        <v/>
      </c>
      <c r="E485" s="402" t="e">
        <f>D485/'Project Data'!$D$22</f>
        <v>#VALUE!</v>
      </c>
      <c r="F485" s="164" t="s">
        <v>44</v>
      </c>
      <c r="G485" s="236" t="str" cm="1">
        <f t="array" ref="G485">_xlfn.IFNA(_xlfn.IFS('05-Metals'!F54="*",'05-Metals'!E54,'05-Metals'!H54="*",'05-Metals'!G54,'05-Metals'!J54="*",'05-Metals'!I54,'05-Metals'!L54="*",'05-Metals'!K54,'05-Metals'!N54="*",'05-Metals'!M54,'05-Metals'!P54="*",'05-Metals'!O54,'05-Metals'!R54="*",'05-Metals'!Q54,'05-Metals'!T54="*",'05-Metals'!S54,'05-Metals'!V54="*",'05-Metals'!U54),"")</f>
        <v/>
      </c>
      <c r="H485" s="236" t="e">
        <f>G485/'Project Data'!$D$22</f>
        <v>#VALUE!</v>
      </c>
      <c r="I485" s="175"/>
      <c r="J485" s="244"/>
      <c r="K485" s="404"/>
    </row>
    <row r="486" spans="1:11" s="147" customFormat="1" ht="15" hidden="1" customHeight="1">
      <c r="A486" s="198">
        <f>'05-Metals'!A55</f>
        <v>0</v>
      </c>
      <c r="B486" s="399" t="str">
        <f>'05-Metals'!B55</f>
        <v>05 21 19 Open Web Steel Joist Framing</v>
      </c>
      <c r="C486" s="235"/>
      <c r="D486" s="402" t="str" cm="1">
        <f t="array" ref="D486">_xlfn.IFNA(_xlfn.IFS('05-Metals'!D55="*",'05-Metals'!C55,'05-Metals'!F55="*",'05-Metals'!E55,'05-Metals'!H55="*",'05-Metals'!G55,'05-Metals'!J55="*",'05-Metals'!I55,'05-Metals'!L55="*",'05-Metals'!K55,'05-Metals'!N55="*",'05-Metals'!M55,'05-Metals'!P55="*",'05-Metals'!O55,'05-Metals'!R55="*",'05-Metals'!Q55,'05-Metals'!T55="*",'05-Metals'!S55),"")</f>
        <v/>
      </c>
      <c r="E486" s="402" t="e">
        <f>D486/'Project Data'!$D$22</f>
        <v>#VALUE!</v>
      </c>
      <c r="F486" s="164" t="s">
        <v>44</v>
      </c>
      <c r="G486" s="236" t="str" cm="1">
        <f t="array" ref="G486">_xlfn.IFNA(_xlfn.IFS('05-Metals'!F55="*",'05-Metals'!E55,'05-Metals'!H55="*",'05-Metals'!G55,'05-Metals'!J55="*",'05-Metals'!I55,'05-Metals'!L55="*",'05-Metals'!K55,'05-Metals'!N55="*",'05-Metals'!M55,'05-Metals'!P55="*",'05-Metals'!O55,'05-Metals'!R55="*",'05-Metals'!Q55,'05-Metals'!T55="*",'05-Metals'!S55,'05-Metals'!V55="*",'05-Metals'!U55),"")</f>
        <v/>
      </c>
      <c r="H486" s="236" t="e">
        <f>G486/'Project Data'!$D$22</f>
        <v>#VALUE!</v>
      </c>
      <c r="I486" s="175"/>
      <c r="J486" s="244"/>
      <c r="K486" s="404"/>
    </row>
    <row r="487" spans="1:11" s="147" customFormat="1" ht="15" hidden="1" customHeight="1">
      <c r="A487" s="198">
        <f>'05-Metals'!A56</f>
        <v>0</v>
      </c>
      <c r="B487" s="399" t="str">
        <f>'05-Metals'!B56</f>
        <v>05 21 23 Steel Joist Girder Framing</v>
      </c>
      <c r="C487" s="235"/>
      <c r="D487" s="402" t="str" cm="1">
        <f t="array" ref="D487">_xlfn.IFNA(_xlfn.IFS('05-Metals'!D56="*",'05-Metals'!C56,'05-Metals'!F56="*",'05-Metals'!E56,'05-Metals'!H56="*",'05-Metals'!G56,'05-Metals'!J56="*",'05-Metals'!I56,'05-Metals'!L56="*",'05-Metals'!K56,'05-Metals'!N56="*",'05-Metals'!M56,'05-Metals'!P56="*",'05-Metals'!O56,'05-Metals'!R56="*",'05-Metals'!Q56,'05-Metals'!T56="*",'05-Metals'!S56),"")</f>
        <v/>
      </c>
      <c r="E487" s="402" t="e">
        <f>D487/'Project Data'!$D$22</f>
        <v>#VALUE!</v>
      </c>
      <c r="F487" s="164" t="s">
        <v>44</v>
      </c>
      <c r="G487" s="236" t="str" cm="1">
        <f t="array" ref="G487">_xlfn.IFNA(_xlfn.IFS('05-Metals'!F56="*",'05-Metals'!E56,'05-Metals'!H56="*",'05-Metals'!G56,'05-Metals'!J56="*",'05-Metals'!I56,'05-Metals'!L56="*",'05-Metals'!K56,'05-Metals'!N56="*",'05-Metals'!M56,'05-Metals'!P56="*",'05-Metals'!O56,'05-Metals'!R56="*",'05-Metals'!Q56,'05-Metals'!T56="*",'05-Metals'!S56,'05-Metals'!V56="*",'05-Metals'!U56),"")</f>
        <v/>
      </c>
      <c r="H487" s="236" t="e">
        <f>G487/'Project Data'!$D$22</f>
        <v>#VALUE!</v>
      </c>
      <c r="I487" s="175"/>
      <c r="J487" s="244"/>
      <c r="K487" s="404"/>
    </row>
    <row r="488" spans="1:11" s="147" customFormat="1" ht="15" hidden="1" customHeight="1">
      <c r="A488" s="198">
        <f>'05-Metals'!A57</f>
        <v>0</v>
      </c>
      <c r="B488" s="399" t="str">
        <f>'05-Metals'!B57</f>
        <v>05 25 00 Aluminum Joist Framing</v>
      </c>
      <c r="C488" s="235"/>
      <c r="D488" s="402" t="str" cm="1">
        <f t="array" ref="D488">_xlfn.IFNA(_xlfn.IFS('05-Metals'!D57="*",'05-Metals'!C57,'05-Metals'!F57="*",'05-Metals'!E57,'05-Metals'!H57="*",'05-Metals'!G57,'05-Metals'!J57="*",'05-Metals'!I57,'05-Metals'!L57="*",'05-Metals'!K57,'05-Metals'!N57="*",'05-Metals'!M57,'05-Metals'!P57="*",'05-Metals'!O57,'05-Metals'!R57="*",'05-Metals'!Q57,'05-Metals'!T57="*",'05-Metals'!S57),"")</f>
        <v/>
      </c>
      <c r="E488" s="402" t="e">
        <f>D488/'Project Data'!$D$22</f>
        <v>#VALUE!</v>
      </c>
      <c r="F488" s="164" t="s">
        <v>44</v>
      </c>
      <c r="G488" s="236" t="str" cm="1">
        <f t="array" ref="G488">_xlfn.IFNA(_xlfn.IFS('05-Metals'!F57="*",'05-Metals'!E57,'05-Metals'!H57="*",'05-Metals'!G57,'05-Metals'!J57="*",'05-Metals'!I57,'05-Metals'!L57="*",'05-Metals'!K57,'05-Metals'!N57="*",'05-Metals'!M57,'05-Metals'!P57="*",'05-Metals'!O57,'05-Metals'!R57="*",'05-Metals'!Q57,'05-Metals'!T57="*",'05-Metals'!S57,'05-Metals'!V57="*",'05-Metals'!U57),"")</f>
        <v/>
      </c>
      <c r="H488" s="236" t="e">
        <f>G488/'Project Data'!$D$22</f>
        <v>#VALUE!</v>
      </c>
      <c r="I488" s="175"/>
      <c r="J488" s="244"/>
      <c r="K488" s="404"/>
    </row>
    <row r="489" spans="1:11" s="147" customFormat="1" ht="15" hidden="1" customHeight="1">
      <c r="A489" s="198">
        <f>'05-Metals'!A58</f>
        <v>0</v>
      </c>
      <c r="B489" s="399" t="str">
        <f>'05-Metals'!B58</f>
        <v>05 30 00 Metal Decking</v>
      </c>
      <c r="C489" s="235"/>
      <c r="D489" s="402" t="str" cm="1">
        <f t="array" ref="D489">_xlfn.IFNA(_xlfn.IFS('05-Metals'!D58="*",'05-Metals'!C58,'05-Metals'!F58="*",'05-Metals'!E58,'05-Metals'!H58="*",'05-Metals'!G58,'05-Metals'!J58="*",'05-Metals'!I58,'05-Metals'!L58="*",'05-Metals'!K58,'05-Metals'!N58="*",'05-Metals'!M58,'05-Metals'!P58="*",'05-Metals'!O58,'05-Metals'!R58="*",'05-Metals'!Q58,'05-Metals'!T58="*",'05-Metals'!S58),"")</f>
        <v/>
      </c>
      <c r="E489" s="402" t="e">
        <f>D489/'Project Data'!$D$22</f>
        <v>#VALUE!</v>
      </c>
      <c r="F489" s="164" t="s">
        <v>44</v>
      </c>
      <c r="G489" s="236" t="str" cm="1">
        <f t="array" ref="G489">_xlfn.IFNA(_xlfn.IFS('05-Metals'!F58="*",'05-Metals'!E58,'05-Metals'!H58="*",'05-Metals'!G58,'05-Metals'!J58="*",'05-Metals'!I58,'05-Metals'!L58="*",'05-Metals'!K58,'05-Metals'!N58="*",'05-Metals'!M58,'05-Metals'!P58="*",'05-Metals'!O58,'05-Metals'!R58="*",'05-Metals'!Q58,'05-Metals'!T58="*",'05-Metals'!S58,'05-Metals'!V58="*",'05-Metals'!U58),"")</f>
        <v/>
      </c>
      <c r="H489" s="236" t="e">
        <f>G489/'Project Data'!$D$22</f>
        <v>#VALUE!</v>
      </c>
      <c r="I489" s="175"/>
      <c r="J489" s="244"/>
      <c r="K489" s="404"/>
    </row>
    <row r="490" spans="1:11" s="147" customFormat="1" ht="15" hidden="1" customHeight="1">
      <c r="A490" s="198">
        <f>'05-Metals'!A59</f>
        <v>0</v>
      </c>
      <c r="B490" s="399" t="str">
        <f>'05-Metals'!B59</f>
        <v>05 31 00 Steel Decking</v>
      </c>
      <c r="C490" s="235"/>
      <c r="D490" s="402" t="str" cm="1">
        <f t="array" ref="D490">_xlfn.IFNA(_xlfn.IFS('05-Metals'!D59="*",'05-Metals'!C59,'05-Metals'!F59="*",'05-Metals'!E59,'05-Metals'!H59="*",'05-Metals'!G59,'05-Metals'!J59="*",'05-Metals'!I59,'05-Metals'!L59="*",'05-Metals'!K59,'05-Metals'!N59="*",'05-Metals'!M59,'05-Metals'!P59="*",'05-Metals'!O59,'05-Metals'!R59="*",'05-Metals'!Q59,'05-Metals'!T59="*",'05-Metals'!S59),"")</f>
        <v/>
      </c>
      <c r="E490" s="402" t="e">
        <f>D490/'Project Data'!$D$22</f>
        <v>#VALUE!</v>
      </c>
      <c r="F490" s="164" t="s">
        <v>44</v>
      </c>
      <c r="G490" s="236" t="str" cm="1">
        <f t="array" ref="G490">_xlfn.IFNA(_xlfn.IFS('05-Metals'!F59="*",'05-Metals'!E59,'05-Metals'!H59="*",'05-Metals'!G59,'05-Metals'!J59="*",'05-Metals'!I59,'05-Metals'!L59="*",'05-Metals'!K59,'05-Metals'!N59="*",'05-Metals'!M59,'05-Metals'!P59="*",'05-Metals'!O59,'05-Metals'!R59="*",'05-Metals'!Q59,'05-Metals'!T59="*",'05-Metals'!S59,'05-Metals'!V59="*",'05-Metals'!U59),"")</f>
        <v/>
      </c>
      <c r="H490" s="236" t="e">
        <f>G490/'Project Data'!$D$22</f>
        <v>#VALUE!</v>
      </c>
      <c r="I490" s="175"/>
      <c r="J490" s="244"/>
      <c r="K490" s="404"/>
    </row>
    <row r="491" spans="1:11" s="147" customFormat="1" ht="15" hidden="1" customHeight="1">
      <c r="A491" s="198">
        <f>'05-Metals'!A60</f>
        <v>0</v>
      </c>
      <c r="B491" s="399" t="str">
        <f>'05-Metals'!B60</f>
        <v>05 31 13 Steel Floor Decking</v>
      </c>
      <c r="C491" s="235"/>
      <c r="D491" s="402" t="str" cm="1">
        <f t="array" ref="D491">_xlfn.IFNA(_xlfn.IFS('05-Metals'!D60="*",'05-Metals'!C60,'05-Metals'!F60="*",'05-Metals'!E60,'05-Metals'!H60="*",'05-Metals'!G60,'05-Metals'!J60="*",'05-Metals'!I60,'05-Metals'!L60="*",'05-Metals'!K60,'05-Metals'!N60="*",'05-Metals'!M60,'05-Metals'!P60="*",'05-Metals'!O60,'05-Metals'!R60="*",'05-Metals'!Q60,'05-Metals'!T60="*",'05-Metals'!S60),"")</f>
        <v/>
      </c>
      <c r="E491" s="402" t="e">
        <f>D491/'Project Data'!$D$22</f>
        <v>#VALUE!</v>
      </c>
      <c r="F491" s="164" t="s">
        <v>44</v>
      </c>
      <c r="G491" s="236" t="str" cm="1">
        <f t="array" ref="G491">_xlfn.IFNA(_xlfn.IFS('05-Metals'!F60="*",'05-Metals'!E60,'05-Metals'!H60="*",'05-Metals'!G60,'05-Metals'!J60="*",'05-Metals'!I60,'05-Metals'!L60="*",'05-Metals'!K60,'05-Metals'!N60="*",'05-Metals'!M60,'05-Metals'!P60="*",'05-Metals'!O60,'05-Metals'!R60="*",'05-Metals'!Q60,'05-Metals'!T60="*",'05-Metals'!S60,'05-Metals'!V60="*",'05-Metals'!U60),"")</f>
        <v/>
      </c>
      <c r="H491" s="236" t="e">
        <f>G491/'Project Data'!$D$22</f>
        <v>#VALUE!</v>
      </c>
      <c r="I491" s="175"/>
      <c r="J491" s="244"/>
      <c r="K491" s="404"/>
    </row>
    <row r="492" spans="1:11" s="147" customFormat="1" ht="15" hidden="1" customHeight="1">
      <c r="A492" s="198">
        <f>'05-Metals'!A61</f>
        <v>0</v>
      </c>
      <c r="B492" s="399" t="str">
        <f>'05-Metals'!B61</f>
        <v>05 31 23 Steel Roof Decking</v>
      </c>
      <c r="C492" s="235"/>
      <c r="D492" s="402" t="str" cm="1">
        <f t="array" ref="D492">_xlfn.IFNA(_xlfn.IFS('05-Metals'!D61="*",'05-Metals'!C61,'05-Metals'!F61="*",'05-Metals'!E61,'05-Metals'!H61="*",'05-Metals'!G61,'05-Metals'!J61="*",'05-Metals'!I61,'05-Metals'!L61="*",'05-Metals'!K61,'05-Metals'!N61="*",'05-Metals'!M61,'05-Metals'!P61="*",'05-Metals'!O61,'05-Metals'!R61="*",'05-Metals'!Q61,'05-Metals'!T61="*",'05-Metals'!S61),"")</f>
        <v/>
      </c>
      <c r="E492" s="402" t="e">
        <f>D492/'Project Data'!$D$22</f>
        <v>#VALUE!</v>
      </c>
      <c r="F492" s="164" t="s">
        <v>44</v>
      </c>
      <c r="G492" s="236" t="str" cm="1">
        <f t="array" ref="G492">_xlfn.IFNA(_xlfn.IFS('05-Metals'!F61="*",'05-Metals'!E61,'05-Metals'!H61="*",'05-Metals'!G61,'05-Metals'!J61="*",'05-Metals'!I61,'05-Metals'!L61="*",'05-Metals'!K61,'05-Metals'!N61="*",'05-Metals'!M61,'05-Metals'!P61="*",'05-Metals'!O61,'05-Metals'!R61="*",'05-Metals'!Q61,'05-Metals'!T61="*",'05-Metals'!S61,'05-Metals'!V61="*",'05-Metals'!U61),"")</f>
        <v/>
      </c>
      <c r="H492" s="236" t="e">
        <f>G492/'Project Data'!$D$22</f>
        <v>#VALUE!</v>
      </c>
      <c r="I492" s="175"/>
      <c r="J492" s="244"/>
      <c r="K492" s="404"/>
    </row>
    <row r="493" spans="1:11" s="147" customFormat="1" ht="15" hidden="1" customHeight="1">
      <c r="A493" s="198">
        <f>'05-Metals'!A62</f>
        <v>0</v>
      </c>
      <c r="B493" s="399" t="str">
        <f>'05-Metals'!B62</f>
        <v>05 31 33 Steel Form Decking</v>
      </c>
      <c r="C493" s="235"/>
      <c r="D493" s="402" t="str" cm="1">
        <f t="array" ref="D493">_xlfn.IFNA(_xlfn.IFS('05-Metals'!D62="*",'05-Metals'!C62,'05-Metals'!F62="*",'05-Metals'!E62,'05-Metals'!H62="*",'05-Metals'!G62,'05-Metals'!J62="*",'05-Metals'!I62,'05-Metals'!L62="*",'05-Metals'!K62,'05-Metals'!N62="*",'05-Metals'!M62,'05-Metals'!P62="*",'05-Metals'!O62,'05-Metals'!R62="*",'05-Metals'!Q62,'05-Metals'!T62="*",'05-Metals'!S62),"")</f>
        <v/>
      </c>
      <c r="E493" s="402" t="e">
        <f>D493/'Project Data'!$D$22</f>
        <v>#VALUE!</v>
      </c>
      <c r="F493" s="164" t="s">
        <v>44</v>
      </c>
      <c r="G493" s="236" t="str" cm="1">
        <f t="array" ref="G493">_xlfn.IFNA(_xlfn.IFS('05-Metals'!F62="*",'05-Metals'!E62,'05-Metals'!H62="*",'05-Metals'!G62,'05-Metals'!J62="*",'05-Metals'!I62,'05-Metals'!L62="*",'05-Metals'!K62,'05-Metals'!N62="*",'05-Metals'!M62,'05-Metals'!P62="*",'05-Metals'!O62,'05-Metals'!R62="*",'05-Metals'!Q62,'05-Metals'!T62="*",'05-Metals'!S62,'05-Metals'!V62="*",'05-Metals'!U62),"")</f>
        <v/>
      </c>
      <c r="H493" s="236" t="e">
        <f>G493/'Project Data'!$D$22</f>
        <v>#VALUE!</v>
      </c>
      <c r="I493" s="175"/>
      <c r="J493" s="244"/>
      <c r="K493" s="404"/>
    </row>
    <row r="494" spans="1:11" s="147" customFormat="1" ht="15" hidden="1" customHeight="1">
      <c r="A494" s="198">
        <f>'05-Metals'!A63</f>
        <v>0</v>
      </c>
      <c r="B494" s="399" t="str">
        <f>'05-Metals'!B63</f>
        <v>05 33 00 Aluminum Decking</v>
      </c>
      <c r="C494" s="235"/>
      <c r="D494" s="402" t="str" cm="1">
        <f t="array" ref="D494">_xlfn.IFNA(_xlfn.IFS('05-Metals'!D63="*",'05-Metals'!C63,'05-Metals'!F63="*",'05-Metals'!E63,'05-Metals'!H63="*",'05-Metals'!G63,'05-Metals'!J63="*",'05-Metals'!I63,'05-Metals'!L63="*",'05-Metals'!K63,'05-Metals'!N63="*",'05-Metals'!M63,'05-Metals'!P63="*",'05-Metals'!O63,'05-Metals'!R63="*",'05-Metals'!Q63,'05-Metals'!T63="*",'05-Metals'!S63),"")</f>
        <v/>
      </c>
      <c r="E494" s="402" t="e">
        <f>D494/'Project Data'!$D$22</f>
        <v>#VALUE!</v>
      </c>
      <c r="F494" s="164" t="s">
        <v>44</v>
      </c>
      <c r="G494" s="236" t="str" cm="1">
        <f t="array" ref="G494">_xlfn.IFNA(_xlfn.IFS('05-Metals'!F63="*",'05-Metals'!E63,'05-Metals'!H63="*",'05-Metals'!G63,'05-Metals'!J63="*",'05-Metals'!I63,'05-Metals'!L63="*",'05-Metals'!K63,'05-Metals'!N63="*",'05-Metals'!M63,'05-Metals'!P63="*",'05-Metals'!O63,'05-Metals'!R63="*",'05-Metals'!Q63,'05-Metals'!T63="*",'05-Metals'!S63,'05-Metals'!V63="*",'05-Metals'!U63),"")</f>
        <v/>
      </c>
      <c r="H494" s="236" t="e">
        <f>G494/'Project Data'!$D$22</f>
        <v>#VALUE!</v>
      </c>
      <c r="I494" s="175"/>
      <c r="J494" s="244"/>
      <c r="K494" s="404"/>
    </row>
    <row r="495" spans="1:11" s="147" customFormat="1" ht="15" hidden="1" customHeight="1">
      <c r="A495" s="198">
        <f>'05-Metals'!A64</f>
        <v>0</v>
      </c>
      <c r="B495" s="399" t="str">
        <f>'05-Metals'!B64</f>
        <v>05 33 13 Aluminum Floor Decking</v>
      </c>
      <c r="C495" s="235"/>
      <c r="D495" s="402" t="str" cm="1">
        <f t="array" ref="D495">_xlfn.IFNA(_xlfn.IFS('05-Metals'!D64="*",'05-Metals'!C64,'05-Metals'!F64="*",'05-Metals'!E64,'05-Metals'!H64="*",'05-Metals'!G64,'05-Metals'!J64="*",'05-Metals'!I64,'05-Metals'!L64="*",'05-Metals'!K64,'05-Metals'!N64="*",'05-Metals'!M64,'05-Metals'!P64="*",'05-Metals'!O64,'05-Metals'!R64="*",'05-Metals'!Q64,'05-Metals'!T64="*",'05-Metals'!S64),"")</f>
        <v/>
      </c>
      <c r="E495" s="402" t="e">
        <f>D495/'Project Data'!$D$22</f>
        <v>#VALUE!</v>
      </c>
      <c r="F495" s="164" t="s">
        <v>44</v>
      </c>
      <c r="G495" s="236" t="str" cm="1">
        <f t="array" ref="G495">_xlfn.IFNA(_xlfn.IFS('05-Metals'!F64="*",'05-Metals'!E64,'05-Metals'!H64="*",'05-Metals'!G64,'05-Metals'!J64="*",'05-Metals'!I64,'05-Metals'!L64="*",'05-Metals'!K64,'05-Metals'!N64="*",'05-Metals'!M64,'05-Metals'!P64="*",'05-Metals'!O64,'05-Metals'!R64="*",'05-Metals'!Q64,'05-Metals'!T64="*",'05-Metals'!S64,'05-Metals'!V64="*",'05-Metals'!U64),"")</f>
        <v/>
      </c>
      <c r="H495" s="236" t="e">
        <f>G495/'Project Data'!$D$22</f>
        <v>#VALUE!</v>
      </c>
      <c r="I495" s="175"/>
      <c r="J495" s="244"/>
      <c r="K495" s="404"/>
    </row>
    <row r="496" spans="1:11" s="147" customFormat="1" ht="15" hidden="1" customHeight="1">
      <c r="A496" s="198">
        <f>'05-Metals'!A65</f>
        <v>0</v>
      </c>
      <c r="B496" s="399" t="str">
        <f>'05-Metals'!B65</f>
        <v>05 33 23 Aluminum Roof Decking</v>
      </c>
      <c r="C496" s="235"/>
      <c r="D496" s="402" t="str" cm="1">
        <f t="array" ref="D496">_xlfn.IFNA(_xlfn.IFS('05-Metals'!D65="*",'05-Metals'!C65,'05-Metals'!F65="*",'05-Metals'!E65,'05-Metals'!H65="*",'05-Metals'!G65,'05-Metals'!J65="*",'05-Metals'!I65,'05-Metals'!L65="*",'05-Metals'!K65,'05-Metals'!N65="*",'05-Metals'!M65,'05-Metals'!P65="*",'05-Metals'!O65,'05-Metals'!R65="*",'05-Metals'!Q65,'05-Metals'!T65="*",'05-Metals'!S65),"")</f>
        <v/>
      </c>
      <c r="E496" s="402" t="e">
        <f>D496/'Project Data'!$D$22</f>
        <v>#VALUE!</v>
      </c>
      <c r="F496" s="164" t="s">
        <v>44</v>
      </c>
      <c r="G496" s="236" t="str" cm="1">
        <f t="array" ref="G496">_xlfn.IFNA(_xlfn.IFS('05-Metals'!F65="*",'05-Metals'!E65,'05-Metals'!H65="*",'05-Metals'!G65,'05-Metals'!J65="*",'05-Metals'!I65,'05-Metals'!L65="*",'05-Metals'!K65,'05-Metals'!N65="*",'05-Metals'!M65,'05-Metals'!P65="*",'05-Metals'!O65,'05-Metals'!R65="*",'05-Metals'!Q65,'05-Metals'!T65="*",'05-Metals'!S65,'05-Metals'!V65="*",'05-Metals'!U65),"")</f>
        <v/>
      </c>
      <c r="H496" s="236" t="e">
        <f>G496/'Project Data'!$D$22</f>
        <v>#VALUE!</v>
      </c>
      <c r="I496" s="175"/>
      <c r="J496" s="244"/>
      <c r="K496" s="404"/>
    </row>
    <row r="497" spans="1:11" s="147" customFormat="1" ht="15" hidden="1" customHeight="1">
      <c r="A497" s="198">
        <f>'05-Metals'!A66</f>
        <v>0</v>
      </c>
      <c r="B497" s="399" t="str">
        <f>'05-Metals'!B66</f>
        <v>05 34 00 Acoustical Metal Decking</v>
      </c>
      <c r="C497" s="235"/>
      <c r="D497" s="402" t="str" cm="1">
        <f t="array" ref="D497">_xlfn.IFNA(_xlfn.IFS('05-Metals'!D66="*",'05-Metals'!C66,'05-Metals'!F66="*",'05-Metals'!E66,'05-Metals'!H66="*",'05-Metals'!G66,'05-Metals'!J66="*",'05-Metals'!I66,'05-Metals'!L66="*",'05-Metals'!K66,'05-Metals'!N66="*",'05-Metals'!M66,'05-Metals'!P66="*",'05-Metals'!O66,'05-Metals'!R66="*",'05-Metals'!Q66,'05-Metals'!T66="*",'05-Metals'!S66),"")</f>
        <v/>
      </c>
      <c r="E497" s="402" t="e">
        <f>D497/'Project Data'!$D$22</f>
        <v>#VALUE!</v>
      </c>
      <c r="F497" s="164" t="s">
        <v>44</v>
      </c>
      <c r="G497" s="236" t="str" cm="1">
        <f t="array" ref="G497">_xlfn.IFNA(_xlfn.IFS('05-Metals'!F66="*",'05-Metals'!E66,'05-Metals'!H66="*",'05-Metals'!G66,'05-Metals'!J66="*",'05-Metals'!I66,'05-Metals'!L66="*",'05-Metals'!K66,'05-Metals'!N66="*",'05-Metals'!M66,'05-Metals'!P66="*",'05-Metals'!O66,'05-Metals'!R66="*",'05-Metals'!Q66,'05-Metals'!T66="*",'05-Metals'!S66,'05-Metals'!V66="*",'05-Metals'!U66),"")</f>
        <v/>
      </c>
      <c r="H497" s="236" t="e">
        <f>G497/'Project Data'!$D$22</f>
        <v>#VALUE!</v>
      </c>
      <c r="I497" s="175"/>
      <c r="J497" s="244"/>
      <c r="K497" s="404"/>
    </row>
    <row r="498" spans="1:11" s="147" customFormat="1" ht="15" hidden="1" customHeight="1">
      <c r="A498" s="198">
        <f>'05-Metals'!A67</f>
        <v>0</v>
      </c>
      <c r="B498" s="399" t="str">
        <f>'05-Metals'!B67</f>
        <v>05 35 00 Raceway Decking Assemblies</v>
      </c>
      <c r="C498" s="235"/>
      <c r="D498" s="402" t="str" cm="1">
        <f t="array" ref="D498">_xlfn.IFNA(_xlfn.IFS('05-Metals'!D67="*",'05-Metals'!C67,'05-Metals'!F67="*",'05-Metals'!E67,'05-Metals'!H67="*",'05-Metals'!G67,'05-Metals'!J67="*",'05-Metals'!I67,'05-Metals'!L67="*",'05-Metals'!K67,'05-Metals'!N67="*",'05-Metals'!M67,'05-Metals'!P67="*",'05-Metals'!O67,'05-Metals'!R67="*",'05-Metals'!Q67,'05-Metals'!T67="*",'05-Metals'!S67),"")</f>
        <v/>
      </c>
      <c r="E498" s="402" t="e">
        <f>D498/'Project Data'!$D$22</f>
        <v>#VALUE!</v>
      </c>
      <c r="F498" s="164" t="s">
        <v>44</v>
      </c>
      <c r="G498" s="236" t="str" cm="1">
        <f t="array" ref="G498">_xlfn.IFNA(_xlfn.IFS('05-Metals'!F67="*",'05-Metals'!E67,'05-Metals'!H67="*",'05-Metals'!G67,'05-Metals'!J67="*",'05-Metals'!I67,'05-Metals'!L67="*",'05-Metals'!K67,'05-Metals'!N67="*",'05-Metals'!M67,'05-Metals'!P67="*",'05-Metals'!O67,'05-Metals'!R67="*",'05-Metals'!Q67,'05-Metals'!T67="*",'05-Metals'!S67,'05-Metals'!V67="*",'05-Metals'!U67),"")</f>
        <v/>
      </c>
      <c r="H498" s="236" t="e">
        <f>G498/'Project Data'!$D$22</f>
        <v>#VALUE!</v>
      </c>
      <c r="I498" s="175"/>
      <c r="J498" s="244"/>
      <c r="K498" s="404"/>
    </row>
    <row r="499" spans="1:11" s="147" customFormat="1" ht="15" hidden="1" customHeight="1">
      <c r="A499" s="198">
        <f>'05-Metals'!A68</f>
        <v>0</v>
      </c>
      <c r="B499" s="399" t="str">
        <f>'05-Metals'!B68</f>
        <v>05 36 00 Composite Metal Decking</v>
      </c>
      <c r="C499" s="235"/>
      <c r="D499" s="402" t="str" cm="1">
        <f t="array" ref="D499">_xlfn.IFNA(_xlfn.IFS('05-Metals'!D68="*",'05-Metals'!C68,'05-Metals'!F68="*",'05-Metals'!E68,'05-Metals'!H68="*",'05-Metals'!G68,'05-Metals'!J68="*",'05-Metals'!I68,'05-Metals'!L68="*",'05-Metals'!K68,'05-Metals'!N68="*",'05-Metals'!M68,'05-Metals'!P68="*",'05-Metals'!O68,'05-Metals'!R68="*",'05-Metals'!Q68,'05-Metals'!T68="*",'05-Metals'!S68),"")</f>
        <v/>
      </c>
      <c r="E499" s="402" t="e">
        <f>D499/'Project Data'!$D$22</f>
        <v>#VALUE!</v>
      </c>
      <c r="F499" s="164" t="s">
        <v>44</v>
      </c>
      <c r="G499" s="236" t="str" cm="1">
        <f t="array" ref="G499">_xlfn.IFNA(_xlfn.IFS('05-Metals'!F68="*",'05-Metals'!E68,'05-Metals'!H68="*",'05-Metals'!G68,'05-Metals'!J68="*",'05-Metals'!I68,'05-Metals'!L68="*",'05-Metals'!K68,'05-Metals'!N68="*",'05-Metals'!M68,'05-Metals'!P68="*",'05-Metals'!O68,'05-Metals'!R68="*",'05-Metals'!Q68,'05-Metals'!T68="*",'05-Metals'!S68,'05-Metals'!V68="*",'05-Metals'!U68),"")</f>
        <v/>
      </c>
      <c r="H499" s="236" t="e">
        <f>G499/'Project Data'!$D$22</f>
        <v>#VALUE!</v>
      </c>
      <c r="I499" s="175"/>
      <c r="J499" s="244"/>
      <c r="K499" s="404"/>
    </row>
    <row r="500" spans="1:11" s="147" customFormat="1" ht="15" hidden="1" customHeight="1">
      <c r="A500" s="198">
        <f>'05-Metals'!A69</f>
        <v>0</v>
      </c>
      <c r="B500" s="399" t="str">
        <f>'05-Metals'!B69</f>
        <v>05 36 13 Composite Steel Plate and Elastomer Decking</v>
      </c>
      <c r="C500" s="235"/>
      <c r="D500" s="402" t="str" cm="1">
        <f t="array" ref="D500">_xlfn.IFNA(_xlfn.IFS('05-Metals'!D69="*",'05-Metals'!C69,'05-Metals'!F69="*",'05-Metals'!E69,'05-Metals'!H69="*",'05-Metals'!G69,'05-Metals'!J69="*",'05-Metals'!I69,'05-Metals'!L69="*",'05-Metals'!K69,'05-Metals'!N69="*",'05-Metals'!M69,'05-Metals'!P69="*",'05-Metals'!O69,'05-Metals'!R69="*",'05-Metals'!Q69,'05-Metals'!T69="*",'05-Metals'!S69),"")</f>
        <v/>
      </c>
      <c r="E500" s="402" t="e">
        <f>D500/'Project Data'!$D$22</f>
        <v>#VALUE!</v>
      </c>
      <c r="F500" s="164" t="s">
        <v>44</v>
      </c>
      <c r="G500" s="236" t="str" cm="1">
        <f t="array" ref="G500">_xlfn.IFNA(_xlfn.IFS('05-Metals'!F69="*",'05-Metals'!E69,'05-Metals'!H69="*",'05-Metals'!G69,'05-Metals'!J69="*",'05-Metals'!I69,'05-Metals'!L69="*",'05-Metals'!K69,'05-Metals'!N69="*",'05-Metals'!M69,'05-Metals'!P69="*",'05-Metals'!O69,'05-Metals'!R69="*",'05-Metals'!Q69,'05-Metals'!T69="*",'05-Metals'!S69,'05-Metals'!V69="*",'05-Metals'!U69),"")</f>
        <v/>
      </c>
      <c r="H500" s="236" t="e">
        <f>G500/'Project Data'!$D$22</f>
        <v>#VALUE!</v>
      </c>
      <c r="I500" s="175"/>
      <c r="J500" s="244"/>
      <c r="K500" s="404"/>
    </row>
    <row r="501" spans="1:11" s="147" customFormat="1" ht="15" hidden="1" customHeight="1">
      <c r="A501" s="198">
        <f>'05-Metals'!A70</f>
        <v>0</v>
      </c>
      <c r="B501" s="399" t="str">
        <f>'05-Metals'!B70</f>
        <v>05 40 00 Cold-Formed Metal Framing</v>
      </c>
      <c r="C501" s="235"/>
      <c r="D501" s="402" t="str" cm="1">
        <f t="array" ref="D501">_xlfn.IFNA(_xlfn.IFS('05-Metals'!D70="*",'05-Metals'!C70,'05-Metals'!F70="*",'05-Metals'!E70,'05-Metals'!H70="*",'05-Metals'!G70,'05-Metals'!J70="*",'05-Metals'!I70,'05-Metals'!L70="*",'05-Metals'!K70,'05-Metals'!N70="*",'05-Metals'!M70,'05-Metals'!P70="*",'05-Metals'!O70,'05-Metals'!R70="*",'05-Metals'!Q70,'05-Metals'!T70="*",'05-Metals'!S70),"")</f>
        <v/>
      </c>
      <c r="E501" s="402" t="e">
        <f>D501/'Project Data'!$D$22</f>
        <v>#VALUE!</v>
      </c>
      <c r="F501" s="164" t="s">
        <v>44</v>
      </c>
      <c r="G501" s="236" t="str" cm="1">
        <f t="array" ref="G501">_xlfn.IFNA(_xlfn.IFS('05-Metals'!F70="*",'05-Metals'!E70,'05-Metals'!H70="*",'05-Metals'!G70,'05-Metals'!J70="*",'05-Metals'!I70,'05-Metals'!L70="*",'05-Metals'!K70,'05-Metals'!N70="*",'05-Metals'!M70,'05-Metals'!P70="*",'05-Metals'!O70,'05-Metals'!R70="*",'05-Metals'!Q70,'05-Metals'!T70="*",'05-Metals'!S70,'05-Metals'!V70="*",'05-Metals'!U70),"")</f>
        <v/>
      </c>
      <c r="H501" s="236" t="e">
        <f>G501/'Project Data'!$D$22</f>
        <v>#VALUE!</v>
      </c>
      <c r="I501" s="175"/>
      <c r="J501" s="244"/>
      <c r="K501" s="404"/>
    </row>
    <row r="502" spans="1:11" s="147" customFormat="1" ht="15" hidden="1" customHeight="1">
      <c r="A502" s="198">
        <f>'05-Metals'!A71</f>
        <v>0</v>
      </c>
      <c r="B502" s="399" t="str">
        <f>'05-Metals'!B71</f>
        <v>05 41 00 Structural Metal Stud Framing</v>
      </c>
      <c r="C502" s="235"/>
      <c r="D502" s="402" t="str" cm="1">
        <f t="array" ref="D502">_xlfn.IFNA(_xlfn.IFS('05-Metals'!D71="*",'05-Metals'!C71,'05-Metals'!F71="*",'05-Metals'!E71,'05-Metals'!H71="*",'05-Metals'!G71,'05-Metals'!J71="*",'05-Metals'!I71,'05-Metals'!L71="*",'05-Metals'!K71,'05-Metals'!N71="*",'05-Metals'!M71,'05-Metals'!P71="*",'05-Metals'!O71,'05-Metals'!R71="*",'05-Metals'!Q71,'05-Metals'!T71="*",'05-Metals'!S71),"")</f>
        <v/>
      </c>
      <c r="E502" s="402" t="e">
        <f>D502/'Project Data'!$D$22</f>
        <v>#VALUE!</v>
      </c>
      <c r="F502" s="164" t="s">
        <v>44</v>
      </c>
      <c r="G502" s="236" t="str" cm="1">
        <f t="array" ref="G502">_xlfn.IFNA(_xlfn.IFS('05-Metals'!F71="*",'05-Metals'!E71,'05-Metals'!H71="*",'05-Metals'!G71,'05-Metals'!J71="*",'05-Metals'!I71,'05-Metals'!L71="*",'05-Metals'!K71,'05-Metals'!N71="*",'05-Metals'!M71,'05-Metals'!P71="*",'05-Metals'!O71,'05-Metals'!R71="*",'05-Metals'!Q71,'05-Metals'!T71="*",'05-Metals'!S71,'05-Metals'!V71="*",'05-Metals'!U71),"")</f>
        <v/>
      </c>
      <c r="H502" s="236" t="e">
        <f>G502/'Project Data'!$D$22</f>
        <v>#VALUE!</v>
      </c>
      <c r="I502" s="175"/>
      <c r="J502" s="244"/>
      <c r="K502" s="404"/>
    </row>
    <row r="503" spans="1:11" s="147" customFormat="1" ht="15" hidden="1" customHeight="1">
      <c r="A503" s="198">
        <f>'05-Metals'!A72</f>
        <v>0</v>
      </c>
      <c r="B503" s="399" t="str">
        <f>'05-Metals'!B72</f>
        <v>05 42 00 Cold-Formed Metal Joist Framing</v>
      </c>
      <c r="C503" s="235"/>
      <c r="D503" s="402" t="str" cm="1">
        <f t="array" ref="D503">_xlfn.IFNA(_xlfn.IFS('05-Metals'!D72="*",'05-Metals'!C72,'05-Metals'!F72="*",'05-Metals'!E72,'05-Metals'!H72="*",'05-Metals'!G72,'05-Metals'!J72="*",'05-Metals'!I72,'05-Metals'!L72="*",'05-Metals'!K72,'05-Metals'!N72="*",'05-Metals'!M72,'05-Metals'!P72="*",'05-Metals'!O72,'05-Metals'!R72="*",'05-Metals'!Q72,'05-Metals'!T72="*",'05-Metals'!S72),"")</f>
        <v/>
      </c>
      <c r="E503" s="402" t="e">
        <f>D503/'Project Data'!$D$22</f>
        <v>#VALUE!</v>
      </c>
      <c r="F503" s="164" t="s">
        <v>44</v>
      </c>
      <c r="G503" s="236" t="str" cm="1">
        <f t="array" ref="G503">_xlfn.IFNA(_xlfn.IFS('05-Metals'!F72="*",'05-Metals'!E72,'05-Metals'!H72="*",'05-Metals'!G72,'05-Metals'!J72="*",'05-Metals'!I72,'05-Metals'!L72="*",'05-Metals'!K72,'05-Metals'!N72="*",'05-Metals'!M72,'05-Metals'!P72="*",'05-Metals'!O72,'05-Metals'!R72="*",'05-Metals'!Q72,'05-Metals'!T72="*",'05-Metals'!S72,'05-Metals'!V72="*",'05-Metals'!U72),"")</f>
        <v/>
      </c>
      <c r="H503" s="236" t="e">
        <f>G503/'Project Data'!$D$22</f>
        <v>#VALUE!</v>
      </c>
      <c r="I503" s="175"/>
      <c r="J503" s="244"/>
      <c r="K503" s="404"/>
    </row>
    <row r="504" spans="1:11" s="147" customFormat="1" ht="15" hidden="1" customHeight="1">
      <c r="A504" s="198">
        <f>'05-Metals'!A73</f>
        <v>0</v>
      </c>
      <c r="B504" s="399" t="str">
        <f>'05-Metals'!B73</f>
        <v>05 42 13 Cold-Formed Metal Floor Joist Framing</v>
      </c>
      <c r="C504" s="235"/>
      <c r="D504" s="402" t="str" cm="1">
        <f t="array" ref="D504">_xlfn.IFNA(_xlfn.IFS('05-Metals'!D73="*",'05-Metals'!C73,'05-Metals'!F73="*",'05-Metals'!E73,'05-Metals'!H73="*",'05-Metals'!G73,'05-Metals'!J73="*",'05-Metals'!I73,'05-Metals'!L73="*",'05-Metals'!K73,'05-Metals'!N73="*",'05-Metals'!M73,'05-Metals'!P73="*",'05-Metals'!O73,'05-Metals'!R73="*",'05-Metals'!Q73,'05-Metals'!T73="*",'05-Metals'!S73),"")</f>
        <v/>
      </c>
      <c r="E504" s="402" t="e">
        <f>D504/'Project Data'!$D$22</f>
        <v>#VALUE!</v>
      </c>
      <c r="F504" s="164" t="s">
        <v>44</v>
      </c>
      <c r="G504" s="236" t="str" cm="1">
        <f t="array" ref="G504">_xlfn.IFNA(_xlfn.IFS('05-Metals'!F73="*",'05-Metals'!E73,'05-Metals'!H73="*",'05-Metals'!G73,'05-Metals'!J73="*",'05-Metals'!I73,'05-Metals'!L73="*",'05-Metals'!K73,'05-Metals'!N73="*",'05-Metals'!M73,'05-Metals'!P73="*",'05-Metals'!O73,'05-Metals'!R73="*",'05-Metals'!Q73,'05-Metals'!T73="*",'05-Metals'!S73,'05-Metals'!V73="*",'05-Metals'!U73),"")</f>
        <v/>
      </c>
      <c r="H504" s="236" t="e">
        <f>G504/'Project Data'!$D$22</f>
        <v>#VALUE!</v>
      </c>
      <c r="I504" s="175"/>
      <c r="J504" s="244"/>
      <c r="K504" s="404"/>
    </row>
    <row r="505" spans="1:11" s="147" customFormat="1" ht="15" hidden="1" customHeight="1">
      <c r="A505" s="198">
        <f>'05-Metals'!A74</f>
        <v>0</v>
      </c>
      <c r="B505" s="399" t="str">
        <f>'05-Metals'!B74</f>
        <v>05 42 23 Cold-Formed Metal Roof Joist Framing</v>
      </c>
      <c r="C505" s="235"/>
      <c r="D505" s="402" t="str" cm="1">
        <f t="array" ref="D505">_xlfn.IFNA(_xlfn.IFS('05-Metals'!D74="*",'05-Metals'!C74,'05-Metals'!F74="*",'05-Metals'!E74,'05-Metals'!H74="*",'05-Metals'!G74,'05-Metals'!J74="*",'05-Metals'!I74,'05-Metals'!L74="*",'05-Metals'!K74,'05-Metals'!N74="*",'05-Metals'!M74,'05-Metals'!P74="*",'05-Metals'!O74,'05-Metals'!R74="*",'05-Metals'!Q74,'05-Metals'!T74="*",'05-Metals'!S74),"")</f>
        <v/>
      </c>
      <c r="E505" s="402" t="e">
        <f>D505/'Project Data'!$D$22</f>
        <v>#VALUE!</v>
      </c>
      <c r="F505" s="164" t="s">
        <v>44</v>
      </c>
      <c r="G505" s="236" t="str" cm="1">
        <f t="array" ref="G505">_xlfn.IFNA(_xlfn.IFS('05-Metals'!F74="*",'05-Metals'!E74,'05-Metals'!H74="*",'05-Metals'!G74,'05-Metals'!J74="*",'05-Metals'!I74,'05-Metals'!L74="*",'05-Metals'!K74,'05-Metals'!N74="*",'05-Metals'!M74,'05-Metals'!P74="*",'05-Metals'!O74,'05-Metals'!R74="*",'05-Metals'!Q74,'05-Metals'!T74="*",'05-Metals'!S74,'05-Metals'!V74="*",'05-Metals'!U74),"")</f>
        <v/>
      </c>
      <c r="H505" s="236" t="e">
        <f>G505/'Project Data'!$D$22</f>
        <v>#VALUE!</v>
      </c>
      <c r="I505" s="175"/>
      <c r="J505" s="244"/>
      <c r="K505" s="404"/>
    </row>
    <row r="506" spans="1:11" s="147" customFormat="1" ht="15" hidden="1" customHeight="1">
      <c r="A506" s="198">
        <f>'05-Metals'!A75</f>
        <v>0</v>
      </c>
      <c r="B506" s="399" t="str">
        <f>'05-Metals'!B75</f>
        <v>05 43 00 Slotted Channel Framing</v>
      </c>
      <c r="C506" s="235"/>
      <c r="D506" s="402" t="str" cm="1">
        <f t="array" ref="D506">_xlfn.IFNA(_xlfn.IFS('05-Metals'!D75="*",'05-Metals'!C75,'05-Metals'!F75="*",'05-Metals'!E75,'05-Metals'!H75="*",'05-Metals'!G75,'05-Metals'!J75="*",'05-Metals'!I75,'05-Metals'!L75="*",'05-Metals'!K75,'05-Metals'!N75="*",'05-Metals'!M75,'05-Metals'!P75="*",'05-Metals'!O75,'05-Metals'!R75="*",'05-Metals'!Q75,'05-Metals'!T75="*",'05-Metals'!S75),"")</f>
        <v/>
      </c>
      <c r="E506" s="402" t="e">
        <f>D506/'Project Data'!$D$22</f>
        <v>#VALUE!</v>
      </c>
      <c r="F506" s="164" t="s">
        <v>44</v>
      </c>
      <c r="G506" s="236" t="str" cm="1">
        <f t="array" ref="G506">_xlfn.IFNA(_xlfn.IFS('05-Metals'!F75="*",'05-Metals'!E75,'05-Metals'!H75="*",'05-Metals'!G75,'05-Metals'!J75="*",'05-Metals'!I75,'05-Metals'!L75="*",'05-Metals'!K75,'05-Metals'!N75="*",'05-Metals'!M75,'05-Metals'!P75="*",'05-Metals'!O75,'05-Metals'!R75="*",'05-Metals'!Q75,'05-Metals'!T75="*",'05-Metals'!S75,'05-Metals'!V75="*",'05-Metals'!U75),"")</f>
        <v/>
      </c>
      <c r="H506" s="236" t="e">
        <f>G506/'Project Data'!$D$22</f>
        <v>#VALUE!</v>
      </c>
      <c r="I506" s="175"/>
      <c r="J506" s="244"/>
      <c r="K506" s="404"/>
    </row>
    <row r="507" spans="1:11" s="147" customFormat="1" ht="15" hidden="1" customHeight="1">
      <c r="A507" s="198">
        <f>'05-Metals'!A76</f>
        <v>0</v>
      </c>
      <c r="B507" s="399" t="str">
        <f>'05-Metals'!B76</f>
        <v>05 44 00 Cold-Formed Metal Trusses</v>
      </c>
      <c r="C507" s="235"/>
      <c r="D507" s="402" t="str" cm="1">
        <f t="array" ref="D507">_xlfn.IFNA(_xlfn.IFS('05-Metals'!D76="*",'05-Metals'!C76,'05-Metals'!F76="*",'05-Metals'!E76,'05-Metals'!H76="*",'05-Metals'!G76,'05-Metals'!J76="*",'05-Metals'!I76,'05-Metals'!L76="*",'05-Metals'!K76,'05-Metals'!N76="*",'05-Metals'!M76,'05-Metals'!P76="*",'05-Metals'!O76,'05-Metals'!R76="*",'05-Metals'!Q76,'05-Metals'!T76="*",'05-Metals'!S76),"")</f>
        <v/>
      </c>
      <c r="E507" s="402" t="e">
        <f>D507/'Project Data'!$D$22</f>
        <v>#VALUE!</v>
      </c>
      <c r="F507" s="164" t="s">
        <v>44</v>
      </c>
      <c r="G507" s="236" t="str" cm="1">
        <f t="array" ref="G507">_xlfn.IFNA(_xlfn.IFS('05-Metals'!F76="*",'05-Metals'!E76,'05-Metals'!H76="*",'05-Metals'!G76,'05-Metals'!J76="*",'05-Metals'!I76,'05-Metals'!L76="*",'05-Metals'!K76,'05-Metals'!N76="*",'05-Metals'!M76,'05-Metals'!P76="*",'05-Metals'!O76,'05-Metals'!R76="*",'05-Metals'!Q76,'05-Metals'!T76="*",'05-Metals'!S76,'05-Metals'!V76="*",'05-Metals'!U76),"")</f>
        <v/>
      </c>
      <c r="H507" s="236" t="e">
        <f>G507/'Project Data'!$D$22</f>
        <v>#VALUE!</v>
      </c>
      <c r="I507" s="175"/>
      <c r="J507" s="244"/>
      <c r="K507" s="404"/>
    </row>
    <row r="508" spans="1:11" s="147" customFormat="1" ht="15" hidden="1" customHeight="1">
      <c r="A508" s="198">
        <f>'05-Metals'!A77</f>
        <v>0</v>
      </c>
      <c r="B508" s="399" t="str">
        <f>'05-Metals'!B77</f>
        <v>05 44 13 Cold-Formed Metal Roof Trusses</v>
      </c>
      <c r="C508" s="235"/>
      <c r="D508" s="402" t="str" cm="1">
        <f t="array" ref="D508">_xlfn.IFNA(_xlfn.IFS('05-Metals'!D77="*",'05-Metals'!C77,'05-Metals'!F77="*",'05-Metals'!E77,'05-Metals'!H77="*",'05-Metals'!G77,'05-Metals'!J77="*",'05-Metals'!I77,'05-Metals'!L77="*",'05-Metals'!K77,'05-Metals'!N77="*",'05-Metals'!M77,'05-Metals'!P77="*",'05-Metals'!O77,'05-Metals'!R77="*",'05-Metals'!Q77,'05-Metals'!T77="*",'05-Metals'!S77),"")</f>
        <v/>
      </c>
      <c r="E508" s="402" t="e">
        <f>D508/'Project Data'!$D$22</f>
        <v>#VALUE!</v>
      </c>
      <c r="F508" s="164" t="s">
        <v>44</v>
      </c>
      <c r="G508" s="236" t="str" cm="1">
        <f t="array" ref="G508">_xlfn.IFNA(_xlfn.IFS('05-Metals'!F77="*",'05-Metals'!E77,'05-Metals'!H77="*",'05-Metals'!G77,'05-Metals'!J77="*",'05-Metals'!I77,'05-Metals'!L77="*",'05-Metals'!K77,'05-Metals'!N77="*",'05-Metals'!M77,'05-Metals'!P77="*",'05-Metals'!O77,'05-Metals'!R77="*",'05-Metals'!Q77,'05-Metals'!T77="*",'05-Metals'!S77,'05-Metals'!V77="*",'05-Metals'!U77),"")</f>
        <v/>
      </c>
      <c r="H508" s="236" t="e">
        <f>G508/'Project Data'!$D$22</f>
        <v>#VALUE!</v>
      </c>
      <c r="I508" s="175"/>
      <c r="J508" s="244"/>
      <c r="K508" s="404"/>
    </row>
    <row r="509" spans="1:11" s="147" customFormat="1" ht="15" hidden="1" customHeight="1">
      <c r="A509" s="198">
        <f>'05-Metals'!A78</f>
        <v>0</v>
      </c>
      <c r="B509" s="399" t="str">
        <f>'05-Metals'!B78</f>
        <v>05 45 00 Metal Support Assemblies</v>
      </c>
      <c r="C509" s="235"/>
      <c r="D509" s="402" t="str" cm="1">
        <f t="array" ref="D509">_xlfn.IFNA(_xlfn.IFS('05-Metals'!D78="*",'05-Metals'!C78,'05-Metals'!F78="*",'05-Metals'!E78,'05-Metals'!H78="*",'05-Metals'!G78,'05-Metals'!J78="*",'05-Metals'!I78,'05-Metals'!L78="*",'05-Metals'!K78,'05-Metals'!N78="*",'05-Metals'!M78,'05-Metals'!P78="*",'05-Metals'!O78,'05-Metals'!R78="*",'05-Metals'!Q78,'05-Metals'!T78="*",'05-Metals'!S78),"")</f>
        <v/>
      </c>
      <c r="E509" s="402" t="e">
        <f>D509/'Project Data'!$D$22</f>
        <v>#VALUE!</v>
      </c>
      <c r="F509" s="164" t="s">
        <v>44</v>
      </c>
      <c r="G509" s="236" t="str" cm="1">
        <f t="array" ref="G509">_xlfn.IFNA(_xlfn.IFS('05-Metals'!F78="*",'05-Metals'!E78,'05-Metals'!H78="*",'05-Metals'!G78,'05-Metals'!J78="*",'05-Metals'!I78,'05-Metals'!L78="*",'05-Metals'!K78,'05-Metals'!N78="*",'05-Metals'!M78,'05-Metals'!P78="*",'05-Metals'!O78,'05-Metals'!R78="*",'05-Metals'!Q78,'05-Metals'!T78="*",'05-Metals'!S78,'05-Metals'!V78="*",'05-Metals'!U78),"")</f>
        <v/>
      </c>
      <c r="H509" s="236" t="e">
        <f>G509/'Project Data'!$D$22</f>
        <v>#VALUE!</v>
      </c>
      <c r="I509" s="175"/>
      <c r="J509" s="244"/>
      <c r="K509" s="404"/>
    </row>
    <row r="510" spans="1:11" s="147" customFormat="1" ht="15" hidden="1" customHeight="1">
      <c r="A510" s="198">
        <f>'05-Metals'!A79</f>
        <v>0</v>
      </c>
      <c r="B510" s="399" t="str">
        <f>'05-Metals'!B79</f>
        <v>05 45 13 Mechanical Metal Supports</v>
      </c>
      <c r="C510" s="235"/>
      <c r="D510" s="402" t="str" cm="1">
        <f t="array" ref="D510">_xlfn.IFNA(_xlfn.IFS('05-Metals'!D79="*",'05-Metals'!C79,'05-Metals'!F79="*",'05-Metals'!E79,'05-Metals'!H79="*",'05-Metals'!G79,'05-Metals'!J79="*",'05-Metals'!I79,'05-Metals'!L79="*",'05-Metals'!K79,'05-Metals'!N79="*",'05-Metals'!M79,'05-Metals'!P79="*",'05-Metals'!O79,'05-Metals'!R79="*",'05-Metals'!Q79,'05-Metals'!T79="*",'05-Metals'!S79),"")</f>
        <v/>
      </c>
      <c r="E510" s="402" t="e">
        <f>D510/'Project Data'!$D$22</f>
        <v>#VALUE!</v>
      </c>
      <c r="F510" s="164" t="s">
        <v>44</v>
      </c>
      <c r="G510" s="236" t="str" cm="1">
        <f t="array" ref="G510">_xlfn.IFNA(_xlfn.IFS('05-Metals'!F79="*",'05-Metals'!E79,'05-Metals'!H79="*",'05-Metals'!G79,'05-Metals'!J79="*",'05-Metals'!I79,'05-Metals'!L79="*",'05-Metals'!K79,'05-Metals'!N79="*",'05-Metals'!M79,'05-Metals'!P79="*",'05-Metals'!O79,'05-Metals'!R79="*",'05-Metals'!Q79,'05-Metals'!T79="*",'05-Metals'!S79,'05-Metals'!V79="*",'05-Metals'!U79),"")</f>
        <v/>
      </c>
      <c r="H510" s="236" t="e">
        <f>G510/'Project Data'!$D$22</f>
        <v>#VALUE!</v>
      </c>
      <c r="I510" s="175"/>
      <c r="J510" s="244"/>
      <c r="K510" s="404"/>
    </row>
    <row r="511" spans="1:11" s="147" customFormat="1" ht="15" hidden="1" customHeight="1">
      <c r="A511" s="198">
        <f>'05-Metals'!A80</f>
        <v>0</v>
      </c>
      <c r="B511" s="399" t="str">
        <f>'05-Metals'!B80</f>
        <v>05 45 16 Electrical Metal Supports</v>
      </c>
      <c r="C511" s="235"/>
      <c r="D511" s="402" t="str" cm="1">
        <f t="array" ref="D511">_xlfn.IFNA(_xlfn.IFS('05-Metals'!D80="*",'05-Metals'!C80,'05-Metals'!F80="*",'05-Metals'!E80,'05-Metals'!H80="*",'05-Metals'!G80,'05-Metals'!J80="*",'05-Metals'!I80,'05-Metals'!L80="*",'05-Metals'!K80,'05-Metals'!N80="*",'05-Metals'!M80,'05-Metals'!P80="*",'05-Metals'!O80,'05-Metals'!R80="*",'05-Metals'!Q80,'05-Metals'!T80="*",'05-Metals'!S80),"")</f>
        <v/>
      </c>
      <c r="E511" s="402" t="e">
        <f>D511/'Project Data'!$D$22</f>
        <v>#VALUE!</v>
      </c>
      <c r="F511" s="164" t="s">
        <v>44</v>
      </c>
      <c r="G511" s="236" t="str" cm="1">
        <f t="array" ref="G511">_xlfn.IFNA(_xlfn.IFS('05-Metals'!F80="*",'05-Metals'!E80,'05-Metals'!H80="*",'05-Metals'!G80,'05-Metals'!J80="*",'05-Metals'!I80,'05-Metals'!L80="*",'05-Metals'!K80,'05-Metals'!N80="*",'05-Metals'!M80,'05-Metals'!P80="*",'05-Metals'!O80,'05-Metals'!R80="*",'05-Metals'!Q80,'05-Metals'!T80="*",'05-Metals'!S80,'05-Metals'!V80="*",'05-Metals'!U80),"")</f>
        <v/>
      </c>
      <c r="H511" s="236" t="e">
        <f>G511/'Project Data'!$D$22</f>
        <v>#VALUE!</v>
      </c>
      <c r="I511" s="175"/>
      <c r="J511" s="244"/>
      <c r="K511" s="404"/>
    </row>
    <row r="512" spans="1:11" s="147" customFormat="1" ht="15" hidden="1" customHeight="1">
      <c r="A512" s="198">
        <f>'05-Metals'!A81</f>
        <v>0</v>
      </c>
      <c r="B512" s="399" t="str">
        <f>'05-Metals'!B81</f>
        <v>05 45 19 Communications Metal Supports</v>
      </c>
      <c r="C512" s="235"/>
      <c r="D512" s="402" t="str" cm="1">
        <f t="array" ref="D512">_xlfn.IFNA(_xlfn.IFS('05-Metals'!D81="*",'05-Metals'!C81,'05-Metals'!F81="*",'05-Metals'!E81,'05-Metals'!H81="*",'05-Metals'!G81,'05-Metals'!J81="*",'05-Metals'!I81,'05-Metals'!L81="*",'05-Metals'!K81,'05-Metals'!N81="*",'05-Metals'!M81,'05-Metals'!P81="*",'05-Metals'!O81,'05-Metals'!R81="*",'05-Metals'!Q81,'05-Metals'!T81="*",'05-Metals'!S81),"")</f>
        <v/>
      </c>
      <c r="E512" s="402" t="e">
        <f>D512/'Project Data'!$D$22</f>
        <v>#VALUE!</v>
      </c>
      <c r="F512" s="164" t="s">
        <v>44</v>
      </c>
      <c r="G512" s="236" t="str" cm="1">
        <f t="array" ref="G512">_xlfn.IFNA(_xlfn.IFS('05-Metals'!F81="*",'05-Metals'!E81,'05-Metals'!H81="*",'05-Metals'!G81,'05-Metals'!J81="*",'05-Metals'!I81,'05-Metals'!L81="*",'05-Metals'!K81,'05-Metals'!N81="*",'05-Metals'!M81,'05-Metals'!P81="*",'05-Metals'!O81,'05-Metals'!R81="*",'05-Metals'!Q81,'05-Metals'!T81="*",'05-Metals'!S81,'05-Metals'!V81="*",'05-Metals'!U81),"")</f>
        <v/>
      </c>
      <c r="H512" s="236" t="e">
        <f>G512/'Project Data'!$D$22</f>
        <v>#VALUE!</v>
      </c>
      <c r="I512" s="175"/>
      <c r="J512" s="244"/>
      <c r="K512" s="404"/>
    </row>
    <row r="513" spans="1:11" s="147" customFormat="1" ht="15" hidden="1" customHeight="1">
      <c r="A513" s="198">
        <f>'05-Metals'!A82</f>
        <v>0</v>
      </c>
      <c r="B513" s="399" t="str">
        <f>'05-Metals'!B82</f>
        <v>05 45 23 Healthcare Metal Supports</v>
      </c>
      <c r="C513" s="235"/>
      <c r="D513" s="402" t="str" cm="1">
        <f t="array" ref="D513">_xlfn.IFNA(_xlfn.IFS('05-Metals'!D82="*",'05-Metals'!C82,'05-Metals'!F82="*",'05-Metals'!E82,'05-Metals'!H82="*",'05-Metals'!G82,'05-Metals'!J82="*",'05-Metals'!I82,'05-Metals'!L82="*",'05-Metals'!K82,'05-Metals'!N82="*",'05-Metals'!M82,'05-Metals'!P82="*",'05-Metals'!O82,'05-Metals'!R82="*",'05-Metals'!Q82,'05-Metals'!T82="*",'05-Metals'!S82),"")</f>
        <v/>
      </c>
      <c r="E513" s="402" t="e">
        <f>D513/'Project Data'!$D$22</f>
        <v>#VALUE!</v>
      </c>
      <c r="F513" s="164" t="s">
        <v>44</v>
      </c>
      <c r="G513" s="236" t="str" cm="1">
        <f t="array" ref="G513">_xlfn.IFNA(_xlfn.IFS('05-Metals'!F82="*",'05-Metals'!E82,'05-Metals'!H82="*",'05-Metals'!G82,'05-Metals'!J82="*",'05-Metals'!I82,'05-Metals'!L82="*",'05-Metals'!K82,'05-Metals'!N82="*",'05-Metals'!M82,'05-Metals'!P82="*",'05-Metals'!O82,'05-Metals'!R82="*",'05-Metals'!Q82,'05-Metals'!T82="*",'05-Metals'!S82,'05-Metals'!V82="*",'05-Metals'!U82),"")</f>
        <v/>
      </c>
      <c r="H513" s="236" t="e">
        <f>G513/'Project Data'!$D$22</f>
        <v>#VALUE!</v>
      </c>
      <c r="I513" s="175"/>
      <c r="J513" s="244"/>
      <c r="K513" s="404"/>
    </row>
    <row r="514" spans="1:11" s="147" customFormat="1" ht="15" customHeight="1">
      <c r="A514" s="398">
        <f>'05-Metals'!A83</f>
        <v>1</v>
      </c>
      <c r="B514" s="642" t="str">
        <f>'05-Metals'!B83</f>
        <v>05 50 00 Metal Fabrications (Misc Metals)</v>
      </c>
      <c r="C514" s="643"/>
      <c r="D514" s="402" cm="1">
        <f t="array" ref="D514">_xlfn.IFNA(_xlfn.IFS('05-Metals'!D83="*",'05-Metals'!C83,'05-Metals'!F83="*",'05-Metals'!E83,'05-Metals'!H83="*",'05-Metals'!G83,'05-Metals'!J83="*",'05-Metals'!I83,'05-Metals'!L83="*",'05-Metals'!K83,'05-Metals'!N83="*",'05-Metals'!M83,'05-Metals'!P83="*",'05-Metals'!O83,'05-Metals'!R83="*",'05-Metals'!Q83,'05-Metals'!T83="*",'05-Metals'!S83),"")</f>
        <v>91353</v>
      </c>
      <c r="E514" s="402">
        <f>D514/'Project Data'!$D$22</f>
        <v>1.0208065615536759</v>
      </c>
      <c r="F514" s="412">
        <v>91353</v>
      </c>
      <c r="G514" s="402" cm="1">
        <f t="array" ref="G514">_xlfn.IFNA(_xlfn.IFS('05-Metals'!F83="*",'05-Metals'!E83,'05-Metals'!H83="*",'05-Metals'!G83,'05-Metals'!J83="*",'05-Metals'!I83,'05-Metals'!L83="*",'05-Metals'!K83,'05-Metals'!N83="*",'05-Metals'!M83,'05-Metals'!P83="*",'05-Metals'!O83,'05-Metals'!R83="*",'05-Metals'!Q83,'05-Metals'!T83="*",'05-Metals'!S83,'05-Metals'!V83="*",'05-Metals'!U83),"")</f>
        <v>91353</v>
      </c>
      <c r="H514" s="402">
        <f>G514/'Project Data'!$D$22</f>
        <v>1.0208065615536759</v>
      </c>
      <c r="I514" s="400"/>
      <c r="J514" s="403"/>
      <c r="K514" s="404" t="s">
        <v>66</v>
      </c>
    </row>
    <row r="515" spans="1:11" s="147" customFormat="1" ht="15" hidden="1" customHeight="1">
      <c r="A515" s="198">
        <f>'05-Metals'!A84</f>
        <v>0</v>
      </c>
      <c r="B515" s="399" t="str">
        <f>'05-Metals'!B84</f>
        <v>05 53 00 Metal Gratings</v>
      </c>
      <c r="C515" s="235"/>
      <c r="D515" s="402" t="str" cm="1">
        <f t="array" ref="D515">_xlfn.IFNA(_xlfn.IFS('05-Metals'!D84="*",'05-Metals'!C84,'05-Metals'!F84="*",'05-Metals'!E84,'05-Metals'!H84="*",'05-Metals'!G84,'05-Metals'!J84="*",'05-Metals'!I84,'05-Metals'!L84="*",'05-Metals'!K84,'05-Metals'!N84="*",'05-Metals'!M84,'05-Metals'!P84="*",'05-Metals'!O84,'05-Metals'!R84="*",'05-Metals'!Q84,'05-Metals'!T84="*",'05-Metals'!S84),"")</f>
        <v/>
      </c>
      <c r="E515" s="402" t="e">
        <f>D515/'Project Data'!$D$22</f>
        <v>#VALUE!</v>
      </c>
      <c r="F515" s="164" t="s">
        <v>44</v>
      </c>
      <c r="G515" s="236" t="str" cm="1">
        <f t="array" ref="G515">_xlfn.IFNA(_xlfn.IFS('05-Metals'!F84="*",'05-Metals'!E84,'05-Metals'!H84="*",'05-Metals'!G84,'05-Metals'!J84="*",'05-Metals'!I84,'05-Metals'!L84="*",'05-Metals'!K84,'05-Metals'!N84="*",'05-Metals'!M84,'05-Metals'!P84="*",'05-Metals'!O84,'05-Metals'!R84="*",'05-Metals'!Q84,'05-Metals'!T84="*",'05-Metals'!S84,'05-Metals'!V84="*",'05-Metals'!U84),"")</f>
        <v/>
      </c>
      <c r="H515" s="236" t="e">
        <f>G515/'Project Data'!$D$22</f>
        <v>#VALUE!</v>
      </c>
      <c r="I515" s="175"/>
      <c r="J515" s="244"/>
      <c r="K515" s="404"/>
    </row>
    <row r="516" spans="1:11" s="147" customFormat="1" ht="15" hidden="1" customHeight="1">
      <c r="A516" s="198">
        <f>'05-Metals'!A85</f>
        <v>0</v>
      </c>
      <c r="B516" s="399" t="str">
        <f>'05-Metals'!B85</f>
        <v>05 53 13 Bar Gratings</v>
      </c>
      <c r="C516" s="235"/>
      <c r="D516" s="402" t="str" cm="1">
        <f t="array" ref="D516">_xlfn.IFNA(_xlfn.IFS('05-Metals'!D85="*",'05-Metals'!C85,'05-Metals'!F85="*",'05-Metals'!E85,'05-Metals'!H85="*",'05-Metals'!G85,'05-Metals'!J85="*",'05-Metals'!I85,'05-Metals'!L85="*",'05-Metals'!K85,'05-Metals'!N85="*",'05-Metals'!M85,'05-Metals'!P85="*",'05-Metals'!O85,'05-Metals'!R85="*",'05-Metals'!Q85,'05-Metals'!T85="*",'05-Metals'!S85),"")</f>
        <v/>
      </c>
      <c r="E516" s="402" t="e">
        <f>D516/'Project Data'!$D$22</f>
        <v>#VALUE!</v>
      </c>
      <c r="F516" s="164" t="s">
        <v>44</v>
      </c>
      <c r="G516" s="236" t="str" cm="1">
        <f t="array" ref="G516">_xlfn.IFNA(_xlfn.IFS('05-Metals'!F85="*",'05-Metals'!E85,'05-Metals'!H85="*",'05-Metals'!G85,'05-Metals'!J85="*",'05-Metals'!I85,'05-Metals'!L85="*",'05-Metals'!K85,'05-Metals'!N85="*",'05-Metals'!M85,'05-Metals'!P85="*",'05-Metals'!O85,'05-Metals'!R85="*",'05-Metals'!Q85,'05-Metals'!T85="*",'05-Metals'!S85,'05-Metals'!V85="*",'05-Metals'!U85),"")</f>
        <v/>
      </c>
      <c r="H516" s="236" t="e">
        <f>G516/'Project Data'!$D$22</f>
        <v>#VALUE!</v>
      </c>
      <c r="I516" s="175"/>
      <c r="J516" s="244"/>
      <c r="K516" s="404"/>
    </row>
    <row r="517" spans="1:11" s="147" customFormat="1" ht="15" hidden="1" customHeight="1">
      <c r="A517" s="198">
        <f>'05-Metals'!A86</f>
        <v>0</v>
      </c>
      <c r="B517" s="399" t="str">
        <f>'05-Metals'!B86</f>
        <v>05 53 16 Plank Gratings</v>
      </c>
      <c r="C517" s="235"/>
      <c r="D517" s="402" t="str" cm="1">
        <f t="array" ref="D517">_xlfn.IFNA(_xlfn.IFS('05-Metals'!D86="*",'05-Metals'!C86,'05-Metals'!F86="*",'05-Metals'!E86,'05-Metals'!H86="*",'05-Metals'!G86,'05-Metals'!J86="*",'05-Metals'!I86,'05-Metals'!L86="*",'05-Metals'!K86,'05-Metals'!N86="*",'05-Metals'!M86,'05-Metals'!P86="*",'05-Metals'!O86,'05-Metals'!R86="*",'05-Metals'!Q86,'05-Metals'!T86="*",'05-Metals'!S86),"")</f>
        <v/>
      </c>
      <c r="E517" s="402" t="e">
        <f>D517/'Project Data'!$D$22</f>
        <v>#VALUE!</v>
      </c>
      <c r="F517" s="164" t="s">
        <v>44</v>
      </c>
      <c r="G517" s="236" t="str" cm="1">
        <f t="array" ref="G517">_xlfn.IFNA(_xlfn.IFS('05-Metals'!F86="*",'05-Metals'!E86,'05-Metals'!H86="*",'05-Metals'!G86,'05-Metals'!J86="*",'05-Metals'!I86,'05-Metals'!L86="*",'05-Metals'!K86,'05-Metals'!N86="*",'05-Metals'!M86,'05-Metals'!P86="*",'05-Metals'!O86,'05-Metals'!R86="*",'05-Metals'!Q86,'05-Metals'!T86="*",'05-Metals'!S86,'05-Metals'!V86="*",'05-Metals'!U86),"")</f>
        <v/>
      </c>
      <c r="H517" s="236" t="e">
        <f>G517/'Project Data'!$D$22</f>
        <v>#VALUE!</v>
      </c>
      <c r="I517" s="175"/>
      <c r="J517" s="244"/>
      <c r="K517" s="404"/>
    </row>
    <row r="518" spans="1:11" s="147" customFormat="1" ht="15" hidden="1" customHeight="1">
      <c r="A518" s="198">
        <f>'05-Metals'!A87</f>
        <v>0</v>
      </c>
      <c r="B518" s="399" t="str">
        <f>'05-Metals'!B87</f>
        <v>05 53 19 Expanded Metal Gratings</v>
      </c>
      <c r="C518" s="235"/>
      <c r="D518" s="402" t="str" cm="1">
        <f t="array" ref="D518">_xlfn.IFNA(_xlfn.IFS('05-Metals'!D87="*",'05-Metals'!C87,'05-Metals'!F87="*",'05-Metals'!E87,'05-Metals'!H87="*",'05-Metals'!G87,'05-Metals'!J87="*",'05-Metals'!I87,'05-Metals'!L87="*",'05-Metals'!K87,'05-Metals'!N87="*",'05-Metals'!M87,'05-Metals'!P87="*",'05-Metals'!O87,'05-Metals'!R87="*",'05-Metals'!Q87,'05-Metals'!T87="*",'05-Metals'!S87),"")</f>
        <v/>
      </c>
      <c r="E518" s="402" t="e">
        <f>D518/'Project Data'!$D$22</f>
        <v>#VALUE!</v>
      </c>
      <c r="F518" s="164" t="s">
        <v>44</v>
      </c>
      <c r="G518" s="236" t="str" cm="1">
        <f t="array" ref="G518">_xlfn.IFNA(_xlfn.IFS('05-Metals'!F87="*",'05-Metals'!E87,'05-Metals'!H87="*",'05-Metals'!G87,'05-Metals'!J87="*",'05-Metals'!I87,'05-Metals'!L87="*",'05-Metals'!K87,'05-Metals'!N87="*",'05-Metals'!M87,'05-Metals'!P87="*",'05-Metals'!O87,'05-Metals'!R87="*",'05-Metals'!Q87,'05-Metals'!T87="*",'05-Metals'!S87,'05-Metals'!V87="*",'05-Metals'!U87),"")</f>
        <v/>
      </c>
      <c r="H518" s="236" t="e">
        <f>G518/'Project Data'!$D$22</f>
        <v>#VALUE!</v>
      </c>
      <c r="I518" s="175"/>
      <c r="J518" s="244"/>
      <c r="K518" s="404"/>
    </row>
    <row r="519" spans="1:11" s="147" customFormat="1" ht="15" hidden="1" customHeight="1">
      <c r="A519" s="198">
        <f>'05-Metals'!A88</f>
        <v>0</v>
      </c>
      <c r="B519" s="399" t="str">
        <f>'05-Metals'!B88</f>
        <v>05 54 00 Metal Floor Plates</v>
      </c>
      <c r="C519" s="235"/>
      <c r="D519" s="402" t="str" cm="1">
        <f t="array" ref="D519">_xlfn.IFNA(_xlfn.IFS('05-Metals'!D88="*",'05-Metals'!C88,'05-Metals'!F88="*",'05-Metals'!E88,'05-Metals'!H88="*",'05-Metals'!G88,'05-Metals'!J88="*",'05-Metals'!I88,'05-Metals'!L88="*",'05-Metals'!K88,'05-Metals'!N88="*",'05-Metals'!M88,'05-Metals'!P88="*",'05-Metals'!O88,'05-Metals'!R88="*",'05-Metals'!Q88,'05-Metals'!T88="*",'05-Metals'!S88),"")</f>
        <v/>
      </c>
      <c r="E519" s="402" t="e">
        <f>D519/'Project Data'!$D$22</f>
        <v>#VALUE!</v>
      </c>
      <c r="F519" s="164" t="s">
        <v>44</v>
      </c>
      <c r="G519" s="236" t="str" cm="1">
        <f t="array" ref="G519">_xlfn.IFNA(_xlfn.IFS('05-Metals'!F88="*",'05-Metals'!E88,'05-Metals'!H88="*",'05-Metals'!G88,'05-Metals'!J88="*",'05-Metals'!I88,'05-Metals'!L88="*",'05-Metals'!K88,'05-Metals'!N88="*",'05-Metals'!M88,'05-Metals'!P88="*",'05-Metals'!O88,'05-Metals'!R88="*",'05-Metals'!Q88,'05-Metals'!T88="*",'05-Metals'!S88,'05-Metals'!V88="*",'05-Metals'!U88),"")</f>
        <v/>
      </c>
      <c r="H519" s="236" t="e">
        <f>G519/'Project Data'!$D$22</f>
        <v>#VALUE!</v>
      </c>
      <c r="I519" s="175"/>
      <c r="J519" s="244"/>
      <c r="K519" s="404"/>
    </row>
    <row r="520" spans="1:11" s="147" customFormat="1" ht="15" hidden="1" customHeight="1">
      <c r="A520" s="198">
        <f>'05-Metals'!A89</f>
        <v>0</v>
      </c>
      <c r="B520" s="399" t="str">
        <f>'05-Metals'!B89</f>
        <v>05 55 00 Metal Stair Treads and Nosings</v>
      </c>
      <c r="C520" s="235"/>
      <c r="D520" s="402" t="str" cm="1">
        <f t="array" ref="D520">_xlfn.IFNA(_xlfn.IFS('05-Metals'!D89="*",'05-Metals'!C89,'05-Metals'!F89="*",'05-Metals'!E89,'05-Metals'!H89="*",'05-Metals'!G89,'05-Metals'!J89="*",'05-Metals'!I89,'05-Metals'!L89="*",'05-Metals'!K89,'05-Metals'!N89="*",'05-Metals'!M89,'05-Metals'!P89="*",'05-Metals'!O89,'05-Metals'!R89="*",'05-Metals'!Q89,'05-Metals'!T89="*",'05-Metals'!S89),"")</f>
        <v/>
      </c>
      <c r="E520" s="402" t="e">
        <f>D520/'Project Data'!$D$22</f>
        <v>#VALUE!</v>
      </c>
      <c r="F520" s="164" t="s">
        <v>44</v>
      </c>
      <c r="G520" s="236" t="str" cm="1">
        <f t="array" ref="G520">_xlfn.IFNA(_xlfn.IFS('05-Metals'!F89="*",'05-Metals'!E89,'05-Metals'!H89="*",'05-Metals'!G89,'05-Metals'!J89="*",'05-Metals'!I89,'05-Metals'!L89="*",'05-Metals'!K89,'05-Metals'!N89="*",'05-Metals'!M89,'05-Metals'!P89="*",'05-Metals'!O89,'05-Metals'!R89="*",'05-Metals'!Q89,'05-Metals'!T89="*",'05-Metals'!S89,'05-Metals'!V89="*",'05-Metals'!U89),"")</f>
        <v/>
      </c>
      <c r="H520" s="236" t="e">
        <f>G520/'Project Data'!$D$22</f>
        <v>#VALUE!</v>
      </c>
      <c r="I520" s="175"/>
      <c r="J520" s="244"/>
      <c r="K520" s="404"/>
    </row>
    <row r="521" spans="1:11" s="147" customFormat="1" ht="15" hidden="1" customHeight="1">
      <c r="A521" s="198">
        <f>'05-Metals'!A90</f>
        <v>0</v>
      </c>
      <c r="B521" s="399" t="str">
        <f>'05-Metals'!B90</f>
        <v>05 55 13 Metal Stair Treads</v>
      </c>
      <c r="C521" s="235"/>
      <c r="D521" s="402" t="str" cm="1">
        <f t="array" ref="D521">_xlfn.IFNA(_xlfn.IFS('05-Metals'!D90="*",'05-Metals'!C90,'05-Metals'!F90="*",'05-Metals'!E90,'05-Metals'!H90="*",'05-Metals'!G90,'05-Metals'!J90="*",'05-Metals'!I90,'05-Metals'!L90="*",'05-Metals'!K90,'05-Metals'!N90="*",'05-Metals'!M90,'05-Metals'!P90="*",'05-Metals'!O90,'05-Metals'!R90="*",'05-Metals'!Q90,'05-Metals'!T90="*",'05-Metals'!S90),"")</f>
        <v/>
      </c>
      <c r="E521" s="402" t="e">
        <f>D521/'Project Data'!$D$22</f>
        <v>#VALUE!</v>
      </c>
      <c r="F521" s="164" t="s">
        <v>44</v>
      </c>
      <c r="G521" s="236" t="str" cm="1">
        <f t="array" ref="G521">_xlfn.IFNA(_xlfn.IFS('05-Metals'!F90="*",'05-Metals'!E90,'05-Metals'!H90="*",'05-Metals'!G90,'05-Metals'!J90="*",'05-Metals'!I90,'05-Metals'!L90="*",'05-Metals'!K90,'05-Metals'!N90="*",'05-Metals'!M90,'05-Metals'!P90="*",'05-Metals'!O90,'05-Metals'!R90="*",'05-Metals'!Q90,'05-Metals'!T90="*",'05-Metals'!S90,'05-Metals'!V90="*",'05-Metals'!U90),"")</f>
        <v/>
      </c>
      <c r="H521" s="236" t="e">
        <f>G521/'Project Data'!$D$22</f>
        <v>#VALUE!</v>
      </c>
      <c r="I521" s="175"/>
      <c r="J521" s="244"/>
      <c r="K521" s="404"/>
    </row>
    <row r="522" spans="1:11" s="147" customFormat="1" ht="15" hidden="1" customHeight="1">
      <c r="A522" s="198">
        <f>'05-Metals'!A91</f>
        <v>0</v>
      </c>
      <c r="B522" s="399" t="str">
        <f>'05-Metals'!B91</f>
        <v>05 55 16 Metal Stair Nosings</v>
      </c>
      <c r="C522" s="235"/>
      <c r="D522" s="402" t="str" cm="1">
        <f t="array" ref="D522">_xlfn.IFNA(_xlfn.IFS('05-Metals'!D91="*",'05-Metals'!C91,'05-Metals'!F91="*",'05-Metals'!E91,'05-Metals'!H91="*",'05-Metals'!G91,'05-Metals'!J91="*",'05-Metals'!I91,'05-Metals'!L91="*",'05-Metals'!K91,'05-Metals'!N91="*",'05-Metals'!M91,'05-Metals'!P91="*",'05-Metals'!O91,'05-Metals'!R91="*",'05-Metals'!Q91,'05-Metals'!T91="*",'05-Metals'!S91),"")</f>
        <v/>
      </c>
      <c r="E522" s="402" t="e">
        <f>D522/'Project Data'!$D$22</f>
        <v>#VALUE!</v>
      </c>
      <c r="F522" s="164" t="s">
        <v>44</v>
      </c>
      <c r="G522" s="236" t="str" cm="1">
        <f t="array" ref="G522">_xlfn.IFNA(_xlfn.IFS('05-Metals'!F91="*",'05-Metals'!E91,'05-Metals'!H91="*",'05-Metals'!G91,'05-Metals'!J91="*",'05-Metals'!I91,'05-Metals'!L91="*",'05-Metals'!K91,'05-Metals'!N91="*",'05-Metals'!M91,'05-Metals'!P91="*",'05-Metals'!O91,'05-Metals'!R91="*",'05-Metals'!Q91,'05-Metals'!T91="*",'05-Metals'!S91,'05-Metals'!V91="*",'05-Metals'!U91),"")</f>
        <v/>
      </c>
      <c r="H522" s="236" t="e">
        <f>G522/'Project Data'!$D$22</f>
        <v>#VALUE!</v>
      </c>
      <c r="I522" s="175"/>
      <c r="J522" s="244"/>
      <c r="K522" s="404"/>
    </row>
    <row r="523" spans="1:11" s="147" customFormat="1" ht="15" hidden="1" customHeight="1">
      <c r="A523" s="198">
        <f>'05-Metals'!A92</f>
        <v>0</v>
      </c>
      <c r="B523" s="399" t="str">
        <f>'05-Metals'!B92</f>
        <v>05 56 00 Metal Castings</v>
      </c>
      <c r="C523" s="235"/>
      <c r="D523" s="402" t="str" cm="1">
        <f t="array" ref="D523">_xlfn.IFNA(_xlfn.IFS('05-Metals'!D92="*",'05-Metals'!C92,'05-Metals'!F92="*",'05-Metals'!E92,'05-Metals'!H92="*",'05-Metals'!G92,'05-Metals'!J92="*",'05-Metals'!I92,'05-Metals'!L92="*",'05-Metals'!K92,'05-Metals'!N92="*",'05-Metals'!M92,'05-Metals'!P92="*",'05-Metals'!O92,'05-Metals'!R92="*",'05-Metals'!Q92,'05-Metals'!T92="*",'05-Metals'!S92),"")</f>
        <v/>
      </c>
      <c r="E523" s="402" t="e">
        <f>D523/'Project Data'!$D$22</f>
        <v>#VALUE!</v>
      </c>
      <c r="F523" s="164" t="s">
        <v>44</v>
      </c>
      <c r="G523" s="236" t="str" cm="1">
        <f t="array" ref="G523">_xlfn.IFNA(_xlfn.IFS('05-Metals'!F92="*",'05-Metals'!E92,'05-Metals'!H92="*",'05-Metals'!G92,'05-Metals'!J92="*",'05-Metals'!I92,'05-Metals'!L92="*",'05-Metals'!K92,'05-Metals'!N92="*",'05-Metals'!M92,'05-Metals'!P92="*",'05-Metals'!O92,'05-Metals'!R92="*",'05-Metals'!Q92,'05-Metals'!T92="*",'05-Metals'!S92,'05-Metals'!V92="*",'05-Metals'!U92),"")</f>
        <v/>
      </c>
      <c r="H523" s="236" t="e">
        <f>G523/'Project Data'!$D$22</f>
        <v>#VALUE!</v>
      </c>
      <c r="I523" s="175"/>
      <c r="J523" s="244"/>
      <c r="K523" s="404"/>
    </row>
    <row r="524" spans="1:11" s="147" customFormat="1" ht="15" hidden="1" customHeight="1">
      <c r="A524" s="198">
        <f>'05-Metals'!A93</f>
        <v>0</v>
      </c>
      <c r="B524" s="399" t="str">
        <f>'05-Metals'!B93</f>
        <v>05 58 00 Formed Metal Fabrications</v>
      </c>
      <c r="C524" s="235"/>
      <c r="D524" s="402" t="str" cm="1">
        <f t="array" ref="D524">_xlfn.IFNA(_xlfn.IFS('05-Metals'!D93="*",'05-Metals'!C93,'05-Metals'!F93="*",'05-Metals'!E93,'05-Metals'!H93="*",'05-Metals'!G93,'05-Metals'!J93="*",'05-Metals'!I93,'05-Metals'!L93="*",'05-Metals'!K93,'05-Metals'!N93="*",'05-Metals'!M93,'05-Metals'!P93="*",'05-Metals'!O93,'05-Metals'!R93="*",'05-Metals'!Q93,'05-Metals'!T93="*",'05-Metals'!S93),"")</f>
        <v/>
      </c>
      <c r="E524" s="402" t="e">
        <f>D524/'Project Data'!$D$22</f>
        <v>#VALUE!</v>
      </c>
      <c r="F524" s="164" t="s">
        <v>44</v>
      </c>
      <c r="G524" s="236" t="str" cm="1">
        <f t="array" ref="G524">_xlfn.IFNA(_xlfn.IFS('05-Metals'!F93="*",'05-Metals'!E93,'05-Metals'!H93="*",'05-Metals'!G93,'05-Metals'!J93="*",'05-Metals'!I93,'05-Metals'!L93="*",'05-Metals'!K93,'05-Metals'!N93="*",'05-Metals'!M93,'05-Metals'!P93="*",'05-Metals'!O93,'05-Metals'!R93="*",'05-Metals'!Q93,'05-Metals'!T93="*",'05-Metals'!S93,'05-Metals'!V93="*",'05-Metals'!U93),"")</f>
        <v/>
      </c>
      <c r="H524" s="236" t="e">
        <f>G524/'Project Data'!$D$22</f>
        <v>#VALUE!</v>
      </c>
      <c r="I524" s="175"/>
      <c r="J524" s="244"/>
      <c r="K524" s="404"/>
    </row>
    <row r="525" spans="1:11" s="147" customFormat="1" ht="15" hidden="1" customHeight="1">
      <c r="A525" s="198">
        <f>'05-Metals'!A94</f>
        <v>0</v>
      </c>
      <c r="B525" s="399" t="str">
        <f>'05-Metals'!B94</f>
        <v>05 58 13 Column Covers</v>
      </c>
      <c r="C525" s="235"/>
      <c r="D525" s="402" t="str" cm="1">
        <f t="array" ref="D525">_xlfn.IFNA(_xlfn.IFS('05-Metals'!D94="*",'05-Metals'!C94,'05-Metals'!F94="*",'05-Metals'!E94,'05-Metals'!H94="*",'05-Metals'!G94,'05-Metals'!J94="*",'05-Metals'!I94,'05-Metals'!L94="*",'05-Metals'!K94,'05-Metals'!N94="*",'05-Metals'!M94,'05-Metals'!P94="*",'05-Metals'!O94,'05-Metals'!R94="*",'05-Metals'!Q94,'05-Metals'!T94="*",'05-Metals'!S94),"")</f>
        <v/>
      </c>
      <c r="E525" s="402" t="e">
        <f>D525/'Project Data'!$D$22</f>
        <v>#VALUE!</v>
      </c>
      <c r="F525" s="164" t="s">
        <v>44</v>
      </c>
      <c r="G525" s="236" t="str" cm="1">
        <f t="array" ref="G525">_xlfn.IFNA(_xlfn.IFS('05-Metals'!F94="*",'05-Metals'!E94,'05-Metals'!H94="*",'05-Metals'!G94,'05-Metals'!J94="*",'05-Metals'!I94,'05-Metals'!L94="*",'05-Metals'!K94,'05-Metals'!N94="*",'05-Metals'!M94,'05-Metals'!P94="*",'05-Metals'!O94,'05-Metals'!R94="*",'05-Metals'!Q94,'05-Metals'!T94="*",'05-Metals'!S94,'05-Metals'!V94="*",'05-Metals'!U94),"")</f>
        <v/>
      </c>
      <c r="H525" s="236" t="e">
        <f>G525/'Project Data'!$D$22</f>
        <v>#VALUE!</v>
      </c>
      <c r="I525" s="175"/>
      <c r="J525" s="244"/>
      <c r="K525" s="404"/>
    </row>
    <row r="526" spans="1:11" s="147" customFormat="1" ht="15" hidden="1" customHeight="1">
      <c r="A526" s="198">
        <f>'05-Metals'!A95</f>
        <v>0</v>
      </c>
      <c r="B526" s="399" t="str">
        <f>'05-Metals'!B95</f>
        <v>05 58 16 Formed Metal Enclosures</v>
      </c>
      <c r="C526" s="235"/>
      <c r="D526" s="402" t="str" cm="1">
        <f t="array" ref="D526">_xlfn.IFNA(_xlfn.IFS('05-Metals'!D95="*",'05-Metals'!C95,'05-Metals'!F95="*",'05-Metals'!E95,'05-Metals'!H95="*",'05-Metals'!G95,'05-Metals'!J95="*",'05-Metals'!I95,'05-Metals'!L95="*",'05-Metals'!K95,'05-Metals'!N95="*",'05-Metals'!M95,'05-Metals'!P95="*",'05-Metals'!O95,'05-Metals'!R95="*",'05-Metals'!Q95,'05-Metals'!T95="*",'05-Metals'!S95),"")</f>
        <v/>
      </c>
      <c r="E526" s="402" t="e">
        <f>D526/'Project Data'!$D$22</f>
        <v>#VALUE!</v>
      </c>
      <c r="F526" s="164" t="s">
        <v>44</v>
      </c>
      <c r="G526" s="236" t="str" cm="1">
        <f t="array" ref="G526">_xlfn.IFNA(_xlfn.IFS('05-Metals'!F95="*",'05-Metals'!E95,'05-Metals'!H95="*",'05-Metals'!G95,'05-Metals'!J95="*",'05-Metals'!I95,'05-Metals'!L95="*",'05-Metals'!K95,'05-Metals'!N95="*",'05-Metals'!M95,'05-Metals'!P95="*",'05-Metals'!O95,'05-Metals'!R95="*",'05-Metals'!Q95,'05-Metals'!T95="*",'05-Metals'!S95,'05-Metals'!V95="*",'05-Metals'!U95),"")</f>
        <v/>
      </c>
      <c r="H526" s="236" t="e">
        <f>G526/'Project Data'!$D$22</f>
        <v>#VALUE!</v>
      </c>
      <c r="I526" s="175"/>
      <c r="J526" s="244"/>
      <c r="K526" s="404"/>
    </row>
    <row r="527" spans="1:11" s="147" customFormat="1" ht="15" hidden="1" customHeight="1">
      <c r="A527" s="198">
        <f>'05-Metals'!A96</f>
        <v>0</v>
      </c>
      <c r="B527" s="399" t="str">
        <f>'05-Metals'!B96</f>
        <v>05 58 19 Heating/Cooling Unit Covers</v>
      </c>
      <c r="C527" s="235"/>
      <c r="D527" s="402" t="str" cm="1">
        <f t="array" ref="D527">_xlfn.IFNA(_xlfn.IFS('05-Metals'!D96="*",'05-Metals'!C96,'05-Metals'!F96="*",'05-Metals'!E96,'05-Metals'!H96="*",'05-Metals'!G96,'05-Metals'!J96="*",'05-Metals'!I96,'05-Metals'!L96="*",'05-Metals'!K96,'05-Metals'!N96="*",'05-Metals'!M96,'05-Metals'!P96="*",'05-Metals'!O96,'05-Metals'!R96="*",'05-Metals'!Q96,'05-Metals'!T96="*",'05-Metals'!S96),"")</f>
        <v/>
      </c>
      <c r="E527" s="402" t="e">
        <f>D527/'Project Data'!$D$22</f>
        <v>#VALUE!</v>
      </c>
      <c r="F527" s="164" t="s">
        <v>44</v>
      </c>
      <c r="G527" s="236" t="str" cm="1">
        <f t="array" ref="G527">_xlfn.IFNA(_xlfn.IFS('05-Metals'!F96="*",'05-Metals'!E96,'05-Metals'!H96="*",'05-Metals'!G96,'05-Metals'!J96="*",'05-Metals'!I96,'05-Metals'!L96="*",'05-Metals'!K96,'05-Metals'!N96="*",'05-Metals'!M96,'05-Metals'!P96="*",'05-Metals'!O96,'05-Metals'!R96="*",'05-Metals'!Q96,'05-Metals'!T96="*",'05-Metals'!S96,'05-Metals'!V96="*",'05-Metals'!U96),"")</f>
        <v/>
      </c>
      <c r="H527" s="236" t="e">
        <f>G527/'Project Data'!$D$22</f>
        <v>#VALUE!</v>
      </c>
      <c r="I527" s="175"/>
      <c r="J527" s="244"/>
      <c r="K527" s="404"/>
    </row>
    <row r="528" spans="1:11" s="147" customFormat="1" ht="15" hidden="1" customHeight="1">
      <c r="A528" s="198">
        <f>'05-Metals'!A97</f>
        <v>0</v>
      </c>
      <c r="B528" s="399" t="str">
        <f>'05-Metals'!B97</f>
        <v>05 58 23 Formed Metal Guards</v>
      </c>
      <c r="C528" s="235"/>
      <c r="D528" s="402" t="str" cm="1">
        <f t="array" ref="D528">_xlfn.IFNA(_xlfn.IFS('05-Metals'!D97="*",'05-Metals'!C97,'05-Metals'!F97="*",'05-Metals'!E97,'05-Metals'!H97="*",'05-Metals'!G97,'05-Metals'!J97="*",'05-Metals'!I97,'05-Metals'!L97="*",'05-Metals'!K97,'05-Metals'!N97="*",'05-Metals'!M97,'05-Metals'!P97="*",'05-Metals'!O97,'05-Metals'!R97="*",'05-Metals'!Q97,'05-Metals'!T97="*",'05-Metals'!S97),"")</f>
        <v/>
      </c>
      <c r="E528" s="402" t="e">
        <f>D528/'Project Data'!$D$22</f>
        <v>#VALUE!</v>
      </c>
      <c r="F528" s="164" t="s">
        <v>44</v>
      </c>
      <c r="G528" s="236" t="str" cm="1">
        <f t="array" ref="G528">_xlfn.IFNA(_xlfn.IFS('05-Metals'!F97="*",'05-Metals'!E97,'05-Metals'!H97="*",'05-Metals'!G97,'05-Metals'!J97="*",'05-Metals'!I97,'05-Metals'!L97="*",'05-Metals'!K97,'05-Metals'!N97="*",'05-Metals'!M97,'05-Metals'!P97="*",'05-Metals'!O97,'05-Metals'!R97="*",'05-Metals'!Q97,'05-Metals'!T97="*",'05-Metals'!S97,'05-Metals'!V97="*",'05-Metals'!U97),"")</f>
        <v/>
      </c>
      <c r="H528" s="236" t="e">
        <f>G528/'Project Data'!$D$22</f>
        <v>#VALUE!</v>
      </c>
      <c r="I528" s="175"/>
      <c r="J528" s="244"/>
      <c r="K528" s="404"/>
    </row>
    <row r="529" spans="1:11" s="147" customFormat="1" ht="15" hidden="1" customHeight="1">
      <c r="A529" s="198">
        <f>'05-Metals'!A98</f>
        <v>0</v>
      </c>
      <c r="B529" s="399" t="str">
        <f>'05-Metals'!B98</f>
        <v>05 59 00 Metal Specialties</v>
      </c>
      <c r="C529" s="235"/>
      <c r="D529" s="402" t="str" cm="1">
        <f t="array" ref="D529">_xlfn.IFNA(_xlfn.IFS('05-Metals'!D98="*",'05-Metals'!C98,'05-Metals'!F98="*",'05-Metals'!E98,'05-Metals'!H98="*",'05-Metals'!G98,'05-Metals'!J98="*",'05-Metals'!I98,'05-Metals'!L98="*",'05-Metals'!K98,'05-Metals'!N98="*",'05-Metals'!M98,'05-Metals'!P98="*",'05-Metals'!O98,'05-Metals'!R98="*",'05-Metals'!Q98,'05-Metals'!T98="*",'05-Metals'!S98),"")</f>
        <v/>
      </c>
      <c r="E529" s="402" t="e">
        <f>D529/'Project Data'!$D$22</f>
        <v>#VALUE!</v>
      </c>
      <c r="F529" s="164" t="s">
        <v>44</v>
      </c>
      <c r="G529" s="236" t="str" cm="1">
        <f t="array" ref="G529">_xlfn.IFNA(_xlfn.IFS('05-Metals'!F98="*",'05-Metals'!E98,'05-Metals'!H98="*",'05-Metals'!G98,'05-Metals'!J98="*",'05-Metals'!I98,'05-Metals'!L98="*",'05-Metals'!K98,'05-Metals'!N98="*",'05-Metals'!M98,'05-Metals'!P98="*",'05-Metals'!O98,'05-Metals'!R98="*",'05-Metals'!Q98,'05-Metals'!T98="*",'05-Metals'!S98,'05-Metals'!V98="*",'05-Metals'!U98),"")</f>
        <v/>
      </c>
      <c r="H529" s="236" t="e">
        <f>G529/'Project Data'!$D$22</f>
        <v>#VALUE!</v>
      </c>
      <c r="I529" s="175"/>
      <c r="J529" s="244"/>
      <c r="K529" s="404"/>
    </row>
    <row r="530" spans="1:11" s="147" customFormat="1" ht="15" hidden="1" customHeight="1">
      <c r="A530" s="198">
        <f>'05-Metals'!A99</f>
        <v>0</v>
      </c>
      <c r="B530" s="399" t="str">
        <f>'05-Metals'!B99</f>
        <v>05 59 13 Metal Balconies</v>
      </c>
      <c r="C530" s="235"/>
      <c r="D530" s="402" t="str" cm="1">
        <f t="array" ref="D530">_xlfn.IFNA(_xlfn.IFS('05-Metals'!D99="*",'05-Metals'!C99,'05-Metals'!F99="*",'05-Metals'!E99,'05-Metals'!H99="*",'05-Metals'!G99,'05-Metals'!J99="*",'05-Metals'!I99,'05-Metals'!L99="*",'05-Metals'!K99,'05-Metals'!N99="*",'05-Metals'!M99,'05-Metals'!P99="*",'05-Metals'!O99,'05-Metals'!R99="*",'05-Metals'!Q99,'05-Metals'!T99="*",'05-Metals'!S99),"")</f>
        <v/>
      </c>
      <c r="E530" s="402" t="e">
        <f>D530/'Project Data'!$D$22</f>
        <v>#VALUE!</v>
      </c>
      <c r="F530" s="164" t="s">
        <v>44</v>
      </c>
      <c r="G530" s="236" t="str" cm="1">
        <f t="array" ref="G530">_xlfn.IFNA(_xlfn.IFS('05-Metals'!F99="*",'05-Metals'!E99,'05-Metals'!H99="*",'05-Metals'!G99,'05-Metals'!J99="*",'05-Metals'!I99,'05-Metals'!L99="*",'05-Metals'!K99,'05-Metals'!N99="*",'05-Metals'!M99,'05-Metals'!P99="*",'05-Metals'!O99,'05-Metals'!R99="*",'05-Metals'!Q99,'05-Metals'!T99="*",'05-Metals'!S99,'05-Metals'!V99="*",'05-Metals'!U99),"")</f>
        <v/>
      </c>
      <c r="H530" s="236" t="e">
        <f>G530/'Project Data'!$D$22</f>
        <v>#VALUE!</v>
      </c>
      <c r="I530" s="175"/>
      <c r="J530" s="244"/>
      <c r="K530" s="404"/>
    </row>
    <row r="531" spans="1:11" s="147" customFormat="1" ht="15" hidden="1" customHeight="1">
      <c r="A531" s="198">
        <f>'05-Metals'!A100</f>
        <v>0</v>
      </c>
      <c r="B531" s="399" t="str">
        <f>'05-Metals'!B100</f>
        <v>05 59 63 Detention Enclosures</v>
      </c>
      <c r="C531" s="235"/>
      <c r="D531" s="402" t="str" cm="1">
        <f t="array" ref="D531">_xlfn.IFNA(_xlfn.IFS('05-Metals'!D100="*",'05-Metals'!C100,'05-Metals'!F100="*",'05-Metals'!E100,'05-Metals'!H100="*",'05-Metals'!G100,'05-Metals'!J100="*",'05-Metals'!I100,'05-Metals'!L100="*",'05-Metals'!K100,'05-Metals'!N100="*",'05-Metals'!M100,'05-Metals'!P100="*",'05-Metals'!O100,'05-Metals'!R100="*",'05-Metals'!Q100,'05-Metals'!T100="*",'05-Metals'!S100),"")</f>
        <v/>
      </c>
      <c r="E531" s="402" t="e">
        <f>D531/'Project Data'!$D$22</f>
        <v>#VALUE!</v>
      </c>
      <c r="F531" s="164" t="s">
        <v>44</v>
      </c>
      <c r="G531" s="236" t="str" cm="1">
        <f t="array" ref="G531">_xlfn.IFNA(_xlfn.IFS('05-Metals'!F100="*",'05-Metals'!E100,'05-Metals'!H100="*",'05-Metals'!G100,'05-Metals'!J100="*",'05-Metals'!I100,'05-Metals'!L100="*",'05-Metals'!K100,'05-Metals'!N100="*",'05-Metals'!M100,'05-Metals'!P100="*",'05-Metals'!O100,'05-Metals'!R100="*",'05-Metals'!Q100,'05-Metals'!T100="*",'05-Metals'!S100,'05-Metals'!V100="*",'05-Metals'!U100),"")</f>
        <v/>
      </c>
      <c r="H531" s="236" t="e">
        <f>G531/'Project Data'!$D$22</f>
        <v>#VALUE!</v>
      </c>
      <c r="I531" s="175"/>
      <c r="J531" s="244"/>
      <c r="K531" s="404"/>
    </row>
    <row r="532" spans="1:11" s="147" customFormat="1" ht="15" hidden="1" customHeight="1">
      <c r="A532" s="198">
        <f>'05-Metals'!A101</f>
        <v>0</v>
      </c>
      <c r="B532" s="399" t="str">
        <f>'05-Metals'!B101</f>
        <v>05 70 00 Decorative Metal</v>
      </c>
      <c r="C532" s="235"/>
      <c r="D532" s="402" t="str" cm="1">
        <f t="array" ref="D532">_xlfn.IFNA(_xlfn.IFS('05-Metals'!D101="*",'05-Metals'!C101,'05-Metals'!F101="*",'05-Metals'!E101,'05-Metals'!H101="*",'05-Metals'!G101,'05-Metals'!J101="*",'05-Metals'!I101,'05-Metals'!L101="*",'05-Metals'!K101,'05-Metals'!N101="*",'05-Metals'!M101,'05-Metals'!P101="*",'05-Metals'!O101,'05-Metals'!R101="*",'05-Metals'!Q101,'05-Metals'!T101="*",'05-Metals'!S101),"")</f>
        <v/>
      </c>
      <c r="E532" s="402" t="e">
        <f>D532/'Project Data'!$D$22</f>
        <v>#VALUE!</v>
      </c>
      <c r="F532" s="164" t="s">
        <v>44</v>
      </c>
      <c r="G532" s="236" t="str" cm="1">
        <f t="array" ref="G532">_xlfn.IFNA(_xlfn.IFS('05-Metals'!F101="*",'05-Metals'!E101,'05-Metals'!H101="*",'05-Metals'!G101,'05-Metals'!J101="*",'05-Metals'!I101,'05-Metals'!L101="*",'05-Metals'!K101,'05-Metals'!N101="*",'05-Metals'!M101,'05-Metals'!P101="*",'05-Metals'!O101,'05-Metals'!R101="*",'05-Metals'!Q101,'05-Metals'!T101="*",'05-Metals'!S101,'05-Metals'!V101="*",'05-Metals'!U101),"")</f>
        <v/>
      </c>
      <c r="H532" s="236" t="e">
        <f>G532/'Project Data'!$D$22</f>
        <v>#VALUE!</v>
      </c>
      <c r="I532" s="175"/>
      <c r="J532" s="244"/>
      <c r="K532" s="404"/>
    </row>
    <row r="533" spans="1:11" s="147" customFormat="1" ht="15" hidden="1" customHeight="1">
      <c r="A533" s="198">
        <f>'05-Metals'!A102</f>
        <v>0</v>
      </c>
      <c r="B533" s="399" t="str">
        <f>'05-Metals'!B102</f>
        <v>05 71 00 Decorative Metal Stairs</v>
      </c>
      <c r="C533" s="235"/>
      <c r="D533" s="402" t="str" cm="1">
        <f t="array" ref="D533">_xlfn.IFNA(_xlfn.IFS('05-Metals'!D102="*",'05-Metals'!C102,'05-Metals'!F102="*",'05-Metals'!E102,'05-Metals'!H102="*",'05-Metals'!G102,'05-Metals'!J102="*",'05-Metals'!I102,'05-Metals'!L102="*",'05-Metals'!K102,'05-Metals'!N102="*",'05-Metals'!M102,'05-Metals'!P102="*",'05-Metals'!O102,'05-Metals'!R102="*",'05-Metals'!Q102,'05-Metals'!T102="*",'05-Metals'!S102),"")</f>
        <v/>
      </c>
      <c r="E533" s="402" t="e">
        <f>D533/'Project Data'!$D$22</f>
        <v>#VALUE!</v>
      </c>
      <c r="F533" s="164" t="s">
        <v>44</v>
      </c>
      <c r="G533" s="236" t="str" cm="1">
        <f t="array" ref="G533">_xlfn.IFNA(_xlfn.IFS('05-Metals'!F102="*",'05-Metals'!E102,'05-Metals'!H102="*",'05-Metals'!G102,'05-Metals'!J102="*",'05-Metals'!I102,'05-Metals'!L102="*",'05-Metals'!K102,'05-Metals'!N102="*",'05-Metals'!M102,'05-Metals'!P102="*",'05-Metals'!O102,'05-Metals'!R102="*",'05-Metals'!Q102,'05-Metals'!T102="*",'05-Metals'!S102,'05-Metals'!V102="*",'05-Metals'!U102),"")</f>
        <v/>
      </c>
      <c r="H533" s="236" t="e">
        <f>G533/'Project Data'!$D$22</f>
        <v>#VALUE!</v>
      </c>
      <c r="I533" s="175"/>
      <c r="J533" s="244"/>
      <c r="K533" s="404"/>
    </row>
    <row r="534" spans="1:11" s="147" customFormat="1" ht="15" hidden="1" customHeight="1">
      <c r="A534" s="198">
        <f>'05-Metals'!A103</f>
        <v>0</v>
      </c>
      <c r="B534" s="399" t="str">
        <f>'05-Metals'!B103</f>
        <v>05 71 13 Fabricated Metal Spiral Stairs</v>
      </c>
      <c r="C534" s="235"/>
      <c r="D534" s="402" t="str" cm="1">
        <f t="array" ref="D534">_xlfn.IFNA(_xlfn.IFS('05-Metals'!D103="*",'05-Metals'!C103,'05-Metals'!F103="*",'05-Metals'!E103,'05-Metals'!H103="*",'05-Metals'!G103,'05-Metals'!J103="*",'05-Metals'!I103,'05-Metals'!L103="*",'05-Metals'!K103,'05-Metals'!N103="*",'05-Metals'!M103,'05-Metals'!P103="*",'05-Metals'!O103,'05-Metals'!R103="*",'05-Metals'!Q103,'05-Metals'!T103="*",'05-Metals'!S103),"")</f>
        <v/>
      </c>
      <c r="E534" s="402" t="e">
        <f>D534/'Project Data'!$D$22</f>
        <v>#VALUE!</v>
      </c>
      <c r="F534" s="164" t="s">
        <v>44</v>
      </c>
      <c r="G534" s="236" t="str" cm="1">
        <f t="array" ref="G534">_xlfn.IFNA(_xlfn.IFS('05-Metals'!F103="*",'05-Metals'!E103,'05-Metals'!H103="*",'05-Metals'!G103,'05-Metals'!J103="*",'05-Metals'!I103,'05-Metals'!L103="*",'05-Metals'!K103,'05-Metals'!N103="*",'05-Metals'!M103,'05-Metals'!P103="*",'05-Metals'!O103,'05-Metals'!R103="*",'05-Metals'!Q103,'05-Metals'!T103="*",'05-Metals'!S103,'05-Metals'!V103="*",'05-Metals'!U103),"")</f>
        <v/>
      </c>
      <c r="H534" s="236" t="e">
        <f>G534/'Project Data'!$D$22</f>
        <v>#VALUE!</v>
      </c>
      <c r="I534" s="175"/>
      <c r="J534" s="244"/>
      <c r="K534" s="404"/>
    </row>
    <row r="535" spans="1:11" s="147" customFormat="1" ht="15" customHeight="1">
      <c r="A535" s="198">
        <f>'05-Metals'!A104</f>
        <v>1</v>
      </c>
      <c r="B535" s="642" t="str">
        <f>'05-Metals'!B104</f>
        <v>05 73 00 Balcony Railings</v>
      </c>
      <c r="C535" s="643"/>
      <c r="D535" s="402" t="str" cm="1">
        <f t="array" ref="D535">_xlfn.IFNA(_xlfn.IFS('05-Metals'!D104="*",'05-Metals'!C104,'05-Metals'!F104="*",'05-Metals'!E104,'05-Metals'!H104="*",'05-Metals'!G104,'05-Metals'!J104="*",'05-Metals'!I104,'05-Metals'!L104="*",'05-Metals'!K104,'05-Metals'!N104="*",'05-Metals'!M104,'05-Metals'!P104="*",'05-Metals'!O104,'05-Metals'!R104="*",'05-Metals'!Q104,'05-Metals'!T104="*",'05-Metals'!S104),"")</f>
        <v>Included in Misc. Metals</v>
      </c>
      <c r="E535" s="402"/>
      <c r="F535" s="164" t="s">
        <v>67</v>
      </c>
      <c r="G535" s="236" t="str" cm="1">
        <f t="array" ref="G535">_xlfn.IFNA(_xlfn.IFS('05-Metals'!F104="*",'05-Metals'!E104,'05-Metals'!H104="*",'05-Metals'!G104,'05-Metals'!J104="*",'05-Metals'!I104,'05-Metals'!L104="*",'05-Metals'!K104,'05-Metals'!N104="*",'05-Metals'!M104,'05-Metals'!P104="*",'05-Metals'!O104,'05-Metals'!R104="*",'05-Metals'!Q104,'05-Metals'!T104="*",'05-Metals'!S104,'05-Metals'!V104="*",'05-Metals'!U104),"")</f>
        <v>Included in Misc. Metals</v>
      </c>
      <c r="H535" s="236" t="e">
        <f>G535/'Project Data'!$D$22</f>
        <v>#VALUE!</v>
      </c>
      <c r="I535" s="175"/>
      <c r="J535" s="244"/>
      <c r="K535" s="404" t="s">
        <v>66</v>
      </c>
    </row>
    <row r="536" spans="1:11" s="147" customFormat="1" ht="15" hidden="1" customHeight="1">
      <c r="A536" s="198">
        <f>'05-Metals'!A105</f>
        <v>0</v>
      </c>
      <c r="B536" s="235" t="str">
        <f>'05-Metals'!B105</f>
        <v>05 73 13 Glazed Decorative Metal Railings</v>
      </c>
      <c r="C536" s="235"/>
      <c r="D536" s="236" t="str" cm="1">
        <f t="array" ref="D536">_xlfn.IFNA(_xlfn.IFS('05-Metals'!D105="*",'05-Metals'!C105,'05-Metals'!F105="*",'05-Metals'!E105,'05-Metals'!H105="*",'05-Metals'!G105,'05-Metals'!J105="*",'05-Metals'!I105,'05-Metals'!L105="*",'05-Metals'!K105,'05-Metals'!N105="*",'05-Metals'!M105,'05-Metals'!P105="*",'05-Metals'!O105,'05-Metals'!R105="*",'05-Metals'!Q105,'05-Metals'!T105="*",'05-Metals'!S105),"")</f>
        <v/>
      </c>
      <c r="E536" s="236" t="e">
        <f>D536/'Project Data'!$D$22</f>
        <v>#VALUE!</v>
      </c>
      <c r="F536" s="164" t="s">
        <v>44</v>
      </c>
      <c r="G536" s="236" t="str" cm="1">
        <f t="array" ref="G536">_xlfn.IFNA(_xlfn.IFS('05-Metals'!F105="*",'05-Metals'!E105,'05-Metals'!H105="*",'05-Metals'!G105,'05-Metals'!J105="*",'05-Metals'!I105,'05-Metals'!L105="*",'05-Metals'!K105,'05-Metals'!N105="*",'05-Metals'!M105,'05-Metals'!P105="*",'05-Metals'!O105,'05-Metals'!R105="*",'05-Metals'!Q105,'05-Metals'!T105="*",'05-Metals'!S105,'05-Metals'!V105="*",'05-Metals'!U105),"")</f>
        <v/>
      </c>
      <c r="H536" s="236" t="e">
        <f>G536/'Project Data'!$D$22</f>
        <v>#VALUE!</v>
      </c>
      <c r="I536" s="175"/>
      <c r="J536" s="244"/>
      <c r="K536" s="242"/>
    </row>
    <row r="537" spans="1:11" s="147" customFormat="1" ht="15" hidden="1" customHeight="1">
      <c r="A537" s="198">
        <f>'05-Metals'!A106</f>
        <v>0</v>
      </c>
      <c r="B537" s="235" t="str">
        <f>'05-Metals'!B106</f>
        <v>05 73 16 Wire Rope Decorative Metal Railings</v>
      </c>
      <c r="C537" s="235"/>
      <c r="D537" s="236" t="str" cm="1">
        <f t="array" ref="D537">_xlfn.IFNA(_xlfn.IFS('05-Metals'!D106="*",'05-Metals'!C106,'05-Metals'!F106="*",'05-Metals'!E106,'05-Metals'!H106="*",'05-Metals'!G106,'05-Metals'!J106="*",'05-Metals'!I106,'05-Metals'!L106="*",'05-Metals'!K106,'05-Metals'!N106="*",'05-Metals'!M106,'05-Metals'!P106="*",'05-Metals'!O106,'05-Metals'!R106="*",'05-Metals'!Q106,'05-Metals'!T106="*",'05-Metals'!S106),"")</f>
        <v/>
      </c>
      <c r="E537" s="236" t="e">
        <f>D537/'Project Data'!$D$22</f>
        <v>#VALUE!</v>
      </c>
      <c r="F537" s="164" t="s">
        <v>44</v>
      </c>
      <c r="G537" s="236" t="str" cm="1">
        <f t="array" ref="G537">_xlfn.IFNA(_xlfn.IFS('05-Metals'!F106="*",'05-Metals'!E106,'05-Metals'!H106="*",'05-Metals'!G106,'05-Metals'!J106="*",'05-Metals'!I106,'05-Metals'!L106="*",'05-Metals'!K106,'05-Metals'!N106="*",'05-Metals'!M106,'05-Metals'!P106="*",'05-Metals'!O106,'05-Metals'!R106="*",'05-Metals'!Q106,'05-Metals'!T106="*",'05-Metals'!S106,'05-Metals'!V106="*",'05-Metals'!U106),"")</f>
        <v/>
      </c>
      <c r="H537" s="236" t="e">
        <f>G537/'Project Data'!$D$22</f>
        <v>#VALUE!</v>
      </c>
      <c r="I537" s="175"/>
      <c r="J537" s="244"/>
      <c r="K537" s="242"/>
    </row>
    <row r="538" spans="1:11" s="147" customFormat="1" ht="15" hidden="1" customHeight="1">
      <c r="A538" s="198">
        <f>'05-Metals'!A107</f>
        <v>0</v>
      </c>
      <c r="B538" s="235" t="str">
        <f>'05-Metals'!B107</f>
        <v>05 74 00 Decorative Metal Castings</v>
      </c>
      <c r="C538" s="235"/>
      <c r="D538" s="236" t="str" cm="1">
        <f t="array" ref="D538">_xlfn.IFNA(_xlfn.IFS('05-Metals'!D107="*",'05-Metals'!C107,'05-Metals'!F107="*",'05-Metals'!E107,'05-Metals'!H107="*",'05-Metals'!G107,'05-Metals'!J107="*",'05-Metals'!I107,'05-Metals'!L107="*",'05-Metals'!K107,'05-Metals'!N107="*",'05-Metals'!M107,'05-Metals'!P107="*",'05-Metals'!O107,'05-Metals'!R107="*",'05-Metals'!Q107,'05-Metals'!T107="*",'05-Metals'!S107),"")</f>
        <v/>
      </c>
      <c r="E538" s="236" t="e">
        <f>D538/'Project Data'!$D$22</f>
        <v>#VALUE!</v>
      </c>
      <c r="F538" s="164" t="s">
        <v>44</v>
      </c>
      <c r="G538" s="236" t="str" cm="1">
        <f t="array" ref="G538">_xlfn.IFNA(_xlfn.IFS('05-Metals'!F107="*",'05-Metals'!E107,'05-Metals'!H107="*",'05-Metals'!G107,'05-Metals'!J107="*",'05-Metals'!I107,'05-Metals'!L107="*",'05-Metals'!K107,'05-Metals'!N107="*",'05-Metals'!M107,'05-Metals'!P107="*",'05-Metals'!O107,'05-Metals'!R107="*",'05-Metals'!Q107,'05-Metals'!T107="*",'05-Metals'!S107,'05-Metals'!V107="*",'05-Metals'!U107),"")</f>
        <v/>
      </c>
      <c r="H538" s="236" t="e">
        <f>G538/'Project Data'!$D$22</f>
        <v>#VALUE!</v>
      </c>
      <c r="I538" s="175"/>
      <c r="J538" s="244"/>
      <c r="K538" s="242"/>
    </row>
    <row r="539" spans="1:11" s="147" customFormat="1" ht="15" hidden="1" customHeight="1">
      <c r="A539" s="198">
        <f>'05-Metals'!A108</f>
        <v>0</v>
      </c>
      <c r="B539" s="235" t="str">
        <f>'05-Metals'!B108</f>
        <v>05 75 00 Decorative Formed Metal</v>
      </c>
      <c r="C539" s="235"/>
      <c r="D539" s="236" t="str" cm="1">
        <f t="array" ref="D539">_xlfn.IFNA(_xlfn.IFS('05-Metals'!D108="*",'05-Metals'!C108,'05-Metals'!F108="*",'05-Metals'!E108,'05-Metals'!H108="*",'05-Metals'!G108,'05-Metals'!J108="*",'05-Metals'!I108,'05-Metals'!L108="*",'05-Metals'!K108,'05-Metals'!N108="*",'05-Metals'!M108,'05-Metals'!P108="*",'05-Metals'!O108,'05-Metals'!R108="*",'05-Metals'!Q108,'05-Metals'!T108="*",'05-Metals'!S108),"")</f>
        <v/>
      </c>
      <c r="E539" s="236" t="e">
        <f>D539/'Project Data'!$D$22</f>
        <v>#VALUE!</v>
      </c>
      <c r="F539" s="164" t="s">
        <v>44</v>
      </c>
      <c r="G539" s="236" t="str" cm="1">
        <f t="array" ref="G539">_xlfn.IFNA(_xlfn.IFS('05-Metals'!F108="*",'05-Metals'!E108,'05-Metals'!H108="*",'05-Metals'!G108,'05-Metals'!J108="*",'05-Metals'!I108,'05-Metals'!L108="*",'05-Metals'!K108,'05-Metals'!N108="*",'05-Metals'!M108,'05-Metals'!P108="*",'05-Metals'!O108,'05-Metals'!R108="*",'05-Metals'!Q108,'05-Metals'!T108="*",'05-Metals'!S108,'05-Metals'!V108="*",'05-Metals'!U108),"")</f>
        <v/>
      </c>
      <c r="H539" s="236" t="e">
        <f>G539/'Project Data'!$D$22</f>
        <v>#VALUE!</v>
      </c>
      <c r="I539" s="175"/>
      <c r="J539" s="244"/>
      <c r="K539" s="242"/>
    </row>
    <row r="540" spans="1:11" s="147" customFormat="1" ht="15" hidden="1" customHeight="1">
      <c r="A540" s="198">
        <f>'05-Metals'!A109</f>
        <v>0</v>
      </c>
      <c r="B540" s="235" t="str">
        <f>'05-Metals'!B109</f>
        <v>05 76 00 Decorative Forged Metal</v>
      </c>
      <c r="C540" s="235"/>
      <c r="D540" s="236" t="str" cm="1">
        <f t="array" ref="D540">_xlfn.IFNA(_xlfn.IFS('05-Metals'!D109="*",'05-Metals'!C109,'05-Metals'!F109="*",'05-Metals'!E109,'05-Metals'!H109="*",'05-Metals'!G109,'05-Metals'!J109="*",'05-Metals'!I109,'05-Metals'!L109="*",'05-Metals'!K109,'05-Metals'!N109="*",'05-Metals'!M109,'05-Metals'!P109="*",'05-Metals'!O109,'05-Metals'!R109="*",'05-Metals'!Q109,'05-Metals'!T109="*",'05-Metals'!S109),"")</f>
        <v/>
      </c>
      <c r="E540" s="236" t="e">
        <f>D540/'Project Data'!$D$22</f>
        <v>#VALUE!</v>
      </c>
      <c r="F540" s="164" t="s">
        <v>44</v>
      </c>
      <c r="G540" s="236" t="str" cm="1">
        <f t="array" ref="G540">_xlfn.IFNA(_xlfn.IFS('05-Metals'!F109="*",'05-Metals'!E109,'05-Metals'!H109="*",'05-Metals'!G109,'05-Metals'!J109="*",'05-Metals'!I109,'05-Metals'!L109="*",'05-Metals'!K109,'05-Metals'!N109="*",'05-Metals'!M109,'05-Metals'!P109="*",'05-Metals'!O109,'05-Metals'!R109="*",'05-Metals'!Q109,'05-Metals'!T109="*",'05-Metals'!S109,'05-Metals'!V109="*",'05-Metals'!U109),"")</f>
        <v/>
      </c>
      <c r="H540" s="236" t="e">
        <f>G540/'Project Data'!$D$22</f>
        <v>#VALUE!</v>
      </c>
      <c r="I540" s="175"/>
      <c r="J540" s="244"/>
      <c r="K540" s="242"/>
    </row>
    <row r="541" spans="1:11" s="147" customFormat="1" ht="15" hidden="1" customHeight="1">
      <c r="A541" s="198">
        <f>'05-Metals'!A110</f>
        <v>0</v>
      </c>
      <c r="B541" s="235" t="str">
        <f>'05-Metals'!B110</f>
        <v>05 77 00 Decorative Extruded Metal</v>
      </c>
      <c r="C541" s="235"/>
      <c r="D541" s="236" t="str" cm="1">
        <f t="array" ref="D541">_xlfn.IFNA(_xlfn.IFS('05-Metals'!D110="*",'05-Metals'!C110,'05-Metals'!F110="*",'05-Metals'!E110,'05-Metals'!H110="*",'05-Metals'!G110,'05-Metals'!J110="*",'05-Metals'!I110,'05-Metals'!L110="*",'05-Metals'!K110,'05-Metals'!N110="*",'05-Metals'!M110,'05-Metals'!P110="*",'05-Metals'!O110,'05-Metals'!R110="*",'05-Metals'!Q110,'05-Metals'!T110="*",'05-Metals'!S110),"")</f>
        <v/>
      </c>
      <c r="E541" s="236" t="e">
        <f>D541/'Project Data'!$D$22</f>
        <v>#VALUE!</v>
      </c>
      <c r="F541" s="164" t="s">
        <v>44</v>
      </c>
      <c r="G541" s="236" t="str" cm="1">
        <f t="array" ref="G541">_xlfn.IFNA(_xlfn.IFS('05-Metals'!F110="*",'05-Metals'!E110,'05-Metals'!H110="*",'05-Metals'!G110,'05-Metals'!J110="*",'05-Metals'!I110,'05-Metals'!L110="*",'05-Metals'!K110,'05-Metals'!N110="*",'05-Metals'!M110,'05-Metals'!P110="*",'05-Metals'!O110,'05-Metals'!R110="*",'05-Metals'!Q110,'05-Metals'!T110="*",'05-Metals'!S110,'05-Metals'!V110="*",'05-Metals'!U110),"")</f>
        <v/>
      </c>
      <c r="H541" s="236" t="e">
        <f>G541/'Project Data'!$D$22</f>
        <v>#VALUE!</v>
      </c>
      <c r="I541" s="175"/>
      <c r="J541" s="244"/>
      <c r="K541" s="242"/>
    </row>
    <row r="542" spans="1:11" ht="15.6">
      <c r="A542" s="410">
        <v>1</v>
      </c>
      <c r="B542" s="648" t="s">
        <v>68</v>
      </c>
      <c r="C542" s="649"/>
      <c r="D542" s="394">
        <f>D543+D608+D662+D687</f>
        <v>2133369</v>
      </c>
      <c r="E542" s="394">
        <f>D542/'Project Data'!$D$22</f>
        <v>23.838922349733494</v>
      </c>
      <c r="F542" s="393">
        <v>2007604</v>
      </c>
      <c r="G542" s="394" cm="1">
        <f t="array" ref="G542">_xlfn.IFNA(_xlfn.IFS('06-Woods and Plastics'!F9="*",'06-Woods and Plastics'!E9,'06-Woods and Plastics'!H9="*",'06-Woods and Plastics'!G9,'06-Woods and Plastics'!J9="*",'06-Woods and Plastics'!I9,'06-Woods and Plastics'!L9="*",'06-Woods and Plastics'!K9,'06-Woods and Plastics'!N9="*",'06-Woods and Plastics'!M9,'06-Woods and Plastics'!P9="*",'06-Woods and Plastics'!O9,'06-Woods and Plastics'!R9="*",'06-Woods and Plastics'!Q9,'06-Woods and Plastics'!T9="*",'06-Woods and Plastics'!S9,'06-Woods and Plastics'!V9="*",'06-Woods and Plastics'!U9),"")</f>
        <v>2008369</v>
      </c>
      <c r="H542" s="394">
        <f>G542/'Project Data'!$D$22</f>
        <v>22.442133845861594</v>
      </c>
      <c r="I542" s="395" t="str">
        <f>'06-Woods and Plastics'!W9</f>
        <v/>
      </c>
      <c r="J542" s="396">
        <f>IFERROR(G542-F542, "--")</f>
        <v>765</v>
      </c>
      <c r="K542" s="397"/>
    </row>
    <row r="543" spans="1:11" s="171" customFormat="1" ht="15" customHeight="1">
      <c r="A543" s="398">
        <f>'06-Woods and Plastics'!A11</f>
        <v>1</v>
      </c>
      <c r="B543" s="650" t="str">
        <f>'06-Woods and Plastics'!B11</f>
        <v>06 00 00 General Construction</v>
      </c>
      <c r="C543" s="651"/>
      <c r="D543" s="402">
        <v>375000</v>
      </c>
      <c r="E543" s="402">
        <f>D543/'Project Data'!$D$22</f>
        <v>4.1903655116156928</v>
      </c>
      <c r="F543" s="412">
        <v>250000</v>
      </c>
      <c r="G543" s="402" cm="1">
        <f t="array" ref="G543">_xlfn.IFNA(_xlfn.IFS('06-Woods and Plastics'!F11="*",'06-Woods and Plastics'!E11,'06-Woods and Plastics'!H11="*",'06-Woods and Plastics'!G11,'06-Woods and Plastics'!J11="*",'06-Woods and Plastics'!I11,'06-Woods and Plastics'!L11="*",'06-Woods and Plastics'!K11,'06-Woods and Plastics'!N11="*",'06-Woods and Plastics'!M11,'06-Woods and Plastics'!P11="*",'06-Woods and Plastics'!O11,'06-Woods and Plastics'!R11="*",'06-Woods and Plastics'!Q11,'06-Woods and Plastics'!T11="*",'06-Woods and Plastics'!S11,'06-Woods and Plastics'!V11="*",'06-Woods and Plastics'!U11),"")</f>
        <v>250000</v>
      </c>
      <c r="H543" s="402">
        <f>G543/'Project Data'!$D$22</f>
        <v>2.7935770077437954</v>
      </c>
      <c r="I543" s="408"/>
      <c r="J543" s="409"/>
      <c r="K543" s="404" t="s">
        <v>69</v>
      </c>
    </row>
    <row r="544" spans="1:11" s="147" customFormat="1" ht="15" hidden="1" customHeight="1">
      <c r="A544" s="198">
        <f>'06-Woods and Plastics'!A12</f>
        <v>0</v>
      </c>
      <c r="B544" s="399" t="str">
        <f>'06-Woods and Plastics'!B12</f>
        <v>06 01 00 Maintenance of Wood, Plastics, and Composites</v>
      </c>
      <c r="C544" s="235"/>
      <c r="D544" s="402" t="str" cm="1">
        <f t="array" ref="D544">_xlfn.IFNA(_xlfn.IFS('06-Woods and Plastics'!D12="*",'06-Woods and Plastics'!C12,'06-Woods and Plastics'!F12="*",'06-Woods and Plastics'!E12,'06-Woods and Plastics'!H12="*",'06-Woods and Plastics'!G12,'06-Woods and Plastics'!J12="*",'06-Woods and Plastics'!I12,'06-Woods and Plastics'!L12="*",'06-Woods and Plastics'!K12,'06-Woods and Plastics'!N12="*",'06-Woods and Plastics'!M12,'06-Woods and Plastics'!P12="*",'06-Woods and Plastics'!O12,'06-Woods and Plastics'!R12="*",'06-Woods and Plastics'!Q12,'06-Woods and Plastics'!T12="*",'06-Woods and Plastics'!S12),"")</f>
        <v/>
      </c>
      <c r="E544" s="402" t="e">
        <f>D544/'Project Data'!$D$22</f>
        <v>#VALUE!</v>
      </c>
      <c r="F544" s="164" t="s">
        <v>44</v>
      </c>
      <c r="G544" s="236" t="str" cm="1">
        <f t="array" ref="G544">_xlfn.IFNA(_xlfn.IFS('06-Woods and Plastics'!F12="*",'06-Woods and Plastics'!E12,'06-Woods and Plastics'!H12="*",'06-Woods and Plastics'!G12,'06-Woods and Plastics'!J12="*",'06-Woods and Plastics'!I12,'06-Woods and Plastics'!L12="*",'06-Woods and Plastics'!K12,'06-Woods and Plastics'!N12="*",'06-Woods and Plastics'!M12,'06-Woods and Plastics'!P12="*",'06-Woods and Plastics'!O12,'06-Woods and Plastics'!R12="*",'06-Woods and Plastics'!Q12,'06-Woods and Plastics'!T12="*",'06-Woods and Plastics'!S12,'06-Woods and Plastics'!V12="*",'06-Woods and Plastics'!U12),"")</f>
        <v/>
      </c>
      <c r="H544" s="236" t="e">
        <f>G544/'Project Data'!$D$22</f>
        <v>#VALUE!</v>
      </c>
      <c r="I544" s="175"/>
      <c r="J544" s="244"/>
      <c r="K544" s="404"/>
    </row>
    <row r="545" spans="1:11" s="147" customFormat="1" ht="15" hidden="1" customHeight="1">
      <c r="A545" s="198">
        <f>'06-Woods and Plastics'!A13</f>
        <v>0</v>
      </c>
      <c r="B545" s="399" t="str">
        <f>'06-Woods and Plastics'!B13</f>
        <v>06 01 10 Maintenance of Rough Carpentry</v>
      </c>
      <c r="C545" s="235"/>
      <c r="D545" s="402" t="str" cm="1">
        <f t="array" ref="D545">_xlfn.IFNA(_xlfn.IFS('06-Woods and Plastics'!D13="*",'06-Woods and Plastics'!C13,'06-Woods and Plastics'!F13="*",'06-Woods and Plastics'!E13,'06-Woods and Plastics'!H13="*",'06-Woods and Plastics'!G13,'06-Woods and Plastics'!J13="*",'06-Woods and Plastics'!I13,'06-Woods and Plastics'!L13="*",'06-Woods and Plastics'!K13,'06-Woods and Plastics'!N13="*",'06-Woods and Plastics'!M13,'06-Woods and Plastics'!P13="*",'06-Woods and Plastics'!O13,'06-Woods and Plastics'!R13="*",'06-Woods and Plastics'!Q13,'06-Woods and Plastics'!T13="*",'06-Woods and Plastics'!S13),"")</f>
        <v/>
      </c>
      <c r="E545" s="402" t="e">
        <f>D545/'Project Data'!$D$22</f>
        <v>#VALUE!</v>
      </c>
      <c r="F545" s="164" t="s">
        <v>44</v>
      </c>
      <c r="G545" s="236" t="str" cm="1">
        <f t="array" ref="G545">_xlfn.IFNA(_xlfn.IFS('06-Woods and Plastics'!F13="*",'06-Woods and Plastics'!E13,'06-Woods and Plastics'!H13="*",'06-Woods and Plastics'!G13,'06-Woods and Plastics'!J13="*",'06-Woods and Plastics'!I13,'06-Woods and Plastics'!L13="*",'06-Woods and Plastics'!K13,'06-Woods and Plastics'!N13="*",'06-Woods and Plastics'!M13,'06-Woods and Plastics'!P13="*",'06-Woods and Plastics'!O13,'06-Woods and Plastics'!R13="*",'06-Woods and Plastics'!Q13,'06-Woods and Plastics'!T13="*",'06-Woods and Plastics'!S13,'06-Woods and Plastics'!V13="*",'06-Woods and Plastics'!U13),"")</f>
        <v/>
      </c>
      <c r="H545" s="236" t="e">
        <f>G545/'Project Data'!$D$22</f>
        <v>#VALUE!</v>
      </c>
      <c r="I545" s="175"/>
      <c r="J545" s="244"/>
      <c r="K545" s="404"/>
    </row>
    <row r="546" spans="1:11" s="147" customFormat="1" ht="15" hidden="1" customHeight="1">
      <c r="A546" s="198">
        <f>'06-Woods and Plastics'!A14</f>
        <v>0</v>
      </c>
      <c r="B546" s="399" t="str">
        <f>'06-Woods and Plastics'!B14</f>
        <v>06 01 10.71 Rough Carpentry Rehabilitation</v>
      </c>
      <c r="C546" s="235"/>
      <c r="D546" s="402" t="str" cm="1">
        <f t="array" ref="D546">_xlfn.IFNA(_xlfn.IFS('06-Woods and Plastics'!D14="*",'06-Woods and Plastics'!C14,'06-Woods and Plastics'!F14="*",'06-Woods and Plastics'!E14,'06-Woods and Plastics'!H14="*",'06-Woods and Plastics'!G14,'06-Woods and Plastics'!J14="*",'06-Woods and Plastics'!I14,'06-Woods and Plastics'!L14="*",'06-Woods and Plastics'!K14,'06-Woods and Plastics'!N14="*",'06-Woods and Plastics'!M14,'06-Woods and Plastics'!P14="*",'06-Woods and Plastics'!O14,'06-Woods and Plastics'!R14="*",'06-Woods and Plastics'!Q14,'06-Woods and Plastics'!T14="*",'06-Woods and Plastics'!S14),"")</f>
        <v/>
      </c>
      <c r="E546" s="402" t="e">
        <f>D546/'Project Data'!$D$22</f>
        <v>#VALUE!</v>
      </c>
      <c r="F546" s="164" t="s">
        <v>44</v>
      </c>
      <c r="G546" s="236" t="str" cm="1">
        <f t="array" ref="G546">_xlfn.IFNA(_xlfn.IFS('06-Woods and Plastics'!F14="*",'06-Woods and Plastics'!E14,'06-Woods and Plastics'!H14="*",'06-Woods and Plastics'!G14,'06-Woods and Plastics'!J14="*",'06-Woods and Plastics'!I14,'06-Woods and Plastics'!L14="*",'06-Woods and Plastics'!K14,'06-Woods and Plastics'!N14="*",'06-Woods and Plastics'!M14,'06-Woods and Plastics'!P14="*",'06-Woods and Plastics'!O14,'06-Woods and Plastics'!R14="*",'06-Woods and Plastics'!Q14,'06-Woods and Plastics'!T14="*",'06-Woods and Plastics'!S14,'06-Woods and Plastics'!V14="*",'06-Woods and Plastics'!U14),"")</f>
        <v/>
      </c>
      <c r="H546" s="236" t="e">
        <f>G546/'Project Data'!$D$22</f>
        <v>#VALUE!</v>
      </c>
      <c r="I546" s="175"/>
      <c r="J546" s="244"/>
      <c r="K546" s="404"/>
    </row>
    <row r="547" spans="1:11" s="147" customFormat="1" ht="15" hidden="1" customHeight="1">
      <c r="A547" s="198">
        <f>'06-Woods and Plastics'!A15</f>
        <v>0</v>
      </c>
      <c r="B547" s="399" t="str">
        <f>'06-Woods and Plastics'!B15</f>
        <v>06 01 10.91 Rough Carpentry Restoration</v>
      </c>
      <c r="C547" s="235"/>
      <c r="D547" s="402" t="str" cm="1">
        <f t="array" ref="D547">_xlfn.IFNA(_xlfn.IFS('06-Woods and Plastics'!D15="*",'06-Woods and Plastics'!C15,'06-Woods and Plastics'!F15="*",'06-Woods and Plastics'!E15,'06-Woods and Plastics'!H15="*",'06-Woods and Plastics'!G15,'06-Woods and Plastics'!J15="*",'06-Woods and Plastics'!I15,'06-Woods and Plastics'!L15="*",'06-Woods and Plastics'!K15,'06-Woods and Plastics'!N15="*",'06-Woods and Plastics'!M15,'06-Woods and Plastics'!P15="*",'06-Woods and Plastics'!O15,'06-Woods and Plastics'!R15="*",'06-Woods and Plastics'!Q15,'06-Woods and Plastics'!T15="*",'06-Woods and Plastics'!S15),"")</f>
        <v/>
      </c>
      <c r="E547" s="402" t="e">
        <f>D547/'Project Data'!$D$22</f>
        <v>#VALUE!</v>
      </c>
      <c r="F547" s="164" t="s">
        <v>44</v>
      </c>
      <c r="G547" s="236" t="str" cm="1">
        <f t="array" ref="G547">_xlfn.IFNA(_xlfn.IFS('06-Woods and Plastics'!F15="*",'06-Woods and Plastics'!E15,'06-Woods and Plastics'!H15="*",'06-Woods and Plastics'!G15,'06-Woods and Plastics'!J15="*",'06-Woods and Plastics'!I15,'06-Woods and Plastics'!L15="*",'06-Woods and Plastics'!K15,'06-Woods and Plastics'!N15="*",'06-Woods and Plastics'!M15,'06-Woods and Plastics'!P15="*",'06-Woods and Plastics'!O15,'06-Woods and Plastics'!R15="*",'06-Woods and Plastics'!Q15,'06-Woods and Plastics'!T15="*",'06-Woods and Plastics'!S15,'06-Woods and Plastics'!V15="*",'06-Woods and Plastics'!U15),"")</f>
        <v/>
      </c>
      <c r="H547" s="236" t="e">
        <f>G547/'Project Data'!$D$22</f>
        <v>#VALUE!</v>
      </c>
      <c r="I547" s="175"/>
      <c r="J547" s="244"/>
      <c r="K547" s="404"/>
    </row>
    <row r="548" spans="1:11" s="147" customFormat="1" ht="15" hidden="1" customHeight="1">
      <c r="A548" s="198">
        <f>'06-Woods and Plastics'!A16</f>
        <v>0</v>
      </c>
      <c r="B548" s="399" t="str">
        <f>'06-Woods and Plastics'!B16</f>
        <v>06 01 10.92 Rough Carpentry Preservation</v>
      </c>
      <c r="C548" s="235"/>
      <c r="D548" s="402" t="str" cm="1">
        <f t="array" ref="D548">_xlfn.IFNA(_xlfn.IFS('06-Woods and Plastics'!D16="*",'06-Woods and Plastics'!C16,'06-Woods and Plastics'!F16="*",'06-Woods and Plastics'!E16,'06-Woods and Plastics'!H16="*",'06-Woods and Plastics'!G16,'06-Woods and Plastics'!J16="*",'06-Woods and Plastics'!I16,'06-Woods and Plastics'!L16="*",'06-Woods and Plastics'!K16,'06-Woods and Plastics'!N16="*",'06-Woods and Plastics'!M16,'06-Woods and Plastics'!P16="*",'06-Woods and Plastics'!O16,'06-Woods and Plastics'!R16="*",'06-Woods and Plastics'!Q16,'06-Woods and Plastics'!T16="*",'06-Woods and Plastics'!S16),"")</f>
        <v/>
      </c>
      <c r="E548" s="402" t="e">
        <f>D548/'Project Data'!$D$22</f>
        <v>#VALUE!</v>
      </c>
      <c r="F548" s="164" t="s">
        <v>44</v>
      </c>
      <c r="G548" s="236" t="str" cm="1">
        <f t="array" ref="G548">_xlfn.IFNA(_xlfn.IFS('06-Woods and Plastics'!F16="*",'06-Woods and Plastics'!E16,'06-Woods and Plastics'!H16="*",'06-Woods and Plastics'!G16,'06-Woods and Plastics'!J16="*",'06-Woods and Plastics'!I16,'06-Woods and Plastics'!L16="*",'06-Woods and Plastics'!K16,'06-Woods and Plastics'!N16="*",'06-Woods and Plastics'!M16,'06-Woods and Plastics'!P16="*",'06-Woods and Plastics'!O16,'06-Woods and Plastics'!R16="*",'06-Woods and Plastics'!Q16,'06-Woods and Plastics'!T16="*",'06-Woods and Plastics'!S16,'06-Woods and Plastics'!V16="*",'06-Woods and Plastics'!U16),"")</f>
        <v/>
      </c>
      <c r="H548" s="236" t="e">
        <f>G548/'Project Data'!$D$22</f>
        <v>#VALUE!</v>
      </c>
      <c r="I548" s="175"/>
      <c r="J548" s="244"/>
      <c r="K548" s="404"/>
    </row>
    <row r="549" spans="1:11" s="147" customFormat="1" ht="15" hidden="1" customHeight="1">
      <c r="A549" s="198">
        <f>'06-Woods and Plastics'!A17</f>
        <v>0</v>
      </c>
      <c r="B549" s="399" t="str">
        <f>'06-Woods and Plastics'!B17</f>
        <v>06 01 20 Maintenance of Finish Carpentry</v>
      </c>
      <c r="C549" s="235"/>
      <c r="D549" s="402" t="str" cm="1">
        <f t="array" ref="D549">_xlfn.IFNA(_xlfn.IFS('06-Woods and Plastics'!D17="*",'06-Woods and Plastics'!C17,'06-Woods and Plastics'!F17="*",'06-Woods and Plastics'!E17,'06-Woods and Plastics'!H17="*",'06-Woods and Plastics'!G17,'06-Woods and Plastics'!J17="*",'06-Woods and Plastics'!I17,'06-Woods and Plastics'!L17="*",'06-Woods and Plastics'!K17,'06-Woods and Plastics'!N17="*",'06-Woods and Plastics'!M17,'06-Woods and Plastics'!P17="*",'06-Woods and Plastics'!O17,'06-Woods and Plastics'!R17="*",'06-Woods and Plastics'!Q17,'06-Woods and Plastics'!T17="*",'06-Woods and Plastics'!S17),"")</f>
        <v/>
      </c>
      <c r="E549" s="402" t="e">
        <f>D549/'Project Data'!$D$22</f>
        <v>#VALUE!</v>
      </c>
      <c r="F549" s="164" t="s">
        <v>44</v>
      </c>
      <c r="G549" s="236" t="str" cm="1">
        <f t="array" ref="G549">_xlfn.IFNA(_xlfn.IFS('06-Woods and Plastics'!F17="*",'06-Woods and Plastics'!E17,'06-Woods and Plastics'!H17="*",'06-Woods and Plastics'!G17,'06-Woods and Plastics'!J17="*",'06-Woods and Plastics'!I17,'06-Woods and Plastics'!L17="*",'06-Woods and Plastics'!K17,'06-Woods and Plastics'!N17="*",'06-Woods and Plastics'!M17,'06-Woods and Plastics'!P17="*",'06-Woods and Plastics'!O17,'06-Woods and Plastics'!R17="*",'06-Woods and Plastics'!Q17,'06-Woods and Plastics'!T17="*",'06-Woods and Plastics'!S17,'06-Woods and Plastics'!V17="*",'06-Woods and Plastics'!U17),"")</f>
        <v/>
      </c>
      <c r="H549" s="236" t="e">
        <f>G549/'Project Data'!$D$22</f>
        <v>#VALUE!</v>
      </c>
      <c r="I549" s="175"/>
      <c r="J549" s="244"/>
      <c r="K549" s="404"/>
    </row>
    <row r="550" spans="1:11" s="147" customFormat="1" ht="15" hidden="1" customHeight="1">
      <c r="A550" s="198">
        <f>'06-Woods and Plastics'!A18</f>
        <v>0</v>
      </c>
      <c r="B550" s="399" t="str">
        <f>'06-Woods and Plastics'!B18</f>
        <v>06 01 20.71 Finish Carpentry Rehabilitation</v>
      </c>
      <c r="C550" s="235"/>
      <c r="D550" s="402" t="str" cm="1">
        <f t="array" ref="D550">_xlfn.IFNA(_xlfn.IFS('06-Woods and Plastics'!D18="*",'06-Woods and Plastics'!C18,'06-Woods and Plastics'!F18="*",'06-Woods and Plastics'!E18,'06-Woods and Plastics'!H18="*",'06-Woods and Plastics'!G18,'06-Woods and Plastics'!J18="*",'06-Woods and Plastics'!I18,'06-Woods and Plastics'!L18="*",'06-Woods and Plastics'!K18,'06-Woods and Plastics'!N18="*",'06-Woods and Plastics'!M18,'06-Woods and Plastics'!P18="*",'06-Woods and Plastics'!O18,'06-Woods and Plastics'!R18="*",'06-Woods and Plastics'!Q18,'06-Woods and Plastics'!T18="*",'06-Woods and Plastics'!S18),"")</f>
        <v/>
      </c>
      <c r="E550" s="402" t="e">
        <f>D550/'Project Data'!$D$22</f>
        <v>#VALUE!</v>
      </c>
      <c r="F550" s="164" t="s">
        <v>44</v>
      </c>
      <c r="G550" s="236" t="str" cm="1">
        <f t="array" ref="G550">_xlfn.IFNA(_xlfn.IFS('06-Woods and Plastics'!F18="*",'06-Woods and Plastics'!E18,'06-Woods and Plastics'!H18="*",'06-Woods and Plastics'!G18,'06-Woods and Plastics'!J18="*",'06-Woods and Plastics'!I18,'06-Woods and Plastics'!L18="*",'06-Woods and Plastics'!K18,'06-Woods and Plastics'!N18="*",'06-Woods and Plastics'!M18,'06-Woods and Plastics'!P18="*",'06-Woods and Plastics'!O18,'06-Woods and Plastics'!R18="*",'06-Woods and Plastics'!Q18,'06-Woods and Plastics'!T18="*",'06-Woods and Plastics'!S18,'06-Woods and Plastics'!V18="*",'06-Woods and Plastics'!U18),"")</f>
        <v/>
      </c>
      <c r="H550" s="236" t="e">
        <f>G550/'Project Data'!$D$22</f>
        <v>#VALUE!</v>
      </c>
      <c r="I550" s="175"/>
      <c r="J550" s="244"/>
      <c r="K550" s="404"/>
    </row>
    <row r="551" spans="1:11" s="147" customFormat="1" ht="15" hidden="1" customHeight="1">
      <c r="A551" s="198">
        <f>'06-Woods and Plastics'!A19</f>
        <v>0</v>
      </c>
      <c r="B551" s="399" t="str">
        <f>'06-Woods and Plastics'!B19</f>
        <v>06 01 20.91 Finish Carpentry Restoration</v>
      </c>
      <c r="C551" s="235"/>
      <c r="D551" s="402" t="str" cm="1">
        <f t="array" ref="D551">_xlfn.IFNA(_xlfn.IFS('06-Woods and Plastics'!D19="*",'06-Woods and Plastics'!C19,'06-Woods and Plastics'!F19="*",'06-Woods and Plastics'!E19,'06-Woods and Plastics'!H19="*",'06-Woods and Plastics'!G19,'06-Woods and Plastics'!J19="*",'06-Woods and Plastics'!I19,'06-Woods and Plastics'!L19="*",'06-Woods and Plastics'!K19,'06-Woods and Plastics'!N19="*",'06-Woods and Plastics'!M19,'06-Woods and Plastics'!P19="*",'06-Woods and Plastics'!O19,'06-Woods and Plastics'!R19="*",'06-Woods and Plastics'!Q19,'06-Woods and Plastics'!T19="*",'06-Woods and Plastics'!S19),"")</f>
        <v/>
      </c>
      <c r="E551" s="402" t="e">
        <f>D551/'Project Data'!$D$22</f>
        <v>#VALUE!</v>
      </c>
      <c r="F551" s="164" t="s">
        <v>44</v>
      </c>
      <c r="G551" s="236" t="str" cm="1">
        <f t="array" ref="G551">_xlfn.IFNA(_xlfn.IFS('06-Woods and Plastics'!F19="*",'06-Woods and Plastics'!E19,'06-Woods and Plastics'!H19="*",'06-Woods and Plastics'!G19,'06-Woods and Plastics'!J19="*",'06-Woods and Plastics'!I19,'06-Woods and Plastics'!L19="*",'06-Woods and Plastics'!K19,'06-Woods and Plastics'!N19="*",'06-Woods and Plastics'!M19,'06-Woods and Plastics'!P19="*",'06-Woods and Plastics'!O19,'06-Woods and Plastics'!R19="*",'06-Woods and Plastics'!Q19,'06-Woods and Plastics'!T19="*",'06-Woods and Plastics'!S19,'06-Woods and Plastics'!V19="*",'06-Woods and Plastics'!U19),"")</f>
        <v/>
      </c>
      <c r="H551" s="236" t="e">
        <f>G551/'Project Data'!$D$22</f>
        <v>#VALUE!</v>
      </c>
      <c r="I551" s="175"/>
      <c r="J551" s="244"/>
      <c r="K551" s="404"/>
    </row>
    <row r="552" spans="1:11" s="147" customFormat="1" ht="15" hidden="1" customHeight="1">
      <c r="A552" s="198">
        <f>'06-Woods and Plastics'!A20</f>
        <v>0</v>
      </c>
      <c r="B552" s="399" t="str">
        <f>'06-Woods and Plastics'!B20</f>
        <v>06 01 20.92 Finish Carpentry Preservation</v>
      </c>
      <c r="C552" s="235"/>
      <c r="D552" s="402" t="str" cm="1">
        <f t="array" ref="D552">_xlfn.IFNA(_xlfn.IFS('06-Woods and Plastics'!D20="*",'06-Woods and Plastics'!C20,'06-Woods and Plastics'!F20="*",'06-Woods and Plastics'!E20,'06-Woods and Plastics'!H20="*",'06-Woods and Plastics'!G20,'06-Woods and Plastics'!J20="*",'06-Woods and Plastics'!I20,'06-Woods and Plastics'!L20="*",'06-Woods and Plastics'!K20,'06-Woods and Plastics'!N20="*",'06-Woods and Plastics'!M20,'06-Woods and Plastics'!P20="*",'06-Woods and Plastics'!O20,'06-Woods and Plastics'!R20="*",'06-Woods and Plastics'!Q20,'06-Woods and Plastics'!T20="*",'06-Woods and Plastics'!S20),"")</f>
        <v/>
      </c>
      <c r="E552" s="402" t="e">
        <f>D552/'Project Data'!$D$22</f>
        <v>#VALUE!</v>
      </c>
      <c r="F552" s="164" t="s">
        <v>44</v>
      </c>
      <c r="G552" s="236" t="str" cm="1">
        <f t="array" ref="G552">_xlfn.IFNA(_xlfn.IFS('06-Woods and Plastics'!F20="*",'06-Woods and Plastics'!E20,'06-Woods and Plastics'!H20="*",'06-Woods and Plastics'!G20,'06-Woods and Plastics'!J20="*",'06-Woods and Plastics'!I20,'06-Woods and Plastics'!L20="*",'06-Woods and Plastics'!K20,'06-Woods and Plastics'!N20="*",'06-Woods and Plastics'!M20,'06-Woods and Plastics'!P20="*",'06-Woods and Plastics'!O20,'06-Woods and Plastics'!R20="*",'06-Woods and Plastics'!Q20,'06-Woods and Plastics'!T20="*",'06-Woods and Plastics'!S20,'06-Woods and Plastics'!V20="*",'06-Woods and Plastics'!U20),"")</f>
        <v/>
      </c>
      <c r="H552" s="236" t="e">
        <f>G552/'Project Data'!$D$22</f>
        <v>#VALUE!</v>
      </c>
      <c r="I552" s="175"/>
      <c r="J552" s="244"/>
      <c r="K552" s="404"/>
    </row>
    <row r="553" spans="1:11" s="147" customFormat="1" ht="15" hidden="1" customHeight="1">
      <c r="A553" s="198">
        <f>'06-Woods and Plastics'!A21</f>
        <v>0</v>
      </c>
      <c r="B553" s="399" t="str">
        <f>'06-Woods and Plastics'!B21</f>
        <v>06 01 40 Maintenance of Architectural Woodwork</v>
      </c>
      <c r="C553" s="235"/>
      <c r="D553" s="402" t="str" cm="1">
        <f t="array" ref="D553">_xlfn.IFNA(_xlfn.IFS('06-Woods and Plastics'!D21="*",'06-Woods and Plastics'!C21,'06-Woods and Plastics'!F21="*",'06-Woods and Plastics'!E21,'06-Woods and Plastics'!H21="*",'06-Woods and Plastics'!G21,'06-Woods and Plastics'!J21="*",'06-Woods and Plastics'!I21,'06-Woods and Plastics'!L21="*",'06-Woods and Plastics'!K21,'06-Woods and Plastics'!N21="*",'06-Woods and Plastics'!M21,'06-Woods and Plastics'!P21="*",'06-Woods and Plastics'!O21,'06-Woods and Plastics'!R21="*",'06-Woods and Plastics'!Q21,'06-Woods and Plastics'!T21="*",'06-Woods and Plastics'!S21),"")</f>
        <v/>
      </c>
      <c r="E553" s="402" t="e">
        <f>D553/'Project Data'!$D$22</f>
        <v>#VALUE!</v>
      </c>
      <c r="F553" s="164" t="s">
        <v>44</v>
      </c>
      <c r="G553" s="236" t="str" cm="1">
        <f t="array" ref="G553">_xlfn.IFNA(_xlfn.IFS('06-Woods and Plastics'!F21="*",'06-Woods and Plastics'!E21,'06-Woods and Plastics'!H21="*",'06-Woods and Plastics'!G21,'06-Woods and Plastics'!J21="*",'06-Woods and Plastics'!I21,'06-Woods and Plastics'!L21="*",'06-Woods and Plastics'!K21,'06-Woods and Plastics'!N21="*",'06-Woods and Plastics'!M21,'06-Woods and Plastics'!P21="*",'06-Woods and Plastics'!O21,'06-Woods and Plastics'!R21="*",'06-Woods and Plastics'!Q21,'06-Woods and Plastics'!T21="*",'06-Woods and Plastics'!S21,'06-Woods and Plastics'!V21="*",'06-Woods and Plastics'!U21),"")</f>
        <v/>
      </c>
      <c r="H553" s="236" t="e">
        <f>G553/'Project Data'!$D$22</f>
        <v>#VALUE!</v>
      </c>
      <c r="I553" s="175"/>
      <c r="J553" s="244"/>
      <c r="K553" s="404"/>
    </row>
    <row r="554" spans="1:11" s="147" customFormat="1" ht="15" hidden="1" customHeight="1">
      <c r="A554" s="198">
        <f>'06-Woods and Plastics'!A22</f>
        <v>0</v>
      </c>
      <c r="B554" s="399" t="str">
        <f>'06-Woods and Plastics'!B22</f>
        <v>06 01 40.51 Architectural Woodwork Cleaning</v>
      </c>
      <c r="C554" s="235"/>
      <c r="D554" s="402" t="str" cm="1">
        <f t="array" ref="D554">_xlfn.IFNA(_xlfn.IFS('06-Woods and Plastics'!D22="*",'06-Woods and Plastics'!C22,'06-Woods and Plastics'!F22="*",'06-Woods and Plastics'!E22,'06-Woods and Plastics'!H22="*",'06-Woods and Plastics'!G22,'06-Woods and Plastics'!J22="*",'06-Woods and Plastics'!I22,'06-Woods and Plastics'!L22="*",'06-Woods and Plastics'!K22,'06-Woods and Plastics'!N22="*",'06-Woods and Plastics'!M22,'06-Woods and Plastics'!P22="*",'06-Woods and Plastics'!O22,'06-Woods and Plastics'!R22="*",'06-Woods and Plastics'!Q22,'06-Woods and Plastics'!T22="*",'06-Woods and Plastics'!S22),"")</f>
        <v/>
      </c>
      <c r="E554" s="402" t="e">
        <f>D554/'Project Data'!$D$22</f>
        <v>#VALUE!</v>
      </c>
      <c r="F554" s="164" t="s">
        <v>44</v>
      </c>
      <c r="G554" s="236" t="str" cm="1">
        <f t="array" ref="G554">_xlfn.IFNA(_xlfn.IFS('06-Woods and Plastics'!F22="*",'06-Woods and Plastics'!E22,'06-Woods and Plastics'!H22="*",'06-Woods and Plastics'!G22,'06-Woods and Plastics'!J22="*",'06-Woods and Plastics'!I22,'06-Woods and Plastics'!L22="*",'06-Woods and Plastics'!K22,'06-Woods and Plastics'!N22="*",'06-Woods and Plastics'!M22,'06-Woods and Plastics'!P22="*",'06-Woods and Plastics'!O22,'06-Woods and Plastics'!R22="*",'06-Woods and Plastics'!Q22,'06-Woods and Plastics'!T22="*",'06-Woods and Plastics'!S22,'06-Woods and Plastics'!V22="*",'06-Woods and Plastics'!U22),"")</f>
        <v/>
      </c>
      <c r="H554" s="236" t="e">
        <f>G554/'Project Data'!$D$22</f>
        <v>#VALUE!</v>
      </c>
      <c r="I554" s="175"/>
      <c r="J554" s="244"/>
      <c r="K554" s="404"/>
    </row>
    <row r="555" spans="1:11" s="147" customFormat="1" ht="15" hidden="1" customHeight="1">
      <c r="A555" s="198">
        <f>'06-Woods and Plastics'!A23</f>
        <v>0</v>
      </c>
      <c r="B555" s="399" t="str">
        <f>'06-Woods and Plastics'!B23</f>
        <v>06 01 40.61 Architectural Woodwork Refinishing</v>
      </c>
      <c r="C555" s="235"/>
      <c r="D555" s="402" t="str" cm="1">
        <f t="array" ref="D555">_xlfn.IFNA(_xlfn.IFS('06-Woods and Plastics'!D23="*",'06-Woods and Plastics'!C23,'06-Woods and Plastics'!F23="*",'06-Woods and Plastics'!E23,'06-Woods and Plastics'!H23="*",'06-Woods and Plastics'!G23,'06-Woods and Plastics'!J23="*",'06-Woods and Plastics'!I23,'06-Woods and Plastics'!L23="*",'06-Woods and Plastics'!K23,'06-Woods and Plastics'!N23="*",'06-Woods and Plastics'!M23,'06-Woods and Plastics'!P23="*",'06-Woods and Plastics'!O23,'06-Woods and Plastics'!R23="*",'06-Woods and Plastics'!Q23,'06-Woods and Plastics'!T23="*",'06-Woods and Plastics'!S23),"")</f>
        <v/>
      </c>
      <c r="E555" s="402" t="e">
        <f>D555/'Project Data'!$D$22</f>
        <v>#VALUE!</v>
      </c>
      <c r="F555" s="164" t="s">
        <v>44</v>
      </c>
      <c r="G555" s="236" t="str" cm="1">
        <f t="array" ref="G555">_xlfn.IFNA(_xlfn.IFS('06-Woods and Plastics'!F23="*",'06-Woods and Plastics'!E23,'06-Woods and Plastics'!H23="*",'06-Woods and Plastics'!G23,'06-Woods and Plastics'!J23="*",'06-Woods and Plastics'!I23,'06-Woods and Plastics'!L23="*",'06-Woods and Plastics'!K23,'06-Woods and Plastics'!N23="*",'06-Woods and Plastics'!M23,'06-Woods and Plastics'!P23="*",'06-Woods and Plastics'!O23,'06-Woods and Plastics'!R23="*",'06-Woods and Plastics'!Q23,'06-Woods and Plastics'!T23="*",'06-Woods and Plastics'!S23,'06-Woods and Plastics'!V23="*",'06-Woods and Plastics'!U23),"")</f>
        <v/>
      </c>
      <c r="H555" s="236" t="e">
        <f>G555/'Project Data'!$D$22</f>
        <v>#VALUE!</v>
      </c>
      <c r="I555" s="175"/>
      <c r="J555" s="244"/>
      <c r="K555" s="404"/>
    </row>
    <row r="556" spans="1:11" s="147" customFormat="1" ht="15" hidden="1" customHeight="1">
      <c r="A556" s="198">
        <f>'06-Woods and Plastics'!A24</f>
        <v>0</v>
      </c>
      <c r="B556" s="399" t="str">
        <f>'06-Woods and Plastics'!B24</f>
        <v>06 01 40.91 Architectural Woodwork Restoration</v>
      </c>
      <c r="C556" s="235"/>
      <c r="D556" s="402" t="str" cm="1">
        <f t="array" ref="D556">_xlfn.IFNA(_xlfn.IFS('06-Woods and Plastics'!D24="*",'06-Woods and Plastics'!C24,'06-Woods and Plastics'!F24="*",'06-Woods and Plastics'!E24,'06-Woods and Plastics'!H24="*",'06-Woods and Plastics'!G24,'06-Woods and Plastics'!J24="*",'06-Woods and Plastics'!I24,'06-Woods and Plastics'!L24="*",'06-Woods and Plastics'!K24,'06-Woods and Plastics'!N24="*",'06-Woods and Plastics'!M24,'06-Woods and Plastics'!P24="*",'06-Woods and Plastics'!O24,'06-Woods and Plastics'!R24="*",'06-Woods and Plastics'!Q24,'06-Woods and Plastics'!T24="*",'06-Woods and Plastics'!S24),"")</f>
        <v/>
      </c>
      <c r="E556" s="402" t="e">
        <f>D556/'Project Data'!$D$22</f>
        <v>#VALUE!</v>
      </c>
      <c r="F556" s="164" t="s">
        <v>44</v>
      </c>
      <c r="G556" s="236" t="str" cm="1">
        <f t="array" ref="G556">_xlfn.IFNA(_xlfn.IFS('06-Woods and Plastics'!F24="*",'06-Woods and Plastics'!E24,'06-Woods and Plastics'!H24="*",'06-Woods and Plastics'!G24,'06-Woods and Plastics'!J24="*",'06-Woods and Plastics'!I24,'06-Woods and Plastics'!L24="*",'06-Woods and Plastics'!K24,'06-Woods and Plastics'!N24="*",'06-Woods and Plastics'!M24,'06-Woods and Plastics'!P24="*",'06-Woods and Plastics'!O24,'06-Woods and Plastics'!R24="*",'06-Woods and Plastics'!Q24,'06-Woods and Plastics'!T24="*",'06-Woods and Plastics'!S24,'06-Woods and Plastics'!V24="*",'06-Woods and Plastics'!U24),"")</f>
        <v/>
      </c>
      <c r="H556" s="236" t="e">
        <f>G556/'Project Data'!$D$22</f>
        <v>#VALUE!</v>
      </c>
      <c r="I556" s="175"/>
      <c r="J556" s="244"/>
      <c r="K556" s="404"/>
    </row>
    <row r="557" spans="1:11" s="147" customFormat="1" ht="15" hidden="1" customHeight="1">
      <c r="A557" s="198">
        <f>'06-Woods and Plastics'!A25</f>
        <v>0</v>
      </c>
      <c r="B557" s="399" t="str">
        <f>'06-Woods and Plastics'!B25</f>
        <v>06 01 50 Maintenance of Structural Plastics</v>
      </c>
      <c r="C557" s="235"/>
      <c r="D557" s="402" t="str" cm="1">
        <f t="array" ref="D557">_xlfn.IFNA(_xlfn.IFS('06-Woods and Plastics'!D25="*",'06-Woods and Plastics'!C25,'06-Woods and Plastics'!F25="*",'06-Woods and Plastics'!E25,'06-Woods and Plastics'!H25="*",'06-Woods and Plastics'!G25,'06-Woods and Plastics'!J25="*",'06-Woods and Plastics'!I25,'06-Woods and Plastics'!L25="*",'06-Woods and Plastics'!K25,'06-Woods and Plastics'!N25="*",'06-Woods and Plastics'!M25,'06-Woods and Plastics'!P25="*",'06-Woods and Plastics'!O25,'06-Woods and Plastics'!R25="*",'06-Woods and Plastics'!Q25,'06-Woods and Plastics'!T25="*",'06-Woods and Plastics'!S25),"")</f>
        <v/>
      </c>
      <c r="E557" s="402" t="e">
        <f>D557/'Project Data'!$D$22</f>
        <v>#VALUE!</v>
      </c>
      <c r="F557" s="164" t="s">
        <v>44</v>
      </c>
      <c r="G557" s="236" t="str" cm="1">
        <f t="array" ref="G557">_xlfn.IFNA(_xlfn.IFS('06-Woods and Plastics'!F25="*",'06-Woods and Plastics'!E25,'06-Woods and Plastics'!H25="*",'06-Woods and Plastics'!G25,'06-Woods and Plastics'!J25="*",'06-Woods and Plastics'!I25,'06-Woods and Plastics'!L25="*",'06-Woods and Plastics'!K25,'06-Woods and Plastics'!N25="*",'06-Woods and Plastics'!M25,'06-Woods and Plastics'!P25="*",'06-Woods and Plastics'!O25,'06-Woods and Plastics'!R25="*",'06-Woods and Plastics'!Q25,'06-Woods and Plastics'!T25="*",'06-Woods and Plastics'!S25,'06-Woods and Plastics'!V25="*",'06-Woods and Plastics'!U25),"")</f>
        <v/>
      </c>
      <c r="H557" s="236" t="e">
        <f>G557/'Project Data'!$D$22</f>
        <v>#VALUE!</v>
      </c>
      <c r="I557" s="175"/>
      <c r="J557" s="244"/>
      <c r="K557" s="404"/>
    </row>
    <row r="558" spans="1:11" s="147" customFormat="1" ht="15" hidden="1" customHeight="1">
      <c r="A558" s="198">
        <f>'06-Woods and Plastics'!A26</f>
        <v>0</v>
      </c>
      <c r="B558" s="399" t="str">
        <f>'06-Woods and Plastics'!B26</f>
        <v>06 01 60 Maintenance of Plastic Fabrications</v>
      </c>
      <c r="C558" s="235"/>
      <c r="D558" s="402" t="str" cm="1">
        <f t="array" ref="D558">_xlfn.IFNA(_xlfn.IFS('06-Woods and Plastics'!D26="*",'06-Woods and Plastics'!C26,'06-Woods and Plastics'!F26="*",'06-Woods and Plastics'!E26,'06-Woods and Plastics'!H26="*",'06-Woods and Plastics'!G26,'06-Woods and Plastics'!J26="*",'06-Woods and Plastics'!I26,'06-Woods and Plastics'!L26="*",'06-Woods and Plastics'!K26,'06-Woods and Plastics'!N26="*",'06-Woods and Plastics'!M26,'06-Woods and Plastics'!P26="*",'06-Woods and Plastics'!O26,'06-Woods and Plastics'!R26="*",'06-Woods and Plastics'!Q26,'06-Woods and Plastics'!T26="*",'06-Woods and Plastics'!S26),"")</f>
        <v/>
      </c>
      <c r="E558" s="402" t="e">
        <f>D558/'Project Data'!$D$22</f>
        <v>#VALUE!</v>
      </c>
      <c r="F558" s="164" t="s">
        <v>44</v>
      </c>
      <c r="G558" s="236" t="str" cm="1">
        <f t="array" ref="G558">_xlfn.IFNA(_xlfn.IFS('06-Woods and Plastics'!F26="*",'06-Woods and Plastics'!E26,'06-Woods and Plastics'!H26="*",'06-Woods and Plastics'!G26,'06-Woods and Plastics'!J26="*",'06-Woods and Plastics'!I26,'06-Woods and Plastics'!L26="*",'06-Woods and Plastics'!K26,'06-Woods and Plastics'!N26="*",'06-Woods and Plastics'!M26,'06-Woods and Plastics'!P26="*",'06-Woods and Plastics'!O26,'06-Woods and Plastics'!R26="*",'06-Woods and Plastics'!Q26,'06-Woods and Plastics'!T26="*",'06-Woods and Plastics'!S26,'06-Woods and Plastics'!V26="*",'06-Woods and Plastics'!U26),"")</f>
        <v/>
      </c>
      <c r="H558" s="236" t="e">
        <f>G558/'Project Data'!$D$22</f>
        <v>#VALUE!</v>
      </c>
      <c r="I558" s="175"/>
      <c r="J558" s="244"/>
      <c r="K558" s="404"/>
    </row>
    <row r="559" spans="1:11" s="147" customFormat="1" ht="15" hidden="1" customHeight="1">
      <c r="A559" s="198">
        <f>'06-Woods and Plastics'!A27</f>
        <v>0</v>
      </c>
      <c r="B559" s="399" t="str">
        <f>'06-Woods and Plastics'!B27</f>
        <v>06 01 60.51 Plastic Cleaning</v>
      </c>
      <c r="C559" s="235"/>
      <c r="D559" s="402" t="str" cm="1">
        <f t="array" ref="D559">_xlfn.IFNA(_xlfn.IFS('06-Woods and Plastics'!D27="*",'06-Woods and Plastics'!C27,'06-Woods and Plastics'!F27="*",'06-Woods and Plastics'!E27,'06-Woods and Plastics'!H27="*",'06-Woods and Plastics'!G27,'06-Woods and Plastics'!J27="*",'06-Woods and Plastics'!I27,'06-Woods and Plastics'!L27="*",'06-Woods and Plastics'!K27,'06-Woods and Plastics'!N27="*",'06-Woods and Plastics'!M27,'06-Woods and Plastics'!P27="*",'06-Woods and Plastics'!O27,'06-Woods and Plastics'!R27="*",'06-Woods and Plastics'!Q27,'06-Woods and Plastics'!T27="*",'06-Woods and Plastics'!S27),"")</f>
        <v/>
      </c>
      <c r="E559" s="402" t="e">
        <f>D559/'Project Data'!$D$22</f>
        <v>#VALUE!</v>
      </c>
      <c r="F559" s="164" t="s">
        <v>44</v>
      </c>
      <c r="G559" s="236" t="str" cm="1">
        <f t="array" ref="G559">_xlfn.IFNA(_xlfn.IFS('06-Woods and Plastics'!F27="*",'06-Woods and Plastics'!E27,'06-Woods and Plastics'!H27="*",'06-Woods and Plastics'!G27,'06-Woods and Plastics'!J27="*",'06-Woods and Plastics'!I27,'06-Woods and Plastics'!L27="*",'06-Woods and Plastics'!K27,'06-Woods and Plastics'!N27="*",'06-Woods and Plastics'!M27,'06-Woods and Plastics'!P27="*",'06-Woods and Plastics'!O27,'06-Woods and Plastics'!R27="*",'06-Woods and Plastics'!Q27,'06-Woods and Plastics'!T27="*",'06-Woods and Plastics'!S27,'06-Woods and Plastics'!V27="*",'06-Woods and Plastics'!U27),"")</f>
        <v/>
      </c>
      <c r="H559" s="236" t="e">
        <f>G559/'Project Data'!$D$22</f>
        <v>#VALUE!</v>
      </c>
      <c r="I559" s="175"/>
      <c r="J559" s="244"/>
      <c r="K559" s="404"/>
    </row>
    <row r="560" spans="1:11" s="147" customFormat="1" ht="15" hidden="1" customHeight="1">
      <c r="A560" s="198">
        <f>'06-Woods and Plastics'!A28</f>
        <v>0</v>
      </c>
      <c r="B560" s="399" t="str">
        <f>'06-Woods and Plastics'!B28</f>
        <v>06 01 60.71 Plastic Rehabilitation</v>
      </c>
      <c r="C560" s="235"/>
      <c r="D560" s="402" t="str" cm="1">
        <f t="array" ref="D560">_xlfn.IFNA(_xlfn.IFS('06-Woods and Plastics'!D28="*",'06-Woods and Plastics'!C28,'06-Woods and Plastics'!F28="*",'06-Woods and Plastics'!E28,'06-Woods and Plastics'!H28="*",'06-Woods and Plastics'!G28,'06-Woods and Plastics'!J28="*",'06-Woods and Plastics'!I28,'06-Woods and Plastics'!L28="*",'06-Woods and Plastics'!K28,'06-Woods and Plastics'!N28="*",'06-Woods and Plastics'!M28,'06-Woods and Plastics'!P28="*",'06-Woods and Plastics'!O28,'06-Woods and Plastics'!R28="*",'06-Woods and Plastics'!Q28,'06-Woods and Plastics'!T28="*",'06-Woods and Plastics'!S28),"")</f>
        <v/>
      </c>
      <c r="E560" s="402" t="e">
        <f>D560/'Project Data'!$D$22</f>
        <v>#VALUE!</v>
      </c>
      <c r="F560" s="164" t="s">
        <v>44</v>
      </c>
      <c r="G560" s="236" t="str" cm="1">
        <f t="array" ref="G560">_xlfn.IFNA(_xlfn.IFS('06-Woods and Plastics'!F28="*",'06-Woods and Plastics'!E28,'06-Woods and Plastics'!H28="*",'06-Woods and Plastics'!G28,'06-Woods and Plastics'!J28="*",'06-Woods and Plastics'!I28,'06-Woods and Plastics'!L28="*",'06-Woods and Plastics'!K28,'06-Woods and Plastics'!N28="*",'06-Woods and Plastics'!M28,'06-Woods and Plastics'!P28="*",'06-Woods and Plastics'!O28,'06-Woods and Plastics'!R28="*",'06-Woods and Plastics'!Q28,'06-Woods and Plastics'!T28="*",'06-Woods and Plastics'!S28,'06-Woods and Plastics'!V28="*",'06-Woods and Plastics'!U28),"")</f>
        <v/>
      </c>
      <c r="H560" s="236" t="e">
        <f>G560/'Project Data'!$D$22</f>
        <v>#VALUE!</v>
      </c>
      <c r="I560" s="175"/>
      <c r="J560" s="244"/>
      <c r="K560" s="404"/>
    </row>
    <row r="561" spans="1:11" s="147" customFormat="1" ht="15" hidden="1" customHeight="1">
      <c r="A561" s="198">
        <f>'06-Woods and Plastics'!A29</f>
        <v>0</v>
      </c>
      <c r="B561" s="399" t="str">
        <f>'06-Woods and Plastics'!B29</f>
        <v>06 01 60.91 Plastic Restoration</v>
      </c>
      <c r="C561" s="235"/>
      <c r="D561" s="402" t="str" cm="1">
        <f t="array" ref="D561">_xlfn.IFNA(_xlfn.IFS('06-Woods and Plastics'!D29="*",'06-Woods and Plastics'!C29,'06-Woods and Plastics'!F29="*",'06-Woods and Plastics'!E29,'06-Woods and Plastics'!H29="*",'06-Woods and Plastics'!G29,'06-Woods and Plastics'!J29="*",'06-Woods and Plastics'!I29,'06-Woods and Plastics'!L29="*",'06-Woods and Plastics'!K29,'06-Woods and Plastics'!N29="*",'06-Woods and Plastics'!M29,'06-Woods and Plastics'!P29="*",'06-Woods and Plastics'!O29,'06-Woods and Plastics'!R29="*",'06-Woods and Plastics'!Q29,'06-Woods and Plastics'!T29="*",'06-Woods and Plastics'!S29),"")</f>
        <v/>
      </c>
      <c r="E561" s="402" t="e">
        <f>D561/'Project Data'!$D$22</f>
        <v>#VALUE!</v>
      </c>
      <c r="F561" s="164" t="s">
        <v>44</v>
      </c>
      <c r="G561" s="236" t="str" cm="1">
        <f t="array" ref="G561">_xlfn.IFNA(_xlfn.IFS('06-Woods and Plastics'!F29="*",'06-Woods and Plastics'!E29,'06-Woods and Plastics'!H29="*",'06-Woods and Plastics'!G29,'06-Woods and Plastics'!J29="*",'06-Woods and Plastics'!I29,'06-Woods and Plastics'!L29="*",'06-Woods and Plastics'!K29,'06-Woods and Plastics'!N29="*",'06-Woods and Plastics'!M29,'06-Woods and Plastics'!P29="*",'06-Woods and Plastics'!O29,'06-Woods and Plastics'!R29="*",'06-Woods and Plastics'!Q29,'06-Woods and Plastics'!T29="*",'06-Woods and Plastics'!S29,'06-Woods and Plastics'!V29="*",'06-Woods and Plastics'!U29),"")</f>
        <v/>
      </c>
      <c r="H561" s="236" t="e">
        <f>G561/'Project Data'!$D$22</f>
        <v>#VALUE!</v>
      </c>
      <c r="I561" s="175"/>
      <c r="J561" s="244"/>
      <c r="K561" s="404"/>
    </row>
    <row r="562" spans="1:11" s="147" customFormat="1" ht="15" hidden="1" customHeight="1">
      <c r="A562" s="198">
        <f>'06-Woods and Plastics'!A30</f>
        <v>0</v>
      </c>
      <c r="B562" s="399" t="str">
        <f>'06-Woods and Plastics'!B30</f>
        <v>06 01 60.92 Plastic Preservation</v>
      </c>
      <c r="C562" s="235"/>
      <c r="D562" s="402" t="str" cm="1">
        <f t="array" ref="D562">_xlfn.IFNA(_xlfn.IFS('06-Woods and Plastics'!D30="*",'06-Woods and Plastics'!C30,'06-Woods and Plastics'!F30="*",'06-Woods and Plastics'!E30,'06-Woods and Plastics'!H30="*",'06-Woods and Plastics'!G30,'06-Woods and Plastics'!J30="*",'06-Woods and Plastics'!I30,'06-Woods and Plastics'!L30="*",'06-Woods and Plastics'!K30,'06-Woods and Plastics'!N30="*",'06-Woods and Plastics'!M30,'06-Woods and Plastics'!P30="*",'06-Woods and Plastics'!O30,'06-Woods and Plastics'!R30="*",'06-Woods and Plastics'!Q30,'06-Woods and Plastics'!T30="*",'06-Woods and Plastics'!S30),"")</f>
        <v/>
      </c>
      <c r="E562" s="402" t="e">
        <f>D562/'Project Data'!$D$22</f>
        <v>#VALUE!</v>
      </c>
      <c r="F562" s="164" t="s">
        <v>44</v>
      </c>
      <c r="G562" s="236" t="str" cm="1">
        <f t="array" ref="G562">_xlfn.IFNA(_xlfn.IFS('06-Woods and Plastics'!F30="*",'06-Woods and Plastics'!E30,'06-Woods and Plastics'!H30="*",'06-Woods and Plastics'!G30,'06-Woods and Plastics'!J30="*",'06-Woods and Plastics'!I30,'06-Woods and Plastics'!L30="*",'06-Woods and Plastics'!K30,'06-Woods and Plastics'!N30="*",'06-Woods and Plastics'!M30,'06-Woods and Plastics'!P30="*",'06-Woods and Plastics'!O30,'06-Woods and Plastics'!R30="*",'06-Woods and Plastics'!Q30,'06-Woods and Plastics'!T30="*",'06-Woods and Plastics'!S30,'06-Woods and Plastics'!V30="*",'06-Woods and Plastics'!U30),"")</f>
        <v/>
      </c>
      <c r="H562" s="236" t="e">
        <f>G562/'Project Data'!$D$22</f>
        <v>#VALUE!</v>
      </c>
      <c r="I562" s="175"/>
      <c r="J562" s="244"/>
      <c r="K562" s="404"/>
    </row>
    <row r="563" spans="1:11" s="147" customFormat="1" ht="15" hidden="1" customHeight="1">
      <c r="A563" s="198">
        <f>'06-Woods and Plastics'!A31</f>
        <v>0</v>
      </c>
      <c r="B563" s="399" t="str">
        <f>'06-Woods and Plastics'!B31</f>
        <v>06 01 70 Maintenance of Structural Composites</v>
      </c>
      <c r="C563" s="235"/>
      <c r="D563" s="402" t="str" cm="1">
        <f t="array" ref="D563">_xlfn.IFNA(_xlfn.IFS('06-Woods and Plastics'!D31="*",'06-Woods and Plastics'!C31,'06-Woods and Plastics'!F31="*",'06-Woods and Plastics'!E31,'06-Woods and Plastics'!H31="*",'06-Woods and Plastics'!G31,'06-Woods and Plastics'!J31="*",'06-Woods and Plastics'!I31,'06-Woods and Plastics'!L31="*",'06-Woods and Plastics'!K31,'06-Woods and Plastics'!N31="*",'06-Woods and Plastics'!M31,'06-Woods and Plastics'!P31="*",'06-Woods and Plastics'!O31,'06-Woods and Plastics'!R31="*",'06-Woods and Plastics'!Q31,'06-Woods and Plastics'!T31="*",'06-Woods and Plastics'!S31),"")</f>
        <v/>
      </c>
      <c r="E563" s="402" t="e">
        <f>D563/'Project Data'!$D$22</f>
        <v>#VALUE!</v>
      </c>
      <c r="F563" s="164" t="s">
        <v>44</v>
      </c>
      <c r="G563" s="236" t="str" cm="1">
        <f t="array" ref="G563">_xlfn.IFNA(_xlfn.IFS('06-Woods and Plastics'!F31="*",'06-Woods and Plastics'!E31,'06-Woods and Plastics'!H31="*",'06-Woods and Plastics'!G31,'06-Woods and Plastics'!J31="*",'06-Woods and Plastics'!I31,'06-Woods and Plastics'!L31="*",'06-Woods and Plastics'!K31,'06-Woods and Plastics'!N31="*",'06-Woods and Plastics'!M31,'06-Woods and Plastics'!P31="*",'06-Woods and Plastics'!O31,'06-Woods and Plastics'!R31="*",'06-Woods and Plastics'!Q31,'06-Woods and Plastics'!T31="*",'06-Woods and Plastics'!S31,'06-Woods and Plastics'!V31="*",'06-Woods and Plastics'!U31),"")</f>
        <v/>
      </c>
      <c r="H563" s="236" t="e">
        <f>G563/'Project Data'!$D$22</f>
        <v>#VALUE!</v>
      </c>
      <c r="I563" s="175"/>
      <c r="J563" s="244"/>
      <c r="K563" s="404"/>
    </row>
    <row r="564" spans="1:11" s="147" customFormat="1" ht="15" hidden="1" customHeight="1">
      <c r="A564" s="198">
        <f>'06-Woods and Plastics'!A32</f>
        <v>0</v>
      </c>
      <c r="B564" s="399" t="str">
        <f>'06-Woods and Plastics'!B32</f>
        <v>06 01 80 Maintenance of Composite Assemblies</v>
      </c>
      <c r="C564" s="235"/>
      <c r="D564" s="402" t="str" cm="1">
        <f t="array" ref="D564">_xlfn.IFNA(_xlfn.IFS('06-Woods and Plastics'!D32="*",'06-Woods and Plastics'!C32,'06-Woods and Plastics'!F32="*",'06-Woods and Plastics'!E32,'06-Woods and Plastics'!H32="*",'06-Woods and Plastics'!G32,'06-Woods and Plastics'!J32="*",'06-Woods and Plastics'!I32,'06-Woods and Plastics'!L32="*",'06-Woods and Plastics'!K32,'06-Woods and Plastics'!N32="*",'06-Woods and Plastics'!M32,'06-Woods and Plastics'!P32="*",'06-Woods and Plastics'!O32,'06-Woods and Plastics'!R32="*",'06-Woods and Plastics'!Q32,'06-Woods and Plastics'!T32="*",'06-Woods and Plastics'!S32),"")</f>
        <v/>
      </c>
      <c r="E564" s="402" t="e">
        <f>D564/'Project Data'!$D$22</f>
        <v>#VALUE!</v>
      </c>
      <c r="F564" s="164" t="s">
        <v>44</v>
      </c>
      <c r="G564" s="236" t="str" cm="1">
        <f t="array" ref="G564">_xlfn.IFNA(_xlfn.IFS('06-Woods and Plastics'!F32="*",'06-Woods and Plastics'!E32,'06-Woods and Plastics'!H32="*",'06-Woods and Plastics'!G32,'06-Woods and Plastics'!J32="*",'06-Woods and Plastics'!I32,'06-Woods and Plastics'!L32="*",'06-Woods and Plastics'!K32,'06-Woods and Plastics'!N32="*",'06-Woods and Plastics'!M32,'06-Woods and Plastics'!P32="*",'06-Woods and Plastics'!O32,'06-Woods and Plastics'!R32="*",'06-Woods and Plastics'!Q32,'06-Woods and Plastics'!T32="*",'06-Woods and Plastics'!S32,'06-Woods and Plastics'!V32="*",'06-Woods and Plastics'!U32),"")</f>
        <v/>
      </c>
      <c r="H564" s="236" t="e">
        <f>G564/'Project Data'!$D$22</f>
        <v>#VALUE!</v>
      </c>
      <c r="I564" s="175"/>
      <c r="J564" s="244"/>
      <c r="K564" s="404"/>
    </row>
    <row r="565" spans="1:11" s="147" customFormat="1" ht="15" hidden="1" customHeight="1">
      <c r="A565" s="198">
        <f>'06-Woods and Plastics'!A33</f>
        <v>0</v>
      </c>
      <c r="B565" s="399" t="str">
        <f>'06-Woods and Plastics'!B33</f>
        <v>06 01 80.51 Composite Cleaning</v>
      </c>
      <c r="C565" s="235"/>
      <c r="D565" s="402" t="str" cm="1">
        <f t="array" ref="D565">_xlfn.IFNA(_xlfn.IFS('06-Woods and Plastics'!D33="*",'06-Woods and Plastics'!C33,'06-Woods and Plastics'!F33="*",'06-Woods and Plastics'!E33,'06-Woods and Plastics'!H33="*",'06-Woods and Plastics'!G33,'06-Woods and Plastics'!J33="*",'06-Woods and Plastics'!I33,'06-Woods and Plastics'!L33="*",'06-Woods and Plastics'!K33,'06-Woods and Plastics'!N33="*",'06-Woods and Plastics'!M33,'06-Woods and Plastics'!P33="*",'06-Woods and Plastics'!O33,'06-Woods and Plastics'!R33="*",'06-Woods and Plastics'!Q33,'06-Woods and Plastics'!T33="*",'06-Woods and Plastics'!S33),"")</f>
        <v/>
      </c>
      <c r="E565" s="402" t="e">
        <f>D565/'Project Data'!$D$22</f>
        <v>#VALUE!</v>
      </c>
      <c r="F565" s="164" t="s">
        <v>44</v>
      </c>
      <c r="G565" s="236" t="str" cm="1">
        <f t="array" ref="G565">_xlfn.IFNA(_xlfn.IFS('06-Woods and Plastics'!F33="*",'06-Woods and Plastics'!E33,'06-Woods and Plastics'!H33="*",'06-Woods and Plastics'!G33,'06-Woods and Plastics'!J33="*",'06-Woods and Plastics'!I33,'06-Woods and Plastics'!L33="*",'06-Woods and Plastics'!K33,'06-Woods and Plastics'!N33="*",'06-Woods and Plastics'!M33,'06-Woods and Plastics'!P33="*",'06-Woods and Plastics'!O33,'06-Woods and Plastics'!R33="*",'06-Woods and Plastics'!Q33,'06-Woods and Plastics'!T33="*",'06-Woods and Plastics'!S33,'06-Woods and Plastics'!V33="*",'06-Woods and Plastics'!U33),"")</f>
        <v/>
      </c>
      <c r="H565" s="236" t="e">
        <f>G565/'Project Data'!$D$22</f>
        <v>#VALUE!</v>
      </c>
      <c r="I565" s="175"/>
      <c r="J565" s="244"/>
      <c r="K565" s="404"/>
    </row>
    <row r="566" spans="1:11" s="147" customFormat="1" ht="15" hidden="1" customHeight="1">
      <c r="A566" s="198">
        <f>'06-Woods and Plastics'!A34</f>
        <v>0</v>
      </c>
      <c r="B566" s="399" t="str">
        <f>'06-Woods and Plastics'!B34</f>
        <v>06 01 80.71 Composite Rehabilitation</v>
      </c>
      <c r="C566" s="235"/>
      <c r="D566" s="402" t="str" cm="1">
        <f t="array" ref="D566">_xlfn.IFNA(_xlfn.IFS('06-Woods and Plastics'!D34="*",'06-Woods and Plastics'!C34,'06-Woods and Plastics'!F34="*",'06-Woods and Plastics'!E34,'06-Woods and Plastics'!H34="*",'06-Woods and Plastics'!G34,'06-Woods and Plastics'!J34="*",'06-Woods and Plastics'!I34,'06-Woods and Plastics'!L34="*",'06-Woods and Plastics'!K34,'06-Woods and Plastics'!N34="*",'06-Woods and Plastics'!M34,'06-Woods and Plastics'!P34="*",'06-Woods and Plastics'!O34,'06-Woods and Plastics'!R34="*",'06-Woods and Plastics'!Q34,'06-Woods and Plastics'!T34="*",'06-Woods and Plastics'!S34),"")</f>
        <v/>
      </c>
      <c r="E566" s="402" t="e">
        <f>D566/'Project Data'!$D$22</f>
        <v>#VALUE!</v>
      </c>
      <c r="F566" s="164" t="s">
        <v>44</v>
      </c>
      <c r="G566" s="236" t="str" cm="1">
        <f t="array" ref="G566">_xlfn.IFNA(_xlfn.IFS('06-Woods and Plastics'!F34="*",'06-Woods and Plastics'!E34,'06-Woods and Plastics'!H34="*",'06-Woods and Plastics'!G34,'06-Woods and Plastics'!J34="*",'06-Woods and Plastics'!I34,'06-Woods and Plastics'!L34="*",'06-Woods and Plastics'!K34,'06-Woods and Plastics'!N34="*",'06-Woods and Plastics'!M34,'06-Woods and Plastics'!P34="*",'06-Woods and Plastics'!O34,'06-Woods and Plastics'!R34="*",'06-Woods and Plastics'!Q34,'06-Woods and Plastics'!T34="*",'06-Woods and Plastics'!S34,'06-Woods and Plastics'!V34="*",'06-Woods and Plastics'!U34),"")</f>
        <v/>
      </c>
      <c r="H566" s="236" t="e">
        <f>G566/'Project Data'!$D$22</f>
        <v>#VALUE!</v>
      </c>
      <c r="I566" s="175"/>
      <c r="J566" s="244"/>
      <c r="K566" s="404"/>
    </row>
    <row r="567" spans="1:11" s="147" customFormat="1" ht="15" hidden="1" customHeight="1">
      <c r="A567" s="198">
        <f>'06-Woods and Plastics'!A35</f>
        <v>0</v>
      </c>
      <c r="B567" s="399" t="str">
        <f>'06-Woods and Plastics'!B35</f>
        <v>06 01 80.91 Composite Restoration</v>
      </c>
      <c r="C567" s="235"/>
      <c r="D567" s="402" t="str" cm="1">
        <f t="array" ref="D567">_xlfn.IFNA(_xlfn.IFS('06-Woods and Plastics'!D35="*",'06-Woods and Plastics'!C35,'06-Woods and Plastics'!F35="*",'06-Woods and Plastics'!E35,'06-Woods and Plastics'!H35="*",'06-Woods and Plastics'!G35,'06-Woods and Plastics'!J35="*",'06-Woods and Plastics'!I35,'06-Woods and Plastics'!L35="*",'06-Woods and Plastics'!K35,'06-Woods and Plastics'!N35="*",'06-Woods and Plastics'!M35,'06-Woods and Plastics'!P35="*",'06-Woods and Plastics'!O35,'06-Woods and Plastics'!R35="*",'06-Woods and Plastics'!Q35,'06-Woods and Plastics'!T35="*",'06-Woods and Plastics'!S35),"")</f>
        <v/>
      </c>
      <c r="E567" s="402" t="e">
        <f>D567/'Project Data'!$D$22</f>
        <v>#VALUE!</v>
      </c>
      <c r="F567" s="164" t="s">
        <v>44</v>
      </c>
      <c r="G567" s="236" t="str" cm="1">
        <f t="array" ref="G567">_xlfn.IFNA(_xlfn.IFS('06-Woods and Plastics'!F35="*",'06-Woods and Plastics'!E35,'06-Woods and Plastics'!H35="*",'06-Woods and Plastics'!G35,'06-Woods and Plastics'!J35="*",'06-Woods and Plastics'!I35,'06-Woods and Plastics'!L35="*",'06-Woods and Plastics'!K35,'06-Woods and Plastics'!N35="*",'06-Woods and Plastics'!M35,'06-Woods and Plastics'!P35="*",'06-Woods and Plastics'!O35,'06-Woods and Plastics'!R35="*",'06-Woods and Plastics'!Q35,'06-Woods and Plastics'!T35="*",'06-Woods and Plastics'!S35,'06-Woods and Plastics'!V35="*",'06-Woods and Plastics'!U35),"")</f>
        <v/>
      </c>
      <c r="H567" s="236" t="e">
        <f>G567/'Project Data'!$D$22</f>
        <v>#VALUE!</v>
      </c>
      <c r="I567" s="175"/>
      <c r="J567" s="244"/>
      <c r="K567" s="404"/>
    </row>
    <row r="568" spans="1:11" s="147" customFormat="1" ht="15" hidden="1" customHeight="1">
      <c r="A568" s="198">
        <f>'06-Woods and Plastics'!A36</f>
        <v>0</v>
      </c>
      <c r="B568" s="399" t="str">
        <f>'06-Woods and Plastics'!B36</f>
        <v>06 01 80.92 Composite Preservation</v>
      </c>
      <c r="C568" s="235"/>
      <c r="D568" s="402" t="str" cm="1">
        <f t="array" ref="D568">_xlfn.IFNA(_xlfn.IFS('06-Woods and Plastics'!D36="*",'06-Woods and Plastics'!C36,'06-Woods and Plastics'!F36="*",'06-Woods and Plastics'!E36,'06-Woods and Plastics'!H36="*",'06-Woods and Plastics'!G36,'06-Woods and Plastics'!J36="*",'06-Woods and Plastics'!I36,'06-Woods and Plastics'!L36="*",'06-Woods and Plastics'!K36,'06-Woods and Plastics'!N36="*",'06-Woods and Plastics'!M36,'06-Woods and Plastics'!P36="*",'06-Woods and Plastics'!O36,'06-Woods and Plastics'!R36="*",'06-Woods and Plastics'!Q36,'06-Woods and Plastics'!T36="*",'06-Woods and Plastics'!S36),"")</f>
        <v/>
      </c>
      <c r="E568" s="402" t="e">
        <f>D568/'Project Data'!$D$22</f>
        <v>#VALUE!</v>
      </c>
      <c r="F568" s="164" t="s">
        <v>44</v>
      </c>
      <c r="G568" s="236" t="str" cm="1">
        <f t="array" ref="G568">_xlfn.IFNA(_xlfn.IFS('06-Woods and Plastics'!F36="*",'06-Woods and Plastics'!E36,'06-Woods and Plastics'!H36="*",'06-Woods and Plastics'!G36,'06-Woods and Plastics'!J36="*",'06-Woods and Plastics'!I36,'06-Woods and Plastics'!L36="*",'06-Woods and Plastics'!K36,'06-Woods and Plastics'!N36="*",'06-Woods and Plastics'!M36,'06-Woods and Plastics'!P36="*",'06-Woods and Plastics'!O36,'06-Woods and Plastics'!R36="*",'06-Woods and Plastics'!Q36,'06-Woods and Plastics'!T36="*",'06-Woods and Plastics'!S36,'06-Woods and Plastics'!V36="*",'06-Woods and Plastics'!U36),"")</f>
        <v/>
      </c>
      <c r="H568" s="236" t="e">
        <f>G568/'Project Data'!$D$22</f>
        <v>#VALUE!</v>
      </c>
      <c r="I568" s="175"/>
      <c r="J568" s="244"/>
      <c r="K568" s="404"/>
    </row>
    <row r="569" spans="1:11" s="147" customFormat="1" ht="15" hidden="1" customHeight="1">
      <c r="A569" s="198">
        <f>'06-Woods and Plastics'!A37</f>
        <v>0</v>
      </c>
      <c r="B569" s="399" t="str">
        <f>'06-Woods and Plastics'!B37</f>
        <v>06 03 00 Conservation Treatment for Period Wood</v>
      </c>
      <c r="C569" s="235"/>
      <c r="D569" s="402" t="str" cm="1">
        <f t="array" ref="D569">_xlfn.IFNA(_xlfn.IFS('06-Woods and Plastics'!D37="*",'06-Woods and Plastics'!C37,'06-Woods and Plastics'!F37="*",'06-Woods and Plastics'!E37,'06-Woods and Plastics'!H37="*",'06-Woods and Plastics'!G37,'06-Woods and Plastics'!J37="*",'06-Woods and Plastics'!I37,'06-Woods and Plastics'!L37="*",'06-Woods and Plastics'!K37,'06-Woods and Plastics'!N37="*",'06-Woods and Plastics'!M37,'06-Woods and Plastics'!P37="*",'06-Woods and Plastics'!O37,'06-Woods and Plastics'!R37="*",'06-Woods and Plastics'!Q37,'06-Woods and Plastics'!T37="*",'06-Woods and Plastics'!S37),"")</f>
        <v/>
      </c>
      <c r="E569" s="402" t="e">
        <f>D569/'Project Data'!$D$22</f>
        <v>#VALUE!</v>
      </c>
      <c r="F569" s="164" t="s">
        <v>44</v>
      </c>
      <c r="G569" s="236" t="str" cm="1">
        <f t="array" ref="G569">_xlfn.IFNA(_xlfn.IFS('06-Woods and Plastics'!F37="*",'06-Woods and Plastics'!E37,'06-Woods and Plastics'!H37="*",'06-Woods and Plastics'!G37,'06-Woods and Plastics'!J37="*",'06-Woods and Plastics'!I37,'06-Woods and Plastics'!L37="*",'06-Woods and Plastics'!K37,'06-Woods and Plastics'!N37="*",'06-Woods and Plastics'!M37,'06-Woods and Plastics'!P37="*",'06-Woods and Plastics'!O37,'06-Woods and Plastics'!R37="*",'06-Woods and Plastics'!Q37,'06-Woods and Plastics'!T37="*",'06-Woods and Plastics'!S37,'06-Woods and Plastics'!V37="*",'06-Woods and Plastics'!U37),"")</f>
        <v/>
      </c>
      <c r="H569" s="236" t="e">
        <f>G569/'Project Data'!$D$22</f>
        <v>#VALUE!</v>
      </c>
      <c r="I569" s="175"/>
      <c r="J569" s="244"/>
      <c r="K569" s="404"/>
    </row>
    <row r="570" spans="1:11" s="147" customFormat="1" ht="15" hidden="1" customHeight="1">
      <c r="A570" s="198">
        <f>'06-Woods and Plastics'!A38</f>
        <v>0</v>
      </c>
      <c r="B570" s="399" t="str">
        <f>'06-Woods and Plastics'!B38</f>
        <v>06 03 01 Maintenance for Period Wood</v>
      </c>
      <c r="C570" s="235"/>
      <c r="D570" s="402" t="str" cm="1">
        <f t="array" ref="D570">_xlfn.IFNA(_xlfn.IFS('06-Woods and Plastics'!D38="*",'06-Woods and Plastics'!C38,'06-Woods and Plastics'!F38="*",'06-Woods and Plastics'!E38,'06-Woods and Plastics'!H38="*",'06-Woods and Plastics'!G38,'06-Woods and Plastics'!J38="*",'06-Woods and Plastics'!I38,'06-Woods and Plastics'!L38="*",'06-Woods and Plastics'!K38,'06-Woods and Plastics'!N38="*",'06-Woods and Plastics'!M38,'06-Woods and Plastics'!P38="*",'06-Woods and Plastics'!O38,'06-Woods and Plastics'!R38="*",'06-Woods and Plastics'!Q38,'06-Woods and Plastics'!T38="*",'06-Woods and Plastics'!S38),"")</f>
        <v/>
      </c>
      <c r="E570" s="402" t="e">
        <f>D570/'Project Data'!$D$22</f>
        <v>#VALUE!</v>
      </c>
      <c r="F570" s="164" t="s">
        <v>44</v>
      </c>
      <c r="G570" s="236" t="str" cm="1">
        <f t="array" ref="G570">_xlfn.IFNA(_xlfn.IFS('06-Woods and Plastics'!F38="*",'06-Woods and Plastics'!E38,'06-Woods and Plastics'!H38="*",'06-Woods and Plastics'!G38,'06-Woods and Plastics'!J38="*",'06-Woods and Plastics'!I38,'06-Woods and Plastics'!L38="*",'06-Woods and Plastics'!K38,'06-Woods and Plastics'!N38="*",'06-Woods and Plastics'!M38,'06-Woods and Plastics'!P38="*",'06-Woods and Plastics'!O38,'06-Woods and Plastics'!R38="*",'06-Woods and Plastics'!Q38,'06-Woods and Plastics'!T38="*",'06-Woods and Plastics'!S38,'06-Woods and Plastics'!V38="*",'06-Woods and Plastics'!U38),"")</f>
        <v/>
      </c>
      <c r="H570" s="236" t="e">
        <f>G570/'Project Data'!$D$22</f>
        <v>#VALUE!</v>
      </c>
      <c r="I570" s="175"/>
      <c r="J570" s="244"/>
      <c r="K570" s="404"/>
    </row>
    <row r="571" spans="1:11" s="147" customFormat="1" ht="15" hidden="1" customHeight="1">
      <c r="A571" s="198">
        <f>'06-Woods and Plastics'!A39</f>
        <v>0</v>
      </c>
      <c r="B571" s="399" t="str">
        <f>'06-Woods and Plastics'!B39</f>
        <v>06 03 01.31 Period Wood Storage and Protection</v>
      </c>
      <c r="C571" s="235"/>
      <c r="D571" s="402" t="str" cm="1">
        <f t="array" ref="D571">_xlfn.IFNA(_xlfn.IFS('06-Woods and Plastics'!D39="*",'06-Woods and Plastics'!C39,'06-Woods and Plastics'!F39="*",'06-Woods and Plastics'!E39,'06-Woods and Plastics'!H39="*",'06-Woods and Plastics'!G39,'06-Woods and Plastics'!J39="*",'06-Woods and Plastics'!I39,'06-Woods and Plastics'!L39="*",'06-Woods and Plastics'!K39,'06-Woods and Plastics'!N39="*",'06-Woods and Plastics'!M39,'06-Woods and Plastics'!P39="*",'06-Woods and Plastics'!O39,'06-Woods and Plastics'!R39="*",'06-Woods and Plastics'!Q39,'06-Woods and Plastics'!T39="*",'06-Woods and Plastics'!S39),"")</f>
        <v/>
      </c>
      <c r="E571" s="402" t="e">
        <f>D571/'Project Data'!$D$22</f>
        <v>#VALUE!</v>
      </c>
      <c r="F571" s="164" t="s">
        <v>44</v>
      </c>
      <c r="G571" s="236" t="str" cm="1">
        <f t="array" ref="G571">_xlfn.IFNA(_xlfn.IFS('06-Woods and Plastics'!F39="*",'06-Woods and Plastics'!E39,'06-Woods and Plastics'!H39="*",'06-Woods and Plastics'!G39,'06-Woods and Plastics'!J39="*",'06-Woods and Plastics'!I39,'06-Woods and Plastics'!L39="*",'06-Woods and Plastics'!K39,'06-Woods and Plastics'!N39="*",'06-Woods and Plastics'!M39,'06-Woods and Plastics'!P39="*",'06-Woods and Plastics'!O39,'06-Woods and Plastics'!R39="*",'06-Woods and Plastics'!Q39,'06-Woods and Plastics'!T39="*",'06-Woods and Plastics'!S39,'06-Woods and Plastics'!V39="*",'06-Woods and Plastics'!U39),"")</f>
        <v/>
      </c>
      <c r="H571" s="236" t="e">
        <f>G571/'Project Data'!$D$22</f>
        <v>#VALUE!</v>
      </c>
      <c r="I571" s="175"/>
      <c r="J571" s="244"/>
      <c r="K571" s="404"/>
    </row>
    <row r="572" spans="1:11" s="147" customFormat="1" ht="15" hidden="1" customHeight="1">
      <c r="A572" s="198">
        <f>'06-Woods and Plastics'!A40</f>
        <v>0</v>
      </c>
      <c r="B572" s="399" t="str">
        <f>'06-Woods and Plastics'!B40</f>
        <v>06 03 05 Common Work Results for Period Wood</v>
      </c>
      <c r="C572" s="235"/>
      <c r="D572" s="402" t="str" cm="1">
        <f t="array" ref="D572">_xlfn.IFNA(_xlfn.IFS('06-Woods and Plastics'!D40="*",'06-Woods and Plastics'!C40,'06-Woods and Plastics'!F40="*",'06-Woods and Plastics'!E40,'06-Woods and Plastics'!H40="*",'06-Woods and Plastics'!G40,'06-Woods and Plastics'!J40="*",'06-Woods and Plastics'!I40,'06-Woods and Plastics'!L40="*",'06-Woods and Plastics'!K40,'06-Woods and Plastics'!N40="*",'06-Woods and Plastics'!M40,'06-Woods and Plastics'!P40="*",'06-Woods and Plastics'!O40,'06-Woods and Plastics'!R40="*",'06-Woods and Plastics'!Q40,'06-Woods and Plastics'!T40="*",'06-Woods and Plastics'!S40),"")</f>
        <v/>
      </c>
      <c r="E572" s="402" t="e">
        <f>D572/'Project Data'!$D$22</f>
        <v>#VALUE!</v>
      </c>
      <c r="F572" s="164" t="s">
        <v>44</v>
      </c>
      <c r="G572" s="236" t="str" cm="1">
        <f t="array" ref="G572">_xlfn.IFNA(_xlfn.IFS('06-Woods and Plastics'!F40="*",'06-Woods and Plastics'!E40,'06-Woods and Plastics'!H40="*",'06-Woods and Plastics'!G40,'06-Woods and Plastics'!J40="*",'06-Woods and Plastics'!I40,'06-Woods and Plastics'!L40="*",'06-Woods and Plastics'!K40,'06-Woods and Plastics'!N40="*",'06-Woods and Plastics'!M40,'06-Woods and Plastics'!P40="*",'06-Woods and Plastics'!O40,'06-Woods and Plastics'!R40="*",'06-Woods and Plastics'!Q40,'06-Woods and Plastics'!T40="*",'06-Woods and Plastics'!S40,'06-Woods and Plastics'!V40="*",'06-Woods and Plastics'!U40),"")</f>
        <v/>
      </c>
      <c r="H572" s="236" t="e">
        <f>G572/'Project Data'!$D$22</f>
        <v>#VALUE!</v>
      </c>
      <c r="I572" s="175"/>
      <c r="J572" s="244"/>
      <c r="K572" s="404"/>
    </row>
    <row r="573" spans="1:11" s="147" customFormat="1" ht="15" hidden="1" customHeight="1">
      <c r="A573" s="198">
        <f>'06-Woods and Plastics'!A41</f>
        <v>0</v>
      </c>
      <c r="B573" s="399" t="str">
        <f>'06-Woods and Plastics'!B41</f>
        <v>06 03 05.73 Long-term Period Wood Treatment</v>
      </c>
      <c r="C573" s="235"/>
      <c r="D573" s="402" t="str" cm="1">
        <f t="array" ref="D573">_xlfn.IFNA(_xlfn.IFS('06-Woods and Plastics'!D41="*",'06-Woods and Plastics'!C41,'06-Woods and Plastics'!F41="*",'06-Woods and Plastics'!E41,'06-Woods and Plastics'!H41="*",'06-Woods and Plastics'!G41,'06-Woods and Plastics'!J41="*",'06-Woods and Plastics'!I41,'06-Woods and Plastics'!L41="*",'06-Woods and Plastics'!K41,'06-Woods and Plastics'!N41="*",'06-Woods and Plastics'!M41,'06-Woods and Plastics'!P41="*",'06-Woods and Plastics'!O41,'06-Woods and Plastics'!R41="*",'06-Woods and Plastics'!Q41,'06-Woods and Plastics'!T41="*",'06-Woods and Plastics'!S41),"")</f>
        <v/>
      </c>
      <c r="E573" s="402" t="e">
        <f>D573/'Project Data'!$D$22</f>
        <v>#VALUE!</v>
      </c>
      <c r="F573" s="164" t="s">
        <v>44</v>
      </c>
      <c r="G573" s="236" t="str" cm="1">
        <f t="array" ref="G573">_xlfn.IFNA(_xlfn.IFS('06-Woods and Plastics'!F41="*",'06-Woods and Plastics'!E41,'06-Woods and Plastics'!H41="*",'06-Woods and Plastics'!G41,'06-Woods and Plastics'!J41="*",'06-Woods and Plastics'!I41,'06-Woods and Plastics'!L41="*",'06-Woods and Plastics'!K41,'06-Woods and Plastics'!N41="*",'06-Woods and Plastics'!M41,'06-Woods and Plastics'!P41="*",'06-Woods and Plastics'!O41,'06-Woods and Plastics'!R41="*",'06-Woods and Plastics'!Q41,'06-Woods and Plastics'!T41="*",'06-Woods and Plastics'!S41,'06-Woods and Plastics'!V41="*",'06-Woods and Plastics'!U41),"")</f>
        <v/>
      </c>
      <c r="H573" s="236" t="e">
        <f>G573/'Project Data'!$D$22</f>
        <v>#VALUE!</v>
      </c>
      <c r="I573" s="175"/>
      <c r="J573" s="244"/>
      <c r="K573" s="404"/>
    </row>
    <row r="574" spans="1:11" s="147" customFormat="1" ht="15" hidden="1" customHeight="1">
      <c r="A574" s="198">
        <f>'06-Woods and Plastics'!A42</f>
        <v>0</v>
      </c>
      <c r="B574" s="399" t="str">
        <f>'06-Woods and Plastics'!B42</f>
        <v>06 03 05.74 Eradication of Insects in Period Wood</v>
      </c>
      <c r="C574" s="235"/>
      <c r="D574" s="402" t="str" cm="1">
        <f t="array" ref="D574">_xlfn.IFNA(_xlfn.IFS('06-Woods and Plastics'!D42="*",'06-Woods and Plastics'!C42,'06-Woods and Plastics'!F42="*",'06-Woods and Plastics'!E42,'06-Woods and Plastics'!H42="*",'06-Woods and Plastics'!G42,'06-Woods and Plastics'!J42="*",'06-Woods and Plastics'!I42,'06-Woods and Plastics'!L42="*",'06-Woods and Plastics'!K42,'06-Woods and Plastics'!N42="*",'06-Woods and Plastics'!M42,'06-Woods and Plastics'!P42="*",'06-Woods and Plastics'!O42,'06-Woods and Plastics'!R42="*",'06-Woods and Plastics'!Q42,'06-Woods and Plastics'!T42="*",'06-Woods and Plastics'!S42),"")</f>
        <v/>
      </c>
      <c r="E574" s="402" t="e">
        <f>D574/'Project Data'!$D$22</f>
        <v>#VALUE!</v>
      </c>
      <c r="F574" s="164" t="s">
        <v>44</v>
      </c>
      <c r="G574" s="236" t="str" cm="1">
        <f t="array" ref="G574">_xlfn.IFNA(_xlfn.IFS('06-Woods and Plastics'!F42="*",'06-Woods and Plastics'!E42,'06-Woods and Plastics'!H42="*",'06-Woods and Plastics'!G42,'06-Woods and Plastics'!J42="*",'06-Woods and Plastics'!I42,'06-Woods and Plastics'!L42="*",'06-Woods and Plastics'!K42,'06-Woods and Plastics'!N42="*",'06-Woods and Plastics'!M42,'06-Woods and Plastics'!P42="*",'06-Woods and Plastics'!O42,'06-Woods and Plastics'!R42="*",'06-Woods and Plastics'!Q42,'06-Woods and Plastics'!T42="*",'06-Woods and Plastics'!S42,'06-Woods and Plastics'!V42="*",'06-Woods and Plastics'!U42),"")</f>
        <v/>
      </c>
      <c r="H574" s="236" t="e">
        <f>G574/'Project Data'!$D$22</f>
        <v>#VALUE!</v>
      </c>
      <c r="I574" s="175"/>
      <c r="J574" s="244"/>
      <c r="K574" s="404"/>
    </row>
    <row r="575" spans="1:11" s="147" customFormat="1" ht="15" hidden="1" customHeight="1">
      <c r="A575" s="198">
        <f>'06-Woods and Plastics'!A43</f>
        <v>0</v>
      </c>
      <c r="B575" s="399" t="str">
        <f>'06-Woods and Plastics'!B43</f>
        <v>06 03 05.75 Antiseptic Treatment of Period Wood</v>
      </c>
      <c r="C575" s="235"/>
      <c r="D575" s="402" t="str" cm="1">
        <f t="array" ref="D575">_xlfn.IFNA(_xlfn.IFS('06-Woods and Plastics'!D43="*",'06-Woods and Plastics'!C43,'06-Woods and Plastics'!F43="*",'06-Woods and Plastics'!E43,'06-Woods and Plastics'!H43="*",'06-Woods and Plastics'!G43,'06-Woods and Plastics'!J43="*",'06-Woods and Plastics'!I43,'06-Woods and Plastics'!L43="*",'06-Woods and Plastics'!K43,'06-Woods and Plastics'!N43="*",'06-Woods and Plastics'!M43,'06-Woods and Plastics'!P43="*",'06-Woods and Plastics'!O43,'06-Woods and Plastics'!R43="*",'06-Woods and Plastics'!Q43,'06-Woods and Plastics'!T43="*",'06-Woods and Plastics'!S43),"")</f>
        <v/>
      </c>
      <c r="E575" s="402" t="e">
        <f>D575/'Project Data'!$D$22</f>
        <v>#VALUE!</v>
      </c>
      <c r="F575" s="164" t="s">
        <v>44</v>
      </c>
      <c r="G575" s="236" t="str" cm="1">
        <f t="array" ref="G575">_xlfn.IFNA(_xlfn.IFS('06-Woods and Plastics'!F43="*",'06-Woods and Plastics'!E43,'06-Woods and Plastics'!H43="*",'06-Woods and Plastics'!G43,'06-Woods and Plastics'!J43="*",'06-Woods and Plastics'!I43,'06-Woods and Plastics'!L43="*",'06-Woods and Plastics'!K43,'06-Woods and Plastics'!N43="*",'06-Woods and Plastics'!M43,'06-Woods and Plastics'!P43="*",'06-Woods and Plastics'!O43,'06-Woods and Plastics'!R43="*",'06-Woods and Plastics'!Q43,'06-Woods and Plastics'!T43="*",'06-Woods and Plastics'!S43,'06-Woods and Plastics'!V43="*",'06-Woods and Plastics'!U43),"")</f>
        <v/>
      </c>
      <c r="H575" s="236" t="e">
        <f>G575/'Project Data'!$D$22</f>
        <v>#VALUE!</v>
      </c>
      <c r="I575" s="175"/>
      <c r="J575" s="244"/>
      <c r="K575" s="404"/>
    </row>
    <row r="576" spans="1:11" s="147" customFormat="1" ht="15" hidden="1" customHeight="1">
      <c r="A576" s="198">
        <f>'06-Woods and Plastics'!A44</f>
        <v>0</v>
      </c>
      <c r="B576" s="399" t="str">
        <f>'06-Woods and Plastics'!B44</f>
        <v>06 03 13 Conservation Treatment of Period Log Construction</v>
      </c>
      <c r="C576" s="235"/>
      <c r="D576" s="402" t="str" cm="1">
        <f t="array" ref="D576">_xlfn.IFNA(_xlfn.IFS('06-Woods and Plastics'!D44="*",'06-Woods and Plastics'!C44,'06-Woods and Plastics'!F44="*",'06-Woods and Plastics'!E44,'06-Woods and Plastics'!H44="*",'06-Woods and Plastics'!G44,'06-Woods and Plastics'!J44="*",'06-Woods and Plastics'!I44,'06-Woods and Plastics'!L44="*",'06-Woods and Plastics'!K44,'06-Woods and Plastics'!N44="*",'06-Woods and Plastics'!M44,'06-Woods and Plastics'!P44="*",'06-Woods and Plastics'!O44,'06-Woods and Plastics'!R44="*",'06-Woods and Plastics'!Q44,'06-Woods and Plastics'!T44="*",'06-Woods and Plastics'!S44),"")</f>
        <v/>
      </c>
      <c r="E576" s="402" t="e">
        <f>D576/'Project Data'!$D$22</f>
        <v>#VALUE!</v>
      </c>
      <c r="F576" s="164" t="s">
        <v>44</v>
      </c>
      <c r="G576" s="236" t="str" cm="1">
        <f t="array" ref="G576">_xlfn.IFNA(_xlfn.IFS('06-Woods and Plastics'!F44="*",'06-Woods and Plastics'!E44,'06-Woods and Plastics'!H44="*",'06-Woods and Plastics'!G44,'06-Woods and Plastics'!J44="*",'06-Woods and Plastics'!I44,'06-Woods and Plastics'!L44="*",'06-Woods and Plastics'!K44,'06-Woods and Plastics'!N44="*",'06-Woods and Plastics'!M44,'06-Woods and Plastics'!P44="*",'06-Woods and Plastics'!O44,'06-Woods and Plastics'!R44="*",'06-Woods and Plastics'!Q44,'06-Woods and Plastics'!T44="*",'06-Woods and Plastics'!S44,'06-Woods and Plastics'!V44="*",'06-Woods and Plastics'!U44),"")</f>
        <v/>
      </c>
      <c r="H576" s="236" t="e">
        <f>G576/'Project Data'!$D$22</f>
        <v>#VALUE!</v>
      </c>
      <c r="I576" s="175"/>
      <c r="J576" s="244"/>
      <c r="K576" s="404"/>
    </row>
    <row r="577" spans="1:11" s="147" customFormat="1" ht="15" hidden="1" customHeight="1">
      <c r="A577" s="198">
        <f>'06-Woods and Plastics'!A45</f>
        <v>0</v>
      </c>
      <c r="B577" s="399" t="str">
        <f>'06-Woods and Plastics'!B45</f>
        <v>06 03 13.23 Conservation Treatment for Period Heavy Timber</v>
      </c>
      <c r="C577" s="235"/>
      <c r="D577" s="402" t="str" cm="1">
        <f t="array" ref="D577">_xlfn.IFNA(_xlfn.IFS('06-Woods and Plastics'!D45="*",'06-Woods and Plastics'!C45,'06-Woods and Plastics'!F45="*",'06-Woods and Plastics'!E45,'06-Woods and Plastics'!H45="*",'06-Woods and Plastics'!G45,'06-Woods and Plastics'!J45="*",'06-Woods and Plastics'!I45,'06-Woods and Plastics'!L45="*",'06-Woods and Plastics'!K45,'06-Woods and Plastics'!N45="*",'06-Woods and Plastics'!M45,'06-Woods and Plastics'!P45="*",'06-Woods and Plastics'!O45,'06-Woods and Plastics'!R45="*",'06-Woods and Plastics'!Q45,'06-Woods and Plastics'!T45="*",'06-Woods and Plastics'!S45),"")</f>
        <v/>
      </c>
      <c r="E577" s="402" t="e">
        <f>D577/'Project Data'!$D$22</f>
        <v>#VALUE!</v>
      </c>
      <c r="F577" s="164" t="s">
        <v>44</v>
      </c>
      <c r="G577" s="236" t="str" cm="1">
        <f t="array" ref="G577">_xlfn.IFNA(_xlfn.IFS('06-Woods and Plastics'!F45="*",'06-Woods and Plastics'!E45,'06-Woods and Plastics'!H45="*",'06-Woods and Plastics'!G45,'06-Woods and Plastics'!J45="*",'06-Woods and Plastics'!I45,'06-Woods and Plastics'!L45="*",'06-Woods and Plastics'!K45,'06-Woods and Plastics'!N45="*",'06-Woods and Plastics'!M45,'06-Woods and Plastics'!P45="*",'06-Woods and Plastics'!O45,'06-Woods and Plastics'!R45="*",'06-Woods and Plastics'!Q45,'06-Woods and Plastics'!T45="*",'06-Woods and Plastics'!S45,'06-Woods and Plastics'!V45="*",'06-Woods and Plastics'!U45),"")</f>
        <v/>
      </c>
      <c r="H577" s="236" t="e">
        <f>G577/'Project Data'!$D$22</f>
        <v>#VALUE!</v>
      </c>
      <c r="I577" s="175"/>
      <c r="J577" s="244"/>
      <c r="K577" s="404"/>
    </row>
    <row r="578" spans="1:11" s="147" customFormat="1" ht="15" hidden="1" customHeight="1">
      <c r="A578" s="198">
        <f>'06-Woods and Plastics'!A46</f>
        <v>0</v>
      </c>
      <c r="B578" s="399" t="str">
        <f>'06-Woods and Plastics'!B46</f>
        <v>06 03 20 Conservation Treatment for Period Finish Carpentry</v>
      </c>
      <c r="C578" s="235"/>
      <c r="D578" s="402" t="str" cm="1">
        <f t="array" ref="D578">_xlfn.IFNA(_xlfn.IFS('06-Woods and Plastics'!D46="*",'06-Woods and Plastics'!C46,'06-Woods and Plastics'!F46="*",'06-Woods and Plastics'!E46,'06-Woods and Plastics'!H46="*",'06-Woods and Plastics'!G46,'06-Woods and Plastics'!J46="*",'06-Woods and Plastics'!I46,'06-Woods and Plastics'!L46="*",'06-Woods and Plastics'!K46,'06-Woods and Plastics'!N46="*",'06-Woods and Plastics'!M46,'06-Woods and Plastics'!P46="*",'06-Woods and Plastics'!O46,'06-Woods and Plastics'!R46="*",'06-Woods and Plastics'!Q46,'06-Woods and Plastics'!T46="*",'06-Woods and Plastics'!S46),"")</f>
        <v/>
      </c>
      <c r="E578" s="402" t="e">
        <f>D578/'Project Data'!$D$22</f>
        <v>#VALUE!</v>
      </c>
      <c r="F578" s="164" t="s">
        <v>44</v>
      </c>
      <c r="G578" s="236" t="str" cm="1">
        <f t="array" ref="G578">_xlfn.IFNA(_xlfn.IFS('06-Woods and Plastics'!F46="*",'06-Woods and Plastics'!E46,'06-Woods and Plastics'!H46="*",'06-Woods and Plastics'!G46,'06-Woods and Plastics'!J46="*",'06-Woods and Plastics'!I46,'06-Woods and Plastics'!L46="*",'06-Woods and Plastics'!K46,'06-Woods and Plastics'!N46="*",'06-Woods and Plastics'!M46,'06-Woods and Plastics'!P46="*",'06-Woods and Plastics'!O46,'06-Woods and Plastics'!R46="*",'06-Woods and Plastics'!Q46,'06-Woods and Plastics'!T46="*",'06-Woods and Plastics'!S46,'06-Woods and Plastics'!V46="*",'06-Woods and Plastics'!U46),"")</f>
        <v/>
      </c>
      <c r="H578" s="236" t="e">
        <f>G578/'Project Data'!$D$22</f>
        <v>#VALUE!</v>
      </c>
      <c r="I578" s="175"/>
      <c r="J578" s="244"/>
      <c r="K578" s="404"/>
    </row>
    <row r="579" spans="1:11" s="147" customFormat="1" ht="15" hidden="1" customHeight="1">
      <c r="A579" s="198">
        <f>'06-Woods and Plastics'!A47</f>
        <v>0</v>
      </c>
      <c r="B579" s="399" t="str">
        <f>'06-Woods and Plastics'!B47</f>
        <v>06 03 20.13 Period Exterior Finish Carpentry</v>
      </c>
      <c r="C579" s="235"/>
      <c r="D579" s="402" t="str" cm="1">
        <f t="array" ref="D579">_xlfn.IFNA(_xlfn.IFS('06-Woods and Plastics'!D47="*",'06-Woods and Plastics'!C47,'06-Woods and Plastics'!F47="*",'06-Woods and Plastics'!E47,'06-Woods and Plastics'!H47="*",'06-Woods and Plastics'!G47,'06-Woods and Plastics'!J47="*",'06-Woods and Plastics'!I47,'06-Woods and Plastics'!L47="*",'06-Woods and Plastics'!K47,'06-Woods and Plastics'!N47="*",'06-Woods and Plastics'!M47,'06-Woods and Plastics'!P47="*",'06-Woods and Plastics'!O47,'06-Woods and Plastics'!R47="*",'06-Woods and Plastics'!Q47,'06-Woods and Plastics'!T47="*",'06-Woods and Plastics'!S47),"")</f>
        <v/>
      </c>
      <c r="E579" s="402" t="e">
        <f>D579/'Project Data'!$D$22</f>
        <v>#VALUE!</v>
      </c>
      <c r="F579" s="164" t="s">
        <v>44</v>
      </c>
      <c r="G579" s="236" t="str" cm="1">
        <f t="array" ref="G579">_xlfn.IFNA(_xlfn.IFS('06-Woods and Plastics'!F47="*",'06-Woods and Plastics'!E47,'06-Woods and Plastics'!H47="*",'06-Woods and Plastics'!G47,'06-Woods and Plastics'!J47="*",'06-Woods and Plastics'!I47,'06-Woods and Plastics'!L47="*",'06-Woods and Plastics'!K47,'06-Woods and Plastics'!N47="*",'06-Woods and Plastics'!M47,'06-Woods and Plastics'!P47="*",'06-Woods and Plastics'!O47,'06-Woods and Plastics'!R47="*",'06-Woods and Plastics'!Q47,'06-Woods and Plastics'!T47="*",'06-Woods and Plastics'!S47,'06-Woods and Plastics'!V47="*",'06-Woods and Plastics'!U47),"")</f>
        <v/>
      </c>
      <c r="H579" s="236" t="e">
        <f>G579/'Project Data'!$D$22</f>
        <v>#VALUE!</v>
      </c>
      <c r="I579" s="175"/>
      <c r="J579" s="244"/>
      <c r="K579" s="404"/>
    </row>
    <row r="580" spans="1:11" s="147" customFormat="1" ht="15" hidden="1" customHeight="1">
      <c r="A580" s="198">
        <f>'06-Woods and Plastics'!A48</f>
        <v>0</v>
      </c>
      <c r="B580" s="399" t="str">
        <f>'06-Woods and Plastics'!B48</f>
        <v>06 03 20.23 Period Interior Finish Carpentry</v>
      </c>
      <c r="C580" s="235"/>
      <c r="D580" s="402" t="str" cm="1">
        <f t="array" ref="D580">_xlfn.IFNA(_xlfn.IFS('06-Woods and Plastics'!D48="*",'06-Woods and Plastics'!C48,'06-Woods and Plastics'!F48="*",'06-Woods and Plastics'!E48,'06-Woods and Plastics'!H48="*",'06-Woods and Plastics'!G48,'06-Woods and Plastics'!J48="*",'06-Woods and Plastics'!I48,'06-Woods and Plastics'!L48="*",'06-Woods and Plastics'!K48,'06-Woods and Plastics'!N48="*",'06-Woods and Plastics'!M48,'06-Woods and Plastics'!P48="*",'06-Woods and Plastics'!O48,'06-Woods and Plastics'!R48="*",'06-Woods and Plastics'!Q48,'06-Woods and Plastics'!T48="*",'06-Woods and Plastics'!S48),"")</f>
        <v/>
      </c>
      <c r="E580" s="402" t="e">
        <f>D580/'Project Data'!$D$22</f>
        <v>#VALUE!</v>
      </c>
      <c r="F580" s="164" t="s">
        <v>44</v>
      </c>
      <c r="G580" s="236" t="str" cm="1">
        <f t="array" ref="G580">_xlfn.IFNA(_xlfn.IFS('06-Woods and Plastics'!F48="*",'06-Woods and Plastics'!E48,'06-Woods and Plastics'!H48="*",'06-Woods and Plastics'!G48,'06-Woods and Plastics'!J48="*",'06-Woods and Plastics'!I48,'06-Woods and Plastics'!L48="*",'06-Woods and Plastics'!K48,'06-Woods and Plastics'!N48="*",'06-Woods and Plastics'!M48,'06-Woods and Plastics'!P48="*",'06-Woods and Plastics'!O48,'06-Woods and Plastics'!R48="*",'06-Woods and Plastics'!Q48,'06-Woods and Plastics'!T48="*",'06-Woods and Plastics'!S48,'06-Woods and Plastics'!V48="*",'06-Woods and Plastics'!U48),"")</f>
        <v/>
      </c>
      <c r="H580" s="236" t="e">
        <f>G580/'Project Data'!$D$22</f>
        <v>#VALUE!</v>
      </c>
      <c r="I580" s="175"/>
      <c r="J580" s="244"/>
      <c r="K580" s="404"/>
    </row>
    <row r="581" spans="1:11" s="147" customFormat="1" ht="15" hidden="1" customHeight="1">
      <c r="A581" s="198">
        <f>'06-Woods and Plastics'!A49</f>
        <v>0</v>
      </c>
      <c r="B581" s="399" t="str">
        <f>'06-Woods and Plastics'!B49</f>
        <v>06 03 40 Conservation Treatment for Period Architectural Woodwork</v>
      </c>
      <c r="C581" s="235"/>
      <c r="D581" s="402" t="str" cm="1">
        <f t="array" ref="D581">_xlfn.IFNA(_xlfn.IFS('06-Woods and Plastics'!D49="*",'06-Woods and Plastics'!C49,'06-Woods and Plastics'!F49="*",'06-Woods and Plastics'!E49,'06-Woods and Plastics'!H49="*",'06-Woods and Plastics'!G49,'06-Woods and Plastics'!J49="*",'06-Woods and Plastics'!I49,'06-Woods and Plastics'!L49="*",'06-Woods and Plastics'!K49,'06-Woods and Plastics'!N49="*",'06-Woods and Plastics'!M49,'06-Woods and Plastics'!P49="*",'06-Woods and Plastics'!O49,'06-Woods and Plastics'!R49="*",'06-Woods and Plastics'!Q49,'06-Woods and Plastics'!T49="*",'06-Woods and Plastics'!S49),"")</f>
        <v/>
      </c>
      <c r="E581" s="402" t="e">
        <f>D581/'Project Data'!$D$22</f>
        <v>#VALUE!</v>
      </c>
      <c r="F581" s="164" t="s">
        <v>44</v>
      </c>
      <c r="G581" s="236" t="str" cm="1">
        <f t="array" ref="G581">_xlfn.IFNA(_xlfn.IFS('06-Woods and Plastics'!F49="*",'06-Woods and Plastics'!E49,'06-Woods and Plastics'!H49="*",'06-Woods and Plastics'!G49,'06-Woods and Plastics'!J49="*",'06-Woods and Plastics'!I49,'06-Woods and Plastics'!L49="*",'06-Woods and Plastics'!K49,'06-Woods and Plastics'!N49="*",'06-Woods and Plastics'!M49,'06-Woods and Plastics'!P49="*",'06-Woods and Plastics'!O49,'06-Woods and Plastics'!R49="*",'06-Woods and Plastics'!Q49,'06-Woods and Plastics'!T49="*",'06-Woods and Plastics'!S49,'06-Woods and Plastics'!V49="*",'06-Woods and Plastics'!U49),"")</f>
        <v/>
      </c>
      <c r="H581" s="236" t="e">
        <f>G581/'Project Data'!$D$22</f>
        <v>#VALUE!</v>
      </c>
      <c r="I581" s="175"/>
      <c r="J581" s="244"/>
      <c r="K581" s="404"/>
    </row>
    <row r="582" spans="1:11" s="147" customFormat="1" ht="15" hidden="1" customHeight="1">
      <c r="A582" s="198">
        <f>'06-Woods and Plastics'!A50</f>
        <v>0</v>
      </c>
      <c r="B582" s="399" t="str">
        <f>'06-Woods and Plastics'!B50</f>
        <v>06 03 40.13 Period Exterior Architectural Woodwork</v>
      </c>
      <c r="C582" s="235"/>
      <c r="D582" s="402" t="str" cm="1">
        <f t="array" ref="D582">_xlfn.IFNA(_xlfn.IFS('06-Woods and Plastics'!D50="*",'06-Woods and Plastics'!C50,'06-Woods and Plastics'!F50="*",'06-Woods and Plastics'!E50,'06-Woods and Plastics'!H50="*",'06-Woods and Plastics'!G50,'06-Woods and Plastics'!J50="*",'06-Woods and Plastics'!I50,'06-Woods and Plastics'!L50="*",'06-Woods and Plastics'!K50,'06-Woods and Plastics'!N50="*",'06-Woods and Plastics'!M50,'06-Woods and Plastics'!P50="*",'06-Woods and Plastics'!O50,'06-Woods and Plastics'!R50="*",'06-Woods and Plastics'!Q50,'06-Woods and Plastics'!T50="*",'06-Woods and Plastics'!S50),"")</f>
        <v/>
      </c>
      <c r="E582" s="402" t="e">
        <f>D582/'Project Data'!$D$22</f>
        <v>#VALUE!</v>
      </c>
      <c r="F582" s="164" t="s">
        <v>44</v>
      </c>
      <c r="G582" s="236" t="str" cm="1">
        <f t="array" ref="G582">_xlfn.IFNA(_xlfn.IFS('06-Woods and Plastics'!F50="*",'06-Woods and Plastics'!E50,'06-Woods and Plastics'!H50="*",'06-Woods and Plastics'!G50,'06-Woods and Plastics'!J50="*",'06-Woods and Plastics'!I50,'06-Woods and Plastics'!L50="*",'06-Woods and Plastics'!K50,'06-Woods and Plastics'!N50="*",'06-Woods and Plastics'!M50,'06-Woods and Plastics'!P50="*",'06-Woods and Plastics'!O50,'06-Woods and Plastics'!R50="*",'06-Woods and Plastics'!Q50,'06-Woods and Plastics'!T50="*",'06-Woods and Plastics'!S50,'06-Woods and Plastics'!V50="*",'06-Woods and Plastics'!U50),"")</f>
        <v/>
      </c>
      <c r="H582" s="236" t="e">
        <f>G582/'Project Data'!$D$22</f>
        <v>#VALUE!</v>
      </c>
      <c r="I582" s="175"/>
      <c r="J582" s="244"/>
      <c r="K582" s="404"/>
    </row>
    <row r="583" spans="1:11" s="147" customFormat="1" ht="15" hidden="1" customHeight="1">
      <c r="A583" s="198">
        <f>'06-Woods and Plastics'!A51</f>
        <v>0</v>
      </c>
      <c r="B583" s="399" t="str">
        <f>'06-Woods and Plastics'!B51</f>
        <v>06 03 40.23 Period Interior Architectural Woodwork</v>
      </c>
      <c r="C583" s="235"/>
      <c r="D583" s="402" t="str" cm="1">
        <f t="array" ref="D583">_xlfn.IFNA(_xlfn.IFS('06-Woods and Plastics'!D51="*",'06-Woods and Plastics'!C51,'06-Woods and Plastics'!F51="*",'06-Woods and Plastics'!E51,'06-Woods and Plastics'!H51="*",'06-Woods and Plastics'!G51,'06-Woods and Plastics'!J51="*",'06-Woods and Plastics'!I51,'06-Woods and Plastics'!L51="*",'06-Woods and Plastics'!K51,'06-Woods and Plastics'!N51="*",'06-Woods and Plastics'!M51,'06-Woods and Plastics'!P51="*",'06-Woods and Plastics'!O51,'06-Woods and Plastics'!R51="*",'06-Woods and Plastics'!Q51,'06-Woods and Plastics'!T51="*",'06-Woods and Plastics'!S51),"")</f>
        <v/>
      </c>
      <c r="E583" s="402" t="e">
        <f>D583/'Project Data'!$D$22</f>
        <v>#VALUE!</v>
      </c>
      <c r="F583" s="164" t="s">
        <v>44</v>
      </c>
      <c r="G583" s="236" t="str" cm="1">
        <f t="array" ref="G583">_xlfn.IFNA(_xlfn.IFS('06-Woods and Plastics'!F51="*",'06-Woods and Plastics'!E51,'06-Woods and Plastics'!H51="*",'06-Woods and Plastics'!G51,'06-Woods and Plastics'!J51="*",'06-Woods and Plastics'!I51,'06-Woods and Plastics'!L51="*",'06-Woods and Plastics'!K51,'06-Woods and Plastics'!N51="*",'06-Woods and Plastics'!M51,'06-Woods and Plastics'!P51="*",'06-Woods and Plastics'!O51,'06-Woods and Plastics'!R51="*",'06-Woods and Plastics'!Q51,'06-Woods and Plastics'!T51="*",'06-Woods and Plastics'!S51,'06-Woods and Plastics'!V51="*",'06-Woods and Plastics'!U51),"")</f>
        <v/>
      </c>
      <c r="H583" s="236" t="e">
        <f>G583/'Project Data'!$D$22</f>
        <v>#VALUE!</v>
      </c>
      <c r="I583" s="175"/>
      <c r="J583" s="244"/>
      <c r="K583" s="404"/>
    </row>
    <row r="584" spans="1:11" s="147" customFormat="1" ht="15" hidden="1" customHeight="1">
      <c r="A584" s="198">
        <f>'06-Woods and Plastics'!A52</f>
        <v>0</v>
      </c>
      <c r="B584" s="399" t="str">
        <f>'06-Woods and Plastics'!B52</f>
        <v>06 05 00 Common Work Results for Wood, Plastics, and Composites</v>
      </c>
      <c r="C584" s="235"/>
      <c r="D584" s="402" t="str" cm="1">
        <f t="array" ref="D584">_xlfn.IFNA(_xlfn.IFS('06-Woods and Plastics'!D52="*",'06-Woods and Plastics'!C52,'06-Woods and Plastics'!F52="*",'06-Woods and Plastics'!E52,'06-Woods and Plastics'!H52="*",'06-Woods and Plastics'!G52,'06-Woods and Plastics'!J52="*",'06-Woods and Plastics'!I52,'06-Woods and Plastics'!L52="*",'06-Woods and Plastics'!K52,'06-Woods and Plastics'!N52="*",'06-Woods and Plastics'!M52,'06-Woods and Plastics'!P52="*",'06-Woods and Plastics'!O52,'06-Woods and Plastics'!R52="*",'06-Woods and Plastics'!Q52,'06-Woods and Plastics'!T52="*",'06-Woods and Plastics'!S52),"")</f>
        <v/>
      </c>
      <c r="E584" s="402" t="e">
        <f>D584/'Project Data'!$D$22</f>
        <v>#VALUE!</v>
      </c>
      <c r="F584" s="164" t="s">
        <v>44</v>
      </c>
      <c r="G584" s="236" t="str" cm="1">
        <f t="array" ref="G584">_xlfn.IFNA(_xlfn.IFS('06-Woods and Plastics'!F52="*",'06-Woods and Plastics'!E52,'06-Woods and Plastics'!H52="*",'06-Woods and Plastics'!G52,'06-Woods and Plastics'!J52="*",'06-Woods and Plastics'!I52,'06-Woods and Plastics'!L52="*",'06-Woods and Plastics'!K52,'06-Woods and Plastics'!N52="*",'06-Woods and Plastics'!M52,'06-Woods and Plastics'!P52="*",'06-Woods and Plastics'!O52,'06-Woods and Plastics'!R52="*",'06-Woods and Plastics'!Q52,'06-Woods and Plastics'!T52="*",'06-Woods and Plastics'!S52,'06-Woods and Plastics'!V52="*",'06-Woods and Plastics'!U52),"")</f>
        <v/>
      </c>
      <c r="H584" s="236" t="e">
        <f>G584/'Project Data'!$D$22</f>
        <v>#VALUE!</v>
      </c>
      <c r="I584" s="175"/>
      <c r="J584" s="244"/>
      <c r="K584" s="404"/>
    </row>
    <row r="585" spans="1:11" s="147" customFormat="1" ht="15" hidden="1" customHeight="1">
      <c r="A585" s="198">
        <f>'06-Woods and Plastics'!A53</f>
        <v>0</v>
      </c>
      <c r="B585" s="399" t="str">
        <f>'06-Woods and Plastics'!B53</f>
        <v>06 05 05 Selective Demolition for Wood, Plastics, and Composites</v>
      </c>
      <c r="C585" s="235"/>
      <c r="D585" s="402" t="str" cm="1">
        <f t="array" ref="D585">_xlfn.IFNA(_xlfn.IFS('06-Woods and Plastics'!D53="*",'06-Woods and Plastics'!C53,'06-Woods and Plastics'!F53="*",'06-Woods and Plastics'!E53,'06-Woods and Plastics'!H53="*",'06-Woods and Plastics'!G53,'06-Woods and Plastics'!J53="*",'06-Woods and Plastics'!I53,'06-Woods and Plastics'!L53="*",'06-Woods and Plastics'!K53,'06-Woods and Plastics'!N53="*",'06-Woods and Plastics'!M53,'06-Woods and Plastics'!P53="*",'06-Woods and Plastics'!O53,'06-Woods and Plastics'!R53="*",'06-Woods and Plastics'!Q53,'06-Woods and Plastics'!T53="*",'06-Woods and Plastics'!S53),"")</f>
        <v/>
      </c>
      <c r="E585" s="402" t="e">
        <f>D585/'Project Data'!$D$22</f>
        <v>#VALUE!</v>
      </c>
      <c r="F585" s="164" t="s">
        <v>44</v>
      </c>
      <c r="G585" s="236" t="str" cm="1">
        <f t="array" ref="G585">_xlfn.IFNA(_xlfn.IFS('06-Woods and Plastics'!F53="*",'06-Woods and Plastics'!E53,'06-Woods and Plastics'!H53="*",'06-Woods and Plastics'!G53,'06-Woods and Plastics'!J53="*",'06-Woods and Plastics'!I53,'06-Woods and Plastics'!L53="*",'06-Woods and Plastics'!K53,'06-Woods and Plastics'!N53="*",'06-Woods and Plastics'!M53,'06-Woods and Plastics'!P53="*",'06-Woods and Plastics'!O53,'06-Woods and Plastics'!R53="*",'06-Woods and Plastics'!Q53,'06-Woods and Plastics'!T53="*",'06-Woods and Plastics'!S53,'06-Woods and Plastics'!V53="*",'06-Woods and Plastics'!U53),"")</f>
        <v/>
      </c>
      <c r="H585" s="236" t="e">
        <f>G585/'Project Data'!$D$22</f>
        <v>#VALUE!</v>
      </c>
      <c r="I585" s="175"/>
      <c r="J585" s="244"/>
      <c r="K585" s="404"/>
    </row>
    <row r="586" spans="1:11" s="147" customFormat="1" ht="15" hidden="1" customHeight="1">
      <c r="A586" s="198">
        <f>'06-Woods and Plastics'!A54</f>
        <v>0</v>
      </c>
      <c r="B586" s="399" t="str">
        <f>'06-Woods and Plastics'!B54</f>
        <v>06 05 23 Wood, Plastic, and Composite Fastenings</v>
      </c>
      <c r="C586" s="235"/>
      <c r="D586" s="402" t="str" cm="1">
        <f t="array" ref="D586">_xlfn.IFNA(_xlfn.IFS('06-Woods and Plastics'!D54="*",'06-Woods and Plastics'!C54,'06-Woods and Plastics'!F54="*",'06-Woods and Plastics'!E54,'06-Woods and Plastics'!H54="*",'06-Woods and Plastics'!G54,'06-Woods and Plastics'!J54="*",'06-Woods and Plastics'!I54,'06-Woods and Plastics'!L54="*",'06-Woods and Plastics'!K54,'06-Woods and Plastics'!N54="*",'06-Woods and Plastics'!M54,'06-Woods and Plastics'!P54="*",'06-Woods and Plastics'!O54,'06-Woods and Plastics'!R54="*",'06-Woods and Plastics'!Q54,'06-Woods and Plastics'!T54="*",'06-Woods and Plastics'!S54),"")</f>
        <v/>
      </c>
      <c r="E586" s="402" t="e">
        <f>D586/'Project Data'!$D$22</f>
        <v>#VALUE!</v>
      </c>
      <c r="F586" s="164" t="s">
        <v>44</v>
      </c>
      <c r="G586" s="236" t="str" cm="1">
        <f t="array" ref="G586">_xlfn.IFNA(_xlfn.IFS('06-Woods and Plastics'!F54="*",'06-Woods and Plastics'!E54,'06-Woods and Plastics'!H54="*",'06-Woods and Plastics'!G54,'06-Woods and Plastics'!J54="*",'06-Woods and Plastics'!I54,'06-Woods and Plastics'!L54="*",'06-Woods and Plastics'!K54,'06-Woods and Plastics'!N54="*",'06-Woods and Plastics'!M54,'06-Woods and Plastics'!P54="*",'06-Woods and Plastics'!O54,'06-Woods and Plastics'!R54="*",'06-Woods and Plastics'!Q54,'06-Woods and Plastics'!T54="*",'06-Woods and Plastics'!S54,'06-Woods and Plastics'!V54="*",'06-Woods and Plastics'!U54),"")</f>
        <v/>
      </c>
      <c r="H586" s="236" t="e">
        <f>G586/'Project Data'!$D$22</f>
        <v>#VALUE!</v>
      </c>
      <c r="I586" s="175"/>
      <c r="J586" s="244"/>
      <c r="K586" s="404"/>
    </row>
    <row r="587" spans="1:11" s="147" customFormat="1" ht="15" hidden="1" customHeight="1">
      <c r="A587" s="198">
        <f>'06-Woods and Plastics'!A55</f>
        <v>0</v>
      </c>
      <c r="B587" s="399" t="str">
        <f>'06-Woods and Plastics'!B55</f>
        <v>06 05 73 Wood Treatment</v>
      </c>
      <c r="C587" s="235"/>
      <c r="D587" s="402" t="str" cm="1">
        <f t="array" ref="D587">_xlfn.IFNA(_xlfn.IFS('06-Woods and Plastics'!D55="*",'06-Woods and Plastics'!C55,'06-Woods and Plastics'!F55="*",'06-Woods and Plastics'!E55,'06-Woods and Plastics'!H55="*",'06-Woods and Plastics'!G55,'06-Woods and Plastics'!J55="*",'06-Woods and Plastics'!I55,'06-Woods and Plastics'!L55="*",'06-Woods and Plastics'!K55,'06-Woods and Plastics'!N55="*",'06-Woods and Plastics'!M55,'06-Woods and Plastics'!P55="*",'06-Woods and Plastics'!O55,'06-Woods and Plastics'!R55="*",'06-Woods and Plastics'!Q55,'06-Woods and Plastics'!T55="*",'06-Woods and Plastics'!S55),"")</f>
        <v/>
      </c>
      <c r="E587" s="402" t="e">
        <f>D587/'Project Data'!$D$22</f>
        <v>#VALUE!</v>
      </c>
      <c r="F587" s="164" t="s">
        <v>44</v>
      </c>
      <c r="G587" s="236" t="str" cm="1">
        <f t="array" ref="G587">_xlfn.IFNA(_xlfn.IFS('06-Woods and Plastics'!F55="*",'06-Woods and Plastics'!E55,'06-Woods and Plastics'!H55="*",'06-Woods and Plastics'!G55,'06-Woods and Plastics'!J55="*",'06-Woods and Plastics'!I55,'06-Woods and Plastics'!L55="*",'06-Woods and Plastics'!K55,'06-Woods and Plastics'!N55="*",'06-Woods and Plastics'!M55,'06-Woods and Plastics'!P55="*",'06-Woods and Plastics'!O55,'06-Woods and Plastics'!R55="*",'06-Woods and Plastics'!Q55,'06-Woods and Plastics'!T55="*",'06-Woods and Plastics'!S55,'06-Woods and Plastics'!V55="*",'06-Woods and Plastics'!U55),"")</f>
        <v/>
      </c>
      <c r="H587" s="236" t="e">
        <f>G587/'Project Data'!$D$22</f>
        <v>#VALUE!</v>
      </c>
      <c r="I587" s="175"/>
      <c r="J587" s="244"/>
      <c r="K587" s="404"/>
    </row>
    <row r="588" spans="1:11" s="147" customFormat="1" ht="15" hidden="1" customHeight="1">
      <c r="A588" s="198">
        <f>'06-Woods and Plastics'!A56</f>
        <v>0</v>
      </c>
      <c r="B588" s="399" t="str">
        <f>'06-Woods and Plastics'!B56</f>
        <v>06 05 73.13 Fire-Retardant Wood Treatment</v>
      </c>
      <c r="C588" s="235"/>
      <c r="D588" s="402" t="str" cm="1">
        <f t="array" ref="D588">_xlfn.IFNA(_xlfn.IFS('06-Woods and Plastics'!D56="*",'06-Woods and Plastics'!C56,'06-Woods and Plastics'!F56="*",'06-Woods and Plastics'!E56,'06-Woods and Plastics'!H56="*",'06-Woods and Plastics'!G56,'06-Woods and Plastics'!J56="*",'06-Woods and Plastics'!I56,'06-Woods and Plastics'!L56="*",'06-Woods and Plastics'!K56,'06-Woods and Plastics'!N56="*",'06-Woods and Plastics'!M56,'06-Woods and Plastics'!P56="*",'06-Woods and Plastics'!O56,'06-Woods and Plastics'!R56="*",'06-Woods and Plastics'!Q56,'06-Woods and Plastics'!T56="*",'06-Woods and Plastics'!S56),"")</f>
        <v/>
      </c>
      <c r="E588" s="402" t="e">
        <f>D588/'Project Data'!$D$22</f>
        <v>#VALUE!</v>
      </c>
      <c r="F588" s="164" t="s">
        <v>44</v>
      </c>
      <c r="G588" s="236" t="str" cm="1">
        <f t="array" ref="G588">_xlfn.IFNA(_xlfn.IFS('06-Woods and Plastics'!F56="*",'06-Woods and Plastics'!E56,'06-Woods and Plastics'!H56="*",'06-Woods and Plastics'!G56,'06-Woods and Plastics'!J56="*",'06-Woods and Plastics'!I56,'06-Woods and Plastics'!L56="*",'06-Woods and Plastics'!K56,'06-Woods and Plastics'!N56="*",'06-Woods and Plastics'!M56,'06-Woods and Plastics'!P56="*",'06-Woods and Plastics'!O56,'06-Woods and Plastics'!R56="*",'06-Woods and Plastics'!Q56,'06-Woods and Plastics'!T56="*",'06-Woods and Plastics'!S56,'06-Woods and Plastics'!V56="*",'06-Woods and Plastics'!U56),"")</f>
        <v/>
      </c>
      <c r="H588" s="236" t="e">
        <f>G588/'Project Data'!$D$22</f>
        <v>#VALUE!</v>
      </c>
      <c r="I588" s="175"/>
      <c r="J588" s="244"/>
      <c r="K588" s="404"/>
    </row>
    <row r="589" spans="1:11" s="147" customFormat="1" ht="15" hidden="1" customHeight="1">
      <c r="A589" s="198">
        <f>'06-Woods and Plastics'!A57</f>
        <v>0</v>
      </c>
      <c r="B589" s="399" t="str">
        <f>'06-Woods and Plastics'!B57</f>
        <v>06 05 73.33 Preservative Wood Treatment</v>
      </c>
      <c r="C589" s="235"/>
      <c r="D589" s="402" t="str" cm="1">
        <f t="array" ref="D589">_xlfn.IFNA(_xlfn.IFS('06-Woods and Plastics'!D57="*",'06-Woods and Plastics'!C57,'06-Woods and Plastics'!F57="*",'06-Woods and Plastics'!E57,'06-Woods and Plastics'!H57="*",'06-Woods and Plastics'!G57,'06-Woods and Plastics'!J57="*",'06-Woods and Plastics'!I57,'06-Woods and Plastics'!L57="*",'06-Woods and Plastics'!K57,'06-Woods and Plastics'!N57="*",'06-Woods and Plastics'!M57,'06-Woods and Plastics'!P57="*",'06-Woods and Plastics'!O57,'06-Woods and Plastics'!R57="*",'06-Woods and Plastics'!Q57,'06-Woods and Plastics'!T57="*",'06-Woods and Plastics'!S57),"")</f>
        <v/>
      </c>
      <c r="E589" s="402" t="e">
        <f>D589/'Project Data'!$D$22</f>
        <v>#VALUE!</v>
      </c>
      <c r="F589" s="164" t="s">
        <v>44</v>
      </c>
      <c r="G589" s="236" t="str" cm="1">
        <f t="array" ref="G589">_xlfn.IFNA(_xlfn.IFS('06-Woods and Plastics'!F57="*",'06-Woods and Plastics'!E57,'06-Woods and Plastics'!H57="*",'06-Woods and Plastics'!G57,'06-Woods and Plastics'!J57="*",'06-Woods and Plastics'!I57,'06-Woods and Plastics'!L57="*",'06-Woods and Plastics'!K57,'06-Woods and Plastics'!N57="*",'06-Woods and Plastics'!M57,'06-Woods and Plastics'!P57="*",'06-Woods and Plastics'!O57,'06-Woods and Plastics'!R57="*",'06-Woods and Plastics'!Q57,'06-Woods and Plastics'!T57="*",'06-Woods and Plastics'!S57,'06-Woods and Plastics'!V57="*",'06-Woods and Plastics'!U57),"")</f>
        <v/>
      </c>
      <c r="H589" s="236" t="e">
        <f>G589/'Project Data'!$D$22</f>
        <v>#VALUE!</v>
      </c>
      <c r="I589" s="175"/>
      <c r="J589" s="244"/>
      <c r="K589" s="404"/>
    </row>
    <row r="590" spans="1:11" s="147" customFormat="1" ht="15" hidden="1" customHeight="1">
      <c r="A590" s="198">
        <f>'06-Woods and Plastics'!A58</f>
        <v>0</v>
      </c>
      <c r="B590" s="399" t="str">
        <f>'06-Woods and Plastics'!B58</f>
        <v>06 05 73.91 Long-Term Wood Treatment</v>
      </c>
      <c r="C590" s="235"/>
      <c r="D590" s="402" t="str" cm="1">
        <f t="array" ref="D590">_xlfn.IFNA(_xlfn.IFS('06-Woods and Plastics'!D58="*",'06-Woods and Plastics'!C58,'06-Woods and Plastics'!F58="*",'06-Woods and Plastics'!E58,'06-Woods and Plastics'!H58="*",'06-Woods and Plastics'!G58,'06-Woods and Plastics'!J58="*",'06-Woods and Plastics'!I58,'06-Woods and Plastics'!L58="*",'06-Woods and Plastics'!K58,'06-Woods and Plastics'!N58="*",'06-Woods and Plastics'!M58,'06-Woods and Plastics'!P58="*",'06-Woods and Plastics'!O58,'06-Woods and Plastics'!R58="*",'06-Woods and Plastics'!Q58,'06-Woods and Plastics'!T58="*",'06-Woods and Plastics'!S58),"")</f>
        <v/>
      </c>
      <c r="E590" s="402" t="e">
        <f>D590/'Project Data'!$D$22</f>
        <v>#VALUE!</v>
      </c>
      <c r="F590" s="164" t="s">
        <v>44</v>
      </c>
      <c r="G590" s="236" t="str" cm="1">
        <f t="array" ref="G590">_xlfn.IFNA(_xlfn.IFS('06-Woods and Plastics'!F58="*",'06-Woods and Plastics'!E58,'06-Woods and Plastics'!H58="*",'06-Woods and Plastics'!G58,'06-Woods and Plastics'!J58="*",'06-Woods and Plastics'!I58,'06-Woods and Plastics'!L58="*",'06-Woods and Plastics'!K58,'06-Woods and Plastics'!N58="*",'06-Woods and Plastics'!M58,'06-Woods and Plastics'!P58="*",'06-Woods and Plastics'!O58,'06-Woods and Plastics'!R58="*",'06-Woods and Plastics'!Q58,'06-Woods and Plastics'!T58="*",'06-Woods and Plastics'!S58,'06-Woods and Plastics'!V58="*",'06-Woods and Plastics'!U58),"")</f>
        <v/>
      </c>
      <c r="H590" s="236" t="e">
        <f>G590/'Project Data'!$D$22</f>
        <v>#VALUE!</v>
      </c>
      <c r="I590" s="175"/>
      <c r="J590" s="244"/>
      <c r="K590" s="404"/>
    </row>
    <row r="591" spans="1:11" s="147" customFormat="1" ht="15" hidden="1" customHeight="1">
      <c r="A591" s="198">
        <f>'06-Woods and Plastics'!A59</f>
        <v>0</v>
      </c>
      <c r="B591" s="399" t="str">
        <f>'06-Woods and Plastics'!B59</f>
        <v>06 05 73.93 Eradication of Insects in Wood</v>
      </c>
      <c r="C591" s="235"/>
      <c r="D591" s="402" t="str" cm="1">
        <f t="array" ref="D591">_xlfn.IFNA(_xlfn.IFS('06-Woods and Plastics'!D59="*",'06-Woods and Plastics'!C59,'06-Woods and Plastics'!F59="*",'06-Woods and Plastics'!E59,'06-Woods and Plastics'!H59="*",'06-Woods and Plastics'!G59,'06-Woods and Plastics'!J59="*",'06-Woods and Plastics'!I59,'06-Woods and Plastics'!L59="*",'06-Woods and Plastics'!K59,'06-Woods and Plastics'!N59="*",'06-Woods and Plastics'!M59,'06-Woods and Plastics'!P59="*",'06-Woods and Plastics'!O59,'06-Woods and Plastics'!R59="*",'06-Woods and Plastics'!Q59,'06-Woods and Plastics'!T59="*",'06-Woods and Plastics'!S59),"")</f>
        <v/>
      </c>
      <c r="E591" s="402" t="e">
        <f>D591/'Project Data'!$D$22</f>
        <v>#VALUE!</v>
      </c>
      <c r="F591" s="164" t="s">
        <v>44</v>
      </c>
      <c r="G591" s="236" t="str" cm="1">
        <f t="array" ref="G591">_xlfn.IFNA(_xlfn.IFS('06-Woods and Plastics'!F59="*",'06-Woods and Plastics'!E59,'06-Woods and Plastics'!H59="*",'06-Woods and Plastics'!G59,'06-Woods and Plastics'!J59="*",'06-Woods and Plastics'!I59,'06-Woods and Plastics'!L59="*",'06-Woods and Plastics'!K59,'06-Woods and Plastics'!N59="*",'06-Woods and Plastics'!M59,'06-Woods and Plastics'!P59="*",'06-Woods and Plastics'!O59,'06-Woods and Plastics'!R59="*",'06-Woods and Plastics'!Q59,'06-Woods and Plastics'!T59="*",'06-Woods and Plastics'!S59,'06-Woods and Plastics'!V59="*",'06-Woods and Plastics'!U59),"")</f>
        <v/>
      </c>
      <c r="H591" s="236" t="e">
        <f>G591/'Project Data'!$D$22</f>
        <v>#VALUE!</v>
      </c>
      <c r="I591" s="175"/>
      <c r="J591" s="244"/>
      <c r="K591" s="404"/>
    </row>
    <row r="592" spans="1:11" s="147" customFormat="1" ht="15" hidden="1" customHeight="1">
      <c r="A592" s="198">
        <f>'06-Woods and Plastics'!A60</f>
        <v>0</v>
      </c>
      <c r="B592" s="399" t="str">
        <f>'06-Woods and Plastics'!B60</f>
        <v>06 05 73.96 Antiseptic Treatment of Wood</v>
      </c>
      <c r="C592" s="235"/>
      <c r="D592" s="402" t="str" cm="1">
        <f t="array" ref="D592">_xlfn.IFNA(_xlfn.IFS('06-Woods and Plastics'!D60="*",'06-Woods and Plastics'!C60,'06-Woods and Plastics'!F60="*",'06-Woods and Plastics'!E60,'06-Woods and Plastics'!H60="*",'06-Woods and Plastics'!G60,'06-Woods and Plastics'!J60="*",'06-Woods and Plastics'!I60,'06-Woods and Plastics'!L60="*",'06-Woods and Plastics'!K60,'06-Woods and Plastics'!N60="*",'06-Woods and Plastics'!M60,'06-Woods and Plastics'!P60="*",'06-Woods and Plastics'!O60,'06-Woods and Plastics'!R60="*",'06-Woods and Plastics'!Q60,'06-Woods and Plastics'!T60="*",'06-Woods and Plastics'!S60),"")</f>
        <v/>
      </c>
      <c r="E592" s="402" t="e">
        <f>D592/'Project Data'!$D$22</f>
        <v>#VALUE!</v>
      </c>
      <c r="F592" s="164" t="s">
        <v>44</v>
      </c>
      <c r="G592" s="236" t="str" cm="1">
        <f t="array" ref="G592">_xlfn.IFNA(_xlfn.IFS('06-Woods and Plastics'!F60="*",'06-Woods and Plastics'!E60,'06-Woods and Plastics'!H60="*",'06-Woods and Plastics'!G60,'06-Woods and Plastics'!J60="*",'06-Woods and Plastics'!I60,'06-Woods and Plastics'!L60="*",'06-Woods and Plastics'!K60,'06-Woods and Plastics'!N60="*",'06-Woods and Plastics'!M60,'06-Woods and Plastics'!P60="*",'06-Woods and Plastics'!O60,'06-Woods and Plastics'!R60="*",'06-Woods and Plastics'!Q60,'06-Woods and Plastics'!T60="*",'06-Woods and Plastics'!S60,'06-Woods and Plastics'!V60="*",'06-Woods and Plastics'!U60),"")</f>
        <v/>
      </c>
      <c r="H592" s="236" t="e">
        <f>G592/'Project Data'!$D$22</f>
        <v>#VALUE!</v>
      </c>
      <c r="I592" s="175"/>
      <c r="J592" s="244"/>
      <c r="K592" s="404"/>
    </row>
    <row r="593" spans="1:11" s="147" customFormat="1" ht="15" hidden="1" customHeight="1">
      <c r="A593" s="198">
        <f>'06-Woods and Plastics'!A61</f>
        <v>0</v>
      </c>
      <c r="B593" s="399" t="str">
        <f>'06-Woods and Plastics'!B61</f>
        <v>06 05 83 Shop-Applied Wood Coatings</v>
      </c>
      <c r="C593" s="235"/>
      <c r="D593" s="402" t="str" cm="1">
        <f t="array" ref="D593">_xlfn.IFNA(_xlfn.IFS('06-Woods and Plastics'!D61="*",'06-Woods and Plastics'!C61,'06-Woods and Plastics'!F61="*",'06-Woods and Plastics'!E61,'06-Woods and Plastics'!H61="*",'06-Woods and Plastics'!G61,'06-Woods and Plastics'!J61="*",'06-Woods and Plastics'!I61,'06-Woods and Plastics'!L61="*",'06-Woods and Plastics'!K61,'06-Woods and Plastics'!N61="*",'06-Woods and Plastics'!M61,'06-Woods and Plastics'!P61="*",'06-Woods and Plastics'!O61,'06-Woods and Plastics'!R61="*",'06-Woods and Plastics'!Q61,'06-Woods and Plastics'!T61="*",'06-Woods and Plastics'!S61),"")</f>
        <v/>
      </c>
      <c r="E593" s="402" t="e">
        <f>D593/'Project Data'!$D$22</f>
        <v>#VALUE!</v>
      </c>
      <c r="F593" s="164" t="s">
        <v>44</v>
      </c>
      <c r="G593" s="236" t="str" cm="1">
        <f t="array" ref="G593">_xlfn.IFNA(_xlfn.IFS('06-Woods and Plastics'!F61="*",'06-Woods and Plastics'!E61,'06-Woods and Plastics'!H61="*",'06-Woods and Plastics'!G61,'06-Woods and Plastics'!J61="*",'06-Woods and Plastics'!I61,'06-Woods and Plastics'!L61="*",'06-Woods and Plastics'!K61,'06-Woods and Plastics'!N61="*",'06-Woods and Plastics'!M61,'06-Woods and Plastics'!P61="*",'06-Woods and Plastics'!O61,'06-Woods and Plastics'!R61="*",'06-Woods and Plastics'!Q61,'06-Woods and Plastics'!T61="*",'06-Woods and Plastics'!S61,'06-Woods and Plastics'!V61="*",'06-Woods and Plastics'!U61),"")</f>
        <v/>
      </c>
      <c r="H593" s="236" t="e">
        <f>G593/'Project Data'!$D$22</f>
        <v>#VALUE!</v>
      </c>
      <c r="I593" s="175"/>
      <c r="J593" s="244"/>
      <c r="K593" s="404"/>
    </row>
    <row r="594" spans="1:11" s="147" customFormat="1" ht="15" hidden="1" customHeight="1">
      <c r="A594" s="198">
        <f>'06-Woods and Plastics'!A62</f>
        <v>0</v>
      </c>
      <c r="B594" s="399" t="str">
        <f>'06-Woods and Plastics'!B62</f>
        <v>06 06 00 Schedules for Wood, Plastics, and Composites</v>
      </c>
      <c r="C594" s="235"/>
      <c r="D594" s="402" t="str" cm="1">
        <f t="array" ref="D594">_xlfn.IFNA(_xlfn.IFS('06-Woods and Plastics'!D62="*",'06-Woods and Plastics'!C62,'06-Woods and Plastics'!F62="*",'06-Woods and Plastics'!E62,'06-Woods and Plastics'!H62="*",'06-Woods and Plastics'!G62,'06-Woods and Plastics'!J62="*",'06-Woods and Plastics'!I62,'06-Woods and Plastics'!L62="*",'06-Woods and Plastics'!K62,'06-Woods and Plastics'!N62="*",'06-Woods and Plastics'!M62,'06-Woods and Plastics'!P62="*",'06-Woods and Plastics'!O62,'06-Woods and Plastics'!R62="*",'06-Woods and Plastics'!Q62,'06-Woods and Plastics'!T62="*",'06-Woods and Plastics'!S62),"")</f>
        <v/>
      </c>
      <c r="E594" s="402" t="e">
        <f>D594/'Project Data'!$D$22</f>
        <v>#VALUE!</v>
      </c>
      <c r="F594" s="164" t="s">
        <v>44</v>
      </c>
      <c r="G594" s="236" t="str" cm="1">
        <f t="array" ref="G594">_xlfn.IFNA(_xlfn.IFS('06-Woods and Plastics'!F62="*",'06-Woods and Plastics'!E62,'06-Woods and Plastics'!H62="*",'06-Woods and Plastics'!G62,'06-Woods and Plastics'!J62="*",'06-Woods and Plastics'!I62,'06-Woods and Plastics'!L62="*",'06-Woods and Plastics'!K62,'06-Woods and Plastics'!N62="*",'06-Woods and Plastics'!M62,'06-Woods and Plastics'!P62="*",'06-Woods and Plastics'!O62,'06-Woods and Plastics'!R62="*",'06-Woods and Plastics'!Q62,'06-Woods and Plastics'!T62="*",'06-Woods and Plastics'!S62,'06-Woods and Plastics'!V62="*",'06-Woods and Plastics'!U62),"")</f>
        <v/>
      </c>
      <c r="H594" s="236" t="e">
        <f>G594/'Project Data'!$D$22</f>
        <v>#VALUE!</v>
      </c>
      <c r="I594" s="175"/>
      <c r="J594" s="244"/>
      <c r="K594" s="404"/>
    </row>
    <row r="595" spans="1:11" s="147" customFormat="1" ht="15" hidden="1" customHeight="1">
      <c r="A595" s="198">
        <f>'06-Woods and Plastics'!A63</f>
        <v>0</v>
      </c>
      <c r="B595" s="399" t="str">
        <f>'06-Woods and Plastics'!B63</f>
        <v>06 06 10 Schedules for Rough Carpentry</v>
      </c>
      <c r="C595" s="235"/>
      <c r="D595" s="402" t="str" cm="1">
        <f t="array" ref="D595">_xlfn.IFNA(_xlfn.IFS('06-Woods and Plastics'!D63="*",'06-Woods and Plastics'!C63,'06-Woods and Plastics'!F63="*",'06-Woods and Plastics'!E63,'06-Woods and Plastics'!H63="*",'06-Woods and Plastics'!G63,'06-Woods and Plastics'!J63="*",'06-Woods and Plastics'!I63,'06-Woods and Plastics'!L63="*",'06-Woods and Plastics'!K63,'06-Woods and Plastics'!N63="*",'06-Woods and Plastics'!M63,'06-Woods and Plastics'!P63="*",'06-Woods and Plastics'!O63,'06-Woods and Plastics'!R63="*",'06-Woods and Plastics'!Q63,'06-Woods and Plastics'!T63="*",'06-Woods and Plastics'!S63),"")</f>
        <v/>
      </c>
      <c r="E595" s="402" t="e">
        <f>D595/'Project Data'!$D$22</f>
        <v>#VALUE!</v>
      </c>
      <c r="F595" s="164" t="s">
        <v>44</v>
      </c>
      <c r="G595" s="236" t="str" cm="1">
        <f t="array" ref="G595">_xlfn.IFNA(_xlfn.IFS('06-Woods and Plastics'!F63="*",'06-Woods and Plastics'!E63,'06-Woods and Plastics'!H63="*",'06-Woods and Plastics'!G63,'06-Woods and Plastics'!J63="*",'06-Woods and Plastics'!I63,'06-Woods and Plastics'!L63="*",'06-Woods and Plastics'!K63,'06-Woods and Plastics'!N63="*",'06-Woods and Plastics'!M63,'06-Woods and Plastics'!P63="*",'06-Woods and Plastics'!O63,'06-Woods and Plastics'!R63="*",'06-Woods and Plastics'!Q63,'06-Woods and Plastics'!T63="*",'06-Woods and Plastics'!S63,'06-Woods and Plastics'!V63="*",'06-Woods and Plastics'!U63),"")</f>
        <v/>
      </c>
      <c r="H595" s="236" t="e">
        <f>G595/'Project Data'!$D$22</f>
        <v>#VALUE!</v>
      </c>
      <c r="I595" s="175"/>
      <c r="J595" s="244"/>
      <c r="K595" s="404"/>
    </row>
    <row r="596" spans="1:11" s="147" customFormat="1" ht="15" hidden="1" customHeight="1">
      <c r="A596" s="198">
        <f>'06-Woods and Plastics'!A64</f>
        <v>0</v>
      </c>
      <c r="B596" s="399" t="str">
        <f>'06-Woods and Plastics'!B64</f>
        <v>06 06 10.13 Nailing Schedule</v>
      </c>
      <c r="C596" s="235"/>
      <c r="D596" s="402" t="str" cm="1">
        <f t="array" ref="D596">_xlfn.IFNA(_xlfn.IFS('06-Woods and Plastics'!D64="*",'06-Woods and Plastics'!C64,'06-Woods and Plastics'!F64="*",'06-Woods and Plastics'!E64,'06-Woods and Plastics'!H64="*",'06-Woods and Plastics'!G64,'06-Woods and Plastics'!J64="*",'06-Woods and Plastics'!I64,'06-Woods and Plastics'!L64="*",'06-Woods and Plastics'!K64,'06-Woods and Plastics'!N64="*",'06-Woods and Plastics'!M64,'06-Woods and Plastics'!P64="*",'06-Woods and Plastics'!O64,'06-Woods and Plastics'!R64="*",'06-Woods and Plastics'!Q64,'06-Woods and Plastics'!T64="*",'06-Woods and Plastics'!S64),"")</f>
        <v/>
      </c>
      <c r="E596" s="402" t="e">
        <f>D596/'Project Data'!$D$22</f>
        <v>#VALUE!</v>
      </c>
      <c r="F596" s="164" t="s">
        <v>44</v>
      </c>
      <c r="G596" s="236" t="str" cm="1">
        <f t="array" ref="G596">_xlfn.IFNA(_xlfn.IFS('06-Woods and Plastics'!F64="*",'06-Woods and Plastics'!E64,'06-Woods and Plastics'!H64="*",'06-Woods and Plastics'!G64,'06-Woods and Plastics'!J64="*",'06-Woods and Plastics'!I64,'06-Woods and Plastics'!L64="*",'06-Woods and Plastics'!K64,'06-Woods and Plastics'!N64="*",'06-Woods and Plastics'!M64,'06-Woods and Plastics'!P64="*",'06-Woods and Plastics'!O64,'06-Woods and Plastics'!R64="*",'06-Woods and Plastics'!Q64,'06-Woods and Plastics'!T64="*",'06-Woods and Plastics'!S64,'06-Woods and Plastics'!V64="*",'06-Woods and Plastics'!U64),"")</f>
        <v/>
      </c>
      <c r="H596" s="236" t="e">
        <f>G596/'Project Data'!$D$22</f>
        <v>#VALUE!</v>
      </c>
      <c r="I596" s="175"/>
      <c r="J596" s="244"/>
      <c r="K596" s="404"/>
    </row>
    <row r="597" spans="1:11" s="147" customFormat="1" ht="15" hidden="1" customHeight="1">
      <c r="A597" s="198">
        <f>'06-Woods and Plastics'!A65</f>
        <v>0</v>
      </c>
      <c r="B597" s="399" t="str">
        <f>'06-Woods and Plastics'!B65</f>
        <v>06 06 10.16 Wood Beam Schedule</v>
      </c>
      <c r="C597" s="235"/>
      <c r="D597" s="402" t="str" cm="1">
        <f t="array" ref="D597">_xlfn.IFNA(_xlfn.IFS('06-Woods and Plastics'!D65="*",'06-Woods and Plastics'!C65,'06-Woods and Plastics'!F65="*",'06-Woods and Plastics'!E65,'06-Woods and Plastics'!H65="*",'06-Woods and Plastics'!G65,'06-Woods and Plastics'!J65="*",'06-Woods and Plastics'!I65,'06-Woods and Plastics'!L65="*",'06-Woods and Plastics'!K65,'06-Woods and Plastics'!N65="*",'06-Woods and Plastics'!M65,'06-Woods and Plastics'!P65="*",'06-Woods and Plastics'!O65,'06-Woods and Plastics'!R65="*",'06-Woods and Plastics'!Q65,'06-Woods and Plastics'!T65="*",'06-Woods and Plastics'!S65),"")</f>
        <v/>
      </c>
      <c r="E597" s="402" t="e">
        <f>D597/'Project Data'!$D$22</f>
        <v>#VALUE!</v>
      </c>
      <c r="F597" s="164" t="s">
        <v>44</v>
      </c>
      <c r="G597" s="236" t="str" cm="1">
        <f t="array" ref="G597">_xlfn.IFNA(_xlfn.IFS('06-Woods and Plastics'!F65="*",'06-Woods and Plastics'!E65,'06-Woods and Plastics'!H65="*",'06-Woods and Plastics'!G65,'06-Woods and Plastics'!J65="*",'06-Woods and Plastics'!I65,'06-Woods and Plastics'!L65="*",'06-Woods and Plastics'!K65,'06-Woods and Plastics'!N65="*",'06-Woods and Plastics'!M65,'06-Woods and Plastics'!P65="*",'06-Woods and Plastics'!O65,'06-Woods and Plastics'!R65="*",'06-Woods and Plastics'!Q65,'06-Woods and Plastics'!T65="*",'06-Woods and Plastics'!S65,'06-Woods and Plastics'!V65="*",'06-Woods and Plastics'!U65),"")</f>
        <v/>
      </c>
      <c r="H597" s="236" t="e">
        <f>G597/'Project Data'!$D$22</f>
        <v>#VALUE!</v>
      </c>
      <c r="I597" s="175"/>
      <c r="J597" s="244"/>
      <c r="K597" s="404"/>
    </row>
    <row r="598" spans="1:11" s="147" customFormat="1" ht="15" hidden="1" customHeight="1">
      <c r="A598" s="198">
        <f>'06-Woods and Plastics'!A66</f>
        <v>0</v>
      </c>
      <c r="B598" s="399" t="str">
        <f>'06-Woods and Plastics'!B66</f>
        <v>06 06 10.19 Plywood Shear Wall Schedule</v>
      </c>
      <c r="C598" s="235"/>
      <c r="D598" s="402" t="str" cm="1">
        <f t="array" ref="D598">_xlfn.IFNA(_xlfn.IFS('06-Woods and Plastics'!D66="*",'06-Woods and Plastics'!C66,'06-Woods and Plastics'!F66="*",'06-Woods and Plastics'!E66,'06-Woods and Plastics'!H66="*",'06-Woods and Plastics'!G66,'06-Woods and Plastics'!J66="*",'06-Woods and Plastics'!I66,'06-Woods and Plastics'!L66="*",'06-Woods and Plastics'!K66,'06-Woods and Plastics'!N66="*",'06-Woods and Plastics'!M66,'06-Woods and Plastics'!P66="*",'06-Woods and Plastics'!O66,'06-Woods and Plastics'!R66="*",'06-Woods and Plastics'!Q66,'06-Woods and Plastics'!T66="*",'06-Woods and Plastics'!S66),"")</f>
        <v/>
      </c>
      <c r="E598" s="402" t="e">
        <f>D598/'Project Data'!$D$22</f>
        <v>#VALUE!</v>
      </c>
      <c r="F598" s="164" t="s">
        <v>44</v>
      </c>
      <c r="G598" s="236" t="str" cm="1">
        <f t="array" ref="G598">_xlfn.IFNA(_xlfn.IFS('06-Woods and Plastics'!F66="*",'06-Woods and Plastics'!E66,'06-Woods and Plastics'!H66="*",'06-Woods and Plastics'!G66,'06-Woods and Plastics'!J66="*",'06-Woods and Plastics'!I66,'06-Woods and Plastics'!L66="*",'06-Woods and Plastics'!K66,'06-Woods and Plastics'!N66="*",'06-Woods and Plastics'!M66,'06-Woods and Plastics'!P66="*",'06-Woods and Plastics'!O66,'06-Woods and Plastics'!R66="*",'06-Woods and Plastics'!Q66,'06-Woods and Plastics'!T66="*",'06-Woods and Plastics'!S66,'06-Woods and Plastics'!V66="*",'06-Woods and Plastics'!U66),"")</f>
        <v/>
      </c>
      <c r="H598" s="236" t="e">
        <f>G598/'Project Data'!$D$22</f>
        <v>#VALUE!</v>
      </c>
      <c r="I598" s="175"/>
      <c r="J598" s="244"/>
      <c r="K598" s="404"/>
    </row>
    <row r="599" spans="1:11" s="147" customFormat="1" ht="15" hidden="1" customHeight="1">
      <c r="A599" s="198">
        <f>'06-Woods and Plastics'!A67</f>
        <v>0</v>
      </c>
      <c r="B599" s="399" t="str">
        <f>'06-Woods and Plastics'!B67</f>
        <v>06 06 10.23 Plywood Web Joist Schedule</v>
      </c>
      <c r="C599" s="235"/>
      <c r="D599" s="402" t="str" cm="1">
        <f t="array" ref="D599">_xlfn.IFNA(_xlfn.IFS('06-Woods and Plastics'!D67="*",'06-Woods and Plastics'!C67,'06-Woods and Plastics'!F67="*",'06-Woods and Plastics'!E67,'06-Woods and Plastics'!H67="*",'06-Woods and Plastics'!G67,'06-Woods and Plastics'!J67="*",'06-Woods and Plastics'!I67,'06-Woods and Plastics'!L67="*",'06-Woods and Plastics'!K67,'06-Woods and Plastics'!N67="*",'06-Woods and Plastics'!M67,'06-Woods and Plastics'!P67="*",'06-Woods and Plastics'!O67,'06-Woods and Plastics'!R67="*",'06-Woods and Plastics'!Q67,'06-Woods and Plastics'!T67="*",'06-Woods and Plastics'!S67),"")</f>
        <v/>
      </c>
      <c r="E599" s="402" t="e">
        <f>D599/'Project Data'!$D$22</f>
        <v>#VALUE!</v>
      </c>
      <c r="F599" s="164" t="s">
        <v>44</v>
      </c>
      <c r="G599" s="236" t="str" cm="1">
        <f t="array" ref="G599">_xlfn.IFNA(_xlfn.IFS('06-Woods and Plastics'!F67="*",'06-Woods and Plastics'!E67,'06-Woods and Plastics'!H67="*",'06-Woods and Plastics'!G67,'06-Woods and Plastics'!J67="*",'06-Woods and Plastics'!I67,'06-Woods and Plastics'!L67="*",'06-Woods and Plastics'!K67,'06-Woods and Plastics'!N67="*",'06-Woods and Plastics'!M67,'06-Woods and Plastics'!P67="*",'06-Woods and Plastics'!O67,'06-Woods and Plastics'!R67="*",'06-Woods and Plastics'!Q67,'06-Woods and Plastics'!T67="*",'06-Woods and Plastics'!S67,'06-Woods and Plastics'!V67="*",'06-Woods and Plastics'!U67),"")</f>
        <v/>
      </c>
      <c r="H599" s="236" t="e">
        <f>G599/'Project Data'!$D$22</f>
        <v>#VALUE!</v>
      </c>
      <c r="I599" s="175"/>
      <c r="J599" s="244"/>
      <c r="K599" s="404"/>
    </row>
    <row r="600" spans="1:11" s="147" customFormat="1" ht="15" hidden="1" customHeight="1">
      <c r="A600" s="198">
        <f>'06-Woods and Plastics'!A68</f>
        <v>0</v>
      </c>
      <c r="B600" s="399" t="str">
        <f>'06-Woods and Plastics'!B68</f>
        <v>06 06 10.26 Wood Truss Schedule</v>
      </c>
      <c r="C600" s="235"/>
      <c r="D600" s="402" t="str" cm="1">
        <f t="array" ref="D600">_xlfn.IFNA(_xlfn.IFS('06-Woods and Plastics'!D68="*",'06-Woods and Plastics'!C68,'06-Woods and Plastics'!F68="*",'06-Woods and Plastics'!E68,'06-Woods and Plastics'!H68="*",'06-Woods and Plastics'!G68,'06-Woods and Plastics'!J68="*",'06-Woods and Plastics'!I68,'06-Woods and Plastics'!L68="*",'06-Woods and Plastics'!K68,'06-Woods and Plastics'!N68="*",'06-Woods and Plastics'!M68,'06-Woods and Plastics'!P68="*",'06-Woods and Plastics'!O68,'06-Woods and Plastics'!R68="*",'06-Woods and Plastics'!Q68,'06-Woods and Plastics'!T68="*",'06-Woods and Plastics'!S68),"")</f>
        <v/>
      </c>
      <c r="E600" s="402" t="e">
        <f>D600/'Project Data'!$D$22</f>
        <v>#VALUE!</v>
      </c>
      <c r="F600" s="164" t="s">
        <v>44</v>
      </c>
      <c r="G600" s="236" t="str" cm="1">
        <f t="array" ref="G600">_xlfn.IFNA(_xlfn.IFS('06-Woods and Plastics'!F68="*",'06-Woods and Plastics'!E68,'06-Woods and Plastics'!H68="*",'06-Woods and Plastics'!G68,'06-Woods and Plastics'!J68="*",'06-Woods and Plastics'!I68,'06-Woods and Plastics'!L68="*",'06-Woods and Plastics'!K68,'06-Woods and Plastics'!N68="*",'06-Woods and Plastics'!M68,'06-Woods and Plastics'!P68="*",'06-Woods and Plastics'!O68,'06-Woods and Plastics'!R68="*",'06-Woods and Plastics'!Q68,'06-Woods and Plastics'!T68="*",'06-Woods and Plastics'!S68,'06-Woods and Plastics'!V68="*",'06-Woods and Plastics'!U68),"")</f>
        <v/>
      </c>
      <c r="H600" s="236" t="e">
        <f>G600/'Project Data'!$D$22</f>
        <v>#VALUE!</v>
      </c>
      <c r="I600" s="175"/>
      <c r="J600" s="244"/>
      <c r="K600" s="404"/>
    </row>
    <row r="601" spans="1:11" s="147" customFormat="1" ht="15" hidden="1" customHeight="1">
      <c r="A601" s="198">
        <f>'06-Woods and Plastics'!A69</f>
        <v>0</v>
      </c>
      <c r="B601" s="399" t="str">
        <f>'06-Woods and Plastics'!B69</f>
        <v>06 06 20 Schedules for Finish Carpentry</v>
      </c>
      <c r="C601" s="235"/>
      <c r="D601" s="402" t="str" cm="1">
        <f t="array" ref="D601">_xlfn.IFNA(_xlfn.IFS('06-Woods and Plastics'!D69="*",'06-Woods and Plastics'!C69,'06-Woods and Plastics'!F69="*",'06-Woods and Plastics'!E69,'06-Woods and Plastics'!H69="*",'06-Woods and Plastics'!G69,'06-Woods and Plastics'!J69="*",'06-Woods and Plastics'!I69,'06-Woods and Plastics'!L69="*",'06-Woods and Plastics'!K69,'06-Woods and Plastics'!N69="*",'06-Woods and Plastics'!M69,'06-Woods and Plastics'!P69="*",'06-Woods and Plastics'!O69,'06-Woods and Plastics'!R69="*",'06-Woods and Plastics'!Q69,'06-Woods and Plastics'!T69="*",'06-Woods and Plastics'!S69),"")</f>
        <v/>
      </c>
      <c r="E601" s="402" t="e">
        <f>D601/'Project Data'!$D$22</f>
        <v>#VALUE!</v>
      </c>
      <c r="F601" s="164" t="s">
        <v>44</v>
      </c>
      <c r="G601" s="236" t="str" cm="1">
        <f t="array" ref="G601">_xlfn.IFNA(_xlfn.IFS('06-Woods and Plastics'!F69="*",'06-Woods and Plastics'!E69,'06-Woods and Plastics'!H69="*",'06-Woods and Plastics'!G69,'06-Woods and Plastics'!J69="*",'06-Woods and Plastics'!I69,'06-Woods and Plastics'!L69="*",'06-Woods and Plastics'!K69,'06-Woods and Plastics'!N69="*",'06-Woods and Plastics'!M69,'06-Woods and Plastics'!P69="*",'06-Woods and Plastics'!O69,'06-Woods and Plastics'!R69="*",'06-Woods and Plastics'!Q69,'06-Woods and Plastics'!T69="*",'06-Woods and Plastics'!S69,'06-Woods and Plastics'!V69="*",'06-Woods and Plastics'!U69),"")</f>
        <v/>
      </c>
      <c r="H601" s="236" t="e">
        <f>G601/'Project Data'!$D$22</f>
        <v>#VALUE!</v>
      </c>
      <c r="I601" s="175"/>
      <c r="J601" s="244"/>
      <c r="K601" s="404"/>
    </row>
    <row r="602" spans="1:11" s="147" customFormat="1" ht="15" hidden="1" customHeight="1">
      <c r="A602" s="198">
        <f>'06-Woods and Plastics'!A70</f>
        <v>0</v>
      </c>
      <c r="B602" s="399" t="str">
        <f>'06-Woods and Plastics'!B70</f>
        <v>06 06 40 Schedules for Architectural Woodwork</v>
      </c>
      <c r="C602" s="235"/>
      <c r="D602" s="402" t="str" cm="1">
        <f t="array" ref="D602">_xlfn.IFNA(_xlfn.IFS('06-Woods and Plastics'!D70="*",'06-Woods and Plastics'!C70,'06-Woods and Plastics'!F70="*",'06-Woods and Plastics'!E70,'06-Woods and Plastics'!H70="*",'06-Woods and Plastics'!G70,'06-Woods and Plastics'!J70="*",'06-Woods and Plastics'!I70,'06-Woods and Plastics'!L70="*",'06-Woods and Plastics'!K70,'06-Woods and Plastics'!N70="*",'06-Woods and Plastics'!M70,'06-Woods and Plastics'!P70="*",'06-Woods and Plastics'!O70,'06-Woods and Plastics'!R70="*",'06-Woods and Plastics'!Q70,'06-Woods and Plastics'!T70="*",'06-Woods and Plastics'!S70),"")</f>
        <v/>
      </c>
      <c r="E602" s="402" t="e">
        <f>D602/'Project Data'!$D$22</f>
        <v>#VALUE!</v>
      </c>
      <c r="F602" s="164" t="s">
        <v>44</v>
      </c>
      <c r="G602" s="236" t="str" cm="1">
        <f t="array" ref="G602">_xlfn.IFNA(_xlfn.IFS('06-Woods and Plastics'!F70="*",'06-Woods and Plastics'!E70,'06-Woods and Plastics'!H70="*",'06-Woods and Plastics'!G70,'06-Woods and Plastics'!J70="*",'06-Woods and Plastics'!I70,'06-Woods and Plastics'!L70="*",'06-Woods and Plastics'!K70,'06-Woods and Plastics'!N70="*",'06-Woods and Plastics'!M70,'06-Woods and Plastics'!P70="*",'06-Woods and Plastics'!O70,'06-Woods and Plastics'!R70="*",'06-Woods and Plastics'!Q70,'06-Woods and Plastics'!T70="*",'06-Woods and Plastics'!S70,'06-Woods and Plastics'!V70="*",'06-Woods and Plastics'!U70),"")</f>
        <v/>
      </c>
      <c r="H602" s="236" t="e">
        <f>G602/'Project Data'!$D$22</f>
        <v>#VALUE!</v>
      </c>
      <c r="I602" s="175"/>
      <c r="J602" s="244"/>
      <c r="K602" s="404"/>
    </row>
    <row r="603" spans="1:11" s="147" customFormat="1" ht="15" hidden="1" customHeight="1">
      <c r="A603" s="198">
        <f>'06-Woods and Plastics'!A71</f>
        <v>0</v>
      </c>
      <c r="B603" s="399" t="str">
        <f>'06-Woods and Plastics'!B71</f>
        <v>06 06 50 Schedules for Structural Plastics</v>
      </c>
      <c r="C603" s="235"/>
      <c r="D603" s="402" t="str" cm="1">
        <f t="array" ref="D603">_xlfn.IFNA(_xlfn.IFS('06-Woods and Plastics'!D71="*",'06-Woods and Plastics'!C71,'06-Woods and Plastics'!F71="*",'06-Woods and Plastics'!E71,'06-Woods and Plastics'!H71="*",'06-Woods and Plastics'!G71,'06-Woods and Plastics'!J71="*",'06-Woods and Plastics'!I71,'06-Woods and Plastics'!L71="*",'06-Woods and Plastics'!K71,'06-Woods and Plastics'!N71="*",'06-Woods and Plastics'!M71,'06-Woods and Plastics'!P71="*",'06-Woods and Plastics'!O71,'06-Woods and Plastics'!R71="*",'06-Woods and Plastics'!Q71,'06-Woods and Plastics'!T71="*",'06-Woods and Plastics'!S71),"")</f>
        <v/>
      </c>
      <c r="E603" s="402" t="e">
        <f>D603/'Project Data'!$D$22</f>
        <v>#VALUE!</v>
      </c>
      <c r="F603" s="164" t="s">
        <v>44</v>
      </c>
      <c r="G603" s="236" t="str" cm="1">
        <f t="array" ref="G603">_xlfn.IFNA(_xlfn.IFS('06-Woods and Plastics'!F71="*",'06-Woods and Plastics'!E71,'06-Woods and Plastics'!H71="*",'06-Woods and Plastics'!G71,'06-Woods and Plastics'!J71="*",'06-Woods and Plastics'!I71,'06-Woods and Plastics'!L71="*",'06-Woods and Plastics'!K71,'06-Woods and Plastics'!N71="*",'06-Woods and Plastics'!M71,'06-Woods and Plastics'!P71="*",'06-Woods and Plastics'!O71,'06-Woods and Plastics'!R71="*",'06-Woods and Plastics'!Q71,'06-Woods and Plastics'!T71="*",'06-Woods and Plastics'!S71,'06-Woods and Plastics'!V71="*",'06-Woods and Plastics'!U71),"")</f>
        <v/>
      </c>
      <c r="H603" s="236" t="e">
        <f>G603/'Project Data'!$D$22</f>
        <v>#VALUE!</v>
      </c>
      <c r="I603" s="175"/>
      <c r="J603" s="244"/>
      <c r="K603" s="404"/>
    </row>
    <row r="604" spans="1:11" s="147" customFormat="1" ht="15" hidden="1" customHeight="1">
      <c r="A604" s="198">
        <f>'06-Woods and Plastics'!A72</f>
        <v>0</v>
      </c>
      <c r="B604" s="399" t="str">
        <f>'06-Woods and Plastics'!B72</f>
        <v>06 06 60 Schedules for Plastic Fabrications</v>
      </c>
      <c r="C604" s="235"/>
      <c r="D604" s="402" t="str" cm="1">
        <f t="array" ref="D604">_xlfn.IFNA(_xlfn.IFS('06-Woods and Plastics'!D72="*",'06-Woods and Plastics'!C72,'06-Woods and Plastics'!F72="*",'06-Woods and Plastics'!E72,'06-Woods and Plastics'!H72="*",'06-Woods and Plastics'!G72,'06-Woods and Plastics'!J72="*",'06-Woods and Plastics'!I72,'06-Woods and Plastics'!L72="*",'06-Woods and Plastics'!K72,'06-Woods and Plastics'!N72="*",'06-Woods and Plastics'!M72,'06-Woods and Plastics'!P72="*",'06-Woods and Plastics'!O72,'06-Woods and Plastics'!R72="*",'06-Woods and Plastics'!Q72,'06-Woods and Plastics'!T72="*",'06-Woods and Plastics'!S72),"")</f>
        <v/>
      </c>
      <c r="E604" s="402" t="e">
        <f>D604/'Project Data'!$D$22</f>
        <v>#VALUE!</v>
      </c>
      <c r="F604" s="164" t="s">
        <v>44</v>
      </c>
      <c r="G604" s="236" t="str" cm="1">
        <f t="array" ref="G604">_xlfn.IFNA(_xlfn.IFS('06-Woods and Plastics'!F72="*",'06-Woods and Plastics'!E72,'06-Woods and Plastics'!H72="*",'06-Woods and Plastics'!G72,'06-Woods and Plastics'!J72="*",'06-Woods and Plastics'!I72,'06-Woods and Plastics'!L72="*",'06-Woods and Plastics'!K72,'06-Woods and Plastics'!N72="*",'06-Woods and Plastics'!M72,'06-Woods and Plastics'!P72="*",'06-Woods and Plastics'!O72,'06-Woods and Plastics'!R72="*",'06-Woods and Plastics'!Q72,'06-Woods and Plastics'!T72="*",'06-Woods and Plastics'!S72,'06-Woods and Plastics'!V72="*",'06-Woods and Plastics'!U72),"")</f>
        <v/>
      </c>
      <c r="H604" s="236" t="e">
        <f>G604/'Project Data'!$D$22</f>
        <v>#VALUE!</v>
      </c>
      <c r="I604" s="175"/>
      <c r="J604" s="244"/>
      <c r="K604" s="404"/>
    </row>
    <row r="605" spans="1:11" s="147" customFormat="1" ht="15" hidden="1" customHeight="1">
      <c r="A605" s="198">
        <f>'06-Woods and Plastics'!A73</f>
        <v>0</v>
      </c>
      <c r="B605" s="399" t="str">
        <f>'06-Woods and Plastics'!B73</f>
        <v>06 06 70 Schedules for Structural Composites</v>
      </c>
      <c r="C605" s="235"/>
      <c r="D605" s="402" t="str" cm="1">
        <f t="array" ref="D605">_xlfn.IFNA(_xlfn.IFS('06-Woods and Plastics'!D73="*",'06-Woods and Plastics'!C73,'06-Woods and Plastics'!F73="*",'06-Woods and Plastics'!E73,'06-Woods and Plastics'!H73="*",'06-Woods and Plastics'!G73,'06-Woods and Plastics'!J73="*",'06-Woods and Plastics'!I73,'06-Woods and Plastics'!L73="*",'06-Woods and Plastics'!K73,'06-Woods and Plastics'!N73="*",'06-Woods and Plastics'!M73,'06-Woods and Plastics'!P73="*",'06-Woods and Plastics'!O73,'06-Woods and Plastics'!R73="*",'06-Woods and Plastics'!Q73,'06-Woods and Plastics'!T73="*",'06-Woods and Plastics'!S73),"")</f>
        <v/>
      </c>
      <c r="E605" s="402" t="e">
        <f>D605/'Project Data'!$D$22</f>
        <v>#VALUE!</v>
      </c>
      <c r="F605" s="164" t="s">
        <v>44</v>
      </c>
      <c r="G605" s="236" t="str" cm="1">
        <f t="array" ref="G605">_xlfn.IFNA(_xlfn.IFS('06-Woods and Plastics'!F73="*",'06-Woods and Plastics'!E73,'06-Woods and Plastics'!H73="*",'06-Woods and Plastics'!G73,'06-Woods and Plastics'!J73="*",'06-Woods and Plastics'!I73,'06-Woods and Plastics'!L73="*",'06-Woods and Plastics'!K73,'06-Woods and Plastics'!N73="*",'06-Woods and Plastics'!M73,'06-Woods and Plastics'!P73="*",'06-Woods and Plastics'!O73,'06-Woods and Plastics'!R73="*",'06-Woods and Plastics'!Q73,'06-Woods and Plastics'!T73="*",'06-Woods and Plastics'!S73,'06-Woods and Plastics'!V73="*",'06-Woods and Plastics'!U73),"")</f>
        <v/>
      </c>
      <c r="H605" s="236" t="e">
        <f>G605/'Project Data'!$D$22</f>
        <v>#VALUE!</v>
      </c>
      <c r="I605" s="175"/>
      <c r="J605" s="244"/>
      <c r="K605" s="404"/>
    </row>
    <row r="606" spans="1:11" s="147" customFormat="1" ht="15" hidden="1" customHeight="1">
      <c r="A606" s="198">
        <f>'06-Woods and Plastics'!A74</f>
        <v>0</v>
      </c>
      <c r="B606" s="399" t="str">
        <f>'06-Woods and Plastics'!B74</f>
        <v>06 06 80 Schedules for Composite Assemblies</v>
      </c>
      <c r="C606" s="235"/>
      <c r="D606" s="402" t="str" cm="1">
        <f t="array" ref="D606">_xlfn.IFNA(_xlfn.IFS('06-Woods and Plastics'!D74="*",'06-Woods and Plastics'!C74,'06-Woods and Plastics'!F74="*",'06-Woods and Plastics'!E74,'06-Woods and Plastics'!H74="*",'06-Woods and Plastics'!G74,'06-Woods and Plastics'!J74="*",'06-Woods and Plastics'!I74,'06-Woods and Plastics'!L74="*",'06-Woods and Plastics'!K74,'06-Woods and Plastics'!N74="*",'06-Woods and Plastics'!M74,'06-Woods and Plastics'!P74="*",'06-Woods and Plastics'!O74,'06-Woods and Plastics'!R74="*",'06-Woods and Plastics'!Q74,'06-Woods and Plastics'!T74="*",'06-Woods and Plastics'!S74),"")</f>
        <v/>
      </c>
      <c r="E606" s="402" t="e">
        <f>D606/'Project Data'!$D$22</f>
        <v>#VALUE!</v>
      </c>
      <c r="F606" s="164" t="s">
        <v>44</v>
      </c>
      <c r="G606" s="236" t="str" cm="1">
        <f t="array" ref="G606">_xlfn.IFNA(_xlfn.IFS('06-Woods and Plastics'!F74="*",'06-Woods and Plastics'!E74,'06-Woods and Plastics'!H74="*",'06-Woods and Plastics'!G74,'06-Woods and Plastics'!J74="*",'06-Woods and Plastics'!I74,'06-Woods and Plastics'!L74="*",'06-Woods and Plastics'!K74,'06-Woods and Plastics'!N74="*",'06-Woods and Plastics'!M74,'06-Woods and Plastics'!P74="*",'06-Woods and Plastics'!O74,'06-Woods and Plastics'!R74="*",'06-Woods and Plastics'!Q74,'06-Woods and Plastics'!T74="*",'06-Woods and Plastics'!S74,'06-Woods and Plastics'!V74="*",'06-Woods and Plastics'!U74),"")</f>
        <v/>
      </c>
      <c r="H606" s="236" t="e">
        <f>G606/'Project Data'!$D$22</f>
        <v>#VALUE!</v>
      </c>
      <c r="I606" s="175"/>
      <c r="J606" s="244"/>
      <c r="K606" s="404"/>
    </row>
    <row r="607" spans="1:11" s="147" customFormat="1" ht="15" hidden="1" customHeight="1">
      <c r="A607" s="198">
        <f>'06-Woods and Plastics'!A75</f>
        <v>0</v>
      </c>
      <c r="B607" s="399" t="str">
        <f>'06-Woods and Plastics'!B75</f>
        <v>06 08 00 Commissioning of Wood, Plastics, and Composites</v>
      </c>
      <c r="C607" s="235"/>
      <c r="D607" s="402" t="str" cm="1">
        <f t="array" ref="D607">_xlfn.IFNA(_xlfn.IFS('06-Woods and Plastics'!D75="*",'06-Woods and Plastics'!C75,'06-Woods and Plastics'!F75="*",'06-Woods and Plastics'!E75,'06-Woods and Plastics'!H75="*",'06-Woods and Plastics'!G75,'06-Woods and Plastics'!J75="*",'06-Woods and Plastics'!I75,'06-Woods and Plastics'!L75="*",'06-Woods and Plastics'!K75,'06-Woods and Plastics'!N75="*",'06-Woods and Plastics'!M75,'06-Woods and Plastics'!P75="*",'06-Woods and Plastics'!O75,'06-Woods and Plastics'!R75="*",'06-Woods and Plastics'!Q75,'06-Woods and Plastics'!T75="*",'06-Woods and Plastics'!S75),"")</f>
        <v/>
      </c>
      <c r="E607" s="402" t="e">
        <f>D607/'Project Data'!$D$22</f>
        <v>#VALUE!</v>
      </c>
      <c r="F607" s="164" t="s">
        <v>44</v>
      </c>
      <c r="G607" s="236" t="str" cm="1">
        <f t="array" ref="G607">_xlfn.IFNA(_xlfn.IFS('06-Woods and Plastics'!F75="*",'06-Woods and Plastics'!E75,'06-Woods and Plastics'!H75="*",'06-Woods and Plastics'!G75,'06-Woods and Plastics'!J75="*",'06-Woods and Plastics'!I75,'06-Woods and Plastics'!L75="*",'06-Woods and Plastics'!K75,'06-Woods and Plastics'!N75="*",'06-Woods and Plastics'!M75,'06-Woods and Plastics'!P75="*",'06-Woods and Plastics'!O75,'06-Woods and Plastics'!R75="*",'06-Woods and Plastics'!Q75,'06-Woods and Plastics'!T75="*",'06-Woods and Plastics'!S75,'06-Woods and Plastics'!V75="*",'06-Woods and Plastics'!U75),"")</f>
        <v/>
      </c>
      <c r="H607" s="236" t="e">
        <f>G607/'Project Data'!$D$22</f>
        <v>#VALUE!</v>
      </c>
      <c r="I607" s="175"/>
      <c r="J607" s="244"/>
      <c r="K607" s="404"/>
    </row>
    <row r="608" spans="1:11" s="147" customFormat="1" ht="15" customHeight="1">
      <c r="A608" s="398">
        <f>'06-Woods and Plastics'!A76</f>
        <v>1</v>
      </c>
      <c r="B608" s="642" t="str">
        <f>'06-Woods and Plastics'!B76</f>
        <v>06 10 00 Rough Carpentry</v>
      </c>
      <c r="C608" s="643"/>
      <c r="D608" s="402" cm="1">
        <f t="array" ref="D608">_xlfn.IFNA(_xlfn.IFS('06-Woods and Plastics'!D76="*",'06-Woods and Plastics'!C76,'06-Woods and Plastics'!F76="*",'06-Woods and Plastics'!E76,'06-Woods and Plastics'!H76="*",'06-Woods and Plastics'!G76,'06-Woods and Plastics'!J76="*",'06-Woods and Plastics'!I76,'06-Woods and Plastics'!L76="*",'06-Woods and Plastics'!K76,'06-Woods and Plastics'!N76="*",'06-Woods and Plastics'!M76,'06-Woods and Plastics'!P76="*",'06-Woods and Plastics'!O76,'06-Woods and Plastics'!R76="*",'06-Woods and Plastics'!Q76,'06-Woods and Plastics'!T76="*",'06-Woods and Plastics'!S76),"")</f>
        <v>1538146</v>
      </c>
      <c r="E608" s="402">
        <f>D608/'Project Data'!$D$22</f>
        <v>17.187717200612351</v>
      </c>
      <c r="F608" s="412">
        <v>1538146</v>
      </c>
      <c r="G608" s="402" cm="1">
        <f t="array" ref="G608">_xlfn.IFNA(_xlfn.IFS('06-Woods and Plastics'!F76="*",'06-Woods and Plastics'!E76,'06-Woods and Plastics'!H76="*",'06-Woods and Plastics'!G76,'06-Woods and Plastics'!J76="*",'06-Woods and Plastics'!I76,'06-Woods and Plastics'!L76="*",'06-Woods and Plastics'!K76,'06-Woods and Plastics'!N76="*",'06-Woods and Plastics'!M76,'06-Woods and Plastics'!P76="*",'06-Woods and Plastics'!O76,'06-Woods and Plastics'!R76="*",'06-Woods and Plastics'!Q76,'06-Woods and Plastics'!T76="*",'06-Woods and Plastics'!S76,'06-Woods and Plastics'!V76="*",'06-Woods and Plastics'!U76),"")</f>
        <v>1538146</v>
      </c>
      <c r="H608" s="402">
        <f>G608/'Project Data'!$D$22</f>
        <v>17.187717200612351</v>
      </c>
      <c r="I608" s="400"/>
      <c r="J608" s="403"/>
      <c r="K608" s="404" t="s">
        <v>70</v>
      </c>
    </row>
    <row r="609" spans="1:11" s="147" customFormat="1" ht="15" hidden="1" customHeight="1">
      <c r="A609" s="198">
        <f>'06-Woods and Plastics'!A77</f>
        <v>0</v>
      </c>
      <c r="B609" s="399" t="str">
        <f>'06-Woods and Plastics'!B77</f>
        <v>06 10 53 Miscellaneous Rough Carpentry</v>
      </c>
      <c r="C609" s="235"/>
      <c r="D609" s="402" t="str" cm="1">
        <f t="array" ref="D609">_xlfn.IFNA(_xlfn.IFS('06-Woods and Plastics'!D77="*",'06-Woods and Plastics'!C77,'06-Woods and Plastics'!F77="*",'06-Woods and Plastics'!E77,'06-Woods and Plastics'!H77="*",'06-Woods and Plastics'!G77,'06-Woods and Plastics'!J77="*",'06-Woods and Plastics'!I77,'06-Woods and Plastics'!L77="*",'06-Woods and Plastics'!K77,'06-Woods and Plastics'!N77="*",'06-Woods and Plastics'!M77,'06-Woods and Plastics'!P77="*",'06-Woods and Plastics'!O77,'06-Woods and Plastics'!R77="*",'06-Woods and Plastics'!Q77,'06-Woods and Plastics'!T77="*",'06-Woods and Plastics'!S77),"")</f>
        <v/>
      </c>
      <c r="E609" s="402" t="e">
        <f>D609/'Project Data'!$D$22</f>
        <v>#VALUE!</v>
      </c>
      <c r="F609" s="164" t="s">
        <v>44</v>
      </c>
      <c r="G609" s="236" t="str" cm="1">
        <f t="array" ref="G609">_xlfn.IFNA(_xlfn.IFS('06-Woods and Plastics'!F77="*",'06-Woods and Plastics'!E77,'06-Woods and Plastics'!H77="*",'06-Woods and Plastics'!G77,'06-Woods and Plastics'!J77="*",'06-Woods and Plastics'!I77,'06-Woods and Plastics'!L77="*",'06-Woods and Plastics'!K77,'06-Woods and Plastics'!N77="*",'06-Woods and Plastics'!M77,'06-Woods and Plastics'!P77="*",'06-Woods and Plastics'!O77,'06-Woods and Plastics'!R77="*",'06-Woods and Plastics'!Q77,'06-Woods and Plastics'!T77="*",'06-Woods and Plastics'!S77,'06-Woods and Plastics'!V77="*",'06-Woods and Plastics'!U77),"")</f>
        <v/>
      </c>
      <c r="H609" s="236" t="e">
        <f>G609/'Project Data'!$D$22</f>
        <v>#VALUE!</v>
      </c>
      <c r="I609" s="175"/>
      <c r="J609" s="244"/>
      <c r="K609" s="404"/>
    </row>
    <row r="610" spans="1:11" s="147" customFormat="1" ht="15" hidden="1" customHeight="1">
      <c r="A610" s="198">
        <f>'06-Woods and Plastics'!A78</f>
        <v>0</v>
      </c>
      <c r="B610" s="399" t="str">
        <f>'06-Woods and Plastics'!B78</f>
        <v>06 10 63 Exterior Rough Carpentry</v>
      </c>
      <c r="C610" s="235"/>
      <c r="D610" s="402" t="str" cm="1">
        <f t="array" ref="D610">_xlfn.IFNA(_xlfn.IFS('06-Woods and Plastics'!D78="*",'06-Woods and Plastics'!C78,'06-Woods and Plastics'!F78="*",'06-Woods and Plastics'!E78,'06-Woods and Plastics'!H78="*",'06-Woods and Plastics'!G78,'06-Woods and Plastics'!J78="*",'06-Woods and Plastics'!I78,'06-Woods and Plastics'!L78="*",'06-Woods and Plastics'!K78,'06-Woods and Plastics'!N78="*",'06-Woods and Plastics'!M78,'06-Woods and Plastics'!P78="*",'06-Woods and Plastics'!O78,'06-Woods and Plastics'!R78="*",'06-Woods and Plastics'!Q78,'06-Woods and Plastics'!T78="*",'06-Woods and Plastics'!S78),"")</f>
        <v/>
      </c>
      <c r="E610" s="402" t="e">
        <f>D610/'Project Data'!$D$22</f>
        <v>#VALUE!</v>
      </c>
      <c r="F610" s="164" t="s">
        <v>44</v>
      </c>
      <c r="G610" s="236" t="str" cm="1">
        <f t="array" ref="G610">_xlfn.IFNA(_xlfn.IFS('06-Woods and Plastics'!F78="*",'06-Woods and Plastics'!E78,'06-Woods and Plastics'!H78="*",'06-Woods and Plastics'!G78,'06-Woods and Plastics'!J78="*",'06-Woods and Plastics'!I78,'06-Woods and Plastics'!L78="*",'06-Woods and Plastics'!K78,'06-Woods and Plastics'!N78="*",'06-Woods and Plastics'!M78,'06-Woods and Plastics'!P78="*",'06-Woods and Plastics'!O78,'06-Woods and Plastics'!R78="*",'06-Woods and Plastics'!Q78,'06-Woods and Plastics'!T78="*",'06-Woods and Plastics'!S78,'06-Woods and Plastics'!V78="*",'06-Woods and Plastics'!U78),"")</f>
        <v/>
      </c>
      <c r="H610" s="236" t="e">
        <f>G610/'Project Data'!$D$22</f>
        <v>#VALUE!</v>
      </c>
      <c r="I610" s="175"/>
      <c r="J610" s="244"/>
      <c r="K610" s="404"/>
    </row>
    <row r="611" spans="1:11" s="147" customFormat="1" ht="15" hidden="1" customHeight="1">
      <c r="A611" s="198">
        <f>'06-Woods and Plastics'!A79</f>
        <v>0</v>
      </c>
      <c r="B611" s="399" t="str">
        <f>'06-Woods and Plastics'!B79</f>
        <v>06 11 00 Wood Framing</v>
      </c>
      <c r="C611" s="235"/>
      <c r="D611" s="402" t="str" cm="1">
        <f t="array" ref="D611">_xlfn.IFNA(_xlfn.IFS('06-Woods and Plastics'!D79="*",'06-Woods and Plastics'!C79,'06-Woods and Plastics'!F79="*",'06-Woods and Plastics'!E79,'06-Woods and Plastics'!H79="*",'06-Woods and Plastics'!G79,'06-Woods and Plastics'!J79="*",'06-Woods and Plastics'!I79,'06-Woods and Plastics'!L79="*",'06-Woods and Plastics'!K79,'06-Woods and Plastics'!N79="*",'06-Woods and Plastics'!M79,'06-Woods and Plastics'!P79="*",'06-Woods and Plastics'!O79,'06-Woods and Plastics'!R79="*",'06-Woods and Plastics'!Q79,'06-Woods and Plastics'!T79="*",'06-Woods and Plastics'!S79),"")</f>
        <v/>
      </c>
      <c r="E611" s="402" t="e">
        <f>D611/'Project Data'!$D$22</f>
        <v>#VALUE!</v>
      </c>
      <c r="F611" s="164" t="s">
        <v>44</v>
      </c>
      <c r="G611" s="236" t="str" cm="1">
        <f t="array" ref="G611">_xlfn.IFNA(_xlfn.IFS('06-Woods and Plastics'!F79="*",'06-Woods and Plastics'!E79,'06-Woods and Plastics'!H79="*",'06-Woods and Plastics'!G79,'06-Woods and Plastics'!J79="*",'06-Woods and Plastics'!I79,'06-Woods and Plastics'!L79="*",'06-Woods and Plastics'!K79,'06-Woods and Plastics'!N79="*",'06-Woods and Plastics'!M79,'06-Woods and Plastics'!P79="*",'06-Woods and Plastics'!O79,'06-Woods and Plastics'!R79="*",'06-Woods and Plastics'!Q79,'06-Woods and Plastics'!T79="*",'06-Woods and Plastics'!S79,'06-Woods and Plastics'!V79="*",'06-Woods and Plastics'!U79),"")</f>
        <v/>
      </c>
      <c r="H611" s="236" t="e">
        <f>G611/'Project Data'!$D$22</f>
        <v>#VALUE!</v>
      </c>
      <c r="I611" s="175"/>
      <c r="J611" s="244"/>
      <c r="K611" s="404"/>
    </row>
    <row r="612" spans="1:11" s="147" customFormat="1" ht="15" hidden="1" customHeight="1">
      <c r="A612" s="198">
        <f>'06-Woods and Plastics'!A80</f>
        <v>0</v>
      </c>
      <c r="B612" s="399" t="str">
        <f>'06-Woods and Plastics'!B80</f>
        <v>06 11 13 Engineered Wood Products</v>
      </c>
      <c r="C612" s="235"/>
      <c r="D612" s="402" t="str" cm="1">
        <f t="array" ref="D612">_xlfn.IFNA(_xlfn.IFS('06-Woods and Plastics'!D80="*",'06-Woods and Plastics'!C80,'06-Woods and Plastics'!F80="*",'06-Woods and Plastics'!E80,'06-Woods and Plastics'!H80="*",'06-Woods and Plastics'!G80,'06-Woods and Plastics'!J80="*",'06-Woods and Plastics'!I80,'06-Woods and Plastics'!L80="*",'06-Woods and Plastics'!K80,'06-Woods and Plastics'!N80="*",'06-Woods and Plastics'!M80,'06-Woods and Plastics'!P80="*",'06-Woods and Plastics'!O80,'06-Woods and Plastics'!R80="*",'06-Woods and Plastics'!Q80,'06-Woods and Plastics'!T80="*",'06-Woods and Plastics'!S80),"")</f>
        <v/>
      </c>
      <c r="E612" s="402" t="e">
        <f>D612/'Project Data'!$D$22</f>
        <v>#VALUE!</v>
      </c>
      <c r="F612" s="164" t="s">
        <v>44</v>
      </c>
      <c r="G612" s="236" t="str" cm="1">
        <f t="array" ref="G612">_xlfn.IFNA(_xlfn.IFS('06-Woods and Plastics'!F80="*",'06-Woods and Plastics'!E80,'06-Woods and Plastics'!H80="*",'06-Woods and Plastics'!G80,'06-Woods and Plastics'!J80="*",'06-Woods and Plastics'!I80,'06-Woods and Plastics'!L80="*",'06-Woods and Plastics'!K80,'06-Woods and Plastics'!N80="*",'06-Woods and Plastics'!M80,'06-Woods and Plastics'!P80="*",'06-Woods and Plastics'!O80,'06-Woods and Plastics'!R80="*",'06-Woods and Plastics'!Q80,'06-Woods and Plastics'!T80="*",'06-Woods and Plastics'!S80,'06-Woods and Plastics'!V80="*",'06-Woods and Plastics'!U80),"")</f>
        <v/>
      </c>
      <c r="H612" s="236" t="e">
        <f>G612/'Project Data'!$D$22</f>
        <v>#VALUE!</v>
      </c>
      <c r="I612" s="175"/>
      <c r="J612" s="244"/>
      <c r="K612" s="404"/>
    </row>
    <row r="613" spans="1:11" s="147" customFormat="1" ht="15" hidden="1" customHeight="1">
      <c r="A613" s="198">
        <f>'06-Woods and Plastics'!A81</f>
        <v>0</v>
      </c>
      <c r="B613" s="399" t="str">
        <f>'06-Woods and Plastics'!B81</f>
        <v>06 11 16 Mechanically Graded Lumber</v>
      </c>
      <c r="C613" s="235"/>
      <c r="D613" s="402" t="str" cm="1">
        <f t="array" ref="D613">_xlfn.IFNA(_xlfn.IFS('06-Woods and Plastics'!D81="*",'06-Woods and Plastics'!C81,'06-Woods and Plastics'!F81="*",'06-Woods and Plastics'!E81,'06-Woods and Plastics'!H81="*",'06-Woods and Plastics'!G81,'06-Woods and Plastics'!J81="*",'06-Woods and Plastics'!I81,'06-Woods and Plastics'!L81="*",'06-Woods and Plastics'!K81,'06-Woods and Plastics'!N81="*",'06-Woods and Plastics'!M81,'06-Woods and Plastics'!P81="*",'06-Woods and Plastics'!O81,'06-Woods and Plastics'!R81="*",'06-Woods and Plastics'!Q81,'06-Woods and Plastics'!T81="*",'06-Woods and Plastics'!S81),"")</f>
        <v/>
      </c>
      <c r="E613" s="402" t="e">
        <f>D613/'Project Data'!$D$22</f>
        <v>#VALUE!</v>
      </c>
      <c r="F613" s="164" t="s">
        <v>44</v>
      </c>
      <c r="G613" s="236" t="str" cm="1">
        <f t="array" ref="G613">_xlfn.IFNA(_xlfn.IFS('06-Woods and Plastics'!F81="*",'06-Woods and Plastics'!E81,'06-Woods and Plastics'!H81="*",'06-Woods and Plastics'!G81,'06-Woods and Plastics'!J81="*",'06-Woods and Plastics'!I81,'06-Woods and Plastics'!L81="*",'06-Woods and Plastics'!K81,'06-Woods and Plastics'!N81="*",'06-Woods and Plastics'!M81,'06-Woods and Plastics'!P81="*",'06-Woods and Plastics'!O81,'06-Woods and Plastics'!R81="*",'06-Woods and Plastics'!Q81,'06-Woods and Plastics'!T81="*",'06-Woods and Plastics'!S81,'06-Woods and Plastics'!V81="*",'06-Woods and Plastics'!U81),"")</f>
        <v/>
      </c>
      <c r="H613" s="236" t="e">
        <f>G613/'Project Data'!$D$22</f>
        <v>#VALUE!</v>
      </c>
      <c r="I613" s="175"/>
      <c r="J613" s="244"/>
      <c r="K613" s="404"/>
    </row>
    <row r="614" spans="1:11" s="147" customFormat="1" ht="15" hidden="1" customHeight="1">
      <c r="A614" s="198">
        <f>'06-Woods and Plastics'!A82</f>
        <v>0</v>
      </c>
      <c r="B614" s="399" t="str">
        <f>'06-Woods and Plastics'!B82</f>
        <v>06 12 00 Structural Panels</v>
      </c>
      <c r="C614" s="235"/>
      <c r="D614" s="402" t="str" cm="1">
        <f t="array" ref="D614">_xlfn.IFNA(_xlfn.IFS('06-Woods and Plastics'!D82="*",'06-Woods and Plastics'!C82,'06-Woods and Plastics'!F82="*",'06-Woods and Plastics'!E82,'06-Woods and Plastics'!H82="*",'06-Woods and Plastics'!G82,'06-Woods and Plastics'!J82="*",'06-Woods and Plastics'!I82,'06-Woods and Plastics'!L82="*",'06-Woods and Plastics'!K82,'06-Woods and Plastics'!N82="*",'06-Woods and Plastics'!M82,'06-Woods and Plastics'!P82="*",'06-Woods and Plastics'!O82,'06-Woods and Plastics'!R82="*",'06-Woods and Plastics'!Q82,'06-Woods and Plastics'!T82="*",'06-Woods and Plastics'!S82),"")</f>
        <v/>
      </c>
      <c r="E614" s="402" t="e">
        <f>D614/'Project Data'!$D$22</f>
        <v>#VALUE!</v>
      </c>
      <c r="F614" s="164" t="s">
        <v>44</v>
      </c>
      <c r="G614" s="236" t="str" cm="1">
        <f t="array" ref="G614">_xlfn.IFNA(_xlfn.IFS('06-Woods and Plastics'!F82="*",'06-Woods and Plastics'!E82,'06-Woods and Plastics'!H82="*",'06-Woods and Plastics'!G82,'06-Woods and Plastics'!J82="*",'06-Woods and Plastics'!I82,'06-Woods and Plastics'!L82="*",'06-Woods and Plastics'!K82,'06-Woods and Plastics'!N82="*",'06-Woods and Plastics'!M82,'06-Woods and Plastics'!P82="*",'06-Woods and Plastics'!O82,'06-Woods and Plastics'!R82="*",'06-Woods and Plastics'!Q82,'06-Woods and Plastics'!T82="*",'06-Woods and Plastics'!S82,'06-Woods and Plastics'!V82="*",'06-Woods and Plastics'!U82),"")</f>
        <v/>
      </c>
      <c r="H614" s="236" t="e">
        <f>G614/'Project Data'!$D$22</f>
        <v>#VALUE!</v>
      </c>
      <c r="I614" s="175"/>
      <c r="J614" s="244"/>
      <c r="K614" s="404"/>
    </row>
    <row r="615" spans="1:11" s="147" customFormat="1" ht="15" hidden="1" customHeight="1">
      <c r="A615" s="198">
        <f>'06-Woods and Plastics'!A83</f>
        <v>0</v>
      </c>
      <c r="B615" s="399" t="str">
        <f>'06-Woods and Plastics'!B83</f>
        <v>06 12 13 Cementitious Reinforced Panels</v>
      </c>
      <c r="C615" s="235"/>
      <c r="D615" s="402" t="str" cm="1">
        <f t="array" ref="D615">_xlfn.IFNA(_xlfn.IFS('06-Woods and Plastics'!D83="*",'06-Woods and Plastics'!C83,'06-Woods and Plastics'!F83="*",'06-Woods and Plastics'!E83,'06-Woods and Plastics'!H83="*",'06-Woods and Plastics'!G83,'06-Woods and Plastics'!J83="*",'06-Woods and Plastics'!I83,'06-Woods and Plastics'!L83="*",'06-Woods and Plastics'!K83,'06-Woods and Plastics'!N83="*",'06-Woods and Plastics'!M83,'06-Woods and Plastics'!P83="*",'06-Woods and Plastics'!O83,'06-Woods and Plastics'!R83="*",'06-Woods and Plastics'!Q83,'06-Woods and Plastics'!T83="*",'06-Woods and Plastics'!S83),"")</f>
        <v/>
      </c>
      <c r="E615" s="402" t="e">
        <f>D615/'Project Data'!$D$22</f>
        <v>#VALUE!</v>
      </c>
      <c r="F615" s="164" t="s">
        <v>44</v>
      </c>
      <c r="G615" s="236" t="str" cm="1">
        <f t="array" ref="G615">_xlfn.IFNA(_xlfn.IFS('06-Woods and Plastics'!F83="*",'06-Woods and Plastics'!E83,'06-Woods and Plastics'!H83="*",'06-Woods and Plastics'!G83,'06-Woods and Plastics'!J83="*",'06-Woods and Plastics'!I83,'06-Woods and Plastics'!L83="*",'06-Woods and Plastics'!K83,'06-Woods and Plastics'!N83="*",'06-Woods and Plastics'!M83,'06-Woods and Plastics'!P83="*",'06-Woods and Plastics'!O83,'06-Woods and Plastics'!R83="*",'06-Woods and Plastics'!Q83,'06-Woods and Plastics'!T83="*",'06-Woods and Plastics'!S83,'06-Woods and Plastics'!V83="*",'06-Woods and Plastics'!U83),"")</f>
        <v/>
      </c>
      <c r="H615" s="236" t="e">
        <f>G615/'Project Data'!$D$22</f>
        <v>#VALUE!</v>
      </c>
      <c r="I615" s="175"/>
      <c r="J615" s="244"/>
      <c r="K615" s="404"/>
    </row>
    <row r="616" spans="1:11" s="147" customFormat="1" ht="15" hidden="1" customHeight="1">
      <c r="A616" s="198">
        <f>'06-Woods and Plastics'!A84</f>
        <v>0</v>
      </c>
      <c r="B616" s="399" t="str">
        <f>'06-Woods and Plastics'!B84</f>
        <v>06 12 16 Stressed Skin Panels</v>
      </c>
      <c r="C616" s="235"/>
      <c r="D616" s="402" t="str" cm="1">
        <f t="array" ref="D616">_xlfn.IFNA(_xlfn.IFS('06-Woods and Plastics'!D84="*",'06-Woods and Plastics'!C84,'06-Woods and Plastics'!F84="*",'06-Woods and Plastics'!E84,'06-Woods and Plastics'!H84="*",'06-Woods and Plastics'!G84,'06-Woods and Plastics'!J84="*",'06-Woods and Plastics'!I84,'06-Woods and Plastics'!L84="*",'06-Woods and Plastics'!K84,'06-Woods and Plastics'!N84="*",'06-Woods and Plastics'!M84,'06-Woods and Plastics'!P84="*",'06-Woods and Plastics'!O84,'06-Woods and Plastics'!R84="*",'06-Woods and Plastics'!Q84,'06-Woods and Plastics'!T84="*",'06-Woods and Plastics'!S84),"")</f>
        <v/>
      </c>
      <c r="E616" s="402" t="e">
        <f>D616/'Project Data'!$D$22</f>
        <v>#VALUE!</v>
      </c>
      <c r="F616" s="164" t="s">
        <v>44</v>
      </c>
      <c r="G616" s="236" t="str" cm="1">
        <f t="array" ref="G616">_xlfn.IFNA(_xlfn.IFS('06-Woods and Plastics'!F84="*",'06-Woods and Plastics'!E84,'06-Woods and Plastics'!H84="*",'06-Woods and Plastics'!G84,'06-Woods and Plastics'!J84="*",'06-Woods and Plastics'!I84,'06-Woods and Plastics'!L84="*",'06-Woods and Plastics'!K84,'06-Woods and Plastics'!N84="*",'06-Woods and Plastics'!M84,'06-Woods and Plastics'!P84="*",'06-Woods and Plastics'!O84,'06-Woods and Plastics'!R84="*",'06-Woods and Plastics'!Q84,'06-Woods and Plastics'!T84="*",'06-Woods and Plastics'!S84,'06-Woods and Plastics'!V84="*",'06-Woods and Plastics'!U84),"")</f>
        <v/>
      </c>
      <c r="H616" s="236" t="e">
        <f>G616/'Project Data'!$D$22</f>
        <v>#VALUE!</v>
      </c>
      <c r="I616" s="175"/>
      <c r="J616" s="244"/>
      <c r="K616" s="404"/>
    </row>
    <row r="617" spans="1:11" s="147" customFormat="1" ht="15" hidden="1" customHeight="1">
      <c r="A617" s="198">
        <f>'06-Woods and Plastics'!A85</f>
        <v>0</v>
      </c>
      <c r="B617" s="399" t="str">
        <f>'06-Woods and Plastics'!B85</f>
        <v>06 13 00 Heavy Timber Construction</v>
      </c>
      <c r="C617" s="235"/>
      <c r="D617" s="402" t="str" cm="1">
        <f t="array" ref="D617">_xlfn.IFNA(_xlfn.IFS('06-Woods and Plastics'!D85="*",'06-Woods and Plastics'!C85,'06-Woods and Plastics'!F85="*",'06-Woods and Plastics'!E85,'06-Woods and Plastics'!H85="*",'06-Woods and Plastics'!G85,'06-Woods and Plastics'!J85="*",'06-Woods and Plastics'!I85,'06-Woods and Plastics'!L85="*",'06-Woods and Plastics'!K85,'06-Woods and Plastics'!N85="*",'06-Woods and Plastics'!M85,'06-Woods and Plastics'!P85="*",'06-Woods and Plastics'!O85,'06-Woods and Plastics'!R85="*",'06-Woods and Plastics'!Q85,'06-Woods and Plastics'!T85="*",'06-Woods and Plastics'!S85),"")</f>
        <v/>
      </c>
      <c r="E617" s="402" t="e">
        <f>D617/'Project Data'!$D$22</f>
        <v>#VALUE!</v>
      </c>
      <c r="F617" s="164" t="s">
        <v>44</v>
      </c>
      <c r="G617" s="236" t="str" cm="1">
        <f t="array" ref="G617">_xlfn.IFNA(_xlfn.IFS('06-Woods and Plastics'!F85="*",'06-Woods and Plastics'!E85,'06-Woods and Plastics'!H85="*",'06-Woods and Plastics'!G85,'06-Woods and Plastics'!J85="*",'06-Woods and Plastics'!I85,'06-Woods and Plastics'!L85="*",'06-Woods and Plastics'!K85,'06-Woods and Plastics'!N85="*",'06-Woods and Plastics'!M85,'06-Woods and Plastics'!P85="*",'06-Woods and Plastics'!O85,'06-Woods and Plastics'!R85="*",'06-Woods and Plastics'!Q85,'06-Woods and Plastics'!T85="*",'06-Woods and Plastics'!S85,'06-Woods and Plastics'!V85="*",'06-Woods and Plastics'!U85),"")</f>
        <v/>
      </c>
      <c r="H617" s="236" t="e">
        <f>G617/'Project Data'!$D$22</f>
        <v>#VALUE!</v>
      </c>
      <c r="I617" s="175"/>
      <c r="J617" s="244"/>
      <c r="K617" s="404"/>
    </row>
    <row r="618" spans="1:11" s="147" customFormat="1" ht="15" hidden="1" customHeight="1">
      <c r="A618" s="198">
        <f>'06-Woods and Plastics'!A86</f>
        <v>0</v>
      </c>
      <c r="B618" s="399" t="str">
        <f>'06-Woods and Plastics'!B86</f>
        <v>06 13 13 Log Construction</v>
      </c>
      <c r="C618" s="235"/>
      <c r="D618" s="402" t="str" cm="1">
        <f t="array" ref="D618">_xlfn.IFNA(_xlfn.IFS('06-Woods and Plastics'!D86="*",'06-Woods and Plastics'!C86,'06-Woods and Plastics'!F86="*",'06-Woods and Plastics'!E86,'06-Woods and Plastics'!H86="*",'06-Woods and Plastics'!G86,'06-Woods and Plastics'!J86="*",'06-Woods and Plastics'!I86,'06-Woods and Plastics'!L86="*",'06-Woods and Plastics'!K86,'06-Woods and Plastics'!N86="*",'06-Woods and Plastics'!M86,'06-Woods and Plastics'!P86="*",'06-Woods and Plastics'!O86,'06-Woods and Plastics'!R86="*",'06-Woods and Plastics'!Q86,'06-Woods and Plastics'!T86="*",'06-Woods and Plastics'!S86),"")</f>
        <v/>
      </c>
      <c r="E618" s="402" t="e">
        <f>D618/'Project Data'!$D$22</f>
        <v>#VALUE!</v>
      </c>
      <c r="F618" s="164" t="s">
        <v>44</v>
      </c>
      <c r="G618" s="236" t="str" cm="1">
        <f t="array" ref="G618">_xlfn.IFNA(_xlfn.IFS('06-Woods and Plastics'!F86="*",'06-Woods and Plastics'!E86,'06-Woods and Plastics'!H86="*",'06-Woods and Plastics'!G86,'06-Woods and Plastics'!J86="*",'06-Woods and Plastics'!I86,'06-Woods and Plastics'!L86="*",'06-Woods and Plastics'!K86,'06-Woods and Plastics'!N86="*",'06-Woods and Plastics'!M86,'06-Woods and Plastics'!P86="*",'06-Woods and Plastics'!O86,'06-Woods and Plastics'!R86="*",'06-Woods and Plastics'!Q86,'06-Woods and Plastics'!T86="*",'06-Woods and Plastics'!S86,'06-Woods and Plastics'!V86="*",'06-Woods and Plastics'!U86),"")</f>
        <v/>
      </c>
      <c r="H618" s="236" t="e">
        <f>G618/'Project Data'!$D$22</f>
        <v>#VALUE!</v>
      </c>
      <c r="I618" s="175"/>
      <c r="J618" s="244"/>
      <c r="K618" s="404"/>
    </row>
    <row r="619" spans="1:11" s="147" customFormat="1" ht="15" hidden="1" customHeight="1">
      <c r="A619" s="198">
        <f>'06-Woods and Plastics'!A87</f>
        <v>0</v>
      </c>
      <c r="B619" s="399" t="str">
        <f>'06-Woods and Plastics'!B87</f>
        <v>06 13 13.91 Period Horizontal Log Work</v>
      </c>
      <c r="C619" s="235"/>
      <c r="D619" s="402" t="str" cm="1">
        <f t="array" ref="D619">_xlfn.IFNA(_xlfn.IFS('06-Woods and Plastics'!D87="*",'06-Woods and Plastics'!C87,'06-Woods and Plastics'!F87="*",'06-Woods and Plastics'!E87,'06-Woods and Plastics'!H87="*",'06-Woods and Plastics'!G87,'06-Woods and Plastics'!J87="*",'06-Woods and Plastics'!I87,'06-Woods and Plastics'!L87="*",'06-Woods and Plastics'!K87,'06-Woods and Plastics'!N87="*",'06-Woods and Plastics'!M87,'06-Woods and Plastics'!P87="*",'06-Woods and Plastics'!O87,'06-Woods and Plastics'!R87="*",'06-Woods and Plastics'!Q87,'06-Woods and Plastics'!T87="*",'06-Woods and Plastics'!S87),"")</f>
        <v/>
      </c>
      <c r="E619" s="402" t="e">
        <f>D619/'Project Data'!$D$22</f>
        <v>#VALUE!</v>
      </c>
      <c r="F619" s="164" t="s">
        <v>44</v>
      </c>
      <c r="G619" s="236" t="str" cm="1">
        <f t="array" ref="G619">_xlfn.IFNA(_xlfn.IFS('06-Woods and Plastics'!F87="*",'06-Woods and Plastics'!E87,'06-Woods and Plastics'!H87="*",'06-Woods and Plastics'!G87,'06-Woods and Plastics'!J87="*",'06-Woods and Plastics'!I87,'06-Woods and Plastics'!L87="*",'06-Woods and Plastics'!K87,'06-Woods and Plastics'!N87="*",'06-Woods and Plastics'!M87,'06-Woods and Plastics'!P87="*",'06-Woods and Plastics'!O87,'06-Woods and Plastics'!R87="*",'06-Woods and Plastics'!Q87,'06-Woods and Plastics'!T87="*",'06-Woods and Plastics'!S87,'06-Woods and Plastics'!V87="*",'06-Woods and Plastics'!U87),"")</f>
        <v/>
      </c>
      <c r="H619" s="236" t="e">
        <f>G619/'Project Data'!$D$22</f>
        <v>#VALUE!</v>
      </c>
      <c r="I619" s="175"/>
      <c r="J619" s="244"/>
      <c r="K619" s="404"/>
    </row>
    <row r="620" spans="1:11" s="147" customFormat="1" ht="15" hidden="1" customHeight="1">
      <c r="A620" s="198">
        <f>'06-Woods and Plastics'!A88</f>
        <v>0</v>
      </c>
      <c r="B620" s="399" t="str">
        <f>'06-Woods and Plastics'!B88</f>
        <v>06 13 16 Pole Construction</v>
      </c>
      <c r="C620" s="235"/>
      <c r="D620" s="402" t="str" cm="1">
        <f t="array" ref="D620">_xlfn.IFNA(_xlfn.IFS('06-Woods and Plastics'!D88="*",'06-Woods and Plastics'!C88,'06-Woods and Plastics'!F88="*",'06-Woods and Plastics'!E88,'06-Woods and Plastics'!H88="*",'06-Woods and Plastics'!G88,'06-Woods and Plastics'!J88="*",'06-Woods and Plastics'!I88,'06-Woods and Plastics'!L88="*",'06-Woods and Plastics'!K88,'06-Woods and Plastics'!N88="*",'06-Woods and Plastics'!M88,'06-Woods and Plastics'!P88="*",'06-Woods and Plastics'!O88,'06-Woods and Plastics'!R88="*",'06-Woods and Plastics'!Q88,'06-Woods and Plastics'!T88="*",'06-Woods and Plastics'!S88),"")</f>
        <v/>
      </c>
      <c r="E620" s="402" t="e">
        <f>D620/'Project Data'!$D$22</f>
        <v>#VALUE!</v>
      </c>
      <c r="F620" s="164" t="s">
        <v>44</v>
      </c>
      <c r="G620" s="236" t="str" cm="1">
        <f t="array" ref="G620">_xlfn.IFNA(_xlfn.IFS('06-Woods and Plastics'!F88="*",'06-Woods and Plastics'!E88,'06-Woods and Plastics'!H88="*",'06-Woods and Plastics'!G88,'06-Woods and Plastics'!J88="*",'06-Woods and Plastics'!I88,'06-Woods and Plastics'!L88="*",'06-Woods and Plastics'!K88,'06-Woods and Plastics'!N88="*",'06-Woods and Plastics'!M88,'06-Woods and Plastics'!P88="*",'06-Woods and Plastics'!O88,'06-Woods and Plastics'!R88="*",'06-Woods and Plastics'!Q88,'06-Woods and Plastics'!T88="*",'06-Woods and Plastics'!S88,'06-Woods and Plastics'!V88="*",'06-Woods and Plastics'!U88),"")</f>
        <v/>
      </c>
      <c r="H620" s="236" t="e">
        <f>G620/'Project Data'!$D$22</f>
        <v>#VALUE!</v>
      </c>
      <c r="I620" s="175"/>
      <c r="J620" s="244"/>
      <c r="K620" s="404"/>
    </row>
    <row r="621" spans="1:11" s="147" customFormat="1" ht="15" hidden="1" customHeight="1">
      <c r="A621" s="198">
        <f>'06-Woods and Plastics'!A89</f>
        <v>0</v>
      </c>
      <c r="B621" s="399" t="str">
        <f>'06-Woods and Plastics'!B89</f>
        <v>06 13 23 Heavy Timber Framing</v>
      </c>
      <c r="C621" s="235"/>
      <c r="D621" s="402" t="str" cm="1">
        <f t="array" ref="D621">_xlfn.IFNA(_xlfn.IFS('06-Woods and Plastics'!D89="*",'06-Woods and Plastics'!C89,'06-Woods and Plastics'!F89="*",'06-Woods and Plastics'!E89,'06-Woods and Plastics'!H89="*",'06-Woods and Plastics'!G89,'06-Woods and Plastics'!J89="*",'06-Woods and Plastics'!I89,'06-Woods and Plastics'!L89="*",'06-Woods and Plastics'!K89,'06-Woods and Plastics'!N89="*",'06-Woods and Plastics'!M89,'06-Woods and Plastics'!P89="*",'06-Woods and Plastics'!O89,'06-Woods and Plastics'!R89="*",'06-Woods and Plastics'!Q89,'06-Woods and Plastics'!T89="*",'06-Woods and Plastics'!S89),"")</f>
        <v/>
      </c>
      <c r="E621" s="402" t="e">
        <f>D621/'Project Data'!$D$22</f>
        <v>#VALUE!</v>
      </c>
      <c r="F621" s="164" t="s">
        <v>44</v>
      </c>
      <c r="G621" s="236" t="str" cm="1">
        <f t="array" ref="G621">_xlfn.IFNA(_xlfn.IFS('06-Woods and Plastics'!F89="*",'06-Woods and Plastics'!E89,'06-Woods and Plastics'!H89="*",'06-Woods and Plastics'!G89,'06-Woods and Plastics'!J89="*",'06-Woods and Plastics'!I89,'06-Woods and Plastics'!L89="*",'06-Woods and Plastics'!K89,'06-Woods and Plastics'!N89="*",'06-Woods and Plastics'!M89,'06-Woods and Plastics'!P89="*",'06-Woods and Plastics'!O89,'06-Woods and Plastics'!R89="*",'06-Woods and Plastics'!Q89,'06-Woods and Plastics'!T89="*",'06-Woods and Plastics'!S89,'06-Woods and Plastics'!V89="*",'06-Woods and Plastics'!U89),"")</f>
        <v/>
      </c>
      <c r="H621" s="236" t="e">
        <f>G621/'Project Data'!$D$22</f>
        <v>#VALUE!</v>
      </c>
      <c r="I621" s="175"/>
      <c r="J621" s="244"/>
      <c r="K621" s="404"/>
    </row>
    <row r="622" spans="1:11" s="147" customFormat="1" ht="15" hidden="1" customHeight="1">
      <c r="A622" s="198">
        <f>'06-Woods and Plastics'!A90</f>
        <v>0</v>
      </c>
      <c r="B622" s="399" t="str">
        <f>'06-Woods and Plastics'!B90</f>
        <v>06 13 26 Heavy Timber Trusses</v>
      </c>
      <c r="C622" s="235"/>
      <c r="D622" s="402" t="str" cm="1">
        <f t="array" ref="D622">_xlfn.IFNA(_xlfn.IFS('06-Woods and Plastics'!D90="*",'06-Woods and Plastics'!C90,'06-Woods and Plastics'!F90="*",'06-Woods and Plastics'!E90,'06-Woods and Plastics'!H90="*",'06-Woods and Plastics'!G90,'06-Woods and Plastics'!J90="*",'06-Woods and Plastics'!I90,'06-Woods and Plastics'!L90="*",'06-Woods and Plastics'!K90,'06-Woods and Plastics'!N90="*",'06-Woods and Plastics'!M90,'06-Woods and Plastics'!P90="*",'06-Woods and Plastics'!O90,'06-Woods and Plastics'!R90="*",'06-Woods and Plastics'!Q90,'06-Woods and Plastics'!T90="*",'06-Woods and Plastics'!S90),"")</f>
        <v/>
      </c>
      <c r="E622" s="402" t="e">
        <f>D622/'Project Data'!$D$22</f>
        <v>#VALUE!</v>
      </c>
      <c r="F622" s="164" t="s">
        <v>44</v>
      </c>
      <c r="G622" s="236" t="str" cm="1">
        <f t="array" ref="G622">_xlfn.IFNA(_xlfn.IFS('06-Woods and Plastics'!F90="*",'06-Woods and Plastics'!E90,'06-Woods and Plastics'!H90="*",'06-Woods and Plastics'!G90,'06-Woods and Plastics'!J90="*",'06-Woods and Plastics'!I90,'06-Woods and Plastics'!L90="*",'06-Woods and Plastics'!K90,'06-Woods and Plastics'!N90="*",'06-Woods and Plastics'!M90,'06-Woods and Plastics'!P90="*",'06-Woods and Plastics'!O90,'06-Woods and Plastics'!R90="*",'06-Woods and Plastics'!Q90,'06-Woods and Plastics'!T90="*",'06-Woods and Plastics'!S90,'06-Woods and Plastics'!V90="*",'06-Woods and Plastics'!U90),"")</f>
        <v/>
      </c>
      <c r="H622" s="236" t="e">
        <f>G622/'Project Data'!$D$22</f>
        <v>#VALUE!</v>
      </c>
      <c r="I622" s="175"/>
      <c r="J622" s="244"/>
      <c r="K622" s="404"/>
    </row>
    <row r="623" spans="1:11" s="147" customFormat="1" ht="15" hidden="1" customHeight="1">
      <c r="A623" s="198">
        <f>'06-Woods and Plastics'!A91</f>
        <v>0</v>
      </c>
      <c r="B623" s="399" t="str">
        <f>'06-Woods and Plastics'!B91</f>
        <v>06 13 33 Heavy Timber Pier Construction</v>
      </c>
      <c r="C623" s="235"/>
      <c r="D623" s="402" t="str" cm="1">
        <f t="array" ref="D623">_xlfn.IFNA(_xlfn.IFS('06-Woods and Plastics'!D91="*",'06-Woods and Plastics'!C91,'06-Woods and Plastics'!F91="*",'06-Woods and Plastics'!E91,'06-Woods and Plastics'!H91="*",'06-Woods and Plastics'!G91,'06-Woods and Plastics'!J91="*",'06-Woods and Plastics'!I91,'06-Woods and Plastics'!L91="*",'06-Woods and Plastics'!K91,'06-Woods and Plastics'!N91="*",'06-Woods and Plastics'!M91,'06-Woods and Plastics'!P91="*",'06-Woods and Plastics'!O91,'06-Woods and Plastics'!R91="*",'06-Woods and Plastics'!Q91,'06-Woods and Plastics'!T91="*",'06-Woods and Plastics'!S91),"")</f>
        <v/>
      </c>
      <c r="E623" s="402" t="e">
        <f>D623/'Project Data'!$D$22</f>
        <v>#VALUE!</v>
      </c>
      <c r="F623" s="164" t="s">
        <v>44</v>
      </c>
      <c r="G623" s="236" t="str" cm="1">
        <f t="array" ref="G623">_xlfn.IFNA(_xlfn.IFS('06-Woods and Plastics'!F91="*",'06-Woods and Plastics'!E91,'06-Woods and Plastics'!H91="*",'06-Woods and Plastics'!G91,'06-Woods and Plastics'!J91="*",'06-Woods and Plastics'!I91,'06-Woods and Plastics'!L91="*",'06-Woods and Plastics'!K91,'06-Woods and Plastics'!N91="*",'06-Woods and Plastics'!M91,'06-Woods and Plastics'!P91="*",'06-Woods and Plastics'!O91,'06-Woods and Plastics'!R91="*",'06-Woods and Plastics'!Q91,'06-Woods and Plastics'!T91="*",'06-Woods and Plastics'!S91,'06-Woods and Plastics'!V91="*",'06-Woods and Plastics'!U91),"")</f>
        <v/>
      </c>
      <c r="H623" s="236" t="e">
        <f>G623/'Project Data'!$D$22</f>
        <v>#VALUE!</v>
      </c>
      <c r="I623" s="175"/>
      <c r="J623" s="244"/>
      <c r="K623" s="404"/>
    </row>
    <row r="624" spans="1:11" s="147" customFormat="1" ht="15" hidden="1" customHeight="1">
      <c r="A624" s="198">
        <f>'06-Woods and Plastics'!A92</f>
        <v>0</v>
      </c>
      <c r="B624" s="399" t="str">
        <f>'06-Woods and Plastics'!B92</f>
        <v>06 14 00 Treated Wood Foundations</v>
      </c>
      <c r="C624" s="235"/>
      <c r="D624" s="402" t="str" cm="1">
        <f t="array" ref="D624">_xlfn.IFNA(_xlfn.IFS('06-Woods and Plastics'!D92="*",'06-Woods and Plastics'!C92,'06-Woods and Plastics'!F92="*",'06-Woods and Plastics'!E92,'06-Woods and Plastics'!H92="*",'06-Woods and Plastics'!G92,'06-Woods and Plastics'!J92="*",'06-Woods and Plastics'!I92,'06-Woods and Plastics'!L92="*",'06-Woods and Plastics'!K92,'06-Woods and Plastics'!N92="*",'06-Woods and Plastics'!M92,'06-Woods and Plastics'!P92="*",'06-Woods and Plastics'!O92,'06-Woods and Plastics'!R92="*",'06-Woods and Plastics'!Q92,'06-Woods and Plastics'!T92="*",'06-Woods and Plastics'!S92),"")</f>
        <v/>
      </c>
      <c r="E624" s="402" t="e">
        <f>D624/'Project Data'!$D$22</f>
        <v>#VALUE!</v>
      </c>
      <c r="F624" s="164" t="s">
        <v>44</v>
      </c>
      <c r="G624" s="236" t="str" cm="1">
        <f t="array" ref="G624">_xlfn.IFNA(_xlfn.IFS('06-Woods and Plastics'!F92="*",'06-Woods and Plastics'!E92,'06-Woods and Plastics'!H92="*",'06-Woods and Plastics'!G92,'06-Woods and Plastics'!J92="*",'06-Woods and Plastics'!I92,'06-Woods and Plastics'!L92="*",'06-Woods and Plastics'!K92,'06-Woods and Plastics'!N92="*",'06-Woods and Plastics'!M92,'06-Woods and Plastics'!P92="*",'06-Woods and Plastics'!O92,'06-Woods and Plastics'!R92="*",'06-Woods and Plastics'!Q92,'06-Woods and Plastics'!T92="*",'06-Woods and Plastics'!S92,'06-Woods and Plastics'!V92="*",'06-Woods and Plastics'!U92),"")</f>
        <v/>
      </c>
      <c r="H624" s="236" t="e">
        <f>G624/'Project Data'!$D$22</f>
        <v>#VALUE!</v>
      </c>
      <c r="I624" s="175"/>
      <c r="J624" s="244"/>
      <c r="K624" s="404"/>
    </row>
    <row r="625" spans="1:11" s="147" customFormat="1" ht="15" hidden="1" customHeight="1">
      <c r="A625" s="198">
        <f>'06-Woods and Plastics'!A93</f>
        <v>0</v>
      </c>
      <c r="B625" s="399" t="str">
        <f>'06-Woods and Plastics'!B93</f>
        <v>06 15 00 Wood Decking</v>
      </c>
      <c r="C625" s="235"/>
      <c r="D625" s="402" t="str" cm="1">
        <f t="array" ref="D625">_xlfn.IFNA(_xlfn.IFS('06-Woods and Plastics'!D93="*",'06-Woods and Plastics'!C93,'06-Woods and Plastics'!F93="*",'06-Woods and Plastics'!E93,'06-Woods and Plastics'!H93="*",'06-Woods and Plastics'!G93,'06-Woods and Plastics'!J93="*",'06-Woods and Plastics'!I93,'06-Woods and Plastics'!L93="*",'06-Woods and Plastics'!K93,'06-Woods and Plastics'!N93="*",'06-Woods and Plastics'!M93,'06-Woods and Plastics'!P93="*",'06-Woods and Plastics'!O93,'06-Woods and Plastics'!R93="*",'06-Woods and Plastics'!Q93,'06-Woods and Plastics'!T93="*",'06-Woods and Plastics'!S93),"")</f>
        <v/>
      </c>
      <c r="E625" s="402" t="e">
        <f>D625/'Project Data'!$D$22</f>
        <v>#VALUE!</v>
      </c>
      <c r="F625" s="164" t="s">
        <v>44</v>
      </c>
      <c r="G625" s="236" t="str" cm="1">
        <f t="array" ref="G625">_xlfn.IFNA(_xlfn.IFS('06-Woods and Plastics'!F93="*",'06-Woods and Plastics'!E93,'06-Woods and Plastics'!H93="*",'06-Woods and Plastics'!G93,'06-Woods and Plastics'!J93="*",'06-Woods and Plastics'!I93,'06-Woods and Plastics'!L93="*",'06-Woods and Plastics'!K93,'06-Woods and Plastics'!N93="*",'06-Woods and Plastics'!M93,'06-Woods and Plastics'!P93="*",'06-Woods and Plastics'!O93,'06-Woods and Plastics'!R93="*",'06-Woods and Plastics'!Q93,'06-Woods and Plastics'!T93="*",'06-Woods and Plastics'!S93,'06-Woods and Plastics'!V93="*",'06-Woods and Plastics'!U93),"")</f>
        <v/>
      </c>
      <c r="H625" s="236" t="e">
        <f>G625/'Project Data'!$D$22</f>
        <v>#VALUE!</v>
      </c>
      <c r="I625" s="175"/>
      <c r="J625" s="244"/>
      <c r="K625" s="404"/>
    </row>
    <row r="626" spans="1:11" s="147" customFormat="1" ht="15" hidden="1" customHeight="1">
      <c r="A626" s="198">
        <f>'06-Woods and Plastics'!A94</f>
        <v>0</v>
      </c>
      <c r="B626" s="399" t="str">
        <f>'06-Woods and Plastics'!B94</f>
        <v>06 15 13 Wood Floor Decking</v>
      </c>
      <c r="C626" s="235"/>
      <c r="D626" s="402" t="str" cm="1">
        <f t="array" ref="D626">_xlfn.IFNA(_xlfn.IFS('06-Woods and Plastics'!D94="*",'06-Woods and Plastics'!C94,'06-Woods and Plastics'!F94="*",'06-Woods and Plastics'!E94,'06-Woods and Plastics'!H94="*",'06-Woods and Plastics'!G94,'06-Woods and Plastics'!J94="*",'06-Woods and Plastics'!I94,'06-Woods and Plastics'!L94="*",'06-Woods and Plastics'!K94,'06-Woods and Plastics'!N94="*",'06-Woods and Plastics'!M94,'06-Woods and Plastics'!P94="*",'06-Woods and Plastics'!O94,'06-Woods and Plastics'!R94="*",'06-Woods and Plastics'!Q94,'06-Woods and Plastics'!T94="*",'06-Woods and Plastics'!S94),"")</f>
        <v/>
      </c>
      <c r="E626" s="402" t="e">
        <f>D626/'Project Data'!$D$22</f>
        <v>#VALUE!</v>
      </c>
      <c r="F626" s="164" t="s">
        <v>44</v>
      </c>
      <c r="G626" s="236" t="str" cm="1">
        <f t="array" ref="G626">_xlfn.IFNA(_xlfn.IFS('06-Woods and Plastics'!F94="*",'06-Woods and Plastics'!E94,'06-Woods and Plastics'!H94="*",'06-Woods and Plastics'!G94,'06-Woods and Plastics'!J94="*",'06-Woods and Plastics'!I94,'06-Woods and Plastics'!L94="*",'06-Woods and Plastics'!K94,'06-Woods and Plastics'!N94="*",'06-Woods and Plastics'!M94,'06-Woods and Plastics'!P94="*",'06-Woods and Plastics'!O94,'06-Woods and Plastics'!R94="*",'06-Woods and Plastics'!Q94,'06-Woods and Plastics'!T94="*",'06-Woods and Plastics'!S94,'06-Woods and Plastics'!V94="*",'06-Woods and Plastics'!U94),"")</f>
        <v/>
      </c>
      <c r="H626" s="236" t="e">
        <f>G626/'Project Data'!$D$22</f>
        <v>#VALUE!</v>
      </c>
      <c r="I626" s="175"/>
      <c r="J626" s="244"/>
      <c r="K626" s="404"/>
    </row>
    <row r="627" spans="1:11" s="147" customFormat="1" ht="15" hidden="1" customHeight="1">
      <c r="A627" s="198">
        <f>'06-Woods and Plastics'!A95</f>
        <v>0</v>
      </c>
      <c r="B627" s="399" t="str">
        <f>'06-Woods and Plastics'!B95</f>
        <v>06 15 13.91 Carvel Planking</v>
      </c>
      <c r="C627" s="235"/>
      <c r="D627" s="402" t="str" cm="1">
        <f t="array" ref="D627">_xlfn.IFNA(_xlfn.IFS('06-Woods and Plastics'!D95="*",'06-Woods and Plastics'!C95,'06-Woods and Plastics'!F95="*",'06-Woods and Plastics'!E95,'06-Woods and Plastics'!H95="*",'06-Woods and Plastics'!G95,'06-Woods and Plastics'!J95="*",'06-Woods and Plastics'!I95,'06-Woods and Plastics'!L95="*",'06-Woods and Plastics'!K95,'06-Woods and Plastics'!N95="*",'06-Woods and Plastics'!M95,'06-Woods and Plastics'!P95="*",'06-Woods and Plastics'!O95,'06-Woods and Plastics'!R95="*",'06-Woods and Plastics'!Q95,'06-Woods and Plastics'!T95="*",'06-Woods and Plastics'!S95),"")</f>
        <v/>
      </c>
      <c r="E627" s="402" t="e">
        <f>D627/'Project Data'!$D$22</f>
        <v>#VALUE!</v>
      </c>
      <c r="F627" s="164" t="s">
        <v>44</v>
      </c>
      <c r="G627" s="236" t="str" cm="1">
        <f t="array" ref="G627">_xlfn.IFNA(_xlfn.IFS('06-Woods and Plastics'!F95="*",'06-Woods and Plastics'!E95,'06-Woods and Plastics'!H95="*",'06-Woods and Plastics'!G95,'06-Woods and Plastics'!J95="*",'06-Woods and Plastics'!I95,'06-Woods and Plastics'!L95="*",'06-Woods and Plastics'!K95,'06-Woods and Plastics'!N95="*",'06-Woods and Plastics'!M95,'06-Woods and Plastics'!P95="*",'06-Woods and Plastics'!O95,'06-Woods and Plastics'!R95="*",'06-Woods and Plastics'!Q95,'06-Woods and Plastics'!T95="*",'06-Woods and Plastics'!S95,'06-Woods and Plastics'!V95="*",'06-Woods and Plastics'!U95),"")</f>
        <v/>
      </c>
      <c r="H627" s="236" t="e">
        <f>G627/'Project Data'!$D$22</f>
        <v>#VALUE!</v>
      </c>
      <c r="I627" s="175"/>
      <c r="J627" s="244"/>
      <c r="K627" s="404"/>
    </row>
    <row r="628" spans="1:11" s="147" customFormat="1" ht="15" hidden="1" customHeight="1">
      <c r="A628" s="198">
        <f>'06-Woods and Plastics'!A96</f>
        <v>0</v>
      </c>
      <c r="B628" s="399" t="str">
        <f>'06-Woods and Plastics'!B96</f>
        <v>06 15 16 Wood Roof Decking</v>
      </c>
      <c r="C628" s="235"/>
      <c r="D628" s="402" t="str" cm="1">
        <f t="array" ref="D628">_xlfn.IFNA(_xlfn.IFS('06-Woods and Plastics'!D96="*",'06-Woods and Plastics'!C96,'06-Woods and Plastics'!F96="*",'06-Woods and Plastics'!E96,'06-Woods and Plastics'!H96="*",'06-Woods and Plastics'!G96,'06-Woods and Plastics'!J96="*",'06-Woods and Plastics'!I96,'06-Woods and Plastics'!L96="*",'06-Woods and Plastics'!K96,'06-Woods and Plastics'!N96="*",'06-Woods and Plastics'!M96,'06-Woods and Plastics'!P96="*",'06-Woods and Plastics'!O96,'06-Woods and Plastics'!R96="*",'06-Woods and Plastics'!Q96,'06-Woods and Plastics'!T96="*",'06-Woods and Plastics'!S96),"")</f>
        <v/>
      </c>
      <c r="E628" s="402" t="e">
        <f>D628/'Project Data'!$D$22</f>
        <v>#VALUE!</v>
      </c>
      <c r="F628" s="164" t="s">
        <v>44</v>
      </c>
      <c r="G628" s="236" t="str" cm="1">
        <f t="array" ref="G628">_xlfn.IFNA(_xlfn.IFS('06-Woods and Plastics'!F96="*",'06-Woods and Plastics'!E96,'06-Woods and Plastics'!H96="*",'06-Woods and Plastics'!G96,'06-Woods and Plastics'!J96="*",'06-Woods and Plastics'!I96,'06-Woods and Plastics'!L96="*",'06-Woods and Plastics'!K96,'06-Woods and Plastics'!N96="*",'06-Woods and Plastics'!M96,'06-Woods and Plastics'!P96="*",'06-Woods and Plastics'!O96,'06-Woods and Plastics'!R96="*",'06-Woods and Plastics'!Q96,'06-Woods and Plastics'!T96="*",'06-Woods and Plastics'!S96,'06-Woods and Plastics'!V96="*",'06-Woods and Plastics'!U96),"")</f>
        <v/>
      </c>
      <c r="H628" s="236" t="e">
        <f>G628/'Project Data'!$D$22</f>
        <v>#VALUE!</v>
      </c>
      <c r="I628" s="175"/>
      <c r="J628" s="244"/>
      <c r="K628" s="404"/>
    </row>
    <row r="629" spans="1:11" s="147" customFormat="1" ht="15" hidden="1" customHeight="1">
      <c r="A629" s="198">
        <f>'06-Woods and Plastics'!A97</f>
        <v>0</v>
      </c>
      <c r="B629" s="399" t="str">
        <f>'06-Woods and Plastics'!B97</f>
        <v>06 15 19 Timber Decking</v>
      </c>
      <c r="C629" s="235"/>
      <c r="D629" s="402" t="str" cm="1">
        <f t="array" ref="D629">_xlfn.IFNA(_xlfn.IFS('06-Woods and Plastics'!D97="*",'06-Woods and Plastics'!C97,'06-Woods and Plastics'!F97="*",'06-Woods and Plastics'!E97,'06-Woods and Plastics'!H97="*",'06-Woods and Plastics'!G97,'06-Woods and Plastics'!J97="*",'06-Woods and Plastics'!I97,'06-Woods and Plastics'!L97="*",'06-Woods and Plastics'!K97,'06-Woods and Plastics'!N97="*",'06-Woods and Plastics'!M97,'06-Woods and Plastics'!P97="*",'06-Woods and Plastics'!O97,'06-Woods and Plastics'!R97="*",'06-Woods and Plastics'!Q97,'06-Woods and Plastics'!T97="*",'06-Woods and Plastics'!S97),"")</f>
        <v/>
      </c>
      <c r="E629" s="402" t="e">
        <f>D629/'Project Data'!$D$22</f>
        <v>#VALUE!</v>
      </c>
      <c r="F629" s="164" t="s">
        <v>44</v>
      </c>
      <c r="G629" s="236" t="str" cm="1">
        <f t="array" ref="G629">_xlfn.IFNA(_xlfn.IFS('06-Woods and Plastics'!F97="*",'06-Woods and Plastics'!E97,'06-Woods and Plastics'!H97="*",'06-Woods and Plastics'!G97,'06-Woods and Plastics'!J97="*",'06-Woods and Plastics'!I97,'06-Woods and Plastics'!L97="*",'06-Woods and Plastics'!K97,'06-Woods and Plastics'!N97="*",'06-Woods and Plastics'!M97,'06-Woods and Plastics'!P97="*",'06-Woods and Plastics'!O97,'06-Woods and Plastics'!R97="*",'06-Woods and Plastics'!Q97,'06-Woods and Plastics'!T97="*",'06-Woods and Plastics'!S97,'06-Woods and Plastics'!V97="*",'06-Woods and Plastics'!U97),"")</f>
        <v/>
      </c>
      <c r="H629" s="236" t="e">
        <f>G629/'Project Data'!$D$22</f>
        <v>#VALUE!</v>
      </c>
      <c r="I629" s="175"/>
      <c r="J629" s="244"/>
      <c r="K629" s="404"/>
    </row>
    <row r="630" spans="1:11" s="147" customFormat="1" ht="15" hidden="1" customHeight="1">
      <c r="A630" s="198">
        <f>'06-Woods and Plastics'!A98</f>
        <v>0</v>
      </c>
      <c r="B630" s="399" t="str">
        <f>'06-Woods and Plastics'!B98</f>
        <v>06 15 23 Laminated Wood Decking</v>
      </c>
      <c r="C630" s="235"/>
      <c r="D630" s="402" t="str" cm="1">
        <f t="array" ref="D630">_xlfn.IFNA(_xlfn.IFS('06-Woods and Plastics'!D98="*",'06-Woods and Plastics'!C98,'06-Woods and Plastics'!F98="*",'06-Woods and Plastics'!E98,'06-Woods and Plastics'!H98="*",'06-Woods and Plastics'!G98,'06-Woods and Plastics'!J98="*",'06-Woods and Plastics'!I98,'06-Woods and Plastics'!L98="*",'06-Woods and Plastics'!K98,'06-Woods and Plastics'!N98="*",'06-Woods and Plastics'!M98,'06-Woods and Plastics'!P98="*",'06-Woods and Plastics'!O98,'06-Woods and Plastics'!R98="*",'06-Woods and Plastics'!Q98,'06-Woods and Plastics'!T98="*",'06-Woods and Plastics'!S98),"")</f>
        <v/>
      </c>
      <c r="E630" s="402" t="e">
        <f>D630/'Project Data'!$D$22</f>
        <v>#VALUE!</v>
      </c>
      <c r="F630" s="164" t="s">
        <v>44</v>
      </c>
      <c r="G630" s="236" t="str" cm="1">
        <f t="array" ref="G630">_xlfn.IFNA(_xlfn.IFS('06-Woods and Plastics'!F98="*",'06-Woods and Plastics'!E98,'06-Woods and Plastics'!H98="*",'06-Woods and Plastics'!G98,'06-Woods and Plastics'!J98="*",'06-Woods and Plastics'!I98,'06-Woods and Plastics'!L98="*",'06-Woods and Plastics'!K98,'06-Woods and Plastics'!N98="*",'06-Woods and Plastics'!M98,'06-Woods and Plastics'!P98="*",'06-Woods and Plastics'!O98,'06-Woods and Plastics'!R98="*",'06-Woods and Plastics'!Q98,'06-Woods and Plastics'!T98="*",'06-Woods and Plastics'!S98,'06-Woods and Plastics'!V98="*",'06-Woods and Plastics'!U98),"")</f>
        <v/>
      </c>
      <c r="H630" s="236" t="e">
        <f>G630/'Project Data'!$D$22</f>
        <v>#VALUE!</v>
      </c>
      <c r="I630" s="175"/>
      <c r="J630" s="244"/>
      <c r="K630" s="404"/>
    </row>
    <row r="631" spans="1:11" s="147" customFormat="1" ht="15" hidden="1" customHeight="1">
      <c r="A631" s="198">
        <f>'06-Woods and Plastics'!A99</f>
        <v>0</v>
      </c>
      <c r="B631" s="399" t="str">
        <f>'06-Woods and Plastics'!B99</f>
        <v>06 15 33 Wood Patio Decking</v>
      </c>
      <c r="C631" s="235"/>
      <c r="D631" s="402" t="str" cm="1">
        <f t="array" ref="D631">_xlfn.IFNA(_xlfn.IFS('06-Woods and Plastics'!D99="*",'06-Woods and Plastics'!C99,'06-Woods and Plastics'!F99="*",'06-Woods and Plastics'!E99,'06-Woods and Plastics'!H99="*",'06-Woods and Plastics'!G99,'06-Woods and Plastics'!J99="*",'06-Woods and Plastics'!I99,'06-Woods and Plastics'!L99="*",'06-Woods and Plastics'!K99,'06-Woods and Plastics'!N99="*",'06-Woods and Plastics'!M99,'06-Woods and Plastics'!P99="*",'06-Woods and Plastics'!O99,'06-Woods and Plastics'!R99="*",'06-Woods and Plastics'!Q99,'06-Woods and Plastics'!T99="*",'06-Woods and Plastics'!S99),"")</f>
        <v/>
      </c>
      <c r="E631" s="402" t="e">
        <f>D631/'Project Data'!$D$22</f>
        <v>#VALUE!</v>
      </c>
      <c r="F631" s="164" t="s">
        <v>44</v>
      </c>
      <c r="G631" s="236" t="str" cm="1">
        <f t="array" ref="G631">_xlfn.IFNA(_xlfn.IFS('06-Woods and Plastics'!F99="*",'06-Woods and Plastics'!E99,'06-Woods and Plastics'!H99="*",'06-Woods and Plastics'!G99,'06-Woods and Plastics'!J99="*",'06-Woods and Plastics'!I99,'06-Woods and Plastics'!L99="*",'06-Woods and Plastics'!K99,'06-Woods and Plastics'!N99="*",'06-Woods and Plastics'!M99,'06-Woods and Plastics'!P99="*",'06-Woods and Plastics'!O99,'06-Woods and Plastics'!R99="*",'06-Woods and Plastics'!Q99,'06-Woods and Plastics'!T99="*",'06-Woods and Plastics'!S99,'06-Woods and Plastics'!V99="*",'06-Woods and Plastics'!U99),"")</f>
        <v/>
      </c>
      <c r="H631" s="236" t="e">
        <f>G631/'Project Data'!$D$22</f>
        <v>#VALUE!</v>
      </c>
      <c r="I631" s="175"/>
      <c r="J631" s="244"/>
      <c r="K631" s="404"/>
    </row>
    <row r="632" spans="1:11" s="147" customFormat="1" ht="15" hidden="1" customHeight="1">
      <c r="A632" s="198">
        <f>'06-Woods and Plastics'!A100</f>
        <v>0</v>
      </c>
      <c r="B632" s="399" t="str">
        <f>'06-Woods and Plastics'!B100</f>
        <v>06 16 00 Sheathing</v>
      </c>
      <c r="C632" s="235"/>
      <c r="D632" s="402" t="str" cm="1">
        <f t="array" ref="D632">_xlfn.IFNA(_xlfn.IFS('06-Woods and Plastics'!D100="*",'06-Woods and Plastics'!C100,'06-Woods and Plastics'!F100="*",'06-Woods and Plastics'!E100,'06-Woods and Plastics'!H100="*",'06-Woods and Plastics'!G100,'06-Woods and Plastics'!J100="*",'06-Woods and Plastics'!I100,'06-Woods and Plastics'!L100="*",'06-Woods and Plastics'!K100,'06-Woods and Plastics'!N100="*",'06-Woods and Plastics'!M100,'06-Woods and Plastics'!P100="*",'06-Woods and Plastics'!O100,'06-Woods and Plastics'!R100="*",'06-Woods and Plastics'!Q100,'06-Woods and Plastics'!T100="*",'06-Woods and Plastics'!S100),"")</f>
        <v/>
      </c>
      <c r="E632" s="402" t="e">
        <f>D632/'Project Data'!$D$22</f>
        <v>#VALUE!</v>
      </c>
      <c r="F632" s="164" t="s">
        <v>44</v>
      </c>
      <c r="G632" s="236" t="str" cm="1">
        <f t="array" ref="G632">_xlfn.IFNA(_xlfn.IFS('06-Woods and Plastics'!F100="*",'06-Woods and Plastics'!E100,'06-Woods and Plastics'!H100="*",'06-Woods and Plastics'!G100,'06-Woods and Plastics'!J100="*",'06-Woods and Plastics'!I100,'06-Woods and Plastics'!L100="*",'06-Woods and Plastics'!K100,'06-Woods and Plastics'!N100="*",'06-Woods and Plastics'!M100,'06-Woods and Plastics'!P100="*",'06-Woods and Plastics'!O100,'06-Woods and Plastics'!R100="*",'06-Woods and Plastics'!Q100,'06-Woods and Plastics'!T100="*",'06-Woods and Plastics'!S100,'06-Woods and Plastics'!V100="*",'06-Woods and Plastics'!U100),"")</f>
        <v/>
      </c>
      <c r="H632" s="236" t="e">
        <f>G632/'Project Data'!$D$22</f>
        <v>#VALUE!</v>
      </c>
      <c r="I632" s="175"/>
      <c r="J632" s="244"/>
      <c r="K632" s="404"/>
    </row>
    <row r="633" spans="1:11" s="147" customFormat="1" ht="15" hidden="1" customHeight="1">
      <c r="A633" s="198">
        <f>'06-Woods and Plastics'!A101</f>
        <v>0</v>
      </c>
      <c r="B633" s="399" t="str">
        <f>'06-Woods and Plastics'!B101</f>
        <v>06 16 13 Insulating Sheathing</v>
      </c>
      <c r="C633" s="235"/>
      <c r="D633" s="402" t="str" cm="1">
        <f t="array" ref="D633">_xlfn.IFNA(_xlfn.IFS('06-Woods and Plastics'!D101="*",'06-Woods and Plastics'!C101,'06-Woods and Plastics'!F101="*",'06-Woods and Plastics'!E101,'06-Woods and Plastics'!H101="*",'06-Woods and Plastics'!G101,'06-Woods and Plastics'!J101="*",'06-Woods and Plastics'!I101,'06-Woods and Plastics'!L101="*",'06-Woods and Plastics'!K101,'06-Woods and Plastics'!N101="*",'06-Woods and Plastics'!M101,'06-Woods and Plastics'!P101="*",'06-Woods and Plastics'!O101,'06-Woods and Plastics'!R101="*",'06-Woods and Plastics'!Q101,'06-Woods and Plastics'!T101="*",'06-Woods and Plastics'!S101),"")</f>
        <v/>
      </c>
      <c r="E633" s="402" t="e">
        <f>D633/'Project Data'!$D$22</f>
        <v>#VALUE!</v>
      </c>
      <c r="F633" s="164" t="s">
        <v>44</v>
      </c>
      <c r="G633" s="236" t="str" cm="1">
        <f t="array" ref="G633">_xlfn.IFNA(_xlfn.IFS('06-Woods and Plastics'!F101="*",'06-Woods and Plastics'!E101,'06-Woods and Plastics'!H101="*",'06-Woods and Plastics'!G101,'06-Woods and Plastics'!J101="*",'06-Woods and Plastics'!I101,'06-Woods and Plastics'!L101="*",'06-Woods and Plastics'!K101,'06-Woods and Plastics'!N101="*",'06-Woods and Plastics'!M101,'06-Woods and Plastics'!P101="*",'06-Woods and Plastics'!O101,'06-Woods and Plastics'!R101="*",'06-Woods and Plastics'!Q101,'06-Woods and Plastics'!T101="*",'06-Woods and Plastics'!S101,'06-Woods and Plastics'!V101="*",'06-Woods and Plastics'!U101),"")</f>
        <v/>
      </c>
      <c r="H633" s="236" t="e">
        <f>G633/'Project Data'!$D$22</f>
        <v>#VALUE!</v>
      </c>
      <c r="I633" s="175"/>
      <c r="J633" s="244"/>
      <c r="K633" s="404"/>
    </row>
    <row r="634" spans="1:11" s="147" customFormat="1" ht="15" hidden="1" customHeight="1">
      <c r="A634" s="198">
        <f>'06-Woods and Plastics'!A102</f>
        <v>0</v>
      </c>
      <c r="B634" s="399" t="str">
        <f>'06-Woods and Plastics'!B102</f>
        <v>06 16 23 Subflooring</v>
      </c>
      <c r="C634" s="235"/>
      <c r="D634" s="402" t="str" cm="1">
        <f t="array" ref="D634">_xlfn.IFNA(_xlfn.IFS('06-Woods and Plastics'!D102="*",'06-Woods and Plastics'!C102,'06-Woods and Plastics'!F102="*",'06-Woods and Plastics'!E102,'06-Woods and Plastics'!H102="*",'06-Woods and Plastics'!G102,'06-Woods and Plastics'!J102="*",'06-Woods and Plastics'!I102,'06-Woods and Plastics'!L102="*",'06-Woods and Plastics'!K102,'06-Woods and Plastics'!N102="*",'06-Woods and Plastics'!M102,'06-Woods and Plastics'!P102="*",'06-Woods and Plastics'!O102,'06-Woods and Plastics'!R102="*",'06-Woods and Plastics'!Q102,'06-Woods and Plastics'!T102="*",'06-Woods and Plastics'!S102),"")</f>
        <v/>
      </c>
      <c r="E634" s="402" t="e">
        <f>D634/'Project Data'!$D$22</f>
        <v>#VALUE!</v>
      </c>
      <c r="F634" s="164" t="s">
        <v>44</v>
      </c>
      <c r="G634" s="236" t="str" cm="1">
        <f t="array" ref="G634">_xlfn.IFNA(_xlfn.IFS('06-Woods and Plastics'!F102="*",'06-Woods and Plastics'!E102,'06-Woods and Plastics'!H102="*",'06-Woods and Plastics'!G102,'06-Woods and Plastics'!J102="*",'06-Woods and Plastics'!I102,'06-Woods and Plastics'!L102="*",'06-Woods and Plastics'!K102,'06-Woods and Plastics'!N102="*",'06-Woods and Plastics'!M102,'06-Woods and Plastics'!P102="*",'06-Woods and Plastics'!O102,'06-Woods and Plastics'!R102="*",'06-Woods and Plastics'!Q102,'06-Woods and Plastics'!T102="*",'06-Woods and Plastics'!S102,'06-Woods and Plastics'!V102="*",'06-Woods and Plastics'!U102),"")</f>
        <v/>
      </c>
      <c r="H634" s="236" t="e">
        <f>G634/'Project Data'!$D$22</f>
        <v>#VALUE!</v>
      </c>
      <c r="I634" s="175"/>
      <c r="J634" s="244"/>
      <c r="K634" s="404"/>
    </row>
    <row r="635" spans="1:11" s="147" customFormat="1" ht="15" hidden="1" customHeight="1">
      <c r="A635" s="198">
        <f>'06-Woods and Plastics'!A103</f>
        <v>0</v>
      </c>
      <c r="B635" s="399" t="str">
        <f>'06-Woods and Plastics'!B103</f>
        <v>06 16 26 Underlayment</v>
      </c>
      <c r="C635" s="235"/>
      <c r="D635" s="402" t="str" cm="1">
        <f t="array" ref="D635">_xlfn.IFNA(_xlfn.IFS('06-Woods and Plastics'!D103="*",'06-Woods and Plastics'!C103,'06-Woods and Plastics'!F103="*",'06-Woods and Plastics'!E103,'06-Woods and Plastics'!H103="*",'06-Woods and Plastics'!G103,'06-Woods and Plastics'!J103="*",'06-Woods and Plastics'!I103,'06-Woods and Plastics'!L103="*",'06-Woods and Plastics'!K103,'06-Woods and Plastics'!N103="*",'06-Woods and Plastics'!M103,'06-Woods and Plastics'!P103="*",'06-Woods and Plastics'!O103,'06-Woods and Plastics'!R103="*",'06-Woods and Plastics'!Q103,'06-Woods and Plastics'!T103="*",'06-Woods and Plastics'!S103),"")</f>
        <v/>
      </c>
      <c r="E635" s="402" t="e">
        <f>D635/'Project Data'!$D$22</f>
        <v>#VALUE!</v>
      </c>
      <c r="F635" s="164" t="s">
        <v>44</v>
      </c>
      <c r="G635" s="236" t="str" cm="1">
        <f t="array" ref="G635">_xlfn.IFNA(_xlfn.IFS('06-Woods and Plastics'!F103="*",'06-Woods and Plastics'!E103,'06-Woods and Plastics'!H103="*",'06-Woods and Plastics'!G103,'06-Woods and Plastics'!J103="*",'06-Woods and Plastics'!I103,'06-Woods and Plastics'!L103="*",'06-Woods and Plastics'!K103,'06-Woods and Plastics'!N103="*",'06-Woods and Plastics'!M103,'06-Woods and Plastics'!P103="*",'06-Woods and Plastics'!O103,'06-Woods and Plastics'!R103="*",'06-Woods and Plastics'!Q103,'06-Woods and Plastics'!T103="*",'06-Woods and Plastics'!S103,'06-Woods and Plastics'!V103="*",'06-Woods and Plastics'!U103),"")</f>
        <v/>
      </c>
      <c r="H635" s="236" t="e">
        <f>G635/'Project Data'!$D$22</f>
        <v>#VALUE!</v>
      </c>
      <c r="I635" s="175"/>
      <c r="J635" s="244"/>
      <c r="K635" s="404"/>
    </row>
    <row r="636" spans="1:11" s="147" customFormat="1" ht="15" hidden="1" customHeight="1">
      <c r="A636" s="198">
        <f>'06-Woods and Plastics'!A104</f>
        <v>0</v>
      </c>
      <c r="B636" s="399" t="str">
        <f>'06-Woods and Plastics'!B104</f>
        <v>06 16 33 Wood Board Sheathing</v>
      </c>
      <c r="C636" s="235"/>
      <c r="D636" s="402" t="str" cm="1">
        <f t="array" ref="D636">_xlfn.IFNA(_xlfn.IFS('06-Woods and Plastics'!D104="*",'06-Woods and Plastics'!C104,'06-Woods and Plastics'!F104="*",'06-Woods and Plastics'!E104,'06-Woods and Plastics'!H104="*",'06-Woods and Plastics'!G104,'06-Woods and Plastics'!J104="*",'06-Woods and Plastics'!I104,'06-Woods and Plastics'!L104="*",'06-Woods and Plastics'!K104,'06-Woods and Plastics'!N104="*",'06-Woods and Plastics'!M104,'06-Woods and Plastics'!P104="*",'06-Woods and Plastics'!O104,'06-Woods and Plastics'!R104="*",'06-Woods and Plastics'!Q104,'06-Woods and Plastics'!T104="*",'06-Woods and Plastics'!S104),"")</f>
        <v/>
      </c>
      <c r="E636" s="402" t="e">
        <f>D636/'Project Data'!$D$22</f>
        <v>#VALUE!</v>
      </c>
      <c r="F636" s="164" t="s">
        <v>44</v>
      </c>
      <c r="G636" s="236" t="str" cm="1">
        <f t="array" ref="G636">_xlfn.IFNA(_xlfn.IFS('06-Woods and Plastics'!F104="*",'06-Woods and Plastics'!E104,'06-Woods and Plastics'!H104="*",'06-Woods and Plastics'!G104,'06-Woods and Plastics'!J104="*",'06-Woods and Plastics'!I104,'06-Woods and Plastics'!L104="*",'06-Woods and Plastics'!K104,'06-Woods and Plastics'!N104="*",'06-Woods and Plastics'!M104,'06-Woods and Plastics'!P104="*",'06-Woods and Plastics'!O104,'06-Woods and Plastics'!R104="*",'06-Woods and Plastics'!Q104,'06-Woods and Plastics'!T104="*",'06-Woods and Plastics'!S104,'06-Woods and Plastics'!V104="*",'06-Woods and Plastics'!U104),"")</f>
        <v/>
      </c>
      <c r="H636" s="236" t="e">
        <f>G636/'Project Data'!$D$22</f>
        <v>#VALUE!</v>
      </c>
      <c r="I636" s="175"/>
      <c r="J636" s="244"/>
      <c r="K636" s="404"/>
    </row>
    <row r="637" spans="1:11" s="147" customFormat="1" ht="15" hidden="1" customHeight="1">
      <c r="A637" s="198">
        <f>'06-Woods and Plastics'!A105</f>
        <v>0</v>
      </c>
      <c r="B637" s="399" t="str">
        <f>'06-Woods and Plastics'!B105</f>
        <v>06 16 36 Wood Panel Product Sheathing</v>
      </c>
      <c r="C637" s="235"/>
      <c r="D637" s="402" t="str" cm="1">
        <f t="array" ref="D637">_xlfn.IFNA(_xlfn.IFS('06-Woods and Plastics'!D105="*",'06-Woods and Plastics'!C105,'06-Woods and Plastics'!F105="*",'06-Woods and Plastics'!E105,'06-Woods and Plastics'!H105="*",'06-Woods and Plastics'!G105,'06-Woods and Plastics'!J105="*",'06-Woods and Plastics'!I105,'06-Woods and Plastics'!L105="*",'06-Woods and Plastics'!K105,'06-Woods and Plastics'!N105="*",'06-Woods and Plastics'!M105,'06-Woods and Plastics'!P105="*",'06-Woods and Plastics'!O105,'06-Woods and Plastics'!R105="*",'06-Woods and Plastics'!Q105,'06-Woods and Plastics'!T105="*",'06-Woods and Plastics'!S105),"")</f>
        <v/>
      </c>
      <c r="E637" s="402" t="e">
        <f>D637/'Project Data'!$D$22</f>
        <v>#VALUE!</v>
      </c>
      <c r="F637" s="164" t="s">
        <v>44</v>
      </c>
      <c r="G637" s="236" t="str" cm="1">
        <f t="array" ref="G637">_xlfn.IFNA(_xlfn.IFS('06-Woods and Plastics'!F105="*",'06-Woods and Plastics'!E105,'06-Woods and Plastics'!H105="*",'06-Woods and Plastics'!G105,'06-Woods and Plastics'!J105="*",'06-Woods and Plastics'!I105,'06-Woods and Plastics'!L105="*",'06-Woods and Plastics'!K105,'06-Woods and Plastics'!N105="*",'06-Woods and Plastics'!M105,'06-Woods and Plastics'!P105="*",'06-Woods and Plastics'!O105,'06-Woods and Plastics'!R105="*",'06-Woods and Plastics'!Q105,'06-Woods and Plastics'!T105="*",'06-Woods and Plastics'!S105,'06-Woods and Plastics'!V105="*",'06-Woods and Plastics'!U105),"")</f>
        <v/>
      </c>
      <c r="H637" s="236" t="e">
        <f>G637/'Project Data'!$D$22</f>
        <v>#VALUE!</v>
      </c>
      <c r="I637" s="175"/>
      <c r="J637" s="244"/>
      <c r="K637" s="404"/>
    </row>
    <row r="638" spans="1:11" s="147" customFormat="1" ht="15" hidden="1" customHeight="1">
      <c r="A638" s="198">
        <f>'06-Woods and Plastics'!A106</f>
        <v>0</v>
      </c>
      <c r="B638" s="399" t="str">
        <f>'06-Woods and Plastics'!B106</f>
        <v>06 16 43 Gypsum Sheathing</v>
      </c>
      <c r="C638" s="235"/>
      <c r="D638" s="402" t="str" cm="1">
        <f t="array" ref="D638">_xlfn.IFNA(_xlfn.IFS('06-Woods and Plastics'!D106="*",'06-Woods and Plastics'!C106,'06-Woods and Plastics'!F106="*",'06-Woods and Plastics'!E106,'06-Woods and Plastics'!H106="*",'06-Woods and Plastics'!G106,'06-Woods and Plastics'!J106="*",'06-Woods and Plastics'!I106,'06-Woods and Plastics'!L106="*",'06-Woods and Plastics'!K106,'06-Woods and Plastics'!N106="*",'06-Woods and Plastics'!M106,'06-Woods and Plastics'!P106="*",'06-Woods and Plastics'!O106,'06-Woods and Plastics'!R106="*",'06-Woods and Plastics'!Q106,'06-Woods and Plastics'!T106="*",'06-Woods and Plastics'!S106),"")</f>
        <v/>
      </c>
      <c r="E638" s="402" t="e">
        <f>D638/'Project Data'!$D$22</f>
        <v>#VALUE!</v>
      </c>
      <c r="F638" s="164" t="s">
        <v>44</v>
      </c>
      <c r="G638" s="236" t="str" cm="1">
        <f t="array" ref="G638">_xlfn.IFNA(_xlfn.IFS('06-Woods and Plastics'!F106="*",'06-Woods and Plastics'!E106,'06-Woods and Plastics'!H106="*",'06-Woods and Plastics'!G106,'06-Woods and Plastics'!J106="*",'06-Woods and Plastics'!I106,'06-Woods and Plastics'!L106="*",'06-Woods and Plastics'!K106,'06-Woods and Plastics'!N106="*",'06-Woods and Plastics'!M106,'06-Woods and Plastics'!P106="*",'06-Woods and Plastics'!O106,'06-Woods and Plastics'!R106="*",'06-Woods and Plastics'!Q106,'06-Woods and Plastics'!T106="*",'06-Woods and Plastics'!S106,'06-Woods and Plastics'!V106="*",'06-Woods and Plastics'!U106),"")</f>
        <v/>
      </c>
      <c r="H638" s="236" t="e">
        <f>G638/'Project Data'!$D$22</f>
        <v>#VALUE!</v>
      </c>
      <c r="I638" s="175"/>
      <c r="J638" s="244"/>
      <c r="K638" s="404"/>
    </row>
    <row r="639" spans="1:11" s="147" customFormat="1" ht="15" hidden="1" customHeight="1">
      <c r="A639" s="198">
        <f>'06-Woods and Plastics'!A107</f>
        <v>0</v>
      </c>
      <c r="B639" s="399" t="str">
        <f>'06-Woods and Plastics'!B107</f>
        <v>06 16 53 Moisture-Resistant Sheathing Board</v>
      </c>
      <c r="C639" s="235"/>
      <c r="D639" s="402" t="str" cm="1">
        <f t="array" ref="D639">_xlfn.IFNA(_xlfn.IFS('06-Woods and Plastics'!D107="*",'06-Woods and Plastics'!C107,'06-Woods and Plastics'!F107="*",'06-Woods and Plastics'!E107,'06-Woods and Plastics'!H107="*",'06-Woods and Plastics'!G107,'06-Woods and Plastics'!J107="*",'06-Woods and Plastics'!I107,'06-Woods and Plastics'!L107="*",'06-Woods and Plastics'!K107,'06-Woods and Plastics'!N107="*",'06-Woods and Plastics'!M107,'06-Woods and Plastics'!P107="*",'06-Woods and Plastics'!O107,'06-Woods and Plastics'!R107="*",'06-Woods and Plastics'!Q107,'06-Woods and Plastics'!T107="*",'06-Woods and Plastics'!S107),"")</f>
        <v/>
      </c>
      <c r="E639" s="402" t="e">
        <f>D639/'Project Data'!$D$22</f>
        <v>#VALUE!</v>
      </c>
      <c r="F639" s="164" t="s">
        <v>44</v>
      </c>
      <c r="G639" s="236" t="str" cm="1">
        <f t="array" ref="G639">_xlfn.IFNA(_xlfn.IFS('06-Woods and Plastics'!F107="*",'06-Woods and Plastics'!E107,'06-Woods and Plastics'!H107="*",'06-Woods and Plastics'!G107,'06-Woods and Plastics'!J107="*",'06-Woods and Plastics'!I107,'06-Woods and Plastics'!L107="*",'06-Woods and Plastics'!K107,'06-Woods and Plastics'!N107="*",'06-Woods and Plastics'!M107,'06-Woods and Plastics'!P107="*",'06-Woods and Plastics'!O107,'06-Woods and Plastics'!R107="*",'06-Woods and Plastics'!Q107,'06-Woods and Plastics'!T107="*",'06-Woods and Plastics'!S107,'06-Woods and Plastics'!V107="*",'06-Woods and Plastics'!U107),"")</f>
        <v/>
      </c>
      <c r="H639" s="236" t="e">
        <f>G639/'Project Data'!$D$22</f>
        <v>#VALUE!</v>
      </c>
      <c r="I639" s="175"/>
      <c r="J639" s="244"/>
      <c r="K639" s="404"/>
    </row>
    <row r="640" spans="1:11" s="147" customFormat="1" ht="15" hidden="1" customHeight="1">
      <c r="A640" s="198">
        <f>'06-Woods and Plastics'!A108</f>
        <v>0</v>
      </c>
      <c r="B640" s="399" t="str">
        <f>'06-Woods and Plastics'!B108</f>
        <v>06 16 63 Cementitious Sheathing</v>
      </c>
      <c r="C640" s="235"/>
      <c r="D640" s="402" t="str" cm="1">
        <f t="array" ref="D640">_xlfn.IFNA(_xlfn.IFS('06-Woods and Plastics'!D108="*",'06-Woods and Plastics'!C108,'06-Woods and Plastics'!F108="*",'06-Woods and Plastics'!E108,'06-Woods and Plastics'!H108="*",'06-Woods and Plastics'!G108,'06-Woods and Plastics'!J108="*",'06-Woods and Plastics'!I108,'06-Woods and Plastics'!L108="*",'06-Woods and Plastics'!K108,'06-Woods and Plastics'!N108="*",'06-Woods and Plastics'!M108,'06-Woods and Plastics'!P108="*",'06-Woods and Plastics'!O108,'06-Woods and Plastics'!R108="*",'06-Woods and Plastics'!Q108,'06-Woods and Plastics'!T108="*",'06-Woods and Plastics'!S108),"")</f>
        <v/>
      </c>
      <c r="E640" s="402" t="e">
        <f>D640/'Project Data'!$D$22</f>
        <v>#VALUE!</v>
      </c>
      <c r="F640" s="164" t="s">
        <v>44</v>
      </c>
      <c r="G640" s="236" t="str" cm="1">
        <f t="array" ref="G640">_xlfn.IFNA(_xlfn.IFS('06-Woods and Plastics'!F108="*",'06-Woods and Plastics'!E108,'06-Woods and Plastics'!H108="*",'06-Woods and Plastics'!G108,'06-Woods and Plastics'!J108="*",'06-Woods and Plastics'!I108,'06-Woods and Plastics'!L108="*",'06-Woods and Plastics'!K108,'06-Woods and Plastics'!N108="*",'06-Woods and Plastics'!M108,'06-Woods and Plastics'!P108="*",'06-Woods and Plastics'!O108,'06-Woods and Plastics'!R108="*",'06-Woods and Plastics'!Q108,'06-Woods and Plastics'!T108="*",'06-Woods and Plastics'!S108,'06-Woods and Plastics'!V108="*",'06-Woods and Plastics'!U108),"")</f>
        <v/>
      </c>
      <c r="H640" s="236" t="e">
        <f>G640/'Project Data'!$D$22</f>
        <v>#VALUE!</v>
      </c>
      <c r="I640" s="175"/>
      <c r="J640" s="244"/>
      <c r="K640" s="404"/>
    </row>
    <row r="641" spans="1:11" s="147" customFormat="1" ht="15" hidden="1" customHeight="1">
      <c r="A641" s="198">
        <f>'06-Woods and Plastics'!A109</f>
        <v>0</v>
      </c>
      <c r="B641" s="399" t="str">
        <f>'06-Woods and Plastics'!B109</f>
        <v>06 17 00 Shop-Fabricated Structural Wood</v>
      </c>
      <c r="C641" s="235"/>
      <c r="D641" s="402" t="str" cm="1">
        <f t="array" ref="D641">_xlfn.IFNA(_xlfn.IFS('06-Woods and Plastics'!D109="*",'06-Woods and Plastics'!C109,'06-Woods and Plastics'!F109="*",'06-Woods and Plastics'!E109,'06-Woods and Plastics'!H109="*",'06-Woods and Plastics'!G109,'06-Woods and Plastics'!J109="*",'06-Woods and Plastics'!I109,'06-Woods and Plastics'!L109="*",'06-Woods and Plastics'!K109,'06-Woods and Plastics'!N109="*",'06-Woods and Plastics'!M109,'06-Woods and Plastics'!P109="*",'06-Woods and Plastics'!O109,'06-Woods and Plastics'!R109="*",'06-Woods and Plastics'!Q109,'06-Woods and Plastics'!T109="*",'06-Woods and Plastics'!S109),"")</f>
        <v/>
      </c>
      <c r="E641" s="402" t="e">
        <f>D641/'Project Data'!$D$22</f>
        <v>#VALUE!</v>
      </c>
      <c r="F641" s="164" t="s">
        <v>44</v>
      </c>
      <c r="G641" s="236" t="str" cm="1">
        <f t="array" ref="G641">_xlfn.IFNA(_xlfn.IFS('06-Woods and Plastics'!F109="*",'06-Woods and Plastics'!E109,'06-Woods and Plastics'!H109="*",'06-Woods and Plastics'!G109,'06-Woods and Plastics'!J109="*",'06-Woods and Plastics'!I109,'06-Woods and Plastics'!L109="*",'06-Woods and Plastics'!K109,'06-Woods and Plastics'!N109="*",'06-Woods and Plastics'!M109,'06-Woods and Plastics'!P109="*",'06-Woods and Plastics'!O109,'06-Woods and Plastics'!R109="*",'06-Woods and Plastics'!Q109,'06-Woods and Plastics'!T109="*",'06-Woods and Plastics'!S109,'06-Woods and Plastics'!V109="*",'06-Woods and Plastics'!U109),"")</f>
        <v/>
      </c>
      <c r="H641" s="236" t="e">
        <f>G641/'Project Data'!$D$22</f>
        <v>#VALUE!</v>
      </c>
      <c r="I641" s="175"/>
      <c r="J641" s="244"/>
      <c r="K641" s="404"/>
    </row>
    <row r="642" spans="1:11" s="147" customFormat="1" ht="15" hidden="1" customHeight="1">
      <c r="A642" s="198">
        <f>'06-Woods and Plastics'!A110</f>
        <v>0</v>
      </c>
      <c r="B642" s="399" t="str">
        <f>'06-Woods and Plastics'!B110</f>
        <v>06 17 13 Laminated Veneer Lumber</v>
      </c>
      <c r="C642" s="235"/>
      <c r="D642" s="402" t="str" cm="1">
        <f t="array" ref="D642">_xlfn.IFNA(_xlfn.IFS('06-Woods and Plastics'!D110="*",'06-Woods and Plastics'!C110,'06-Woods and Plastics'!F110="*",'06-Woods and Plastics'!E110,'06-Woods and Plastics'!H110="*",'06-Woods and Plastics'!G110,'06-Woods and Plastics'!J110="*",'06-Woods and Plastics'!I110,'06-Woods and Plastics'!L110="*",'06-Woods and Plastics'!K110,'06-Woods and Plastics'!N110="*",'06-Woods and Plastics'!M110,'06-Woods and Plastics'!P110="*",'06-Woods and Plastics'!O110,'06-Woods and Plastics'!R110="*",'06-Woods and Plastics'!Q110,'06-Woods and Plastics'!T110="*",'06-Woods and Plastics'!S110),"")</f>
        <v/>
      </c>
      <c r="E642" s="402" t="e">
        <f>D642/'Project Data'!$D$22</f>
        <v>#VALUE!</v>
      </c>
      <c r="F642" s="164" t="s">
        <v>44</v>
      </c>
      <c r="G642" s="236" t="str" cm="1">
        <f t="array" ref="G642">_xlfn.IFNA(_xlfn.IFS('06-Woods and Plastics'!F110="*",'06-Woods and Plastics'!E110,'06-Woods and Plastics'!H110="*",'06-Woods and Plastics'!G110,'06-Woods and Plastics'!J110="*",'06-Woods and Plastics'!I110,'06-Woods and Plastics'!L110="*",'06-Woods and Plastics'!K110,'06-Woods and Plastics'!N110="*",'06-Woods and Plastics'!M110,'06-Woods and Plastics'!P110="*",'06-Woods and Plastics'!O110,'06-Woods and Plastics'!R110="*",'06-Woods and Plastics'!Q110,'06-Woods and Plastics'!T110="*",'06-Woods and Plastics'!S110,'06-Woods and Plastics'!V110="*",'06-Woods and Plastics'!U110),"")</f>
        <v/>
      </c>
      <c r="H642" s="236" t="e">
        <f>G642/'Project Data'!$D$22</f>
        <v>#VALUE!</v>
      </c>
      <c r="I642" s="175"/>
      <c r="J642" s="244"/>
      <c r="K642" s="404"/>
    </row>
    <row r="643" spans="1:11" s="147" customFormat="1" ht="15" hidden="1" customHeight="1">
      <c r="A643" s="198">
        <f>'06-Woods and Plastics'!A111</f>
        <v>0</v>
      </c>
      <c r="B643" s="399" t="str">
        <f>'06-Woods and Plastics'!B111</f>
        <v>06 17 19 Cross-Laminated Timber</v>
      </c>
      <c r="C643" s="235"/>
      <c r="D643" s="402" t="str" cm="1">
        <f t="array" ref="D643">_xlfn.IFNA(_xlfn.IFS('06-Woods and Plastics'!D111="*",'06-Woods and Plastics'!C111,'06-Woods and Plastics'!F111="*",'06-Woods and Plastics'!E111,'06-Woods and Plastics'!H111="*",'06-Woods and Plastics'!G111,'06-Woods and Plastics'!J111="*",'06-Woods and Plastics'!I111,'06-Woods and Plastics'!L111="*",'06-Woods and Plastics'!K111,'06-Woods and Plastics'!N111="*",'06-Woods and Plastics'!M111,'06-Woods and Plastics'!P111="*",'06-Woods and Plastics'!O111,'06-Woods and Plastics'!R111="*",'06-Woods and Plastics'!Q111,'06-Woods and Plastics'!T111="*",'06-Woods and Plastics'!S111),"")</f>
        <v/>
      </c>
      <c r="E643" s="402" t="e">
        <f>D643/'Project Data'!$D$22</f>
        <v>#VALUE!</v>
      </c>
      <c r="F643" s="164" t="s">
        <v>44</v>
      </c>
      <c r="G643" s="236" t="str" cm="1">
        <f t="array" ref="G643">_xlfn.IFNA(_xlfn.IFS('06-Woods and Plastics'!F111="*",'06-Woods and Plastics'!E111,'06-Woods and Plastics'!H111="*",'06-Woods and Plastics'!G111,'06-Woods and Plastics'!J111="*",'06-Woods and Plastics'!I111,'06-Woods and Plastics'!L111="*",'06-Woods and Plastics'!K111,'06-Woods and Plastics'!N111="*",'06-Woods and Plastics'!M111,'06-Woods and Plastics'!P111="*",'06-Woods and Plastics'!O111,'06-Woods and Plastics'!R111="*",'06-Woods and Plastics'!Q111,'06-Woods and Plastics'!T111="*",'06-Woods and Plastics'!S111,'06-Woods and Plastics'!V111="*",'06-Woods and Plastics'!U111),"")</f>
        <v/>
      </c>
      <c r="H643" s="236" t="e">
        <f>G643/'Project Data'!$D$22</f>
        <v>#VALUE!</v>
      </c>
      <c r="I643" s="175"/>
      <c r="J643" s="244"/>
      <c r="K643" s="404"/>
    </row>
    <row r="644" spans="1:11" s="147" customFormat="1" ht="15" hidden="1" customHeight="1">
      <c r="A644" s="198">
        <f>'06-Woods and Plastics'!A112</f>
        <v>0</v>
      </c>
      <c r="B644" s="399" t="str">
        <f>'06-Woods and Plastics'!B112</f>
        <v>06 17 23 Parallel Strand Lumber</v>
      </c>
      <c r="C644" s="235"/>
      <c r="D644" s="402" t="str" cm="1">
        <f t="array" ref="D644">_xlfn.IFNA(_xlfn.IFS('06-Woods and Plastics'!D112="*",'06-Woods and Plastics'!C112,'06-Woods and Plastics'!F112="*",'06-Woods and Plastics'!E112,'06-Woods and Plastics'!H112="*",'06-Woods and Plastics'!G112,'06-Woods and Plastics'!J112="*",'06-Woods and Plastics'!I112,'06-Woods and Plastics'!L112="*",'06-Woods and Plastics'!K112,'06-Woods and Plastics'!N112="*",'06-Woods and Plastics'!M112,'06-Woods and Plastics'!P112="*",'06-Woods and Plastics'!O112,'06-Woods and Plastics'!R112="*",'06-Woods and Plastics'!Q112,'06-Woods and Plastics'!T112="*",'06-Woods and Plastics'!S112),"")</f>
        <v/>
      </c>
      <c r="E644" s="402" t="e">
        <f>D644/'Project Data'!$D$22</f>
        <v>#VALUE!</v>
      </c>
      <c r="F644" s="164" t="s">
        <v>44</v>
      </c>
      <c r="G644" s="236" t="str" cm="1">
        <f t="array" ref="G644">_xlfn.IFNA(_xlfn.IFS('06-Woods and Plastics'!F112="*",'06-Woods and Plastics'!E112,'06-Woods and Plastics'!H112="*",'06-Woods and Plastics'!G112,'06-Woods and Plastics'!J112="*",'06-Woods and Plastics'!I112,'06-Woods and Plastics'!L112="*",'06-Woods and Plastics'!K112,'06-Woods and Plastics'!N112="*",'06-Woods and Plastics'!M112,'06-Woods and Plastics'!P112="*",'06-Woods and Plastics'!O112,'06-Woods and Plastics'!R112="*",'06-Woods and Plastics'!Q112,'06-Woods and Plastics'!T112="*",'06-Woods and Plastics'!S112,'06-Woods and Plastics'!V112="*",'06-Woods and Plastics'!U112),"")</f>
        <v/>
      </c>
      <c r="H644" s="236" t="e">
        <f>G644/'Project Data'!$D$22</f>
        <v>#VALUE!</v>
      </c>
      <c r="I644" s="175"/>
      <c r="J644" s="244"/>
      <c r="K644" s="404"/>
    </row>
    <row r="645" spans="1:11" s="147" customFormat="1" ht="15" hidden="1" customHeight="1">
      <c r="A645" s="198">
        <f>'06-Woods and Plastics'!A113</f>
        <v>0</v>
      </c>
      <c r="B645" s="399" t="str">
        <f>'06-Woods and Plastics'!B113</f>
        <v>06 17 33 Wood I-Joists</v>
      </c>
      <c r="C645" s="235"/>
      <c r="D645" s="402" t="str" cm="1">
        <f t="array" ref="D645">_xlfn.IFNA(_xlfn.IFS('06-Woods and Plastics'!D113="*",'06-Woods and Plastics'!C113,'06-Woods and Plastics'!F113="*",'06-Woods and Plastics'!E113,'06-Woods and Plastics'!H113="*",'06-Woods and Plastics'!G113,'06-Woods and Plastics'!J113="*",'06-Woods and Plastics'!I113,'06-Woods and Plastics'!L113="*",'06-Woods and Plastics'!K113,'06-Woods and Plastics'!N113="*",'06-Woods and Plastics'!M113,'06-Woods and Plastics'!P113="*",'06-Woods and Plastics'!O113,'06-Woods and Plastics'!R113="*",'06-Woods and Plastics'!Q113,'06-Woods and Plastics'!T113="*",'06-Woods and Plastics'!S113),"")</f>
        <v/>
      </c>
      <c r="E645" s="402" t="e">
        <f>D645/'Project Data'!$D$22</f>
        <v>#VALUE!</v>
      </c>
      <c r="F645" s="164" t="s">
        <v>44</v>
      </c>
      <c r="G645" s="236" t="str" cm="1">
        <f t="array" ref="G645">_xlfn.IFNA(_xlfn.IFS('06-Woods and Plastics'!F113="*",'06-Woods and Plastics'!E113,'06-Woods and Plastics'!H113="*",'06-Woods and Plastics'!G113,'06-Woods and Plastics'!J113="*",'06-Woods and Plastics'!I113,'06-Woods and Plastics'!L113="*",'06-Woods and Plastics'!K113,'06-Woods and Plastics'!N113="*",'06-Woods and Plastics'!M113,'06-Woods and Plastics'!P113="*",'06-Woods and Plastics'!O113,'06-Woods and Plastics'!R113="*",'06-Woods and Plastics'!Q113,'06-Woods and Plastics'!T113="*",'06-Woods and Plastics'!S113,'06-Woods and Plastics'!V113="*",'06-Woods and Plastics'!U113),"")</f>
        <v/>
      </c>
      <c r="H645" s="236" t="e">
        <f>G645/'Project Data'!$D$22</f>
        <v>#VALUE!</v>
      </c>
      <c r="I645" s="175"/>
      <c r="J645" s="244"/>
      <c r="K645" s="404"/>
    </row>
    <row r="646" spans="1:11" s="147" customFormat="1" ht="15" hidden="1" customHeight="1">
      <c r="A646" s="198">
        <f>'06-Woods and Plastics'!A114</f>
        <v>0</v>
      </c>
      <c r="B646" s="399" t="str">
        <f>'06-Woods and Plastics'!B114</f>
        <v>06 17 36 Metal-Web Wood Joists</v>
      </c>
      <c r="C646" s="235"/>
      <c r="D646" s="402" t="str" cm="1">
        <f t="array" ref="D646">_xlfn.IFNA(_xlfn.IFS('06-Woods and Plastics'!D114="*",'06-Woods and Plastics'!C114,'06-Woods and Plastics'!F114="*",'06-Woods and Plastics'!E114,'06-Woods and Plastics'!H114="*",'06-Woods and Plastics'!G114,'06-Woods and Plastics'!J114="*",'06-Woods and Plastics'!I114,'06-Woods and Plastics'!L114="*",'06-Woods and Plastics'!K114,'06-Woods and Plastics'!N114="*",'06-Woods and Plastics'!M114,'06-Woods and Plastics'!P114="*",'06-Woods and Plastics'!O114,'06-Woods and Plastics'!R114="*",'06-Woods and Plastics'!Q114,'06-Woods and Plastics'!T114="*",'06-Woods and Plastics'!S114),"")</f>
        <v/>
      </c>
      <c r="E646" s="402" t="e">
        <f>D646/'Project Data'!$D$22</f>
        <v>#VALUE!</v>
      </c>
      <c r="F646" s="164" t="s">
        <v>44</v>
      </c>
      <c r="G646" s="236" t="str" cm="1">
        <f t="array" ref="G646">_xlfn.IFNA(_xlfn.IFS('06-Woods and Plastics'!F114="*",'06-Woods and Plastics'!E114,'06-Woods and Plastics'!H114="*",'06-Woods and Plastics'!G114,'06-Woods and Plastics'!J114="*",'06-Woods and Plastics'!I114,'06-Woods and Plastics'!L114="*",'06-Woods and Plastics'!K114,'06-Woods and Plastics'!N114="*",'06-Woods and Plastics'!M114,'06-Woods and Plastics'!P114="*",'06-Woods and Plastics'!O114,'06-Woods and Plastics'!R114="*",'06-Woods and Plastics'!Q114,'06-Woods and Plastics'!T114="*",'06-Woods and Plastics'!S114,'06-Woods and Plastics'!V114="*",'06-Woods and Plastics'!U114),"")</f>
        <v/>
      </c>
      <c r="H646" s="236" t="e">
        <f>G646/'Project Data'!$D$22</f>
        <v>#VALUE!</v>
      </c>
      <c r="I646" s="175"/>
      <c r="J646" s="244"/>
      <c r="K646" s="404"/>
    </row>
    <row r="647" spans="1:11" s="147" customFormat="1" ht="15" hidden="1" customHeight="1">
      <c r="A647" s="198">
        <f>'06-Woods and Plastics'!A115</f>
        <v>0</v>
      </c>
      <c r="B647" s="399" t="str">
        <f>'06-Woods and Plastics'!B115</f>
        <v>06 17 43 Rim Boards</v>
      </c>
      <c r="C647" s="235"/>
      <c r="D647" s="402" t="str" cm="1">
        <f t="array" ref="D647">_xlfn.IFNA(_xlfn.IFS('06-Woods and Plastics'!D115="*",'06-Woods and Plastics'!C115,'06-Woods and Plastics'!F115="*",'06-Woods and Plastics'!E115,'06-Woods and Plastics'!H115="*",'06-Woods and Plastics'!G115,'06-Woods and Plastics'!J115="*",'06-Woods and Plastics'!I115,'06-Woods and Plastics'!L115="*",'06-Woods and Plastics'!K115,'06-Woods and Plastics'!N115="*",'06-Woods and Plastics'!M115,'06-Woods and Plastics'!P115="*",'06-Woods and Plastics'!O115,'06-Woods and Plastics'!R115="*",'06-Woods and Plastics'!Q115,'06-Woods and Plastics'!T115="*",'06-Woods and Plastics'!S115),"")</f>
        <v/>
      </c>
      <c r="E647" s="402" t="e">
        <f>D647/'Project Data'!$D$22</f>
        <v>#VALUE!</v>
      </c>
      <c r="F647" s="164" t="s">
        <v>44</v>
      </c>
      <c r="G647" s="236" t="str" cm="1">
        <f t="array" ref="G647">_xlfn.IFNA(_xlfn.IFS('06-Woods and Plastics'!F115="*",'06-Woods and Plastics'!E115,'06-Woods and Plastics'!H115="*",'06-Woods and Plastics'!G115,'06-Woods and Plastics'!J115="*",'06-Woods and Plastics'!I115,'06-Woods and Plastics'!L115="*",'06-Woods and Plastics'!K115,'06-Woods and Plastics'!N115="*",'06-Woods and Plastics'!M115,'06-Woods and Plastics'!P115="*",'06-Woods and Plastics'!O115,'06-Woods and Plastics'!R115="*",'06-Woods and Plastics'!Q115,'06-Woods and Plastics'!T115="*",'06-Woods and Plastics'!S115,'06-Woods and Plastics'!V115="*",'06-Woods and Plastics'!U115),"")</f>
        <v/>
      </c>
      <c r="H647" s="236" t="e">
        <f>G647/'Project Data'!$D$22</f>
        <v>#VALUE!</v>
      </c>
      <c r="I647" s="175"/>
      <c r="J647" s="244"/>
      <c r="K647" s="404"/>
    </row>
    <row r="648" spans="1:11" s="147" customFormat="1" ht="15" hidden="1" customHeight="1">
      <c r="A648" s="198">
        <f>'06-Woods and Plastics'!A116</f>
        <v>0</v>
      </c>
      <c r="B648" s="399" t="str">
        <f>'06-Woods and Plastics'!B116</f>
        <v>06 17 53 Shop-Fabricated Wood Trusses</v>
      </c>
      <c r="C648" s="235"/>
      <c r="D648" s="402" t="str" cm="1">
        <f t="array" ref="D648">_xlfn.IFNA(_xlfn.IFS('06-Woods and Plastics'!D116="*",'06-Woods and Plastics'!C116,'06-Woods and Plastics'!F116="*",'06-Woods and Plastics'!E116,'06-Woods and Plastics'!H116="*",'06-Woods and Plastics'!G116,'06-Woods and Plastics'!J116="*",'06-Woods and Plastics'!I116,'06-Woods and Plastics'!L116="*",'06-Woods and Plastics'!K116,'06-Woods and Plastics'!N116="*",'06-Woods and Plastics'!M116,'06-Woods and Plastics'!P116="*",'06-Woods and Plastics'!O116,'06-Woods and Plastics'!R116="*",'06-Woods and Plastics'!Q116,'06-Woods and Plastics'!T116="*",'06-Woods and Plastics'!S116),"")</f>
        <v/>
      </c>
      <c r="E648" s="402" t="e">
        <f>D648/'Project Data'!$D$22</f>
        <v>#VALUE!</v>
      </c>
      <c r="F648" s="164" t="s">
        <v>44</v>
      </c>
      <c r="G648" s="236" t="str" cm="1">
        <f t="array" ref="G648">_xlfn.IFNA(_xlfn.IFS('06-Woods and Plastics'!F116="*",'06-Woods and Plastics'!E116,'06-Woods and Plastics'!H116="*",'06-Woods and Plastics'!G116,'06-Woods and Plastics'!J116="*",'06-Woods and Plastics'!I116,'06-Woods and Plastics'!L116="*",'06-Woods and Plastics'!K116,'06-Woods and Plastics'!N116="*",'06-Woods and Plastics'!M116,'06-Woods and Plastics'!P116="*",'06-Woods and Plastics'!O116,'06-Woods and Plastics'!R116="*",'06-Woods and Plastics'!Q116,'06-Woods and Plastics'!T116="*",'06-Woods and Plastics'!S116,'06-Woods and Plastics'!V116="*",'06-Woods and Plastics'!U116),"")</f>
        <v/>
      </c>
      <c r="H648" s="236" t="e">
        <f>G648/'Project Data'!$D$22</f>
        <v>#VALUE!</v>
      </c>
      <c r="I648" s="175"/>
      <c r="J648" s="244"/>
      <c r="K648" s="404"/>
    </row>
    <row r="649" spans="1:11" s="147" customFormat="1" ht="15" hidden="1" customHeight="1">
      <c r="A649" s="198">
        <f>'06-Woods and Plastics'!A117</f>
        <v>0</v>
      </c>
      <c r="B649" s="399" t="str">
        <f>'06-Woods and Plastics'!B117</f>
        <v>06 18 00 Glued-Laminated Construction</v>
      </c>
      <c r="C649" s="235"/>
      <c r="D649" s="402" t="str" cm="1">
        <f t="array" ref="D649">_xlfn.IFNA(_xlfn.IFS('06-Woods and Plastics'!D117="*",'06-Woods and Plastics'!C117,'06-Woods and Plastics'!F117="*",'06-Woods and Plastics'!E117,'06-Woods and Plastics'!H117="*",'06-Woods and Plastics'!G117,'06-Woods and Plastics'!J117="*",'06-Woods and Plastics'!I117,'06-Woods and Plastics'!L117="*",'06-Woods and Plastics'!K117,'06-Woods and Plastics'!N117="*",'06-Woods and Plastics'!M117,'06-Woods and Plastics'!P117="*",'06-Woods and Plastics'!O117,'06-Woods and Plastics'!R117="*",'06-Woods and Plastics'!Q117,'06-Woods and Plastics'!T117="*",'06-Woods and Plastics'!S117),"")</f>
        <v/>
      </c>
      <c r="E649" s="402" t="e">
        <f>D649/'Project Data'!$D$22</f>
        <v>#VALUE!</v>
      </c>
      <c r="F649" s="164" t="s">
        <v>44</v>
      </c>
      <c r="G649" s="236" t="str" cm="1">
        <f t="array" ref="G649">_xlfn.IFNA(_xlfn.IFS('06-Woods and Plastics'!F117="*",'06-Woods and Plastics'!E117,'06-Woods and Plastics'!H117="*",'06-Woods and Plastics'!G117,'06-Woods and Plastics'!J117="*",'06-Woods and Plastics'!I117,'06-Woods and Plastics'!L117="*",'06-Woods and Plastics'!K117,'06-Woods and Plastics'!N117="*",'06-Woods and Plastics'!M117,'06-Woods and Plastics'!P117="*",'06-Woods and Plastics'!O117,'06-Woods and Plastics'!R117="*",'06-Woods and Plastics'!Q117,'06-Woods and Plastics'!T117="*",'06-Woods and Plastics'!S117,'06-Woods and Plastics'!V117="*",'06-Woods and Plastics'!U117),"")</f>
        <v/>
      </c>
      <c r="H649" s="236" t="e">
        <f>G649/'Project Data'!$D$22</f>
        <v>#VALUE!</v>
      </c>
      <c r="I649" s="175"/>
      <c r="J649" s="244"/>
      <c r="K649" s="404"/>
    </row>
    <row r="650" spans="1:11" s="147" customFormat="1" ht="15" hidden="1" customHeight="1">
      <c r="A650" s="198">
        <f>'06-Woods and Plastics'!A118</f>
        <v>0</v>
      </c>
      <c r="B650" s="399" t="str">
        <f>'06-Woods and Plastics'!B118</f>
        <v>06 18 13 Glued-Laminated Beams</v>
      </c>
      <c r="C650" s="235"/>
      <c r="D650" s="402" t="str" cm="1">
        <f t="array" ref="D650">_xlfn.IFNA(_xlfn.IFS('06-Woods and Plastics'!D118="*",'06-Woods and Plastics'!C118,'06-Woods and Plastics'!F118="*",'06-Woods and Plastics'!E118,'06-Woods and Plastics'!H118="*",'06-Woods and Plastics'!G118,'06-Woods and Plastics'!J118="*",'06-Woods and Plastics'!I118,'06-Woods and Plastics'!L118="*",'06-Woods and Plastics'!K118,'06-Woods and Plastics'!N118="*",'06-Woods and Plastics'!M118,'06-Woods and Plastics'!P118="*",'06-Woods and Plastics'!O118,'06-Woods and Plastics'!R118="*",'06-Woods and Plastics'!Q118,'06-Woods and Plastics'!T118="*",'06-Woods and Plastics'!S118),"")</f>
        <v/>
      </c>
      <c r="E650" s="402" t="e">
        <f>D650/'Project Data'!$D$22</f>
        <v>#VALUE!</v>
      </c>
      <c r="F650" s="164" t="s">
        <v>44</v>
      </c>
      <c r="G650" s="236" t="str" cm="1">
        <f t="array" ref="G650">_xlfn.IFNA(_xlfn.IFS('06-Woods and Plastics'!F118="*",'06-Woods and Plastics'!E118,'06-Woods and Plastics'!H118="*",'06-Woods and Plastics'!G118,'06-Woods and Plastics'!J118="*",'06-Woods and Plastics'!I118,'06-Woods and Plastics'!L118="*",'06-Woods and Plastics'!K118,'06-Woods and Plastics'!N118="*",'06-Woods and Plastics'!M118,'06-Woods and Plastics'!P118="*",'06-Woods and Plastics'!O118,'06-Woods and Plastics'!R118="*",'06-Woods and Plastics'!Q118,'06-Woods and Plastics'!T118="*",'06-Woods and Plastics'!S118,'06-Woods and Plastics'!V118="*",'06-Woods and Plastics'!U118),"")</f>
        <v/>
      </c>
      <c r="H650" s="236" t="e">
        <f>G650/'Project Data'!$D$22</f>
        <v>#VALUE!</v>
      </c>
      <c r="I650" s="175"/>
      <c r="J650" s="244"/>
      <c r="K650" s="404"/>
    </row>
    <row r="651" spans="1:11" s="147" customFormat="1" ht="15" hidden="1" customHeight="1">
      <c r="A651" s="198">
        <f>'06-Woods and Plastics'!A119</f>
        <v>0</v>
      </c>
      <c r="B651" s="399" t="str">
        <f>'06-Woods and Plastics'!B119</f>
        <v>06 18 16 Glued-Laminated Columns</v>
      </c>
      <c r="C651" s="235"/>
      <c r="D651" s="402" t="str" cm="1">
        <f t="array" ref="D651">_xlfn.IFNA(_xlfn.IFS('06-Woods and Plastics'!D119="*",'06-Woods and Plastics'!C119,'06-Woods and Plastics'!F119="*",'06-Woods and Plastics'!E119,'06-Woods and Plastics'!H119="*",'06-Woods and Plastics'!G119,'06-Woods and Plastics'!J119="*",'06-Woods and Plastics'!I119,'06-Woods and Plastics'!L119="*",'06-Woods and Plastics'!K119,'06-Woods and Plastics'!N119="*",'06-Woods and Plastics'!M119,'06-Woods and Plastics'!P119="*",'06-Woods and Plastics'!O119,'06-Woods and Plastics'!R119="*",'06-Woods and Plastics'!Q119,'06-Woods and Plastics'!T119="*",'06-Woods and Plastics'!S119),"")</f>
        <v/>
      </c>
      <c r="E651" s="402" t="e">
        <f>D651/'Project Data'!$D$22</f>
        <v>#VALUE!</v>
      </c>
      <c r="F651" s="164" t="s">
        <v>44</v>
      </c>
      <c r="G651" s="236" t="str" cm="1">
        <f t="array" ref="G651">_xlfn.IFNA(_xlfn.IFS('06-Woods and Plastics'!F119="*",'06-Woods and Plastics'!E119,'06-Woods and Plastics'!H119="*",'06-Woods and Plastics'!G119,'06-Woods and Plastics'!J119="*",'06-Woods and Plastics'!I119,'06-Woods and Plastics'!L119="*",'06-Woods and Plastics'!K119,'06-Woods and Plastics'!N119="*",'06-Woods and Plastics'!M119,'06-Woods and Plastics'!P119="*",'06-Woods and Plastics'!O119,'06-Woods and Plastics'!R119="*",'06-Woods and Plastics'!Q119,'06-Woods and Plastics'!T119="*",'06-Woods and Plastics'!S119,'06-Woods and Plastics'!V119="*",'06-Woods and Plastics'!U119),"")</f>
        <v/>
      </c>
      <c r="H651" s="236" t="e">
        <f>G651/'Project Data'!$D$22</f>
        <v>#VALUE!</v>
      </c>
      <c r="I651" s="175"/>
      <c r="J651" s="244"/>
      <c r="K651" s="404"/>
    </row>
    <row r="652" spans="1:11" s="147" customFormat="1" ht="15" hidden="1" customHeight="1">
      <c r="A652" s="398" t="str">
        <f>'06-Woods and Plastics'!A120</f>
        <v xml:space="preserve"> </v>
      </c>
      <c r="B652" s="399" t="str">
        <f>'06-Woods and Plastics'!B120</f>
        <v>06 20 00 Finish Carpentry</v>
      </c>
      <c r="C652" s="399"/>
      <c r="D652" s="402" t="str" cm="1">
        <f t="array" ref="D652">_xlfn.IFNA(_xlfn.IFS('06-Woods and Plastics'!D120="*",'06-Woods and Plastics'!C120,'06-Woods and Plastics'!F120="*",'06-Woods and Plastics'!E120,'06-Woods and Plastics'!H120="*",'06-Woods and Plastics'!G120,'06-Woods and Plastics'!J120="*",'06-Woods and Plastics'!I120,'06-Woods and Plastics'!L120="*",'06-Woods and Plastics'!K120,'06-Woods and Plastics'!N120="*",'06-Woods and Plastics'!M120,'06-Woods and Plastics'!P120="*",'06-Woods and Plastics'!O120,'06-Woods and Plastics'!R120="*",'06-Woods and Plastics'!Q120,'06-Woods and Plastics'!T120="*",'06-Woods and Plastics'!S120),"")</f>
        <v/>
      </c>
      <c r="E652" s="402" t="e">
        <f>D652/'Project Data'!$D$22</f>
        <v>#VALUE!</v>
      </c>
      <c r="F652" s="412" t="s">
        <v>44</v>
      </c>
      <c r="G652" s="402" t="str" cm="1">
        <f t="array" ref="G652">_xlfn.IFNA(_xlfn.IFS('06-Woods and Plastics'!F120="*",'06-Woods and Plastics'!E120,'06-Woods and Plastics'!H120="*",'06-Woods and Plastics'!G120,'06-Woods and Plastics'!J120="*",'06-Woods and Plastics'!I120,'06-Woods and Plastics'!L120="*",'06-Woods and Plastics'!K120,'06-Woods and Plastics'!N120="*",'06-Woods and Plastics'!M120,'06-Woods and Plastics'!P120="*",'06-Woods and Plastics'!O120,'06-Woods and Plastics'!R120="*",'06-Woods and Plastics'!Q120,'06-Woods and Plastics'!T120="*",'06-Woods and Plastics'!S120,'06-Woods and Plastics'!V120="*",'06-Woods and Plastics'!U120),"")</f>
        <v/>
      </c>
      <c r="H652" s="402" t="e">
        <f>G652/'Project Data'!$D$22</f>
        <v>#VALUE!</v>
      </c>
      <c r="I652" s="400"/>
      <c r="J652" s="403"/>
      <c r="K652" s="404"/>
    </row>
    <row r="653" spans="1:11" s="147" customFormat="1" ht="15" hidden="1" customHeight="1">
      <c r="A653" s="198">
        <f>'06-Woods and Plastics'!A121</f>
        <v>0</v>
      </c>
      <c r="B653" s="399" t="str">
        <f>'06-Woods and Plastics'!B121</f>
        <v>06 20 13 Exterior Finish Carpentry</v>
      </c>
      <c r="C653" s="235"/>
      <c r="D653" s="402" t="str" cm="1">
        <f t="array" ref="D653">_xlfn.IFNA(_xlfn.IFS('06-Woods and Plastics'!D121="*",'06-Woods and Plastics'!C121,'06-Woods and Plastics'!F121="*",'06-Woods and Plastics'!E121,'06-Woods and Plastics'!H121="*",'06-Woods and Plastics'!G121,'06-Woods and Plastics'!J121="*",'06-Woods and Plastics'!I121,'06-Woods and Plastics'!L121="*",'06-Woods and Plastics'!K121,'06-Woods and Plastics'!N121="*",'06-Woods and Plastics'!M121,'06-Woods and Plastics'!P121="*",'06-Woods and Plastics'!O121,'06-Woods and Plastics'!R121="*",'06-Woods and Plastics'!Q121,'06-Woods and Plastics'!T121="*",'06-Woods and Plastics'!S121),"")</f>
        <v/>
      </c>
      <c r="E653" s="402" t="e">
        <f>D653/'Project Data'!$D$22</f>
        <v>#VALUE!</v>
      </c>
      <c r="F653" s="164" t="s">
        <v>44</v>
      </c>
      <c r="G653" s="236" t="str" cm="1">
        <f t="array" ref="G653">_xlfn.IFNA(_xlfn.IFS('06-Woods and Plastics'!F121="*",'06-Woods and Plastics'!E121,'06-Woods and Plastics'!H121="*",'06-Woods and Plastics'!G121,'06-Woods and Plastics'!J121="*",'06-Woods and Plastics'!I121,'06-Woods and Plastics'!L121="*",'06-Woods and Plastics'!K121,'06-Woods and Plastics'!N121="*",'06-Woods and Plastics'!M121,'06-Woods and Plastics'!P121="*",'06-Woods and Plastics'!O121,'06-Woods and Plastics'!R121="*",'06-Woods and Plastics'!Q121,'06-Woods and Plastics'!T121="*",'06-Woods and Plastics'!S121,'06-Woods and Plastics'!V121="*",'06-Woods and Plastics'!U121),"")</f>
        <v/>
      </c>
      <c r="H653" s="236" t="e">
        <f>G653/'Project Data'!$D$22</f>
        <v>#VALUE!</v>
      </c>
      <c r="I653" s="175"/>
      <c r="J653" s="244"/>
      <c r="K653" s="404"/>
    </row>
    <row r="654" spans="1:11" s="147" customFormat="1" ht="15" hidden="1" customHeight="1">
      <c r="A654" s="198">
        <f>'06-Woods and Plastics'!A122</f>
        <v>0</v>
      </c>
      <c r="B654" s="399" t="str">
        <f>'06-Woods and Plastics'!B122</f>
        <v>06 20 23 Interior Finish Carpentry</v>
      </c>
      <c r="C654" s="235"/>
      <c r="D654" s="402" t="str" cm="1">
        <f t="array" ref="D654">_xlfn.IFNA(_xlfn.IFS('06-Woods and Plastics'!D122="*",'06-Woods and Plastics'!C122,'06-Woods and Plastics'!F122="*",'06-Woods and Plastics'!E122,'06-Woods and Plastics'!H122="*",'06-Woods and Plastics'!G122,'06-Woods and Plastics'!J122="*",'06-Woods and Plastics'!I122,'06-Woods and Plastics'!L122="*",'06-Woods and Plastics'!K122,'06-Woods and Plastics'!N122="*",'06-Woods and Plastics'!M122,'06-Woods and Plastics'!P122="*",'06-Woods and Plastics'!O122,'06-Woods and Plastics'!R122="*",'06-Woods and Plastics'!Q122,'06-Woods and Plastics'!T122="*",'06-Woods and Plastics'!S122),"")</f>
        <v/>
      </c>
      <c r="E654" s="402" t="e">
        <f>D654/'Project Data'!$D$22</f>
        <v>#VALUE!</v>
      </c>
      <c r="F654" s="164" t="s">
        <v>44</v>
      </c>
      <c r="G654" s="236" t="str" cm="1">
        <f t="array" ref="G654">_xlfn.IFNA(_xlfn.IFS('06-Woods and Plastics'!F122="*",'06-Woods and Plastics'!E122,'06-Woods and Plastics'!H122="*",'06-Woods and Plastics'!G122,'06-Woods and Plastics'!J122="*",'06-Woods and Plastics'!I122,'06-Woods and Plastics'!L122="*",'06-Woods and Plastics'!K122,'06-Woods and Plastics'!N122="*",'06-Woods and Plastics'!M122,'06-Woods and Plastics'!P122="*",'06-Woods and Plastics'!O122,'06-Woods and Plastics'!R122="*",'06-Woods and Plastics'!Q122,'06-Woods and Plastics'!T122="*",'06-Woods and Plastics'!S122,'06-Woods and Plastics'!V122="*",'06-Woods and Plastics'!U122),"")</f>
        <v/>
      </c>
      <c r="H654" s="236" t="e">
        <f>G654/'Project Data'!$D$22</f>
        <v>#VALUE!</v>
      </c>
      <c r="I654" s="175"/>
      <c r="J654" s="244"/>
      <c r="K654" s="404"/>
    </row>
    <row r="655" spans="1:11" s="147" customFormat="1" ht="15" hidden="1" customHeight="1">
      <c r="A655" s="198">
        <f>'06-Woods and Plastics'!A123</f>
        <v>0</v>
      </c>
      <c r="B655" s="399" t="str">
        <f>'06-Woods and Plastics'!B123</f>
        <v>06 22 00 Millwork</v>
      </c>
      <c r="C655" s="235"/>
      <c r="D655" s="402" t="str" cm="1">
        <f t="array" ref="D655">_xlfn.IFNA(_xlfn.IFS('06-Woods and Plastics'!D123="*",'06-Woods and Plastics'!C123,'06-Woods and Plastics'!F123="*",'06-Woods and Plastics'!E123,'06-Woods and Plastics'!H123="*",'06-Woods and Plastics'!G123,'06-Woods and Plastics'!J123="*",'06-Woods and Plastics'!I123,'06-Woods and Plastics'!L123="*",'06-Woods and Plastics'!K123,'06-Woods and Plastics'!N123="*",'06-Woods and Plastics'!M123,'06-Woods and Plastics'!P123="*",'06-Woods and Plastics'!O123,'06-Woods and Plastics'!R123="*",'06-Woods and Plastics'!Q123,'06-Woods and Plastics'!T123="*",'06-Woods and Plastics'!S123),"")</f>
        <v/>
      </c>
      <c r="E655" s="402" t="e">
        <f>D655/'Project Data'!$D$22</f>
        <v>#VALUE!</v>
      </c>
      <c r="F655" s="164" t="s">
        <v>44</v>
      </c>
      <c r="G655" s="236" t="str" cm="1">
        <f t="array" ref="G655">_xlfn.IFNA(_xlfn.IFS('06-Woods and Plastics'!F123="*",'06-Woods and Plastics'!E123,'06-Woods and Plastics'!H123="*",'06-Woods and Plastics'!G123,'06-Woods and Plastics'!J123="*",'06-Woods and Plastics'!I123,'06-Woods and Plastics'!L123="*",'06-Woods and Plastics'!K123,'06-Woods and Plastics'!N123="*",'06-Woods and Plastics'!M123,'06-Woods and Plastics'!P123="*",'06-Woods and Plastics'!O123,'06-Woods and Plastics'!R123="*",'06-Woods and Plastics'!Q123,'06-Woods and Plastics'!T123="*",'06-Woods and Plastics'!S123,'06-Woods and Plastics'!V123="*",'06-Woods and Plastics'!U123),"")</f>
        <v/>
      </c>
      <c r="H655" s="236" t="e">
        <f>G655/'Project Data'!$D$22</f>
        <v>#VALUE!</v>
      </c>
      <c r="I655" s="175"/>
      <c r="J655" s="244"/>
      <c r="K655" s="404"/>
    </row>
    <row r="656" spans="1:11" s="147" customFormat="1" ht="15" hidden="1" customHeight="1">
      <c r="A656" s="198">
        <f>'06-Woods and Plastics'!A124</f>
        <v>0</v>
      </c>
      <c r="B656" s="399" t="str">
        <f>'06-Woods and Plastics'!B124</f>
        <v>06 22 13 Standard Pattern Wood Trim</v>
      </c>
      <c r="C656" s="235"/>
      <c r="D656" s="402" t="str" cm="1">
        <f t="array" ref="D656">_xlfn.IFNA(_xlfn.IFS('06-Woods and Plastics'!D124="*",'06-Woods and Plastics'!C124,'06-Woods and Plastics'!F124="*",'06-Woods and Plastics'!E124,'06-Woods and Plastics'!H124="*",'06-Woods and Plastics'!G124,'06-Woods and Plastics'!J124="*",'06-Woods and Plastics'!I124,'06-Woods and Plastics'!L124="*",'06-Woods and Plastics'!K124,'06-Woods and Plastics'!N124="*",'06-Woods and Plastics'!M124,'06-Woods and Plastics'!P124="*",'06-Woods and Plastics'!O124,'06-Woods and Plastics'!R124="*",'06-Woods and Plastics'!Q124,'06-Woods and Plastics'!T124="*",'06-Woods and Plastics'!S124),"")</f>
        <v/>
      </c>
      <c r="E656" s="402" t="e">
        <f>D656/'Project Data'!$D$22</f>
        <v>#VALUE!</v>
      </c>
      <c r="F656" s="164" t="s">
        <v>44</v>
      </c>
      <c r="G656" s="236" t="str" cm="1">
        <f t="array" ref="G656">_xlfn.IFNA(_xlfn.IFS('06-Woods and Plastics'!F124="*",'06-Woods and Plastics'!E124,'06-Woods and Plastics'!H124="*",'06-Woods and Plastics'!G124,'06-Woods and Plastics'!J124="*",'06-Woods and Plastics'!I124,'06-Woods and Plastics'!L124="*",'06-Woods and Plastics'!K124,'06-Woods and Plastics'!N124="*",'06-Woods and Plastics'!M124,'06-Woods and Plastics'!P124="*",'06-Woods and Plastics'!O124,'06-Woods and Plastics'!R124="*",'06-Woods and Plastics'!Q124,'06-Woods and Plastics'!T124="*",'06-Woods and Plastics'!S124,'06-Woods and Plastics'!V124="*",'06-Woods and Plastics'!U124),"")</f>
        <v/>
      </c>
      <c r="H656" s="236" t="e">
        <f>G656/'Project Data'!$D$22</f>
        <v>#VALUE!</v>
      </c>
      <c r="I656" s="175"/>
      <c r="J656" s="244"/>
      <c r="K656" s="404"/>
    </row>
    <row r="657" spans="1:11" s="147" customFormat="1" ht="15" hidden="1" customHeight="1">
      <c r="A657" s="198">
        <f>'06-Woods and Plastics'!A125</f>
        <v>0</v>
      </c>
      <c r="B657" s="399" t="str">
        <f>'06-Woods and Plastics'!B125</f>
        <v>06 25 00 Prefinished Paneling</v>
      </c>
      <c r="C657" s="235"/>
      <c r="D657" s="402" t="str" cm="1">
        <f t="array" ref="D657">_xlfn.IFNA(_xlfn.IFS('06-Woods and Plastics'!D125="*",'06-Woods and Plastics'!C125,'06-Woods and Plastics'!F125="*",'06-Woods and Plastics'!E125,'06-Woods and Plastics'!H125="*",'06-Woods and Plastics'!G125,'06-Woods and Plastics'!J125="*",'06-Woods and Plastics'!I125,'06-Woods and Plastics'!L125="*",'06-Woods and Plastics'!K125,'06-Woods and Plastics'!N125="*",'06-Woods and Plastics'!M125,'06-Woods and Plastics'!P125="*",'06-Woods and Plastics'!O125,'06-Woods and Plastics'!R125="*",'06-Woods and Plastics'!Q125,'06-Woods and Plastics'!T125="*",'06-Woods and Plastics'!S125),"")</f>
        <v/>
      </c>
      <c r="E657" s="402" t="e">
        <f>D657/'Project Data'!$D$22</f>
        <v>#VALUE!</v>
      </c>
      <c r="F657" s="164" t="s">
        <v>44</v>
      </c>
      <c r="G657" s="236" t="str" cm="1">
        <f t="array" ref="G657">_xlfn.IFNA(_xlfn.IFS('06-Woods and Plastics'!F125="*",'06-Woods and Plastics'!E125,'06-Woods and Plastics'!H125="*",'06-Woods and Plastics'!G125,'06-Woods and Plastics'!J125="*",'06-Woods and Plastics'!I125,'06-Woods and Plastics'!L125="*",'06-Woods and Plastics'!K125,'06-Woods and Plastics'!N125="*",'06-Woods and Plastics'!M125,'06-Woods and Plastics'!P125="*",'06-Woods and Plastics'!O125,'06-Woods and Plastics'!R125="*",'06-Woods and Plastics'!Q125,'06-Woods and Plastics'!T125="*",'06-Woods and Plastics'!S125,'06-Woods and Plastics'!V125="*",'06-Woods and Plastics'!U125),"")</f>
        <v/>
      </c>
      <c r="H657" s="236" t="e">
        <f>G657/'Project Data'!$D$22</f>
        <v>#VALUE!</v>
      </c>
      <c r="I657" s="175"/>
      <c r="J657" s="244"/>
      <c r="K657" s="404"/>
    </row>
    <row r="658" spans="1:11" s="147" customFormat="1" ht="15" hidden="1" customHeight="1">
      <c r="A658" s="198">
        <f>'06-Woods and Plastics'!A126</f>
        <v>0</v>
      </c>
      <c r="B658" s="399" t="str">
        <f>'06-Woods and Plastics'!B126</f>
        <v>06 25 13 Prefinished Hardboard Paneling</v>
      </c>
      <c r="C658" s="235"/>
      <c r="D658" s="402" t="str" cm="1">
        <f t="array" ref="D658">_xlfn.IFNA(_xlfn.IFS('06-Woods and Plastics'!D126="*",'06-Woods and Plastics'!C126,'06-Woods and Plastics'!F126="*",'06-Woods and Plastics'!E126,'06-Woods and Plastics'!H126="*",'06-Woods and Plastics'!G126,'06-Woods and Plastics'!J126="*",'06-Woods and Plastics'!I126,'06-Woods and Plastics'!L126="*",'06-Woods and Plastics'!K126,'06-Woods and Plastics'!N126="*",'06-Woods and Plastics'!M126,'06-Woods and Plastics'!P126="*",'06-Woods and Plastics'!O126,'06-Woods and Plastics'!R126="*",'06-Woods and Plastics'!Q126,'06-Woods and Plastics'!T126="*",'06-Woods and Plastics'!S126),"")</f>
        <v/>
      </c>
      <c r="E658" s="402" t="e">
        <f>D658/'Project Data'!$D$22</f>
        <v>#VALUE!</v>
      </c>
      <c r="F658" s="164" t="s">
        <v>44</v>
      </c>
      <c r="G658" s="236" t="str" cm="1">
        <f t="array" ref="G658">_xlfn.IFNA(_xlfn.IFS('06-Woods and Plastics'!F126="*",'06-Woods and Plastics'!E126,'06-Woods and Plastics'!H126="*",'06-Woods and Plastics'!G126,'06-Woods and Plastics'!J126="*",'06-Woods and Plastics'!I126,'06-Woods and Plastics'!L126="*",'06-Woods and Plastics'!K126,'06-Woods and Plastics'!N126="*",'06-Woods and Plastics'!M126,'06-Woods and Plastics'!P126="*",'06-Woods and Plastics'!O126,'06-Woods and Plastics'!R126="*",'06-Woods and Plastics'!Q126,'06-Woods and Plastics'!T126="*",'06-Woods and Plastics'!S126,'06-Woods and Plastics'!V126="*",'06-Woods and Plastics'!U126),"")</f>
        <v/>
      </c>
      <c r="H658" s="236" t="e">
        <f>G658/'Project Data'!$D$22</f>
        <v>#VALUE!</v>
      </c>
      <c r="I658" s="175"/>
      <c r="J658" s="244"/>
      <c r="K658" s="404"/>
    </row>
    <row r="659" spans="1:11" s="147" customFormat="1" ht="15" hidden="1" customHeight="1">
      <c r="A659" s="198">
        <f>'06-Woods and Plastics'!A127</f>
        <v>0</v>
      </c>
      <c r="B659" s="399" t="str">
        <f>'06-Woods and Plastics'!B127</f>
        <v>06 25 16 Prefinished Plywood Paneling</v>
      </c>
      <c r="C659" s="235"/>
      <c r="D659" s="402" t="str" cm="1">
        <f t="array" ref="D659">_xlfn.IFNA(_xlfn.IFS('06-Woods and Plastics'!D127="*",'06-Woods and Plastics'!C127,'06-Woods and Plastics'!F127="*",'06-Woods and Plastics'!E127,'06-Woods and Plastics'!H127="*",'06-Woods and Plastics'!G127,'06-Woods and Plastics'!J127="*",'06-Woods and Plastics'!I127,'06-Woods and Plastics'!L127="*",'06-Woods and Plastics'!K127,'06-Woods and Plastics'!N127="*",'06-Woods and Plastics'!M127,'06-Woods and Plastics'!P127="*",'06-Woods and Plastics'!O127,'06-Woods and Plastics'!R127="*",'06-Woods and Plastics'!Q127,'06-Woods and Plastics'!T127="*",'06-Woods and Plastics'!S127),"")</f>
        <v/>
      </c>
      <c r="E659" s="402" t="e">
        <f>D659/'Project Data'!$D$22</f>
        <v>#VALUE!</v>
      </c>
      <c r="F659" s="164" t="s">
        <v>44</v>
      </c>
      <c r="G659" s="236" t="str" cm="1">
        <f t="array" ref="G659">_xlfn.IFNA(_xlfn.IFS('06-Woods and Plastics'!F127="*",'06-Woods and Plastics'!E127,'06-Woods and Plastics'!H127="*",'06-Woods and Plastics'!G127,'06-Woods and Plastics'!J127="*",'06-Woods and Plastics'!I127,'06-Woods and Plastics'!L127="*",'06-Woods and Plastics'!K127,'06-Woods and Plastics'!N127="*",'06-Woods and Plastics'!M127,'06-Woods and Plastics'!P127="*",'06-Woods and Plastics'!O127,'06-Woods and Plastics'!R127="*",'06-Woods and Plastics'!Q127,'06-Woods and Plastics'!T127="*",'06-Woods and Plastics'!S127,'06-Woods and Plastics'!V127="*",'06-Woods and Plastics'!U127),"")</f>
        <v/>
      </c>
      <c r="H659" s="236" t="e">
        <f>G659/'Project Data'!$D$22</f>
        <v>#VALUE!</v>
      </c>
      <c r="I659" s="175"/>
      <c r="J659" s="244"/>
      <c r="K659" s="404"/>
    </row>
    <row r="660" spans="1:11" s="147" customFormat="1" ht="15" hidden="1" customHeight="1">
      <c r="A660" s="198">
        <f>'06-Woods and Plastics'!A128</f>
        <v>0</v>
      </c>
      <c r="B660" s="399" t="str">
        <f>'06-Woods and Plastics'!B128</f>
        <v>06 26 00 Board Paneling</v>
      </c>
      <c r="C660" s="235"/>
      <c r="D660" s="402" t="str" cm="1">
        <f t="array" ref="D660">_xlfn.IFNA(_xlfn.IFS('06-Woods and Plastics'!D128="*",'06-Woods and Plastics'!C128,'06-Woods and Plastics'!F128="*",'06-Woods and Plastics'!E128,'06-Woods and Plastics'!H128="*",'06-Woods and Plastics'!G128,'06-Woods and Plastics'!J128="*",'06-Woods and Plastics'!I128,'06-Woods and Plastics'!L128="*",'06-Woods and Plastics'!K128,'06-Woods and Plastics'!N128="*",'06-Woods and Plastics'!M128,'06-Woods and Plastics'!P128="*",'06-Woods and Plastics'!O128,'06-Woods and Plastics'!R128="*",'06-Woods and Plastics'!Q128,'06-Woods and Plastics'!T128="*",'06-Woods and Plastics'!S128),"")</f>
        <v/>
      </c>
      <c r="E660" s="402" t="e">
        <f>D660/'Project Data'!$D$22</f>
        <v>#VALUE!</v>
      </c>
      <c r="F660" s="164" t="s">
        <v>44</v>
      </c>
      <c r="G660" s="236" t="str" cm="1">
        <f t="array" ref="G660">_xlfn.IFNA(_xlfn.IFS('06-Woods and Plastics'!F128="*",'06-Woods and Plastics'!E128,'06-Woods and Plastics'!H128="*",'06-Woods and Plastics'!G128,'06-Woods and Plastics'!J128="*",'06-Woods and Plastics'!I128,'06-Woods and Plastics'!L128="*",'06-Woods and Plastics'!K128,'06-Woods and Plastics'!N128="*",'06-Woods and Plastics'!M128,'06-Woods and Plastics'!P128="*",'06-Woods and Plastics'!O128,'06-Woods and Plastics'!R128="*",'06-Woods and Plastics'!Q128,'06-Woods and Plastics'!T128="*",'06-Woods and Plastics'!S128,'06-Woods and Plastics'!V128="*",'06-Woods and Plastics'!U128),"")</f>
        <v/>
      </c>
      <c r="H660" s="236" t="e">
        <f>G660/'Project Data'!$D$22</f>
        <v>#VALUE!</v>
      </c>
      <c r="I660" s="175"/>
      <c r="J660" s="244"/>
      <c r="K660" s="404"/>
    </row>
    <row r="661" spans="1:11" s="147" customFormat="1" ht="15" hidden="1" customHeight="1">
      <c r="A661" s="198">
        <f>'06-Woods and Plastics'!A129</f>
        <v>0</v>
      </c>
      <c r="B661" s="399" t="str">
        <f>'06-Woods and Plastics'!B129</f>
        <v>06 26 13 Profile Board Paneling</v>
      </c>
      <c r="C661" s="235"/>
      <c r="D661" s="402" t="str" cm="1">
        <f t="array" ref="D661">_xlfn.IFNA(_xlfn.IFS('06-Woods and Plastics'!D129="*",'06-Woods and Plastics'!C129,'06-Woods and Plastics'!F129="*",'06-Woods and Plastics'!E129,'06-Woods and Plastics'!H129="*",'06-Woods and Plastics'!G129,'06-Woods and Plastics'!J129="*",'06-Woods and Plastics'!I129,'06-Woods and Plastics'!L129="*",'06-Woods and Plastics'!K129,'06-Woods and Plastics'!N129="*",'06-Woods and Plastics'!M129,'06-Woods and Plastics'!P129="*",'06-Woods and Plastics'!O129,'06-Woods and Plastics'!R129="*",'06-Woods and Plastics'!Q129,'06-Woods and Plastics'!T129="*",'06-Woods and Plastics'!S129),"")</f>
        <v/>
      </c>
      <c r="E661" s="402" t="e">
        <f>D661/'Project Data'!$D$22</f>
        <v>#VALUE!</v>
      </c>
      <c r="F661" s="164" t="s">
        <v>44</v>
      </c>
      <c r="G661" s="236" t="str" cm="1">
        <f t="array" ref="G661">_xlfn.IFNA(_xlfn.IFS('06-Woods and Plastics'!F129="*",'06-Woods and Plastics'!E129,'06-Woods and Plastics'!H129="*",'06-Woods and Plastics'!G129,'06-Woods and Plastics'!J129="*",'06-Woods and Plastics'!I129,'06-Woods and Plastics'!L129="*",'06-Woods and Plastics'!K129,'06-Woods and Plastics'!N129="*",'06-Woods and Plastics'!M129,'06-Woods and Plastics'!P129="*",'06-Woods and Plastics'!O129,'06-Woods and Plastics'!R129="*",'06-Woods and Plastics'!Q129,'06-Woods and Plastics'!T129="*",'06-Woods and Plastics'!S129,'06-Woods and Plastics'!V129="*",'06-Woods and Plastics'!U129),"")</f>
        <v/>
      </c>
      <c r="H661" s="236" t="e">
        <f>G661/'Project Data'!$D$22</f>
        <v>#VALUE!</v>
      </c>
      <c r="I661" s="175"/>
      <c r="J661" s="244"/>
      <c r="K661" s="404"/>
    </row>
    <row r="662" spans="1:11" s="147" customFormat="1" ht="15" customHeight="1">
      <c r="A662" s="398">
        <f>'06-Woods and Plastics'!A130</f>
        <v>1</v>
      </c>
      <c r="B662" s="642" t="str">
        <f>'06-Woods and Plastics'!B130</f>
        <v>06 40 00 Architectural Woodwork</v>
      </c>
      <c r="C662" s="643"/>
      <c r="D662" s="402" cm="1">
        <f t="array" ref="D662">_xlfn.IFNA(_xlfn.IFS('06-Woods and Plastics'!D130="*",'06-Woods and Plastics'!C130,'06-Woods and Plastics'!F130="*",'06-Woods and Plastics'!E130,'06-Woods and Plastics'!H130="*",'06-Woods and Plastics'!G130,'06-Woods and Plastics'!J130="*",'06-Woods and Plastics'!I130,'06-Woods and Plastics'!L130="*",'06-Woods and Plastics'!K130,'06-Woods and Plastics'!N130="*",'06-Woods and Plastics'!M130,'06-Woods and Plastics'!P130="*",'06-Woods and Plastics'!O130,'06-Woods and Plastics'!R130="*",'06-Woods and Plastics'!Q130,'06-Woods and Plastics'!T130="*",'06-Woods and Plastics'!S130),"")</f>
        <v>146765</v>
      </c>
      <c r="E662" s="402">
        <f>D662/'Project Data'!$D$22</f>
        <v>1.6399973181660725</v>
      </c>
      <c r="F662" s="412">
        <v>146000</v>
      </c>
      <c r="G662" s="402" cm="1">
        <f t="array" ref="G662">_xlfn.IFNA(_xlfn.IFS('06-Woods and Plastics'!F130="*",'06-Woods and Plastics'!E130,'06-Woods and Plastics'!H130="*",'06-Woods and Plastics'!G130,'06-Woods and Plastics'!J130="*",'06-Woods and Plastics'!I130,'06-Woods and Plastics'!L130="*",'06-Woods and Plastics'!K130,'06-Woods and Plastics'!N130="*",'06-Woods and Plastics'!M130,'06-Woods and Plastics'!P130="*",'06-Woods and Plastics'!O130,'06-Woods and Plastics'!R130="*",'06-Woods and Plastics'!Q130,'06-Woods and Plastics'!T130="*",'06-Woods and Plastics'!S130,'06-Woods and Plastics'!V130="*",'06-Woods and Plastics'!U130),"")</f>
        <v>146765</v>
      </c>
      <c r="H662" s="402">
        <f>G662/'Project Data'!$D$22</f>
        <v>1.6399973181660725</v>
      </c>
      <c r="I662" s="400"/>
      <c r="J662" s="403"/>
      <c r="K662" s="404" t="s">
        <v>71</v>
      </c>
    </row>
    <row r="663" spans="1:11" s="147" customFormat="1" ht="15" hidden="1" customHeight="1">
      <c r="A663" s="198">
        <f>'06-Woods and Plastics'!A131</f>
        <v>0</v>
      </c>
      <c r="B663" s="399" t="str">
        <f>'06-Woods and Plastics'!B131</f>
        <v>06 40 13 Exterior Architectural Woodwork</v>
      </c>
      <c r="C663" s="235"/>
      <c r="D663" s="402" t="str" cm="1">
        <f t="array" ref="D663">_xlfn.IFNA(_xlfn.IFS('06-Woods and Plastics'!D131="*",'06-Woods and Plastics'!C131,'06-Woods and Plastics'!F131="*",'06-Woods and Plastics'!E131,'06-Woods and Plastics'!H131="*",'06-Woods and Plastics'!G131,'06-Woods and Plastics'!J131="*",'06-Woods and Plastics'!I131,'06-Woods and Plastics'!L131="*",'06-Woods and Plastics'!K131,'06-Woods and Plastics'!N131="*",'06-Woods and Plastics'!M131,'06-Woods and Plastics'!P131="*",'06-Woods and Plastics'!O131,'06-Woods and Plastics'!R131="*",'06-Woods and Plastics'!Q131,'06-Woods and Plastics'!T131="*",'06-Woods and Plastics'!S131),"")</f>
        <v/>
      </c>
      <c r="E663" s="402" t="e">
        <f>D663/'Project Data'!$D$22</f>
        <v>#VALUE!</v>
      </c>
      <c r="F663" s="164" t="s">
        <v>44</v>
      </c>
      <c r="G663" s="236" t="str" cm="1">
        <f t="array" ref="G663">_xlfn.IFNA(_xlfn.IFS('06-Woods and Plastics'!F131="*",'06-Woods and Plastics'!E131,'06-Woods and Plastics'!H131="*",'06-Woods and Plastics'!G131,'06-Woods and Plastics'!J131="*",'06-Woods and Plastics'!I131,'06-Woods and Plastics'!L131="*",'06-Woods and Plastics'!K131,'06-Woods and Plastics'!N131="*",'06-Woods and Plastics'!M131,'06-Woods and Plastics'!P131="*",'06-Woods and Plastics'!O131,'06-Woods and Plastics'!R131="*",'06-Woods and Plastics'!Q131,'06-Woods and Plastics'!T131="*",'06-Woods and Plastics'!S131,'06-Woods and Plastics'!V131="*",'06-Woods and Plastics'!U131),"")</f>
        <v/>
      </c>
      <c r="H663" s="236" t="e">
        <f>G663/'Project Data'!$D$22</f>
        <v>#VALUE!</v>
      </c>
      <c r="I663" s="175"/>
      <c r="J663" s="244"/>
      <c r="K663" s="404"/>
    </row>
    <row r="664" spans="1:11" s="147" customFormat="1" ht="15" hidden="1" customHeight="1">
      <c r="A664" s="198">
        <f>'06-Woods and Plastics'!A132</f>
        <v>0</v>
      </c>
      <c r="B664" s="399" t="str">
        <f>'06-Woods and Plastics'!B132</f>
        <v>06 40 23 Interior Architectural Woodwork</v>
      </c>
      <c r="C664" s="235"/>
      <c r="D664" s="402" t="str" cm="1">
        <f t="array" ref="D664">_xlfn.IFNA(_xlfn.IFS('06-Woods and Plastics'!D132="*",'06-Woods and Plastics'!C132,'06-Woods and Plastics'!F132="*",'06-Woods and Plastics'!E132,'06-Woods and Plastics'!H132="*",'06-Woods and Plastics'!G132,'06-Woods and Plastics'!J132="*",'06-Woods and Plastics'!I132,'06-Woods and Plastics'!L132="*",'06-Woods and Plastics'!K132,'06-Woods and Plastics'!N132="*",'06-Woods and Plastics'!M132,'06-Woods and Plastics'!P132="*",'06-Woods and Plastics'!O132,'06-Woods and Plastics'!R132="*",'06-Woods and Plastics'!Q132,'06-Woods and Plastics'!T132="*",'06-Woods and Plastics'!S132),"")</f>
        <v/>
      </c>
      <c r="E664" s="402" t="e">
        <f>D664/'Project Data'!$D$22</f>
        <v>#VALUE!</v>
      </c>
      <c r="F664" s="164" t="s">
        <v>44</v>
      </c>
      <c r="G664" s="236" t="str" cm="1">
        <f t="array" ref="G664">_xlfn.IFNA(_xlfn.IFS('06-Woods and Plastics'!F132="*",'06-Woods and Plastics'!E132,'06-Woods and Plastics'!H132="*",'06-Woods and Plastics'!G132,'06-Woods and Plastics'!J132="*",'06-Woods and Plastics'!I132,'06-Woods and Plastics'!L132="*",'06-Woods and Plastics'!K132,'06-Woods and Plastics'!N132="*",'06-Woods and Plastics'!M132,'06-Woods and Plastics'!P132="*",'06-Woods and Plastics'!O132,'06-Woods and Plastics'!R132="*",'06-Woods and Plastics'!Q132,'06-Woods and Plastics'!T132="*",'06-Woods and Plastics'!S132,'06-Woods and Plastics'!V132="*",'06-Woods and Plastics'!U132),"")</f>
        <v/>
      </c>
      <c r="H664" s="236" t="e">
        <f>G664/'Project Data'!$D$22</f>
        <v>#VALUE!</v>
      </c>
      <c r="I664" s="175"/>
      <c r="J664" s="244"/>
      <c r="K664" s="404"/>
    </row>
    <row r="665" spans="1:11" s="147" customFormat="1" ht="15" hidden="1" customHeight="1">
      <c r="A665" s="198">
        <f>'06-Woods and Plastics'!A133</f>
        <v>0</v>
      </c>
      <c r="B665" s="399" t="str">
        <f>'06-Woods and Plastics'!B133</f>
        <v>06 41 00 Architectural Wood Casework</v>
      </c>
      <c r="C665" s="235"/>
      <c r="D665" s="402" t="str" cm="1">
        <f t="array" ref="D665">_xlfn.IFNA(_xlfn.IFS('06-Woods and Plastics'!D133="*",'06-Woods and Plastics'!C133,'06-Woods and Plastics'!F133="*",'06-Woods and Plastics'!E133,'06-Woods and Plastics'!H133="*",'06-Woods and Plastics'!G133,'06-Woods and Plastics'!J133="*",'06-Woods and Plastics'!I133,'06-Woods and Plastics'!L133="*",'06-Woods and Plastics'!K133,'06-Woods and Plastics'!N133="*",'06-Woods and Plastics'!M133,'06-Woods and Plastics'!P133="*",'06-Woods and Plastics'!O133,'06-Woods and Plastics'!R133="*",'06-Woods and Plastics'!Q133,'06-Woods and Plastics'!T133="*",'06-Woods and Plastics'!S133),"")</f>
        <v/>
      </c>
      <c r="E665" s="402" t="e">
        <f>D665/'Project Data'!$D$22</f>
        <v>#VALUE!</v>
      </c>
      <c r="F665" s="164" t="s">
        <v>44</v>
      </c>
      <c r="G665" s="236" t="str" cm="1">
        <f t="array" ref="G665">_xlfn.IFNA(_xlfn.IFS('06-Woods and Plastics'!F133="*",'06-Woods and Plastics'!E133,'06-Woods and Plastics'!H133="*",'06-Woods and Plastics'!G133,'06-Woods and Plastics'!J133="*",'06-Woods and Plastics'!I133,'06-Woods and Plastics'!L133="*",'06-Woods and Plastics'!K133,'06-Woods and Plastics'!N133="*",'06-Woods and Plastics'!M133,'06-Woods and Plastics'!P133="*",'06-Woods and Plastics'!O133,'06-Woods and Plastics'!R133="*",'06-Woods and Plastics'!Q133,'06-Woods and Plastics'!T133="*",'06-Woods and Plastics'!S133,'06-Woods and Plastics'!V133="*",'06-Woods and Plastics'!U133),"")</f>
        <v/>
      </c>
      <c r="H665" s="236" t="e">
        <f>G665/'Project Data'!$D$22</f>
        <v>#VALUE!</v>
      </c>
      <c r="I665" s="175"/>
      <c r="J665" s="244"/>
      <c r="K665" s="404"/>
    </row>
    <row r="666" spans="1:11" s="147" customFormat="1" ht="15" hidden="1" customHeight="1">
      <c r="A666" s="198">
        <f>'06-Woods and Plastics'!A134</f>
        <v>0</v>
      </c>
      <c r="B666" s="399" t="str">
        <f>'06-Woods and Plastics'!B134</f>
        <v>06 41 13 Wood-Veneer-Faced Architectural Cabinets</v>
      </c>
      <c r="C666" s="235"/>
      <c r="D666" s="402" t="str" cm="1">
        <f t="array" ref="D666">_xlfn.IFNA(_xlfn.IFS('06-Woods and Plastics'!D134="*",'06-Woods and Plastics'!C134,'06-Woods and Plastics'!F134="*",'06-Woods and Plastics'!E134,'06-Woods and Plastics'!H134="*",'06-Woods and Plastics'!G134,'06-Woods and Plastics'!J134="*",'06-Woods and Plastics'!I134,'06-Woods and Plastics'!L134="*",'06-Woods and Plastics'!K134,'06-Woods and Plastics'!N134="*",'06-Woods and Plastics'!M134,'06-Woods and Plastics'!P134="*",'06-Woods and Plastics'!O134,'06-Woods and Plastics'!R134="*",'06-Woods and Plastics'!Q134,'06-Woods and Plastics'!T134="*",'06-Woods and Plastics'!S134),"")</f>
        <v/>
      </c>
      <c r="E666" s="402" t="e">
        <f>D666/'Project Data'!$D$22</f>
        <v>#VALUE!</v>
      </c>
      <c r="F666" s="164" t="s">
        <v>44</v>
      </c>
      <c r="G666" s="236" t="str" cm="1">
        <f t="array" ref="G666">_xlfn.IFNA(_xlfn.IFS('06-Woods and Plastics'!F134="*",'06-Woods and Plastics'!E134,'06-Woods and Plastics'!H134="*",'06-Woods and Plastics'!G134,'06-Woods and Plastics'!J134="*",'06-Woods and Plastics'!I134,'06-Woods and Plastics'!L134="*",'06-Woods and Plastics'!K134,'06-Woods and Plastics'!N134="*",'06-Woods and Plastics'!M134,'06-Woods and Plastics'!P134="*",'06-Woods and Plastics'!O134,'06-Woods and Plastics'!R134="*",'06-Woods and Plastics'!Q134,'06-Woods and Plastics'!T134="*",'06-Woods and Plastics'!S134,'06-Woods and Plastics'!V134="*",'06-Woods and Plastics'!U134),"")</f>
        <v/>
      </c>
      <c r="H666" s="236" t="e">
        <f>G666/'Project Data'!$D$22</f>
        <v>#VALUE!</v>
      </c>
      <c r="I666" s="175"/>
      <c r="J666" s="244"/>
      <c r="K666" s="404"/>
    </row>
    <row r="667" spans="1:11" s="147" customFormat="1" ht="15" hidden="1" customHeight="1">
      <c r="A667" s="198">
        <f>'06-Woods and Plastics'!A135</f>
        <v>0</v>
      </c>
      <c r="B667" s="399" t="str">
        <f>'06-Woods and Plastics'!B135</f>
        <v>06 41 16 Plastic-Laminate-Clad Architectural Cabinets</v>
      </c>
      <c r="C667" s="235"/>
      <c r="D667" s="402" t="str" cm="1">
        <f t="array" ref="D667">_xlfn.IFNA(_xlfn.IFS('06-Woods and Plastics'!D135="*",'06-Woods and Plastics'!C135,'06-Woods and Plastics'!F135="*",'06-Woods and Plastics'!E135,'06-Woods and Plastics'!H135="*",'06-Woods and Plastics'!G135,'06-Woods and Plastics'!J135="*",'06-Woods and Plastics'!I135,'06-Woods and Plastics'!L135="*",'06-Woods and Plastics'!K135,'06-Woods and Plastics'!N135="*",'06-Woods and Plastics'!M135,'06-Woods and Plastics'!P135="*",'06-Woods and Plastics'!O135,'06-Woods and Plastics'!R135="*",'06-Woods and Plastics'!Q135,'06-Woods and Plastics'!T135="*",'06-Woods and Plastics'!S135),"")</f>
        <v/>
      </c>
      <c r="E667" s="402" t="e">
        <f>D667/'Project Data'!$D$22</f>
        <v>#VALUE!</v>
      </c>
      <c r="F667" s="164" t="s">
        <v>44</v>
      </c>
      <c r="G667" s="236" t="str" cm="1">
        <f t="array" ref="G667">_xlfn.IFNA(_xlfn.IFS('06-Woods and Plastics'!F135="*",'06-Woods and Plastics'!E135,'06-Woods and Plastics'!H135="*",'06-Woods and Plastics'!G135,'06-Woods and Plastics'!J135="*",'06-Woods and Plastics'!I135,'06-Woods and Plastics'!L135="*",'06-Woods and Plastics'!K135,'06-Woods and Plastics'!N135="*",'06-Woods and Plastics'!M135,'06-Woods and Plastics'!P135="*",'06-Woods and Plastics'!O135,'06-Woods and Plastics'!R135="*",'06-Woods and Plastics'!Q135,'06-Woods and Plastics'!T135="*",'06-Woods and Plastics'!S135,'06-Woods and Plastics'!V135="*",'06-Woods and Plastics'!U135),"")</f>
        <v/>
      </c>
      <c r="H667" s="236" t="e">
        <f>G667/'Project Data'!$D$22</f>
        <v>#VALUE!</v>
      </c>
      <c r="I667" s="175"/>
      <c r="J667" s="244"/>
      <c r="K667" s="404"/>
    </row>
    <row r="668" spans="1:11" s="147" customFormat="1" ht="15" hidden="1" customHeight="1">
      <c r="A668" s="198">
        <f>'06-Woods and Plastics'!A136</f>
        <v>0</v>
      </c>
      <c r="B668" s="399" t="str">
        <f>'06-Woods and Plastics'!B136</f>
        <v>06 41 93 Cabinet and Drawer Hardware</v>
      </c>
      <c r="C668" s="235"/>
      <c r="D668" s="402" t="str" cm="1">
        <f t="array" ref="D668">_xlfn.IFNA(_xlfn.IFS('06-Woods and Plastics'!D136="*",'06-Woods and Plastics'!C136,'06-Woods and Plastics'!F136="*",'06-Woods and Plastics'!E136,'06-Woods and Plastics'!H136="*",'06-Woods and Plastics'!G136,'06-Woods and Plastics'!J136="*",'06-Woods and Plastics'!I136,'06-Woods and Plastics'!L136="*",'06-Woods and Plastics'!K136,'06-Woods and Plastics'!N136="*",'06-Woods and Plastics'!M136,'06-Woods and Plastics'!P136="*",'06-Woods and Plastics'!O136,'06-Woods and Plastics'!R136="*",'06-Woods and Plastics'!Q136,'06-Woods and Plastics'!T136="*",'06-Woods and Plastics'!S136),"")</f>
        <v/>
      </c>
      <c r="E668" s="402" t="e">
        <f>D668/'Project Data'!$D$22</f>
        <v>#VALUE!</v>
      </c>
      <c r="F668" s="164" t="s">
        <v>44</v>
      </c>
      <c r="G668" s="236" t="str" cm="1">
        <f t="array" ref="G668">_xlfn.IFNA(_xlfn.IFS('06-Woods and Plastics'!F136="*",'06-Woods and Plastics'!E136,'06-Woods and Plastics'!H136="*",'06-Woods and Plastics'!G136,'06-Woods and Plastics'!J136="*",'06-Woods and Plastics'!I136,'06-Woods and Plastics'!L136="*",'06-Woods and Plastics'!K136,'06-Woods and Plastics'!N136="*",'06-Woods and Plastics'!M136,'06-Woods and Plastics'!P136="*",'06-Woods and Plastics'!O136,'06-Woods and Plastics'!R136="*",'06-Woods and Plastics'!Q136,'06-Woods and Plastics'!T136="*",'06-Woods and Plastics'!S136,'06-Woods and Plastics'!V136="*",'06-Woods and Plastics'!U136),"")</f>
        <v/>
      </c>
      <c r="H668" s="236" t="e">
        <f>G668/'Project Data'!$D$22</f>
        <v>#VALUE!</v>
      </c>
      <c r="I668" s="175"/>
      <c r="J668" s="244"/>
      <c r="K668" s="404"/>
    </row>
    <row r="669" spans="1:11" s="147" customFormat="1" ht="15" hidden="1" customHeight="1">
      <c r="A669" s="198">
        <f>'06-Woods and Plastics'!A137</f>
        <v>0</v>
      </c>
      <c r="B669" s="399" t="str">
        <f>'06-Woods and Plastics'!B137</f>
        <v>06 42 00 Wood Paneling</v>
      </c>
      <c r="C669" s="235"/>
      <c r="D669" s="402" t="str" cm="1">
        <f t="array" ref="D669">_xlfn.IFNA(_xlfn.IFS('06-Woods and Plastics'!D137="*",'06-Woods and Plastics'!C137,'06-Woods and Plastics'!F137="*",'06-Woods and Plastics'!E137,'06-Woods and Plastics'!H137="*",'06-Woods and Plastics'!G137,'06-Woods and Plastics'!J137="*",'06-Woods and Plastics'!I137,'06-Woods and Plastics'!L137="*",'06-Woods and Plastics'!K137,'06-Woods and Plastics'!N137="*",'06-Woods and Plastics'!M137,'06-Woods and Plastics'!P137="*",'06-Woods and Plastics'!O137,'06-Woods and Plastics'!R137="*",'06-Woods and Plastics'!Q137,'06-Woods and Plastics'!T137="*",'06-Woods and Plastics'!S137),"")</f>
        <v/>
      </c>
      <c r="E669" s="402" t="e">
        <f>D669/'Project Data'!$D$22</f>
        <v>#VALUE!</v>
      </c>
      <c r="F669" s="164" t="s">
        <v>44</v>
      </c>
      <c r="G669" s="236" t="str" cm="1">
        <f t="array" ref="G669">_xlfn.IFNA(_xlfn.IFS('06-Woods and Plastics'!F137="*",'06-Woods and Plastics'!E137,'06-Woods and Plastics'!H137="*",'06-Woods and Plastics'!G137,'06-Woods and Plastics'!J137="*",'06-Woods and Plastics'!I137,'06-Woods and Plastics'!L137="*",'06-Woods and Plastics'!K137,'06-Woods and Plastics'!N137="*",'06-Woods and Plastics'!M137,'06-Woods and Plastics'!P137="*",'06-Woods and Plastics'!O137,'06-Woods and Plastics'!R137="*",'06-Woods and Plastics'!Q137,'06-Woods and Plastics'!T137="*",'06-Woods and Plastics'!S137,'06-Woods and Plastics'!V137="*",'06-Woods and Plastics'!U137),"")</f>
        <v/>
      </c>
      <c r="H669" s="236" t="e">
        <f>G669/'Project Data'!$D$22</f>
        <v>#VALUE!</v>
      </c>
      <c r="I669" s="175"/>
      <c r="J669" s="244"/>
      <c r="K669" s="404"/>
    </row>
    <row r="670" spans="1:11" s="147" customFormat="1" ht="15" hidden="1" customHeight="1">
      <c r="A670" s="198">
        <f>'06-Woods and Plastics'!A138</f>
        <v>0</v>
      </c>
      <c r="B670" s="399" t="str">
        <f>'06-Woods and Plastics'!B138</f>
        <v>06 42 13 Wood Board Paneling</v>
      </c>
      <c r="C670" s="235"/>
      <c r="D670" s="402" t="str" cm="1">
        <f t="array" ref="D670">_xlfn.IFNA(_xlfn.IFS('06-Woods and Plastics'!D138="*",'06-Woods and Plastics'!C138,'06-Woods and Plastics'!F138="*",'06-Woods and Plastics'!E138,'06-Woods and Plastics'!H138="*",'06-Woods and Plastics'!G138,'06-Woods and Plastics'!J138="*",'06-Woods and Plastics'!I138,'06-Woods and Plastics'!L138="*",'06-Woods and Plastics'!K138,'06-Woods and Plastics'!N138="*",'06-Woods and Plastics'!M138,'06-Woods and Plastics'!P138="*",'06-Woods and Plastics'!O138,'06-Woods and Plastics'!R138="*",'06-Woods and Plastics'!Q138,'06-Woods and Plastics'!T138="*",'06-Woods and Plastics'!S138),"")</f>
        <v/>
      </c>
      <c r="E670" s="402" t="e">
        <f>D670/'Project Data'!$D$22</f>
        <v>#VALUE!</v>
      </c>
      <c r="F670" s="164" t="s">
        <v>44</v>
      </c>
      <c r="G670" s="236" t="str" cm="1">
        <f t="array" ref="G670">_xlfn.IFNA(_xlfn.IFS('06-Woods and Plastics'!F138="*",'06-Woods and Plastics'!E138,'06-Woods and Plastics'!H138="*",'06-Woods and Plastics'!G138,'06-Woods and Plastics'!J138="*",'06-Woods and Plastics'!I138,'06-Woods and Plastics'!L138="*",'06-Woods and Plastics'!K138,'06-Woods and Plastics'!N138="*",'06-Woods and Plastics'!M138,'06-Woods and Plastics'!P138="*",'06-Woods and Plastics'!O138,'06-Woods and Plastics'!R138="*",'06-Woods and Plastics'!Q138,'06-Woods and Plastics'!T138="*",'06-Woods and Plastics'!S138,'06-Woods and Plastics'!V138="*",'06-Woods and Plastics'!U138),"")</f>
        <v/>
      </c>
      <c r="H670" s="236" t="e">
        <f>G670/'Project Data'!$D$22</f>
        <v>#VALUE!</v>
      </c>
      <c r="I670" s="175"/>
      <c r="J670" s="244"/>
      <c r="K670" s="404"/>
    </row>
    <row r="671" spans="1:11" s="147" customFormat="1" ht="15" hidden="1" customHeight="1">
      <c r="A671" s="198">
        <f>'06-Woods and Plastics'!A139</f>
        <v>0</v>
      </c>
      <c r="B671" s="399" t="str">
        <f>'06-Woods and Plastics'!B139</f>
        <v>06 42 14 Stile and Rail Wood Paneling</v>
      </c>
      <c r="C671" s="235"/>
      <c r="D671" s="402" t="str" cm="1">
        <f t="array" ref="D671">_xlfn.IFNA(_xlfn.IFS('06-Woods and Plastics'!D139="*",'06-Woods and Plastics'!C139,'06-Woods and Plastics'!F139="*",'06-Woods and Plastics'!E139,'06-Woods and Plastics'!H139="*",'06-Woods and Plastics'!G139,'06-Woods and Plastics'!J139="*",'06-Woods and Plastics'!I139,'06-Woods and Plastics'!L139="*",'06-Woods and Plastics'!K139,'06-Woods and Plastics'!N139="*",'06-Woods and Plastics'!M139,'06-Woods and Plastics'!P139="*",'06-Woods and Plastics'!O139,'06-Woods and Plastics'!R139="*",'06-Woods and Plastics'!Q139,'06-Woods and Plastics'!T139="*",'06-Woods and Plastics'!S139),"")</f>
        <v/>
      </c>
      <c r="E671" s="402" t="e">
        <f>D671/'Project Data'!$D$22</f>
        <v>#VALUE!</v>
      </c>
      <c r="F671" s="164" t="s">
        <v>44</v>
      </c>
      <c r="G671" s="236" t="str" cm="1">
        <f t="array" ref="G671">_xlfn.IFNA(_xlfn.IFS('06-Woods and Plastics'!F139="*",'06-Woods and Plastics'!E139,'06-Woods and Plastics'!H139="*",'06-Woods and Plastics'!G139,'06-Woods and Plastics'!J139="*",'06-Woods and Plastics'!I139,'06-Woods and Plastics'!L139="*",'06-Woods and Plastics'!K139,'06-Woods and Plastics'!N139="*",'06-Woods and Plastics'!M139,'06-Woods and Plastics'!P139="*",'06-Woods and Plastics'!O139,'06-Woods and Plastics'!R139="*",'06-Woods and Plastics'!Q139,'06-Woods and Plastics'!T139="*",'06-Woods and Plastics'!S139,'06-Woods and Plastics'!V139="*",'06-Woods and Plastics'!U139),"")</f>
        <v/>
      </c>
      <c r="H671" s="236" t="e">
        <f>G671/'Project Data'!$D$22</f>
        <v>#VALUE!</v>
      </c>
      <c r="I671" s="175"/>
      <c r="J671" s="244"/>
      <c r="K671" s="404"/>
    </row>
    <row r="672" spans="1:11" s="147" customFormat="1" ht="15" hidden="1" customHeight="1">
      <c r="A672" s="198">
        <f>'06-Woods and Plastics'!A140</f>
        <v>0</v>
      </c>
      <c r="B672" s="399" t="str">
        <f>'06-Woods and Plastics'!B140</f>
        <v>06 42 16 Flush Wood Paneling</v>
      </c>
      <c r="C672" s="235"/>
      <c r="D672" s="402" t="str" cm="1">
        <f t="array" ref="D672">_xlfn.IFNA(_xlfn.IFS('06-Woods and Plastics'!D140="*",'06-Woods and Plastics'!C140,'06-Woods and Plastics'!F140="*",'06-Woods and Plastics'!E140,'06-Woods and Plastics'!H140="*",'06-Woods and Plastics'!G140,'06-Woods and Plastics'!J140="*",'06-Woods and Plastics'!I140,'06-Woods and Plastics'!L140="*",'06-Woods and Plastics'!K140,'06-Woods and Plastics'!N140="*",'06-Woods and Plastics'!M140,'06-Woods and Plastics'!P140="*",'06-Woods and Plastics'!O140,'06-Woods and Plastics'!R140="*",'06-Woods and Plastics'!Q140,'06-Woods and Plastics'!T140="*",'06-Woods and Plastics'!S140),"")</f>
        <v/>
      </c>
      <c r="E672" s="402" t="e">
        <f>D672/'Project Data'!$D$22</f>
        <v>#VALUE!</v>
      </c>
      <c r="F672" s="164" t="s">
        <v>44</v>
      </c>
      <c r="G672" s="236" t="str" cm="1">
        <f t="array" ref="G672">_xlfn.IFNA(_xlfn.IFS('06-Woods and Plastics'!F140="*",'06-Woods and Plastics'!E140,'06-Woods and Plastics'!H140="*",'06-Woods and Plastics'!G140,'06-Woods and Plastics'!J140="*",'06-Woods and Plastics'!I140,'06-Woods and Plastics'!L140="*",'06-Woods and Plastics'!K140,'06-Woods and Plastics'!N140="*",'06-Woods and Plastics'!M140,'06-Woods and Plastics'!P140="*",'06-Woods and Plastics'!O140,'06-Woods and Plastics'!R140="*",'06-Woods and Plastics'!Q140,'06-Woods and Plastics'!T140="*",'06-Woods and Plastics'!S140,'06-Woods and Plastics'!V140="*",'06-Woods and Plastics'!U140),"")</f>
        <v/>
      </c>
      <c r="H672" s="236" t="e">
        <f>G672/'Project Data'!$D$22</f>
        <v>#VALUE!</v>
      </c>
      <c r="I672" s="175"/>
      <c r="J672" s="244"/>
      <c r="K672" s="404"/>
    </row>
    <row r="673" spans="1:11" s="147" customFormat="1" ht="15" hidden="1" customHeight="1">
      <c r="A673" s="198">
        <f>'06-Woods and Plastics'!A141</f>
        <v>0</v>
      </c>
      <c r="B673" s="399" t="str">
        <f>'06-Woods and Plastics'!B141</f>
        <v>06 42 19 Plastic-Laminate-Faced Wood Paneling</v>
      </c>
      <c r="C673" s="235"/>
      <c r="D673" s="402" t="str" cm="1">
        <f t="array" ref="D673">_xlfn.IFNA(_xlfn.IFS('06-Woods and Plastics'!D141="*",'06-Woods and Plastics'!C141,'06-Woods and Plastics'!F141="*",'06-Woods and Plastics'!E141,'06-Woods and Plastics'!H141="*",'06-Woods and Plastics'!G141,'06-Woods and Plastics'!J141="*",'06-Woods and Plastics'!I141,'06-Woods and Plastics'!L141="*",'06-Woods and Plastics'!K141,'06-Woods and Plastics'!N141="*",'06-Woods and Plastics'!M141,'06-Woods and Plastics'!P141="*",'06-Woods and Plastics'!O141,'06-Woods and Plastics'!R141="*",'06-Woods and Plastics'!Q141,'06-Woods and Plastics'!T141="*",'06-Woods and Plastics'!S141),"")</f>
        <v/>
      </c>
      <c r="E673" s="402" t="e">
        <f>D673/'Project Data'!$D$22</f>
        <v>#VALUE!</v>
      </c>
      <c r="F673" s="164" t="s">
        <v>44</v>
      </c>
      <c r="G673" s="236" t="str" cm="1">
        <f t="array" ref="G673">_xlfn.IFNA(_xlfn.IFS('06-Woods and Plastics'!F141="*",'06-Woods and Plastics'!E141,'06-Woods and Plastics'!H141="*",'06-Woods and Plastics'!G141,'06-Woods and Plastics'!J141="*",'06-Woods and Plastics'!I141,'06-Woods and Plastics'!L141="*",'06-Woods and Plastics'!K141,'06-Woods and Plastics'!N141="*",'06-Woods and Plastics'!M141,'06-Woods and Plastics'!P141="*",'06-Woods and Plastics'!O141,'06-Woods and Plastics'!R141="*",'06-Woods and Plastics'!Q141,'06-Woods and Plastics'!T141="*",'06-Woods and Plastics'!S141,'06-Woods and Plastics'!V141="*",'06-Woods and Plastics'!U141),"")</f>
        <v/>
      </c>
      <c r="H673" s="236" t="e">
        <f>G673/'Project Data'!$D$22</f>
        <v>#VALUE!</v>
      </c>
      <c r="I673" s="175"/>
      <c r="J673" s="244"/>
      <c r="K673" s="404"/>
    </row>
    <row r="674" spans="1:11" s="147" customFormat="1" ht="15" hidden="1" customHeight="1">
      <c r="A674" s="198">
        <f>'06-Woods and Plastics'!A142</f>
        <v>0</v>
      </c>
      <c r="B674" s="399" t="str">
        <f>'06-Woods and Plastics'!B142</f>
        <v>06 43 00 Wood Stairs and Railings</v>
      </c>
      <c r="C674" s="235"/>
      <c r="D674" s="402" t="str" cm="1">
        <f t="array" ref="D674">_xlfn.IFNA(_xlfn.IFS('06-Woods and Plastics'!D142="*",'06-Woods and Plastics'!C142,'06-Woods and Plastics'!F142="*",'06-Woods and Plastics'!E142,'06-Woods and Plastics'!H142="*",'06-Woods and Plastics'!G142,'06-Woods and Plastics'!J142="*",'06-Woods and Plastics'!I142,'06-Woods and Plastics'!L142="*",'06-Woods and Plastics'!K142,'06-Woods and Plastics'!N142="*",'06-Woods and Plastics'!M142,'06-Woods and Plastics'!P142="*",'06-Woods and Plastics'!O142,'06-Woods and Plastics'!R142="*",'06-Woods and Plastics'!Q142,'06-Woods and Plastics'!T142="*",'06-Woods and Plastics'!S142),"")</f>
        <v/>
      </c>
      <c r="E674" s="402" t="e">
        <f>D674/'Project Data'!$D$22</f>
        <v>#VALUE!</v>
      </c>
      <c r="F674" s="164" t="s">
        <v>44</v>
      </c>
      <c r="G674" s="236" t="str" cm="1">
        <f t="array" ref="G674">_xlfn.IFNA(_xlfn.IFS('06-Woods and Plastics'!F142="*",'06-Woods and Plastics'!E142,'06-Woods and Plastics'!H142="*",'06-Woods and Plastics'!G142,'06-Woods and Plastics'!J142="*",'06-Woods and Plastics'!I142,'06-Woods and Plastics'!L142="*",'06-Woods and Plastics'!K142,'06-Woods and Plastics'!N142="*",'06-Woods and Plastics'!M142,'06-Woods and Plastics'!P142="*",'06-Woods and Plastics'!O142,'06-Woods and Plastics'!R142="*",'06-Woods and Plastics'!Q142,'06-Woods and Plastics'!T142="*",'06-Woods and Plastics'!S142,'06-Woods and Plastics'!V142="*",'06-Woods and Plastics'!U142),"")</f>
        <v/>
      </c>
      <c r="H674" s="236" t="e">
        <f>G674/'Project Data'!$D$22</f>
        <v>#VALUE!</v>
      </c>
      <c r="I674" s="175"/>
      <c r="J674" s="244"/>
      <c r="K674" s="404"/>
    </row>
    <row r="675" spans="1:11" s="147" customFormat="1" ht="15" hidden="1" customHeight="1">
      <c r="A675" s="198">
        <f>'06-Woods and Plastics'!A143</f>
        <v>0</v>
      </c>
      <c r="B675" s="399" t="str">
        <f>'06-Woods and Plastics'!B143</f>
        <v>06 43 13 Wood Stairs</v>
      </c>
      <c r="C675" s="235"/>
      <c r="D675" s="402" t="str" cm="1">
        <f t="array" ref="D675">_xlfn.IFNA(_xlfn.IFS('06-Woods and Plastics'!D143="*",'06-Woods and Plastics'!C143,'06-Woods and Plastics'!F143="*",'06-Woods and Plastics'!E143,'06-Woods and Plastics'!H143="*",'06-Woods and Plastics'!G143,'06-Woods and Plastics'!J143="*",'06-Woods and Plastics'!I143,'06-Woods and Plastics'!L143="*",'06-Woods and Plastics'!K143,'06-Woods and Plastics'!N143="*",'06-Woods and Plastics'!M143,'06-Woods and Plastics'!P143="*",'06-Woods and Plastics'!O143,'06-Woods and Plastics'!R143="*",'06-Woods and Plastics'!Q143,'06-Woods and Plastics'!T143="*",'06-Woods and Plastics'!S143),"")</f>
        <v/>
      </c>
      <c r="E675" s="402" t="e">
        <f>D675/'Project Data'!$D$22</f>
        <v>#VALUE!</v>
      </c>
      <c r="F675" s="164" t="s">
        <v>44</v>
      </c>
      <c r="G675" s="236" t="str" cm="1">
        <f t="array" ref="G675">_xlfn.IFNA(_xlfn.IFS('06-Woods and Plastics'!F143="*",'06-Woods and Plastics'!E143,'06-Woods and Plastics'!H143="*",'06-Woods and Plastics'!G143,'06-Woods and Plastics'!J143="*",'06-Woods and Plastics'!I143,'06-Woods and Plastics'!L143="*",'06-Woods and Plastics'!K143,'06-Woods and Plastics'!N143="*",'06-Woods and Plastics'!M143,'06-Woods and Plastics'!P143="*",'06-Woods and Plastics'!O143,'06-Woods and Plastics'!R143="*",'06-Woods and Plastics'!Q143,'06-Woods and Plastics'!T143="*",'06-Woods and Plastics'!S143,'06-Woods and Plastics'!V143="*",'06-Woods and Plastics'!U143),"")</f>
        <v/>
      </c>
      <c r="H675" s="236" t="e">
        <f>G675/'Project Data'!$D$22</f>
        <v>#VALUE!</v>
      </c>
      <c r="I675" s="175"/>
      <c r="J675" s="244"/>
      <c r="K675" s="404"/>
    </row>
    <row r="676" spans="1:11" s="147" customFormat="1" ht="15" hidden="1" customHeight="1">
      <c r="A676" s="198">
        <f>'06-Woods and Plastics'!A144</f>
        <v>0</v>
      </c>
      <c r="B676" s="399" t="str">
        <f>'06-Woods and Plastics'!B144</f>
        <v>06 43 16 Wood Railings</v>
      </c>
      <c r="C676" s="235"/>
      <c r="D676" s="402" t="str" cm="1">
        <f t="array" ref="D676">_xlfn.IFNA(_xlfn.IFS('06-Woods and Plastics'!D144="*",'06-Woods and Plastics'!C144,'06-Woods and Plastics'!F144="*",'06-Woods and Plastics'!E144,'06-Woods and Plastics'!H144="*",'06-Woods and Plastics'!G144,'06-Woods and Plastics'!J144="*",'06-Woods and Plastics'!I144,'06-Woods and Plastics'!L144="*",'06-Woods and Plastics'!K144,'06-Woods and Plastics'!N144="*",'06-Woods and Plastics'!M144,'06-Woods and Plastics'!P144="*",'06-Woods and Plastics'!O144,'06-Woods and Plastics'!R144="*",'06-Woods and Plastics'!Q144,'06-Woods and Plastics'!T144="*",'06-Woods and Plastics'!S144),"")</f>
        <v/>
      </c>
      <c r="E676" s="402" t="e">
        <f>D676/'Project Data'!$D$22</f>
        <v>#VALUE!</v>
      </c>
      <c r="F676" s="164" t="s">
        <v>44</v>
      </c>
      <c r="G676" s="236" t="str" cm="1">
        <f t="array" ref="G676">_xlfn.IFNA(_xlfn.IFS('06-Woods and Plastics'!F144="*",'06-Woods and Plastics'!E144,'06-Woods and Plastics'!H144="*",'06-Woods and Plastics'!G144,'06-Woods and Plastics'!J144="*",'06-Woods and Plastics'!I144,'06-Woods and Plastics'!L144="*",'06-Woods and Plastics'!K144,'06-Woods and Plastics'!N144="*",'06-Woods and Plastics'!M144,'06-Woods and Plastics'!P144="*",'06-Woods and Plastics'!O144,'06-Woods and Plastics'!R144="*",'06-Woods and Plastics'!Q144,'06-Woods and Plastics'!T144="*",'06-Woods and Plastics'!S144,'06-Woods and Plastics'!V144="*",'06-Woods and Plastics'!U144),"")</f>
        <v/>
      </c>
      <c r="H676" s="236" t="e">
        <f>G676/'Project Data'!$D$22</f>
        <v>#VALUE!</v>
      </c>
      <c r="I676" s="175"/>
      <c r="J676" s="244"/>
      <c r="K676" s="404"/>
    </row>
    <row r="677" spans="1:11" s="147" customFormat="1" ht="15" hidden="1" customHeight="1">
      <c r="A677" s="198">
        <f>'06-Woods and Plastics'!A145</f>
        <v>0</v>
      </c>
      <c r="B677" s="399" t="str">
        <f>'06-Woods and Plastics'!B145</f>
        <v>06 44 00 Ornamental Woodwork</v>
      </c>
      <c r="C677" s="235"/>
      <c r="D677" s="402" t="str" cm="1">
        <f t="array" ref="D677">_xlfn.IFNA(_xlfn.IFS('06-Woods and Plastics'!D145="*",'06-Woods and Plastics'!C145,'06-Woods and Plastics'!F145="*",'06-Woods and Plastics'!E145,'06-Woods and Plastics'!H145="*",'06-Woods and Plastics'!G145,'06-Woods and Plastics'!J145="*",'06-Woods and Plastics'!I145,'06-Woods and Plastics'!L145="*",'06-Woods and Plastics'!K145,'06-Woods and Plastics'!N145="*",'06-Woods and Plastics'!M145,'06-Woods and Plastics'!P145="*",'06-Woods and Plastics'!O145,'06-Woods and Plastics'!R145="*",'06-Woods and Plastics'!Q145,'06-Woods and Plastics'!T145="*",'06-Woods and Plastics'!S145),"")</f>
        <v/>
      </c>
      <c r="E677" s="402" t="e">
        <f>D677/'Project Data'!$D$22</f>
        <v>#VALUE!</v>
      </c>
      <c r="F677" s="164" t="s">
        <v>44</v>
      </c>
      <c r="G677" s="236" t="str" cm="1">
        <f t="array" ref="G677">_xlfn.IFNA(_xlfn.IFS('06-Woods and Plastics'!F145="*",'06-Woods and Plastics'!E145,'06-Woods and Plastics'!H145="*",'06-Woods and Plastics'!G145,'06-Woods and Plastics'!J145="*",'06-Woods and Plastics'!I145,'06-Woods and Plastics'!L145="*",'06-Woods and Plastics'!K145,'06-Woods and Plastics'!N145="*",'06-Woods and Plastics'!M145,'06-Woods and Plastics'!P145="*",'06-Woods and Plastics'!O145,'06-Woods and Plastics'!R145="*",'06-Woods and Plastics'!Q145,'06-Woods and Plastics'!T145="*",'06-Woods and Plastics'!S145,'06-Woods and Plastics'!V145="*",'06-Woods and Plastics'!U145),"")</f>
        <v/>
      </c>
      <c r="H677" s="236" t="e">
        <f>G677/'Project Data'!$D$22</f>
        <v>#VALUE!</v>
      </c>
      <c r="I677" s="175"/>
      <c r="J677" s="244"/>
      <c r="K677" s="404"/>
    </row>
    <row r="678" spans="1:11" s="147" customFormat="1" ht="15" hidden="1" customHeight="1">
      <c r="A678" s="198">
        <f>'06-Woods and Plastics'!A146</f>
        <v>0</v>
      </c>
      <c r="B678" s="399" t="str">
        <f>'06-Woods and Plastics'!B146</f>
        <v>06 44 13 Wood Turnings</v>
      </c>
      <c r="C678" s="235"/>
      <c r="D678" s="402" t="str" cm="1">
        <f t="array" ref="D678">_xlfn.IFNA(_xlfn.IFS('06-Woods and Plastics'!D146="*",'06-Woods and Plastics'!C146,'06-Woods and Plastics'!F146="*",'06-Woods and Plastics'!E146,'06-Woods and Plastics'!H146="*",'06-Woods and Plastics'!G146,'06-Woods and Plastics'!J146="*",'06-Woods and Plastics'!I146,'06-Woods and Plastics'!L146="*",'06-Woods and Plastics'!K146,'06-Woods and Plastics'!N146="*",'06-Woods and Plastics'!M146,'06-Woods and Plastics'!P146="*",'06-Woods and Plastics'!O146,'06-Woods and Plastics'!R146="*",'06-Woods and Plastics'!Q146,'06-Woods and Plastics'!T146="*",'06-Woods and Plastics'!S146),"")</f>
        <v/>
      </c>
      <c r="E678" s="402" t="e">
        <f>D678/'Project Data'!$D$22</f>
        <v>#VALUE!</v>
      </c>
      <c r="F678" s="164" t="s">
        <v>44</v>
      </c>
      <c r="G678" s="236" t="str" cm="1">
        <f t="array" ref="G678">_xlfn.IFNA(_xlfn.IFS('06-Woods and Plastics'!F146="*",'06-Woods and Plastics'!E146,'06-Woods and Plastics'!H146="*",'06-Woods and Plastics'!G146,'06-Woods and Plastics'!J146="*",'06-Woods and Plastics'!I146,'06-Woods and Plastics'!L146="*",'06-Woods and Plastics'!K146,'06-Woods and Plastics'!N146="*",'06-Woods and Plastics'!M146,'06-Woods and Plastics'!P146="*",'06-Woods and Plastics'!O146,'06-Woods and Plastics'!R146="*",'06-Woods and Plastics'!Q146,'06-Woods and Plastics'!T146="*",'06-Woods and Plastics'!S146,'06-Woods and Plastics'!V146="*",'06-Woods and Plastics'!U146),"")</f>
        <v/>
      </c>
      <c r="H678" s="236" t="e">
        <f>G678/'Project Data'!$D$22</f>
        <v>#VALUE!</v>
      </c>
      <c r="I678" s="175"/>
      <c r="J678" s="244"/>
      <c r="K678" s="404"/>
    </row>
    <row r="679" spans="1:11" s="147" customFormat="1" ht="15" hidden="1" customHeight="1">
      <c r="A679" s="198">
        <f>'06-Woods and Plastics'!A147</f>
        <v>0</v>
      </c>
      <c r="B679" s="399" t="str">
        <f>'06-Woods and Plastics'!B147</f>
        <v>06 44 16 Wood Pilasters</v>
      </c>
      <c r="C679" s="235"/>
      <c r="D679" s="402" t="str" cm="1">
        <f t="array" ref="D679">_xlfn.IFNA(_xlfn.IFS('06-Woods and Plastics'!D147="*",'06-Woods and Plastics'!C147,'06-Woods and Plastics'!F147="*",'06-Woods and Plastics'!E147,'06-Woods and Plastics'!H147="*",'06-Woods and Plastics'!G147,'06-Woods and Plastics'!J147="*",'06-Woods and Plastics'!I147,'06-Woods and Plastics'!L147="*",'06-Woods and Plastics'!K147,'06-Woods and Plastics'!N147="*",'06-Woods and Plastics'!M147,'06-Woods and Plastics'!P147="*",'06-Woods and Plastics'!O147,'06-Woods and Plastics'!R147="*",'06-Woods and Plastics'!Q147,'06-Woods and Plastics'!T147="*",'06-Woods and Plastics'!S147),"")</f>
        <v/>
      </c>
      <c r="E679" s="402" t="e">
        <f>D679/'Project Data'!$D$22</f>
        <v>#VALUE!</v>
      </c>
      <c r="F679" s="164" t="s">
        <v>44</v>
      </c>
      <c r="G679" s="236" t="str" cm="1">
        <f t="array" ref="G679">_xlfn.IFNA(_xlfn.IFS('06-Woods and Plastics'!F147="*",'06-Woods and Plastics'!E147,'06-Woods and Plastics'!H147="*",'06-Woods and Plastics'!G147,'06-Woods and Plastics'!J147="*",'06-Woods and Plastics'!I147,'06-Woods and Plastics'!L147="*",'06-Woods and Plastics'!K147,'06-Woods and Plastics'!N147="*",'06-Woods and Plastics'!M147,'06-Woods and Plastics'!P147="*",'06-Woods and Plastics'!O147,'06-Woods and Plastics'!R147="*",'06-Woods and Plastics'!Q147,'06-Woods and Plastics'!T147="*",'06-Woods and Plastics'!S147,'06-Woods and Plastics'!V147="*",'06-Woods and Plastics'!U147),"")</f>
        <v/>
      </c>
      <c r="H679" s="236" t="e">
        <f>G679/'Project Data'!$D$22</f>
        <v>#VALUE!</v>
      </c>
      <c r="I679" s="175"/>
      <c r="J679" s="244"/>
      <c r="K679" s="404"/>
    </row>
    <row r="680" spans="1:11" s="147" customFormat="1" ht="15" hidden="1" customHeight="1">
      <c r="A680" s="198">
        <f>'06-Woods and Plastics'!A148</f>
        <v>0</v>
      </c>
      <c r="B680" s="399" t="str">
        <f>'06-Woods and Plastics'!B148</f>
        <v>06 44 19 Wood Grilles</v>
      </c>
      <c r="C680" s="235"/>
      <c r="D680" s="402" t="str" cm="1">
        <f t="array" ref="D680">_xlfn.IFNA(_xlfn.IFS('06-Woods and Plastics'!D148="*",'06-Woods and Plastics'!C148,'06-Woods and Plastics'!F148="*",'06-Woods and Plastics'!E148,'06-Woods and Plastics'!H148="*",'06-Woods and Plastics'!G148,'06-Woods and Plastics'!J148="*",'06-Woods and Plastics'!I148,'06-Woods and Plastics'!L148="*",'06-Woods and Plastics'!K148,'06-Woods and Plastics'!N148="*",'06-Woods and Plastics'!M148,'06-Woods and Plastics'!P148="*",'06-Woods and Plastics'!O148,'06-Woods and Plastics'!R148="*",'06-Woods and Plastics'!Q148,'06-Woods and Plastics'!T148="*",'06-Woods and Plastics'!S148),"")</f>
        <v/>
      </c>
      <c r="E680" s="402" t="e">
        <f>D680/'Project Data'!$D$22</f>
        <v>#VALUE!</v>
      </c>
      <c r="F680" s="164" t="s">
        <v>44</v>
      </c>
      <c r="G680" s="236" t="str" cm="1">
        <f t="array" ref="G680">_xlfn.IFNA(_xlfn.IFS('06-Woods and Plastics'!F148="*",'06-Woods and Plastics'!E148,'06-Woods and Plastics'!H148="*",'06-Woods and Plastics'!G148,'06-Woods and Plastics'!J148="*",'06-Woods and Plastics'!I148,'06-Woods and Plastics'!L148="*",'06-Woods and Plastics'!K148,'06-Woods and Plastics'!N148="*",'06-Woods and Plastics'!M148,'06-Woods and Plastics'!P148="*",'06-Woods and Plastics'!O148,'06-Woods and Plastics'!R148="*",'06-Woods and Plastics'!Q148,'06-Woods and Plastics'!T148="*",'06-Woods and Plastics'!S148,'06-Woods and Plastics'!V148="*",'06-Woods and Plastics'!U148),"")</f>
        <v/>
      </c>
      <c r="H680" s="236" t="e">
        <f>G680/'Project Data'!$D$22</f>
        <v>#VALUE!</v>
      </c>
      <c r="I680" s="175"/>
      <c r="J680" s="244"/>
      <c r="K680" s="404"/>
    </row>
    <row r="681" spans="1:11" s="147" customFormat="1" ht="15" hidden="1" customHeight="1">
      <c r="A681" s="198">
        <f>'06-Woods and Plastics'!A149</f>
        <v>0</v>
      </c>
      <c r="B681" s="399" t="str">
        <f>'06-Woods and Plastics'!B149</f>
        <v>06 44 23 Wood Corbels</v>
      </c>
      <c r="C681" s="235"/>
      <c r="D681" s="402" t="str" cm="1">
        <f t="array" ref="D681">_xlfn.IFNA(_xlfn.IFS('06-Woods and Plastics'!D149="*",'06-Woods and Plastics'!C149,'06-Woods and Plastics'!F149="*",'06-Woods and Plastics'!E149,'06-Woods and Plastics'!H149="*",'06-Woods and Plastics'!G149,'06-Woods and Plastics'!J149="*",'06-Woods and Plastics'!I149,'06-Woods and Plastics'!L149="*",'06-Woods and Plastics'!K149,'06-Woods and Plastics'!N149="*",'06-Woods and Plastics'!M149,'06-Woods and Plastics'!P149="*",'06-Woods and Plastics'!O149,'06-Woods and Plastics'!R149="*",'06-Woods and Plastics'!Q149,'06-Woods and Plastics'!T149="*",'06-Woods and Plastics'!S149),"")</f>
        <v/>
      </c>
      <c r="E681" s="402" t="e">
        <f>D681/'Project Data'!$D$22</f>
        <v>#VALUE!</v>
      </c>
      <c r="F681" s="164" t="s">
        <v>44</v>
      </c>
      <c r="G681" s="236" t="str" cm="1">
        <f t="array" ref="G681">_xlfn.IFNA(_xlfn.IFS('06-Woods and Plastics'!F149="*",'06-Woods and Plastics'!E149,'06-Woods and Plastics'!H149="*",'06-Woods and Plastics'!G149,'06-Woods and Plastics'!J149="*",'06-Woods and Plastics'!I149,'06-Woods and Plastics'!L149="*",'06-Woods and Plastics'!K149,'06-Woods and Plastics'!N149="*",'06-Woods and Plastics'!M149,'06-Woods and Plastics'!P149="*",'06-Woods and Plastics'!O149,'06-Woods and Plastics'!R149="*",'06-Woods and Plastics'!Q149,'06-Woods and Plastics'!T149="*",'06-Woods and Plastics'!S149,'06-Woods and Plastics'!V149="*",'06-Woods and Plastics'!U149),"")</f>
        <v/>
      </c>
      <c r="H681" s="236" t="e">
        <f>G681/'Project Data'!$D$22</f>
        <v>#VALUE!</v>
      </c>
      <c r="I681" s="175"/>
      <c r="J681" s="244"/>
      <c r="K681" s="404"/>
    </row>
    <row r="682" spans="1:11" s="147" customFormat="1" ht="15" hidden="1" customHeight="1">
      <c r="A682" s="198">
        <f>'06-Woods and Plastics'!A150</f>
        <v>0</v>
      </c>
      <c r="B682" s="399" t="str">
        <f>'06-Woods and Plastics'!B150</f>
        <v>06 44 26 Wood Cupolas</v>
      </c>
      <c r="C682" s="235"/>
      <c r="D682" s="402" t="str" cm="1">
        <f t="array" ref="D682">_xlfn.IFNA(_xlfn.IFS('06-Woods and Plastics'!D150="*",'06-Woods and Plastics'!C150,'06-Woods and Plastics'!F150="*",'06-Woods and Plastics'!E150,'06-Woods and Plastics'!H150="*",'06-Woods and Plastics'!G150,'06-Woods and Plastics'!J150="*",'06-Woods and Plastics'!I150,'06-Woods and Plastics'!L150="*",'06-Woods and Plastics'!K150,'06-Woods and Plastics'!N150="*",'06-Woods and Plastics'!M150,'06-Woods and Plastics'!P150="*",'06-Woods and Plastics'!O150,'06-Woods and Plastics'!R150="*",'06-Woods and Plastics'!Q150,'06-Woods and Plastics'!T150="*",'06-Woods and Plastics'!S150),"")</f>
        <v/>
      </c>
      <c r="E682" s="402" t="e">
        <f>D682/'Project Data'!$D$22</f>
        <v>#VALUE!</v>
      </c>
      <c r="F682" s="164" t="s">
        <v>44</v>
      </c>
      <c r="G682" s="236" t="str" cm="1">
        <f t="array" ref="G682">_xlfn.IFNA(_xlfn.IFS('06-Woods and Plastics'!F150="*",'06-Woods and Plastics'!E150,'06-Woods and Plastics'!H150="*",'06-Woods and Plastics'!G150,'06-Woods and Plastics'!J150="*",'06-Woods and Plastics'!I150,'06-Woods and Plastics'!L150="*",'06-Woods and Plastics'!K150,'06-Woods and Plastics'!N150="*",'06-Woods and Plastics'!M150,'06-Woods and Plastics'!P150="*",'06-Woods and Plastics'!O150,'06-Woods and Plastics'!R150="*",'06-Woods and Plastics'!Q150,'06-Woods and Plastics'!T150="*",'06-Woods and Plastics'!S150,'06-Woods and Plastics'!V150="*",'06-Woods and Plastics'!U150),"")</f>
        <v/>
      </c>
      <c r="H682" s="236" t="e">
        <f>G682/'Project Data'!$D$22</f>
        <v>#VALUE!</v>
      </c>
      <c r="I682" s="175"/>
      <c r="J682" s="244"/>
      <c r="K682" s="404"/>
    </row>
    <row r="683" spans="1:11" s="147" customFormat="1" ht="15" hidden="1" customHeight="1">
      <c r="A683" s="198">
        <f>'06-Woods and Plastics'!A151</f>
        <v>0</v>
      </c>
      <c r="B683" s="399" t="str">
        <f>'06-Woods and Plastics'!B151</f>
        <v>06 44 29 Wood Finials</v>
      </c>
      <c r="C683" s="235"/>
      <c r="D683" s="402" t="str" cm="1">
        <f t="array" ref="D683">_xlfn.IFNA(_xlfn.IFS('06-Woods and Plastics'!D151="*",'06-Woods and Plastics'!C151,'06-Woods and Plastics'!F151="*",'06-Woods and Plastics'!E151,'06-Woods and Plastics'!H151="*",'06-Woods and Plastics'!G151,'06-Woods and Plastics'!J151="*",'06-Woods and Plastics'!I151,'06-Woods and Plastics'!L151="*",'06-Woods and Plastics'!K151,'06-Woods and Plastics'!N151="*",'06-Woods and Plastics'!M151,'06-Woods and Plastics'!P151="*",'06-Woods and Plastics'!O151,'06-Woods and Plastics'!R151="*",'06-Woods and Plastics'!Q151,'06-Woods and Plastics'!T151="*",'06-Woods and Plastics'!S151),"")</f>
        <v/>
      </c>
      <c r="E683" s="402" t="e">
        <f>D683/'Project Data'!$D$22</f>
        <v>#VALUE!</v>
      </c>
      <c r="F683" s="164" t="s">
        <v>44</v>
      </c>
      <c r="G683" s="236" t="str" cm="1">
        <f t="array" ref="G683">_xlfn.IFNA(_xlfn.IFS('06-Woods and Plastics'!F151="*",'06-Woods and Plastics'!E151,'06-Woods and Plastics'!H151="*",'06-Woods and Plastics'!G151,'06-Woods and Plastics'!J151="*",'06-Woods and Plastics'!I151,'06-Woods and Plastics'!L151="*",'06-Woods and Plastics'!K151,'06-Woods and Plastics'!N151="*",'06-Woods and Plastics'!M151,'06-Woods and Plastics'!P151="*",'06-Woods and Plastics'!O151,'06-Woods and Plastics'!R151="*",'06-Woods and Plastics'!Q151,'06-Woods and Plastics'!T151="*",'06-Woods and Plastics'!S151,'06-Woods and Plastics'!V151="*",'06-Woods and Plastics'!U151),"")</f>
        <v/>
      </c>
      <c r="H683" s="236" t="e">
        <f>G683/'Project Data'!$D$22</f>
        <v>#VALUE!</v>
      </c>
      <c r="I683" s="175"/>
      <c r="J683" s="244"/>
      <c r="K683" s="404"/>
    </row>
    <row r="684" spans="1:11" s="147" customFormat="1" ht="15" hidden="1" customHeight="1">
      <c r="A684" s="198">
        <f>'06-Woods and Plastics'!A152</f>
        <v>0</v>
      </c>
      <c r="B684" s="399" t="str">
        <f>'06-Woods and Plastics'!B152</f>
        <v>06 44 33 Wood Mantels</v>
      </c>
      <c r="C684" s="235"/>
      <c r="D684" s="402" t="str" cm="1">
        <f t="array" ref="D684">_xlfn.IFNA(_xlfn.IFS('06-Woods and Plastics'!D152="*",'06-Woods and Plastics'!C152,'06-Woods and Plastics'!F152="*",'06-Woods and Plastics'!E152,'06-Woods and Plastics'!H152="*",'06-Woods and Plastics'!G152,'06-Woods and Plastics'!J152="*",'06-Woods and Plastics'!I152,'06-Woods and Plastics'!L152="*",'06-Woods and Plastics'!K152,'06-Woods and Plastics'!N152="*",'06-Woods and Plastics'!M152,'06-Woods and Plastics'!P152="*",'06-Woods and Plastics'!O152,'06-Woods and Plastics'!R152="*",'06-Woods and Plastics'!Q152,'06-Woods and Plastics'!T152="*",'06-Woods and Plastics'!S152),"")</f>
        <v/>
      </c>
      <c r="E684" s="402" t="e">
        <f>D684/'Project Data'!$D$22</f>
        <v>#VALUE!</v>
      </c>
      <c r="F684" s="164" t="s">
        <v>44</v>
      </c>
      <c r="G684" s="236" t="str" cm="1">
        <f t="array" ref="G684">_xlfn.IFNA(_xlfn.IFS('06-Woods and Plastics'!F152="*",'06-Woods and Plastics'!E152,'06-Woods and Plastics'!H152="*",'06-Woods and Plastics'!G152,'06-Woods and Plastics'!J152="*",'06-Woods and Plastics'!I152,'06-Woods and Plastics'!L152="*",'06-Woods and Plastics'!K152,'06-Woods and Plastics'!N152="*",'06-Woods and Plastics'!M152,'06-Woods and Plastics'!P152="*",'06-Woods and Plastics'!O152,'06-Woods and Plastics'!R152="*",'06-Woods and Plastics'!Q152,'06-Woods and Plastics'!T152="*",'06-Woods and Plastics'!S152,'06-Woods and Plastics'!V152="*",'06-Woods and Plastics'!U152),"")</f>
        <v/>
      </c>
      <c r="H684" s="236" t="e">
        <f>G684/'Project Data'!$D$22</f>
        <v>#VALUE!</v>
      </c>
      <c r="I684" s="175"/>
      <c r="J684" s="244"/>
      <c r="K684" s="404"/>
    </row>
    <row r="685" spans="1:11" s="147" customFormat="1" ht="15" hidden="1" customHeight="1">
      <c r="A685" s="198">
        <f>'06-Woods and Plastics'!A153</f>
        <v>0</v>
      </c>
      <c r="B685" s="399" t="str">
        <f>'06-Woods and Plastics'!B153</f>
        <v>06 44 36 Wood Pediment Heads</v>
      </c>
      <c r="C685" s="235"/>
      <c r="D685" s="402" t="str" cm="1">
        <f t="array" ref="D685">_xlfn.IFNA(_xlfn.IFS('06-Woods and Plastics'!D153="*",'06-Woods and Plastics'!C153,'06-Woods and Plastics'!F153="*",'06-Woods and Plastics'!E153,'06-Woods and Plastics'!H153="*",'06-Woods and Plastics'!G153,'06-Woods and Plastics'!J153="*",'06-Woods and Plastics'!I153,'06-Woods and Plastics'!L153="*",'06-Woods and Plastics'!K153,'06-Woods and Plastics'!N153="*",'06-Woods and Plastics'!M153,'06-Woods and Plastics'!P153="*",'06-Woods and Plastics'!O153,'06-Woods and Plastics'!R153="*",'06-Woods and Plastics'!Q153,'06-Woods and Plastics'!T153="*",'06-Woods and Plastics'!S153),"")</f>
        <v/>
      </c>
      <c r="E685" s="402" t="e">
        <f>D685/'Project Data'!$D$22</f>
        <v>#VALUE!</v>
      </c>
      <c r="F685" s="164" t="s">
        <v>44</v>
      </c>
      <c r="G685" s="236" t="str" cm="1">
        <f t="array" ref="G685">_xlfn.IFNA(_xlfn.IFS('06-Woods and Plastics'!F153="*",'06-Woods and Plastics'!E153,'06-Woods and Plastics'!H153="*",'06-Woods and Plastics'!G153,'06-Woods and Plastics'!J153="*",'06-Woods and Plastics'!I153,'06-Woods and Plastics'!L153="*",'06-Woods and Plastics'!K153,'06-Woods and Plastics'!N153="*",'06-Woods and Plastics'!M153,'06-Woods and Plastics'!P153="*",'06-Woods and Plastics'!O153,'06-Woods and Plastics'!R153="*",'06-Woods and Plastics'!Q153,'06-Woods and Plastics'!T153="*",'06-Woods and Plastics'!S153,'06-Woods and Plastics'!V153="*",'06-Woods and Plastics'!U153),"")</f>
        <v/>
      </c>
      <c r="H685" s="236" t="e">
        <f>G685/'Project Data'!$D$22</f>
        <v>#VALUE!</v>
      </c>
      <c r="I685" s="175"/>
      <c r="J685" s="244"/>
      <c r="K685" s="404"/>
    </row>
    <row r="686" spans="1:11" s="147" customFormat="1" ht="15" hidden="1" customHeight="1">
      <c r="A686" s="198">
        <f>'06-Woods and Plastics'!A154</f>
        <v>0</v>
      </c>
      <c r="B686" s="399" t="str">
        <f>'06-Woods and Plastics'!B154</f>
        <v>06 44 39 Wood Posts and Columns</v>
      </c>
      <c r="C686" s="235"/>
      <c r="D686" s="402" t="str" cm="1">
        <f t="array" ref="D686">_xlfn.IFNA(_xlfn.IFS('06-Woods and Plastics'!D154="*",'06-Woods and Plastics'!C154,'06-Woods and Plastics'!F154="*",'06-Woods and Plastics'!E154,'06-Woods and Plastics'!H154="*",'06-Woods and Plastics'!G154,'06-Woods and Plastics'!J154="*",'06-Woods and Plastics'!I154,'06-Woods and Plastics'!L154="*",'06-Woods and Plastics'!K154,'06-Woods and Plastics'!N154="*",'06-Woods and Plastics'!M154,'06-Woods and Plastics'!P154="*",'06-Woods and Plastics'!O154,'06-Woods and Plastics'!R154="*",'06-Woods and Plastics'!Q154,'06-Woods and Plastics'!T154="*",'06-Woods and Plastics'!S154),"")</f>
        <v/>
      </c>
      <c r="E686" s="402" t="e">
        <f>D686/'Project Data'!$D$22</f>
        <v>#VALUE!</v>
      </c>
      <c r="F686" s="164" t="s">
        <v>44</v>
      </c>
      <c r="G686" s="236" t="str" cm="1">
        <f t="array" ref="G686">_xlfn.IFNA(_xlfn.IFS('06-Woods and Plastics'!F154="*",'06-Woods and Plastics'!E154,'06-Woods and Plastics'!H154="*",'06-Woods and Plastics'!G154,'06-Woods and Plastics'!J154="*",'06-Woods and Plastics'!I154,'06-Woods and Plastics'!L154="*",'06-Woods and Plastics'!K154,'06-Woods and Plastics'!N154="*",'06-Woods and Plastics'!M154,'06-Woods and Plastics'!P154="*",'06-Woods and Plastics'!O154,'06-Woods and Plastics'!R154="*",'06-Woods and Plastics'!Q154,'06-Woods and Plastics'!T154="*",'06-Woods and Plastics'!S154,'06-Woods and Plastics'!V154="*",'06-Woods and Plastics'!U154),"")</f>
        <v/>
      </c>
      <c r="H686" s="236" t="e">
        <f>G686/'Project Data'!$D$22</f>
        <v>#VALUE!</v>
      </c>
      <c r="I686" s="175"/>
      <c r="J686" s="244"/>
      <c r="K686" s="404"/>
    </row>
    <row r="687" spans="1:11" s="147" customFormat="1" ht="15" customHeight="1">
      <c r="A687" s="198">
        <f>'06-Woods and Plastics'!A155</f>
        <v>1</v>
      </c>
      <c r="B687" s="642" t="str">
        <f>'06-Woods and Plastics'!B155</f>
        <v>06 46 00 Finish Carpentry</v>
      </c>
      <c r="C687" s="643"/>
      <c r="D687" s="402" cm="1">
        <f t="array" ref="D687">_xlfn.IFNA(_xlfn.IFS('06-Woods and Plastics'!D155="*",'06-Woods and Plastics'!C155,'06-Woods and Plastics'!F155="*",'06-Woods and Plastics'!E155,'06-Woods and Plastics'!H155="*",'06-Woods and Plastics'!G155,'06-Woods and Plastics'!J155="*",'06-Woods and Plastics'!I155,'06-Woods and Plastics'!L155="*",'06-Woods and Plastics'!K155,'06-Woods and Plastics'!N155="*",'06-Woods and Plastics'!M155,'06-Woods and Plastics'!P155="*",'06-Woods and Plastics'!O155,'06-Woods and Plastics'!R155="*",'06-Woods and Plastics'!Q155,'06-Woods and Plastics'!T155="*",'06-Woods and Plastics'!S155),"")</f>
        <v>73458</v>
      </c>
      <c r="E687" s="402">
        <f>D687/'Project Data'!$D$22</f>
        <v>0.8208423193393749</v>
      </c>
      <c r="F687" s="164">
        <v>73458</v>
      </c>
      <c r="G687" s="236" cm="1">
        <f t="array" ref="G687">_xlfn.IFNA(_xlfn.IFS('06-Woods and Plastics'!F155="*",'06-Woods and Plastics'!E155,'06-Woods and Plastics'!H155="*",'06-Woods and Plastics'!G155,'06-Woods and Plastics'!J155="*",'06-Woods and Plastics'!I155,'06-Woods and Plastics'!L155="*",'06-Woods and Plastics'!K155,'06-Woods and Plastics'!N155="*",'06-Woods and Plastics'!M155,'06-Woods and Plastics'!P155="*",'06-Woods and Plastics'!O155,'06-Woods and Plastics'!R155="*",'06-Woods and Plastics'!Q155,'06-Woods and Plastics'!T155="*",'06-Woods and Plastics'!S155,'06-Woods and Plastics'!V155="*",'06-Woods and Plastics'!U155),"")</f>
        <v>73458</v>
      </c>
      <c r="H687" s="236">
        <f>G687/'Project Data'!$D$22</f>
        <v>0.8208423193393749</v>
      </c>
      <c r="I687" s="175"/>
      <c r="J687" s="244"/>
      <c r="K687" s="404" t="s">
        <v>72</v>
      </c>
    </row>
    <row r="688" spans="1:11" s="147" customFormat="1" ht="15" hidden="1" customHeight="1">
      <c r="A688" s="198">
        <f>'06-Woods and Plastics'!A156</f>
        <v>0</v>
      </c>
      <c r="B688" s="235" t="str">
        <f>'06-Woods and Plastics'!B156</f>
        <v>06 46 13 Wood Door and Window Casings</v>
      </c>
      <c r="C688" s="235"/>
      <c r="D688" s="402" t="str" cm="1">
        <f t="array" ref="D688">_xlfn.IFNA(_xlfn.IFS('06-Woods and Plastics'!D156="*",'06-Woods and Plastics'!C156,'06-Woods and Plastics'!F156="*",'06-Woods and Plastics'!E156,'06-Woods and Plastics'!H156="*",'06-Woods and Plastics'!G156,'06-Woods and Plastics'!J156="*",'06-Woods and Plastics'!I156,'06-Woods and Plastics'!L156="*",'06-Woods and Plastics'!K156,'06-Woods and Plastics'!N156="*",'06-Woods and Plastics'!M156,'06-Woods and Plastics'!P156="*",'06-Woods and Plastics'!O156,'06-Woods and Plastics'!R156="*",'06-Woods and Plastics'!Q156,'06-Woods and Plastics'!T156="*",'06-Woods and Plastics'!S156),"")</f>
        <v/>
      </c>
      <c r="E688" s="402" t="e">
        <f>D688/'Project Data'!$D$22</f>
        <v>#VALUE!</v>
      </c>
      <c r="F688" s="164" t="s">
        <v>44</v>
      </c>
      <c r="G688" s="236" t="str" cm="1">
        <f t="array" ref="G688">_xlfn.IFNA(_xlfn.IFS('06-Woods and Plastics'!F156="*",'06-Woods and Plastics'!E156,'06-Woods and Plastics'!H156="*",'06-Woods and Plastics'!G156,'06-Woods and Plastics'!J156="*",'06-Woods and Plastics'!I156,'06-Woods and Plastics'!L156="*",'06-Woods and Plastics'!K156,'06-Woods and Plastics'!N156="*",'06-Woods and Plastics'!M156,'06-Woods and Plastics'!P156="*",'06-Woods and Plastics'!O156,'06-Woods and Plastics'!R156="*",'06-Woods and Plastics'!Q156,'06-Woods and Plastics'!T156="*",'06-Woods and Plastics'!S156,'06-Woods and Plastics'!V156="*",'06-Woods and Plastics'!U156),"")</f>
        <v/>
      </c>
      <c r="H688" s="236" t="e">
        <f>G688/'Project Data'!$D$22</f>
        <v>#VALUE!</v>
      </c>
      <c r="I688" s="175"/>
      <c r="J688" s="244"/>
      <c r="K688" s="404"/>
    </row>
    <row r="689" spans="1:11" s="147" customFormat="1" ht="15" hidden="1" customHeight="1">
      <c r="A689" s="198">
        <f>'06-Woods and Plastics'!A157</f>
        <v>0</v>
      </c>
      <c r="B689" s="235" t="str">
        <f>'06-Woods and Plastics'!B157</f>
        <v>06 46 16 Wood Aprons</v>
      </c>
      <c r="C689" s="235"/>
      <c r="D689" s="402" t="str" cm="1">
        <f t="array" ref="D689">_xlfn.IFNA(_xlfn.IFS('06-Woods and Plastics'!D157="*",'06-Woods and Plastics'!C157,'06-Woods and Plastics'!F157="*",'06-Woods and Plastics'!E157,'06-Woods and Plastics'!H157="*",'06-Woods and Plastics'!G157,'06-Woods and Plastics'!J157="*",'06-Woods and Plastics'!I157,'06-Woods and Plastics'!L157="*",'06-Woods and Plastics'!K157,'06-Woods and Plastics'!N157="*",'06-Woods and Plastics'!M157,'06-Woods and Plastics'!P157="*",'06-Woods and Plastics'!O157,'06-Woods and Plastics'!R157="*",'06-Woods and Plastics'!Q157,'06-Woods and Plastics'!T157="*",'06-Woods and Plastics'!S157),"")</f>
        <v/>
      </c>
      <c r="E689" s="402" t="e">
        <f>D689/'Project Data'!$D$22</f>
        <v>#VALUE!</v>
      </c>
      <c r="F689" s="164" t="s">
        <v>44</v>
      </c>
      <c r="G689" s="236" t="str" cm="1">
        <f t="array" ref="G689">_xlfn.IFNA(_xlfn.IFS('06-Woods and Plastics'!F157="*",'06-Woods and Plastics'!E157,'06-Woods and Plastics'!H157="*",'06-Woods and Plastics'!G157,'06-Woods and Plastics'!J157="*",'06-Woods and Plastics'!I157,'06-Woods and Plastics'!L157="*",'06-Woods and Plastics'!K157,'06-Woods and Plastics'!N157="*",'06-Woods and Plastics'!M157,'06-Woods and Plastics'!P157="*",'06-Woods and Plastics'!O157,'06-Woods and Plastics'!R157="*",'06-Woods and Plastics'!Q157,'06-Woods and Plastics'!T157="*",'06-Woods and Plastics'!S157,'06-Woods and Plastics'!V157="*",'06-Woods and Plastics'!U157),"")</f>
        <v/>
      </c>
      <c r="H689" s="236" t="e">
        <f>G689/'Project Data'!$D$22</f>
        <v>#VALUE!</v>
      </c>
      <c r="I689" s="175"/>
      <c r="J689" s="244"/>
      <c r="K689" s="404"/>
    </row>
    <row r="690" spans="1:11" s="147" customFormat="1" ht="15" hidden="1" customHeight="1">
      <c r="A690" s="198">
        <f>'06-Woods and Plastics'!A158</f>
        <v>0</v>
      </c>
      <c r="B690" s="235" t="str">
        <f>'06-Woods and Plastics'!B158</f>
        <v>06 46 19 Wood Base and Shoe Moldings</v>
      </c>
      <c r="C690" s="235"/>
      <c r="D690" s="236" t="str" cm="1">
        <f t="array" ref="D690">_xlfn.IFNA(_xlfn.IFS('06-Woods and Plastics'!D158="*",'06-Woods and Plastics'!C158,'06-Woods and Plastics'!F158="*",'06-Woods and Plastics'!E158,'06-Woods and Plastics'!H158="*",'06-Woods and Plastics'!G158,'06-Woods and Plastics'!J158="*",'06-Woods and Plastics'!I158,'06-Woods and Plastics'!L158="*",'06-Woods and Plastics'!K158,'06-Woods and Plastics'!N158="*",'06-Woods and Plastics'!M158,'06-Woods and Plastics'!P158="*",'06-Woods and Plastics'!O158,'06-Woods and Plastics'!R158="*",'06-Woods and Plastics'!Q158,'06-Woods and Plastics'!T158="*",'06-Woods and Plastics'!S158),"")</f>
        <v/>
      </c>
      <c r="E690" s="236" t="e">
        <f>D690/'Project Data'!$D$22</f>
        <v>#VALUE!</v>
      </c>
      <c r="F690" s="164" t="s">
        <v>44</v>
      </c>
      <c r="G690" s="236" t="str" cm="1">
        <f t="array" ref="G690">_xlfn.IFNA(_xlfn.IFS('06-Woods and Plastics'!F158="*",'06-Woods and Plastics'!E158,'06-Woods and Plastics'!H158="*",'06-Woods and Plastics'!G158,'06-Woods and Plastics'!J158="*",'06-Woods and Plastics'!I158,'06-Woods and Plastics'!L158="*",'06-Woods and Plastics'!K158,'06-Woods and Plastics'!N158="*",'06-Woods and Plastics'!M158,'06-Woods and Plastics'!P158="*",'06-Woods and Plastics'!O158,'06-Woods and Plastics'!R158="*",'06-Woods and Plastics'!Q158,'06-Woods and Plastics'!T158="*",'06-Woods and Plastics'!S158,'06-Woods and Plastics'!V158="*",'06-Woods and Plastics'!U158),"")</f>
        <v/>
      </c>
      <c r="H690" s="236" t="e">
        <f>G690/'Project Data'!$D$22</f>
        <v>#VALUE!</v>
      </c>
      <c r="I690" s="175"/>
      <c r="J690" s="244"/>
      <c r="K690" s="242"/>
    </row>
    <row r="691" spans="1:11" s="147" customFormat="1" ht="15" hidden="1" customHeight="1">
      <c r="A691" s="198">
        <f>'06-Woods and Plastics'!A159</f>
        <v>0</v>
      </c>
      <c r="B691" s="235" t="str">
        <f>'06-Woods and Plastics'!B159</f>
        <v>06 46 23 Wood Chair Rails</v>
      </c>
      <c r="C691" s="235"/>
      <c r="D691" s="236" t="str" cm="1">
        <f t="array" ref="D691">_xlfn.IFNA(_xlfn.IFS('06-Woods and Plastics'!D159="*",'06-Woods and Plastics'!C159,'06-Woods and Plastics'!F159="*",'06-Woods and Plastics'!E159,'06-Woods and Plastics'!H159="*",'06-Woods and Plastics'!G159,'06-Woods and Plastics'!J159="*",'06-Woods and Plastics'!I159,'06-Woods and Plastics'!L159="*",'06-Woods and Plastics'!K159,'06-Woods and Plastics'!N159="*",'06-Woods and Plastics'!M159,'06-Woods and Plastics'!P159="*",'06-Woods and Plastics'!O159,'06-Woods and Plastics'!R159="*",'06-Woods and Plastics'!Q159,'06-Woods and Plastics'!T159="*",'06-Woods and Plastics'!S159),"")</f>
        <v/>
      </c>
      <c r="E691" s="236" t="e">
        <f>D691/'Project Data'!$D$22</f>
        <v>#VALUE!</v>
      </c>
      <c r="F691" s="164" t="s">
        <v>44</v>
      </c>
      <c r="G691" s="236" t="str" cm="1">
        <f t="array" ref="G691">_xlfn.IFNA(_xlfn.IFS('06-Woods and Plastics'!F159="*",'06-Woods and Plastics'!E159,'06-Woods and Plastics'!H159="*",'06-Woods and Plastics'!G159,'06-Woods and Plastics'!J159="*",'06-Woods and Plastics'!I159,'06-Woods and Plastics'!L159="*",'06-Woods and Plastics'!K159,'06-Woods and Plastics'!N159="*",'06-Woods and Plastics'!M159,'06-Woods and Plastics'!P159="*",'06-Woods and Plastics'!O159,'06-Woods and Plastics'!R159="*",'06-Woods and Plastics'!Q159,'06-Woods and Plastics'!T159="*",'06-Woods and Plastics'!S159,'06-Woods and Plastics'!V159="*",'06-Woods and Plastics'!U159),"")</f>
        <v/>
      </c>
      <c r="H691" s="236" t="e">
        <f>G691/'Project Data'!$D$22</f>
        <v>#VALUE!</v>
      </c>
      <c r="I691" s="175"/>
      <c r="J691" s="244"/>
      <c r="K691" s="242"/>
    </row>
    <row r="692" spans="1:11" s="147" customFormat="1" ht="15" hidden="1" customHeight="1">
      <c r="A692" s="198">
        <f>'06-Woods and Plastics'!A160</f>
        <v>0</v>
      </c>
      <c r="B692" s="235" t="str">
        <f>'06-Woods and Plastics'!B160</f>
        <v>06 46 26 Wood Cornices</v>
      </c>
      <c r="C692" s="235"/>
      <c r="D692" s="236" t="str" cm="1">
        <f t="array" ref="D692">_xlfn.IFNA(_xlfn.IFS('06-Woods and Plastics'!D160="*",'06-Woods and Plastics'!C160,'06-Woods and Plastics'!F160="*",'06-Woods and Plastics'!E160,'06-Woods and Plastics'!H160="*",'06-Woods and Plastics'!G160,'06-Woods and Plastics'!J160="*",'06-Woods and Plastics'!I160,'06-Woods and Plastics'!L160="*",'06-Woods and Plastics'!K160,'06-Woods and Plastics'!N160="*",'06-Woods and Plastics'!M160,'06-Woods and Plastics'!P160="*",'06-Woods and Plastics'!O160,'06-Woods and Plastics'!R160="*",'06-Woods and Plastics'!Q160,'06-Woods and Plastics'!T160="*",'06-Woods and Plastics'!S160),"")</f>
        <v/>
      </c>
      <c r="E692" s="236" t="e">
        <f>D692/'Project Data'!$D$22</f>
        <v>#VALUE!</v>
      </c>
      <c r="F692" s="164" t="s">
        <v>44</v>
      </c>
      <c r="G692" s="236" t="str" cm="1">
        <f t="array" ref="G692">_xlfn.IFNA(_xlfn.IFS('06-Woods and Plastics'!F160="*",'06-Woods and Plastics'!E160,'06-Woods and Plastics'!H160="*",'06-Woods and Plastics'!G160,'06-Woods and Plastics'!J160="*",'06-Woods and Plastics'!I160,'06-Woods and Plastics'!L160="*",'06-Woods and Plastics'!K160,'06-Woods and Plastics'!N160="*",'06-Woods and Plastics'!M160,'06-Woods and Plastics'!P160="*",'06-Woods and Plastics'!O160,'06-Woods and Plastics'!R160="*",'06-Woods and Plastics'!Q160,'06-Woods and Plastics'!T160="*",'06-Woods and Plastics'!S160,'06-Woods and Plastics'!V160="*",'06-Woods and Plastics'!U160),"")</f>
        <v/>
      </c>
      <c r="H692" s="236" t="e">
        <f>G692/'Project Data'!$D$22</f>
        <v>#VALUE!</v>
      </c>
      <c r="I692" s="175"/>
      <c r="J692" s="244"/>
      <c r="K692" s="242"/>
    </row>
    <row r="693" spans="1:11" s="147" customFormat="1" ht="15" hidden="1" customHeight="1">
      <c r="A693" s="198">
        <f>'06-Woods and Plastics'!A161</f>
        <v>0</v>
      </c>
      <c r="B693" s="235" t="str">
        <f>'06-Woods and Plastics'!B161</f>
        <v>06 46 29 Wood Fasciae and Soffits</v>
      </c>
      <c r="C693" s="235"/>
      <c r="D693" s="236" t="str" cm="1">
        <f t="array" ref="D693">_xlfn.IFNA(_xlfn.IFS('06-Woods and Plastics'!D161="*",'06-Woods and Plastics'!C161,'06-Woods and Plastics'!F161="*",'06-Woods and Plastics'!E161,'06-Woods and Plastics'!H161="*",'06-Woods and Plastics'!G161,'06-Woods and Plastics'!J161="*",'06-Woods and Plastics'!I161,'06-Woods and Plastics'!L161="*",'06-Woods and Plastics'!K161,'06-Woods and Plastics'!N161="*",'06-Woods and Plastics'!M161,'06-Woods and Plastics'!P161="*",'06-Woods and Plastics'!O161,'06-Woods and Plastics'!R161="*",'06-Woods and Plastics'!Q161,'06-Woods and Plastics'!T161="*",'06-Woods and Plastics'!S161),"")</f>
        <v/>
      </c>
      <c r="E693" s="236" t="e">
        <f>D693/'Project Data'!$D$22</f>
        <v>#VALUE!</v>
      </c>
      <c r="F693" s="164" t="s">
        <v>44</v>
      </c>
      <c r="G693" s="236" t="str" cm="1">
        <f t="array" ref="G693">_xlfn.IFNA(_xlfn.IFS('06-Woods and Plastics'!F161="*",'06-Woods and Plastics'!E161,'06-Woods and Plastics'!H161="*",'06-Woods and Plastics'!G161,'06-Woods and Plastics'!J161="*",'06-Woods and Plastics'!I161,'06-Woods and Plastics'!L161="*",'06-Woods and Plastics'!K161,'06-Woods and Plastics'!N161="*",'06-Woods and Plastics'!M161,'06-Woods and Plastics'!P161="*",'06-Woods and Plastics'!O161,'06-Woods and Plastics'!R161="*",'06-Woods and Plastics'!Q161,'06-Woods and Plastics'!T161="*",'06-Woods and Plastics'!S161,'06-Woods and Plastics'!V161="*",'06-Woods and Plastics'!U161),"")</f>
        <v/>
      </c>
      <c r="H693" s="236" t="e">
        <f>G693/'Project Data'!$D$22</f>
        <v>#VALUE!</v>
      </c>
      <c r="I693" s="175"/>
      <c r="J693" s="244"/>
      <c r="K693" s="242"/>
    </row>
    <row r="694" spans="1:11" s="147" customFormat="1" ht="15" hidden="1" customHeight="1">
      <c r="A694" s="198">
        <f>'06-Woods and Plastics'!A162</f>
        <v>0</v>
      </c>
      <c r="B694" s="235" t="str">
        <f>'06-Woods and Plastics'!B162</f>
        <v>06 46 33 Wood Stops, Stools, and Sills</v>
      </c>
      <c r="C694" s="235"/>
      <c r="D694" s="236" t="str" cm="1">
        <f t="array" ref="D694">_xlfn.IFNA(_xlfn.IFS('06-Woods and Plastics'!D162="*",'06-Woods and Plastics'!C162,'06-Woods and Plastics'!F162="*",'06-Woods and Plastics'!E162,'06-Woods and Plastics'!H162="*",'06-Woods and Plastics'!G162,'06-Woods and Plastics'!J162="*",'06-Woods and Plastics'!I162,'06-Woods and Plastics'!L162="*",'06-Woods and Plastics'!K162,'06-Woods and Plastics'!N162="*",'06-Woods and Plastics'!M162,'06-Woods and Plastics'!P162="*",'06-Woods and Plastics'!O162,'06-Woods and Plastics'!R162="*",'06-Woods and Plastics'!Q162,'06-Woods and Plastics'!T162="*",'06-Woods and Plastics'!S162),"")</f>
        <v/>
      </c>
      <c r="E694" s="236" t="e">
        <f>D694/'Project Data'!$D$22</f>
        <v>#VALUE!</v>
      </c>
      <c r="F694" s="164" t="s">
        <v>44</v>
      </c>
      <c r="G694" s="236" t="str" cm="1">
        <f t="array" ref="G694">_xlfn.IFNA(_xlfn.IFS('06-Woods and Plastics'!F162="*",'06-Woods and Plastics'!E162,'06-Woods and Plastics'!H162="*",'06-Woods and Plastics'!G162,'06-Woods and Plastics'!J162="*",'06-Woods and Plastics'!I162,'06-Woods and Plastics'!L162="*",'06-Woods and Plastics'!K162,'06-Woods and Plastics'!N162="*",'06-Woods and Plastics'!M162,'06-Woods and Plastics'!P162="*",'06-Woods and Plastics'!O162,'06-Woods and Plastics'!R162="*",'06-Woods and Plastics'!Q162,'06-Woods and Plastics'!T162="*",'06-Woods and Plastics'!S162,'06-Woods and Plastics'!V162="*",'06-Woods and Plastics'!U162),"")</f>
        <v/>
      </c>
      <c r="H694" s="236" t="e">
        <f>G694/'Project Data'!$D$22</f>
        <v>#VALUE!</v>
      </c>
      <c r="I694" s="175"/>
      <c r="J694" s="244"/>
      <c r="K694" s="242"/>
    </row>
    <row r="695" spans="1:11" s="147" customFormat="1" ht="15" hidden="1" customHeight="1">
      <c r="A695" s="198">
        <f>'06-Woods and Plastics'!A163</f>
        <v>0</v>
      </c>
      <c r="B695" s="235" t="str">
        <f>'06-Woods and Plastics'!B163</f>
        <v>06 46 91 Splicing of Wooden Components</v>
      </c>
      <c r="C695" s="235"/>
      <c r="D695" s="236" t="str" cm="1">
        <f t="array" ref="D695">_xlfn.IFNA(_xlfn.IFS('06-Woods and Plastics'!D163="*",'06-Woods and Plastics'!C163,'06-Woods and Plastics'!F163="*",'06-Woods and Plastics'!E163,'06-Woods and Plastics'!H163="*",'06-Woods and Plastics'!G163,'06-Woods and Plastics'!J163="*",'06-Woods and Plastics'!I163,'06-Woods and Plastics'!L163="*",'06-Woods and Plastics'!K163,'06-Woods and Plastics'!N163="*",'06-Woods and Plastics'!M163,'06-Woods and Plastics'!P163="*",'06-Woods and Plastics'!O163,'06-Woods and Plastics'!R163="*",'06-Woods and Plastics'!Q163,'06-Woods and Plastics'!T163="*",'06-Woods and Plastics'!S163),"")</f>
        <v/>
      </c>
      <c r="E695" s="236" t="e">
        <f>D695/'Project Data'!$D$22</f>
        <v>#VALUE!</v>
      </c>
      <c r="F695" s="164" t="s">
        <v>44</v>
      </c>
      <c r="G695" s="236" t="str" cm="1">
        <f t="array" ref="G695">_xlfn.IFNA(_xlfn.IFS('06-Woods and Plastics'!F163="*",'06-Woods and Plastics'!E163,'06-Woods and Plastics'!H163="*",'06-Woods and Plastics'!G163,'06-Woods and Plastics'!J163="*",'06-Woods and Plastics'!I163,'06-Woods and Plastics'!L163="*",'06-Woods and Plastics'!K163,'06-Woods and Plastics'!N163="*",'06-Woods and Plastics'!M163,'06-Woods and Plastics'!P163="*",'06-Woods and Plastics'!O163,'06-Woods and Plastics'!R163="*",'06-Woods and Plastics'!Q163,'06-Woods and Plastics'!T163="*",'06-Woods and Plastics'!S163,'06-Woods and Plastics'!V163="*",'06-Woods and Plastics'!U163),"")</f>
        <v/>
      </c>
      <c r="H695" s="236" t="e">
        <f>G695/'Project Data'!$D$22</f>
        <v>#VALUE!</v>
      </c>
      <c r="I695" s="175"/>
      <c r="J695" s="244"/>
      <c r="K695" s="242"/>
    </row>
    <row r="696" spans="1:11" s="147" customFormat="1" ht="15" hidden="1" customHeight="1">
      <c r="A696" s="198">
        <f>'06-Woods and Plastics'!A164</f>
        <v>0</v>
      </c>
      <c r="B696" s="235" t="str">
        <f>'06-Woods and Plastics'!B164</f>
        <v>06 48 00 Wood Frames</v>
      </c>
      <c r="C696" s="235"/>
      <c r="D696" s="236" t="str" cm="1">
        <f t="array" ref="D696">_xlfn.IFNA(_xlfn.IFS('06-Woods and Plastics'!D164="*",'06-Woods and Plastics'!C164,'06-Woods and Plastics'!F164="*",'06-Woods and Plastics'!E164,'06-Woods and Plastics'!H164="*",'06-Woods and Plastics'!G164,'06-Woods and Plastics'!J164="*",'06-Woods and Plastics'!I164,'06-Woods and Plastics'!L164="*",'06-Woods and Plastics'!K164,'06-Woods and Plastics'!N164="*",'06-Woods and Plastics'!M164,'06-Woods and Plastics'!P164="*",'06-Woods and Plastics'!O164,'06-Woods and Plastics'!R164="*",'06-Woods and Plastics'!Q164,'06-Woods and Plastics'!T164="*",'06-Woods and Plastics'!S164),"")</f>
        <v/>
      </c>
      <c r="E696" s="236" t="e">
        <f>D696/'Project Data'!$D$22</f>
        <v>#VALUE!</v>
      </c>
      <c r="F696" s="164" t="s">
        <v>44</v>
      </c>
      <c r="G696" s="236" t="str" cm="1">
        <f t="array" ref="G696">_xlfn.IFNA(_xlfn.IFS('06-Woods and Plastics'!F164="*",'06-Woods and Plastics'!E164,'06-Woods and Plastics'!H164="*",'06-Woods and Plastics'!G164,'06-Woods and Plastics'!J164="*",'06-Woods and Plastics'!I164,'06-Woods and Plastics'!L164="*",'06-Woods and Plastics'!K164,'06-Woods and Plastics'!N164="*",'06-Woods and Plastics'!M164,'06-Woods and Plastics'!P164="*",'06-Woods and Plastics'!O164,'06-Woods and Plastics'!R164="*",'06-Woods and Plastics'!Q164,'06-Woods and Plastics'!T164="*",'06-Woods and Plastics'!S164,'06-Woods and Plastics'!V164="*",'06-Woods and Plastics'!U164),"")</f>
        <v/>
      </c>
      <c r="H696" s="236" t="e">
        <f>G696/'Project Data'!$D$22</f>
        <v>#VALUE!</v>
      </c>
      <c r="I696" s="175"/>
      <c r="J696" s="244"/>
      <c r="K696" s="242"/>
    </row>
    <row r="697" spans="1:11" s="147" customFormat="1" ht="15" hidden="1" customHeight="1">
      <c r="A697" s="198">
        <f>'06-Woods and Plastics'!A165</f>
        <v>0</v>
      </c>
      <c r="B697" s="235" t="str">
        <f>'06-Woods and Plastics'!B165</f>
        <v>06 48 13 Exterior Wood Door Frames</v>
      </c>
      <c r="C697" s="235"/>
      <c r="D697" s="236" t="str" cm="1">
        <f t="array" ref="D697">_xlfn.IFNA(_xlfn.IFS('06-Woods and Plastics'!D165="*",'06-Woods and Plastics'!C165,'06-Woods and Plastics'!F165="*",'06-Woods and Plastics'!E165,'06-Woods and Plastics'!H165="*",'06-Woods and Plastics'!G165,'06-Woods and Plastics'!J165="*",'06-Woods and Plastics'!I165,'06-Woods and Plastics'!L165="*",'06-Woods and Plastics'!K165,'06-Woods and Plastics'!N165="*",'06-Woods and Plastics'!M165,'06-Woods and Plastics'!P165="*",'06-Woods and Plastics'!O165,'06-Woods and Plastics'!R165="*",'06-Woods and Plastics'!Q165,'06-Woods and Plastics'!T165="*",'06-Woods and Plastics'!S165),"")</f>
        <v/>
      </c>
      <c r="E697" s="236" t="e">
        <f>D697/'Project Data'!$D$22</f>
        <v>#VALUE!</v>
      </c>
      <c r="F697" s="164" t="s">
        <v>44</v>
      </c>
      <c r="G697" s="236" t="str" cm="1">
        <f t="array" ref="G697">_xlfn.IFNA(_xlfn.IFS('06-Woods and Plastics'!F165="*",'06-Woods and Plastics'!E165,'06-Woods and Plastics'!H165="*",'06-Woods and Plastics'!G165,'06-Woods and Plastics'!J165="*",'06-Woods and Plastics'!I165,'06-Woods and Plastics'!L165="*",'06-Woods and Plastics'!K165,'06-Woods and Plastics'!N165="*",'06-Woods and Plastics'!M165,'06-Woods and Plastics'!P165="*",'06-Woods and Plastics'!O165,'06-Woods and Plastics'!R165="*",'06-Woods and Plastics'!Q165,'06-Woods and Plastics'!T165="*",'06-Woods and Plastics'!S165,'06-Woods and Plastics'!V165="*",'06-Woods and Plastics'!U165),"")</f>
        <v/>
      </c>
      <c r="H697" s="236" t="e">
        <f>G697/'Project Data'!$D$22</f>
        <v>#VALUE!</v>
      </c>
      <c r="I697" s="175"/>
      <c r="J697" s="244"/>
      <c r="K697" s="242"/>
    </row>
    <row r="698" spans="1:11" s="147" customFormat="1" ht="15" hidden="1" customHeight="1">
      <c r="A698" s="198">
        <f>'06-Woods and Plastics'!A166</f>
        <v>0</v>
      </c>
      <c r="B698" s="235" t="str">
        <f>'06-Woods and Plastics'!B166</f>
        <v>06 48 16 Interior Wood Door Frames</v>
      </c>
      <c r="C698" s="235"/>
      <c r="D698" s="236" t="str" cm="1">
        <f t="array" ref="D698">_xlfn.IFNA(_xlfn.IFS('06-Woods and Plastics'!D166="*",'06-Woods and Plastics'!C166,'06-Woods and Plastics'!F166="*",'06-Woods and Plastics'!E166,'06-Woods and Plastics'!H166="*",'06-Woods and Plastics'!G166,'06-Woods and Plastics'!J166="*",'06-Woods and Plastics'!I166,'06-Woods and Plastics'!L166="*",'06-Woods and Plastics'!K166,'06-Woods and Plastics'!N166="*",'06-Woods and Plastics'!M166,'06-Woods and Plastics'!P166="*",'06-Woods and Plastics'!O166,'06-Woods and Plastics'!R166="*",'06-Woods and Plastics'!Q166,'06-Woods and Plastics'!T166="*",'06-Woods and Plastics'!S166),"")</f>
        <v/>
      </c>
      <c r="E698" s="236" t="e">
        <f>D698/'Project Data'!$D$22</f>
        <v>#VALUE!</v>
      </c>
      <c r="F698" s="164" t="s">
        <v>44</v>
      </c>
      <c r="G698" s="236" t="str" cm="1">
        <f t="array" ref="G698">_xlfn.IFNA(_xlfn.IFS('06-Woods and Plastics'!F166="*",'06-Woods and Plastics'!E166,'06-Woods and Plastics'!H166="*",'06-Woods and Plastics'!G166,'06-Woods and Plastics'!J166="*",'06-Woods and Plastics'!I166,'06-Woods and Plastics'!L166="*",'06-Woods and Plastics'!K166,'06-Woods and Plastics'!N166="*",'06-Woods and Plastics'!M166,'06-Woods and Plastics'!P166="*",'06-Woods and Plastics'!O166,'06-Woods and Plastics'!R166="*",'06-Woods and Plastics'!Q166,'06-Woods and Plastics'!T166="*",'06-Woods and Plastics'!S166,'06-Woods and Plastics'!V166="*",'06-Woods and Plastics'!U166),"")</f>
        <v/>
      </c>
      <c r="H698" s="236" t="e">
        <f>G698/'Project Data'!$D$22</f>
        <v>#VALUE!</v>
      </c>
      <c r="I698" s="175"/>
      <c r="J698" s="244"/>
      <c r="K698" s="242"/>
    </row>
    <row r="699" spans="1:11" s="147" customFormat="1" ht="15" hidden="1" customHeight="1">
      <c r="A699" s="198">
        <f>'06-Woods and Plastics'!A167</f>
        <v>0</v>
      </c>
      <c r="B699" s="235" t="str">
        <f>'06-Woods and Plastics'!B167</f>
        <v>06 48 19 Ornamental Wood Frames</v>
      </c>
      <c r="C699" s="235"/>
      <c r="D699" s="236" t="str" cm="1">
        <f t="array" ref="D699">_xlfn.IFNA(_xlfn.IFS('06-Woods and Plastics'!D167="*",'06-Woods and Plastics'!C167,'06-Woods and Plastics'!F167="*",'06-Woods and Plastics'!E167,'06-Woods and Plastics'!H167="*",'06-Woods and Plastics'!G167,'06-Woods and Plastics'!J167="*",'06-Woods and Plastics'!I167,'06-Woods and Plastics'!L167="*",'06-Woods and Plastics'!K167,'06-Woods and Plastics'!N167="*",'06-Woods and Plastics'!M167,'06-Woods and Plastics'!P167="*",'06-Woods and Plastics'!O167,'06-Woods and Plastics'!R167="*",'06-Woods and Plastics'!Q167,'06-Woods and Plastics'!T167="*",'06-Woods and Plastics'!S167),"")</f>
        <v/>
      </c>
      <c r="E699" s="236" t="e">
        <f>D699/'Project Data'!$D$22</f>
        <v>#VALUE!</v>
      </c>
      <c r="F699" s="164" t="s">
        <v>44</v>
      </c>
      <c r="G699" s="236" t="str" cm="1">
        <f t="array" ref="G699">_xlfn.IFNA(_xlfn.IFS('06-Woods and Plastics'!F167="*",'06-Woods and Plastics'!E167,'06-Woods and Plastics'!H167="*",'06-Woods and Plastics'!G167,'06-Woods and Plastics'!J167="*",'06-Woods and Plastics'!I167,'06-Woods and Plastics'!L167="*",'06-Woods and Plastics'!K167,'06-Woods and Plastics'!N167="*",'06-Woods and Plastics'!M167,'06-Woods and Plastics'!P167="*",'06-Woods and Plastics'!O167,'06-Woods and Plastics'!R167="*",'06-Woods and Plastics'!Q167,'06-Woods and Plastics'!T167="*",'06-Woods and Plastics'!S167,'06-Woods and Plastics'!V167="*",'06-Woods and Plastics'!U167),"")</f>
        <v/>
      </c>
      <c r="H699" s="236" t="e">
        <f>G699/'Project Data'!$D$22</f>
        <v>#VALUE!</v>
      </c>
      <c r="I699" s="175"/>
      <c r="J699" s="244"/>
      <c r="K699" s="242"/>
    </row>
    <row r="700" spans="1:11" s="147" customFormat="1" ht="15" hidden="1" customHeight="1">
      <c r="A700" s="198">
        <f>'06-Woods and Plastics'!A168</f>
        <v>0</v>
      </c>
      <c r="B700" s="235" t="str">
        <f>'06-Woods and Plastics'!B168</f>
        <v>06 48 23 Stick-Built Wood Windows</v>
      </c>
      <c r="C700" s="235"/>
      <c r="D700" s="236" t="str" cm="1">
        <f t="array" ref="D700">_xlfn.IFNA(_xlfn.IFS('06-Woods and Plastics'!D168="*",'06-Woods and Plastics'!C168,'06-Woods and Plastics'!F168="*",'06-Woods and Plastics'!E168,'06-Woods and Plastics'!H168="*",'06-Woods and Plastics'!G168,'06-Woods and Plastics'!J168="*",'06-Woods and Plastics'!I168,'06-Woods and Plastics'!L168="*",'06-Woods and Plastics'!K168,'06-Woods and Plastics'!N168="*",'06-Woods and Plastics'!M168,'06-Woods and Plastics'!P168="*",'06-Woods and Plastics'!O168,'06-Woods and Plastics'!R168="*",'06-Woods and Plastics'!Q168,'06-Woods and Plastics'!T168="*",'06-Woods and Plastics'!S168),"")</f>
        <v/>
      </c>
      <c r="E700" s="236" t="e">
        <f>D700/'Project Data'!$D$22</f>
        <v>#VALUE!</v>
      </c>
      <c r="F700" s="164" t="s">
        <v>44</v>
      </c>
      <c r="G700" s="236" t="str" cm="1">
        <f t="array" ref="G700">_xlfn.IFNA(_xlfn.IFS('06-Woods and Plastics'!F168="*",'06-Woods and Plastics'!E168,'06-Woods and Plastics'!H168="*",'06-Woods and Plastics'!G168,'06-Woods and Plastics'!J168="*",'06-Woods and Plastics'!I168,'06-Woods and Plastics'!L168="*",'06-Woods and Plastics'!K168,'06-Woods and Plastics'!N168="*",'06-Woods and Plastics'!M168,'06-Woods and Plastics'!P168="*",'06-Woods and Plastics'!O168,'06-Woods and Plastics'!R168="*",'06-Woods and Plastics'!Q168,'06-Woods and Plastics'!T168="*",'06-Woods and Plastics'!S168,'06-Woods and Plastics'!V168="*",'06-Woods and Plastics'!U168),"")</f>
        <v/>
      </c>
      <c r="H700" s="236" t="e">
        <f>G700/'Project Data'!$D$22</f>
        <v>#VALUE!</v>
      </c>
      <c r="I700" s="175"/>
      <c r="J700" s="244"/>
      <c r="K700" s="242"/>
    </row>
    <row r="701" spans="1:11" s="147" customFormat="1" ht="15" hidden="1" customHeight="1">
      <c r="A701" s="198">
        <f>'06-Woods and Plastics'!A169</f>
        <v>0</v>
      </c>
      <c r="B701" s="235" t="str">
        <f>'06-Woods and Plastics'!B169</f>
        <v>06 48 26 Wood-Veneer Frames</v>
      </c>
      <c r="C701" s="235"/>
      <c r="D701" s="236" t="str" cm="1">
        <f t="array" ref="D701">_xlfn.IFNA(_xlfn.IFS('06-Woods and Plastics'!D169="*",'06-Woods and Plastics'!C169,'06-Woods and Plastics'!F169="*",'06-Woods and Plastics'!E169,'06-Woods and Plastics'!H169="*",'06-Woods and Plastics'!G169,'06-Woods and Plastics'!J169="*",'06-Woods and Plastics'!I169,'06-Woods and Plastics'!L169="*",'06-Woods and Plastics'!K169,'06-Woods and Plastics'!N169="*",'06-Woods and Plastics'!M169,'06-Woods and Plastics'!P169="*",'06-Woods and Plastics'!O169,'06-Woods and Plastics'!R169="*",'06-Woods and Plastics'!Q169,'06-Woods and Plastics'!T169="*",'06-Woods and Plastics'!S169),"")</f>
        <v/>
      </c>
      <c r="E701" s="236" t="e">
        <f>D701/'Project Data'!$D$22</f>
        <v>#VALUE!</v>
      </c>
      <c r="F701" s="164" t="s">
        <v>44</v>
      </c>
      <c r="G701" s="236" t="str" cm="1">
        <f t="array" ref="G701">_xlfn.IFNA(_xlfn.IFS('06-Woods and Plastics'!F169="*",'06-Woods and Plastics'!E169,'06-Woods and Plastics'!H169="*",'06-Woods and Plastics'!G169,'06-Woods and Plastics'!J169="*",'06-Woods and Plastics'!I169,'06-Woods and Plastics'!L169="*",'06-Woods and Plastics'!K169,'06-Woods and Plastics'!N169="*",'06-Woods and Plastics'!M169,'06-Woods and Plastics'!P169="*",'06-Woods and Plastics'!O169,'06-Woods and Plastics'!R169="*",'06-Woods and Plastics'!Q169,'06-Woods and Plastics'!T169="*",'06-Woods and Plastics'!S169,'06-Woods and Plastics'!V169="*",'06-Woods and Plastics'!U169),"")</f>
        <v/>
      </c>
      <c r="H701" s="236" t="e">
        <f>G701/'Project Data'!$D$22</f>
        <v>#VALUE!</v>
      </c>
      <c r="I701" s="175"/>
      <c r="J701" s="244"/>
      <c r="K701" s="242"/>
    </row>
    <row r="702" spans="1:11" s="147" customFormat="1" ht="15" hidden="1" customHeight="1">
      <c r="A702" s="198">
        <f>'06-Woods and Plastics'!A170</f>
        <v>0</v>
      </c>
      <c r="B702" s="235" t="str">
        <f>'06-Woods and Plastics'!B170</f>
        <v>06 49 00 Wood Screens and Shutters</v>
      </c>
      <c r="C702" s="235"/>
      <c r="D702" s="236" t="str" cm="1">
        <f t="array" ref="D702">_xlfn.IFNA(_xlfn.IFS('06-Woods and Plastics'!D170="*",'06-Woods and Plastics'!C170,'06-Woods and Plastics'!F170="*",'06-Woods and Plastics'!E170,'06-Woods and Plastics'!H170="*",'06-Woods and Plastics'!G170,'06-Woods and Plastics'!J170="*",'06-Woods and Plastics'!I170,'06-Woods and Plastics'!L170="*",'06-Woods and Plastics'!K170,'06-Woods and Plastics'!N170="*",'06-Woods and Plastics'!M170,'06-Woods and Plastics'!P170="*",'06-Woods and Plastics'!O170,'06-Woods and Plastics'!R170="*",'06-Woods and Plastics'!Q170,'06-Woods and Plastics'!T170="*",'06-Woods and Plastics'!S170),"")</f>
        <v/>
      </c>
      <c r="E702" s="236" t="e">
        <f>D702/'Project Data'!$D$22</f>
        <v>#VALUE!</v>
      </c>
      <c r="F702" s="164" t="s">
        <v>44</v>
      </c>
      <c r="G702" s="236" t="str" cm="1">
        <f t="array" ref="G702">_xlfn.IFNA(_xlfn.IFS('06-Woods and Plastics'!F170="*",'06-Woods and Plastics'!E170,'06-Woods and Plastics'!H170="*",'06-Woods and Plastics'!G170,'06-Woods and Plastics'!J170="*",'06-Woods and Plastics'!I170,'06-Woods and Plastics'!L170="*",'06-Woods and Plastics'!K170,'06-Woods and Plastics'!N170="*",'06-Woods and Plastics'!M170,'06-Woods and Plastics'!P170="*",'06-Woods and Plastics'!O170,'06-Woods and Plastics'!R170="*",'06-Woods and Plastics'!Q170,'06-Woods and Plastics'!T170="*",'06-Woods and Plastics'!S170,'06-Woods and Plastics'!V170="*",'06-Woods and Plastics'!U170),"")</f>
        <v/>
      </c>
      <c r="H702" s="236" t="e">
        <f>G702/'Project Data'!$D$22</f>
        <v>#VALUE!</v>
      </c>
      <c r="I702" s="175"/>
      <c r="J702" s="244"/>
      <c r="K702" s="242"/>
    </row>
    <row r="703" spans="1:11" s="147" customFormat="1" ht="15" hidden="1" customHeight="1">
      <c r="A703" s="198">
        <f>'06-Woods and Plastics'!A171</f>
        <v>0</v>
      </c>
      <c r="B703" s="235" t="str">
        <f>'06-Woods and Plastics'!B171</f>
        <v>06 49 13 Wood Screens</v>
      </c>
      <c r="C703" s="235"/>
      <c r="D703" s="236" t="str" cm="1">
        <f t="array" ref="D703">_xlfn.IFNA(_xlfn.IFS('06-Woods and Plastics'!D171="*",'06-Woods and Plastics'!C171,'06-Woods and Plastics'!F171="*",'06-Woods and Plastics'!E171,'06-Woods and Plastics'!H171="*",'06-Woods and Plastics'!G171,'06-Woods and Plastics'!J171="*",'06-Woods and Plastics'!I171,'06-Woods and Plastics'!L171="*",'06-Woods and Plastics'!K171,'06-Woods and Plastics'!N171="*",'06-Woods and Plastics'!M171,'06-Woods and Plastics'!P171="*",'06-Woods and Plastics'!O171,'06-Woods and Plastics'!R171="*",'06-Woods and Plastics'!Q171,'06-Woods and Plastics'!T171="*",'06-Woods and Plastics'!S171),"")</f>
        <v/>
      </c>
      <c r="E703" s="236" t="e">
        <f>D703/'Project Data'!$D$22</f>
        <v>#VALUE!</v>
      </c>
      <c r="F703" s="164" t="s">
        <v>44</v>
      </c>
      <c r="G703" s="236" t="str" cm="1">
        <f t="array" ref="G703">_xlfn.IFNA(_xlfn.IFS('06-Woods and Plastics'!F171="*",'06-Woods and Plastics'!E171,'06-Woods and Plastics'!H171="*",'06-Woods and Plastics'!G171,'06-Woods and Plastics'!J171="*",'06-Woods and Plastics'!I171,'06-Woods and Plastics'!L171="*",'06-Woods and Plastics'!K171,'06-Woods and Plastics'!N171="*",'06-Woods and Plastics'!M171,'06-Woods and Plastics'!P171="*",'06-Woods and Plastics'!O171,'06-Woods and Plastics'!R171="*",'06-Woods and Plastics'!Q171,'06-Woods and Plastics'!T171="*",'06-Woods and Plastics'!S171,'06-Woods and Plastics'!V171="*",'06-Woods and Plastics'!U171),"")</f>
        <v/>
      </c>
      <c r="H703" s="236" t="e">
        <f>G703/'Project Data'!$D$22</f>
        <v>#VALUE!</v>
      </c>
      <c r="I703" s="175"/>
      <c r="J703" s="244"/>
      <c r="K703" s="242"/>
    </row>
    <row r="704" spans="1:11" s="147" customFormat="1" ht="15" hidden="1" customHeight="1">
      <c r="A704" s="198">
        <f>'06-Woods and Plastics'!A172</f>
        <v>0</v>
      </c>
      <c r="B704" s="235" t="str">
        <f>'06-Woods and Plastics'!B172</f>
        <v>06 49 16 Wood Blinds</v>
      </c>
      <c r="C704" s="235"/>
      <c r="D704" s="236" t="str" cm="1">
        <f t="array" ref="D704">_xlfn.IFNA(_xlfn.IFS('06-Woods and Plastics'!D172="*",'06-Woods and Plastics'!C172,'06-Woods and Plastics'!F172="*",'06-Woods and Plastics'!E172,'06-Woods and Plastics'!H172="*",'06-Woods and Plastics'!G172,'06-Woods and Plastics'!J172="*",'06-Woods and Plastics'!I172,'06-Woods and Plastics'!L172="*",'06-Woods and Plastics'!K172,'06-Woods and Plastics'!N172="*",'06-Woods and Plastics'!M172,'06-Woods and Plastics'!P172="*",'06-Woods and Plastics'!O172,'06-Woods and Plastics'!R172="*",'06-Woods and Plastics'!Q172,'06-Woods and Plastics'!T172="*",'06-Woods and Plastics'!S172),"")</f>
        <v/>
      </c>
      <c r="E704" s="236" t="e">
        <f>D704/'Project Data'!$D$22</f>
        <v>#VALUE!</v>
      </c>
      <c r="F704" s="164" t="s">
        <v>44</v>
      </c>
      <c r="G704" s="236" t="str" cm="1">
        <f t="array" ref="G704">_xlfn.IFNA(_xlfn.IFS('06-Woods and Plastics'!F172="*",'06-Woods and Plastics'!E172,'06-Woods and Plastics'!H172="*",'06-Woods and Plastics'!G172,'06-Woods and Plastics'!J172="*",'06-Woods and Plastics'!I172,'06-Woods and Plastics'!L172="*",'06-Woods and Plastics'!K172,'06-Woods and Plastics'!N172="*",'06-Woods and Plastics'!M172,'06-Woods and Plastics'!P172="*",'06-Woods and Plastics'!O172,'06-Woods and Plastics'!R172="*",'06-Woods and Plastics'!Q172,'06-Woods and Plastics'!T172="*",'06-Woods and Plastics'!S172,'06-Woods and Plastics'!V172="*",'06-Woods and Plastics'!U172),"")</f>
        <v/>
      </c>
      <c r="H704" s="236" t="e">
        <f>G704/'Project Data'!$D$22</f>
        <v>#VALUE!</v>
      </c>
      <c r="I704" s="175"/>
      <c r="J704" s="244"/>
      <c r="K704" s="242"/>
    </row>
    <row r="705" spans="1:11" s="147" customFormat="1" ht="15" hidden="1" customHeight="1">
      <c r="A705" s="198">
        <f>'06-Woods and Plastics'!A173</f>
        <v>0</v>
      </c>
      <c r="B705" s="235" t="str">
        <f>'06-Woods and Plastics'!B173</f>
        <v>06 49 19 Wood Shutters</v>
      </c>
      <c r="C705" s="235"/>
      <c r="D705" s="236" t="str" cm="1">
        <f t="array" ref="D705">_xlfn.IFNA(_xlfn.IFS('06-Woods and Plastics'!D173="*",'06-Woods and Plastics'!C173,'06-Woods and Plastics'!F173="*",'06-Woods and Plastics'!E173,'06-Woods and Plastics'!H173="*",'06-Woods and Plastics'!G173,'06-Woods and Plastics'!J173="*",'06-Woods and Plastics'!I173,'06-Woods and Plastics'!L173="*",'06-Woods and Plastics'!K173,'06-Woods and Plastics'!N173="*",'06-Woods and Plastics'!M173,'06-Woods and Plastics'!P173="*",'06-Woods and Plastics'!O173,'06-Woods and Plastics'!R173="*",'06-Woods and Plastics'!Q173,'06-Woods and Plastics'!T173="*",'06-Woods and Plastics'!S173),"")</f>
        <v/>
      </c>
      <c r="E705" s="236" t="e">
        <f>D705/'Project Data'!$D$22</f>
        <v>#VALUE!</v>
      </c>
      <c r="F705" s="164" t="s">
        <v>44</v>
      </c>
      <c r="G705" s="236" t="str" cm="1">
        <f t="array" ref="G705">_xlfn.IFNA(_xlfn.IFS('06-Woods and Plastics'!F173="*",'06-Woods and Plastics'!E173,'06-Woods and Plastics'!H173="*",'06-Woods and Plastics'!G173,'06-Woods and Plastics'!J173="*",'06-Woods and Plastics'!I173,'06-Woods and Plastics'!L173="*",'06-Woods and Plastics'!K173,'06-Woods and Plastics'!N173="*",'06-Woods and Plastics'!M173,'06-Woods and Plastics'!P173="*",'06-Woods and Plastics'!O173,'06-Woods and Plastics'!R173="*",'06-Woods and Plastics'!Q173,'06-Woods and Plastics'!T173="*",'06-Woods and Plastics'!S173,'06-Woods and Plastics'!V173="*",'06-Woods and Plastics'!U173),"")</f>
        <v/>
      </c>
      <c r="H705" s="236" t="e">
        <f>G705/'Project Data'!$D$22</f>
        <v>#VALUE!</v>
      </c>
      <c r="I705" s="175"/>
      <c r="J705" s="244"/>
      <c r="K705" s="242"/>
    </row>
    <row r="706" spans="1:11" s="147" customFormat="1" ht="15" hidden="1" customHeight="1">
      <c r="A706" s="198">
        <f>'06-Woods and Plastics'!A174</f>
        <v>0</v>
      </c>
      <c r="B706" s="235" t="str">
        <f>'06-Woods and Plastics'!B174</f>
        <v>06 50 00 Structural Plastics</v>
      </c>
      <c r="C706" s="235"/>
      <c r="D706" s="236" t="str" cm="1">
        <f t="array" ref="D706">_xlfn.IFNA(_xlfn.IFS('06-Woods and Plastics'!D174="*",'06-Woods and Plastics'!C174,'06-Woods and Plastics'!F174="*",'06-Woods and Plastics'!E174,'06-Woods and Plastics'!H174="*",'06-Woods and Plastics'!G174,'06-Woods and Plastics'!J174="*",'06-Woods and Plastics'!I174,'06-Woods and Plastics'!L174="*",'06-Woods and Plastics'!K174,'06-Woods and Plastics'!N174="*",'06-Woods and Plastics'!M174,'06-Woods and Plastics'!P174="*",'06-Woods and Plastics'!O174,'06-Woods and Plastics'!R174="*",'06-Woods and Plastics'!Q174,'06-Woods and Plastics'!T174="*",'06-Woods and Plastics'!S174),"")</f>
        <v/>
      </c>
      <c r="E706" s="236" t="e">
        <f>D706/'Project Data'!$D$22</f>
        <v>#VALUE!</v>
      </c>
      <c r="F706" s="164" t="s">
        <v>44</v>
      </c>
      <c r="G706" s="236" t="str" cm="1">
        <f t="array" ref="G706">_xlfn.IFNA(_xlfn.IFS('06-Woods and Plastics'!F174="*",'06-Woods and Plastics'!E174,'06-Woods and Plastics'!H174="*",'06-Woods and Plastics'!G174,'06-Woods and Plastics'!J174="*",'06-Woods and Plastics'!I174,'06-Woods and Plastics'!L174="*",'06-Woods and Plastics'!K174,'06-Woods and Plastics'!N174="*",'06-Woods and Plastics'!M174,'06-Woods and Plastics'!P174="*",'06-Woods and Plastics'!O174,'06-Woods and Plastics'!R174="*",'06-Woods and Plastics'!Q174,'06-Woods and Plastics'!T174="*",'06-Woods and Plastics'!S174,'06-Woods and Plastics'!V174="*",'06-Woods and Plastics'!U174),"")</f>
        <v/>
      </c>
      <c r="H706" s="236" t="e">
        <f>G706/'Project Data'!$D$22</f>
        <v>#VALUE!</v>
      </c>
      <c r="I706" s="175"/>
      <c r="J706" s="244"/>
      <c r="K706" s="242"/>
    </row>
    <row r="707" spans="1:11" s="147" customFormat="1" ht="15" hidden="1" customHeight="1">
      <c r="A707" s="198">
        <f>'06-Woods and Plastics'!A175</f>
        <v>0</v>
      </c>
      <c r="B707" s="235" t="str">
        <f>'06-Woods and Plastics'!B175</f>
        <v>06 51 00 Structural Plastic Shapes and Plates</v>
      </c>
      <c r="C707" s="235"/>
      <c r="D707" s="236" t="str" cm="1">
        <f t="array" ref="D707">_xlfn.IFNA(_xlfn.IFS('06-Woods and Plastics'!D175="*",'06-Woods and Plastics'!C175,'06-Woods and Plastics'!F175="*",'06-Woods and Plastics'!E175,'06-Woods and Plastics'!H175="*",'06-Woods and Plastics'!G175,'06-Woods and Plastics'!J175="*",'06-Woods and Plastics'!I175,'06-Woods and Plastics'!L175="*",'06-Woods and Plastics'!K175,'06-Woods and Plastics'!N175="*",'06-Woods and Plastics'!M175,'06-Woods and Plastics'!P175="*",'06-Woods and Plastics'!O175,'06-Woods and Plastics'!R175="*",'06-Woods and Plastics'!Q175,'06-Woods and Plastics'!T175="*",'06-Woods and Plastics'!S175),"")</f>
        <v/>
      </c>
      <c r="E707" s="236" t="e">
        <f>D707/'Project Data'!$D$22</f>
        <v>#VALUE!</v>
      </c>
      <c r="F707" s="164" t="s">
        <v>44</v>
      </c>
      <c r="G707" s="236" t="str" cm="1">
        <f t="array" ref="G707">_xlfn.IFNA(_xlfn.IFS('06-Woods and Plastics'!F175="*",'06-Woods and Plastics'!E175,'06-Woods and Plastics'!H175="*",'06-Woods and Plastics'!G175,'06-Woods and Plastics'!J175="*",'06-Woods and Plastics'!I175,'06-Woods and Plastics'!L175="*",'06-Woods and Plastics'!K175,'06-Woods and Plastics'!N175="*",'06-Woods and Plastics'!M175,'06-Woods and Plastics'!P175="*",'06-Woods and Plastics'!O175,'06-Woods and Plastics'!R175="*",'06-Woods and Plastics'!Q175,'06-Woods and Plastics'!T175="*",'06-Woods and Plastics'!S175,'06-Woods and Plastics'!V175="*",'06-Woods and Plastics'!U175),"")</f>
        <v/>
      </c>
      <c r="H707" s="236" t="e">
        <f>G707/'Project Data'!$D$22</f>
        <v>#VALUE!</v>
      </c>
      <c r="I707" s="175"/>
      <c r="J707" s="244"/>
      <c r="K707" s="242"/>
    </row>
    <row r="708" spans="1:11" s="147" customFormat="1" ht="15" hidden="1" customHeight="1">
      <c r="A708" s="198">
        <f>'06-Woods and Plastics'!A176</f>
        <v>0</v>
      </c>
      <c r="B708" s="235" t="str">
        <f>'06-Woods and Plastics'!B176</f>
        <v>06 51 13 Plastic Lumber</v>
      </c>
      <c r="C708" s="235"/>
      <c r="D708" s="236" t="str" cm="1">
        <f t="array" ref="D708">_xlfn.IFNA(_xlfn.IFS('06-Woods and Plastics'!D176="*",'06-Woods and Plastics'!C176,'06-Woods and Plastics'!F176="*",'06-Woods and Plastics'!E176,'06-Woods and Plastics'!H176="*",'06-Woods and Plastics'!G176,'06-Woods and Plastics'!J176="*",'06-Woods and Plastics'!I176,'06-Woods and Plastics'!L176="*",'06-Woods and Plastics'!K176,'06-Woods and Plastics'!N176="*",'06-Woods and Plastics'!M176,'06-Woods and Plastics'!P176="*",'06-Woods and Plastics'!O176,'06-Woods and Plastics'!R176="*",'06-Woods and Plastics'!Q176,'06-Woods and Plastics'!T176="*",'06-Woods and Plastics'!S176),"")</f>
        <v/>
      </c>
      <c r="E708" s="236" t="e">
        <f>D708/'Project Data'!$D$22</f>
        <v>#VALUE!</v>
      </c>
      <c r="F708" s="164" t="s">
        <v>44</v>
      </c>
      <c r="G708" s="236" t="str" cm="1">
        <f t="array" ref="G708">_xlfn.IFNA(_xlfn.IFS('06-Woods and Plastics'!F176="*",'06-Woods and Plastics'!E176,'06-Woods and Plastics'!H176="*",'06-Woods and Plastics'!G176,'06-Woods and Plastics'!J176="*",'06-Woods and Plastics'!I176,'06-Woods and Plastics'!L176="*",'06-Woods and Plastics'!K176,'06-Woods and Plastics'!N176="*",'06-Woods and Plastics'!M176,'06-Woods and Plastics'!P176="*",'06-Woods and Plastics'!O176,'06-Woods and Plastics'!R176="*",'06-Woods and Plastics'!Q176,'06-Woods and Plastics'!T176="*",'06-Woods and Plastics'!S176,'06-Woods and Plastics'!V176="*",'06-Woods and Plastics'!U176),"")</f>
        <v/>
      </c>
      <c r="H708" s="236" t="e">
        <f>G708/'Project Data'!$D$22</f>
        <v>#VALUE!</v>
      </c>
      <c r="I708" s="175"/>
      <c r="J708" s="244"/>
      <c r="K708" s="242"/>
    </row>
    <row r="709" spans="1:11" s="147" customFormat="1" ht="15" hidden="1" customHeight="1">
      <c r="A709" s="198">
        <f>'06-Woods and Plastics'!A177</f>
        <v>0</v>
      </c>
      <c r="B709" s="235" t="str">
        <f>'06-Woods and Plastics'!B177</f>
        <v>06 52 00 Plastic Structural Assemblies</v>
      </c>
      <c r="C709" s="235"/>
      <c r="D709" s="236" t="str" cm="1">
        <f t="array" ref="D709">_xlfn.IFNA(_xlfn.IFS('06-Woods and Plastics'!D177="*",'06-Woods and Plastics'!C177,'06-Woods and Plastics'!F177="*",'06-Woods and Plastics'!E177,'06-Woods and Plastics'!H177="*",'06-Woods and Plastics'!G177,'06-Woods and Plastics'!J177="*",'06-Woods and Plastics'!I177,'06-Woods and Plastics'!L177="*",'06-Woods and Plastics'!K177,'06-Woods and Plastics'!N177="*",'06-Woods and Plastics'!M177,'06-Woods and Plastics'!P177="*",'06-Woods and Plastics'!O177,'06-Woods and Plastics'!R177="*",'06-Woods and Plastics'!Q177,'06-Woods and Plastics'!T177="*",'06-Woods and Plastics'!S177),"")</f>
        <v/>
      </c>
      <c r="E709" s="236" t="e">
        <f>D709/'Project Data'!$D$22</f>
        <v>#VALUE!</v>
      </c>
      <c r="F709" s="164" t="s">
        <v>44</v>
      </c>
      <c r="G709" s="236" t="str" cm="1">
        <f t="array" ref="G709">_xlfn.IFNA(_xlfn.IFS('06-Woods and Plastics'!F177="*",'06-Woods and Plastics'!E177,'06-Woods and Plastics'!H177="*",'06-Woods and Plastics'!G177,'06-Woods and Plastics'!J177="*",'06-Woods and Plastics'!I177,'06-Woods and Plastics'!L177="*",'06-Woods and Plastics'!K177,'06-Woods and Plastics'!N177="*",'06-Woods and Plastics'!M177,'06-Woods and Plastics'!P177="*",'06-Woods and Plastics'!O177,'06-Woods and Plastics'!R177="*",'06-Woods and Plastics'!Q177,'06-Woods and Plastics'!T177="*",'06-Woods and Plastics'!S177,'06-Woods and Plastics'!V177="*",'06-Woods and Plastics'!U177),"")</f>
        <v/>
      </c>
      <c r="H709" s="236" t="e">
        <f>G709/'Project Data'!$D$22</f>
        <v>#VALUE!</v>
      </c>
      <c r="I709" s="175"/>
      <c r="J709" s="244"/>
      <c r="K709" s="242"/>
    </row>
    <row r="710" spans="1:11" s="147" customFormat="1" ht="15" hidden="1" customHeight="1">
      <c r="A710" s="198">
        <f>'06-Woods and Plastics'!A178</f>
        <v>0</v>
      </c>
      <c r="B710" s="235" t="str">
        <f>'06-Woods and Plastics'!B178</f>
        <v>06 53 00 Plastic Decking</v>
      </c>
      <c r="C710" s="235"/>
      <c r="D710" s="236" t="str" cm="1">
        <f t="array" ref="D710">_xlfn.IFNA(_xlfn.IFS('06-Woods and Plastics'!D178="*",'06-Woods and Plastics'!C178,'06-Woods and Plastics'!F178="*",'06-Woods and Plastics'!E178,'06-Woods and Plastics'!H178="*",'06-Woods and Plastics'!G178,'06-Woods and Plastics'!J178="*",'06-Woods and Plastics'!I178,'06-Woods and Plastics'!L178="*",'06-Woods and Plastics'!K178,'06-Woods and Plastics'!N178="*",'06-Woods and Plastics'!M178,'06-Woods and Plastics'!P178="*",'06-Woods and Plastics'!O178,'06-Woods and Plastics'!R178="*",'06-Woods and Plastics'!Q178,'06-Woods and Plastics'!T178="*",'06-Woods and Plastics'!S178),"")</f>
        <v/>
      </c>
      <c r="E710" s="236" t="e">
        <f>D710/'Project Data'!$D$22</f>
        <v>#VALUE!</v>
      </c>
      <c r="F710" s="164" t="s">
        <v>44</v>
      </c>
      <c r="G710" s="236" t="str" cm="1">
        <f t="array" ref="G710">_xlfn.IFNA(_xlfn.IFS('06-Woods and Plastics'!F178="*",'06-Woods and Plastics'!E178,'06-Woods and Plastics'!H178="*",'06-Woods and Plastics'!G178,'06-Woods and Plastics'!J178="*",'06-Woods and Plastics'!I178,'06-Woods and Plastics'!L178="*",'06-Woods and Plastics'!K178,'06-Woods and Plastics'!N178="*",'06-Woods and Plastics'!M178,'06-Woods and Plastics'!P178="*",'06-Woods and Plastics'!O178,'06-Woods and Plastics'!R178="*",'06-Woods and Plastics'!Q178,'06-Woods and Plastics'!T178="*",'06-Woods and Plastics'!S178,'06-Woods and Plastics'!V178="*",'06-Woods and Plastics'!U178),"")</f>
        <v/>
      </c>
      <c r="H710" s="236" t="e">
        <f>G710/'Project Data'!$D$22</f>
        <v>#VALUE!</v>
      </c>
      <c r="I710" s="175"/>
      <c r="J710" s="244"/>
      <c r="K710" s="242"/>
    </row>
    <row r="711" spans="1:11" s="147" customFormat="1" ht="15" hidden="1" customHeight="1">
      <c r="A711" s="198">
        <f>'06-Woods and Plastics'!A179</f>
        <v>0</v>
      </c>
      <c r="B711" s="235" t="str">
        <f>'06-Woods and Plastics'!B179</f>
        <v>06 53 13 Solid Plastic Decking</v>
      </c>
      <c r="C711" s="235"/>
      <c r="D711" s="236" t="str" cm="1">
        <f t="array" ref="D711">_xlfn.IFNA(_xlfn.IFS('06-Woods and Plastics'!D179="*",'06-Woods and Plastics'!C179,'06-Woods and Plastics'!F179="*",'06-Woods and Plastics'!E179,'06-Woods and Plastics'!H179="*",'06-Woods and Plastics'!G179,'06-Woods and Plastics'!J179="*",'06-Woods and Plastics'!I179,'06-Woods and Plastics'!L179="*",'06-Woods and Plastics'!K179,'06-Woods and Plastics'!N179="*",'06-Woods and Plastics'!M179,'06-Woods and Plastics'!P179="*",'06-Woods and Plastics'!O179,'06-Woods and Plastics'!R179="*",'06-Woods and Plastics'!Q179,'06-Woods and Plastics'!T179="*",'06-Woods and Plastics'!S179),"")</f>
        <v/>
      </c>
      <c r="E711" s="236" t="e">
        <f>D711/'Project Data'!$D$22</f>
        <v>#VALUE!</v>
      </c>
      <c r="F711" s="164" t="s">
        <v>44</v>
      </c>
      <c r="G711" s="236" t="str" cm="1">
        <f t="array" ref="G711">_xlfn.IFNA(_xlfn.IFS('06-Woods and Plastics'!F179="*",'06-Woods and Plastics'!E179,'06-Woods and Plastics'!H179="*",'06-Woods and Plastics'!G179,'06-Woods and Plastics'!J179="*",'06-Woods and Plastics'!I179,'06-Woods and Plastics'!L179="*",'06-Woods and Plastics'!K179,'06-Woods and Plastics'!N179="*",'06-Woods and Plastics'!M179,'06-Woods and Plastics'!P179="*",'06-Woods and Plastics'!O179,'06-Woods and Plastics'!R179="*",'06-Woods and Plastics'!Q179,'06-Woods and Plastics'!T179="*",'06-Woods and Plastics'!S179,'06-Woods and Plastics'!V179="*",'06-Woods and Plastics'!U179),"")</f>
        <v/>
      </c>
      <c r="H711" s="236" t="e">
        <f>G711/'Project Data'!$D$22</f>
        <v>#VALUE!</v>
      </c>
      <c r="I711" s="175"/>
      <c r="J711" s="244"/>
      <c r="K711" s="242"/>
    </row>
    <row r="712" spans="1:11" s="147" customFormat="1" ht="15" hidden="1" customHeight="1">
      <c r="A712" s="198">
        <f>'06-Woods and Plastics'!A180</f>
        <v>0</v>
      </c>
      <c r="B712" s="235" t="str">
        <f>'06-Woods and Plastics'!B180</f>
        <v>06 60 00 Plastic Fabrications</v>
      </c>
      <c r="C712" s="235"/>
      <c r="D712" s="236" t="str" cm="1">
        <f t="array" ref="D712">_xlfn.IFNA(_xlfn.IFS('06-Woods and Plastics'!D180="*",'06-Woods and Plastics'!C180,'06-Woods and Plastics'!F180="*",'06-Woods and Plastics'!E180,'06-Woods and Plastics'!H180="*",'06-Woods and Plastics'!G180,'06-Woods and Plastics'!J180="*",'06-Woods and Plastics'!I180,'06-Woods and Plastics'!L180="*",'06-Woods and Plastics'!K180,'06-Woods and Plastics'!N180="*",'06-Woods and Plastics'!M180,'06-Woods and Plastics'!P180="*",'06-Woods and Plastics'!O180,'06-Woods and Plastics'!R180="*",'06-Woods and Plastics'!Q180,'06-Woods and Plastics'!T180="*",'06-Woods and Plastics'!S180),"")</f>
        <v/>
      </c>
      <c r="E712" s="236" t="e">
        <f>D712/'Project Data'!$D$22</f>
        <v>#VALUE!</v>
      </c>
      <c r="F712" s="164" t="s">
        <v>44</v>
      </c>
      <c r="G712" s="236" t="str" cm="1">
        <f t="array" ref="G712">_xlfn.IFNA(_xlfn.IFS('06-Woods and Plastics'!F180="*",'06-Woods and Plastics'!E180,'06-Woods and Plastics'!H180="*",'06-Woods and Plastics'!G180,'06-Woods and Plastics'!J180="*",'06-Woods and Plastics'!I180,'06-Woods and Plastics'!L180="*",'06-Woods and Plastics'!K180,'06-Woods and Plastics'!N180="*",'06-Woods and Plastics'!M180,'06-Woods and Plastics'!P180="*",'06-Woods and Plastics'!O180,'06-Woods and Plastics'!R180="*",'06-Woods and Plastics'!Q180,'06-Woods and Plastics'!T180="*",'06-Woods and Plastics'!S180,'06-Woods and Plastics'!V180="*",'06-Woods and Plastics'!U180),"")</f>
        <v/>
      </c>
      <c r="H712" s="236" t="e">
        <f>G712/'Project Data'!$D$22</f>
        <v>#VALUE!</v>
      </c>
      <c r="I712" s="175"/>
      <c r="J712" s="244"/>
      <c r="K712" s="242"/>
    </row>
    <row r="713" spans="1:11" s="147" customFormat="1" ht="15" hidden="1" customHeight="1">
      <c r="A713" s="198">
        <f>'06-Woods and Plastics'!A181</f>
        <v>0</v>
      </c>
      <c r="B713" s="235" t="str">
        <f>'06-Woods and Plastics'!B181</f>
        <v>06 61 00 Cast Polymer Fabrications</v>
      </c>
      <c r="C713" s="235"/>
      <c r="D713" s="236" t="str" cm="1">
        <f t="array" ref="D713">_xlfn.IFNA(_xlfn.IFS('06-Woods and Plastics'!D181="*",'06-Woods and Plastics'!C181,'06-Woods and Plastics'!F181="*",'06-Woods and Plastics'!E181,'06-Woods and Plastics'!H181="*",'06-Woods and Plastics'!G181,'06-Woods and Plastics'!J181="*",'06-Woods and Plastics'!I181,'06-Woods and Plastics'!L181="*",'06-Woods and Plastics'!K181,'06-Woods and Plastics'!N181="*",'06-Woods and Plastics'!M181,'06-Woods and Plastics'!P181="*",'06-Woods and Plastics'!O181,'06-Woods and Plastics'!R181="*",'06-Woods and Plastics'!Q181,'06-Woods and Plastics'!T181="*",'06-Woods and Plastics'!S181),"")</f>
        <v/>
      </c>
      <c r="E713" s="236" t="e">
        <f>D713/'Project Data'!$D$22</f>
        <v>#VALUE!</v>
      </c>
      <c r="F713" s="164" t="s">
        <v>44</v>
      </c>
      <c r="G713" s="236" t="str" cm="1">
        <f t="array" ref="G713">_xlfn.IFNA(_xlfn.IFS('06-Woods and Plastics'!F181="*",'06-Woods and Plastics'!E181,'06-Woods and Plastics'!H181="*",'06-Woods and Plastics'!G181,'06-Woods and Plastics'!J181="*",'06-Woods and Plastics'!I181,'06-Woods and Plastics'!L181="*",'06-Woods and Plastics'!K181,'06-Woods and Plastics'!N181="*",'06-Woods and Plastics'!M181,'06-Woods and Plastics'!P181="*",'06-Woods and Plastics'!O181,'06-Woods and Plastics'!R181="*",'06-Woods and Plastics'!Q181,'06-Woods and Plastics'!T181="*",'06-Woods and Plastics'!S181,'06-Woods and Plastics'!V181="*",'06-Woods and Plastics'!U181),"")</f>
        <v/>
      </c>
      <c r="H713" s="236" t="e">
        <f>G713/'Project Data'!$D$22</f>
        <v>#VALUE!</v>
      </c>
      <c r="I713" s="175"/>
      <c r="J713" s="244"/>
      <c r="K713" s="242"/>
    </row>
    <row r="714" spans="1:11" s="147" customFormat="1" ht="15" hidden="1" customHeight="1">
      <c r="A714" s="198">
        <f>'06-Woods and Plastics'!A182</f>
        <v>0</v>
      </c>
      <c r="B714" s="235" t="str">
        <f>'06-Woods and Plastics'!B182</f>
        <v>06 61 13 Simulated Stone Fabrications</v>
      </c>
      <c r="C714" s="235"/>
      <c r="D714" s="236" t="str" cm="1">
        <f t="array" ref="D714">_xlfn.IFNA(_xlfn.IFS('06-Woods and Plastics'!D182="*",'06-Woods and Plastics'!C182,'06-Woods and Plastics'!F182="*",'06-Woods and Plastics'!E182,'06-Woods and Plastics'!H182="*",'06-Woods and Plastics'!G182,'06-Woods and Plastics'!J182="*",'06-Woods and Plastics'!I182,'06-Woods and Plastics'!L182="*",'06-Woods and Plastics'!K182,'06-Woods and Plastics'!N182="*",'06-Woods and Plastics'!M182,'06-Woods and Plastics'!P182="*",'06-Woods and Plastics'!O182,'06-Woods and Plastics'!R182="*",'06-Woods and Plastics'!Q182,'06-Woods and Plastics'!T182="*",'06-Woods and Plastics'!S182),"")</f>
        <v/>
      </c>
      <c r="E714" s="236" t="e">
        <f>D714/'Project Data'!$D$22</f>
        <v>#VALUE!</v>
      </c>
      <c r="F714" s="164" t="s">
        <v>44</v>
      </c>
      <c r="G714" s="236" t="str" cm="1">
        <f t="array" ref="G714">_xlfn.IFNA(_xlfn.IFS('06-Woods and Plastics'!F182="*",'06-Woods and Plastics'!E182,'06-Woods and Plastics'!H182="*",'06-Woods and Plastics'!G182,'06-Woods and Plastics'!J182="*",'06-Woods and Plastics'!I182,'06-Woods and Plastics'!L182="*",'06-Woods and Plastics'!K182,'06-Woods and Plastics'!N182="*",'06-Woods and Plastics'!M182,'06-Woods and Plastics'!P182="*",'06-Woods and Plastics'!O182,'06-Woods and Plastics'!R182="*",'06-Woods and Plastics'!Q182,'06-Woods and Plastics'!T182="*",'06-Woods and Plastics'!S182,'06-Woods and Plastics'!V182="*",'06-Woods and Plastics'!U182),"")</f>
        <v/>
      </c>
      <c r="H714" s="236" t="e">
        <f>G714/'Project Data'!$D$22</f>
        <v>#VALUE!</v>
      </c>
      <c r="I714" s="175"/>
      <c r="J714" s="244"/>
      <c r="K714" s="242"/>
    </row>
    <row r="715" spans="1:11" s="147" customFormat="1" ht="15" hidden="1" customHeight="1">
      <c r="A715" s="198">
        <f>'06-Woods and Plastics'!A183</f>
        <v>0</v>
      </c>
      <c r="B715" s="235" t="str">
        <f>'06-Woods and Plastics'!B183</f>
        <v>06 61 16 Solid Surfacing Fabrications</v>
      </c>
      <c r="C715" s="235"/>
      <c r="D715" s="236" t="str" cm="1">
        <f t="array" ref="D715">_xlfn.IFNA(_xlfn.IFS('06-Woods and Plastics'!D183="*",'06-Woods and Plastics'!C183,'06-Woods and Plastics'!F183="*",'06-Woods and Plastics'!E183,'06-Woods and Plastics'!H183="*",'06-Woods and Plastics'!G183,'06-Woods and Plastics'!J183="*",'06-Woods and Plastics'!I183,'06-Woods and Plastics'!L183="*",'06-Woods and Plastics'!K183,'06-Woods and Plastics'!N183="*",'06-Woods and Plastics'!M183,'06-Woods and Plastics'!P183="*",'06-Woods and Plastics'!O183,'06-Woods and Plastics'!R183="*",'06-Woods and Plastics'!Q183,'06-Woods and Plastics'!T183="*",'06-Woods and Plastics'!S183),"")</f>
        <v/>
      </c>
      <c r="E715" s="236" t="e">
        <f>D715/'Project Data'!$D$22</f>
        <v>#VALUE!</v>
      </c>
      <c r="F715" s="164" t="s">
        <v>44</v>
      </c>
      <c r="G715" s="236" t="str" cm="1">
        <f t="array" ref="G715">_xlfn.IFNA(_xlfn.IFS('06-Woods and Plastics'!F183="*",'06-Woods and Plastics'!E183,'06-Woods and Plastics'!H183="*",'06-Woods and Plastics'!G183,'06-Woods and Plastics'!J183="*",'06-Woods and Plastics'!I183,'06-Woods and Plastics'!L183="*",'06-Woods and Plastics'!K183,'06-Woods and Plastics'!N183="*",'06-Woods and Plastics'!M183,'06-Woods and Plastics'!P183="*",'06-Woods and Plastics'!O183,'06-Woods and Plastics'!R183="*",'06-Woods and Plastics'!Q183,'06-Woods and Plastics'!T183="*",'06-Woods and Plastics'!S183,'06-Woods and Plastics'!V183="*",'06-Woods and Plastics'!U183),"")</f>
        <v/>
      </c>
      <c r="H715" s="236" t="e">
        <f>G715/'Project Data'!$D$22</f>
        <v>#VALUE!</v>
      </c>
      <c r="I715" s="175"/>
      <c r="J715" s="244"/>
      <c r="K715" s="242"/>
    </row>
    <row r="716" spans="1:11" s="147" customFormat="1" ht="15" hidden="1" customHeight="1">
      <c r="A716" s="198">
        <f>'06-Woods and Plastics'!A184</f>
        <v>0</v>
      </c>
      <c r="B716" s="235" t="str">
        <f>'06-Woods and Plastics'!B184</f>
        <v>06 62 00 Plastic Foam Fabrications</v>
      </c>
      <c r="C716" s="235"/>
      <c r="D716" s="236" t="str" cm="1">
        <f t="array" ref="D716">_xlfn.IFNA(_xlfn.IFS('06-Woods and Plastics'!D184="*",'06-Woods and Plastics'!C184,'06-Woods and Plastics'!F184="*",'06-Woods and Plastics'!E184,'06-Woods and Plastics'!H184="*",'06-Woods and Plastics'!G184,'06-Woods and Plastics'!J184="*",'06-Woods and Plastics'!I184,'06-Woods and Plastics'!L184="*",'06-Woods and Plastics'!K184,'06-Woods and Plastics'!N184="*",'06-Woods and Plastics'!M184,'06-Woods and Plastics'!P184="*",'06-Woods and Plastics'!O184,'06-Woods and Plastics'!R184="*",'06-Woods and Plastics'!Q184,'06-Woods and Plastics'!T184="*",'06-Woods and Plastics'!S184),"")</f>
        <v xml:space="preserve"> </v>
      </c>
      <c r="E716" s="236" t="e">
        <f>D716/'Project Data'!$D$22</f>
        <v>#VALUE!</v>
      </c>
      <c r="F716" s="164" t="s">
        <v>53</v>
      </c>
      <c r="G716" s="236" t="str" cm="1">
        <f t="array" ref="G716">_xlfn.IFNA(_xlfn.IFS('06-Woods and Plastics'!F184="*",'06-Woods and Plastics'!E184,'06-Woods and Plastics'!H184="*",'06-Woods and Plastics'!G184,'06-Woods and Plastics'!J184="*",'06-Woods and Plastics'!I184,'06-Woods and Plastics'!L184="*",'06-Woods and Plastics'!K184,'06-Woods and Plastics'!N184="*",'06-Woods and Plastics'!M184,'06-Woods and Plastics'!P184="*",'06-Woods and Plastics'!O184,'06-Woods and Plastics'!R184="*",'06-Woods and Plastics'!Q184,'06-Woods and Plastics'!T184="*",'06-Woods and Plastics'!S184,'06-Woods and Plastics'!V184="*",'06-Woods and Plastics'!U184),"")</f>
        <v xml:space="preserve"> </v>
      </c>
      <c r="H716" s="236" t="e">
        <f>G716/'Project Data'!$D$22</f>
        <v>#VALUE!</v>
      </c>
      <c r="I716" s="175"/>
      <c r="J716" s="244"/>
      <c r="K716" s="242"/>
    </row>
    <row r="717" spans="1:11" s="147" customFormat="1" ht="15" hidden="1" customHeight="1">
      <c r="A717" s="198">
        <f>'06-Woods and Plastics'!A185</f>
        <v>0</v>
      </c>
      <c r="B717" s="235" t="str">
        <f>'06-Woods and Plastics'!B185</f>
        <v>06 63 00 Plastic Railings</v>
      </c>
      <c r="C717" s="235"/>
      <c r="D717" s="236" t="str" cm="1">
        <f t="array" ref="D717">_xlfn.IFNA(_xlfn.IFS('06-Woods and Plastics'!D185="*",'06-Woods and Plastics'!C185,'06-Woods and Plastics'!F185="*",'06-Woods and Plastics'!E185,'06-Woods and Plastics'!H185="*",'06-Woods and Plastics'!G185,'06-Woods and Plastics'!J185="*",'06-Woods and Plastics'!I185,'06-Woods and Plastics'!L185="*",'06-Woods and Plastics'!K185,'06-Woods and Plastics'!N185="*",'06-Woods and Plastics'!M185,'06-Woods and Plastics'!P185="*",'06-Woods and Plastics'!O185,'06-Woods and Plastics'!R185="*",'06-Woods and Plastics'!Q185,'06-Woods and Plastics'!T185="*",'06-Woods and Plastics'!S185),"")</f>
        <v/>
      </c>
      <c r="E717" s="236" t="e">
        <f>D717/'Project Data'!$D$22</f>
        <v>#VALUE!</v>
      </c>
      <c r="F717" s="164" t="s">
        <v>44</v>
      </c>
      <c r="G717" s="236" t="str" cm="1">
        <f t="array" ref="G717">_xlfn.IFNA(_xlfn.IFS('06-Woods and Plastics'!F185="*",'06-Woods and Plastics'!E185,'06-Woods and Plastics'!H185="*",'06-Woods and Plastics'!G185,'06-Woods and Plastics'!J185="*",'06-Woods and Plastics'!I185,'06-Woods and Plastics'!L185="*",'06-Woods and Plastics'!K185,'06-Woods and Plastics'!N185="*",'06-Woods and Plastics'!M185,'06-Woods and Plastics'!P185="*",'06-Woods and Plastics'!O185,'06-Woods and Plastics'!R185="*",'06-Woods and Plastics'!Q185,'06-Woods and Plastics'!T185="*",'06-Woods and Plastics'!S185,'06-Woods and Plastics'!V185="*",'06-Woods and Plastics'!U185),"")</f>
        <v/>
      </c>
      <c r="H717" s="236" t="e">
        <f>G717/'Project Data'!$D$22</f>
        <v>#VALUE!</v>
      </c>
      <c r="I717" s="175"/>
      <c r="J717" s="244"/>
      <c r="K717" s="242"/>
    </row>
    <row r="718" spans="1:11" s="147" customFormat="1" ht="15" hidden="1" customHeight="1">
      <c r="A718" s="198">
        <f>'06-Woods and Plastics'!A186</f>
        <v>0</v>
      </c>
      <c r="B718" s="235" t="str">
        <f>'06-Woods and Plastics'!B186</f>
        <v>06 64 00 Plastic Paneling</v>
      </c>
      <c r="C718" s="235"/>
      <c r="D718" s="236" t="str" cm="1">
        <f t="array" ref="D718">_xlfn.IFNA(_xlfn.IFS('06-Woods and Plastics'!D186="*",'06-Woods and Plastics'!C186,'06-Woods and Plastics'!F186="*",'06-Woods and Plastics'!E186,'06-Woods and Plastics'!H186="*",'06-Woods and Plastics'!G186,'06-Woods and Plastics'!J186="*",'06-Woods and Plastics'!I186,'06-Woods and Plastics'!L186="*",'06-Woods and Plastics'!K186,'06-Woods and Plastics'!N186="*",'06-Woods and Plastics'!M186,'06-Woods and Plastics'!P186="*",'06-Woods and Plastics'!O186,'06-Woods and Plastics'!R186="*",'06-Woods and Plastics'!Q186,'06-Woods and Plastics'!T186="*",'06-Woods and Plastics'!S186),"")</f>
        <v/>
      </c>
      <c r="E718" s="236" t="e">
        <f>D718/'Project Data'!$D$22</f>
        <v>#VALUE!</v>
      </c>
      <c r="F718" s="164" t="s">
        <v>44</v>
      </c>
      <c r="G718" s="236" t="str" cm="1">
        <f t="array" ref="G718">_xlfn.IFNA(_xlfn.IFS('06-Woods and Plastics'!F186="*",'06-Woods and Plastics'!E186,'06-Woods and Plastics'!H186="*",'06-Woods and Plastics'!G186,'06-Woods and Plastics'!J186="*",'06-Woods and Plastics'!I186,'06-Woods and Plastics'!L186="*",'06-Woods and Plastics'!K186,'06-Woods and Plastics'!N186="*",'06-Woods and Plastics'!M186,'06-Woods and Plastics'!P186="*",'06-Woods and Plastics'!O186,'06-Woods and Plastics'!R186="*",'06-Woods and Plastics'!Q186,'06-Woods and Plastics'!T186="*",'06-Woods and Plastics'!S186,'06-Woods and Plastics'!V186="*",'06-Woods and Plastics'!U186),"")</f>
        <v/>
      </c>
      <c r="H718" s="236" t="e">
        <f>G718/'Project Data'!$D$22</f>
        <v>#VALUE!</v>
      </c>
      <c r="I718" s="175"/>
      <c r="J718" s="244"/>
      <c r="K718" s="242"/>
    </row>
    <row r="719" spans="1:11" s="147" customFormat="1" ht="15" hidden="1" customHeight="1">
      <c r="A719" s="198">
        <f>'06-Woods and Plastics'!A187</f>
        <v>0</v>
      </c>
      <c r="B719" s="235" t="str">
        <f>'06-Woods and Plastics'!B187</f>
        <v>06 64 13 Plastic Lattice Paneling</v>
      </c>
      <c r="C719" s="235"/>
      <c r="D719" s="236" t="str" cm="1">
        <f t="array" ref="D719">_xlfn.IFNA(_xlfn.IFS('06-Woods and Plastics'!D187="*",'06-Woods and Plastics'!C187,'06-Woods and Plastics'!F187="*",'06-Woods and Plastics'!E187,'06-Woods and Plastics'!H187="*",'06-Woods and Plastics'!G187,'06-Woods and Plastics'!J187="*",'06-Woods and Plastics'!I187,'06-Woods and Plastics'!L187="*",'06-Woods and Plastics'!K187,'06-Woods and Plastics'!N187="*",'06-Woods and Plastics'!M187,'06-Woods and Plastics'!P187="*",'06-Woods and Plastics'!O187,'06-Woods and Plastics'!R187="*",'06-Woods and Plastics'!Q187,'06-Woods and Plastics'!T187="*",'06-Woods and Plastics'!S187),"")</f>
        <v/>
      </c>
      <c r="E719" s="236" t="e">
        <f>D719/'Project Data'!$D$22</f>
        <v>#VALUE!</v>
      </c>
      <c r="F719" s="164" t="s">
        <v>44</v>
      </c>
      <c r="G719" s="236" t="str" cm="1">
        <f t="array" ref="G719">_xlfn.IFNA(_xlfn.IFS('06-Woods and Plastics'!F187="*",'06-Woods and Plastics'!E187,'06-Woods and Plastics'!H187="*",'06-Woods and Plastics'!G187,'06-Woods and Plastics'!J187="*",'06-Woods and Plastics'!I187,'06-Woods and Plastics'!L187="*",'06-Woods and Plastics'!K187,'06-Woods and Plastics'!N187="*",'06-Woods and Plastics'!M187,'06-Woods and Plastics'!P187="*",'06-Woods and Plastics'!O187,'06-Woods and Plastics'!R187="*",'06-Woods and Plastics'!Q187,'06-Woods and Plastics'!T187="*",'06-Woods and Plastics'!S187,'06-Woods and Plastics'!V187="*",'06-Woods and Plastics'!U187),"")</f>
        <v/>
      </c>
      <c r="H719" s="236" t="e">
        <f>G719/'Project Data'!$D$22</f>
        <v>#VALUE!</v>
      </c>
      <c r="I719" s="175"/>
      <c r="J719" s="244"/>
      <c r="K719" s="242"/>
    </row>
    <row r="720" spans="1:11" s="147" customFormat="1" ht="15" hidden="1" customHeight="1">
      <c r="A720" s="198">
        <f>'06-Woods and Plastics'!A188</f>
        <v>0</v>
      </c>
      <c r="B720" s="235" t="str">
        <f>'06-Woods and Plastics'!B188</f>
        <v>06 65 00 Plastic Trim</v>
      </c>
      <c r="C720" s="235"/>
      <c r="D720" s="236" t="str" cm="1">
        <f t="array" ref="D720">_xlfn.IFNA(_xlfn.IFS('06-Woods and Plastics'!D188="*",'06-Woods and Plastics'!C188,'06-Woods and Plastics'!F188="*",'06-Woods and Plastics'!E188,'06-Woods and Plastics'!H188="*",'06-Woods and Plastics'!G188,'06-Woods and Plastics'!J188="*",'06-Woods and Plastics'!I188,'06-Woods and Plastics'!L188="*",'06-Woods and Plastics'!K188,'06-Woods and Plastics'!N188="*",'06-Woods and Plastics'!M188,'06-Woods and Plastics'!P188="*",'06-Woods and Plastics'!O188,'06-Woods and Plastics'!R188="*",'06-Woods and Plastics'!Q188,'06-Woods and Plastics'!T188="*",'06-Woods and Plastics'!S188),"")</f>
        <v/>
      </c>
      <c r="E720" s="236" t="e">
        <f>D720/'Project Data'!$D$22</f>
        <v>#VALUE!</v>
      </c>
      <c r="F720" s="164" t="s">
        <v>44</v>
      </c>
      <c r="G720" s="236" t="str" cm="1">
        <f t="array" ref="G720">_xlfn.IFNA(_xlfn.IFS('06-Woods and Plastics'!F188="*",'06-Woods and Plastics'!E188,'06-Woods and Plastics'!H188="*",'06-Woods and Plastics'!G188,'06-Woods and Plastics'!J188="*",'06-Woods and Plastics'!I188,'06-Woods and Plastics'!L188="*",'06-Woods and Plastics'!K188,'06-Woods and Plastics'!N188="*",'06-Woods and Plastics'!M188,'06-Woods and Plastics'!P188="*",'06-Woods and Plastics'!O188,'06-Woods and Plastics'!R188="*",'06-Woods and Plastics'!Q188,'06-Woods and Plastics'!T188="*",'06-Woods and Plastics'!S188,'06-Woods and Plastics'!V188="*",'06-Woods and Plastics'!U188),"")</f>
        <v/>
      </c>
      <c r="H720" s="236" t="e">
        <f>G720/'Project Data'!$D$22</f>
        <v>#VALUE!</v>
      </c>
      <c r="I720" s="175"/>
      <c r="J720" s="244"/>
      <c r="K720" s="242"/>
    </row>
    <row r="721" spans="1:11" s="147" customFormat="1" ht="15" hidden="1" customHeight="1">
      <c r="A721" s="198">
        <f>'06-Woods and Plastics'!A189</f>
        <v>0</v>
      </c>
      <c r="B721" s="235" t="str">
        <f>'06-Woods and Plastics'!B189</f>
        <v>06 66 00 Custom Ornamental Simulated Woodwork</v>
      </c>
      <c r="C721" s="235"/>
      <c r="D721" s="236" t="str" cm="1">
        <f t="array" ref="D721">_xlfn.IFNA(_xlfn.IFS('06-Woods and Plastics'!D189="*",'06-Woods and Plastics'!C189,'06-Woods and Plastics'!F189="*",'06-Woods and Plastics'!E189,'06-Woods and Plastics'!H189="*",'06-Woods and Plastics'!G189,'06-Woods and Plastics'!J189="*",'06-Woods and Plastics'!I189,'06-Woods and Plastics'!L189="*",'06-Woods and Plastics'!K189,'06-Woods and Plastics'!N189="*",'06-Woods and Plastics'!M189,'06-Woods and Plastics'!P189="*",'06-Woods and Plastics'!O189,'06-Woods and Plastics'!R189="*",'06-Woods and Plastics'!Q189,'06-Woods and Plastics'!T189="*",'06-Woods and Plastics'!S189),"")</f>
        <v/>
      </c>
      <c r="E721" s="236" t="e">
        <f>D721/'Project Data'!$D$22</f>
        <v>#VALUE!</v>
      </c>
      <c r="F721" s="164" t="s">
        <v>44</v>
      </c>
      <c r="G721" s="236" t="str" cm="1">
        <f t="array" ref="G721">_xlfn.IFNA(_xlfn.IFS('06-Woods and Plastics'!F189="*",'06-Woods and Plastics'!E189,'06-Woods and Plastics'!H189="*",'06-Woods and Plastics'!G189,'06-Woods and Plastics'!J189="*",'06-Woods and Plastics'!I189,'06-Woods and Plastics'!L189="*",'06-Woods and Plastics'!K189,'06-Woods and Plastics'!N189="*",'06-Woods and Plastics'!M189,'06-Woods and Plastics'!P189="*",'06-Woods and Plastics'!O189,'06-Woods and Plastics'!R189="*",'06-Woods and Plastics'!Q189,'06-Woods and Plastics'!T189="*",'06-Woods and Plastics'!S189,'06-Woods and Plastics'!V189="*",'06-Woods and Plastics'!U189),"")</f>
        <v/>
      </c>
      <c r="H721" s="236" t="e">
        <f>G721/'Project Data'!$D$22</f>
        <v>#VALUE!</v>
      </c>
      <c r="I721" s="175"/>
      <c r="J721" s="244"/>
      <c r="K721" s="242"/>
    </row>
    <row r="722" spans="1:11" s="147" customFormat="1" ht="15" hidden="1" customHeight="1">
      <c r="A722" s="198">
        <f>'06-Woods and Plastics'!A190</f>
        <v>0</v>
      </c>
      <c r="B722" s="235" t="str">
        <f>'06-Woods and Plastics'!B190</f>
        <v>06 70 00 Structural Composites</v>
      </c>
      <c r="C722" s="235"/>
      <c r="D722" s="236" t="str" cm="1">
        <f t="array" ref="D722">_xlfn.IFNA(_xlfn.IFS('06-Woods and Plastics'!D190="*",'06-Woods and Plastics'!C190,'06-Woods and Plastics'!F190="*",'06-Woods and Plastics'!E190,'06-Woods and Plastics'!H190="*",'06-Woods and Plastics'!G190,'06-Woods and Plastics'!J190="*",'06-Woods and Plastics'!I190,'06-Woods and Plastics'!L190="*",'06-Woods and Plastics'!K190,'06-Woods and Plastics'!N190="*",'06-Woods and Plastics'!M190,'06-Woods and Plastics'!P190="*",'06-Woods and Plastics'!O190,'06-Woods and Plastics'!R190="*",'06-Woods and Plastics'!Q190,'06-Woods and Plastics'!T190="*",'06-Woods and Plastics'!S190),"")</f>
        <v/>
      </c>
      <c r="E722" s="236" t="e">
        <f>D722/'Project Data'!$D$22</f>
        <v>#VALUE!</v>
      </c>
      <c r="F722" s="164" t="s">
        <v>44</v>
      </c>
      <c r="G722" s="236" t="str" cm="1">
        <f t="array" ref="G722">_xlfn.IFNA(_xlfn.IFS('06-Woods and Plastics'!F190="*",'06-Woods and Plastics'!E190,'06-Woods and Plastics'!H190="*",'06-Woods and Plastics'!G190,'06-Woods and Plastics'!J190="*",'06-Woods and Plastics'!I190,'06-Woods and Plastics'!L190="*",'06-Woods and Plastics'!K190,'06-Woods and Plastics'!N190="*",'06-Woods and Plastics'!M190,'06-Woods and Plastics'!P190="*",'06-Woods and Plastics'!O190,'06-Woods and Plastics'!R190="*",'06-Woods and Plastics'!Q190,'06-Woods and Plastics'!T190="*",'06-Woods and Plastics'!S190,'06-Woods and Plastics'!V190="*",'06-Woods and Plastics'!U190),"")</f>
        <v/>
      </c>
      <c r="H722" s="236" t="e">
        <f>G722/'Project Data'!$D$22</f>
        <v>#VALUE!</v>
      </c>
      <c r="I722" s="175"/>
      <c r="J722" s="244"/>
      <c r="K722" s="242"/>
    </row>
    <row r="723" spans="1:11" s="147" customFormat="1" ht="15" hidden="1" customHeight="1">
      <c r="A723" s="198">
        <f>'06-Woods and Plastics'!A191</f>
        <v>0</v>
      </c>
      <c r="B723" s="235" t="str">
        <f>'06-Woods and Plastics'!B191</f>
        <v>06 71 00 Structural Composite Shapes and Plates</v>
      </c>
      <c r="C723" s="235"/>
      <c r="D723" s="236" t="str" cm="1">
        <f t="array" ref="D723">_xlfn.IFNA(_xlfn.IFS('06-Woods and Plastics'!D191="*",'06-Woods and Plastics'!C191,'06-Woods and Plastics'!F191="*",'06-Woods and Plastics'!E191,'06-Woods and Plastics'!H191="*",'06-Woods and Plastics'!G191,'06-Woods and Plastics'!J191="*",'06-Woods and Plastics'!I191,'06-Woods and Plastics'!L191="*",'06-Woods and Plastics'!K191,'06-Woods and Plastics'!N191="*",'06-Woods and Plastics'!M191,'06-Woods and Plastics'!P191="*",'06-Woods and Plastics'!O191,'06-Woods and Plastics'!R191="*",'06-Woods and Plastics'!Q191,'06-Woods and Plastics'!T191="*",'06-Woods and Plastics'!S191),"")</f>
        <v/>
      </c>
      <c r="E723" s="236" t="e">
        <f>D723/'Project Data'!$D$22</f>
        <v>#VALUE!</v>
      </c>
      <c r="F723" s="164" t="s">
        <v>44</v>
      </c>
      <c r="G723" s="236" t="str" cm="1">
        <f t="array" ref="G723">_xlfn.IFNA(_xlfn.IFS('06-Woods and Plastics'!F191="*",'06-Woods and Plastics'!E191,'06-Woods and Plastics'!H191="*",'06-Woods and Plastics'!G191,'06-Woods and Plastics'!J191="*",'06-Woods and Plastics'!I191,'06-Woods and Plastics'!L191="*",'06-Woods and Plastics'!K191,'06-Woods and Plastics'!N191="*",'06-Woods and Plastics'!M191,'06-Woods and Plastics'!P191="*",'06-Woods and Plastics'!O191,'06-Woods and Plastics'!R191="*",'06-Woods and Plastics'!Q191,'06-Woods and Plastics'!T191="*",'06-Woods and Plastics'!S191,'06-Woods and Plastics'!V191="*",'06-Woods and Plastics'!U191),"")</f>
        <v/>
      </c>
      <c r="H723" s="236" t="e">
        <f>G723/'Project Data'!$D$22</f>
        <v>#VALUE!</v>
      </c>
      <c r="I723" s="175"/>
      <c r="J723" s="244"/>
      <c r="K723" s="242"/>
    </row>
    <row r="724" spans="1:11" s="147" customFormat="1" ht="15" hidden="1" customHeight="1">
      <c r="A724" s="198">
        <f>'06-Woods and Plastics'!A192</f>
        <v>0</v>
      </c>
      <c r="B724" s="235" t="str">
        <f>'06-Woods and Plastics'!B192</f>
        <v>06 71 13 Composite Lumber</v>
      </c>
      <c r="C724" s="235"/>
      <c r="D724" s="236" t="str" cm="1">
        <f t="array" ref="D724">_xlfn.IFNA(_xlfn.IFS('06-Woods and Plastics'!D192="*",'06-Woods and Plastics'!C192,'06-Woods and Plastics'!F192="*",'06-Woods and Plastics'!E192,'06-Woods and Plastics'!H192="*",'06-Woods and Plastics'!G192,'06-Woods and Plastics'!J192="*",'06-Woods and Plastics'!I192,'06-Woods and Plastics'!L192="*",'06-Woods and Plastics'!K192,'06-Woods and Plastics'!N192="*",'06-Woods and Plastics'!M192,'06-Woods and Plastics'!P192="*",'06-Woods and Plastics'!O192,'06-Woods and Plastics'!R192="*",'06-Woods and Plastics'!Q192,'06-Woods and Plastics'!T192="*",'06-Woods and Plastics'!S192),"")</f>
        <v/>
      </c>
      <c r="E724" s="236" t="e">
        <f>D724/'Project Data'!$D$22</f>
        <v>#VALUE!</v>
      </c>
      <c r="F724" s="164" t="s">
        <v>44</v>
      </c>
      <c r="G724" s="236" t="str" cm="1">
        <f t="array" ref="G724">_xlfn.IFNA(_xlfn.IFS('06-Woods and Plastics'!F192="*",'06-Woods and Plastics'!E192,'06-Woods and Plastics'!H192="*",'06-Woods and Plastics'!G192,'06-Woods and Plastics'!J192="*",'06-Woods and Plastics'!I192,'06-Woods and Plastics'!L192="*",'06-Woods and Plastics'!K192,'06-Woods and Plastics'!N192="*",'06-Woods and Plastics'!M192,'06-Woods and Plastics'!P192="*",'06-Woods and Plastics'!O192,'06-Woods and Plastics'!R192="*",'06-Woods and Plastics'!Q192,'06-Woods and Plastics'!T192="*",'06-Woods and Plastics'!S192,'06-Woods and Plastics'!V192="*",'06-Woods and Plastics'!U192),"")</f>
        <v/>
      </c>
      <c r="H724" s="236" t="e">
        <f>G724/'Project Data'!$D$22</f>
        <v>#VALUE!</v>
      </c>
      <c r="I724" s="175"/>
      <c r="J724" s="244"/>
      <c r="K724" s="242"/>
    </row>
    <row r="725" spans="1:11" s="147" customFormat="1" ht="15" hidden="1" customHeight="1">
      <c r="A725" s="198">
        <f>'06-Woods and Plastics'!A193</f>
        <v>0</v>
      </c>
      <c r="B725" s="235" t="str">
        <f>'06-Woods and Plastics'!B193</f>
        <v>06 72 00 Composite Structural Assemblies</v>
      </c>
      <c r="C725" s="235"/>
      <c r="D725" s="236" t="str" cm="1">
        <f t="array" ref="D725">_xlfn.IFNA(_xlfn.IFS('06-Woods and Plastics'!D193="*",'06-Woods and Plastics'!C193,'06-Woods and Plastics'!F193="*",'06-Woods and Plastics'!E193,'06-Woods and Plastics'!H193="*",'06-Woods and Plastics'!G193,'06-Woods and Plastics'!J193="*",'06-Woods and Plastics'!I193,'06-Woods and Plastics'!L193="*",'06-Woods and Plastics'!K193,'06-Woods and Plastics'!N193="*",'06-Woods and Plastics'!M193,'06-Woods and Plastics'!P193="*",'06-Woods and Plastics'!O193,'06-Woods and Plastics'!R193="*",'06-Woods and Plastics'!Q193,'06-Woods and Plastics'!T193="*",'06-Woods and Plastics'!S193),"")</f>
        <v/>
      </c>
      <c r="E725" s="236" t="e">
        <f>D725/'Project Data'!$D$22</f>
        <v>#VALUE!</v>
      </c>
      <c r="F725" s="164" t="s">
        <v>44</v>
      </c>
      <c r="G725" s="236" t="str" cm="1">
        <f t="array" ref="G725">_xlfn.IFNA(_xlfn.IFS('06-Woods and Plastics'!F193="*",'06-Woods and Plastics'!E193,'06-Woods and Plastics'!H193="*",'06-Woods and Plastics'!G193,'06-Woods and Plastics'!J193="*",'06-Woods and Plastics'!I193,'06-Woods and Plastics'!L193="*",'06-Woods and Plastics'!K193,'06-Woods and Plastics'!N193="*",'06-Woods and Plastics'!M193,'06-Woods and Plastics'!P193="*",'06-Woods and Plastics'!O193,'06-Woods and Plastics'!R193="*",'06-Woods and Plastics'!Q193,'06-Woods and Plastics'!T193="*",'06-Woods and Plastics'!S193,'06-Woods and Plastics'!V193="*",'06-Woods and Plastics'!U193),"")</f>
        <v/>
      </c>
      <c r="H725" s="236" t="e">
        <f>G725/'Project Data'!$D$22</f>
        <v>#VALUE!</v>
      </c>
      <c r="I725" s="175"/>
      <c r="J725" s="244"/>
      <c r="K725" s="242"/>
    </row>
    <row r="726" spans="1:11" s="147" customFormat="1" ht="15" hidden="1" customHeight="1">
      <c r="A726" s="198">
        <f>'06-Woods and Plastics'!A194</f>
        <v>0</v>
      </c>
      <c r="B726" s="235" t="str">
        <f>'06-Woods and Plastics'!B194</f>
        <v>06 72 13 Composite Joist Assemblies</v>
      </c>
      <c r="C726" s="235"/>
      <c r="D726" s="236" t="str" cm="1">
        <f t="array" ref="D726">_xlfn.IFNA(_xlfn.IFS('06-Woods and Plastics'!D194="*",'06-Woods and Plastics'!C194,'06-Woods and Plastics'!F194="*",'06-Woods and Plastics'!E194,'06-Woods and Plastics'!H194="*",'06-Woods and Plastics'!G194,'06-Woods and Plastics'!J194="*",'06-Woods and Plastics'!I194,'06-Woods and Plastics'!L194="*",'06-Woods and Plastics'!K194,'06-Woods and Plastics'!N194="*",'06-Woods and Plastics'!M194,'06-Woods and Plastics'!P194="*",'06-Woods and Plastics'!O194,'06-Woods and Plastics'!R194="*",'06-Woods and Plastics'!Q194,'06-Woods and Plastics'!T194="*",'06-Woods and Plastics'!S194),"")</f>
        <v/>
      </c>
      <c r="E726" s="236" t="e">
        <f>D726/'Project Data'!$D$22</f>
        <v>#VALUE!</v>
      </c>
      <c r="F726" s="164" t="s">
        <v>44</v>
      </c>
      <c r="G726" s="236" t="str" cm="1">
        <f t="array" ref="G726">_xlfn.IFNA(_xlfn.IFS('06-Woods and Plastics'!F194="*",'06-Woods and Plastics'!E194,'06-Woods and Plastics'!H194="*",'06-Woods and Plastics'!G194,'06-Woods and Plastics'!J194="*",'06-Woods and Plastics'!I194,'06-Woods and Plastics'!L194="*",'06-Woods and Plastics'!K194,'06-Woods and Plastics'!N194="*",'06-Woods and Plastics'!M194,'06-Woods and Plastics'!P194="*",'06-Woods and Plastics'!O194,'06-Woods and Plastics'!R194="*",'06-Woods and Plastics'!Q194,'06-Woods and Plastics'!T194="*",'06-Woods and Plastics'!S194,'06-Woods and Plastics'!V194="*",'06-Woods and Plastics'!U194),"")</f>
        <v/>
      </c>
      <c r="H726" s="236" t="e">
        <f>G726/'Project Data'!$D$22</f>
        <v>#VALUE!</v>
      </c>
      <c r="I726" s="175"/>
      <c r="J726" s="244"/>
      <c r="K726" s="242"/>
    </row>
    <row r="727" spans="1:11" s="147" customFormat="1" ht="15" hidden="1" customHeight="1">
      <c r="A727" s="198">
        <f>'06-Woods and Plastics'!A195</f>
        <v>0</v>
      </c>
      <c r="B727" s="235" t="str">
        <f>'06-Woods and Plastics'!B195</f>
        <v>06 72 23 Composite Stair Assemblies</v>
      </c>
      <c r="C727" s="235"/>
      <c r="D727" s="236" t="str" cm="1">
        <f t="array" ref="D727">_xlfn.IFNA(_xlfn.IFS('06-Woods and Plastics'!D195="*",'06-Woods and Plastics'!C195,'06-Woods and Plastics'!F195="*",'06-Woods and Plastics'!E195,'06-Woods and Plastics'!H195="*",'06-Woods and Plastics'!G195,'06-Woods and Plastics'!J195="*",'06-Woods and Plastics'!I195,'06-Woods and Plastics'!L195="*",'06-Woods and Plastics'!K195,'06-Woods and Plastics'!N195="*",'06-Woods and Plastics'!M195,'06-Woods and Plastics'!P195="*",'06-Woods and Plastics'!O195,'06-Woods and Plastics'!R195="*",'06-Woods and Plastics'!Q195,'06-Woods and Plastics'!T195="*",'06-Woods and Plastics'!S195),"")</f>
        <v/>
      </c>
      <c r="E727" s="236" t="e">
        <f>D727/'Project Data'!$D$22</f>
        <v>#VALUE!</v>
      </c>
      <c r="F727" s="164" t="s">
        <v>44</v>
      </c>
      <c r="G727" s="236" t="str" cm="1">
        <f t="array" ref="G727">_xlfn.IFNA(_xlfn.IFS('06-Woods and Plastics'!F195="*",'06-Woods and Plastics'!E195,'06-Woods and Plastics'!H195="*",'06-Woods and Plastics'!G195,'06-Woods and Plastics'!J195="*",'06-Woods and Plastics'!I195,'06-Woods and Plastics'!L195="*",'06-Woods and Plastics'!K195,'06-Woods and Plastics'!N195="*",'06-Woods and Plastics'!M195,'06-Woods and Plastics'!P195="*",'06-Woods and Plastics'!O195,'06-Woods and Plastics'!R195="*",'06-Woods and Plastics'!Q195,'06-Woods and Plastics'!T195="*",'06-Woods and Plastics'!S195,'06-Woods and Plastics'!V195="*",'06-Woods and Plastics'!U195),"")</f>
        <v/>
      </c>
      <c r="H727" s="236" t="e">
        <f>G727/'Project Data'!$D$22</f>
        <v>#VALUE!</v>
      </c>
      <c r="I727" s="175"/>
      <c r="J727" s="244"/>
      <c r="K727" s="242"/>
    </row>
    <row r="728" spans="1:11" s="147" customFormat="1" ht="15" hidden="1" customHeight="1">
      <c r="A728" s="198">
        <f>'06-Woods and Plastics'!A196</f>
        <v>0</v>
      </c>
      <c r="B728" s="235" t="str">
        <f>'06-Woods and Plastics'!B196</f>
        <v>06 73 00 Composite Decking</v>
      </c>
      <c r="C728" s="235"/>
      <c r="D728" s="236" t="str" cm="1">
        <f t="array" ref="D728">_xlfn.IFNA(_xlfn.IFS('06-Woods and Plastics'!D196="*",'06-Woods and Plastics'!C196,'06-Woods and Plastics'!F196="*",'06-Woods and Plastics'!E196,'06-Woods and Plastics'!H196="*",'06-Woods and Plastics'!G196,'06-Woods and Plastics'!J196="*",'06-Woods and Plastics'!I196,'06-Woods and Plastics'!L196="*",'06-Woods and Plastics'!K196,'06-Woods and Plastics'!N196="*",'06-Woods and Plastics'!M196,'06-Woods and Plastics'!P196="*",'06-Woods and Plastics'!O196,'06-Woods and Plastics'!R196="*",'06-Woods and Plastics'!Q196,'06-Woods and Plastics'!T196="*",'06-Woods and Plastics'!S196),"")</f>
        <v/>
      </c>
      <c r="E728" s="236" t="e">
        <f>D728/'Project Data'!$D$22</f>
        <v>#VALUE!</v>
      </c>
      <c r="F728" s="164" t="s">
        <v>44</v>
      </c>
      <c r="G728" s="236" t="str" cm="1">
        <f t="array" ref="G728">_xlfn.IFNA(_xlfn.IFS('06-Woods and Plastics'!F196="*",'06-Woods and Plastics'!E196,'06-Woods and Plastics'!H196="*",'06-Woods and Plastics'!G196,'06-Woods and Plastics'!J196="*",'06-Woods and Plastics'!I196,'06-Woods and Plastics'!L196="*",'06-Woods and Plastics'!K196,'06-Woods and Plastics'!N196="*",'06-Woods and Plastics'!M196,'06-Woods and Plastics'!P196="*",'06-Woods and Plastics'!O196,'06-Woods and Plastics'!R196="*",'06-Woods and Plastics'!Q196,'06-Woods and Plastics'!T196="*",'06-Woods and Plastics'!S196,'06-Woods and Plastics'!V196="*",'06-Woods and Plastics'!U196),"")</f>
        <v/>
      </c>
      <c r="H728" s="236" t="e">
        <f>G728/'Project Data'!$D$22</f>
        <v>#VALUE!</v>
      </c>
      <c r="I728" s="175"/>
      <c r="J728" s="244"/>
      <c r="K728" s="242"/>
    </row>
    <row r="729" spans="1:11" s="147" customFormat="1" ht="15" hidden="1" customHeight="1">
      <c r="A729" s="198">
        <f>'06-Woods and Plastics'!A197</f>
        <v>0</v>
      </c>
      <c r="B729" s="235" t="str">
        <f>'06-Woods and Plastics'!B197</f>
        <v>06 73 13 Composite Structural Decking</v>
      </c>
      <c r="C729" s="235"/>
      <c r="D729" s="236" t="str" cm="1">
        <f t="array" ref="D729">_xlfn.IFNA(_xlfn.IFS('06-Woods and Plastics'!D197="*",'06-Woods and Plastics'!C197,'06-Woods and Plastics'!F197="*",'06-Woods and Plastics'!E197,'06-Woods and Plastics'!H197="*",'06-Woods and Plastics'!G197,'06-Woods and Plastics'!J197="*",'06-Woods and Plastics'!I197,'06-Woods and Plastics'!L197="*",'06-Woods and Plastics'!K197,'06-Woods and Plastics'!N197="*",'06-Woods and Plastics'!M197,'06-Woods and Plastics'!P197="*",'06-Woods and Plastics'!O197,'06-Woods and Plastics'!R197="*",'06-Woods and Plastics'!Q197,'06-Woods and Plastics'!T197="*",'06-Woods and Plastics'!S197),"")</f>
        <v/>
      </c>
      <c r="E729" s="236" t="e">
        <f>D729/'Project Data'!$D$22</f>
        <v>#VALUE!</v>
      </c>
      <c r="F729" s="164" t="s">
        <v>44</v>
      </c>
      <c r="G729" s="236" t="str" cm="1">
        <f t="array" ref="G729">_xlfn.IFNA(_xlfn.IFS('06-Woods and Plastics'!F197="*",'06-Woods and Plastics'!E197,'06-Woods and Plastics'!H197="*",'06-Woods and Plastics'!G197,'06-Woods and Plastics'!J197="*",'06-Woods and Plastics'!I197,'06-Woods and Plastics'!L197="*",'06-Woods and Plastics'!K197,'06-Woods and Plastics'!N197="*",'06-Woods and Plastics'!M197,'06-Woods and Plastics'!P197="*",'06-Woods and Plastics'!O197,'06-Woods and Plastics'!R197="*",'06-Woods and Plastics'!Q197,'06-Woods and Plastics'!T197="*",'06-Woods and Plastics'!S197,'06-Woods and Plastics'!V197="*",'06-Woods and Plastics'!U197),"")</f>
        <v/>
      </c>
      <c r="H729" s="236" t="e">
        <f>G729/'Project Data'!$D$22</f>
        <v>#VALUE!</v>
      </c>
      <c r="I729" s="175"/>
      <c r="J729" s="244"/>
      <c r="K729" s="242"/>
    </row>
    <row r="730" spans="1:11" s="147" customFormat="1" ht="15" hidden="1" customHeight="1">
      <c r="A730" s="198">
        <f>'06-Woods and Plastics'!A198</f>
        <v>0</v>
      </c>
      <c r="B730" s="235" t="str">
        <f>'06-Woods and Plastics'!B198</f>
        <v>06 74 00 Composite Gratings</v>
      </c>
      <c r="C730" s="235"/>
      <c r="D730" s="236" t="str" cm="1">
        <f t="array" ref="D730">_xlfn.IFNA(_xlfn.IFS('06-Woods and Plastics'!D198="*",'06-Woods and Plastics'!C198,'06-Woods and Plastics'!F198="*",'06-Woods and Plastics'!E198,'06-Woods and Plastics'!H198="*",'06-Woods and Plastics'!G198,'06-Woods and Plastics'!J198="*",'06-Woods and Plastics'!I198,'06-Woods and Plastics'!L198="*",'06-Woods and Plastics'!K198,'06-Woods and Plastics'!N198="*",'06-Woods and Plastics'!M198,'06-Woods and Plastics'!P198="*",'06-Woods and Plastics'!O198,'06-Woods and Plastics'!R198="*",'06-Woods and Plastics'!Q198,'06-Woods and Plastics'!T198="*",'06-Woods and Plastics'!S198),"")</f>
        <v/>
      </c>
      <c r="E730" s="236" t="e">
        <f>D730/'Project Data'!$D$22</f>
        <v>#VALUE!</v>
      </c>
      <c r="F730" s="164" t="s">
        <v>44</v>
      </c>
      <c r="G730" s="236" t="str" cm="1">
        <f t="array" ref="G730">_xlfn.IFNA(_xlfn.IFS('06-Woods and Plastics'!F198="*",'06-Woods and Plastics'!E198,'06-Woods and Plastics'!H198="*",'06-Woods and Plastics'!G198,'06-Woods and Plastics'!J198="*",'06-Woods and Plastics'!I198,'06-Woods and Plastics'!L198="*",'06-Woods and Plastics'!K198,'06-Woods and Plastics'!N198="*",'06-Woods and Plastics'!M198,'06-Woods and Plastics'!P198="*",'06-Woods and Plastics'!O198,'06-Woods and Plastics'!R198="*",'06-Woods and Plastics'!Q198,'06-Woods and Plastics'!T198="*",'06-Woods and Plastics'!S198,'06-Woods and Plastics'!V198="*",'06-Woods and Plastics'!U198),"")</f>
        <v/>
      </c>
      <c r="H730" s="236" t="e">
        <f>G730/'Project Data'!$D$22</f>
        <v>#VALUE!</v>
      </c>
      <c r="I730" s="175"/>
      <c r="J730" s="244"/>
      <c r="K730" s="242"/>
    </row>
    <row r="731" spans="1:11" s="147" customFormat="1" ht="15" hidden="1" customHeight="1">
      <c r="A731" s="198">
        <f>'06-Woods and Plastics'!A199</f>
        <v>0</v>
      </c>
      <c r="B731" s="235" t="str">
        <f>'06-Woods and Plastics'!B199</f>
        <v>06 74 13 Fiberglass Reinforced Gratings</v>
      </c>
      <c r="C731" s="235"/>
      <c r="D731" s="236" t="str" cm="1">
        <f t="array" ref="D731">_xlfn.IFNA(_xlfn.IFS('06-Woods and Plastics'!D199="*",'06-Woods and Plastics'!C199,'06-Woods and Plastics'!F199="*",'06-Woods and Plastics'!E199,'06-Woods and Plastics'!H199="*",'06-Woods and Plastics'!G199,'06-Woods and Plastics'!J199="*",'06-Woods and Plastics'!I199,'06-Woods and Plastics'!L199="*",'06-Woods and Plastics'!K199,'06-Woods and Plastics'!N199="*",'06-Woods and Plastics'!M199,'06-Woods and Plastics'!P199="*",'06-Woods and Plastics'!O199,'06-Woods and Plastics'!R199="*",'06-Woods and Plastics'!Q199,'06-Woods and Plastics'!T199="*",'06-Woods and Plastics'!S199),"")</f>
        <v/>
      </c>
      <c r="E731" s="236" t="e">
        <f>D731/'Project Data'!$D$22</f>
        <v>#VALUE!</v>
      </c>
      <c r="F731" s="164" t="s">
        <v>44</v>
      </c>
      <c r="G731" s="236" t="str" cm="1">
        <f t="array" ref="G731">_xlfn.IFNA(_xlfn.IFS('06-Woods and Plastics'!F199="*",'06-Woods and Plastics'!E199,'06-Woods and Plastics'!H199="*",'06-Woods and Plastics'!G199,'06-Woods and Plastics'!J199="*",'06-Woods and Plastics'!I199,'06-Woods and Plastics'!L199="*",'06-Woods and Plastics'!K199,'06-Woods and Plastics'!N199="*",'06-Woods and Plastics'!M199,'06-Woods and Plastics'!P199="*",'06-Woods and Plastics'!O199,'06-Woods and Plastics'!R199="*",'06-Woods and Plastics'!Q199,'06-Woods and Plastics'!T199="*",'06-Woods and Plastics'!S199,'06-Woods and Plastics'!V199="*",'06-Woods and Plastics'!U199),"")</f>
        <v/>
      </c>
      <c r="H731" s="236" t="e">
        <f>G731/'Project Data'!$D$22</f>
        <v>#VALUE!</v>
      </c>
      <c r="I731" s="175"/>
      <c r="J731" s="244"/>
      <c r="K731" s="242"/>
    </row>
    <row r="732" spans="1:11" s="147" customFormat="1" ht="15" hidden="1" customHeight="1">
      <c r="A732" s="198">
        <f>'06-Woods and Plastics'!A200</f>
        <v>0</v>
      </c>
      <c r="B732" s="235" t="str">
        <f>'06-Woods and Plastics'!B200</f>
        <v>06 80 00 Composite Fabrications</v>
      </c>
      <c r="C732" s="235"/>
      <c r="D732" s="236" t="str" cm="1">
        <f t="array" ref="D732">_xlfn.IFNA(_xlfn.IFS('06-Woods and Plastics'!D200="*",'06-Woods and Plastics'!C200,'06-Woods and Plastics'!F200="*",'06-Woods and Plastics'!E200,'06-Woods and Plastics'!H200="*",'06-Woods and Plastics'!G200,'06-Woods and Plastics'!J200="*",'06-Woods and Plastics'!I200,'06-Woods and Plastics'!L200="*",'06-Woods and Plastics'!K200,'06-Woods and Plastics'!N200="*",'06-Woods and Plastics'!M200,'06-Woods and Plastics'!P200="*",'06-Woods and Plastics'!O200,'06-Woods and Plastics'!R200="*",'06-Woods and Plastics'!Q200,'06-Woods and Plastics'!T200="*",'06-Woods and Plastics'!S200),"")</f>
        <v/>
      </c>
      <c r="E732" s="236" t="e">
        <f>D732/'Project Data'!$D$22</f>
        <v>#VALUE!</v>
      </c>
      <c r="F732" s="164" t="s">
        <v>44</v>
      </c>
      <c r="G732" s="236" t="str" cm="1">
        <f t="array" ref="G732">_xlfn.IFNA(_xlfn.IFS('06-Woods and Plastics'!F200="*",'06-Woods and Plastics'!E200,'06-Woods and Plastics'!H200="*",'06-Woods and Plastics'!G200,'06-Woods and Plastics'!J200="*",'06-Woods and Plastics'!I200,'06-Woods and Plastics'!L200="*",'06-Woods and Plastics'!K200,'06-Woods and Plastics'!N200="*",'06-Woods and Plastics'!M200,'06-Woods and Plastics'!P200="*",'06-Woods and Plastics'!O200,'06-Woods and Plastics'!R200="*",'06-Woods and Plastics'!Q200,'06-Woods and Plastics'!T200="*",'06-Woods and Plastics'!S200,'06-Woods and Plastics'!V200="*",'06-Woods and Plastics'!U200),"")</f>
        <v/>
      </c>
      <c r="H732" s="236" t="e">
        <f>G732/'Project Data'!$D$22</f>
        <v>#VALUE!</v>
      </c>
      <c r="I732" s="175"/>
      <c r="J732" s="244"/>
      <c r="K732" s="242"/>
    </row>
    <row r="733" spans="1:11" s="147" customFormat="1" ht="15" hidden="1" customHeight="1">
      <c r="A733" s="198">
        <f>'06-Woods and Plastics'!A201</f>
        <v>0</v>
      </c>
      <c r="B733" s="235" t="str">
        <f>'06-Woods and Plastics'!B201</f>
        <v>06 81 00 Composite Railings</v>
      </c>
      <c r="C733" s="235"/>
      <c r="D733" s="236" t="str" cm="1">
        <f t="array" ref="D733">_xlfn.IFNA(_xlfn.IFS('06-Woods and Plastics'!D201="*",'06-Woods and Plastics'!C201,'06-Woods and Plastics'!F201="*",'06-Woods and Plastics'!E201,'06-Woods and Plastics'!H201="*",'06-Woods and Plastics'!G201,'06-Woods and Plastics'!J201="*",'06-Woods and Plastics'!I201,'06-Woods and Plastics'!L201="*",'06-Woods and Plastics'!K201,'06-Woods and Plastics'!N201="*",'06-Woods and Plastics'!M201,'06-Woods and Plastics'!P201="*",'06-Woods and Plastics'!O201,'06-Woods and Plastics'!R201="*",'06-Woods and Plastics'!Q201,'06-Woods and Plastics'!T201="*",'06-Woods and Plastics'!S201),"")</f>
        <v/>
      </c>
      <c r="E733" s="236" t="e">
        <f>D733/'Project Data'!$D$22</f>
        <v>#VALUE!</v>
      </c>
      <c r="F733" s="164" t="s">
        <v>44</v>
      </c>
      <c r="G733" s="236" t="str" cm="1">
        <f t="array" ref="G733">_xlfn.IFNA(_xlfn.IFS('06-Woods and Plastics'!F201="*",'06-Woods and Plastics'!E201,'06-Woods and Plastics'!H201="*",'06-Woods and Plastics'!G201,'06-Woods and Plastics'!J201="*",'06-Woods and Plastics'!I201,'06-Woods and Plastics'!L201="*",'06-Woods and Plastics'!K201,'06-Woods and Plastics'!N201="*",'06-Woods and Plastics'!M201,'06-Woods and Plastics'!P201="*",'06-Woods and Plastics'!O201,'06-Woods and Plastics'!R201="*",'06-Woods and Plastics'!Q201,'06-Woods and Plastics'!T201="*",'06-Woods and Plastics'!S201,'06-Woods and Plastics'!V201="*",'06-Woods and Plastics'!U201),"")</f>
        <v/>
      </c>
      <c r="H733" s="236" t="e">
        <f>G733/'Project Data'!$D$22</f>
        <v>#VALUE!</v>
      </c>
      <c r="I733" s="175"/>
      <c r="J733" s="244"/>
      <c r="K733" s="242"/>
    </row>
    <row r="734" spans="1:11" s="147" customFormat="1" ht="15" hidden="1" customHeight="1">
      <c r="A734" s="198">
        <f>'06-Woods and Plastics'!A202</f>
        <v>0</v>
      </c>
      <c r="B734" s="235" t="str">
        <f>'06-Woods and Plastics'!B202</f>
        <v>06 81 13 Glass-Fiber-Reinforced Plastic Railings</v>
      </c>
      <c r="C734" s="235"/>
      <c r="D734" s="236" t="str" cm="1">
        <f t="array" ref="D734">_xlfn.IFNA(_xlfn.IFS('06-Woods and Plastics'!D202="*",'06-Woods and Plastics'!C202,'06-Woods and Plastics'!F202="*",'06-Woods and Plastics'!E202,'06-Woods and Plastics'!H202="*",'06-Woods and Plastics'!G202,'06-Woods and Plastics'!J202="*",'06-Woods and Plastics'!I202,'06-Woods and Plastics'!L202="*",'06-Woods and Plastics'!K202,'06-Woods and Plastics'!N202="*",'06-Woods and Plastics'!M202,'06-Woods and Plastics'!P202="*",'06-Woods and Plastics'!O202,'06-Woods and Plastics'!R202="*",'06-Woods and Plastics'!Q202,'06-Woods and Plastics'!T202="*",'06-Woods and Plastics'!S202),"")</f>
        <v/>
      </c>
      <c r="E734" s="236" t="e">
        <f>D734/'Project Data'!$D$22</f>
        <v>#VALUE!</v>
      </c>
      <c r="F734" s="164" t="s">
        <v>44</v>
      </c>
      <c r="G734" s="236" t="str" cm="1">
        <f t="array" ref="G734">_xlfn.IFNA(_xlfn.IFS('06-Woods and Plastics'!F202="*",'06-Woods and Plastics'!E202,'06-Woods and Plastics'!H202="*",'06-Woods and Plastics'!G202,'06-Woods and Plastics'!J202="*",'06-Woods and Plastics'!I202,'06-Woods and Plastics'!L202="*",'06-Woods and Plastics'!K202,'06-Woods and Plastics'!N202="*",'06-Woods and Plastics'!M202,'06-Woods and Plastics'!P202="*",'06-Woods and Plastics'!O202,'06-Woods and Plastics'!R202="*",'06-Woods and Plastics'!Q202,'06-Woods and Plastics'!T202="*",'06-Woods and Plastics'!S202,'06-Woods and Plastics'!V202="*",'06-Woods and Plastics'!U202),"")</f>
        <v/>
      </c>
      <c r="H734" s="236" t="e">
        <f>G734/'Project Data'!$D$22</f>
        <v>#VALUE!</v>
      </c>
      <c r="I734" s="175"/>
      <c r="J734" s="244"/>
      <c r="K734" s="242"/>
    </row>
    <row r="735" spans="1:11" s="147" customFormat="1" ht="15" hidden="1" customHeight="1">
      <c r="A735" s="198">
        <f>'06-Woods and Plastics'!A203</f>
        <v>0</v>
      </c>
      <c r="B735" s="235" t="str">
        <f>'06-Woods and Plastics'!B203</f>
        <v>06 82 00 Composite Trim</v>
      </c>
      <c r="C735" s="235"/>
      <c r="D735" s="236" t="str" cm="1">
        <f t="array" ref="D735">_xlfn.IFNA(_xlfn.IFS('06-Woods and Plastics'!D203="*",'06-Woods and Plastics'!C203,'06-Woods and Plastics'!F203="*",'06-Woods and Plastics'!E203,'06-Woods and Plastics'!H203="*",'06-Woods and Plastics'!G203,'06-Woods and Plastics'!J203="*",'06-Woods and Plastics'!I203,'06-Woods and Plastics'!L203="*",'06-Woods and Plastics'!K203,'06-Woods and Plastics'!N203="*",'06-Woods and Plastics'!M203,'06-Woods and Plastics'!P203="*",'06-Woods and Plastics'!O203,'06-Woods and Plastics'!R203="*",'06-Woods and Plastics'!Q203,'06-Woods and Plastics'!T203="*",'06-Woods and Plastics'!S203),"")</f>
        <v/>
      </c>
      <c r="E735" s="236" t="e">
        <f>D735/'Project Data'!$D$22</f>
        <v>#VALUE!</v>
      </c>
      <c r="F735" s="164" t="s">
        <v>44</v>
      </c>
      <c r="G735" s="236" t="str" cm="1">
        <f t="array" ref="G735">_xlfn.IFNA(_xlfn.IFS('06-Woods and Plastics'!F203="*",'06-Woods and Plastics'!E203,'06-Woods and Plastics'!H203="*",'06-Woods and Plastics'!G203,'06-Woods and Plastics'!J203="*",'06-Woods and Plastics'!I203,'06-Woods and Plastics'!L203="*",'06-Woods and Plastics'!K203,'06-Woods and Plastics'!N203="*",'06-Woods and Plastics'!M203,'06-Woods and Plastics'!P203="*",'06-Woods and Plastics'!O203,'06-Woods and Plastics'!R203="*",'06-Woods and Plastics'!Q203,'06-Woods and Plastics'!T203="*",'06-Woods and Plastics'!S203,'06-Woods and Plastics'!V203="*",'06-Woods and Plastics'!U203),"")</f>
        <v/>
      </c>
      <c r="H735" s="236" t="e">
        <f>G735/'Project Data'!$D$22</f>
        <v>#VALUE!</v>
      </c>
      <c r="I735" s="175"/>
      <c r="J735" s="244"/>
      <c r="K735" s="242"/>
    </row>
    <row r="736" spans="1:11" s="147" customFormat="1" ht="15" hidden="1" customHeight="1">
      <c r="A736" s="198">
        <f>'06-Woods and Plastics'!A204</f>
        <v>0</v>
      </c>
      <c r="B736" s="235" t="str">
        <f>'06-Woods and Plastics'!B204</f>
        <v>06 83 00 Composite Paneling</v>
      </c>
      <c r="C736" s="235"/>
      <c r="D736" s="236" t="str" cm="1">
        <f t="array" ref="D736">_xlfn.IFNA(_xlfn.IFS('06-Woods and Plastics'!D204="*",'06-Woods and Plastics'!C204,'06-Woods and Plastics'!F204="*",'06-Woods and Plastics'!E204,'06-Woods and Plastics'!H204="*",'06-Woods and Plastics'!G204,'06-Woods and Plastics'!J204="*",'06-Woods and Plastics'!I204,'06-Woods and Plastics'!L204="*",'06-Woods and Plastics'!K204,'06-Woods and Plastics'!N204="*",'06-Woods and Plastics'!M204,'06-Woods and Plastics'!P204="*",'06-Woods and Plastics'!O204,'06-Woods and Plastics'!R204="*",'06-Woods and Plastics'!Q204,'06-Woods and Plastics'!T204="*",'06-Woods and Plastics'!S204),"")</f>
        <v/>
      </c>
      <c r="E736" s="236" t="e">
        <f>D736/'Project Data'!$D$22</f>
        <v>#VALUE!</v>
      </c>
      <c r="F736" s="164" t="s">
        <v>44</v>
      </c>
      <c r="G736" s="236" t="str" cm="1">
        <f t="array" ref="G736">_xlfn.IFNA(_xlfn.IFS('06-Woods and Plastics'!F204="*",'06-Woods and Plastics'!E204,'06-Woods and Plastics'!H204="*",'06-Woods and Plastics'!G204,'06-Woods and Plastics'!J204="*",'06-Woods and Plastics'!I204,'06-Woods and Plastics'!L204="*",'06-Woods and Plastics'!K204,'06-Woods and Plastics'!N204="*",'06-Woods and Plastics'!M204,'06-Woods and Plastics'!P204="*",'06-Woods and Plastics'!O204,'06-Woods and Plastics'!R204="*",'06-Woods and Plastics'!Q204,'06-Woods and Plastics'!T204="*",'06-Woods and Plastics'!S204,'06-Woods and Plastics'!V204="*",'06-Woods and Plastics'!U204),"")</f>
        <v/>
      </c>
      <c r="H736" s="236" t="e">
        <f>G736/'Project Data'!$D$22</f>
        <v>#VALUE!</v>
      </c>
      <c r="I736" s="175"/>
      <c r="J736" s="244"/>
      <c r="K736" s="242"/>
    </row>
    <row r="737" spans="1:11" s="147" customFormat="1" ht="15" hidden="1" customHeight="1">
      <c r="A737" s="198">
        <f>'06-Woods and Plastics'!A205</f>
        <v>0</v>
      </c>
      <c r="B737" s="235" t="str">
        <f>'06-Woods and Plastics'!B205</f>
        <v>06 83 13 Resin Composite Paneling</v>
      </c>
      <c r="C737" s="235"/>
      <c r="D737" s="236" t="str" cm="1">
        <f t="array" ref="D737">_xlfn.IFNA(_xlfn.IFS('06-Woods and Plastics'!D205="*",'06-Woods and Plastics'!C205,'06-Woods and Plastics'!F205="*",'06-Woods and Plastics'!E205,'06-Woods and Plastics'!H205="*",'06-Woods and Plastics'!G205,'06-Woods and Plastics'!J205="*",'06-Woods and Plastics'!I205,'06-Woods and Plastics'!L205="*",'06-Woods and Plastics'!K205,'06-Woods and Plastics'!N205="*",'06-Woods and Plastics'!M205,'06-Woods and Plastics'!P205="*",'06-Woods and Plastics'!O205,'06-Woods and Plastics'!R205="*",'06-Woods and Plastics'!Q205,'06-Woods and Plastics'!T205="*",'06-Woods and Plastics'!S205),"")</f>
        <v/>
      </c>
      <c r="E737" s="236" t="e">
        <f>D737/'Project Data'!$D$22</f>
        <v>#VALUE!</v>
      </c>
      <c r="F737" s="164" t="s">
        <v>44</v>
      </c>
      <c r="G737" s="236" t="str" cm="1">
        <f t="array" ref="G737">_xlfn.IFNA(_xlfn.IFS('06-Woods and Plastics'!F205="*",'06-Woods and Plastics'!E205,'06-Woods and Plastics'!H205="*",'06-Woods and Plastics'!G205,'06-Woods and Plastics'!J205="*",'06-Woods and Plastics'!I205,'06-Woods and Plastics'!L205="*",'06-Woods and Plastics'!K205,'06-Woods and Plastics'!N205="*",'06-Woods and Plastics'!M205,'06-Woods and Plastics'!P205="*",'06-Woods and Plastics'!O205,'06-Woods and Plastics'!R205="*",'06-Woods and Plastics'!Q205,'06-Woods and Plastics'!T205="*",'06-Woods and Plastics'!S205,'06-Woods and Plastics'!V205="*",'06-Woods and Plastics'!U205),"")</f>
        <v/>
      </c>
      <c r="H737" s="236" t="e">
        <f>G737/'Project Data'!$D$22</f>
        <v>#VALUE!</v>
      </c>
      <c r="I737" s="175"/>
      <c r="J737" s="244"/>
      <c r="K737" s="242"/>
    </row>
    <row r="738" spans="1:11" s="207" customFormat="1" ht="15" hidden="1" customHeight="1">
      <c r="A738" s="198">
        <f>'06-Woods and Plastics'!A206</f>
        <v>0</v>
      </c>
      <c r="B738" s="235" t="str">
        <f>'06-Woods and Plastics'!B206</f>
        <v>06 83 16 Fiberglass Reinforced Paneling</v>
      </c>
      <c r="C738" s="253"/>
      <c r="D738" s="236" t="str" cm="1">
        <f t="array" ref="D738">_xlfn.IFNA(_xlfn.IFS('06-Woods and Plastics'!D206="*",'06-Woods and Plastics'!C206,'06-Woods and Plastics'!F206="*",'06-Woods and Plastics'!E206,'06-Woods and Plastics'!H206="*",'06-Woods and Plastics'!G206,'06-Woods and Plastics'!J206="*",'06-Woods and Plastics'!I206,'06-Woods and Plastics'!L206="*",'06-Woods and Plastics'!K206,'06-Woods and Plastics'!N206="*",'06-Woods and Plastics'!M206,'06-Woods and Plastics'!P206="*",'06-Woods and Plastics'!O206,'06-Woods and Plastics'!R206="*",'06-Woods and Plastics'!Q206,'06-Woods and Plastics'!T206="*",'06-Woods and Plastics'!S206),"")</f>
        <v/>
      </c>
      <c r="E738" s="622" t="e">
        <f>D738/'Project Data'!$D$22</f>
        <v>#VALUE!</v>
      </c>
      <c r="F738" s="227" t="s">
        <v>44</v>
      </c>
      <c r="G738" s="236" t="str" cm="1">
        <f t="array" ref="G738">_xlfn.IFNA(_xlfn.IFS('06-Woods and Plastics'!F206="*",'06-Woods and Plastics'!E206,'06-Woods and Plastics'!H206="*",'06-Woods and Plastics'!G206,'06-Woods and Plastics'!J206="*",'06-Woods and Plastics'!I206,'06-Woods and Plastics'!L206="*",'06-Woods and Plastics'!K206,'06-Woods and Plastics'!N206="*",'06-Woods and Plastics'!M206,'06-Woods and Plastics'!P206="*",'06-Woods and Plastics'!O206,'06-Woods and Plastics'!R206="*",'06-Woods and Plastics'!Q206,'06-Woods and Plastics'!T206="*",'06-Woods and Plastics'!S206,'06-Woods and Plastics'!V206="*",'06-Woods and Plastics'!U206),"")</f>
        <v/>
      </c>
      <c r="H738" s="236" t="e">
        <f>G738/'Project Data'!$D$22</f>
        <v>#VALUE!</v>
      </c>
      <c r="I738" s="226"/>
      <c r="J738" s="245"/>
      <c r="K738" s="242"/>
    </row>
    <row r="739" spans="1:11" ht="15.6">
      <c r="A739" s="410">
        <v>1</v>
      </c>
      <c r="B739" s="644" t="s">
        <v>73</v>
      </c>
      <c r="C739" s="645"/>
      <c r="D739" s="394" cm="1">
        <f t="array" ref="D739">_xlfn.IFNA(_xlfn.IFS('07-Thermal and Moisture Protect'!D9="*",'07-Thermal and Moisture Protect'!C9,'07-Thermal and Moisture Protect'!F9="*",'07-Thermal and Moisture Protect'!E9,'07-Thermal and Moisture Protect'!H9="*",'07-Thermal and Moisture Protect'!G9,'07-Thermal and Moisture Protect'!J9="*",'07-Thermal and Moisture Protect'!I9,'07-Thermal and Moisture Protect'!K9="*",'07-Thermal and Moisture Protect'!#REF!,'07-Thermal and Moisture Protect'!M9="*",'07-Thermal and Moisture Protect'!L9,'07-Thermal and Moisture Protect'!O9="*",'07-Thermal and Moisture Protect'!N9,'07-Thermal and Moisture Protect'!Q9="*",'07-Thermal and Moisture Protect'!P9,'07-Thermal and Moisture Protect'!S9="*",'07-Thermal and Moisture Protect'!R9),"")</f>
        <v>602997</v>
      </c>
      <c r="E739" s="394">
        <f>D739/'Project Data'!$D$22</f>
        <v>6.7380742197539414</v>
      </c>
      <c r="F739" s="393">
        <v>602997</v>
      </c>
      <c r="G739" s="394" cm="1">
        <f t="array" ref="G739">_xlfn.IFNA(_xlfn.IFS('07-Thermal and Moisture Protect'!F9="*",'07-Thermal and Moisture Protect'!E9,'07-Thermal and Moisture Protect'!H9="*",'07-Thermal and Moisture Protect'!G9,'07-Thermal and Moisture Protect'!J9="*",'07-Thermal and Moisture Protect'!I9,'07-Thermal and Moisture Protect'!L9="*",'07-Thermal and Moisture Protect'!K9,'07-Thermal and Moisture Protect'!M9="*",'07-Thermal and Moisture Protect'!#REF!,'07-Thermal and Moisture Protect'!O9="*",'07-Thermal and Moisture Protect'!N9,'07-Thermal and Moisture Protect'!Q9="*",'07-Thermal and Moisture Protect'!P9,'07-Thermal and Moisture Protect'!S9="*",'07-Thermal and Moisture Protect'!R9,'07-Thermal and Moisture Protect'!U9="*",'07-Thermal and Moisture Protect'!T9),"")</f>
        <v>602997</v>
      </c>
      <c r="H739" s="394">
        <f>G739/'Project Data'!$D$22</f>
        <v>6.7380742197539414</v>
      </c>
      <c r="I739" s="395" t="str">
        <f>'07-Thermal and Moisture Protect'!V9</f>
        <v/>
      </c>
      <c r="J739" s="396">
        <f>IFERROR(G739-F739, "--")</f>
        <v>0</v>
      </c>
      <c r="K739" s="397"/>
    </row>
    <row r="740" spans="1:11" s="171" customFormat="1" ht="15" hidden="1" customHeight="1">
      <c r="A740" s="398" t="str">
        <f>'07-Thermal and Moisture Protect'!A11</f>
        <v xml:space="preserve"> </v>
      </c>
      <c r="B740" s="399" t="str">
        <f>'07-Thermal and Moisture Protect'!B11</f>
        <v>07 00 00 Thermal and Moisture Protection</v>
      </c>
      <c r="C740" s="399"/>
      <c r="D740" s="402" t="str" cm="1">
        <f t="array" ref="D740">_xlfn.IFNA(_xlfn.IFS('07-Thermal and Moisture Protect'!D11="*",'07-Thermal and Moisture Protect'!C11,'07-Thermal and Moisture Protect'!F11="*",'07-Thermal and Moisture Protect'!E11,'07-Thermal and Moisture Protect'!H11="*",'07-Thermal and Moisture Protect'!G11,'07-Thermal and Moisture Protect'!J11="*",'07-Thermal and Moisture Protect'!I11,'07-Thermal and Moisture Protect'!K11="*",'07-Thermal and Moisture Protect'!#REF!,'07-Thermal and Moisture Protect'!M11="*",'07-Thermal and Moisture Protect'!L11,'07-Thermal and Moisture Protect'!O11="*",'07-Thermal and Moisture Protect'!N11,'07-Thermal and Moisture Protect'!Q11="*",'07-Thermal and Moisture Protect'!P11,'07-Thermal and Moisture Protect'!S11="*",'07-Thermal and Moisture Protect'!R11),"")</f>
        <v/>
      </c>
      <c r="E740" s="402" t="e">
        <f>D740/'Project Data'!$D$22</f>
        <v>#VALUE!</v>
      </c>
      <c r="F740" s="411" t="s">
        <v>44</v>
      </c>
      <c r="G740" s="402" t="str" cm="1">
        <f t="array" ref="G740">_xlfn.IFNA(_xlfn.IFS('07-Thermal and Moisture Protect'!F11="*",'07-Thermal and Moisture Protect'!E11,'07-Thermal and Moisture Protect'!H11="*",'07-Thermal and Moisture Protect'!G11,'07-Thermal and Moisture Protect'!J11="*",'07-Thermal and Moisture Protect'!I11,'07-Thermal and Moisture Protect'!L11="*",'07-Thermal and Moisture Protect'!K11,'07-Thermal and Moisture Protect'!M11="*",'07-Thermal and Moisture Protect'!#REF!,'07-Thermal and Moisture Protect'!O11="*",'07-Thermal and Moisture Protect'!N11,'07-Thermal and Moisture Protect'!Q11="*",'07-Thermal and Moisture Protect'!P11,'07-Thermal and Moisture Protect'!S11="*",'07-Thermal and Moisture Protect'!R11,'07-Thermal and Moisture Protect'!U11="*",'07-Thermal and Moisture Protect'!T11),"")</f>
        <v/>
      </c>
      <c r="H740" s="402" t="e">
        <f>G740/'Project Data'!$D$22</f>
        <v>#VALUE!</v>
      </c>
      <c r="I740" s="408"/>
      <c r="J740" s="409"/>
      <c r="K740" s="404"/>
    </row>
    <row r="741" spans="1:11" s="147" customFormat="1" ht="15" hidden="1" customHeight="1">
      <c r="A741" s="198">
        <f>'07-Thermal and Moisture Protect'!A12</f>
        <v>0</v>
      </c>
      <c r="B741" s="235" t="str">
        <f>'07-Thermal and Moisture Protect'!B12</f>
        <v>07 01 00 Operation and Maintenance of Thermal and Moisture Protection</v>
      </c>
      <c r="C741" s="235"/>
      <c r="D741" s="236" t="str" cm="1">
        <f t="array" ref="D741">_xlfn.IFNA(_xlfn.IFS('07-Thermal and Moisture Protect'!D12="*",'07-Thermal and Moisture Protect'!C12,'07-Thermal and Moisture Protect'!F12="*",'07-Thermal and Moisture Protect'!E12,'07-Thermal and Moisture Protect'!H12="*",'07-Thermal and Moisture Protect'!G12,'07-Thermal and Moisture Protect'!J12="*",'07-Thermal and Moisture Protect'!I12,'07-Thermal and Moisture Protect'!K12="*",'07-Thermal and Moisture Protect'!#REF!,'07-Thermal and Moisture Protect'!M12="*",'07-Thermal and Moisture Protect'!L12,'07-Thermal and Moisture Protect'!O12="*",'07-Thermal and Moisture Protect'!N12,'07-Thermal and Moisture Protect'!Q12="*",'07-Thermal and Moisture Protect'!P12,'07-Thermal and Moisture Protect'!S12="*",'07-Thermal and Moisture Protect'!R12),"")</f>
        <v/>
      </c>
      <c r="E741" s="236" t="e">
        <f>D741/'Project Data'!$D$22</f>
        <v>#VALUE!</v>
      </c>
      <c r="F741" s="164" t="s">
        <v>44</v>
      </c>
      <c r="G741" s="236" t="str" cm="1">
        <f t="array" ref="G741">_xlfn.IFNA(_xlfn.IFS('07-Thermal and Moisture Protect'!F12="*",'07-Thermal and Moisture Protect'!E12,'07-Thermal and Moisture Protect'!H12="*",'07-Thermal and Moisture Protect'!G12,'07-Thermal and Moisture Protect'!J12="*",'07-Thermal and Moisture Protect'!I12,'07-Thermal and Moisture Protect'!L12="*",'07-Thermal and Moisture Protect'!K12,'07-Thermal and Moisture Protect'!M12="*",'07-Thermal and Moisture Protect'!#REF!,'07-Thermal and Moisture Protect'!O12="*",'07-Thermal and Moisture Protect'!N12,'07-Thermal and Moisture Protect'!Q12="*",'07-Thermal and Moisture Protect'!P12,'07-Thermal and Moisture Protect'!S12="*",'07-Thermal and Moisture Protect'!R12,'07-Thermal and Moisture Protect'!U12="*",'07-Thermal and Moisture Protect'!T12),"")</f>
        <v/>
      </c>
      <c r="H741" s="236" t="e">
        <f>G741/'Project Data'!$D$22</f>
        <v>#VALUE!</v>
      </c>
      <c r="I741" s="175"/>
      <c r="J741" s="244"/>
      <c r="K741" s="242"/>
    </row>
    <row r="742" spans="1:11" s="147" customFormat="1" ht="15" hidden="1" customHeight="1">
      <c r="A742" s="198">
        <f>'07-Thermal and Moisture Protect'!A13</f>
        <v>0</v>
      </c>
      <c r="B742" s="235" t="str">
        <f>'07-Thermal and Moisture Protect'!B13</f>
        <v>07 01 10 Maintenance of Dampproofing and Waterproofing</v>
      </c>
      <c r="C742" s="235"/>
      <c r="D742" s="236" t="str" cm="1">
        <f t="array" ref="D742">_xlfn.IFNA(_xlfn.IFS('07-Thermal and Moisture Protect'!D13="*",'07-Thermal and Moisture Protect'!C13,'07-Thermal and Moisture Protect'!F13="*",'07-Thermal and Moisture Protect'!E13,'07-Thermal and Moisture Protect'!H13="*",'07-Thermal and Moisture Protect'!G13,'07-Thermal and Moisture Protect'!J13="*",'07-Thermal and Moisture Protect'!I13,'07-Thermal and Moisture Protect'!K13="*",'07-Thermal and Moisture Protect'!#REF!,'07-Thermal and Moisture Protect'!M13="*",'07-Thermal and Moisture Protect'!L13,'07-Thermal and Moisture Protect'!O13="*",'07-Thermal and Moisture Protect'!N13,'07-Thermal and Moisture Protect'!Q13="*",'07-Thermal and Moisture Protect'!P13,'07-Thermal and Moisture Protect'!S13="*",'07-Thermal and Moisture Protect'!R13),"")</f>
        <v/>
      </c>
      <c r="E742" s="236" t="e">
        <f>D742/'Project Data'!$D$22</f>
        <v>#VALUE!</v>
      </c>
      <c r="F742" s="164" t="s">
        <v>44</v>
      </c>
      <c r="G742" s="236" t="str" cm="1">
        <f t="array" ref="G742">_xlfn.IFNA(_xlfn.IFS('07-Thermal and Moisture Protect'!F13="*",'07-Thermal and Moisture Protect'!E13,'07-Thermal and Moisture Protect'!H13="*",'07-Thermal and Moisture Protect'!G13,'07-Thermal and Moisture Protect'!J13="*",'07-Thermal and Moisture Protect'!I13,'07-Thermal and Moisture Protect'!L13="*",'07-Thermal and Moisture Protect'!K13,'07-Thermal and Moisture Protect'!M13="*",'07-Thermal and Moisture Protect'!#REF!,'07-Thermal and Moisture Protect'!O13="*",'07-Thermal and Moisture Protect'!N13,'07-Thermal and Moisture Protect'!Q13="*",'07-Thermal and Moisture Protect'!P13,'07-Thermal and Moisture Protect'!S13="*",'07-Thermal and Moisture Protect'!R13,'07-Thermal and Moisture Protect'!U13="*",'07-Thermal and Moisture Protect'!T13),"")</f>
        <v/>
      </c>
      <c r="H742" s="236" t="e">
        <f>G742/'Project Data'!$D$22</f>
        <v>#VALUE!</v>
      </c>
      <c r="I742" s="175"/>
      <c r="J742" s="244"/>
      <c r="K742" s="242"/>
    </row>
    <row r="743" spans="1:11" s="147" customFormat="1" ht="15" hidden="1" customHeight="1">
      <c r="A743" s="198">
        <f>'07-Thermal and Moisture Protect'!A14</f>
        <v>0</v>
      </c>
      <c r="B743" s="235" t="str">
        <f>'07-Thermal and Moisture Protect'!B14</f>
        <v>07 01 10.81 Waterproofing Replacement</v>
      </c>
      <c r="C743" s="235"/>
      <c r="D743" s="236" t="str" cm="1">
        <f t="array" ref="D743">_xlfn.IFNA(_xlfn.IFS('07-Thermal and Moisture Protect'!D14="*",'07-Thermal and Moisture Protect'!C14,'07-Thermal and Moisture Protect'!F14="*",'07-Thermal and Moisture Protect'!E14,'07-Thermal and Moisture Protect'!H14="*",'07-Thermal and Moisture Protect'!G14,'07-Thermal and Moisture Protect'!J14="*",'07-Thermal and Moisture Protect'!I14,'07-Thermal and Moisture Protect'!K14="*",'07-Thermal and Moisture Protect'!#REF!,'07-Thermal and Moisture Protect'!M14="*",'07-Thermal and Moisture Protect'!L14,'07-Thermal and Moisture Protect'!O14="*",'07-Thermal and Moisture Protect'!N14,'07-Thermal and Moisture Protect'!Q14="*",'07-Thermal and Moisture Protect'!P14,'07-Thermal and Moisture Protect'!S14="*",'07-Thermal and Moisture Protect'!R14),"")</f>
        <v/>
      </c>
      <c r="E743" s="236" t="e">
        <f>D743/'Project Data'!$D$22</f>
        <v>#VALUE!</v>
      </c>
      <c r="F743" s="164" t="s">
        <v>44</v>
      </c>
      <c r="G743" s="236" t="str" cm="1">
        <f t="array" ref="G743">_xlfn.IFNA(_xlfn.IFS('07-Thermal and Moisture Protect'!F14="*",'07-Thermal and Moisture Protect'!E14,'07-Thermal and Moisture Protect'!H14="*",'07-Thermal and Moisture Protect'!G14,'07-Thermal and Moisture Protect'!J14="*",'07-Thermal and Moisture Protect'!I14,'07-Thermal and Moisture Protect'!L14="*",'07-Thermal and Moisture Protect'!K14,'07-Thermal and Moisture Protect'!M14="*",'07-Thermal and Moisture Protect'!#REF!,'07-Thermal and Moisture Protect'!O14="*",'07-Thermal and Moisture Protect'!N14,'07-Thermal and Moisture Protect'!Q14="*",'07-Thermal and Moisture Protect'!P14,'07-Thermal and Moisture Protect'!S14="*",'07-Thermal and Moisture Protect'!R14,'07-Thermal and Moisture Protect'!U14="*",'07-Thermal and Moisture Protect'!T14),"")</f>
        <v/>
      </c>
      <c r="H743" s="236" t="e">
        <f>G743/'Project Data'!$D$22</f>
        <v>#VALUE!</v>
      </c>
      <c r="I743" s="175"/>
      <c r="J743" s="244"/>
      <c r="K743" s="242"/>
    </row>
    <row r="744" spans="1:11" s="147" customFormat="1" ht="15" hidden="1" customHeight="1">
      <c r="A744" s="198">
        <f>'07-Thermal and Moisture Protect'!A15</f>
        <v>0</v>
      </c>
      <c r="B744" s="235" t="str">
        <f>'07-Thermal and Moisture Protect'!B15</f>
        <v>07 01 20 Maintenance of Thermal Protection</v>
      </c>
      <c r="C744" s="235"/>
      <c r="D744" s="236" t="str" cm="1">
        <f t="array" ref="D744">_xlfn.IFNA(_xlfn.IFS('07-Thermal and Moisture Protect'!D15="*",'07-Thermal and Moisture Protect'!C15,'07-Thermal and Moisture Protect'!F15="*",'07-Thermal and Moisture Protect'!E15,'07-Thermal and Moisture Protect'!H15="*",'07-Thermal and Moisture Protect'!G15,'07-Thermal and Moisture Protect'!J15="*",'07-Thermal and Moisture Protect'!I15,'07-Thermal and Moisture Protect'!K15="*",'07-Thermal and Moisture Protect'!#REF!,'07-Thermal and Moisture Protect'!M15="*",'07-Thermal and Moisture Protect'!L15,'07-Thermal and Moisture Protect'!O15="*",'07-Thermal and Moisture Protect'!N15,'07-Thermal and Moisture Protect'!Q15="*",'07-Thermal and Moisture Protect'!P15,'07-Thermal and Moisture Protect'!S15="*",'07-Thermal and Moisture Protect'!R15),"")</f>
        <v/>
      </c>
      <c r="E744" s="236" t="e">
        <f>D744/'Project Data'!$D$22</f>
        <v>#VALUE!</v>
      </c>
      <c r="F744" s="164" t="s">
        <v>44</v>
      </c>
      <c r="G744" s="236" t="str" cm="1">
        <f t="array" ref="G744">_xlfn.IFNA(_xlfn.IFS('07-Thermal and Moisture Protect'!F15="*",'07-Thermal and Moisture Protect'!E15,'07-Thermal and Moisture Protect'!H15="*",'07-Thermal and Moisture Protect'!G15,'07-Thermal and Moisture Protect'!J15="*",'07-Thermal and Moisture Protect'!I15,'07-Thermal and Moisture Protect'!L15="*",'07-Thermal and Moisture Protect'!K15,'07-Thermal and Moisture Protect'!M15="*",'07-Thermal and Moisture Protect'!#REF!,'07-Thermal and Moisture Protect'!O15="*",'07-Thermal and Moisture Protect'!N15,'07-Thermal and Moisture Protect'!Q15="*",'07-Thermal and Moisture Protect'!P15,'07-Thermal and Moisture Protect'!S15="*",'07-Thermal and Moisture Protect'!R15,'07-Thermal and Moisture Protect'!U15="*",'07-Thermal and Moisture Protect'!T15),"")</f>
        <v/>
      </c>
      <c r="H744" s="236" t="e">
        <f>G744/'Project Data'!$D$22</f>
        <v>#VALUE!</v>
      </c>
      <c r="I744" s="175"/>
      <c r="J744" s="244"/>
      <c r="K744" s="242"/>
    </row>
    <row r="745" spans="1:11" s="147" customFormat="1" ht="15" hidden="1" customHeight="1">
      <c r="A745" s="198">
        <f>'07-Thermal and Moisture Protect'!A16</f>
        <v>0</v>
      </c>
      <c r="B745" s="235" t="str">
        <f>'07-Thermal and Moisture Protect'!B16</f>
        <v>07 01 30 Maintenance of Steep Slope Roofing</v>
      </c>
      <c r="C745" s="235"/>
      <c r="D745" s="236" t="str" cm="1">
        <f t="array" ref="D745">_xlfn.IFNA(_xlfn.IFS('07-Thermal and Moisture Protect'!D16="*",'07-Thermal and Moisture Protect'!C16,'07-Thermal and Moisture Protect'!F16="*",'07-Thermal and Moisture Protect'!E16,'07-Thermal and Moisture Protect'!H16="*",'07-Thermal and Moisture Protect'!G16,'07-Thermal and Moisture Protect'!J16="*",'07-Thermal and Moisture Protect'!I16,'07-Thermal and Moisture Protect'!K16="*",'07-Thermal and Moisture Protect'!#REF!,'07-Thermal and Moisture Protect'!M16="*",'07-Thermal and Moisture Protect'!L16,'07-Thermal and Moisture Protect'!O16="*",'07-Thermal and Moisture Protect'!N16,'07-Thermal and Moisture Protect'!Q16="*",'07-Thermal and Moisture Protect'!P16,'07-Thermal and Moisture Protect'!S16="*",'07-Thermal and Moisture Protect'!R16),"")</f>
        <v/>
      </c>
      <c r="E745" s="236" t="e">
        <f>D745/'Project Data'!$D$22</f>
        <v>#VALUE!</v>
      </c>
      <c r="F745" s="164" t="s">
        <v>44</v>
      </c>
      <c r="G745" s="236" t="str" cm="1">
        <f t="array" ref="G745">_xlfn.IFNA(_xlfn.IFS('07-Thermal and Moisture Protect'!F16="*",'07-Thermal and Moisture Protect'!E16,'07-Thermal and Moisture Protect'!H16="*",'07-Thermal and Moisture Protect'!G16,'07-Thermal and Moisture Protect'!J16="*",'07-Thermal and Moisture Protect'!I16,'07-Thermal and Moisture Protect'!L16="*",'07-Thermal and Moisture Protect'!K16,'07-Thermal and Moisture Protect'!M16="*",'07-Thermal and Moisture Protect'!#REF!,'07-Thermal and Moisture Protect'!O16="*",'07-Thermal and Moisture Protect'!N16,'07-Thermal and Moisture Protect'!Q16="*",'07-Thermal and Moisture Protect'!P16,'07-Thermal and Moisture Protect'!S16="*",'07-Thermal and Moisture Protect'!R16,'07-Thermal and Moisture Protect'!U16="*",'07-Thermal and Moisture Protect'!T16),"")</f>
        <v/>
      </c>
      <c r="H745" s="236" t="e">
        <f>G745/'Project Data'!$D$22</f>
        <v>#VALUE!</v>
      </c>
      <c r="I745" s="175"/>
      <c r="J745" s="244"/>
      <c r="K745" s="242"/>
    </row>
    <row r="746" spans="1:11" s="147" customFormat="1" ht="15" hidden="1" customHeight="1">
      <c r="A746" s="198">
        <f>'07-Thermal and Moisture Protect'!A17</f>
        <v>0</v>
      </c>
      <c r="B746" s="235" t="str">
        <f>'07-Thermal and Moisture Protect'!B17</f>
        <v>07 01 40 Maintenance of Roofing and Siding Panels</v>
      </c>
      <c r="C746" s="235"/>
      <c r="D746" s="236" t="str" cm="1">
        <f t="array" ref="D746">_xlfn.IFNA(_xlfn.IFS('07-Thermal and Moisture Protect'!D17="*",'07-Thermal and Moisture Protect'!C17,'07-Thermal and Moisture Protect'!F17="*",'07-Thermal and Moisture Protect'!E17,'07-Thermal and Moisture Protect'!H17="*",'07-Thermal and Moisture Protect'!G17,'07-Thermal and Moisture Protect'!J17="*",'07-Thermal and Moisture Protect'!I17,'07-Thermal and Moisture Protect'!K17="*",'07-Thermal and Moisture Protect'!#REF!,'07-Thermal and Moisture Protect'!M17="*",'07-Thermal and Moisture Protect'!L17,'07-Thermal and Moisture Protect'!O17="*",'07-Thermal and Moisture Protect'!N17,'07-Thermal and Moisture Protect'!Q17="*",'07-Thermal and Moisture Protect'!P17,'07-Thermal and Moisture Protect'!S17="*",'07-Thermal and Moisture Protect'!R17),"")</f>
        <v/>
      </c>
      <c r="E746" s="236" t="e">
        <f>D746/'Project Data'!$D$22</f>
        <v>#VALUE!</v>
      </c>
      <c r="F746" s="164" t="s">
        <v>44</v>
      </c>
      <c r="G746" s="236" t="str" cm="1">
        <f t="array" ref="G746">_xlfn.IFNA(_xlfn.IFS('07-Thermal and Moisture Protect'!F17="*",'07-Thermal and Moisture Protect'!E17,'07-Thermal and Moisture Protect'!H17="*",'07-Thermal and Moisture Protect'!G17,'07-Thermal and Moisture Protect'!J17="*",'07-Thermal and Moisture Protect'!I17,'07-Thermal and Moisture Protect'!L17="*",'07-Thermal and Moisture Protect'!K17,'07-Thermal and Moisture Protect'!M17="*",'07-Thermal and Moisture Protect'!#REF!,'07-Thermal and Moisture Protect'!O17="*",'07-Thermal and Moisture Protect'!N17,'07-Thermal and Moisture Protect'!Q17="*",'07-Thermal and Moisture Protect'!P17,'07-Thermal and Moisture Protect'!S17="*",'07-Thermal and Moisture Protect'!R17,'07-Thermal and Moisture Protect'!U17="*",'07-Thermal and Moisture Protect'!T17),"")</f>
        <v/>
      </c>
      <c r="H746" s="236" t="e">
        <f>G746/'Project Data'!$D$22</f>
        <v>#VALUE!</v>
      </c>
      <c r="I746" s="175"/>
      <c r="J746" s="244"/>
      <c r="K746" s="242"/>
    </row>
    <row r="747" spans="1:11" s="147" customFormat="1" ht="15" hidden="1" customHeight="1">
      <c r="A747" s="198">
        <f>'07-Thermal and Moisture Protect'!A18</f>
        <v>0</v>
      </c>
      <c r="B747" s="235" t="str">
        <f>'07-Thermal and Moisture Protect'!B18</f>
        <v>07 01 50 Maintenance of Membrane Roofing</v>
      </c>
      <c r="C747" s="235"/>
      <c r="D747" s="236" t="str" cm="1">
        <f t="array" ref="D747">_xlfn.IFNA(_xlfn.IFS('07-Thermal and Moisture Protect'!D18="*",'07-Thermal and Moisture Protect'!C18,'07-Thermal and Moisture Protect'!F18="*",'07-Thermal and Moisture Protect'!E18,'07-Thermal and Moisture Protect'!H18="*",'07-Thermal and Moisture Protect'!G18,'07-Thermal and Moisture Protect'!J18="*",'07-Thermal and Moisture Protect'!I18,'07-Thermal and Moisture Protect'!K18="*",'07-Thermal and Moisture Protect'!#REF!,'07-Thermal and Moisture Protect'!M18="*",'07-Thermal and Moisture Protect'!L18,'07-Thermal and Moisture Protect'!O18="*",'07-Thermal and Moisture Protect'!N18,'07-Thermal and Moisture Protect'!Q18="*",'07-Thermal and Moisture Protect'!P18,'07-Thermal and Moisture Protect'!S18="*",'07-Thermal and Moisture Protect'!R18),"")</f>
        <v/>
      </c>
      <c r="E747" s="236" t="e">
        <f>D747/'Project Data'!$D$22</f>
        <v>#VALUE!</v>
      </c>
      <c r="F747" s="164" t="s">
        <v>44</v>
      </c>
      <c r="G747" s="236" t="str" cm="1">
        <f t="array" ref="G747">_xlfn.IFNA(_xlfn.IFS('07-Thermal and Moisture Protect'!F18="*",'07-Thermal and Moisture Protect'!E18,'07-Thermal and Moisture Protect'!H18="*",'07-Thermal and Moisture Protect'!G18,'07-Thermal and Moisture Protect'!J18="*",'07-Thermal and Moisture Protect'!I18,'07-Thermal and Moisture Protect'!L18="*",'07-Thermal and Moisture Protect'!K18,'07-Thermal and Moisture Protect'!M18="*",'07-Thermal and Moisture Protect'!#REF!,'07-Thermal and Moisture Protect'!O18="*",'07-Thermal and Moisture Protect'!N18,'07-Thermal and Moisture Protect'!Q18="*",'07-Thermal and Moisture Protect'!P18,'07-Thermal and Moisture Protect'!S18="*",'07-Thermal and Moisture Protect'!R18,'07-Thermal and Moisture Protect'!U18="*",'07-Thermal and Moisture Protect'!T18),"")</f>
        <v/>
      </c>
      <c r="H747" s="236" t="e">
        <f>G747/'Project Data'!$D$22</f>
        <v>#VALUE!</v>
      </c>
      <c r="I747" s="175"/>
      <c r="J747" s="244"/>
      <c r="K747" s="242"/>
    </row>
    <row r="748" spans="1:11" s="147" customFormat="1" ht="15" hidden="1" customHeight="1">
      <c r="A748" s="198">
        <f>'07-Thermal and Moisture Protect'!A19</f>
        <v>0</v>
      </c>
      <c r="B748" s="235" t="str">
        <f>'07-Thermal and Moisture Protect'!B19</f>
        <v>07 01 80 Maintenance of Fire and Smoke Protection</v>
      </c>
      <c r="C748" s="235"/>
      <c r="D748" s="236" t="str" cm="1">
        <f t="array" ref="D748">_xlfn.IFNA(_xlfn.IFS('07-Thermal and Moisture Protect'!D19="*",'07-Thermal and Moisture Protect'!C19,'07-Thermal and Moisture Protect'!F19="*",'07-Thermal and Moisture Protect'!E19,'07-Thermal and Moisture Protect'!H19="*",'07-Thermal and Moisture Protect'!G19,'07-Thermal and Moisture Protect'!J19="*",'07-Thermal and Moisture Protect'!I19,'07-Thermal and Moisture Protect'!K19="*",'07-Thermal and Moisture Protect'!#REF!,'07-Thermal and Moisture Protect'!M19="*",'07-Thermal and Moisture Protect'!L19,'07-Thermal and Moisture Protect'!O19="*",'07-Thermal and Moisture Protect'!N19,'07-Thermal and Moisture Protect'!Q19="*",'07-Thermal and Moisture Protect'!P19,'07-Thermal and Moisture Protect'!S19="*",'07-Thermal and Moisture Protect'!R19),"")</f>
        <v/>
      </c>
      <c r="E748" s="236" t="e">
        <f>D748/'Project Data'!$D$22</f>
        <v>#VALUE!</v>
      </c>
      <c r="F748" s="164" t="s">
        <v>44</v>
      </c>
      <c r="G748" s="236" t="str" cm="1">
        <f t="array" ref="G748">_xlfn.IFNA(_xlfn.IFS('07-Thermal and Moisture Protect'!F19="*",'07-Thermal and Moisture Protect'!E19,'07-Thermal and Moisture Protect'!H19="*",'07-Thermal and Moisture Protect'!G19,'07-Thermal and Moisture Protect'!J19="*",'07-Thermal and Moisture Protect'!I19,'07-Thermal and Moisture Protect'!L19="*",'07-Thermal and Moisture Protect'!K19,'07-Thermal and Moisture Protect'!M19="*",'07-Thermal and Moisture Protect'!#REF!,'07-Thermal and Moisture Protect'!O19="*",'07-Thermal and Moisture Protect'!N19,'07-Thermal and Moisture Protect'!Q19="*",'07-Thermal and Moisture Protect'!P19,'07-Thermal and Moisture Protect'!S19="*",'07-Thermal and Moisture Protect'!R19,'07-Thermal and Moisture Protect'!U19="*",'07-Thermal and Moisture Protect'!T19),"")</f>
        <v/>
      </c>
      <c r="H748" s="236" t="e">
        <f>G748/'Project Data'!$D$22</f>
        <v>#VALUE!</v>
      </c>
      <c r="I748" s="175"/>
      <c r="J748" s="244"/>
      <c r="K748" s="242"/>
    </row>
    <row r="749" spans="1:11" s="147" customFormat="1" ht="15" hidden="1" customHeight="1">
      <c r="A749" s="198">
        <f>'07-Thermal and Moisture Protect'!A20</f>
        <v>0</v>
      </c>
      <c r="B749" s="235" t="str">
        <f>'07-Thermal and Moisture Protect'!B20</f>
        <v>07 01 90 Maintenance of Joint Protection</v>
      </c>
      <c r="C749" s="235"/>
      <c r="D749" s="236" t="str" cm="1">
        <f t="array" ref="D749">_xlfn.IFNA(_xlfn.IFS('07-Thermal and Moisture Protect'!D20="*",'07-Thermal and Moisture Protect'!C20,'07-Thermal and Moisture Protect'!F20="*",'07-Thermal and Moisture Protect'!E20,'07-Thermal and Moisture Protect'!H20="*",'07-Thermal and Moisture Protect'!G20,'07-Thermal and Moisture Protect'!J20="*",'07-Thermal and Moisture Protect'!I20,'07-Thermal and Moisture Protect'!K20="*",'07-Thermal and Moisture Protect'!#REF!,'07-Thermal and Moisture Protect'!M20="*",'07-Thermal and Moisture Protect'!L20,'07-Thermal and Moisture Protect'!O20="*",'07-Thermal and Moisture Protect'!N20,'07-Thermal and Moisture Protect'!Q20="*",'07-Thermal and Moisture Protect'!P20,'07-Thermal and Moisture Protect'!S20="*",'07-Thermal and Moisture Protect'!R20),"")</f>
        <v/>
      </c>
      <c r="E749" s="236" t="e">
        <f>D749/'Project Data'!$D$22</f>
        <v>#VALUE!</v>
      </c>
      <c r="F749" s="164" t="s">
        <v>44</v>
      </c>
      <c r="G749" s="236" t="str" cm="1">
        <f t="array" ref="G749">_xlfn.IFNA(_xlfn.IFS('07-Thermal and Moisture Protect'!F20="*",'07-Thermal and Moisture Protect'!E20,'07-Thermal and Moisture Protect'!H20="*",'07-Thermal and Moisture Protect'!G20,'07-Thermal and Moisture Protect'!J20="*",'07-Thermal and Moisture Protect'!I20,'07-Thermal and Moisture Protect'!L20="*",'07-Thermal and Moisture Protect'!K20,'07-Thermal and Moisture Protect'!M20="*",'07-Thermal and Moisture Protect'!#REF!,'07-Thermal and Moisture Protect'!O20="*",'07-Thermal and Moisture Protect'!N20,'07-Thermal and Moisture Protect'!Q20="*",'07-Thermal and Moisture Protect'!P20,'07-Thermal and Moisture Protect'!S20="*",'07-Thermal and Moisture Protect'!R20,'07-Thermal and Moisture Protect'!U20="*",'07-Thermal and Moisture Protect'!T20),"")</f>
        <v/>
      </c>
      <c r="H749" s="236" t="e">
        <f>G749/'Project Data'!$D$22</f>
        <v>#VALUE!</v>
      </c>
      <c r="I749" s="175"/>
      <c r="J749" s="244"/>
      <c r="K749" s="242"/>
    </row>
    <row r="750" spans="1:11" s="147" customFormat="1" ht="15" hidden="1" customHeight="1">
      <c r="A750" s="198">
        <f>'07-Thermal and Moisture Protect'!A21</f>
        <v>0</v>
      </c>
      <c r="B750" s="235" t="str">
        <f>'07-Thermal and Moisture Protect'!B21</f>
        <v>07 01 90.71 Joint Sealant Rehabilitation</v>
      </c>
      <c r="C750" s="235"/>
      <c r="D750" s="236" t="str" cm="1">
        <f t="array" ref="D750">_xlfn.IFNA(_xlfn.IFS('07-Thermal and Moisture Protect'!D21="*",'07-Thermal and Moisture Protect'!C21,'07-Thermal and Moisture Protect'!F21="*",'07-Thermal and Moisture Protect'!E21,'07-Thermal and Moisture Protect'!H21="*",'07-Thermal and Moisture Protect'!G21,'07-Thermal and Moisture Protect'!J21="*",'07-Thermal and Moisture Protect'!I21,'07-Thermal and Moisture Protect'!K21="*",'07-Thermal and Moisture Protect'!#REF!,'07-Thermal and Moisture Protect'!M21="*",'07-Thermal and Moisture Protect'!L21,'07-Thermal and Moisture Protect'!O21="*",'07-Thermal and Moisture Protect'!N21,'07-Thermal and Moisture Protect'!Q21="*",'07-Thermal and Moisture Protect'!P21,'07-Thermal and Moisture Protect'!S21="*",'07-Thermal and Moisture Protect'!R21),"")</f>
        <v/>
      </c>
      <c r="E750" s="236" t="e">
        <f>D750/'Project Data'!$D$22</f>
        <v>#VALUE!</v>
      </c>
      <c r="F750" s="164" t="s">
        <v>44</v>
      </c>
      <c r="G750" s="236" t="str" cm="1">
        <f t="array" ref="G750">_xlfn.IFNA(_xlfn.IFS('07-Thermal and Moisture Protect'!F21="*",'07-Thermal and Moisture Protect'!E21,'07-Thermal and Moisture Protect'!H21="*",'07-Thermal and Moisture Protect'!G21,'07-Thermal and Moisture Protect'!J21="*",'07-Thermal and Moisture Protect'!I21,'07-Thermal and Moisture Protect'!L21="*",'07-Thermal and Moisture Protect'!K21,'07-Thermal and Moisture Protect'!M21="*",'07-Thermal and Moisture Protect'!#REF!,'07-Thermal and Moisture Protect'!O21="*",'07-Thermal and Moisture Protect'!N21,'07-Thermal and Moisture Protect'!Q21="*",'07-Thermal and Moisture Protect'!P21,'07-Thermal and Moisture Protect'!S21="*",'07-Thermal and Moisture Protect'!R21,'07-Thermal and Moisture Protect'!U21="*",'07-Thermal and Moisture Protect'!T21),"")</f>
        <v/>
      </c>
      <c r="H750" s="236" t="e">
        <f>G750/'Project Data'!$D$22</f>
        <v>#VALUE!</v>
      </c>
      <c r="I750" s="175"/>
      <c r="J750" s="244"/>
      <c r="K750" s="242"/>
    </row>
    <row r="751" spans="1:11" s="147" customFormat="1" ht="15" hidden="1" customHeight="1">
      <c r="A751" s="198">
        <f>'07-Thermal and Moisture Protect'!A22</f>
        <v>0</v>
      </c>
      <c r="B751" s="235" t="str">
        <f>'07-Thermal and Moisture Protect'!B22</f>
        <v>07 01 90.81 Joint Sealant Replacement</v>
      </c>
      <c r="C751" s="235"/>
      <c r="D751" s="236" t="str" cm="1">
        <f t="array" ref="D751">_xlfn.IFNA(_xlfn.IFS('07-Thermal and Moisture Protect'!D22="*",'07-Thermal and Moisture Protect'!C22,'07-Thermal and Moisture Protect'!F22="*",'07-Thermal and Moisture Protect'!E22,'07-Thermal and Moisture Protect'!H22="*",'07-Thermal and Moisture Protect'!G22,'07-Thermal and Moisture Protect'!J22="*",'07-Thermal and Moisture Protect'!I22,'07-Thermal and Moisture Protect'!K22="*",'07-Thermal and Moisture Protect'!#REF!,'07-Thermal and Moisture Protect'!M22="*",'07-Thermal and Moisture Protect'!L22,'07-Thermal and Moisture Protect'!O22="*",'07-Thermal and Moisture Protect'!N22,'07-Thermal and Moisture Protect'!Q22="*",'07-Thermal and Moisture Protect'!P22,'07-Thermal and Moisture Protect'!S22="*",'07-Thermal and Moisture Protect'!R22),"")</f>
        <v/>
      </c>
      <c r="E751" s="236" t="e">
        <f>D751/'Project Data'!$D$22</f>
        <v>#VALUE!</v>
      </c>
      <c r="F751" s="164" t="s">
        <v>44</v>
      </c>
      <c r="G751" s="236" t="str" cm="1">
        <f t="array" ref="G751">_xlfn.IFNA(_xlfn.IFS('07-Thermal and Moisture Protect'!F22="*",'07-Thermal and Moisture Protect'!E22,'07-Thermal and Moisture Protect'!H22="*",'07-Thermal and Moisture Protect'!G22,'07-Thermal and Moisture Protect'!J22="*",'07-Thermal and Moisture Protect'!I22,'07-Thermal and Moisture Protect'!L22="*",'07-Thermal and Moisture Protect'!K22,'07-Thermal and Moisture Protect'!M22="*",'07-Thermal and Moisture Protect'!#REF!,'07-Thermal and Moisture Protect'!O22="*",'07-Thermal and Moisture Protect'!N22,'07-Thermal and Moisture Protect'!Q22="*",'07-Thermal and Moisture Protect'!P22,'07-Thermal and Moisture Protect'!S22="*",'07-Thermal and Moisture Protect'!R22,'07-Thermal and Moisture Protect'!U22="*",'07-Thermal and Moisture Protect'!T22),"")</f>
        <v/>
      </c>
      <c r="H751" s="236" t="e">
        <f>G751/'Project Data'!$D$22</f>
        <v>#VALUE!</v>
      </c>
      <c r="I751" s="175"/>
      <c r="J751" s="244"/>
      <c r="K751" s="242"/>
    </row>
    <row r="752" spans="1:11" s="147" customFormat="1" ht="15" hidden="1" customHeight="1">
      <c r="A752" s="198">
        <f>'07-Thermal and Moisture Protect'!A23</f>
        <v>0</v>
      </c>
      <c r="B752" s="235" t="str">
        <f>'07-Thermal and Moisture Protect'!B23</f>
        <v>07 03 00 Conservation Treatment for Period Roofing</v>
      </c>
      <c r="C752" s="235"/>
      <c r="D752" s="236" t="str" cm="1">
        <f t="array" ref="D752">_xlfn.IFNA(_xlfn.IFS('07-Thermal and Moisture Protect'!D23="*",'07-Thermal and Moisture Protect'!C23,'07-Thermal and Moisture Protect'!F23="*",'07-Thermal and Moisture Protect'!E23,'07-Thermal and Moisture Protect'!H23="*",'07-Thermal and Moisture Protect'!G23,'07-Thermal and Moisture Protect'!J23="*",'07-Thermal and Moisture Protect'!I23,'07-Thermal and Moisture Protect'!K23="*",'07-Thermal and Moisture Protect'!#REF!,'07-Thermal and Moisture Protect'!M23="*",'07-Thermal and Moisture Protect'!L23,'07-Thermal and Moisture Protect'!O23="*",'07-Thermal and Moisture Protect'!N23,'07-Thermal and Moisture Protect'!Q23="*",'07-Thermal and Moisture Protect'!P23,'07-Thermal and Moisture Protect'!S23="*",'07-Thermal and Moisture Protect'!R23),"")</f>
        <v/>
      </c>
      <c r="E752" s="236" t="e">
        <f>D752/'Project Data'!$D$22</f>
        <v>#VALUE!</v>
      </c>
      <c r="F752" s="164" t="s">
        <v>44</v>
      </c>
      <c r="G752" s="236" t="str" cm="1">
        <f t="array" ref="G752">_xlfn.IFNA(_xlfn.IFS('07-Thermal and Moisture Protect'!F23="*",'07-Thermal and Moisture Protect'!E23,'07-Thermal and Moisture Protect'!H23="*",'07-Thermal and Moisture Protect'!G23,'07-Thermal and Moisture Protect'!J23="*",'07-Thermal and Moisture Protect'!I23,'07-Thermal and Moisture Protect'!L23="*",'07-Thermal and Moisture Protect'!K23,'07-Thermal and Moisture Protect'!M23="*",'07-Thermal and Moisture Protect'!#REF!,'07-Thermal and Moisture Protect'!O23="*",'07-Thermal and Moisture Protect'!N23,'07-Thermal and Moisture Protect'!Q23="*",'07-Thermal and Moisture Protect'!P23,'07-Thermal and Moisture Protect'!S23="*",'07-Thermal and Moisture Protect'!R23,'07-Thermal and Moisture Protect'!U23="*",'07-Thermal and Moisture Protect'!T23),"")</f>
        <v/>
      </c>
      <c r="H752" s="236" t="e">
        <f>G752/'Project Data'!$D$22</f>
        <v>#VALUE!</v>
      </c>
      <c r="I752" s="175"/>
      <c r="J752" s="244"/>
      <c r="K752" s="242"/>
    </row>
    <row r="753" spans="1:11" s="147" customFormat="1" ht="15" hidden="1" customHeight="1">
      <c r="A753" s="198">
        <f>'07-Thermal and Moisture Protect'!A24</f>
        <v>0</v>
      </c>
      <c r="B753" s="235" t="str">
        <f>'07-Thermal and Moisture Protect'!B24</f>
        <v>07 03 30 Conservation Treatment for Period Steep Slope Roofing</v>
      </c>
      <c r="C753" s="235"/>
      <c r="D753" s="236" t="str" cm="1">
        <f t="array" ref="D753">_xlfn.IFNA(_xlfn.IFS('07-Thermal and Moisture Protect'!D24="*",'07-Thermal and Moisture Protect'!C24,'07-Thermal and Moisture Protect'!F24="*",'07-Thermal and Moisture Protect'!E24,'07-Thermal and Moisture Protect'!H24="*",'07-Thermal and Moisture Protect'!G24,'07-Thermal and Moisture Protect'!J24="*",'07-Thermal and Moisture Protect'!I24,'07-Thermal and Moisture Protect'!K24="*",'07-Thermal and Moisture Protect'!#REF!,'07-Thermal and Moisture Protect'!M24="*",'07-Thermal and Moisture Protect'!L24,'07-Thermal and Moisture Protect'!O24="*",'07-Thermal and Moisture Protect'!N24,'07-Thermal and Moisture Protect'!Q24="*",'07-Thermal and Moisture Protect'!P24,'07-Thermal and Moisture Protect'!S24="*",'07-Thermal and Moisture Protect'!R24),"")</f>
        <v/>
      </c>
      <c r="E753" s="236" t="e">
        <f>D753/'Project Data'!$D$22</f>
        <v>#VALUE!</v>
      </c>
      <c r="F753" s="164" t="s">
        <v>44</v>
      </c>
      <c r="G753" s="236" t="str" cm="1">
        <f t="array" ref="G753">_xlfn.IFNA(_xlfn.IFS('07-Thermal and Moisture Protect'!F24="*",'07-Thermal and Moisture Protect'!E24,'07-Thermal and Moisture Protect'!H24="*",'07-Thermal and Moisture Protect'!G24,'07-Thermal and Moisture Protect'!J24="*",'07-Thermal and Moisture Protect'!I24,'07-Thermal and Moisture Protect'!L24="*",'07-Thermal and Moisture Protect'!K24,'07-Thermal and Moisture Protect'!M24="*",'07-Thermal and Moisture Protect'!#REF!,'07-Thermal and Moisture Protect'!O24="*",'07-Thermal and Moisture Protect'!N24,'07-Thermal and Moisture Protect'!Q24="*",'07-Thermal and Moisture Protect'!P24,'07-Thermal and Moisture Protect'!S24="*",'07-Thermal and Moisture Protect'!R24,'07-Thermal and Moisture Protect'!U24="*",'07-Thermal and Moisture Protect'!T24),"")</f>
        <v/>
      </c>
      <c r="H753" s="236" t="e">
        <f>G753/'Project Data'!$D$22</f>
        <v>#VALUE!</v>
      </c>
      <c r="I753" s="175"/>
      <c r="J753" s="244"/>
      <c r="K753" s="242"/>
    </row>
    <row r="754" spans="1:11" s="147" customFormat="1" ht="15" hidden="1" customHeight="1">
      <c r="A754" s="198">
        <f>'07-Thermal and Moisture Protect'!A25</f>
        <v>0</v>
      </c>
      <c r="B754" s="235" t="str">
        <f>'07-Thermal and Moisture Protect'!B25</f>
        <v>07 03 30.13 Conservation Treatment for Period Canvas Roofing</v>
      </c>
      <c r="C754" s="235"/>
      <c r="D754" s="236" t="str" cm="1">
        <f t="array" ref="D754">_xlfn.IFNA(_xlfn.IFS('07-Thermal and Moisture Protect'!D25="*",'07-Thermal and Moisture Protect'!C25,'07-Thermal and Moisture Protect'!F25="*",'07-Thermal and Moisture Protect'!E25,'07-Thermal and Moisture Protect'!H25="*",'07-Thermal and Moisture Protect'!G25,'07-Thermal and Moisture Protect'!J25="*",'07-Thermal and Moisture Protect'!I25,'07-Thermal and Moisture Protect'!K25="*",'07-Thermal and Moisture Protect'!#REF!,'07-Thermal and Moisture Protect'!M25="*",'07-Thermal and Moisture Protect'!L25,'07-Thermal and Moisture Protect'!O25="*",'07-Thermal and Moisture Protect'!N25,'07-Thermal and Moisture Protect'!Q25="*",'07-Thermal and Moisture Protect'!P25,'07-Thermal and Moisture Protect'!S25="*",'07-Thermal and Moisture Protect'!R25),"")</f>
        <v/>
      </c>
      <c r="E754" s="236" t="e">
        <f>D754/'Project Data'!$D$22</f>
        <v>#VALUE!</v>
      </c>
      <c r="F754" s="164" t="s">
        <v>44</v>
      </c>
      <c r="G754" s="236" t="str" cm="1">
        <f t="array" ref="G754">_xlfn.IFNA(_xlfn.IFS('07-Thermal and Moisture Protect'!F25="*",'07-Thermal and Moisture Protect'!E25,'07-Thermal and Moisture Protect'!H25="*",'07-Thermal and Moisture Protect'!G25,'07-Thermal and Moisture Protect'!J25="*",'07-Thermal and Moisture Protect'!I25,'07-Thermal and Moisture Protect'!L25="*",'07-Thermal and Moisture Protect'!K25,'07-Thermal and Moisture Protect'!M25="*",'07-Thermal and Moisture Protect'!#REF!,'07-Thermal and Moisture Protect'!O25="*",'07-Thermal and Moisture Protect'!N25,'07-Thermal and Moisture Protect'!Q25="*",'07-Thermal and Moisture Protect'!P25,'07-Thermal and Moisture Protect'!S25="*",'07-Thermal and Moisture Protect'!R25,'07-Thermal and Moisture Protect'!U25="*",'07-Thermal and Moisture Protect'!T25),"")</f>
        <v/>
      </c>
      <c r="H754" s="236" t="e">
        <f>G754/'Project Data'!$D$22</f>
        <v>#VALUE!</v>
      </c>
      <c r="I754" s="175"/>
      <c r="J754" s="244"/>
      <c r="K754" s="242"/>
    </row>
    <row r="755" spans="1:11" s="147" customFormat="1" ht="15" hidden="1" customHeight="1">
      <c r="A755" s="198">
        <f>'07-Thermal and Moisture Protect'!A26</f>
        <v>0</v>
      </c>
      <c r="B755" s="235" t="str">
        <f>'07-Thermal and Moisture Protect'!B26</f>
        <v>07 03 30.16 Conservation Treatment for Period Board Roofing</v>
      </c>
      <c r="C755" s="235"/>
      <c r="D755" s="236" t="str" cm="1">
        <f t="array" ref="D755">_xlfn.IFNA(_xlfn.IFS('07-Thermal and Moisture Protect'!D26="*",'07-Thermal and Moisture Protect'!C26,'07-Thermal and Moisture Protect'!F26="*",'07-Thermal and Moisture Protect'!E26,'07-Thermal and Moisture Protect'!H26="*",'07-Thermal and Moisture Protect'!G26,'07-Thermal and Moisture Protect'!J26="*",'07-Thermal and Moisture Protect'!I26,'07-Thermal and Moisture Protect'!K26="*",'07-Thermal and Moisture Protect'!#REF!,'07-Thermal and Moisture Protect'!M26="*",'07-Thermal and Moisture Protect'!L26,'07-Thermal and Moisture Protect'!O26="*",'07-Thermal and Moisture Protect'!N26,'07-Thermal and Moisture Protect'!Q26="*",'07-Thermal and Moisture Protect'!P26,'07-Thermal and Moisture Protect'!S26="*",'07-Thermal and Moisture Protect'!R26),"")</f>
        <v/>
      </c>
      <c r="E755" s="236" t="e">
        <f>D755/'Project Data'!$D$22</f>
        <v>#VALUE!</v>
      </c>
      <c r="F755" s="164" t="s">
        <v>44</v>
      </c>
      <c r="G755" s="236" t="str" cm="1">
        <f t="array" ref="G755">_xlfn.IFNA(_xlfn.IFS('07-Thermal and Moisture Protect'!F26="*",'07-Thermal and Moisture Protect'!E26,'07-Thermal and Moisture Protect'!H26="*",'07-Thermal and Moisture Protect'!G26,'07-Thermal and Moisture Protect'!J26="*",'07-Thermal and Moisture Protect'!I26,'07-Thermal and Moisture Protect'!L26="*",'07-Thermal and Moisture Protect'!K26,'07-Thermal and Moisture Protect'!M26="*",'07-Thermal and Moisture Protect'!#REF!,'07-Thermal and Moisture Protect'!O26="*",'07-Thermal and Moisture Protect'!N26,'07-Thermal and Moisture Protect'!Q26="*",'07-Thermal and Moisture Protect'!P26,'07-Thermal and Moisture Protect'!S26="*",'07-Thermal and Moisture Protect'!R26,'07-Thermal and Moisture Protect'!U26="*",'07-Thermal and Moisture Protect'!T26),"")</f>
        <v/>
      </c>
      <c r="H755" s="236" t="e">
        <f>G755/'Project Data'!$D$22</f>
        <v>#VALUE!</v>
      </c>
      <c r="I755" s="175"/>
      <c r="J755" s="244"/>
      <c r="K755" s="242"/>
    </row>
    <row r="756" spans="1:11" s="147" customFormat="1" ht="15" hidden="1" customHeight="1">
      <c r="A756" s="198">
        <f>'07-Thermal and Moisture Protect'!A27</f>
        <v>0</v>
      </c>
      <c r="B756" s="235" t="str">
        <f>'07-Thermal and Moisture Protect'!B27</f>
        <v>07 03 31 Conservation Treatment for Period Shingles and Shakes</v>
      </c>
      <c r="C756" s="235"/>
      <c r="D756" s="236" t="str" cm="1">
        <f t="array" ref="D756">_xlfn.IFNA(_xlfn.IFS('07-Thermal and Moisture Protect'!D27="*",'07-Thermal and Moisture Protect'!C27,'07-Thermal and Moisture Protect'!F27="*",'07-Thermal and Moisture Protect'!E27,'07-Thermal and Moisture Protect'!H27="*",'07-Thermal and Moisture Protect'!G27,'07-Thermal and Moisture Protect'!J27="*",'07-Thermal and Moisture Protect'!I27,'07-Thermal and Moisture Protect'!K27="*",'07-Thermal and Moisture Protect'!#REF!,'07-Thermal and Moisture Protect'!M27="*",'07-Thermal and Moisture Protect'!L27,'07-Thermal and Moisture Protect'!O27="*",'07-Thermal and Moisture Protect'!N27,'07-Thermal and Moisture Protect'!Q27="*",'07-Thermal and Moisture Protect'!P27,'07-Thermal and Moisture Protect'!S27="*",'07-Thermal and Moisture Protect'!R27),"")</f>
        <v/>
      </c>
      <c r="E756" s="236" t="e">
        <f>D756/'Project Data'!$D$22</f>
        <v>#VALUE!</v>
      </c>
      <c r="F756" s="164" t="s">
        <v>44</v>
      </c>
      <c r="G756" s="236" t="str" cm="1">
        <f t="array" ref="G756">_xlfn.IFNA(_xlfn.IFS('07-Thermal and Moisture Protect'!F27="*",'07-Thermal and Moisture Protect'!E27,'07-Thermal and Moisture Protect'!H27="*",'07-Thermal and Moisture Protect'!G27,'07-Thermal and Moisture Protect'!J27="*",'07-Thermal and Moisture Protect'!I27,'07-Thermal and Moisture Protect'!L27="*",'07-Thermal and Moisture Protect'!K27,'07-Thermal and Moisture Protect'!M27="*",'07-Thermal and Moisture Protect'!#REF!,'07-Thermal and Moisture Protect'!O27="*",'07-Thermal and Moisture Protect'!N27,'07-Thermal and Moisture Protect'!Q27="*",'07-Thermal and Moisture Protect'!P27,'07-Thermal and Moisture Protect'!S27="*",'07-Thermal and Moisture Protect'!R27,'07-Thermal and Moisture Protect'!U27="*",'07-Thermal and Moisture Protect'!T27),"")</f>
        <v/>
      </c>
      <c r="H756" s="236" t="e">
        <f>G756/'Project Data'!$D$22</f>
        <v>#VALUE!</v>
      </c>
      <c r="I756" s="175"/>
      <c r="J756" s="244"/>
      <c r="K756" s="242"/>
    </row>
    <row r="757" spans="1:11" s="147" customFormat="1" ht="15" hidden="1" customHeight="1">
      <c r="A757" s="198">
        <f>'07-Thermal and Moisture Protect'!A28</f>
        <v>0</v>
      </c>
      <c r="B757" s="235" t="str">
        <f>'07-Thermal and Moisture Protect'!B28</f>
        <v>07 03 31.16 Conservation Treatment for Period Metal Shingles</v>
      </c>
      <c r="C757" s="235"/>
      <c r="D757" s="236" t="str" cm="1">
        <f t="array" ref="D757">_xlfn.IFNA(_xlfn.IFS('07-Thermal and Moisture Protect'!D28="*",'07-Thermal and Moisture Protect'!C28,'07-Thermal and Moisture Protect'!F28="*",'07-Thermal and Moisture Protect'!E28,'07-Thermal and Moisture Protect'!H28="*",'07-Thermal and Moisture Protect'!G28,'07-Thermal and Moisture Protect'!J28="*",'07-Thermal and Moisture Protect'!I28,'07-Thermal and Moisture Protect'!K28="*",'07-Thermal and Moisture Protect'!#REF!,'07-Thermal and Moisture Protect'!M28="*",'07-Thermal and Moisture Protect'!L28,'07-Thermal and Moisture Protect'!O28="*",'07-Thermal and Moisture Protect'!N28,'07-Thermal and Moisture Protect'!Q28="*",'07-Thermal and Moisture Protect'!P28,'07-Thermal and Moisture Protect'!S28="*",'07-Thermal and Moisture Protect'!R28),"")</f>
        <v/>
      </c>
      <c r="E757" s="236" t="e">
        <f>D757/'Project Data'!$D$22</f>
        <v>#VALUE!</v>
      </c>
      <c r="F757" s="164" t="s">
        <v>44</v>
      </c>
      <c r="G757" s="236" t="str" cm="1">
        <f t="array" ref="G757">_xlfn.IFNA(_xlfn.IFS('07-Thermal and Moisture Protect'!F28="*",'07-Thermal and Moisture Protect'!E28,'07-Thermal and Moisture Protect'!H28="*",'07-Thermal and Moisture Protect'!G28,'07-Thermal and Moisture Protect'!J28="*",'07-Thermal and Moisture Protect'!I28,'07-Thermal and Moisture Protect'!L28="*",'07-Thermal and Moisture Protect'!K28,'07-Thermal and Moisture Protect'!M28="*",'07-Thermal and Moisture Protect'!#REF!,'07-Thermal and Moisture Protect'!O28="*",'07-Thermal and Moisture Protect'!N28,'07-Thermal and Moisture Protect'!Q28="*",'07-Thermal and Moisture Protect'!P28,'07-Thermal and Moisture Protect'!S28="*",'07-Thermal and Moisture Protect'!R28,'07-Thermal and Moisture Protect'!U28="*",'07-Thermal and Moisture Protect'!T28),"")</f>
        <v/>
      </c>
      <c r="H757" s="236" t="e">
        <f>G757/'Project Data'!$D$22</f>
        <v>#VALUE!</v>
      </c>
      <c r="I757" s="175"/>
      <c r="J757" s="244"/>
      <c r="K757" s="242"/>
    </row>
    <row r="758" spans="1:11" s="147" customFormat="1" ht="15" hidden="1" customHeight="1">
      <c r="A758" s="198">
        <f>'07-Thermal and Moisture Protect'!A29</f>
        <v>0</v>
      </c>
      <c r="B758" s="235" t="str">
        <f>'07-Thermal and Moisture Protect'!B29</f>
        <v>07 03 31.26 Conservation Treatment for Period Slate Shingles</v>
      </c>
      <c r="C758" s="235"/>
      <c r="D758" s="236" t="str" cm="1">
        <f t="array" ref="D758">_xlfn.IFNA(_xlfn.IFS('07-Thermal and Moisture Protect'!D29="*",'07-Thermal and Moisture Protect'!C29,'07-Thermal and Moisture Protect'!F29="*",'07-Thermal and Moisture Protect'!E29,'07-Thermal and Moisture Protect'!H29="*",'07-Thermal and Moisture Protect'!G29,'07-Thermal and Moisture Protect'!J29="*",'07-Thermal and Moisture Protect'!I29,'07-Thermal and Moisture Protect'!K29="*",'07-Thermal and Moisture Protect'!#REF!,'07-Thermal and Moisture Protect'!M29="*",'07-Thermal and Moisture Protect'!L29,'07-Thermal and Moisture Protect'!O29="*",'07-Thermal and Moisture Protect'!N29,'07-Thermal and Moisture Protect'!Q29="*",'07-Thermal and Moisture Protect'!P29,'07-Thermal and Moisture Protect'!S29="*",'07-Thermal and Moisture Protect'!R29),"")</f>
        <v/>
      </c>
      <c r="E758" s="236" t="e">
        <f>D758/'Project Data'!$D$22</f>
        <v>#VALUE!</v>
      </c>
      <c r="F758" s="164" t="s">
        <v>44</v>
      </c>
      <c r="G758" s="236" t="str" cm="1">
        <f t="array" ref="G758">_xlfn.IFNA(_xlfn.IFS('07-Thermal and Moisture Protect'!F29="*",'07-Thermal and Moisture Protect'!E29,'07-Thermal and Moisture Protect'!H29="*",'07-Thermal and Moisture Protect'!G29,'07-Thermal and Moisture Protect'!J29="*",'07-Thermal and Moisture Protect'!I29,'07-Thermal and Moisture Protect'!L29="*",'07-Thermal and Moisture Protect'!K29,'07-Thermal and Moisture Protect'!M29="*",'07-Thermal and Moisture Protect'!#REF!,'07-Thermal and Moisture Protect'!O29="*",'07-Thermal and Moisture Protect'!N29,'07-Thermal and Moisture Protect'!Q29="*",'07-Thermal and Moisture Protect'!P29,'07-Thermal and Moisture Protect'!S29="*",'07-Thermal and Moisture Protect'!R29,'07-Thermal and Moisture Protect'!U29="*",'07-Thermal and Moisture Protect'!T29),"")</f>
        <v/>
      </c>
      <c r="H758" s="236" t="e">
        <f>G758/'Project Data'!$D$22</f>
        <v>#VALUE!</v>
      </c>
      <c r="I758" s="175"/>
      <c r="J758" s="244"/>
      <c r="K758" s="242"/>
    </row>
    <row r="759" spans="1:11" s="147" customFormat="1" ht="15" hidden="1" customHeight="1">
      <c r="A759" s="198">
        <f>'07-Thermal and Moisture Protect'!A30</f>
        <v>0</v>
      </c>
      <c r="B759" s="235" t="str">
        <f>'07-Thermal and Moisture Protect'!B30</f>
        <v>07 03 31.29 Conservation Treatment for Period Wood Shingles and Shakes</v>
      </c>
      <c r="C759" s="235"/>
      <c r="D759" s="236" t="str" cm="1">
        <f t="array" ref="D759">_xlfn.IFNA(_xlfn.IFS('07-Thermal and Moisture Protect'!D30="*",'07-Thermal and Moisture Protect'!C30,'07-Thermal and Moisture Protect'!F30="*",'07-Thermal and Moisture Protect'!E30,'07-Thermal and Moisture Protect'!H30="*",'07-Thermal and Moisture Protect'!G30,'07-Thermal and Moisture Protect'!J30="*",'07-Thermal and Moisture Protect'!I30,'07-Thermal and Moisture Protect'!K30="*",'07-Thermal and Moisture Protect'!#REF!,'07-Thermal and Moisture Protect'!M30="*",'07-Thermal and Moisture Protect'!L30,'07-Thermal and Moisture Protect'!O30="*",'07-Thermal and Moisture Protect'!N30,'07-Thermal and Moisture Protect'!Q30="*",'07-Thermal and Moisture Protect'!P30,'07-Thermal and Moisture Protect'!S30="*",'07-Thermal and Moisture Protect'!R30),"")</f>
        <v/>
      </c>
      <c r="E759" s="236" t="e">
        <f>D759/'Project Data'!$D$22</f>
        <v>#VALUE!</v>
      </c>
      <c r="F759" s="164" t="s">
        <v>44</v>
      </c>
      <c r="G759" s="236" t="str" cm="1">
        <f t="array" ref="G759">_xlfn.IFNA(_xlfn.IFS('07-Thermal and Moisture Protect'!F30="*",'07-Thermal and Moisture Protect'!E30,'07-Thermal and Moisture Protect'!H30="*",'07-Thermal and Moisture Protect'!G30,'07-Thermal and Moisture Protect'!J30="*",'07-Thermal and Moisture Protect'!I30,'07-Thermal and Moisture Protect'!L30="*",'07-Thermal and Moisture Protect'!K30,'07-Thermal and Moisture Protect'!M30="*",'07-Thermal and Moisture Protect'!#REF!,'07-Thermal and Moisture Protect'!O30="*",'07-Thermal and Moisture Protect'!N30,'07-Thermal and Moisture Protect'!Q30="*",'07-Thermal and Moisture Protect'!P30,'07-Thermal and Moisture Protect'!S30="*",'07-Thermal and Moisture Protect'!R30,'07-Thermal and Moisture Protect'!U30="*",'07-Thermal and Moisture Protect'!T30),"")</f>
        <v/>
      </c>
      <c r="H759" s="236" t="e">
        <f>G759/'Project Data'!$D$22</f>
        <v>#VALUE!</v>
      </c>
      <c r="I759" s="175"/>
      <c r="J759" s="244"/>
      <c r="K759" s="242"/>
    </row>
    <row r="760" spans="1:11" s="147" customFormat="1" ht="15" hidden="1" customHeight="1">
      <c r="A760" s="198">
        <f>'07-Thermal and Moisture Protect'!A31</f>
        <v>0</v>
      </c>
      <c r="B760" s="235" t="str">
        <f>'07-Thermal and Moisture Protect'!B31</f>
        <v>07 03 32 Conservation Treatment for Period Roof Tiles</v>
      </c>
      <c r="C760" s="235"/>
      <c r="D760" s="236" t="str" cm="1">
        <f t="array" ref="D760">_xlfn.IFNA(_xlfn.IFS('07-Thermal and Moisture Protect'!D31="*",'07-Thermal and Moisture Protect'!C31,'07-Thermal and Moisture Protect'!F31="*",'07-Thermal and Moisture Protect'!E31,'07-Thermal and Moisture Protect'!H31="*",'07-Thermal and Moisture Protect'!G31,'07-Thermal and Moisture Protect'!J31="*",'07-Thermal and Moisture Protect'!I31,'07-Thermal and Moisture Protect'!K31="*",'07-Thermal and Moisture Protect'!#REF!,'07-Thermal and Moisture Protect'!M31="*",'07-Thermal and Moisture Protect'!L31,'07-Thermal and Moisture Protect'!O31="*",'07-Thermal and Moisture Protect'!N31,'07-Thermal and Moisture Protect'!Q31="*",'07-Thermal and Moisture Protect'!P31,'07-Thermal and Moisture Protect'!S31="*",'07-Thermal and Moisture Protect'!R31),"")</f>
        <v/>
      </c>
      <c r="E760" s="236" t="e">
        <f>D760/'Project Data'!$D$22</f>
        <v>#VALUE!</v>
      </c>
      <c r="F760" s="164" t="s">
        <v>44</v>
      </c>
      <c r="G760" s="236" t="str" cm="1">
        <f t="array" ref="G760">_xlfn.IFNA(_xlfn.IFS('07-Thermal and Moisture Protect'!F31="*",'07-Thermal and Moisture Protect'!E31,'07-Thermal and Moisture Protect'!H31="*",'07-Thermal and Moisture Protect'!G31,'07-Thermal and Moisture Protect'!J31="*",'07-Thermal and Moisture Protect'!I31,'07-Thermal and Moisture Protect'!L31="*",'07-Thermal and Moisture Protect'!K31,'07-Thermal and Moisture Protect'!M31="*",'07-Thermal and Moisture Protect'!#REF!,'07-Thermal and Moisture Protect'!O31="*",'07-Thermal and Moisture Protect'!N31,'07-Thermal and Moisture Protect'!Q31="*",'07-Thermal and Moisture Protect'!P31,'07-Thermal and Moisture Protect'!S31="*",'07-Thermal and Moisture Protect'!R31,'07-Thermal and Moisture Protect'!U31="*",'07-Thermal and Moisture Protect'!T31),"")</f>
        <v/>
      </c>
      <c r="H760" s="236" t="e">
        <f>G760/'Project Data'!$D$22</f>
        <v>#VALUE!</v>
      </c>
      <c r="I760" s="175"/>
      <c r="J760" s="244"/>
      <c r="K760" s="242"/>
    </row>
    <row r="761" spans="1:11" s="147" customFormat="1" ht="15" hidden="1" customHeight="1">
      <c r="A761" s="198">
        <f>'07-Thermal and Moisture Protect'!A32</f>
        <v>0</v>
      </c>
      <c r="B761" s="235" t="str">
        <f>'07-Thermal and Moisture Protect'!B32</f>
        <v>07 03 32.13 Conservation Treatment for Period Clay Roof Tiles</v>
      </c>
      <c r="C761" s="235"/>
      <c r="D761" s="236" t="str" cm="1">
        <f t="array" ref="D761">_xlfn.IFNA(_xlfn.IFS('07-Thermal and Moisture Protect'!D32="*",'07-Thermal and Moisture Protect'!C32,'07-Thermal and Moisture Protect'!F32="*",'07-Thermal and Moisture Protect'!E32,'07-Thermal and Moisture Protect'!H32="*",'07-Thermal and Moisture Protect'!G32,'07-Thermal and Moisture Protect'!J32="*",'07-Thermal and Moisture Protect'!I32,'07-Thermal and Moisture Protect'!K32="*",'07-Thermal and Moisture Protect'!#REF!,'07-Thermal and Moisture Protect'!M32="*",'07-Thermal and Moisture Protect'!L32,'07-Thermal and Moisture Protect'!O32="*",'07-Thermal and Moisture Protect'!N32,'07-Thermal and Moisture Protect'!Q32="*",'07-Thermal and Moisture Protect'!P32,'07-Thermal and Moisture Protect'!S32="*",'07-Thermal and Moisture Protect'!R32),"")</f>
        <v/>
      </c>
      <c r="E761" s="236" t="e">
        <f>D761/'Project Data'!$D$22</f>
        <v>#VALUE!</v>
      </c>
      <c r="F761" s="164" t="s">
        <v>44</v>
      </c>
      <c r="G761" s="236" t="str" cm="1">
        <f t="array" ref="G761">_xlfn.IFNA(_xlfn.IFS('07-Thermal and Moisture Protect'!F32="*",'07-Thermal and Moisture Protect'!E32,'07-Thermal and Moisture Protect'!H32="*",'07-Thermal and Moisture Protect'!G32,'07-Thermal and Moisture Protect'!J32="*",'07-Thermal and Moisture Protect'!I32,'07-Thermal and Moisture Protect'!L32="*",'07-Thermal and Moisture Protect'!K32,'07-Thermal and Moisture Protect'!M32="*",'07-Thermal and Moisture Protect'!#REF!,'07-Thermal and Moisture Protect'!O32="*",'07-Thermal and Moisture Protect'!N32,'07-Thermal and Moisture Protect'!Q32="*",'07-Thermal and Moisture Protect'!P32,'07-Thermal and Moisture Protect'!S32="*",'07-Thermal and Moisture Protect'!R32,'07-Thermal and Moisture Protect'!U32="*",'07-Thermal and Moisture Protect'!T32),"")</f>
        <v/>
      </c>
      <c r="H761" s="236" t="e">
        <f>G761/'Project Data'!$D$22</f>
        <v>#VALUE!</v>
      </c>
      <c r="I761" s="175"/>
      <c r="J761" s="244"/>
      <c r="K761" s="242"/>
    </row>
    <row r="762" spans="1:11" s="147" customFormat="1" ht="15" hidden="1" customHeight="1">
      <c r="A762" s="198">
        <f>'07-Thermal and Moisture Protect'!A33</f>
        <v>0</v>
      </c>
      <c r="B762" s="235" t="str">
        <f>'07-Thermal and Moisture Protect'!B33</f>
        <v>07 03 32.16 Conservation Treatment for Period Concrete Roof Tiles</v>
      </c>
      <c r="C762" s="235"/>
      <c r="D762" s="236" t="str" cm="1">
        <f t="array" ref="D762">_xlfn.IFNA(_xlfn.IFS('07-Thermal and Moisture Protect'!D33="*",'07-Thermal and Moisture Protect'!C33,'07-Thermal and Moisture Protect'!F33="*",'07-Thermal and Moisture Protect'!E33,'07-Thermal and Moisture Protect'!H33="*",'07-Thermal and Moisture Protect'!G33,'07-Thermal and Moisture Protect'!J33="*",'07-Thermal and Moisture Protect'!I33,'07-Thermal and Moisture Protect'!K33="*",'07-Thermal and Moisture Protect'!#REF!,'07-Thermal and Moisture Protect'!M33="*",'07-Thermal and Moisture Protect'!L33,'07-Thermal and Moisture Protect'!O33="*",'07-Thermal and Moisture Protect'!N33,'07-Thermal and Moisture Protect'!Q33="*",'07-Thermal and Moisture Protect'!P33,'07-Thermal and Moisture Protect'!S33="*",'07-Thermal and Moisture Protect'!R33),"")</f>
        <v/>
      </c>
      <c r="E762" s="236" t="e">
        <f>D762/'Project Data'!$D$22</f>
        <v>#VALUE!</v>
      </c>
      <c r="F762" s="164" t="s">
        <v>44</v>
      </c>
      <c r="G762" s="236" t="str" cm="1">
        <f t="array" ref="G762">_xlfn.IFNA(_xlfn.IFS('07-Thermal and Moisture Protect'!F33="*",'07-Thermal and Moisture Protect'!E33,'07-Thermal and Moisture Protect'!H33="*",'07-Thermal and Moisture Protect'!G33,'07-Thermal and Moisture Protect'!J33="*",'07-Thermal and Moisture Protect'!I33,'07-Thermal and Moisture Protect'!L33="*",'07-Thermal and Moisture Protect'!K33,'07-Thermal and Moisture Protect'!M33="*",'07-Thermal and Moisture Protect'!#REF!,'07-Thermal and Moisture Protect'!O33="*",'07-Thermal and Moisture Protect'!N33,'07-Thermal and Moisture Protect'!Q33="*",'07-Thermal and Moisture Protect'!P33,'07-Thermal and Moisture Protect'!S33="*",'07-Thermal and Moisture Protect'!R33,'07-Thermal and Moisture Protect'!U33="*",'07-Thermal and Moisture Protect'!T33),"")</f>
        <v/>
      </c>
      <c r="H762" s="236" t="e">
        <f>G762/'Project Data'!$D$22</f>
        <v>#VALUE!</v>
      </c>
      <c r="I762" s="175"/>
      <c r="J762" s="244"/>
      <c r="K762" s="242"/>
    </row>
    <row r="763" spans="1:11" s="147" customFormat="1" ht="15" hidden="1" customHeight="1">
      <c r="A763" s="198">
        <f>'07-Thermal and Moisture Protect'!A34</f>
        <v>0</v>
      </c>
      <c r="B763" s="235" t="str">
        <f>'07-Thermal and Moisture Protect'!B34</f>
        <v>07 03 32.19 Conservation Treatment for Period Metal Roof Tiles</v>
      </c>
      <c r="C763" s="235"/>
      <c r="D763" s="236" t="str" cm="1">
        <f t="array" ref="D763">_xlfn.IFNA(_xlfn.IFS('07-Thermal and Moisture Protect'!D34="*",'07-Thermal and Moisture Protect'!C34,'07-Thermal and Moisture Protect'!F34="*",'07-Thermal and Moisture Protect'!E34,'07-Thermal and Moisture Protect'!H34="*",'07-Thermal and Moisture Protect'!G34,'07-Thermal and Moisture Protect'!J34="*",'07-Thermal and Moisture Protect'!I34,'07-Thermal and Moisture Protect'!K34="*",'07-Thermal and Moisture Protect'!#REF!,'07-Thermal and Moisture Protect'!M34="*",'07-Thermal and Moisture Protect'!L34,'07-Thermal and Moisture Protect'!O34="*",'07-Thermal and Moisture Protect'!N34,'07-Thermal and Moisture Protect'!Q34="*",'07-Thermal and Moisture Protect'!P34,'07-Thermal and Moisture Protect'!S34="*",'07-Thermal and Moisture Protect'!R34),"")</f>
        <v/>
      </c>
      <c r="E763" s="236" t="e">
        <f>D763/'Project Data'!$D$22</f>
        <v>#VALUE!</v>
      </c>
      <c r="F763" s="164" t="s">
        <v>44</v>
      </c>
      <c r="G763" s="236" t="str" cm="1">
        <f t="array" ref="G763">_xlfn.IFNA(_xlfn.IFS('07-Thermal and Moisture Protect'!F34="*",'07-Thermal and Moisture Protect'!E34,'07-Thermal and Moisture Protect'!H34="*",'07-Thermal and Moisture Protect'!G34,'07-Thermal and Moisture Protect'!J34="*",'07-Thermal and Moisture Protect'!I34,'07-Thermal and Moisture Protect'!L34="*",'07-Thermal and Moisture Protect'!K34,'07-Thermal and Moisture Protect'!M34="*",'07-Thermal and Moisture Protect'!#REF!,'07-Thermal and Moisture Protect'!O34="*",'07-Thermal and Moisture Protect'!N34,'07-Thermal and Moisture Protect'!Q34="*",'07-Thermal and Moisture Protect'!P34,'07-Thermal and Moisture Protect'!S34="*",'07-Thermal and Moisture Protect'!R34,'07-Thermal and Moisture Protect'!U34="*",'07-Thermal and Moisture Protect'!T34),"")</f>
        <v/>
      </c>
      <c r="H763" s="236" t="e">
        <f>G763/'Project Data'!$D$22</f>
        <v>#VALUE!</v>
      </c>
      <c r="I763" s="175"/>
      <c r="J763" s="244"/>
      <c r="K763" s="242"/>
    </row>
    <row r="764" spans="1:11" s="147" customFormat="1" ht="15" hidden="1" customHeight="1">
      <c r="A764" s="198">
        <f>'07-Thermal and Moisture Protect'!A35</f>
        <v>0</v>
      </c>
      <c r="B764" s="235" t="str">
        <f>'07-Thermal and Moisture Protect'!B35</f>
        <v>07 03 33 Conservation Treatment for Period Natural Roof Coverings</v>
      </c>
      <c r="C764" s="235"/>
      <c r="D764" s="236" t="str" cm="1">
        <f t="array" ref="D764">_xlfn.IFNA(_xlfn.IFS('07-Thermal and Moisture Protect'!D35="*",'07-Thermal and Moisture Protect'!C35,'07-Thermal and Moisture Protect'!F35="*",'07-Thermal and Moisture Protect'!E35,'07-Thermal and Moisture Protect'!H35="*",'07-Thermal and Moisture Protect'!G35,'07-Thermal and Moisture Protect'!J35="*",'07-Thermal and Moisture Protect'!I35,'07-Thermal and Moisture Protect'!K35="*",'07-Thermal and Moisture Protect'!#REF!,'07-Thermal and Moisture Protect'!M35="*",'07-Thermal and Moisture Protect'!L35,'07-Thermal and Moisture Protect'!O35="*",'07-Thermal and Moisture Protect'!N35,'07-Thermal and Moisture Protect'!Q35="*",'07-Thermal and Moisture Protect'!P35,'07-Thermal and Moisture Protect'!S35="*",'07-Thermal and Moisture Protect'!R35),"")</f>
        <v/>
      </c>
      <c r="E764" s="236" t="e">
        <f>D764/'Project Data'!$D$22</f>
        <v>#VALUE!</v>
      </c>
      <c r="F764" s="164" t="s">
        <v>44</v>
      </c>
      <c r="G764" s="236" t="str" cm="1">
        <f t="array" ref="G764">_xlfn.IFNA(_xlfn.IFS('07-Thermal and Moisture Protect'!F35="*",'07-Thermal and Moisture Protect'!E35,'07-Thermal and Moisture Protect'!H35="*",'07-Thermal and Moisture Protect'!G35,'07-Thermal and Moisture Protect'!J35="*",'07-Thermal and Moisture Protect'!I35,'07-Thermal and Moisture Protect'!L35="*",'07-Thermal and Moisture Protect'!K35,'07-Thermal and Moisture Protect'!M35="*",'07-Thermal and Moisture Protect'!#REF!,'07-Thermal and Moisture Protect'!O35="*",'07-Thermal and Moisture Protect'!N35,'07-Thermal and Moisture Protect'!Q35="*",'07-Thermal and Moisture Protect'!P35,'07-Thermal and Moisture Protect'!S35="*",'07-Thermal and Moisture Protect'!R35,'07-Thermal and Moisture Protect'!U35="*",'07-Thermal and Moisture Protect'!T35),"")</f>
        <v/>
      </c>
      <c r="H764" s="236" t="e">
        <f>G764/'Project Data'!$D$22</f>
        <v>#VALUE!</v>
      </c>
      <c r="I764" s="175"/>
      <c r="J764" s="244"/>
      <c r="K764" s="242"/>
    </row>
    <row r="765" spans="1:11" s="147" customFormat="1" ht="15" hidden="1" customHeight="1">
      <c r="A765" s="198">
        <f>'07-Thermal and Moisture Protect'!A36</f>
        <v>0</v>
      </c>
      <c r="B765" s="235" t="str">
        <f>'07-Thermal and Moisture Protect'!B36</f>
        <v>07 03 33.13 Conservation Treatment for Period Sod Roofing</v>
      </c>
      <c r="C765" s="235"/>
      <c r="D765" s="236" t="str" cm="1">
        <f t="array" ref="D765">_xlfn.IFNA(_xlfn.IFS('07-Thermal and Moisture Protect'!D36="*",'07-Thermal and Moisture Protect'!C36,'07-Thermal and Moisture Protect'!F36="*",'07-Thermal and Moisture Protect'!E36,'07-Thermal and Moisture Protect'!H36="*",'07-Thermal and Moisture Protect'!G36,'07-Thermal and Moisture Protect'!J36="*",'07-Thermal and Moisture Protect'!I36,'07-Thermal and Moisture Protect'!K36="*",'07-Thermal and Moisture Protect'!#REF!,'07-Thermal and Moisture Protect'!M36="*",'07-Thermal and Moisture Protect'!L36,'07-Thermal and Moisture Protect'!O36="*",'07-Thermal and Moisture Protect'!N36,'07-Thermal and Moisture Protect'!Q36="*",'07-Thermal and Moisture Protect'!P36,'07-Thermal and Moisture Protect'!S36="*",'07-Thermal and Moisture Protect'!R36),"")</f>
        <v/>
      </c>
      <c r="E765" s="236" t="e">
        <f>D765/'Project Data'!$D$22</f>
        <v>#VALUE!</v>
      </c>
      <c r="F765" s="164" t="s">
        <v>44</v>
      </c>
      <c r="G765" s="236" t="str" cm="1">
        <f t="array" ref="G765">_xlfn.IFNA(_xlfn.IFS('07-Thermal and Moisture Protect'!F36="*",'07-Thermal and Moisture Protect'!E36,'07-Thermal and Moisture Protect'!H36="*",'07-Thermal and Moisture Protect'!G36,'07-Thermal and Moisture Protect'!J36="*",'07-Thermal and Moisture Protect'!I36,'07-Thermal and Moisture Protect'!L36="*",'07-Thermal and Moisture Protect'!K36,'07-Thermal and Moisture Protect'!M36="*",'07-Thermal and Moisture Protect'!#REF!,'07-Thermal and Moisture Protect'!O36="*",'07-Thermal and Moisture Protect'!N36,'07-Thermal and Moisture Protect'!Q36="*",'07-Thermal and Moisture Protect'!P36,'07-Thermal and Moisture Protect'!S36="*",'07-Thermal and Moisture Protect'!R36,'07-Thermal and Moisture Protect'!U36="*",'07-Thermal and Moisture Protect'!T36),"")</f>
        <v/>
      </c>
      <c r="H765" s="236" t="e">
        <f>G765/'Project Data'!$D$22</f>
        <v>#VALUE!</v>
      </c>
      <c r="I765" s="175"/>
      <c r="J765" s="244"/>
      <c r="K765" s="242"/>
    </row>
    <row r="766" spans="1:11" s="147" customFormat="1" ht="15" hidden="1" customHeight="1">
      <c r="A766" s="198">
        <f>'07-Thermal and Moisture Protect'!A37</f>
        <v>0</v>
      </c>
      <c r="B766" s="235" t="str">
        <f>'07-Thermal and Moisture Protect'!B37</f>
        <v>07 03 40 Conservation Treatment for Period Roofing and Siding Panels</v>
      </c>
      <c r="C766" s="235"/>
      <c r="D766" s="236" t="str" cm="1">
        <f t="array" ref="D766">_xlfn.IFNA(_xlfn.IFS('07-Thermal and Moisture Protect'!D37="*",'07-Thermal and Moisture Protect'!C37,'07-Thermal and Moisture Protect'!F37="*",'07-Thermal and Moisture Protect'!E37,'07-Thermal and Moisture Protect'!H37="*",'07-Thermal and Moisture Protect'!G37,'07-Thermal and Moisture Protect'!J37="*",'07-Thermal and Moisture Protect'!I37,'07-Thermal and Moisture Protect'!K37="*",'07-Thermal and Moisture Protect'!#REF!,'07-Thermal and Moisture Protect'!M37="*",'07-Thermal and Moisture Protect'!L37,'07-Thermal and Moisture Protect'!O37="*",'07-Thermal and Moisture Protect'!N37,'07-Thermal and Moisture Protect'!Q37="*",'07-Thermal and Moisture Protect'!P37,'07-Thermal and Moisture Protect'!S37="*",'07-Thermal and Moisture Protect'!R37),"")</f>
        <v/>
      </c>
      <c r="E766" s="236" t="e">
        <f>D766/'Project Data'!$D$22</f>
        <v>#VALUE!</v>
      </c>
      <c r="F766" s="164" t="s">
        <v>44</v>
      </c>
      <c r="G766" s="236" t="str" cm="1">
        <f t="array" ref="G766">_xlfn.IFNA(_xlfn.IFS('07-Thermal and Moisture Protect'!F37="*",'07-Thermal and Moisture Protect'!E37,'07-Thermal and Moisture Protect'!H37="*",'07-Thermal and Moisture Protect'!G37,'07-Thermal and Moisture Protect'!J37="*",'07-Thermal and Moisture Protect'!I37,'07-Thermal and Moisture Protect'!L37="*",'07-Thermal and Moisture Protect'!K37,'07-Thermal and Moisture Protect'!M37="*",'07-Thermal and Moisture Protect'!#REF!,'07-Thermal and Moisture Protect'!O37="*",'07-Thermal and Moisture Protect'!N37,'07-Thermal and Moisture Protect'!Q37="*",'07-Thermal and Moisture Protect'!P37,'07-Thermal and Moisture Protect'!S37="*",'07-Thermal and Moisture Protect'!R37,'07-Thermal and Moisture Protect'!U37="*",'07-Thermal and Moisture Protect'!T37),"")</f>
        <v/>
      </c>
      <c r="H766" s="236" t="e">
        <f>G766/'Project Data'!$D$22</f>
        <v>#VALUE!</v>
      </c>
      <c r="I766" s="175"/>
      <c r="J766" s="244"/>
      <c r="K766" s="242"/>
    </row>
    <row r="767" spans="1:11" s="147" customFormat="1" ht="15" hidden="1" customHeight="1">
      <c r="A767" s="198">
        <f>'07-Thermal and Moisture Protect'!A38</f>
        <v>0</v>
      </c>
      <c r="B767" s="235" t="str">
        <f>'07-Thermal and Moisture Protect'!B38</f>
        <v>07 03 41 Conservative Treatment for Period Roof Panels</v>
      </c>
      <c r="C767" s="235"/>
      <c r="D767" s="236" t="str" cm="1">
        <f t="array" ref="D767">_xlfn.IFNA(_xlfn.IFS('07-Thermal and Moisture Protect'!D38="*",'07-Thermal and Moisture Protect'!C38,'07-Thermal and Moisture Protect'!F38="*",'07-Thermal and Moisture Protect'!E38,'07-Thermal and Moisture Protect'!H38="*",'07-Thermal and Moisture Protect'!G38,'07-Thermal and Moisture Protect'!J38="*",'07-Thermal and Moisture Protect'!I38,'07-Thermal and Moisture Protect'!K38="*",'07-Thermal and Moisture Protect'!#REF!,'07-Thermal and Moisture Protect'!M38="*",'07-Thermal and Moisture Protect'!L38,'07-Thermal and Moisture Protect'!O38="*",'07-Thermal and Moisture Protect'!N38,'07-Thermal and Moisture Protect'!Q38="*",'07-Thermal and Moisture Protect'!P38,'07-Thermal and Moisture Protect'!S38="*",'07-Thermal and Moisture Protect'!R38),"")</f>
        <v/>
      </c>
      <c r="E767" s="236" t="e">
        <f>D767/'Project Data'!$D$22</f>
        <v>#VALUE!</v>
      </c>
      <c r="F767" s="164" t="s">
        <v>44</v>
      </c>
      <c r="G767" s="236" t="str" cm="1">
        <f t="array" ref="G767">_xlfn.IFNA(_xlfn.IFS('07-Thermal and Moisture Protect'!F38="*",'07-Thermal and Moisture Protect'!E38,'07-Thermal and Moisture Protect'!H38="*",'07-Thermal and Moisture Protect'!G38,'07-Thermal and Moisture Protect'!J38="*",'07-Thermal and Moisture Protect'!I38,'07-Thermal and Moisture Protect'!L38="*",'07-Thermal and Moisture Protect'!K38,'07-Thermal and Moisture Protect'!M38="*",'07-Thermal and Moisture Protect'!#REF!,'07-Thermal and Moisture Protect'!O38="*",'07-Thermal and Moisture Protect'!N38,'07-Thermal and Moisture Protect'!Q38="*",'07-Thermal and Moisture Protect'!P38,'07-Thermal and Moisture Protect'!S38="*",'07-Thermal and Moisture Protect'!R38,'07-Thermal and Moisture Protect'!U38="*",'07-Thermal and Moisture Protect'!T38),"")</f>
        <v/>
      </c>
      <c r="H767" s="236" t="e">
        <f>G767/'Project Data'!$D$22</f>
        <v>#VALUE!</v>
      </c>
      <c r="I767" s="175"/>
      <c r="J767" s="244"/>
      <c r="K767" s="242"/>
    </row>
    <row r="768" spans="1:11" s="147" customFormat="1" ht="15" hidden="1" customHeight="1">
      <c r="A768" s="198">
        <f>'07-Thermal and Moisture Protect'!A39</f>
        <v>0</v>
      </c>
      <c r="B768" s="235" t="str">
        <f>'07-Thermal and Moisture Protect'!B39</f>
        <v>07 03 41.13 Conservation Treatment for Period Metal Roof Panels</v>
      </c>
      <c r="C768" s="235"/>
      <c r="D768" s="236" t="str" cm="1">
        <f t="array" ref="D768">_xlfn.IFNA(_xlfn.IFS('07-Thermal and Moisture Protect'!D39="*",'07-Thermal and Moisture Protect'!C39,'07-Thermal and Moisture Protect'!F39="*",'07-Thermal and Moisture Protect'!E39,'07-Thermal and Moisture Protect'!H39="*",'07-Thermal and Moisture Protect'!G39,'07-Thermal and Moisture Protect'!J39="*",'07-Thermal and Moisture Protect'!I39,'07-Thermal and Moisture Protect'!K39="*",'07-Thermal and Moisture Protect'!#REF!,'07-Thermal and Moisture Protect'!M39="*",'07-Thermal and Moisture Protect'!L39,'07-Thermal and Moisture Protect'!O39="*",'07-Thermal and Moisture Protect'!N39,'07-Thermal and Moisture Protect'!Q39="*",'07-Thermal and Moisture Protect'!P39,'07-Thermal and Moisture Protect'!S39="*",'07-Thermal and Moisture Protect'!R39),"")</f>
        <v/>
      </c>
      <c r="E768" s="236" t="e">
        <f>D768/'Project Data'!$D$22</f>
        <v>#VALUE!</v>
      </c>
      <c r="F768" s="164" t="s">
        <v>44</v>
      </c>
      <c r="G768" s="236" t="str" cm="1">
        <f t="array" ref="G768">_xlfn.IFNA(_xlfn.IFS('07-Thermal and Moisture Protect'!F39="*",'07-Thermal and Moisture Protect'!E39,'07-Thermal and Moisture Protect'!H39="*",'07-Thermal and Moisture Protect'!G39,'07-Thermal and Moisture Protect'!J39="*",'07-Thermal and Moisture Protect'!I39,'07-Thermal and Moisture Protect'!L39="*",'07-Thermal and Moisture Protect'!K39,'07-Thermal and Moisture Protect'!M39="*",'07-Thermal and Moisture Protect'!#REF!,'07-Thermal and Moisture Protect'!O39="*",'07-Thermal and Moisture Protect'!N39,'07-Thermal and Moisture Protect'!Q39="*",'07-Thermal and Moisture Protect'!P39,'07-Thermal and Moisture Protect'!S39="*",'07-Thermal and Moisture Protect'!R39,'07-Thermal and Moisture Protect'!U39="*",'07-Thermal and Moisture Protect'!T39),"")</f>
        <v/>
      </c>
      <c r="H768" s="236" t="e">
        <f>G768/'Project Data'!$D$22</f>
        <v>#VALUE!</v>
      </c>
      <c r="I768" s="175"/>
      <c r="J768" s="244"/>
      <c r="K768" s="242"/>
    </row>
    <row r="769" spans="1:11" s="147" customFormat="1" ht="15" hidden="1" customHeight="1">
      <c r="A769" s="198">
        <f>'07-Thermal and Moisture Protect'!A40</f>
        <v>0</v>
      </c>
      <c r="B769" s="235" t="str">
        <f>'07-Thermal and Moisture Protect'!B40</f>
        <v>07 03 41.23 Conservation Treatment for Period Wood Roof Panels</v>
      </c>
      <c r="C769" s="235"/>
      <c r="D769" s="236" t="str" cm="1">
        <f t="array" ref="D769">_xlfn.IFNA(_xlfn.IFS('07-Thermal and Moisture Protect'!D40="*",'07-Thermal and Moisture Protect'!C40,'07-Thermal and Moisture Protect'!F40="*",'07-Thermal and Moisture Protect'!E40,'07-Thermal and Moisture Protect'!H40="*",'07-Thermal and Moisture Protect'!G40,'07-Thermal and Moisture Protect'!J40="*",'07-Thermal and Moisture Protect'!I40,'07-Thermal and Moisture Protect'!K40="*",'07-Thermal and Moisture Protect'!#REF!,'07-Thermal and Moisture Protect'!M40="*",'07-Thermal and Moisture Protect'!L40,'07-Thermal and Moisture Protect'!O40="*",'07-Thermal and Moisture Protect'!N40,'07-Thermal and Moisture Protect'!Q40="*",'07-Thermal and Moisture Protect'!P40,'07-Thermal and Moisture Protect'!S40="*",'07-Thermal and Moisture Protect'!R40),"")</f>
        <v/>
      </c>
      <c r="E769" s="236" t="e">
        <f>D769/'Project Data'!$D$22</f>
        <v>#VALUE!</v>
      </c>
      <c r="F769" s="164" t="s">
        <v>44</v>
      </c>
      <c r="G769" s="236" t="str" cm="1">
        <f t="array" ref="G769">_xlfn.IFNA(_xlfn.IFS('07-Thermal and Moisture Protect'!F40="*",'07-Thermal and Moisture Protect'!E40,'07-Thermal and Moisture Protect'!H40="*",'07-Thermal and Moisture Protect'!G40,'07-Thermal and Moisture Protect'!J40="*",'07-Thermal and Moisture Protect'!I40,'07-Thermal and Moisture Protect'!L40="*",'07-Thermal and Moisture Protect'!K40,'07-Thermal and Moisture Protect'!M40="*",'07-Thermal and Moisture Protect'!#REF!,'07-Thermal and Moisture Protect'!O40="*",'07-Thermal and Moisture Protect'!N40,'07-Thermal and Moisture Protect'!Q40="*",'07-Thermal and Moisture Protect'!P40,'07-Thermal and Moisture Protect'!S40="*",'07-Thermal and Moisture Protect'!R40,'07-Thermal and Moisture Protect'!U40="*",'07-Thermal and Moisture Protect'!T40),"")</f>
        <v/>
      </c>
      <c r="H769" s="236" t="e">
        <f>G769/'Project Data'!$D$22</f>
        <v>#VALUE!</v>
      </c>
      <c r="I769" s="175"/>
      <c r="J769" s="244"/>
      <c r="K769" s="242"/>
    </row>
    <row r="770" spans="1:11" s="147" customFormat="1" ht="15" hidden="1" customHeight="1">
      <c r="A770" s="198">
        <f>'07-Thermal and Moisture Protect'!A41</f>
        <v>0</v>
      </c>
      <c r="B770" s="235" t="str">
        <f>'07-Thermal and Moisture Protect'!B41</f>
        <v>07 03 46 Conservation Treatment for Period Wood Siding</v>
      </c>
      <c r="C770" s="235"/>
      <c r="D770" s="236" t="str" cm="1">
        <f t="array" ref="D770">_xlfn.IFNA(_xlfn.IFS('07-Thermal and Moisture Protect'!D41="*",'07-Thermal and Moisture Protect'!C41,'07-Thermal and Moisture Protect'!F41="*",'07-Thermal and Moisture Protect'!E41,'07-Thermal and Moisture Protect'!H41="*",'07-Thermal and Moisture Protect'!G41,'07-Thermal and Moisture Protect'!J41="*",'07-Thermal and Moisture Protect'!I41,'07-Thermal and Moisture Protect'!K41="*",'07-Thermal and Moisture Protect'!#REF!,'07-Thermal and Moisture Protect'!M41="*",'07-Thermal and Moisture Protect'!L41,'07-Thermal and Moisture Protect'!O41="*",'07-Thermal and Moisture Protect'!N41,'07-Thermal and Moisture Protect'!Q41="*",'07-Thermal and Moisture Protect'!P41,'07-Thermal and Moisture Protect'!S41="*",'07-Thermal and Moisture Protect'!R41),"")</f>
        <v/>
      </c>
      <c r="E770" s="236" t="e">
        <f>D770/'Project Data'!$D$22</f>
        <v>#VALUE!</v>
      </c>
      <c r="F770" s="164" t="s">
        <v>44</v>
      </c>
      <c r="G770" s="236" t="str" cm="1">
        <f t="array" ref="G770">_xlfn.IFNA(_xlfn.IFS('07-Thermal and Moisture Protect'!F41="*",'07-Thermal and Moisture Protect'!E41,'07-Thermal and Moisture Protect'!H41="*",'07-Thermal and Moisture Protect'!G41,'07-Thermal and Moisture Protect'!J41="*",'07-Thermal and Moisture Protect'!I41,'07-Thermal and Moisture Protect'!L41="*",'07-Thermal and Moisture Protect'!K41,'07-Thermal and Moisture Protect'!M41="*",'07-Thermal and Moisture Protect'!#REF!,'07-Thermal and Moisture Protect'!O41="*",'07-Thermal and Moisture Protect'!N41,'07-Thermal and Moisture Protect'!Q41="*",'07-Thermal and Moisture Protect'!P41,'07-Thermal and Moisture Protect'!S41="*",'07-Thermal and Moisture Protect'!R41,'07-Thermal and Moisture Protect'!U41="*",'07-Thermal and Moisture Protect'!T41),"")</f>
        <v/>
      </c>
      <c r="H770" s="236" t="e">
        <f>G770/'Project Data'!$D$22</f>
        <v>#VALUE!</v>
      </c>
      <c r="I770" s="175"/>
      <c r="J770" s="244"/>
      <c r="K770" s="242"/>
    </row>
    <row r="771" spans="1:11" s="147" customFormat="1" ht="15" hidden="1" customHeight="1">
      <c r="A771" s="198">
        <f>'07-Thermal and Moisture Protect'!A42</f>
        <v>0</v>
      </c>
      <c r="B771" s="235" t="str">
        <f>'07-Thermal and Moisture Protect'!B42</f>
        <v>07 03 60 Conservation Treatment of Period Flashing and Sheet Metal</v>
      </c>
      <c r="C771" s="235"/>
      <c r="D771" s="236" t="str" cm="1">
        <f t="array" ref="D771">_xlfn.IFNA(_xlfn.IFS('07-Thermal and Moisture Protect'!D42="*",'07-Thermal and Moisture Protect'!C42,'07-Thermal and Moisture Protect'!F42="*",'07-Thermal and Moisture Protect'!E42,'07-Thermal and Moisture Protect'!H42="*",'07-Thermal and Moisture Protect'!G42,'07-Thermal and Moisture Protect'!J42="*",'07-Thermal and Moisture Protect'!I42,'07-Thermal and Moisture Protect'!K42="*",'07-Thermal and Moisture Protect'!#REF!,'07-Thermal and Moisture Protect'!M42="*",'07-Thermal and Moisture Protect'!L42,'07-Thermal and Moisture Protect'!O42="*",'07-Thermal and Moisture Protect'!N42,'07-Thermal and Moisture Protect'!Q42="*",'07-Thermal and Moisture Protect'!P42,'07-Thermal and Moisture Protect'!S42="*",'07-Thermal and Moisture Protect'!R42),"")</f>
        <v/>
      </c>
      <c r="E771" s="236" t="e">
        <f>D771/'Project Data'!$D$22</f>
        <v>#VALUE!</v>
      </c>
      <c r="F771" s="164" t="s">
        <v>44</v>
      </c>
      <c r="G771" s="236" t="str" cm="1">
        <f t="array" ref="G771">_xlfn.IFNA(_xlfn.IFS('07-Thermal and Moisture Protect'!F42="*",'07-Thermal and Moisture Protect'!E42,'07-Thermal and Moisture Protect'!H42="*",'07-Thermal and Moisture Protect'!G42,'07-Thermal and Moisture Protect'!J42="*",'07-Thermal and Moisture Protect'!I42,'07-Thermal and Moisture Protect'!L42="*",'07-Thermal and Moisture Protect'!K42,'07-Thermal and Moisture Protect'!M42="*",'07-Thermal and Moisture Protect'!#REF!,'07-Thermal and Moisture Protect'!O42="*",'07-Thermal and Moisture Protect'!N42,'07-Thermal and Moisture Protect'!Q42="*",'07-Thermal and Moisture Protect'!P42,'07-Thermal and Moisture Protect'!S42="*",'07-Thermal and Moisture Protect'!R42,'07-Thermal and Moisture Protect'!U42="*",'07-Thermal and Moisture Protect'!T42),"")</f>
        <v/>
      </c>
      <c r="H771" s="236" t="e">
        <f>G771/'Project Data'!$D$22</f>
        <v>#VALUE!</v>
      </c>
      <c r="I771" s="175"/>
      <c r="J771" s="244"/>
      <c r="K771" s="242"/>
    </row>
    <row r="772" spans="1:11" s="147" customFormat="1" ht="15" hidden="1" customHeight="1">
      <c r="A772" s="198">
        <f>'07-Thermal and Moisture Protect'!A43</f>
        <v>0</v>
      </c>
      <c r="B772" s="235" t="str">
        <f>'07-Thermal and Moisture Protect'!B43</f>
        <v>07 03 61 Conservation Treatment for Period Sheet Metal Roofing</v>
      </c>
      <c r="C772" s="235"/>
      <c r="D772" s="236" t="str" cm="1">
        <f t="array" ref="D772">_xlfn.IFNA(_xlfn.IFS('07-Thermal and Moisture Protect'!D43="*",'07-Thermal and Moisture Protect'!C43,'07-Thermal and Moisture Protect'!F43="*",'07-Thermal and Moisture Protect'!E43,'07-Thermal and Moisture Protect'!H43="*",'07-Thermal and Moisture Protect'!G43,'07-Thermal and Moisture Protect'!J43="*",'07-Thermal and Moisture Protect'!I43,'07-Thermal and Moisture Protect'!K43="*",'07-Thermal and Moisture Protect'!#REF!,'07-Thermal and Moisture Protect'!M43="*",'07-Thermal and Moisture Protect'!L43,'07-Thermal and Moisture Protect'!O43="*",'07-Thermal and Moisture Protect'!N43,'07-Thermal and Moisture Protect'!Q43="*",'07-Thermal and Moisture Protect'!P43,'07-Thermal and Moisture Protect'!S43="*",'07-Thermal and Moisture Protect'!R43),"")</f>
        <v/>
      </c>
      <c r="E772" s="236" t="e">
        <f>D772/'Project Data'!$D$22</f>
        <v>#VALUE!</v>
      </c>
      <c r="F772" s="164" t="s">
        <v>44</v>
      </c>
      <c r="G772" s="236" t="str" cm="1">
        <f t="array" ref="G772">_xlfn.IFNA(_xlfn.IFS('07-Thermal and Moisture Protect'!F43="*",'07-Thermal and Moisture Protect'!E43,'07-Thermal and Moisture Protect'!H43="*",'07-Thermal and Moisture Protect'!G43,'07-Thermal and Moisture Protect'!J43="*",'07-Thermal and Moisture Protect'!I43,'07-Thermal and Moisture Protect'!L43="*",'07-Thermal and Moisture Protect'!K43,'07-Thermal and Moisture Protect'!M43="*",'07-Thermal and Moisture Protect'!#REF!,'07-Thermal and Moisture Protect'!O43="*",'07-Thermal and Moisture Protect'!N43,'07-Thermal and Moisture Protect'!Q43="*",'07-Thermal and Moisture Protect'!P43,'07-Thermal and Moisture Protect'!S43="*",'07-Thermal and Moisture Protect'!R43,'07-Thermal and Moisture Protect'!U43="*",'07-Thermal and Moisture Protect'!T43),"")</f>
        <v/>
      </c>
      <c r="H772" s="236" t="e">
        <f>G772/'Project Data'!$D$22</f>
        <v>#VALUE!</v>
      </c>
      <c r="I772" s="175"/>
      <c r="J772" s="244"/>
      <c r="K772" s="242"/>
    </row>
    <row r="773" spans="1:11" s="147" customFormat="1" ht="15" hidden="1" customHeight="1">
      <c r="A773" s="198">
        <f>'07-Thermal and Moisture Protect'!A44</f>
        <v>0</v>
      </c>
      <c r="B773" s="235" t="str">
        <f>'07-Thermal and Moisture Protect'!B44</f>
        <v>07 03 61.13 Conservation Treatment for Period Standing Seam Sheet Metal Roofing</v>
      </c>
      <c r="C773" s="235"/>
      <c r="D773" s="236" t="str" cm="1">
        <f t="array" ref="D773">_xlfn.IFNA(_xlfn.IFS('07-Thermal and Moisture Protect'!D44="*",'07-Thermal and Moisture Protect'!C44,'07-Thermal and Moisture Protect'!F44="*",'07-Thermal and Moisture Protect'!E44,'07-Thermal and Moisture Protect'!H44="*",'07-Thermal and Moisture Protect'!G44,'07-Thermal and Moisture Protect'!J44="*",'07-Thermal and Moisture Protect'!I44,'07-Thermal and Moisture Protect'!K44="*",'07-Thermal and Moisture Protect'!#REF!,'07-Thermal and Moisture Protect'!M44="*",'07-Thermal and Moisture Protect'!L44,'07-Thermal and Moisture Protect'!O44="*",'07-Thermal and Moisture Protect'!N44,'07-Thermal and Moisture Protect'!Q44="*",'07-Thermal and Moisture Protect'!P44,'07-Thermal and Moisture Protect'!S44="*",'07-Thermal and Moisture Protect'!R44),"")</f>
        <v/>
      </c>
      <c r="E773" s="236" t="e">
        <f>D773/'Project Data'!$D$22</f>
        <v>#VALUE!</v>
      </c>
      <c r="F773" s="164" t="s">
        <v>44</v>
      </c>
      <c r="G773" s="236" t="str" cm="1">
        <f t="array" ref="G773">_xlfn.IFNA(_xlfn.IFS('07-Thermal and Moisture Protect'!F44="*",'07-Thermal and Moisture Protect'!E44,'07-Thermal and Moisture Protect'!H44="*",'07-Thermal and Moisture Protect'!G44,'07-Thermal and Moisture Protect'!J44="*",'07-Thermal and Moisture Protect'!I44,'07-Thermal and Moisture Protect'!L44="*",'07-Thermal and Moisture Protect'!K44,'07-Thermal and Moisture Protect'!M44="*",'07-Thermal and Moisture Protect'!#REF!,'07-Thermal and Moisture Protect'!O44="*",'07-Thermal and Moisture Protect'!N44,'07-Thermal and Moisture Protect'!Q44="*",'07-Thermal and Moisture Protect'!P44,'07-Thermal and Moisture Protect'!S44="*",'07-Thermal and Moisture Protect'!R44,'07-Thermal and Moisture Protect'!U44="*",'07-Thermal and Moisture Protect'!T44),"")</f>
        <v/>
      </c>
      <c r="H773" s="236" t="e">
        <f>G773/'Project Data'!$D$22</f>
        <v>#VALUE!</v>
      </c>
      <c r="I773" s="175"/>
      <c r="J773" s="244"/>
      <c r="K773" s="242"/>
    </row>
    <row r="774" spans="1:11" s="147" customFormat="1" ht="15" hidden="1" customHeight="1">
      <c r="A774" s="198">
        <f>'07-Thermal and Moisture Protect'!A45</f>
        <v>0</v>
      </c>
      <c r="B774" s="235" t="str">
        <f>'07-Thermal and Moisture Protect'!B45</f>
        <v>07 03 61.16 Conservation Treatment for Period Batten Seam Sheet Metal Roofing</v>
      </c>
      <c r="C774" s="235"/>
      <c r="D774" s="236" t="str" cm="1">
        <f t="array" ref="D774">_xlfn.IFNA(_xlfn.IFS('07-Thermal and Moisture Protect'!D45="*",'07-Thermal and Moisture Protect'!C45,'07-Thermal and Moisture Protect'!F45="*",'07-Thermal and Moisture Protect'!E45,'07-Thermal and Moisture Protect'!H45="*",'07-Thermal and Moisture Protect'!G45,'07-Thermal and Moisture Protect'!J45="*",'07-Thermal and Moisture Protect'!I45,'07-Thermal and Moisture Protect'!K45="*",'07-Thermal and Moisture Protect'!#REF!,'07-Thermal and Moisture Protect'!M45="*",'07-Thermal and Moisture Protect'!L45,'07-Thermal and Moisture Protect'!O45="*",'07-Thermal and Moisture Protect'!N45,'07-Thermal and Moisture Protect'!Q45="*",'07-Thermal and Moisture Protect'!P45,'07-Thermal and Moisture Protect'!S45="*",'07-Thermal and Moisture Protect'!R45),"")</f>
        <v/>
      </c>
      <c r="E774" s="236" t="e">
        <f>D774/'Project Data'!$D$22</f>
        <v>#VALUE!</v>
      </c>
      <c r="F774" s="164" t="s">
        <v>44</v>
      </c>
      <c r="G774" s="236" t="str" cm="1">
        <f t="array" ref="G774">_xlfn.IFNA(_xlfn.IFS('07-Thermal and Moisture Protect'!F45="*",'07-Thermal and Moisture Protect'!E45,'07-Thermal and Moisture Protect'!H45="*",'07-Thermal and Moisture Protect'!G45,'07-Thermal and Moisture Protect'!J45="*",'07-Thermal and Moisture Protect'!I45,'07-Thermal and Moisture Protect'!L45="*",'07-Thermal and Moisture Protect'!K45,'07-Thermal and Moisture Protect'!M45="*",'07-Thermal and Moisture Protect'!#REF!,'07-Thermal and Moisture Protect'!O45="*",'07-Thermal and Moisture Protect'!N45,'07-Thermal and Moisture Protect'!Q45="*",'07-Thermal and Moisture Protect'!P45,'07-Thermal and Moisture Protect'!S45="*",'07-Thermal and Moisture Protect'!R45,'07-Thermal and Moisture Protect'!U45="*",'07-Thermal and Moisture Protect'!T45),"")</f>
        <v/>
      </c>
      <c r="H774" s="236" t="e">
        <f>G774/'Project Data'!$D$22</f>
        <v>#VALUE!</v>
      </c>
      <c r="I774" s="175"/>
      <c r="J774" s="244"/>
      <c r="K774" s="242"/>
    </row>
    <row r="775" spans="1:11" s="147" customFormat="1" ht="15" hidden="1" customHeight="1">
      <c r="A775" s="198">
        <f>'07-Thermal and Moisture Protect'!A46</f>
        <v>0</v>
      </c>
      <c r="B775" s="235" t="str">
        <f>'07-Thermal and Moisture Protect'!B46</f>
        <v>07 03 61.19 Conservation Treatment for Period Flat Seam Sheet Metal Roofing</v>
      </c>
      <c r="C775" s="235"/>
      <c r="D775" s="236" t="str" cm="1">
        <f t="array" ref="D775">_xlfn.IFNA(_xlfn.IFS('07-Thermal and Moisture Protect'!D46="*",'07-Thermal and Moisture Protect'!C46,'07-Thermal and Moisture Protect'!F46="*",'07-Thermal and Moisture Protect'!E46,'07-Thermal and Moisture Protect'!H46="*",'07-Thermal and Moisture Protect'!G46,'07-Thermal and Moisture Protect'!J46="*",'07-Thermal and Moisture Protect'!I46,'07-Thermal and Moisture Protect'!K46="*",'07-Thermal and Moisture Protect'!#REF!,'07-Thermal and Moisture Protect'!M46="*",'07-Thermal and Moisture Protect'!L46,'07-Thermal and Moisture Protect'!O46="*",'07-Thermal and Moisture Protect'!N46,'07-Thermal and Moisture Protect'!Q46="*",'07-Thermal and Moisture Protect'!P46,'07-Thermal and Moisture Protect'!S46="*",'07-Thermal and Moisture Protect'!R46),"")</f>
        <v/>
      </c>
      <c r="E775" s="236" t="e">
        <f>D775/'Project Data'!$D$22</f>
        <v>#VALUE!</v>
      </c>
      <c r="F775" s="164" t="s">
        <v>44</v>
      </c>
      <c r="G775" s="236" t="str" cm="1">
        <f t="array" ref="G775">_xlfn.IFNA(_xlfn.IFS('07-Thermal and Moisture Protect'!F46="*",'07-Thermal and Moisture Protect'!E46,'07-Thermal and Moisture Protect'!H46="*",'07-Thermal and Moisture Protect'!G46,'07-Thermal and Moisture Protect'!J46="*",'07-Thermal and Moisture Protect'!I46,'07-Thermal and Moisture Protect'!L46="*",'07-Thermal and Moisture Protect'!K46,'07-Thermal and Moisture Protect'!M46="*",'07-Thermal and Moisture Protect'!#REF!,'07-Thermal and Moisture Protect'!O46="*",'07-Thermal and Moisture Protect'!N46,'07-Thermal and Moisture Protect'!Q46="*",'07-Thermal and Moisture Protect'!P46,'07-Thermal and Moisture Protect'!S46="*",'07-Thermal and Moisture Protect'!R46,'07-Thermal and Moisture Protect'!U46="*",'07-Thermal and Moisture Protect'!T46),"")</f>
        <v/>
      </c>
      <c r="H775" s="236" t="e">
        <f>G775/'Project Data'!$D$22</f>
        <v>#VALUE!</v>
      </c>
      <c r="I775" s="175"/>
      <c r="J775" s="244"/>
      <c r="K775" s="242"/>
    </row>
    <row r="776" spans="1:11" s="147" customFormat="1" ht="15" hidden="1" customHeight="1">
      <c r="A776" s="198">
        <f>'07-Thermal and Moisture Protect'!A47</f>
        <v>0</v>
      </c>
      <c r="B776" s="235" t="str">
        <f>'07-Thermal and Moisture Protect'!B47</f>
        <v>07 05 00 Common Work Results for Thermal and Moisture Protection</v>
      </c>
      <c r="C776" s="235"/>
      <c r="D776" s="236" t="str" cm="1">
        <f t="array" ref="D776">_xlfn.IFNA(_xlfn.IFS('07-Thermal and Moisture Protect'!D47="*",'07-Thermal and Moisture Protect'!C47,'07-Thermal and Moisture Protect'!F47="*",'07-Thermal and Moisture Protect'!E47,'07-Thermal and Moisture Protect'!H47="*",'07-Thermal and Moisture Protect'!G47,'07-Thermal and Moisture Protect'!J47="*",'07-Thermal and Moisture Protect'!I47,'07-Thermal and Moisture Protect'!K47="*",'07-Thermal and Moisture Protect'!#REF!,'07-Thermal and Moisture Protect'!M47="*",'07-Thermal and Moisture Protect'!L47,'07-Thermal and Moisture Protect'!O47="*",'07-Thermal and Moisture Protect'!N47,'07-Thermal and Moisture Protect'!Q47="*",'07-Thermal and Moisture Protect'!P47,'07-Thermal and Moisture Protect'!S47="*",'07-Thermal and Moisture Protect'!R47),"")</f>
        <v/>
      </c>
      <c r="E776" s="236" t="e">
        <f>D776/'Project Data'!$D$22</f>
        <v>#VALUE!</v>
      </c>
      <c r="F776" s="164" t="s">
        <v>44</v>
      </c>
      <c r="G776" s="236" t="str" cm="1">
        <f t="array" ref="G776">_xlfn.IFNA(_xlfn.IFS('07-Thermal and Moisture Protect'!F47="*",'07-Thermal and Moisture Protect'!E47,'07-Thermal and Moisture Protect'!H47="*",'07-Thermal and Moisture Protect'!G47,'07-Thermal and Moisture Protect'!J47="*",'07-Thermal and Moisture Protect'!I47,'07-Thermal and Moisture Protect'!L47="*",'07-Thermal and Moisture Protect'!K47,'07-Thermal and Moisture Protect'!M47="*",'07-Thermal and Moisture Protect'!#REF!,'07-Thermal and Moisture Protect'!O47="*",'07-Thermal and Moisture Protect'!N47,'07-Thermal and Moisture Protect'!Q47="*",'07-Thermal and Moisture Protect'!P47,'07-Thermal and Moisture Protect'!S47="*",'07-Thermal and Moisture Protect'!R47,'07-Thermal and Moisture Protect'!U47="*",'07-Thermal and Moisture Protect'!T47),"")</f>
        <v/>
      </c>
      <c r="H776" s="236" t="e">
        <f>G776/'Project Data'!$D$22</f>
        <v>#VALUE!</v>
      </c>
      <c r="I776" s="175"/>
      <c r="J776" s="244"/>
      <c r="K776" s="242"/>
    </row>
    <row r="777" spans="1:11" s="147" customFormat="1" ht="15" hidden="1" customHeight="1">
      <c r="A777" s="198">
        <f>'07-Thermal and Moisture Protect'!A48</f>
        <v>0</v>
      </c>
      <c r="B777" s="235" t="str">
        <f>'07-Thermal and Moisture Protect'!B48</f>
        <v>07 05 05 Selective Demolition for Thermal and Moisture Protection</v>
      </c>
      <c r="C777" s="235"/>
      <c r="D777" s="236" t="str" cm="1">
        <f t="array" ref="D777">_xlfn.IFNA(_xlfn.IFS('07-Thermal and Moisture Protect'!D48="*",'07-Thermal and Moisture Protect'!C48,'07-Thermal and Moisture Protect'!F48="*",'07-Thermal and Moisture Protect'!E48,'07-Thermal and Moisture Protect'!H48="*",'07-Thermal and Moisture Protect'!G48,'07-Thermal and Moisture Protect'!J48="*",'07-Thermal and Moisture Protect'!I48,'07-Thermal and Moisture Protect'!K48="*",'07-Thermal and Moisture Protect'!#REF!,'07-Thermal and Moisture Protect'!M48="*",'07-Thermal and Moisture Protect'!L48,'07-Thermal and Moisture Protect'!O48="*",'07-Thermal and Moisture Protect'!N48,'07-Thermal and Moisture Protect'!Q48="*",'07-Thermal and Moisture Protect'!P48,'07-Thermal and Moisture Protect'!S48="*",'07-Thermal and Moisture Protect'!R48),"")</f>
        <v/>
      </c>
      <c r="E777" s="236" t="e">
        <f>D777/'Project Data'!$D$22</f>
        <v>#VALUE!</v>
      </c>
      <c r="F777" s="164" t="s">
        <v>44</v>
      </c>
      <c r="G777" s="236" t="str" cm="1">
        <f t="array" ref="G777">_xlfn.IFNA(_xlfn.IFS('07-Thermal and Moisture Protect'!F48="*",'07-Thermal and Moisture Protect'!E48,'07-Thermal and Moisture Protect'!H48="*",'07-Thermal and Moisture Protect'!G48,'07-Thermal and Moisture Protect'!J48="*",'07-Thermal and Moisture Protect'!I48,'07-Thermal and Moisture Protect'!L48="*",'07-Thermal and Moisture Protect'!K48,'07-Thermal and Moisture Protect'!M48="*",'07-Thermal and Moisture Protect'!#REF!,'07-Thermal and Moisture Protect'!O48="*",'07-Thermal and Moisture Protect'!N48,'07-Thermal and Moisture Protect'!Q48="*",'07-Thermal and Moisture Protect'!P48,'07-Thermal and Moisture Protect'!S48="*",'07-Thermal and Moisture Protect'!R48,'07-Thermal and Moisture Protect'!U48="*",'07-Thermal and Moisture Protect'!T48),"")</f>
        <v/>
      </c>
      <c r="H777" s="236" t="e">
        <f>G777/'Project Data'!$D$22</f>
        <v>#VALUE!</v>
      </c>
      <c r="I777" s="175"/>
      <c r="J777" s="244"/>
      <c r="K777" s="242"/>
    </row>
    <row r="778" spans="1:11" s="147" customFormat="1" ht="15" hidden="1" customHeight="1">
      <c r="A778" s="198">
        <f>'07-Thermal and Moisture Protect'!A49</f>
        <v>0</v>
      </c>
      <c r="B778" s="235" t="str">
        <f>'07-Thermal and Moisture Protect'!B49</f>
        <v>07 05 43 Cladding Support Systems</v>
      </c>
      <c r="C778" s="235"/>
      <c r="D778" s="236" t="str" cm="1">
        <f t="array" ref="D778">_xlfn.IFNA(_xlfn.IFS('07-Thermal and Moisture Protect'!D49="*",'07-Thermal and Moisture Protect'!C49,'07-Thermal and Moisture Protect'!F49="*",'07-Thermal and Moisture Protect'!E49,'07-Thermal and Moisture Protect'!H49="*",'07-Thermal and Moisture Protect'!G49,'07-Thermal and Moisture Protect'!J49="*",'07-Thermal and Moisture Protect'!I49,'07-Thermal and Moisture Protect'!K49="*",'07-Thermal and Moisture Protect'!#REF!,'07-Thermal and Moisture Protect'!M49="*",'07-Thermal and Moisture Protect'!L49,'07-Thermal and Moisture Protect'!O49="*",'07-Thermal and Moisture Protect'!N49,'07-Thermal and Moisture Protect'!Q49="*",'07-Thermal and Moisture Protect'!P49,'07-Thermal and Moisture Protect'!S49="*",'07-Thermal and Moisture Protect'!R49),"")</f>
        <v/>
      </c>
      <c r="E778" s="236" t="e">
        <f>D778/'Project Data'!$D$22</f>
        <v>#VALUE!</v>
      </c>
      <c r="F778" s="164" t="s">
        <v>44</v>
      </c>
      <c r="G778" s="236" t="str" cm="1">
        <f t="array" ref="G778">_xlfn.IFNA(_xlfn.IFS('07-Thermal and Moisture Protect'!F49="*",'07-Thermal and Moisture Protect'!E49,'07-Thermal and Moisture Protect'!H49="*",'07-Thermal and Moisture Protect'!G49,'07-Thermal and Moisture Protect'!J49="*",'07-Thermal and Moisture Protect'!I49,'07-Thermal and Moisture Protect'!L49="*",'07-Thermal and Moisture Protect'!K49,'07-Thermal and Moisture Protect'!M49="*",'07-Thermal and Moisture Protect'!#REF!,'07-Thermal and Moisture Protect'!O49="*",'07-Thermal and Moisture Protect'!N49,'07-Thermal and Moisture Protect'!Q49="*",'07-Thermal and Moisture Protect'!P49,'07-Thermal and Moisture Protect'!S49="*",'07-Thermal and Moisture Protect'!R49,'07-Thermal and Moisture Protect'!U49="*",'07-Thermal and Moisture Protect'!T49),"")</f>
        <v/>
      </c>
      <c r="H778" s="236" t="e">
        <f>G778/'Project Data'!$D$22</f>
        <v>#VALUE!</v>
      </c>
      <c r="I778" s="175"/>
      <c r="J778" s="244"/>
      <c r="K778" s="242"/>
    </row>
    <row r="779" spans="1:11" s="147" customFormat="1" ht="15" hidden="1" customHeight="1">
      <c r="A779" s="198">
        <f>'07-Thermal and Moisture Protect'!A50</f>
        <v>0</v>
      </c>
      <c r="B779" s="235" t="str">
        <f>'07-Thermal and Moisture Protect'!B50</f>
        <v>07 05 53 Fire and Smoke Assembly Identification</v>
      </c>
      <c r="C779" s="235"/>
      <c r="D779" s="236" t="str" cm="1">
        <f t="array" ref="D779">_xlfn.IFNA(_xlfn.IFS('07-Thermal and Moisture Protect'!D50="*",'07-Thermal and Moisture Protect'!C50,'07-Thermal and Moisture Protect'!F50="*",'07-Thermal and Moisture Protect'!E50,'07-Thermal and Moisture Protect'!H50="*",'07-Thermal and Moisture Protect'!G50,'07-Thermal and Moisture Protect'!J50="*",'07-Thermal and Moisture Protect'!I50,'07-Thermal and Moisture Protect'!K50="*",'07-Thermal and Moisture Protect'!#REF!,'07-Thermal and Moisture Protect'!M50="*",'07-Thermal and Moisture Protect'!L50,'07-Thermal and Moisture Protect'!O50="*",'07-Thermal and Moisture Protect'!N50,'07-Thermal and Moisture Protect'!Q50="*",'07-Thermal and Moisture Protect'!P50,'07-Thermal and Moisture Protect'!S50="*",'07-Thermal and Moisture Protect'!R50),"")</f>
        <v/>
      </c>
      <c r="E779" s="236" t="e">
        <f>D779/'Project Data'!$D$22</f>
        <v>#VALUE!</v>
      </c>
      <c r="F779" s="164" t="s">
        <v>44</v>
      </c>
      <c r="G779" s="236" t="str" cm="1">
        <f t="array" ref="G779">_xlfn.IFNA(_xlfn.IFS('07-Thermal and Moisture Protect'!F50="*",'07-Thermal and Moisture Protect'!E50,'07-Thermal and Moisture Protect'!H50="*",'07-Thermal and Moisture Protect'!G50,'07-Thermal and Moisture Protect'!J50="*",'07-Thermal and Moisture Protect'!I50,'07-Thermal and Moisture Protect'!L50="*",'07-Thermal and Moisture Protect'!K50,'07-Thermal and Moisture Protect'!M50="*",'07-Thermal and Moisture Protect'!#REF!,'07-Thermal and Moisture Protect'!O50="*",'07-Thermal and Moisture Protect'!N50,'07-Thermal and Moisture Protect'!Q50="*",'07-Thermal and Moisture Protect'!P50,'07-Thermal and Moisture Protect'!S50="*",'07-Thermal and Moisture Protect'!R50,'07-Thermal and Moisture Protect'!U50="*",'07-Thermal and Moisture Protect'!T50),"")</f>
        <v/>
      </c>
      <c r="H779" s="236" t="e">
        <f>G779/'Project Data'!$D$22</f>
        <v>#VALUE!</v>
      </c>
      <c r="I779" s="175"/>
      <c r="J779" s="244"/>
      <c r="K779" s="242"/>
    </row>
    <row r="780" spans="1:11" s="147" customFormat="1" ht="15" hidden="1" customHeight="1">
      <c r="A780" s="198">
        <f>'07-Thermal and Moisture Protect'!A51</f>
        <v>0</v>
      </c>
      <c r="B780" s="235" t="str">
        <f>'07-Thermal and Moisture Protect'!B51</f>
        <v>07 06 00 Schedules for Thermal and Moisture Protection</v>
      </c>
      <c r="C780" s="235"/>
      <c r="D780" s="236" t="str" cm="1">
        <f t="array" ref="D780">_xlfn.IFNA(_xlfn.IFS('07-Thermal and Moisture Protect'!D51="*",'07-Thermal and Moisture Protect'!C51,'07-Thermal and Moisture Protect'!F51="*",'07-Thermal and Moisture Protect'!E51,'07-Thermal and Moisture Protect'!H51="*",'07-Thermal and Moisture Protect'!G51,'07-Thermal and Moisture Protect'!J51="*",'07-Thermal and Moisture Protect'!I51,'07-Thermal and Moisture Protect'!K51="*",'07-Thermal and Moisture Protect'!#REF!,'07-Thermal and Moisture Protect'!M51="*",'07-Thermal and Moisture Protect'!L51,'07-Thermal and Moisture Protect'!O51="*",'07-Thermal and Moisture Protect'!N51,'07-Thermal and Moisture Protect'!Q51="*",'07-Thermal and Moisture Protect'!P51,'07-Thermal and Moisture Protect'!S51="*",'07-Thermal and Moisture Protect'!R51),"")</f>
        <v/>
      </c>
      <c r="E780" s="236" t="e">
        <f>D780/'Project Data'!$D$22</f>
        <v>#VALUE!</v>
      </c>
      <c r="F780" s="164" t="s">
        <v>44</v>
      </c>
      <c r="G780" s="236" t="str" cm="1">
        <f t="array" ref="G780">_xlfn.IFNA(_xlfn.IFS('07-Thermal and Moisture Protect'!F51="*",'07-Thermal and Moisture Protect'!E51,'07-Thermal and Moisture Protect'!H51="*",'07-Thermal and Moisture Protect'!G51,'07-Thermal and Moisture Protect'!J51="*",'07-Thermal and Moisture Protect'!I51,'07-Thermal and Moisture Protect'!L51="*",'07-Thermal and Moisture Protect'!K51,'07-Thermal and Moisture Protect'!M51="*",'07-Thermal and Moisture Protect'!#REF!,'07-Thermal and Moisture Protect'!O51="*",'07-Thermal and Moisture Protect'!N51,'07-Thermal and Moisture Protect'!Q51="*",'07-Thermal and Moisture Protect'!P51,'07-Thermal and Moisture Protect'!S51="*",'07-Thermal and Moisture Protect'!R51,'07-Thermal and Moisture Protect'!U51="*",'07-Thermal and Moisture Protect'!T51),"")</f>
        <v/>
      </c>
      <c r="H780" s="236" t="e">
        <f>G780/'Project Data'!$D$22</f>
        <v>#VALUE!</v>
      </c>
      <c r="I780" s="175"/>
      <c r="J780" s="244"/>
      <c r="K780" s="242"/>
    </row>
    <row r="781" spans="1:11" s="147" customFormat="1" ht="15" hidden="1" customHeight="1">
      <c r="A781" s="198">
        <f>'07-Thermal and Moisture Protect'!A52</f>
        <v>0</v>
      </c>
      <c r="B781" s="235" t="str">
        <f>'07-Thermal and Moisture Protect'!B52</f>
        <v>07 06 10 Schedules for Dampproofing and Waterproofing</v>
      </c>
      <c r="C781" s="235"/>
      <c r="D781" s="236" t="str" cm="1">
        <f t="array" ref="D781">_xlfn.IFNA(_xlfn.IFS('07-Thermal and Moisture Protect'!D52="*",'07-Thermal and Moisture Protect'!C52,'07-Thermal and Moisture Protect'!F52="*",'07-Thermal and Moisture Protect'!E52,'07-Thermal and Moisture Protect'!H52="*",'07-Thermal and Moisture Protect'!G52,'07-Thermal and Moisture Protect'!J52="*",'07-Thermal and Moisture Protect'!I52,'07-Thermal and Moisture Protect'!K52="*",'07-Thermal and Moisture Protect'!#REF!,'07-Thermal and Moisture Protect'!M52="*",'07-Thermal and Moisture Protect'!L52,'07-Thermal and Moisture Protect'!O52="*",'07-Thermal and Moisture Protect'!N52,'07-Thermal and Moisture Protect'!Q52="*",'07-Thermal and Moisture Protect'!P52,'07-Thermal and Moisture Protect'!S52="*",'07-Thermal and Moisture Protect'!R52),"")</f>
        <v/>
      </c>
      <c r="E781" s="236" t="e">
        <f>D781/'Project Data'!$D$22</f>
        <v>#VALUE!</v>
      </c>
      <c r="F781" s="164" t="s">
        <v>44</v>
      </c>
      <c r="G781" s="236" t="str" cm="1">
        <f t="array" ref="G781">_xlfn.IFNA(_xlfn.IFS('07-Thermal and Moisture Protect'!F52="*",'07-Thermal and Moisture Protect'!E52,'07-Thermal and Moisture Protect'!H52="*",'07-Thermal and Moisture Protect'!G52,'07-Thermal and Moisture Protect'!J52="*",'07-Thermal and Moisture Protect'!I52,'07-Thermal and Moisture Protect'!L52="*",'07-Thermal and Moisture Protect'!K52,'07-Thermal and Moisture Protect'!M52="*",'07-Thermal and Moisture Protect'!#REF!,'07-Thermal and Moisture Protect'!O52="*",'07-Thermal and Moisture Protect'!N52,'07-Thermal and Moisture Protect'!Q52="*",'07-Thermal and Moisture Protect'!P52,'07-Thermal and Moisture Protect'!S52="*",'07-Thermal and Moisture Protect'!R52,'07-Thermal and Moisture Protect'!U52="*",'07-Thermal and Moisture Protect'!T52),"")</f>
        <v/>
      </c>
      <c r="H781" s="236" t="e">
        <f>G781/'Project Data'!$D$22</f>
        <v>#VALUE!</v>
      </c>
      <c r="I781" s="175"/>
      <c r="J781" s="244"/>
      <c r="K781" s="242"/>
    </row>
    <row r="782" spans="1:11" s="147" customFormat="1" ht="15" hidden="1" customHeight="1">
      <c r="A782" s="198">
        <f>'07-Thermal and Moisture Protect'!A53</f>
        <v>0</v>
      </c>
      <c r="B782" s="235" t="str">
        <f>'07-Thermal and Moisture Protect'!B53</f>
        <v>07 06 20 Schedules for Thermal Protection</v>
      </c>
      <c r="C782" s="235"/>
      <c r="D782" s="236" t="str" cm="1">
        <f t="array" ref="D782">_xlfn.IFNA(_xlfn.IFS('07-Thermal and Moisture Protect'!D53="*",'07-Thermal and Moisture Protect'!C53,'07-Thermal and Moisture Protect'!F53="*",'07-Thermal and Moisture Protect'!E53,'07-Thermal and Moisture Protect'!H53="*",'07-Thermal and Moisture Protect'!G53,'07-Thermal and Moisture Protect'!J53="*",'07-Thermal and Moisture Protect'!I53,'07-Thermal and Moisture Protect'!K53="*",'07-Thermal and Moisture Protect'!#REF!,'07-Thermal and Moisture Protect'!M53="*",'07-Thermal and Moisture Protect'!L53,'07-Thermal and Moisture Protect'!O53="*",'07-Thermal and Moisture Protect'!N53,'07-Thermal and Moisture Protect'!Q53="*",'07-Thermal and Moisture Protect'!P53,'07-Thermal and Moisture Protect'!S53="*",'07-Thermal and Moisture Protect'!R53),"")</f>
        <v/>
      </c>
      <c r="E782" s="236" t="e">
        <f>D782/'Project Data'!$D$22</f>
        <v>#VALUE!</v>
      </c>
      <c r="F782" s="164" t="s">
        <v>44</v>
      </c>
      <c r="G782" s="236" t="str" cm="1">
        <f t="array" ref="G782">_xlfn.IFNA(_xlfn.IFS('07-Thermal and Moisture Protect'!F53="*",'07-Thermal and Moisture Protect'!E53,'07-Thermal and Moisture Protect'!H53="*",'07-Thermal and Moisture Protect'!G53,'07-Thermal and Moisture Protect'!J53="*",'07-Thermal and Moisture Protect'!I53,'07-Thermal and Moisture Protect'!L53="*",'07-Thermal and Moisture Protect'!K53,'07-Thermal and Moisture Protect'!M53="*",'07-Thermal and Moisture Protect'!#REF!,'07-Thermal and Moisture Protect'!O53="*",'07-Thermal and Moisture Protect'!N53,'07-Thermal and Moisture Protect'!Q53="*",'07-Thermal and Moisture Protect'!P53,'07-Thermal and Moisture Protect'!S53="*",'07-Thermal and Moisture Protect'!R53,'07-Thermal and Moisture Protect'!U53="*",'07-Thermal and Moisture Protect'!T53),"")</f>
        <v/>
      </c>
      <c r="H782" s="236" t="e">
        <f>G782/'Project Data'!$D$22</f>
        <v>#VALUE!</v>
      </c>
      <c r="I782" s="175"/>
      <c r="J782" s="244"/>
      <c r="K782" s="242"/>
    </row>
    <row r="783" spans="1:11" s="147" customFormat="1" ht="15" hidden="1" customHeight="1">
      <c r="A783" s="198">
        <f>'07-Thermal and Moisture Protect'!A54</f>
        <v>0</v>
      </c>
      <c r="B783" s="235" t="str">
        <f>'07-Thermal and Moisture Protect'!B54</f>
        <v>07 06 30 Schedules for Steep Slope Roofing</v>
      </c>
      <c r="C783" s="235"/>
      <c r="D783" s="236" t="str" cm="1">
        <f t="array" ref="D783">_xlfn.IFNA(_xlfn.IFS('07-Thermal and Moisture Protect'!D54="*",'07-Thermal and Moisture Protect'!C54,'07-Thermal and Moisture Protect'!F54="*",'07-Thermal and Moisture Protect'!E54,'07-Thermal and Moisture Protect'!H54="*",'07-Thermal and Moisture Protect'!G54,'07-Thermal and Moisture Protect'!J54="*",'07-Thermal and Moisture Protect'!I54,'07-Thermal and Moisture Protect'!K54="*",'07-Thermal and Moisture Protect'!#REF!,'07-Thermal and Moisture Protect'!M54="*",'07-Thermal and Moisture Protect'!L54,'07-Thermal and Moisture Protect'!O54="*",'07-Thermal and Moisture Protect'!N54,'07-Thermal and Moisture Protect'!Q54="*",'07-Thermal and Moisture Protect'!P54,'07-Thermal and Moisture Protect'!S54="*",'07-Thermal and Moisture Protect'!R54),"")</f>
        <v/>
      </c>
      <c r="E783" s="236" t="e">
        <f>D783/'Project Data'!$D$22</f>
        <v>#VALUE!</v>
      </c>
      <c r="F783" s="164" t="s">
        <v>44</v>
      </c>
      <c r="G783" s="236" t="str" cm="1">
        <f t="array" ref="G783">_xlfn.IFNA(_xlfn.IFS('07-Thermal and Moisture Protect'!F54="*",'07-Thermal and Moisture Protect'!E54,'07-Thermal and Moisture Protect'!H54="*",'07-Thermal and Moisture Protect'!G54,'07-Thermal and Moisture Protect'!J54="*",'07-Thermal and Moisture Protect'!I54,'07-Thermal and Moisture Protect'!L54="*",'07-Thermal and Moisture Protect'!K54,'07-Thermal and Moisture Protect'!M54="*",'07-Thermal and Moisture Protect'!#REF!,'07-Thermal and Moisture Protect'!O54="*",'07-Thermal and Moisture Protect'!N54,'07-Thermal and Moisture Protect'!Q54="*",'07-Thermal and Moisture Protect'!P54,'07-Thermal and Moisture Protect'!S54="*",'07-Thermal and Moisture Protect'!R54,'07-Thermal and Moisture Protect'!U54="*",'07-Thermal and Moisture Protect'!T54),"")</f>
        <v/>
      </c>
      <c r="H783" s="236" t="e">
        <f>G783/'Project Data'!$D$22</f>
        <v>#VALUE!</v>
      </c>
      <c r="I783" s="175"/>
      <c r="J783" s="244"/>
      <c r="K783" s="242"/>
    </row>
    <row r="784" spans="1:11" s="147" customFormat="1" ht="15" hidden="1" customHeight="1">
      <c r="A784" s="198">
        <f>'07-Thermal and Moisture Protect'!A55</f>
        <v>0</v>
      </c>
      <c r="B784" s="235" t="str">
        <f>'07-Thermal and Moisture Protect'!B55</f>
        <v>07 06 40 Schedules for Roofing and Siding Panels</v>
      </c>
      <c r="C784" s="235"/>
      <c r="D784" s="236" t="str" cm="1">
        <f t="array" ref="D784">_xlfn.IFNA(_xlfn.IFS('07-Thermal and Moisture Protect'!D55="*",'07-Thermal and Moisture Protect'!C55,'07-Thermal and Moisture Protect'!F55="*",'07-Thermal and Moisture Protect'!E55,'07-Thermal and Moisture Protect'!H55="*",'07-Thermal and Moisture Protect'!G55,'07-Thermal and Moisture Protect'!J55="*",'07-Thermal and Moisture Protect'!I55,'07-Thermal and Moisture Protect'!K55="*",'07-Thermal and Moisture Protect'!#REF!,'07-Thermal and Moisture Protect'!M55="*",'07-Thermal and Moisture Protect'!L55,'07-Thermal and Moisture Protect'!O55="*",'07-Thermal and Moisture Protect'!N55,'07-Thermal and Moisture Protect'!Q55="*",'07-Thermal and Moisture Protect'!P55,'07-Thermal and Moisture Protect'!S55="*",'07-Thermal and Moisture Protect'!R55),"")</f>
        <v/>
      </c>
      <c r="E784" s="236" t="e">
        <f>D784/'Project Data'!$D$22</f>
        <v>#VALUE!</v>
      </c>
      <c r="F784" s="164" t="s">
        <v>44</v>
      </c>
      <c r="G784" s="236" t="str" cm="1">
        <f t="array" ref="G784">_xlfn.IFNA(_xlfn.IFS('07-Thermal and Moisture Protect'!F55="*",'07-Thermal and Moisture Protect'!E55,'07-Thermal and Moisture Protect'!H55="*",'07-Thermal and Moisture Protect'!G55,'07-Thermal and Moisture Protect'!J55="*",'07-Thermal and Moisture Protect'!I55,'07-Thermal and Moisture Protect'!L55="*",'07-Thermal and Moisture Protect'!K55,'07-Thermal and Moisture Protect'!M55="*",'07-Thermal and Moisture Protect'!#REF!,'07-Thermal and Moisture Protect'!O55="*",'07-Thermal and Moisture Protect'!N55,'07-Thermal and Moisture Protect'!Q55="*",'07-Thermal and Moisture Protect'!P55,'07-Thermal and Moisture Protect'!S55="*",'07-Thermal and Moisture Protect'!R55,'07-Thermal and Moisture Protect'!U55="*",'07-Thermal and Moisture Protect'!T55),"")</f>
        <v/>
      </c>
      <c r="H784" s="236" t="e">
        <f>G784/'Project Data'!$D$22</f>
        <v>#VALUE!</v>
      </c>
      <c r="I784" s="175"/>
      <c r="J784" s="244"/>
      <c r="K784" s="242"/>
    </row>
    <row r="785" spans="1:11" s="147" customFormat="1" ht="15" hidden="1" customHeight="1">
      <c r="A785" s="198">
        <f>'07-Thermal and Moisture Protect'!A56</f>
        <v>0</v>
      </c>
      <c r="B785" s="235" t="str">
        <f>'07-Thermal and Moisture Protect'!B56</f>
        <v>07 06 50 Schedules for Membrane Roofing</v>
      </c>
      <c r="C785" s="235"/>
      <c r="D785" s="236" t="str" cm="1">
        <f t="array" ref="D785">_xlfn.IFNA(_xlfn.IFS('07-Thermal and Moisture Protect'!D56="*",'07-Thermal and Moisture Protect'!C56,'07-Thermal and Moisture Protect'!F56="*",'07-Thermal and Moisture Protect'!E56,'07-Thermal and Moisture Protect'!H56="*",'07-Thermal and Moisture Protect'!G56,'07-Thermal and Moisture Protect'!J56="*",'07-Thermal and Moisture Protect'!I56,'07-Thermal and Moisture Protect'!K56="*",'07-Thermal and Moisture Protect'!#REF!,'07-Thermal and Moisture Protect'!M56="*",'07-Thermal and Moisture Protect'!L56,'07-Thermal and Moisture Protect'!O56="*",'07-Thermal and Moisture Protect'!N56,'07-Thermal and Moisture Protect'!Q56="*",'07-Thermal and Moisture Protect'!P56,'07-Thermal and Moisture Protect'!S56="*",'07-Thermal and Moisture Protect'!R56),"")</f>
        <v/>
      </c>
      <c r="E785" s="236" t="e">
        <f>D785/'Project Data'!$D$22</f>
        <v>#VALUE!</v>
      </c>
      <c r="F785" s="164" t="s">
        <v>44</v>
      </c>
      <c r="G785" s="236" t="str" cm="1">
        <f t="array" ref="G785">_xlfn.IFNA(_xlfn.IFS('07-Thermal and Moisture Protect'!F56="*",'07-Thermal and Moisture Protect'!E56,'07-Thermal and Moisture Protect'!H56="*",'07-Thermal and Moisture Protect'!G56,'07-Thermal and Moisture Protect'!J56="*",'07-Thermal and Moisture Protect'!I56,'07-Thermal and Moisture Protect'!L56="*",'07-Thermal and Moisture Protect'!K56,'07-Thermal and Moisture Protect'!M56="*",'07-Thermal and Moisture Protect'!#REF!,'07-Thermal and Moisture Protect'!O56="*",'07-Thermal and Moisture Protect'!N56,'07-Thermal and Moisture Protect'!Q56="*",'07-Thermal and Moisture Protect'!P56,'07-Thermal and Moisture Protect'!S56="*",'07-Thermal and Moisture Protect'!R56,'07-Thermal and Moisture Protect'!U56="*",'07-Thermal and Moisture Protect'!T56),"")</f>
        <v/>
      </c>
      <c r="H785" s="236" t="e">
        <f>G785/'Project Data'!$D$22</f>
        <v>#VALUE!</v>
      </c>
      <c r="I785" s="175"/>
      <c r="J785" s="244"/>
      <c r="K785" s="242"/>
    </row>
    <row r="786" spans="1:11" s="147" customFormat="1" ht="15" hidden="1" customHeight="1">
      <c r="A786" s="198">
        <f>'07-Thermal and Moisture Protect'!A57</f>
        <v>0</v>
      </c>
      <c r="B786" s="235" t="str">
        <f>'07-Thermal and Moisture Protect'!B57</f>
        <v>07 06 60 Schedules for Flashing and Sheet Metal</v>
      </c>
      <c r="C786" s="235"/>
      <c r="D786" s="236" t="str" cm="1">
        <f t="array" ref="D786">_xlfn.IFNA(_xlfn.IFS('07-Thermal and Moisture Protect'!D57="*",'07-Thermal and Moisture Protect'!C57,'07-Thermal and Moisture Protect'!F57="*",'07-Thermal and Moisture Protect'!E57,'07-Thermal and Moisture Protect'!H57="*",'07-Thermal and Moisture Protect'!G57,'07-Thermal and Moisture Protect'!J57="*",'07-Thermal and Moisture Protect'!I57,'07-Thermal and Moisture Protect'!K57="*",'07-Thermal and Moisture Protect'!#REF!,'07-Thermal and Moisture Protect'!M57="*",'07-Thermal and Moisture Protect'!L57,'07-Thermal and Moisture Protect'!O57="*",'07-Thermal and Moisture Protect'!N57,'07-Thermal and Moisture Protect'!Q57="*",'07-Thermal and Moisture Protect'!P57,'07-Thermal and Moisture Protect'!S57="*",'07-Thermal and Moisture Protect'!R57),"")</f>
        <v/>
      </c>
      <c r="E786" s="236" t="e">
        <f>D786/'Project Data'!$D$22</f>
        <v>#VALUE!</v>
      </c>
      <c r="F786" s="164" t="s">
        <v>44</v>
      </c>
      <c r="G786" s="236" t="str" cm="1">
        <f t="array" ref="G786">_xlfn.IFNA(_xlfn.IFS('07-Thermal and Moisture Protect'!F57="*",'07-Thermal and Moisture Protect'!E57,'07-Thermal and Moisture Protect'!H57="*",'07-Thermal and Moisture Protect'!G57,'07-Thermal and Moisture Protect'!J57="*",'07-Thermal and Moisture Protect'!I57,'07-Thermal and Moisture Protect'!L57="*",'07-Thermal and Moisture Protect'!K57,'07-Thermal and Moisture Protect'!M57="*",'07-Thermal and Moisture Protect'!#REF!,'07-Thermal and Moisture Protect'!O57="*",'07-Thermal and Moisture Protect'!N57,'07-Thermal and Moisture Protect'!Q57="*",'07-Thermal and Moisture Protect'!P57,'07-Thermal and Moisture Protect'!S57="*",'07-Thermal and Moisture Protect'!R57,'07-Thermal and Moisture Protect'!U57="*",'07-Thermal and Moisture Protect'!T57),"")</f>
        <v/>
      </c>
      <c r="H786" s="236" t="e">
        <f>G786/'Project Data'!$D$22</f>
        <v>#VALUE!</v>
      </c>
      <c r="I786" s="175"/>
      <c r="J786" s="244"/>
      <c r="K786" s="242"/>
    </row>
    <row r="787" spans="1:11" s="147" customFormat="1" ht="15" hidden="1" customHeight="1">
      <c r="A787" s="198">
        <f>'07-Thermal and Moisture Protect'!A58</f>
        <v>0</v>
      </c>
      <c r="B787" s="235" t="str">
        <f>'07-Thermal and Moisture Protect'!B58</f>
        <v>07 06 70 Schedules for Roof Specialties and Accessories</v>
      </c>
      <c r="C787" s="235"/>
      <c r="D787" s="236" t="str" cm="1">
        <f t="array" ref="D787">_xlfn.IFNA(_xlfn.IFS('07-Thermal and Moisture Protect'!D58="*",'07-Thermal and Moisture Protect'!C58,'07-Thermal and Moisture Protect'!F58="*",'07-Thermal and Moisture Protect'!E58,'07-Thermal and Moisture Protect'!H58="*",'07-Thermal and Moisture Protect'!G58,'07-Thermal and Moisture Protect'!J58="*",'07-Thermal and Moisture Protect'!I58,'07-Thermal and Moisture Protect'!K58="*",'07-Thermal and Moisture Protect'!#REF!,'07-Thermal and Moisture Protect'!M58="*",'07-Thermal and Moisture Protect'!L58,'07-Thermal and Moisture Protect'!O58="*",'07-Thermal and Moisture Protect'!N58,'07-Thermal and Moisture Protect'!Q58="*",'07-Thermal and Moisture Protect'!P58,'07-Thermal and Moisture Protect'!S58="*",'07-Thermal and Moisture Protect'!R58),"")</f>
        <v/>
      </c>
      <c r="E787" s="236" t="e">
        <f>D787/'Project Data'!$D$22</f>
        <v>#VALUE!</v>
      </c>
      <c r="F787" s="164" t="s">
        <v>44</v>
      </c>
      <c r="G787" s="236" t="str" cm="1">
        <f t="array" ref="G787">_xlfn.IFNA(_xlfn.IFS('07-Thermal and Moisture Protect'!F58="*",'07-Thermal and Moisture Protect'!E58,'07-Thermal and Moisture Protect'!H58="*",'07-Thermal and Moisture Protect'!G58,'07-Thermal and Moisture Protect'!J58="*",'07-Thermal and Moisture Protect'!I58,'07-Thermal and Moisture Protect'!L58="*",'07-Thermal and Moisture Protect'!K58,'07-Thermal and Moisture Protect'!M58="*",'07-Thermal and Moisture Protect'!#REF!,'07-Thermal and Moisture Protect'!O58="*",'07-Thermal and Moisture Protect'!N58,'07-Thermal and Moisture Protect'!Q58="*",'07-Thermal and Moisture Protect'!P58,'07-Thermal and Moisture Protect'!S58="*",'07-Thermal and Moisture Protect'!R58,'07-Thermal and Moisture Protect'!U58="*",'07-Thermal and Moisture Protect'!T58),"")</f>
        <v/>
      </c>
      <c r="H787" s="236" t="e">
        <f>G787/'Project Data'!$D$22</f>
        <v>#VALUE!</v>
      </c>
      <c r="I787" s="175"/>
      <c r="J787" s="244"/>
      <c r="K787" s="242"/>
    </row>
    <row r="788" spans="1:11" s="147" customFormat="1" ht="15" hidden="1" customHeight="1">
      <c r="A788" s="198">
        <f>'07-Thermal and Moisture Protect'!A59</f>
        <v>0</v>
      </c>
      <c r="B788" s="235" t="str">
        <f>'07-Thermal and Moisture Protect'!B59</f>
        <v>07 06 80 Schedules for Fire and Smoke Protection</v>
      </c>
      <c r="C788" s="235"/>
      <c r="D788" s="236" t="str" cm="1">
        <f t="array" ref="D788">_xlfn.IFNA(_xlfn.IFS('07-Thermal and Moisture Protect'!D59="*",'07-Thermal and Moisture Protect'!C59,'07-Thermal and Moisture Protect'!F59="*",'07-Thermal and Moisture Protect'!E59,'07-Thermal and Moisture Protect'!H59="*",'07-Thermal and Moisture Protect'!G59,'07-Thermal and Moisture Protect'!J59="*",'07-Thermal and Moisture Protect'!I59,'07-Thermal and Moisture Protect'!K59="*",'07-Thermal and Moisture Protect'!#REF!,'07-Thermal and Moisture Protect'!M59="*",'07-Thermal and Moisture Protect'!L59,'07-Thermal and Moisture Protect'!O59="*",'07-Thermal and Moisture Protect'!N59,'07-Thermal and Moisture Protect'!Q59="*",'07-Thermal and Moisture Protect'!P59,'07-Thermal and Moisture Protect'!S59="*",'07-Thermal and Moisture Protect'!R59),"")</f>
        <v/>
      </c>
      <c r="E788" s="236" t="e">
        <f>D788/'Project Data'!$D$22</f>
        <v>#VALUE!</v>
      </c>
      <c r="F788" s="164" t="s">
        <v>44</v>
      </c>
      <c r="G788" s="236" t="str" cm="1">
        <f t="array" ref="G788">_xlfn.IFNA(_xlfn.IFS('07-Thermal and Moisture Protect'!F59="*",'07-Thermal and Moisture Protect'!E59,'07-Thermal and Moisture Protect'!H59="*",'07-Thermal and Moisture Protect'!G59,'07-Thermal and Moisture Protect'!J59="*",'07-Thermal and Moisture Protect'!I59,'07-Thermal and Moisture Protect'!L59="*",'07-Thermal and Moisture Protect'!K59,'07-Thermal and Moisture Protect'!M59="*",'07-Thermal and Moisture Protect'!#REF!,'07-Thermal and Moisture Protect'!O59="*",'07-Thermal and Moisture Protect'!N59,'07-Thermal and Moisture Protect'!Q59="*",'07-Thermal and Moisture Protect'!P59,'07-Thermal and Moisture Protect'!S59="*",'07-Thermal and Moisture Protect'!R59,'07-Thermal and Moisture Protect'!U59="*",'07-Thermal and Moisture Protect'!T59),"")</f>
        <v/>
      </c>
      <c r="H788" s="236" t="e">
        <f>G788/'Project Data'!$D$22</f>
        <v>#VALUE!</v>
      </c>
      <c r="I788" s="175"/>
      <c r="J788" s="244"/>
      <c r="K788" s="242"/>
    </row>
    <row r="789" spans="1:11" s="147" customFormat="1" ht="15" hidden="1" customHeight="1">
      <c r="A789" s="198">
        <f>'07-Thermal and Moisture Protect'!A60</f>
        <v>0</v>
      </c>
      <c r="B789" s="235" t="str">
        <f>'07-Thermal and Moisture Protect'!B60</f>
        <v>07 06 80.13 Fire Protection Schedule</v>
      </c>
      <c r="C789" s="235"/>
      <c r="D789" s="236" t="str" cm="1">
        <f t="array" ref="D789">_xlfn.IFNA(_xlfn.IFS('07-Thermal and Moisture Protect'!D60="*",'07-Thermal and Moisture Protect'!C60,'07-Thermal and Moisture Protect'!F60="*",'07-Thermal and Moisture Protect'!E60,'07-Thermal and Moisture Protect'!H60="*",'07-Thermal and Moisture Protect'!G60,'07-Thermal and Moisture Protect'!J60="*",'07-Thermal and Moisture Protect'!I60,'07-Thermal and Moisture Protect'!K60="*",'07-Thermal and Moisture Protect'!#REF!,'07-Thermal and Moisture Protect'!M60="*",'07-Thermal and Moisture Protect'!L60,'07-Thermal and Moisture Protect'!O60="*",'07-Thermal and Moisture Protect'!N60,'07-Thermal and Moisture Protect'!Q60="*",'07-Thermal and Moisture Protect'!P60,'07-Thermal and Moisture Protect'!S60="*",'07-Thermal and Moisture Protect'!R60),"")</f>
        <v/>
      </c>
      <c r="E789" s="236" t="e">
        <f>D789/'Project Data'!$D$22</f>
        <v>#VALUE!</v>
      </c>
      <c r="F789" s="164" t="s">
        <v>44</v>
      </c>
      <c r="G789" s="236" t="str" cm="1">
        <f t="array" ref="G789">_xlfn.IFNA(_xlfn.IFS('07-Thermal and Moisture Protect'!F60="*",'07-Thermal and Moisture Protect'!E60,'07-Thermal and Moisture Protect'!H60="*",'07-Thermal and Moisture Protect'!G60,'07-Thermal and Moisture Protect'!J60="*",'07-Thermal and Moisture Protect'!I60,'07-Thermal and Moisture Protect'!L60="*",'07-Thermal and Moisture Protect'!K60,'07-Thermal and Moisture Protect'!M60="*",'07-Thermal and Moisture Protect'!#REF!,'07-Thermal and Moisture Protect'!O60="*",'07-Thermal and Moisture Protect'!N60,'07-Thermal and Moisture Protect'!Q60="*",'07-Thermal and Moisture Protect'!P60,'07-Thermal and Moisture Protect'!S60="*",'07-Thermal and Moisture Protect'!R60,'07-Thermal and Moisture Protect'!U60="*",'07-Thermal and Moisture Protect'!T60),"")</f>
        <v/>
      </c>
      <c r="H789" s="236" t="e">
        <f>G789/'Project Data'!$D$22</f>
        <v>#VALUE!</v>
      </c>
      <c r="I789" s="175"/>
      <c r="J789" s="244"/>
      <c r="K789" s="242"/>
    </row>
    <row r="790" spans="1:11" s="147" customFormat="1" ht="15" hidden="1" customHeight="1">
      <c r="A790" s="198">
        <f>'07-Thermal and Moisture Protect'!A61</f>
        <v>0</v>
      </c>
      <c r="B790" s="235" t="str">
        <f>'07-Thermal and Moisture Protect'!B61</f>
        <v>07 06 80.16 Firestopping Schedule</v>
      </c>
      <c r="C790" s="235"/>
      <c r="D790" s="236" t="str" cm="1">
        <f t="array" ref="D790">_xlfn.IFNA(_xlfn.IFS('07-Thermal and Moisture Protect'!D61="*",'07-Thermal and Moisture Protect'!C61,'07-Thermal and Moisture Protect'!F61="*",'07-Thermal and Moisture Protect'!E61,'07-Thermal and Moisture Protect'!H61="*",'07-Thermal and Moisture Protect'!G61,'07-Thermal and Moisture Protect'!J61="*",'07-Thermal and Moisture Protect'!I61,'07-Thermal and Moisture Protect'!K61="*",'07-Thermal and Moisture Protect'!#REF!,'07-Thermal and Moisture Protect'!M61="*",'07-Thermal and Moisture Protect'!L61,'07-Thermal and Moisture Protect'!O61="*",'07-Thermal and Moisture Protect'!N61,'07-Thermal and Moisture Protect'!Q61="*",'07-Thermal and Moisture Protect'!P61,'07-Thermal and Moisture Protect'!S61="*",'07-Thermal and Moisture Protect'!R61),"")</f>
        <v/>
      </c>
      <c r="E790" s="236" t="e">
        <f>D790/'Project Data'!$D$22</f>
        <v>#VALUE!</v>
      </c>
      <c r="F790" s="164" t="s">
        <v>44</v>
      </c>
      <c r="G790" s="236" t="str" cm="1">
        <f t="array" ref="G790">_xlfn.IFNA(_xlfn.IFS('07-Thermal and Moisture Protect'!F61="*",'07-Thermal and Moisture Protect'!E61,'07-Thermal and Moisture Protect'!H61="*",'07-Thermal and Moisture Protect'!G61,'07-Thermal and Moisture Protect'!J61="*",'07-Thermal and Moisture Protect'!I61,'07-Thermal and Moisture Protect'!L61="*",'07-Thermal and Moisture Protect'!K61,'07-Thermal and Moisture Protect'!M61="*",'07-Thermal and Moisture Protect'!#REF!,'07-Thermal and Moisture Protect'!O61="*",'07-Thermal and Moisture Protect'!N61,'07-Thermal and Moisture Protect'!Q61="*",'07-Thermal and Moisture Protect'!P61,'07-Thermal and Moisture Protect'!S61="*",'07-Thermal and Moisture Protect'!R61,'07-Thermal and Moisture Protect'!U61="*",'07-Thermal and Moisture Protect'!T61),"")</f>
        <v/>
      </c>
      <c r="H790" s="236" t="e">
        <f>G790/'Project Data'!$D$22</f>
        <v>#VALUE!</v>
      </c>
      <c r="I790" s="175"/>
      <c r="J790" s="244"/>
      <c r="K790" s="242"/>
    </row>
    <row r="791" spans="1:11" s="147" customFormat="1" ht="15" hidden="1" customHeight="1">
      <c r="A791" s="198">
        <f>'07-Thermal and Moisture Protect'!A62</f>
        <v>0</v>
      </c>
      <c r="B791" s="235" t="str">
        <f>'07-Thermal and Moisture Protect'!B62</f>
        <v>07 06 90 Schedules for Joint Protection</v>
      </c>
      <c r="C791" s="235"/>
      <c r="D791" s="236" t="str" cm="1">
        <f t="array" ref="D791">_xlfn.IFNA(_xlfn.IFS('07-Thermal and Moisture Protect'!D62="*",'07-Thermal and Moisture Protect'!C62,'07-Thermal and Moisture Protect'!F62="*",'07-Thermal and Moisture Protect'!E62,'07-Thermal and Moisture Protect'!H62="*",'07-Thermal and Moisture Protect'!G62,'07-Thermal and Moisture Protect'!J62="*",'07-Thermal and Moisture Protect'!I62,'07-Thermal and Moisture Protect'!K62="*",'07-Thermal and Moisture Protect'!#REF!,'07-Thermal and Moisture Protect'!M62="*",'07-Thermal and Moisture Protect'!L62,'07-Thermal and Moisture Protect'!O62="*",'07-Thermal and Moisture Protect'!N62,'07-Thermal and Moisture Protect'!Q62="*",'07-Thermal and Moisture Protect'!P62,'07-Thermal and Moisture Protect'!S62="*",'07-Thermal and Moisture Protect'!R62),"")</f>
        <v/>
      </c>
      <c r="E791" s="236" t="e">
        <f>D791/'Project Data'!$D$22</f>
        <v>#VALUE!</v>
      </c>
      <c r="F791" s="164" t="s">
        <v>44</v>
      </c>
      <c r="G791" s="236" t="str" cm="1">
        <f t="array" ref="G791">_xlfn.IFNA(_xlfn.IFS('07-Thermal and Moisture Protect'!F62="*",'07-Thermal and Moisture Protect'!E62,'07-Thermal and Moisture Protect'!H62="*",'07-Thermal and Moisture Protect'!G62,'07-Thermal and Moisture Protect'!J62="*",'07-Thermal and Moisture Protect'!I62,'07-Thermal and Moisture Protect'!L62="*",'07-Thermal and Moisture Protect'!K62,'07-Thermal and Moisture Protect'!M62="*",'07-Thermal and Moisture Protect'!#REF!,'07-Thermal and Moisture Protect'!O62="*",'07-Thermal and Moisture Protect'!N62,'07-Thermal and Moisture Protect'!Q62="*",'07-Thermal and Moisture Protect'!P62,'07-Thermal and Moisture Protect'!S62="*",'07-Thermal and Moisture Protect'!R62,'07-Thermal and Moisture Protect'!U62="*",'07-Thermal and Moisture Protect'!T62),"")</f>
        <v/>
      </c>
      <c r="H791" s="236" t="e">
        <f>G791/'Project Data'!$D$22</f>
        <v>#VALUE!</v>
      </c>
      <c r="I791" s="175"/>
      <c r="J791" s="244"/>
      <c r="K791" s="242"/>
    </row>
    <row r="792" spans="1:11" s="147" customFormat="1" ht="15" hidden="1" customHeight="1">
      <c r="A792" s="198">
        <f>'07-Thermal and Moisture Protect'!A63</f>
        <v>0</v>
      </c>
      <c r="B792" s="235" t="str">
        <f>'07-Thermal and Moisture Protect'!B63</f>
        <v>07 06 90.13 Joint Sealant Schedule</v>
      </c>
      <c r="C792" s="235"/>
      <c r="D792" s="236" t="str" cm="1">
        <f t="array" ref="D792">_xlfn.IFNA(_xlfn.IFS('07-Thermal and Moisture Protect'!D63="*",'07-Thermal and Moisture Protect'!C63,'07-Thermal and Moisture Protect'!F63="*",'07-Thermal and Moisture Protect'!E63,'07-Thermal and Moisture Protect'!H63="*",'07-Thermal and Moisture Protect'!G63,'07-Thermal and Moisture Protect'!J63="*",'07-Thermal and Moisture Protect'!I63,'07-Thermal and Moisture Protect'!K63="*",'07-Thermal and Moisture Protect'!#REF!,'07-Thermal and Moisture Protect'!M63="*",'07-Thermal and Moisture Protect'!L63,'07-Thermal and Moisture Protect'!O63="*",'07-Thermal and Moisture Protect'!N63,'07-Thermal and Moisture Protect'!Q63="*",'07-Thermal and Moisture Protect'!P63,'07-Thermal and Moisture Protect'!S63="*",'07-Thermal and Moisture Protect'!R63),"")</f>
        <v/>
      </c>
      <c r="E792" s="236" t="e">
        <f>D792/'Project Data'!$D$22</f>
        <v>#VALUE!</v>
      </c>
      <c r="F792" s="164" t="s">
        <v>44</v>
      </c>
      <c r="G792" s="236" t="str" cm="1">
        <f t="array" ref="G792">_xlfn.IFNA(_xlfn.IFS('07-Thermal and Moisture Protect'!F63="*",'07-Thermal and Moisture Protect'!E63,'07-Thermal and Moisture Protect'!H63="*",'07-Thermal and Moisture Protect'!G63,'07-Thermal and Moisture Protect'!J63="*",'07-Thermal and Moisture Protect'!I63,'07-Thermal and Moisture Protect'!L63="*",'07-Thermal and Moisture Protect'!K63,'07-Thermal and Moisture Protect'!M63="*",'07-Thermal and Moisture Protect'!#REF!,'07-Thermal and Moisture Protect'!O63="*",'07-Thermal and Moisture Protect'!N63,'07-Thermal and Moisture Protect'!Q63="*",'07-Thermal and Moisture Protect'!P63,'07-Thermal and Moisture Protect'!S63="*",'07-Thermal and Moisture Protect'!R63,'07-Thermal and Moisture Protect'!U63="*",'07-Thermal and Moisture Protect'!T63),"")</f>
        <v/>
      </c>
      <c r="H792" s="236" t="e">
        <f>G792/'Project Data'!$D$22</f>
        <v>#VALUE!</v>
      </c>
      <c r="I792" s="175"/>
      <c r="J792" s="244"/>
      <c r="K792" s="242"/>
    </row>
    <row r="793" spans="1:11" s="147" customFormat="1" ht="15" hidden="1" customHeight="1">
      <c r="A793" s="198">
        <f>'07-Thermal and Moisture Protect'!A64</f>
        <v>0</v>
      </c>
      <c r="B793" s="235" t="str">
        <f>'07-Thermal and Moisture Protect'!B64</f>
        <v>07 08 00 Commissioning of Thermal and Moisture Protection</v>
      </c>
      <c r="C793" s="235"/>
      <c r="D793" s="236" t="str" cm="1">
        <f t="array" ref="D793">_xlfn.IFNA(_xlfn.IFS('07-Thermal and Moisture Protect'!D64="*",'07-Thermal and Moisture Protect'!C64,'07-Thermal and Moisture Protect'!F64="*",'07-Thermal and Moisture Protect'!E64,'07-Thermal and Moisture Protect'!H64="*",'07-Thermal and Moisture Protect'!G64,'07-Thermal and Moisture Protect'!J64="*",'07-Thermal and Moisture Protect'!I64,'07-Thermal and Moisture Protect'!K64="*",'07-Thermal and Moisture Protect'!#REF!,'07-Thermal and Moisture Protect'!M64="*",'07-Thermal and Moisture Protect'!L64,'07-Thermal and Moisture Protect'!O64="*",'07-Thermal and Moisture Protect'!N64,'07-Thermal and Moisture Protect'!Q64="*",'07-Thermal and Moisture Protect'!P64,'07-Thermal and Moisture Protect'!S64="*",'07-Thermal and Moisture Protect'!R64),"")</f>
        <v/>
      </c>
      <c r="E793" s="236" t="e">
        <f>D793/'Project Data'!$D$22</f>
        <v>#VALUE!</v>
      </c>
      <c r="F793" s="164" t="s">
        <v>44</v>
      </c>
      <c r="G793" s="236" t="str" cm="1">
        <f t="array" ref="G793">_xlfn.IFNA(_xlfn.IFS('07-Thermal and Moisture Protect'!F64="*",'07-Thermal and Moisture Protect'!E64,'07-Thermal and Moisture Protect'!H64="*",'07-Thermal and Moisture Protect'!G64,'07-Thermal and Moisture Protect'!J64="*",'07-Thermal and Moisture Protect'!I64,'07-Thermal and Moisture Protect'!L64="*",'07-Thermal and Moisture Protect'!K64,'07-Thermal and Moisture Protect'!M64="*",'07-Thermal and Moisture Protect'!#REF!,'07-Thermal and Moisture Protect'!O64="*",'07-Thermal and Moisture Protect'!N64,'07-Thermal and Moisture Protect'!Q64="*",'07-Thermal and Moisture Protect'!P64,'07-Thermal and Moisture Protect'!S64="*",'07-Thermal and Moisture Protect'!R64,'07-Thermal and Moisture Protect'!U64="*",'07-Thermal and Moisture Protect'!T64),"")</f>
        <v/>
      </c>
      <c r="H793" s="236" t="e">
        <f>G793/'Project Data'!$D$22</f>
        <v>#VALUE!</v>
      </c>
      <c r="I793" s="175"/>
      <c r="J793" s="244"/>
      <c r="K793" s="242"/>
    </row>
    <row r="794" spans="1:11" s="147" customFormat="1" ht="15" customHeight="1">
      <c r="A794" s="398">
        <f>'07-Thermal and Moisture Protect'!A65</f>
        <v>1</v>
      </c>
      <c r="B794" s="642" t="str">
        <f>'07-Thermal and Moisture Protect'!B65</f>
        <v>07 10 00 Dampproofing and Waterproofing</v>
      </c>
      <c r="C794" s="643"/>
      <c r="D794" s="402" t="str" cm="1">
        <f t="array" ref="D794">_xlfn.IFNA(_xlfn.IFS('07-Thermal and Moisture Protect'!D65="*",'07-Thermal and Moisture Protect'!C65,'07-Thermal and Moisture Protect'!F65="*",'07-Thermal and Moisture Protect'!E65,'07-Thermal and Moisture Protect'!H65="*",'07-Thermal and Moisture Protect'!G65,'07-Thermal and Moisture Protect'!J65="*",'07-Thermal and Moisture Protect'!I65,'07-Thermal and Moisture Protect'!K65="*",'07-Thermal and Moisture Protect'!#REF!,'07-Thermal and Moisture Protect'!M65="*",'07-Thermal and Moisture Protect'!L65,'07-Thermal and Moisture Protect'!O65="*",'07-Thermal and Moisture Protect'!N65,'07-Thermal and Moisture Protect'!Q65="*",'07-Thermal and Moisture Protect'!P65,'07-Thermal and Moisture Protect'!S65="*",'07-Thermal and Moisture Protect'!R65),"")</f>
        <v>Included in Fluild Applied</v>
      </c>
      <c r="E794" s="402"/>
      <c r="F794" s="412" t="s">
        <v>74</v>
      </c>
      <c r="G794" s="402" t="str" cm="1">
        <f t="array" ref="G794">_xlfn.IFNA(_xlfn.IFS('07-Thermal and Moisture Protect'!F65="*",'07-Thermal and Moisture Protect'!E65,'07-Thermal and Moisture Protect'!H65="*",'07-Thermal and Moisture Protect'!G65,'07-Thermal and Moisture Protect'!J65="*",'07-Thermal and Moisture Protect'!I65,'07-Thermal and Moisture Protect'!L65="*",'07-Thermal and Moisture Protect'!K65,'07-Thermal and Moisture Protect'!M65="*",'07-Thermal and Moisture Protect'!#REF!,'07-Thermal and Moisture Protect'!O65="*",'07-Thermal and Moisture Protect'!N65,'07-Thermal and Moisture Protect'!Q65="*",'07-Thermal and Moisture Protect'!P65,'07-Thermal and Moisture Protect'!S65="*",'07-Thermal and Moisture Protect'!R65,'07-Thermal and Moisture Protect'!U65="*",'07-Thermal and Moisture Protect'!T65),"")</f>
        <v>Included in Fluild Applied</v>
      </c>
      <c r="H794" s="402" t="e">
        <f>G794/'Project Data'!$D$22</f>
        <v>#VALUE!</v>
      </c>
      <c r="I794" s="400"/>
      <c r="J794" s="403"/>
      <c r="K794" s="404" t="s">
        <v>75</v>
      </c>
    </row>
    <row r="795" spans="1:11" s="147" customFormat="1" ht="15" hidden="1" customHeight="1">
      <c r="A795" s="198">
        <f>'07-Thermal and Moisture Protect'!A66</f>
        <v>0</v>
      </c>
      <c r="B795" s="399" t="str">
        <f>'07-Thermal and Moisture Protect'!B66</f>
        <v>07 11 00 Dampproofing</v>
      </c>
      <c r="C795" s="235"/>
      <c r="D795" s="402" t="str" cm="1">
        <f t="array" ref="D795">_xlfn.IFNA(_xlfn.IFS('07-Thermal and Moisture Protect'!D66="*",'07-Thermal and Moisture Protect'!C66,'07-Thermal and Moisture Protect'!F66="*",'07-Thermal and Moisture Protect'!E66,'07-Thermal and Moisture Protect'!H66="*",'07-Thermal and Moisture Protect'!G66,'07-Thermal and Moisture Protect'!J66="*",'07-Thermal and Moisture Protect'!I66,'07-Thermal and Moisture Protect'!K66="*",'07-Thermal and Moisture Protect'!#REF!,'07-Thermal and Moisture Protect'!M66="*",'07-Thermal and Moisture Protect'!L66,'07-Thermal and Moisture Protect'!O66="*",'07-Thermal and Moisture Protect'!N66,'07-Thermal and Moisture Protect'!Q66="*",'07-Thermal and Moisture Protect'!P66,'07-Thermal and Moisture Protect'!S66="*",'07-Thermal and Moisture Protect'!R66),"")</f>
        <v/>
      </c>
      <c r="E795" s="402" t="e">
        <f>D795/'Project Data'!$D$22</f>
        <v>#VALUE!</v>
      </c>
      <c r="F795" s="164" t="s">
        <v>44</v>
      </c>
      <c r="G795" s="236" t="str" cm="1">
        <f t="array" ref="G795">_xlfn.IFNA(_xlfn.IFS('07-Thermal and Moisture Protect'!F66="*",'07-Thermal and Moisture Protect'!E66,'07-Thermal and Moisture Protect'!H66="*",'07-Thermal and Moisture Protect'!G66,'07-Thermal and Moisture Protect'!J66="*",'07-Thermal and Moisture Protect'!I66,'07-Thermal and Moisture Protect'!L66="*",'07-Thermal and Moisture Protect'!K66,'07-Thermal and Moisture Protect'!M66="*",'07-Thermal and Moisture Protect'!#REF!,'07-Thermal and Moisture Protect'!O66="*",'07-Thermal and Moisture Protect'!N66,'07-Thermal and Moisture Protect'!Q66="*",'07-Thermal and Moisture Protect'!P66,'07-Thermal and Moisture Protect'!S66="*",'07-Thermal and Moisture Protect'!R66,'07-Thermal and Moisture Protect'!U66="*",'07-Thermal and Moisture Protect'!T66),"")</f>
        <v/>
      </c>
      <c r="H795" s="236" t="e">
        <f>G795/'Project Data'!$D$22</f>
        <v>#VALUE!</v>
      </c>
      <c r="I795" s="175"/>
      <c r="J795" s="244"/>
      <c r="K795" s="404"/>
    </row>
    <row r="796" spans="1:11" s="147" customFormat="1" ht="15" hidden="1" customHeight="1">
      <c r="A796" s="198">
        <f>'07-Thermal and Moisture Protect'!A67</f>
        <v>0</v>
      </c>
      <c r="B796" s="399" t="str">
        <f>'07-Thermal and Moisture Protect'!B67</f>
        <v>07 11 13 Bituminous Dampproofing</v>
      </c>
      <c r="C796" s="235"/>
      <c r="D796" s="402" t="str" cm="1">
        <f t="array" ref="D796">_xlfn.IFNA(_xlfn.IFS('07-Thermal and Moisture Protect'!D67="*",'07-Thermal and Moisture Protect'!C67,'07-Thermal and Moisture Protect'!F67="*",'07-Thermal and Moisture Protect'!E67,'07-Thermal and Moisture Protect'!H67="*",'07-Thermal and Moisture Protect'!G67,'07-Thermal and Moisture Protect'!J67="*",'07-Thermal and Moisture Protect'!I67,'07-Thermal and Moisture Protect'!K67="*",'07-Thermal and Moisture Protect'!#REF!,'07-Thermal and Moisture Protect'!M67="*",'07-Thermal and Moisture Protect'!L67,'07-Thermal and Moisture Protect'!O67="*",'07-Thermal and Moisture Protect'!N67,'07-Thermal and Moisture Protect'!Q67="*",'07-Thermal and Moisture Protect'!P67,'07-Thermal and Moisture Protect'!S67="*",'07-Thermal and Moisture Protect'!R67),"")</f>
        <v/>
      </c>
      <c r="E796" s="402" t="e">
        <f>D796/'Project Data'!$D$22</f>
        <v>#VALUE!</v>
      </c>
      <c r="F796" s="164" t="s">
        <v>44</v>
      </c>
      <c r="G796" s="236" t="str" cm="1">
        <f t="array" ref="G796">_xlfn.IFNA(_xlfn.IFS('07-Thermal and Moisture Protect'!F67="*",'07-Thermal and Moisture Protect'!E67,'07-Thermal and Moisture Protect'!H67="*",'07-Thermal and Moisture Protect'!G67,'07-Thermal and Moisture Protect'!J67="*",'07-Thermal and Moisture Protect'!I67,'07-Thermal and Moisture Protect'!L67="*",'07-Thermal and Moisture Protect'!K67,'07-Thermal and Moisture Protect'!M67="*",'07-Thermal and Moisture Protect'!#REF!,'07-Thermal and Moisture Protect'!O67="*",'07-Thermal and Moisture Protect'!N67,'07-Thermal and Moisture Protect'!Q67="*",'07-Thermal and Moisture Protect'!P67,'07-Thermal and Moisture Protect'!S67="*",'07-Thermal and Moisture Protect'!R67,'07-Thermal and Moisture Protect'!U67="*",'07-Thermal and Moisture Protect'!T67),"")</f>
        <v/>
      </c>
      <c r="H796" s="236" t="e">
        <f>G796/'Project Data'!$D$22</f>
        <v>#VALUE!</v>
      </c>
      <c r="I796" s="175"/>
      <c r="J796" s="244"/>
      <c r="K796" s="404"/>
    </row>
    <row r="797" spans="1:11" s="147" customFormat="1" ht="15" hidden="1" customHeight="1">
      <c r="A797" s="198">
        <f>'07-Thermal and Moisture Protect'!A68</f>
        <v>0</v>
      </c>
      <c r="B797" s="399" t="str">
        <f>'07-Thermal and Moisture Protect'!B68</f>
        <v>07 11 16 Cementitious Dampproofing</v>
      </c>
      <c r="C797" s="235"/>
      <c r="D797" s="402" t="str" cm="1">
        <f t="array" ref="D797">_xlfn.IFNA(_xlfn.IFS('07-Thermal and Moisture Protect'!D68="*",'07-Thermal and Moisture Protect'!C68,'07-Thermal and Moisture Protect'!F68="*",'07-Thermal and Moisture Protect'!E68,'07-Thermal and Moisture Protect'!H68="*",'07-Thermal and Moisture Protect'!G68,'07-Thermal and Moisture Protect'!J68="*",'07-Thermal and Moisture Protect'!I68,'07-Thermal and Moisture Protect'!K68="*",'07-Thermal and Moisture Protect'!#REF!,'07-Thermal and Moisture Protect'!M68="*",'07-Thermal and Moisture Protect'!L68,'07-Thermal and Moisture Protect'!O68="*",'07-Thermal and Moisture Protect'!N68,'07-Thermal and Moisture Protect'!Q68="*",'07-Thermal and Moisture Protect'!P68,'07-Thermal and Moisture Protect'!S68="*",'07-Thermal and Moisture Protect'!R68),"")</f>
        <v/>
      </c>
      <c r="E797" s="402" t="e">
        <f>D797/'Project Data'!$D$22</f>
        <v>#VALUE!</v>
      </c>
      <c r="F797" s="164" t="s">
        <v>44</v>
      </c>
      <c r="G797" s="236" t="str" cm="1">
        <f t="array" ref="G797">_xlfn.IFNA(_xlfn.IFS('07-Thermal and Moisture Protect'!F68="*",'07-Thermal and Moisture Protect'!E68,'07-Thermal and Moisture Protect'!H68="*",'07-Thermal and Moisture Protect'!G68,'07-Thermal and Moisture Protect'!J68="*",'07-Thermal and Moisture Protect'!I68,'07-Thermal and Moisture Protect'!L68="*",'07-Thermal and Moisture Protect'!K68,'07-Thermal and Moisture Protect'!M68="*",'07-Thermal and Moisture Protect'!#REF!,'07-Thermal and Moisture Protect'!O68="*",'07-Thermal and Moisture Protect'!N68,'07-Thermal and Moisture Protect'!Q68="*",'07-Thermal and Moisture Protect'!P68,'07-Thermal and Moisture Protect'!S68="*",'07-Thermal and Moisture Protect'!R68,'07-Thermal and Moisture Protect'!U68="*",'07-Thermal and Moisture Protect'!T68),"")</f>
        <v/>
      </c>
      <c r="H797" s="236" t="e">
        <f>G797/'Project Data'!$D$22</f>
        <v>#VALUE!</v>
      </c>
      <c r="I797" s="175"/>
      <c r="J797" s="244"/>
      <c r="K797" s="404"/>
    </row>
    <row r="798" spans="1:11" s="147" customFormat="1" ht="15" hidden="1" customHeight="1">
      <c r="A798" s="198">
        <f>'07-Thermal and Moisture Protect'!A69</f>
        <v>0</v>
      </c>
      <c r="B798" s="399" t="str">
        <f>'07-Thermal and Moisture Protect'!B69</f>
        <v>07 11 19 Sheet Dampproofing</v>
      </c>
      <c r="C798" s="235"/>
      <c r="D798" s="402" t="str" cm="1">
        <f t="array" ref="D798">_xlfn.IFNA(_xlfn.IFS('07-Thermal and Moisture Protect'!D69="*",'07-Thermal and Moisture Protect'!C69,'07-Thermal and Moisture Protect'!F69="*",'07-Thermal and Moisture Protect'!E69,'07-Thermal and Moisture Protect'!H69="*",'07-Thermal and Moisture Protect'!G69,'07-Thermal and Moisture Protect'!J69="*",'07-Thermal and Moisture Protect'!I69,'07-Thermal and Moisture Protect'!K69="*",'07-Thermal and Moisture Protect'!#REF!,'07-Thermal and Moisture Protect'!M69="*",'07-Thermal and Moisture Protect'!L69,'07-Thermal and Moisture Protect'!O69="*",'07-Thermal and Moisture Protect'!N69,'07-Thermal and Moisture Protect'!Q69="*",'07-Thermal and Moisture Protect'!P69,'07-Thermal and Moisture Protect'!S69="*",'07-Thermal and Moisture Protect'!R69),"")</f>
        <v/>
      </c>
      <c r="E798" s="402" t="e">
        <f>D798/'Project Data'!$D$22</f>
        <v>#VALUE!</v>
      </c>
      <c r="F798" s="164" t="s">
        <v>44</v>
      </c>
      <c r="G798" s="236" t="str" cm="1">
        <f t="array" ref="G798">_xlfn.IFNA(_xlfn.IFS('07-Thermal and Moisture Protect'!F69="*",'07-Thermal and Moisture Protect'!E69,'07-Thermal and Moisture Protect'!H69="*",'07-Thermal and Moisture Protect'!G69,'07-Thermal and Moisture Protect'!J69="*",'07-Thermal and Moisture Protect'!I69,'07-Thermal and Moisture Protect'!L69="*",'07-Thermal and Moisture Protect'!K69,'07-Thermal and Moisture Protect'!M69="*",'07-Thermal and Moisture Protect'!#REF!,'07-Thermal and Moisture Protect'!O69="*",'07-Thermal and Moisture Protect'!N69,'07-Thermal and Moisture Protect'!Q69="*",'07-Thermal and Moisture Protect'!P69,'07-Thermal and Moisture Protect'!S69="*",'07-Thermal and Moisture Protect'!R69,'07-Thermal and Moisture Protect'!U69="*",'07-Thermal and Moisture Protect'!T69),"")</f>
        <v/>
      </c>
      <c r="H798" s="236" t="e">
        <f>G798/'Project Data'!$D$22</f>
        <v>#VALUE!</v>
      </c>
      <c r="I798" s="175"/>
      <c r="J798" s="244"/>
      <c r="K798" s="404"/>
    </row>
    <row r="799" spans="1:11" s="147" customFormat="1" ht="15" hidden="1" customHeight="1">
      <c r="A799" s="198">
        <f>'07-Thermal and Moisture Protect'!A70</f>
        <v>0</v>
      </c>
      <c r="B799" s="399" t="str">
        <f>'07-Thermal and Moisture Protect'!B70</f>
        <v>07 12 00 Built-Up Bituminous Waterproofing</v>
      </c>
      <c r="C799" s="235"/>
      <c r="D799" s="402" t="str" cm="1">
        <f t="array" ref="D799">_xlfn.IFNA(_xlfn.IFS('07-Thermal and Moisture Protect'!D70="*",'07-Thermal and Moisture Protect'!C70,'07-Thermal and Moisture Protect'!F70="*",'07-Thermal and Moisture Protect'!E70,'07-Thermal and Moisture Protect'!H70="*",'07-Thermal and Moisture Protect'!G70,'07-Thermal and Moisture Protect'!J70="*",'07-Thermal and Moisture Protect'!I70,'07-Thermal and Moisture Protect'!K70="*",'07-Thermal and Moisture Protect'!#REF!,'07-Thermal and Moisture Protect'!M70="*",'07-Thermal and Moisture Protect'!L70,'07-Thermal and Moisture Protect'!O70="*",'07-Thermal and Moisture Protect'!N70,'07-Thermal and Moisture Protect'!Q70="*",'07-Thermal and Moisture Protect'!P70,'07-Thermal and Moisture Protect'!S70="*",'07-Thermal and Moisture Protect'!R70),"")</f>
        <v/>
      </c>
      <c r="E799" s="402" t="e">
        <f>D799/'Project Data'!$D$22</f>
        <v>#VALUE!</v>
      </c>
      <c r="F799" s="164" t="s">
        <v>44</v>
      </c>
      <c r="G799" s="236" t="str" cm="1">
        <f t="array" ref="G799">_xlfn.IFNA(_xlfn.IFS('07-Thermal and Moisture Protect'!F70="*",'07-Thermal and Moisture Protect'!E70,'07-Thermal and Moisture Protect'!H70="*",'07-Thermal and Moisture Protect'!G70,'07-Thermal and Moisture Protect'!J70="*",'07-Thermal and Moisture Protect'!I70,'07-Thermal and Moisture Protect'!L70="*",'07-Thermal and Moisture Protect'!K70,'07-Thermal and Moisture Protect'!M70="*",'07-Thermal and Moisture Protect'!#REF!,'07-Thermal and Moisture Protect'!O70="*",'07-Thermal and Moisture Protect'!N70,'07-Thermal and Moisture Protect'!Q70="*",'07-Thermal and Moisture Protect'!P70,'07-Thermal and Moisture Protect'!S70="*",'07-Thermal and Moisture Protect'!R70,'07-Thermal and Moisture Protect'!U70="*",'07-Thermal and Moisture Protect'!T70),"")</f>
        <v/>
      </c>
      <c r="H799" s="236" t="e">
        <f>G799/'Project Data'!$D$22</f>
        <v>#VALUE!</v>
      </c>
      <c r="I799" s="175"/>
      <c r="J799" s="244"/>
      <c r="K799" s="404"/>
    </row>
    <row r="800" spans="1:11" s="147" customFormat="1" ht="15" hidden="1" customHeight="1">
      <c r="A800" s="198">
        <f>'07-Thermal and Moisture Protect'!A71</f>
        <v>0</v>
      </c>
      <c r="B800" s="399" t="str">
        <f>'07-Thermal and Moisture Protect'!B71</f>
        <v>07 12 13 Built-Up Asphalt Waterproofing</v>
      </c>
      <c r="C800" s="235"/>
      <c r="D800" s="402" t="str" cm="1">
        <f t="array" ref="D800">_xlfn.IFNA(_xlfn.IFS('07-Thermal and Moisture Protect'!D71="*",'07-Thermal and Moisture Protect'!C71,'07-Thermal and Moisture Protect'!F71="*",'07-Thermal and Moisture Protect'!E71,'07-Thermal and Moisture Protect'!H71="*",'07-Thermal and Moisture Protect'!G71,'07-Thermal and Moisture Protect'!J71="*",'07-Thermal and Moisture Protect'!I71,'07-Thermal and Moisture Protect'!K71="*",'07-Thermal and Moisture Protect'!#REF!,'07-Thermal and Moisture Protect'!M71="*",'07-Thermal and Moisture Protect'!L71,'07-Thermal and Moisture Protect'!O71="*",'07-Thermal and Moisture Protect'!N71,'07-Thermal and Moisture Protect'!Q71="*",'07-Thermal and Moisture Protect'!P71,'07-Thermal and Moisture Protect'!S71="*",'07-Thermal and Moisture Protect'!R71),"")</f>
        <v/>
      </c>
      <c r="E800" s="402" t="e">
        <f>D800/'Project Data'!$D$22</f>
        <v>#VALUE!</v>
      </c>
      <c r="F800" s="164" t="s">
        <v>44</v>
      </c>
      <c r="G800" s="236" t="str" cm="1">
        <f t="array" ref="G800">_xlfn.IFNA(_xlfn.IFS('07-Thermal and Moisture Protect'!F71="*",'07-Thermal and Moisture Protect'!E71,'07-Thermal and Moisture Protect'!H71="*",'07-Thermal and Moisture Protect'!G71,'07-Thermal and Moisture Protect'!J71="*",'07-Thermal and Moisture Protect'!I71,'07-Thermal and Moisture Protect'!L71="*",'07-Thermal and Moisture Protect'!K71,'07-Thermal and Moisture Protect'!M71="*",'07-Thermal and Moisture Protect'!#REF!,'07-Thermal and Moisture Protect'!O71="*",'07-Thermal and Moisture Protect'!N71,'07-Thermal and Moisture Protect'!Q71="*",'07-Thermal and Moisture Protect'!P71,'07-Thermal and Moisture Protect'!S71="*",'07-Thermal and Moisture Protect'!R71,'07-Thermal and Moisture Protect'!U71="*",'07-Thermal and Moisture Protect'!T71),"")</f>
        <v/>
      </c>
      <c r="H800" s="236" t="e">
        <f>G800/'Project Data'!$D$22</f>
        <v>#VALUE!</v>
      </c>
      <c r="I800" s="175"/>
      <c r="J800" s="244"/>
      <c r="K800" s="404"/>
    </row>
    <row r="801" spans="1:11" s="147" customFormat="1" ht="15" hidden="1" customHeight="1">
      <c r="A801" s="198">
        <f>'07-Thermal and Moisture Protect'!A72</f>
        <v>0</v>
      </c>
      <c r="B801" s="399" t="str">
        <f>'07-Thermal and Moisture Protect'!B72</f>
        <v>07 12 16 Built-Up Coal Tar Waterproofing</v>
      </c>
      <c r="C801" s="235"/>
      <c r="D801" s="402" t="str" cm="1">
        <f t="array" ref="D801">_xlfn.IFNA(_xlfn.IFS('07-Thermal and Moisture Protect'!D72="*",'07-Thermal and Moisture Protect'!C72,'07-Thermal and Moisture Protect'!F72="*",'07-Thermal and Moisture Protect'!E72,'07-Thermal and Moisture Protect'!H72="*",'07-Thermal and Moisture Protect'!G72,'07-Thermal and Moisture Protect'!J72="*",'07-Thermal and Moisture Protect'!I72,'07-Thermal and Moisture Protect'!K72="*",'07-Thermal and Moisture Protect'!#REF!,'07-Thermal and Moisture Protect'!M72="*",'07-Thermal and Moisture Protect'!L72,'07-Thermal and Moisture Protect'!O72="*",'07-Thermal and Moisture Protect'!N72,'07-Thermal and Moisture Protect'!Q72="*",'07-Thermal and Moisture Protect'!P72,'07-Thermal and Moisture Protect'!S72="*",'07-Thermal and Moisture Protect'!R72),"")</f>
        <v/>
      </c>
      <c r="E801" s="402" t="e">
        <f>D801/'Project Data'!$D$22</f>
        <v>#VALUE!</v>
      </c>
      <c r="F801" s="164" t="s">
        <v>44</v>
      </c>
      <c r="G801" s="236" t="str" cm="1">
        <f t="array" ref="G801">_xlfn.IFNA(_xlfn.IFS('07-Thermal and Moisture Protect'!F72="*",'07-Thermal and Moisture Protect'!E72,'07-Thermal and Moisture Protect'!H72="*",'07-Thermal and Moisture Protect'!G72,'07-Thermal and Moisture Protect'!J72="*",'07-Thermal and Moisture Protect'!I72,'07-Thermal and Moisture Protect'!L72="*",'07-Thermal and Moisture Protect'!K72,'07-Thermal and Moisture Protect'!M72="*",'07-Thermal and Moisture Protect'!#REF!,'07-Thermal and Moisture Protect'!O72="*",'07-Thermal and Moisture Protect'!N72,'07-Thermal and Moisture Protect'!Q72="*",'07-Thermal and Moisture Protect'!P72,'07-Thermal and Moisture Protect'!S72="*",'07-Thermal and Moisture Protect'!R72,'07-Thermal and Moisture Protect'!U72="*",'07-Thermal and Moisture Protect'!T72),"")</f>
        <v/>
      </c>
      <c r="H801" s="236" t="e">
        <f>G801/'Project Data'!$D$22</f>
        <v>#VALUE!</v>
      </c>
      <c r="I801" s="175"/>
      <c r="J801" s="244"/>
      <c r="K801" s="404"/>
    </row>
    <row r="802" spans="1:11" s="147" customFormat="1" ht="15" hidden="1" customHeight="1">
      <c r="A802" s="198">
        <f>'07-Thermal and Moisture Protect'!A73</f>
        <v>0</v>
      </c>
      <c r="B802" s="399" t="str">
        <f>'07-Thermal and Moisture Protect'!B73</f>
        <v>07 13 00 Sheet Waterproofing</v>
      </c>
      <c r="C802" s="235"/>
      <c r="D802" s="402" t="str" cm="1">
        <f t="array" ref="D802">_xlfn.IFNA(_xlfn.IFS('07-Thermal and Moisture Protect'!D73="*",'07-Thermal and Moisture Protect'!C73,'07-Thermal and Moisture Protect'!F73="*",'07-Thermal and Moisture Protect'!E73,'07-Thermal and Moisture Protect'!H73="*",'07-Thermal and Moisture Protect'!G73,'07-Thermal and Moisture Protect'!J73="*",'07-Thermal and Moisture Protect'!I73,'07-Thermal and Moisture Protect'!K73="*",'07-Thermal and Moisture Protect'!#REF!,'07-Thermal and Moisture Protect'!M73="*",'07-Thermal and Moisture Protect'!L73,'07-Thermal and Moisture Protect'!O73="*",'07-Thermal and Moisture Protect'!N73,'07-Thermal and Moisture Protect'!Q73="*",'07-Thermal and Moisture Protect'!P73,'07-Thermal and Moisture Protect'!S73="*",'07-Thermal and Moisture Protect'!R73),"")</f>
        <v/>
      </c>
      <c r="E802" s="402" t="e">
        <f>D802/'Project Data'!$D$22</f>
        <v>#VALUE!</v>
      </c>
      <c r="F802" s="164" t="s">
        <v>44</v>
      </c>
      <c r="G802" s="236" t="str" cm="1">
        <f t="array" ref="G802">_xlfn.IFNA(_xlfn.IFS('07-Thermal and Moisture Protect'!F73="*",'07-Thermal and Moisture Protect'!E73,'07-Thermal and Moisture Protect'!H73="*",'07-Thermal and Moisture Protect'!G73,'07-Thermal and Moisture Protect'!J73="*",'07-Thermal and Moisture Protect'!I73,'07-Thermal and Moisture Protect'!L73="*",'07-Thermal and Moisture Protect'!K73,'07-Thermal and Moisture Protect'!M73="*",'07-Thermal and Moisture Protect'!#REF!,'07-Thermal and Moisture Protect'!O73="*",'07-Thermal and Moisture Protect'!N73,'07-Thermal and Moisture Protect'!Q73="*",'07-Thermal and Moisture Protect'!P73,'07-Thermal and Moisture Protect'!S73="*",'07-Thermal and Moisture Protect'!R73,'07-Thermal and Moisture Protect'!U73="*",'07-Thermal and Moisture Protect'!T73),"")</f>
        <v/>
      </c>
      <c r="H802" s="236" t="e">
        <f>G802/'Project Data'!$D$22</f>
        <v>#VALUE!</v>
      </c>
      <c r="I802" s="175"/>
      <c r="J802" s="244"/>
      <c r="K802" s="404"/>
    </row>
    <row r="803" spans="1:11" s="147" customFormat="1" ht="15" hidden="1" customHeight="1">
      <c r="A803" s="198">
        <f>'07-Thermal and Moisture Protect'!A74</f>
        <v>0</v>
      </c>
      <c r="B803" s="399" t="str">
        <f>'07-Thermal and Moisture Protect'!B74</f>
        <v>07 13 13 Bituminous Sheet Waterproofing</v>
      </c>
      <c r="C803" s="235"/>
      <c r="D803" s="402" t="str" cm="1">
        <f t="array" ref="D803">_xlfn.IFNA(_xlfn.IFS('07-Thermal and Moisture Protect'!D74="*",'07-Thermal and Moisture Protect'!C74,'07-Thermal and Moisture Protect'!F74="*",'07-Thermal and Moisture Protect'!E74,'07-Thermal and Moisture Protect'!H74="*",'07-Thermal and Moisture Protect'!G74,'07-Thermal and Moisture Protect'!J74="*",'07-Thermal and Moisture Protect'!I74,'07-Thermal and Moisture Protect'!K74="*",'07-Thermal and Moisture Protect'!#REF!,'07-Thermal and Moisture Protect'!M74="*",'07-Thermal and Moisture Protect'!L74,'07-Thermal and Moisture Protect'!O74="*",'07-Thermal and Moisture Protect'!N74,'07-Thermal and Moisture Protect'!Q74="*",'07-Thermal and Moisture Protect'!P74,'07-Thermal and Moisture Protect'!S74="*",'07-Thermal and Moisture Protect'!R74),"")</f>
        <v/>
      </c>
      <c r="E803" s="402" t="e">
        <f>D803/'Project Data'!$D$22</f>
        <v>#VALUE!</v>
      </c>
      <c r="F803" s="164" t="s">
        <v>44</v>
      </c>
      <c r="G803" s="236" t="str" cm="1">
        <f t="array" ref="G803">_xlfn.IFNA(_xlfn.IFS('07-Thermal and Moisture Protect'!F74="*",'07-Thermal and Moisture Protect'!E74,'07-Thermal and Moisture Protect'!H74="*",'07-Thermal and Moisture Protect'!G74,'07-Thermal and Moisture Protect'!J74="*",'07-Thermal and Moisture Protect'!I74,'07-Thermal and Moisture Protect'!L74="*",'07-Thermal and Moisture Protect'!K74,'07-Thermal and Moisture Protect'!M74="*",'07-Thermal and Moisture Protect'!#REF!,'07-Thermal and Moisture Protect'!O74="*",'07-Thermal and Moisture Protect'!N74,'07-Thermal and Moisture Protect'!Q74="*",'07-Thermal and Moisture Protect'!P74,'07-Thermal and Moisture Protect'!S74="*",'07-Thermal and Moisture Protect'!R74,'07-Thermal and Moisture Protect'!U74="*",'07-Thermal and Moisture Protect'!T74),"")</f>
        <v/>
      </c>
      <c r="H803" s="236" t="e">
        <f>G803/'Project Data'!$D$22</f>
        <v>#VALUE!</v>
      </c>
      <c r="I803" s="175"/>
      <c r="J803" s="244"/>
      <c r="K803" s="404"/>
    </row>
    <row r="804" spans="1:11" s="147" customFormat="1" ht="15" hidden="1" customHeight="1">
      <c r="A804" s="198">
        <f>'07-Thermal and Moisture Protect'!A75</f>
        <v>0</v>
      </c>
      <c r="B804" s="399" t="str">
        <f>'07-Thermal and Moisture Protect'!B75</f>
        <v>07 13 26 Self-Adhering Sheet Waterproofing</v>
      </c>
      <c r="C804" s="235"/>
      <c r="D804" s="402" t="str" cm="1">
        <f t="array" ref="D804">_xlfn.IFNA(_xlfn.IFS('07-Thermal and Moisture Protect'!D75="*",'07-Thermal and Moisture Protect'!C75,'07-Thermal and Moisture Protect'!F75="*",'07-Thermal and Moisture Protect'!E75,'07-Thermal and Moisture Protect'!H75="*",'07-Thermal and Moisture Protect'!G75,'07-Thermal and Moisture Protect'!J75="*",'07-Thermal and Moisture Protect'!I75,'07-Thermal and Moisture Protect'!K75="*",'07-Thermal and Moisture Protect'!#REF!,'07-Thermal and Moisture Protect'!M75="*",'07-Thermal and Moisture Protect'!L75,'07-Thermal and Moisture Protect'!O75="*",'07-Thermal and Moisture Protect'!N75,'07-Thermal and Moisture Protect'!Q75="*",'07-Thermal and Moisture Protect'!P75,'07-Thermal and Moisture Protect'!S75="*",'07-Thermal and Moisture Protect'!R75),"")</f>
        <v/>
      </c>
      <c r="E804" s="402" t="e">
        <f>D804/'Project Data'!$D$22</f>
        <v>#VALUE!</v>
      </c>
      <c r="F804" s="164" t="s">
        <v>44</v>
      </c>
      <c r="G804" s="236" t="str" cm="1">
        <f t="array" ref="G804">_xlfn.IFNA(_xlfn.IFS('07-Thermal and Moisture Protect'!F75="*",'07-Thermal and Moisture Protect'!E75,'07-Thermal and Moisture Protect'!H75="*",'07-Thermal and Moisture Protect'!G75,'07-Thermal and Moisture Protect'!J75="*",'07-Thermal and Moisture Protect'!I75,'07-Thermal and Moisture Protect'!L75="*",'07-Thermal and Moisture Protect'!K75,'07-Thermal and Moisture Protect'!M75="*",'07-Thermal and Moisture Protect'!#REF!,'07-Thermal and Moisture Protect'!O75="*",'07-Thermal and Moisture Protect'!N75,'07-Thermal and Moisture Protect'!Q75="*",'07-Thermal and Moisture Protect'!P75,'07-Thermal and Moisture Protect'!S75="*",'07-Thermal and Moisture Protect'!R75,'07-Thermal and Moisture Protect'!U75="*",'07-Thermal and Moisture Protect'!T75),"")</f>
        <v/>
      </c>
      <c r="H804" s="236" t="e">
        <f>G804/'Project Data'!$D$22</f>
        <v>#VALUE!</v>
      </c>
      <c r="I804" s="175"/>
      <c r="J804" s="244"/>
      <c r="K804" s="404"/>
    </row>
    <row r="805" spans="1:11" s="147" customFormat="1" ht="15" hidden="1" customHeight="1">
      <c r="A805" s="198">
        <f>'07-Thermal and Moisture Protect'!A76</f>
        <v>0</v>
      </c>
      <c r="B805" s="399" t="str">
        <f>'07-Thermal and Moisture Protect'!B76</f>
        <v>07 13 52 Modified Bituminous Sheet Waterproofing</v>
      </c>
      <c r="C805" s="235"/>
      <c r="D805" s="402" t="str" cm="1">
        <f t="array" ref="D805">_xlfn.IFNA(_xlfn.IFS('07-Thermal and Moisture Protect'!D76="*",'07-Thermal and Moisture Protect'!C76,'07-Thermal and Moisture Protect'!F76="*",'07-Thermal and Moisture Protect'!E76,'07-Thermal and Moisture Protect'!H76="*",'07-Thermal and Moisture Protect'!G76,'07-Thermal and Moisture Protect'!J76="*",'07-Thermal and Moisture Protect'!I76,'07-Thermal and Moisture Protect'!K76="*",'07-Thermal and Moisture Protect'!#REF!,'07-Thermal and Moisture Protect'!M76="*",'07-Thermal and Moisture Protect'!L76,'07-Thermal and Moisture Protect'!O76="*",'07-Thermal and Moisture Protect'!N76,'07-Thermal and Moisture Protect'!Q76="*",'07-Thermal and Moisture Protect'!P76,'07-Thermal and Moisture Protect'!S76="*",'07-Thermal and Moisture Protect'!R76),"")</f>
        <v/>
      </c>
      <c r="E805" s="402" t="e">
        <f>D805/'Project Data'!$D$22</f>
        <v>#VALUE!</v>
      </c>
      <c r="F805" s="164" t="s">
        <v>44</v>
      </c>
      <c r="G805" s="236" t="str" cm="1">
        <f t="array" ref="G805">_xlfn.IFNA(_xlfn.IFS('07-Thermal and Moisture Protect'!F76="*",'07-Thermal and Moisture Protect'!E76,'07-Thermal and Moisture Protect'!H76="*",'07-Thermal and Moisture Protect'!G76,'07-Thermal and Moisture Protect'!J76="*",'07-Thermal and Moisture Protect'!I76,'07-Thermal and Moisture Protect'!L76="*",'07-Thermal and Moisture Protect'!K76,'07-Thermal and Moisture Protect'!M76="*",'07-Thermal and Moisture Protect'!#REF!,'07-Thermal and Moisture Protect'!O76="*",'07-Thermal and Moisture Protect'!N76,'07-Thermal and Moisture Protect'!Q76="*",'07-Thermal and Moisture Protect'!P76,'07-Thermal and Moisture Protect'!S76="*",'07-Thermal and Moisture Protect'!R76,'07-Thermal and Moisture Protect'!U76="*",'07-Thermal and Moisture Protect'!T76),"")</f>
        <v/>
      </c>
      <c r="H805" s="236" t="e">
        <f>G805/'Project Data'!$D$22</f>
        <v>#VALUE!</v>
      </c>
      <c r="I805" s="175"/>
      <c r="J805" s="244"/>
      <c r="K805" s="404"/>
    </row>
    <row r="806" spans="1:11" s="147" customFormat="1" ht="15" hidden="1" customHeight="1">
      <c r="A806" s="198">
        <f>'07-Thermal and Moisture Protect'!A77</f>
        <v>0</v>
      </c>
      <c r="B806" s="399" t="str">
        <f>'07-Thermal and Moisture Protect'!B77</f>
        <v>07 13 53 Elastomeric Sheet Waterproofing</v>
      </c>
      <c r="C806" s="235"/>
      <c r="D806" s="402" t="str" cm="1">
        <f t="array" ref="D806">_xlfn.IFNA(_xlfn.IFS('07-Thermal and Moisture Protect'!D77="*",'07-Thermal and Moisture Protect'!C77,'07-Thermal and Moisture Protect'!F77="*",'07-Thermal and Moisture Protect'!E77,'07-Thermal and Moisture Protect'!H77="*",'07-Thermal and Moisture Protect'!G77,'07-Thermal and Moisture Protect'!J77="*",'07-Thermal and Moisture Protect'!I77,'07-Thermal and Moisture Protect'!K77="*",'07-Thermal and Moisture Protect'!#REF!,'07-Thermal and Moisture Protect'!M77="*",'07-Thermal and Moisture Protect'!L77,'07-Thermal and Moisture Protect'!O77="*",'07-Thermal and Moisture Protect'!N77,'07-Thermal and Moisture Protect'!Q77="*",'07-Thermal and Moisture Protect'!P77,'07-Thermal and Moisture Protect'!S77="*",'07-Thermal and Moisture Protect'!R77),"")</f>
        <v/>
      </c>
      <c r="E806" s="402" t="e">
        <f>D806/'Project Data'!$D$22</f>
        <v>#VALUE!</v>
      </c>
      <c r="F806" s="164" t="s">
        <v>44</v>
      </c>
      <c r="G806" s="236" t="str" cm="1">
        <f t="array" ref="G806">_xlfn.IFNA(_xlfn.IFS('07-Thermal and Moisture Protect'!F77="*",'07-Thermal and Moisture Protect'!E77,'07-Thermal and Moisture Protect'!H77="*",'07-Thermal and Moisture Protect'!G77,'07-Thermal and Moisture Protect'!J77="*",'07-Thermal and Moisture Protect'!I77,'07-Thermal and Moisture Protect'!L77="*",'07-Thermal and Moisture Protect'!K77,'07-Thermal and Moisture Protect'!M77="*",'07-Thermal and Moisture Protect'!#REF!,'07-Thermal and Moisture Protect'!O77="*",'07-Thermal and Moisture Protect'!N77,'07-Thermal and Moisture Protect'!Q77="*",'07-Thermal and Moisture Protect'!P77,'07-Thermal and Moisture Protect'!S77="*",'07-Thermal and Moisture Protect'!R77,'07-Thermal and Moisture Protect'!U77="*",'07-Thermal and Moisture Protect'!T77),"")</f>
        <v/>
      </c>
      <c r="H806" s="236" t="e">
        <f>G806/'Project Data'!$D$22</f>
        <v>#VALUE!</v>
      </c>
      <c r="I806" s="175"/>
      <c r="J806" s="244"/>
      <c r="K806" s="404"/>
    </row>
    <row r="807" spans="1:11" s="147" customFormat="1" ht="15" hidden="1" customHeight="1">
      <c r="A807" s="198">
        <f>'07-Thermal and Moisture Protect'!A78</f>
        <v>0</v>
      </c>
      <c r="B807" s="399" t="str">
        <f>'07-Thermal and Moisture Protect'!B78</f>
        <v>07 13 54 Thermoplastic Sheet Waterproofing</v>
      </c>
      <c r="C807" s="235"/>
      <c r="D807" s="402" t="str" cm="1">
        <f t="array" ref="D807">_xlfn.IFNA(_xlfn.IFS('07-Thermal and Moisture Protect'!D78="*",'07-Thermal and Moisture Protect'!C78,'07-Thermal and Moisture Protect'!F78="*",'07-Thermal and Moisture Protect'!E78,'07-Thermal and Moisture Protect'!H78="*",'07-Thermal and Moisture Protect'!G78,'07-Thermal and Moisture Protect'!J78="*",'07-Thermal and Moisture Protect'!I78,'07-Thermal and Moisture Protect'!K78="*",'07-Thermal and Moisture Protect'!#REF!,'07-Thermal and Moisture Protect'!M78="*",'07-Thermal and Moisture Protect'!L78,'07-Thermal and Moisture Protect'!O78="*",'07-Thermal and Moisture Protect'!N78,'07-Thermal and Moisture Protect'!Q78="*",'07-Thermal and Moisture Protect'!P78,'07-Thermal and Moisture Protect'!S78="*",'07-Thermal and Moisture Protect'!R78),"")</f>
        <v/>
      </c>
      <c r="E807" s="402" t="e">
        <f>D807/'Project Data'!$D$22</f>
        <v>#VALUE!</v>
      </c>
      <c r="F807" s="164" t="s">
        <v>44</v>
      </c>
      <c r="G807" s="236" t="str" cm="1">
        <f t="array" ref="G807">_xlfn.IFNA(_xlfn.IFS('07-Thermal and Moisture Protect'!F78="*",'07-Thermal and Moisture Protect'!E78,'07-Thermal and Moisture Protect'!H78="*",'07-Thermal and Moisture Protect'!G78,'07-Thermal and Moisture Protect'!J78="*",'07-Thermal and Moisture Protect'!I78,'07-Thermal and Moisture Protect'!L78="*",'07-Thermal and Moisture Protect'!K78,'07-Thermal and Moisture Protect'!M78="*",'07-Thermal and Moisture Protect'!#REF!,'07-Thermal and Moisture Protect'!O78="*",'07-Thermal and Moisture Protect'!N78,'07-Thermal and Moisture Protect'!Q78="*",'07-Thermal and Moisture Protect'!P78,'07-Thermal and Moisture Protect'!S78="*",'07-Thermal and Moisture Protect'!R78,'07-Thermal and Moisture Protect'!U78="*",'07-Thermal and Moisture Protect'!T78),"")</f>
        <v/>
      </c>
      <c r="H807" s="236" t="e">
        <f>G807/'Project Data'!$D$22</f>
        <v>#VALUE!</v>
      </c>
      <c r="I807" s="175"/>
      <c r="J807" s="244"/>
      <c r="K807" s="404"/>
    </row>
    <row r="808" spans="1:11" s="147" customFormat="1" ht="15" customHeight="1">
      <c r="A808" s="398">
        <f>'07-Thermal and Moisture Protect'!A79</f>
        <v>1</v>
      </c>
      <c r="B808" s="642" t="str">
        <f>'07-Thermal and Moisture Protect'!B79</f>
        <v>07 14 00 Fluid-Applied Waterproofing &amp; Traffic Coating</v>
      </c>
      <c r="C808" s="643"/>
      <c r="D808" s="402" cm="1">
        <f t="array" ref="D808">_xlfn.IFNA(_xlfn.IFS('07-Thermal and Moisture Protect'!D79="*",'07-Thermal and Moisture Protect'!C79,'07-Thermal and Moisture Protect'!F79="*",'07-Thermal and Moisture Protect'!E79,'07-Thermal and Moisture Protect'!H79="*",'07-Thermal and Moisture Protect'!G79,'07-Thermal and Moisture Protect'!J79="*",'07-Thermal and Moisture Protect'!I79,'07-Thermal and Moisture Protect'!K79="*",'07-Thermal and Moisture Protect'!#REF!,'07-Thermal and Moisture Protect'!M79="*",'07-Thermal and Moisture Protect'!L79,'07-Thermal and Moisture Protect'!O79="*",'07-Thermal and Moisture Protect'!N79,'07-Thermal and Moisture Protect'!Q79="*",'07-Thermal and Moisture Protect'!P79,'07-Thermal and Moisture Protect'!S79="*",'07-Thermal and Moisture Protect'!R79),"")</f>
        <v>389945</v>
      </c>
      <c r="E808" s="402">
        <f>D808/'Project Data'!$D$22</f>
        <v>4.3573655451386175</v>
      </c>
      <c r="F808" s="412">
        <v>389945</v>
      </c>
      <c r="G808" s="402" cm="1">
        <f t="array" ref="G808">_xlfn.IFNA(_xlfn.IFS('07-Thermal and Moisture Protect'!F79="*",'07-Thermal and Moisture Protect'!E79,'07-Thermal and Moisture Protect'!H79="*",'07-Thermal and Moisture Protect'!G79,'07-Thermal and Moisture Protect'!J79="*",'07-Thermal and Moisture Protect'!I79,'07-Thermal and Moisture Protect'!L79="*",'07-Thermal and Moisture Protect'!K79,'07-Thermal and Moisture Protect'!M79="*",'07-Thermal and Moisture Protect'!#REF!,'07-Thermal and Moisture Protect'!O79="*",'07-Thermal and Moisture Protect'!N79,'07-Thermal and Moisture Protect'!Q79="*",'07-Thermal and Moisture Protect'!P79,'07-Thermal and Moisture Protect'!S79="*",'07-Thermal and Moisture Protect'!R79,'07-Thermal and Moisture Protect'!U79="*",'07-Thermal and Moisture Protect'!T79),"")</f>
        <v>389945</v>
      </c>
      <c r="H808" s="402">
        <f>G808/'Project Data'!$D$22</f>
        <v>4.3573655451386175</v>
      </c>
      <c r="I808" s="400"/>
      <c r="J808" s="403"/>
      <c r="K808" s="404" t="s">
        <v>75</v>
      </c>
    </row>
    <row r="809" spans="1:11" s="147" customFormat="1" ht="15" hidden="1" customHeight="1">
      <c r="A809" s="198">
        <f>'07-Thermal and Moisture Protect'!A80</f>
        <v>0</v>
      </c>
      <c r="B809" s="399" t="str">
        <f>'07-Thermal and Moisture Protect'!B80</f>
        <v>07 14 13 Hot Fluid-Applied Rubberized Asphalt Waterproofing</v>
      </c>
      <c r="C809" s="235"/>
      <c r="D809" s="402" t="str" cm="1">
        <f t="array" ref="D809">_xlfn.IFNA(_xlfn.IFS('07-Thermal and Moisture Protect'!D80="*",'07-Thermal and Moisture Protect'!C80,'07-Thermal and Moisture Protect'!F80="*",'07-Thermal and Moisture Protect'!E80,'07-Thermal and Moisture Protect'!H80="*",'07-Thermal and Moisture Protect'!G80,'07-Thermal and Moisture Protect'!J80="*",'07-Thermal and Moisture Protect'!I80,'07-Thermal and Moisture Protect'!K80="*",'07-Thermal and Moisture Protect'!#REF!,'07-Thermal and Moisture Protect'!M80="*",'07-Thermal and Moisture Protect'!L80,'07-Thermal and Moisture Protect'!O80="*",'07-Thermal and Moisture Protect'!N80,'07-Thermal and Moisture Protect'!Q80="*",'07-Thermal and Moisture Protect'!P80,'07-Thermal and Moisture Protect'!S80="*",'07-Thermal and Moisture Protect'!R80),"")</f>
        <v/>
      </c>
      <c r="E809" s="402" t="e">
        <f>D809/'Project Data'!$D$22</f>
        <v>#VALUE!</v>
      </c>
      <c r="F809" s="164" t="s">
        <v>44</v>
      </c>
      <c r="G809" s="236" t="str" cm="1">
        <f t="array" ref="G809">_xlfn.IFNA(_xlfn.IFS('07-Thermal and Moisture Protect'!F80="*",'07-Thermal and Moisture Protect'!E80,'07-Thermal and Moisture Protect'!H80="*",'07-Thermal and Moisture Protect'!G80,'07-Thermal and Moisture Protect'!J80="*",'07-Thermal and Moisture Protect'!I80,'07-Thermal and Moisture Protect'!L80="*",'07-Thermal and Moisture Protect'!K80,'07-Thermal and Moisture Protect'!M80="*",'07-Thermal and Moisture Protect'!#REF!,'07-Thermal and Moisture Protect'!O80="*",'07-Thermal and Moisture Protect'!N80,'07-Thermal and Moisture Protect'!Q80="*",'07-Thermal and Moisture Protect'!P80,'07-Thermal and Moisture Protect'!S80="*",'07-Thermal and Moisture Protect'!R80,'07-Thermal and Moisture Protect'!U80="*",'07-Thermal and Moisture Protect'!T80),"")</f>
        <v/>
      </c>
      <c r="H809" s="236" t="e">
        <f>G809/'Project Data'!$D$22</f>
        <v>#VALUE!</v>
      </c>
      <c r="I809" s="175"/>
      <c r="J809" s="244"/>
      <c r="K809" s="404"/>
    </row>
    <row r="810" spans="1:11" s="147" customFormat="1" ht="15" hidden="1" customHeight="1">
      <c r="A810" s="198">
        <f>'07-Thermal and Moisture Protect'!A81</f>
        <v>0</v>
      </c>
      <c r="B810" s="399" t="str">
        <f>'07-Thermal and Moisture Protect'!B81</f>
        <v>07 14 14 Hot Fluid-Applied Polyurea Waterproofing</v>
      </c>
      <c r="C810" s="235"/>
      <c r="D810" s="402" t="str" cm="1">
        <f t="array" ref="D810">_xlfn.IFNA(_xlfn.IFS('07-Thermal and Moisture Protect'!D81="*",'07-Thermal and Moisture Protect'!C81,'07-Thermal and Moisture Protect'!F81="*",'07-Thermal and Moisture Protect'!E81,'07-Thermal and Moisture Protect'!H81="*",'07-Thermal and Moisture Protect'!G81,'07-Thermal and Moisture Protect'!J81="*",'07-Thermal and Moisture Protect'!I81,'07-Thermal and Moisture Protect'!K81="*",'07-Thermal and Moisture Protect'!#REF!,'07-Thermal and Moisture Protect'!M81="*",'07-Thermal and Moisture Protect'!L81,'07-Thermal and Moisture Protect'!O81="*",'07-Thermal and Moisture Protect'!N81,'07-Thermal and Moisture Protect'!Q81="*",'07-Thermal and Moisture Protect'!P81,'07-Thermal and Moisture Protect'!S81="*",'07-Thermal and Moisture Protect'!R81),"")</f>
        <v/>
      </c>
      <c r="E810" s="402" t="e">
        <f>D810/'Project Data'!$D$22</f>
        <v>#VALUE!</v>
      </c>
      <c r="F810" s="164" t="s">
        <v>44</v>
      </c>
      <c r="G810" s="236" t="str" cm="1">
        <f t="array" ref="G810">_xlfn.IFNA(_xlfn.IFS('07-Thermal and Moisture Protect'!F81="*",'07-Thermal and Moisture Protect'!E81,'07-Thermal and Moisture Protect'!H81="*",'07-Thermal and Moisture Protect'!G81,'07-Thermal and Moisture Protect'!J81="*",'07-Thermal and Moisture Protect'!I81,'07-Thermal and Moisture Protect'!L81="*",'07-Thermal and Moisture Protect'!K81,'07-Thermal and Moisture Protect'!M81="*",'07-Thermal and Moisture Protect'!#REF!,'07-Thermal and Moisture Protect'!O81="*",'07-Thermal and Moisture Protect'!N81,'07-Thermal and Moisture Protect'!Q81="*",'07-Thermal and Moisture Protect'!P81,'07-Thermal and Moisture Protect'!S81="*",'07-Thermal and Moisture Protect'!R81,'07-Thermal and Moisture Protect'!U81="*",'07-Thermal and Moisture Protect'!T81),"")</f>
        <v/>
      </c>
      <c r="H810" s="236" t="e">
        <f>G810/'Project Data'!$D$22</f>
        <v>#VALUE!</v>
      </c>
      <c r="I810" s="175"/>
      <c r="J810" s="244"/>
      <c r="K810" s="404"/>
    </row>
    <row r="811" spans="1:11" s="147" customFormat="1" ht="15" hidden="1" customHeight="1">
      <c r="A811" s="198">
        <f>'07-Thermal and Moisture Protect'!A82</f>
        <v>0</v>
      </c>
      <c r="B811" s="399" t="str">
        <f>'07-Thermal and Moisture Protect'!B82</f>
        <v>07 14 16 Cold Fluid-Applied Waterproofing</v>
      </c>
      <c r="C811" s="235"/>
      <c r="D811" s="402" t="str" cm="1">
        <f t="array" ref="D811">_xlfn.IFNA(_xlfn.IFS('07-Thermal and Moisture Protect'!D82="*",'07-Thermal and Moisture Protect'!C82,'07-Thermal and Moisture Protect'!F82="*",'07-Thermal and Moisture Protect'!E82,'07-Thermal and Moisture Protect'!H82="*",'07-Thermal and Moisture Protect'!G82,'07-Thermal and Moisture Protect'!J82="*",'07-Thermal and Moisture Protect'!I82,'07-Thermal and Moisture Protect'!K82="*",'07-Thermal and Moisture Protect'!#REF!,'07-Thermal and Moisture Protect'!M82="*",'07-Thermal and Moisture Protect'!L82,'07-Thermal and Moisture Protect'!O82="*",'07-Thermal and Moisture Protect'!N82,'07-Thermal and Moisture Protect'!Q82="*",'07-Thermal and Moisture Protect'!P82,'07-Thermal and Moisture Protect'!S82="*",'07-Thermal and Moisture Protect'!R82),"")</f>
        <v/>
      </c>
      <c r="E811" s="402" t="e">
        <f>D811/'Project Data'!$D$22</f>
        <v>#VALUE!</v>
      </c>
      <c r="F811" s="164" t="s">
        <v>44</v>
      </c>
      <c r="G811" s="236" t="str" cm="1">
        <f t="array" ref="G811">_xlfn.IFNA(_xlfn.IFS('07-Thermal and Moisture Protect'!F82="*",'07-Thermal and Moisture Protect'!E82,'07-Thermal and Moisture Protect'!H82="*",'07-Thermal and Moisture Protect'!G82,'07-Thermal and Moisture Protect'!J82="*",'07-Thermal and Moisture Protect'!I82,'07-Thermal and Moisture Protect'!L82="*",'07-Thermal and Moisture Protect'!K82,'07-Thermal and Moisture Protect'!M82="*",'07-Thermal and Moisture Protect'!#REF!,'07-Thermal and Moisture Protect'!O82="*",'07-Thermal and Moisture Protect'!N82,'07-Thermal and Moisture Protect'!Q82="*",'07-Thermal and Moisture Protect'!P82,'07-Thermal and Moisture Protect'!S82="*",'07-Thermal and Moisture Protect'!R82,'07-Thermal and Moisture Protect'!U82="*",'07-Thermal and Moisture Protect'!T82),"")</f>
        <v/>
      </c>
      <c r="H811" s="236" t="e">
        <f>G811/'Project Data'!$D$22</f>
        <v>#VALUE!</v>
      </c>
      <c r="I811" s="175"/>
      <c r="J811" s="244"/>
      <c r="K811" s="404"/>
    </row>
    <row r="812" spans="1:11" s="147" customFormat="1" ht="15" hidden="1" customHeight="1">
      <c r="A812" s="198">
        <f>'07-Thermal and Moisture Protect'!A83</f>
        <v>0</v>
      </c>
      <c r="B812" s="399" t="str">
        <f>'07-Thermal and Moisture Protect'!B83</f>
        <v>07 15 00 Sheet Metal Waterproofing</v>
      </c>
      <c r="C812" s="235"/>
      <c r="D812" s="402" t="str" cm="1">
        <f t="array" ref="D812">_xlfn.IFNA(_xlfn.IFS('07-Thermal and Moisture Protect'!D83="*",'07-Thermal and Moisture Protect'!C83,'07-Thermal and Moisture Protect'!F83="*",'07-Thermal and Moisture Protect'!E83,'07-Thermal and Moisture Protect'!H83="*",'07-Thermal and Moisture Protect'!G83,'07-Thermal and Moisture Protect'!J83="*",'07-Thermal and Moisture Protect'!I83,'07-Thermal and Moisture Protect'!K83="*",'07-Thermal and Moisture Protect'!#REF!,'07-Thermal and Moisture Protect'!M83="*",'07-Thermal and Moisture Protect'!L83,'07-Thermal and Moisture Protect'!O83="*",'07-Thermal and Moisture Protect'!N83,'07-Thermal and Moisture Protect'!Q83="*",'07-Thermal and Moisture Protect'!P83,'07-Thermal and Moisture Protect'!S83="*",'07-Thermal and Moisture Protect'!R83),"")</f>
        <v/>
      </c>
      <c r="E812" s="402" t="e">
        <f>D812/'Project Data'!$D$22</f>
        <v>#VALUE!</v>
      </c>
      <c r="F812" s="164" t="s">
        <v>44</v>
      </c>
      <c r="G812" s="236" t="str" cm="1">
        <f t="array" ref="G812">_xlfn.IFNA(_xlfn.IFS('07-Thermal and Moisture Protect'!F83="*",'07-Thermal and Moisture Protect'!E83,'07-Thermal and Moisture Protect'!H83="*",'07-Thermal and Moisture Protect'!G83,'07-Thermal and Moisture Protect'!J83="*",'07-Thermal and Moisture Protect'!I83,'07-Thermal and Moisture Protect'!L83="*",'07-Thermal and Moisture Protect'!K83,'07-Thermal and Moisture Protect'!M83="*",'07-Thermal and Moisture Protect'!#REF!,'07-Thermal and Moisture Protect'!O83="*",'07-Thermal and Moisture Protect'!N83,'07-Thermal and Moisture Protect'!Q83="*",'07-Thermal and Moisture Protect'!P83,'07-Thermal and Moisture Protect'!S83="*",'07-Thermal and Moisture Protect'!R83,'07-Thermal and Moisture Protect'!U83="*",'07-Thermal and Moisture Protect'!T83),"")</f>
        <v/>
      </c>
      <c r="H812" s="236" t="e">
        <f>G812/'Project Data'!$D$22</f>
        <v>#VALUE!</v>
      </c>
      <c r="I812" s="175"/>
      <c r="J812" s="244"/>
      <c r="K812" s="404"/>
    </row>
    <row r="813" spans="1:11" s="147" customFormat="1" ht="15" hidden="1" customHeight="1">
      <c r="A813" s="198">
        <f>'07-Thermal and Moisture Protect'!A84</f>
        <v>0</v>
      </c>
      <c r="B813" s="399" t="str">
        <f>'07-Thermal and Moisture Protect'!B84</f>
        <v>07 15 13 Sheet Lead Waterproofing</v>
      </c>
      <c r="C813" s="235"/>
      <c r="D813" s="402" t="str" cm="1">
        <f t="array" ref="D813">_xlfn.IFNA(_xlfn.IFS('07-Thermal and Moisture Protect'!D84="*",'07-Thermal and Moisture Protect'!C84,'07-Thermal and Moisture Protect'!F84="*",'07-Thermal and Moisture Protect'!E84,'07-Thermal and Moisture Protect'!H84="*",'07-Thermal and Moisture Protect'!G84,'07-Thermal and Moisture Protect'!J84="*",'07-Thermal and Moisture Protect'!I84,'07-Thermal and Moisture Protect'!K84="*",'07-Thermal and Moisture Protect'!#REF!,'07-Thermal and Moisture Protect'!M84="*",'07-Thermal and Moisture Protect'!L84,'07-Thermal and Moisture Protect'!O84="*",'07-Thermal and Moisture Protect'!N84,'07-Thermal and Moisture Protect'!Q84="*",'07-Thermal and Moisture Protect'!P84,'07-Thermal and Moisture Protect'!S84="*",'07-Thermal and Moisture Protect'!R84),"")</f>
        <v/>
      </c>
      <c r="E813" s="402" t="e">
        <f>D813/'Project Data'!$D$22</f>
        <v>#VALUE!</v>
      </c>
      <c r="F813" s="164" t="s">
        <v>44</v>
      </c>
      <c r="G813" s="236" t="str" cm="1">
        <f t="array" ref="G813">_xlfn.IFNA(_xlfn.IFS('07-Thermal and Moisture Protect'!F84="*",'07-Thermal and Moisture Protect'!E84,'07-Thermal and Moisture Protect'!H84="*",'07-Thermal and Moisture Protect'!G84,'07-Thermal and Moisture Protect'!J84="*",'07-Thermal and Moisture Protect'!I84,'07-Thermal and Moisture Protect'!L84="*",'07-Thermal and Moisture Protect'!K84,'07-Thermal and Moisture Protect'!M84="*",'07-Thermal and Moisture Protect'!#REF!,'07-Thermal and Moisture Protect'!O84="*",'07-Thermal and Moisture Protect'!N84,'07-Thermal and Moisture Protect'!Q84="*",'07-Thermal and Moisture Protect'!P84,'07-Thermal and Moisture Protect'!S84="*",'07-Thermal and Moisture Protect'!R84,'07-Thermal and Moisture Protect'!U84="*",'07-Thermal and Moisture Protect'!T84),"")</f>
        <v/>
      </c>
      <c r="H813" s="236" t="e">
        <f>G813/'Project Data'!$D$22</f>
        <v>#VALUE!</v>
      </c>
      <c r="I813" s="175"/>
      <c r="J813" s="244"/>
      <c r="K813" s="404"/>
    </row>
    <row r="814" spans="1:11" s="147" customFormat="1" ht="15" hidden="1" customHeight="1">
      <c r="A814" s="198">
        <f>'07-Thermal and Moisture Protect'!A85</f>
        <v>0</v>
      </c>
      <c r="B814" s="399" t="str">
        <f>'07-Thermal and Moisture Protect'!B85</f>
        <v>07 16 00 Cementitious and Reactive Waterproofing</v>
      </c>
      <c r="C814" s="235"/>
      <c r="D814" s="402" t="str" cm="1">
        <f t="array" ref="D814">_xlfn.IFNA(_xlfn.IFS('07-Thermal and Moisture Protect'!D85="*",'07-Thermal and Moisture Protect'!C85,'07-Thermal and Moisture Protect'!F85="*",'07-Thermal and Moisture Protect'!E85,'07-Thermal and Moisture Protect'!H85="*",'07-Thermal and Moisture Protect'!G85,'07-Thermal and Moisture Protect'!J85="*",'07-Thermal and Moisture Protect'!I85,'07-Thermal and Moisture Protect'!K85="*",'07-Thermal and Moisture Protect'!#REF!,'07-Thermal and Moisture Protect'!M85="*",'07-Thermal and Moisture Protect'!L85,'07-Thermal and Moisture Protect'!O85="*",'07-Thermal and Moisture Protect'!N85,'07-Thermal and Moisture Protect'!Q85="*",'07-Thermal and Moisture Protect'!P85,'07-Thermal and Moisture Protect'!S85="*",'07-Thermal and Moisture Protect'!R85),"")</f>
        <v/>
      </c>
      <c r="E814" s="402" t="e">
        <f>D814/'Project Data'!$D$22</f>
        <v>#VALUE!</v>
      </c>
      <c r="F814" s="164" t="s">
        <v>44</v>
      </c>
      <c r="G814" s="236" t="str" cm="1">
        <f t="array" ref="G814">_xlfn.IFNA(_xlfn.IFS('07-Thermal and Moisture Protect'!F85="*",'07-Thermal and Moisture Protect'!E85,'07-Thermal and Moisture Protect'!H85="*",'07-Thermal and Moisture Protect'!G85,'07-Thermal and Moisture Protect'!J85="*",'07-Thermal and Moisture Protect'!I85,'07-Thermal and Moisture Protect'!L85="*",'07-Thermal and Moisture Protect'!K85,'07-Thermal and Moisture Protect'!M85="*",'07-Thermal and Moisture Protect'!#REF!,'07-Thermal and Moisture Protect'!O85="*",'07-Thermal and Moisture Protect'!N85,'07-Thermal and Moisture Protect'!Q85="*",'07-Thermal and Moisture Protect'!P85,'07-Thermal and Moisture Protect'!S85="*",'07-Thermal and Moisture Protect'!R85,'07-Thermal and Moisture Protect'!U85="*",'07-Thermal and Moisture Protect'!T85),"")</f>
        <v/>
      </c>
      <c r="H814" s="236" t="e">
        <f>G814/'Project Data'!$D$22</f>
        <v>#VALUE!</v>
      </c>
      <c r="I814" s="175"/>
      <c r="J814" s="244"/>
      <c r="K814" s="404"/>
    </row>
    <row r="815" spans="1:11" s="147" customFormat="1" ht="15" hidden="1" customHeight="1">
      <c r="A815" s="198">
        <f>'07-Thermal and Moisture Protect'!A86</f>
        <v>0</v>
      </c>
      <c r="B815" s="399" t="str">
        <f>'07-Thermal and Moisture Protect'!B86</f>
        <v>07 16 13 Polymer Modified Cement Waterproofing</v>
      </c>
      <c r="C815" s="235"/>
      <c r="D815" s="402" t="str" cm="1">
        <f t="array" ref="D815">_xlfn.IFNA(_xlfn.IFS('07-Thermal and Moisture Protect'!D86="*",'07-Thermal and Moisture Protect'!C86,'07-Thermal and Moisture Protect'!F86="*",'07-Thermal and Moisture Protect'!E86,'07-Thermal and Moisture Protect'!H86="*",'07-Thermal and Moisture Protect'!G86,'07-Thermal and Moisture Protect'!J86="*",'07-Thermal and Moisture Protect'!I86,'07-Thermal and Moisture Protect'!K86="*",'07-Thermal and Moisture Protect'!#REF!,'07-Thermal and Moisture Protect'!M86="*",'07-Thermal and Moisture Protect'!L86,'07-Thermal and Moisture Protect'!O86="*",'07-Thermal and Moisture Protect'!N86,'07-Thermal and Moisture Protect'!Q86="*",'07-Thermal and Moisture Protect'!P86,'07-Thermal and Moisture Protect'!S86="*",'07-Thermal and Moisture Protect'!R86),"")</f>
        <v/>
      </c>
      <c r="E815" s="402" t="e">
        <f>D815/'Project Data'!$D$22</f>
        <v>#VALUE!</v>
      </c>
      <c r="F815" s="164" t="s">
        <v>44</v>
      </c>
      <c r="G815" s="236" t="str" cm="1">
        <f t="array" ref="G815">_xlfn.IFNA(_xlfn.IFS('07-Thermal and Moisture Protect'!F86="*",'07-Thermal and Moisture Protect'!E86,'07-Thermal and Moisture Protect'!H86="*",'07-Thermal and Moisture Protect'!G86,'07-Thermal and Moisture Protect'!J86="*",'07-Thermal and Moisture Protect'!I86,'07-Thermal and Moisture Protect'!L86="*",'07-Thermal and Moisture Protect'!K86,'07-Thermal and Moisture Protect'!M86="*",'07-Thermal and Moisture Protect'!#REF!,'07-Thermal and Moisture Protect'!O86="*",'07-Thermal and Moisture Protect'!N86,'07-Thermal and Moisture Protect'!Q86="*",'07-Thermal and Moisture Protect'!P86,'07-Thermal and Moisture Protect'!S86="*",'07-Thermal and Moisture Protect'!R86,'07-Thermal and Moisture Protect'!U86="*",'07-Thermal and Moisture Protect'!T86),"")</f>
        <v/>
      </c>
      <c r="H815" s="236" t="e">
        <f>G815/'Project Data'!$D$22</f>
        <v>#VALUE!</v>
      </c>
      <c r="I815" s="175"/>
      <c r="J815" s="244"/>
      <c r="K815" s="404"/>
    </row>
    <row r="816" spans="1:11" s="147" customFormat="1" ht="15" hidden="1" customHeight="1">
      <c r="A816" s="198">
        <f>'07-Thermal and Moisture Protect'!A87</f>
        <v>0</v>
      </c>
      <c r="B816" s="399" t="str">
        <f>'07-Thermal and Moisture Protect'!B87</f>
        <v>07 16 16 Crystalline Waterproofing</v>
      </c>
      <c r="C816" s="235"/>
      <c r="D816" s="402" t="str" cm="1">
        <f t="array" ref="D816">_xlfn.IFNA(_xlfn.IFS('07-Thermal and Moisture Protect'!D87="*",'07-Thermal and Moisture Protect'!C87,'07-Thermal and Moisture Protect'!F87="*",'07-Thermal and Moisture Protect'!E87,'07-Thermal and Moisture Protect'!H87="*",'07-Thermal and Moisture Protect'!G87,'07-Thermal and Moisture Protect'!J87="*",'07-Thermal and Moisture Protect'!I87,'07-Thermal and Moisture Protect'!K87="*",'07-Thermal and Moisture Protect'!#REF!,'07-Thermal and Moisture Protect'!M87="*",'07-Thermal and Moisture Protect'!L87,'07-Thermal and Moisture Protect'!O87="*",'07-Thermal and Moisture Protect'!N87,'07-Thermal and Moisture Protect'!Q87="*",'07-Thermal and Moisture Protect'!P87,'07-Thermal and Moisture Protect'!S87="*",'07-Thermal and Moisture Protect'!R87),"")</f>
        <v/>
      </c>
      <c r="E816" s="402" t="e">
        <f>D816/'Project Data'!$D$22</f>
        <v>#VALUE!</v>
      </c>
      <c r="F816" s="164" t="s">
        <v>44</v>
      </c>
      <c r="G816" s="236" t="str" cm="1">
        <f t="array" ref="G816">_xlfn.IFNA(_xlfn.IFS('07-Thermal and Moisture Protect'!F87="*",'07-Thermal and Moisture Protect'!E87,'07-Thermal and Moisture Protect'!H87="*",'07-Thermal and Moisture Protect'!G87,'07-Thermal and Moisture Protect'!J87="*",'07-Thermal and Moisture Protect'!I87,'07-Thermal and Moisture Protect'!L87="*",'07-Thermal and Moisture Protect'!K87,'07-Thermal and Moisture Protect'!M87="*",'07-Thermal and Moisture Protect'!#REF!,'07-Thermal and Moisture Protect'!O87="*",'07-Thermal and Moisture Protect'!N87,'07-Thermal and Moisture Protect'!Q87="*",'07-Thermal and Moisture Protect'!P87,'07-Thermal and Moisture Protect'!S87="*",'07-Thermal and Moisture Protect'!R87,'07-Thermal and Moisture Protect'!U87="*",'07-Thermal and Moisture Protect'!T87),"")</f>
        <v/>
      </c>
      <c r="H816" s="236" t="e">
        <f>G816/'Project Data'!$D$22</f>
        <v>#VALUE!</v>
      </c>
      <c r="I816" s="175"/>
      <c r="J816" s="244"/>
      <c r="K816" s="404"/>
    </row>
    <row r="817" spans="1:11" s="147" customFormat="1" ht="15" hidden="1" customHeight="1">
      <c r="A817" s="198">
        <f>'07-Thermal and Moisture Protect'!A88</f>
        <v>0</v>
      </c>
      <c r="B817" s="399" t="str">
        <f>'07-Thermal and Moisture Protect'!B88</f>
        <v>07 16 19 Metal Oxide Waterproofing</v>
      </c>
      <c r="C817" s="235"/>
      <c r="D817" s="402" t="str" cm="1">
        <f t="array" ref="D817">_xlfn.IFNA(_xlfn.IFS('07-Thermal and Moisture Protect'!D88="*",'07-Thermal and Moisture Protect'!C88,'07-Thermal and Moisture Protect'!F88="*",'07-Thermal and Moisture Protect'!E88,'07-Thermal and Moisture Protect'!H88="*",'07-Thermal and Moisture Protect'!G88,'07-Thermal and Moisture Protect'!J88="*",'07-Thermal and Moisture Protect'!I88,'07-Thermal and Moisture Protect'!K88="*",'07-Thermal and Moisture Protect'!#REF!,'07-Thermal and Moisture Protect'!M88="*",'07-Thermal and Moisture Protect'!L88,'07-Thermal and Moisture Protect'!O88="*",'07-Thermal and Moisture Protect'!N88,'07-Thermal and Moisture Protect'!Q88="*",'07-Thermal and Moisture Protect'!P88,'07-Thermal and Moisture Protect'!S88="*",'07-Thermal and Moisture Protect'!R88),"")</f>
        <v/>
      </c>
      <c r="E817" s="402" t="e">
        <f>D817/'Project Data'!$D$22</f>
        <v>#VALUE!</v>
      </c>
      <c r="F817" s="164" t="s">
        <v>44</v>
      </c>
      <c r="G817" s="236" t="str" cm="1">
        <f t="array" ref="G817">_xlfn.IFNA(_xlfn.IFS('07-Thermal and Moisture Protect'!F88="*",'07-Thermal and Moisture Protect'!E88,'07-Thermal and Moisture Protect'!H88="*",'07-Thermal and Moisture Protect'!G88,'07-Thermal and Moisture Protect'!J88="*",'07-Thermal and Moisture Protect'!I88,'07-Thermal and Moisture Protect'!L88="*",'07-Thermal and Moisture Protect'!K88,'07-Thermal and Moisture Protect'!M88="*",'07-Thermal and Moisture Protect'!#REF!,'07-Thermal and Moisture Protect'!O88="*",'07-Thermal and Moisture Protect'!N88,'07-Thermal and Moisture Protect'!Q88="*",'07-Thermal and Moisture Protect'!P88,'07-Thermal and Moisture Protect'!S88="*",'07-Thermal and Moisture Protect'!R88,'07-Thermal and Moisture Protect'!U88="*",'07-Thermal and Moisture Protect'!T88),"")</f>
        <v/>
      </c>
      <c r="H817" s="236" t="e">
        <f>G817/'Project Data'!$D$22</f>
        <v>#VALUE!</v>
      </c>
      <c r="I817" s="175"/>
      <c r="J817" s="244"/>
      <c r="K817" s="404"/>
    </row>
    <row r="818" spans="1:11" s="147" customFormat="1" ht="15" hidden="1" customHeight="1">
      <c r="A818" s="198">
        <f>'07-Thermal and Moisture Protect'!A89</f>
        <v>0</v>
      </c>
      <c r="B818" s="399" t="str">
        <f>'07-Thermal and Moisture Protect'!B89</f>
        <v>07 17 00 Bentonite Waterproofing</v>
      </c>
      <c r="C818" s="235"/>
      <c r="D818" s="402" t="str" cm="1">
        <f t="array" ref="D818">_xlfn.IFNA(_xlfn.IFS('07-Thermal and Moisture Protect'!D89="*",'07-Thermal and Moisture Protect'!C89,'07-Thermal and Moisture Protect'!F89="*",'07-Thermal and Moisture Protect'!E89,'07-Thermal and Moisture Protect'!H89="*",'07-Thermal and Moisture Protect'!G89,'07-Thermal and Moisture Protect'!J89="*",'07-Thermal and Moisture Protect'!I89,'07-Thermal and Moisture Protect'!K89="*",'07-Thermal and Moisture Protect'!#REF!,'07-Thermal and Moisture Protect'!M89="*",'07-Thermal and Moisture Protect'!L89,'07-Thermal and Moisture Protect'!O89="*",'07-Thermal and Moisture Protect'!N89,'07-Thermal and Moisture Protect'!Q89="*",'07-Thermal and Moisture Protect'!P89,'07-Thermal and Moisture Protect'!S89="*",'07-Thermal and Moisture Protect'!R89),"")</f>
        <v/>
      </c>
      <c r="E818" s="402" t="e">
        <f>D818/'Project Data'!$D$22</f>
        <v>#VALUE!</v>
      </c>
      <c r="F818" s="164" t="s">
        <v>44</v>
      </c>
      <c r="G818" s="236" t="str" cm="1">
        <f t="array" ref="G818">_xlfn.IFNA(_xlfn.IFS('07-Thermal and Moisture Protect'!F89="*",'07-Thermal and Moisture Protect'!E89,'07-Thermal and Moisture Protect'!H89="*",'07-Thermal and Moisture Protect'!G89,'07-Thermal and Moisture Protect'!J89="*",'07-Thermal and Moisture Protect'!I89,'07-Thermal and Moisture Protect'!L89="*",'07-Thermal and Moisture Protect'!K89,'07-Thermal and Moisture Protect'!M89="*",'07-Thermal and Moisture Protect'!#REF!,'07-Thermal and Moisture Protect'!O89="*",'07-Thermal and Moisture Protect'!N89,'07-Thermal and Moisture Protect'!Q89="*",'07-Thermal and Moisture Protect'!P89,'07-Thermal and Moisture Protect'!S89="*",'07-Thermal and Moisture Protect'!R89,'07-Thermal and Moisture Protect'!U89="*",'07-Thermal and Moisture Protect'!T89),"")</f>
        <v/>
      </c>
      <c r="H818" s="236" t="e">
        <f>G818/'Project Data'!$D$22</f>
        <v>#VALUE!</v>
      </c>
      <c r="I818" s="175"/>
      <c r="J818" s="244"/>
      <c r="K818" s="404"/>
    </row>
    <row r="819" spans="1:11" s="147" customFormat="1" ht="15" hidden="1" customHeight="1">
      <c r="A819" s="198">
        <f>'07-Thermal and Moisture Protect'!A90</f>
        <v>0</v>
      </c>
      <c r="B819" s="399" t="str">
        <f>'07-Thermal and Moisture Protect'!B90</f>
        <v>07 17 13 Bentonite Panel Waterproofing</v>
      </c>
      <c r="C819" s="235"/>
      <c r="D819" s="402" t="str" cm="1">
        <f t="array" ref="D819">_xlfn.IFNA(_xlfn.IFS('07-Thermal and Moisture Protect'!D90="*",'07-Thermal and Moisture Protect'!C90,'07-Thermal and Moisture Protect'!F90="*",'07-Thermal and Moisture Protect'!E90,'07-Thermal and Moisture Protect'!H90="*",'07-Thermal and Moisture Protect'!G90,'07-Thermal and Moisture Protect'!J90="*",'07-Thermal and Moisture Protect'!I90,'07-Thermal and Moisture Protect'!K90="*",'07-Thermal and Moisture Protect'!#REF!,'07-Thermal and Moisture Protect'!M90="*",'07-Thermal and Moisture Protect'!L90,'07-Thermal and Moisture Protect'!O90="*",'07-Thermal and Moisture Protect'!N90,'07-Thermal and Moisture Protect'!Q90="*",'07-Thermal and Moisture Protect'!P90,'07-Thermal and Moisture Protect'!S90="*",'07-Thermal and Moisture Protect'!R90),"")</f>
        <v/>
      </c>
      <c r="E819" s="402" t="e">
        <f>D819/'Project Data'!$D$22</f>
        <v>#VALUE!</v>
      </c>
      <c r="F819" s="164" t="s">
        <v>44</v>
      </c>
      <c r="G819" s="236" t="str" cm="1">
        <f t="array" ref="G819">_xlfn.IFNA(_xlfn.IFS('07-Thermal and Moisture Protect'!F90="*",'07-Thermal and Moisture Protect'!E90,'07-Thermal and Moisture Protect'!H90="*",'07-Thermal and Moisture Protect'!G90,'07-Thermal and Moisture Protect'!J90="*",'07-Thermal and Moisture Protect'!I90,'07-Thermal and Moisture Protect'!L90="*",'07-Thermal and Moisture Protect'!K90,'07-Thermal and Moisture Protect'!M90="*",'07-Thermal and Moisture Protect'!#REF!,'07-Thermal and Moisture Protect'!O90="*",'07-Thermal and Moisture Protect'!N90,'07-Thermal and Moisture Protect'!Q90="*",'07-Thermal and Moisture Protect'!P90,'07-Thermal and Moisture Protect'!S90="*",'07-Thermal and Moisture Protect'!R90,'07-Thermal and Moisture Protect'!U90="*",'07-Thermal and Moisture Protect'!T90),"")</f>
        <v/>
      </c>
      <c r="H819" s="236" t="e">
        <f>G819/'Project Data'!$D$22</f>
        <v>#VALUE!</v>
      </c>
      <c r="I819" s="175"/>
      <c r="J819" s="244"/>
      <c r="K819" s="404"/>
    </row>
    <row r="820" spans="1:11" s="147" customFormat="1" ht="15" hidden="1" customHeight="1">
      <c r="A820" s="198">
        <f>'07-Thermal and Moisture Protect'!A91</f>
        <v>0</v>
      </c>
      <c r="B820" s="399" t="str">
        <f>'07-Thermal and Moisture Protect'!B91</f>
        <v>07 17 16 Bentonite Composite Sheet Waterproofing</v>
      </c>
      <c r="C820" s="235"/>
      <c r="D820" s="402" t="str" cm="1">
        <f t="array" ref="D820">_xlfn.IFNA(_xlfn.IFS('07-Thermal and Moisture Protect'!D91="*",'07-Thermal and Moisture Protect'!C91,'07-Thermal and Moisture Protect'!F91="*",'07-Thermal and Moisture Protect'!E91,'07-Thermal and Moisture Protect'!H91="*",'07-Thermal and Moisture Protect'!G91,'07-Thermal and Moisture Protect'!J91="*",'07-Thermal and Moisture Protect'!I91,'07-Thermal and Moisture Protect'!K91="*",'07-Thermal and Moisture Protect'!#REF!,'07-Thermal and Moisture Protect'!M91="*",'07-Thermal and Moisture Protect'!L91,'07-Thermal and Moisture Protect'!O91="*",'07-Thermal and Moisture Protect'!N91,'07-Thermal and Moisture Protect'!Q91="*",'07-Thermal and Moisture Protect'!P91,'07-Thermal and Moisture Protect'!S91="*",'07-Thermal and Moisture Protect'!R91),"")</f>
        <v/>
      </c>
      <c r="E820" s="402" t="e">
        <f>D820/'Project Data'!$D$22</f>
        <v>#VALUE!</v>
      </c>
      <c r="F820" s="164" t="s">
        <v>44</v>
      </c>
      <c r="G820" s="236" t="str" cm="1">
        <f t="array" ref="G820">_xlfn.IFNA(_xlfn.IFS('07-Thermal and Moisture Protect'!F91="*",'07-Thermal and Moisture Protect'!E91,'07-Thermal and Moisture Protect'!H91="*",'07-Thermal and Moisture Protect'!G91,'07-Thermal and Moisture Protect'!J91="*",'07-Thermal and Moisture Protect'!I91,'07-Thermal and Moisture Protect'!L91="*",'07-Thermal and Moisture Protect'!K91,'07-Thermal and Moisture Protect'!M91="*",'07-Thermal and Moisture Protect'!#REF!,'07-Thermal and Moisture Protect'!O91="*",'07-Thermal and Moisture Protect'!N91,'07-Thermal and Moisture Protect'!Q91="*",'07-Thermal and Moisture Protect'!P91,'07-Thermal and Moisture Protect'!S91="*",'07-Thermal and Moisture Protect'!R91,'07-Thermal and Moisture Protect'!U91="*",'07-Thermal and Moisture Protect'!T91),"")</f>
        <v/>
      </c>
      <c r="H820" s="236" t="e">
        <f>G820/'Project Data'!$D$22</f>
        <v>#VALUE!</v>
      </c>
      <c r="I820" s="175"/>
      <c r="J820" s="244"/>
      <c r="K820" s="404"/>
    </row>
    <row r="821" spans="1:11" s="147" customFormat="1" ht="15" hidden="1" customHeight="1">
      <c r="A821" s="198">
        <f>'07-Thermal and Moisture Protect'!A92</f>
        <v>0</v>
      </c>
      <c r="B821" s="399" t="str">
        <f>'07-Thermal and Moisture Protect'!B92</f>
        <v>07 18 00 Traffic Coatings</v>
      </c>
      <c r="C821" s="235"/>
      <c r="D821" s="402" t="str" cm="1">
        <f t="array" ref="D821">_xlfn.IFNA(_xlfn.IFS('07-Thermal and Moisture Protect'!D92="*",'07-Thermal and Moisture Protect'!C92,'07-Thermal and Moisture Protect'!F92="*",'07-Thermal and Moisture Protect'!E92,'07-Thermal and Moisture Protect'!H92="*",'07-Thermal and Moisture Protect'!G92,'07-Thermal and Moisture Protect'!J92="*",'07-Thermal and Moisture Protect'!I92,'07-Thermal and Moisture Protect'!K92="*",'07-Thermal and Moisture Protect'!#REF!,'07-Thermal and Moisture Protect'!M92="*",'07-Thermal and Moisture Protect'!L92,'07-Thermal and Moisture Protect'!O92="*",'07-Thermal and Moisture Protect'!N92,'07-Thermal and Moisture Protect'!Q92="*",'07-Thermal and Moisture Protect'!P92,'07-Thermal and Moisture Protect'!S92="*",'07-Thermal and Moisture Protect'!R92),"")</f>
        <v/>
      </c>
      <c r="E821" s="402" t="e">
        <f>D821/'Project Data'!$D$22</f>
        <v>#VALUE!</v>
      </c>
      <c r="F821" s="164" t="s">
        <v>44</v>
      </c>
      <c r="G821" s="236" t="str" cm="1">
        <f t="array" ref="G821">_xlfn.IFNA(_xlfn.IFS('07-Thermal and Moisture Protect'!F92="*",'07-Thermal and Moisture Protect'!E92,'07-Thermal and Moisture Protect'!H92="*",'07-Thermal and Moisture Protect'!G92,'07-Thermal and Moisture Protect'!J92="*",'07-Thermal and Moisture Protect'!I92,'07-Thermal and Moisture Protect'!L92="*",'07-Thermal and Moisture Protect'!K92,'07-Thermal and Moisture Protect'!M92="*",'07-Thermal and Moisture Protect'!#REF!,'07-Thermal and Moisture Protect'!O92="*",'07-Thermal and Moisture Protect'!N92,'07-Thermal and Moisture Protect'!Q92="*",'07-Thermal and Moisture Protect'!P92,'07-Thermal and Moisture Protect'!S92="*",'07-Thermal and Moisture Protect'!R92,'07-Thermal and Moisture Protect'!U92="*",'07-Thermal and Moisture Protect'!T92),"")</f>
        <v/>
      </c>
      <c r="H821" s="236" t="e">
        <f>G821/'Project Data'!$D$22</f>
        <v>#VALUE!</v>
      </c>
      <c r="I821" s="175"/>
      <c r="J821" s="244"/>
      <c r="K821" s="404"/>
    </row>
    <row r="822" spans="1:11" s="147" customFormat="1" ht="15" hidden="1" customHeight="1">
      <c r="A822" s="198">
        <f>'07-Thermal and Moisture Protect'!A93</f>
        <v>0</v>
      </c>
      <c r="B822" s="399" t="str">
        <f>'07-Thermal and Moisture Protect'!B93</f>
        <v>07 18 13 Pedestrian Traffic Coatings</v>
      </c>
      <c r="C822" s="235"/>
      <c r="D822" s="402" t="str" cm="1">
        <f t="array" ref="D822">_xlfn.IFNA(_xlfn.IFS('07-Thermal and Moisture Protect'!D93="*",'07-Thermal and Moisture Protect'!C93,'07-Thermal and Moisture Protect'!F93="*",'07-Thermal and Moisture Protect'!E93,'07-Thermal and Moisture Protect'!H93="*",'07-Thermal and Moisture Protect'!G93,'07-Thermal and Moisture Protect'!J93="*",'07-Thermal and Moisture Protect'!I93,'07-Thermal and Moisture Protect'!K93="*",'07-Thermal and Moisture Protect'!#REF!,'07-Thermal and Moisture Protect'!M93="*",'07-Thermal and Moisture Protect'!L93,'07-Thermal and Moisture Protect'!O93="*",'07-Thermal and Moisture Protect'!N93,'07-Thermal and Moisture Protect'!Q93="*",'07-Thermal and Moisture Protect'!P93,'07-Thermal and Moisture Protect'!S93="*",'07-Thermal and Moisture Protect'!R93),"")</f>
        <v/>
      </c>
      <c r="E822" s="402" t="e">
        <f>D822/'Project Data'!$D$22</f>
        <v>#VALUE!</v>
      </c>
      <c r="F822" s="164" t="s">
        <v>44</v>
      </c>
      <c r="G822" s="236" t="str" cm="1">
        <f t="array" ref="G822">_xlfn.IFNA(_xlfn.IFS('07-Thermal and Moisture Protect'!F93="*",'07-Thermal and Moisture Protect'!E93,'07-Thermal and Moisture Protect'!H93="*",'07-Thermal and Moisture Protect'!G93,'07-Thermal and Moisture Protect'!J93="*",'07-Thermal and Moisture Protect'!I93,'07-Thermal and Moisture Protect'!L93="*",'07-Thermal and Moisture Protect'!K93,'07-Thermal and Moisture Protect'!M93="*",'07-Thermal and Moisture Protect'!#REF!,'07-Thermal and Moisture Protect'!O93="*",'07-Thermal and Moisture Protect'!N93,'07-Thermal and Moisture Protect'!Q93="*",'07-Thermal and Moisture Protect'!P93,'07-Thermal and Moisture Protect'!S93="*",'07-Thermal and Moisture Protect'!R93,'07-Thermal and Moisture Protect'!U93="*",'07-Thermal and Moisture Protect'!T93),"")</f>
        <v/>
      </c>
      <c r="H822" s="236" t="e">
        <f>G822/'Project Data'!$D$22</f>
        <v>#VALUE!</v>
      </c>
      <c r="I822" s="175"/>
      <c r="J822" s="244"/>
      <c r="K822" s="404"/>
    </row>
    <row r="823" spans="1:11" s="147" customFormat="1" ht="15" hidden="1" customHeight="1">
      <c r="A823" s="198">
        <f>'07-Thermal and Moisture Protect'!A94</f>
        <v>0</v>
      </c>
      <c r="B823" s="399" t="str">
        <f>'07-Thermal and Moisture Protect'!B94</f>
        <v>07 18 16 Vehicular Traffic Coatings</v>
      </c>
      <c r="C823" s="235"/>
      <c r="D823" s="402" t="str" cm="1">
        <f t="array" ref="D823">_xlfn.IFNA(_xlfn.IFS('07-Thermal and Moisture Protect'!D94="*",'07-Thermal and Moisture Protect'!C94,'07-Thermal and Moisture Protect'!F94="*",'07-Thermal and Moisture Protect'!E94,'07-Thermal and Moisture Protect'!H94="*",'07-Thermal and Moisture Protect'!G94,'07-Thermal and Moisture Protect'!J94="*",'07-Thermal and Moisture Protect'!I94,'07-Thermal and Moisture Protect'!K94="*",'07-Thermal and Moisture Protect'!#REF!,'07-Thermal and Moisture Protect'!M94="*",'07-Thermal and Moisture Protect'!L94,'07-Thermal and Moisture Protect'!O94="*",'07-Thermal and Moisture Protect'!N94,'07-Thermal and Moisture Protect'!Q94="*",'07-Thermal and Moisture Protect'!P94,'07-Thermal and Moisture Protect'!S94="*",'07-Thermal and Moisture Protect'!R94),"")</f>
        <v/>
      </c>
      <c r="E823" s="402" t="e">
        <f>D823/'Project Data'!$D$22</f>
        <v>#VALUE!</v>
      </c>
      <c r="F823" s="164" t="s">
        <v>44</v>
      </c>
      <c r="G823" s="236" t="str" cm="1">
        <f t="array" ref="G823">_xlfn.IFNA(_xlfn.IFS('07-Thermal and Moisture Protect'!F94="*",'07-Thermal and Moisture Protect'!E94,'07-Thermal and Moisture Protect'!H94="*",'07-Thermal and Moisture Protect'!G94,'07-Thermal and Moisture Protect'!J94="*",'07-Thermal and Moisture Protect'!I94,'07-Thermal and Moisture Protect'!L94="*",'07-Thermal and Moisture Protect'!K94,'07-Thermal and Moisture Protect'!M94="*",'07-Thermal and Moisture Protect'!#REF!,'07-Thermal and Moisture Protect'!O94="*",'07-Thermal and Moisture Protect'!N94,'07-Thermal and Moisture Protect'!Q94="*",'07-Thermal and Moisture Protect'!P94,'07-Thermal and Moisture Protect'!S94="*",'07-Thermal and Moisture Protect'!R94,'07-Thermal and Moisture Protect'!U94="*",'07-Thermal and Moisture Protect'!T94),"")</f>
        <v/>
      </c>
      <c r="H823" s="236" t="e">
        <f>G823/'Project Data'!$D$22</f>
        <v>#VALUE!</v>
      </c>
      <c r="I823" s="175"/>
      <c r="J823" s="244"/>
      <c r="K823" s="404"/>
    </row>
    <row r="824" spans="1:11" s="147" customFormat="1" ht="15" hidden="1" customHeight="1">
      <c r="A824" s="198">
        <f>'07-Thermal and Moisture Protect'!A95</f>
        <v>0</v>
      </c>
      <c r="B824" s="399" t="str">
        <f>'07-Thermal and Moisture Protect'!B95</f>
        <v>07 19 00 Water Repellents</v>
      </c>
      <c r="C824" s="235"/>
      <c r="D824" s="402" t="str" cm="1">
        <f t="array" ref="D824">_xlfn.IFNA(_xlfn.IFS('07-Thermal and Moisture Protect'!D95="*",'07-Thermal and Moisture Protect'!C95,'07-Thermal and Moisture Protect'!F95="*",'07-Thermal and Moisture Protect'!E95,'07-Thermal and Moisture Protect'!H95="*",'07-Thermal and Moisture Protect'!G95,'07-Thermal and Moisture Protect'!J95="*",'07-Thermal and Moisture Protect'!I95,'07-Thermal and Moisture Protect'!K95="*",'07-Thermal and Moisture Protect'!#REF!,'07-Thermal and Moisture Protect'!M95="*",'07-Thermal and Moisture Protect'!L95,'07-Thermal and Moisture Protect'!O95="*",'07-Thermal and Moisture Protect'!N95,'07-Thermal and Moisture Protect'!Q95="*",'07-Thermal and Moisture Protect'!P95,'07-Thermal and Moisture Protect'!S95="*",'07-Thermal and Moisture Protect'!R95),"")</f>
        <v/>
      </c>
      <c r="E824" s="402" t="e">
        <f>D824/'Project Data'!$D$22</f>
        <v>#VALUE!</v>
      </c>
      <c r="F824" s="164" t="s">
        <v>44</v>
      </c>
      <c r="G824" s="236" t="str" cm="1">
        <f t="array" ref="G824">_xlfn.IFNA(_xlfn.IFS('07-Thermal and Moisture Protect'!F95="*",'07-Thermal and Moisture Protect'!E95,'07-Thermal and Moisture Protect'!H95="*",'07-Thermal and Moisture Protect'!G95,'07-Thermal and Moisture Protect'!J95="*",'07-Thermal and Moisture Protect'!I95,'07-Thermal and Moisture Protect'!L95="*",'07-Thermal and Moisture Protect'!K95,'07-Thermal and Moisture Protect'!M95="*",'07-Thermal and Moisture Protect'!#REF!,'07-Thermal and Moisture Protect'!O95="*",'07-Thermal and Moisture Protect'!N95,'07-Thermal and Moisture Protect'!Q95="*",'07-Thermal and Moisture Protect'!P95,'07-Thermal and Moisture Protect'!S95="*",'07-Thermal and Moisture Protect'!R95,'07-Thermal and Moisture Protect'!U95="*",'07-Thermal and Moisture Protect'!T95),"")</f>
        <v/>
      </c>
      <c r="H824" s="236" t="e">
        <f>G824/'Project Data'!$D$22</f>
        <v>#VALUE!</v>
      </c>
      <c r="I824" s="175"/>
      <c r="J824" s="244"/>
      <c r="K824" s="404"/>
    </row>
    <row r="825" spans="1:11" s="147" customFormat="1" ht="15" hidden="1" customHeight="1">
      <c r="A825" s="198">
        <f>'07-Thermal and Moisture Protect'!A96</f>
        <v>0</v>
      </c>
      <c r="B825" s="399" t="str">
        <f>'07-Thermal and Moisture Protect'!B96</f>
        <v>07 19 13 Acrylic Water Repellents</v>
      </c>
      <c r="C825" s="235"/>
      <c r="D825" s="402" t="str" cm="1">
        <f t="array" ref="D825">_xlfn.IFNA(_xlfn.IFS('07-Thermal and Moisture Protect'!D96="*",'07-Thermal and Moisture Protect'!C96,'07-Thermal and Moisture Protect'!F96="*",'07-Thermal and Moisture Protect'!E96,'07-Thermal and Moisture Protect'!H96="*",'07-Thermal and Moisture Protect'!G96,'07-Thermal and Moisture Protect'!J96="*",'07-Thermal and Moisture Protect'!I96,'07-Thermal and Moisture Protect'!K96="*",'07-Thermal and Moisture Protect'!#REF!,'07-Thermal and Moisture Protect'!M96="*",'07-Thermal and Moisture Protect'!L96,'07-Thermal and Moisture Protect'!O96="*",'07-Thermal and Moisture Protect'!N96,'07-Thermal and Moisture Protect'!Q96="*",'07-Thermal and Moisture Protect'!P96,'07-Thermal and Moisture Protect'!S96="*",'07-Thermal and Moisture Protect'!R96),"")</f>
        <v/>
      </c>
      <c r="E825" s="402" t="e">
        <f>D825/'Project Data'!$D$22</f>
        <v>#VALUE!</v>
      </c>
      <c r="F825" s="164" t="s">
        <v>44</v>
      </c>
      <c r="G825" s="236" t="str" cm="1">
        <f t="array" ref="G825">_xlfn.IFNA(_xlfn.IFS('07-Thermal and Moisture Protect'!F96="*",'07-Thermal and Moisture Protect'!E96,'07-Thermal and Moisture Protect'!H96="*",'07-Thermal and Moisture Protect'!G96,'07-Thermal and Moisture Protect'!J96="*",'07-Thermal and Moisture Protect'!I96,'07-Thermal and Moisture Protect'!L96="*",'07-Thermal and Moisture Protect'!K96,'07-Thermal and Moisture Protect'!M96="*",'07-Thermal and Moisture Protect'!#REF!,'07-Thermal and Moisture Protect'!O96="*",'07-Thermal and Moisture Protect'!N96,'07-Thermal and Moisture Protect'!Q96="*",'07-Thermal and Moisture Protect'!P96,'07-Thermal and Moisture Protect'!S96="*",'07-Thermal and Moisture Protect'!R96,'07-Thermal and Moisture Protect'!U96="*",'07-Thermal and Moisture Protect'!T96),"")</f>
        <v/>
      </c>
      <c r="H825" s="236" t="e">
        <f>G825/'Project Data'!$D$22</f>
        <v>#VALUE!</v>
      </c>
      <c r="I825" s="175"/>
      <c r="J825" s="244"/>
      <c r="K825" s="404"/>
    </row>
    <row r="826" spans="1:11" s="147" customFormat="1" ht="15" hidden="1" customHeight="1">
      <c r="A826" s="198">
        <f>'07-Thermal and Moisture Protect'!A97</f>
        <v>0</v>
      </c>
      <c r="B826" s="399" t="str">
        <f>'07-Thermal and Moisture Protect'!B97</f>
        <v>07 19 16 Silane Water Repellents</v>
      </c>
      <c r="C826" s="235"/>
      <c r="D826" s="402" t="str" cm="1">
        <f t="array" ref="D826">_xlfn.IFNA(_xlfn.IFS('07-Thermal and Moisture Protect'!D97="*",'07-Thermal and Moisture Protect'!C97,'07-Thermal and Moisture Protect'!F97="*",'07-Thermal and Moisture Protect'!E97,'07-Thermal and Moisture Protect'!H97="*",'07-Thermal and Moisture Protect'!G97,'07-Thermal and Moisture Protect'!J97="*",'07-Thermal and Moisture Protect'!I97,'07-Thermal and Moisture Protect'!K97="*",'07-Thermal and Moisture Protect'!#REF!,'07-Thermal and Moisture Protect'!M97="*",'07-Thermal and Moisture Protect'!L97,'07-Thermal and Moisture Protect'!O97="*",'07-Thermal and Moisture Protect'!N97,'07-Thermal and Moisture Protect'!Q97="*",'07-Thermal and Moisture Protect'!P97,'07-Thermal and Moisture Protect'!S97="*",'07-Thermal and Moisture Protect'!R97),"")</f>
        <v/>
      </c>
      <c r="E826" s="402" t="e">
        <f>D826/'Project Data'!$D$22</f>
        <v>#VALUE!</v>
      </c>
      <c r="F826" s="164" t="s">
        <v>44</v>
      </c>
      <c r="G826" s="236" t="str" cm="1">
        <f t="array" ref="G826">_xlfn.IFNA(_xlfn.IFS('07-Thermal and Moisture Protect'!F97="*",'07-Thermal and Moisture Protect'!E97,'07-Thermal and Moisture Protect'!H97="*",'07-Thermal and Moisture Protect'!G97,'07-Thermal and Moisture Protect'!J97="*",'07-Thermal and Moisture Protect'!I97,'07-Thermal and Moisture Protect'!L97="*",'07-Thermal and Moisture Protect'!K97,'07-Thermal and Moisture Protect'!M97="*",'07-Thermal and Moisture Protect'!#REF!,'07-Thermal and Moisture Protect'!O97="*",'07-Thermal and Moisture Protect'!N97,'07-Thermal and Moisture Protect'!Q97="*",'07-Thermal and Moisture Protect'!P97,'07-Thermal and Moisture Protect'!S97="*",'07-Thermal and Moisture Protect'!R97,'07-Thermal and Moisture Protect'!U97="*",'07-Thermal and Moisture Protect'!T97),"")</f>
        <v/>
      </c>
      <c r="H826" s="236" t="e">
        <f>G826/'Project Data'!$D$22</f>
        <v>#VALUE!</v>
      </c>
      <c r="I826" s="175"/>
      <c r="J826" s="244"/>
      <c r="K826" s="404"/>
    </row>
    <row r="827" spans="1:11" s="147" customFormat="1" ht="15" hidden="1" customHeight="1">
      <c r="A827" s="198">
        <f>'07-Thermal and Moisture Protect'!A98</f>
        <v>0</v>
      </c>
      <c r="B827" s="399" t="str">
        <f>'07-Thermal and Moisture Protect'!B98</f>
        <v>07 19 19 Silicone Water Repellents</v>
      </c>
      <c r="C827" s="235"/>
      <c r="D827" s="402" t="str" cm="1">
        <f t="array" ref="D827">_xlfn.IFNA(_xlfn.IFS('07-Thermal and Moisture Protect'!D98="*",'07-Thermal and Moisture Protect'!C98,'07-Thermal and Moisture Protect'!F98="*",'07-Thermal and Moisture Protect'!E98,'07-Thermal and Moisture Protect'!H98="*",'07-Thermal and Moisture Protect'!G98,'07-Thermal and Moisture Protect'!J98="*",'07-Thermal and Moisture Protect'!I98,'07-Thermal and Moisture Protect'!K98="*",'07-Thermal and Moisture Protect'!#REF!,'07-Thermal and Moisture Protect'!M98="*",'07-Thermal and Moisture Protect'!L98,'07-Thermal and Moisture Protect'!O98="*",'07-Thermal and Moisture Protect'!N98,'07-Thermal and Moisture Protect'!Q98="*",'07-Thermal and Moisture Protect'!P98,'07-Thermal and Moisture Protect'!S98="*",'07-Thermal and Moisture Protect'!R98),"")</f>
        <v/>
      </c>
      <c r="E827" s="402" t="e">
        <f>D827/'Project Data'!$D$22</f>
        <v>#VALUE!</v>
      </c>
      <c r="F827" s="164" t="s">
        <v>44</v>
      </c>
      <c r="G827" s="236" t="str" cm="1">
        <f t="array" ref="G827">_xlfn.IFNA(_xlfn.IFS('07-Thermal and Moisture Protect'!F98="*",'07-Thermal and Moisture Protect'!E98,'07-Thermal and Moisture Protect'!H98="*",'07-Thermal and Moisture Protect'!G98,'07-Thermal and Moisture Protect'!J98="*",'07-Thermal and Moisture Protect'!I98,'07-Thermal and Moisture Protect'!L98="*",'07-Thermal and Moisture Protect'!K98,'07-Thermal and Moisture Protect'!M98="*",'07-Thermal and Moisture Protect'!#REF!,'07-Thermal and Moisture Protect'!O98="*",'07-Thermal and Moisture Protect'!N98,'07-Thermal and Moisture Protect'!Q98="*",'07-Thermal and Moisture Protect'!P98,'07-Thermal and Moisture Protect'!S98="*",'07-Thermal and Moisture Protect'!R98,'07-Thermal and Moisture Protect'!U98="*",'07-Thermal and Moisture Protect'!T98),"")</f>
        <v/>
      </c>
      <c r="H827" s="236" t="e">
        <f>G827/'Project Data'!$D$22</f>
        <v>#VALUE!</v>
      </c>
      <c r="I827" s="175"/>
      <c r="J827" s="244"/>
      <c r="K827" s="404"/>
    </row>
    <row r="828" spans="1:11" s="147" customFormat="1" ht="15" hidden="1" customHeight="1">
      <c r="A828" s="198">
        <f>'07-Thermal and Moisture Protect'!A99</f>
        <v>0</v>
      </c>
      <c r="B828" s="399" t="str">
        <f>'07-Thermal and Moisture Protect'!B99</f>
        <v>07 19 23 Siloxane Water Repellents</v>
      </c>
      <c r="C828" s="235"/>
      <c r="D828" s="402" t="str" cm="1">
        <f t="array" ref="D828">_xlfn.IFNA(_xlfn.IFS('07-Thermal and Moisture Protect'!D99="*",'07-Thermal and Moisture Protect'!C99,'07-Thermal and Moisture Protect'!F99="*",'07-Thermal and Moisture Protect'!E99,'07-Thermal and Moisture Protect'!H99="*",'07-Thermal and Moisture Protect'!G99,'07-Thermal and Moisture Protect'!J99="*",'07-Thermal and Moisture Protect'!I99,'07-Thermal and Moisture Protect'!K99="*",'07-Thermal and Moisture Protect'!#REF!,'07-Thermal and Moisture Protect'!M99="*",'07-Thermal and Moisture Protect'!L99,'07-Thermal and Moisture Protect'!O99="*",'07-Thermal and Moisture Protect'!N99,'07-Thermal and Moisture Protect'!Q99="*",'07-Thermal and Moisture Protect'!P99,'07-Thermal and Moisture Protect'!S99="*",'07-Thermal and Moisture Protect'!R99),"")</f>
        <v/>
      </c>
      <c r="E828" s="402" t="e">
        <f>D828/'Project Data'!$D$22</f>
        <v>#VALUE!</v>
      </c>
      <c r="F828" s="164" t="s">
        <v>44</v>
      </c>
      <c r="G828" s="236" t="str" cm="1">
        <f t="array" ref="G828">_xlfn.IFNA(_xlfn.IFS('07-Thermal and Moisture Protect'!F99="*",'07-Thermal and Moisture Protect'!E99,'07-Thermal and Moisture Protect'!H99="*",'07-Thermal and Moisture Protect'!G99,'07-Thermal and Moisture Protect'!J99="*",'07-Thermal and Moisture Protect'!I99,'07-Thermal and Moisture Protect'!L99="*",'07-Thermal and Moisture Protect'!K99,'07-Thermal and Moisture Protect'!M99="*",'07-Thermal and Moisture Protect'!#REF!,'07-Thermal and Moisture Protect'!O99="*",'07-Thermal and Moisture Protect'!N99,'07-Thermal and Moisture Protect'!Q99="*",'07-Thermal and Moisture Protect'!P99,'07-Thermal and Moisture Protect'!S99="*",'07-Thermal and Moisture Protect'!R99,'07-Thermal and Moisture Protect'!U99="*",'07-Thermal and Moisture Protect'!T99),"")</f>
        <v/>
      </c>
      <c r="H828" s="236" t="e">
        <f>G828/'Project Data'!$D$22</f>
        <v>#VALUE!</v>
      </c>
      <c r="I828" s="175"/>
      <c r="J828" s="244"/>
      <c r="K828" s="404"/>
    </row>
    <row r="829" spans="1:11" s="147" customFormat="1" ht="15" hidden="1" customHeight="1">
      <c r="A829" s="198">
        <f>'07-Thermal and Moisture Protect'!A100</f>
        <v>0</v>
      </c>
      <c r="B829" s="399" t="str">
        <f>'07-Thermal and Moisture Protect'!B100</f>
        <v>07 19 26 Stearate Water Repellents</v>
      </c>
      <c r="C829" s="235"/>
      <c r="D829" s="402" t="str" cm="1">
        <f t="array" ref="D829">_xlfn.IFNA(_xlfn.IFS('07-Thermal and Moisture Protect'!D100="*",'07-Thermal and Moisture Protect'!C100,'07-Thermal and Moisture Protect'!F100="*",'07-Thermal and Moisture Protect'!E100,'07-Thermal and Moisture Protect'!H100="*",'07-Thermal and Moisture Protect'!G100,'07-Thermal and Moisture Protect'!J100="*",'07-Thermal and Moisture Protect'!I100,'07-Thermal and Moisture Protect'!K100="*",'07-Thermal and Moisture Protect'!#REF!,'07-Thermal and Moisture Protect'!M100="*",'07-Thermal and Moisture Protect'!L100,'07-Thermal and Moisture Protect'!O100="*",'07-Thermal and Moisture Protect'!N100,'07-Thermal and Moisture Protect'!Q100="*",'07-Thermal and Moisture Protect'!P100,'07-Thermal and Moisture Protect'!S100="*",'07-Thermal and Moisture Protect'!R100),"")</f>
        <v/>
      </c>
      <c r="E829" s="402" t="e">
        <f>D829/'Project Data'!$D$22</f>
        <v>#VALUE!</v>
      </c>
      <c r="F829" s="164" t="s">
        <v>44</v>
      </c>
      <c r="G829" s="236" t="str" cm="1">
        <f t="array" ref="G829">_xlfn.IFNA(_xlfn.IFS('07-Thermal and Moisture Protect'!F100="*",'07-Thermal and Moisture Protect'!E100,'07-Thermal and Moisture Protect'!H100="*",'07-Thermal and Moisture Protect'!G100,'07-Thermal and Moisture Protect'!J100="*",'07-Thermal and Moisture Protect'!I100,'07-Thermal and Moisture Protect'!L100="*",'07-Thermal and Moisture Protect'!K100,'07-Thermal and Moisture Protect'!M100="*",'07-Thermal and Moisture Protect'!#REF!,'07-Thermal and Moisture Protect'!O100="*",'07-Thermal and Moisture Protect'!N100,'07-Thermal and Moisture Protect'!Q100="*",'07-Thermal and Moisture Protect'!P100,'07-Thermal and Moisture Protect'!S100="*",'07-Thermal and Moisture Protect'!R100,'07-Thermal and Moisture Protect'!U100="*",'07-Thermal and Moisture Protect'!T100),"")</f>
        <v/>
      </c>
      <c r="H829" s="236" t="e">
        <f>G829/'Project Data'!$D$22</f>
        <v>#VALUE!</v>
      </c>
      <c r="I829" s="175"/>
      <c r="J829" s="244"/>
      <c r="K829" s="404"/>
    </row>
    <row r="830" spans="1:11" s="147" customFormat="1" ht="15" hidden="1" customHeight="1">
      <c r="A830" s="198">
        <f>'07-Thermal and Moisture Protect'!A101</f>
        <v>0</v>
      </c>
      <c r="B830" s="399" t="str">
        <f>'07-Thermal and Moisture Protect'!B101</f>
        <v>07 19 29 Penetrating Polyester Water Repellents</v>
      </c>
      <c r="C830" s="235"/>
      <c r="D830" s="402" t="str" cm="1">
        <f t="array" ref="D830">_xlfn.IFNA(_xlfn.IFS('07-Thermal and Moisture Protect'!D101="*",'07-Thermal and Moisture Protect'!C101,'07-Thermal and Moisture Protect'!F101="*",'07-Thermal and Moisture Protect'!E101,'07-Thermal and Moisture Protect'!H101="*",'07-Thermal and Moisture Protect'!G101,'07-Thermal and Moisture Protect'!J101="*",'07-Thermal and Moisture Protect'!I101,'07-Thermal and Moisture Protect'!K101="*",'07-Thermal and Moisture Protect'!#REF!,'07-Thermal and Moisture Protect'!M101="*",'07-Thermal and Moisture Protect'!L101,'07-Thermal and Moisture Protect'!O101="*",'07-Thermal and Moisture Protect'!N101,'07-Thermal and Moisture Protect'!Q101="*",'07-Thermal and Moisture Protect'!P101,'07-Thermal and Moisture Protect'!S101="*",'07-Thermal and Moisture Protect'!R101),"")</f>
        <v/>
      </c>
      <c r="E830" s="402" t="e">
        <f>D830/'Project Data'!$D$22</f>
        <v>#VALUE!</v>
      </c>
      <c r="F830" s="164" t="s">
        <v>44</v>
      </c>
      <c r="G830" s="236" t="str" cm="1">
        <f t="array" ref="G830">_xlfn.IFNA(_xlfn.IFS('07-Thermal and Moisture Protect'!F101="*",'07-Thermal and Moisture Protect'!E101,'07-Thermal and Moisture Protect'!H101="*",'07-Thermal and Moisture Protect'!G101,'07-Thermal and Moisture Protect'!J101="*",'07-Thermal and Moisture Protect'!I101,'07-Thermal and Moisture Protect'!L101="*",'07-Thermal and Moisture Protect'!K101,'07-Thermal and Moisture Protect'!M101="*",'07-Thermal and Moisture Protect'!#REF!,'07-Thermal and Moisture Protect'!O101="*",'07-Thermal and Moisture Protect'!N101,'07-Thermal and Moisture Protect'!Q101="*",'07-Thermal and Moisture Protect'!P101,'07-Thermal and Moisture Protect'!S101="*",'07-Thermal and Moisture Protect'!R101,'07-Thermal and Moisture Protect'!U101="*",'07-Thermal and Moisture Protect'!T101),"")</f>
        <v/>
      </c>
      <c r="H830" s="236" t="e">
        <f>G830/'Project Data'!$D$22</f>
        <v>#VALUE!</v>
      </c>
      <c r="I830" s="175"/>
      <c r="J830" s="244"/>
      <c r="K830" s="404"/>
    </row>
    <row r="831" spans="1:11" s="147" customFormat="1" ht="15" hidden="1" customHeight="1">
      <c r="A831" s="198">
        <f>'07-Thermal and Moisture Protect'!A102</f>
        <v>0</v>
      </c>
      <c r="B831" s="399" t="str">
        <f>'07-Thermal and Moisture Protect'!B102</f>
        <v>07 20 00 Thermal Protection</v>
      </c>
      <c r="C831" s="235"/>
      <c r="D831" s="402" t="str" cm="1">
        <f t="array" ref="D831">_xlfn.IFNA(_xlfn.IFS('07-Thermal and Moisture Protect'!D102="*",'07-Thermal and Moisture Protect'!C102,'07-Thermal and Moisture Protect'!F102="*",'07-Thermal and Moisture Protect'!E102,'07-Thermal and Moisture Protect'!H102="*",'07-Thermal and Moisture Protect'!G102,'07-Thermal and Moisture Protect'!J102="*",'07-Thermal and Moisture Protect'!I102,'07-Thermal and Moisture Protect'!K102="*",'07-Thermal and Moisture Protect'!#REF!,'07-Thermal and Moisture Protect'!M102="*",'07-Thermal and Moisture Protect'!L102,'07-Thermal and Moisture Protect'!O102="*",'07-Thermal and Moisture Protect'!N102,'07-Thermal and Moisture Protect'!Q102="*",'07-Thermal and Moisture Protect'!P102,'07-Thermal and Moisture Protect'!S102="*",'07-Thermal and Moisture Protect'!R102),"")</f>
        <v/>
      </c>
      <c r="E831" s="402" t="e">
        <f>D831/'Project Data'!$D$22</f>
        <v>#VALUE!</v>
      </c>
      <c r="F831" s="164" t="s">
        <v>44</v>
      </c>
      <c r="G831" s="236" t="str" cm="1">
        <f t="array" ref="G831">_xlfn.IFNA(_xlfn.IFS('07-Thermal and Moisture Protect'!F102="*",'07-Thermal and Moisture Protect'!E102,'07-Thermal and Moisture Protect'!H102="*",'07-Thermal and Moisture Protect'!G102,'07-Thermal and Moisture Protect'!J102="*",'07-Thermal and Moisture Protect'!I102,'07-Thermal and Moisture Protect'!L102="*",'07-Thermal and Moisture Protect'!K102,'07-Thermal and Moisture Protect'!M102="*",'07-Thermal and Moisture Protect'!#REF!,'07-Thermal and Moisture Protect'!O102="*",'07-Thermal and Moisture Protect'!N102,'07-Thermal and Moisture Protect'!Q102="*",'07-Thermal and Moisture Protect'!P102,'07-Thermal and Moisture Protect'!S102="*",'07-Thermal and Moisture Protect'!R102,'07-Thermal and Moisture Protect'!U102="*",'07-Thermal and Moisture Protect'!T102),"")</f>
        <v/>
      </c>
      <c r="H831" s="236" t="e">
        <f>G831/'Project Data'!$D$22</f>
        <v>#VALUE!</v>
      </c>
      <c r="I831" s="175"/>
      <c r="J831" s="244"/>
      <c r="K831" s="404"/>
    </row>
    <row r="832" spans="1:11" s="147" customFormat="1" ht="15" customHeight="1">
      <c r="A832" s="398">
        <f>'07-Thermal and Moisture Protect'!A103</f>
        <v>1</v>
      </c>
      <c r="B832" s="642" t="str">
        <f>'07-Thermal and Moisture Protect'!B103</f>
        <v>07 21 00 Building Insulation</v>
      </c>
      <c r="C832" s="643"/>
      <c r="D832" s="402" cm="1">
        <f t="array" ref="D832">_xlfn.IFNA(_xlfn.IFS('07-Thermal and Moisture Protect'!D103="*",'07-Thermal and Moisture Protect'!C103,'07-Thermal and Moisture Protect'!F103="*",'07-Thermal and Moisture Protect'!E103,'07-Thermal and Moisture Protect'!H103="*",'07-Thermal and Moisture Protect'!G103,'07-Thermal and Moisture Protect'!J103="*",'07-Thermal and Moisture Protect'!I103,'07-Thermal and Moisture Protect'!K103="*",'07-Thermal and Moisture Protect'!#REF!,'07-Thermal and Moisture Protect'!M103="*",'07-Thermal and Moisture Protect'!L103,'07-Thermal and Moisture Protect'!O103="*",'07-Thermal and Moisture Protect'!N103,'07-Thermal and Moisture Protect'!Q103="*",'07-Thermal and Moisture Protect'!P103,'07-Thermal and Moisture Protect'!S103="*",'07-Thermal and Moisture Protect'!R103),"")</f>
        <v>171114</v>
      </c>
      <c r="E832" s="402">
        <f>D832/'Project Data'!$D$22</f>
        <v>1.9120805444122873</v>
      </c>
      <c r="F832" s="412">
        <v>171114</v>
      </c>
      <c r="G832" s="402" cm="1">
        <f t="array" ref="G832">_xlfn.IFNA(_xlfn.IFS('07-Thermal and Moisture Protect'!F103="*",'07-Thermal and Moisture Protect'!E103,'07-Thermal and Moisture Protect'!H103="*",'07-Thermal and Moisture Protect'!G103,'07-Thermal and Moisture Protect'!J103="*",'07-Thermal and Moisture Protect'!I103,'07-Thermal and Moisture Protect'!L103="*",'07-Thermal and Moisture Protect'!K103,'07-Thermal and Moisture Protect'!M103="*",'07-Thermal and Moisture Protect'!#REF!,'07-Thermal and Moisture Protect'!O103="*",'07-Thermal and Moisture Protect'!N103,'07-Thermal and Moisture Protect'!Q103="*",'07-Thermal and Moisture Protect'!P103,'07-Thermal and Moisture Protect'!S103="*",'07-Thermal and Moisture Protect'!R103,'07-Thermal and Moisture Protect'!U103="*",'07-Thermal and Moisture Protect'!T103),"")</f>
        <v>171114</v>
      </c>
      <c r="H832" s="402">
        <f>G832/'Project Data'!$D$22</f>
        <v>1.9120805444122873</v>
      </c>
      <c r="I832" s="400"/>
      <c r="J832" s="403"/>
      <c r="K832" s="404" t="s">
        <v>76</v>
      </c>
    </row>
    <row r="833" spans="1:11" s="147" customFormat="1" ht="15" hidden="1" customHeight="1">
      <c r="A833" s="198">
        <f>'07-Thermal and Moisture Protect'!A104</f>
        <v>0</v>
      </c>
      <c r="B833" s="399" t="str">
        <f>'07-Thermal and Moisture Protect'!B104</f>
        <v>07 21 13 Board Insulation</v>
      </c>
      <c r="C833" s="235"/>
      <c r="D833" s="402" t="str" cm="1">
        <f t="array" ref="D833">_xlfn.IFNA(_xlfn.IFS('07-Thermal and Moisture Protect'!D104="*",'07-Thermal and Moisture Protect'!C104,'07-Thermal and Moisture Protect'!F104="*",'07-Thermal and Moisture Protect'!E104,'07-Thermal and Moisture Protect'!H104="*",'07-Thermal and Moisture Protect'!G104,'07-Thermal and Moisture Protect'!J104="*",'07-Thermal and Moisture Protect'!I104,'07-Thermal and Moisture Protect'!K104="*",'07-Thermal and Moisture Protect'!#REF!,'07-Thermal and Moisture Protect'!M104="*",'07-Thermal and Moisture Protect'!L104,'07-Thermal and Moisture Protect'!O104="*",'07-Thermal and Moisture Protect'!N104,'07-Thermal and Moisture Protect'!Q104="*",'07-Thermal and Moisture Protect'!P104,'07-Thermal and Moisture Protect'!S104="*",'07-Thermal and Moisture Protect'!R104),"")</f>
        <v/>
      </c>
      <c r="E833" s="402" t="e">
        <f>D833/'Project Data'!$D$22</f>
        <v>#VALUE!</v>
      </c>
      <c r="F833" s="164" t="s">
        <v>44</v>
      </c>
      <c r="G833" s="236" t="str" cm="1">
        <f t="array" ref="G833">_xlfn.IFNA(_xlfn.IFS('07-Thermal and Moisture Protect'!F104="*",'07-Thermal and Moisture Protect'!E104,'07-Thermal and Moisture Protect'!H104="*",'07-Thermal and Moisture Protect'!G104,'07-Thermal and Moisture Protect'!J104="*",'07-Thermal and Moisture Protect'!I104,'07-Thermal and Moisture Protect'!L104="*",'07-Thermal and Moisture Protect'!K104,'07-Thermal and Moisture Protect'!M104="*",'07-Thermal and Moisture Protect'!#REF!,'07-Thermal and Moisture Protect'!O104="*",'07-Thermal and Moisture Protect'!N104,'07-Thermal and Moisture Protect'!Q104="*",'07-Thermal and Moisture Protect'!P104,'07-Thermal and Moisture Protect'!S104="*",'07-Thermal and Moisture Protect'!R104,'07-Thermal and Moisture Protect'!U104="*",'07-Thermal and Moisture Protect'!T104),"")</f>
        <v/>
      </c>
      <c r="H833" s="236" t="e">
        <f>G833/'Project Data'!$D$22</f>
        <v>#VALUE!</v>
      </c>
      <c r="I833" s="175"/>
      <c r="J833" s="244"/>
      <c r="K833" s="404"/>
    </row>
    <row r="834" spans="1:11" s="147" customFormat="1" ht="15" hidden="1" customHeight="1">
      <c r="A834" s="198">
        <f>'07-Thermal and Moisture Protect'!A105</f>
        <v>0</v>
      </c>
      <c r="B834" s="399" t="str">
        <f>'07-Thermal and Moisture Protect'!B105</f>
        <v>07 21 13.13 Foam Board Insulation</v>
      </c>
      <c r="C834" s="235"/>
      <c r="D834" s="402" t="str" cm="1">
        <f t="array" ref="D834">_xlfn.IFNA(_xlfn.IFS('07-Thermal and Moisture Protect'!D105="*",'07-Thermal and Moisture Protect'!C105,'07-Thermal and Moisture Protect'!F105="*",'07-Thermal and Moisture Protect'!E105,'07-Thermal and Moisture Protect'!H105="*",'07-Thermal and Moisture Protect'!G105,'07-Thermal and Moisture Protect'!J105="*",'07-Thermal and Moisture Protect'!I105,'07-Thermal and Moisture Protect'!K105="*",'07-Thermal and Moisture Protect'!#REF!,'07-Thermal and Moisture Protect'!M105="*",'07-Thermal and Moisture Protect'!L105,'07-Thermal and Moisture Protect'!O105="*",'07-Thermal and Moisture Protect'!N105,'07-Thermal and Moisture Protect'!Q105="*",'07-Thermal and Moisture Protect'!P105,'07-Thermal and Moisture Protect'!S105="*",'07-Thermal and Moisture Protect'!R105),"")</f>
        <v/>
      </c>
      <c r="E834" s="402" t="e">
        <f>D834/'Project Data'!$D$22</f>
        <v>#VALUE!</v>
      </c>
      <c r="F834" s="164" t="s">
        <v>44</v>
      </c>
      <c r="G834" s="236" t="str" cm="1">
        <f t="array" ref="G834">_xlfn.IFNA(_xlfn.IFS('07-Thermal and Moisture Protect'!F105="*",'07-Thermal and Moisture Protect'!E105,'07-Thermal and Moisture Protect'!H105="*",'07-Thermal and Moisture Protect'!G105,'07-Thermal and Moisture Protect'!J105="*",'07-Thermal and Moisture Protect'!I105,'07-Thermal and Moisture Protect'!L105="*",'07-Thermal and Moisture Protect'!K105,'07-Thermal and Moisture Protect'!M105="*",'07-Thermal and Moisture Protect'!#REF!,'07-Thermal and Moisture Protect'!O105="*",'07-Thermal and Moisture Protect'!N105,'07-Thermal and Moisture Protect'!Q105="*",'07-Thermal and Moisture Protect'!P105,'07-Thermal and Moisture Protect'!S105="*",'07-Thermal and Moisture Protect'!R105,'07-Thermal and Moisture Protect'!U105="*",'07-Thermal and Moisture Protect'!T105),"")</f>
        <v/>
      </c>
      <c r="H834" s="236" t="e">
        <f>G834/'Project Data'!$D$22</f>
        <v>#VALUE!</v>
      </c>
      <c r="I834" s="175"/>
      <c r="J834" s="244"/>
      <c r="K834" s="404"/>
    </row>
    <row r="835" spans="1:11" s="147" customFormat="1" ht="15" hidden="1" customHeight="1">
      <c r="A835" s="198">
        <f>'07-Thermal and Moisture Protect'!A106</f>
        <v>0</v>
      </c>
      <c r="B835" s="399" t="str">
        <f>'07-Thermal and Moisture Protect'!B106</f>
        <v>07 21 13.16 Fibrous Board Insulation</v>
      </c>
      <c r="C835" s="235"/>
      <c r="D835" s="402" t="str" cm="1">
        <f t="array" ref="D835">_xlfn.IFNA(_xlfn.IFS('07-Thermal and Moisture Protect'!D106="*",'07-Thermal and Moisture Protect'!C106,'07-Thermal and Moisture Protect'!F106="*",'07-Thermal and Moisture Protect'!E106,'07-Thermal and Moisture Protect'!H106="*",'07-Thermal and Moisture Protect'!G106,'07-Thermal and Moisture Protect'!J106="*",'07-Thermal and Moisture Protect'!I106,'07-Thermal and Moisture Protect'!K106="*",'07-Thermal and Moisture Protect'!#REF!,'07-Thermal and Moisture Protect'!M106="*",'07-Thermal and Moisture Protect'!L106,'07-Thermal and Moisture Protect'!O106="*",'07-Thermal and Moisture Protect'!N106,'07-Thermal and Moisture Protect'!Q106="*",'07-Thermal and Moisture Protect'!P106,'07-Thermal and Moisture Protect'!S106="*",'07-Thermal and Moisture Protect'!R106),"")</f>
        <v/>
      </c>
      <c r="E835" s="402" t="e">
        <f>D835/'Project Data'!$D$22</f>
        <v>#VALUE!</v>
      </c>
      <c r="F835" s="164" t="s">
        <v>44</v>
      </c>
      <c r="G835" s="236" t="str" cm="1">
        <f t="array" ref="G835">_xlfn.IFNA(_xlfn.IFS('07-Thermal and Moisture Protect'!F106="*",'07-Thermal and Moisture Protect'!E106,'07-Thermal and Moisture Protect'!H106="*",'07-Thermal and Moisture Protect'!G106,'07-Thermal and Moisture Protect'!J106="*",'07-Thermal and Moisture Protect'!I106,'07-Thermal and Moisture Protect'!L106="*",'07-Thermal and Moisture Protect'!K106,'07-Thermal and Moisture Protect'!M106="*",'07-Thermal and Moisture Protect'!#REF!,'07-Thermal and Moisture Protect'!O106="*",'07-Thermal and Moisture Protect'!N106,'07-Thermal and Moisture Protect'!Q106="*",'07-Thermal and Moisture Protect'!P106,'07-Thermal and Moisture Protect'!S106="*",'07-Thermal and Moisture Protect'!R106,'07-Thermal and Moisture Protect'!U106="*",'07-Thermal and Moisture Protect'!T106),"")</f>
        <v/>
      </c>
      <c r="H835" s="236" t="e">
        <f>G835/'Project Data'!$D$22</f>
        <v>#VALUE!</v>
      </c>
      <c r="I835" s="175"/>
      <c r="J835" s="244"/>
      <c r="K835" s="404"/>
    </row>
    <row r="836" spans="1:11" s="147" customFormat="1" ht="15" hidden="1" customHeight="1">
      <c r="A836" s="198">
        <f>'07-Thermal and Moisture Protect'!A107</f>
        <v>0</v>
      </c>
      <c r="B836" s="399" t="str">
        <f>'07-Thermal and Moisture Protect'!B107</f>
        <v>07 21 13.19 Mineral Board Insulation</v>
      </c>
      <c r="C836" s="235"/>
      <c r="D836" s="402" t="str" cm="1">
        <f t="array" ref="D836">_xlfn.IFNA(_xlfn.IFS('07-Thermal and Moisture Protect'!D107="*",'07-Thermal and Moisture Protect'!C107,'07-Thermal and Moisture Protect'!F107="*",'07-Thermal and Moisture Protect'!E107,'07-Thermal and Moisture Protect'!H107="*",'07-Thermal and Moisture Protect'!G107,'07-Thermal and Moisture Protect'!J107="*",'07-Thermal and Moisture Protect'!I107,'07-Thermal and Moisture Protect'!K107="*",'07-Thermal and Moisture Protect'!#REF!,'07-Thermal and Moisture Protect'!M107="*",'07-Thermal and Moisture Protect'!L107,'07-Thermal and Moisture Protect'!O107="*",'07-Thermal and Moisture Protect'!N107,'07-Thermal and Moisture Protect'!Q107="*",'07-Thermal and Moisture Protect'!P107,'07-Thermal and Moisture Protect'!S107="*",'07-Thermal and Moisture Protect'!R107),"")</f>
        <v/>
      </c>
      <c r="E836" s="402" t="e">
        <f>D836/'Project Data'!$D$22</f>
        <v>#VALUE!</v>
      </c>
      <c r="F836" s="164" t="s">
        <v>44</v>
      </c>
      <c r="G836" s="236" t="str" cm="1">
        <f t="array" ref="G836">_xlfn.IFNA(_xlfn.IFS('07-Thermal and Moisture Protect'!F107="*",'07-Thermal and Moisture Protect'!E107,'07-Thermal and Moisture Protect'!H107="*",'07-Thermal and Moisture Protect'!G107,'07-Thermal and Moisture Protect'!J107="*",'07-Thermal and Moisture Protect'!I107,'07-Thermal and Moisture Protect'!L107="*",'07-Thermal and Moisture Protect'!K107,'07-Thermal and Moisture Protect'!M107="*",'07-Thermal and Moisture Protect'!#REF!,'07-Thermal and Moisture Protect'!O107="*",'07-Thermal and Moisture Protect'!N107,'07-Thermal and Moisture Protect'!Q107="*",'07-Thermal and Moisture Protect'!P107,'07-Thermal and Moisture Protect'!S107="*",'07-Thermal and Moisture Protect'!R107,'07-Thermal and Moisture Protect'!U107="*",'07-Thermal and Moisture Protect'!T107),"")</f>
        <v/>
      </c>
      <c r="H836" s="236" t="e">
        <f>G836/'Project Data'!$D$22</f>
        <v>#VALUE!</v>
      </c>
      <c r="I836" s="175"/>
      <c r="J836" s="244"/>
      <c r="K836" s="404"/>
    </row>
    <row r="837" spans="1:11" s="147" customFormat="1" ht="15" hidden="1" customHeight="1">
      <c r="A837" s="198">
        <f>'07-Thermal and Moisture Protect'!A108</f>
        <v>0</v>
      </c>
      <c r="B837" s="399" t="str">
        <f>'07-Thermal and Moisture Protect'!B108</f>
        <v>07 21 16 Blanket Insulation</v>
      </c>
      <c r="C837" s="235"/>
      <c r="D837" s="402" t="str" cm="1">
        <f t="array" ref="D837">_xlfn.IFNA(_xlfn.IFS('07-Thermal and Moisture Protect'!D108="*",'07-Thermal and Moisture Protect'!C108,'07-Thermal and Moisture Protect'!F108="*",'07-Thermal and Moisture Protect'!E108,'07-Thermal and Moisture Protect'!H108="*",'07-Thermal and Moisture Protect'!G108,'07-Thermal and Moisture Protect'!J108="*",'07-Thermal and Moisture Protect'!I108,'07-Thermal and Moisture Protect'!K108="*",'07-Thermal and Moisture Protect'!#REF!,'07-Thermal and Moisture Protect'!M108="*",'07-Thermal and Moisture Protect'!L108,'07-Thermal and Moisture Protect'!O108="*",'07-Thermal and Moisture Protect'!N108,'07-Thermal and Moisture Protect'!Q108="*",'07-Thermal and Moisture Protect'!P108,'07-Thermal and Moisture Protect'!S108="*",'07-Thermal and Moisture Protect'!R108),"")</f>
        <v/>
      </c>
      <c r="E837" s="402" t="e">
        <f>D837/'Project Data'!$D$22</f>
        <v>#VALUE!</v>
      </c>
      <c r="F837" s="164" t="s">
        <v>44</v>
      </c>
      <c r="G837" s="236" t="str" cm="1">
        <f t="array" ref="G837">_xlfn.IFNA(_xlfn.IFS('07-Thermal and Moisture Protect'!F108="*",'07-Thermal and Moisture Protect'!E108,'07-Thermal and Moisture Protect'!H108="*",'07-Thermal and Moisture Protect'!G108,'07-Thermal and Moisture Protect'!J108="*",'07-Thermal and Moisture Protect'!I108,'07-Thermal and Moisture Protect'!L108="*",'07-Thermal and Moisture Protect'!K108,'07-Thermal and Moisture Protect'!M108="*",'07-Thermal and Moisture Protect'!#REF!,'07-Thermal and Moisture Protect'!O108="*",'07-Thermal and Moisture Protect'!N108,'07-Thermal and Moisture Protect'!Q108="*",'07-Thermal and Moisture Protect'!P108,'07-Thermal and Moisture Protect'!S108="*",'07-Thermal and Moisture Protect'!R108,'07-Thermal and Moisture Protect'!U108="*",'07-Thermal and Moisture Protect'!T108),"")</f>
        <v/>
      </c>
      <c r="H837" s="236" t="e">
        <f>G837/'Project Data'!$D$22</f>
        <v>#VALUE!</v>
      </c>
      <c r="I837" s="175"/>
      <c r="J837" s="244"/>
      <c r="K837" s="404"/>
    </row>
    <row r="838" spans="1:11" s="147" customFormat="1" ht="15" hidden="1" customHeight="1">
      <c r="A838" s="198">
        <f>'07-Thermal and Moisture Protect'!A109</f>
        <v>0</v>
      </c>
      <c r="B838" s="399" t="str">
        <f>'07-Thermal and Moisture Protect'!B109</f>
        <v>07 21 19 Foamed-In-Place Insulation</v>
      </c>
      <c r="C838" s="235"/>
      <c r="D838" s="402" t="str" cm="1">
        <f t="array" ref="D838">_xlfn.IFNA(_xlfn.IFS('07-Thermal and Moisture Protect'!D109="*",'07-Thermal and Moisture Protect'!C109,'07-Thermal and Moisture Protect'!F109="*",'07-Thermal and Moisture Protect'!E109,'07-Thermal and Moisture Protect'!H109="*",'07-Thermal and Moisture Protect'!G109,'07-Thermal and Moisture Protect'!J109="*",'07-Thermal and Moisture Protect'!I109,'07-Thermal and Moisture Protect'!K109="*",'07-Thermal and Moisture Protect'!#REF!,'07-Thermal and Moisture Protect'!M109="*",'07-Thermal and Moisture Protect'!L109,'07-Thermal and Moisture Protect'!O109="*",'07-Thermal and Moisture Protect'!N109,'07-Thermal and Moisture Protect'!Q109="*",'07-Thermal and Moisture Protect'!P109,'07-Thermal and Moisture Protect'!S109="*",'07-Thermal and Moisture Protect'!R109),"")</f>
        <v/>
      </c>
      <c r="E838" s="402" t="e">
        <f>D838/'Project Data'!$D$22</f>
        <v>#VALUE!</v>
      </c>
      <c r="F838" s="164" t="s">
        <v>44</v>
      </c>
      <c r="G838" s="236" t="str" cm="1">
        <f t="array" ref="G838">_xlfn.IFNA(_xlfn.IFS('07-Thermal and Moisture Protect'!F109="*",'07-Thermal and Moisture Protect'!E109,'07-Thermal and Moisture Protect'!H109="*",'07-Thermal and Moisture Protect'!G109,'07-Thermal and Moisture Protect'!J109="*",'07-Thermal and Moisture Protect'!I109,'07-Thermal and Moisture Protect'!L109="*",'07-Thermal and Moisture Protect'!K109,'07-Thermal and Moisture Protect'!M109="*",'07-Thermal and Moisture Protect'!#REF!,'07-Thermal and Moisture Protect'!O109="*",'07-Thermal and Moisture Protect'!N109,'07-Thermal and Moisture Protect'!Q109="*",'07-Thermal and Moisture Protect'!P109,'07-Thermal and Moisture Protect'!S109="*",'07-Thermal and Moisture Protect'!R109,'07-Thermal and Moisture Protect'!U109="*",'07-Thermal and Moisture Protect'!T109),"")</f>
        <v/>
      </c>
      <c r="H838" s="236" t="e">
        <f>G838/'Project Data'!$D$22</f>
        <v>#VALUE!</v>
      </c>
      <c r="I838" s="175"/>
      <c r="J838" s="244"/>
      <c r="K838" s="404"/>
    </row>
    <row r="839" spans="1:11" s="147" customFormat="1" ht="15" hidden="1" customHeight="1">
      <c r="A839" s="198">
        <f>'07-Thermal and Moisture Protect'!A110</f>
        <v>0</v>
      </c>
      <c r="B839" s="399" t="str">
        <f>'07-Thermal and Moisture Protect'!B110</f>
        <v>07 21 23 Loose-Fill Insulation</v>
      </c>
      <c r="C839" s="235"/>
      <c r="D839" s="402" t="str" cm="1">
        <f t="array" ref="D839">_xlfn.IFNA(_xlfn.IFS('07-Thermal and Moisture Protect'!D110="*",'07-Thermal and Moisture Protect'!C110,'07-Thermal and Moisture Protect'!F110="*",'07-Thermal and Moisture Protect'!E110,'07-Thermal and Moisture Protect'!H110="*",'07-Thermal and Moisture Protect'!G110,'07-Thermal and Moisture Protect'!J110="*",'07-Thermal and Moisture Protect'!I110,'07-Thermal and Moisture Protect'!K110="*",'07-Thermal and Moisture Protect'!#REF!,'07-Thermal and Moisture Protect'!M110="*",'07-Thermal and Moisture Protect'!L110,'07-Thermal and Moisture Protect'!O110="*",'07-Thermal and Moisture Protect'!N110,'07-Thermal and Moisture Protect'!Q110="*",'07-Thermal and Moisture Protect'!P110,'07-Thermal and Moisture Protect'!S110="*",'07-Thermal and Moisture Protect'!R110),"")</f>
        <v/>
      </c>
      <c r="E839" s="402" t="e">
        <f>D839/'Project Data'!$D$22</f>
        <v>#VALUE!</v>
      </c>
      <c r="F839" s="164" t="s">
        <v>44</v>
      </c>
      <c r="G839" s="236" t="str" cm="1">
        <f t="array" ref="G839">_xlfn.IFNA(_xlfn.IFS('07-Thermal and Moisture Protect'!F110="*",'07-Thermal and Moisture Protect'!E110,'07-Thermal and Moisture Protect'!H110="*",'07-Thermal and Moisture Protect'!G110,'07-Thermal and Moisture Protect'!J110="*",'07-Thermal and Moisture Protect'!I110,'07-Thermal and Moisture Protect'!L110="*",'07-Thermal and Moisture Protect'!K110,'07-Thermal and Moisture Protect'!M110="*",'07-Thermal and Moisture Protect'!#REF!,'07-Thermal and Moisture Protect'!O110="*",'07-Thermal and Moisture Protect'!N110,'07-Thermal and Moisture Protect'!Q110="*",'07-Thermal and Moisture Protect'!P110,'07-Thermal and Moisture Protect'!S110="*",'07-Thermal and Moisture Protect'!R110,'07-Thermal and Moisture Protect'!U110="*",'07-Thermal and Moisture Protect'!T110),"")</f>
        <v/>
      </c>
      <c r="H839" s="236" t="e">
        <f>G839/'Project Data'!$D$22</f>
        <v>#VALUE!</v>
      </c>
      <c r="I839" s="175"/>
      <c r="J839" s="244"/>
      <c r="K839" s="404"/>
    </row>
    <row r="840" spans="1:11" s="147" customFormat="1" ht="15" hidden="1" customHeight="1">
      <c r="A840" s="198">
        <f>'07-Thermal and Moisture Protect'!A111</f>
        <v>0</v>
      </c>
      <c r="B840" s="399" t="str">
        <f>'07-Thermal and Moisture Protect'!B111</f>
        <v>07 21 26 Blown Insulation</v>
      </c>
      <c r="C840" s="235"/>
      <c r="D840" s="402" t="str" cm="1">
        <f t="array" ref="D840">_xlfn.IFNA(_xlfn.IFS('07-Thermal and Moisture Protect'!D111="*",'07-Thermal and Moisture Protect'!C111,'07-Thermal and Moisture Protect'!F111="*",'07-Thermal and Moisture Protect'!E111,'07-Thermal and Moisture Protect'!H111="*",'07-Thermal and Moisture Protect'!G111,'07-Thermal and Moisture Protect'!J111="*",'07-Thermal and Moisture Protect'!I111,'07-Thermal and Moisture Protect'!K111="*",'07-Thermal and Moisture Protect'!#REF!,'07-Thermal and Moisture Protect'!M111="*",'07-Thermal and Moisture Protect'!L111,'07-Thermal and Moisture Protect'!O111="*",'07-Thermal and Moisture Protect'!N111,'07-Thermal and Moisture Protect'!Q111="*",'07-Thermal and Moisture Protect'!P111,'07-Thermal and Moisture Protect'!S111="*",'07-Thermal and Moisture Protect'!R111),"")</f>
        <v/>
      </c>
      <c r="E840" s="402" t="e">
        <f>D840/'Project Data'!$D$22</f>
        <v>#VALUE!</v>
      </c>
      <c r="F840" s="164" t="s">
        <v>44</v>
      </c>
      <c r="G840" s="236" t="str" cm="1">
        <f t="array" ref="G840">_xlfn.IFNA(_xlfn.IFS('07-Thermal and Moisture Protect'!F111="*",'07-Thermal and Moisture Protect'!E111,'07-Thermal and Moisture Protect'!H111="*",'07-Thermal and Moisture Protect'!G111,'07-Thermal and Moisture Protect'!J111="*",'07-Thermal and Moisture Protect'!I111,'07-Thermal and Moisture Protect'!L111="*",'07-Thermal and Moisture Protect'!K111,'07-Thermal and Moisture Protect'!M111="*",'07-Thermal and Moisture Protect'!#REF!,'07-Thermal and Moisture Protect'!O111="*",'07-Thermal and Moisture Protect'!N111,'07-Thermal and Moisture Protect'!Q111="*",'07-Thermal and Moisture Protect'!P111,'07-Thermal and Moisture Protect'!S111="*",'07-Thermal and Moisture Protect'!R111,'07-Thermal and Moisture Protect'!U111="*",'07-Thermal and Moisture Protect'!T111),"")</f>
        <v/>
      </c>
      <c r="H840" s="236" t="e">
        <f>G840/'Project Data'!$D$22</f>
        <v>#VALUE!</v>
      </c>
      <c r="I840" s="175"/>
      <c r="J840" s="244"/>
      <c r="K840" s="404"/>
    </row>
    <row r="841" spans="1:11" s="147" customFormat="1" ht="15" hidden="1" customHeight="1">
      <c r="A841" s="198">
        <f>'07-Thermal and Moisture Protect'!A112</f>
        <v>0</v>
      </c>
      <c r="B841" s="399" t="str">
        <f>'07-Thermal and Moisture Protect'!B112</f>
        <v>07 21 29 Sprayed Insulation</v>
      </c>
      <c r="C841" s="235"/>
      <c r="D841" s="402" t="str" cm="1">
        <f t="array" ref="D841">_xlfn.IFNA(_xlfn.IFS('07-Thermal and Moisture Protect'!D112="*",'07-Thermal and Moisture Protect'!C112,'07-Thermal and Moisture Protect'!F112="*",'07-Thermal and Moisture Protect'!E112,'07-Thermal and Moisture Protect'!H112="*",'07-Thermal and Moisture Protect'!G112,'07-Thermal and Moisture Protect'!J112="*",'07-Thermal and Moisture Protect'!I112,'07-Thermal and Moisture Protect'!K112="*",'07-Thermal and Moisture Protect'!#REF!,'07-Thermal and Moisture Protect'!M112="*",'07-Thermal and Moisture Protect'!L112,'07-Thermal and Moisture Protect'!O112="*",'07-Thermal and Moisture Protect'!N112,'07-Thermal and Moisture Protect'!Q112="*",'07-Thermal and Moisture Protect'!P112,'07-Thermal and Moisture Protect'!S112="*",'07-Thermal and Moisture Protect'!R112),"")</f>
        <v/>
      </c>
      <c r="E841" s="402" t="e">
        <f>D841/'Project Data'!$D$22</f>
        <v>#VALUE!</v>
      </c>
      <c r="F841" s="164" t="s">
        <v>44</v>
      </c>
      <c r="G841" s="236" t="str" cm="1">
        <f t="array" ref="G841">_xlfn.IFNA(_xlfn.IFS('07-Thermal and Moisture Protect'!F112="*",'07-Thermal and Moisture Protect'!E112,'07-Thermal and Moisture Protect'!H112="*",'07-Thermal and Moisture Protect'!G112,'07-Thermal and Moisture Protect'!J112="*",'07-Thermal and Moisture Protect'!I112,'07-Thermal and Moisture Protect'!L112="*",'07-Thermal and Moisture Protect'!K112,'07-Thermal and Moisture Protect'!M112="*",'07-Thermal and Moisture Protect'!#REF!,'07-Thermal and Moisture Protect'!O112="*",'07-Thermal and Moisture Protect'!N112,'07-Thermal and Moisture Protect'!Q112="*",'07-Thermal and Moisture Protect'!P112,'07-Thermal and Moisture Protect'!S112="*",'07-Thermal and Moisture Protect'!R112,'07-Thermal and Moisture Protect'!U112="*",'07-Thermal and Moisture Protect'!T112),"")</f>
        <v/>
      </c>
      <c r="H841" s="236" t="e">
        <f>G841/'Project Data'!$D$22</f>
        <v>#VALUE!</v>
      </c>
      <c r="I841" s="175"/>
      <c r="J841" s="244"/>
      <c r="K841" s="404"/>
    </row>
    <row r="842" spans="1:11" s="147" customFormat="1" ht="15" hidden="1" customHeight="1">
      <c r="A842" s="198">
        <f>'07-Thermal and Moisture Protect'!A113</f>
        <v>0</v>
      </c>
      <c r="B842" s="399" t="str">
        <f>'07-Thermal and Moisture Protect'!B113</f>
        <v>07 21 53 Reflective Insulation</v>
      </c>
      <c r="C842" s="235"/>
      <c r="D842" s="402" t="str" cm="1">
        <f t="array" ref="D842">_xlfn.IFNA(_xlfn.IFS('07-Thermal and Moisture Protect'!D113="*",'07-Thermal and Moisture Protect'!C113,'07-Thermal and Moisture Protect'!F113="*",'07-Thermal and Moisture Protect'!E113,'07-Thermal and Moisture Protect'!H113="*",'07-Thermal and Moisture Protect'!G113,'07-Thermal and Moisture Protect'!J113="*",'07-Thermal and Moisture Protect'!I113,'07-Thermal and Moisture Protect'!K113="*",'07-Thermal and Moisture Protect'!#REF!,'07-Thermal and Moisture Protect'!M113="*",'07-Thermal and Moisture Protect'!L113,'07-Thermal and Moisture Protect'!O113="*",'07-Thermal and Moisture Protect'!N113,'07-Thermal and Moisture Protect'!Q113="*",'07-Thermal and Moisture Protect'!P113,'07-Thermal and Moisture Protect'!S113="*",'07-Thermal and Moisture Protect'!R113),"")</f>
        <v/>
      </c>
      <c r="E842" s="402" t="e">
        <f>D842/'Project Data'!$D$22</f>
        <v>#VALUE!</v>
      </c>
      <c r="F842" s="164" t="s">
        <v>44</v>
      </c>
      <c r="G842" s="236" t="str" cm="1">
        <f t="array" ref="G842">_xlfn.IFNA(_xlfn.IFS('07-Thermal and Moisture Protect'!F113="*",'07-Thermal and Moisture Protect'!E113,'07-Thermal and Moisture Protect'!H113="*",'07-Thermal and Moisture Protect'!G113,'07-Thermal and Moisture Protect'!J113="*",'07-Thermal and Moisture Protect'!I113,'07-Thermal and Moisture Protect'!L113="*",'07-Thermal and Moisture Protect'!K113,'07-Thermal and Moisture Protect'!M113="*",'07-Thermal and Moisture Protect'!#REF!,'07-Thermal and Moisture Protect'!O113="*",'07-Thermal and Moisture Protect'!N113,'07-Thermal and Moisture Protect'!Q113="*",'07-Thermal and Moisture Protect'!P113,'07-Thermal and Moisture Protect'!S113="*",'07-Thermal and Moisture Protect'!R113,'07-Thermal and Moisture Protect'!U113="*",'07-Thermal and Moisture Protect'!T113),"")</f>
        <v/>
      </c>
      <c r="H842" s="236" t="e">
        <f>G842/'Project Data'!$D$22</f>
        <v>#VALUE!</v>
      </c>
      <c r="I842" s="175"/>
      <c r="J842" s="244"/>
      <c r="K842" s="404"/>
    </row>
    <row r="843" spans="1:11" s="147" customFormat="1" ht="15" hidden="1" customHeight="1">
      <c r="A843" s="198">
        <f>'07-Thermal and Moisture Protect'!A114</f>
        <v>0</v>
      </c>
      <c r="B843" s="399" t="str">
        <f>'07-Thermal and Moisture Protect'!B114</f>
        <v>07 21 63 Fluid-Applied Insulative Coating</v>
      </c>
      <c r="C843" s="235"/>
      <c r="D843" s="402" t="str" cm="1">
        <f t="array" ref="D843">_xlfn.IFNA(_xlfn.IFS('07-Thermal and Moisture Protect'!D114="*",'07-Thermal and Moisture Protect'!C114,'07-Thermal and Moisture Protect'!F114="*",'07-Thermal and Moisture Protect'!E114,'07-Thermal and Moisture Protect'!H114="*",'07-Thermal and Moisture Protect'!G114,'07-Thermal and Moisture Protect'!J114="*",'07-Thermal and Moisture Protect'!I114,'07-Thermal and Moisture Protect'!K114="*",'07-Thermal and Moisture Protect'!#REF!,'07-Thermal and Moisture Protect'!M114="*",'07-Thermal and Moisture Protect'!L114,'07-Thermal and Moisture Protect'!O114="*",'07-Thermal and Moisture Protect'!N114,'07-Thermal and Moisture Protect'!Q114="*",'07-Thermal and Moisture Protect'!P114,'07-Thermal and Moisture Protect'!S114="*",'07-Thermal and Moisture Protect'!R114),"")</f>
        <v/>
      </c>
      <c r="E843" s="402" t="e">
        <f>D843/'Project Data'!$D$22</f>
        <v>#VALUE!</v>
      </c>
      <c r="F843" s="164" t="s">
        <v>44</v>
      </c>
      <c r="G843" s="236" t="str" cm="1">
        <f t="array" ref="G843">_xlfn.IFNA(_xlfn.IFS('07-Thermal and Moisture Protect'!F114="*",'07-Thermal and Moisture Protect'!E114,'07-Thermal and Moisture Protect'!H114="*",'07-Thermal and Moisture Protect'!G114,'07-Thermal and Moisture Protect'!J114="*",'07-Thermal and Moisture Protect'!I114,'07-Thermal and Moisture Protect'!L114="*",'07-Thermal and Moisture Protect'!K114,'07-Thermal and Moisture Protect'!M114="*",'07-Thermal and Moisture Protect'!#REF!,'07-Thermal and Moisture Protect'!O114="*",'07-Thermal and Moisture Protect'!N114,'07-Thermal and Moisture Protect'!Q114="*",'07-Thermal and Moisture Protect'!P114,'07-Thermal and Moisture Protect'!S114="*",'07-Thermal and Moisture Protect'!R114,'07-Thermal and Moisture Protect'!U114="*",'07-Thermal and Moisture Protect'!T114),"")</f>
        <v/>
      </c>
      <c r="H843" s="236" t="e">
        <f>G843/'Project Data'!$D$22</f>
        <v>#VALUE!</v>
      </c>
      <c r="I843" s="175"/>
      <c r="J843" s="244"/>
      <c r="K843" s="404"/>
    </row>
    <row r="844" spans="1:11" s="147" customFormat="1" ht="15" hidden="1" customHeight="1">
      <c r="A844" s="198">
        <f>'07-Thermal and Moisture Protect'!A115</f>
        <v>0</v>
      </c>
      <c r="B844" s="399" t="str">
        <f>'07-Thermal and Moisture Protect'!B115</f>
        <v>07 22 00 Roof and Deck Insulation</v>
      </c>
      <c r="C844" s="235"/>
      <c r="D844" s="402" t="str" cm="1">
        <f t="array" ref="D844">_xlfn.IFNA(_xlfn.IFS('07-Thermal and Moisture Protect'!D115="*",'07-Thermal and Moisture Protect'!C115,'07-Thermal and Moisture Protect'!F115="*",'07-Thermal and Moisture Protect'!E115,'07-Thermal and Moisture Protect'!H115="*",'07-Thermal and Moisture Protect'!G115,'07-Thermal and Moisture Protect'!J115="*",'07-Thermal and Moisture Protect'!I115,'07-Thermal and Moisture Protect'!K115="*",'07-Thermal and Moisture Protect'!#REF!,'07-Thermal and Moisture Protect'!M115="*",'07-Thermal and Moisture Protect'!L115,'07-Thermal and Moisture Protect'!O115="*",'07-Thermal and Moisture Protect'!N115,'07-Thermal and Moisture Protect'!Q115="*",'07-Thermal and Moisture Protect'!P115,'07-Thermal and Moisture Protect'!S115="*",'07-Thermal and Moisture Protect'!R115),"")</f>
        <v/>
      </c>
      <c r="E844" s="402" t="e">
        <f>D844/'Project Data'!$D$22</f>
        <v>#VALUE!</v>
      </c>
      <c r="F844" s="164" t="s">
        <v>44</v>
      </c>
      <c r="G844" s="236" t="str" cm="1">
        <f t="array" ref="G844">_xlfn.IFNA(_xlfn.IFS('07-Thermal and Moisture Protect'!F115="*",'07-Thermal and Moisture Protect'!E115,'07-Thermal and Moisture Protect'!H115="*",'07-Thermal and Moisture Protect'!G115,'07-Thermal and Moisture Protect'!J115="*",'07-Thermal and Moisture Protect'!I115,'07-Thermal and Moisture Protect'!L115="*",'07-Thermal and Moisture Protect'!K115,'07-Thermal and Moisture Protect'!M115="*",'07-Thermal and Moisture Protect'!#REF!,'07-Thermal and Moisture Protect'!O115="*",'07-Thermal and Moisture Protect'!N115,'07-Thermal and Moisture Protect'!Q115="*",'07-Thermal and Moisture Protect'!P115,'07-Thermal and Moisture Protect'!S115="*",'07-Thermal and Moisture Protect'!R115,'07-Thermal and Moisture Protect'!U115="*",'07-Thermal and Moisture Protect'!T115),"")</f>
        <v/>
      </c>
      <c r="H844" s="236" t="e">
        <f>G844/'Project Data'!$D$22</f>
        <v>#VALUE!</v>
      </c>
      <c r="I844" s="175"/>
      <c r="J844" s="244"/>
      <c r="K844" s="404"/>
    </row>
    <row r="845" spans="1:11" s="147" customFormat="1" ht="15" hidden="1" customHeight="1">
      <c r="A845" s="198">
        <f>'07-Thermal and Moisture Protect'!A116</f>
        <v>0</v>
      </c>
      <c r="B845" s="399" t="str">
        <f>'07-Thermal and Moisture Protect'!B116</f>
        <v>07 22 13 Asphaltic Perlite Concrete Deck</v>
      </c>
      <c r="C845" s="235"/>
      <c r="D845" s="402" t="str" cm="1">
        <f t="array" ref="D845">_xlfn.IFNA(_xlfn.IFS('07-Thermal and Moisture Protect'!D116="*",'07-Thermal and Moisture Protect'!C116,'07-Thermal and Moisture Protect'!F116="*",'07-Thermal and Moisture Protect'!E116,'07-Thermal and Moisture Protect'!H116="*",'07-Thermal and Moisture Protect'!G116,'07-Thermal and Moisture Protect'!J116="*",'07-Thermal and Moisture Protect'!I116,'07-Thermal and Moisture Protect'!K116="*",'07-Thermal and Moisture Protect'!#REF!,'07-Thermal and Moisture Protect'!M116="*",'07-Thermal and Moisture Protect'!L116,'07-Thermal and Moisture Protect'!O116="*",'07-Thermal and Moisture Protect'!N116,'07-Thermal and Moisture Protect'!Q116="*",'07-Thermal and Moisture Protect'!P116,'07-Thermal and Moisture Protect'!S116="*",'07-Thermal and Moisture Protect'!R116),"")</f>
        <v/>
      </c>
      <c r="E845" s="402" t="e">
        <f>D845/'Project Data'!$D$22</f>
        <v>#VALUE!</v>
      </c>
      <c r="F845" s="164" t="s">
        <v>44</v>
      </c>
      <c r="G845" s="236" t="str" cm="1">
        <f t="array" ref="G845">_xlfn.IFNA(_xlfn.IFS('07-Thermal and Moisture Protect'!F116="*",'07-Thermal and Moisture Protect'!E116,'07-Thermal and Moisture Protect'!H116="*",'07-Thermal and Moisture Protect'!G116,'07-Thermal and Moisture Protect'!J116="*",'07-Thermal and Moisture Protect'!I116,'07-Thermal and Moisture Protect'!L116="*",'07-Thermal and Moisture Protect'!K116,'07-Thermal and Moisture Protect'!M116="*",'07-Thermal and Moisture Protect'!#REF!,'07-Thermal and Moisture Protect'!O116="*",'07-Thermal and Moisture Protect'!N116,'07-Thermal and Moisture Protect'!Q116="*",'07-Thermal and Moisture Protect'!P116,'07-Thermal and Moisture Protect'!S116="*",'07-Thermal and Moisture Protect'!R116,'07-Thermal and Moisture Protect'!U116="*",'07-Thermal and Moisture Protect'!T116),"")</f>
        <v/>
      </c>
      <c r="H845" s="236" t="e">
        <f>G845/'Project Data'!$D$22</f>
        <v>#VALUE!</v>
      </c>
      <c r="I845" s="175"/>
      <c r="J845" s="244"/>
      <c r="K845" s="404"/>
    </row>
    <row r="846" spans="1:11" s="147" customFormat="1" ht="15" hidden="1" customHeight="1">
      <c r="A846" s="198">
        <f>'07-Thermal and Moisture Protect'!A117</f>
        <v>0</v>
      </c>
      <c r="B846" s="399" t="str">
        <f>'07-Thermal and Moisture Protect'!B117</f>
        <v>07 22 16 Roof Board Insulation</v>
      </c>
      <c r="C846" s="235"/>
      <c r="D846" s="402" t="str" cm="1">
        <f t="array" ref="D846">_xlfn.IFNA(_xlfn.IFS('07-Thermal and Moisture Protect'!D117="*",'07-Thermal and Moisture Protect'!C117,'07-Thermal and Moisture Protect'!F117="*",'07-Thermal and Moisture Protect'!E117,'07-Thermal and Moisture Protect'!H117="*",'07-Thermal and Moisture Protect'!G117,'07-Thermal and Moisture Protect'!J117="*",'07-Thermal and Moisture Protect'!I117,'07-Thermal and Moisture Protect'!K117="*",'07-Thermal and Moisture Protect'!#REF!,'07-Thermal and Moisture Protect'!M117="*",'07-Thermal and Moisture Protect'!L117,'07-Thermal and Moisture Protect'!O117="*",'07-Thermal and Moisture Protect'!N117,'07-Thermal and Moisture Protect'!Q117="*",'07-Thermal and Moisture Protect'!P117,'07-Thermal and Moisture Protect'!S117="*",'07-Thermal and Moisture Protect'!R117),"")</f>
        <v/>
      </c>
      <c r="E846" s="402" t="e">
        <f>D846/'Project Data'!$D$22</f>
        <v>#VALUE!</v>
      </c>
      <c r="F846" s="164" t="s">
        <v>44</v>
      </c>
      <c r="G846" s="236" t="str" cm="1">
        <f t="array" ref="G846">_xlfn.IFNA(_xlfn.IFS('07-Thermal and Moisture Protect'!F117="*",'07-Thermal and Moisture Protect'!E117,'07-Thermal and Moisture Protect'!H117="*",'07-Thermal and Moisture Protect'!G117,'07-Thermal and Moisture Protect'!J117="*",'07-Thermal and Moisture Protect'!I117,'07-Thermal and Moisture Protect'!L117="*",'07-Thermal and Moisture Protect'!K117,'07-Thermal and Moisture Protect'!M117="*",'07-Thermal and Moisture Protect'!#REF!,'07-Thermal and Moisture Protect'!O117="*",'07-Thermal and Moisture Protect'!N117,'07-Thermal and Moisture Protect'!Q117="*",'07-Thermal and Moisture Protect'!P117,'07-Thermal and Moisture Protect'!S117="*",'07-Thermal and Moisture Protect'!R117,'07-Thermal and Moisture Protect'!U117="*",'07-Thermal and Moisture Protect'!T117),"")</f>
        <v/>
      </c>
      <c r="H846" s="236" t="e">
        <f>G846/'Project Data'!$D$22</f>
        <v>#VALUE!</v>
      </c>
      <c r="I846" s="175"/>
      <c r="J846" s="244"/>
      <c r="K846" s="404"/>
    </row>
    <row r="847" spans="1:11" s="147" customFormat="1" ht="15" hidden="1" customHeight="1">
      <c r="A847" s="198">
        <f>'07-Thermal and Moisture Protect'!A118</f>
        <v>0</v>
      </c>
      <c r="B847" s="399" t="str">
        <f>'07-Thermal and Moisture Protect'!B118</f>
        <v>07 24 00 Exterior Insulation and Finish Systems</v>
      </c>
      <c r="C847" s="235"/>
      <c r="D847" s="402" t="str" cm="1">
        <f t="array" ref="D847">_xlfn.IFNA(_xlfn.IFS('07-Thermal and Moisture Protect'!D118="*",'07-Thermal and Moisture Protect'!C118,'07-Thermal and Moisture Protect'!F118="*",'07-Thermal and Moisture Protect'!E118,'07-Thermal and Moisture Protect'!H118="*",'07-Thermal and Moisture Protect'!G118,'07-Thermal and Moisture Protect'!J118="*",'07-Thermal and Moisture Protect'!I118,'07-Thermal and Moisture Protect'!K118="*",'07-Thermal and Moisture Protect'!#REF!,'07-Thermal and Moisture Protect'!M118="*",'07-Thermal and Moisture Protect'!L118,'07-Thermal and Moisture Protect'!O118="*",'07-Thermal and Moisture Protect'!N118,'07-Thermal and Moisture Protect'!Q118="*",'07-Thermal and Moisture Protect'!P118,'07-Thermal and Moisture Protect'!S118="*",'07-Thermal and Moisture Protect'!R118),"")</f>
        <v/>
      </c>
      <c r="E847" s="402" t="e">
        <f>D847/'Project Data'!$D$22</f>
        <v>#VALUE!</v>
      </c>
      <c r="F847" s="164" t="s">
        <v>44</v>
      </c>
      <c r="G847" s="236" t="str" cm="1">
        <f t="array" ref="G847">_xlfn.IFNA(_xlfn.IFS('07-Thermal and Moisture Protect'!F118="*",'07-Thermal and Moisture Protect'!E118,'07-Thermal and Moisture Protect'!H118="*",'07-Thermal and Moisture Protect'!G118,'07-Thermal and Moisture Protect'!J118="*",'07-Thermal and Moisture Protect'!I118,'07-Thermal and Moisture Protect'!L118="*",'07-Thermal and Moisture Protect'!K118,'07-Thermal and Moisture Protect'!M118="*",'07-Thermal and Moisture Protect'!#REF!,'07-Thermal and Moisture Protect'!O118="*",'07-Thermal and Moisture Protect'!N118,'07-Thermal and Moisture Protect'!Q118="*",'07-Thermal and Moisture Protect'!P118,'07-Thermal and Moisture Protect'!S118="*",'07-Thermal and Moisture Protect'!R118,'07-Thermal and Moisture Protect'!U118="*",'07-Thermal and Moisture Protect'!T118),"")</f>
        <v/>
      </c>
      <c r="H847" s="236" t="e">
        <f>G847/'Project Data'!$D$22</f>
        <v>#VALUE!</v>
      </c>
      <c r="I847" s="175"/>
      <c r="J847" s="244"/>
      <c r="K847" s="404"/>
    </row>
    <row r="848" spans="1:11" s="147" customFormat="1" ht="15" hidden="1" customHeight="1">
      <c r="A848" s="198">
        <f>'07-Thermal and Moisture Protect'!A119</f>
        <v>0</v>
      </c>
      <c r="B848" s="399" t="str">
        <f>'07-Thermal and Moisture Protect'!B119</f>
        <v>07 24 13 Polymer-Based Exterior Insulation and Finish System</v>
      </c>
      <c r="C848" s="235"/>
      <c r="D848" s="402" t="str" cm="1">
        <f t="array" ref="D848">_xlfn.IFNA(_xlfn.IFS('07-Thermal and Moisture Protect'!D119="*",'07-Thermal and Moisture Protect'!C119,'07-Thermal and Moisture Protect'!F119="*",'07-Thermal and Moisture Protect'!E119,'07-Thermal and Moisture Protect'!H119="*",'07-Thermal and Moisture Protect'!G119,'07-Thermal and Moisture Protect'!J119="*",'07-Thermal and Moisture Protect'!I119,'07-Thermal and Moisture Protect'!K119="*",'07-Thermal and Moisture Protect'!#REF!,'07-Thermal and Moisture Protect'!M119="*",'07-Thermal and Moisture Protect'!L119,'07-Thermal and Moisture Protect'!O119="*",'07-Thermal and Moisture Protect'!N119,'07-Thermal and Moisture Protect'!Q119="*",'07-Thermal and Moisture Protect'!P119,'07-Thermal and Moisture Protect'!S119="*",'07-Thermal and Moisture Protect'!R119),"")</f>
        <v/>
      </c>
      <c r="E848" s="402" t="e">
        <f>D848/'Project Data'!$D$22</f>
        <v>#VALUE!</v>
      </c>
      <c r="F848" s="164" t="s">
        <v>44</v>
      </c>
      <c r="G848" s="236" t="str" cm="1">
        <f t="array" ref="G848">_xlfn.IFNA(_xlfn.IFS('07-Thermal and Moisture Protect'!F119="*",'07-Thermal and Moisture Protect'!E119,'07-Thermal and Moisture Protect'!H119="*",'07-Thermal and Moisture Protect'!G119,'07-Thermal and Moisture Protect'!J119="*",'07-Thermal and Moisture Protect'!I119,'07-Thermal and Moisture Protect'!L119="*",'07-Thermal and Moisture Protect'!K119,'07-Thermal and Moisture Protect'!M119="*",'07-Thermal and Moisture Protect'!#REF!,'07-Thermal and Moisture Protect'!O119="*",'07-Thermal and Moisture Protect'!N119,'07-Thermal and Moisture Protect'!Q119="*",'07-Thermal and Moisture Protect'!P119,'07-Thermal and Moisture Protect'!S119="*",'07-Thermal and Moisture Protect'!R119,'07-Thermal and Moisture Protect'!U119="*",'07-Thermal and Moisture Protect'!T119),"")</f>
        <v/>
      </c>
      <c r="H848" s="236" t="e">
        <f>G848/'Project Data'!$D$22</f>
        <v>#VALUE!</v>
      </c>
      <c r="I848" s="175"/>
      <c r="J848" s="244"/>
      <c r="K848" s="404"/>
    </row>
    <row r="849" spans="1:11" s="147" customFormat="1" ht="15" hidden="1" customHeight="1">
      <c r="A849" s="198">
        <f>'07-Thermal and Moisture Protect'!A120</f>
        <v>0</v>
      </c>
      <c r="B849" s="399" t="str">
        <f>'07-Thermal and Moisture Protect'!B120</f>
        <v>07 24 16 Polymer-Modified Exterior Insulation and Finish System</v>
      </c>
      <c r="C849" s="235"/>
      <c r="D849" s="402" t="str" cm="1">
        <f t="array" ref="D849">_xlfn.IFNA(_xlfn.IFS('07-Thermal and Moisture Protect'!D120="*",'07-Thermal and Moisture Protect'!C120,'07-Thermal and Moisture Protect'!F120="*",'07-Thermal and Moisture Protect'!E120,'07-Thermal and Moisture Protect'!H120="*",'07-Thermal and Moisture Protect'!G120,'07-Thermal and Moisture Protect'!J120="*",'07-Thermal and Moisture Protect'!I120,'07-Thermal and Moisture Protect'!K120="*",'07-Thermal and Moisture Protect'!#REF!,'07-Thermal and Moisture Protect'!M120="*",'07-Thermal and Moisture Protect'!L120,'07-Thermal and Moisture Protect'!O120="*",'07-Thermal and Moisture Protect'!N120,'07-Thermal and Moisture Protect'!Q120="*",'07-Thermal and Moisture Protect'!P120,'07-Thermal and Moisture Protect'!S120="*",'07-Thermal and Moisture Protect'!R120),"")</f>
        <v/>
      </c>
      <c r="E849" s="402" t="e">
        <f>D849/'Project Data'!$D$22</f>
        <v>#VALUE!</v>
      </c>
      <c r="F849" s="164" t="s">
        <v>44</v>
      </c>
      <c r="G849" s="236" t="str" cm="1">
        <f t="array" ref="G849">_xlfn.IFNA(_xlfn.IFS('07-Thermal and Moisture Protect'!F120="*",'07-Thermal and Moisture Protect'!E120,'07-Thermal and Moisture Protect'!H120="*",'07-Thermal and Moisture Protect'!G120,'07-Thermal and Moisture Protect'!J120="*",'07-Thermal and Moisture Protect'!I120,'07-Thermal and Moisture Protect'!L120="*",'07-Thermal and Moisture Protect'!K120,'07-Thermal and Moisture Protect'!M120="*",'07-Thermal and Moisture Protect'!#REF!,'07-Thermal and Moisture Protect'!O120="*",'07-Thermal and Moisture Protect'!N120,'07-Thermal and Moisture Protect'!Q120="*",'07-Thermal and Moisture Protect'!P120,'07-Thermal and Moisture Protect'!S120="*",'07-Thermal and Moisture Protect'!R120,'07-Thermal and Moisture Protect'!U120="*",'07-Thermal and Moisture Protect'!T120),"")</f>
        <v/>
      </c>
      <c r="H849" s="236" t="e">
        <f>G849/'Project Data'!$D$22</f>
        <v>#VALUE!</v>
      </c>
      <c r="I849" s="175"/>
      <c r="J849" s="244"/>
      <c r="K849" s="404"/>
    </row>
    <row r="850" spans="1:11" s="147" customFormat="1" ht="15" hidden="1" customHeight="1">
      <c r="A850" s="198">
        <f>'07-Thermal and Moisture Protect'!A121</f>
        <v>0</v>
      </c>
      <c r="B850" s="399" t="str">
        <f>'07-Thermal and Moisture Protect'!B121</f>
        <v>07 24 19 Water-Drainage Exterior Insulation and Finish System</v>
      </c>
      <c r="C850" s="235"/>
      <c r="D850" s="402" t="str" cm="1">
        <f t="array" ref="D850">_xlfn.IFNA(_xlfn.IFS('07-Thermal and Moisture Protect'!D121="*",'07-Thermal and Moisture Protect'!C121,'07-Thermal and Moisture Protect'!F121="*",'07-Thermal and Moisture Protect'!E121,'07-Thermal and Moisture Protect'!H121="*",'07-Thermal and Moisture Protect'!G121,'07-Thermal and Moisture Protect'!J121="*",'07-Thermal and Moisture Protect'!I121,'07-Thermal and Moisture Protect'!K121="*",'07-Thermal and Moisture Protect'!#REF!,'07-Thermal and Moisture Protect'!M121="*",'07-Thermal and Moisture Protect'!L121,'07-Thermal and Moisture Protect'!O121="*",'07-Thermal and Moisture Protect'!N121,'07-Thermal and Moisture Protect'!Q121="*",'07-Thermal and Moisture Protect'!P121,'07-Thermal and Moisture Protect'!S121="*",'07-Thermal and Moisture Protect'!R121),"")</f>
        <v/>
      </c>
      <c r="E850" s="402" t="e">
        <f>D850/'Project Data'!$D$22</f>
        <v>#VALUE!</v>
      </c>
      <c r="F850" s="164" t="s">
        <v>44</v>
      </c>
      <c r="G850" s="236" t="str" cm="1">
        <f t="array" ref="G850">_xlfn.IFNA(_xlfn.IFS('07-Thermal and Moisture Protect'!F121="*",'07-Thermal and Moisture Protect'!E121,'07-Thermal and Moisture Protect'!H121="*",'07-Thermal and Moisture Protect'!G121,'07-Thermal and Moisture Protect'!J121="*",'07-Thermal and Moisture Protect'!I121,'07-Thermal and Moisture Protect'!L121="*",'07-Thermal and Moisture Protect'!K121,'07-Thermal and Moisture Protect'!M121="*",'07-Thermal and Moisture Protect'!#REF!,'07-Thermal and Moisture Protect'!O121="*",'07-Thermal and Moisture Protect'!N121,'07-Thermal and Moisture Protect'!Q121="*",'07-Thermal and Moisture Protect'!P121,'07-Thermal and Moisture Protect'!S121="*",'07-Thermal and Moisture Protect'!R121,'07-Thermal and Moisture Protect'!U121="*",'07-Thermal and Moisture Protect'!T121),"")</f>
        <v/>
      </c>
      <c r="H850" s="236" t="e">
        <f>G850/'Project Data'!$D$22</f>
        <v>#VALUE!</v>
      </c>
      <c r="I850" s="175"/>
      <c r="J850" s="244"/>
      <c r="K850" s="404"/>
    </row>
    <row r="851" spans="1:11" s="147" customFormat="1" ht="15" hidden="1" customHeight="1">
      <c r="A851" s="198">
        <f>'07-Thermal and Moisture Protect'!A122</f>
        <v>0</v>
      </c>
      <c r="B851" s="399" t="str">
        <f>'07-Thermal and Moisture Protect'!B122</f>
        <v>07 24 23 Direct-Applied Finish Systems</v>
      </c>
      <c r="C851" s="235"/>
      <c r="D851" s="402" t="str" cm="1">
        <f t="array" ref="D851">_xlfn.IFNA(_xlfn.IFS('07-Thermal and Moisture Protect'!D122="*",'07-Thermal and Moisture Protect'!C122,'07-Thermal and Moisture Protect'!F122="*",'07-Thermal and Moisture Protect'!E122,'07-Thermal and Moisture Protect'!H122="*",'07-Thermal and Moisture Protect'!G122,'07-Thermal and Moisture Protect'!J122="*",'07-Thermal and Moisture Protect'!I122,'07-Thermal and Moisture Protect'!K122="*",'07-Thermal and Moisture Protect'!#REF!,'07-Thermal and Moisture Protect'!M122="*",'07-Thermal and Moisture Protect'!L122,'07-Thermal and Moisture Protect'!O122="*",'07-Thermal and Moisture Protect'!N122,'07-Thermal and Moisture Protect'!Q122="*",'07-Thermal and Moisture Protect'!P122,'07-Thermal and Moisture Protect'!S122="*",'07-Thermal and Moisture Protect'!R122),"")</f>
        <v/>
      </c>
      <c r="E851" s="402" t="e">
        <f>D851/'Project Data'!$D$22</f>
        <v>#VALUE!</v>
      </c>
      <c r="F851" s="164" t="s">
        <v>44</v>
      </c>
      <c r="G851" s="236" t="str" cm="1">
        <f t="array" ref="G851">_xlfn.IFNA(_xlfn.IFS('07-Thermal and Moisture Protect'!F122="*",'07-Thermal and Moisture Protect'!E122,'07-Thermal and Moisture Protect'!H122="*",'07-Thermal and Moisture Protect'!G122,'07-Thermal and Moisture Protect'!J122="*",'07-Thermal and Moisture Protect'!I122,'07-Thermal and Moisture Protect'!L122="*",'07-Thermal and Moisture Protect'!K122,'07-Thermal and Moisture Protect'!M122="*",'07-Thermal and Moisture Protect'!#REF!,'07-Thermal and Moisture Protect'!O122="*",'07-Thermal and Moisture Protect'!N122,'07-Thermal and Moisture Protect'!Q122="*",'07-Thermal and Moisture Protect'!P122,'07-Thermal and Moisture Protect'!S122="*",'07-Thermal and Moisture Protect'!R122,'07-Thermal and Moisture Protect'!U122="*",'07-Thermal and Moisture Protect'!T122),"")</f>
        <v/>
      </c>
      <c r="H851" s="236" t="e">
        <f>G851/'Project Data'!$D$22</f>
        <v>#VALUE!</v>
      </c>
      <c r="I851" s="175"/>
      <c r="J851" s="244"/>
      <c r="K851" s="404"/>
    </row>
    <row r="852" spans="1:11" s="147" customFormat="1" ht="15" hidden="1" customHeight="1">
      <c r="A852" s="398" t="str">
        <f>'07-Thermal and Moisture Protect'!A123</f>
        <v xml:space="preserve"> </v>
      </c>
      <c r="B852" s="399" t="str">
        <f>'07-Thermal and Moisture Protect'!B123</f>
        <v>07 25 00 Weather Barriers</v>
      </c>
      <c r="C852" s="399"/>
      <c r="D852" s="402" t="str" cm="1">
        <f t="array" ref="D852">_xlfn.IFNA(_xlfn.IFS('07-Thermal and Moisture Protect'!D123="*",'07-Thermal and Moisture Protect'!C123,'07-Thermal and Moisture Protect'!F123="*",'07-Thermal and Moisture Protect'!E123,'07-Thermal and Moisture Protect'!H123="*",'07-Thermal and Moisture Protect'!G123,'07-Thermal and Moisture Protect'!J123="*",'07-Thermal and Moisture Protect'!I123,'07-Thermal and Moisture Protect'!K123="*",'07-Thermal and Moisture Protect'!#REF!,'07-Thermal and Moisture Protect'!M123="*",'07-Thermal and Moisture Protect'!L123,'07-Thermal and Moisture Protect'!O123="*",'07-Thermal and Moisture Protect'!N123,'07-Thermal and Moisture Protect'!Q123="*",'07-Thermal and Moisture Protect'!P123,'07-Thermal and Moisture Protect'!S123="*",'07-Thermal and Moisture Protect'!R123),"")</f>
        <v/>
      </c>
      <c r="E852" s="402" t="e">
        <f>D852/'Project Data'!$D$22</f>
        <v>#VALUE!</v>
      </c>
      <c r="F852" s="412" t="s">
        <v>44</v>
      </c>
      <c r="G852" s="402" t="str" cm="1">
        <f t="array" ref="G852">_xlfn.IFNA(_xlfn.IFS('07-Thermal and Moisture Protect'!F123="*",'07-Thermal and Moisture Protect'!E123,'07-Thermal and Moisture Protect'!H123="*",'07-Thermal and Moisture Protect'!G123,'07-Thermal and Moisture Protect'!J123="*",'07-Thermal and Moisture Protect'!I123,'07-Thermal and Moisture Protect'!L123="*",'07-Thermal and Moisture Protect'!K123,'07-Thermal and Moisture Protect'!M123="*",'07-Thermal and Moisture Protect'!#REF!,'07-Thermal and Moisture Protect'!O123="*",'07-Thermal and Moisture Protect'!N123,'07-Thermal and Moisture Protect'!Q123="*",'07-Thermal and Moisture Protect'!P123,'07-Thermal and Moisture Protect'!S123="*",'07-Thermal and Moisture Protect'!R123,'07-Thermal and Moisture Protect'!U123="*",'07-Thermal and Moisture Protect'!T123),"")</f>
        <v/>
      </c>
      <c r="H852" s="402" t="e">
        <f>G852/'Project Data'!$D$22</f>
        <v>#VALUE!</v>
      </c>
      <c r="I852" s="400"/>
      <c r="J852" s="403"/>
      <c r="K852" s="404"/>
    </row>
    <row r="853" spans="1:11" s="147" customFormat="1" ht="15" hidden="1" customHeight="1">
      <c r="A853" s="198">
        <f>'07-Thermal and Moisture Protect'!A124</f>
        <v>0</v>
      </c>
      <c r="B853" s="399" t="str">
        <f>'07-Thermal and Moisture Protect'!B124</f>
        <v>07 26 00 Vapor Retarders</v>
      </c>
      <c r="C853" s="235"/>
      <c r="D853" s="402" t="str" cm="1">
        <f t="array" ref="D853">_xlfn.IFNA(_xlfn.IFS('07-Thermal and Moisture Protect'!D124="*",'07-Thermal and Moisture Protect'!C124,'07-Thermal and Moisture Protect'!F124="*",'07-Thermal and Moisture Protect'!E124,'07-Thermal and Moisture Protect'!H124="*",'07-Thermal and Moisture Protect'!G124,'07-Thermal and Moisture Protect'!J124="*",'07-Thermal and Moisture Protect'!I124,'07-Thermal and Moisture Protect'!K124="*",'07-Thermal and Moisture Protect'!#REF!,'07-Thermal and Moisture Protect'!M124="*",'07-Thermal and Moisture Protect'!L124,'07-Thermal and Moisture Protect'!O124="*",'07-Thermal and Moisture Protect'!N124,'07-Thermal and Moisture Protect'!Q124="*",'07-Thermal and Moisture Protect'!P124,'07-Thermal and Moisture Protect'!S124="*",'07-Thermal and Moisture Protect'!R124),"")</f>
        <v/>
      </c>
      <c r="E853" s="402" t="e">
        <f>D853/'Project Data'!$D$22</f>
        <v>#VALUE!</v>
      </c>
      <c r="F853" s="164" t="s">
        <v>44</v>
      </c>
      <c r="G853" s="236" t="str" cm="1">
        <f t="array" ref="G853">_xlfn.IFNA(_xlfn.IFS('07-Thermal and Moisture Protect'!F124="*",'07-Thermal and Moisture Protect'!E124,'07-Thermal and Moisture Protect'!H124="*",'07-Thermal and Moisture Protect'!G124,'07-Thermal and Moisture Protect'!J124="*",'07-Thermal and Moisture Protect'!I124,'07-Thermal and Moisture Protect'!L124="*",'07-Thermal and Moisture Protect'!K124,'07-Thermal and Moisture Protect'!M124="*",'07-Thermal and Moisture Protect'!#REF!,'07-Thermal and Moisture Protect'!O124="*",'07-Thermal and Moisture Protect'!N124,'07-Thermal and Moisture Protect'!Q124="*",'07-Thermal and Moisture Protect'!P124,'07-Thermal and Moisture Protect'!S124="*",'07-Thermal and Moisture Protect'!R124,'07-Thermal and Moisture Protect'!U124="*",'07-Thermal and Moisture Protect'!T124),"")</f>
        <v/>
      </c>
      <c r="H853" s="236" t="e">
        <f>G853/'Project Data'!$D$22</f>
        <v>#VALUE!</v>
      </c>
      <c r="I853" s="175"/>
      <c r="J853" s="244"/>
      <c r="K853" s="404"/>
    </row>
    <row r="854" spans="1:11" s="147" customFormat="1" ht="15" hidden="1" customHeight="1">
      <c r="A854" s="198">
        <f>'07-Thermal and Moisture Protect'!A125</f>
        <v>0</v>
      </c>
      <c r="B854" s="399" t="str">
        <f>'07-Thermal and Moisture Protect'!B125</f>
        <v>07 26 13 Above-Grade Vapor Retarders</v>
      </c>
      <c r="C854" s="235"/>
      <c r="D854" s="402" t="str" cm="1">
        <f t="array" ref="D854">_xlfn.IFNA(_xlfn.IFS('07-Thermal and Moisture Protect'!D125="*",'07-Thermal and Moisture Protect'!C125,'07-Thermal and Moisture Protect'!F125="*",'07-Thermal and Moisture Protect'!E125,'07-Thermal and Moisture Protect'!H125="*",'07-Thermal and Moisture Protect'!G125,'07-Thermal and Moisture Protect'!J125="*",'07-Thermal and Moisture Protect'!I125,'07-Thermal and Moisture Protect'!K125="*",'07-Thermal and Moisture Protect'!#REF!,'07-Thermal and Moisture Protect'!M125="*",'07-Thermal and Moisture Protect'!L125,'07-Thermal and Moisture Protect'!O125="*",'07-Thermal and Moisture Protect'!N125,'07-Thermal and Moisture Protect'!Q125="*",'07-Thermal and Moisture Protect'!P125,'07-Thermal and Moisture Protect'!S125="*",'07-Thermal and Moisture Protect'!R125),"")</f>
        <v/>
      </c>
      <c r="E854" s="402" t="e">
        <f>D854/'Project Data'!$D$22</f>
        <v>#VALUE!</v>
      </c>
      <c r="F854" s="164" t="s">
        <v>44</v>
      </c>
      <c r="G854" s="236" t="str" cm="1">
        <f t="array" ref="G854">_xlfn.IFNA(_xlfn.IFS('07-Thermal and Moisture Protect'!F125="*",'07-Thermal and Moisture Protect'!E125,'07-Thermal and Moisture Protect'!H125="*",'07-Thermal and Moisture Protect'!G125,'07-Thermal and Moisture Protect'!J125="*",'07-Thermal and Moisture Protect'!I125,'07-Thermal and Moisture Protect'!L125="*",'07-Thermal and Moisture Protect'!K125,'07-Thermal and Moisture Protect'!M125="*",'07-Thermal and Moisture Protect'!#REF!,'07-Thermal and Moisture Protect'!O125="*",'07-Thermal and Moisture Protect'!N125,'07-Thermal and Moisture Protect'!Q125="*",'07-Thermal and Moisture Protect'!P125,'07-Thermal and Moisture Protect'!S125="*",'07-Thermal and Moisture Protect'!R125,'07-Thermal and Moisture Protect'!U125="*",'07-Thermal and Moisture Protect'!T125),"")</f>
        <v/>
      </c>
      <c r="H854" s="236" t="e">
        <f>G854/'Project Data'!$D$22</f>
        <v>#VALUE!</v>
      </c>
      <c r="I854" s="175"/>
      <c r="J854" s="244"/>
      <c r="K854" s="404"/>
    </row>
    <row r="855" spans="1:11" s="147" customFormat="1" ht="15" hidden="1" customHeight="1">
      <c r="A855" s="198">
        <f>'07-Thermal and Moisture Protect'!A126</f>
        <v>0</v>
      </c>
      <c r="B855" s="399" t="str">
        <f>'07-Thermal and Moisture Protect'!B126</f>
        <v>07 26 16 Below-Grade Vapor Retarders</v>
      </c>
      <c r="C855" s="235"/>
      <c r="D855" s="402" t="str" cm="1">
        <f t="array" ref="D855">_xlfn.IFNA(_xlfn.IFS('07-Thermal and Moisture Protect'!D126="*",'07-Thermal and Moisture Protect'!C126,'07-Thermal and Moisture Protect'!F126="*",'07-Thermal and Moisture Protect'!E126,'07-Thermal and Moisture Protect'!H126="*",'07-Thermal and Moisture Protect'!G126,'07-Thermal and Moisture Protect'!J126="*",'07-Thermal and Moisture Protect'!I126,'07-Thermal and Moisture Protect'!K126="*",'07-Thermal and Moisture Protect'!#REF!,'07-Thermal and Moisture Protect'!M126="*",'07-Thermal and Moisture Protect'!L126,'07-Thermal and Moisture Protect'!O126="*",'07-Thermal and Moisture Protect'!N126,'07-Thermal and Moisture Protect'!Q126="*",'07-Thermal and Moisture Protect'!P126,'07-Thermal and Moisture Protect'!S126="*",'07-Thermal and Moisture Protect'!R126),"")</f>
        <v/>
      </c>
      <c r="E855" s="402" t="e">
        <f>D855/'Project Data'!$D$22</f>
        <v>#VALUE!</v>
      </c>
      <c r="F855" s="164" t="s">
        <v>44</v>
      </c>
      <c r="G855" s="236" t="str" cm="1">
        <f t="array" ref="G855">_xlfn.IFNA(_xlfn.IFS('07-Thermal and Moisture Protect'!F126="*",'07-Thermal and Moisture Protect'!E126,'07-Thermal and Moisture Protect'!H126="*",'07-Thermal and Moisture Protect'!G126,'07-Thermal and Moisture Protect'!J126="*",'07-Thermal and Moisture Protect'!I126,'07-Thermal and Moisture Protect'!L126="*",'07-Thermal and Moisture Protect'!K126,'07-Thermal and Moisture Protect'!M126="*",'07-Thermal and Moisture Protect'!#REF!,'07-Thermal and Moisture Protect'!O126="*",'07-Thermal and Moisture Protect'!N126,'07-Thermal and Moisture Protect'!Q126="*",'07-Thermal and Moisture Protect'!P126,'07-Thermal and Moisture Protect'!S126="*",'07-Thermal and Moisture Protect'!R126,'07-Thermal and Moisture Protect'!U126="*",'07-Thermal and Moisture Protect'!T126),"")</f>
        <v/>
      </c>
      <c r="H855" s="236" t="e">
        <f>G855/'Project Data'!$D$22</f>
        <v>#VALUE!</v>
      </c>
      <c r="I855" s="175"/>
      <c r="J855" s="244"/>
      <c r="K855" s="404"/>
    </row>
    <row r="856" spans="1:11" s="147" customFormat="1" ht="15" hidden="1" customHeight="1">
      <c r="A856" s="198">
        <f>'07-Thermal and Moisture Protect'!A127</f>
        <v>0</v>
      </c>
      <c r="B856" s="399" t="str">
        <f>'07-Thermal and Moisture Protect'!B127</f>
        <v>07 26 23 Below-Grade Gas Retarders</v>
      </c>
      <c r="C856" s="235"/>
      <c r="D856" s="402" t="str" cm="1">
        <f t="array" ref="D856">_xlfn.IFNA(_xlfn.IFS('07-Thermal and Moisture Protect'!D127="*",'07-Thermal and Moisture Protect'!C127,'07-Thermal and Moisture Protect'!F127="*",'07-Thermal and Moisture Protect'!E127,'07-Thermal and Moisture Protect'!H127="*",'07-Thermal and Moisture Protect'!G127,'07-Thermal and Moisture Protect'!J127="*",'07-Thermal and Moisture Protect'!I127,'07-Thermal and Moisture Protect'!K127="*",'07-Thermal and Moisture Protect'!#REF!,'07-Thermal and Moisture Protect'!M127="*",'07-Thermal and Moisture Protect'!L127,'07-Thermal and Moisture Protect'!O127="*",'07-Thermal and Moisture Protect'!N127,'07-Thermal and Moisture Protect'!Q127="*",'07-Thermal and Moisture Protect'!P127,'07-Thermal and Moisture Protect'!S127="*",'07-Thermal and Moisture Protect'!R127),"")</f>
        <v/>
      </c>
      <c r="E856" s="402" t="e">
        <f>D856/'Project Data'!$D$22</f>
        <v>#VALUE!</v>
      </c>
      <c r="F856" s="164" t="s">
        <v>44</v>
      </c>
      <c r="G856" s="236" t="str" cm="1">
        <f t="array" ref="G856">_xlfn.IFNA(_xlfn.IFS('07-Thermal and Moisture Protect'!F127="*",'07-Thermal and Moisture Protect'!E127,'07-Thermal and Moisture Protect'!H127="*",'07-Thermal and Moisture Protect'!G127,'07-Thermal and Moisture Protect'!J127="*",'07-Thermal and Moisture Protect'!I127,'07-Thermal and Moisture Protect'!L127="*",'07-Thermal and Moisture Protect'!K127,'07-Thermal and Moisture Protect'!M127="*",'07-Thermal and Moisture Protect'!#REF!,'07-Thermal and Moisture Protect'!O127="*",'07-Thermal and Moisture Protect'!N127,'07-Thermal and Moisture Protect'!Q127="*",'07-Thermal and Moisture Protect'!P127,'07-Thermal and Moisture Protect'!S127="*",'07-Thermal and Moisture Protect'!R127,'07-Thermal and Moisture Protect'!U127="*",'07-Thermal and Moisture Protect'!T127),"")</f>
        <v/>
      </c>
      <c r="H856" s="236" t="e">
        <f>G856/'Project Data'!$D$22</f>
        <v>#VALUE!</v>
      </c>
      <c r="I856" s="175"/>
      <c r="J856" s="244"/>
      <c r="K856" s="404"/>
    </row>
    <row r="857" spans="1:11" s="147" customFormat="1" ht="15" hidden="1" customHeight="1">
      <c r="A857" s="398" t="str">
        <f>'07-Thermal and Moisture Protect'!A128</f>
        <v xml:space="preserve"> </v>
      </c>
      <c r="B857" s="399" t="str">
        <f>'07-Thermal and Moisture Protect'!B128</f>
        <v>07 27 00 Air Barriers</v>
      </c>
      <c r="C857" s="399"/>
      <c r="D857" s="402" t="str" cm="1">
        <f t="array" ref="D857">_xlfn.IFNA(_xlfn.IFS('07-Thermal and Moisture Protect'!D128="*",'07-Thermal and Moisture Protect'!C128,'07-Thermal and Moisture Protect'!F128="*",'07-Thermal and Moisture Protect'!E128,'07-Thermal and Moisture Protect'!H128="*",'07-Thermal and Moisture Protect'!G128,'07-Thermal and Moisture Protect'!J128="*",'07-Thermal and Moisture Protect'!I128,'07-Thermal and Moisture Protect'!K128="*",'07-Thermal and Moisture Protect'!#REF!,'07-Thermal and Moisture Protect'!M128="*",'07-Thermal and Moisture Protect'!L128,'07-Thermal and Moisture Protect'!O128="*",'07-Thermal and Moisture Protect'!N128,'07-Thermal and Moisture Protect'!Q128="*",'07-Thermal and Moisture Protect'!P128,'07-Thermal and Moisture Protect'!S128="*",'07-Thermal and Moisture Protect'!R128),"")</f>
        <v/>
      </c>
      <c r="E857" s="402" t="e">
        <f>D857/'Project Data'!$D$22</f>
        <v>#VALUE!</v>
      </c>
      <c r="F857" s="412" t="s">
        <v>44</v>
      </c>
      <c r="G857" s="402" t="str" cm="1">
        <f t="array" ref="G857">_xlfn.IFNA(_xlfn.IFS('07-Thermal and Moisture Protect'!F128="*",'07-Thermal and Moisture Protect'!E128,'07-Thermal and Moisture Protect'!H128="*",'07-Thermal and Moisture Protect'!G128,'07-Thermal and Moisture Protect'!J128="*",'07-Thermal and Moisture Protect'!I128,'07-Thermal and Moisture Protect'!L128="*",'07-Thermal and Moisture Protect'!K128,'07-Thermal and Moisture Protect'!M128="*",'07-Thermal and Moisture Protect'!#REF!,'07-Thermal and Moisture Protect'!O128="*",'07-Thermal and Moisture Protect'!N128,'07-Thermal and Moisture Protect'!Q128="*",'07-Thermal and Moisture Protect'!P128,'07-Thermal and Moisture Protect'!S128="*",'07-Thermal and Moisture Protect'!R128,'07-Thermal and Moisture Protect'!U128="*",'07-Thermal and Moisture Protect'!T128),"")</f>
        <v/>
      </c>
      <c r="H857" s="402" t="e">
        <f>G857/'Project Data'!$D$22</f>
        <v>#VALUE!</v>
      </c>
      <c r="I857" s="400"/>
      <c r="J857" s="403"/>
      <c r="K857" s="404"/>
    </row>
    <row r="858" spans="1:11" s="147" customFormat="1" ht="15" hidden="1" customHeight="1">
      <c r="A858" s="198">
        <f>'07-Thermal and Moisture Protect'!A129</f>
        <v>0</v>
      </c>
      <c r="B858" s="399" t="str">
        <f>'07-Thermal and Moisture Protect'!B129</f>
        <v>07 27 13 Modified Bituminous Sheet Air Barriers</v>
      </c>
      <c r="C858" s="235"/>
      <c r="D858" s="402" t="str" cm="1">
        <f t="array" ref="D858">_xlfn.IFNA(_xlfn.IFS('07-Thermal and Moisture Protect'!D129="*",'07-Thermal and Moisture Protect'!C129,'07-Thermal and Moisture Protect'!F129="*",'07-Thermal and Moisture Protect'!E129,'07-Thermal and Moisture Protect'!H129="*",'07-Thermal and Moisture Protect'!G129,'07-Thermal and Moisture Protect'!J129="*",'07-Thermal and Moisture Protect'!I129,'07-Thermal and Moisture Protect'!K129="*",'07-Thermal and Moisture Protect'!#REF!,'07-Thermal and Moisture Protect'!M129="*",'07-Thermal and Moisture Protect'!L129,'07-Thermal and Moisture Protect'!O129="*",'07-Thermal and Moisture Protect'!N129,'07-Thermal and Moisture Protect'!Q129="*",'07-Thermal and Moisture Protect'!P129,'07-Thermal and Moisture Protect'!S129="*",'07-Thermal and Moisture Protect'!R129),"")</f>
        <v/>
      </c>
      <c r="E858" s="402" t="e">
        <f>D858/'Project Data'!$D$22</f>
        <v>#VALUE!</v>
      </c>
      <c r="F858" s="164" t="s">
        <v>44</v>
      </c>
      <c r="G858" s="236" t="str" cm="1">
        <f t="array" ref="G858">_xlfn.IFNA(_xlfn.IFS('07-Thermal and Moisture Protect'!F129="*",'07-Thermal and Moisture Protect'!E129,'07-Thermal and Moisture Protect'!H129="*",'07-Thermal and Moisture Protect'!G129,'07-Thermal and Moisture Protect'!J129="*",'07-Thermal and Moisture Protect'!I129,'07-Thermal and Moisture Protect'!L129="*",'07-Thermal and Moisture Protect'!K129,'07-Thermal and Moisture Protect'!M129="*",'07-Thermal and Moisture Protect'!#REF!,'07-Thermal and Moisture Protect'!O129="*",'07-Thermal and Moisture Protect'!N129,'07-Thermal and Moisture Protect'!Q129="*",'07-Thermal and Moisture Protect'!P129,'07-Thermal and Moisture Protect'!S129="*",'07-Thermal and Moisture Protect'!R129,'07-Thermal and Moisture Protect'!U129="*",'07-Thermal and Moisture Protect'!T129),"")</f>
        <v/>
      </c>
      <c r="H858" s="236" t="e">
        <f>G858/'Project Data'!$D$22</f>
        <v>#VALUE!</v>
      </c>
      <c r="I858" s="175"/>
      <c r="J858" s="244"/>
      <c r="K858" s="404"/>
    </row>
    <row r="859" spans="1:11" s="147" customFormat="1" ht="15" hidden="1" customHeight="1">
      <c r="A859" s="198">
        <f>'07-Thermal and Moisture Protect'!A130</f>
        <v>0</v>
      </c>
      <c r="B859" s="399" t="str">
        <f>'07-Thermal and Moisture Protect'!B130</f>
        <v>07 27 16 Sheet Metal Membrane Air Barriers</v>
      </c>
      <c r="C859" s="235"/>
      <c r="D859" s="402" t="str" cm="1">
        <f t="array" ref="D859">_xlfn.IFNA(_xlfn.IFS('07-Thermal and Moisture Protect'!D130="*",'07-Thermal and Moisture Protect'!C130,'07-Thermal and Moisture Protect'!F130="*",'07-Thermal and Moisture Protect'!E130,'07-Thermal and Moisture Protect'!H130="*",'07-Thermal and Moisture Protect'!G130,'07-Thermal and Moisture Protect'!J130="*",'07-Thermal and Moisture Protect'!I130,'07-Thermal and Moisture Protect'!K130="*",'07-Thermal and Moisture Protect'!#REF!,'07-Thermal and Moisture Protect'!M130="*",'07-Thermal and Moisture Protect'!L130,'07-Thermal and Moisture Protect'!O130="*",'07-Thermal and Moisture Protect'!N130,'07-Thermal and Moisture Protect'!Q130="*",'07-Thermal and Moisture Protect'!P130,'07-Thermal and Moisture Protect'!S130="*",'07-Thermal and Moisture Protect'!R130),"")</f>
        <v/>
      </c>
      <c r="E859" s="402" t="e">
        <f>D859/'Project Data'!$D$22</f>
        <v>#VALUE!</v>
      </c>
      <c r="F859" s="164" t="s">
        <v>44</v>
      </c>
      <c r="G859" s="236" t="str" cm="1">
        <f t="array" ref="G859">_xlfn.IFNA(_xlfn.IFS('07-Thermal and Moisture Protect'!F130="*",'07-Thermal and Moisture Protect'!E130,'07-Thermal and Moisture Protect'!H130="*",'07-Thermal and Moisture Protect'!G130,'07-Thermal and Moisture Protect'!J130="*",'07-Thermal and Moisture Protect'!I130,'07-Thermal and Moisture Protect'!L130="*",'07-Thermal and Moisture Protect'!K130,'07-Thermal and Moisture Protect'!M130="*",'07-Thermal and Moisture Protect'!#REF!,'07-Thermal and Moisture Protect'!O130="*",'07-Thermal and Moisture Protect'!N130,'07-Thermal and Moisture Protect'!Q130="*",'07-Thermal and Moisture Protect'!P130,'07-Thermal and Moisture Protect'!S130="*",'07-Thermal and Moisture Protect'!R130,'07-Thermal and Moisture Protect'!U130="*",'07-Thermal and Moisture Protect'!T130),"")</f>
        <v/>
      </c>
      <c r="H859" s="236" t="e">
        <f>G859/'Project Data'!$D$22</f>
        <v>#VALUE!</v>
      </c>
      <c r="I859" s="175"/>
      <c r="J859" s="244"/>
      <c r="K859" s="404"/>
    </row>
    <row r="860" spans="1:11" s="147" customFormat="1" ht="15" hidden="1" customHeight="1">
      <c r="A860" s="198">
        <f>'07-Thermal and Moisture Protect'!A131</f>
        <v>0</v>
      </c>
      <c r="B860" s="399" t="str">
        <f>'07-Thermal and Moisture Protect'!B131</f>
        <v>07 27 19 Plastic Sheet Air Barriers</v>
      </c>
      <c r="C860" s="235"/>
      <c r="D860" s="402" t="str" cm="1">
        <f t="array" ref="D860">_xlfn.IFNA(_xlfn.IFS('07-Thermal and Moisture Protect'!D131="*",'07-Thermal and Moisture Protect'!C131,'07-Thermal and Moisture Protect'!F131="*",'07-Thermal and Moisture Protect'!E131,'07-Thermal and Moisture Protect'!H131="*",'07-Thermal and Moisture Protect'!G131,'07-Thermal and Moisture Protect'!J131="*",'07-Thermal and Moisture Protect'!I131,'07-Thermal and Moisture Protect'!K131="*",'07-Thermal and Moisture Protect'!#REF!,'07-Thermal and Moisture Protect'!M131="*",'07-Thermal and Moisture Protect'!L131,'07-Thermal and Moisture Protect'!O131="*",'07-Thermal and Moisture Protect'!N131,'07-Thermal and Moisture Protect'!Q131="*",'07-Thermal and Moisture Protect'!P131,'07-Thermal and Moisture Protect'!S131="*",'07-Thermal and Moisture Protect'!R131),"")</f>
        <v/>
      </c>
      <c r="E860" s="402" t="e">
        <f>D860/'Project Data'!$D$22</f>
        <v>#VALUE!</v>
      </c>
      <c r="F860" s="164" t="s">
        <v>44</v>
      </c>
      <c r="G860" s="236" t="str" cm="1">
        <f t="array" ref="G860">_xlfn.IFNA(_xlfn.IFS('07-Thermal and Moisture Protect'!F131="*",'07-Thermal and Moisture Protect'!E131,'07-Thermal and Moisture Protect'!H131="*",'07-Thermal and Moisture Protect'!G131,'07-Thermal and Moisture Protect'!J131="*",'07-Thermal and Moisture Protect'!I131,'07-Thermal and Moisture Protect'!L131="*",'07-Thermal and Moisture Protect'!K131,'07-Thermal and Moisture Protect'!M131="*",'07-Thermal and Moisture Protect'!#REF!,'07-Thermal and Moisture Protect'!O131="*",'07-Thermal and Moisture Protect'!N131,'07-Thermal and Moisture Protect'!Q131="*",'07-Thermal and Moisture Protect'!P131,'07-Thermal and Moisture Protect'!S131="*",'07-Thermal and Moisture Protect'!R131,'07-Thermal and Moisture Protect'!U131="*",'07-Thermal and Moisture Protect'!T131),"")</f>
        <v/>
      </c>
      <c r="H860" s="236" t="e">
        <f>G860/'Project Data'!$D$22</f>
        <v>#VALUE!</v>
      </c>
      <c r="I860" s="175"/>
      <c r="J860" s="244"/>
      <c r="K860" s="404"/>
    </row>
    <row r="861" spans="1:11" s="147" customFormat="1" ht="15" hidden="1" customHeight="1">
      <c r="A861" s="198">
        <f>'07-Thermal and Moisture Protect'!A132</f>
        <v>0</v>
      </c>
      <c r="B861" s="399" t="str">
        <f>'07-Thermal and Moisture Protect'!B132</f>
        <v>07 27 23 Board Product Air Barriers</v>
      </c>
      <c r="C861" s="235"/>
      <c r="D861" s="402" t="str" cm="1">
        <f t="array" ref="D861">_xlfn.IFNA(_xlfn.IFS('07-Thermal and Moisture Protect'!D132="*",'07-Thermal and Moisture Protect'!C132,'07-Thermal and Moisture Protect'!F132="*",'07-Thermal and Moisture Protect'!E132,'07-Thermal and Moisture Protect'!H132="*",'07-Thermal and Moisture Protect'!G132,'07-Thermal and Moisture Protect'!J132="*",'07-Thermal and Moisture Protect'!I132,'07-Thermal and Moisture Protect'!K132="*",'07-Thermal and Moisture Protect'!#REF!,'07-Thermal and Moisture Protect'!M132="*",'07-Thermal and Moisture Protect'!L132,'07-Thermal and Moisture Protect'!O132="*",'07-Thermal and Moisture Protect'!N132,'07-Thermal and Moisture Protect'!Q132="*",'07-Thermal and Moisture Protect'!P132,'07-Thermal and Moisture Protect'!S132="*",'07-Thermal and Moisture Protect'!R132),"")</f>
        <v/>
      </c>
      <c r="E861" s="402" t="e">
        <f>D861/'Project Data'!$D$22</f>
        <v>#VALUE!</v>
      </c>
      <c r="F861" s="164" t="s">
        <v>44</v>
      </c>
      <c r="G861" s="236" t="str" cm="1">
        <f t="array" ref="G861">_xlfn.IFNA(_xlfn.IFS('07-Thermal and Moisture Protect'!F132="*",'07-Thermal and Moisture Protect'!E132,'07-Thermal and Moisture Protect'!H132="*",'07-Thermal and Moisture Protect'!G132,'07-Thermal and Moisture Protect'!J132="*",'07-Thermal and Moisture Protect'!I132,'07-Thermal and Moisture Protect'!L132="*",'07-Thermal and Moisture Protect'!K132,'07-Thermal and Moisture Protect'!M132="*",'07-Thermal and Moisture Protect'!#REF!,'07-Thermal and Moisture Protect'!O132="*",'07-Thermal and Moisture Protect'!N132,'07-Thermal and Moisture Protect'!Q132="*",'07-Thermal and Moisture Protect'!P132,'07-Thermal and Moisture Protect'!S132="*",'07-Thermal and Moisture Protect'!R132,'07-Thermal and Moisture Protect'!U132="*",'07-Thermal and Moisture Protect'!T132),"")</f>
        <v/>
      </c>
      <c r="H861" s="236" t="e">
        <f>G861/'Project Data'!$D$22</f>
        <v>#VALUE!</v>
      </c>
      <c r="I861" s="175"/>
      <c r="J861" s="244"/>
      <c r="K861" s="404"/>
    </row>
    <row r="862" spans="1:11" s="147" customFormat="1" ht="15" hidden="1" customHeight="1">
      <c r="A862" s="198">
        <f>'07-Thermal and Moisture Protect'!A133</f>
        <v>0</v>
      </c>
      <c r="B862" s="399" t="str">
        <f>'07-Thermal and Moisture Protect'!B133</f>
        <v>07 27 26 Fluid-Applied Membrane Air Barriers</v>
      </c>
      <c r="C862" s="235"/>
      <c r="D862" s="402" t="str" cm="1">
        <f t="array" ref="D862">_xlfn.IFNA(_xlfn.IFS('07-Thermal and Moisture Protect'!D133="*",'07-Thermal and Moisture Protect'!C133,'07-Thermal and Moisture Protect'!F133="*",'07-Thermal and Moisture Protect'!E133,'07-Thermal and Moisture Protect'!H133="*",'07-Thermal and Moisture Protect'!G133,'07-Thermal and Moisture Protect'!J133="*",'07-Thermal and Moisture Protect'!I133,'07-Thermal and Moisture Protect'!K133="*",'07-Thermal and Moisture Protect'!#REF!,'07-Thermal and Moisture Protect'!M133="*",'07-Thermal and Moisture Protect'!L133,'07-Thermal and Moisture Protect'!O133="*",'07-Thermal and Moisture Protect'!N133,'07-Thermal and Moisture Protect'!Q133="*",'07-Thermal and Moisture Protect'!P133,'07-Thermal and Moisture Protect'!S133="*",'07-Thermal and Moisture Protect'!R133),"")</f>
        <v/>
      </c>
      <c r="E862" s="402" t="e">
        <f>D862/'Project Data'!$D$22</f>
        <v>#VALUE!</v>
      </c>
      <c r="F862" s="164" t="s">
        <v>44</v>
      </c>
      <c r="G862" s="236" t="str" cm="1">
        <f t="array" ref="G862">_xlfn.IFNA(_xlfn.IFS('07-Thermal and Moisture Protect'!F133="*",'07-Thermal and Moisture Protect'!E133,'07-Thermal and Moisture Protect'!H133="*",'07-Thermal and Moisture Protect'!G133,'07-Thermal and Moisture Protect'!J133="*",'07-Thermal and Moisture Protect'!I133,'07-Thermal and Moisture Protect'!L133="*",'07-Thermal and Moisture Protect'!K133,'07-Thermal and Moisture Protect'!M133="*",'07-Thermal and Moisture Protect'!#REF!,'07-Thermal and Moisture Protect'!O133="*",'07-Thermal and Moisture Protect'!N133,'07-Thermal and Moisture Protect'!Q133="*",'07-Thermal and Moisture Protect'!P133,'07-Thermal and Moisture Protect'!S133="*",'07-Thermal and Moisture Protect'!R133,'07-Thermal and Moisture Protect'!U133="*",'07-Thermal and Moisture Protect'!T133),"")</f>
        <v/>
      </c>
      <c r="H862" s="236" t="e">
        <f>G862/'Project Data'!$D$22</f>
        <v>#VALUE!</v>
      </c>
      <c r="I862" s="175"/>
      <c r="J862" s="244"/>
      <c r="K862" s="404"/>
    </row>
    <row r="863" spans="1:11" s="147" customFormat="1" ht="15" hidden="1" customHeight="1">
      <c r="A863" s="198">
        <f>'07-Thermal and Moisture Protect'!A134</f>
        <v>0</v>
      </c>
      <c r="B863" s="399" t="str">
        <f>'07-Thermal and Moisture Protect'!B134</f>
        <v>07 27 36 Sprayed Foam Air Barrier</v>
      </c>
      <c r="C863" s="235"/>
      <c r="D863" s="402" t="str" cm="1">
        <f t="array" ref="D863">_xlfn.IFNA(_xlfn.IFS('07-Thermal and Moisture Protect'!D134="*",'07-Thermal and Moisture Protect'!C134,'07-Thermal and Moisture Protect'!F134="*",'07-Thermal and Moisture Protect'!E134,'07-Thermal and Moisture Protect'!H134="*",'07-Thermal and Moisture Protect'!G134,'07-Thermal and Moisture Protect'!J134="*",'07-Thermal and Moisture Protect'!I134,'07-Thermal and Moisture Protect'!K134="*",'07-Thermal and Moisture Protect'!#REF!,'07-Thermal and Moisture Protect'!M134="*",'07-Thermal and Moisture Protect'!L134,'07-Thermal and Moisture Protect'!O134="*",'07-Thermal and Moisture Protect'!N134,'07-Thermal and Moisture Protect'!Q134="*",'07-Thermal and Moisture Protect'!P134,'07-Thermal and Moisture Protect'!S134="*",'07-Thermal and Moisture Protect'!R134),"")</f>
        <v/>
      </c>
      <c r="E863" s="402" t="e">
        <f>D863/'Project Data'!$D$22</f>
        <v>#VALUE!</v>
      </c>
      <c r="F863" s="164" t="s">
        <v>44</v>
      </c>
      <c r="G863" s="236" t="str" cm="1">
        <f t="array" ref="G863">_xlfn.IFNA(_xlfn.IFS('07-Thermal and Moisture Protect'!F134="*",'07-Thermal and Moisture Protect'!E134,'07-Thermal and Moisture Protect'!H134="*",'07-Thermal and Moisture Protect'!G134,'07-Thermal and Moisture Protect'!J134="*",'07-Thermal and Moisture Protect'!I134,'07-Thermal and Moisture Protect'!L134="*",'07-Thermal and Moisture Protect'!K134,'07-Thermal and Moisture Protect'!M134="*",'07-Thermal and Moisture Protect'!#REF!,'07-Thermal and Moisture Protect'!O134="*",'07-Thermal and Moisture Protect'!N134,'07-Thermal and Moisture Protect'!Q134="*",'07-Thermal and Moisture Protect'!P134,'07-Thermal and Moisture Protect'!S134="*",'07-Thermal and Moisture Protect'!R134,'07-Thermal and Moisture Protect'!U134="*",'07-Thermal and Moisture Protect'!T134),"")</f>
        <v/>
      </c>
      <c r="H863" s="236" t="e">
        <f>G863/'Project Data'!$D$22</f>
        <v>#VALUE!</v>
      </c>
      <c r="I863" s="175"/>
      <c r="J863" s="244"/>
      <c r="K863" s="404"/>
    </row>
    <row r="864" spans="1:11" s="207" customFormat="1" ht="15" hidden="1" customHeight="1">
      <c r="A864" s="198">
        <f>'07-Thermal and Moisture Protect'!A135</f>
        <v>0</v>
      </c>
      <c r="B864" s="399" t="str">
        <f>'07-Thermal and Moisture Protect'!B135</f>
        <v>07 80 00 Fire and Smoke Protection</v>
      </c>
      <c r="C864" s="235"/>
      <c r="D864" s="402" t="str" cm="1">
        <f t="array" ref="D864">_xlfn.IFNA(_xlfn.IFS('07-Thermal and Moisture Protect'!D135="*",'07-Thermal and Moisture Protect'!C135,'07-Thermal and Moisture Protect'!F135="*",'07-Thermal and Moisture Protect'!E135,'07-Thermal and Moisture Protect'!H135="*",'07-Thermal and Moisture Protect'!G135,'07-Thermal and Moisture Protect'!J135="*",'07-Thermal and Moisture Protect'!I135,'07-Thermal and Moisture Protect'!K135="*",'07-Thermal and Moisture Protect'!#REF!,'07-Thermal and Moisture Protect'!M135="*",'07-Thermal and Moisture Protect'!L135,'07-Thermal and Moisture Protect'!O135="*",'07-Thermal and Moisture Protect'!N135,'07-Thermal and Moisture Protect'!Q135="*",'07-Thermal and Moisture Protect'!P135,'07-Thermal and Moisture Protect'!S135="*",'07-Thermal and Moisture Protect'!R135),"")</f>
        <v/>
      </c>
      <c r="E864" s="402" t="e">
        <f>D864/'Project Data'!$D$22</f>
        <v>#VALUE!</v>
      </c>
      <c r="F864" s="164" t="s">
        <v>44</v>
      </c>
      <c r="G864" s="236" t="str" cm="1">
        <f t="array" ref="G864">_xlfn.IFNA(_xlfn.IFS('07-Thermal and Moisture Protect'!F135="*",'07-Thermal and Moisture Protect'!E135,'07-Thermal and Moisture Protect'!H135="*",'07-Thermal and Moisture Protect'!G135,'07-Thermal and Moisture Protect'!J135="*",'07-Thermal and Moisture Protect'!I135,'07-Thermal and Moisture Protect'!L135="*",'07-Thermal and Moisture Protect'!K135,'07-Thermal and Moisture Protect'!M135="*",'07-Thermal and Moisture Protect'!#REF!,'07-Thermal and Moisture Protect'!O135="*",'07-Thermal and Moisture Protect'!N135,'07-Thermal and Moisture Protect'!Q135="*",'07-Thermal and Moisture Protect'!P135,'07-Thermal and Moisture Protect'!S135="*",'07-Thermal and Moisture Protect'!R135,'07-Thermal and Moisture Protect'!U135="*",'07-Thermal and Moisture Protect'!T135),"")</f>
        <v/>
      </c>
      <c r="H864" s="236" t="e">
        <f>G864/'Project Data'!$D$22</f>
        <v>#VALUE!</v>
      </c>
      <c r="I864" s="175"/>
      <c r="J864" s="244"/>
      <c r="K864" s="404"/>
    </row>
    <row r="865" spans="1:11" s="207" customFormat="1" ht="15" hidden="1" customHeight="1">
      <c r="A865" s="198">
        <f>'07-Thermal and Moisture Protect'!A136</f>
        <v>0</v>
      </c>
      <c r="B865" s="399" t="str">
        <f>'07-Thermal and Moisture Protect'!B136</f>
        <v>07 81 00 Applied Fire Protection</v>
      </c>
      <c r="C865" s="235"/>
      <c r="D865" s="402" t="str" cm="1">
        <f t="array" ref="D865">_xlfn.IFNA(_xlfn.IFS('07-Thermal and Moisture Protect'!D136="*",'07-Thermal and Moisture Protect'!C136,'07-Thermal and Moisture Protect'!F136="*",'07-Thermal and Moisture Protect'!E136,'07-Thermal and Moisture Protect'!H136="*",'07-Thermal and Moisture Protect'!G136,'07-Thermal and Moisture Protect'!J136="*",'07-Thermal and Moisture Protect'!I136,'07-Thermal and Moisture Protect'!K136="*",'07-Thermal and Moisture Protect'!#REF!,'07-Thermal and Moisture Protect'!M136="*",'07-Thermal and Moisture Protect'!L136,'07-Thermal and Moisture Protect'!O136="*",'07-Thermal and Moisture Protect'!N136,'07-Thermal and Moisture Protect'!Q136="*",'07-Thermal and Moisture Protect'!P136,'07-Thermal and Moisture Protect'!S136="*",'07-Thermal and Moisture Protect'!R136),"")</f>
        <v/>
      </c>
      <c r="E865" s="402" t="e">
        <f>D865/'Project Data'!$D$22</f>
        <v>#VALUE!</v>
      </c>
      <c r="F865" s="164" t="s">
        <v>44</v>
      </c>
      <c r="G865" s="236" t="str" cm="1">
        <f t="array" ref="G865">_xlfn.IFNA(_xlfn.IFS('07-Thermal and Moisture Protect'!F136="*",'07-Thermal and Moisture Protect'!E136,'07-Thermal and Moisture Protect'!H136="*",'07-Thermal and Moisture Protect'!G136,'07-Thermal and Moisture Protect'!J136="*",'07-Thermal and Moisture Protect'!I136,'07-Thermal and Moisture Protect'!L136="*",'07-Thermal and Moisture Protect'!K136,'07-Thermal and Moisture Protect'!M136="*",'07-Thermal and Moisture Protect'!#REF!,'07-Thermal and Moisture Protect'!O136="*",'07-Thermal and Moisture Protect'!N136,'07-Thermal and Moisture Protect'!Q136="*",'07-Thermal and Moisture Protect'!P136,'07-Thermal and Moisture Protect'!S136="*",'07-Thermal and Moisture Protect'!R136,'07-Thermal and Moisture Protect'!U136="*",'07-Thermal and Moisture Protect'!T136),"")</f>
        <v/>
      </c>
      <c r="H865" s="236" t="e">
        <f>G865/'Project Data'!$D$22</f>
        <v>#VALUE!</v>
      </c>
      <c r="I865" s="175"/>
      <c r="J865" s="244"/>
      <c r="K865" s="404"/>
    </row>
    <row r="866" spans="1:11" s="207" customFormat="1" ht="15" hidden="1" customHeight="1">
      <c r="A866" s="198">
        <f>'07-Thermal and Moisture Protect'!A137</f>
        <v>0</v>
      </c>
      <c r="B866" s="399" t="str">
        <f>'07-Thermal and Moisture Protect'!B137</f>
        <v>07 81 13 Cement Aggregate Fire Protection</v>
      </c>
      <c r="C866" s="235"/>
      <c r="D866" s="402" t="str" cm="1">
        <f t="array" ref="D866">_xlfn.IFNA(_xlfn.IFS('07-Thermal and Moisture Protect'!D137="*",'07-Thermal and Moisture Protect'!C137,'07-Thermal and Moisture Protect'!F137="*",'07-Thermal and Moisture Protect'!E137,'07-Thermal and Moisture Protect'!H137="*",'07-Thermal and Moisture Protect'!G137,'07-Thermal and Moisture Protect'!J137="*",'07-Thermal and Moisture Protect'!I137,'07-Thermal and Moisture Protect'!K137="*",'07-Thermal and Moisture Protect'!#REF!,'07-Thermal and Moisture Protect'!M137="*",'07-Thermal and Moisture Protect'!L137,'07-Thermal and Moisture Protect'!O137="*",'07-Thermal and Moisture Protect'!N137,'07-Thermal and Moisture Protect'!Q137="*",'07-Thermal and Moisture Protect'!P137,'07-Thermal and Moisture Protect'!S137="*",'07-Thermal and Moisture Protect'!R137),"")</f>
        <v/>
      </c>
      <c r="E866" s="402" t="e">
        <f>D866/'Project Data'!$D$22</f>
        <v>#VALUE!</v>
      </c>
      <c r="F866" s="164" t="s">
        <v>44</v>
      </c>
      <c r="G866" s="236" t="str" cm="1">
        <f t="array" ref="G866">_xlfn.IFNA(_xlfn.IFS('07-Thermal and Moisture Protect'!F137="*",'07-Thermal and Moisture Protect'!E137,'07-Thermal and Moisture Protect'!H137="*",'07-Thermal and Moisture Protect'!G137,'07-Thermal and Moisture Protect'!J137="*",'07-Thermal and Moisture Protect'!I137,'07-Thermal and Moisture Protect'!L137="*",'07-Thermal and Moisture Protect'!K137,'07-Thermal and Moisture Protect'!M137="*",'07-Thermal and Moisture Protect'!#REF!,'07-Thermal and Moisture Protect'!O137="*",'07-Thermal and Moisture Protect'!N137,'07-Thermal and Moisture Protect'!Q137="*",'07-Thermal and Moisture Protect'!P137,'07-Thermal and Moisture Protect'!S137="*",'07-Thermal and Moisture Protect'!R137,'07-Thermal and Moisture Protect'!U137="*",'07-Thermal and Moisture Protect'!T137),"")</f>
        <v/>
      </c>
      <c r="H866" s="236" t="e">
        <f>G866/'Project Data'!$D$22</f>
        <v>#VALUE!</v>
      </c>
      <c r="I866" s="175"/>
      <c r="J866" s="244"/>
      <c r="K866" s="404"/>
    </row>
    <row r="867" spans="1:11" s="207" customFormat="1" ht="15" hidden="1" customHeight="1">
      <c r="A867" s="198">
        <f>'07-Thermal and Moisture Protect'!A138</f>
        <v>0</v>
      </c>
      <c r="B867" s="399" t="str">
        <f>'07-Thermal and Moisture Protect'!B138</f>
        <v>07 81 16 Cementitious Fire Protection</v>
      </c>
      <c r="C867" s="235"/>
      <c r="D867" s="402" t="str" cm="1">
        <f t="array" ref="D867">_xlfn.IFNA(_xlfn.IFS('07-Thermal and Moisture Protect'!D138="*",'07-Thermal and Moisture Protect'!C138,'07-Thermal and Moisture Protect'!F138="*",'07-Thermal and Moisture Protect'!E138,'07-Thermal and Moisture Protect'!H138="*",'07-Thermal and Moisture Protect'!G138,'07-Thermal and Moisture Protect'!J138="*",'07-Thermal and Moisture Protect'!I138,'07-Thermal and Moisture Protect'!K138="*",'07-Thermal and Moisture Protect'!#REF!,'07-Thermal and Moisture Protect'!M138="*",'07-Thermal and Moisture Protect'!L138,'07-Thermal and Moisture Protect'!O138="*",'07-Thermal and Moisture Protect'!N138,'07-Thermal and Moisture Protect'!Q138="*",'07-Thermal and Moisture Protect'!P138,'07-Thermal and Moisture Protect'!S138="*",'07-Thermal and Moisture Protect'!R138),"")</f>
        <v/>
      </c>
      <c r="E867" s="402" t="e">
        <f>D867/'Project Data'!$D$22</f>
        <v>#VALUE!</v>
      </c>
      <c r="F867" s="164" t="s">
        <v>44</v>
      </c>
      <c r="G867" s="236" t="str" cm="1">
        <f t="array" ref="G867">_xlfn.IFNA(_xlfn.IFS('07-Thermal and Moisture Protect'!F138="*",'07-Thermal and Moisture Protect'!E138,'07-Thermal and Moisture Protect'!H138="*",'07-Thermal and Moisture Protect'!G138,'07-Thermal and Moisture Protect'!J138="*",'07-Thermal and Moisture Protect'!I138,'07-Thermal and Moisture Protect'!L138="*",'07-Thermal and Moisture Protect'!K138,'07-Thermal and Moisture Protect'!M138="*",'07-Thermal and Moisture Protect'!#REF!,'07-Thermal and Moisture Protect'!O138="*",'07-Thermal and Moisture Protect'!N138,'07-Thermal and Moisture Protect'!Q138="*",'07-Thermal and Moisture Protect'!P138,'07-Thermal and Moisture Protect'!S138="*",'07-Thermal and Moisture Protect'!R138,'07-Thermal and Moisture Protect'!U138="*",'07-Thermal and Moisture Protect'!T138),"")</f>
        <v/>
      </c>
      <c r="H867" s="236" t="e">
        <f>G867/'Project Data'!$D$22</f>
        <v>#VALUE!</v>
      </c>
      <c r="I867" s="175"/>
      <c r="J867" s="244"/>
      <c r="K867" s="404"/>
    </row>
    <row r="868" spans="1:11" s="207" customFormat="1" ht="15" hidden="1" customHeight="1">
      <c r="A868" s="198">
        <f>'07-Thermal and Moisture Protect'!A139</f>
        <v>0</v>
      </c>
      <c r="B868" s="399" t="str">
        <f>'07-Thermal and Moisture Protect'!B139</f>
        <v>07 81 19 Foamed Magnesium-Oxychloride Fire Protection</v>
      </c>
      <c r="C868" s="235"/>
      <c r="D868" s="402" t="str" cm="1">
        <f t="array" ref="D868">_xlfn.IFNA(_xlfn.IFS('07-Thermal and Moisture Protect'!D139="*",'07-Thermal and Moisture Protect'!C139,'07-Thermal and Moisture Protect'!F139="*",'07-Thermal and Moisture Protect'!E139,'07-Thermal and Moisture Protect'!H139="*",'07-Thermal and Moisture Protect'!G139,'07-Thermal and Moisture Protect'!J139="*",'07-Thermal and Moisture Protect'!I139,'07-Thermal and Moisture Protect'!K139="*",'07-Thermal and Moisture Protect'!#REF!,'07-Thermal and Moisture Protect'!M139="*",'07-Thermal and Moisture Protect'!L139,'07-Thermal and Moisture Protect'!O139="*",'07-Thermal and Moisture Protect'!N139,'07-Thermal and Moisture Protect'!Q139="*",'07-Thermal and Moisture Protect'!P139,'07-Thermal and Moisture Protect'!S139="*",'07-Thermal and Moisture Protect'!R139),"")</f>
        <v/>
      </c>
      <c r="E868" s="402" t="e">
        <f>D868/'Project Data'!$D$22</f>
        <v>#VALUE!</v>
      </c>
      <c r="F868" s="164" t="s">
        <v>44</v>
      </c>
      <c r="G868" s="236" t="str" cm="1">
        <f t="array" ref="G868">_xlfn.IFNA(_xlfn.IFS('07-Thermal and Moisture Protect'!F139="*",'07-Thermal and Moisture Protect'!E139,'07-Thermal and Moisture Protect'!H139="*",'07-Thermal and Moisture Protect'!G139,'07-Thermal and Moisture Protect'!J139="*",'07-Thermal and Moisture Protect'!I139,'07-Thermal and Moisture Protect'!L139="*",'07-Thermal and Moisture Protect'!K139,'07-Thermal and Moisture Protect'!M139="*",'07-Thermal and Moisture Protect'!#REF!,'07-Thermal and Moisture Protect'!O139="*",'07-Thermal and Moisture Protect'!N139,'07-Thermal and Moisture Protect'!Q139="*",'07-Thermal and Moisture Protect'!P139,'07-Thermal and Moisture Protect'!S139="*",'07-Thermal and Moisture Protect'!R139,'07-Thermal and Moisture Protect'!U139="*",'07-Thermal and Moisture Protect'!T139),"")</f>
        <v/>
      </c>
      <c r="H868" s="236" t="e">
        <f>G868/'Project Data'!$D$22</f>
        <v>#VALUE!</v>
      </c>
      <c r="I868" s="175"/>
      <c r="J868" s="244"/>
      <c r="K868" s="404"/>
    </row>
    <row r="869" spans="1:11" s="207" customFormat="1" ht="15" customHeight="1">
      <c r="A869" s="198">
        <f>'07-Thermal and Moisture Protect'!A140</f>
        <v>1</v>
      </c>
      <c r="B869" s="642" t="str">
        <f>'07-Thermal and Moisture Protect'!B140</f>
        <v>07 81 23 Intumescent Fire Protection</v>
      </c>
      <c r="C869" s="643"/>
      <c r="D869" s="402" cm="1">
        <f t="array" ref="D869">_xlfn.IFNA(_xlfn.IFS('07-Thermal and Moisture Protect'!D140="*",'07-Thermal and Moisture Protect'!C140,'07-Thermal and Moisture Protect'!F140="*",'07-Thermal and Moisture Protect'!E140,'07-Thermal and Moisture Protect'!H140="*",'07-Thermal and Moisture Protect'!G140,'07-Thermal and Moisture Protect'!J140="*",'07-Thermal and Moisture Protect'!I140,'07-Thermal and Moisture Protect'!K140="*",'07-Thermal and Moisture Protect'!#REF!,'07-Thermal and Moisture Protect'!M140="*",'07-Thermal and Moisture Protect'!L140,'07-Thermal and Moisture Protect'!O140="*",'07-Thermal and Moisture Protect'!N140,'07-Thermal and Moisture Protect'!Q140="*",'07-Thermal and Moisture Protect'!P140,'07-Thermal and Moisture Protect'!S140="*",'07-Thermal and Moisture Protect'!R140),"")</f>
        <v>41938</v>
      </c>
      <c r="E869" s="402">
        <f>D869/'Project Data'!$D$22</f>
        <v>0.46862813020303717</v>
      </c>
      <c r="F869" s="164">
        <v>41938</v>
      </c>
      <c r="G869" s="402" cm="1">
        <f t="array" ref="G869">_xlfn.IFNA(_xlfn.IFS('07-Thermal and Moisture Protect'!F140="*",'07-Thermal and Moisture Protect'!E140,'07-Thermal and Moisture Protect'!H140="*",'07-Thermal and Moisture Protect'!G140,'07-Thermal and Moisture Protect'!J140="*",'07-Thermal and Moisture Protect'!I140,'07-Thermal and Moisture Protect'!L140="*",'07-Thermal and Moisture Protect'!K140,'07-Thermal and Moisture Protect'!M140="*",'07-Thermal and Moisture Protect'!#REF!,'07-Thermal and Moisture Protect'!O140="*",'07-Thermal and Moisture Protect'!N140,'07-Thermal and Moisture Protect'!Q140="*",'07-Thermal and Moisture Protect'!P140,'07-Thermal and Moisture Protect'!S140="*",'07-Thermal and Moisture Protect'!R140,'07-Thermal and Moisture Protect'!U140="*",'07-Thermal and Moisture Protect'!T140),"")</f>
        <v>41938</v>
      </c>
      <c r="H869" s="236">
        <f>G869/'Project Data'!$D$22</f>
        <v>0.46862813020303717</v>
      </c>
      <c r="I869" s="175"/>
      <c r="J869" s="244"/>
      <c r="K869" s="404" t="s">
        <v>76</v>
      </c>
    </row>
    <row r="870" spans="1:11" s="207" customFormat="1" ht="15" hidden="1" customHeight="1">
      <c r="A870" s="198">
        <f>'07-Thermal and Moisture Protect'!A141</f>
        <v>0</v>
      </c>
      <c r="B870" s="399" t="str">
        <f>'07-Thermal and Moisture Protect'!B141</f>
        <v>07 81 26 Magnesium Cement Fire Protection</v>
      </c>
      <c r="C870" s="235"/>
      <c r="D870" s="402" t="str" cm="1">
        <f t="array" ref="D870">_xlfn.IFNA(_xlfn.IFS('07-Thermal and Moisture Protect'!D141="*",'07-Thermal and Moisture Protect'!C141,'07-Thermal and Moisture Protect'!F141="*",'07-Thermal and Moisture Protect'!E141,'07-Thermal and Moisture Protect'!H141="*",'07-Thermal and Moisture Protect'!G141,'07-Thermal and Moisture Protect'!J141="*",'07-Thermal and Moisture Protect'!I141,'07-Thermal and Moisture Protect'!K141="*",'07-Thermal and Moisture Protect'!#REF!,'07-Thermal and Moisture Protect'!M141="*",'07-Thermal and Moisture Protect'!L141,'07-Thermal and Moisture Protect'!O141="*",'07-Thermal and Moisture Protect'!N141,'07-Thermal and Moisture Protect'!Q141="*",'07-Thermal and Moisture Protect'!P141,'07-Thermal and Moisture Protect'!S141="*",'07-Thermal and Moisture Protect'!R141),"")</f>
        <v/>
      </c>
      <c r="E870" s="402" t="e">
        <f>D870/'Project Data'!$D$22</f>
        <v>#VALUE!</v>
      </c>
      <c r="F870" s="164" t="s">
        <v>44</v>
      </c>
      <c r="G870" s="236" t="str" cm="1">
        <f t="array" ref="G870">_xlfn.IFNA(_xlfn.IFS('07-Thermal and Moisture Protect'!F141="*",'07-Thermal and Moisture Protect'!E141,'07-Thermal and Moisture Protect'!H141="*",'07-Thermal and Moisture Protect'!G141,'07-Thermal and Moisture Protect'!J141="*",'07-Thermal and Moisture Protect'!I141,'07-Thermal and Moisture Protect'!L141="*",'07-Thermal and Moisture Protect'!K141,'07-Thermal and Moisture Protect'!M141="*",'07-Thermal and Moisture Protect'!#REF!,'07-Thermal and Moisture Protect'!O141="*",'07-Thermal and Moisture Protect'!N141,'07-Thermal and Moisture Protect'!Q141="*",'07-Thermal and Moisture Protect'!P141,'07-Thermal and Moisture Protect'!S141="*",'07-Thermal and Moisture Protect'!R141,'07-Thermal and Moisture Protect'!U141="*",'07-Thermal and Moisture Protect'!T141),"")</f>
        <v/>
      </c>
      <c r="H870" s="236" t="e">
        <f>G870/'Project Data'!$D$22</f>
        <v>#VALUE!</v>
      </c>
      <c r="I870" s="175"/>
      <c r="J870" s="244"/>
      <c r="K870" s="404"/>
    </row>
    <row r="871" spans="1:11" s="207" customFormat="1" ht="15" hidden="1" customHeight="1">
      <c r="A871" s="198">
        <f>'07-Thermal and Moisture Protect'!A142</f>
        <v>0</v>
      </c>
      <c r="B871" s="399" t="str">
        <f>'07-Thermal and Moisture Protect'!B142</f>
        <v>07 81 29 Mineral-Fiber Cementitious Fire Protection</v>
      </c>
      <c r="C871" s="235"/>
      <c r="D871" s="402" t="str" cm="1">
        <f t="array" ref="D871">_xlfn.IFNA(_xlfn.IFS('07-Thermal and Moisture Protect'!D142="*",'07-Thermal and Moisture Protect'!C142,'07-Thermal and Moisture Protect'!F142="*",'07-Thermal and Moisture Protect'!E142,'07-Thermal and Moisture Protect'!H142="*",'07-Thermal and Moisture Protect'!G142,'07-Thermal and Moisture Protect'!J142="*",'07-Thermal and Moisture Protect'!I142,'07-Thermal and Moisture Protect'!K142="*",'07-Thermal and Moisture Protect'!#REF!,'07-Thermal and Moisture Protect'!M142="*",'07-Thermal and Moisture Protect'!L142,'07-Thermal and Moisture Protect'!O142="*",'07-Thermal and Moisture Protect'!N142,'07-Thermal and Moisture Protect'!Q142="*",'07-Thermal and Moisture Protect'!P142,'07-Thermal and Moisture Protect'!S142="*",'07-Thermal and Moisture Protect'!R142),"")</f>
        <v/>
      </c>
      <c r="E871" s="402" t="e">
        <f>D871/'Project Data'!$D$22</f>
        <v>#VALUE!</v>
      </c>
      <c r="F871" s="164" t="s">
        <v>44</v>
      </c>
      <c r="G871" s="236" t="str" cm="1">
        <f t="array" ref="G871">_xlfn.IFNA(_xlfn.IFS('07-Thermal and Moisture Protect'!F142="*",'07-Thermal and Moisture Protect'!E142,'07-Thermal and Moisture Protect'!H142="*",'07-Thermal and Moisture Protect'!G142,'07-Thermal and Moisture Protect'!J142="*",'07-Thermal and Moisture Protect'!I142,'07-Thermal and Moisture Protect'!L142="*",'07-Thermal and Moisture Protect'!K142,'07-Thermal and Moisture Protect'!M142="*",'07-Thermal and Moisture Protect'!#REF!,'07-Thermal and Moisture Protect'!O142="*",'07-Thermal and Moisture Protect'!N142,'07-Thermal and Moisture Protect'!Q142="*",'07-Thermal and Moisture Protect'!P142,'07-Thermal and Moisture Protect'!S142="*",'07-Thermal and Moisture Protect'!R142,'07-Thermal and Moisture Protect'!U142="*",'07-Thermal and Moisture Protect'!T142),"")</f>
        <v/>
      </c>
      <c r="H871" s="236" t="e">
        <f>G871/'Project Data'!$D$22</f>
        <v>#VALUE!</v>
      </c>
      <c r="I871" s="175"/>
      <c r="J871" s="244"/>
      <c r="K871" s="404"/>
    </row>
    <row r="872" spans="1:11" s="207" customFormat="1" ht="15" hidden="1" customHeight="1">
      <c r="A872" s="198">
        <f>'07-Thermal and Moisture Protect'!A143</f>
        <v>0</v>
      </c>
      <c r="B872" s="399" t="str">
        <f>'07-Thermal and Moisture Protect'!B143</f>
        <v>07 81 33 Mineral-Fiber Fire Protection</v>
      </c>
      <c r="C872" s="235"/>
      <c r="D872" s="402" t="str" cm="1">
        <f t="array" ref="D872">_xlfn.IFNA(_xlfn.IFS('07-Thermal and Moisture Protect'!D143="*",'07-Thermal and Moisture Protect'!C143,'07-Thermal and Moisture Protect'!F143="*",'07-Thermal and Moisture Protect'!E143,'07-Thermal and Moisture Protect'!H143="*",'07-Thermal and Moisture Protect'!G143,'07-Thermal and Moisture Protect'!J143="*",'07-Thermal and Moisture Protect'!I143,'07-Thermal and Moisture Protect'!K143="*",'07-Thermal and Moisture Protect'!#REF!,'07-Thermal and Moisture Protect'!M143="*",'07-Thermal and Moisture Protect'!L143,'07-Thermal and Moisture Protect'!O143="*",'07-Thermal and Moisture Protect'!N143,'07-Thermal and Moisture Protect'!Q143="*",'07-Thermal and Moisture Protect'!P143,'07-Thermal and Moisture Protect'!S143="*",'07-Thermal and Moisture Protect'!R143),"")</f>
        <v/>
      </c>
      <c r="E872" s="402" t="e">
        <f>D872/'Project Data'!$D$22</f>
        <v>#VALUE!</v>
      </c>
      <c r="F872" s="164" t="s">
        <v>44</v>
      </c>
      <c r="G872" s="236" t="str" cm="1">
        <f t="array" ref="G872">_xlfn.IFNA(_xlfn.IFS('07-Thermal and Moisture Protect'!F143="*",'07-Thermal and Moisture Protect'!E143,'07-Thermal and Moisture Protect'!H143="*",'07-Thermal and Moisture Protect'!G143,'07-Thermal and Moisture Protect'!J143="*",'07-Thermal and Moisture Protect'!I143,'07-Thermal and Moisture Protect'!L143="*",'07-Thermal and Moisture Protect'!K143,'07-Thermal and Moisture Protect'!M143="*",'07-Thermal and Moisture Protect'!#REF!,'07-Thermal and Moisture Protect'!O143="*",'07-Thermal and Moisture Protect'!N143,'07-Thermal and Moisture Protect'!Q143="*",'07-Thermal and Moisture Protect'!P143,'07-Thermal and Moisture Protect'!S143="*",'07-Thermal and Moisture Protect'!R143,'07-Thermal and Moisture Protect'!U143="*",'07-Thermal and Moisture Protect'!T143),"")</f>
        <v/>
      </c>
      <c r="H872" s="236" t="e">
        <f>G872/'Project Data'!$D$22</f>
        <v>#VALUE!</v>
      </c>
      <c r="I872" s="175"/>
      <c r="J872" s="244"/>
      <c r="K872" s="404"/>
    </row>
    <row r="873" spans="1:11" s="207" customFormat="1" ht="15" hidden="1" customHeight="1">
      <c r="A873" s="198">
        <f>'07-Thermal and Moisture Protect'!A144</f>
        <v>0</v>
      </c>
      <c r="B873" s="399" t="str">
        <f>'07-Thermal and Moisture Protect'!B144</f>
        <v>07 82 00 Board Fire Protection</v>
      </c>
      <c r="C873" s="235"/>
      <c r="D873" s="402" t="str" cm="1">
        <f t="array" ref="D873">_xlfn.IFNA(_xlfn.IFS('07-Thermal and Moisture Protect'!D144="*",'07-Thermal and Moisture Protect'!C144,'07-Thermal and Moisture Protect'!F144="*",'07-Thermal and Moisture Protect'!E144,'07-Thermal and Moisture Protect'!H144="*",'07-Thermal and Moisture Protect'!G144,'07-Thermal and Moisture Protect'!J144="*",'07-Thermal and Moisture Protect'!I144,'07-Thermal and Moisture Protect'!K144="*",'07-Thermal and Moisture Protect'!#REF!,'07-Thermal and Moisture Protect'!M144="*",'07-Thermal and Moisture Protect'!L144,'07-Thermal and Moisture Protect'!O144="*",'07-Thermal and Moisture Protect'!N144,'07-Thermal and Moisture Protect'!Q144="*",'07-Thermal and Moisture Protect'!P144,'07-Thermal and Moisture Protect'!S144="*",'07-Thermal and Moisture Protect'!R144),"")</f>
        <v/>
      </c>
      <c r="E873" s="402" t="e">
        <f>D873/'Project Data'!$D$22</f>
        <v>#VALUE!</v>
      </c>
      <c r="F873" s="164" t="s">
        <v>44</v>
      </c>
      <c r="G873" s="236" t="str" cm="1">
        <f t="array" ref="G873">_xlfn.IFNA(_xlfn.IFS('07-Thermal and Moisture Protect'!F144="*",'07-Thermal and Moisture Protect'!E144,'07-Thermal and Moisture Protect'!H144="*",'07-Thermal and Moisture Protect'!G144,'07-Thermal and Moisture Protect'!J144="*",'07-Thermal and Moisture Protect'!I144,'07-Thermal and Moisture Protect'!L144="*",'07-Thermal and Moisture Protect'!K144,'07-Thermal and Moisture Protect'!M144="*",'07-Thermal and Moisture Protect'!#REF!,'07-Thermal and Moisture Protect'!O144="*",'07-Thermal and Moisture Protect'!N144,'07-Thermal and Moisture Protect'!Q144="*",'07-Thermal and Moisture Protect'!P144,'07-Thermal and Moisture Protect'!S144="*",'07-Thermal and Moisture Protect'!R144,'07-Thermal and Moisture Protect'!U144="*",'07-Thermal and Moisture Protect'!T144),"")</f>
        <v/>
      </c>
      <c r="H873" s="236" t="e">
        <f>G873/'Project Data'!$D$22</f>
        <v>#VALUE!</v>
      </c>
      <c r="I873" s="175"/>
      <c r="J873" s="244"/>
      <c r="K873" s="404"/>
    </row>
    <row r="874" spans="1:11" s="207" customFormat="1" ht="15" hidden="1" customHeight="1">
      <c r="A874" s="198">
        <f>'07-Thermal and Moisture Protect'!A145</f>
        <v>0</v>
      </c>
      <c r="B874" s="399" t="str">
        <f>'07-Thermal and Moisture Protect'!B145</f>
        <v>07 82 13 Calcium-Silicate Board Fire Protection</v>
      </c>
      <c r="C874" s="235"/>
      <c r="D874" s="402" t="str" cm="1">
        <f t="array" ref="D874">_xlfn.IFNA(_xlfn.IFS('07-Thermal and Moisture Protect'!D145="*",'07-Thermal and Moisture Protect'!C145,'07-Thermal and Moisture Protect'!F145="*",'07-Thermal and Moisture Protect'!E145,'07-Thermal and Moisture Protect'!H145="*",'07-Thermal and Moisture Protect'!G145,'07-Thermal and Moisture Protect'!J145="*",'07-Thermal and Moisture Protect'!I145,'07-Thermal and Moisture Protect'!K145="*",'07-Thermal and Moisture Protect'!#REF!,'07-Thermal and Moisture Protect'!M145="*",'07-Thermal and Moisture Protect'!L145,'07-Thermal and Moisture Protect'!O145="*",'07-Thermal and Moisture Protect'!N145,'07-Thermal and Moisture Protect'!Q145="*",'07-Thermal and Moisture Protect'!P145,'07-Thermal and Moisture Protect'!S145="*",'07-Thermal and Moisture Protect'!R145),"")</f>
        <v/>
      </c>
      <c r="E874" s="402" t="e">
        <f>D874/'Project Data'!$D$22</f>
        <v>#VALUE!</v>
      </c>
      <c r="F874" s="164" t="s">
        <v>44</v>
      </c>
      <c r="G874" s="236" t="str" cm="1">
        <f t="array" ref="G874">_xlfn.IFNA(_xlfn.IFS('07-Thermal and Moisture Protect'!F145="*",'07-Thermal and Moisture Protect'!E145,'07-Thermal and Moisture Protect'!H145="*",'07-Thermal and Moisture Protect'!G145,'07-Thermal and Moisture Protect'!J145="*",'07-Thermal and Moisture Protect'!I145,'07-Thermal and Moisture Protect'!L145="*",'07-Thermal and Moisture Protect'!K145,'07-Thermal and Moisture Protect'!M145="*",'07-Thermal and Moisture Protect'!#REF!,'07-Thermal and Moisture Protect'!O145="*",'07-Thermal and Moisture Protect'!N145,'07-Thermal and Moisture Protect'!Q145="*",'07-Thermal and Moisture Protect'!P145,'07-Thermal and Moisture Protect'!S145="*",'07-Thermal and Moisture Protect'!R145,'07-Thermal and Moisture Protect'!U145="*",'07-Thermal and Moisture Protect'!T145),"")</f>
        <v/>
      </c>
      <c r="H874" s="236" t="e">
        <f>G874/'Project Data'!$D$22</f>
        <v>#VALUE!</v>
      </c>
      <c r="I874" s="175"/>
      <c r="J874" s="244"/>
      <c r="K874" s="404"/>
    </row>
    <row r="875" spans="1:11" s="207" customFormat="1" ht="15" hidden="1" customHeight="1">
      <c r="A875" s="198">
        <f>'07-Thermal and Moisture Protect'!A146</f>
        <v>0</v>
      </c>
      <c r="B875" s="399" t="str">
        <f>'07-Thermal and Moisture Protect'!B146</f>
        <v>07 82 16 Slag-Fiber Board Fire Protection</v>
      </c>
      <c r="C875" s="235"/>
      <c r="D875" s="402" t="str" cm="1">
        <f t="array" ref="D875">_xlfn.IFNA(_xlfn.IFS('07-Thermal and Moisture Protect'!D146="*",'07-Thermal and Moisture Protect'!C146,'07-Thermal and Moisture Protect'!F146="*",'07-Thermal and Moisture Protect'!E146,'07-Thermal and Moisture Protect'!H146="*",'07-Thermal and Moisture Protect'!G146,'07-Thermal and Moisture Protect'!J146="*",'07-Thermal and Moisture Protect'!I146,'07-Thermal and Moisture Protect'!K146="*",'07-Thermal and Moisture Protect'!#REF!,'07-Thermal and Moisture Protect'!M146="*",'07-Thermal and Moisture Protect'!L146,'07-Thermal and Moisture Protect'!O146="*",'07-Thermal and Moisture Protect'!N146,'07-Thermal and Moisture Protect'!Q146="*",'07-Thermal and Moisture Protect'!P146,'07-Thermal and Moisture Protect'!S146="*",'07-Thermal and Moisture Protect'!R146),"")</f>
        <v/>
      </c>
      <c r="E875" s="402" t="e">
        <f>D875/'Project Data'!$D$22</f>
        <v>#VALUE!</v>
      </c>
      <c r="F875" s="164" t="s">
        <v>44</v>
      </c>
      <c r="G875" s="236" t="str" cm="1">
        <f t="array" ref="G875">_xlfn.IFNA(_xlfn.IFS('07-Thermal and Moisture Protect'!F146="*",'07-Thermal and Moisture Protect'!E146,'07-Thermal and Moisture Protect'!H146="*",'07-Thermal and Moisture Protect'!G146,'07-Thermal and Moisture Protect'!J146="*",'07-Thermal and Moisture Protect'!I146,'07-Thermal and Moisture Protect'!L146="*",'07-Thermal and Moisture Protect'!K146,'07-Thermal and Moisture Protect'!M146="*",'07-Thermal and Moisture Protect'!#REF!,'07-Thermal and Moisture Protect'!O146="*",'07-Thermal and Moisture Protect'!N146,'07-Thermal and Moisture Protect'!Q146="*",'07-Thermal and Moisture Protect'!P146,'07-Thermal and Moisture Protect'!S146="*",'07-Thermal and Moisture Protect'!R146,'07-Thermal and Moisture Protect'!U146="*",'07-Thermal and Moisture Protect'!T146),"")</f>
        <v/>
      </c>
      <c r="H875" s="236" t="e">
        <f>G875/'Project Data'!$D$22</f>
        <v>#VALUE!</v>
      </c>
      <c r="I875" s="175"/>
      <c r="J875" s="244"/>
      <c r="K875" s="404"/>
    </row>
    <row r="876" spans="1:11" s="207" customFormat="1" ht="15" hidden="1" customHeight="1">
      <c r="A876" s="198">
        <f>'07-Thermal and Moisture Protect'!A147</f>
        <v>0</v>
      </c>
      <c r="B876" s="399" t="str">
        <f>'07-Thermal and Moisture Protect'!B147</f>
        <v>07 84 00 Firestopping</v>
      </c>
      <c r="C876" s="235"/>
      <c r="D876" s="402" t="str" cm="1">
        <f t="array" ref="D876">_xlfn.IFNA(_xlfn.IFS('07-Thermal and Moisture Protect'!D147="*",'07-Thermal and Moisture Protect'!C147,'07-Thermal and Moisture Protect'!F147="*",'07-Thermal and Moisture Protect'!E147,'07-Thermal and Moisture Protect'!H147="*",'07-Thermal and Moisture Protect'!G147,'07-Thermal and Moisture Protect'!J147="*",'07-Thermal and Moisture Protect'!I147,'07-Thermal and Moisture Protect'!K147="*",'07-Thermal and Moisture Protect'!#REF!,'07-Thermal and Moisture Protect'!M147="*",'07-Thermal and Moisture Protect'!L147,'07-Thermal and Moisture Protect'!O147="*",'07-Thermal and Moisture Protect'!N147,'07-Thermal and Moisture Protect'!Q147="*",'07-Thermal and Moisture Protect'!P147,'07-Thermal and Moisture Protect'!S147="*",'07-Thermal and Moisture Protect'!R147),"")</f>
        <v/>
      </c>
      <c r="E876" s="402" t="e">
        <f>D876/'Project Data'!$D$22</f>
        <v>#VALUE!</v>
      </c>
      <c r="F876" s="164" t="s">
        <v>44</v>
      </c>
      <c r="G876" s="236" t="str" cm="1">
        <f t="array" ref="G876">_xlfn.IFNA(_xlfn.IFS('07-Thermal and Moisture Protect'!F147="*",'07-Thermal and Moisture Protect'!E147,'07-Thermal and Moisture Protect'!H147="*",'07-Thermal and Moisture Protect'!G147,'07-Thermal and Moisture Protect'!J147="*",'07-Thermal and Moisture Protect'!I147,'07-Thermal and Moisture Protect'!L147="*",'07-Thermal and Moisture Protect'!K147,'07-Thermal and Moisture Protect'!M147="*",'07-Thermal and Moisture Protect'!#REF!,'07-Thermal and Moisture Protect'!O147="*",'07-Thermal and Moisture Protect'!N147,'07-Thermal and Moisture Protect'!Q147="*",'07-Thermal and Moisture Protect'!P147,'07-Thermal and Moisture Protect'!S147="*",'07-Thermal and Moisture Protect'!R147,'07-Thermal and Moisture Protect'!U147="*",'07-Thermal and Moisture Protect'!T147),"")</f>
        <v/>
      </c>
      <c r="H876" s="236" t="e">
        <f>G876/'Project Data'!$D$22</f>
        <v>#VALUE!</v>
      </c>
      <c r="I876" s="175"/>
      <c r="J876" s="244"/>
      <c r="K876" s="404"/>
    </row>
    <row r="877" spans="1:11" s="207" customFormat="1" ht="15" hidden="1" customHeight="1">
      <c r="A877" s="198">
        <f>'07-Thermal and Moisture Protect'!A148</f>
        <v>0</v>
      </c>
      <c r="B877" s="399" t="str">
        <f>'07-Thermal and Moisture Protect'!B148</f>
        <v>07 84 13 Penetration Firestopping</v>
      </c>
      <c r="C877" s="235"/>
      <c r="D877" s="402" t="str" cm="1">
        <f t="array" ref="D877">_xlfn.IFNA(_xlfn.IFS('07-Thermal and Moisture Protect'!D148="*",'07-Thermal and Moisture Protect'!C148,'07-Thermal and Moisture Protect'!F148="*",'07-Thermal and Moisture Protect'!E148,'07-Thermal and Moisture Protect'!H148="*",'07-Thermal and Moisture Protect'!G148,'07-Thermal and Moisture Protect'!J148="*",'07-Thermal and Moisture Protect'!I148,'07-Thermal and Moisture Protect'!K148="*",'07-Thermal and Moisture Protect'!#REF!,'07-Thermal and Moisture Protect'!M148="*",'07-Thermal and Moisture Protect'!L148,'07-Thermal and Moisture Protect'!O148="*",'07-Thermal and Moisture Protect'!N148,'07-Thermal and Moisture Protect'!Q148="*",'07-Thermal and Moisture Protect'!P148,'07-Thermal and Moisture Protect'!S148="*",'07-Thermal and Moisture Protect'!R148),"")</f>
        <v/>
      </c>
      <c r="E877" s="402" t="e">
        <f>D877/'Project Data'!$D$22</f>
        <v>#VALUE!</v>
      </c>
      <c r="F877" s="164" t="s">
        <v>44</v>
      </c>
      <c r="G877" s="236" t="str" cm="1">
        <f t="array" ref="G877">_xlfn.IFNA(_xlfn.IFS('07-Thermal and Moisture Protect'!F148="*",'07-Thermal and Moisture Protect'!E148,'07-Thermal and Moisture Protect'!H148="*",'07-Thermal and Moisture Protect'!G148,'07-Thermal and Moisture Protect'!J148="*",'07-Thermal and Moisture Protect'!I148,'07-Thermal and Moisture Protect'!L148="*",'07-Thermal and Moisture Protect'!K148,'07-Thermal and Moisture Protect'!M148="*",'07-Thermal and Moisture Protect'!#REF!,'07-Thermal and Moisture Protect'!O148="*",'07-Thermal and Moisture Protect'!N148,'07-Thermal and Moisture Protect'!Q148="*",'07-Thermal and Moisture Protect'!P148,'07-Thermal and Moisture Protect'!S148="*",'07-Thermal and Moisture Protect'!R148,'07-Thermal and Moisture Protect'!U148="*",'07-Thermal and Moisture Protect'!T148),"")</f>
        <v/>
      </c>
      <c r="H877" s="236" t="e">
        <f>G877/'Project Data'!$D$22</f>
        <v>#VALUE!</v>
      </c>
      <c r="I877" s="175"/>
      <c r="J877" s="244"/>
      <c r="K877" s="404"/>
    </row>
    <row r="878" spans="1:11" s="207" customFormat="1" ht="15" hidden="1" customHeight="1">
      <c r="A878" s="198">
        <f>'07-Thermal and Moisture Protect'!A149</f>
        <v>0</v>
      </c>
      <c r="B878" s="399" t="str">
        <f>'07-Thermal and Moisture Protect'!B149</f>
        <v>07 84 13.13 Penetration Firestopping Mortars</v>
      </c>
      <c r="C878" s="235"/>
      <c r="D878" s="402" t="str" cm="1">
        <f t="array" ref="D878">_xlfn.IFNA(_xlfn.IFS('07-Thermal and Moisture Protect'!D149="*",'07-Thermal and Moisture Protect'!C149,'07-Thermal and Moisture Protect'!F149="*",'07-Thermal and Moisture Protect'!E149,'07-Thermal and Moisture Protect'!H149="*",'07-Thermal and Moisture Protect'!G149,'07-Thermal and Moisture Protect'!J149="*",'07-Thermal and Moisture Protect'!I149,'07-Thermal and Moisture Protect'!K149="*",'07-Thermal and Moisture Protect'!#REF!,'07-Thermal and Moisture Protect'!M149="*",'07-Thermal and Moisture Protect'!L149,'07-Thermal and Moisture Protect'!O149="*",'07-Thermal and Moisture Protect'!N149,'07-Thermal and Moisture Protect'!Q149="*",'07-Thermal and Moisture Protect'!P149,'07-Thermal and Moisture Protect'!S149="*",'07-Thermal and Moisture Protect'!R149),"")</f>
        <v/>
      </c>
      <c r="E878" s="402" t="e">
        <f>D878/'Project Data'!$D$22</f>
        <v>#VALUE!</v>
      </c>
      <c r="F878" s="164" t="s">
        <v>44</v>
      </c>
      <c r="G878" s="236" t="str" cm="1">
        <f t="array" ref="G878">_xlfn.IFNA(_xlfn.IFS('07-Thermal and Moisture Protect'!F149="*",'07-Thermal and Moisture Protect'!E149,'07-Thermal and Moisture Protect'!H149="*",'07-Thermal and Moisture Protect'!G149,'07-Thermal and Moisture Protect'!J149="*",'07-Thermal and Moisture Protect'!I149,'07-Thermal and Moisture Protect'!L149="*",'07-Thermal and Moisture Protect'!K149,'07-Thermal and Moisture Protect'!M149="*",'07-Thermal and Moisture Protect'!#REF!,'07-Thermal and Moisture Protect'!O149="*",'07-Thermal and Moisture Protect'!N149,'07-Thermal and Moisture Protect'!Q149="*",'07-Thermal and Moisture Protect'!P149,'07-Thermal and Moisture Protect'!S149="*",'07-Thermal and Moisture Protect'!R149,'07-Thermal and Moisture Protect'!U149="*",'07-Thermal and Moisture Protect'!T149),"")</f>
        <v/>
      </c>
      <c r="H878" s="236" t="e">
        <f>G878/'Project Data'!$D$22</f>
        <v>#VALUE!</v>
      </c>
      <c r="I878" s="175"/>
      <c r="J878" s="244"/>
      <c r="K878" s="404"/>
    </row>
    <row r="879" spans="1:11" s="207" customFormat="1" ht="15" hidden="1" customHeight="1">
      <c r="A879" s="198">
        <f>'07-Thermal and Moisture Protect'!A150</f>
        <v>0</v>
      </c>
      <c r="B879" s="399" t="str">
        <f>'07-Thermal and Moisture Protect'!B150</f>
        <v>07 84 13.16 Penetration Firestopping Devices</v>
      </c>
      <c r="C879" s="235"/>
      <c r="D879" s="402" t="str" cm="1">
        <f t="array" ref="D879">_xlfn.IFNA(_xlfn.IFS('07-Thermal and Moisture Protect'!D150="*",'07-Thermal and Moisture Protect'!C150,'07-Thermal and Moisture Protect'!F150="*",'07-Thermal and Moisture Protect'!E150,'07-Thermal and Moisture Protect'!H150="*",'07-Thermal and Moisture Protect'!G150,'07-Thermal and Moisture Protect'!J150="*",'07-Thermal and Moisture Protect'!I150,'07-Thermal and Moisture Protect'!K150="*",'07-Thermal and Moisture Protect'!#REF!,'07-Thermal and Moisture Protect'!M150="*",'07-Thermal and Moisture Protect'!L150,'07-Thermal and Moisture Protect'!O150="*",'07-Thermal and Moisture Protect'!N150,'07-Thermal and Moisture Protect'!Q150="*",'07-Thermal and Moisture Protect'!P150,'07-Thermal and Moisture Protect'!S150="*",'07-Thermal and Moisture Protect'!R150),"")</f>
        <v/>
      </c>
      <c r="E879" s="402" t="e">
        <f>D879/'Project Data'!$D$22</f>
        <v>#VALUE!</v>
      </c>
      <c r="F879" s="164" t="s">
        <v>44</v>
      </c>
      <c r="G879" s="236" t="str" cm="1">
        <f t="array" ref="G879">_xlfn.IFNA(_xlfn.IFS('07-Thermal and Moisture Protect'!F150="*",'07-Thermal and Moisture Protect'!E150,'07-Thermal and Moisture Protect'!H150="*",'07-Thermal and Moisture Protect'!G150,'07-Thermal and Moisture Protect'!J150="*",'07-Thermal and Moisture Protect'!I150,'07-Thermal and Moisture Protect'!L150="*",'07-Thermal and Moisture Protect'!K150,'07-Thermal and Moisture Protect'!M150="*",'07-Thermal and Moisture Protect'!#REF!,'07-Thermal and Moisture Protect'!O150="*",'07-Thermal and Moisture Protect'!N150,'07-Thermal and Moisture Protect'!Q150="*",'07-Thermal and Moisture Protect'!P150,'07-Thermal and Moisture Protect'!S150="*",'07-Thermal and Moisture Protect'!R150,'07-Thermal and Moisture Protect'!U150="*",'07-Thermal and Moisture Protect'!T150),"")</f>
        <v/>
      </c>
      <c r="H879" s="236" t="e">
        <f>G879/'Project Data'!$D$22</f>
        <v>#VALUE!</v>
      </c>
      <c r="I879" s="175"/>
      <c r="J879" s="244"/>
      <c r="K879" s="404"/>
    </row>
    <row r="880" spans="1:11" s="207" customFormat="1" ht="15" hidden="1" customHeight="1">
      <c r="A880" s="198">
        <f>'07-Thermal and Moisture Protect'!A151</f>
        <v>0</v>
      </c>
      <c r="B880" s="399" t="str">
        <f>'07-Thermal and Moisture Protect'!B151</f>
        <v>07 84 43 Joint Firestopping</v>
      </c>
      <c r="C880" s="235"/>
      <c r="D880" s="402" t="str" cm="1">
        <f t="array" ref="D880">_xlfn.IFNA(_xlfn.IFS('07-Thermal and Moisture Protect'!D151="*",'07-Thermal and Moisture Protect'!C151,'07-Thermal and Moisture Protect'!F151="*",'07-Thermal and Moisture Protect'!E151,'07-Thermal and Moisture Protect'!H151="*",'07-Thermal and Moisture Protect'!G151,'07-Thermal and Moisture Protect'!J151="*",'07-Thermal and Moisture Protect'!I151,'07-Thermal and Moisture Protect'!K151="*",'07-Thermal and Moisture Protect'!#REF!,'07-Thermal and Moisture Protect'!M151="*",'07-Thermal and Moisture Protect'!L151,'07-Thermal and Moisture Protect'!O151="*",'07-Thermal and Moisture Protect'!N151,'07-Thermal and Moisture Protect'!Q151="*",'07-Thermal and Moisture Protect'!P151,'07-Thermal and Moisture Protect'!S151="*",'07-Thermal and Moisture Protect'!R151),"")</f>
        <v/>
      </c>
      <c r="E880" s="402" t="e">
        <f>D880/'Project Data'!$D$22</f>
        <v>#VALUE!</v>
      </c>
      <c r="F880" s="164" t="s">
        <v>44</v>
      </c>
      <c r="G880" s="236" t="str" cm="1">
        <f t="array" ref="G880">_xlfn.IFNA(_xlfn.IFS('07-Thermal and Moisture Protect'!F151="*",'07-Thermal and Moisture Protect'!E151,'07-Thermal and Moisture Protect'!H151="*",'07-Thermal and Moisture Protect'!G151,'07-Thermal and Moisture Protect'!J151="*",'07-Thermal and Moisture Protect'!I151,'07-Thermal and Moisture Protect'!L151="*",'07-Thermal and Moisture Protect'!K151,'07-Thermal and Moisture Protect'!M151="*",'07-Thermal and Moisture Protect'!#REF!,'07-Thermal and Moisture Protect'!O151="*",'07-Thermal and Moisture Protect'!N151,'07-Thermal and Moisture Protect'!Q151="*",'07-Thermal and Moisture Protect'!P151,'07-Thermal and Moisture Protect'!S151="*",'07-Thermal and Moisture Protect'!R151,'07-Thermal and Moisture Protect'!U151="*",'07-Thermal and Moisture Protect'!T151),"")</f>
        <v/>
      </c>
      <c r="H880" s="236" t="e">
        <f>G880/'Project Data'!$D$22</f>
        <v>#VALUE!</v>
      </c>
      <c r="I880" s="175"/>
      <c r="J880" s="244"/>
      <c r="K880" s="404"/>
    </row>
    <row r="881" spans="1:11" s="207" customFormat="1" ht="15" hidden="1" customHeight="1">
      <c r="A881" s="198">
        <f>'07-Thermal and Moisture Protect'!A152</f>
        <v>0</v>
      </c>
      <c r="B881" s="399" t="str">
        <f>'07-Thermal and Moisture Protect'!B152</f>
        <v>07 84 53 Building Perimeter Firestopping</v>
      </c>
      <c r="C881" s="235"/>
      <c r="D881" s="402" t="str" cm="1">
        <f t="array" ref="D881">_xlfn.IFNA(_xlfn.IFS('07-Thermal and Moisture Protect'!D152="*",'07-Thermal and Moisture Protect'!C152,'07-Thermal and Moisture Protect'!F152="*",'07-Thermal and Moisture Protect'!E152,'07-Thermal and Moisture Protect'!H152="*",'07-Thermal and Moisture Protect'!G152,'07-Thermal and Moisture Protect'!J152="*",'07-Thermal and Moisture Protect'!I152,'07-Thermal and Moisture Protect'!K152="*",'07-Thermal and Moisture Protect'!#REF!,'07-Thermal and Moisture Protect'!M152="*",'07-Thermal and Moisture Protect'!L152,'07-Thermal and Moisture Protect'!O152="*",'07-Thermal and Moisture Protect'!N152,'07-Thermal and Moisture Protect'!Q152="*",'07-Thermal and Moisture Protect'!P152,'07-Thermal and Moisture Protect'!S152="*",'07-Thermal and Moisture Protect'!R152),"")</f>
        <v/>
      </c>
      <c r="E881" s="402" t="e">
        <f>D881/'Project Data'!$D$22</f>
        <v>#VALUE!</v>
      </c>
      <c r="F881" s="164" t="s">
        <v>44</v>
      </c>
      <c r="G881" s="236" t="str" cm="1">
        <f t="array" ref="G881">_xlfn.IFNA(_xlfn.IFS('07-Thermal and Moisture Protect'!F152="*",'07-Thermal and Moisture Protect'!E152,'07-Thermal and Moisture Protect'!H152="*",'07-Thermal and Moisture Protect'!G152,'07-Thermal and Moisture Protect'!J152="*",'07-Thermal and Moisture Protect'!I152,'07-Thermal and Moisture Protect'!L152="*",'07-Thermal and Moisture Protect'!K152,'07-Thermal and Moisture Protect'!M152="*",'07-Thermal and Moisture Protect'!#REF!,'07-Thermal and Moisture Protect'!O152="*",'07-Thermal and Moisture Protect'!N152,'07-Thermal and Moisture Protect'!Q152="*",'07-Thermal and Moisture Protect'!P152,'07-Thermal and Moisture Protect'!S152="*",'07-Thermal and Moisture Protect'!R152,'07-Thermal and Moisture Protect'!U152="*",'07-Thermal and Moisture Protect'!T152),"")</f>
        <v/>
      </c>
      <c r="H881" s="236" t="e">
        <f>G881/'Project Data'!$D$22</f>
        <v>#VALUE!</v>
      </c>
      <c r="I881" s="175"/>
      <c r="J881" s="244"/>
      <c r="K881" s="404"/>
    </row>
    <row r="882" spans="1:11" s="207" customFormat="1" ht="15" hidden="1" customHeight="1">
      <c r="A882" s="198">
        <f>'07-Thermal and Moisture Protect'!A153</f>
        <v>0</v>
      </c>
      <c r="B882" s="399" t="str">
        <f>'07-Thermal and Moisture Protect'!B153</f>
        <v>07 86 00 Smoke Seals</v>
      </c>
      <c r="C882" s="235"/>
      <c r="D882" s="402" t="str" cm="1">
        <f t="array" ref="D882">_xlfn.IFNA(_xlfn.IFS('07-Thermal and Moisture Protect'!D153="*",'07-Thermal and Moisture Protect'!C153,'07-Thermal and Moisture Protect'!F153="*",'07-Thermal and Moisture Protect'!E153,'07-Thermal and Moisture Protect'!H153="*",'07-Thermal and Moisture Protect'!G153,'07-Thermal and Moisture Protect'!J153="*",'07-Thermal and Moisture Protect'!I153,'07-Thermal and Moisture Protect'!K153="*",'07-Thermal and Moisture Protect'!#REF!,'07-Thermal and Moisture Protect'!M153="*",'07-Thermal and Moisture Protect'!L153,'07-Thermal and Moisture Protect'!O153="*",'07-Thermal and Moisture Protect'!N153,'07-Thermal and Moisture Protect'!Q153="*",'07-Thermal and Moisture Protect'!P153,'07-Thermal and Moisture Protect'!S153="*",'07-Thermal and Moisture Protect'!R153),"")</f>
        <v/>
      </c>
      <c r="E882" s="402" t="e">
        <f>D882/'Project Data'!$D$22</f>
        <v>#VALUE!</v>
      </c>
      <c r="F882" s="164" t="s">
        <v>44</v>
      </c>
      <c r="G882" s="236" t="str" cm="1">
        <f t="array" ref="G882">_xlfn.IFNA(_xlfn.IFS('07-Thermal and Moisture Protect'!F153="*",'07-Thermal and Moisture Protect'!E153,'07-Thermal and Moisture Protect'!H153="*",'07-Thermal and Moisture Protect'!G153,'07-Thermal and Moisture Protect'!J153="*",'07-Thermal and Moisture Protect'!I153,'07-Thermal and Moisture Protect'!L153="*",'07-Thermal and Moisture Protect'!K153,'07-Thermal and Moisture Protect'!M153="*",'07-Thermal and Moisture Protect'!#REF!,'07-Thermal and Moisture Protect'!O153="*",'07-Thermal and Moisture Protect'!N153,'07-Thermal and Moisture Protect'!Q153="*",'07-Thermal and Moisture Protect'!P153,'07-Thermal and Moisture Protect'!S153="*",'07-Thermal and Moisture Protect'!R153,'07-Thermal and Moisture Protect'!U153="*",'07-Thermal and Moisture Protect'!T153),"")</f>
        <v/>
      </c>
      <c r="H882" s="236" t="e">
        <f>G882/'Project Data'!$D$22</f>
        <v>#VALUE!</v>
      </c>
      <c r="I882" s="175"/>
      <c r="J882" s="244"/>
      <c r="K882" s="404"/>
    </row>
    <row r="883" spans="1:11" s="207" customFormat="1" ht="15" hidden="1" customHeight="1">
      <c r="A883" s="198">
        <f>'07-Thermal and Moisture Protect'!A154</f>
        <v>0</v>
      </c>
      <c r="B883" s="399" t="str">
        <f>'07-Thermal and Moisture Protect'!B154</f>
        <v>07 87 00 Smoke Containment Barriers</v>
      </c>
      <c r="C883" s="235"/>
      <c r="D883" s="402" t="str" cm="1">
        <f t="array" ref="D883">_xlfn.IFNA(_xlfn.IFS('07-Thermal and Moisture Protect'!D154="*",'07-Thermal and Moisture Protect'!C154,'07-Thermal and Moisture Protect'!F154="*",'07-Thermal and Moisture Protect'!E154,'07-Thermal and Moisture Protect'!H154="*",'07-Thermal and Moisture Protect'!G154,'07-Thermal and Moisture Protect'!J154="*",'07-Thermal and Moisture Protect'!I154,'07-Thermal and Moisture Protect'!K154="*",'07-Thermal and Moisture Protect'!#REF!,'07-Thermal and Moisture Protect'!M154="*",'07-Thermal and Moisture Protect'!L154,'07-Thermal and Moisture Protect'!O154="*",'07-Thermal and Moisture Protect'!N154,'07-Thermal and Moisture Protect'!Q154="*",'07-Thermal and Moisture Protect'!P154,'07-Thermal and Moisture Protect'!S154="*",'07-Thermal and Moisture Protect'!R154),"")</f>
        <v/>
      </c>
      <c r="E883" s="402" t="e">
        <f>D883/'Project Data'!$D$22</f>
        <v>#VALUE!</v>
      </c>
      <c r="F883" s="164" t="s">
        <v>44</v>
      </c>
      <c r="G883" s="236" t="str" cm="1">
        <f t="array" ref="G883">_xlfn.IFNA(_xlfn.IFS('07-Thermal and Moisture Protect'!F154="*",'07-Thermal and Moisture Protect'!E154,'07-Thermal and Moisture Protect'!H154="*",'07-Thermal and Moisture Protect'!G154,'07-Thermal and Moisture Protect'!J154="*",'07-Thermal and Moisture Protect'!I154,'07-Thermal and Moisture Protect'!L154="*",'07-Thermal and Moisture Protect'!K154,'07-Thermal and Moisture Protect'!M154="*",'07-Thermal and Moisture Protect'!#REF!,'07-Thermal and Moisture Protect'!O154="*",'07-Thermal and Moisture Protect'!N154,'07-Thermal and Moisture Protect'!Q154="*",'07-Thermal and Moisture Protect'!P154,'07-Thermal and Moisture Protect'!S154="*",'07-Thermal and Moisture Protect'!R154,'07-Thermal and Moisture Protect'!U154="*",'07-Thermal and Moisture Protect'!T154),"")</f>
        <v/>
      </c>
      <c r="H883" s="236" t="e">
        <f>G883/'Project Data'!$D$22</f>
        <v>#VALUE!</v>
      </c>
      <c r="I883" s="175"/>
      <c r="J883" s="244"/>
      <c r="K883" s="404"/>
    </row>
    <row r="884" spans="1:11" s="207" customFormat="1" ht="15" hidden="1" customHeight="1">
      <c r="A884" s="198">
        <f>'07-Thermal and Moisture Protect'!A155</f>
        <v>0</v>
      </c>
      <c r="B884" s="399" t="str">
        <f>'07-Thermal and Moisture Protect'!B155</f>
        <v>07 90 00 Joint Protection</v>
      </c>
      <c r="C884" s="235"/>
      <c r="D884" s="402" t="str" cm="1">
        <f t="array" ref="D884">_xlfn.IFNA(_xlfn.IFS('07-Thermal and Moisture Protect'!D155="*",'07-Thermal and Moisture Protect'!C155,'07-Thermal and Moisture Protect'!F155="*",'07-Thermal and Moisture Protect'!E155,'07-Thermal and Moisture Protect'!H155="*",'07-Thermal and Moisture Protect'!G155,'07-Thermal and Moisture Protect'!J155="*",'07-Thermal and Moisture Protect'!I155,'07-Thermal and Moisture Protect'!K155="*",'07-Thermal and Moisture Protect'!#REF!,'07-Thermal and Moisture Protect'!M155="*",'07-Thermal and Moisture Protect'!L155,'07-Thermal and Moisture Protect'!O155="*",'07-Thermal and Moisture Protect'!N155,'07-Thermal and Moisture Protect'!Q155="*",'07-Thermal and Moisture Protect'!P155,'07-Thermal and Moisture Protect'!S155="*",'07-Thermal and Moisture Protect'!R155),"")</f>
        <v/>
      </c>
      <c r="E884" s="402" t="e">
        <f>D884/'Project Data'!$D$22</f>
        <v>#VALUE!</v>
      </c>
      <c r="F884" s="164" t="s">
        <v>44</v>
      </c>
      <c r="G884" s="236" t="str" cm="1">
        <f t="array" ref="G884">_xlfn.IFNA(_xlfn.IFS('07-Thermal and Moisture Protect'!F155="*",'07-Thermal and Moisture Protect'!E155,'07-Thermal and Moisture Protect'!H155="*",'07-Thermal and Moisture Protect'!G155,'07-Thermal and Moisture Protect'!J155="*",'07-Thermal and Moisture Protect'!I155,'07-Thermal and Moisture Protect'!L155="*",'07-Thermal and Moisture Protect'!K155,'07-Thermal and Moisture Protect'!M155="*",'07-Thermal and Moisture Protect'!#REF!,'07-Thermal and Moisture Protect'!O155="*",'07-Thermal and Moisture Protect'!N155,'07-Thermal and Moisture Protect'!Q155="*",'07-Thermal and Moisture Protect'!P155,'07-Thermal and Moisture Protect'!S155="*",'07-Thermal and Moisture Protect'!R155,'07-Thermal and Moisture Protect'!U155="*",'07-Thermal and Moisture Protect'!T155),"")</f>
        <v/>
      </c>
      <c r="H884" s="236" t="e">
        <f>G884/'Project Data'!$D$22</f>
        <v>#VALUE!</v>
      </c>
      <c r="I884" s="175"/>
      <c r="J884" s="244"/>
      <c r="K884" s="404"/>
    </row>
    <row r="885" spans="1:11" s="207" customFormat="1" ht="15" hidden="1" customHeight="1">
      <c r="A885" s="198">
        <f>'07-Thermal and Moisture Protect'!A156</f>
        <v>0</v>
      </c>
      <c r="B885" s="399" t="str">
        <f>'07-Thermal and Moisture Protect'!B156</f>
        <v>07 91 00 Preformed Joint Seals</v>
      </c>
      <c r="C885" s="235"/>
      <c r="D885" s="402" t="str" cm="1">
        <f t="array" ref="D885">_xlfn.IFNA(_xlfn.IFS('07-Thermal and Moisture Protect'!D156="*",'07-Thermal and Moisture Protect'!C156,'07-Thermal and Moisture Protect'!F156="*",'07-Thermal and Moisture Protect'!E156,'07-Thermal and Moisture Protect'!H156="*",'07-Thermal and Moisture Protect'!G156,'07-Thermal and Moisture Protect'!J156="*",'07-Thermal and Moisture Protect'!I156,'07-Thermal and Moisture Protect'!K156="*",'07-Thermal and Moisture Protect'!#REF!,'07-Thermal and Moisture Protect'!M156="*",'07-Thermal and Moisture Protect'!L156,'07-Thermal and Moisture Protect'!O156="*",'07-Thermal and Moisture Protect'!N156,'07-Thermal and Moisture Protect'!Q156="*",'07-Thermal and Moisture Protect'!P156,'07-Thermal and Moisture Protect'!S156="*",'07-Thermal and Moisture Protect'!R156),"")</f>
        <v/>
      </c>
      <c r="E885" s="402" t="e">
        <f>D885/'Project Data'!$D$22</f>
        <v>#VALUE!</v>
      </c>
      <c r="F885" s="164" t="s">
        <v>44</v>
      </c>
      <c r="G885" s="236" t="str" cm="1">
        <f t="array" ref="G885">_xlfn.IFNA(_xlfn.IFS('07-Thermal and Moisture Protect'!F156="*",'07-Thermal and Moisture Protect'!E156,'07-Thermal and Moisture Protect'!H156="*",'07-Thermal and Moisture Protect'!G156,'07-Thermal and Moisture Protect'!J156="*",'07-Thermal and Moisture Protect'!I156,'07-Thermal and Moisture Protect'!L156="*",'07-Thermal and Moisture Protect'!K156,'07-Thermal and Moisture Protect'!M156="*",'07-Thermal and Moisture Protect'!#REF!,'07-Thermal and Moisture Protect'!O156="*",'07-Thermal and Moisture Protect'!N156,'07-Thermal and Moisture Protect'!Q156="*",'07-Thermal and Moisture Protect'!P156,'07-Thermal and Moisture Protect'!S156="*",'07-Thermal and Moisture Protect'!R156,'07-Thermal and Moisture Protect'!U156="*",'07-Thermal and Moisture Protect'!T156),"")</f>
        <v/>
      </c>
      <c r="H885" s="236" t="e">
        <f>G885/'Project Data'!$D$22</f>
        <v>#VALUE!</v>
      </c>
      <c r="I885" s="175"/>
      <c r="J885" s="244"/>
      <c r="K885" s="404"/>
    </row>
    <row r="886" spans="1:11" s="207" customFormat="1" ht="15" hidden="1" customHeight="1">
      <c r="A886" s="198">
        <f>'07-Thermal and Moisture Protect'!A157</f>
        <v>0</v>
      </c>
      <c r="B886" s="399" t="str">
        <f>'07-Thermal and Moisture Protect'!B157</f>
        <v>07 91 13 Compression Seals</v>
      </c>
      <c r="C886" s="235"/>
      <c r="D886" s="402" t="str" cm="1">
        <f t="array" ref="D886">_xlfn.IFNA(_xlfn.IFS('07-Thermal and Moisture Protect'!D157="*",'07-Thermal and Moisture Protect'!C157,'07-Thermal and Moisture Protect'!F157="*",'07-Thermal and Moisture Protect'!E157,'07-Thermal and Moisture Protect'!H157="*",'07-Thermal and Moisture Protect'!G157,'07-Thermal and Moisture Protect'!J157="*",'07-Thermal and Moisture Protect'!I157,'07-Thermal and Moisture Protect'!K157="*",'07-Thermal and Moisture Protect'!#REF!,'07-Thermal and Moisture Protect'!M157="*",'07-Thermal and Moisture Protect'!L157,'07-Thermal and Moisture Protect'!O157="*",'07-Thermal and Moisture Protect'!N157,'07-Thermal and Moisture Protect'!Q157="*",'07-Thermal and Moisture Protect'!P157,'07-Thermal and Moisture Protect'!S157="*",'07-Thermal and Moisture Protect'!R157),"")</f>
        <v/>
      </c>
      <c r="E886" s="402" t="e">
        <f>D886/'Project Data'!$D$22</f>
        <v>#VALUE!</v>
      </c>
      <c r="F886" s="164" t="s">
        <v>44</v>
      </c>
      <c r="G886" s="236" t="str" cm="1">
        <f t="array" ref="G886">_xlfn.IFNA(_xlfn.IFS('07-Thermal and Moisture Protect'!F157="*",'07-Thermal and Moisture Protect'!E157,'07-Thermal and Moisture Protect'!H157="*",'07-Thermal and Moisture Protect'!G157,'07-Thermal and Moisture Protect'!J157="*",'07-Thermal and Moisture Protect'!I157,'07-Thermal and Moisture Protect'!L157="*",'07-Thermal and Moisture Protect'!K157,'07-Thermal and Moisture Protect'!M157="*",'07-Thermal and Moisture Protect'!#REF!,'07-Thermal and Moisture Protect'!O157="*",'07-Thermal and Moisture Protect'!N157,'07-Thermal and Moisture Protect'!Q157="*",'07-Thermal and Moisture Protect'!P157,'07-Thermal and Moisture Protect'!S157="*",'07-Thermal and Moisture Protect'!R157,'07-Thermal and Moisture Protect'!U157="*",'07-Thermal and Moisture Protect'!T157),"")</f>
        <v/>
      </c>
      <c r="H886" s="236" t="e">
        <f>G886/'Project Data'!$D$22</f>
        <v>#VALUE!</v>
      </c>
      <c r="I886" s="175"/>
      <c r="J886" s="244"/>
      <c r="K886" s="404"/>
    </row>
    <row r="887" spans="1:11" s="207" customFormat="1" ht="15" hidden="1" customHeight="1">
      <c r="A887" s="198">
        <f>'07-Thermal and Moisture Protect'!A158</f>
        <v>0</v>
      </c>
      <c r="B887" s="399" t="str">
        <f>'07-Thermal and Moisture Protect'!B158</f>
        <v>07 91 16 Joint Gaskets</v>
      </c>
      <c r="C887" s="235"/>
      <c r="D887" s="402" t="str" cm="1">
        <f t="array" ref="D887">_xlfn.IFNA(_xlfn.IFS('07-Thermal and Moisture Protect'!D158="*",'07-Thermal and Moisture Protect'!C158,'07-Thermal and Moisture Protect'!F158="*",'07-Thermal and Moisture Protect'!E158,'07-Thermal and Moisture Protect'!H158="*",'07-Thermal and Moisture Protect'!G158,'07-Thermal and Moisture Protect'!J158="*",'07-Thermal and Moisture Protect'!I158,'07-Thermal and Moisture Protect'!K158="*",'07-Thermal and Moisture Protect'!#REF!,'07-Thermal and Moisture Protect'!M158="*",'07-Thermal and Moisture Protect'!L158,'07-Thermal and Moisture Protect'!O158="*",'07-Thermal and Moisture Protect'!N158,'07-Thermal and Moisture Protect'!Q158="*",'07-Thermal and Moisture Protect'!P158,'07-Thermal and Moisture Protect'!S158="*",'07-Thermal and Moisture Protect'!R158),"")</f>
        <v/>
      </c>
      <c r="E887" s="402" t="e">
        <f>D887/'Project Data'!$D$22</f>
        <v>#VALUE!</v>
      </c>
      <c r="F887" s="164" t="s">
        <v>44</v>
      </c>
      <c r="G887" s="236" t="str" cm="1">
        <f t="array" ref="G887">_xlfn.IFNA(_xlfn.IFS('07-Thermal and Moisture Protect'!F158="*",'07-Thermal and Moisture Protect'!E158,'07-Thermal and Moisture Protect'!H158="*",'07-Thermal and Moisture Protect'!G158,'07-Thermal and Moisture Protect'!J158="*",'07-Thermal and Moisture Protect'!I158,'07-Thermal and Moisture Protect'!L158="*",'07-Thermal and Moisture Protect'!K158,'07-Thermal and Moisture Protect'!M158="*",'07-Thermal and Moisture Protect'!#REF!,'07-Thermal and Moisture Protect'!O158="*",'07-Thermal and Moisture Protect'!N158,'07-Thermal and Moisture Protect'!Q158="*",'07-Thermal and Moisture Protect'!P158,'07-Thermal and Moisture Protect'!S158="*",'07-Thermal and Moisture Protect'!R158,'07-Thermal and Moisture Protect'!U158="*",'07-Thermal and Moisture Protect'!T158),"")</f>
        <v/>
      </c>
      <c r="H887" s="236" t="e">
        <f>G887/'Project Data'!$D$22</f>
        <v>#VALUE!</v>
      </c>
      <c r="I887" s="175"/>
      <c r="J887" s="244"/>
      <c r="K887" s="404"/>
    </row>
    <row r="888" spans="1:11" s="207" customFormat="1" ht="15" hidden="1" customHeight="1">
      <c r="A888" s="198">
        <f>'07-Thermal and Moisture Protect'!A159</f>
        <v>0</v>
      </c>
      <c r="B888" s="399" t="str">
        <f>'07-Thermal and Moisture Protect'!B159</f>
        <v>07 91 23 Backer Rods</v>
      </c>
      <c r="C888" s="235"/>
      <c r="D888" s="402" t="str" cm="1">
        <f t="array" ref="D888">_xlfn.IFNA(_xlfn.IFS('07-Thermal and Moisture Protect'!D159="*",'07-Thermal and Moisture Protect'!C159,'07-Thermal and Moisture Protect'!F159="*",'07-Thermal and Moisture Protect'!E159,'07-Thermal and Moisture Protect'!H159="*",'07-Thermal and Moisture Protect'!G159,'07-Thermal and Moisture Protect'!J159="*",'07-Thermal and Moisture Protect'!I159,'07-Thermal and Moisture Protect'!K159="*",'07-Thermal and Moisture Protect'!#REF!,'07-Thermal and Moisture Protect'!M159="*",'07-Thermal and Moisture Protect'!L159,'07-Thermal and Moisture Protect'!O159="*",'07-Thermal and Moisture Protect'!N159,'07-Thermal and Moisture Protect'!Q159="*",'07-Thermal and Moisture Protect'!P159,'07-Thermal and Moisture Protect'!S159="*",'07-Thermal and Moisture Protect'!R159),"")</f>
        <v/>
      </c>
      <c r="E888" s="402" t="e">
        <f>D888/'Project Data'!$D$22</f>
        <v>#VALUE!</v>
      </c>
      <c r="F888" s="164" t="s">
        <v>44</v>
      </c>
      <c r="G888" s="236" t="str" cm="1">
        <f t="array" ref="G888">_xlfn.IFNA(_xlfn.IFS('07-Thermal and Moisture Protect'!F159="*",'07-Thermal and Moisture Protect'!E159,'07-Thermal and Moisture Protect'!H159="*",'07-Thermal and Moisture Protect'!G159,'07-Thermal and Moisture Protect'!J159="*",'07-Thermal and Moisture Protect'!I159,'07-Thermal and Moisture Protect'!L159="*",'07-Thermal and Moisture Protect'!K159,'07-Thermal and Moisture Protect'!M159="*",'07-Thermal and Moisture Protect'!#REF!,'07-Thermal and Moisture Protect'!O159="*",'07-Thermal and Moisture Protect'!N159,'07-Thermal and Moisture Protect'!Q159="*",'07-Thermal and Moisture Protect'!P159,'07-Thermal and Moisture Protect'!S159="*",'07-Thermal and Moisture Protect'!R159,'07-Thermal and Moisture Protect'!U159="*",'07-Thermal and Moisture Protect'!T159),"")</f>
        <v/>
      </c>
      <c r="H888" s="236" t="e">
        <f>G888/'Project Data'!$D$22</f>
        <v>#VALUE!</v>
      </c>
      <c r="I888" s="175"/>
      <c r="J888" s="244"/>
      <c r="K888" s="404"/>
    </row>
    <row r="889" spans="1:11" s="207" customFormat="1" ht="15" hidden="1" customHeight="1">
      <c r="A889" s="198">
        <f>'07-Thermal and Moisture Protect'!A160</f>
        <v>0</v>
      </c>
      <c r="B889" s="399" t="str">
        <f>'07-Thermal and Moisture Protect'!B160</f>
        <v>07 91 26 Joint Fillers</v>
      </c>
      <c r="C889" s="235"/>
      <c r="D889" s="402" t="str" cm="1">
        <f t="array" ref="D889">_xlfn.IFNA(_xlfn.IFS('07-Thermal and Moisture Protect'!D160="*",'07-Thermal and Moisture Protect'!C160,'07-Thermal and Moisture Protect'!F160="*",'07-Thermal and Moisture Protect'!E160,'07-Thermal and Moisture Protect'!H160="*",'07-Thermal and Moisture Protect'!G160,'07-Thermal and Moisture Protect'!J160="*",'07-Thermal and Moisture Protect'!I160,'07-Thermal and Moisture Protect'!K160="*",'07-Thermal and Moisture Protect'!#REF!,'07-Thermal and Moisture Protect'!M160="*",'07-Thermal and Moisture Protect'!L160,'07-Thermal and Moisture Protect'!O160="*",'07-Thermal and Moisture Protect'!N160,'07-Thermal and Moisture Protect'!Q160="*",'07-Thermal and Moisture Protect'!P160,'07-Thermal and Moisture Protect'!S160="*",'07-Thermal and Moisture Protect'!R160),"")</f>
        <v/>
      </c>
      <c r="E889" s="402" t="e">
        <f>D889/'Project Data'!$D$22</f>
        <v>#VALUE!</v>
      </c>
      <c r="F889" s="164" t="s">
        <v>44</v>
      </c>
      <c r="G889" s="236" t="str" cm="1">
        <f t="array" ref="G889">_xlfn.IFNA(_xlfn.IFS('07-Thermal and Moisture Protect'!F160="*",'07-Thermal and Moisture Protect'!E160,'07-Thermal and Moisture Protect'!H160="*",'07-Thermal and Moisture Protect'!G160,'07-Thermal and Moisture Protect'!J160="*",'07-Thermal and Moisture Protect'!I160,'07-Thermal and Moisture Protect'!L160="*",'07-Thermal and Moisture Protect'!K160,'07-Thermal and Moisture Protect'!M160="*",'07-Thermal and Moisture Protect'!#REF!,'07-Thermal and Moisture Protect'!O160="*",'07-Thermal and Moisture Protect'!N160,'07-Thermal and Moisture Protect'!Q160="*",'07-Thermal and Moisture Protect'!P160,'07-Thermal and Moisture Protect'!S160="*",'07-Thermal and Moisture Protect'!R160,'07-Thermal and Moisture Protect'!U160="*",'07-Thermal and Moisture Protect'!T160),"")</f>
        <v/>
      </c>
      <c r="H889" s="236" t="e">
        <f>G889/'Project Data'!$D$22</f>
        <v>#VALUE!</v>
      </c>
      <c r="I889" s="175"/>
      <c r="J889" s="244"/>
      <c r="K889" s="404"/>
    </row>
    <row r="890" spans="1:11" s="207" customFormat="1" ht="15" customHeight="1">
      <c r="A890" s="198">
        <f>'07-Thermal and Moisture Protect'!A161</f>
        <v>1</v>
      </c>
      <c r="B890" s="642" t="str">
        <f>'07-Thermal and Moisture Protect'!B161</f>
        <v>07 92 00 Joint Sealants &amp; Caulking</v>
      </c>
      <c r="C890" s="643"/>
      <c r="D890" s="402" t="str" cm="1">
        <f t="array" ref="D890">_xlfn.IFNA(_xlfn.IFS('07-Thermal and Moisture Protect'!D161="*",'07-Thermal and Moisture Protect'!C161,'07-Thermal and Moisture Protect'!F161="*",'07-Thermal and Moisture Protect'!E161,'07-Thermal and Moisture Protect'!H161="*",'07-Thermal and Moisture Protect'!G161,'07-Thermal and Moisture Protect'!J161="*",'07-Thermal and Moisture Protect'!I161,'07-Thermal and Moisture Protect'!K161="*",'07-Thermal and Moisture Protect'!#REF!,'07-Thermal and Moisture Protect'!M161="*",'07-Thermal and Moisture Protect'!L161,'07-Thermal and Moisture Protect'!O161="*",'07-Thermal and Moisture Protect'!N161,'07-Thermal and Moisture Protect'!Q161="*",'07-Thermal and Moisture Protect'!P161,'07-Thermal and Moisture Protect'!S161="*",'07-Thermal and Moisture Protect'!R161),"")</f>
        <v>Included in Fluid Applied</v>
      </c>
      <c r="E890" s="402"/>
      <c r="F890" s="164" t="s">
        <v>77</v>
      </c>
      <c r="G890" s="236" t="str" cm="1">
        <f t="array" ref="G890">_xlfn.IFNA(_xlfn.IFS('07-Thermal and Moisture Protect'!F161="*",'07-Thermal and Moisture Protect'!E161,'07-Thermal and Moisture Protect'!H161="*",'07-Thermal and Moisture Protect'!G161,'07-Thermal and Moisture Protect'!J161="*",'07-Thermal and Moisture Protect'!I161,'07-Thermal and Moisture Protect'!L161="*",'07-Thermal and Moisture Protect'!K161,'07-Thermal and Moisture Protect'!M161="*",'07-Thermal and Moisture Protect'!#REF!,'07-Thermal and Moisture Protect'!O161="*",'07-Thermal and Moisture Protect'!N161,'07-Thermal and Moisture Protect'!Q161="*",'07-Thermal and Moisture Protect'!P161,'07-Thermal and Moisture Protect'!S161="*",'07-Thermal and Moisture Protect'!R161,'07-Thermal and Moisture Protect'!U161="*",'07-Thermal and Moisture Protect'!T161),"")</f>
        <v>Included in Fluid Applied</v>
      </c>
      <c r="H890" s="236" t="e">
        <f>G890/'Project Data'!$D$22</f>
        <v>#VALUE!</v>
      </c>
      <c r="I890" s="175"/>
      <c r="J890" s="244"/>
      <c r="K890" s="404" t="s">
        <v>75</v>
      </c>
    </row>
    <row r="891" spans="1:11" s="207" customFormat="1" ht="15" hidden="1" customHeight="1">
      <c r="A891" s="198">
        <f>'07-Thermal and Moisture Protect'!A162</f>
        <v>0</v>
      </c>
      <c r="B891" s="235" t="str">
        <f>'07-Thermal and Moisture Protect'!B162</f>
        <v>07 92 13 Elastomeric Joint Sealants</v>
      </c>
      <c r="C891" s="235"/>
      <c r="D891" s="402" t="str" cm="1">
        <f t="array" ref="D891">_xlfn.IFNA(_xlfn.IFS('07-Thermal and Moisture Protect'!D162="*",'07-Thermal and Moisture Protect'!C162,'07-Thermal and Moisture Protect'!F162="*",'07-Thermal and Moisture Protect'!E162,'07-Thermal and Moisture Protect'!H162="*",'07-Thermal and Moisture Protect'!G162,'07-Thermal and Moisture Protect'!J162="*",'07-Thermal and Moisture Protect'!I162,'07-Thermal and Moisture Protect'!K162="*",'07-Thermal and Moisture Protect'!#REF!,'07-Thermal and Moisture Protect'!M162="*",'07-Thermal and Moisture Protect'!L162,'07-Thermal and Moisture Protect'!O162="*",'07-Thermal and Moisture Protect'!N162,'07-Thermal and Moisture Protect'!Q162="*",'07-Thermal and Moisture Protect'!P162,'07-Thermal and Moisture Protect'!S162="*",'07-Thermal and Moisture Protect'!R162),"")</f>
        <v/>
      </c>
      <c r="E891" s="402" t="e">
        <f>D891/'Project Data'!$D$22</f>
        <v>#VALUE!</v>
      </c>
      <c r="F891" s="164" t="s">
        <v>44</v>
      </c>
      <c r="G891" s="236" t="str" cm="1">
        <f t="array" ref="G891">_xlfn.IFNA(_xlfn.IFS('07-Thermal and Moisture Protect'!F162="*",'07-Thermal and Moisture Protect'!E162,'07-Thermal and Moisture Protect'!H162="*",'07-Thermal and Moisture Protect'!G162,'07-Thermal and Moisture Protect'!J162="*",'07-Thermal and Moisture Protect'!I162,'07-Thermal and Moisture Protect'!L162="*",'07-Thermal and Moisture Protect'!K162,'07-Thermal and Moisture Protect'!M162="*",'07-Thermal and Moisture Protect'!#REF!,'07-Thermal and Moisture Protect'!O162="*",'07-Thermal and Moisture Protect'!N162,'07-Thermal and Moisture Protect'!Q162="*",'07-Thermal and Moisture Protect'!P162,'07-Thermal and Moisture Protect'!S162="*",'07-Thermal and Moisture Protect'!R162,'07-Thermal and Moisture Protect'!U162="*",'07-Thermal and Moisture Protect'!T162),"")</f>
        <v/>
      </c>
      <c r="H891" s="236" t="e">
        <f>G891/'Project Data'!$D$22</f>
        <v>#VALUE!</v>
      </c>
      <c r="I891" s="175"/>
      <c r="J891" s="244"/>
      <c r="K891" s="404"/>
    </row>
    <row r="892" spans="1:11" s="207" customFormat="1" ht="15" hidden="1" customHeight="1">
      <c r="A892" s="198">
        <f>'07-Thermal and Moisture Protect'!A163</f>
        <v>0</v>
      </c>
      <c r="B892" s="235" t="str">
        <f>'07-Thermal and Moisture Protect'!B163</f>
        <v>07 92 16 Rigid Joint Sealants</v>
      </c>
      <c r="C892" s="235"/>
      <c r="D892" s="402" t="str" cm="1">
        <f t="array" ref="D892">_xlfn.IFNA(_xlfn.IFS('07-Thermal and Moisture Protect'!D163="*",'07-Thermal and Moisture Protect'!C163,'07-Thermal and Moisture Protect'!F163="*",'07-Thermal and Moisture Protect'!E163,'07-Thermal and Moisture Protect'!H163="*",'07-Thermal and Moisture Protect'!G163,'07-Thermal and Moisture Protect'!J163="*",'07-Thermal and Moisture Protect'!I163,'07-Thermal and Moisture Protect'!K163="*",'07-Thermal and Moisture Protect'!#REF!,'07-Thermal and Moisture Protect'!M163="*",'07-Thermal and Moisture Protect'!L163,'07-Thermal and Moisture Protect'!O163="*",'07-Thermal and Moisture Protect'!N163,'07-Thermal and Moisture Protect'!Q163="*",'07-Thermal and Moisture Protect'!P163,'07-Thermal and Moisture Protect'!S163="*",'07-Thermal and Moisture Protect'!R163),"")</f>
        <v/>
      </c>
      <c r="E892" s="402" t="e">
        <f>D892/'Project Data'!$D$22</f>
        <v>#VALUE!</v>
      </c>
      <c r="F892" s="164" t="s">
        <v>44</v>
      </c>
      <c r="G892" s="236" t="str" cm="1">
        <f t="array" ref="G892">_xlfn.IFNA(_xlfn.IFS('07-Thermal and Moisture Protect'!F163="*",'07-Thermal and Moisture Protect'!E163,'07-Thermal and Moisture Protect'!H163="*",'07-Thermal and Moisture Protect'!G163,'07-Thermal and Moisture Protect'!J163="*",'07-Thermal and Moisture Protect'!I163,'07-Thermal and Moisture Protect'!L163="*",'07-Thermal and Moisture Protect'!K163,'07-Thermal and Moisture Protect'!M163="*",'07-Thermal and Moisture Protect'!#REF!,'07-Thermal and Moisture Protect'!O163="*",'07-Thermal and Moisture Protect'!N163,'07-Thermal and Moisture Protect'!Q163="*",'07-Thermal and Moisture Protect'!P163,'07-Thermal and Moisture Protect'!S163="*",'07-Thermal and Moisture Protect'!R163,'07-Thermal and Moisture Protect'!U163="*",'07-Thermal and Moisture Protect'!T163),"")</f>
        <v/>
      </c>
      <c r="H892" s="236" t="e">
        <f>G892/'Project Data'!$D$22</f>
        <v>#VALUE!</v>
      </c>
      <c r="I892" s="175"/>
      <c r="J892" s="244"/>
      <c r="K892" s="404"/>
    </row>
    <row r="893" spans="1:11" s="207" customFormat="1" ht="15" hidden="1" customHeight="1">
      <c r="A893" s="198">
        <f>'07-Thermal and Moisture Protect'!A164</f>
        <v>0</v>
      </c>
      <c r="B893" s="235" t="str">
        <f>'07-Thermal and Moisture Protect'!B164</f>
        <v>07 92 19 Acoustical Joint Sealants</v>
      </c>
      <c r="C893" s="235"/>
      <c r="D893" s="402" t="str" cm="1">
        <f t="array" ref="D893">_xlfn.IFNA(_xlfn.IFS('07-Thermal and Moisture Protect'!D164="*",'07-Thermal and Moisture Protect'!C164,'07-Thermal and Moisture Protect'!F164="*",'07-Thermal and Moisture Protect'!E164,'07-Thermal and Moisture Protect'!H164="*",'07-Thermal and Moisture Protect'!G164,'07-Thermal and Moisture Protect'!J164="*",'07-Thermal and Moisture Protect'!I164,'07-Thermal and Moisture Protect'!K164="*",'07-Thermal and Moisture Protect'!#REF!,'07-Thermal and Moisture Protect'!M164="*",'07-Thermal and Moisture Protect'!L164,'07-Thermal and Moisture Protect'!O164="*",'07-Thermal and Moisture Protect'!N164,'07-Thermal and Moisture Protect'!Q164="*",'07-Thermal and Moisture Protect'!P164,'07-Thermal and Moisture Protect'!S164="*",'07-Thermal and Moisture Protect'!R164),"")</f>
        <v/>
      </c>
      <c r="E893" s="402" t="e">
        <f>D893/'Project Data'!$D$22</f>
        <v>#VALUE!</v>
      </c>
      <c r="F893" s="164" t="s">
        <v>44</v>
      </c>
      <c r="G893" s="236" t="str" cm="1">
        <f t="array" ref="G893">_xlfn.IFNA(_xlfn.IFS('07-Thermal and Moisture Protect'!F164="*",'07-Thermal and Moisture Protect'!E164,'07-Thermal and Moisture Protect'!H164="*",'07-Thermal and Moisture Protect'!G164,'07-Thermal and Moisture Protect'!J164="*",'07-Thermal and Moisture Protect'!I164,'07-Thermal and Moisture Protect'!L164="*",'07-Thermal and Moisture Protect'!K164,'07-Thermal and Moisture Protect'!M164="*",'07-Thermal and Moisture Protect'!#REF!,'07-Thermal and Moisture Protect'!O164="*",'07-Thermal and Moisture Protect'!N164,'07-Thermal and Moisture Protect'!Q164="*",'07-Thermal and Moisture Protect'!P164,'07-Thermal and Moisture Protect'!S164="*",'07-Thermal and Moisture Protect'!R164,'07-Thermal and Moisture Protect'!U164="*",'07-Thermal and Moisture Protect'!T164),"")</f>
        <v/>
      </c>
      <c r="H893" s="236" t="e">
        <f>G893/'Project Data'!$D$22</f>
        <v>#VALUE!</v>
      </c>
      <c r="I893" s="175"/>
      <c r="J893" s="244"/>
      <c r="K893" s="404"/>
    </row>
    <row r="894" spans="1:11" s="207" customFormat="1" ht="15" hidden="1" customHeight="1">
      <c r="A894" s="198">
        <f>'07-Thermal and Moisture Protect'!A165</f>
        <v>0</v>
      </c>
      <c r="B894" s="235" t="str">
        <f>'07-Thermal and Moisture Protect'!B165</f>
        <v>07 95 00 Expansion Control</v>
      </c>
      <c r="C894" s="235"/>
      <c r="D894" s="236" t="str" cm="1">
        <f t="array" ref="D894">_xlfn.IFNA(_xlfn.IFS('07-Thermal and Moisture Protect'!D165="*",'07-Thermal and Moisture Protect'!C165,'07-Thermal and Moisture Protect'!F165="*",'07-Thermal and Moisture Protect'!E165,'07-Thermal and Moisture Protect'!H165="*",'07-Thermal and Moisture Protect'!G165,'07-Thermal and Moisture Protect'!J165="*",'07-Thermal and Moisture Protect'!I165,'07-Thermal and Moisture Protect'!K165="*",'07-Thermal and Moisture Protect'!#REF!,'07-Thermal and Moisture Protect'!M165="*",'07-Thermal and Moisture Protect'!L165,'07-Thermal and Moisture Protect'!O165="*",'07-Thermal and Moisture Protect'!N165,'07-Thermal and Moisture Protect'!Q165="*",'07-Thermal and Moisture Protect'!P165,'07-Thermal and Moisture Protect'!S165="*",'07-Thermal and Moisture Protect'!R165),"")</f>
        <v/>
      </c>
      <c r="E894" s="236" t="e">
        <f>D894/'Project Data'!$D$22</f>
        <v>#VALUE!</v>
      </c>
      <c r="F894" s="164" t="s">
        <v>44</v>
      </c>
      <c r="G894" s="236" t="str" cm="1">
        <f t="array" ref="G894">_xlfn.IFNA(_xlfn.IFS('07-Thermal and Moisture Protect'!F165="*",'07-Thermal and Moisture Protect'!E165,'07-Thermal and Moisture Protect'!H165="*",'07-Thermal and Moisture Protect'!G165,'07-Thermal and Moisture Protect'!J165="*",'07-Thermal and Moisture Protect'!I165,'07-Thermal and Moisture Protect'!L165="*",'07-Thermal and Moisture Protect'!K165,'07-Thermal and Moisture Protect'!M165="*",'07-Thermal and Moisture Protect'!#REF!,'07-Thermal and Moisture Protect'!O165="*",'07-Thermal and Moisture Protect'!N165,'07-Thermal and Moisture Protect'!Q165="*",'07-Thermal and Moisture Protect'!P165,'07-Thermal and Moisture Protect'!S165="*",'07-Thermal and Moisture Protect'!R165,'07-Thermal and Moisture Protect'!U165="*",'07-Thermal and Moisture Protect'!T165),"")</f>
        <v/>
      </c>
      <c r="H894" s="236" t="e">
        <f>G894/'Project Data'!$D$22</f>
        <v>#VALUE!</v>
      </c>
      <c r="I894" s="175"/>
      <c r="J894" s="244"/>
      <c r="K894" s="242"/>
    </row>
    <row r="895" spans="1:11" s="207" customFormat="1" ht="15" hidden="1" customHeight="1">
      <c r="A895" s="198">
        <f>'07-Thermal and Moisture Protect'!A166</f>
        <v>0</v>
      </c>
      <c r="B895" s="235" t="str">
        <f>'07-Thermal and Moisture Protect'!B166</f>
        <v>07 95 13 Expansion Joint Cover Assemblies</v>
      </c>
      <c r="C895" s="235"/>
      <c r="D895" s="236" t="str" cm="1">
        <f t="array" ref="D895">_xlfn.IFNA(_xlfn.IFS('07-Thermal and Moisture Protect'!D166="*",'07-Thermal and Moisture Protect'!C166,'07-Thermal and Moisture Protect'!F166="*",'07-Thermal and Moisture Protect'!E166,'07-Thermal and Moisture Protect'!H166="*",'07-Thermal and Moisture Protect'!G166,'07-Thermal and Moisture Protect'!J166="*",'07-Thermal and Moisture Protect'!I166,'07-Thermal and Moisture Protect'!K166="*",'07-Thermal and Moisture Protect'!#REF!,'07-Thermal and Moisture Protect'!M166="*",'07-Thermal and Moisture Protect'!L166,'07-Thermal and Moisture Protect'!O166="*",'07-Thermal and Moisture Protect'!N166,'07-Thermal and Moisture Protect'!Q166="*",'07-Thermal and Moisture Protect'!P166,'07-Thermal and Moisture Protect'!S166="*",'07-Thermal and Moisture Protect'!R166),"")</f>
        <v/>
      </c>
      <c r="E895" s="236" t="e">
        <f>D895/'Project Data'!$D$22</f>
        <v>#VALUE!</v>
      </c>
      <c r="F895" s="164" t="s">
        <v>44</v>
      </c>
      <c r="G895" s="236" t="str" cm="1">
        <f t="array" ref="G895">_xlfn.IFNA(_xlfn.IFS('07-Thermal and Moisture Protect'!F166="*",'07-Thermal and Moisture Protect'!E166,'07-Thermal and Moisture Protect'!H166="*",'07-Thermal and Moisture Protect'!G166,'07-Thermal and Moisture Protect'!J166="*",'07-Thermal and Moisture Protect'!I166,'07-Thermal and Moisture Protect'!L166="*",'07-Thermal and Moisture Protect'!K166,'07-Thermal and Moisture Protect'!M166="*",'07-Thermal and Moisture Protect'!#REF!,'07-Thermal and Moisture Protect'!O166="*",'07-Thermal and Moisture Protect'!N166,'07-Thermal and Moisture Protect'!Q166="*",'07-Thermal and Moisture Protect'!P166,'07-Thermal and Moisture Protect'!S166="*",'07-Thermal and Moisture Protect'!R166,'07-Thermal and Moisture Protect'!U166="*",'07-Thermal and Moisture Protect'!T166),"")</f>
        <v/>
      </c>
      <c r="H895" s="236" t="e">
        <f>G895/'Project Data'!$D$22</f>
        <v>#VALUE!</v>
      </c>
      <c r="I895" s="175"/>
      <c r="J895" s="244"/>
      <c r="K895" s="242"/>
    </row>
    <row r="896" spans="1:11" s="207" customFormat="1" ht="15" hidden="1" customHeight="1">
      <c r="A896" s="198">
        <f>'07-Thermal and Moisture Protect'!A167</f>
        <v>0</v>
      </c>
      <c r="B896" s="235" t="str">
        <f>'07-Thermal and Moisture Protect'!B167</f>
        <v>07 95 13.13 Interior Expansion Joint Cover Assemblies</v>
      </c>
      <c r="C896" s="235"/>
      <c r="D896" s="236" t="str" cm="1">
        <f t="array" ref="D896">_xlfn.IFNA(_xlfn.IFS('07-Thermal and Moisture Protect'!D167="*",'07-Thermal and Moisture Protect'!C167,'07-Thermal and Moisture Protect'!F167="*",'07-Thermal and Moisture Protect'!E167,'07-Thermal and Moisture Protect'!H167="*",'07-Thermal and Moisture Protect'!G167,'07-Thermal and Moisture Protect'!J167="*",'07-Thermal and Moisture Protect'!I167,'07-Thermal and Moisture Protect'!K167="*",'07-Thermal and Moisture Protect'!#REF!,'07-Thermal and Moisture Protect'!M167="*",'07-Thermal and Moisture Protect'!L167,'07-Thermal and Moisture Protect'!O167="*",'07-Thermal and Moisture Protect'!N167,'07-Thermal and Moisture Protect'!Q167="*",'07-Thermal and Moisture Protect'!P167,'07-Thermal and Moisture Protect'!S167="*",'07-Thermal and Moisture Protect'!R167),"")</f>
        <v/>
      </c>
      <c r="E896" s="236" t="e">
        <f>D896/'Project Data'!$D$22</f>
        <v>#VALUE!</v>
      </c>
      <c r="F896" s="164" t="s">
        <v>44</v>
      </c>
      <c r="G896" s="236" t="str" cm="1">
        <f t="array" ref="G896">_xlfn.IFNA(_xlfn.IFS('07-Thermal and Moisture Protect'!F167="*",'07-Thermal and Moisture Protect'!E167,'07-Thermal and Moisture Protect'!H167="*",'07-Thermal and Moisture Protect'!G167,'07-Thermal and Moisture Protect'!J167="*",'07-Thermal and Moisture Protect'!I167,'07-Thermal and Moisture Protect'!L167="*",'07-Thermal and Moisture Protect'!K167,'07-Thermal and Moisture Protect'!M167="*",'07-Thermal and Moisture Protect'!#REF!,'07-Thermal and Moisture Protect'!O167="*",'07-Thermal and Moisture Protect'!N167,'07-Thermal and Moisture Protect'!Q167="*",'07-Thermal and Moisture Protect'!P167,'07-Thermal and Moisture Protect'!S167="*",'07-Thermal and Moisture Protect'!R167,'07-Thermal and Moisture Protect'!U167="*",'07-Thermal and Moisture Protect'!T167),"")</f>
        <v/>
      </c>
      <c r="H896" s="236" t="e">
        <f>G896/'Project Data'!$D$22</f>
        <v>#VALUE!</v>
      </c>
      <c r="I896" s="175"/>
      <c r="J896" s="244"/>
      <c r="K896" s="242"/>
    </row>
    <row r="897" spans="1:11" s="207" customFormat="1" ht="15" hidden="1" customHeight="1">
      <c r="A897" s="198">
        <f>'07-Thermal and Moisture Protect'!A168</f>
        <v>0</v>
      </c>
      <c r="B897" s="235" t="str">
        <f>'07-Thermal and Moisture Protect'!B168</f>
        <v>07 95 13.16 Exterior Expansion Joint Cover Assemblies</v>
      </c>
      <c r="C897" s="235"/>
      <c r="D897" s="236" t="str" cm="1">
        <f t="array" ref="D897">_xlfn.IFNA(_xlfn.IFS('07-Thermal and Moisture Protect'!D168="*",'07-Thermal and Moisture Protect'!C168,'07-Thermal and Moisture Protect'!F168="*",'07-Thermal and Moisture Protect'!E168,'07-Thermal and Moisture Protect'!H168="*",'07-Thermal and Moisture Protect'!G168,'07-Thermal and Moisture Protect'!J168="*",'07-Thermal and Moisture Protect'!I168,'07-Thermal and Moisture Protect'!K168="*",'07-Thermal and Moisture Protect'!#REF!,'07-Thermal and Moisture Protect'!M168="*",'07-Thermal and Moisture Protect'!L168,'07-Thermal and Moisture Protect'!O168="*",'07-Thermal and Moisture Protect'!N168,'07-Thermal and Moisture Protect'!Q168="*",'07-Thermal and Moisture Protect'!P168,'07-Thermal and Moisture Protect'!S168="*",'07-Thermal and Moisture Protect'!R168),"")</f>
        <v/>
      </c>
      <c r="E897" s="236" t="e">
        <f>D897/'Project Data'!$D$22</f>
        <v>#VALUE!</v>
      </c>
      <c r="F897" s="164" t="s">
        <v>44</v>
      </c>
      <c r="G897" s="236" t="str" cm="1">
        <f t="array" ref="G897">_xlfn.IFNA(_xlfn.IFS('07-Thermal and Moisture Protect'!F168="*",'07-Thermal and Moisture Protect'!E168,'07-Thermal and Moisture Protect'!H168="*",'07-Thermal and Moisture Protect'!G168,'07-Thermal and Moisture Protect'!J168="*",'07-Thermal and Moisture Protect'!I168,'07-Thermal and Moisture Protect'!L168="*",'07-Thermal and Moisture Protect'!K168,'07-Thermal and Moisture Protect'!M168="*",'07-Thermal and Moisture Protect'!#REF!,'07-Thermal and Moisture Protect'!O168="*",'07-Thermal and Moisture Protect'!N168,'07-Thermal and Moisture Protect'!Q168="*",'07-Thermal and Moisture Protect'!P168,'07-Thermal and Moisture Protect'!S168="*",'07-Thermal and Moisture Protect'!R168,'07-Thermal and Moisture Protect'!U168="*",'07-Thermal and Moisture Protect'!T168),"")</f>
        <v/>
      </c>
      <c r="H897" s="236" t="e">
        <f>G897/'Project Data'!$D$22</f>
        <v>#VALUE!</v>
      </c>
      <c r="I897" s="175"/>
      <c r="J897" s="244"/>
      <c r="K897" s="242"/>
    </row>
    <row r="898" spans="1:11" s="207" customFormat="1" ht="15" hidden="1" customHeight="1">
      <c r="A898" s="198">
        <f>'07-Thermal and Moisture Protect'!A169</f>
        <v>0</v>
      </c>
      <c r="B898" s="235" t="str">
        <f>'07-Thermal and Moisture Protect'!B169</f>
        <v>07 95 13.19 Parking Deck Expansion Joint Cover Assemblies</v>
      </c>
      <c r="C898" s="235"/>
      <c r="D898" s="236" t="str" cm="1">
        <f t="array" ref="D898">_xlfn.IFNA(_xlfn.IFS('07-Thermal and Moisture Protect'!D169="*",'07-Thermal and Moisture Protect'!C169,'07-Thermal and Moisture Protect'!F169="*",'07-Thermal and Moisture Protect'!E169,'07-Thermal and Moisture Protect'!H169="*",'07-Thermal and Moisture Protect'!G169,'07-Thermal and Moisture Protect'!J169="*",'07-Thermal and Moisture Protect'!I169,'07-Thermal and Moisture Protect'!K169="*",'07-Thermal and Moisture Protect'!#REF!,'07-Thermal and Moisture Protect'!M169="*",'07-Thermal and Moisture Protect'!L169,'07-Thermal and Moisture Protect'!O169="*",'07-Thermal and Moisture Protect'!N169,'07-Thermal and Moisture Protect'!Q169="*",'07-Thermal and Moisture Protect'!P169,'07-Thermal and Moisture Protect'!S169="*",'07-Thermal and Moisture Protect'!R169),"")</f>
        <v/>
      </c>
      <c r="E898" s="236" t="e">
        <f>D898/'Project Data'!$D$22</f>
        <v>#VALUE!</v>
      </c>
      <c r="F898" s="164" t="s">
        <v>44</v>
      </c>
      <c r="G898" s="236" t="str" cm="1">
        <f t="array" ref="G898">_xlfn.IFNA(_xlfn.IFS('07-Thermal and Moisture Protect'!F169="*",'07-Thermal and Moisture Protect'!E169,'07-Thermal and Moisture Protect'!H169="*",'07-Thermal and Moisture Protect'!G169,'07-Thermal and Moisture Protect'!J169="*",'07-Thermal and Moisture Protect'!I169,'07-Thermal and Moisture Protect'!L169="*",'07-Thermal and Moisture Protect'!K169,'07-Thermal and Moisture Protect'!M169="*",'07-Thermal and Moisture Protect'!#REF!,'07-Thermal and Moisture Protect'!O169="*",'07-Thermal and Moisture Protect'!N169,'07-Thermal and Moisture Protect'!Q169="*",'07-Thermal and Moisture Protect'!P169,'07-Thermal and Moisture Protect'!S169="*",'07-Thermal and Moisture Protect'!R169,'07-Thermal and Moisture Protect'!U169="*",'07-Thermal and Moisture Protect'!T169),"")</f>
        <v/>
      </c>
      <c r="H898" s="236" t="e">
        <f>G898/'Project Data'!$D$22</f>
        <v>#VALUE!</v>
      </c>
      <c r="I898" s="175"/>
      <c r="J898" s="244"/>
      <c r="K898" s="242"/>
    </row>
    <row r="899" spans="1:11" s="207" customFormat="1" ht="15" hidden="1" customHeight="1">
      <c r="A899" s="198">
        <f>'07-Thermal and Moisture Protect'!A170</f>
        <v>0</v>
      </c>
      <c r="B899" s="235" t="str">
        <f>'07-Thermal and Moisture Protect'!B170</f>
        <v>07 95 53 Joint Slide Bearings</v>
      </c>
      <c r="C899" s="235"/>
      <c r="D899" s="236" t="str" cm="1">
        <f t="array" ref="D899">_xlfn.IFNA(_xlfn.IFS('07-Thermal and Moisture Protect'!D170="*",'07-Thermal and Moisture Protect'!C170,'07-Thermal and Moisture Protect'!F170="*",'07-Thermal and Moisture Protect'!E170,'07-Thermal and Moisture Protect'!H170="*",'07-Thermal and Moisture Protect'!G170,'07-Thermal and Moisture Protect'!J170="*",'07-Thermal and Moisture Protect'!I170,'07-Thermal and Moisture Protect'!K170="*",'07-Thermal and Moisture Protect'!#REF!,'07-Thermal and Moisture Protect'!M170="*",'07-Thermal and Moisture Protect'!L170,'07-Thermal and Moisture Protect'!O170="*",'07-Thermal and Moisture Protect'!N170,'07-Thermal and Moisture Protect'!Q170="*",'07-Thermal and Moisture Protect'!P170,'07-Thermal and Moisture Protect'!S170="*",'07-Thermal and Moisture Protect'!R170),"")</f>
        <v/>
      </c>
      <c r="E899" s="236" t="e">
        <f>D899/'Project Data'!$D$22</f>
        <v>#VALUE!</v>
      </c>
      <c r="F899" s="164" t="s">
        <v>44</v>
      </c>
      <c r="G899" s="236" t="str" cm="1">
        <f t="array" ref="G899">_xlfn.IFNA(_xlfn.IFS('07-Thermal and Moisture Protect'!F170="*",'07-Thermal and Moisture Protect'!E170,'07-Thermal and Moisture Protect'!H170="*",'07-Thermal and Moisture Protect'!G170,'07-Thermal and Moisture Protect'!J170="*",'07-Thermal and Moisture Protect'!I170,'07-Thermal and Moisture Protect'!L170="*",'07-Thermal and Moisture Protect'!K170,'07-Thermal and Moisture Protect'!M170="*",'07-Thermal and Moisture Protect'!#REF!,'07-Thermal and Moisture Protect'!O170="*",'07-Thermal and Moisture Protect'!N170,'07-Thermal and Moisture Protect'!Q170="*",'07-Thermal and Moisture Protect'!P170,'07-Thermal and Moisture Protect'!S170="*",'07-Thermal and Moisture Protect'!R170,'07-Thermal and Moisture Protect'!U170="*",'07-Thermal and Moisture Protect'!T170),"")</f>
        <v/>
      </c>
      <c r="H899" s="236" t="e">
        <f>G899/'Project Data'!$D$22</f>
        <v>#VALUE!</v>
      </c>
      <c r="I899" s="175"/>
      <c r="J899" s="244"/>
      <c r="K899" s="242"/>
    </row>
    <row r="900" spans="1:11" ht="15.6">
      <c r="A900" s="410">
        <v>1</v>
      </c>
      <c r="B900" s="648" t="s">
        <v>78</v>
      </c>
      <c r="C900" s="649"/>
      <c r="D900" s="394">
        <f>D954+D976+D1019</f>
        <v>377500</v>
      </c>
      <c r="E900" s="394">
        <f>D900/'Project Data'!$D$22</f>
        <v>4.2183012816931313</v>
      </c>
      <c r="F900" s="393" t="s">
        <v>44</v>
      </c>
      <c r="G900" s="394" t="str" cm="1">
        <f t="array" aca="1" ref="G900" ca="1">_xlfn.IFNA(_xlfn.IFS('07-30 Roofing'!$F$9="*",'07-30 Roofing'!$E$9,'07-30 Roofing'!$H$9="*",'07-30 Roofing'!$G$9,'07-30 Roofing'!$J$9="*",'07-30 Roofing'!$I$9,'07-30 Roofing'!$L$9="*",'07-30 Roofing'!$K$9,'07-30 Roofing'!$N$9="*",'07-30 Roofing'!$M$9,'07-30 Roofing'!$P$9="*",'07-30 Roofing'!$O$9,'07-30 Roofing'!$Q$9="*",'07-30 Roofing'!$R$9,'07-30 Roofing'!$T$9="*",'07-30 Roofing'!$S$9,'07-30 Roofing'!$V$9="*",'07-30 Roofing'!$U$9),"")</f>
        <v/>
      </c>
      <c r="H900" s="394" t="e">
        <f ca="1">G900/'Project Data'!$D$22</f>
        <v>#VALUE!</v>
      </c>
      <c r="I900" s="395"/>
      <c r="J900" s="396"/>
      <c r="K900" s="397"/>
    </row>
    <row r="901" spans="1:11" s="147" customFormat="1" ht="15" hidden="1" customHeight="1">
      <c r="A901" s="198">
        <f>'07-30 Roofing'!A11</f>
        <v>0</v>
      </c>
      <c r="B901" s="235" t="str">
        <f>'07-30 Roofing'!B11</f>
        <v>07 01 30 Maintenance of Steep Slope Roofing</v>
      </c>
      <c r="C901" s="235"/>
      <c r="D901" s="236" t="str" cm="1">
        <f t="array" aca="1" ref="D901" ca="1">_xlfn.IFNA(_xlfn.IFS('07-30 Roofing'!D11="*",'07-30 Roofing'!C11,'07-30 Roofing'!F11="*",'07-30 Roofing'!E11,'07-30 Roofing'!H11="*",'07-30 Roofing'!G11,'07-30 Roofing'!J11="*",'07-30 Roofing'!I11,'07-30 Roofing'!L11="*",'07-30 Roofing'!K11,'07-30 Roofing'!N11="*",'07-30 Roofing'!M11,'07-30 Roofing'!P11="*",'07-30 Roofing'!O11,'07-30 Roofing'!R11="*",'07-30 Roofing'!Q11,'07-30 Roofing'!T11="*",'07-30 Roofing'!S11),"")</f>
        <v/>
      </c>
      <c r="E901" s="236">
        <f ca="1">D901/'Project Data'!$D$22</f>
        <v>0</v>
      </c>
      <c r="F901" s="164" t="s">
        <v>44</v>
      </c>
      <c r="G901" s="236" t="str" cm="1">
        <f t="array" aca="1" ref="G901" ca="1">_xlfn.IFNA(_xlfn.IFS('07-30 Roofing'!F11="*",'07-30 Roofing'!E11,'07-30 Roofing'!H11="*",'07-30 Roofing'!G11,'07-30 Roofing'!J11="*",'07-30 Roofing'!I11,'07-30 Roofing'!L11="*",'07-30 Roofing'!K11,'07-30 Roofing'!N11="*",'07-30 Roofing'!M11,'07-30 Roofing'!P11="*",'07-30 Roofing'!O11,'07-30 Roofing'!R11="*",'07-30 Roofing'!Q11,'07-30 Roofing'!T11="*",'07-30 Roofing'!S11,'07-30 Roofing'!V11="*",'07-30 Roofing'!U11),"")</f>
        <v/>
      </c>
      <c r="H901" s="236" t="e">
        <f ca="1">G901/'Project Data'!$D$22</f>
        <v>#VALUE!</v>
      </c>
      <c r="I901" s="175"/>
      <c r="J901" s="244"/>
      <c r="K901" s="242"/>
    </row>
    <row r="902" spans="1:11" s="147" customFormat="1" ht="15" hidden="1" customHeight="1">
      <c r="A902" s="198">
        <f>'07-30 Roofing'!A57</f>
        <v>0</v>
      </c>
      <c r="B902" s="235" t="str">
        <f>'07-30 Roofing'!B57</f>
        <v>07 30 91 Canvas Roofing</v>
      </c>
      <c r="C902" s="235"/>
      <c r="D902" s="236" t="str" cm="1">
        <f t="array" aca="1" ref="D902" ca="1">_xlfn.IFNA(_xlfn.IFS('07-30 Roofing'!D57="*",'07-30 Roofing'!C57,'07-30 Roofing'!F57="*",'07-30 Roofing'!E57,'07-30 Roofing'!H57="*",'07-30 Roofing'!G57,'07-30 Roofing'!J57="*",'07-30 Roofing'!I57,'07-30 Roofing'!L57="*",'07-30 Roofing'!K57,'07-30 Roofing'!N57="*",'07-30 Roofing'!M57,'07-30 Roofing'!P57="*",'07-30 Roofing'!O57,'07-30 Roofing'!R57="*",'07-30 Roofing'!Q57,'07-30 Roofing'!T57="*",'07-30 Roofing'!S57),"")</f>
        <v/>
      </c>
      <c r="E902" s="236">
        <f ca="1">D902/'Project Data'!$D$22</f>
        <v>0</v>
      </c>
      <c r="F902" s="164" t="s">
        <v>44</v>
      </c>
      <c r="G902" s="236" t="str" cm="1">
        <f t="array" aca="1" ref="G902" ca="1">_xlfn.IFNA(_xlfn.IFS('07-30 Roofing'!F57="*",'07-30 Roofing'!E57,'07-30 Roofing'!H57="*",'07-30 Roofing'!G57,'07-30 Roofing'!J57="*",'07-30 Roofing'!I57,'07-30 Roofing'!L57="*",'07-30 Roofing'!K57,'07-30 Roofing'!N57="*",'07-30 Roofing'!M57,'07-30 Roofing'!P57="*",'07-30 Roofing'!O57,'07-30 Roofing'!R57="*",'07-30 Roofing'!Q57,'07-30 Roofing'!T57="*",'07-30 Roofing'!S57,'07-30 Roofing'!V57="*",'07-30 Roofing'!U57),"")</f>
        <v/>
      </c>
      <c r="H902" s="236" t="e">
        <f ca="1">G902/'Project Data'!$D$22</f>
        <v>#VALUE!</v>
      </c>
      <c r="I902" s="175"/>
      <c r="J902" s="244"/>
      <c r="K902" s="242"/>
    </row>
    <row r="903" spans="1:11" s="147" customFormat="1" ht="15" hidden="1" customHeight="1">
      <c r="A903" s="198">
        <f>'07-30 Roofing'!A58</f>
        <v>0</v>
      </c>
      <c r="B903" s="235" t="str">
        <f>'07-30 Roofing'!B58</f>
        <v>07 31 00 Shingles and Shakes</v>
      </c>
      <c r="C903" s="235"/>
      <c r="D903" s="236" t="str" cm="1">
        <f t="array" aca="1" ref="D903" ca="1">_xlfn.IFNA(_xlfn.IFS('07-30 Roofing'!D58="*",'07-30 Roofing'!C58,'07-30 Roofing'!F58="*",'07-30 Roofing'!E58,'07-30 Roofing'!H58="*",'07-30 Roofing'!G58,'07-30 Roofing'!J58="*",'07-30 Roofing'!I58,'07-30 Roofing'!L58="*",'07-30 Roofing'!K58,'07-30 Roofing'!N58="*",'07-30 Roofing'!M58,'07-30 Roofing'!P58="*",'07-30 Roofing'!O58,'07-30 Roofing'!R58="*",'07-30 Roofing'!Q58,'07-30 Roofing'!T58="*",'07-30 Roofing'!S58),"")</f>
        <v/>
      </c>
      <c r="E903" s="236">
        <f ca="1">D903/'Project Data'!$D$22</f>
        <v>0</v>
      </c>
      <c r="F903" s="337" t="s">
        <v>44</v>
      </c>
      <c r="G903" s="236" t="str" cm="1">
        <f t="array" aca="1" ref="G903" ca="1">_xlfn.IFNA(_xlfn.IFS('07-30 Roofing'!F58="*",'07-30 Roofing'!E58,'07-30 Roofing'!H58="*",'07-30 Roofing'!G58,'07-30 Roofing'!J58="*",'07-30 Roofing'!I58,'07-30 Roofing'!L58="*",'07-30 Roofing'!K58,'07-30 Roofing'!N58="*",'07-30 Roofing'!M58,'07-30 Roofing'!P58="*",'07-30 Roofing'!O58,'07-30 Roofing'!R58="*",'07-30 Roofing'!Q58,'07-30 Roofing'!T58="*",'07-30 Roofing'!S58,'07-30 Roofing'!V58="*",'07-30 Roofing'!U58),"")</f>
        <v/>
      </c>
      <c r="H903" s="236" t="e">
        <f ca="1">G903/'Project Data'!$D$22</f>
        <v>#VALUE!</v>
      </c>
      <c r="I903" s="175"/>
      <c r="J903" s="244"/>
      <c r="K903" s="242"/>
    </row>
    <row r="904" spans="1:11" s="147" customFormat="1" ht="15" hidden="1" customHeight="1">
      <c r="A904" s="398" t="str">
        <f>'07-30 Roofing'!A59</f>
        <v xml:space="preserve"> </v>
      </c>
      <c r="B904" s="399" t="str">
        <f>'07-30 Roofing'!B59</f>
        <v>07 31 13 Asphalt Shingles</v>
      </c>
      <c r="C904" s="399"/>
      <c r="D904" s="402" t="str" cm="1">
        <f t="array" ref="D904">_xlfn.IFNA(_xlfn.IFS('07-30 Roofing'!D59="*",'07-30 Roofing'!C59,'07-30 Roofing'!F59="*",'07-30 Roofing'!E59,'07-30 Roofing'!H59="*",'07-30 Roofing'!G59,'07-30 Roofing'!J59="*",'07-30 Roofing'!I59,'07-30 Roofing'!L59="*",'07-30 Roofing'!K59,'07-30 Roofing'!N59="*",'07-30 Roofing'!M59,'07-30 Roofing'!P59="*",'07-30 Roofing'!O59,'07-30 Roofing'!R59="*",'07-30 Roofing'!Q59,'07-30 Roofing'!T59="*",'07-30 Roofing'!S59),"")</f>
        <v/>
      </c>
      <c r="E904" s="402" t="e">
        <f>D904/'Project Data'!$D$22</f>
        <v>#VALUE!</v>
      </c>
      <c r="F904" s="411" t="s">
        <v>44</v>
      </c>
      <c r="G904" s="402" t="str" cm="1">
        <f t="array" ref="G904">_xlfn.IFNA(_xlfn.IFS('07-30 Roofing'!F59="*",'07-30 Roofing'!E59,'07-30 Roofing'!H59="*",'07-30 Roofing'!G59,'07-30 Roofing'!J59="*",'07-30 Roofing'!I59,'07-30 Roofing'!L59="*",'07-30 Roofing'!K59,'07-30 Roofing'!N59="*",'07-30 Roofing'!M59,'07-30 Roofing'!P59="*",'07-30 Roofing'!O59,'07-30 Roofing'!R59="*",'07-30 Roofing'!Q59,'07-30 Roofing'!T59="*",'07-30 Roofing'!S59,'07-30 Roofing'!V59="*",'07-30 Roofing'!U59),"")</f>
        <v/>
      </c>
      <c r="H904" s="402" t="e">
        <f>G904/'Project Data'!$D$22</f>
        <v>#VALUE!</v>
      </c>
      <c r="I904" s="400"/>
      <c r="J904" s="403"/>
      <c r="K904" s="404"/>
    </row>
    <row r="905" spans="1:11" s="147" customFormat="1" ht="15" hidden="1" customHeight="1">
      <c r="A905" s="198">
        <f>'07-30 Roofing'!A60</f>
        <v>0</v>
      </c>
      <c r="B905" s="235" t="str">
        <f>'07-30 Roofing'!B60</f>
        <v>07 31 13.13 Fiberglass-Reinforced Asphalt Shingles</v>
      </c>
      <c r="C905" s="235"/>
      <c r="D905" s="236" t="str" cm="1">
        <f t="array" aca="1" ref="D905" ca="1">_xlfn.IFNA(_xlfn.IFS('07-30 Roofing'!D60="*",'07-30 Roofing'!C60,'07-30 Roofing'!F60="*",'07-30 Roofing'!E60,'07-30 Roofing'!H60="*",'07-30 Roofing'!G60,'07-30 Roofing'!J60="*",'07-30 Roofing'!I60,'07-30 Roofing'!L60="*",'07-30 Roofing'!K60,'07-30 Roofing'!N60="*",'07-30 Roofing'!M60,'07-30 Roofing'!P60="*",'07-30 Roofing'!O60,'07-30 Roofing'!R60="*",'07-30 Roofing'!Q60,'07-30 Roofing'!T60="*",'07-30 Roofing'!S60),"")</f>
        <v/>
      </c>
      <c r="E905" s="236">
        <f ca="1">D905/'Project Data'!$D$22</f>
        <v>0</v>
      </c>
      <c r="F905" s="164" t="s">
        <v>44</v>
      </c>
      <c r="G905" s="236" t="str" cm="1">
        <f t="array" aca="1" ref="G905" ca="1">_xlfn.IFNA(_xlfn.IFS('07-30 Roofing'!F60="*",'07-30 Roofing'!E60,'07-30 Roofing'!H60="*",'07-30 Roofing'!G60,'07-30 Roofing'!J60="*",'07-30 Roofing'!I60,'07-30 Roofing'!L60="*",'07-30 Roofing'!K60,'07-30 Roofing'!N60="*",'07-30 Roofing'!M60,'07-30 Roofing'!P60="*",'07-30 Roofing'!O60,'07-30 Roofing'!R60="*",'07-30 Roofing'!Q60,'07-30 Roofing'!T60="*",'07-30 Roofing'!S60,'07-30 Roofing'!V60="*",'07-30 Roofing'!U60),"")</f>
        <v/>
      </c>
      <c r="H905" s="236" t="e">
        <f ca="1">G905/'Project Data'!$D$22</f>
        <v>#VALUE!</v>
      </c>
      <c r="I905" s="175"/>
      <c r="J905" s="244"/>
      <c r="K905" s="242"/>
    </row>
    <row r="906" spans="1:11" s="147" customFormat="1" ht="15" hidden="1" customHeight="1">
      <c r="A906" s="198">
        <f>'07-30 Roofing'!A61</f>
        <v>0</v>
      </c>
      <c r="B906" s="235" t="str">
        <f>'07-30 Roofing'!B61</f>
        <v>07 31 16 Metal Shingles</v>
      </c>
      <c r="C906" s="235"/>
      <c r="D906" s="236" t="str" cm="1">
        <f t="array" aca="1" ref="D906" ca="1">_xlfn.IFNA(_xlfn.IFS('07-30 Roofing'!D61="*",'07-30 Roofing'!C61,'07-30 Roofing'!F61="*",'07-30 Roofing'!E61,'07-30 Roofing'!H61="*",'07-30 Roofing'!G61,'07-30 Roofing'!J61="*",'07-30 Roofing'!I61,'07-30 Roofing'!L61="*",'07-30 Roofing'!K61,'07-30 Roofing'!N61="*",'07-30 Roofing'!M61,'07-30 Roofing'!P61="*",'07-30 Roofing'!O61,'07-30 Roofing'!R61="*",'07-30 Roofing'!Q61,'07-30 Roofing'!T61="*",'07-30 Roofing'!S61),"")</f>
        <v/>
      </c>
      <c r="E906" s="236">
        <f ca="1">D906/'Project Data'!$D$22</f>
        <v>0</v>
      </c>
      <c r="F906" s="164" t="s">
        <v>44</v>
      </c>
      <c r="G906" s="236" t="str" cm="1">
        <f t="array" aca="1" ref="G906" ca="1">_xlfn.IFNA(_xlfn.IFS('07-30 Roofing'!F61="*",'07-30 Roofing'!E61,'07-30 Roofing'!H61="*",'07-30 Roofing'!G61,'07-30 Roofing'!J61="*",'07-30 Roofing'!I61,'07-30 Roofing'!L61="*",'07-30 Roofing'!K61,'07-30 Roofing'!N61="*",'07-30 Roofing'!M61,'07-30 Roofing'!P61="*",'07-30 Roofing'!O61,'07-30 Roofing'!R61="*",'07-30 Roofing'!Q61,'07-30 Roofing'!T61="*",'07-30 Roofing'!S61,'07-30 Roofing'!V61="*",'07-30 Roofing'!U61),"")</f>
        <v/>
      </c>
      <c r="H906" s="236" t="e">
        <f ca="1">G906/'Project Data'!$D$22</f>
        <v>#VALUE!</v>
      </c>
      <c r="I906" s="175"/>
      <c r="J906" s="244"/>
      <c r="K906" s="242"/>
    </row>
    <row r="907" spans="1:11" s="147" customFormat="1" ht="15" hidden="1" customHeight="1">
      <c r="A907" s="198">
        <f>'07-30 Roofing'!A62</f>
        <v>0</v>
      </c>
      <c r="B907" s="235" t="str">
        <f>'07-30 Roofing'!B62</f>
        <v>07 31 19 Mineral-Fiber Cement Shingles</v>
      </c>
      <c r="C907" s="235"/>
      <c r="D907" s="236" t="str" cm="1">
        <f t="array" aca="1" ref="D907" ca="1">_xlfn.IFNA(_xlfn.IFS('07-30 Roofing'!D62="*",'07-30 Roofing'!C62,'07-30 Roofing'!F62="*",'07-30 Roofing'!E62,'07-30 Roofing'!H62="*",'07-30 Roofing'!G62,'07-30 Roofing'!J62="*",'07-30 Roofing'!I62,'07-30 Roofing'!L62="*",'07-30 Roofing'!K62,'07-30 Roofing'!N62="*",'07-30 Roofing'!M62,'07-30 Roofing'!P62="*",'07-30 Roofing'!O62,'07-30 Roofing'!R62="*",'07-30 Roofing'!Q62,'07-30 Roofing'!T62="*",'07-30 Roofing'!S62),"")</f>
        <v/>
      </c>
      <c r="E907" s="236">
        <f ca="1">D907/'Project Data'!$D$22</f>
        <v>0</v>
      </c>
      <c r="F907" s="164" t="s">
        <v>44</v>
      </c>
      <c r="G907" s="236" t="str" cm="1">
        <f t="array" aca="1" ref="G907" ca="1">_xlfn.IFNA(_xlfn.IFS('07-30 Roofing'!F62="*",'07-30 Roofing'!E62,'07-30 Roofing'!H62="*",'07-30 Roofing'!G62,'07-30 Roofing'!J62="*",'07-30 Roofing'!I62,'07-30 Roofing'!L62="*",'07-30 Roofing'!K62,'07-30 Roofing'!N62="*",'07-30 Roofing'!M62,'07-30 Roofing'!P62="*",'07-30 Roofing'!O62,'07-30 Roofing'!R62="*",'07-30 Roofing'!Q62,'07-30 Roofing'!T62="*",'07-30 Roofing'!S62,'07-30 Roofing'!V62="*",'07-30 Roofing'!U62),"")</f>
        <v/>
      </c>
      <c r="H907" s="236" t="e">
        <f ca="1">G907/'Project Data'!$D$22</f>
        <v>#VALUE!</v>
      </c>
      <c r="I907" s="175"/>
      <c r="J907" s="244"/>
      <c r="K907" s="242"/>
    </row>
    <row r="908" spans="1:11" s="147" customFormat="1" ht="15" hidden="1" customHeight="1">
      <c r="A908" s="198">
        <f>'07-30 Roofing'!A63</f>
        <v>0</v>
      </c>
      <c r="B908" s="235" t="str">
        <f>'07-30 Roofing'!B63</f>
        <v>07 31 23 Porcelain Enamel Shingles</v>
      </c>
      <c r="C908" s="235"/>
      <c r="D908" s="236" t="str" cm="1">
        <f t="array" aca="1" ref="D908" ca="1">_xlfn.IFNA(_xlfn.IFS('07-30 Roofing'!D63="*",'07-30 Roofing'!C63,'07-30 Roofing'!F63="*",'07-30 Roofing'!E63,'07-30 Roofing'!H63="*",'07-30 Roofing'!G63,'07-30 Roofing'!J63="*",'07-30 Roofing'!I63,'07-30 Roofing'!L63="*",'07-30 Roofing'!K63,'07-30 Roofing'!N63="*",'07-30 Roofing'!M63,'07-30 Roofing'!P63="*",'07-30 Roofing'!O63,'07-30 Roofing'!R63="*",'07-30 Roofing'!Q63,'07-30 Roofing'!T63="*",'07-30 Roofing'!S63),"")</f>
        <v/>
      </c>
      <c r="E908" s="236">
        <f ca="1">D908/'Project Data'!$D$22</f>
        <v>0</v>
      </c>
      <c r="F908" s="164" t="s">
        <v>44</v>
      </c>
      <c r="G908" s="236" t="str" cm="1">
        <f t="array" aca="1" ref="G908" ca="1">_xlfn.IFNA(_xlfn.IFS('07-30 Roofing'!F63="*",'07-30 Roofing'!E63,'07-30 Roofing'!H63="*",'07-30 Roofing'!G63,'07-30 Roofing'!J63="*",'07-30 Roofing'!I63,'07-30 Roofing'!L63="*",'07-30 Roofing'!K63,'07-30 Roofing'!N63="*",'07-30 Roofing'!M63,'07-30 Roofing'!P63="*",'07-30 Roofing'!O63,'07-30 Roofing'!R63="*",'07-30 Roofing'!Q63,'07-30 Roofing'!T63="*",'07-30 Roofing'!S63,'07-30 Roofing'!V63="*",'07-30 Roofing'!U63),"")</f>
        <v/>
      </c>
      <c r="H908" s="236" t="e">
        <f ca="1">G908/'Project Data'!$D$22</f>
        <v>#VALUE!</v>
      </c>
      <c r="I908" s="175"/>
      <c r="J908" s="244"/>
      <c r="K908" s="242"/>
    </row>
    <row r="909" spans="1:11" s="147" customFormat="1" ht="15" hidden="1" customHeight="1">
      <c r="A909" s="198">
        <f>'07-30 Roofing'!A64</f>
        <v>0</v>
      </c>
      <c r="B909" s="235" t="str">
        <f>'07-30 Roofing'!B64</f>
        <v>07 31 26 Slate Shingles</v>
      </c>
      <c r="C909" s="235"/>
      <c r="D909" s="236" t="str" cm="1">
        <f t="array" aca="1" ref="D909" ca="1">_xlfn.IFNA(_xlfn.IFS('07-30 Roofing'!D64="*",'07-30 Roofing'!C64,'07-30 Roofing'!F64="*",'07-30 Roofing'!E64,'07-30 Roofing'!H64="*",'07-30 Roofing'!G64,'07-30 Roofing'!J64="*",'07-30 Roofing'!I64,'07-30 Roofing'!L64="*",'07-30 Roofing'!K64,'07-30 Roofing'!N64="*",'07-30 Roofing'!M64,'07-30 Roofing'!P64="*",'07-30 Roofing'!O64,'07-30 Roofing'!R64="*",'07-30 Roofing'!Q64,'07-30 Roofing'!T64="*",'07-30 Roofing'!S64),"")</f>
        <v/>
      </c>
      <c r="E909" s="236">
        <f ca="1">D909/'Project Data'!$D$22</f>
        <v>0</v>
      </c>
      <c r="F909" s="164" t="s">
        <v>44</v>
      </c>
      <c r="G909" s="236" t="str" cm="1">
        <f t="array" aca="1" ref="G909" ca="1">_xlfn.IFNA(_xlfn.IFS('07-30 Roofing'!F64="*",'07-30 Roofing'!E64,'07-30 Roofing'!H64="*",'07-30 Roofing'!G64,'07-30 Roofing'!J64="*",'07-30 Roofing'!I64,'07-30 Roofing'!L64="*",'07-30 Roofing'!K64,'07-30 Roofing'!N64="*",'07-30 Roofing'!M64,'07-30 Roofing'!P64="*",'07-30 Roofing'!O64,'07-30 Roofing'!R64="*",'07-30 Roofing'!Q64,'07-30 Roofing'!T64="*",'07-30 Roofing'!S64,'07-30 Roofing'!V64="*",'07-30 Roofing'!U64),"")</f>
        <v/>
      </c>
      <c r="H909" s="236" t="e">
        <f ca="1">G909/'Project Data'!$D$22</f>
        <v>#VALUE!</v>
      </c>
      <c r="I909" s="175"/>
      <c r="J909" s="244"/>
      <c r="K909" s="242"/>
    </row>
    <row r="910" spans="1:11" s="147" customFormat="1" ht="15" hidden="1" customHeight="1">
      <c r="A910" s="198">
        <f>'07-30 Roofing'!A65</f>
        <v>0</v>
      </c>
      <c r="B910" s="235" t="str">
        <f>'07-30 Roofing'!B65</f>
        <v>07 31 29 Wood Shingles and Shakes</v>
      </c>
      <c r="C910" s="235"/>
      <c r="D910" s="236" t="str" cm="1">
        <f t="array" aca="1" ref="D910" ca="1">_xlfn.IFNA(_xlfn.IFS('07-30 Roofing'!D65="*",'07-30 Roofing'!C65,'07-30 Roofing'!F65="*",'07-30 Roofing'!E65,'07-30 Roofing'!H65="*",'07-30 Roofing'!G65,'07-30 Roofing'!J65="*",'07-30 Roofing'!I65,'07-30 Roofing'!L65="*",'07-30 Roofing'!K65,'07-30 Roofing'!N65="*",'07-30 Roofing'!M65,'07-30 Roofing'!P65="*",'07-30 Roofing'!O65,'07-30 Roofing'!R65="*",'07-30 Roofing'!Q65,'07-30 Roofing'!T65="*",'07-30 Roofing'!S65),"")</f>
        <v/>
      </c>
      <c r="E910" s="236">
        <f ca="1">D910/'Project Data'!$D$22</f>
        <v>0</v>
      </c>
      <c r="F910" s="164" t="s">
        <v>44</v>
      </c>
      <c r="G910" s="236" t="str" cm="1">
        <f t="array" aca="1" ref="G910" ca="1">_xlfn.IFNA(_xlfn.IFS('07-30 Roofing'!F65="*",'07-30 Roofing'!E65,'07-30 Roofing'!H65="*",'07-30 Roofing'!G65,'07-30 Roofing'!J65="*",'07-30 Roofing'!I65,'07-30 Roofing'!L65="*",'07-30 Roofing'!K65,'07-30 Roofing'!N65="*",'07-30 Roofing'!M65,'07-30 Roofing'!P65="*",'07-30 Roofing'!O65,'07-30 Roofing'!R65="*",'07-30 Roofing'!Q65,'07-30 Roofing'!T65="*",'07-30 Roofing'!S65,'07-30 Roofing'!V65="*",'07-30 Roofing'!U65),"")</f>
        <v/>
      </c>
      <c r="H910" s="236" t="e">
        <f ca="1">G910/'Project Data'!$D$22</f>
        <v>#VALUE!</v>
      </c>
      <c r="I910" s="175"/>
      <c r="J910" s="244"/>
      <c r="K910" s="242"/>
    </row>
    <row r="911" spans="1:11" s="147" customFormat="1" ht="15" hidden="1" customHeight="1">
      <c r="A911" s="198">
        <f>'07-30 Roofing'!A66</f>
        <v>0</v>
      </c>
      <c r="B911" s="235" t="str">
        <f>'07-30 Roofing'!B66</f>
        <v>07 31 29.13 Wood Shingles</v>
      </c>
      <c r="C911" s="235"/>
      <c r="D911" s="236" t="str" cm="1">
        <f t="array" aca="1" ref="D911" ca="1">_xlfn.IFNA(_xlfn.IFS('07-30 Roofing'!D66="*",'07-30 Roofing'!C66,'07-30 Roofing'!F66="*",'07-30 Roofing'!E66,'07-30 Roofing'!H66="*",'07-30 Roofing'!G66,'07-30 Roofing'!J66="*",'07-30 Roofing'!I66,'07-30 Roofing'!L66="*",'07-30 Roofing'!K66,'07-30 Roofing'!N66="*",'07-30 Roofing'!M66,'07-30 Roofing'!P66="*",'07-30 Roofing'!O66,'07-30 Roofing'!R66="*",'07-30 Roofing'!Q66,'07-30 Roofing'!T66="*",'07-30 Roofing'!S66),"")</f>
        <v/>
      </c>
      <c r="E911" s="236">
        <f ca="1">D911/'Project Data'!$D$22</f>
        <v>0</v>
      </c>
      <c r="F911" s="164" t="s">
        <v>44</v>
      </c>
      <c r="G911" s="236" t="str" cm="1">
        <f t="array" aca="1" ref="G911" ca="1">_xlfn.IFNA(_xlfn.IFS('07-30 Roofing'!F66="*",'07-30 Roofing'!E66,'07-30 Roofing'!H66="*",'07-30 Roofing'!G66,'07-30 Roofing'!J66="*",'07-30 Roofing'!I66,'07-30 Roofing'!L66="*",'07-30 Roofing'!K66,'07-30 Roofing'!N66="*",'07-30 Roofing'!M66,'07-30 Roofing'!P66="*",'07-30 Roofing'!O66,'07-30 Roofing'!R66="*",'07-30 Roofing'!Q66,'07-30 Roofing'!T66="*",'07-30 Roofing'!S66,'07-30 Roofing'!V66="*",'07-30 Roofing'!U66),"")</f>
        <v/>
      </c>
      <c r="H911" s="236" t="e">
        <f ca="1">G911/'Project Data'!$D$22</f>
        <v>#VALUE!</v>
      </c>
      <c r="I911" s="175"/>
      <c r="J911" s="244"/>
      <c r="K911" s="242"/>
    </row>
    <row r="912" spans="1:11" s="147" customFormat="1" ht="15" hidden="1" customHeight="1">
      <c r="A912" s="198">
        <f>'07-30 Roofing'!A67</f>
        <v>0</v>
      </c>
      <c r="B912" s="235" t="str">
        <f>'07-30 Roofing'!B67</f>
        <v>07 31 29.16 Wood Shakes</v>
      </c>
      <c r="C912" s="235"/>
      <c r="D912" s="236" t="str" cm="1">
        <f t="array" aca="1" ref="D912" ca="1">_xlfn.IFNA(_xlfn.IFS('07-30 Roofing'!D67="*",'07-30 Roofing'!C67,'07-30 Roofing'!F67="*",'07-30 Roofing'!E67,'07-30 Roofing'!H67="*",'07-30 Roofing'!G67,'07-30 Roofing'!J67="*",'07-30 Roofing'!I67,'07-30 Roofing'!L67="*",'07-30 Roofing'!K67,'07-30 Roofing'!N67="*",'07-30 Roofing'!M67,'07-30 Roofing'!P67="*",'07-30 Roofing'!O67,'07-30 Roofing'!R67="*",'07-30 Roofing'!Q67,'07-30 Roofing'!T67="*",'07-30 Roofing'!S67),"")</f>
        <v/>
      </c>
      <c r="E912" s="236">
        <f ca="1">D912/'Project Data'!$D$22</f>
        <v>0</v>
      </c>
      <c r="F912" s="164" t="s">
        <v>44</v>
      </c>
      <c r="G912" s="236" t="str" cm="1">
        <f t="array" aca="1" ref="G912" ca="1">_xlfn.IFNA(_xlfn.IFS('07-30 Roofing'!F67="*",'07-30 Roofing'!E67,'07-30 Roofing'!H67="*",'07-30 Roofing'!G67,'07-30 Roofing'!J67="*",'07-30 Roofing'!I67,'07-30 Roofing'!L67="*",'07-30 Roofing'!K67,'07-30 Roofing'!N67="*",'07-30 Roofing'!M67,'07-30 Roofing'!P67="*",'07-30 Roofing'!O67,'07-30 Roofing'!R67="*",'07-30 Roofing'!Q67,'07-30 Roofing'!T67="*",'07-30 Roofing'!S67,'07-30 Roofing'!V67="*",'07-30 Roofing'!U67),"")</f>
        <v/>
      </c>
      <c r="H912" s="236" t="e">
        <f ca="1">G912/'Project Data'!$D$22</f>
        <v>#VALUE!</v>
      </c>
      <c r="I912" s="175"/>
      <c r="J912" s="244"/>
      <c r="K912" s="242"/>
    </row>
    <row r="913" spans="1:11" s="147" customFormat="1" ht="15" hidden="1" customHeight="1">
      <c r="A913" s="198">
        <f>'07-30 Roofing'!A68</f>
        <v>0</v>
      </c>
      <c r="B913" s="235" t="str">
        <f>'07-30 Roofing'!B68</f>
        <v>07 31 33 Composite Rubber Shingles</v>
      </c>
      <c r="C913" s="235"/>
      <c r="D913" s="236" t="str" cm="1">
        <f t="array" aca="1" ref="D913" ca="1">_xlfn.IFNA(_xlfn.IFS('07-30 Roofing'!D68="*",'07-30 Roofing'!C68,'07-30 Roofing'!F68="*",'07-30 Roofing'!E68,'07-30 Roofing'!H68="*",'07-30 Roofing'!G68,'07-30 Roofing'!J68="*",'07-30 Roofing'!I68,'07-30 Roofing'!L68="*",'07-30 Roofing'!K68,'07-30 Roofing'!N68="*",'07-30 Roofing'!M68,'07-30 Roofing'!P68="*",'07-30 Roofing'!O68,'07-30 Roofing'!R68="*",'07-30 Roofing'!Q68,'07-30 Roofing'!T68="*",'07-30 Roofing'!S68),"")</f>
        <v/>
      </c>
      <c r="E913" s="236">
        <f ca="1">D913/'Project Data'!$D$22</f>
        <v>0</v>
      </c>
      <c r="F913" s="164" t="s">
        <v>44</v>
      </c>
      <c r="G913" s="236" t="str" cm="1">
        <f t="array" aca="1" ref="G913" ca="1">_xlfn.IFNA(_xlfn.IFS('07-30 Roofing'!F68="*",'07-30 Roofing'!E68,'07-30 Roofing'!H68="*",'07-30 Roofing'!G68,'07-30 Roofing'!J68="*",'07-30 Roofing'!I68,'07-30 Roofing'!L68="*",'07-30 Roofing'!K68,'07-30 Roofing'!N68="*",'07-30 Roofing'!M68,'07-30 Roofing'!P68="*",'07-30 Roofing'!O68,'07-30 Roofing'!R68="*",'07-30 Roofing'!Q68,'07-30 Roofing'!T68="*",'07-30 Roofing'!S68,'07-30 Roofing'!V68="*",'07-30 Roofing'!U68),"")</f>
        <v/>
      </c>
      <c r="H913" s="236" t="e">
        <f ca="1">G913/'Project Data'!$D$22</f>
        <v>#VALUE!</v>
      </c>
      <c r="I913" s="175"/>
      <c r="J913" s="244"/>
      <c r="K913" s="242"/>
    </row>
    <row r="914" spans="1:11" s="147" customFormat="1" ht="15" hidden="1" customHeight="1">
      <c r="A914" s="198">
        <f>'07-30 Roofing'!A69</f>
        <v>0</v>
      </c>
      <c r="B914" s="235" t="str">
        <f>'07-30 Roofing'!B69</f>
        <v>07 31 53 Plastic Shakes</v>
      </c>
      <c r="C914" s="235"/>
      <c r="D914" s="236" t="str" cm="1">
        <f t="array" aca="1" ref="D914" ca="1">_xlfn.IFNA(_xlfn.IFS('07-30 Roofing'!D69="*",'07-30 Roofing'!C69,'07-30 Roofing'!F69="*",'07-30 Roofing'!E69,'07-30 Roofing'!H69="*",'07-30 Roofing'!G69,'07-30 Roofing'!J69="*",'07-30 Roofing'!I69,'07-30 Roofing'!L69="*",'07-30 Roofing'!K69,'07-30 Roofing'!N69="*",'07-30 Roofing'!M69,'07-30 Roofing'!P69="*",'07-30 Roofing'!O69,'07-30 Roofing'!R69="*",'07-30 Roofing'!Q69,'07-30 Roofing'!T69="*",'07-30 Roofing'!S69),"")</f>
        <v/>
      </c>
      <c r="E914" s="236">
        <f ca="1">D914/'Project Data'!$D$22</f>
        <v>0</v>
      </c>
      <c r="F914" s="164" t="s">
        <v>44</v>
      </c>
      <c r="G914" s="236" t="str" cm="1">
        <f t="array" aca="1" ref="G914" ca="1">_xlfn.IFNA(_xlfn.IFS('07-30 Roofing'!F69="*",'07-30 Roofing'!E69,'07-30 Roofing'!H69="*",'07-30 Roofing'!G69,'07-30 Roofing'!J69="*",'07-30 Roofing'!I69,'07-30 Roofing'!L69="*",'07-30 Roofing'!K69,'07-30 Roofing'!N69="*",'07-30 Roofing'!M69,'07-30 Roofing'!P69="*",'07-30 Roofing'!O69,'07-30 Roofing'!R69="*",'07-30 Roofing'!Q69,'07-30 Roofing'!T69="*",'07-30 Roofing'!S69,'07-30 Roofing'!V69="*",'07-30 Roofing'!U69),"")</f>
        <v/>
      </c>
      <c r="H914" s="236" t="e">
        <f ca="1">G914/'Project Data'!$D$22</f>
        <v>#VALUE!</v>
      </c>
      <c r="I914" s="175"/>
      <c r="J914" s="244"/>
      <c r="K914" s="242"/>
    </row>
    <row r="915" spans="1:11" s="147" customFormat="1" ht="15" hidden="1" customHeight="1">
      <c r="A915" s="198">
        <f>'07-30 Roofing'!A70</f>
        <v>0</v>
      </c>
      <c r="B915" s="235" t="str">
        <f>'07-30 Roofing'!B70</f>
        <v>07 32 00 Roof Tiles</v>
      </c>
      <c r="C915" s="235"/>
      <c r="D915" s="236" t="str" cm="1">
        <f t="array" aca="1" ref="D915" ca="1">_xlfn.IFNA(_xlfn.IFS('07-30 Roofing'!D70="*",'07-30 Roofing'!C70,'07-30 Roofing'!F70="*",'07-30 Roofing'!E70,'07-30 Roofing'!H70="*",'07-30 Roofing'!G70,'07-30 Roofing'!J70="*",'07-30 Roofing'!I70,'07-30 Roofing'!L70="*",'07-30 Roofing'!K70,'07-30 Roofing'!N70="*",'07-30 Roofing'!M70,'07-30 Roofing'!P70="*",'07-30 Roofing'!O70,'07-30 Roofing'!R70="*",'07-30 Roofing'!Q70,'07-30 Roofing'!T70="*",'07-30 Roofing'!S70),"")</f>
        <v/>
      </c>
      <c r="E915" s="236">
        <f ca="1">D915/'Project Data'!$D$22</f>
        <v>0</v>
      </c>
      <c r="F915" s="164" t="s">
        <v>44</v>
      </c>
      <c r="G915" s="236" t="str" cm="1">
        <f t="array" aca="1" ref="G915" ca="1">_xlfn.IFNA(_xlfn.IFS('07-30 Roofing'!F70="*",'07-30 Roofing'!E70,'07-30 Roofing'!H70="*",'07-30 Roofing'!G70,'07-30 Roofing'!J70="*",'07-30 Roofing'!I70,'07-30 Roofing'!L70="*",'07-30 Roofing'!K70,'07-30 Roofing'!N70="*",'07-30 Roofing'!M70,'07-30 Roofing'!P70="*",'07-30 Roofing'!O70,'07-30 Roofing'!R70="*",'07-30 Roofing'!Q70,'07-30 Roofing'!T70="*",'07-30 Roofing'!S70,'07-30 Roofing'!V70="*",'07-30 Roofing'!U70),"")</f>
        <v/>
      </c>
      <c r="H915" s="236" t="e">
        <f ca="1">G915/'Project Data'!$D$22</f>
        <v>#VALUE!</v>
      </c>
      <c r="I915" s="175"/>
      <c r="J915" s="244"/>
      <c r="K915" s="242"/>
    </row>
    <row r="916" spans="1:11" s="147" customFormat="1" ht="15" hidden="1" customHeight="1">
      <c r="A916" s="198">
        <f>'07-30 Roofing'!A71</f>
        <v>0</v>
      </c>
      <c r="B916" s="235" t="str">
        <f>'07-30 Roofing'!B71</f>
        <v>07 32 13 Clay Roof Tiles</v>
      </c>
      <c r="C916" s="235"/>
      <c r="D916" s="236" t="str" cm="1">
        <f t="array" aca="1" ref="D916" ca="1">_xlfn.IFNA(_xlfn.IFS('07-30 Roofing'!D71="*",'07-30 Roofing'!C71,'07-30 Roofing'!F71="*",'07-30 Roofing'!E71,'07-30 Roofing'!H71="*",'07-30 Roofing'!G71,'07-30 Roofing'!J71="*",'07-30 Roofing'!I71,'07-30 Roofing'!L71="*",'07-30 Roofing'!K71,'07-30 Roofing'!N71="*",'07-30 Roofing'!M71,'07-30 Roofing'!P71="*",'07-30 Roofing'!O71,'07-30 Roofing'!R71="*",'07-30 Roofing'!Q71,'07-30 Roofing'!T71="*",'07-30 Roofing'!S71),"")</f>
        <v/>
      </c>
      <c r="E916" s="236">
        <f ca="1">D916/'Project Data'!$D$22</f>
        <v>0</v>
      </c>
      <c r="F916" s="164" t="s">
        <v>44</v>
      </c>
      <c r="G916" s="236" t="str" cm="1">
        <f t="array" aca="1" ref="G916" ca="1">_xlfn.IFNA(_xlfn.IFS('07-30 Roofing'!F71="*",'07-30 Roofing'!E71,'07-30 Roofing'!H71="*",'07-30 Roofing'!G71,'07-30 Roofing'!J71="*",'07-30 Roofing'!I71,'07-30 Roofing'!L71="*",'07-30 Roofing'!K71,'07-30 Roofing'!N71="*",'07-30 Roofing'!M71,'07-30 Roofing'!P71="*",'07-30 Roofing'!O71,'07-30 Roofing'!R71="*",'07-30 Roofing'!Q71,'07-30 Roofing'!T71="*",'07-30 Roofing'!S71,'07-30 Roofing'!V71="*",'07-30 Roofing'!U71),"")</f>
        <v/>
      </c>
      <c r="H916" s="236" t="e">
        <f ca="1">G916/'Project Data'!$D$22</f>
        <v>#VALUE!</v>
      </c>
      <c r="I916" s="175"/>
      <c r="J916" s="244"/>
      <c r="K916" s="242"/>
    </row>
    <row r="917" spans="1:11" s="147" customFormat="1" ht="15" hidden="1" customHeight="1">
      <c r="A917" s="198">
        <f>'07-30 Roofing'!A72</f>
        <v>0</v>
      </c>
      <c r="B917" s="235" t="str">
        <f>'07-30 Roofing'!B72</f>
        <v>07 32 14 Ceramic and Porcelain Roof Tiles</v>
      </c>
      <c r="C917" s="235"/>
      <c r="D917" s="236" t="str" cm="1">
        <f t="array" aca="1" ref="D917" ca="1">_xlfn.IFNA(_xlfn.IFS('07-30 Roofing'!D72="*",'07-30 Roofing'!C72,'07-30 Roofing'!F72="*",'07-30 Roofing'!E72,'07-30 Roofing'!H72="*",'07-30 Roofing'!G72,'07-30 Roofing'!J72="*",'07-30 Roofing'!I72,'07-30 Roofing'!L72="*",'07-30 Roofing'!K72,'07-30 Roofing'!N72="*",'07-30 Roofing'!M72,'07-30 Roofing'!P72="*",'07-30 Roofing'!O72,'07-30 Roofing'!R72="*",'07-30 Roofing'!Q72,'07-30 Roofing'!T72="*",'07-30 Roofing'!S72),"")</f>
        <v/>
      </c>
      <c r="E917" s="236">
        <f ca="1">D917/'Project Data'!$D$22</f>
        <v>0</v>
      </c>
      <c r="F917" s="164" t="s">
        <v>44</v>
      </c>
      <c r="G917" s="236" t="str" cm="1">
        <f t="array" aca="1" ref="G917" ca="1">_xlfn.IFNA(_xlfn.IFS('07-30 Roofing'!F72="*",'07-30 Roofing'!E72,'07-30 Roofing'!H72="*",'07-30 Roofing'!G72,'07-30 Roofing'!J72="*",'07-30 Roofing'!I72,'07-30 Roofing'!L72="*",'07-30 Roofing'!K72,'07-30 Roofing'!N72="*",'07-30 Roofing'!M72,'07-30 Roofing'!P72="*",'07-30 Roofing'!O72,'07-30 Roofing'!R72="*",'07-30 Roofing'!Q72,'07-30 Roofing'!T72="*",'07-30 Roofing'!S72,'07-30 Roofing'!V72="*",'07-30 Roofing'!U72),"")</f>
        <v/>
      </c>
      <c r="H917" s="236" t="e">
        <f ca="1">G917/'Project Data'!$D$22</f>
        <v>#VALUE!</v>
      </c>
      <c r="I917" s="175"/>
      <c r="J917" s="244"/>
      <c r="K917" s="242"/>
    </row>
    <row r="918" spans="1:11" s="147" customFormat="1" ht="15" hidden="1" customHeight="1">
      <c r="A918" s="198">
        <f>'07-30 Roofing'!A73</f>
        <v>0</v>
      </c>
      <c r="B918" s="235" t="str">
        <f>'07-30 Roofing'!B73</f>
        <v>07 32 16 Concrete Roof Tiles</v>
      </c>
      <c r="C918" s="235"/>
      <c r="D918" s="236" t="str" cm="1">
        <f t="array" aca="1" ref="D918" ca="1">_xlfn.IFNA(_xlfn.IFS('07-30 Roofing'!D73="*",'07-30 Roofing'!C73,'07-30 Roofing'!F73="*",'07-30 Roofing'!E73,'07-30 Roofing'!H73="*",'07-30 Roofing'!G73,'07-30 Roofing'!J73="*",'07-30 Roofing'!I73,'07-30 Roofing'!L73="*",'07-30 Roofing'!K73,'07-30 Roofing'!N73="*",'07-30 Roofing'!M73,'07-30 Roofing'!P73="*",'07-30 Roofing'!O73,'07-30 Roofing'!R73="*",'07-30 Roofing'!Q73,'07-30 Roofing'!T73="*",'07-30 Roofing'!S73),"")</f>
        <v/>
      </c>
      <c r="E918" s="236">
        <f ca="1">D918/'Project Data'!$D$22</f>
        <v>0</v>
      </c>
      <c r="F918" s="164" t="s">
        <v>44</v>
      </c>
      <c r="G918" s="236" t="str" cm="1">
        <f t="array" aca="1" ref="G918" ca="1">_xlfn.IFNA(_xlfn.IFS('07-30 Roofing'!F73="*",'07-30 Roofing'!E73,'07-30 Roofing'!H73="*",'07-30 Roofing'!G73,'07-30 Roofing'!J73="*",'07-30 Roofing'!I73,'07-30 Roofing'!L73="*",'07-30 Roofing'!K73,'07-30 Roofing'!N73="*",'07-30 Roofing'!M73,'07-30 Roofing'!P73="*",'07-30 Roofing'!O73,'07-30 Roofing'!R73="*",'07-30 Roofing'!Q73,'07-30 Roofing'!T73="*",'07-30 Roofing'!S73,'07-30 Roofing'!V73="*",'07-30 Roofing'!U73),"")</f>
        <v/>
      </c>
      <c r="H918" s="236" t="e">
        <f ca="1">G918/'Project Data'!$D$22</f>
        <v>#VALUE!</v>
      </c>
      <c r="I918" s="175"/>
      <c r="J918" s="244"/>
      <c r="K918" s="242"/>
    </row>
    <row r="919" spans="1:11" s="147" customFormat="1" ht="15" hidden="1" customHeight="1">
      <c r="A919" s="198">
        <f>'07-30 Roofing'!A74</f>
        <v>0</v>
      </c>
      <c r="B919" s="235" t="str">
        <f>'07-30 Roofing'!B74</f>
        <v>07 32 19 Metal Roof Tiles</v>
      </c>
      <c r="C919" s="235"/>
      <c r="D919" s="236" t="str" cm="1">
        <f t="array" aca="1" ref="D919" ca="1">_xlfn.IFNA(_xlfn.IFS('07-30 Roofing'!D74="*",'07-30 Roofing'!C74,'07-30 Roofing'!F74="*",'07-30 Roofing'!E74,'07-30 Roofing'!H74="*",'07-30 Roofing'!G74,'07-30 Roofing'!J74="*",'07-30 Roofing'!I74,'07-30 Roofing'!L74="*",'07-30 Roofing'!K74,'07-30 Roofing'!N74="*",'07-30 Roofing'!M74,'07-30 Roofing'!P74="*",'07-30 Roofing'!O74,'07-30 Roofing'!R74="*",'07-30 Roofing'!Q74,'07-30 Roofing'!T74="*",'07-30 Roofing'!S74),"")</f>
        <v/>
      </c>
      <c r="E919" s="236">
        <f ca="1">D919/'Project Data'!$D$22</f>
        <v>0</v>
      </c>
      <c r="F919" s="164" t="s">
        <v>44</v>
      </c>
      <c r="G919" s="236" t="str" cm="1">
        <f t="array" aca="1" ref="G919" ca="1">_xlfn.IFNA(_xlfn.IFS('07-30 Roofing'!F74="*",'07-30 Roofing'!E74,'07-30 Roofing'!H74="*",'07-30 Roofing'!G74,'07-30 Roofing'!J74="*",'07-30 Roofing'!I74,'07-30 Roofing'!L74="*",'07-30 Roofing'!K74,'07-30 Roofing'!N74="*",'07-30 Roofing'!M74,'07-30 Roofing'!P74="*",'07-30 Roofing'!O74,'07-30 Roofing'!R74="*",'07-30 Roofing'!Q74,'07-30 Roofing'!T74="*",'07-30 Roofing'!S74,'07-30 Roofing'!V74="*",'07-30 Roofing'!U74),"")</f>
        <v/>
      </c>
      <c r="H919" s="236" t="e">
        <f ca="1">G919/'Project Data'!$D$22</f>
        <v>#VALUE!</v>
      </c>
      <c r="I919" s="175"/>
      <c r="J919" s="244"/>
      <c r="K919" s="242"/>
    </row>
    <row r="920" spans="1:11" s="147" customFormat="1" ht="15" hidden="1" customHeight="1">
      <c r="A920" s="198">
        <f>'07-30 Roofing'!A75</f>
        <v>0</v>
      </c>
      <c r="B920" s="235" t="str">
        <f>'07-30 Roofing'!B75</f>
        <v>07 32 23 Mineral-Fiber Cement Roof Tiles</v>
      </c>
      <c r="C920" s="235"/>
      <c r="D920" s="236" t="str" cm="1">
        <f t="array" aca="1" ref="D920" ca="1">_xlfn.IFNA(_xlfn.IFS('07-30 Roofing'!D75="*",'07-30 Roofing'!C75,'07-30 Roofing'!F75="*",'07-30 Roofing'!E75,'07-30 Roofing'!H75="*",'07-30 Roofing'!G75,'07-30 Roofing'!J75="*",'07-30 Roofing'!I75,'07-30 Roofing'!L75="*",'07-30 Roofing'!K75,'07-30 Roofing'!N75="*",'07-30 Roofing'!M75,'07-30 Roofing'!P75="*",'07-30 Roofing'!O75,'07-30 Roofing'!R75="*",'07-30 Roofing'!Q75,'07-30 Roofing'!T75="*",'07-30 Roofing'!S75),"")</f>
        <v/>
      </c>
      <c r="E920" s="236">
        <f ca="1">D920/'Project Data'!$D$22</f>
        <v>0</v>
      </c>
      <c r="F920" s="164" t="s">
        <v>44</v>
      </c>
      <c r="G920" s="236" t="str" cm="1">
        <f t="array" aca="1" ref="G920" ca="1">_xlfn.IFNA(_xlfn.IFS('07-30 Roofing'!F75="*",'07-30 Roofing'!E75,'07-30 Roofing'!H75="*",'07-30 Roofing'!G75,'07-30 Roofing'!J75="*",'07-30 Roofing'!I75,'07-30 Roofing'!L75="*",'07-30 Roofing'!K75,'07-30 Roofing'!N75="*",'07-30 Roofing'!M75,'07-30 Roofing'!P75="*",'07-30 Roofing'!O75,'07-30 Roofing'!R75="*",'07-30 Roofing'!Q75,'07-30 Roofing'!T75="*",'07-30 Roofing'!S75,'07-30 Roofing'!V75="*",'07-30 Roofing'!U75),"")</f>
        <v/>
      </c>
      <c r="H920" s="236" t="e">
        <f ca="1">G920/'Project Data'!$D$22</f>
        <v>#VALUE!</v>
      </c>
      <c r="I920" s="175"/>
      <c r="J920" s="244"/>
      <c r="K920" s="242"/>
    </row>
    <row r="921" spans="1:11" s="147" customFormat="1" ht="15" hidden="1" customHeight="1">
      <c r="A921" s="198">
        <f>'07-30 Roofing'!A76</f>
        <v>0</v>
      </c>
      <c r="B921" s="235" t="str">
        <f>'07-30 Roofing'!B76</f>
        <v>07 32 26 Plastic Roof Tiles</v>
      </c>
      <c r="C921" s="235"/>
      <c r="D921" s="236" t="str" cm="1">
        <f t="array" aca="1" ref="D921" ca="1">_xlfn.IFNA(_xlfn.IFS('07-30 Roofing'!D76="*",'07-30 Roofing'!C76,'07-30 Roofing'!F76="*",'07-30 Roofing'!E76,'07-30 Roofing'!H76="*",'07-30 Roofing'!G76,'07-30 Roofing'!J76="*",'07-30 Roofing'!I76,'07-30 Roofing'!L76="*",'07-30 Roofing'!K76,'07-30 Roofing'!N76="*",'07-30 Roofing'!M76,'07-30 Roofing'!P76="*",'07-30 Roofing'!O76,'07-30 Roofing'!R76="*",'07-30 Roofing'!Q76,'07-30 Roofing'!T76="*",'07-30 Roofing'!S76),"")</f>
        <v/>
      </c>
      <c r="E921" s="236">
        <f ca="1">D921/'Project Data'!$D$22</f>
        <v>0</v>
      </c>
      <c r="F921" s="164" t="s">
        <v>44</v>
      </c>
      <c r="G921" s="236" t="str" cm="1">
        <f t="array" aca="1" ref="G921" ca="1">_xlfn.IFNA(_xlfn.IFS('07-30 Roofing'!F76="*",'07-30 Roofing'!E76,'07-30 Roofing'!H76="*",'07-30 Roofing'!G76,'07-30 Roofing'!J76="*",'07-30 Roofing'!I76,'07-30 Roofing'!L76="*",'07-30 Roofing'!K76,'07-30 Roofing'!N76="*",'07-30 Roofing'!M76,'07-30 Roofing'!P76="*",'07-30 Roofing'!O76,'07-30 Roofing'!R76="*",'07-30 Roofing'!Q76,'07-30 Roofing'!T76="*",'07-30 Roofing'!S76,'07-30 Roofing'!V76="*",'07-30 Roofing'!U76),"")</f>
        <v/>
      </c>
      <c r="H921" s="236" t="e">
        <f ca="1">G921/'Project Data'!$D$22</f>
        <v>#VALUE!</v>
      </c>
      <c r="I921" s="175"/>
      <c r="J921" s="244"/>
      <c r="K921" s="242"/>
    </row>
    <row r="922" spans="1:11" s="147" customFormat="1" ht="15" hidden="1" customHeight="1">
      <c r="A922" s="198">
        <f>'07-30 Roofing'!A77</f>
        <v>0</v>
      </c>
      <c r="B922" s="235" t="str">
        <f>'07-30 Roofing'!B77</f>
        <v>07 32 29 Rubber Tiles/Panels</v>
      </c>
      <c r="C922" s="235"/>
      <c r="D922" s="236" t="str" cm="1">
        <f t="array" aca="1" ref="D922" ca="1">_xlfn.IFNA(_xlfn.IFS('07-30 Roofing'!D77="*",'07-30 Roofing'!C77,'07-30 Roofing'!F77="*",'07-30 Roofing'!E77,'07-30 Roofing'!H77="*",'07-30 Roofing'!G77,'07-30 Roofing'!J77="*",'07-30 Roofing'!I77,'07-30 Roofing'!L77="*",'07-30 Roofing'!K77,'07-30 Roofing'!N77="*",'07-30 Roofing'!M77,'07-30 Roofing'!P77="*",'07-30 Roofing'!O77,'07-30 Roofing'!R77="*",'07-30 Roofing'!Q77,'07-30 Roofing'!T77="*",'07-30 Roofing'!S77),"")</f>
        <v/>
      </c>
      <c r="E922" s="236">
        <f ca="1">D922/'Project Data'!$D$22</f>
        <v>0</v>
      </c>
      <c r="F922" s="164" t="s">
        <v>44</v>
      </c>
      <c r="G922" s="236" t="str" cm="1">
        <f t="array" aca="1" ref="G922" ca="1">_xlfn.IFNA(_xlfn.IFS('07-30 Roofing'!F77="*",'07-30 Roofing'!E77,'07-30 Roofing'!H77="*",'07-30 Roofing'!G77,'07-30 Roofing'!J77="*",'07-30 Roofing'!I77,'07-30 Roofing'!L77="*",'07-30 Roofing'!K77,'07-30 Roofing'!N77="*",'07-30 Roofing'!M77,'07-30 Roofing'!P77="*",'07-30 Roofing'!O77,'07-30 Roofing'!R77="*",'07-30 Roofing'!Q77,'07-30 Roofing'!T77="*",'07-30 Roofing'!S77,'07-30 Roofing'!V77="*",'07-30 Roofing'!U77),"")</f>
        <v/>
      </c>
      <c r="H922" s="236" t="e">
        <f ca="1">G922/'Project Data'!$D$22</f>
        <v>#VALUE!</v>
      </c>
      <c r="I922" s="175"/>
      <c r="J922" s="244"/>
      <c r="K922" s="242"/>
    </row>
    <row r="923" spans="1:11" s="147" customFormat="1" ht="15" hidden="1" customHeight="1">
      <c r="A923" s="198">
        <f>'07-30 Roofing'!A78</f>
        <v>0</v>
      </c>
      <c r="B923" s="235" t="str">
        <f>'07-30 Roofing'!B78</f>
        <v>07 33 00 Natural Roof Coverings</v>
      </c>
      <c r="C923" s="235"/>
      <c r="D923" s="236" t="str" cm="1">
        <f t="array" aca="1" ref="D923" ca="1">_xlfn.IFNA(_xlfn.IFS('07-30 Roofing'!D78="*",'07-30 Roofing'!C78,'07-30 Roofing'!F78="*",'07-30 Roofing'!E78,'07-30 Roofing'!H78="*",'07-30 Roofing'!G78,'07-30 Roofing'!J78="*",'07-30 Roofing'!I78,'07-30 Roofing'!L78="*",'07-30 Roofing'!K78,'07-30 Roofing'!N78="*",'07-30 Roofing'!M78,'07-30 Roofing'!P78="*",'07-30 Roofing'!O78,'07-30 Roofing'!R78="*",'07-30 Roofing'!Q78,'07-30 Roofing'!T78="*",'07-30 Roofing'!S78),"")</f>
        <v/>
      </c>
      <c r="E923" s="236">
        <f ca="1">D923/'Project Data'!$D$22</f>
        <v>0</v>
      </c>
      <c r="F923" s="164" t="s">
        <v>44</v>
      </c>
      <c r="G923" s="236" t="str" cm="1">
        <f t="array" aca="1" ref="G923" ca="1">_xlfn.IFNA(_xlfn.IFS('07-30 Roofing'!F78="*",'07-30 Roofing'!E78,'07-30 Roofing'!H78="*",'07-30 Roofing'!G78,'07-30 Roofing'!J78="*",'07-30 Roofing'!I78,'07-30 Roofing'!L78="*",'07-30 Roofing'!K78,'07-30 Roofing'!N78="*",'07-30 Roofing'!M78,'07-30 Roofing'!P78="*",'07-30 Roofing'!O78,'07-30 Roofing'!R78="*",'07-30 Roofing'!Q78,'07-30 Roofing'!T78="*",'07-30 Roofing'!S78,'07-30 Roofing'!V78="*",'07-30 Roofing'!U78),"")</f>
        <v/>
      </c>
      <c r="H923" s="236" t="e">
        <f ca="1">G923/'Project Data'!$D$22</f>
        <v>#VALUE!</v>
      </c>
      <c r="I923" s="175"/>
      <c r="J923" s="244"/>
      <c r="K923" s="242"/>
    </row>
    <row r="924" spans="1:11" s="147" customFormat="1" ht="15" hidden="1" customHeight="1">
      <c r="A924" s="198">
        <f>'07-30 Roofing'!A79</f>
        <v>0</v>
      </c>
      <c r="B924" s="235" t="str">
        <f>'07-30 Roofing'!B79</f>
        <v>07 33 13 Sod Roofing</v>
      </c>
      <c r="C924" s="235"/>
      <c r="D924" s="236" t="str" cm="1">
        <f t="array" aca="1" ref="D924" ca="1">_xlfn.IFNA(_xlfn.IFS('07-30 Roofing'!D79="*",'07-30 Roofing'!C79,'07-30 Roofing'!F79="*",'07-30 Roofing'!E79,'07-30 Roofing'!H79="*",'07-30 Roofing'!G79,'07-30 Roofing'!J79="*",'07-30 Roofing'!I79,'07-30 Roofing'!L79="*",'07-30 Roofing'!K79,'07-30 Roofing'!N79="*",'07-30 Roofing'!M79,'07-30 Roofing'!P79="*",'07-30 Roofing'!O79,'07-30 Roofing'!R79="*",'07-30 Roofing'!Q79,'07-30 Roofing'!T79="*",'07-30 Roofing'!S79),"")</f>
        <v/>
      </c>
      <c r="E924" s="236">
        <f ca="1">D924/'Project Data'!$D$22</f>
        <v>0</v>
      </c>
      <c r="F924" s="164" t="s">
        <v>44</v>
      </c>
      <c r="G924" s="236" t="str" cm="1">
        <f t="array" aca="1" ref="G924" ca="1">_xlfn.IFNA(_xlfn.IFS('07-30 Roofing'!F79="*",'07-30 Roofing'!E79,'07-30 Roofing'!H79="*",'07-30 Roofing'!G79,'07-30 Roofing'!J79="*",'07-30 Roofing'!I79,'07-30 Roofing'!L79="*",'07-30 Roofing'!K79,'07-30 Roofing'!N79="*",'07-30 Roofing'!M79,'07-30 Roofing'!P79="*",'07-30 Roofing'!O79,'07-30 Roofing'!R79="*",'07-30 Roofing'!Q79,'07-30 Roofing'!T79="*",'07-30 Roofing'!S79,'07-30 Roofing'!V79="*",'07-30 Roofing'!U79),"")</f>
        <v/>
      </c>
      <c r="H924" s="236" t="e">
        <f ca="1">G924/'Project Data'!$D$22</f>
        <v>#VALUE!</v>
      </c>
      <c r="I924" s="175"/>
      <c r="J924" s="244"/>
      <c r="K924" s="242"/>
    </row>
    <row r="925" spans="1:11" s="147" customFormat="1" ht="15" hidden="1" customHeight="1">
      <c r="A925" s="198">
        <f>'07-30 Roofing'!A80</f>
        <v>0</v>
      </c>
      <c r="B925" s="235" t="str">
        <f>'07-30 Roofing'!B80</f>
        <v>07 33 16 Thatched Roofing</v>
      </c>
      <c r="C925" s="235"/>
      <c r="D925" s="236" t="str" cm="1">
        <f t="array" aca="1" ref="D925" ca="1">_xlfn.IFNA(_xlfn.IFS('07-30 Roofing'!D80="*",'07-30 Roofing'!C80,'07-30 Roofing'!F80="*",'07-30 Roofing'!E80,'07-30 Roofing'!H80="*",'07-30 Roofing'!G80,'07-30 Roofing'!J80="*",'07-30 Roofing'!I80,'07-30 Roofing'!L80="*",'07-30 Roofing'!K80,'07-30 Roofing'!N80="*",'07-30 Roofing'!M80,'07-30 Roofing'!P80="*",'07-30 Roofing'!O80,'07-30 Roofing'!R80="*",'07-30 Roofing'!Q80,'07-30 Roofing'!T80="*",'07-30 Roofing'!S80),"")</f>
        <v/>
      </c>
      <c r="E925" s="236">
        <f ca="1">D925/'Project Data'!$D$22</f>
        <v>0</v>
      </c>
      <c r="F925" s="164" t="s">
        <v>44</v>
      </c>
      <c r="G925" s="236" t="str" cm="1">
        <f t="array" aca="1" ref="G925" ca="1">_xlfn.IFNA(_xlfn.IFS('07-30 Roofing'!F80="*",'07-30 Roofing'!E80,'07-30 Roofing'!H80="*",'07-30 Roofing'!G80,'07-30 Roofing'!J80="*",'07-30 Roofing'!I80,'07-30 Roofing'!L80="*",'07-30 Roofing'!K80,'07-30 Roofing'!N80="*",'07-30 Roofing'!M80,'07-30 Roofing'!P80="*",'07-30 Roofing'!O80,'07-30 Roofing'!R80="*",'07-30 Roofing'!Q80,'07-30 Roofing'!T80="*",'07-30 Roofing'!S80,'07-30 Roofing'!V80="*",'07-30 Roofing'!U80),"")</f>
        <v/>
      </c>
      <c r="H925" s="236" t="e">
        <f ca="1">G925/'Project Data'!$D$22</f>
        <v>#VALUE!</v>
      </c>
      <c r="I925" s="175"/>
      <c r="J925" s="244"/>
      <c r="K925" s="242"/>
    </row>
    <row r="926" spans="1:11" s="147" customFormat="1" ht="15" hidden="1" customHeight="1">
      <c r="A926" s="198">
        <f>'07-30 Roofing'!A81</f>
        <v>0</v>
      </c>
      <c r="B926" s="235" t="str">
        <f>'07-30 Roofing'!B81</f>
        <v>07 33 63 Vegetated Steep-Slope Roofing</v>
      </c>
      <c r="C926" s="235"/>
      <c r="D926" s="236" t="str" cm="1">
        <f t="array" aca="1" ref="D926" ca="1">_xlfn.IFNA(_xlfn.IFS('07-30 Roofing'!D81="*",'07-30 Roofing'!C81,'07-30 Roofing'!F81="*",'07-30 Roofing'!E81,'07-30 Roofing'!H81="*",'07-30 Roofing'!G81,'07-30 Roofing'!J81="*",'07-30 Roofing'!I81,'07-30 Roofing'!L81="*",'07-30 Roofing'!K81,'07-30 Roofing'!N81="*",'07-30 Roofing'!M81,'07-30 Roofing'!P81="*",'07-30 Roofing'!O81,'07-30 Roofing'!R81="*",'07-30 Roofing'!Q81,'07-30 Roofing'!T81="*",'07-30 Roofing'!S81),"")</f>
        <v/>
      </c>
      <c r="E926" s="236">
        <f ca="1">D926/'Project Data'!$D$22</f>
        <v>0</v>
      </c>
      <c r="F926" s="164" t="s">
        <v>44</v>
      </c>
      <c r="G926" s="236" t="str" cm="1">
        <f t="array" aca="1" ref="G926" ca="1">_xlfn.IFNA(_xlfn.IFS('07-30 Roofing'!F81="*",'07-30 Roofing'!E81,'07-30 Roofing'!H81="*",'07-30 Roofing'!G81,'07-30 Roofing'!J81="*",'07-30 Roofing'!I81,'07-30 Roofing'!L81="*",'07-30 Roofing'!K81,'07-30 Roofing'!N81="*",'07-30 Roofing'!M81,'07-30 Roofing'!P81="*",'07-30 Roofing'!O81,'07-30 Roofing'!R81="*",'07-30 Roofing'!Q81,'07-30 Roofing'!T81="*",'07-30 Roofing'!S81,'07-30 Roofing'!V81="*",'07-30 Roofing'!U81),"")</f>
        <v/>
      </c>
      <c r="H926" s="236" t="e">
        <f ca="1">G926/'Project Data'!$D$22</f>
        <v>#VALUE!</v>
      </c>
      <c r="I926" s="175"/>
      <c r="J926" s="244"/>
      <c r="K926" s="242"/>
    </row>
    <row r="927" spans="1:11" s="147" customFormat="1" ht="15" hidden="1" customHeight="1">
      <c r="A927" s="198">
        <f>'07-30 Roofing'!A82</f>
        <v>0</v>
      </c>
      <c r="B927" s="235" t="str">
        <f>'07-30 Roofing'!B82</f>
        <v>07 40 00 Roofing and Siding Panels</v>
      </c>
      <c r="C927" s="235"/>
      <c r="D927" s="236" t="str" cm="1">
        <f t="array" aca="1" ref="D927" ca="1">_xlfn.IFNA(_xlfn.IFS('07-30 Roofing'!D82="*",'07-30 Roofing'!C82,'07-30 Roofing'!F82="*",'07-30 Roofing'!E82,'07-30 Roofing'!H82="*",'07-30 Roofing'!G82,'07-30 Roofing'!J82="*",'07-30 Roofing'!I82,'07-30 Roofing'!L82="*",'07-30 Roofing'!K82,'07-30 Roofing'!N82="*",'07-30 Roofing'!M82,'07-30 Roofing'!P82="*",'07-30 Roofing'!O82,'07-30 Roofing'!R82="*",'07-30 Roofing'!Q82,'07-30 Roofing'!T82="*",'07-30 Roofing'!S82),"")</f>
        <v/>
      </c>
      <c r="E927" s="236">
        <f ca="1">D927/'Project Data'!$D$22</f>
        <v>0</v>
      </c>
      <c r="F927" s="164" t="s">
        <v>44</v>
      </c>
      <c r="G927" s="236" t="str" cm="1">
        <f t="array" aca="1" ref="G927" ca="1">_xlfn.IFNA(_xlfn.IFS('07-30 Roofing'!F82="*",'07-30 Roofing'!E82,'07-30 Roofing'!H82="*",'07-30 Roofing'!G82,'07-30 Roofing'!J82="*",'07-30 Roofing'!I82,'07-30 Roofing'!L82="*",'07-30 Roofing'!K82,'07-30 Roofing'!N82="*",'07-30 Roofing'!M82,'07-30 Roofing'!P82="*",'07-30 Roofing'!O82,'07-30 Roofing'!R82="*",'07-30 Roofing'!Q82,'07-30 Roofing'!T82="*",'07-30 Roofing'!S82,'07-30 Roofing'!V82="*",'07-30 Roofing'!U82),"")</f>
        <v/>
      </c>
      <c r="H927" s="236" t="e">
        <f ca="1">G927/'Project Data'!$D$22</f>
        <v>#VALUE!</v>
      </c>
      <c r="I927" s="175"/>
      <c r="J927" s="244"/>
      <c r="K927" s="242"/>
    </row>
    <row r="928" spans="1:11" s="147" customFormat="1" ht="15" hidden="1" customHeight="1">
      <c r="A928" s="198">
        <f>'07-30 Roofing'!A83</f>
        <v>0</v>
      </c>
      <c r="B928" s="235" t="str">
        <f>'07-30 Roofing'!B83</f>
        <v>07 41 00 Roof Panels</v>
      </c>
      <c r="C928" s="235"/>
      <c r="D928" s="236" t="str" cm="1">
        <f t="array" aca="1" ref="D928" ca="1">_xlfn.IFNA(_xlfn.IFS('07-30 Roofing'!D83="*",'07-30 Roofing'!C83,'07-30 Roofing'!F83="*",'07-30 Roofing'!E83,'07-30 Roofing'!H83="*",'07-30 Roofing'!G83,'07-30 Roofing'!J83="*",'07-30 Roofing'!I83,'07-30 Roofing'!L83="*",'07-30 Roofing'!K83,'07-30 Roofing'!N83="*",'07-30 Roofing'!M83,'07-30 Roofing'!P83="*",'07-30 Roofing'!O83,'07-30 Roofing'!R83="*",'07-30 Roofing'!Q83,'07-30 Roofing'!T83="*",'07-30 Roofing'!S83),"")</f>
        <v/>
      </c>
      <c r="E928" s="236">
        <f ca="1">D928/'Project Data'!$D$22</f>
        <v>0</v>
      </c>
      <c r="F928" s="164" t="s">
        <v>44</v>
      </c>
      <c r="G928" s="236" t="str" cm="1">
        <f t="array" aca="1" ref="G928" ca="1">_xlfn.IFNA(_xlfn.IFS('07-30 Roofing'!F83="*",'07-30 Roofing'!E83,'07-30 Roofing'!H83="*",'07-30 Roofing'!G83,'07-30 Roofing'!J83="*",'07-30 Roofing'!I83,'07-30 Roofing'!L83="*",'07-30 Roofing'!K83,'07-30 Roofing'!N83="*",'07-30 Roofing'!M83,'07-30 Roofing'!P83="*",'07-30 Roofing'!O83,'07-30 Roofing'!R83="*",'07-30 Roofing'!Q83,'07-30 Roofing'!T83="*",'07-30 Roofing'!S83,'07-30 Roofing'!V83="*",'07-30 Roofing'!U83),"")</f>
        <v/>
      </c>
      <c r="H928" s="236" t="e">
        <f ca="1">G928/'Project Data'!$D$22</f>
        <v>#VALUE!</v>
      </c>
      <c r="I928" s="175"/>
      <c r="J928" s="244"/>
      <c r="K928" s="242"/>
    </row>
    <row r="929" spans="1:11" s="147" customFormat="1" ht="15" hidden="1" customHeight="1">
      <c r="A929" s="198">
        <f>'07-30 Roofing'!A84</f>
        <v>0</v>
      </c>
      <c r="B929" s="235" t="str">
        <f>'07-30 Roofing'!B84</f>
        <v>07 41 13 Metal Roof Panels</v>
      </c>
      <c r="C929" s="235"/>
      <c r="D929" s="236" t="str" cm="1">
        <f t="array" aca="1" ref="D929" ca="1">_xlfn.IFNA(_xlfn.IFS('07-30 Roofing'!D84="*",'07-30 Roofing'!C84,'07-30 Roofing'!F84="*",'07-30 Roofing'!E84,'07-30 Roofing'!H84="*",'07-30 Roofing'!G84,'07-30 Roofing'!J84="*",'07-30 Roofing'!I84,'07-30 Roofing'!L84="*",'07-30 Roofing'!K84,'07-30 Roofing'!N84="*",'07-30 Roofing'!M84,'07-30 Roofing'!P84="*",'07-30 Roofing'!O84,'07-30 Roofing'!R84="*",'07-30 Roofing'!Q84,'07-30 Roofing'!T84="*",'07-30 Roofing'!S84),"")</f>
        <v/>
      </c>
      <c r="E929" s="236">
        <f ca="1">D929/'Project Data'!$D$22</f>
        <v>0</v>
      </c>
      <c r="F929" s="164" t="s">
        <v>44</v>
      </c>
      <c r="G929" s="236" t="str" cm="1">
        <f t="array" aca="1" ref="G929" ca="1">_xlfn.IFNA(_xlfn.IFS('07-30 Roofing'!F84="*",'07-30 Roofing'!E84,'07-30 Roofing'!H84="*",'07-30 Roofing'!G84,'07-30 Roofing'!J84="*",'07-30 Roofing'!I84,'07-30 Roofing'!L84="*",'07-30 Roofing'!K84,'07-30 Roofing'!N84="*",'07-30 Roofing'!M84,'07-30 Roofing'!P84="*",'07-30 Roofing'!O84,'07-30 Roofing'!R84="*",'07-30 Roofing'!Q84,'07-30 Roofing'!T84="*",'07-30 Roofing'!S84,'07-30 Roofing'!V84="*",'07-30 Roofing'!U84),"")</f>
        <v/>
      </c>
      <c r="H929" s="236" t="e">
        <f ca="1">G929/'Project Data'!$D$22</f>
        <v>#VALUE!</v>
      </c>
      <c r="I929" s="175"/>
      <c r="J929" s="244"/>
      <c r="K929" s="242"/>
    </row>
    <row r="930" spans="1:11" s="147" customFormat="1" ht="15" hidden="1" customHeight="1">
      <c r="A930" s="198">
        <f>'07-30 Roofing'!A85</f>
        <v>0</v>
      </c>
      <c r="B930" s="235" t="str">
        <f>'07-30 Roofing'!B85</f>
        <v>07 41 16 Insulated Metal Roof Panels</v>
      </c>
      <c r="C930" s="235"/>
      <c r="D930" s="236" t="str" cm="1">
        <f t="array" aca="1" ref="D930" ca="1">_xlfn.IFNA(_xlfn.IFS('07-30 Roofing'!D85="*",'07-30 Roofing'!C85,'07-30 Roofing'!F85="*",'07-30 Roofing'!E85,'07-30 Roofing'!H85="*",'07-30 Roofing'!G85,'07-30 Roofing'!J85="*",'07-30 Roofing'!I85,'07-30 Roofing'!L85="*",'07-30 Roofing'!K85,'07-30 Roofing'!N85="*",'07-30 Roofing'!M85,'07-30 Roofing'!P85="*",'07-30 Roofing'!O85,'07-30 Roofing'!R85="*",'07-30 Roofing'!Q85,'07-30 Roofing'!T85="*",'07-30 Roofing'!S85),"")</f>
        <v/>
      </c>
      <c r="E930" s="236">
        <f ca="1">D930/'Project Data'!$D$22</f>
        <v>0</v>
      </c>
      <c r="F930" s="164" t="s">
        <v>44</v>
      </c>
      <c r="G930" s="236" t="str" cm="1">
        <f t="array" aca="1" ref="G930" ca="1">_xlfn.IFNA(_xlfn.IFS('07-30 Roofing'!F85="*",'07-30 Roofing'!E85,'07-30 Roofing'!H85="*",'07-30 Roofing'!G85,'07-30 Roofing'!J85="*",'07-30 Roofing'!I85,'07-30 Roofing'!L85="*",'07-30 Roofing'!K85,'07-30 Roofing'!N85="*",'07-30 Roofing'!M85,'07-30 Roofing'!P85="*",'07-30 Roofing'!O85,'07-30 Roofing'!R85="*",'07-30 Roofing'!Q85,'07-30 Roofing'!T85="*",'07-30 Roofing'!S85,'07-30 Roofing'!V85="*",'07-30 Roofing'!U85),"")</f>
        <v/>
      </c>
      <c r="H930" s="236" t="e">
        <f ca="1">G930/'Project Data'!$D$22</f>
        <v>#VALUE!</v>
      </c>
      <c r="I930" s="175"/>
      <c r="J930" s="244"/>
      <c r="K930" s="242"/>
    </row>
    <row r="931" spans="1:11" s="147" customFormat="1" ht="15" hidden="1" customHeight="1">
      <c r="A931" s="198">
        <f>'07-30 Roofing'!A86</f>
        <v>0</v>
      </c>
      <c r="B931" s="235" t="str">
        <f>'07-30 Roofing'!B86</f>
        <v>07 41 23 Wood Roof Panels</v>
      </c>
      <c r="C931" s="235"/>
      <c r="D931" s="236" t="str" cm="1">
        <f t="array" aca="1" ref="D931" ca="1">_xlfn.IFNA(_xlfn.IFS('07-30 Roofing'!D86="*",'07-30 Roofing'!C86,'07-30 Roofing'!F86="*",'07-30 Roofing'!E86,'07-30 Roofing'!H86="*",'07-30 Roofing'!G86,'07-30 Roofing'!J86="*",'07-30 Roofing'!I86,'07-30 Roofing'!L86="*",'07-30 Roofing'!K86,'07-30 Roofing'!N86="*",'07-30 Roofing'!M86,'07-30 Roofing'!P86="*",'07-30 Roofing'!O86,'07-30 Roofing'!R86="*",'07-30 Roofing'!Q86,'07-30 Roofing'!T86="*",'07-30 Roofing'!S86),"")</f>
        <v/>
      </c>
      <c r="E931" s="236">
        <f ca="1">D931/'Project Data'!$D$22</f>
        <v>0</v>
      </c>
      <c r="F931" s="164" t="s">
        <v>44</v>
      </c>
      <c r="G931" s="236" t="str" cm="1">
        <f t="array" aca="1" ref="G931" ca="1">_xlfn.IFNA(_xlfn.IFS('07-30 Roofing'!F86="*",'07-30 Roofing'!E86,'07-30 Roofing'!H86="*",'07-30 Roofing'!G86,'07-30 Roofing'!J86="*",'07-30 Roofing'!I86,'07-30 Roofing'!L86="*",'07-30 Roofing'!K86,'07-30 Roofing'!N86="*",'07-30 Roofing'!M86,'07-30 Roofing'!P86="*",'07-30 Roofing'!O86,'07-30 Roofing'!R86="*",'07-30 Roofing'!Q86,'07-30 Roofing'!T86="*",'07-30 Roofing'!S86,'07-30 Roofing'!V86="*",'07-30 Roofing'!U86),"")</f>
        <v/>
      </c>
      <c r="H931" s="236" t="e">
        <f ca="1">G931/'Project Data'!$D$22</f>
        <v>#VALUE!</v>
      </c>
      <c r="I931" s="175"/>
      <c r="J931" s="244"/>
      <c r="K931" s="242"/>
    </row>
    <row r="932" spans="1:11" s="147" customFormat="1" ht="15" hidden="1" customHeight="1">
      <c r="A932" s="198">
        <f>'07-30 Roofing'!A87</f>
        <v>0</v>
      </c>
      <c r="B932" s="235" t="str">
        <f>'07-30 Roofing'!B87</f>
        <v>07 41 33 Plastic Roof Panels</v>
      </c>
      <c r="C932" s="235"/>
      <c r="D932" s="236" t="str" cm="1">
        <f t="array" aca="1" ref="D932" ca="1">_xlfn.IFNA(_xlfn.IFS('07-30 Roofing'!D87="*",'07-30 Roofing'!C87,'07-30 Roofing'!F87="*",'07-30 Roofing'!E87,'07-30 Roofing'!H87="*",'07-30 Roofing'!G87,'07-30 Roofing'!J87="*",'07-30 Roofing'!I87,'07-30 Roofing'!L87="*",'07-30 Roofing'!K87,'07-30 Roofing'!N87="*",'07-30 Roofing'!M87,'07-30 Roofing'!P87="*",'07-30 Roofing'!O87,'07-30 Roofing'!R87="*",'07-30 Roofing'!Q87,'07-30 Roofing'!T87="*",'07-30 Roofing'!S87),"")</f>
        <v/>
      </c>
      <c r="E932" s="236">
        <f ca="1">D932/'Project Data'!$D$22</f>
        <v>0</v>
      </c>
      <c r="F932" s="164" t="s">
        <v>44</v>
      </c>
      <c r="G932" s="236" t="str" cm="1">
        <f t="array" aca="1" ref="G932" ca="1">_xlfn.IFNA(_xlfn.IFS('07-30 Roofing'!F87="*",'07-30 Roofing'!E87,'07-30 Roofing'!H87="*",'07-30 Roofing'!G87,'07-30 Roofing'!J87="*",'07-30 Roofing'!I87,'07-30 Roofing'!L87="*",'07-30 Roofing'!K87,'07-30 Roofing'!N87="*",'07-30 Roofing'!M87,'07-30 Roofing'!P87="*",'07-30 Roofing'!O87,'07-30 Roofing'!R87="*",'07-30 Roofing'!Q87,'07-30 Roofing'!T87="*",'07-30 Roofing'!S87,'07-30 Roofing'!V87="*",'07-30 Roofing'!U87),"")</f>
        <v/>
      </c>
      <c r="H932" s="236" t="e">
        <f ca="1">G932/'Project Data'!$D$22</f>
        <v>#VALUE!</v>
      </c>
      <c r="I932" s="175"/>
      <c r="J932" s="244"/>
      <c r="K932" s="242"/>
    </row>
    <row r="933" spans="1:11" s="147" customFormat="1" ht="15" hidden="1" customHeight="1">
      <c r="A933" s="198">
        <f>'07-30 Roofing'!A88</f>
        <v>0</v>
      </c>
      <c r="B933" s="235" t="str">
        <f>'07-30 Roofing'!B88</f>
        <v>07 41 43 Composite Roof Panels</v>
      </c>
      <c r="C933" s="235"/>
      <c r="D933" s="236" t="str" cm="1">
        <f t="array" aca="1" ref="D933" ca="1">_xlfn.IFNA(_xlfn.IFS('07-30 Roofing'!D88="*",'07-30 Roofing'!C88,'07-30 Roofing'!F88="*",'07-30 Roofing'!E88,'07-30 Roofing'!H88="*",'07-30 Roofing'!G88,'07-30 Roofing'!J88="*",'07-30 Roofing'!I88,'07-30 Roofing'!L88="*",'07-30 Roofing'!K88,'07-30 Roofing'!N88="*",'07-30 Roofing'!M88,'07-30 Roofing'!P88="*",'07-30 Roofing'!O88,'07-30 Roofing'!R88="*",'07-30 Roofing'!Q88,'07-30 Roofing'!T88="*",'07-30 Roofing'!S88),"")</f>
        <v/>
      </c>
      <c r="E933" s="236">
        <f ca="1">D933/'Project Data'!$D$22</f>
        <v>0</v>
      </c>
      <c r="F933" s="164" t="s">
        <v>44</v>
      </c>
      <c r="G933" s="236" t="str" cm="1">
        <f t="array" aca="1" ref="G933" ca="1">_xlfn.IFNA(_xlfn.IFS('07-30 Roofing'!F88="*",'07-30 Roofing'!E88,'07-30 Roofing'!H88="*",'07-30 Roofing'!G88,'07-30 Roofing'!J88="*",'07-30 Roofing'!I88,'07-30 Roofing'!L88="*",'07-30 Roofing'!K88,'07-30 Roofing'!N88="*",'07-30 Roofing'!M88,'07-30 Roofing'!P88="*",'07-30 Roofing'!O88,'07-30 Roofing'!R88="*",'07-30 Roofing'!Q88,'07-30 Roofing'!T88="*",'07-30 Roofing'!S88,'07-30 Roofing'!V88="*",'07-30 Roofing'!U88),"")</f>
        <v/>
      </c>
      <c r="H933" s="236" t="e">
        <f ca="1">G933/'Project Data'!$D$22</f>
        <v>#VALUE!</v>
      </c>
      <c r="I933" s="175"/>
      <c r="J933" s="244"/>
      <c r="K933" s="242"/>
    </row>
    <row r="934" spans="1:11" s="207" customFormat="1" ht="15" hidden="1" customHeight="1">
      <c r="A934" s="198">
        <f>'07-30 Roofing'!A89</f>
        <v>0</v>
      </c>
      <c r="B934" s="235" t="str">
        <f>'07-30 Roofing'!B89</f>
        <v>07 41 63 Fabricated Roof Panel Assemblies</v>
      </c>
      <c r="C934" s="235"/>
      <c r="D934" s="236" t="str" cm="1">
        <f t="array" aca="1" ref="D934" ca="1">_xlfn.IFNA(_xlfn.IFS('07-30 Roofing'!D89="*",'07-30 Roofing'!C89,'07-30 Roofing'!F89="*",'07-30 Roofing'!E89,'07-30 Roofing'!H89="*",'07-30 Roofing'!G89,'07-30 Roofing'!J89="*",'07-30 Roofing'!I89,'07-30 Roofing'!L89="*",'07-30 Roofing'!K89,'07-30 Roofing'!N89="*",'07-30 Roofing'!M89,'07-30 Roofing'!P89="*",'07-30 Roofing'!O89,'07-30 Roofing'!R89="*",'07-30 Roofing'!Q89,'07-30 Roofing'!T89="*",'07-30 Roofing'!S89),"")</f>
        <v/>
      </c>
      <c r="E934" s="236">
        <f ca="1">D934/'Project Data'!$D$22</f>
        <v>0</v>
      </c>
      <c r="F934" s="164" t="s">
        <v>44</v>
      </c>
      <c r="G934" s="236" t="str" cm="1">
        <f t="array" aca="1" ref="G934" ca="1">_xlfn.IFNA(_xlfn.IFS('07-30 Roofing'!F89="*",'07-30 Roofing'!E89,'07-30 Roofing'!H89="*",'07-30 Roofing'!G89,'07-30 Roofing'!J89="*",'07-30 Roofing'!I89,'07-30 Roofing'!L89="*",'07-30 Roofing'!K89,'07-30 Roofing'!N89="*",'07-30 Roofing'!M89,'07-30 Roofing'!P89="*",'07-30 Roofing'!O89,'07-30 Roofing'!R89="*",'07-30 Roofing'!Q89,'07-30 Roofing'!T89="*",'07-30 Roofing'!S89,'07-30 Roofing'!V89="*",'07-30 Roofing'!U89),"")</f>
        <v/>
      </c>
      <c r="H934" s="236" t="e">
        <f ca="1">G934/'Project Data'!$D$22</f>
        <v>#VALUE!</v>
      </c>
      <c r="I934" s="175"/>
      <c r="J934" s="244"/>
      <c r="K934" s="339"/>
    </row>
    <row r="935" spans="1:11" s="207" customFormat="1" ht="15" hidden="1" customHeight="1">
      <c r="A935" s="198">
        <f>'07-30 Roofing'!A90</f>
        <v>0</v>
      </c>
      <c r="B935" s="235" t="str">
        <f>'07-30 Roofing'!B90</f>
        <v>07 50 00 Membrane Roofing</v>
      </c>
      <c r="C935" s="235"/>
      <c r="D935" s="236" t="str" cm="1">
        <f t="array" aca="1" ref="D935" ca="1">_xlfn.IFNA(_xlfn.IFS('07-30 Roofing'!D90="*",'07-30 Roofing'!C90,'07-30 Roofing'!F90="*",'07-30 Roofing'!E90,'07-30 Roofing'!H90="*",'07-30 Roofing'!G90,'07-30 Roofing'!J90="*",'07-30 Roofing'!I90,'07-30 Roofing'!L90="*",'07-30 Roofing'!K90,'07-30 Roofing'!N90="*",'07-30 Roofing'!M90,'07-30 Roofing'!P90="*",'07-30 Roofing'!O90,'07-30 Roofing'!R90="*",'07-30 Roofing'!Q90,'07-30 Roofing'!T90="*",'07-30 Roofing'!S90),"")</f>
        <v/>
      </c>
      <c r="E935" s="236">
        <f ca="1">D935/'Project Data'!$D$22</f>
        <v>0</v>
      </c>
      <c r="F935" s="164" t="s">
        <v>44</v>
      </c>
      <c r="G935" s="236" t="str" cm="1">
        <f t="array" aca="1" ref="G935" ca="1">_xlfn.IFNA(_xlfn.IFS('07-30 Roofing'!F90="*",'07-30 Roofing'!E90,'07-30 Roofing'!H90="*",'07-30 Roofing'!G90,'07-30 Roofing'!J90="*",'07-30 Roofing'!I90,'07-30 Roofing'!L90="*",'07-30 Roofing'!K90,'07-30 Roofing'!N90="*",'07-30 Roofing'!M90,'07-30 Roofing'!P90="*",'07-30 Roofing'!O90,'07-30 Roofing'!R90="*",'07-30 Roofing'!Q90,'07-30 Roofing'!T90="*",'07-30 Roofing'!S90,'07-30 Roofing'!V90="*",'07-30 Roofing'!U90),"")</f>
        <v/>
      </c>
      <c r="H935" s="236" t="e">
        <f ca="1">G935/'Project Data'!$D$22</f>
        <v>#VALUE!</v>
      </c>
      <c r="I935" s="175"/>
      <c r="J935" s="244"/>
      <c r="K935" s="339"/>
    </row>
    <row r="936" spans="1:11" s="207" customFormat="1" ht="15" hidden="1" customHeight="1">
      <c r="A936" s="198">
        <f>'07-30 Roofing'!A91</f>
        <v>0</v>
      </c>
      <c r="B936" s="235" t="str">
        <f>'07-30 Roofing'!B91</f>
        <v>07 51 00 Built-Up Bituminous Roofing</v>
      </c>
      <c r="C936" s="235"/>
      <c r="D936" s="236" t="str" cm="1">
        <f t="array" aca="1" ref="D936" ca="1">_xlfn.IFNA(_xlfn.IFS('07-30 Roofing'!D91="*",'07-30 Roofing'!C91,'07-30 Roofing'!F91="*",'07-30 Roofing'!E91,'07-30 Roofing'!H91="*",'07-30 Roofing'!G91,'07-30 Roofing'!J91="*",'07-30 Roofing'!I91,'07-30 Roofing'!L91="*",'07-30 Roofing'!K91,'07-30 Roofing'!N91="*",'07-30 Roofing'!M91,'07-30 Roofing'!P91="*",'07-30 Roofing'!O91,'07-30 Roofing'!R91="*",'07-30 Roofing'!Q91,'07-30 Roofing'!T91="*",'07-30 Roofing'!S91),"")</f>
        <v/>
      </c>
      <c r="E936" s="236">
        <f ca="1">D936/'Project Data'!$D$22</f>
        <v>0</v>
      </c>
      <c r="F936" s="164" t="s">
        <v>44</v>
      </c>
      <c r="G936" s="236" t="str" cm="1">
        <f t="array" aca="1" ref="G936" ca="1">_xlfn.IFNA(_xlfn.IFS('07-30 Roofing'!F91="*",'07-30 Roofing'!E91,'07-30 Roofing'!H91="*",'07-30 Roofing'!G91,'07-30 Roofing'!J91="*",'07-30 Roofing'!I91,'07-30 Roofing'!L91="*",'07-30 Roofing'!K91,'07-30 Roofing'!N91="*",'07-30 Roofing'!M91,'07-30 Roofing'!P91="*",'07-30 Roofing'!O91,'07-30 Roofing'!R91="*",'07-30 Roofing'!Q91,'07-30 Roofing'!T91="*",'07-30 Roofing'!S91,'07-30 Roofing'!V91="*",'07-30 Roofing'!U91),"")</f>
        <v/>
      </c>
      <c r="H936" s="236" t="e">
        <f ca="1">G936/'Project Data'!$D$22</f>
        <v>#VALUE!</v>
      </c>
      <c r="I936" s="175"/>
      <c r="J936" s="244"/>
      <c r="K936" s="339"/>
    </row>
    <row r="937" spans="1:11" s="207" customFormat="1" ht="15" hidden="1" customHeight="1">
      <c r="A937" s="198">
        <f>'07-30 Roofing'!A92</f>
        <v>0</v>
      </c>
      <c r="B937" s="235" t="str">
        <f>'07-30 Roofing'!B92</f>
        <v>07 51 13 Built-Up Asphalt Roofing</v>
      </c>
      <c r="C937" s="235"/>
      <c r="D937" s="236" t="str" cm="1">
        <f t="array" aca="1" ref="D937" ca="1">_xlfn.IFNA(_xlfn.IFS('07-30 Roofing'!D92="*",'07-30 Roofing'!C92,'07-30 Roofing'!F92="*",'07-30 Roofing'!E92,'07-30 Roofing'!H92="*",'07-30 Roofing'!G92,'07-30 Roofing'!J92="*",'07-30 Roofing'!I92,'07-30 Roofing'!L92="*",'07-30 Roofing'!K92,'07-30 Roofing'!N92="*",'07-30 Roofing'!M92,'07-30 Roofing'!P92="*",'07-30 Roofing'!O92,'07-30 Roofing'!R92="*",'07-30 Roofing'!Q92,'07-30 Roofing'!T92="*",'07-30 Roofing'!S92),"")</f>
        <v/>
      </c>
      <c r="E937" s="236">
        <f ca="1">D937/'Project Data'!$D$22</f>
        <v>0</v>
      </c>
      <c r="F937" s="164" t="s">
        <v>44</v>
      </c>
      <c r="G937" s="236" t="str" cm="1">
        <f t="array" aca="1" ref="G937" ca="1">_xlfn.IFNA(_xlfn.IFS('07-30 Roofing'!F92="*",'07-30 Roofing'!E92,'07-30 Roofing'!H92="*",'07-30 Roofing'!G92,'07-30 Roofing'!J92="*",'07-30 Roofing'!I92,'07-30 Roofing'!L92="*",'07-30 Roofing'!K92,'07-30 Roofing'!N92="*",'07-30 Roofing'!M92,'07-30 Roofing'!P92="*",'07-30 Roofing'!O92,'07-30 Roofing'!R92="*",'07-30 Roofing'!Q92,'07-30 Roofing'!T92="*",'07-30 Roofing'!S92,'07-30 Roofing'!V92="*",'07-30 Roofing'!U92),"")</f>
        <v/>
      </c>
      <c r="H937" s="236" t="e">
        <f ca="1">G937/'Project Data'!$D$22</f>
        <v>#VALUE!</v>
      </c>
      <c r="I937" s="175"/>
      <c r="J937" s="244"/>
      <c r="K937" s="339"/>
    </row>
    <row r="938" spans="1:11" s="207" customFormat="1" ht="15" hidden="1" customHeight="1">
      <c r="A938" s="198">
        <f>'07-30 Roofing'!A93</f>
        <v>0</v>
      </c>
      <c r="B938" s="235" t="str">
        <f>'07-30 Roofing'!B93</f>
        <v>07 51 13.13 Cold-Applied Built-Up Asphalt Roofing</v>
      </c>
      <c r="C938" s="235"/>
      <c r="D938" s="236" t="str" cm="1">
        <f t="array" aca="1" ref="D938" ca="1">_xlfn.IFNA(_xlfn.IFS('07-30 Roofing'!D93="*",'07-30 Roofing'!C93,'07-30 Roofing'!F93="*",'07-30 Roofing'!E93,'07-30 Roofing'!H93="*",'07-30 Roofing'!G93,'07-30 Roofing'!J93="*",'07-30 Roofing'!I93,'07-30 Roofing'!L93="*",'07-30 Roofing'!K93,'07-30 Roofing'!N93="*",'07-30 Roofing'!M93,'07-30 Roofing'!P93="*",'07-30 Roofing'!O93,'07-30 Roofing'!R93="*",'07-30 Roofing'!Q93,'07-30 Roofing'!T93="*",'07-30 Roofing'!S93),"")</f>
        <v/>
      </c>
      <c r="E938" s="236">
        <f ca="1">D938/'Project Data'!$D$22</f>
        <v>0</v>
      </c>
      <c r="F938" s="164" t="s">
        <v>44</v>
      </c>
      <c r="G938" s="236" t="str" cm="1">
        <f t="array" aca="1" ref="G938" ca="1">_xlfn.IFNA(_xlfn.IFS('07-30 Roofing'!F93="*",'07-30 Roofing'!E93,'07-30 Roofing'!H93="*",'07-30 Roofing'!G93,'07-30 Roofing'!J93="*",'07-30 Roofing'!I93,'07-30 Roofing'!L93="*",'07-30 Roofing'!K93,'07-30 Roofing'!N93="*",'07-30 Roofing'!M93,'07-30 Roofing'!P93="*",'07-30 Roofing'!O93,'07-30 Roofing'!R93="*",'07-30 Roofing'!Q93,'07-30 Roofing'!T93="*",'07-30 Roofing'!S93,'07-30 Roofing'!V93="*",'07-30 Roofing'!U93),"")</f>
        <v/>
      </c>
      <c r="H938" s="236" t="e">
        <f ca="1">G938/'Project Data'!$D$22</f>
        <v>#VALUE!</v>
      </c>
      <c r="I938" s="175"/>
      <c r="J938" s="244"/>
      <c r="K938" s="339"/>
    </row>
    <row r="939" spans="1:11" s="207" customFormat="1" ht="15" hidden="1" customHeight="1">
      <c r="A939" s="198">
        <f>'07-30 Roofing'!A94</f>
        <v>0</v>
      </c>
      <c r="B939" s="235" t="str">
        <f>'07-30 Roofing'!B94</f>
        <v>07 51 16 Built-Up Coal Tar Roofing</v>
      </c>
      <c r="C939" s="235"/>
      <c r="D939" s="236" t="str" cm="1">
        <f t="array" aca="1" ref="D939" ca="1">_xlfn.IFNA(_xlfn.IFS('07-30 Roofing'!D94="*",'07-30 Roofing'!C94,'07-30 Roofing'!F94="*",'07-30 Roofing'!E94,'07-30 Roofing'!H94="*",'07-30 Roofing'!G94,'07-30 Roofing'!J94="*",'07-30 Roofing'!I94,'07-30 Roofing'!L94="*",'07-30 Roofing'!K94,'07-30 Roofing'!N94="*",'07-30 Roofing'!M94,'07-30 Roofing'!P94="*",'07-30 Roofing'!O94,'07-30 Roofing'!R94="*",'07-30 Roofing'!Q94,'07-30 Roofing'!T94="*",'07-30 Roofing'!S94),"")</f>
        <v/>
      </c>
      <c r="E939" s="236">
        <f ca="1">D939/'Project Data'!$D$22</f>
        <v>0</v>
      </c>
      <c r="F939" s="164" t="s">
        <v>44</v>
      </c>
      <c r="G939" s="236" t="str" cm="1">
        <f t="array" aca="1" ref="G939" ca="1">_xlfn.IFNA(_xlfn.IFS('07-30 Roofing'!F94="*",'07-30 Roofing'!E94,'07-30 Roofing'!H94="*",'07-30 Roofing'!G94,'07-30 Roofing'!J94="*",'07-30 Roofing'!I94,'07-30 Roofing'!L94="*",'07-30 Roofing'!K94,'07-30 Roofing'!N94="*",'07-30 Roofing'!M94,'07-30 Roofing'!P94="*",'07-30 Roofing'!O94,'07-30 Roofing'!R94="*",'07-30 Roofing'!Q94,'07-30 Roofing'!T94="*",'07-30 Roofing'!S94,'07-30 Roofing'!V94="*",'07-30 Roofing'!U94),"")</f>
        <v/>
      </c>
      <c r="H939" s="236" t="e">
        <f ca="1">G939/'Project Data'!$D$22</f>
        <v>#VALUE!</v>
      </c>
      <c r="I939" s="175"/>
      <c r="J939" s="244"/>
      <c r="K939" s="339"/>
    </row>
    <row r="940" spans="1:11" s="207" customFormat="1" ht="15" hidden="1" customHeight="1">
      <c r="A940" s="198">
        <f>'07-30 Roofing'!A95</f>
        <v>0</v>
      </c>
      <c r="B940" s="235" t="str">
        <f>'07-30 Roofing'!B95</f>
        <v>07 51 23 Glass-Fiber-Reinforced Asphalt Emulsion Roofing</v>
      </c>
      <c r="C940" s="235"/>
      <c r="D940" s="236" t="str" cm="1">
        <f t="array" aca="1" ref="D940" ca="1">_xlfn.IFNA(_xlfn.IFS('07-30 Roofing'!D95="*",'07-30 Roofing'!C95,'07-30 Roofing'!F95="*",'07-30 Roofing'!E95,'07-30 Roofing'!H95="*",'07-30 Roofing'!G95,'07-30 Roofing'!J95="*",'07-30 Roofing'!I95,'07-30 Roofing'!L95="*",'07-30 Roofing'!K95,'07-30 Roofing'!N95="*",'07-30 Roofing'!M95,'07-30 Roofing'!P95="*",'07-30 Roofing'!O95,'07-30 Roofing'!R95="*",'07-30 Roofing'!Q95,'07-30 Roofing'!T95="*",'07-30 Roofing'!S95),"")</f>
        <v/>
      </c>
      <c r="E940" s="236">
        <f ca="1">D940/'Project Data'!$D$22</f>
        <v>0</v>
      </c>
      <c r="F940" s="164" t="s">
        <v>44</v>
      </c>
      <c r="G940" s="236" t="str" cm="1">
        <f t="array" aca="1" ref="G940" ca="1">_xlfn.IFNA(_xlfn.IFS('07-30 Roofing'!F95="*",'07-30 Roofing'!E95,'07-30 Roofing'!H95="*",'07-30 Roofing'!G95,'07-30 Roofing'!J95="*",'07-30 Roofing'!I95,'07-30 Roofing'!L95="*",'07-30 Roofing'!K95,'07-30 Roofing'!N95="*",'07-30 Roofing'!M95,'07-30 Roofing'!P95="*",'07-30 Roofing'!O95,'07-30 Roofing'!R95="*",'07-30 Roofing'!Q95,'07-30 Roofing'!T95="*",'07-30 Roofing'!S95,'07-30 Roofing'!V95="*",'07-30 Roofing'!U95),"")</f>
        <v/>
      </c>
      <c r="H940" s="236" t="e">
        <f ca="1">G940/'Project Data'!$D$22</f>
        <v>#VALUE!</v>
      </c>
      <c r="I940" s="175"/>
      <c r="J940" s="244"/>
      <c r="K940" s="339"/>
    </row>
    <row r="941" spans="1:11" s="207" customFormat="1" ht="15" hidden="1" customHeight="1">
      <c r="A941" s="198">
        <f>'07-30 Roofing'!A96</f>
        <v>0</v>
      </c>
      <c r="B941" s="235" t="str">
        <f>'07-30 Roofing'!B96</f>
        <v>07 52 00 Modified Bituminous Membrane Roofing</v>
      </c>
      <c r="C941" s="235"/>
      <c r="D941" s="236" t="str" cm="1">
        <f t="array" aca="1" ref="D941" ca="1">_xlfn.IFNA(_xlfn.IFS('07-30 Roofing'!D96="*",'07-30 Roofing'!C96,'07-30 Roofing'!F96="*",'07-30 Roofing'!E96,'07-30 Roofing'!H96="*",'07-30 Roofing'!G96,'07-30 Roofing'!J96="*",'07-30 Roofing'!I96,'07-30 Roofing'!L96="*",'07-30 Roofing'!K96,'07-30 Roofing'!N96="*",'07-30 Roofing'!M96,'07-30 Roofing'!P96="*",'07-30 Roofing'!O96,'07-30 Roofing'!R96="*",'07-30 Roofing'!Q96,'07-30 Roofing'!T96="*",'07-30 Roofing'!S96),"")</f>
        <v/>
      </c>
      <c r="E941" s="236">
        <f ca="1">D941/'Project Data'!$D$22</f>
        <v>0</v>
      </c>
      <c r="F941" s="164" t="s">
        <v>44</v>
      </c>
      <c r="G941" s="236" t="str" cm="1">
        <f t="array" aca="1" ref="G941" ca="1">_xlfn.IFNA(_xlfn.IFS('07-30 Roofing'!F96="*",'07-30 Roofing'!E96,'07-30 Roofing'!H96="*",'07-30 Roofing'!G96,'07-30 Roofing'!J96="*",'07-30 Roofing'!I96,'07-30 Roofing'!L96="*",'07-30 Roofing'!K96,'07-30 Roofing'!N96="*",'07-30 Roofing'!M96,'07-30 Roofing'!P96="*",'07-30 Roofing'!O96,'07-30 Roofing'!R96="*",'07-30 Roofing'!Q96,'07-30 Roofing'!T96="*",'07-30 Roofing'!S96,'07-30 Roofing'!V96="*",'07-30 Roofing'!U96),"")</f>
        <v/>
      </c>
      <c r="H941" s="236" t="e">
        <f ca="1">G941/'Project Data'!$D$22</f>
        <v>#VALUE!</v>
      </c>
      <c r="I941" s="175"/>
      <c r="J941" s="244"/>
      <c r="K941" s="339"/>
    </row>
    <row r="942" spans="1:11" s="207" customFormat="1" ht="15" hidden="1" customHeight="1">
      <c r="A942" s="198">
        <f>'07-30 Roofing'!A97</f>
        <v>0</v>
      </c>
      <c r="B942" s="235" t="str">
        <f>'07-30 Roofing'!B97</f>
        <v>07 52 13 Atactic-Polypropylene-Modified Bituminous Membrane Roofing</v>
      </c>
      <c r="C942" s="235"/>
      <c r="D942" s="236" t="str" cm="1">
        <f t="array" aca="1" ref="D942" ca="1">_xlfn.IFNA(_xlfn.IFS('07-30 Roofing'!D97="*",'07-30 Roofing'!C97,'07-30 Roofing'!F97="*",'07-30 Roofing'!E97,'07-30 Roofing'!H97="*",'07-30 Roofing'!G97,'07-30 Roofing'!J97="*",'07-30 Roofing'!I97,'07-30 Roofing'!L97="*",'07-30 Roofing'!K97,'07-30 Roofing'!N97="*",'07-30 Roofing'!M97,'07-30 Roofing'!P97="*",'07-30 Roofing'!O97,'07-30 Roofing'!R97="*",'07-30 Roofing'!Q97,'07-30 Roofing'!T97="*",'07-30 Roofing'!S97),"")</f>
        <v/>
      </c>
      <c r="E942" s="236">
        <f ca="1">D942/'Project Data'!$D$22</f>
        <v>0</v>
      </c>
      <c r="F942" s="164" t="s">
        <v>44</v>
      </c>
      <c r="G942" s="236" t="str" cm="1">
        <f t="array" aca="1" ref="G942" ca="1">_xlfn.IFNA(_xlfn.IFS('07-30 Roofing'!F97="*",'07-30 Roofing'!E97,'07-30 Roofing'!H97="*",'07-30 Roofing'!G97,'07-30 Roofing'!J97="*",'07-30 Roofing'!I97,'07-30 Roofing'!L97="*",'07-30 Roofing'!K97,'07-30 Roofing'!N97="*",'07-30 Roofing'!M97,'07-30 Roofing'!P97="*",'07-30 Roofing'!O97,'07-30 Roofing'!R97="*",'07-30 Roofing'!Q97,'07-30 Roofing'!T97="*",'07-30 Roofing'!S97,'07-30 Roofing'!V97="*",'07-30 Roofing'!U97),"")</f>
        <v/>
      </c>
      <c r="H942" s="236" t="e">
        <f ca="1">G942/'Project Data'!$D$22</f>
        <v>#VALUE!</v>
      </c>
      <c r="I942" s="175"/>
      <c r="J942" s="244"/>
      <c r="K942" s="339"/>
    </row>
    <row r="943" spans="1:11" s="207" customFormat="1" ht="15" hidden="1" customHeight="1">
      <c r="A943" s="198">
        <f>'07-30 Roofing'!A98</f>
        <v>0</v>
      </c>
      <c r="B943" s="235" t="str">
        <f>'07-30 Roofing'!B98</f>
        <v>07 52 13.11 Cold Adhesive Applied Atactic-Polypropylene-Modified Bituminous Membrane Roofing</v>
      </c>
      <c r="C943" s="235"/>
      <c r="D943" s="236" t="str" cm="1">
        <f t="array" aca="1" ref="D943" ca="1">_xlfn.IFNA(_xlfn.IFS('07-30 Roofing'!D98="*",'07-30 Roofing'!C98,'07-30 Roofing'!F98="*",'07-30 Roofing'!E98,'07-30 Roofing'!H98="*",'07-30 Roofing'!G98,'07-30 Roofing'!J98="*",'07-30 Roofing'!I98,'07-30 Roofing'!L98="*",'07-30 Roofing'!K98,'07-30 Roofing'!N98="*",'07-30 Roofing'!M98,'07-30 Roofing'!P98="*",'07-30 Roofing'!O98,'07-30 Roofing'!R98="*",'07-30 Roofing'!Q98,'07-30 Roofing'!T98="*",'07-30 Roofing'!S98),"")</f>
        <v/>
      </c>
      <c r="E943" s="236">
        <f ca="1">D943/'Project Data'!$D$22</f>
        <v>0</v>
      </c>
      <c r="F943" s="164" t="s">
        <v>44</v>
      </c>
      <c r="G943" s="236" t="str" cm="1">
        <f t="array" aca="1" ref="G943" ca="1">_xlfn.IFNA(_xlfn.IFS('07-30 Roofing'!F98="*",'07-30 Roofing'!E98,'07-30 Roofing'!H98="*",'07-30 Roofing'!G98,'07-30 Roofing'!J98="*",'07-30 Roofing'!I98,'07-30 Roofing'!L98="*",'07-30 Roofing'!K98,'07-30 Roofing'!N98="*",'07-30 Roofing'!M98,'07-30 Roofing'!P98="*",'07-30 Roofing'!O98,'07-30 Roofing'!R98="*",'07-30 Roofing'!Q98,'07-30 Roofing'!T98="*",'07-30 Roofing'!S98,'07-30 Roofing'!V98="*",'07-30 Roofing'!U98),"")</f>
        <v/>
      </c>
      <c r="H943" s="236" t="e">
        <f ca="1">G943/'Project Data'!$D$22</f>
        <v>#VALUE!</v>
      </c>
      <c r="I943" s="175"/>
      <c r="J943" s="244"/>
      <c r="K943" s="339"/>
    </row>
    <row r="944" spans="1:11" s="207" customFormat="1" ht="15" hidden="1" customHeight="1">
      <c r="A944" s="198">
        <f>'07-30 Roofing'!A99</f>
        <v>0</v>
      </c>
      <c r="B944" s="235" t="str">
        <f>'07-30 Roofing'!B99</f>
        <v>07 52 13.13 Torch-Applied Atactic-Polypropylene-Modified Bituminous Membrane Roofing</v>
      </c>
      <c r="C944" s="235"/>
      <c r="D944" s="236" t="str" cm="1">
        <f t="array" aca="1" ref="D944" ca="1">_xlfn.IFNA(_xlfn.IFS('07-30 Roofing'!D99="*",'07-30 Roofing'!C99,'07-30 Roofing'!F99="*",'07-30 Roofing'!E99,'07-30 Roofing'!H99="*",'07-30 Roofing'!G99,'07-30 Roofing'!J99="*",'07-30 Roofing'!I99,'07-30 Roofing'!L99="*",'07-30 Roofing'!K99,'07-30 Roofing'!N99="*",'07-30 Roofing'!M99,'07-30 Roofing'!P99="*",'07-30 Roofing'!O99,'07-30 Roofing'!R99="*",'07-30 Roofing'!Q99,'07-30 Roofing'!T99="*",'07-30 Roofing'!S99),"")</f>
        <v/>
      </c>
      <c r="E944" s="236">
        <f ca="1">D944/'Project Data'!$D$22</f>
        <v>0</v>
      </c>
      <c r="F944" s="164" t="s">
        <v>44</v>
      </c>
      <c r="G944" s="236" t="str" cm="1">
        <f t="array" aca="1" ref="G944" ca="1">_xlfn.IFNA(_xlfn.IFS('07-30 Roofing'!F99="*",'07-30 Roofing'!E99,'07-30 Roofing'!H99="*",'07-30 Roofing'!G99,'07-30 Roofing'!J99="*",'07-30 Roofing'!I99,'07-30 Roofing'!L99="*",'07-30 Roofing'!K99,'07-30 Roofing'!N99="*",'07-30 Roofing'!M99,'07-30 Roofing'!P99="*",'07-30 Roofing'!O99,'07-30 Roofing'!R99="*",'07-30 Roofing'!Q99,'07-30 Roofing'!T99="*",'07-30 Roofing'!S99,'07-30 Roofing'!V99="*",'07-30 Roofing'!U99),"")</f>
        <v/>
      </c>
      <c r="H944" s="236" t="e">
        <f ca="1">G944/'Project Data'!$D$22</f>
        <v>#VALUE!</v>
      </c>
      <c r="I944" s="175"/>
      <c r="J944" s="244"/>
      <c r="K944" s="339"/>
    </row>
    <row r="945" spans="1:11" s="207" customFormat="1" ht="15" hidden="1" customHeight="1">
      <c r="A945" s="198">
        <f>'07-30 Roofing'!A100</f>
        <v>0</v>
      </c>
      <c r="B945" s="235" t="str">
        <f>'07-30 Roofing'!B100</f>
        <v>07 52 13.14 Mechanically Fastened Atactic-Polypropylene-Modified Bituminous Membrane Roofing</v>
      </c>
      <c r="C945" s="235"/>
      <c r="D945" s="236" t="str" cm="1">
        <f t="array" aca="1" ref="D945" ca="1">_xlfn.IFNA(_xlfn.IFS('07-30 Roofing'!D100="*",'07-30 Roofing'!C100,'07-30 Roofing'!F100="*",'07-30 Roofing'!E100,'07-30 Roofing'!H100="*",'07-30 Roofing'!G100,'07-30 Roofing'!J100="*",'07-30 Roofing'!I100,'07-30 Roofing'!L100="*",'07-30 Roofing'!K100,'07-30 Roofing'!N100="*",'07-30 Roofing'!M100,'07-30 Roofing'!P100="*",'07-30 Roofing'!O100,'07-30 Roofing'!R100="*",'07-30 Roofing'!Q100,'07-30 Roofing'!T100="*",'07-30 Roofing'!S100),"")</f>
        <v/>
      </c>
      <c r="E945" s="236">
        <f ca="1">D945/'Project Data'!$D$22</f>
        <v>0</v>
      </c>
      <c r="F945" s="164" t="s">
        <v>44</v>
      </c>
      <c r="G945" s="236" t="str" cm="1">
        <f t="array" aca="1" ref="G945" ca="1">_xlfn.IFNA(_xlfn.IFS('07-30 Roofing'!F100="*",'07-30 Roofing'!E100,'07-30 Roofing'!H100="*",'07-30 Roofing'!G100,'07-30 Roofing'!J100="*",'07-30 Roofing'!I100,'07-30 Roofing'!L100="*",'07-30 Roofing'!K100,'07-30 Roofing'!N100="*",'07-30 Roofing'!M100,'07-30 Roofing'!P100="*",'07-30 Roofing'!O100,'07-30 Roofing'!R100="*",'07-30 Roofing'!Q100,'07-30 Roofing'!T100="*",'07-30 Roofing'!S100,'07-30 Roofing'!V100="*",'07-30 Roofing'!U100),"")</f>
        <v/>
      </c>
      <c r="H945" s="236" t="e">
        <f ca="1">G945/'Project Data'!$D$22</f>
        <v>#VALUE!</v>
      </c>
      <c r="I945" s="175"/>
      <c r="J945" s="244"/>
      <c r="K945" s="339"/>
    </row>
    <row r="946" spans="1:11" s="207" customFormat="1" ht="15" hidden="1" customHeight="1">
      <c r="A946" s="198">
        <f>'07-30 Roofing'!A101</f>
        <v>0</v>
      </c>
      <c r="B946" s="235" t="str">
        <f>'07-30 Roofing'!B101</f>
        <v>07 52 16 Styrene-Butadiene-Styrene Modified Bituminous Membrane Roofing</v>
      </c>
      <c r="C946" s="235"/>
      <c r="D946" s="236" t="str" cm="1">
        <f t="array" aca="1" ref="D946" ca="1">_xlfn.IFNA(_xlfn.IFS('07-30 Roofing'!D101="*",'07-30 Roofing'!C101,'07-30 Roofing'!F101="*",'07-30 Roofing'!E101,'07-30 Roofing'!H101="*",'07-30 Roofing'!G101,'07-30 Roofing'!J101="*",'07-30 Roofing'!I101,'07-30 Roofing'!L101="*",'07-30 Roofing'!K101,'07-30 Roofing'!N101="*",'07-30 Roofing'!M101,'07-30 Roofing'!P101="*",'07-30 Roofing'!O101,'07-30 Roofing'!R101="*",'07-30 Roofing'!Q101,'07-30 Roofing'!T101="*",'07-30 Roofing'!S101),"")</f>
        <v/>
      </c>
      <c r="E946" s="236">
        <f ca="1">D946/'Project Data'!$D$22</f>
        <v>0</v>
      </c>
      <c r="F946" s="164" t="s">
        <v>44</v>
      </c>
      <c r="G946" s="236" t="str" cm="1">
        <f t="array" aca="1" ref="G946" ca="1">_xlfn.IFNA(_xlfn.IFS('07-30 Roofing'!F101="*",'07-30 Roofing'!E101,'07-30 Roofing'!H101="*",'07-30 Roofing'!G101,'07-30 Roofing'!J101="*",'07-30 Roofing'!I101,'07-30 Roofing'!L101="*",'07-30 Roofing'!K101,'07-30 Roofing'!N101="*",'07-30 Roofing'!M101,'07-30 Roofing'!P101="*",'07-30 Roofing'!O101,'07-30 Roofing'!R101="*",'07-30 Roofing'!Q101,'07-30 Roofing'!T101="*",'07-30 Roofing'!S101,'07-30 Roofing'!V101="*",'07-30 Roofing'!U101),"")</f>
        <v/>
      </c>
      <c r="H946" s="236" t="e">
        <f ca="1">G946/'Project Data'!$D$22</f>
        <v>#VALUE!</v>
      </c>
      <c r="I946" s="175"/>
      <c r="J946" s="244"/>
      <c r="K946" s="339"/>
    </row>
    <row r="947" spans="1:11" s="207" customFormat="1" ht="15" hidden="1" customHeight="1">
      <c r="A947" s="198">
        <f>'07-30 Roofing'!A102</f>
        <v>0</v>
      </c>
      <c r="B947" s="235" t="str">
        <f>'07-30 Roofing'!B102</f>
        <v>07 52 16.11 Cold Adhesive Styrene-Butadiene-Styrene Modified Bituminous Membrane Roofing</v>
      </c>
      <c r="C947" s="235"/>
      <c r="D947" s="236" t="str" cm="1">
        <f t="array" aca="1" ref="D947" ca="1">_xlfn.IFNA(_xlfn.IFS('07-30 Roofing'!D102="*",'07-30 Roofing'!C102,'07-30 Roofing'!F102="*",'07-30 Roofing'!E102,'07-30 Roofing'!H102="*",'07-30 Roofing'!G102,'07-30 Roofing'!J102="*",'07-30 Roofing'!I102,'07-30 Roofing'!L102="*",'07-30 Roofing'!K102,'07-30 Roofing'!N102="*",'07-30 Roofing'!M102,'07-30 Roofing'!P102="*",'07-30 Roofing'!O102,'07-30 Roofing'!R102="*",'07-30 Roofing'!Q102,'07-30 Roofing'!T102="*",'07-30 Roofing'!S102),"")</f>
        <v/>
      </c>
      <c r="E947" s="236">
        <f ca="1">D947/'Project Data'!$D$22</f>
        <v>0</v>
      </c>
      <c r="F947" s="164" t="s">
        <v>44</v>
      </c>
      <c r="G947" s="236" t="str" cm="1">
        <f t="array" aca="1" ref="G947" ca="1">_xlfn.IFNA(_xlfn.IFS('07-30 Roofing'!F102="*",'07-30 Roofing'!E102,'07-30 Roofing'!H102="*",'07-30 Roofing'!G102,'07-30 Roofing'!J102="*",'07-30 Roofing'!I102,'07-30 Roofing'!L102="*",'07-30 Roofing'!K102,'07-30 Roofing'!N102="*",'07-30 Roofing'!M102,'07-30 Roofing'!P102="*",'07-30 Roofing'!O102,'07-30 Roofing'!R102="*",'07-30 Roofing'!Q102,'07-30 Roofing'!T102="*",'07-30 Roofing'!S102,'07-30 Roofing'!V102="*",'07-30 Roofing'!U102),"")</f>
        <v/>
      </c>
      <c r="H947" s="236" t="e">
        <f ca="1">G947/'Project Data'!$D$22</f>
        <v>#VALUE!</v>
      </c>
      <c r="I947" s="175"/>
      <c r="J947" s="244"/>
      <c r="K947" s="339"/>
    </row>
    <row r="948" spans="1:11" s="207" customFormat="1" ht="15" hidden="1" customHeight="1">
      <c r="A948" s="198">
        <f>'07-30 Roofing'!A103</f>
        <v>0</v>
      </c>
      <c r="B948" s="235" t="str">
        <f>'07-30 Roofing'!B103</f>
        <v>07 52 16.12 Hot-Mopped Styrene-Butadiene-Styrene Modified Bituminous Membrane Roofing</v>
      </c>
      <c r="C948" s="235"/>
      <c r="D948" s="236" t="str" cm="1">
        <f t="array" aca="1" ref="D948" ca="1">_xlfn.IFNA(_xlfn.IFS('07-30 Roofing'!D103="*",'07-30 Roofing'!C103,'07-30 Roofing'!F103="*",'07-30 Roofing'!E103,'07-30 Roofing'!H103="*",'07-30 Roofing'!G103,'07-30 Roofing'!J103="*",'07-30 Roofing'!I103,'07-30 Roofing'!L103="*",'07-30 Roofing'!K103,'07-30 Roofing'!N103="*",'07-30 Roofing'!M103,'07-30 Roofing'!P103="*",'07-30 Roofing'!O103,'07-30 Roofing'!R103="*",'07-30 Roofing'!Q103,'07-30 Roofing'!T103="*",'07-30 Roofing'!S103),"")</f>
        <v/>
      </c>
      <c r="E948" s="236">
        <f ca="1">D948/'Project Data'!$D$22</f>
        <v>0</v>
      </c>
      <c r="F948" s="164" t="s">
        <v>44</v>
      </c>
      <c r="G948" s="236" t="str" cm="1">
        <f t="array" aca="1" ref="G948" ca="1">_xlfn.IFNA(_xlfn.IFS('07-30 Roofing'!F103="*",'07-30 Roofing'!E103,'07-30 Roofing'!H103="*",'07-30 Roofing'!G103,'07-30 Roofing'!J103="*",'07-30 Roofing'!I103,'07-30 Roofing'!L103="*",'07-30 Roofing'!K103,'07-30 Roofing'!N103="*",'07-30 Roofing'!M103,'07-30 Roofing'!P103="*",'07-30 Roofing'!O103,'07-30 Roofing'!R103="*",'07-30 Roofing'!Q103,'07-30 Roofing'!T103="*",'07-30 Roofing'!S103,'07-30 Roofing'!V103="*",'07-30 Roofing'!U103),"")</f>
        <v/>
      </c>
      <c r="H948" s="236" t="e">
        <f ca="1">G948/'Project Data'!$D$22</f>
        <v>#VALUE!</v>
      </c>
      <c r="I948" s="175"/>
      <c r="J948" s="244"/>
      <c r="K948" s="339"/>
    </row>
    <row r="949" spans="1:11" s="207" customFormat="1" ht="15" hidden="1" customHeight="1">
      <c r="A949" s="198">
        <f>'07-30 Roofing'!A104</f>
        <v>0</v>
      </c>
      <c r="B949" s="235" t="str">
        <f>'07-30 Roofing'!B104</f>
        <v>07 52 16.13 Torch-Applied Styrene-Butadiene-Styrene Modified Bituminous Membrane Roofing</v>
      </c>
      <c r="C949" s="235"/>
      <c r="D949" s="236" t="str" cm="1">
        <f t="array" aca="1" ref="D949" ca="1">_xlfn.IFNA(_xlfn.IFS('07-30 Roofing'!D104="*",'07-30 Roofing'!C104,'07-30 Roofing'!F104="*",'07-30 Roofing'!E104,'07-30 Roofing'!H104="*",'07-30 Roofing'!G104,'07-30 Roofing'!J104="*",'07-30 Roofing'!I104,'07-30 Roofing'!L104="*",'07-30 Roofing'!K104,'07-30 Roofing'!N104="*",'07-30 Roofing'!M104,'07-30 Roofing'!P104="*",'07-30 Roofing'!O104,'07-30 Roofing'!R104="*",'07-30 Roofing'!Q104,'07-30 Roofing'!T104="*",'07-30 Roofing'!S104),"")</f>
        <v/>
      </c>
      <c r="E949" s="236">
        <f ca="1">D949/'Project Data'!$D$22</f>
        <v>0</v>
      </c>
      <c r="F949" s="164" t="s">
        <v>44</v>
      </c>
      <c r="G949" s="236" t="str" cm="1">
        <f t="array" aca="1" ref="G949" ca="1">_xlfn.IFNA(_xlfn.IFS('07-30 Roofing'!F104="*",'07-30 Roofing'!E104,'07-30 Roofing'!H104="*",'07-30 Roofing'!G104,'07-30 Roofing'!J104="*",'07-30 Roofing'!I104,'07-30 Roofing'!L104="*",'07-30 Roofing'!K104,'07-30 Roofing'!N104="*",'07-30 Roofing'!M104,'07-30 Roofing'!P104="*",'07-30 Roofing'!O104,'07-30 Roofing'!R104="*",'07-30 Roofing'!Q104,'07-30 Roofing'!T104="*",'07-30 Roofing'!S104,'07-30 Roofing'!V104="*",'07-30 Roofing'!U104),"")</f>
        <v/>
      </c>
      <c r="H949" s="236" t="e">
        <f ca="1">G949/'Project Data'!$D$22</f>
        <v>#VALUE!</v>
      </c>
      <c r="I949" s="175"/>
      <c r="J949" s="244"/>
      <c r="K949" s="339"/>
    </row>
    <row r="950" spans="1:11" s="207" customFormat="1" ht="15" hidden="1" customHeight="1">
      <c r="A950" s="198">
        <f>'07-30 Roofing'!A105</f>
        <v>0</v>
      </c>
      <c r="B950" s="235" t="str">
        <f>'07-30 Roofing'!B105</f>
        <v>07 52 16.14 Mechanically Fastened Styrene-Butadiene-Styrene Modified Bituminous Membrane Roofing</v>
      </c>
      <c r="C950" s="235"/>
      <c r="D950" s="236" t="str" cm="1">
        <f t="array" aca="1" ref="D950" ca="1">_xlfn.IFNA(_xlfn.IFS('07-30 Roofing'!D105="*",'07-30 Roofing'!C105,'07-30 Roofing'!F105="*",'07-30 Roofing'!E105,'07-30 Roofing'!H105="*",'07-30 Roofing'!G105,'07-30 Roofing'!J105="*",'07-30 Roofing'!I105,'07-30 Roofing'!L105="*",'07-30 Roofing'!K105,'07-30 Roofing'!N105="*",'07-30 Roofing'!M105,'07-30 Roofing'!P105="*",'07-30 Roofing'!O105,'07-30 Roofing'!R105="*",'07-30 Roofing'!Q105,'07-30 Roofing'!T105="*",'07-30 Roofing'!S105),"")</f>
        <v/>
      </c>
      <c r="E950" s="236">
        <f ca="1">D950/'Project Data'!$D$22</f>
        <v>0</v>
      </c>
      <c r="F950" s="164" t="s">
        <v>44</v>
      </c>
      <c r="G950" s="236" t="str" cm="1">
        <f t="array" aca="1" ref="G950" ca="1">_xlfn.IFNA(_xlfn.IFS('07-30 Roofing'!F105="*",'07-30 Roofing'!E105,'07-30 Roofing'!H105="*",'07-30 Roofing'!G105,'07-30 Roofing'!J105="*",'07-30 Roofing'!I105,'07-30 Roofing'!L105="*",'07-30 Roofing'!K105,'07-30 Roofing'!N105="*",'07-30 Roofing'!M105,'07-30 Roofing'!P105="*",'07-30 Roofing'!O105,'07-30 Roofing'!R105="*",'07-30 Roofing'!Q105,'07-30 Roofing'!T105="*",'07-30 Roofing'!S105,'07-30 Roofing'!V105="*",'07-30 Roofing'!U105),"")</f>
        <v/>
      </c>
      <c r="H950" s="236" t="e">
        <f ca="1">G950/'Project Data'!$D$22</f>
        <v>#VALUE!</v>
      </c>
      <c r="I950" s="175"/>
      <c r="J950" s="244"/>
      <c r="K950" s="339"/>
    </row>
    <row r="951" spans="1:11" s="207" customFormat="1" ht="15" hidden="1" customHeight="1">
      <c r="A951" s="198">
        <f>'07-30 Roofing'!A106</f>
        <v>0</v>
      </c>
      <c r="B951" s="235" t="str">
        <f>'07-30 Roofing'!B106</f>
        <v>07 53 00 Elastomeric Membrane Roofing</v>
      </c>
      <c r="C951" s="235"/>
      <c r="D951" s="236" t="str" cm="1">
        <f t="array" aca="1" ref="D951" ca="1">_xlfn.IFNA(_xlfn.IFS('07-30 Roofing'!D106="*",'07-30 Roofing'!C106,'07-30 Roofing'!F106="*",'07-30 Roofing'!E106,'07-30 Roofing'!H106="*",'07-30 Roofing'!G106,'07-30 Roofing'!J106="*",'07-30 Roofing'!I106,'07-30 Roofing'!L106="*",'07-30 Roofing'!K106,'07-30 Roofing'!N106="*",'07-30 Roofing'!M106,'07-30 Roofing'!P106="*",'07-30 Roofing'!O106,'07-30 Roofing'!R106="*",'07-30 Roofing'!Q106,'07-30 Roofing'!T106="*",'07-30 Roofing'!S106),"")</f>
        <v/>
      </c>
      <c r="E951" s="236">
        <f ca="1">D951/'Project Data'!$D$22</f>
        <v>0</v>
      </c>
      <c r="F951" s="164" t="s">
        <v>44</v>
      </c>
      <c r="G951" s="236" t="str" cm="1">
        <f t="array" aca="1" ref="G951" ca="1">_xlfn.IFNA(_xlfn.IFS('07-30 Roofing'!F106="*",'07-30 Roofing'!E106,'07-30 Roofing'!H106="*",'07-30 Roofing'!G106,'07-30 Roofing'!J106="*",'07-30 Roofing'!I106,'07-30 Roofing'!L106="*",'07-30 Roofing'!K106,'07-30 Roofing'!N106="*",'07-30 Roofing'!M106,'07-30 Roofing'!P106="*",'07-30 Roofing'!O106,'07-30 Roofing'!R106="*",'07-30 Roofing'!Q106,'07-30 Roofing'!T106="*",'07-30 Roofing'!S106,'07-30 Roofing'!V106="*",'07-30 Roofing'!U106),"")</f>
        <v/>
      </c>
      <c r="H951" s="236" t="e">
        <f ca="1">G951/'Project Data'!$D$22</f>
        <v>#VALUE!</v>
      </c>
      <c r="I951" s="175"/>
      <c r="J951" s="244"/>
      <c r="K951" s="339"/>
    </row>
    <row r="952" spans="1:11" s="207" customFormat="1" ht="15" hidden="1" customHeight="1">
      <c r="A952" s="198">
        <f>'07-30 Roofing'!A107</f>
        <v>0</v>
      </c>
      <c r="B952" s="235" t="str">
        <f>'07-30 Roofing'!B107</f>
        <v>07 53 13 Chlorinated-Polyethylene Roofing</v>
      </c>
      <c r="C952" s="235"/>
      <c r="D952" s="236" t="str" cm="1">
        <f t="array" aca="1" ref="D952" ca="1">_xlfn.IFNA(_xlfn.IFS('07-30 Roofing'!D107="*",'07-30 Roofing'!C107,'07-30 Roofing'!F107="*",'07-30 Roofing'!E107,'07-30 Roofing'!H107="*",'07-30 Roofing'!G107,'07-30 Roofing'!J107="*",'07-30 Roofing'!I107,'07-30 Roofing'!L107="*",'07-30 Roofing'!K107,'07-30 Roofing'!N107="*",'07-30 Roofing'!M107,'07-30 Roofing'!P107="*",'07-30 Roofing'!O107,'07-30 Roofing'!R107="*",'07-30 Roofing'!Q107,'07-30 Roofing'!T107="*",'07-30 Roofing'!S107),"")</f>
        <v/>
      </c>
      <c r="E952" s="236">
        <f ca="1">D952/'Project Data'!$D$22</f>
        <v>0</v>
      </c>
      <c r="F952" s="164" t="s">
        <v>44</v>
      </c>
      <c r="G952" s="236" t="str" cm="1">
        <f t="array" aca="1" ref="G952" ca="1">_xlfn.IFNA(_xlfn.IFS('07-30 Roofing'!F107="*",'07-30 Roofing'!E107,'07-30 Roofing'!H107="*",'07-30 Roofing'!G107,'07-30 Roofing'!J107="*",'07-30 Roofing'!I107,'07-30 Roofing'!L107="*",'07-30 Roofing'!K107,'07-30 Roofing'!N107="*",'07-30 Roofing'!M107,'07-30 Roofing'!P107="*",'07-30 Roofing'!O107,'07-30 Roofing'!R107="*",'07-30 Roofing'!Q107,'07-30 Roofing'!T107="*",'07-30 Roofing'!S107,'07-30 Roofing'!V107="*",'07-30 Roofing'!U107),"")</f>
        <v/>
      </c>
      <c r="H952" s="236" t="e">
        <f ca="1">G952/'Project Data'!$D$22</f>
        <v>#VALUE!</v>
      </c>
      <c r="I952" s="175"/>
      <c r="J952" s="244"/>
      <c r="K952" s="339"/>
    </row>
    <row r="953" spans="1:11" s="207" customFormat="1" ht="15" hidden="1" customHeight="1">
      <c r="A953" s="198">
        <f>'07-30 Roofing'!A108</f>
        <v>0</v>
      </c>
      <c r="B953" s="235" t="str">
        <f>'07-30 Roofing'!B108</f>
        <v>07 53 16 Chlorosulfonate-Polyethylene Roofing</v>
      </c>
      <c r="C953" s="235"/>
      <c r="D953" s="236" t="str" cm="1">
        <f t="array" aca="1" ref="D953" ca="1">_xlfn.IFNA(_xlfn.IFS('07-30 Roofing'!D108="*",'07-30 Roofing'!C108,'07-30 Roofing'!F108="*",'07-30 Roofing'!E108,'07-30 Roofing'!H108="*",'07-30 Roofing'!G108,'07-30 Roofing'!J108="*",'07-30 Roofing'!I108,'07-30 Roofing'!L108="*",'07-30 Roofing'!K108,'07-30 Roofing'!N108="*",'07-30 Roofing'!M108,'07-30 Roofing'!P108="*",'07-30 Roofing'!O108,'07-30 Roofing'!R108="*",'07-30 Roofing'!Q108,'07-30 Roofing'!T108="*",'07-30 Roofing'!S108),"")</f>
        <v/>
      </c>
      <c r="E953" s="236">
        <f ca="1">D953/'Project Data'!$D$22</f>
        <v>0</v>
      </c>
      <c r="F953" s="164" t="s">
        <v>44</v>
      </c>
      <c r="G953" s="236" t="str" cm="1">
        <f t="array" aca="1" ref="G953" ca="1">_xlfn.IFNA(_xlfn.IFS('07-30 Roofing'!F108="*",'07-30 Roofing'!E108,'07-30 Roofing'!H108="*",'07-30 Roofing'!G108,'07-30 Roofing'!J108="*",'07-30 Roofing'!I108,'07-30 Roofing'!L108="*",'07-30 Roofing'!K108,'07-30 Roofing'!N108="*",'07-30 Roofing'!M108,'07-30 Roofing'!P108="*",'07-30 Roofing'!O108,'07-30 Roofing'!R108="*",'07-30 Roofing'!Q108,'07-30 Roofing'!T108="*",'07-30 Roofing'!S108,'07-30 Roofing'!V108="*",'07-30 Roofing'!U108),"")</f>
        <v/>
      </c>
      <c r="H953" s="236" t="e">
        <f ca="1">G953/'Project Data'!$D$22</f>
        <v>#VALUE!</v>
      </c>
      <c r="I953" s="175"/>
      <c r="J953" s="244"/>
      <c r="K953" s="339"/>
    </row>
    <row r="954" spans="1:11" s="207" customFormat="1" ht="15" customHeight="1">
      <c r="A954" s="398">
        <f>'07-30 Roofing'!A109</f>
        <v>1</v>
      </c>
      <c r="B954" s="642" t="str">
        <f>'07-30 Roofing'!B109</f>
        <v>07 53 23 Ethylene-Propylene-Diene-Monomer Roofing</v>
      </c>
      <c r="C954" s="643"/>
      <c r="D954" s="402" cm="1">
        <f t="array" ref="D954">_xlfn.IFNA(_xlfn.IFS('07-30 Roofing'!D109="*",'07-30 Roofing'!C109,'07-30 Roofing'!F109="*",'07-30 Roofing'!E109,'07-30 Roofing'!H109="*",'07-30 Roofing'!G109,'07-30 Roofing'!J109="*",'07-30 Roofing'!I109,'07-30 Roofing'!L109="*",'07-30 Roofing'!K109,'07-30 Roofing'!N109="*",'07-30 Roofing'!M109,'07-30 Roofing'!P109="*",'07-30 Roofing'!O109,'07-30 Roofing'!R109="*",'07-30 Roofing'!Q109,'07-30 Roofing'!T109="*",'07-30 Roofing'!S109),"")</f>
        <v>320000</v>
      </c>
      <c r="E954" s="402">
        <f>D954/'Project Data'!$D$22</f>
        <v>3.5757785699120581</v>
      </c>
      <c r="F954" s="411">
        <v>320000</v>
      </c>
      <c r="G954" s="402" cm="1">
        <f t="array" ref="G954">_xlfn.IFNA(_xlfn.IFS('07-30 Roofing'!F109="*",'07-30 Roofing'!E109,'07-30 Roofing'!H109="*",'07-30 Roofing'!G109,'07-30 Roofing'!J109="*",'07-30 Roofing'!I109,'07-30 Roofing'!L109="*",'07-30 Roofing'!K109,'07-30 Roofing'!N109="*",'07-30 Roofing'!M109,'07-30 Roofing'!P109="*",'07-30 Roofing'!O109,'07-30 Roofing'!R109="*",'07-30 Roofing'!Q109,'07-30 Roofing'!T109="*",'07-30 Roofing'!S109,'07-30 Roofing'!V109="*",'07-30 Roofing'!U109),"")</f>
        <v>320000</v>
      </c>
      <c r="H954" s="402">
        <f>G954/'Project Data'!$D$22</f>
        <v>3.5757785699120581</v>
      </c>
      <c r="I954" s="400"/>
      <c r="J954" s="403"/>
      <c r="K954" s="404" t="s">
        <v>79</v>
      </c>
    </row>
    <row r="955" spans="1:11" s="207" customFormat="1" ht="15" hidden="1" customHeight="1">
      <c r="A955" s="198">
        <f>'07-30 Roofing'!A110</f>
        <v>0</v>
      </c>
      <c r="B955" s="399" t="str">
        <f>'07-30 Roofing'!B110</f>
        <v>07 53 29 Polyisobutylene Roofing</v>
      </c>
      <c r="C955" s="235"/>
      <c r="D955" s="402" t="str" cm="1">
        <f t="array" aca="1" ref="D955" ca="1">_xlfn.IFNA(_xlfn.IFS('07-30 Roofing'!D110="*",'07-30 Roofing'!C110,'07-30 Roofing'!F110="*",'07-30 Roofing'!E110,'07-30 Roofing'!H110="*",'07-30 Roofing'!G110,'07-30 Roofing'!J110="*",'07-30 Roofing'!I110,'07-30 Roofing'!L110="*",'07-30 Roofing'!K110,'07-30 Roofing'!N110="*",'07-30 Roofing'!M110,'07-30 Roofing'!P110="*",'07-30 Roofing'!O110,'07-30 Roofing'!R110="*",'07-30 Roofing'!Q110,'07-30 Roofing'!T110="*",'07-30 Roofing'!S110),"")</f>
        <v/>
      </c>
      <c r="E955" s="402">
        <f ca="1">D955/'Project Data'!$D$22</f>
        <v>0</v>
      </c>
      <c r="F955" s="164" t="s">
        <v>44</v>
      </c>
      <c r="G955" s="236" t="str" cm="1">
        <f t="array" aca="1" ref="G955" ca="1">_xlfn.IFNA(_xlfn.IFS('07-30 Roofing'!F110="*",'07-30 Roofing'!E110,'07-30 Roofing'!H110="*",'07-30 Roofing'!G110,'07-30 Roofing'!J110="*",'07-30 Roofing'!I110,'07-30 Roofing'!L110="*",'07-30 Roofing'!K110,'07-30 Roofing'!N110="*",'07-30 Roofing'!M110,'07-30 Roofing'!P110="*",'07-30 Roofing'!O110,'07-30 Roofing'!R110="*",'07-30 Roofing'!Q110,'07-30 Roofing'!T110="*",'07-30 Roofing'!S110,'07-30 Roofing'!V110="*",'07-30 Roofing'!U110),"")</f>
        <v/>
      </c>
      <c r="H955" s="236" t="e">
        <f ca="1">G955/'Project Data'!$D$22</f>
        <v>#VALUE!</v>
      </c>
      <c r="I955" s="175"/>
      <c r="J955" s="244"/>
      <c r="K955" s="404"/>
    </row>
    <row r="956" spans="1:11" s="207" customFormat="1" ht="15" hidden="1" customHeight="1">
      <c r="A956" s="198">
        <f>'07-30 Roofing'!A111</f>
        <v>0</v>
      </c>
      <c r="B956" s="399" t="str">
        <f>'07-30 Roofing'!B111</f>
        <v>07 54 00 Thermoplastic Membrane Roofing</v>
      </c>
      <c r="C956" s="235"/>
      <c r="D956" s="402" t="str" cm="1">
        <f t="array" aca="1" ref="D956" ca="1">_xlfn.IFNA(_xlfn.IFS('07-30 Roofing'!D111="*",'07-30 Roofing'!C111,'07-30 Roofing'!F111="*",'07-30 Roofing'!E111,'07-30 Roofing'!H111="*",'07-30 Roofing'!G111,'07-30 Roofing'!J111="*",'07-30 Roofing'!I111,'07-30 Roofing'!L111="*",'07-30 Roofing'!K111,'07-30 Roofing'!N111="*",'07-30 Roofing'!M111,'07-30 Roofing'!P111="*",'07-30 Roofing'!O111,'07-30 Roofing'!R111="*",'07-30 Roofing'!Q111,'07-30 Roofing'!T111="*",'07-30 Roofing'!S111),"")</f>
        <v/>
      </c>
      <c r="E956" s="402">
        <f ca="1">D956/'Project Data'!$D$22</f>
        <v>0</v>
      </c>
      <c r="F956" s="164" t="s">
        <v>44</v>
      </c>
      <c r="G956" s="236" t="str" cm="1">
        <f t="array" aca="1" ref="G956" ca="1">_xlfn.IFNA(_xlfn.IFS('07-30 Roofing'!F111="*",'07-30 Roofing'!E111,'07-30 Roofing'!H111="*",'07-30 Roofing'!G111,'07-30 Roofing'!J111="*",'07-30 Roofing'!I111,'07-30 Roofing'!L111="*",'07-30 Roofing'!K111,'07-30 Roofing'!N111="*",'07-30 Roofing'!M111,'07-30 Roofing'!P111="*",'07-30 Roofing'!O111,'07-30 Roofing'!R111="*",'07-30 Roofing'!Q111,'07-30 Roofing'!T111="*",'07-30 Roofing'!S111,'07-30 Roofing'!V111="*",'07-30 Roofing'!U111),"")</f>
        <v/>
      </c>
      <c r="H956" s="236" t="e">
        <f ca="1">G956/'Project Data'!$D$22</f>
        <v>#VALUE!</v>
      </c>
      <c r="I956" s="175"/>
      <c r="J956" s="244"/>
      <c r="K956" s="404"/>
    </row>
    <row r="957" spans="1:11" s="207" customFormat="1" ht="15" hidden="1" customHeight="1">
      <c r="A957" s="198">
        <f>'07-30 Roofing'!A112</f>
        <v>0</v>
      </c>
      <c r="B957" s="399" t="str">
        <f>'07-30 Roofing'!B112</f>
        <v>07 54 13 Copolymer-Alloy Roofing</v>
      </c>
      <c r="C957" s="235"/>
      <c r="D957" s="402" t="str" cm="1">
        <f t="array" aca="1" ref="D957" ca="1">_xlfn.IFNA(_xlfn.IFS('07-30 Roofing'!D112="*",'07-30 Roofing'!C112,'07-30 Roofing'!F112="*",'07-30 Roofing'!E112,'07-30 Roofing'!H112="*",'07-30 Roofing'!G112,'07-30 Roofing'!J112="*",'07-30 Roofing'!I112,'07-30 Roofing'!L112="*",'07-30 Roofing'!K112,'07-30 Roofing'!N112="*",'07-30 Roofing'!M112,'07-30 Roofing'!P112="*",'07-30 Roofing'!O112,'07-30 Roofing'!R112="*",'07-30 Roofing'!Q112,'07-30 Roofing'!T112="*",'07-30 Roofing'!S112),"")</f>
        <v/>
      </c>
      <c r="E957" s="402">
        <f ca="1">D957/'Project Data'!$D$22</f>
        <v>0</v>
      </c>
      <c r="F957" s="164" t="s">
        <v>44</v>
      </c>
      <c r="G957" s="236" t="str" cm="1">
        <f t="array" aca="1" ref="G957" ca="1">_xlfn.IFNA(_xlfn.IFS('07-30 Roofing'!F112="*",'07-30 Roofing'!E112,'07-30 Roofing'!H112="*",'07-30 Roofing'!G112,'07-30 Roofing'!J112="*",'07-30 Roofing'!I112,'07-30 Roofing'!L112="*",'07-30 Roofing'!K112,'07-30 Roofing'!N112="*",'07-30 Roofing'!M112,'07-30 Roofing'!P112="*",'07-30 Roofing'!O112,'07-30 Roofing'!R112="*",'07-30 Roofing'!Q112,'07-30 Roofing'!T112="*",'07-30 Roofing'!S112,'07-30 Roofing'!V112="*",'07-30 Roofing'!U112),"")</f>
        <v/>
      </c>
      <c r="H957" s="236" t="e">
        <f ca="1">G957/'Project Data'!$D$22</f>
        <v>#VALUE!</v>
      </c>
      <c r="I957" s="175"/>
      <c r="J957" s="244"/>
      <c r="K957" s="404"/>
    </row>
    <row r="958" spans="1:11" s="207" customFormat="1" ht="15" hidden="1" customHeight="1">
      <c r="A958" s="198">
        <f>'07-30 Roofing'!A113</f>
        <v>0</v>
      </c>
      <c r="B958" s="399" t="str">
        <f>'07-30 Roofing'!B113</f>
        <v>07 54 16 Ketone Ethylene Ester Roofing</v>
      </c>
      <c r="C958" s="235"/>
      <c r="D958" s="402" t="str" cm="1">
        <f t="array" aca="1" ref="D958" ca="1">_xlfn.IFNA(_xlfn.IFS('07-30 Roofing'!D113="*",'07-30 Roofing'!C113,'07-30 Roofing'!F113="*",'07-30 Roofing'!E113,'07-30 Roofing'!H113="*",'07-30 Roofing'!G113,'07-30 Roofing'!J113="*",'07-30 Roofing'!I113,'07-30 Roofing'!L113="*",'07-30 Roofing'!K113,'07-30 Roofing'!N113="*",'07-30 Roofing'!M113,'07-30 Roofing'!P113="*",'07-30 Roofing'!O113,'07-30 Roofing'!R113="*",'07-30 Roofing'!Q113,'07-30 Roofing'!T113="*",'07-30 Roofing'!S113),"")</f>
        <v/>
      </c>
      <c r="E958" s="402">
        <f ca="1">D958/'Project Data'!$D$22</f>
        <v>0</v>
      </c>
      <c r="F958" s="164" t="s">
        <v>44</v>
      </c>
      <c r="G958" s="236" t="str" cm="1">
        <f t="array" aca="1" ref="G958" ca="1">_xlfn.IFNA(_xlfn.IFS('07-30 Roofing'!F113="*",'07-30 Roofing'!E113,'07-30 Roofing'!H113="*",'07-30 Roofing'!G113,'07-30 Roofing'!J113="*",'07-30 Roofing'!I113,'07-30 Roofing'!L113="*",'07-30 Roofing'!K113,'07-30 Roofing'!N113="*",'07-30 Roofing'!M113,'07-30 Roofing'!P113="*",'07-30 Roofing'!O113,'07-30 Roofing'!R113="*",'07-30 Roofing'!Q113,'07-30 Roofing'!T113="*",'07-30 Roofing'!S113,'07-30 Roofing'!V113="*",'07-30 Roofing'!U113),"")</f>
        <v/>
      </c>
      <c r="H958" s="236" t="e">
        <f ca="1">G958/'Project Data'!$D$22</f>
        <v>#VALUE!</v>
      </c>
      <c r="I958" s="175"/>
      <c r="J958" s="244"/>
      <c r="K958" s="404"/>
    </row>
    <row r="959" spans="1:11" s="207" customFormat="1" ht="15" hidden="1" customHeight="1">
      <c r="A959" s="198">
        <f>'07-30 Roofing'!A114</f>
        <v>0</v>
      </c>
      <c r="B959" s="399" t="str">
        <f>'07-30 Roofing'!B114</f>
        <v>07 54 19 Polyvinyl-Chloride Roofing</v>
      </c>
      <c r="C959" s="235"/>
      <c r="D959" s="402" t="str" cm="1">
        <f t="array" aca="1" ref="D959" ca="1">_xlfn.IFNA(_xlfn.IFS('07-30 Roofing'!D114="*",'07-30 Roofing'!C114,'07-30 Roofing'!F114="*",'07-30 Roofing'!E114,'07-30 Roofing'!H114="*",'07-30 Roofing'!G114,'07-30 Roofing'!J114="*",'07-30 Roofing'!I114,'07-30 Roofing'!L114="*",'07-30 Roofing'!K114,'07-30 Roofing'!N114="*",'07-30 Roofing'!M114,'07-30 Roofing'!P114="*",'07-30 Roofing'!O114,'07-30 Roofing'!R114="*",'07-30 Roofing'!Q114,'07-30 Roofing'!T114="*",'07-30 Roofing'!S114),"")</f>
        <v/>
      </c>
      <c r="E959" s="402">
        <f ca="1">D959/'Project Data'!$D$22</f>
        <v>0</v>
      </c>
      <c r="F959" s="164" t="s">
        <v>44</v>
      </c>
      <c r="G959" s="236" t="str" cm="1">
        <f t="array" aca="1" ref="G959" ca="1">_xlfn.IFNA(_xlfn.IFS('07-30 Roofing'!F114="*",'07-30 Roofing'!E114,'07-30 Roofing'!H114="*",'07-30 Roofing'!G114,'07-30 Roofing'!J114="*",'07-30 Roofing'!I114,'07-30 Roofing'!L114="*",'07-30 Roofing'!K114,'07-30 Roofing'!N114="*",'07-30 Roofing'!M114,'07-30 Roofing'!P114="*",'07-30 Roofing'!O114,'07-30 Roofing'!R114="*",'07-30 Roofing'!Q114,'07-30 Roofing'!T114="*",'07-30 Roofing'!S114,'07-30 Roofing'!V114="*",'07-30 Roofing'!U114),"")</f>
        <v/>
      </c>
      <c r="H959" s="236" t="e">
        <f ca="1">G959/'Project Data'!$D$22</f>
        <v>#VALUE!</v>
      </c>
      <c r="I959" s="175"/>
      <c r="J959" s="244"/>
      <c r="K959" s="404"/>
    </row>
    <row r="960" spans="1:11" s="207" customFormat="1" ht="15" hidden="1" customHeight="1">
      <c r="A960" s="198">
        <f>'07-30 Roofing'!A115</f>
        <v>0</v>
      </c>
      <c r="B960" s="399" t="str">
        <f>'07-30 Roofing'!B115</f>
        <v>07 54 23 Thermoplastic-Polyolefin Roofing</v>
      </c>
      <c r="C960" s="235"/>
      <c r="D960" s="402" t="str" cm="1">
        <f t="array" aca="1" ref="D960" ca="1">_xlfn.IFNA(_xlfn.IFS('07-30 Roofing'!D115="*",'07-30 Roofing'!C115,'07-30 Roofing'!F115="*",'07-30 Roofing'!E115,'07-30 Roofing'!H115="*",'07-30 Roofing'!G115,'07-30 Roofing'!J115="*",'07-30 Roofing'!I115,'07-30 Roofing'!L115="*",'07-30 Roofing'!K115,'07-30 Roofing'!N115="*",'07-30 Roofing'!M115,'07-30 Roofing'!P115="*",'07-30 Roofing'!O115,'07-30 Roofing'!R115="*",'07-30 Roofing'!Q115,'07-30 Roofing'!T115="*",'07-30 Roofing'!S115),"")</f>
        <v/>
      </c>
      <c r="E960" s="402">
        <f ca="1">D960/'Project Data'!$D$22</f>
        <v>0</v>
      </c>
      <c r="F960" s="164" t="s">
        <v>44</v>
      </c>
      <c r="G960" s="236" t="str" cm="1">
        <f t="array" aca="1" ref="G960" ca="1">_xlfn.IFNA(_xlfn.IFS('07-30 Roofing'!F115="*",'07-30 Roofing'!E115,'07-30 Roofing'!H115="*",'07-30 Roofing'!G115,'07-30 Roofing'!J115="*",'07-30 Roofing'!I115,'07-30 Roofing'!L115="*",'07-30 Roofing'!K115,'07-30 Roofing'!N115="*",'07-30 Roofing'!M115,'07-30 Roofing'!P115="*",'07-30 Roofing'!O115,'07-30 Roofing'!R115="*",'07-30 Roofing'!Q115,'07-30 Roofing'!T115="*",'07-30 Roofing'!S115,'07-30 Roofing'!V115="*",'07-30 Roofing'!U115),"")</f>
        <v/>
      </c>
      <c r="H960" s="236" t="e">
        <f ca="1">G960/'Project Data'!$D$22</f>
        <v>#VALUE!</v>
      </c>
      <c r="I960" s="175"/>
      <c r="J960" s="244"/>
      <c r="K960" s="404"/>
    </row>
    <row r="961" spans="1:11" s="207" customFormat="1" ht="15" hidden="1" customHeight="1">
      <c r="A961" s="198">
        <f>'07-30 Roofing'!A116</f>
        <v>0</v>
      </c>
      <c r="B961" s="399" t="str">
        <f>'07-30 Roofing'!B116</f>
        <v>07 54 26 Nitrile-Butadiene-Polymer Roofing</v>
      </c>
      <c r="C961" s="235"/>
      <c r="D961" s="402" t="str" cm="1">
        <f t="array" aca="1" ref="D961" ca="1">_xlfn.IFNA(_xlfn.IFS('07-30 Roofing'!D116="*",'07-30 Roofing'!C116,'07-30 Roofing'!F116="*",'07-30 Roofing'!E116,'07-30 Roofing'!H116="*",'07-30 Roofing'!G116,'07-30 Roofing'!J116="*",'07-30 Roofing'!I116,'07-30 Roofing'!L116="*",'07-30 Roofing'!K116,'07-30 Roofing'!N116="*",'07-30 Roofing'!M116,'07-30 Roofing'!P116="*",'07-30 Roofing'!O116,'07-30 Roofing'!R116="*",'07-30 Roofing'!Q116,'07-30 Roofing'!T116="*",'07-30 Roofing'!S116),"")</f>
        <v/>
      </c>
      <c r="E961" s="402">
        <f ca="1">D961/'Project Data'!$D$22</f>
        <v>0</v>
      </c>
      <c r="F961" s="164" t="s">
        <v>44</v>
      </c>
      <c r="G961" s="236" t="str" cm="1">
        <f t="array" aca="1" ref="G961" ca="1">_xlfn.IFNA(_xlfn.IFS('07-30 Roofing'!F116="*",'07-30 Roofing'!E116,'07-30 Roofing'!H116="*",'07-30 Roofing'!G116,'07-30 Roofing'!J116="*",'07-30 Roofing'!I116,'07-30 Roofing'!L116="*",'07-30 Roofing'!K116,'07-30 Roofing'!N116="*",'07-30 Roofing'!M116,'07-30 Roofing'!P116="*",'07-30 Roofing'!O116,'07-30 Roofing'!R116="*",'07-30 Roofing'!Q116,'07-30 Roofing'!T116="*",'07-30 Roofing'!S116,'07-30 Roofing'!V116="*",'07-30 Roofing'!U116),"")</f>
        <v/>
      </c>
      <c r="H961" s="236" t="e">
        <f ca="1">G961/'Project Data'!$D$22</f>
        <v>#VALUE!</v>
      </c>
      <c r="I961" s="175"/>
      <c r="J961" s="244"/>
      <c r="K961" s="404"/>
    </row>
    <row r="962" spans="1:11" s="207" customFormat="1" ht="15" hidden="1" customHeight="1">
      <c r="A962" s="198">
        <f>'07-30 Roofing'!A117</f>
        <v>0</v>
      </c>
      <c r="B962" s="399" t="str">
        <f>'07-30 Roofing'!B117</f>
        <v>07 55 00 Protected Membrane Roofing</v>
      </c>
      <c r="C962" s="235"/>
      <c r="D962" s="402" t="str" cm="1">
        <f t="array" aca="1" ref="D962" ca="1">_xlfn.IFNA(_xlfn.IFS('07-30 Roofing'!D117="*",'07-30 Roofing'!C117,'07-30 Roofing'!F117="*",'07-30 Roofing'!E117,'07-30 Roofing'!H117="*",'07-30 Roofing'!G117,'07-30 Roofing'!J117="*",'07-30 Roofing'!I117,'07-30 Roofing'!L117="*",'07-30 Roofing'!K117,'07-30 Roofing'!N117="*",'07-30 Roofing'!M117,'07-30 Roofing'!P117="*",'07-30 Roofing'!O117,'07-30 Roofing'!R117="*",'07-30 Roofing'!Q117,'07-30 Roofing'!T117="*",'07-30 Roofing'!S117),"")</f>
        <v/>
      </c>
      <c r="E962" s="402">
        <f ca="1">D962/'Project Data'!$D$22</f>
        <v>0</v>
      </c>
      <c r="F962" s="164" t="s">
        <v>44</v>
      </c>
      <c r="G962" s="236" t="str" cm="1">
        <f t="array" aca="1" ref="G962" ca="1">_xlfn.IFNA(_xlfn.IFS('07-30 Roofing'!F117="*",'07-30 Roofing'!E117,'07-30 Roofing'!H117="*",'07-30 Roofing'!G117,'07-30 Roofing'!J117="*",'07-30 Roofing'!I117,'07-30 Roofing'!L117="*",'07-30 Roofing'!K117,'07-30 Roofing'!N117="*",'07-30 Roofing'!M117,'07-30 Roofing'!P117="*",'07-30 Roofing'!O117,'07-30 Roofing'!R117="*",'07-30 Roofing'!Q117,'07-30 Roofing'!T117="*",'07-30 Roofing'!S117,'07-30 Roofing'!V117="*",'07-30 Roofing'!U117),"")</f>
        <v/>
      </c>
      <c r="H962" s="236" t="e">
        <f ca="1">G962/'Project Data'!$D$22</f>
        <v>#VALUE!</v>
      </c>
      <c r="I962" s="175"/>
      <c r="J962" s="244"/>
      <c r="K962" s="404"/>
    </row>
    <row r="963" spans="1:11" s="207" customFormat="1" ht="15" hidden="1" customHeight="1">
      <c r="A963" s="198">
        <f>'07-30 Roofing'!A118</f>
        <v>0</v>
      </c>
      <c r="B963" s="399" t="str">
        <f>'07-30 Roofing'!B118</f>
        <v>07 55 51 Built-Up Bituminous Protected Membrane Roofing</v>
      </c>
      <c r="C963" s="235"/>
      <c r="D963" s="402" t="str" cm="1">
        <f t="array" aca="1" ref="D963" ca="1">_xlfn.IFNA(_xlfn.IFS('07-30 Roofing'!D118="*",'07-30 Roofing'!C118,'07-30 Roofing'!F118="*",'07-30 Roofing'!E118,'07-30 Roofing'!H118="*",'07-30 Roofing'!G118,'07-30 Roofing'!J118="*",'07-30 Roofing'!I118,'07-30 Roofing'!L118="*",'07-30 Roofing'!K118,'07-30 Roofing'!N118="*",'07-30 Roofing'!M118,'07-30 Roofing'!P118="*",'07-30 Roofing'!O118,'07-30 Roofing'!R118="*",'07-30 Roofing'!Q118,'07-30 Roofing'!T118="*",'07-30 Roofing'!S118),"")</f>
        <v/>
      </c>
      <c r="E963" s="402">
        <f ca="1">D963/'Project Data'!$D$22</f>
        <v>0</v>
      </c>
      <c r="F963" s="164" t="s">
        <v>44</v>
      </c>
      <c r="G963" s="236" t="str" cm="1">
        <f t="array" aca="1" ref="G963" ca="1">_xlfn.IFNA(_xlfn.IFS('07-30 Roofing'!F118="*",'07-30 Roofing'!E118,'07-30 Roofing'!H118="*",'07-30 Roofing'!G118,'07-30 Roofing'!J118="*",'07-30 Roofing'!I118,'07-30 Roofing'!L118="*",'07-30 Roofing'!K118,'07-30 Roofing'!N118="*",'07-30 Roofing'!M118,'07-30 Roofing'!P118="*",'07-30 Roofing'!O118,'07-30 Roofing'!R118="*",'07-30 Roofing'!Q118,'07-30 Roofing'!T118="*",'07-30 Roofing'!S118,'07-30 Roofing'!V118="*",'07-30 Roofing'!U118),"")</f>
        <v/>
      </c>
      <c r="H963" s="236" t="e">
        <f ca="1">G963/'Project Data'!$D$22</f>
        <v>#VALUE!</v>
      </c>
      <c r="I963" s="175"/>
      <c r="J963" s="244"/>
      <c r="K963" s="404"/>
    </row>
    <row r="964" spans="1:11" s="207" customFormat="1" ht="15" hidden="1" customHeight="1">
      <c r="A964" s="198">
        <f>'07-30 Roofing'!A119</f>
        <v>0</v>
      </c>
      <c r="B964" s="399" t="str">
        <f>'07-30 Roofing'!B119</f>
        <v>07 55 52 Modified Bituminous Protected Membrane Roofing</v>
      </c>
      <c r="C964" s="235"/>
      <c r="D964" s="402" t="str" cm="1">
        <f t="array" aca="1" ref="D964" ca="1">_xlfn.IFNA(_xlfn.IFS('07-30 Roofing'!D119="*",'07-30 Roofing'!C119,'07-30 Roofing'!F119="*",'07-30 Roofing'!E119,'07-30 Roofing'!H119="*",'07-30 Roofing'!G119,'07-30 Roofing'!J119="*",'07-30 Roofing'!I119,'07-30 Roofing'!L119="*",'07-30 Roofing'!K119,'07-30 Roofing'!N119="*",'07-30 Roofing'!M119,'07-30 Roofing'!P119="*",'07-30 Roofing'!O119,'07-30 Roofing'!R119="*",'07-30 Roofing'!Q119,'07-30 Roofing'!T119="*",'07-30 Roofing'!S119),"")</f>
        <v/>
      </c>
      <c r="E964" s="402">
        <f ca="1">D964/'Project Data'!$D$22</f>
        <v>0</v>
      </c>
      <c r="F964" s="164" t="s">
        <v>44</v>
      </c>
      <c r="G964" s="236" t="str" cm="1">
        <f t="array" aca="1" ref="G964" ca="1">_xlfn.IFNA(_xlfn.IFS('07-30 Roofing'!F119="*",'07-30 Roofing'!E119,'07-30 Roofing'!H119="*",'07-30 Roofing'!G119,'07-30 Roofing'!J119="*",'07-30 Roofing'!I119,'07-30 Roofing'!L119="*",'07-30 Roofing'!K119,'07-30 Roofing'!N119="*",'07-30 Roofing'!M119,'07-30 Roofing'!P119="*",'07-30 Roofing'!O119,'07-30 Roofing'!R119="*",'07-30 Roofing'!Q119,'07-30 Roofing'!T119="*",'07-30 Roofing'!S119,'07-30 Roofing'!V119="*",'07-30 Roofing'!U119),"")</f>
        <v/>
      </c>
      <c r="H964" s="236" t="e">
        <f ca="1">G964/'Project Data'!$D$22</f>
        <v>#VALUE!</v>
      </c>
      <c r="I964" s="175"/>
      <c r="J964" s="244"/>
      <c r="K964" s="404"/>
    </row>
    <row r="965" spans="1:11" s="207" customFormat="1" ht="15" hidden="1" customHeight="1">
      <c r="A965" s="198">
        <f>'07-30 Roofing'!A120</f>
        <v>0</v>
      </c>
      <c r="B965" s="399" t="str">
        <f>'07-30 Roofing'!B120</f>
        <v>07 55 53 Elastomeric Protected Membrane Roofing</v>
      </c>
      <c r="C965" s="235"/>
      <c r="D965" s="402" t="str" cm="1">
        <f t="array" aca="1" ref="D965" ca="1">_xlfn.IFNA(_xlfn.IFS('07-30 Roofing'!D120="*",'07-30 Roofing'!C120,'07-30 Roofing'!F120="*",'07-30 Roofing'!E120,'07-30 Roofing'!H120="*",'07-30 Roofing'!G120,'07-30 Roofing'!J120="*",'07-30 Roofing'!I120,'07-30 Roofing'!L120="*",'07-30 Roofing'!K120,'07-30 Roofing'!N120="*",'07-30 Roofing'!M120,'07-30 Roofing'!P120="*",'07-30 Roofing'!O120,'07-30 Roofing'!R120="*",'07-30 Roofing'!Q120,'07-30 Roofing'!T120="*",'07-30 Roofing'!S120),"")</f>
        <v/>
      </c>
      <c r="E965" s="402">
        <f ca="1">D965/'Project Data'!$D$22</f>
        <v>0</v>
      </c>
      <c r="F965" s="164" t="s">
        <v>44</v>
      </c>
      <c r="G965" s="236" t="str" cm="1">
        <f t="array" aca="1" ref="G965" ca="1">_xlfn.IFNA(_xlfn.IFS('07-30 Roofing'!F120="*",'07-30 Roofing'!E120,'07-30 Roofing'!H120="*",'07-30 Roofing'!G120,'07-30 Roofing'!J120="*",'07-30 Roofing'!I120,'07-30 Roofing'!L120="*",'07-30 Roofing'!K120,'07-30 Roofing'!N120="*",'07-30 Roofing'!M120,'07-30 Roofing'!P120="*",'07-30 Roofing'!O120,'07-30 Roofing'!R120="*",'07-30 Roofing'!Q120,'07-30 Roofing'!T120="*",'07-30 Roofing'!S120,'07-30 Roofing'!V120="*",'07-30 Roofing'!U120),"")</f>
        <v/>
      </c>
      <c r="H965" s="236" t="e">
        <f ca="1">G965/'Project Data'!$D$22</f>
        <v>#VALUE!</v>
      </c>
      <c r="I965" s="175"/>
      <c r="J965" s="244"/>
      <c r="K965" s="404"/>
    </row>
    <row r="966" spans="1:11" s="207" customFormat="1" ht="15" hidden="1" customHeight="1">
      <c r="A966" s="198">
        <f>'07-30 Roofing'!A121</f>
        <v>0</v>
      </c>
      <c r="B966" s="399" t="str">
        <f>'07-30 Roofing'!B121</f>
        <v>07 55 54 Thermoplastic Protected Membrane Roofing</v>
      </c>
      <c r="C966" s="235"/>
      <c r="D966" s="402" t="str" cm="1">
        <f t="array" aca="1" ref="D966" ca="1">_xlfn.IFNA(_xlfn.IFS('07-30 Roofing'!D121="*",'07-30 Roofing'!C121,'07-30 Roofing'!F121="*",'07-30 Roofing'!E121,'07-30 Roofing'!H121="*",'07-30 Roofing'!G121,'07-30 Roofing'!J121="*",'07-30 Roofing'!I121,'07-30 Roofing'!L121="*",'07-30 Roofing'!K121,'07-30 Roofing'!N121="*",'07-30 Roofing'!M121,'07-30 Roofing'!P121="*",'07-30 Roofing'!O121,'07-30 Roofing'!R121="*",'07-30 Roofing'!Q121,'07-30 Roofing'!T121="*",'07-30 Roofing'!S121),"")</f>
        <v/>
      </c>
      <c r="E966" s="402">
        <f ca="1">D966/'Project Data'!$D$22</f>
        <v>0</v>
      </c>
      <c r="F966" s="164" t="s">
        <v>44</v>
      </c>
      <c r="G966" s="236" t="str" cm="1">
        <f t="array" aca="1" ref="G966" ca="1">_xlfn.IFNA(_xlfn.IFS('07-30 Roofing'!F121="*",'07-30 Roofing'!E121,'07-30 Roofing'!H121="*",'07-30 Roofing'!G121,'07-30 Roofing'!J121="*",'07-30 Roofing'!I121,'07-30 Roofing'!L121="*",'07-30 Roofing'!K121,'07-30 Roofing'!N121="*",'07-30 Roofing'!M121,'07-30 Roofing'!P121="*",'07-30 Roofing'!O121,'07-30 Roofing'!R121="*",'07-30 Roofing'!Q121,'07-30 Roofing'!T121="*",'07-30 Roofing'!S121,'07-30 Roofing'!V121="*",'07-30 Roofing'!U121),"")</f>
        <v/>
      </c>
      <c r="H966" s="236" t="e">
        <f ca="1">G966/'Project Data'!$D$22</f>
        <v>#VALUE!</v>
      </c>
      <c r="I966" s="175"/>
      <c r="J966" s="244"/>
      <c r="K966" s="404"/>
    </row>
    <row r="967" spans="1:11" s="207" customFormat="1" ht="15" hidden="1" customHeight="1">
      <c r="A967" s="198">
        <f>'07-30 Roofing'!A122</f>
        <v>0</v>
      </c>
      <c r="B967" s="399" t="str">
        <f>'07-30 Roofing'!B122</f>
        <v>07 55 56 Fluid-Applied Protected Membrane Roofing</v>
      </c>
      <c r="C967" s="235"/>
      <c r="D967" s="402" t="str" cm="1">
        <f t="array" aca="1" ref="D967" ca="1">_xlfn.IFNA(_xlfn.IFS('07-30 Roofing'!D122="*",'07-30 Roofing'!C122,'07-30 Roofing'!F122="*",'07-30 Roofing'!E122,'07-30 Roofing'!H122="*",'07-30 Roofing'!G122,'07-30 Roofing'!J122="*",'07-30 Roofing'!I122,'07-30 Roofing'!L122="*",'07-30 Roofing'!K122,'07-30 Roofing'!N122="*",'07-30 Roofing'!M122,'07-30 Roofing'!P122="*",'07-30 Roofing'!O122,'07-30 Roofing'!R122="*",'07-30 Roofing'!Q122,'07-30 Roofing'!T122="*",'07-30 Roofing'!S122),"")</f>
        <v/>
      </c>
      <c r="E967" s="402">
        <f ca="1">D967/'Project Data'!$D$22</f>
        <v>0</v>
      </c>
      <c r="F967" s="164" t="s">
        <v>44</v>
      </c>
      <c r="G967" s="236" t="str" cm="1">
        <f t="array" aca="1" ref="G967" ca="1">_xlfn.IFNA(_xlfn.IFS('07-30 Roofing'!F122="*",'07-30 Roofing'!E122,'07-30 Roofing'!H122="*",'07-30 Roofing'!G122,'07-30 Roofing'!J122="*",'07-30 Roofing'!I122,'07-30 Roofing'!L122="*",'07-30 Roofing'!K122,'07-30 Roofing'!N122="*",'07-30 Roofing'!M122,'07-30 Roofing'!P122="*",'07-30 Roofing'!O122,'07-30 Roofing'!R122="*",'07-30 Roofing'!Q122,'07-30 Roofing'!T122="*",'07-30 Roofing'!S122,'07-30 Roofing'!V122="*",'07-30 Roofing'!U122),"")</f>
        <v/>
      </c>
      <c r="H967" s="236" t="e">
        <f ca="1">G967/'Project Data'!$D$22</f>
        <v>#VALUE!</v>
      </c>
      <c r="I967" s="175"/>
      <c r="J967" s="244"/>
      <c r="K967" s="404"/>
    </row>
    <row r="968" spans="1:11" s="207" customFormat="1" ht="15" hidden="1" customHeight="1">
      <c r="A968" s="198">
        <f>'07-30 Roofing'!A123</f>
        <v>0</v>
      </c>
      <c r="B968" s="399" t="str">
        <f>'07-30 Roofing'!B123</f>
        <v>07 55 56.13 Hot-Applied Rubberized Asphalt Protected Membrane Roofing</v>
      </c>
      <c r="C968" s="235"/>
      <c r="D968" s="402" t="str" cm="1">
        <f t="array" aca="1" ref="D968" ca="1">_xlfn.IFNA(_xlfn.IFS('07-30 Roofing'!D123="*",'07-30 Roofing'!C123,'07-30 Roofing'!F123="*",'07-30 Roofing'!E123,'07-30 Roofing'!H123="*",'07-30 Roofing'!G123,'07-30 Roofing'!J123="*",'07-30 Roofing'!I123,'07-30 Roofing'!L123="*",'07-30 Roofing'!K123,'07-30 Roofing'!N123="*",'07-30 Roofing'!M123,'07-30 Roofing'!P123="*",'07-30 Roofing'!O123,'07-30 Roofing'!R123="*",'07-30 Roofing'!Q123,'07-30 Roofing'!T123="*",'07-30 Roofing'!S123),"")</f>
        <v/>
      </c>
      <c r="E968" s="402">
        <f ca="1">D968/'Project Data'!$D$22</f>
        <v>0</v>
      </c>
      <c r="F968" s="164" t="s">
        <v>44</v>
      </c>
      <c r="G968" s="236" t="str" cm="1">
        <f t="array" aca="1" ref="G968" ca="1">_xlfn.IFNA(_xlfn.IFS('07-30 Roofing'!F123="*",'07-30 Roofing'!E123,'07-30 Roofing'!H123="*",'07-30 Roofing'!G123,'07-30 Roofing'!J123="*",'07-30 Roofing'!I123,'07-30 Roofing'!L123="*",'07-30 Roofing'!K123,'07-30 Roofing'!N123="*",'07-30 Roofing'!M123,'07-30 Roofing'!P123="*",'07-30 Roofing'!O123,'07-30 Roofing'!R123="*",'07-30 Roofing'!Q123,'07-30 Roofing'!T123="*",'07-30 Roofing'!S123,'07-30 Roofing'!V123="*",'07-30 Roofing'!U123),"")</f>
        <v/>
      </c>
      <c r="H968" s="236" t="e">
        <f ca="1">G968/'Project Data'!$D$22</f>
        <v>#VALUE!</v>
      </c>
      <c r="I968" s="175"/>
      <c r="J968" s="244"/>
      <c r="K968" s="404"/>
    </row>
    <row r="969" spans="1:11" s="207" customFormat="1" ht="15" hidden="1" customHeight="1">
      <c r="A969" s="198">
        <f>'07-30 Roofing'!A124</f>
        <v>0</v>
      </c>
      <c r="B969" s="399" t="str">
        <f>'07-30 Roofing'!B124</f>
        <v>07 55 63 Vegetated Protected Membrane Roofing</v>
      </c>
      <c r="C969" s="235"/>
      <c r="D969" s="402" t="str" cm="1">
        <f t="array" aca="1" ref="D969" ca="1">_xlfn.IFNA(_xlfn.IFS('07-30 Roofing'!D124="*",'07-30 Roofing'!C124,'07-30 Roofing'!F124="*",'07-30 Roofing'!E124,'07-30 Roofing'!H124="*",'07-30 Roofing'!G124,'07-30 Roofing'!J124="*",'07-30 Roofing'!I124,'07-30 Roofing'!L124="*",'07-30 Roofing'!K124,'07-30 Roofing'!N124="*",'07-30 Roofing'!M124,'07-30 Roofing'!P124="*",'07-30 Roofing'!O124,'07-30 Roofing'!R124="*",'07-30 Roofing'!Q124,'07-30 Roofing'!T124="*",'07-30 Roofing'!S124),"")</f>
        <v/>
      </c>
      <c r="E969" s="402">
        <f ca="1">D969/'Project Data'!$D$22</f>
        <v>0</v>
      </c>
      <c r="F969" s="164" t="s">
        <v>44</v>
      </c>
      <c r="G969" s="236" t="str" cm="1">
        <f t="array" aca="1" ref="G969" ca="1">_xlfn.IFNA(_xlfn.IFS('07-30 Roofing'!F124="*",'07-30 Roofing'!E124,'07-30 Roofing'!H124="*",'07-30 Roofing'!G124,'07-30 Roofing'!J124="*",'07-30 Roofing'!I124,'07-30 Roofing'!L124="*",'07-30 Roofing'!K124,'07-30 Roofing'!N124="*",'07-30 Roofing'!M124,'07-30 Roofing'!P124="*",'07-30 Roofing'!O124,'07-30 Roofing'!R124="*",'07-30 Roofing'!Q124,'07-30 Roofing'!T124="*",'07-30 Roofing'!S124,'07-30 Roofing'!V124="*",'07-30 Roofing'!U124),"")</f>
        <v/>
      </c>
      <c r="H969" s="236" t="e">
        <f ca="1">G969/'Project Data'!$D$22</f>
        <v>#VALUE!</v>
      </c>
      <c r="I969" s="175"/>
      <c r="J969" s="244"/>
      <c r="K969" s="404"/>
    </row>
    <row r="970" spans="1:11" s="207" customFormat="1" ht="15" hidden="1" customHeight="1">
      <c r="A970" s="198">
        <f>'07-30 Roofing'!A125</f>
        <v>0</v>
      </c>
      <c r="B970" s="399" t="str">
        <f>'07-30 Roofing'!B125</f>
        <v>07 56 00 Fluid-Applied Roofing</v>
      </c>
      <c r="C970" s="235"/>
      <c r="D970" s="402" t="str" cm="1">
        <f t="array" aca="1" ref="D970" ca="1">_xlfn.IFNA(_xlfn.IFS('07-30 Roofing'!D125="*",'07-30 Roofing'!C125,'07-30 Roofing'!F125="*",'07-30 Roofing'!E125,'07-30 Roofing'!H125="*",'07-30 Roofing'!G125,'07-30 Roofing'!J125="*",'07-30 Roofing'!I125,'07-30 Roofing'!L125="*",'07-30 Roofing'!K125,'07-30 Roofing'!N125="*",'07-30 Roofing'!M125,'07-30 Roofing'!P125="*",'07-30 Roofing'!O125,'07-30 Roofing'!R125="*",'07-30 Roofing'!Q125,'07-30 Roofing'!T125="*",'07-30 Roofing'!S125),"")</f>
        <v/>
      </c>
      <c r="E970" s="402">
        <f ca="1">D970/'Project Data'!$D$22</f>
        <v>0</v>
      </c>
      <c r="F970" s="164" t="s">
        <v>44</v>
      </c>
      <c r="G970" s="236" t="str" cm="1">
        <f t="array" aca="1" ref="G970" ca="1">_xlfn.IFNA(_xlfn.IFS('07-30 Roofing'!F125="*",'07-30 Roofing'!E125,'07-30 Roofing'!H125="*",'07-30 Roofing'!G125,'07-30 Roofing'!J125="*",'07-30 Roofing'!I125,'07-30 Roofing'!L125="*",'07-30 Roofing'!K125,'07-30 Roofing'!N125="*",'07-30 Roofing'!M125,'07-30 Roofing'!P125="*",'07-30 Roofing'!O125,'07-30 Roofing'!R125="*",'07-30 Roofing'!Q125,'07-30 Roofing'!T125="*",'07-30 Roofing'!S125,'07-30 Roofing'!V125="*",'07-30 Roofing'!U125),"")</f>
        <v/>
      </c>
      <c r="H970" s="236" t="e">
        <f ca="1">G970/'Project Data'!$D$22</f>
        <v>#VALUE!</v>
      </c>
      <c r="I970" s="175"/>
      <c r="J970" s="244"/>
      <c r="K970" s="404"/>
    </row>
    <row r="971" spans="1:11" s="207" customFormat="1" ht="15" hidden="1" customHeight="1">
      <c r="A971" s="198">
        <f>'07-30 Roofing'!A126</f>
        <v>0</v>
      </c>
      <c r="B971" s="399" t="str">
        <f>'07-30 Roofing'!B126</f>
        <v>07 57 00 Coated Foamed Roofing</v>
      </c>
      <c r="C971" s="235"/>
      <c r="D971" s="402" t="str" cm="1">
        <f t="array" aca="1" ref="D971" ca="1">_xlfn.IFNA(_xlfn.IFS('07-30 Roofing'!D126="*",'07-30 Roofing'!C126,'07-30 Roofing'!F126="*",'07-30 Roofing'!E126,'07-30 Roofing'!H126="*",'07-30 Roofing'!G126,'07-30 Roofing'!J126="*",'07-30 Roofing'!I126,'07-30 Roofing'!L126="*",'07-30 Roofing'!K126,'07-30 Roofing'!N126="*",'07-30 Roofing'!M126,'07-30 Roofing'!P126="*",'07-30 Roofing'!O126,'07-30 Roofing'!R126="*",'07-30 Roofing'!Q126,'07-30 Roofing'!T126="*",'07-30 Roofing'!S126),"")</f>
        <v/>
      </c>
      <c r="E971" s="402">
        <f ca="1">D971/'Project Data'!$D$22</f>
        <v>0</v>
      </c>
      <c r="F971" s="164" t="s">
        <v>44</v>
      </c>
      <c r="G971" s="236" t="str" cm="1">
        <f t="array" aca="1" ref="G971" ca="1">_xlfn.IFNA(_xlfn.IFS('07-30 Roofing'!F126="*",'07-30 Roofing'!E126,'07-30 Roofing'!H126="*",'07-30 Roofing'!G126,'07-30 Roofing'!J126="*",'07-30 Roofing'!I126,'07-30 Roofing'!L126="*",'07-30 Roofing'!K126,'07-30 Roofing'!N126="*",'07-30 Roofing'!M126,'07-30 Roofing'!P126="*",'07-30 Roofing'!O126,'07-30 Roofing'!R126="*",'07-30 Roofing'!Q126,'07-30 Roofing'!T126="*",'07-30 Roofing'!S126,'07-30 Roofing'!V126="*",'07-30 Roofing'!U126),"")</f>
        <v/>
      </c>
      <c r="H971" s="236" t="e">
        <f ca="1">G971/'Project Data'!$D$22</f>
        <v>#VALUE!</v>
      </c>
      <c r="I971" s="175"/>
      <c r="J971" s="244"/>
      <c r="K971" s="404"/>
    </row>
    <row r="972" spans="1:11" s="207" customFormat="1" ht="15" hidden="1" customHeight="1">
      <c r="A972" s="198">
        <f>'07-30 Roofing'!A127</f>
        <v>0</v>
      </c>
      <c r="B972" s="399" t="str">
        <f>'07-30 Roofing'!B127</f>
        <v>07 57 13 Sprayed Polyurethane Foam Roofing</v>
      </c>
      <c r="C972" s="235"/>
      <c r="D972" s="402" t="str" cm="1">
        <f t="array" aca="1" ref="D972" ca="1">_xlfn.IFNA(_xlfn.IFS('07-30 Roofing'!D127="*",'07-30 Roofing'!C127,'07-30 Roofing'!F127="*",'07-30 Roofing'!E127,'07-30 Roofing'!H127="*",'07-30 Roofing'!G127,'07-30 Roofing'!J127="*",'07-30 Roofing'!I127,'07-30 Roofing'!L127="*",'07-30 Roofing'!K127,'07-30 Roofing'!N127="*",'07-30 Roofing'!M127,'07-30 Roofing'!P127="*",'07-30 Roofing'!O127,'07-30 Roofing'!R127="*",'07-30 Roofing'!Q127,'07-30 Roofing'!T127="*",'07-30 Roofing'!S127),"")</f>
        <v/>
      </c>
      <c r="E972" s="402">
        <f ca="1">D972/'Project Data'!$D$22</f>
        <v>0</v>
      </c>
      <c r="F972" s="164" t="s">
        <v>44</v>
      </c>
      <c r="G972" s="236" t="str" cm="1">
        <f t="array" aca="1" ref="G972" ca="1">_xlfn.IFNA(_xlfn.IFS('07-30 Roofing'!F127="*",'07-30 Roofing'!E127,'07-30 Roofing'!H127="*",'07-30 Roofing'!G127,'07-30 Roofing'!J127="*",'07-30 Roofing'!I127,'07-30 Roofing'!L127="*",'07-30 Roofing'!K127,'07-30 Roofing'!N127="*",'07-30 Roofing'!M127,'07-30 Roofing'!P127="*",'07-30 Roofing'!O127,'07-30 Roofing'!R127="*",'07-30 Roofing'!Q127,'07-30 Roofing'!T127="*",'07-30 Roofing'!S127,'07-30 Roofing'!V127="*",'07-30 Roofing'!U127),"")</f>
        <v/>
      </c>
      <c r="H972" s="236" t="e">
        <f ca="1">G972/'Project Data'!$D$22</f>
        <v>#VALUE!</v>
      </c>
      <c r="I972" s="175"/>
      <c r="J972" s="244"/>
      <c r="K972" s="404"/>
    </row>
    <row r="973" spans="1:11" s="207" customFormat="1" ht="15" hidden="1" customHeight="1">
      <c r="A973" s="198">
        <f>'07-30 Roofing'!A128</f>
        <v>0</v>
      </c>
      <c r="B973" s="399" t="str">
        <f>'07-30 Roofing'!B128</f>
        <v>07 58 00 Roll Roofing</v>
      </c>
      <c r="C973" s="235"/>
      <c r="D973" s="402" t="str" cm="1">
        <f t="array" aca="1" ref="D973" ca="1">_xlfn.IFNA(_xlfn.IFS('07-30 Roofing'!D128="*",'07-30 Roofing'!C128,'07-30 Roofing'!F128="*",'07-30 Roofing'!E128,'07-30 Roofing'!H128="*",'07-30 Roofing'!G128,'07-30 Roofing'!J128="*",'07-30 Roofing'!I128,'07-30 Roofing'!L128="*",'07-30 Roofing'!K128,'07-30 Roofing'!N128="*",'07-30 Roofing'!M128,'07-30 Roofing'!P128="*",'07-30 Roofing'!O128,'07-30 Roofing'!R128="*",'07-30 Roofing'!Q128,'07-30 Roofing'!T128="*",'07-30 Roofing'!S128),"")</f>
        <v/>
      </c>
      <c r="E973" s="402">
        <f ca="1">D973/'Project Data'!$D$22</f>
        <v>0</v>
      </c>
      <c r="F973" s="164" t="s">
        <v>44</v>
      </c>
      <c r="G973" s="236" t="str" cm="1">
        <f t="array" aca="1" ref="G973" ca="1">_xlfn.IFNA(_xlfn.IFS('07-30 Roofing'!F128="*",'07-30 Roofing'!E128,'07-30 Roofing'!H128="*",'07-30 Roofing'!G128,'07-30 Roofing'!J128="*",'07-30 Roofing'!I128,'07-30 Roofing'!L128="*",'07-30 Roofing'!K128,'07-30 Roofing'!N128="*",'07-30 Roofing'!M128,'07-30 Roofing'!P128="*",'07-30 Roofing'!O128,'07-30 Roofing'!R128="*",'07-30 Roofing'!Q128,'07-30 Roofing'!T128="*",'07-30 Roofing'!S128,'07-30 Roofing'!V128="*",'07-30 Roofing'!U128),"")</f>
        <v/>
      </c>
      <c r="H973" s="236" t="e">
        <f ca="1">G973/'Project Data'!$D$22</f>
        <v>#VALUE!</v>
      </c>
      <c r="I973" s="175"/>
      <c r="J973" s="244"/>
      <c r="K973" s="404"/>
    </row>
    <row r="974" spans="1:11" s="207" customFormat="1" ht="15" hidden="1" customHeight="1">
      <c r="A974" s="398" t="str">
        <f>'07-30 Roofing'!A129</f>
        <v xml:space="preserve"> </v>
      </c>
      <c r="B974" s="399" t="str">
        <f>'07-30 Roofing'!B129</f>
        <v>07 60 00 Flashing and Sheet Metal</v>
      </c>
      <c r="C974" s="399"/>
      <c r="D974" s="402" t="str" cm="1">
        <f t="array" ref="D974">_xlfn.IFNA(_xlfn.IFS('07-30 Roofing'!D129="*",'07-30 Roofing'!C129,'07-30 Roofing'!F129="*",'07-30 Roofing'!E129,'07-30 Roofing'!H129="*",'07-30 Roofing'!G129,'07-30 Roofing'!J129="*",'07-30 Roofing'!I129,'07-30 Roofing'!L129="*",'07-30 Roofing'!K129,'07-30 Roofing'!N129="*",'07-30 Roofing'!M129,'07-30 Roofing'!P129="*",'07-30 Roofing'!O129,'07-30 Roofing'!R129="*",'07-30 Roofing'!Q129,'07-30 Roofing'!T129="*",'07-30 Roofing'!S129),"")</f>
        <v/>
      </c>
      <c r="E974" s="402" t="e">
        <f>D974/'Project Data'!$D$22</f>
        <v>#VALUE!</v>
      </c>
      <c r="F974" s="411" t="s">
        <v>44</v>
      </c>
      <c r="G974" s="402" t="str" cm="1">
        <f t="array" ref="G974">_xlfn.IFNA(_xlfn.IFS('07-30 Roofing'!F129="*",'07-30 Roofing'!E129,'07-30 Roofing'!H129="*",'07-30 Roofing'!G129,'07-30 Roofing'!J129="*",'07-30 Roofing'!I129,'07-30 Roofing'!L129="*",'07-30 Roofing'!K129,'07-30 Roofing'!N129="*",'07-30 Roofing'!M129,'07-30 Roofing'!P129="*",'07-30 Roofing'!O129,'07-30 Roofing'!R129="*",'07-30 Roofing'!Q129,'07-30 Roofing'!T129="*",'07-30 Roofing'!S129,'07-30 Roofing'!V129="*",'07-30 Roofing'!U129),"")</f>
        <v/>
      </c>
      <c r="H974" s="402" t="e">
        <f>G974/'Project Data'!$D$22</f>
        <v>#VALUE!</v>
      </c>
      <c r="I974" s="400"/>
      <c r="J974" s="403"/>
      <c r="K974" s="404"/>
    </row>
    <row r="975" spans="1:11" s="207" customFormat="1" ht="15" hidden="1" customHeight="1">
      <c r="A975" s="198">
        <f>'07-30 Roofing'!A130</f>
        <v>0</v>
      </c>
      <c r="B975" s="399" t="str">
        <f>'07-30 Roofing'!B130</f>
        <v>07 61 00 Sheet Metal Roofing</v>
      </c>
      <c r="C975" s="235"/>
      <c r="D975" s="402" t="str" cm="1">
        <f t="array" aca="1" ref="D975" ca="1">_xlfn.IFNA(_xlfn.IFS('07-30 Roofing'!D130="*",'07-30 Roofing'!C130,'07-30 Roofing'!F130="*",'07-30 Roofing'!E130,'07-30 Roofing'!H130="*",'07-30 Roofing'!G130,'07-30 Roofing'!J130="*",'07-30 Roofing'!I130,'07-30 Roofing'!L130="*",'07-30 Roofing'!K130,'07-30 Roofing'!N130="*",'07-30 Roofing'!M130,'07-30 Roofing'!P130="*",'07-30 Roofing'!O130,'07-30 Roofing'!R130="*",'07-30 Roofing'!Q130,'07-30 Roofing'!T130="*",'07-30 Roofing'!S130),"")</f>
        <v/>
      </c>
      <c r="E975" s="402">
        <f ca="1">D975/'Project Data'!$D$22</f>
        <v>0</v>
      </c>
      <c r="F975" s="164" t="s">
        <v>44</v>
      </c>
      <c r="G975" s="236" t="str" cm="1">
        <f t="array" aca="1" ref="G975" ca="1">_xlfn.IFNA(_xlfn.IFS('07-30 Roofing'!F130="*",'07-30 Roofing'!E130,'07-30 Roofing'!H130="*",'07-30 Roofing'!G130,'07-30 Roofing'!J130="*",'07-30 Roofing'!I130,'07-30 Roofing'!L130="*",'07-30 Roofing'!K130,'07-30 Roofing'!N130="*",'07-30 Roofing'!M130,'07-30 Roofing'!P130="*",'07-30 Roofing'!O130,'07-30 Roofing'!R130="*",'07-30 Roofing'!Q130,'07-30 Roofing'!T130="*",'07-30 Roofing'!S130,'07-30 Roofing'!V130="*",'07-30 Roofing'!U130),"")</f>
        <v/>
      </c>
      <c r="H975" s="236" t="e">
        <f ca="1">G975/'Project Data'!$D$22</f>
        <v>#VALUE!</v>
      </c>
      <c r="I975" s="175"/>
      <c r="J975" s="244"/>
      <c r="K975" s="404"/>
    </row>
    <row r="976" spans="1:11" s="207" customFormat="1" ht="15" customHeight="1">
      <c r="A976" s="398">
        <f>'07-30 Roofing'!A131</f>
        <v>1</v>
      </c>
      <c r="B976" s="642" t="str">
        <f>'07-30 Roofing'!B131</f>
        <v>07 61 13 Standing Seam Sheet Metal Roofing</v>
      </c>
      <c r="C976" s="643"/>
      <c r="D976" s="402" cm="1">
        <f t="array" ref="D976">_xlfn.IFNA(_xlfn.IFS('07-30 Roofing'!D131="*",'07-30 Roofing'!C131,'07-30 Roofing'!F131="*",'07-30 Roofing'!E131,'07-30 Roofing'!H131="*",'07-30 Roofing'!G131,'07-30 Roofing'!J131="*",'07-30 Roofing'!I131,'07-30 Roofing'!L131="*",'07-30 Roofing'!K131,'07-30 Roofing'!N131="*",'07-30 Roofing'!M131,'07-30 Roofing'!P131="*",'07-30 Roofing'!O131,'07-30 Roofing'!R131="*",'07-30 Roofing'!Q131,'07-30 Roofing'!T131="*",'07-30 Roofing'!S131),"")</f>
        <v>7500</v>
      </c>
      <c r="E976" s="402">
        <f>D976/'Project Data'!$D$22</f>
        <v>8.3807310232313859E-2</v>
      </c>
      <c r="F976" s="411">
        <v>7500</v>
      </c>
      <c r="G976" s="402" cm="1">
        <f t="array" ref="G976">_xlfn.IFNA(_xlfn.IFS('07-30 Roofing'!F131="*",'07-30 Roofing'!E131,'07-30 Roofing'!H131="*",'07-30 Roofing'!G131,'07-30 Roofing'!J131="*",'07-30 Roofing'!I131,'07-30 Roofing'!L131="*",'07-30 Roofing'!K131,'07-30 Roofing'!N131="*",'07-30 Roofing'!M131,'07-30 Roofing'!P131="*",'07-30 Roofing'!O131,'07-30 Roofing'!R131="*",'07-30 Roofing'!Q131,'07-30 Roofing'!T131="*",'07-30 Roofing'!S131,'07-30 Roofing'!V131="*",'07-30 Roofing'!U131),"")</f>
        <v>7500</v>
      </c>
      <c r="H976" s="402">
        <f>G976/'Project Data'!$D$22</f>
        <v>8.3807310232313859E-2</v>
      </c>
      <c r="I976" s="400"/>
      <c r="J976" s="403"/>
      <c r="K976" s="404" t="s">
        <v>76</v>
      </c>
    </row>
    <row r="977" spans="1:11" s="207" customFormat="1" ht="15" hidden="1" customHeight="1">
      <c r="A977" s="198">
        <f>'07-30 Roofing'!A132</f>
        <v>0</v>
      </c>
      <c r="B977" s="399" t="str">
        <f>'07-30 Roofing'!B132</f>
        <v>07 61 16 Batten Seam Sheet Metal Roofing</v>
      </c>
      <c r="C977" s="235"/>
      <c r="D977" s="402" t="str" cm="1">
        <f t="array" aca="1" ref="D977" ca="1">_xlfn.IFNA(_xlfn.IFS('07-30 Roofing'!D132="*",'07-30 Roofing'!C132,'07-30 Roofing'!F132="*",'07-30 Roofing'!E132,'07-30 Roofing'!H132="*",'07-30 Roofing'!G132,'07-30 Roofing'!J132="*",'07-30 Roofing'!I132,'07-30 Roofing'!L132="*",'07-30 Roofing'!K132,'07-30 Roofing'!N132="*",'07-30 Roofing'!M132,'07-30 Roofing'!P132="*",'07-30 Roofing'!O132,'07-30 Roofing'!R132="*",'07-30 Roofing'!Q132,'07-30 Roofing'!T132="*",'07-30 Roofing'!S132),"")</f>
        <v/>
      </c>
      <c r="E977" s="402">
        <f ca="1">D977/'Project Data'!$D$22</f>
        <v>0</v>
      </c>
      <c r="F977" s="164" t="s">
        <v>44</v>
      </c>
      <c r="G977" s="236" t="str" cm="1">
        <f t="array" aca="1" ref="G977" ca="1">_xlfn.IFNA(_xlfn.IFS('07-30 Roofing'!F132="*",'07-30 Roofing'!E132,'07-30 Roofing'!H132="*",'07-30 Roofing'!G132,'07-30 Roofing'!J132="*",'07-30 Roofing'!I132,'07-30 Roofing'!L132="*",'07-30 Roofing'!K132,'07-30 Roofing'!N132="*",'07-30 Roofing'!M132,'07-30 Roofing'!P132="*",'07-30 Roofing'!O132,'07-30 Roofing'!R132="*",'07-30 Roofing'!Q132,'07-30 Roofing'!T132="*",'07-30 Roofing'!S132,'07-30 Roofing'!V132="*",'07-30 Roofing'!U132),"")</f>
        <v/>
      </c>
      <c r="H977" s="236" t="e">
        <f ca="1">G977/'Project Data'!$D$22</f>
        <v>#VALUE!</v>
      </c>
      <c r="I977" s="175"/>
      <c r="J977" s="244"/>
      <c r="K977" s="404"/>
    </row>
    <row r="978" spans="1:11" s="207" customFormat="1" ht="15" hidden="1" customHeight="1">
      <c r="A978" s="198">
        <f>'07-30 Roofing'!A133</f>
        <v>0</v>
      </c>
      <c r="B978" s="399" t="str">
        <f>'07-30 Roofing'!B133</f>
        <v>07 61 19 Flat Seam Sheet Metal Roofing</v>
      </c>
      <c r="C978" s="235"/>
      <c r="D978" s="402" t="str" cm="1">
        <f t="array" aca="1" ref="D978" ca="1">_xlfn.IFNA(_xlfn.IFS('07-30 Roofing'!D133="*",'07-30 Roofing'!C133,'07-30 Roofing'!F133="*",'07-30 Roofing'!E133,'07-30 Roofing'!H133="*",'07-30 Roofing'!G133,'07-30 Roofing'!J133="*",'07-30 Roofing'!I133,'07-30 Roofing'!L133="*",'07-30 Roofing'!K133,'07-30 Roofing'!N133="*",'07-30 Roofing'!M133,'07-30 Roofing'!P133="*",'07-30 Roofing'!O133,'07-30 Roofing'!R133="*",'07-30 Roofing'!Q133,'07-30 Roofing'!T133="*",'07-30 Roofing'!S133),"")</f>
        <v/>
      </c>
      <c r="E978" s="402">
        <f ca="1">D978/'Project Data'!$D$22</f>
        <v>0</v>
      </c>
      <c r="F978" s="164" t="s">
        <v>44</v>
      </c>
      <c r="G978" s="236" t="str" cm="1">
        <f t="array" aca="1" ref="G978" ca="1">_xlfn.IFNA(_xlfn.IFS('07-30 Roofing'!F133="*",'07-30 Roofing'!E133,'07-30 Roofing'!H133="*",'07-30 Roofing'!G133,'07-30 Roofing'!J133="*",'07-30 Roofing'!I133,'07-30 Roofing'!L133="*",'07-30 Roofing'!K133,'07-30 Roofing'!N133="*",'07-30 Roofing'!M133,'07-30 Roofing'!P133="*",'07-30 Roofing'!O133,'07-30 Roofing'!R133="*",'07-30 Roofing'!Q133,'07-30 Roofing'!T133="*",'07-30 Roofing'!S133,'07-30 Roofing'!V133="*",'07-30 Roofing'!U133),"")</f>
        <v/>
      </c>
      <c r="H978" s="236" t="e">
        <f ca="1">G978/'Project Data'!$D$22</f>
        <v>#VALUE!</v>
      </c>
      <c r="I978" s="175"/>
      <c r="J978" s="244"/>
      <c r="K978" s="404"/>
    </row>
    <row r="979" spans="1:11" s="207" customFormat="1" ht="15" hidden="1" customHeight="1">
      <c r="A979" s="398" t="str">
        <f>'07-30 Roofing'!A134</f>
        <v xml:space="preserve"> </v>
      </c>
      <c r="B979" s="399" t="str">
        <f>'07-30 Roofing'!B134</f>
        <v>07 62 00 Sheet Metal Flashing and Trim</v>
      </c>
      <c r="C979" s="399"/>
      <c r="D979" s="402" t="str" cm="1">
        <f t="array" ref="D979">_xlfn.IFNA(_xlfn.IFS('07-30 Roofing'!D134="*",'07-30 Roofing'!C134,'07-30 Roofing'!F134="*",'07-30 Roofing'!E134,'07-30 Roofing'!H134="*",'07-30 Roofing'!G134,'07-30 Roofing'!J134="*",'07-30 Roofing'!I134,'07-30 Roofing'!L134="*",'07-30 Roofing'!K134,'07-30 Roofing'!N134="*",'07-30 Roofing'!M134,'07-30 Roofing'!P134="*",'07-30 Roofing'!O134,'07-30 Roofing'!R134="*",'07-30 Roofing'!Q134,'07-30 Roofing'!T134="*",'07-30 Roofing'!S134),"")</f>
        <v/>
      </c>
      <c r="E979" s="402" t="e">
        <f>D979/'Project Data'!$D$22</f>
        <v>#VALUE!</v>
      </c>
      <c r="F979" s="411" t="s">
        <v>44</v>
      </c>
      <c r="G979" s="402" t="str" cm="1">
        <f t="array" ref="G979">_xlfn.IFNA(_xlfn.IFS('07-30 Roofing'!F134="*",'07-30 Roofing'!E134,'07-30 Roofing'!H134="*",'07-30 Roofing'!G134,'07-30 Roofing'!J134="*",'07-30 Roofing'!I134,'07-30 Roofing'!L134="*",'07-30 Roofing'!K134,'07-30 Roofing'!N134="*",'07-30 Roofing'!M134,'07-30 Roofing'!P134="*",'07-30 Roofing'!O134,'07-30 Roofing'!R134="*",'07-30 Roofing'!Q134,'07-30 Roofing'!T134="*",'07-30 Roofing'!S134,'07-30 Roofing'!V134="*",'07-30 Roofing'!U134),"")</f>
        <v/>
      </c>
      <c r="H979" s="402" t="e">
        <f>G979/'Project Data'!$D$22</f>
        <v>#VALUE!</v>
      </c>
      <c r="I979" s="400"/>
      <c r="J979" s="403"/>
      <c r="K979" s="404"/>
    </row>
    <row r="980" spans="1:11" s="207" customFormat="1" ht="15" hidden="1" customHeight="1">
      <c r="A980" s="198">
        <f>'07-30 Roofing'!A135</f>
        <v>0</v>
      </c>
      <c r="B980" s="399" t="str">
        <f>'07-30 Roofing'!B135</f>
        <v>07 62 13 Fabricated Copings</v>
      </c>
      <c r="C980" s="235"/>
      <c r="D980" s="402" t="str" cm="1">
        <f t="array" aca="1" ref="D980" ca="1">_xlfn.IFNA(_xlfn.IFS('07-30 Roofing'!D135="*",'07-30 Roofing'!C135,'07-30 Roofing'!F135="*",'07-30 Roofing'!E135,'07-30 Roofing'!H135="*",'07-30 Roofing'!G135,'07-30 Roofing'!J135="*",'07-30 Roofing'!I135,'07-30 Roofing'!L135="*",'07-30 Roofing'!K135,'07-30 Roofing'!N135="*",'07-30 Roofing'!M135,'07-30 Roofing'!P135="*",'07-30 Roofing'!O135,'07-30 Roofing'!R135="*",'07-30 Roofing'!Q135,'07-30 Roofing'!T135="*",'07-30 Roofing'!S135),"")</f>
        <v/>
      </c>
      <c r="E980" s="402">
        <f ca="1">D980/'Project Data'!$D$22</f>
        <v>0</v>
      </c>
      <c r="F980" s="164" t="s">
        <v>44</v>
      </c>
      <c r="G980" s="236" t="str" cm="1">
        <f t="array" aca="1" ref="G980" ca="1">_xlfn.IFNA(_xlfn.IFS('07-30 Roofing'!F135="*",'07-30 Roofing'!E135,'07-30 Roofing'!H135="*",'07-30 Roofing'!G135,'07-30 Roofing'!J135="*",'07-30 Roofing'!I135,'07-30 Roofing'!L135="*",'07-30 Roofing'!K135,'07-30 Roofing'!N135="*",'07-30 Roofing'!M135,'07-30 Roofing'!P135="*",'07-30 Roofing'!O135,'07-30 Roofing'!R135="*",'07-30 Roofing'!Q135,'07-30 Roofing'!T135="*",'07-30 Roofing'!S135,'07-30 Roofing'!V135="*",'07-30 Roofing'!U135),"")</f>
        <v/>
      </c>
      <c r="H980" s="236" t="e">
        <f ca="1">G980/'Project Data'!$D$22</f>
        <v>#VALUE!</v>
      </c>
      <c r="I980" s="175"/>
      <c r="J980" s="244"/>
      <c r="K980" s="404"/>
    </row>
    <row r="981" spans="1:11" s="207" customFormat="1" ht="15" hidden="1" customHeight="1">
      <c r="A981" s="198">
        <f>'07-30 Roofing'!A136</f>
        <v>0</v>
      </c>
      <c r="B981" s="399" t="str">
        <f>'07-30 Roofing'!B136</f>
        <v>07 62 16 Fabricated Counterflashing Systems</v>
      </c>
      <c r="C981" s="235"/>
      <c r="D981" s="402" t="str" cm="1">
        <f t="array" aca="1" ref="D981" ca="1">_xlfn.IFNA(_xlfn.IFS('07-30 Roofing'!D136="*",'07-30 Roofing'!C136,'07-30 Roofing'!F136="*",'07-30 Roofing'!E136,'07-30 Roofing'!H136="*",'07-30 Roofing'!G136,'07-30 Roofing'!J136="*",'07-30 Roofing'!I136,'07-30 Roofing'!L136="*",'07-30 Roofing'!K136,'07-30 Roofing'!N136="*",'07-30 Roofing'!M136,'07-30 Roofing'!P136="*",'07-30 Roofing'!O136,'07-30 Roofing'!R136="*",'07-30 Roofing'!Q136,'07-30 Roofing'!T136="*",'07-30 Roofing'!S136),"")</f>
        <v/>
      </c>
      <c r="E981" s="402">
        <f ca="1">D981/'Project Data'!$D$22</f>
        <v>0</v>
      </c>
      <c r="F981" s="164" t="s">
        <v>44</v>
      </c>
      <c r="G981" s="236" t="str" cm="1">
        <f t="array" aca="1" ref="G981" ca="1">_xlfn.IFNA(_xlfn.IFS('07-30 Roofing'!F136="*",'07-30 Roofing'!E136,'07-30 Roofing'!H136="*",'07-30 Roofing'!G136,'07-30 Roofing'!J136="*",'07-30 Roofing'!I136,'07-30 Roofing'!L136="*",'07-30 Roofing'!K136,'07-30 Roofing'!N136="*",'07-30 Roofing'!M136,'07-30 Roofing'!P136="*",'07-30 Roofing'!O136,'07-30 Roofing'!R136="*",'07-30 Roofing'!Q136,'07-30 Roofing'!T136="*",'07-30 Roofing'!S136,'07-30 Roofing'!V136="*",'07-30 Roofing'!U136),"")</f>
        <v/>
      </c>
      <c r="H981" s="236" t="e">
        <f ca="1">G981/'Project Data'!$D$22</f>
        <v>#VALUE!</v>
      </c>
      <c r="I981" s="175"/>
      <c r="J981" s="244"/>
      <c r="K981" s="404"/>
    </row>
    <row r="982" spans="1:11" s="207" customFormat="1" ht="15" hidden="1" customHeight="1">
      <c r="A982" s="198">
        <f>'07-30 Roofing'!A137</f>
        <v>0</v>
      </c>
      <c r="B982" s="399" t="str">
        <f>'07-30 Roofing'!B137</f>
        <v>07 62 19 Fabricated Gravel Stops and Fasciae</v>
      </c>
      <c r="C982" s="235"/>
      <c r="D982" s="402" t="str" cm="1">
        <f t="array" aca="1" ref="D982" ca="1">_xlfn.IFNA(_xlfn.IFS('07-30 Roofing'!D137="*",'07-30 Roofing'!C137,'07-30 Roofing'!F137="*",'07-30 Roofing'!E137,'07-30 Roofing'!H137="*",'07-30 Roofing'!G137,'07-30 Roofing'!J137="*",'07-30 Roofing'!I137,'07-30 Roofing'!L137="*",'07-30 Roofing'!K137,'07-30 Roofing'!N137="*",'07-30 Roofing'!M137,'07-30 Roofing'!P137="*",'07-30 Roofing'!O137,'07-30 Roofing'!R137="*",'07-30 Roofing'!Q137,'07-30 Roofing'!T137="*",'07-30 Roofing'!S137),"")</f>
        <v/>
      </c>
      <c r="E982" s="402">
        <f ca="1">D982/'Project Data'!$D$22</f>
        <v>0</v>
      </c>
      <c r="F982" s="164" t="s">
        <v>44</v>
      </c>
      <c r="G982" s="236" t="str" cm="1">
        <f t="array" aca="1" ref="G982" ca="1">_xlfn.IFNA(_xlfn.IFS('07-30 Roofing'!F137="*",'07-30 Roofing'!E137,'07-30 Roofing'!H137="*",'07-30 Roofing'!G137,'07-30 Roofing'!J137="*",'07-30 Roofing'!I137,'07-30 Roofing'!L137="*",'07-30 Roofing'!K137,'07-30 Roofing'!N137="*",'07-30 Roofing'!M137,'07-30 Roofing'!P137="*",'07-30 Roofing'!O137,'07-30 Roofing'!R137="*",'07-30 Roofing'!Q137,'07-30 Roofing'!T137="*",'07-30 Roofing'!S137,'07-30 Roofing'!V137="*",'07-30 Roofing'!U137),"")</f>
        <v/>
      </c>
      <c r="H982" s="236" t="e">
        <f ca="1">G982/'Project Data'!$D$22</f>
        <v>#VALUE!</v>
      </c>
      <c r="I982" s="175"/>
      <c r="J982" s="244"/>
      <c r="K982" s="404"/>
    </row>
    <row r="983" spans="1:11" s="207" customFormat="1" ht="15" customHeight="1">
      <c r="A983" s="398">
        <f>'07-30 Roofing'!A138</f>
        <v>1</v>
      </c>
      <c r="B983" s="642" t="str">
        <f>'07-30 Roofing'!B138</f>
        <v>07 62 23 Fabricated Gutters and Downspouts</v>
      </c>
      <c r="C983" s="643"/>
      <c r="D983" s="402" t="str" cm="1">
        <f t="array" ref="D983">_xlfn.IFNA(_xlfn.IFS('07-30 Roofing'!D138="*",'07-30 Roofing'!C138,'07-30 Roofing'!F138="*",'07-30 Roofing'!E138,'07-30 Roofing'!H138="*",'07-30 Roofing'!G138,'07-30 Roofing'!J138="*",'07-30 Roofing'!I138,'07-30 Roofing'!L138="*",'07-30 Roofing'!K138,'07-30 Roofing'!N138="*",'07-30 Roofing'!M138,'07-30 Roofing'!P138="*",'07-30 Roofing'!O138,'07-30 Roofing'!R138="*",'07-30 Roofing'!Q138,'07-30 Roofing'!T138="*",'07-30 Roofing'!S138),"")</f>
        <v>Included in EPD Roofing</v>
      </c>
      <c r="E983" s="402"/>
      <c r="F983" s="411" t="s">
        <v>80</v>
      </c>
      <c r="G983" s="402" t="str" cm="1">
        <f t="array" ref="G983">_xlfn.IFNA(_xlfn.IFS('07-30 Roofing'!F138="*",'07-30 Roofing'!E138,'07-30 Roofing'!H138="*",'07-30 Roofing'!G138,'07-30 Roofing'!J138="*",'07-30 Roofing'!I138,'07-30 Roofing'!L138="*",'07-30 Roofing'!K138,'07-30 Roofing'!N138="*",'07-30 Roofing'!M138,'07-30 Roofing'!P138="*",'07-30 Roofing'!O138,'07-30 Roofing'!R138="*",'07-30 Roofing'!Q138,'07-30 Roofing'!T138="*",'07-30 Roofing'!S138,'07-30 Roofing'!V138="*",'07-30 Roofing'!U138),"")</f>
        <v>Included in EPD Roofing</v>
      </c>
      <c r="H983" s="402" t="e">
        <f>G983/'Project Data'!$D$22</f>
        <v>#VALUE!</v>
      </c>
      <c r="I983" s="400"/>
      <c r="J983" s="403"/>
      <c r="K983" s="404" t="s">
        <v>79</v>
      </c>
    </row>
    <row r="984" spans="1:11" s="207" customFormat="1" ht="15" hidden="1" customHeight="1">
      <c r="A984" s="198">
        <f>'07-30 Roofing'!A139</f>
        <v>0</v>
      </c>
      <c r="B984" s="399" t="str">
        <f>'07-30 Roofing'!B139</f>
        <v>07 62 29 Fabricated Roof Expansion Joints</v>
      </c>
      <c r="C984" s="235"/>
      <c r="D984" s="402" t="str" cm="1">
        <f t="array" aca="1" ref="D984" ca="1">_xlfn.IFNA(_xlfn.IFS('07-30 Roofing'!D139="*",'07-30 Roofing'!C139,'07-30 Roofing'!F139="*",'07-30 Roofing'!E139,'07-30 Roofing'!H139="*",'07-30 Roofing'!G139,'07-30 Roofing'!J139="*",'07-30 Roofing'!I139,'07-30 Roofing'!L139="*",'07-30 Roofing'!K139,'07-30 Roofing'!N139="*",'07-30 Roofing'!M139,'07-30 Roofing'!P139="*",'07-30 Roofing'!O139,'07-30 Roofing'!R139="*",'07-30 Roofing'!Q139,'07-30 Roofing'!T139="*",'07-30 Roofing'!S139),"")</f>
        <v/>
      </c>
      <c r="E984" s="402">
        <f ca="1">D984/'Project Data'!$D$22</f>
        <v>0</v>
      </c>
      <c r="F984" s="164" t="s">
        <v>44</v>
      </c>
      <c r="G984" s="236" t="str" cm="1">
        <f t="array" aca="1" ref="G984" ca="1">_xlfn.IFNA(_xlfn.IFS('07-30 Roofing'!F139="*",'07-30 Roofing'!E139,'07-30 Roofing'!H139="*",'07-30 Roofing'!G139,'07-30 Roofing'!J139="*",'07-30 Roofing'!I139,'07-30 Roofing'!L139="*",'07-30 Roofing'!K139,'07-30 Roofing'!N139="*",'07-30 Roofing'!M139,'07-30 Roofing'!P139="*",'07-30 Roofing'!O139,'07-30 Roofing'!R139="*",'07-30 Roofing'!Q139,'07-30 Roofing'!T139="*",'07-30 Roofing'!S139,'07-30 Roofing'!V139="*",'07-30 Roofing'!U139),"")</f>
        <v/>
      </c>
      <c r="H984" s="236" t="e">
        <f ca="1">G984/'Project Data'!$D$22</f>
        <v>#VALUE!</v>
      </c>
      <c r="I984" s="175"/>
      <c r="J984" s="244"/>
      <c r="K984" s="404"/>
    </row>
    <row r="985" spans="1:11" s="207" customFormat="1" ht="15" hidden="1" customHeight="1">
      <c r="A985" s="398" t="str">
        <f>'07-30 Roofing'!A140</f>
        <v xml:space="preserve"> </v>
      </c>
      <c r="B985" s="399" t="str">
        <f>'07-30 Roofing'!B140</f>
        <v>07 62 33 Fabricated Scuppers</v>
      </c>
      <c r="C985" s="399"/>
      <c r="D985" s="402" t="str" cm="1">
        <f t="array" ref="D985">_xlfn.IFNA(_xlfn.IFS('07-30 Roofing'!D140="*",'07-30 Roofing'!C140,'07-30 Roofing'!F140="*",'07-30 Roofing'!E140,'07-30 Roofing'!H140="*",'07-30 Roofing'!G140,'07-30 Roofing'!J140="*",'07-30 Roofing'!I140,'07-30 Roofing'!L140="*",'07-30 Roofing'!K140,'07-30 Roofing'!N140="*",'07-30 Roofing'!M140,'07-30 Roofing'!P140="*",'07-30 Roofing'!O140,'07-30 Roofing'!R140="*",'07-30 Roofing'!Q140,'07-30 Roofing'!T140="*",'07-30 Roofing'!S140),"")</f>
        <v/>
      </c>
      <c r="E985" s="402" t="e">
        <f>D985/'Project Data'!$D$22</f>
        <v>#VALUE!</v>
      </c>
      <c r="F985" s="411" t="s">
        <v>44</v>
      </c>
      <c r="G985" s="402" t="str" cm="1">
        <f t="array" ref="G985">_xlfn.IFNA(_xlfn.IFS('07-30 Roofing'!F140="*",'07-30 Roofing'!E140,'07-30 Roofing'!H140="*",'07-30 Roofing'!G140,'07-30 Roofing'!J140="*",'07-30 Roofing'!I140,'07-30 Roofing'!L140="*",'07-30 Roofing'!K140,'07-30 Roofing'!N140="*",'07-30 Roofing'!M140,'07-30 Roofing'!P140="*",'07-30 Roofing'!O140,'07-30 Roofing'!R140="*",'07-30 Roofing'!Q140,'07-30 Roofing'!T140="*",'07-30 Roofing'!S140,'07-30 Roofing'!V140="*",'07-30 Roofing'!U140),"")</f>
        <v/>
      </c>
      <c r="H985" s="402" t="e">
        <f>G985/'Project Data'!$D$22</f>
        <v>#VALUE!</v>
      </c>
      <c r="I985" s="400"/>
      <c r="J985" s="403"/>
      <c r="K985" s="404"/>
    </row>
    <row r="986" spans="1:11" s="207" customFormat="1" ht="15" hidden="1" customHeight="1">
      <c r="A986" s="198">
        <f>'07-30 Roofing'!A141</f>
        <v>0</v>
      </c>
      <c r="B986" s="399" t="str">
        <f>'07-30 Roofing'!B141</f>
        <v>07 63 00 Sheet Metal Roofing Specialties</v>
      </c>
      <c r="C986" s="235"/>
      <c r="D986" s="402" t="str" cm="1">
        <f t="array" aca="1" ref="D986" ca="1">_xlfn.IFNA(_xlfn.IFS('07-30 Roofing'!D141="*",'07-30 Roofing'!C141,'07-30 Roofing'!F141="*",'07-30 Roofing'!E141,'07-30 Roofing'!H141="*",'07-30 Roofing'!G141,'07-30 Roofing'!J141="*",'07-30 Roofing'!I141,'07-30 Roofing'!L141="*",'07-30 Roofing'!K141,'07-30 Roofing'!N141="*",'07-30 Roofing'!M141,'07-30 Roofing'!P141="*",'07-30 Roofing'!O141,'07-30 Roofing'!R141="*",'07-30 Roofing'!Q141,'07-30 Roofing'!T141="*",'07-30 Roofing'!S141),"")</f>
        <v/>
      </c>
      <c r="E986" s="402">
        <f ca="1">D986/'Project Data'!$D$22</f>
        <v>0</v>
      </c>
      <c r="F986" s="164" t="s">
        <v>44</v>
      </c>
      <c r="G986" s="236" t="str" cm="1">
        <f t="array" aca="1" ref="G986" ca="1">_xlfn.IFNA(_xlfn.IFS('07-30 Roofing'!F141="*",'07-30 Roofing'!E141,'07-30 Roofing'!H141="*",'07-30 Roofing'!G141,'07-30 Roofing'!J141="*",'07-30 Roofing'!I141,'07-30 Roofing'!L141="*",'07-30 Roofing'!K141,'07-30 Roofing'!N141="*",'07-30 Roofing'!M141,'07-30 Roofing'!P141="*",'07-30 Roofing'!O141,'07-30 Roofing'!R141="*",'07-30 Roofing'!Q141,'07-30 Roofing'!T141="*",'07-30 Roofing'!S141,'07-30 Roofing'!V141="*",'07-30 Roofing'!U141),"")</f>
        <v/>
      </c>
      <c r="H986" s="236" t="e">
        <f ca="1">G986/'Project Data'!$D$22</f>
        <v>#VALUE!</v>
      </c>
      <c r="I986" s="175"/>
      <c r="J986" s="244"/>
      <c r="K986" s="404"/>
    </row>
    <row r="987" spans="1:11" s="207" customFormat="1" ht="15" hidden="1" customHeight="1">
      <c r="A987" s="198">
        <f>'07-30 Roofing'!A142</f>
        <v>0</v>
      </c>
      <c r="B987" s="399" t="str">
        <f>'07-30 Roofing'!B142</f>
        <v>07 64 00 Sheet Metal Wall Cladding</v>
      </c>
      <c r="C987" s="235"/>
      <c r="D987" s="402" t="str" cm="1">
        <f t="array" aca="1" ref="D987" ca="1">_xlfn.IFNA(_xlfn.IFS('07-30 Roofing'!D142="*",'07-30 Roofing'!C142,'07-30 Roofing'!F142="*",'07-30 Roofing'!E142,'07-30 Roofing'!H142="*",'07-30 Roofing'!G142,'07-30 Roofing'!J142="*",'07-30 Roofing'!I142,'07-30 Roofing'!L142="*",'07-30 Roofing'!K142,'07-30 Roofing'!N142="*",'07-30 Roofing'!M142,'07-30 Roofing'!P142="*",'07-30 Roofing'!O142,'07-30 Roofing'!R142="*",'07-30 Roofing'!Q142,'07-30 Roofing'!T142="*",'07-30 Roofing'!S142),"")</f>
        <v/>
      </c>
      <c r="E987" s="402">
        <f ca="1">D987/'Project Data'!$D$22</f>
        <v>0</v>
      </c>
      <c r="F987" s="164" t="s">
        <v>44</v>
      </c>
      <c r="G987" s="236" t="str" cm="1">
        <f t="array" aca="1" ref="G987" ca="1">_xlfn.IFNA(_xlfn.IFS('07-30 Roofing'!F142="*",'07-30 Roofing'!E142,'07-30 Roofing'!H142="*",'07-30 Roofing'!G142,'07-30 Roofing'!J142="*",'07-30 Roofing'!I142,'07-30 Roofing'!L142="*",'07-30 Roofing'!K142,'07-30 Roofing'!N142="*",'07-30 Roofing'!M142,'07-30 Roofing'!P142="*",'07-30 Roofing'!O142,'07-30 Roofing'!R142="*",'07-30 Roofing'!Q142,'07-30 Roofing'!T142="*",'07-30 Roofing'!S142,'07-30 Roofing'!V142="*",'07-30 Roofing'!U142),"")</f>
        <v/>
      </c>
      <c r="H987" s="236" t="e">
        <f ca="1">G987/'Project Data'!$D$22</f>
        <v>#VALUE!</v>
      </c>
      <c r="I987" s="175"/>
      <c r="J987" s="244"/>
      <c r="K987" s="404"/>
    </row>
    <row r="988" spans="1:11" s="207" customFormat="1" ht="15" hidden="1" customHeight="1">
      <c r="A988" s="198">
        <f>'07-30 Roofing'!A143</f>
        <v>0</v>
      </c>
      <c r="B988" s="399" t="str">
        <f>'07-30 Roofing'!B143</f>
        <v>07 64 13 Standing Seam Sheet Metal Wall Cladding</v>
      </c>
      <c r="C988" s="235"/>
      <c r="D988" s="402" t="str" cm="1">
        <f t="array" aca="1" ref="D988" ca="1">_xlfn.IFNA(_xlfn.IFS('07-30 Roofing'!D143="*",'07-30 Roofing'!C143,'07-30 Roofing'!F143="*",'07-30 Roofing'!E143,'07-30 Roofing'!H143="*",'07-30 Roofing'!G143,'07-30 Roofing'!J143="*",'07-30 Roofing'!I143,'07-30 Roofing'!L143="*",'07-30 Roofing'!K143,'07-30 Roofing'!N143="*",'07-30 Roofing'!M143,'07-30 Roofing'!P143="*",'07-30 Roofing'!O143,'07-30 Roofing'!R143="*",'07-30 Roofing'!Q143,'07-30 Roofing'!T143="*",'07-30 Roofing'!S143),"")</f>
        <v/>
      </c>
      <c r="E988" s="402">
        <f ca="1">D988/'Project Data'!$D$22</f>
        <v>0</v>
      </c>
      <c r="F988" s="164" t="s">
        <v>44</v>
      </c>
      <c r="G988" s="236" t="str" cm="1">
        <f t="array" aca="1" ref="G988" ca="1">_xlfn.IFNA(_xlfn.IFS('07-30 Roofing'!F143="*",'07-30 Roofing'!E143,'07-30 Roofing'!H143="*",'07-30 Roofing'!G143,'07-30 Roofing'!J143="*",'07-30 Roofing'!I143,'07-30 Roofing'!L143="*",'07-30 Roofing'!K143,'07-30 Roofing'!N143="*",'07-30 Roofing'!M143,'07-30 Roofing'!P143="*",'07-30 Roofing'!O143,'07-30 Roofing'!R143="*",'07-30 Roofing'!Q143,'07-30 Roofing'!T143="*",'07-30 Roofing'!S143,'07-30 Roofing'!V143="*",'07-30 Roofing'!U143),"")</f>
        <v/>
      </c>
      <c r="H988" s="236" t="e">
        <f ca="1">G988/'Project Data'!$D$22</f>
        <v>#VALUE!</v>
      </c>
      <c r="I988" s="175"/>
      <c r="J988" s="244"/>
      <c r="K988" s="404"/>
    </row>
    <row r="989" spans="1:11" s="207" customFormat="1" ht="15" hidden="1" customHeight="1">
      <c r="A989" s="198">
        <f>'07-30 Roofing'!A144</f>
        <v>0</v>
      </c>
      <c r="B989" s="399" t="str">
        <f>'07-30 Roofing'!B144</f>
        <v>07 64 16 Batten Seam Sheet Metal Wall Cladding</v>
      </c>
      <c r="C989" s="235"/>
      <c r="D989" s="402" t="str" cm="1">
        <f t="array" aca="1" ref="D989" ca="1">_xlfn.IFNA(_xlfn.IFS('07-30 Roofing'!D144="*",'07-30 Roofing'!C144,'07-30 Roofing'!F144="*",'07-30 Roofing'!E144,'07-30 Roofing'!H144="*",'07-30 Roofing'!G144,'07-30 Roofing'!J144="*",'07-30 Roofing'!I144,'07-30 Roofing'!L144="*",'07-30 Roofing'!K144,'07-30 Roofing'!N144="*",'07-30 Roofing'!M144,'07-30 Roofing'!P144="*",'07-30 Roofing'!O144,'07-30 Roofing'!R144="*",'07-30 Roofing'!Q144,'07-30 Roofing'!T144="*",'07-30 Roofing'!S144),"")</f>
        <v/>
      </c>
      <c r="E989" s="402">
        <f ca="1">D989/'Project Data'!$D$22</f>
        <v>0</v>
      </c>
      <c r="F989" s="164" t="s">
        <v>44</v>
      </c>
      <c r="G989" s="236" t="str" cm="1">
        <f t="array" aca="1" ref="G989" ca="1">_xlfn.IFNA(_xlfn.IFS('07-30 Roofing'!F144="*",'07-30 Roofing'!E144,'07-30 Roofing'!H144="*",'07-30 Roofing'!G144,'07-30 Roofing'!J144="*",'07-30 Roofing'!I144,'07-30 Roofing'!L144="*",'07-30 Roofing'!K144,'07-30 Roofing'!N144="*",'07-30 Roofing'!M144,'07-30 Roofing'!P144="*",'07-30 Roofing'!O144,'07-30 Roofing'!R144="*",'07-30 Roofing'!Q144,'07-30 Roofing'!T144="*",'07-30 Roofing'!S144,'07-30 Roofing'!V144="*",'07-30 Roofing'!U144),"")</f>
        <v/>
      </c>
      <c r="H989" s="236" t="e">
        <f ca="1">G989/'Project Data'!$D$22</f>
        <v>#VALUE!</v>
      </c>
      <c r="I989" s="175"/>
      <c r="J989" s="244"/>
      <c r="K989" s="404"/>
    </row>
    <row r="990" spans="1:11" s="207" customFormat="1" ht="15" hidden="1" customHeight="1">
      <c r="A990" s="198">
        <f>'07-30 Roofing'!A145</f>
        <v>0</v>
      </c>
      <c r="B990" s="399" t="str">
        <f>'07-30 Roofing'!B145</f>
        <v>07 64 19 Flat Seam Sheet Metal Wall Cladding</v>
      </c>
      <c r="C990" s="235"/>
      <c r="D990" s="402" t="str" cm="1">
        <f t="array" aca="1" ref="D990" ca="1">_xlfn.IFNA(_xlfn.IFS('07-30 Roofing'!D145="*",'07-30 Roofing'!C145,'07-30 Roofing'!F145="*",'07-30 Roofing'!E145,'07-30 Roofing'!H145="*",'07-30 Roofing'!G145,'07-30 Roofing'!J145="*",'07-30 Roofing'!I145,'07-30 Roofing'!L145="*",'07-30 Roofing'!K145,'07-30 Roofing'!N145="*",'07-30 Roofing'!M145,'07-30 Roofing'!P145="*",'07-30 Roofing'!O145,'07-30 Roofing'!R145="*",'07-30 Roofing'!Q145,'07-30 Roofing'!T145="*",'07-30 Roofing'!S145),"")</f>
        <v/>
      </c>
      <c r="E990" s="402">
        <f ca="1">D990/'Project Data'!$D$22</f>
        <v>0</v>
      </c>
      <c r="F990" s="164" t="s">
        <v>44</v>
      </c>
      <c r="G990" s="236" t="str" cm="1">
        <f t="array" aca="1" ref="G990" ca="1">_xlfn.IFNA(_xlfn.IFS('07-30 Roofing'!F145="*",'07-30 Roofing'!E145,'07-30 Roofing'!H145="*",'07-30 Roofing'!G145,'07-30 Roofing'!J145="*",'07-30 Roofing'!I145,'07-30 Roofing'!L145="*",'07-30 Roofing'!K145,'07-30 Roofing'!N145="*",'07-30 Roofing'!M145,'07-30 Roofing'!P145="*",'07-30 Roofing'!O145,'07-30 Roofing'!R145="*",'07-30 Roofing'!Q145,'07-30 Roofing'!T145="*",'07-30 Roofing'!S145,'07-30 Roofing'!V145="*",'07-30 Roofing'!U145),"")</f>
        <v/>
      </c>
      <c r="H990" s="236" t="e">
        <f ca="1">G990/'Project Data'!$D$22</f>
        <v>#VALUE!</v>
      </c>
      <c r="I990" s="175"/>
      <c r="J990" s="244"/>
      <c r="K990" s="404"/>
    </row>
    <row r="991" spans="1:11" s="207" customFormat="1" ht="15" hidden="1" customHeight="1">
      <c r="A991" s="198">
        <f>'07-30 Roofing'!A146</f>
        <v>0</v>
      </c>
      <c r="B991" s="399" t="str">
        <f>'07-30 Roofing'!B146</f>
        <v>07 65 00 Flexible Flashing</v>
      </c>
      <c r="C991" s="235"/>
      <c r="D991" s="402" t="str" cm="1">
        <f t="array" aca="1" ref="D991" ca="1">_xlfn.IFNA(_xlfn.IFS('07-30 Roofing'!D146="*",'07-30 Roofing'!C146,'07-30 Roofing'!F146="*",'07-30 Roofing'!E146,'07-30 Roofing'!H146="*",'07-30 Roofing'!G146,'07-30 Roofing'!J146="*",'07-30 Roofing'!I146,'07-30 Roofing'!L146="*",'07-30 Roofing'!K146,'07-30 Roofing'!N146="*",'07-30 Roofing'!M146,'07-30 Roofing'!P146="*",'07-30 Roofing'!O146,'07-30 Roofing'!R146="*",'07-30 Roofing'!Q146,'07-30 Roofing'!T146="*",'07-30 Roofing'!S146),"")</f>
        <v/>
      </c>
      <c r="E991" s="402">
        <f ca="1">D991/'Project Data'!$D$22</f>
        <v>0</v>
      </c>
      <c r="F991" s="164" t="s">
        <v>44</v>
      </c>
      <c r="G991" s="236" t="str" cm="1">
        <f t="array" aca="1" ref="G991" ca="1">_xlfn.IFNA(_xlfn.IFS('07-30 Roofing'!F146="*",'07-30 Roofing'!E146,'07-30 Roofing'!H146="*",'07-30 Roofing'!G146,'07-30 Roofing'!J146="*",'07-30 Roofing'!I146,'07-30 Roofing'!L146="*",'07-30 Roofing'!K146,'07-30 Roofing'!N146="*",'07-30 Roofing'!M146,'07-30 Roofing'!P146="*",'07-30 Roofing'!O146,'07-30 Roofing'!R146="*",'07-30 Roofing'!Q146,'07-30 Roofing'!T146="*",'07-30 Roofing'!S146,'07-30 Roofing'!V146="*",'07-30 Roofing'!U146),"")</f>
        <v/>
      </c>
      <c r="H991" s="236" t="e">
        <f ca="1">G991/'Project Data'!$D$22</f>
        <v>#VALUE!</v>
      </c>
      <c r="I991" s="175"/>
      <c r="J991" s="244"/>
      <c r="K991" s="404"/>
    </row>
    <row r="992" spans="1:11" s="207" customFormat="1" ht="15" hidden="1" customHeight="1">
      <c r="A992" s="198">
        <f>'07-30 Roofing'!A147</f>
        <v>0</v>
      </c>
      <c r="B992" s="399" t="str">
        <f>'07-30 Roofing'!B147</f>
        <v>07 65 13 Laminated Sheet Flashing</v>
      </c>
      <c r="C992" s="235"/>
      <c r="D992" s="402" t="str" cm="1">
        <f t="array" aca="1" ref="D992" ca="1">_xlfn.IFNA(_xlfn.IFS('07-30 Roofing'!D147="*",'07-30 Roofing'!C147,'07-30 Roofing'!F147="*",'07-30 Roofing'!E147,'07-30 Roofing'!H147="*",'07-30 Roofing'!G147,'07-30 Roofing'!J147="*",'07-30 Roofing'!I147,'07-30 Roofing'!L147="*",'07-30 Roofing'!K147,'07-30 Roofing'!N147="*",'07-30 Roofing'!M147,'07-30 Roofing'!P147="*",'07-30 Roofing'!O147,'07-30 Roofing'!R147="*",'07-30 Roofing'!Q147,'07-30 Roofing'!T147="*",'07-30 Roofing'!S147),"")</f>
        <v/>
      </c>
      <c r="E992" s="402">
        <f ca="1">D992/'Project Data'!$D$22</f>
        <v>0</v>
      </c>
      <c r="F992" s="164" t="s">
        <v>44</v>
      </c>
      <c r="G992" s="236" t="str" cm="1">
        <f t="array" aca="1" ref="G992" ca="1">_xlfn.IFNA(_xlfn.IFS('07-30 Roofing'!F147="*",'07-30 Roofing'!E147,'07-30 Roofing'!H147="*",'07-30 Roofing'!G147,'07-30 Roofing'!J147="*",'07-30 Roofing'!I147,'07-30 Roofing'!L147="*",'07-30 Roofing'!K147,'07-30 Roofing'!N147="*",'07-30 Roofing'!M147,'07-30 Roofing'!P147="*",'07-30 Roofing'!O147,'07-30 Roofing'!R147="*",'07-30 Roofing'!Q147,'07-30 Roofing'!T147="*",'07-30 Roofing'!S147,'07-30 Roofing'!V147="*",'07-30 Roofing'!U147),"")</f>
        <v/>
      </c>
      <c r="H992" s="236" t="e">
        <f ca="1">G992/'Project Data'!$D$22</f>
        <v>#VALUE!</v>
      </c>
      <c r="I992" s="175"/>
      <c r="J992" s="244"/>
      <c r="K992" s="404"/>
    </row>
    <row r="993" spans="1:11" s="207" customFormat="1" ht="15" hidden="1" customHeight="1">
      <c r="A993" s="198">
        <f>'07-30 Roofing'!A148</f>
        <v>0</v>
      </c>
      <c r="B993" s="399" t="str">
        <f>'07-30 Roofing'!B148</f>
        <v>07 65 16 Modified Bituminous Sheet Flashing</v>
      </c>
      <c r="C993" s="235"/>
      <c r="D993" s="402" t="str" cm="1">
        <f t="array" aca="1" ref="D993" ca="1">_xlfn.IFNA(_xlfn.IFS('07-30 Roofing'!D148="*",'07-30 Roofing'!C148,'07-30 Roofing'!F148="*",'07-30 Roofing'!E148,'07-30 Roofing'!H148="*",'07-30 Roofing'!G148,'07-30 Roofing'!J148="*",'07-30 Roofing'!I148,'07-30 Roofing'!L148="*",'07-30 Roofing'!K148,'07-30 Roofing'!N148="*",'07-30 Roofing'!M148,'07-30 Roofing'!P148="*",'07-30 Roofing'!O148,'07-30 Roofing'!R148="*",'07-30 Roofing'!Q148,'07-30 Roofing'!T148="*",'07-30 Roofing'!S148),"")</f>
        <v/>
      </c>
      <c r="E993" s="402">
        <f ca="1">D993/'Project Data'!$D$22</f>
        <v>0</v>
      </c>
      <c r="F993" s="164" t="s">
        <v>44</v>
      </c>
      <c r="G993" s="236" t="str" cm="1">
        <f t="array" aca="1" ref="G993" ca="1">_xlfn.IFNA(_xlfn.IFS('07-30 Roofing'!F148="*",'07-30 Roofing'!E148,'07-30 Roofing'!H148="*",'07-30 Roofing'!G148,'07-30 Roofing'!J148="*",'07-30 Roofing'!I148,'07-30 Roofing'!L148="*",'07-30 Roofing'!K148,'07-30 Roofing'!N148="*",'07-30 Roofing'!M148,'07-30 Roofing'!P148="*",'07-30 Roofing'!O148,'07-30 Roofing'!R148="*",'07-30 Roofing'!Q148,'07-30 Roofing'!T148="*",'07-30 Roofing'!S148,'07-30 Roofing'!V148="*",'07-30 Roofing'!U148),"")</f>
        <v/>
      </c>
      <c r="H993" s="236" t="e">
        <f ca="1">G993/'Project Data'!$D$22</f>
        <v>#VALUE!</v>
      </c>
      <c r="I993" s="175"/>
      <c r="J993" s="244"/>
      <c r="K993" s="404"/>
    </row>
    <row r="994" spans="1:11" s="207" customFormat="1" ht="15" hidden="1" customHeight="1">
      <c r="A994" s="198">
        <f>'07-30 Roofing'!A149</f>
        <v>0</v>
      </c>
      <c r="B994" s="399" t="str">
        <f>'07-30 Roofing'!B149</f>
        <v>07 65 19 Plastic Sheet Flashing</v>
      </c>
      <c r="C994" s="235"/>
      <c r="D994" s="402" t="str" cm="1">
        <f t="array" aca="1" ref="D994" ca="1">_xlfn.IFNA(_xlfn.IFS('07-30 Roofing'!D149="*",'07-30 Roofing'!C149,'07-30 Roofing'!F149="*",'07-30 Roofing'!E149,'07-30 Roofing'!H149="*",'07-30 Roofing'!G149,'07-30 Roofing'!J149="*",'07-30 Roofing'!I149,'07-30 Roofing'!L149="*",'07-30 Roofing'!K149,'07-30 Roofing'!N149="*",'07-30 Roofing'!M149,'07-30 Roofing'!P149="*",'07-30 Roofing'!O149,'07-30 Roofing'!R149="*",'07-30 Roofing'!Q149,'07-30 Roofing'!T149="*",'07-30 Roofing'!S149),"")</f>
        <v/>
      </c>
      <c r="E994" s="402">
        <f ca="1">D994/'Project Data'!$D$22</f>
        <v>0</v>
      </c>
      <c r="F994" s="164" t="s">
        <v>44</v>
      </c>
      <c r="G994" s="236" t="str" cm="1">
        <f t="array" aca="1" ref="G994" ca="1">_xlfn.IFNA(_xlfn.IFS('07-30 Roofing'!F149="*",'07-30 Roofing'!E149,'07-30 Roofing'!H149="*",'07-30 Roofing'!G149,'07-30 Roofing'!J149="*",'07-30 Roofing'!I149,'07-30 Roofing'!L149="*",'07-30 Roofing'!K149,'07-30 Roofing'!N149="*",'07-30 Roofing'!M149,'07-30 Roofing'!P149="*",'07-30 Roofing'!O149,'07-30 Roofing'!R149="*",'07-30 Roofing'!Q149,'07-30 Roofing'!T149="*",'07-30 Roofing'!S149,'07-30 Roofing'!V149="*",'07-30 Roofing'!U149),"")</f>
        <v/>
      </c>
      <c r="H994" s="236" t="e">
        <f ca="1">G994/'Project Data'!$D$22</f>
        <v>#VALUE!</v>
      </c>
      <c r="I994" s="175"/>
      <c r="J994" s="244"/>
      <c r="K994" s="404"/>
    </row>
    <row r="995" spans="1:11" s="207" customFormat="1" ht="15" hidden="1" customHeight="1">
      <c r="A995" s="198">
        <f>'07-30 Roofing'!A150</f>
        <v>0</v>
      </c>
      <c r="B995" s="399" t="str">
        <f>'07-30 Roofing'!B150</f>
        <v>07 65 23 Rubber Sheet Flashing</v>
      </c>
      <c r="C995" s="235"/>
      <c r="D995" s="402" t="str" cm="1">
        <f t="array" aca="1" ref="D995" ca="1">_xlfn.IFNA(_xlfn.IFS('07-30 Roofing'!D150="*",'07-30 Roofing'!C150,'07-30 Roofing'!F150="*",'07-30 Roofing'!E150,'07-30 Roofing'!H150="*",'07-30 Roofing'!G150,'07-30 Roofing'!J150="*",'07-30 Roofing'!I150,'07-30 Roofing'!L150="*",'07-30 Roofing'!K150,'07-30 Roofing'!N150="*",'07-30 Roofing'!M150,'07-30 Roofing'!P150="*",'07-30 Roofing'!O150,'07-30 Roofing'!R150="*",'07-30 Roofing'!Q150,'07-30 Roofing'!T150="*",'07-30 Roofing'!S150),"")</f>
        <v/>
      </c>
      <c r="E995" s="402">
        <f ca="1">D995/'Project Data'!$D$22</f>
        <v>0</v>
      </c>
      <c r="F995" s="164" t="s">
        <v>44</v>
      </c>
      <c r="G995" s="236" t="str" cm="1">
        <f t="array" aca="1" ref="G995" ca="1">_xlfn.IFNA(_xlfn.IFS('07-30 Roofing'!F150="*",'07-30 Roofing'!E150,'07-30 Roofing'!H150="*",'07-30 Roofing'!G150,'07-30 Roofing'!J150="*",'07-30 Roofing'!I150,'07-30 Roofing'!L150="*",'07-30 Roofing'!K150,'07-30 Roofing'!N150="*",'07-30 Roofing'!M150,'07-30 Roofing'!P150="*",'07-30 Roofing'!O150,'07-30 Roofing'!R150="*",'07-30 Roofing'!Q150,'07-30 Roofing'!T150="*",'07-30 Roofing'!S150,'07-30 Roofing'!V150="*",'07-30 Roofing'!U150),"")</f>
        <v/>
      </c>
      <c r="H995" s="236" t="e">
        <f ca="1">G995/'Project Data'!$D$22</f>
        <v>#VALUE!</v>
      </c>
      <c r="I995" s="175"/>
      <c r="J995" s="244"/>
      <c r="K995" s="404"/>
    </row>
    <row r="996" spans="1:11" s="207" customFormat="1" ht="15" hidden="1" customHeight="1">
      <c r="A996" s="198">
        <f>'07-30 Roofing'!A151</f>
        <v>0</v>
      </c>
      <c r="B996" s="399" t="str">
        <f>'07-30 Roofing'!B151</f>
        <v>07 65 26 Self-Adhering Sheet Flashing</v>
      </c>
      <c r="C996" s="235"/>
      <c r="D996" s="402" t="str" cm="1">
        <f t="array" aca="1" ref="D996" ca="1">_xlfn.IFNA(_xlfn.IFS('07-30 Roofing'!D151="*",'07-30 Roofing'!C151,'07-30 Roofing'!F151="*",'07-30 Roofing'!E151,'07-30 Roofing'!H151="*",'07-30 Roofing'!G151,'07-30 Roofing'!J151="*",'07-30 Roofing'!I151,'07-30 Roofing'!L151="*",'07-30 Roofing'!K151,'07-30 Roofing'!N151="*",'07-30 Roofing'!M151,'07-30 Roofing'!P151="*",'07-30 Roofing'!O151,'07-30 Roofing'!R151="*",'07-30 Roofing'!Q151,'07-30 Roofing'!T151="*",'07-30 Roofing'!S151),"")</f>
        <v/>
      </c>
      <c r="E996" s="402">
        <f ca="1">D996/'Project Data'!$D$22</f>
        <v>0</v>
      </c>
      <c r="F996" s="164" t="s">
        <v>44</v>
      </c>
      <c r="G996" s="236" t="str" cm="1">
        <f t="array" aca="1" ref="G996" ca="1">_xlfn.IFNA(_xlfn.IFS('07-30 Roofing'!F151="*",'07-30 Roofing'!E151,'07-30 Roofing'!H151="*",'07-30 Roofing'!G151,'07-30 Roofing'!J151="*",'07-30 Roofing'!I151,'07-30 Roofing'!L151="*",'07-30 Roofing'!K151,'07-30 Roofing'!N151="*",'07-30 Roofing'!M151,'07-30 Roofing'!P151="*",'07-30 Roofing'!O151,'07-30 Roofing'!R151="*",'07-30 Roofing'!Q151,'07-30 Roofing'!T151="*",'07-30 Roofing'!S151,'07-30 Roofing'!V151="*",'07-30 Roofing'!U151),"")</f>
        <v/>
      </c>
      <c r="H996" s="236" t="e">
        <f ca="1">G996/'Project Data'!$D$22</f>
        <v>#VALUE!</v>
      </c>
      <c r="I996" s="175"/>
      <c r="J996" s="244"/>
      <c r="K996" s="404"/>
    </row>
    <row r="997" spans="1:11" s="207" customFormat="1" ht="15" hidden="1" customHeight="1">
      <c r="A997" s="198">
        <f>'07-30 Roofing'!A152</f>
        <v>0</v>
      </c>
      <c r="B997" s="399" t="str">
        <f>'07-30 Roofing'!B152</f>
        <v>07 70 00 Roof and Wall Specialties and Accessories</v>
      </c>
      <c r="C997" s="235"/>
      <c r="D997" s="402" t="str" cm="1">
        <f t="array" aca="1" ref="D997" ca="1">_xlfn.IFNA(_xlfn.IFS('07-30 Roofing'!D152="*",'07-30 Roofing'!C152,'07-30 Roofing'!F152="*",'07-30 Roofing'!E152,'07-30 Roofing'!H152="*",'07-30 Roofing'!G152,'07-30 Roofing'!J152="*",'07-30 Roofing'!I152,'07-30 Roofing'!L152="*",'07-30 Roofing'!K152,'07-30 Roofing'!N152="*",'07-30 Roofing'!M152,'07-30 Roofing'!P152="*",'07-30 Roofing'!O152,'07-30 Roofing'!R152="*",'07-30 Roofing'!Q152,'07-30 Roofing'!T152="*",'07-30 Roofing'!S152),"")</f>
        <v/>
      </c>
      <c r="E997" s="402">
        <f ca="1">D997/'Project Data'!$D$22</f>
        <v>0</v>
      </c>
      <c r="F997" s="164" t="s">
        <v>44</v>
      </c>
      <c r="G997" s="236" t="str" cm="1">
        <f t="array" aca="1" ref="G997" ca="1">_xlfn.IFNA(_xlfn.IFS('07-30 Roofing'!F152="*",'07-30 Roofing'!E152,'07-30 Roofing'!H152="*",'07-30 Roofing'!G152,'07-30 Roofing'!J152="*",'07-30 Roofing'!I152,'07-30 Roofing'!L152="*",'07-30 Roofing'!K152,'07-30 Roofing'!N152="*",'07-30 Roofing'!M152,'07-30 Roofing'!P152="*",'07-30 Roofing'!O152,'07-30 Roofing'!R152="*",'07-30 Roofing'!Q152,'07-30 Roofing'!T152="*",'07-30 Roofing'!S152,'07-30 Roofing'!V152="*",'07-30 Roofing'!U152),"")</f>
        <v/>
      </c>
      <c r="H997" s="236" t="e">
        <f ca="1">G997/'Project Data'!$D$22</f>
        <v>#VALUE!</v>
      </c>
      <c r="I997" s="175"/>
      <c r="J997" s="244"/>
      <c r="K997" s="404"/>
    </row>
    <row r="998" spans="1:11" s="207" customFormat="1" ht="15" hidden="1" customHeight="1">
      <c r="A998" s="198">
        <f>'07-30 Roofing'!A153</f>
        <v>0</v>
      </c>
      <c r="B998" s="399" t="str">
        <f>'07-30 Roofing'!B153</f>
        <v>07 71 00 Roof Specialties</v>
      </c>
      <c r="C998" s="235"/>
      <c r="D998" s="402" t="str" cm="1">
        <f t="array" aca="1" ref="D998" ca="1">_xlfn.IFNA(_xlfn.IFS('07-30 Roofing'!D153="*",'07-30 Roofing'!C153,'07-30 Roofing'!F153="*",'07-30 Roofing'!E153,'07-30 Roofing'!H153="*",'07-30 Roofing'!G153,'07-30 Roofing'!J153="*",'07-30 Roofing'!I153,'07-30 Roofing'!L153="*",'07-30 Roofing'!K153,'07-30 Roofing'!N153="*",'07-30 Roofing'!M153,'07-30 Roofing'!P153="*",'07-30 Roofing'!O153,'07-30 Roofing'!R153="*",'07-30 Roofing'!Q153,'07-30 Roofing'!T153="*",'07-30 Roofing'!S153),"")</f>
        <v/>
      </c>
      <c r="E998" s="402">
        <f ca="1">D998/'Project Data'!$D$22</f>
        <v>0</v>
      </c>
      <c r="F998" s="164" t="s">
        <v>44</v>
      </c>
      <c r="G998" s="236" t="str" cm="1">
        <f t="array" aca="1" ref="G998" ca="1">_xlfn.IFNA(_xlfn.IFS('07-30 Roofing'!F153="*",'07-30 Roofing'!E153,'07-30 Roofing'!H153="*",'07-30 Roofing'!G153,'07-30 Roofing'!J153="*",'07-30 Roofing'!I153,'07-30 Roofing'!L153="*",'07-30 Roofing'!K153,'07-30 Roofing'!N153="*",'07-30 Roofing'!M153,'07-30 Roofing'!P153="*",'07-30 Roofing'!O153,'07-30 Roofing'!R153="*",'07-30 Roofing'!Q153,'07-30 Roofing'!T153="*",'07-30 Roofing'!S153,'07-30 Roofing'!V153="*",'07-30 Roofing'!U153),"")</f>
        <v/>
      </c>
      <c r="H998" s="236" t="e">
        <f ca="1">G998/'Project Data'!$D$22</f>
        <v>#VALUE!</v>
      </c>
      <c r="I998" s="175"/>
      <c r="J998" s="244"/>
      <c r="K998" s="404"/>
    </row>
    <row r="999" spans="1:11" s="207" customFormat="1" ht="15" hidden="1" customHeight="1">
      <c r="A999" s="398" t="str">
        <f>'07-30 Roofing'!A154</f>
        <v xml:space="preserve"> </v>
      </c>
      <c r="B999" s="399" t="str">
        <f>'07-30 Roofing'!B154</f>
        <v>07 71 13 Manufactured Copings</v>
      </c>
      <c r="C999" s="399"/>
      <c r="D999" s="402" t="str" cm="1">
        <f t="array" ref="D999">_xlfn.IFNA(_xlfn.IFS('07-30 Roofing'!D154="*",'07-30 Roofing'!C154,'07-30 Roofing'!F154="*",'07-30 Roofing'!E154,'07-30 Roofing'!H154="*",'07-30 Roofing'!G154,'07-30 Roofing'!J154="*",'07-30 Roofing'!I154,'07-30 Roofing'!L154="*",'07-30 Roofing'!K154,'07-30 Roofing'!N154="*",'07-30 Roofing'!M154,'07-30 Roofing'!P154="*",'07-30 Roofing'!O154,'07-30 Roofing'!R154="*",'07-30 Roofing'!Q154,'07-30 Roofing'!T154="*",'07-30 Roofing'!S154),"")</f>
        <v/>
      </c>
      <c r="E999" s="402" t="e">
        <f>D999/'Project Data'!$D$22</f>
        <v>#VALUE!</v>
      </c>
      <c r="F999" s="411" t="s">
        <v>44</v>
      </c>
      <c r="G999" s="402" t="str" cm="1">
        <f t="array" ref="G999">_xlfn.IFNA(_xlfn.IFS('07-30 Roofing'!F154="*",'07-30 Roofing'!E154,'07-30 Roofing'!H154="*",'07-30 Roofing'!G154,'07-30 Roofing'!J154="*",'07-30 Roofing'!I154,'07-30 Roofing'!L154="*",'07-30 Roofing'!K154,'07-30 Roofing'!N154="*",'07-30 Roofing'!M154,'07-30 Roofing'!P154="*",'07-30 Roofing'!O154,'07-30 Roofing'!R154="*",'07-30 Roofing'!Q154,'07-30 Roofing'!T154="*",'07-30 Roofing'!S154,'07-30 Roofing'!V154="*",'07-30 Roofing'!U154),"")</f>
        <v/>
      </c>
      <c r="H999" s="402" t="e">
        <f>G999/'Project Data'!$D$22</f>
        <v>#VALUE!</v>
      </c>
      <c r="I999" s="400"/>
      <c r="J999" s="403"/>
      <c r="K999" s="404"/>
    </row>
    <row r="1000" spans="1:11" s="207" customFormat="1" ht="15" hidden="1" customHeight="1">
      <c r="A1000" s="198">
        <f>'07-30 Roofing'!A155</f>
        <v>0</v>
      </c>
      <c r="B1000" s="399" t="str">
        <f>'07-30 Roofing'!B155</f>
        <v>07 71 16 Manufactured Counterflashing Systems</v>
      </c>
      <c r="C1000" s="235"/>
      <c r="D1000" s="402" t="str" cm="1">
        <f t="array" aca="1" ref="D1000" ca="1">_xlfn.IFNA(_xlfn.IFS('07-30 Roofing'!D155="*",'07-30 Roofing'!C155,'07-30 Roofing'!F155="*",'07-30 Roofing'!E155,'07-30 Roofing'!H155="*",'07-30 Roofing'!G155,'07-30 Roofing'!J155="*",'07-30 Roofing'!I155,'07-30 Roofing'!L155="*",'07-30 Roofing'!K155,'07-30 Roofing'!N155="*",'07-30 Roofing'!M155,'07-30 Roofing'!P155="*",'07-30 Roofing'!O155,'07-30 Roofing'!R155="*",'07-30 Roofing'!Q155,'07-30 Roofing'!T155="*",'07-30 Roofing'!S155),"")</f>
        <v/>
      </c>
      <c r="E1000" s="402">
        <f ca="1">D1000/'Project Data'!$D$22</f>
        <v>0</v>
      </c>
      <c r="F1000" s="164" t="s">
        <v>44</v>
      </c>
      <c r="G1000" s="236" t="str" cm="1">
        <f t="array" aca="1" ref="G1000" ca="1">_xlfn.IFNA(_xlfn.IFS('07-30 Roofing'!F155="*",'07-30 Roofing'!E155,'07-30 Roofing'!H155="*",'07-30 Roofing'!G155,'07-30 Roofing'!J155="*",'07-30 Roofing'!I155,'07-30 Roofing'!L155="*",'07-30 Roofing'!K155,'07-30 Roofing'!N155="*",'07-30 Roofing'!M155,'07-30 Roofing'!P155="*",'07-30 Roofing'!O155,'07-30 Roofing'!R155="*",'07-30 Roofing'!Q155,'07-30 Roofing'!T155="*",'07-30 Roofing'!S155,'07-30 Roofing'!V155="*",'07-30 Roofing'!U155),"")</f>
        <v/>
      </c>
      <c r="H1000" s="236" t="e">
        <f ca="1">G1000/'Project Data'!$D$22</f>
        <v>#VALUE!</v>
      </c>
      <c r="I1000" s="175"/>
      <c r="J1000" s="244"/>
      <c r="K1000" s="404"/>
    </row>
    <row r="1001" spans="1:11" s="207" customFormat="1" ht="15" hidden="1" customHeight="1">
      <c r="A1001" s="198">
        <f>'07-30 Roofing'!A156</f>
        <v>0</v>
      </c>
      <c r="B1001" s="399" t="str">
        <f>'07-30 Roofing'!B156</f>
        <v>07 71 19 Manufactured Gravel Stops and Fasciae</v>
      </c>
      <c r="C1001" s="235"/>
      <c r="D1001" s="402" t="str" cm="1">
        <f t="array" aca="1" ref="D1001" ca="1">_xlfn.IFNA(_xlfn.IFS('07-30 Roofing'!D156="*",'07-30 Roofing'!C156,'07-30 Roofing'!F156="*",'07-30 Roofing'!E156,'07-30 Roofing'!H156="*",'07-30 Roofing'!G156,'07-30 Roofing'!J156="*",'07-30 Roofing'!I156,'07-30 Roofing'!L156="*",'07-30 Roofing'!K156,'07-30 Roofing'!N156="*",'07-30 Roofing'!M156,'07-30 Roofing'!P156="*",'07-30 Roofing'!O156,'07-30 Roofing'!R156="*",'07-30 Roofing'!Q156,'07-30 Roofing'!T156="*",'07-30 Roofing'!S156),"")</f>
        <v/>
      </c>
      <c r="E1001" s="402">
        <f ca="1">D1001/'Project Data'!$D$22</f>
        <v>0</v>
      </c>
      <c r="F1001" s="164" t="s">
        <v>44</v>
      </c>
      <c r="G1001" s="236" t="str" cm="1">
        <f t="array" aca="1" ref="G1001" ca="1">_xlfn.IFNA(_xlfn.IFS('07-30 Roofing'!F156="*",'07-30 Roofing'!E156,'07-30 Roofing'!H156="*",'07-30 Roofing'!G156,'07-30 Roofing'!J156="*",'07-30 Roofing'!I156,'07-30 Roofing'!L156="*",'07-30 Roofing'!K156,'07-30 Roofing'!N156="*",'07-30 Roofing'!M156,'07-30 Roofing'!P156="*",'07-30 Roofing'!O156,'07-30 Roofing'!R156="*",'07-30 Roofing'!Q156,'07-30 Roofing'!T156="*",'07-30 Roofing'!S156,'07-30 Roofing'!V156="*",'07-30 Roofing'!U156),"")</f>
        <v/>
      </c>
      <c r="H1001" s="236" t="e">
        <f ca="1">G1001/'Project Data'!$D$22</f>
        <v>#VALUE!</v>
      </c>
      <c r="I1001" s="175"/>
      <c r="J1001" s="244"/>
      <c r="K1001" s="404"/>
    </row>
    <row r="1002" spans="1:11" s="207" customFormat="1" ht="15" hidden="1" customHeight="1">
      <c r="A1002" s="198">
        <f>'07-30 Roofing'!A157</f>
        <v>0</v>
      </c>
      <c r="B1002" s="399" t="str">
        <f>'07-30 Roofing'!B157</f>
        <v>07 71 23 Manufactured Gutters and Downspouts</v>
      </c>
      <c r="C1002" s="235"/>
      <c r="D1002" s="402" t="str" cm="1">
        <f t="array" aca="1" ref="D1002" ca="1">_xlfn.IFNA(_xlfn.IFS('07-30 Roofing'!D157="*",'07-30 Roofing'!C157,'07-30 Roofing'!F157="*",'07-30 Roofing'!E157,'07-30 Roofing'!H157="*",'07-30 Roofing'!G157,'07-30 Roofing'!J157="*",'07-30 Roofing'!I157,'07-30 Roofing'!L157="*",'07-30 Roofing'!K157,'07-30 Roofing'!N157="*",'07-30 Roofing'!M157,'07-30 Roofing'!P157="*",'07-30 Roofing'!O157,'07-30 Roofing'!R157="*",'07-30 Roofing'!Q157,'07-30 Roofing'!T157="*",'07-30 Roofing'!S157),"")</f>
        <v/>
      </c>
      <c r="E1002" s="402">
        <f ca="1">D1002/'Project Data'!$D$22</f>
        <v>0</v>
      </c>
      <c r="F1002" s="164" t="s">
        <v>44</v>
      </c>
      <c r="G1002" s="236" t="str" cm="1">
        <f t="array" aca="1" ref="G1002" ca="1">_xlfn.IFNA(_xlfn.IFS('07-30 Roofing'!F157="*",'07-30 Roofing'!E157,'07-30 Roofing'!H157="*",'07-30 Roofing'!G157,'07-30 Roofing'!J157="*",'07-30 Roofing'!I157,'07-30 Roofing'!L157="*",'07-30 Roofing'!K157,'07-30 Roofing'!N157="*",'07-30 Roofing'!M157,'07-30 Roofing'!P157="*",'07-30 Roofing'!O157,'07-30 Roofing'!R157="*",'07-30 Roofing'!Q157,'07-30 Roofing'!T157="*",'07-30 Roofing'!S157,'07-30 Roofing'!V157="*",'07-30 Roofing'!U157),"")</f>
        <v/>
      </c>
      <c r="H1002" s="236" t="e">
        <f ca="1">G1002/'Project Data'!$D$22</f>
        <v>#VALUE!</v>
      </c>
      <c r="I1002" s="175"/>
      <c r="J1002" s="244"/>
      <c r="K1002" s="404"/>
    </row>
    <row r="1003" spans="1:11" s="207" customFormat="1" ht="15" hidden="1" customHeight="1">
      <c r="A1003" s="198">
        <f>'07-30 Roofing'!A158</f>
        <v>0</v>
      </c>
      <c r="B1003" s="399" t="str">
        <f>'07-30 Roofing'!B158</f>
        <v>07 71 23.13 Gutter Debris Guards</v>
      </c>
      <c r="C1003" s="235"/>
      <c r="D1003" s="402" t="str" cm="1">
        <f t="array" aca="1" ref="D1003" ca="1">_xlfn.IFNA(_xlfn.IFS('07-30 Roofing'!D158="*",'07-30 Roofing'!C158,'07-30 Roofing'!F158="*",'07-30 Roofing'!E158,'07-30 Roofing'!H158="*",'07-30 Roofing'!G158,'07-30 Roofing'!J158="*",'07-30 Roofing'!I158,'07-30 Roofing'!L158="*",'07-30 Roofing'!K158,'07-30 Roofing'!N158="*",'07-30 Roofing'!M158,'07-30 Roofing'!P158="*",'07-30 Roofing'!O158,'07-30 Roofing'!R158="*",'07-30 Roofing'!Q158,'07-30 Roofing'!T158="*",'07-30 Roofing'!S158),"")</f>
        <v/>
      </c>
      <c r="E1003" s="402">
        <f ca="1">D1003/'Project Data'!$D$22</f>
        <v>0</v>
      </c>
      <c r="F1003" s="164" t="s">
        <v>44</v>
      </c>
      <c r="G1003" s="236" t="str" cm="1">
        <f t="array" aca="1" ref="G1003" ca="1">_xlfn.IFNA(_xlfn.IFS('07-30 Roofing'!F158="*",'07-30 Roofing'!E158,'07-30 Roofing'!H158="*",'07-30 Roofing'!G158,'07-30 Roofing'!J158="*",'07-30 Roofing'!I158,'07-30 Roofing'!L158="*",'07-30 Roofing'!K158,'07-30 Roofing'!N158="*",'07-30 Roofing'!M158,'07-30 Roofing'!P158="*",'07-30 Roofing'!O158,'07-30 Roofing'!R158="*",'07-30 Roofing'!Q158,'07-30 Roofing'!T158="*",'07-30 Roofing'!S158,'07-30 Roofing'!V158="*",'07-30 Roofing'!U158),"")</f>
        <v/>
      </c>
      <c r="H1003" s="236" t="e">
        <f ca="1">G1003/'Project Data'!$D$22</f>
        <v>#VALUE!</v>
      </c>
      <c r="I1003" s="175"/>
      <c r="J1003" s="244"/>
      <c r="K1003" s="404"/>
    </row>
    <row r="1004" spans="1:11" s="207" customFormat="1" ht="15" hidden="1" customHeight="1">
      <c r="A1004" s="198">
        <f>'07-30 Roofing'!A159</f>
        <v>0</v>
      </c>
      <c r="B1004" s="399" t="str">
        <f>'07-30 Roofing'!B159</f>
        <v>07 71 26 Reglets</v>
      </c>
      <c r="C1004" s="235"/>
      <c r="D1004" s="402" t="str" cm="1">
        <f t="array" aca="1" ref="D1004" ca="1">_xlfn.IFNA(_xlfn.IFS('07-30 Roofing'!D159="*",'07-30 Roofing'!C159,'07-30 Roofing'!F159="*",'07-30 Roofing'!E159,'07-30 Roofing'!H159="*",'07-30 Roofing'!G159,'07-30 Roofing'!J159="*",'07-30 Roofing'!I159,'07-30 Roofing'!L159="*",'07-30 Roofing'!K159,'07-30 Roofing'!N159="*",'07-30 Roofing'!M159,'07-30 Roofing'!P159="*",'07-30 Roofing'!O159,'07-30 Roofing'!R159="*",'07-30 Roofing'!Q159,'07-30 Roofing'!T159="*",'07-30 Roofing'!S159),"")</f>
        <v/>
      </c>
      <c r="E1004" s="402">
        <f ca="1">D1004/'Project Data'!$D$22</f>
        <v>0</v>
      </c>
      <c r="F1004" s="164" t="s">
        <v>44</v>
      </c>
      <c r="G1004" s="236" t="str" cm="1">
        <f t="array" aca="1" ref="G1004" ca="1">_xlfn.IFNA(_xlfn.IFS('07-30 Roofing'!F159="*",'07-30 Roofing'!E159,'07-30 Roofing'!H159="*",'07-30 Roofing'!G159,'07-30 Roofing'!J159="*",'07-30 Roofing'!I159,'07-30 Roofing'!L159="*",'07-30 Roofing'!K159,'07-30 Roofing'!N159="*",'07-30 Roofing'!M159,'07-30 Roofing'!P159="*",'07-30 Roofing'!O159,'07-30 Roofing'!R159="*",'07-30 Roofing'!Q159,'07-30 Roofing'!T159="*",'07-30 Roofing'!S159,'07-30 Roofing'!V159="*",'07-30 Roofing'!U159),"")</f>
        <v/>
      </c>
      <c r="H1004" s="236" t="e">
        <f ca="1">G1004/'Project Data'!$D$22</f>
        <v>#VALUE!</v>
      </c>
      <c r="I1004" s="175"/>
      <c r="J1004" s="244"/>
      <c r="K1004" s="404"/>
    </row>
    <row r="1005" spans="1:11" s="207" customFormat="1" ht="15" hidden="1" customHeight="1">
      <c r="A1005" s="198">
        <f>'07-30 Roofing'!A160</f>
        <v>0</v>
      </c>
      <c r="B1005" s="399" t="str">
        <f>'07-30 Roofing'!B160</f>
        <v>07 71 29 Manufactured Roof Expansion Joints</v>
      </c>
      <c r="C1005" s="235"/>
      <c r="D1005" s="402" t="str" cm="1">
        <f t="array" aca="1" ref="D1005" ca="1">_xlfn.IFNA(_xlfn.IFS('07-30 Roofing'!D160="*",'07-30 Roofing'!C160,'07-30 Roofing'!F160="*",'07-30 Roofing'!E160,'07-30 Roofing'!H160="*",'07-30 Roofing'!G160,'07-30 Roofing'!J160="*",'07-30 Roofing'!I160,'07-30 Roofing'!L160="*",'07-30 Roofing'!K160,'07-30 Roofing'!N160="*",'07-30 Roofing'!M160,'07-30 Roofing'!P160="*",'07-30 Roofing'!O160,'07-30 Roofing'!R160="*",'07-30 Roofing'!Q160,'07-30 Roofing'!T160="*",'07-30 Roofing'!S160),"")</f>
        <v/>
      </c>
      <c r="E1005" s="402">
        <f ca="1">D1005/'Project Data'!$D$22</f>
        <v>0</v>
      </c>
      <c r="F1005" s="164" t="s">
        <v>44</v>
      </c>
      <c r="G1005" s="236" t="str" cm="1">
        <f t="array" aca="1" ref="G1005" ca="1">_xlfn.IFNA(_xlfn.IFS('07-30 Roofing'!F160="*",'07-30 Roofing'!E160,'07-30 Roofing'!H160="*",'07-30 Roofing'!G160,'07-30 Roofing'!J160="*",'07-30 Roofing'!I160,'07-30 Roofing'!L160="*",'07-30 Roofing'!K160,'07-30 Roofing'!N160="*",'07-30 Roofing'!M160,'07-30 Roofing'!P160="*",'07-30 Roofing'!O160,'07-30 Roofing'!R160="*",'07-30 Roofing'!Q160,'07-30 Roofing'!T160="*",'07-30 Roofing'!S160,'07-30 Roofing'!V160="*",'07-30 Roofing'!U160),"")</f>
        <v/>
      </c>
      <c r="H1005" s="236" t="e">
        <f ca="1">G1005/'Project Data'!$D$22</f>
        <v>#VALUE!</v>
      </c>
      <c r="I1005" s="175"/>
      <c r="J1005" s="244"/>
      <c r="K1005" s="404"/>
    </row>
    <row r="1006" spans="1:11" s="207" customFormat="1" ht="15" hidden="1" customHeight="1">
      <c r="A1006" s="198">
        <f>'07-30 Roofing'!A161</f>
        <v>0</v>
      </c>
      <c r="B1006" s="399" t="str">
        <f>'07-30 Roofing'!B161</f>
        <v>07 71 33 Manufactured Scuppers</v>
      </c>
      <c r="C1006" s="235"/>
      <c r="D1006" s="402" t="str" cm="1">
        <f t="array" aca="1" ref="D1006" ca="1">_xlfn.IFNA(_xlfn.IFS('07-30 Roofing'!D161="*",'07-30 Roofing'!C161,'07-30 Roofing'!F161="*",'07-30 Roofing'!E161,'07-30 Roofing'!H161="*",'07-30 Roofing'!G161,'07-30 Roofing'!J161="*",'07-30 Roofing'!I161,'07-30 Roofing'!L161="*",'07-30 Roofing'!K161,'07-30 Roofing'!N161="*",'07-30 Roofing'!M161,'07-30 Roofing'!P161="*",'07-30 Roofing'!O161,'07-30 Roofing'!R161="*",'07-30 Roofing'!Q161,'07-30 Roofing'!T161="*",'07-30 Roofing'!S161),"")</f>
        <v/>
      </c>
      <c r="E1006" s="402">
        <f ca="1">D1006/'Project Data'!$D$22</f>
        <v>0</v>
      </c>
      <c r="F1006" s="164" t="s">
        <v>44</v>
      </c>
      <c r="G1006" s="236" t="str" cm="1">
        <f t="array" aca="1" ref="G1006" ca="1">_xlfn.IFNA(_xlfn.IFS('07-30 Roofing'!F161="*",'07-30 Roofing'!E161,'07-30 Roofing'!H161="*",'07-30 Roofing'!G161,'07-30 Roofing'!J161="*",'07-30 Roofing'!I161,'07-30 Roofing'!L161="*",'07-30 Roofing'!K161,'07-30 Roofing'!N161="*",'07-30 Roofing'!M161,'07-30 Roofing'!P161="*",'07-30 Roofing'!O161,'07-30 Roofing'!R161="*",'07-30 Roofing'!Q161,'07-30 Roofing'!T161="*",'07-30 Roofing'!S161,'07-30 Roofing'!V161="*",'07-30 Roofing'!U161),"")</f>
        <v/>
      </c>
      <c r="H1006" s="236" t="e">
        <f ca="1">G1006/'Project Data'!$D$22</f>
        <v>#VALUE!</v>
      </c>
      <c r="I1006" s="175"/>
      <c r="J1006" s="244"/>
      <c r="K1006" s="404"/>
    </row>
    <row r="1007" spans="1:11" s="207" customFormat="1" ht="15" hidden="1" customHeight="1">
      <c r="A1007" s="198">
        <f>'07-30 Roofing'!A162</f>
        <v>0</v>
      </c>
      <c r="B1007" s="399" t="str">
        <f>'07-30 Roofing'!B162</f>
        <v>07 72 00 Roof Accessories</v>
      </c>
      <c r="C1007" s="235"/>
      <c r="D1007" s="402" t="str" cm="1">
        <f t="array" aca="1" ref="D1007" ca="1">_xlfn.IFNA(_xlfn.IFS('07-30 Roofing'!D162="*",'07-30 Roofing'!C162,'07-30 Roofing'!F162="*",'07-30 Roofing'!E162,'07-30 Roofing'!H162="*",'07-30 Roofing'!G162,'07-30 Roofing'!J162="*",'07-30 Roofing'!I162,'07-30 Roofing'!L162="*",'07-30 Roofing'!K162,'07-30 Roofing'!N162="*",'07-30 Roofing'!M162,'07-30 Roofing'!P162="*",'07-30 Roofing'!O162,'07-30 Roofing'!R162="*",'07-30 Roofing'!Q162,'07-30 Roofing'!T162="*",'07-30 Roofing'!S162),"")</f>
        <v/>
      </c>
      <c r="E1007" s="402">
        <f ca="1">D1007/'Project Data'!$D$22</f>
        <v>0</v>
      </c>
      <c r="F1007" s="164" t="s">
        <v>44</v>
      </c>
      <c r="G1007" s="236" t="str" cm="1">
        <f t="array" aca="1" ref="G1007" ca="1">_xlfn.IFNA(_xlfn.IFS('07-30 Roofing'!F162="*",'07-30 Roofing'!E162,'07-30 Roofing'!H162="*",'07-30 Roofing'!G162,'07-30 Roofing'!J162="*",'07-30 Roofing'!I162,'07-30 Roofing'!L162="*",'07-30 Roofing'!K162,'07-30 Roofing'!N162="*",'07-30 Roofing'!M162,'07-30 Roofing'!P162="*",'07-30 Roofing'!O162,'07-30 Roofing'!R162="*",'07-30 Roofing'!Q162,'07-30 Roofing'!T162="*",'07-30 Roofing'!S162,'07-30 Roofing'!V162="*",'07-30 Roofing'!U162),"")</f>
        <v/>
      </c>
      <c r="H1007" s="236" t="e">
        <f ca="1">G1007/'Project Data'!$D$22</f>
        <v>#VALUE!</v>
      </c>
      <c r="I1007" s="175"/>
      <c r="J1007" s="244"/>
      <c r="K1007" s="404"/>
    </row>
    <row r="1008" spans="1:11" s="207" customFormat="1" ht="15" hidden="1" customHeight="1">
      <c r="A1008" s="198">
        <f>'07-30 Roofing'!A163</f>
        <v>0</v>
      </c>
      <c r="B1008" s="399" t="str">
        <f>'07-30 Roofing'!B163</f>
        <v>07 72 13 Manufactured Curbs</v>
      </c>
      <c r="C1008" s="235"/>
      <c r="D1008" s="402" t="str" cm="1">
        <f t="array" aca="1" ref="D1008" ca="1">_xlfn.IFNA(_xlfn.IFS('07-30 Roofing'!D163="*",'07-30 Roofing'!C163,'07-30 Roofing'!F163="*",'07-30 Roofing'!E163,'07-30 Roofing'!H163="*",'07-30 Roofing'!G163,'07-30 Roofing'!J163="*",'07-30 Roofing'!I163,'07-30 Roofing'!L163="*",'07-30 Roofing'!K163,'07-30 Roofing'!N163="*",'07-30 Roofing'!M163,'07-30 Roofing'!P163="*",'07-30 Roofing'!O163,'07-30 Roofing'!R163="*",'07-30 Roofing'!Q163,'07-30 Roofing'!T163="*",'07-30 Roofing'!S163),"")</f>
        <v/>
      </c>
      <c r="E1008" s="402">
        <f ca="1">D1008/'Project Data'!$D$22</f>
        <v>0</v>
      </c>
      <c r="F1008" s="164" t="s">
        <v>44</v>
      </c>
      <c r="G1008" s="236" t="str" cm="1">
        <f t="array" aca="1" ref="G1008" ca="1">_xlfn.IFNA(_xlfn.IFS('07-30 Roofing'!F163="*",'07-30 Roofing'!E163,'07-30 Roofing'!H163="*",'07-30 Roofing'!G163,'07-30 Roofing'!J163="*",'07-30 Roofing'!I163,'07-30 Roofing'!L163="*",'07-30 Roofing'!K163,'07-30 Roofing'!N163="*",'07-30 Roofing'!M163,'07-30 Roofing'!P163="*",'07-30 Roofing'!O163,'07-30 Roofing'!R163="*",'07-30 Roofing'!Q163,'07-30 Roofing'!T163="*",'07-30 Roofing'!S163,'07-30 Roofing'!V163="*",'07-30 Roofing'!U163),"")</f>
        <v/>
      </c>
      <c r="H1008" s="236" t="e">
        <f ca="1">G1008/'Project Data'!$D$22</f>
        <v>#VALUE!</v>
      </c>
      <c r="I1008" s="175"/>
      <c r="J1008" s="244"/>
      <c r="K1008" s="404"/>
    </row>
    <row r="1009" spans="1:11" s="207" customFormat="1" ht="15" hidden="1" customHeight="1">
      <c r="A1009" s="198">
        <f>'07-30 Roofing'!A164</f>
        <v>0</v>
      </c>
      <c r="B1009" s="399" t="str">
        <f>'07-30 Roofing'!B164</f>
        <v>07 72 23 Relief Vents</v>
      </c>
      <c r="C1009" s="235"/>
      <c r="D1009" s="402" t="str" cm="1">
        <f t="array" aca="1" ref="D1009" ca="1">_xlfn.IFNA(_xlfn.IFS('07-30 Roofing'!D164="*",'07-30 Roofing'!C164,'07-30 Roofing'!F164="*",'07-30 Roofing'!E164,'07-30 Roofing'!H164="*",'07-30 Roofing'!G164,'07-30 Roofing'!J164="*",'07-30 Roofing'!I164,'07-30 Roofing'!L164="*",'07-30 Roofing'!K164,'07-30 Roofing'!N164="*",'07-30 Roofing'!M164,'07-30 Roofing'!P164="*",'07-30 Roofing'!O164,'07-30 Roofing'!R164="*",'07-30 Roofing'!Q164,'07-30 Roofing'!T164="*",'07-30 Roofing'!S164),"")</f>
        <v/>
      </c>
      <c r="E1009" s="402">
        <f ca="1">D1009/'Project Data'!$D$22</f>
        <v>0</v>
      </c>
      <c r="F1009" s="164" t="s">
        <v>44</v>
      </c>
      <c r="G1009" s="236" t="str" cm="1">
        <f t="array" aca="1" ref="G1009" ca="1">_xlfn.IFNA(_xlfn.IFS('07-30 Roofing'!F164="*",'07-30 Roofing'!E164,'07-30 Roofing'!H164="*",'07-30 Roofing'!G164,'07-30 Roofing'!J164="*",'07-30 Roofing'!I164,'07-30 Roofing'!L164="*",'07-30 Roofing'!K164,'07-30 Roofing'!N164="*",'07-30 Roofing'!M164,'07-30 Roofing'!P164="*",'07-30 Roofing'!O164,'07-30 Roofing'!R164="*",'07-30 Roofing'!Q164,'07-30 Roofing'!T164="*",'07-30 Roofing'!S164,'07-30 Roofing'!V164="*",'07-30 Roofing'!U164),"")</f>
        <v/>
      </c>
      <c r="H1009" s="236" t="e">
        <f ca="1">G1009/'Project Data'!$D$22</f>
        <v>#VALUE!</v>
      </c>
      <c r="I1009" s="175"/>
      <c r="J1009" s="244"/>
      <c r="K1009" s="404"/>
    </row>
    <row r="1010" spans="1:11" s="207" customFormat="1" ht="15" hidden="1" customHeight="1">
      <c r="A1010" s="198">
        <f>'07-30 Roofing'!A165</f>
        <v>0</v>
      </c>
      <c r="B1010" s="399" t="str">
        <f>'07-30 Roofing'!B165</f>
        <v>07 72 26 Ridge Vents</v>
      </c>
      <c r="C1010" s="235"/>
      <c r="D1010" s="402" t="str" cm="1">
        <f t="array" aca="1" ref="D1010" ca="1">_xlfn.IFNA(_xlfn.IFS('07-30 Roofing'!D165="*",'07-30 Roofing'!C165,'07-30 Roofing'!F165="*",'07-30 Roofing'!E165,'07-30 Roofing'!H165="*",'07-30 Roofing'!G165,'07-30 Roofing'!J165="*",'07-30 Roofing'!I165,'07-30 Roofing'!L165="*",'07-30 Roofing'!K165,'07-30 Roofing'!N165="*",'07-30 Roofing'!M165,'07-30 Roofing'!P165="*",'07-30 Roofing'!O165,'07-30 Roofing'!R165="*",'07-30 Roofing'!Q165,'07-30 Roofing'!T165="*",'07-30 Roofing'!S165),"")</f>
        <v/>
      </c>
      <c r="E1010" s="402">
        <f ca="1">D1010/'Project Data'!$D$22</f>
        <v>0</v>
      </c>
      <c r="F1010" s="164" t="s">
        <v>44</v>
      </c>
      <c r="G1010" s="236" t="str" cm="1">
        <f t="array" aca="1" ref="G1010" ca="1">_xlfn.IFNA(_xlfn.IFS('07-30 Roofing'!F165="*",'07-30 Roofing'!E165,'07-30 Roofing'!H165="*",'07-30 Roofing'!G165,'07-30 Roofing'!J165="*",'07-30 Roofing'!I165,'07-30 Roofing'!L165="*",'07-30 Roofing'!K165,'07-30 Roofing'!N165="*",'07-30 Roofing'!M165,'07-30 Roofing'!P165="*",'07-30 Roofing'!O165,'07-30 Roofing'!R165="*",'07-30 Roofing'!Q165,'07-30 Roofing'!T165="*",'07-30 Roofing'!S165,'07-30 Roofing'!V165="*",'07-30 Roofing'!U165),"")</f>
        <v/>
      </c>
      <c r="H1010" s="236" t="e">
        <f ca="1">G1010/'Project Data'!$D$22</f>
        <v>#VALUE!</v>
      </c>
      <c r="I1010" s="175"/>
      <c r="J1010" s="244"/>
      <c r="K1010" s="404"/>
    </row>
    <row r="1011" spans="1:11" s="207" customFormat="1" ht="15" hidden="1" customHeight="1">
      <c r="A1011" s="198">
        <f>'07-30 Roofing'!A166</f>
        <v>0</v>
      </c>
      <c r="B1011" s="399" t="str">
        <f>'07-30 Roofing'!B166</f>
        <v>07 72 33 Roof Hatches</v>
      </c>
      <c r="C1011" s="235"/>
      <c r="D1011" s="402" t="str" cm="1">
        <f t="array" aca="1" ref="D1011" ca="1">_xlfn.IFNA(_xlfn.IFS('07-30 Roofing'!D166="*",'07-30 Roofing'!C166,'07-30 Roofing'!F166="*",'07-30 Roofing'!E166,'07-30 Roofing'!H166="*",'07-30 Roofing'!G166,'07-30 Roofing'!J166="*",'07-30 Roofing'!I166,'07-30 Roofing'!L166="*",'07-30 Roofing'!K166,'07-30 Roofing'!N166="*",'07-30 Roofing'!M166,'07-30 Roofing'!P166="*",'07-30 Roofing'!O166,'07-30 Roofing'!R166="*",'07-30 Roofing'!Q166,'07-30 Roofing'!T166="*",'07-30 Roofing'!S166),"")</f>
        <v/>
      </c>
      <c r="E1011" s="402">
        <f ca="1">D1011/'Project Data'!$D$22</f>
        <v>0</v>
      </c>
      <c r="F1011" s="164" t="s">
        <v>44</v>
      </c>
      <c r="G1011" s="236" t="str" cm="1">
        <f t="array" aca="1" ref="G1011" ca="1">_xlfn.IFNA(_xlfn.IFS('07-30 Roofing'!F166="*",'07-30 Roofing'!E166,'07-30 Roofing'!H166="*",'07-30 Roofing'!G166,'07-30 Roofing'!J166="*",'07-30 Roofing'!I166,'07-30 Roofing'!L166="*",'07-30 Roofing'!K166,'07-30 Roofing'!N166="*",'07-30 Roofing'!M166,'07-30 Roofing'!P166="*",'07-30 Roofing'!O166,'07-30 Roofing'!R166="*",'07-30 Roofing'!Q166,'07-30 Roofing'!T166="*",'07-30 Roofing'!S166,'07-30 Roofing'!V166="*",'07-30 Roofing'!U166),"")</f>
        <v/>
      </c>
      <c r="H1011" s="236" t="e">
        <f ca="1">G1011/'Project Data'!$D$22</f>
        <v>#VALUE!</v>
      </c>
      <c r="I1011" s="175"/>
      <c r="J1011" s="244"/>
      <c r="K1011" s="404"/>
    </row>
    <row r="1012" spans="1:11" s="207" customFormat="1" ht="15" hidden="1" customHeight="1">
      <c r="A1012" s="198">
        <f>'07-30 Roofing'!A167</f>
        <v>0</v>
      </c>
      <c r="B1012" s="399" t="str">
        <f>'07-30 Roofing'!B167</f>
        <v>07 72 36 Smoke Vents</v>
      </c>
      <c r="C1012" s="235"/>
      <c r="D1012" s="402" t="str" cm="1">
        <f t="array" aca="1" ref="D1012" ca="1">_xlfn.IFNA(_xlfn.IFS('07-30 Roofing'!D167="*",'07-30 Roofing'!C167,'07-30 Roofing'!F167="*",'07-30 Roofing'!E167,'07-30 Roofing'!H167="*",'07-30 Roofing'!G167,'07-30 Roofing'!J167="*",'07-30 Roofing'!I167,'07-30 Roofing'!L167="*",'07-30 Roofing'!K167,'07-30 Roofing'!N167="*",'07-30 Roofing'!M167,'07-30 Roofing'!P167="*",'07-30 Roofing'!O167,'07-30 Roofing'!R167="*",'07-30 Roofing'!Q167,'07-30 Roofing'!T167="*",'07-30 Roofing'!S167),"")</f>
        <v/>
      </c>
      <c r="E1012" s="402">
        <f ca="1">D1012/'Project Data'!$D$22</f>
        <v>0</v>
      </c>
      <c r="F1012" s="164" t="s">
        <v>44</v>
      </c>
      <c r="G1012" s="236" t="str" cm="1">
        <f t="array" aca="1" ref="G1012" ca="1">_xlfn.IFNA(_xlfn.IFS('07-30 Roofing'!F167="*",'07-30 Roofing'!E167,'07-30 Roofing'!H167="*",'07-30 Roofing'!G167,'07-30 Roofing'!J167="*",'07-30 Roofing'!I167,'07-30 Roofing'!L167="*",'07-30 Roofing'!K167,'07-30 Roofing'!N167="*",'07-30 Roofing'!M167,'07-30 Roofing'!P167="*",'07-30 Roofing'!O167,'07-30 Roofing'!R167="*",'07-30 Roofing'!Q167,'07-30 Roofing'!T167="*",'07-30 Roofing'!S167,'07-30 Roofing'!V167="*",'07-30 Roofing'!U167),"")</f>
        <v/>
      </c>
      <c r="H1012" s="236" t="e">
        <f ca="1">G1012/'Project Data'!$D$22</f>
        <v>#VALUE!</v>
      </c>
      <c r="I1012" s="175"/>
      <c r="J1012" s="244"/>
      <c r="K1012" s="404"/>
    </row>
    <row r="1013" spans="1:11" s="207" customFormat="1" ht="15" hidden="1" customHeight="1">
      <c r="A1013" s="198">
        <f>'07-30 Roofing'!A168</f>
        <v>0</v>
      </c>
      <c r="B1013" s="399" t="str">
        <f>'07-30 Roofing'!B168</f>
        <v>07 72 39 Operable Roof Vents</v>
      </c>
      <c r="C1013" s="235"/>
      <c r="D1013" s="402" t="str" cm="1">
        <f t="array" aca="1" ref="D1013" ca="1">_xlfn.IFNA(_xlfn.IFS('07-30 Roofing'!D168="*",'07-30 Roofing'!C168,'07-30 Roofing'!F168="*",'07-30 Roofing'!E168,'07-30 Roofing'!H168="*",'07-30 Roofing'!G168,'07-30 Roofing'!J168="*",'07-30 Roofing'!I168,'07-30 Roofing'!L168="*",'07-30 Roofing'!K168,'07-30 Roofing'!N168="*",'07-30 Roofing'!M168,'07-30 Roofing'!P168="*",'07-30 Roofing'!O168,'07-30 Roofing'!R168="*",'07-30 Roofing'!Q168,'07-30 Roofing'!T168="*",'07-30 Roofing'!S168),"")</f>
        <v/>
      </c>
      <c r="E1013" s="402">
        <f ca="1">D1013/'Project Data'!$D$22</f>
        <v>0</v>
      </c>
      <c r="F1013" s="164" t="s">
        <v>44</v>
      </c>
      <c r="G1013" s="236" t="str" cm="1">
        <f t="array" aca="1" ref="G1013" ca="1">_xlfn.IFNA(_xlfn.IFS('07-30 Roofing'!F168="*",'07-30 Roofing'!E168,'07-30 Roofing'!H168="*",'07-30 Roofing'!G168,'07-30 Roofing'!J168="*",'07-30 Roofing'!I168,'07-30 Roofing'!L168="*",'07-30 Roofing'!K168,'07-30 Roofing'!N168="*",'07-30 Roofing'!M168,'07-30 Roofing'!P168="*",'07-30 Roofing'!O168,'07-30 Roofing'!R168="*",'07-30 Roofing'!Q168,'07-30 Roofing'!T168="*",'07-30 Roofing'!S168,'07-30 Roofing'!V168="*",'07-30 Roofing'!U168),"")</f>
        <v/>
      </c>
      <c r="H1013" s="236" t="e">
        <f ca="1">G1013/'Project Data'!$D$22</f>
        <v>#VALUE!</v>
      </c>
      <c r="I1013" s="175"/>
      <c r="J1013" s="244"/>
      <c r="K1013" s="404"/>
    </row>
    <row r="1014" spans="1:11" s="207" customFormat="1" ht="15" hidden="1" customHeight="1">
      <c r="A1014" s="198">
        <f>'07-30 Roofing'!A169</f>
        <v>0</v>
      </c>
      <c r="B1014" s="399" t="str">
        <f>'07-30 Roofing'!B169</f>
        <v>07 72 43 Roof Walk Boards</v>
      </c>
      <c r="C1014" s="235"/>
      <c r="D1014" s="402" t="str" cm="1">
        <f t="array" aca="1" ref="D1014" ca="1">_xlfn.IFNA(_xlfn.IFS('07-30 Roofing'!D169="*",'07-30 Roofing'!C169,'07-30 Roofing'!F169="*",'07-30 Roofing'!E169,'07-30 Roofing'!H169="*",'07-30 Roofing'!G169,'07-30 Roofing'!J169="*",'07-30 Roofing'!I169,'07-30 Roofing'!L169="*",'07-30 Roofing'!K169,'07-30 Roofing'!N169="*",'07-30 Roofing'!M169,'07-30 Roofing'!P169="*",'07-30 Roofing'!O169,'07-30 Roofing'!R169="*",'07-30 Roofing'!Q169,'07-30 Roofing'!T169="*",'07-30 Roofing'!S169),"")</f>
        <v/>
      </c>
      <c r="E1014" s="402">
        <f ca="1">D1014/'Project Data'!$D$22</f>
        <v>0</v>
      </c>
      <c r="F1014" s="164" t="s">
        <v>44</v>
      </c>
      <c r="G1014" s="236" t="str" cm="1">
        <f t="array" aca="1" ref="G1014" ca="1">_xlfn.IFNA(_xlfn.IFS('07-30 Roofing'!F169="*",'07-30 Roofing'!E169,'07-30 Roofing'!H169="*",'07-30 Roofing'!G169,'07-30 Roofing'!J169="*",'07-30 Roofing'!I169,'07-30 Roofing'!L169="*",'07-30 Roofing'!K169,'07-30 Roofing'!N169="*",'07-30 Roofing'!M169,'07-30 Roofing'!P169="*",'07-30 Roofing'!O169,'07-30 Roofing'!R169="*",'07-30 Roofing'!Q169,'07-30 Roofing'!T169="*",'07-30 Roofing'!S169,'07-30 Roofing'!V169="*",'07-30 Roofing'!U169),"")</f>
        <v/>
      </c>
      <c r="H1014" s="236" t="e">
        <f ca="1">G1014/'Project Data'!$D$22</f>
        <v>#VALUE!</v>
      </c>
      <c r="I1014" s="175"/>
      <c r="J1014" s="244"/>
      <c r="K1014" s="404"/>
    </row>
    <row r="1015" spans="1:11" s="207" customFormat="1" ht="15" hidden="1" customHeight="1">
      <c r="A1015" s="198">
        <f>'07-30 Roofing'!A170</f>
        <v>0</v>
      </c>
      <c r="B1015" s="399" t="str">
        <f>'07-30 Roofing'!B170</f>
        <v>07 72 46 Roof Walkways</v>
      </c>
      <c r="C1015" s="235"/>
      <c r="D1015" s="402" t="str" cm="1">
        <f t="array" aca="1" ref="D1015" ca="1">_xlfn.IFNA(_xlfn.IFS('07-30 Roofing'!D170="*",'07-30 Roofing'!C170,'07-30 Roofing'!F170="*",'07-30 Roofing'!E170,'07-30 Roofing'!H170="*",'07-30 Roofing'!G170,'07-30 Roofing'!J170="*",'07-30 Roofing'!I170,'07-30 Roofing'!L170="*",'07-30 Roofing'!K170,'07-30 Roofing'!N170="*",'07-30 Roofing'!M170,'07-30 Roofing'!P170="*",'07-30 Roofing'!O170,'07-30 Roofing'!R170="*",'07-30 Roofing'!Q170,'07-30 Roofing'!T170="*",'07-30 Roofing'!S170),"")</f>
        <v/>
      </c>
      <c r="E1015" s="402">
        <f ca="1">D1015/'Project Data'!$D$22</f>
        <v>0</v>
      </c>
      <c r="F1015" s="164" t="s">
        <v>44</v>
      </c>
      <c r="G1015" s="236" t="str" cm="1">
        <f t="array" aca="1" ref="G1015" ca="1">_xlfn.IFNA(_xlfn.IFS('07-30 Roofing'!F170="*",'07-30 Roofing'!E170,'07-30 Roofing'!H170="*",'07-30 Roofing'!G170,'07-30 Roofing'!J170="*",'07-30 Roofing'!I170,'07-30 Roofing'!L170="*",'07-30 Roofing'!K170,'07-30 Roofing'!N170="*",'07-30 Roofing'!M170,'07-30 Roofing'!P170="*",'07-30 Roofing'!O170,'07-30 Roofing'!R170="*",'07-30 Roofing'!Q170,'07-30 Roofing'!T170="*",'07-30 Roofing'!S170,'07-30 Roofing'!V170="*",'07-30 Roofing'!U170),"")</f>
        <v/>
      </c>
      <c r="H1015" s="236" t="e">
        <f ca="1">G1015/'Project Data'!$D$22</f>
        <v>#VALUE!</v>
      </c>
      <c r="I1015" s="175"/>
      <c r="J1015" s="244"/>
      <c r="K1015" s="404"/>
    </row>
    <row r="1016" spans="1:11" s="207" customFormat="1" ht="15" hidden="1" customHeight="1">
      <c r="A1016" s="198">
        <f>'07-30 Roofing'!A171</f>
        <v>0</v>
      </c>
      <c r="B1016" s="399" t="str">
        <f>'07-30 Roofing'!B171</f>
        <v>07 72 53 Snow Guards</v>
      </c>
      <c r="C1016" s="235"/>
      <c r="D1016" s="402" t="str" cm="1">
        <f t="array" aca="1" ref="D1016" ca="1">_xlfn.IFNA(_xlfn.IFS('07-30 Roofing'!D171="*",'07-30 Roofing'!C171,'07-30 Roofing'!F171="*",'07-30 Roofing'!E171,'07-30 Roofing'!H171="*",'07-30 Roofing'!G171,'07-30 Roofing'!J171="*",'07-30 Roofing'!I171,'07-30 Roofing'!L171="*",'07-30 Roofing'!K171,'07-30 Roofing'!N171="*",'07-30 Roofing'!M171,'07-30 Roofing'!P171="*",'07-30 Roofing'!O171,'07-30 Roofing'!R171="*",'07-30 Roofing'!Q171,'07-30 Roofing'!T171="*",'07-30 Roofing'!S171),"")</f>
        <v/>
      </c>
      <c r="E1016" s="402">
        <f ca="1">D1016/'Project Data'!$D$22</f>
        <v>0</v>
      </c>
      <c r="F1016" s="164" t="s">
        <v>44</v>
      </c>
      <c r="G1016" s="236" t="str" cm="1">
        <f t="array" aca="1" ref="G1016" ca="1">_xlfn.IFNA(_xlfn.IFS('07-30 Roofing'!F171="*",'07-30 Roofing'!E171,'07-30 Roofing'!H171="*",'07-30 Roofing'!G171,'07-30 Roofing'!J171="*",'07-30 Roofing'!I171,'07-30 Roofing'!L171="*",'07-30 Roofing'!K171,'07-30 Roofing'!N171="*",'07-30 Roofing'!M171,'07-30 Roofing'!P171="*",'07-30 Roofing'!O171,'07-30 Roofing'!R171="*",'07-30 Roofing'!Q171,'07-30 Roofing'!T171="*",'07-30 Roofing'!S171,'07-30 Roofing'!V171="*",'07-30 Roofing'!U171),"")</f>
        <v/>
      </c>
      <c r="H1016" s="236" t="e">
        <f ca="1">G1016/'Project Data'!$D$22</f>
        <v>#VALUE!</v>
      </c>
      <c r="I1016" s="175"/>
      <c r="J1016" s="244"/>
      <c r="K1016" s="404"/>
    </row>
    <row r="1017" spans="1:11" s="207" customFormat="1" ht="15" hidden="1" customHeight="1">
      <c r="A1017" s="198">
        <f>'07-30 Roofing'!A172</f>
        <v>0</v>
      </c>
      <c r="B1017" s="399" t="str">
        <f>'07-30 Roofing'!B172</f>
        <v>07 72 63 Waste Containment Assemblies</v>
      </c>
      <c r="C1017" s="235"/>
      <c r="D1017" s="402" t="str" cm="1">
        <f t="array" aca="1" ref="D1017" ca="1">_xlfn.IFNA(_xlfn.IFS('07-30 Roofing'!D172="*",'07-30 Roofing'!C172,'07-30 Roofing'!F172="*",'07-30 Roofing'!E172,'07-30 Roofing'!H172="*",'07-30 Roofing'!G172,'07-30 Roofing'!J172="*",'07-30 Roofing'!I172,'07-30 Roofing'!L172="*",'07-30 Roofing'!K172,'07-30 Roofing'!N172="*",'07-30 Roofing'!M172,'07-30 Roofing'!P172="*",'07-30 Roofing'!O172,'07-30 Roofing'!R172="*",'07-30 Roofing'!Q172,'07-30 Roofing'!T172="*",'07-30 Roofing'!S172),"")</f>
        <v/>
      </c>
      <c r="E1017" s="402">
        <f ca="1">D1017/'Project Data'!$D$22</f>
        <v>0</v>
      </c>
      <c r="F1017" s="164" t="s">
        <v>44</v>
      </c>
      <c r="G1017" s="236" t="str" cm="1">
        <f t="array" aca="1" ref="G1017" ca="1">_xlfn.IFNA(_xlfn.IFS('07-30 Roofing'!F172="*",'07-30 Roofing'!E172,'07-30 Roofing'!H172="*",'07-30 Roofing'!G172,'07-30 Roofing'!J172="*",'07-30 Roofing'!I172,'07-30 Roofing'!L172="*",'07-30 Roofing'!K172,'07-30 Roofing'!N172="*",'07-30 Roofing'!M172,'07-30 Roofing'!P172="*",'07-30 Roofing'!O172,'07-30 Roofing'!R172="*",'07-30 Roofing'!Q172,'07-30 Roofing'!T172="*",'07-30 Roofing'!S172,'07-30 Roofing'!V172="*",'07-30 Roofing'!U172),"")</f>
        <v/>
      </c>
      <c r="H1017" s="236" t="e">
        <f ca="1">G1017/'Project Data'!$D$22</f>
        <v>#VALUE!</v>
      </c>
      <c r="I1017" s="175"/>
      <c r="J1017" s="244"/>
      <c r="K1017" s="404"/>
    </row>
    <row r="1018" spans="1:11" s="207" customFormat="1" ht="15" hidden="1" customHeight="1">
      <c r="A1018" s="198">
        <f>'07-30 Roofing'!A173</f>
        <v>0</v>
      </c>
      <c r="B1018" s="399" t="str">
        <f>'07-30 Roofing'!B173</f>
        <v>07 72 73 Vegetated Roof Systems</v>
      </c>
      <c r="C1018" s="235"/>
      <c r="D1018" s="402" t="str" cm="1">
        <f t="array" aca="1" ref="D1018" ca="1">_xlfn.IFNA(_xlfn.IFS('07-30 Roofing'!D173="*",'07-30 Roofing'!C173,'07-30 Roofing'!F173="*",'07-30 Roofing'!E173,'07-30 Roofing'!H173="*",'07-30 Roofing'!G173,'07-30 Roofing'!J173="*",'07-30 Roofing'!I173,'07-30 Roofing'!L173="*",'07-30 Roofing'!K173,'07-30 Roofing'!N173="*",'07-30 Roofing'!M173,'07-30 Roofing'!P173="*",'07-30 Roofing'!O173,'07-30 Roofing'!R173="*",'07-30 Roofing'!Q173,'07-30 Roofing'!T173="*",'07-30 Roofing'!S173),"")</f>
        <v/>
      </c>
      <c r="E1018" s="402">
        <f ca="1">D1018/'Project Data'!$D$22</f>
        <v>0</v>
      </c>
      <c r="F1018" s="164" t="s">
        <v>44</v>
      </c>
      <c r="G1018" s="236" t="str" cm="1">
        <f t="array" aca="1" ref="G1018" ca="1">_xlfn.IFNA(_xlfn.IFS('07-30 Roofing'!F173="*",'07-30 Roofing'!E173,'07-30 Roofing'!H173="*",'07-30 Roofing'!G173,'07-30 Roofing'!J173="*",'07-30 Roofing'!I173,'07-30 Roofing'!L173="*",'07-30 Roofing'!K173,'07-30 Roofing'!N173="*",'07-30 Roofing'!M173,'07-30 Roofing'!P173="*",'07-30 Roofing'!O173,'07-30 Roofing'!R173="*",'07-30 Roofing'!Q173,'07-30 Roofing'!T173="*",'07-30 Roofing'!S173,'07-30 Roofing'!V173="*",'07-30 Roofing'!U173),"")</f>
        <v/>
      </c>
      <c r="H1018" s="236" t="e">
        <f ca="1">G1018/'Project Data'!$D$22</f>
        <v>#VALUE!</v>
      </c>
      <c r="I1018" s="175"/>
      <c r="J1018" s="244"/>
      <c r="K1018" s="404"/>
    </row>
    <row r="1019" spans="1:11" s="207" customFormat="1" ht="15" customHeight="1">
      <c r="A1019" s="398">
        <f>'07-30 Roofing'!A174</f>
        <v>1</v>
      </c>
      <c r="B1019" s="642" t="str">
        <f>'07-30 Roofing'!B174</f>
        <v>07 76 00 Roof Pavers</v>
      </c>
      <c r="C1019" s="643"/>
      <c r="D1019" s="402" cm="1">
        <f t="array" ref="D1019">_xlfn.IFNA(_xlfn.IFS('07-30 Roofing'!D174="*",'07-30 Roofing'!C174,'07-30 Roofing'!F174="*",'07-30 Roofing'!E174,'07-30 Roofing'!H174="*",'07-30 Roofing'!G174,'07-30 Roofing'!J174="*",'07-30 Roofing'!I174,'07-30 Roofing'!L174="*",'07-30 Roofing'!K174,'07-30 Roofing'!N174="*",'07-30 Roofing'!M174,'07-30 Roofing'!P174="*",'07-30 Roofing'!O174,'07-30 Roofing'!R174="*",'07-30 Roofing'!Q174,'07-30 Roofing'!T174="*",'07-30 Roofing'!S174),"")</f>
        <v>50000</v>
      </c>
      <c r="E1019" s="402">
        <f>D1019/'Project Data'!$D$22</f>
        <v>0.55871540154875909</v>
      </c>
      <c r="F1019" s="411">
        <v>50000</v>
      </c>
      <c r="G1019" s="402" cm="1">
        <f t="array" ref="G1019">_xlfn.IFNA(_xlfn.IFS('07-30 Roofing'!F174="*",'07-30 Roofing'!E174,'07-30 Roofing'!H174="*",'07-30 Roofing'!G174,'07-30 Roofing'!J174="*",'07-30 Roofing'!I174,'07-30 Roofing'!L174="*",'07-30 Roofing'!K174,'07-30 Roofing'!N174="*",'07-30 Roofing'!M174,'07-30 Roofing'!P174="*",'07-30 Roofing'!O174,'07-30 Roofing'!R174="*",'07-30 Roofing'!Q174,'07-30 Roofing'!T174="*",'07-30 Roofing'!S174,'07-30 Roofing'!V174="*",'07-30 Roofing'!U174),"")</f>
        <v>50000</v>
      </c>
      <c r="H1019" s="402">
        <f>G1019/'Project Data'!$D$22</f>
        <v>0.55871540154875909</v>
      </c>
      <c r="I1019" s="400"/>
      <c r="J1019" s="403"/>
      <c r="K1019" s="404" t="s">
        <v>79</v>
      </c>
    </row>
    <row r="1020" spans="1:11" s="207" customFormat="1" ht="15" hidden="1" customHeight="1">
      <c r="A1020" s="198">
        <f>'07-30 Roofing'!A175</f>
        <v>0</v>
      </c>
      <c r="B1020" s="235" t="str">
        <f>'07-30 Roofing'!B175</f>
        <v>07 76 13 Roof Ballast Pavers</v>
      </c>
      <c r="C1020" s="235"/>
      <c r="D1020" s="402" t="str" cm="1">
        <f t="array" aca="1" ref="D1020" ca="1">_xlfn.IFNA(_xlfn.IFS('07-30 Roofing'!D175="*",'07-30 Roofing'!C175,'07-30 Roofing'!F175="*",'07-30 Roofing'!E175,'07-30 Roofing'!H175="*",'07-30 Roofing'!G175,'07-30 Roofing'!J175="*",'07-30 Roofing'!I175,'07-30 Roofing'!L175="*",'07-30 Roofing'!K175,'07-30 Roofing'!N175="*",'07-30 Roofing'!M175,'07-30 Roofing'!P175="*",'07-30 Roofing'!O175,'07-30 Roofing'!R175="*",'07-30 Roofing'!Q175,'07-30 Roofing'!T175="*",'07-30 Roofing'!S175),"")</f>
        <v/>
      </c>
      <c r="E1020" s="402">
        <f ca="1">D1020/'Project Data'!$D$22</f>
        <v>0</v>
      </c>
      <c r="F1020" s="164" t="s">
        <v>44</v>
      </c>
      <c r="G1020" s="236" t="str" cm="1">
        <f t="array" aca="1" ref="G1020" ca="1">_xlfn.IFNA(_xlfn.IFS('07-30 Roofing'!F175="*",'07-30 Roofing'!E175,'07-30 Roofing'!H175="*",'07-30 Roofing'!G175,'07-30 Roofing'!J175="*",'07-30 Roofing'!I175,'07-30 Roofing'!L175="*",'07-30 Roofing'!K175,'07-30 Roofing'!N175="*",'07-30 Roofing'!M175,'07-30 Roofing'!P175="*",'07-30 Roofing'!O175,'07-30 Roofing'!R175="*",'07-30 Roofing'!Q175,'07-30 Roofing'!T175="*",'07-30 Roofing'!S175,'07-30 Roofing'!V175="*",'07-30 Roofing'!U175),"")</f>
        <v/>
      </c>
      <c r="H1020" s="236" t="e">
        <f ca="1">G1020/'Project Data'!$D$22</f>
        <v>#VALUE!</v>
      </c>
      <c r="I1020" s="175"/>
      <c r="J1020" s="244"/>
      <c r="K1020" s="404"/>
    </row>
    <row r="1021" spans="1:11" s="207" customFormat="1" ht="15" hidden="1" customHeight="1">
      <c r="A1021" s="198">
        <f>'07-30 Roofing'!A176</f>
        <v>0</v>
      </c>
      <c r="B1021" s="235" t="str">
        <f>'07-30 Roofing'!B176</f>
        <v>07 76 16 Roof Decking Pavers</v>
      </c>
      <c r="C1021" s="235"/>
      <c r="D1021" s="402" t="str" cm="1">
        <f t="array" aca="1" ref="D1021" ca="1">_xlfn.IFNA(_xlfn.IFS('07-30 Roofing'!D176="*",'07-30 Roofing'!C176,'07-30 Roofing'!F176="*",'07-30 Roofing'!E176,'07-30 Roofing'!H176="*",'07-30 Roofing'!G176,'07-30 Roofing'!J176="*",'07-30 Roofing'!I176,'07-30 Roofing'!L176="*",'07-30 Roofing'!K176,'07-30 Roofing'!N176="*",'07-30 Roofing'!M176,'07-30 Roofing'!P176="*",'07-30 Roofing'!O176,'07-30 Roofing'!R176="*",'07-30 Roofing'!Q176,'07-30 Roofing'!T176="*",'07-30 Roofing'!S176),"")</f>
        <v/>
      </c>
      <c r="E1021" s="402">
        <f ca="1">D1021/'Project Data'!$D$22</f>
        <v>0</v>
      </c>
      <c r="F1021" s="164" t="s">
        <v>44</v>
      </c>
      <c r="G1021" s="236" t="str" cm="1">
        <f t="array" aca="1" ref="G1021" ca="1">_xlfn.IFNA(_xlfn.IFS('07-30 Roofing'!F176="*",'07-30 Roofing'!E176,'07-30 Roofing'!H176="*",'07-30 Roofing'!G176,'07-30 Roofing'!J176="*",'07-30 Roofing'!I176,'07-30 Roofing'!L176="*",'07-30 Roofing'!K176,'07-30 Roofing'!N176="*",'07-30 Roofing'!M176,'07-30 Roofing'!P176="*",'07-30 Roofing'!O176,'07-30 Roofing'!R176="*",'07-30 Roofing'!Q176,'07-30 Roofing'!T176="*",'07-30 Roofing'!S176,'07-30 Roofing'!V176="*",'07-30 Roofing'!U176),"")</f>
        <v/>
      </c>
      <c r="H1021" s="236" t="e">
        <f ca="1">G1021/'Project Data'!$D$22</f>
        <v>#VALUE!</v>
      </c>
      <c r="I1021" s="175"/>
      <c r="J1021" s="244"/>
      <c r="K1021" s="404"/>
    </row>
    <row r="1022" spans="1:11" s="207" customFormat="1" ht="15" hidden="1" customHeight="1">
      <c r="A1022" s="198">
        <f>'07-30 Roofing'!A177</f>
        <v>0</v>
      </c>
      <c r="B1022" s="235" t="str">
        <f>'07-30 Roofing'!B177</f>
        <v>07 77 00 Wall Specialties</v>
      </c>
      <c r="C1022" s="235"/>
      <c r="D1022" s="402" t="str" cm="1">
        <f t="array" aca="1" ref="D1022" ca="1">_xlfn.IFNA(_xlfn.IFS('07-30 Roofing'!D177="*",'07-30 Roofing'!C177,'07-30 Roofing'!F177="*",'07-30 Roofing'!E177,'07-30 Roofing'!H177="*",'07-30 Roofing'!G177,'07-30 Roofing'!J177="*",'07-30 Roofing'!I177,'07-30 Roofing'!L177="*",'07-30 Roofing'!K177,'07-30 Roofing'!N177="*",'07-30 Roofing'!M177,'07-30 Roofing'!P177="*",'07-30 Roofing'!O177,'07-30 Roofing'!R177="*",'07-30 Roofing'!Q177,'07-30 Roofing'!T177="*",'07-30 Roofing'!S177),"")</f>
        <v/>
      </c>
      <c r="E1022" s="402">
        <f ca="1">D1022/'Project Data'!$D$22</f>
        <v>0</v>
      </c>
      <c r="F1022" s="164" t="s">
        <v>44</v>
      </c>
      <c r="G1022" s="236" t="str" cm="1">
        <f t="array" aca="1" ref="G1022" ca="1">_xlfn.IFNA(_xlfn.IFS('07-30 Roofing'!F177="*",'07-30 Roofing'!E177,'07-30 Roofing'!H177="*",'07-30 Roofing'!G177,'07-30 Roofing'!J177="*",'07-30 Roofing'!I177,'07-30 Roofing'!L177="*",'07-30 Roofing'!K177,'07-30 Roofing'!N177="*",'07-30 Roofing'!M177,'07-30 Roofing'!P177="*",'07-30 Roofing'!O177,'07-30 Roofing'!R177="*",'07-30 Roofing'!Q177,'07-30 Roofing'!T177="*",'07-30 Roofing'!S177,'07-30 Roofing'!V177="*",'07-30 Roofing'!U177),"")</f>
        <v/>
      </c>
      <c r="H1022" s="236" t="e">
        <f ca="1">G1022/'Project Data'!$D$22</f>
        <v>#VALUE!</v>
      </c>
      <c r="I1022" s="175"/>
      <c r="J1022" s="244"/>
      <c r="K1022" s="404"/>
    </row>
    <row r="1023" spans="1:11" ht="15.6" hidden="1">
      <c r="A1023" s="410" t="s">
        <v>53</v>
      </c>
      <c r="B1023" s="392" t="s">
        <v>81</v>
      </c>
      <c r="C1023" s="392"/>
      <c r="D1023" s="402" t="str" cm="1">
        <f t="array" ref="D1023">_xlfn.IFNA(_xlfn.IFS('07-42 Wall Panels'!$F$9="*",'07-42 Wall Panels'!$E$9,'07-42 Wall Panels'!$H$9="*",'07-42 Wall Panels'!$G$9,'07-42 Wall Panels'!$J$9="*",'07-42 Wall Panels'!$I$9,'07-42 Wall Panels'!$L$9="*",'07-42 Wall Panels'!$K$9,'07-42 Wall Panels'!$N$9="*",'07-42 Wall Panels'!$M$9,'07-42 Wall Panels'!$P$9="*",'07-42 Wall Panels'!$O$9,'07-42 Wall Panels'!$Q$9="*",'07-42 Wall Panels'!$R$9,'07-42 Wall Panels'!$T$9="*",'07-42 Wall Panels'!$S$9,'07-42 Wall Panels'!$V$9="*",'07-42 Wall Panels'!$U$9),"")</f>
        <v/>
      </c>
      <c r="E1023" s="402" t="e">
        <f>D1023/'Project Data'!$D$22</f>
        <v>#VALUE!</v>
      </c>
      <c r="F1023" s="393" t="s">
        <v>44</v>
      </c>
      <c r="G1023" s="394" t="str" cm="1">
        <f t="array" ref="G1023">_xlfn.IFNA(_xlfn.IFS('07-42 Wall Panels'!$F$9="*",'07-42 Wall Panels'!$E$9,'07-42 Wall Panels'!$H$9="*",'07-42 Wall Panels'!$G$9,'07-42 Wall Panels'!$J$9="*",'07-42 Wall Panels'!$I$9,'07-42 Wall Panels'!$L$9="*",'07-42 Wall Panels'!$K$9,'07-42 Wall Panels'!$N$9="*",'07-42 Wall Panels'!$M$9,'07-42 Wall Panels'!$P$9="*",'07-42 Wall Panels'!$O$9,'07-42 Wall Panels'!$Q$9="*",'07-42 Wall Panels'!$R$9,'07-42 Wall Panels'!$T$9="*",'07-42 Wall Panels'!$S$9,'07-42 Wall Panels'!$V$9="*",'07-42 Wall Panels'!$U$9),"")</f>
        <v/>
      </c>
      <c r="H1023" s="394" t="e">
        <f>G1023/'Project Data'!$D$22</f>
        <v>#VALUE!</v>
      </c>
      <c r="I1023" s="395"/>
      <c r="J1023" s="396"/>
      <c r="K1023" s="404"/>
    </row>
    <row r="1024" spans="1:11" s="147" customFormat="1" ht="15" hidden="1" customHeight="1">
      <c r="A1024" s="398" t="s">
        <v>53</v>
      </c>
      <c r="B1024" s="399" t="str">
        <f>'07-42 Wall Panels'!B11</f>
        <v>07 42 00 Wall Panels</v>
      </c>
      <c r="C1024" s="399"/>
      <c r="D1024" s="402" t="str" cm="1">
        <f t="array" ref="D1024">_xlfn.IFNA(_xlfn.IFS('07-42 Wall Panels'!D11="*",'07-42 Wall Panels'!C11,'07-42 Wall Panels'!F11="*",'07-42 Wall Panels'!E11,'07-42 Wall Panels'!H11="*",'07-42 Wall Panels'!G11,'07-42 Wall Panels'!J11="*",'07-42 Wall Panels'!I11,'07-42 Wall Panels'!L11="*",'07-42 Wall Panels'!K11,'07-42 Wall Panels'!N11="*",'07-42 Wall Panels'!M11,'07-42 Wall Panels'!P11="*",'07-42 Wall Panels'!O11,'07-42 Wall Panels'!R11="*",'07-42 Wall Panels'!Q11,'07-42 Wall Panels'!T11="*",'07-42 Wall Panels'!S11),"")</f>
        <v/>
      </c>
      <c r="E1024" s="402" t="e">
        <f>D1024/'Project Data'!$D$22</f>
        <v>#VALUE!</v>
      </c>
      <c r="F1024" s="412" t="s">
        <v>44</v>
      </c>
      <c r="G1024" s="402" t="str" cm="1">
        <f t="array" ref="G1024">_xlfn.IFNA(_xlfn.IFS('07-42 Wall Panels'!F11="*",'07-42 Wall Panels'!E11,'07-42 Wall Panels'!H11="*",'07-42 Wall Panels'!G11,'07-42 Wall Panels'!J11="*",'07-42 Wall Panels'!I11,'07-42 Wall Panels'!L11="*",'07-42 Wall Panels'!K11,'07-42 Wall Panels'!N11="*",'07-42 Wall Panels'!M11,'07-42 Wall Panels'!P11="*",'07-42 Wall Panels'!O11,'07-42 Wall Panels'!R11="*",'07-42 Wall Panels'!Q11,'07-42 Wall Panels'!T11="*",'07-42 Wall Panels'!S11,'07-42 Wall Panels'!V11="*",'07-42 Wall Panels'!U11),"")</f>
        <v/>
      </c>
      <c r="H1024" s="402" t="e">
        <f>G1024/'Project Data'!$D$22</f>
        <v>#VALUE!</v>
      </c>
      <c r="I1024" s="400"/>
      <c r="J1024" s="403"/>
      <c r="K1024" s="404"/>
    </row>
    <row r="1025" spans="1:11" s="147" customFormat="1" ht="15" hidden="1" customHeight="1">
      <c r="A1025" s="398" t="s">
        <v>53</v>
      </c>
      <c r="B1025" s="399" t="str">
        <f>'07-42 Wall Panels'!B12</f>
        <v>07 42 13 Metal Wall Panels</v>
      </c>
      <c r="C1025" s="399"/>
      <c r="D1025" s="402" t="str" cm="1">
        <f t="array" ref="D1025">_xlfn.IFNA(_xlfn.IFS('07-42 Wall Panels'!D12="*",'07-42 Wall Panels'!C12,'07-42 Wall Panels'!F12="*",'07-42 Wall Panels'!E12,'07-42 Wall Panels'!H12="*",'07-42 Wall Panels'!G12,'07-42 Wall Panels'!J12="*",'07-42 Wall Panels'!I12,'07-42 Wall Panels'!L12="*",'07-42 Wall Panels'!K12,'07-42 Wall Panels'!N12="*",'07-42 Wall Panels'!M12,'07-42 Wall Panels'!P12="*",'07-42 Wall Panels'!O12,'07-42 Wall Panels'!R12="*",'07-42 Wall Panels'!Q12,'07-42 Wall Panels'!T12="*",'07-42 Wall Panels'!S12),"")</f>
        <v/>
      </c>
      <c r="E1025" s="402" t="e">
        <f>D1025/'Project Data'!$D$22</f>
        <v>#VALUE!</v>
      </c>
      <c r="F1025" s="411" t="s">
        <v>44</v>
      </c>
      <c r="G1025" s="402" t="str" cm="1">
        <f t="array" ref="G1025">_xlfn.IFNA(_xlfn.IFS('07-42 Wall Panels'!F12="*",'07-42 Wall Panels'!E12,'07-42 Wall Panels'!H12="*",'07-42 Wall Panels'!G12,'07-42 Wall Panels'!J12="*",'07-42 Wall Panels'!I12,'07-42 Wall Panels'!L12="*",'07-42 Wall Panels'!K12,'07-42 Wall Panels'!N12="*",'07-42 Wall Panels'!M12,'07-42 Wall Panels'!P12="*",'07-42 Wall Panels'!O12,'07-42 Wall Panels'!R12="*",'07-42 Wall Panels'!Q12,'07-42 Wall Panels'!T12="*",'07-42 Wall Panels'!S12,'07-42 Wall Panels'!V12="*",'07-42 Wall Panels'!U12),"")</f>
        <v/>
      </c>
      <c r="H1025" s="402" t="e">
        <f>G1025/'Project Data'!$D$22</f>
        <v>#VALUE!</v>
      </c>
      <c r="I1025" s="400"/>
      <c r="J1025" s="403"/>
      <c r="K1025" s="404"/>
    </row>
    <row r="1026" spans="1:11" s="147" customFormat="1" ht="15" hidden="1" customHeight="1">
      <c r="A1026" s="198">
        <f>'07-42 Wall Panels'!A13</f>
        <v>0</v>
      </c>
      <c r="B1026" s="235" t="str">
        <f>'07-42 Wall Panels'!B13</f>
        <v>07 42 13.13 Formed Metal Wall Panels</v>
      </c>
      <c r="C1026" s="235"/>
      <c r="D1026" s="236" t="str" cm="1">
        <f t="array" ref="D1026">_xlfn.IFNA(_xlfn.IFS('07-42 Wall Panels'!D13="*",'07-42 Wall Panels'!C13,'07-42 Wall Panels'!F13="*",'07-42 Wall Panels'!E13,'07-42 Wall Panels'!H13="*",'07-42 Wall Panels'!G13,'07-42 Wall Panels'!J13="*",'07-42 Wall Panels'!I13,'07-42 Wall Panels'!L13="*",'07-42 Wall Panels'!K13,'07-42 Wall Panels'!N13="*",'07-42 Wall Panels'!M13,'07-42 Wall Panels'!P13="*",'07-42 Wall Panels'!O13,'07-42 Wall Panels'!R13="*",'07-42 Wall Panels'!Q13,'07-42 Wall Panels'!T13="*",'07-42 Wall Panels'!S13),"")</f>
        <v/>
      </c>
      <c r="E1026" s="236" t="e">
        <f>D1026/'Project Data'!$D$22</f>
        <v>#VALUE!</v>
      </c>
      <c r="F1026" s="164" t="s">
        <v>44</v>
      </c>
      <c r="G1026" s="236" t="str" cm="1">
        <f t="array" ref="G1026">_xlfn.IFNA(_xlfn.IFS('07-42 Wall Panels'!F13="*",'07-42 Wall Panels'!E13,'07-42 Wall Panels'!H13="*",'07-42 Wall Panels'!G13,'07-42 Wall Panels'!J13="*",'07-42 Wall Panels'!I13,'07-42 Wall Panels'!L13="*",'07-42 Wall Panels'!K13,'07-42 Wall Panels'!N13="*",'07-42 Wall Panels'!M13,'07-42 Wall Panels'!P13="*",'07-42 Wall Panels'!O13,'07-42 Wall Panels'!R13="*",'07-42 Wall Panels'!Q13,'07-42 Wall Panels'!T13="*",'07-42 Wall Panels'!S13,'07-42 Wall Panels'!V13="*",'07-42 Wall Panels'!U13),"")</f>
        <v/>
      </c>
      <c r="H1026" s="236" t="e">
        <f>G1026/'Project Data'!$D$22</f>
        <v>#VALUE!</v>
      </c>
      <c r="I1026" s="175"/>
      <c r="J1026" s="244"/>
      <c r="K1026" s="242"/>
    </row>
    <row r="1027" spans="1:11" s="147" customFormat="1" ht="15" hidden="1" customHeight="1">
      <c r="A1027" s="198">
        <f>'07-42 Wall Panels'!A14</f>
        <v>0</v>
      </c>
      <c r="B1027" s="235" t="str">
        <f>'07-42 Wall Panels'!B14</f>
        <v>07 42 13.16 Metal Plate Wall Panels</v>
      </c>
      <c r="C1027" s="235"/>
      <c r="D1027" s="236" t="str" cm="1">
        <f t="array" ref="D1027">_xlfn.IFNA(_xlfn.IFS('07-42 Wall Panels'!D14="*",'07-42 Wall Panels'!C14,'07-42 Wall Panels'!F14="*",'07-42 Wall Panels'!E14,'07-42 Wall Panels'!H14="*",'07-42 Wall Panels'!G14,'07-42 Wall Panels'!J14="*",'07-42 Wall Panels'!I14,'07-42 Wall Panels'!L14="*",'07-42 Wall Panels'!K14,'07-42 Wall Panels'!N14="*",'07-42 Wall Panels'!M14,'07-42 Wall Panels'!P14="*",'07-42 Wall Panels'!O14,'07-42 Wall Panels'!R14="*",'07-42 Wall Panels'!Q14,'07-42 Wall Panels'!T14="*",'07-42 Wall Panels'!S14),"")</f>
        <v/>
      </c>
      <c r="E1027" s="236" t="e">
        <f>D1027/'Project Data'!$D$22</f>
        <v>#VALUE!</v>
      </c>
      <c r="F1027" s="164" t="s">
        <v>44</v>
      </c>
      <c r="G1027" s="236" t="str" cm="1">
        <f t="array" ref="G1027">_xlfn.IFNA(_xlfn.IFS('07-42 Wall Panels'!F14="*",'07-42 Wall Panels'!E14,'07-42 Wall Panels'!H14="*",'07-42 Wall Panels'!G14,'07-42 Wall Panels'!J14="*",'07-42 Wall Panels'!I14,'07-42 Wall Panels'!L14="*",'07-42 Wall Panels'!K14,'07-42 Wall Panels'!N14="*",'07-42 Wall Panels'!M14,'07-42 Wall Panels'!P14="*",'07-42 Wall Panels'!O14,'07-42 Wall Panels'!R14="*",'07-42 Wall Panels'!Q14,'07-42 Wall Panels'!T14="*",'07-42 Wall Panels'!S14,'07-42 Wall Panels'!V14="*",'07-42 Wall Panels'!U14),"")</f>
        <v/>
      </c>
      <c r="H1027" s="236" t="e">
        <f>G1027/'Project Data'!$D$22</f>
        <v>#VALUE!</v>
      </c>
      <c r="I1027" s="175"/>
      <c r="J1027" s="244"/>
      <c r="K1027" s="242"/>
    </row>
    <row r="1028" spans="1:11" s="147" customFormat="1" ht="15" hidden="1" customHeight="1">
      <c r="A1028" s="198">
        <f>'07-42 Wall Panels'!A15</f>
        <v>0</v>
      </c>
      <c r="B1028" s="235" t="str">
        <f>'07-42 Wall Panels'!B15</f>
        <v>07 42 13.19 Insulated Metal Wall Panels</v>
      </c>
      <c r="C1028" s="235"/>
      <c r="D1028" s="236" t="str" cm="1">
        <f t="array" ref="D1028">_xlfn.IFNA(_xlfn.IFS('07-42 Wall Panels'!D15="*",'07-42 Wall Panels'!C15,'07-42 Wall Panels'!F15="*",'07-42 Wall Panels'!E15,'07-42 Wall Panels'!H15="*",'07-42 Wall Panels'!G15,'07-42 Wall Panels'!J15="*",'07-42 Wall Panels'!I15,'07-42 Wall Panels'!L15="*",'07-42 Wall Panels'!K15,'07-42 Wall Panels'!N15="*",'07-42 Wall Panels'!M15,'07-42 Wall Panels'!P15="*",'07-42 Wall Panels'!O15,'07-42 Wall Panels'!R15="*",'07-42 Wall Panels'!Q15,'07-42 Wall Panels'!T15="*",'07-42 Wall Panels'!S15),"")</f>
        <v/>
      </c>
      <c r="E1028" s="236" t="e">
        <f>D1028/'Project Data'!$D$22</f>
        <v>#VALUE!</v>
      </c>
      <c r="F1028" s="164" t="s">
        <v>44</v>
      </c>
      <c r="G1028" s="236" t="str" cm="1">
        <f t="array" ref="G1028">_xlfn.IFNA(_xlfn.IFS('07-42 Wall Panels'!F15="*",'07-42 Wall Panels'!E15,'07-42 Wall Panels'!H15="*",'07-42 Wall Panels'!G15,'07-42 Wall Panels'!J15="*",'07-42 Wall Panels'!I15,'07-42 Wall Panels'!L15="*",'07-42 Wall Panels'!K15,'07-42 Wall Panels'!N15="*",'07-42 Wall Panels'!M15,'07-42 Wall Panels'!P15="*",'07-42 Wall Panels'!O15,'07-42 Wall Panels'!R15="*",'07-42 Wall Panels'!Q15,'07-42 Wall Panels'!T15="*",'07-42 Wall Panels'!S15,'07-42 Wall Panels'!V15="*",'07-42 Wall Panels'!U15),"")</f>
        <v/>
      </c>
      <c r="H1028" s="236" t="e">
        <f>G1028/'Project Data'!$D$22</f>
        <v>#VALUE!</v>
      </c>
      <c r="I1028" s="175"/>
      <c r="J1028" s="244"/>
      <c r="K1028" s="242"/>
    </row>
    <row r="1029" spans="1:11" s="147" customFormat="1" ht="15" hidden="1" customHeight="1">
      <c r="A1029" s="198">
        <f>'07-42 Wall Panels'!A16</f>
        <v>0</v>
      </c>
      <c r="B1029" s="235" t="str">
        <f>'07-42 Wall Panels'!B16</f>
        <v>07 42 13.23 Metal Composite Material Wall Panels</v>
      </c>
      <c r="C1029" s="235"/>
      <c r="D1029" s="236" t="str" cm="1">
        <f t="array" ref="D1029">_xlfn.IFNA(_xlfn.IFS('07-42 Wall Panels'!D16="*",'07-42 Wall Panels'!C16,'07-42 Wall Panels'!F16="*",'07-42 Wall Panels'!E16,'07-42 Wall Panels'!H16="*",'07-42 Wall Panels'!G16,'07-42 Wall Panels'!J16="*",'07-42 Wall Panels'!I16,'07-42 Wall Panels'!L16="*",'07-42 Wall Panels'!K16,'07-42 Wall Panels'!N16="*",'07-42 Wall Panels'!M16,'07-42 Wall Panels'!P16="*",'07-42 Wall Panels'!O16,'07-42 Wall Panels'!R16="*",'07-42 Wall Panels'!Q16,'07-42 Wall Panels'!T16="*",'07-42 Wall Panels'!S16),"")</f>
        <v/>
      </c>
      <c r="E1029" s="236" t="e">
        <f>D1029/'Project Data'!$D$22</f>
        <v>#VALUE!</v>
      </c>
      <c r="F1029" s="164" t="s">
        <v>44</v>
      </c>
      <c r="G1029" s="236" t="str" cm="1">
        <f t="array" ref="G1029">_xlfn.IFNA(_xlfn.IFS('07-42 Wall Panels'!F16="*",'07-42 Wall Panels'!E16,'07-42 Wall Panels'!H16="*",'07-42 Wall Panels'!G16,'07-42 Wall Panels'!J16="*",'07-42 Wall Panels'!I16,'07-42 Wall Panels'!L16="*",'07-42 Wall Panels'!K16,'07-42 Wall Panels'!N16="*",'07-42 Wall Panels'!M16,'07-42 Wall Panels'!P16="*",'07-42 Wall Panels'!O16,'07-42 Wall Panels'!R16="*",'07-42 Wall Panels'!Q16,'07-42 Wall Panels'!T16="*",'07-42 Wall Panels'!S16,'07-42 Wall Panels'!V16="*",'07-42 Wall Panels'!U16),"")</f>
        <v/>
      </c>
      <c r="H1029" s="236" t="e">
        <f>G1029/'Project Data'!$D$22</f>
        <v>#VALUE!</v>
      </c>
      <c r="I1029" s="175"/>
      <c r="J1029" s="244"/>
      <c r="K1029" s="242"/>
    </row>
    <row r="1030" spans="1:11" s="147" customFormat="1" ht="15" hidden="1" customHeight="1">
      <c r="A1030" s="198">
        <f>'07-42 Wall Panels'!A17</f>
        <v>0</v>
      </c>
      <c r="B1030" s="235" t="str">
        <f>'07-42 Wall Panels'!B17</f>
        <v>07 42 23 Wood Wall Panels</v>
      </c>
      <c r="C1030" s="235"/>
      <c r="D1030" s="236" t="str" cm="1">
        <f t="array" ref="D1030">_xlfn.IFNA(_xlfn.IFS('07-42 Wall Panels'!D17="*",'07-42 Wall Panels'!C17,'07-42 Wall Panels'!F17="*",'07-42 Wall Panels'!E17,'07-42 Wall Panels'!H17="*",'07-42 Wall Panels'!G17,'07-42 Wall Panels'!J17="*",'07-42 Wall Panels'!I17,'07-42 Wall Panels'!L17="*",'07-42 Wall Panels'!K17,'07-42 Wall Panels'!N17="*",'07-42 Wall Panels'!M17,'07-42 Wall Panels'!P17="*",'07-42 Wall Panels'!O17,'07-42 Wall Panels'!R17="*",'07-42 Wall Panels'!Q17,'07-42 Wall Panels'!T17="*",'07-42 Wall Panels'!S17),"")</f>
        <v/>
      </c>
      <c r="E1030" s="236" t="e">
        <f>D1030/'Project Data'!$D$22</f>
        <v>#VALUE!</v>
      </c>
      <c r="F1030" s="164" t="s">
        <v>44</v>
      </c>
      <c r="G1030" s="236" t="str" cm="1">
        <f t="array" ref="G1030">_xlfn.IFNA(_xlfn.IFS('07-42 Wall Panels'!F17="*",'07-42 Wall Panels'!E17,'07-42 Wall Panels'!H17="*",'07-42 Wall Panels'!G17,'07-42 Wall Panels'!J17="*",'07-42 Wall Panels'!I17,'07-42 Wall Panels'!L17="*",'07-42 Wall Panels'!K17,'07-42 Wall Panels'!N17="*",'07-42 Wall Panels'!M17,'07-42 Wall Panels'!P17="*",'07-42 Wall Panels'!O17,'07-42 Wall Panels'!R17="*",'07-42 Wall Panels'!Q17,'07-42 Wall Panels'!T17="*",'07-42 Wall Panels'!S17,'07-42 Wall Panels'!V17="*",'07-42 Wall Panels'!U17),"")</f>
        <v/>
      </c>
      <c r="H1030" s="236" t="e">
        <f>G1030/'Project Data'!$D$22</f>
        <v>#VALUE!</v>
      </c>
      <c r="I1030" s="175"/>
      <c r="J1030" s="244"/>
      <c r="K1030" s="242"/>
    </row>
    <row r="1031" spans="1:11" s="147" customFormat="1" ht="15" hidden="1" customHeight="1">
      <c r="A1031" s="198">
        <f>'07-42 Wall Panels'!A18</f>
        <v>0</v>
      </c>
      <c r="B1031" s="235" t="str">
        <f>'07-42 Wall Panels'!B18</f>
        <v>07 42 26 Tile Wall Panels</v>
      </c>
      <c r="C1031" s="235"/>
      <c r="D1031" s="236" t="str" cm="1">
        <f t="array" ref="D1031">_xlfn.IFNA(_xlfn.IFS('07-42 Wall Panels'!D18="*",'07-42 Wall Panels'!C18,'07-42 Wall Panels'!F18="*",'07-42 Wall Panels'!E18,'07-42 Wall Panels'!H18="*",'07-42 Wall Panels'!G18,'07-42 Wall Panels'!J18="*",'07-42 Wall Panels'!I18,'07-42 Wall Panels'!L18="*",'07-42 Wall Panels'!K18,'07-42 Wall Panels'!N18="*",'07-42 Wall Panels'!M18,'07-42 Wall Panels'!P18="*",'07-42 Wall Panels'!O18,'07-42 Wall Panels'!R18="*",'07-42 Wall Panels'!Q18,'07-42 Wall Panels'!T18="*",'07-42 Wall Panels'!S18),"")</f>
        <v/>
      </c>
      <c r="E1031" s="236" t="e">
        <f>D1031/'Project Data'!$D$22</f>
        <v>#VALUE!</v>
      </c>
      <c r="F1031" s="164" t="s">
        <v>44</v>
      </c>
      <c r="G1031" s="236" t="str" cm="1">
        <f t="array" ref="G1031">_xlfn.IFNA(_xlfn.IFS('07-42 Wall Panels'!F18="*",'07-42 Wall Panels'!E18,'07-42 Wall Panels'!H18="*",'07-42 Wall Panels'!G18,'07-42 Wall Panels'!J18="*",'07-42 Wall Panels'!I18,'07-42 Wall Panels'!L18="*",'07-42 Wall Panels'!K18,'07-42 Wall Panels'!N18="*",'07-42 Wall Panels'!M18,'07-42 Wall Panels'!P18="*",'07-42 Wall Panels'!O18,'07-42 Wall Panels'!R18="*",'07-42 Wall Panels'!Q18,'07-42 Wall Panels'!T18="*",'07-42 Wall Panels'!S18,'07-42 Wall Panels'!V18="*",'07-42 Wall Panels'!U18),"")</f>
        <v/>
      </c>
      <c r="H1031" s="236" t="e">
        <f>G1031/'Project Data'!$D$22</f>
        <v>#VALUE!</v>
      </c>
      <c r="I1031" s="175"/>
      <c r="J1031" s="244"/>
      <c r="K1031" s="242"/>
    </row>
    <row r="1032" spans="1:11" s="147" customFormat="1" ht="15" hidden="1" customHeight="1">
      <c r="A1032" s="198">
        <f>'07-42 Wall Panels'!A19</f>
        <v>0</v>
      </c>
      <c r="B1032" s="235" t="str">
        <f>'07-42 Wall Panels'!B19</f>
        <v>07 42 29 Terra Cotta Wall Panels</v>
      </c>
      <c r="C1032" s="235"/>
      <c r="D1032" s="236" t="str" cm="1">
        <f t="array" ref="D1032">_xlfn.IFNA(_xlfn.IFS('07-42 Wall Panels'!D19="*",'07-42 Wall Panels'!C19,'07-42 Wall Panels'!F19="*",'07-42 Wall Panels'!E19,'07-42 Wall Panels'!H19="*",'07-42 Wall Panels'!G19,'07-42 Wall Panels'!J19="*",'07-42 Wall Panels'!I19,'07-42 Wall Panels'!L19="*",'07-42 Wall Panels'!K19,'07-42 Wall Panels'!N19="*",'07-42 Wall Panels'!M19,'07-42 Wall Panels'!P19="*",'07-42 Wall Panels'!O19,'07-42 Wall Panels'!R19="*",'07-42 Wall Panels'!Q19,'07-42 Wall Panels'!T19="*",'07-42 Wall Panels'!S19),"")</f>
        <v/>
      </c>
      <c r="E1032" s="236" t="e">
        <f>D1032/'Project Data'!$D$22</f>
        <v>#VALUE!</v>
      </c>
      <c r="F1032" s="164" t="s">
        <v>44</v>
      </c>
      <c r="G1032" s="236" t="str" cm="1">
        <f t="array" ref="G1032">_xlfn.IFNA(_xlfn.IFS('07-42 Wall Panels'!F19="*",'07-42 Wall Panels'!E19,'07-42 Wall Panels'!H19="*",'07-42 Wall Panels'!G19,'07-42 Wall Panels'!J19="*",'07-42 Wall Panels'!I19,'07-42 Wall Panels'!L19="*",'07-42 Wall Panels'!K19,'07-42 Wall Panels'!N19="*",'07-42 Wall Panels'!M19,'07-42 Wall Panels'!P19="*",'07-42 Wall Panels'!O19,'07-42 Wall Panels'!R19="*",'07-42 Wall Panels'!Q19,'07-42 Wall Panels'!T19="*",'07-42 Wall Panels'!S19,'07-42 Wall Panels'!V19="*",'07-42 Wall Panels'!U19),"")</f>
        <v/>
      </c>
      <c r="H1032" s="236" t="e">
        <f>G1032/'Project Data'!$D$22</f>
        <v>#VALUE!</v>
      </c>
      <c r="I1032" s="175"/>
      <c r="J1032" s="244"/>
      <c r="K1032" s="242"/>
    </row>
    <row r="1033" spans="1:11" s="147" customFormat="1" ht="15" hidden="1" customHeight="1">
      <c r="A1033" s="198">
        <f>'07-42 Wall Panels'!A20</f>
        <v>0</v>
      </c>
      <c r="B1033" s="235" t="str">
        <f>'07-42 Wall Panels'!B20</f>
        <v>07 42 33 Plastic Wall Panels</v>
      </c>
      <c r="C1033" s="235"/>
      <c r="D1033" s="236" t="str" cm="1">
        <f t="array" ref="D1033">_xlfn.IFNA(_xlfn.IFS('07-42 Wall Panels'!D20="*",'07-42 Wall Panels'!C20,'07-42 Wall Panels'!F20="*",'07-42 Wall Panels'!E20,'07-42 Wall Panels'!H20="*",'07-42 Wall Panels'!G20,'07-42 Wall Panels'!J20="*",'07-42 Wall Panels'!I20,'07-42 Wall Panels'!L20="*",'07-42 Wall Panels'!K20,'07-42 Wall Panels'!N20="*",'07-42 Wall Panels'!M20,'07-42 Wall Panels'!P20="*",'07-42 Wall Panels'!O20,'07-42 Wall Panels'!R20="*",'07-42 Wall Panels'!Q20,'07-42 Wall Panels'!T20="*",'07-42 Wall Panels'!S20),"")</f>
        <v/>
      </c>
      <c r="E1033" s="236" t="e">
        <f>D1033/'Project Data'!$D$22</f>
        <v>#VALUE!</v>
      </c>
      <c r="F1033" s="164" t="s">
        <v>44</v>
      </c>
      <c r="G1033" s="236" t="str" cm="1">
        <f t="array" ref="G1033">_xlfn.IFNA(_xlfn.IFS('07-42 Wall Panels'!F20="*",'07-42 Wall Panels'!E20,'07-42 Wall Panels'!H20="*",'07-42 Wall Panels'!G20,'07-42 Wall Panels'!J20="*",'07-42 Wall Panels'!I20,'07-42 Wall Panels'!L20="*",'07-42 Wall Panels'!K20,'07-42 Wall Panels'!N20="*",'07-42 Wall Panels'!M20,'07-42 Wall Panels'!P20="*",'07-42 Wall Panels'!O20,'07-42 Wall Panels'!R20="*",'07-42 Wall Panels'!Q20,'07-42 Wall Panels'!T20="*",'07-42 Wall Panels'!S20,'07-42 Wall Panels'!V20="*",'07-42 Wall Panels'!U20),"")</f>
        <v/>
      </c>
      <c r="H1033" s="236" t="e">
        <f>G1033/'Project Data'!$D$22</f>
        <v>#VALUE!</v>
      </c>
      <c r="I1033" s="175"/>
      <c r="J1033" s="244"/>
      <c r="K1033" s="242"/>
    </row>
    <row r="1034" spans="1:11" s="147" customFormat="1" ht="15" hidden="1" customHeight="1">
      <c r="A1034" s="398" t="s">
        <v>53</v>
      </c>
      <c r="B1034" s="399" t="str">
        <f>'07-42 Wall Panels'!B21</f>
        <v>07 42 43 Composite Wall Panels</v>
      </c>
      <c r="C1034" s="399"/>
      <c r="D1034" s="402" t="str" cm="1">
        <f t="array" ref="D1034">_xlfn.IFNA(_xlfn.IFS('07-42 Wall Panels'!D21="*",'07-42 Wall Panels'!C21,'07-42 Wall Panels'!F21="*",'07-42 Wall Panels'!E21,'07-42 Wall Panels'!H21="*",'07-42 Wall Panels'!G21,'07-42 Wall Panels'!J21="*",'07-42 Wall Panels'!I21,'07-42 Wall Panels'!L21="*",'07-42 Wall Panels'!K21,'07-42 Wall Panels'!N21="*",'07-42 Wall Panels'!M21,'07-42 Wall Panels'!P21="*",'07-42 Wall Panels'!O21,'07-42 Wall Panels'!R21="*",'07-42 Wall Panels'!Q21,'07-42 Wall Panels'!T21="*",'07-42 Wall Panels'!S21),"")</f>
        <v/>
      </c>
      <c r="E1034" s="402" t="e">
        <f>D1034/'Project Data'!$D$22</f>
        <v>#VALUE!</v>
      </c>
      <c r="F1034" s="411" t="s">
        <v>44</v>
      </c>
      <c r="G1034" s="402" t="str" cm="1">
        <f t="array" ref="G1034">_xlfn.IFNA(_xlfn.IFS('07-42 Wall Panels'!F21="*",'07-42 Wall Panels'!E21,'07-42 Wall Panels'!H21="*",'07-42 Wall Panels'!G21,'07-42 Wall Panels'!J21="*",'07-42 Wall Panels'!I21,'07-42 Wall Panels'!L21="*",'07-42 Wall Panels'!K21,'07-42 Wall Panels'!N21="*",'07-42 Wall Panels'!M21,'07-42 Wall Panels'!P21="*",'07-42 Wall Panels'!O21,'07-42 Wall Panels'!R21="*",'07-42 Wall Panels'!Q21,'07-42 Wall Panels'!T21="*",'07-42 Wall Panels'!S21,'07-42 Wall Panels'!V21="*",'07-42 Wall Panels'!U21),"")</f>
        <v/>
      </c>
      <c r="H1034" s="402" t="e">
        <f>G1034/'Project Data'!$D$22</f>
        <v>#VALUE!</v>
      </c>
      <c r="I1034" s="400"/>
      <c r="J1034" s="403"/>
      <c r="K1034" s="404"/>
    </row>
    <row r="1035" spans="1:11" s="147" customFormat="1" ht="15" hidden="1" customHeight="1">
      <c r="A1035" s="398" t="s">
        <v>53</v>
      </c>
      <c r="B1035" s="399" t="str">
        <f>'07-42 Wall Panels'!B22</f>
        <v>07 42 46 Cementitious Wall Panels</v>
      </c>
      <c r="C1035" s="399"/>
      <c r="D1035" s="402" t="str" cm="1">
        <f t="array" ref="D1035">_xlfn.IFNA(_xlfn.IFS('07-42 Wall Panels'!D22="*",'07-42 Wall Panels'!C22,'07-42 Wall Panels'!F22="*",'07-42 Wall Panels'!E22,'07-42 Wall Panels'!H22="*",'07-42 Wall Panels'!G22,'07-42 Wall Panels'!J22="*",'07-42 Wall Panels'!I22,'07-42 Wall Panels'!L22="*",'07-42 Wall Panels'!K22,'07-42 Wall Panels'!N22="*",'07-42 Wall Panels'!M22,'07-42 Wall Panels'!P22="*",'07-42 Wall Panels'!O22,'07-42 Wall Panels'!R22="*",'07-42 Wall Panels'!Q22,'07-42 Wall Panels'!T22="*",'07-42 Wall Panels'!S22),"")</f>
        <v/>
      </c>
      <c r="E1035" s="402" t="e">
        <f>D1035/'Project Data'!$D$22</f>
        <v>#VALUE!</v>
      </c>
      <c r="F1035" s="411" t="s">
        <v>44</v>
      </c>
      <c r="G1035" s="402" t="str" cm="1">
        <f t="array" ref="G1035">_xlfn.IFNA(_xlfn.IFS('07-42 Wall Panels'!F22="*",'07-42 Wall Panels'!E22,'07-42 Wall Panels'!H22="*",'07-42 Wall Panels'!G22,'07-42 Wall Panels'!J22="*",'07-42 Wall Panels'!I22,'07-42 Wall Panels'!L22="*",'07-42 Wall Panels'!K22,'07-42 Wall Panels'!N22="*",'07-42 Wall Panels'!M22,'07-42 Wall Panels'!P22="*",'07-42 Wall Panels'!O22,'07-42 Wall Panels'!R22="*",'07-42 Wall Panels'!Q22,'07-42 Wall Panels'!T22="*",'07-42 Wall Panels'!S22,'07-42 Wall Panels'!V22="*",'07-42 Wall Panels'!U22),"")</f>
        <v/>
      </c>
      <c r="H1035" s="402" t="e">
        <f>G1035/'Project Data'!$D$22</f>
        <v>#VALUE!</v>
      </c>
      <c r="I1035" s="400"/>
      <c r="J1035" s="403"/>
      <c r="K1035" s="404"/>
    </row>
    <row r="1036" spans="1:11" s="147" customFormat="1" ht="15" hidden="1" customHeight="1">
      <c r="A1036" s="198">
        <f>'07-42 Wall Panels'!A23</f>
        <v>0</v>
      </c>
      <c r="B1036" s="235" t="str">
        <f>'07-42 Wall Panels'!B23</f>
        <v>07 42 63 Fabricated Wall Panel Assemblies</v>
      </c>
      <c r="C1036" s="235"/>
      <c r="D1036" s="236" t="str" cm="1">
        <f t="array" ref="D1036">_xlfn.IFNA(_xlfn.IFS('07-42 Wall Panels'!D23="*",'07-42 Wall Panels'!C23,'07-42 Wall Panels'!F23="*",'07-42 Wall Panels'!E23,'07-42 Wall Panels'!H23="*",'07-42 Wall Panels'!G23,'07-42 Wall Panels'!J23="*",'07-42 Wall Panels'!I23,'07-42 Wall Panels'!L23="*",'07-42 Wall Panels'!K23,'07-42 Wall Panels'!N23="*",'07-42 Wall Panels'!M23,'07-42 Wall Panels'!P23="*",'07-42 Wall Panels'!O23,'07-42 Wall Panels'!R23="*",'07-42 Wall Panels'!Q23,'07-42 Wall Panels'!T23="*",'07-42 Wall Panels'!S23),"")</f>
        <v/>
      </c>
      <c r="E1036" s="236" t="e">
        <f>D1036/'Project Data'!$D$22</f>
        <v>#VALUE!</v>
      </c>
      <c r="F1036" s="164" t="s">
        <v>44</v>
      </c>
      <c r="G1036" s="236" t="str" cm="1">
        <f t="array" ref="G1036">_xlfn.IFNA(_xlfn.IFS('07-42 Wall Panels'!F23="*",'07-42 Wall Panels'!E23,'07-42 Wall Panels'!H23="*",'07-42 Wall Panels'!G23,'07-42 Wall Panels'!J23="*",'07-42 Wall Panels'!I23,'07-42 Wall Panels'!L23="*",'07-42 Wall Panels'!K23,'07-42 Wall Panels'!N23="*",'07-42 Wall Panels'!M23,'07-42 Wall Panels'!P23="*",'07-42 Wall Panels'!O23,'07-42 Wall Panels'!R23="*",'07-42 Wall Panels'!Q23,'07-42 Wall Panels'!T23="*",'07-42 Wall Panels'!S23,'07-42 Wall Panels'!V23="*",'07-42 Wall Panels'!U23),"")</f>
        <v/>
      </c>
      <c r="H1036" s="236" t="e">
        <f>G1036/'Project Data'!$D$22</f>
        <v>#VALUE!</v>
      </c>
      <c r="I1036" s="175"/>
      <c r="J1036" s="244"/>
      <c r="K1036" s="242"/>
    </row>
    <row r="1037" spans="1:11" s="147" customFormat="1" ht="15" hidden="1" customHeight="1">
      <c r="A1037" s="398" t="s">
        <v>53</v>
      </c>
      <c r="B1037" s="399" t="str">
        <f>'07-42 Wall Panels'!B24</f>
        <v>07 42 93 Soffit Panels</v>
      </c>
      <c r="C1037" s="399"/>
      <c r="D1037" s="402" t="str" cm="1">
        <f t="array" ref="D1037">_xlfn.IFNA(_xlfn.IFS('07-42 Wall Panels'!D24="*",'07-42 Wall Panels'!C24,'07-42 Wall Panels'!F24="*",'07-42 Wall Panels'!E24,'07-42 Wall Panels'!H24="*",'07-42 Wall Panels'!G24,'07-42 Wall Panels'!J24="*",'07-42 Wall Panels'!I24,'07-42 Wall Panels'!L24="*",'07-42 Wall Panels'!K24,'07-42 Wall Panels'!N24="*",'07-42 Wall Panels'!M24,'07-42 Wall Panels'!P24="*",'07-42 Wall Panels'!O24,'07-42 Wall Panels'!R24="*",'07-42 Wall Panels'!Q24,'07-42 Wall Panels'!T24="*",'07-42 Wall Panels'!S24),"")</f>
        <v/>
      </c>
      <c r="E1037" s="402" t="e">
        <f>D1037/'Project Data'!$D$22</f>
        <v>#VALUE!</v>
      </c>
      <c r="F1037" s="411" t="s">
        <v>44</v>
      </c>
      <c r="G1037" s="402" t="str" cm="1">
        <f t="array" ref="G1037">_xlfn.IFNA(_xlfn.IFS('07-42 Wall Panels'!F24="*",'07-42 Wall Panels'!E24,'07-42 Wall Panels'!H24="*",'07-42 Wall Panels'!G24,'07-42 Wall Panels'!J24="*",'07-42 Wall Panels'!I24,'07-42 Wall Panels'!L24="*",'07-42 Wall Panels'!K24,'07-42 Wall Panels'!N24="*",'07-42 Wall Panels'!M24,'07-42 Wall Panels'!P24="*",'07-42 Wall Panels'!O24,'07-42 Wall Panels'!R24="*",'07-42 Wall Panels'!Q24,'07-42 Wall Panels'!T24="*",'07-42 Wall Panels'!S24,'07-42 Wall Panels'!V24="*",'07-42 Wall Panels'!U24),"")</f>
        <v/>
      </c>
      <c r="H1037" s="402" t="e">
        <f>G1037/'Project Data'!$D$22</f>
        <v>#VALUE!</v>
      </c>
      <c r="I1037" s="400"/>
      <c r="J1037" s="403"/>
      <c r="K1037" s="404"/>
    </row>
    <row r="1038" spans="1:11" s="147" customFormat="1" ht="15" hidden="1" customHeight="1">
      <c r="A1038" s="398" t="s">
        <v>53</v>
      </c>
      <c r="B1038" s="399" t="str">
        <f>'07-42 Wall Panels'!B25</f>
        <v>07 44 00 Faced Panels</v>
      </c>
      <c r="C1038" s="399"/>
      <c r="D1038" s="402" t="str" cm="1">
        <f t="array" ref="D1038">_xlfn.IFNA(_xlfn.IFS('07-42 Wall Panels'!D25="*",'07-42 Wall Panels'!C25,'07-42 Wall Panels'!F25="*",'07-42 Wall Panels'!E25,'07-42 Wall Panels'!H25="*",'07-42 Wall Panels'!G25,'07-42 Wall Panels'!J25="*",'07-42 Wall Panels'!I25,'07-42 Wall Panels'!L25="*",'07-42 Wall Panels'!K25,'07-42 Wall Panels'!N25="*",'07-42 Wall Panels'!M25,'07-42 Wall Panels'!P25="*",'07-42 Wall Panels'!O25,'07-42 Wall Panels'!R25="*",'07-42 Wall Panels'!Q25,'07-42 Wall Panels'!T25="*",'07-42 Wall Panels'!S25),"")</f>
        <v/>
      </c>
      <c r="E1038" s="402" t="e">
        <f>D1038/'Project Data'!$D$22</f>
        <v>#VALUE!</v>
      </c>
      <c r="F1038" s="411" t="s">
        <v>44</v>
      </c>
      <c r="G1038" s="402" t="str" cm="1">
        <f t="array" ref="G1038">_xlfn.IFNA(_xlfn.IFS('07-42 Wall Panels'!F25="*",'07-42 Wall Panels'!E25,'07-42 Wall Panels'!H25="*",'07-42 Wall Panels'!G25,'07-42 Wall Panels'!J25="*",'07-42 Wall Panels'!I25,'07-42 Wall Panels'!L25="*",'07-42 Wall Panels'!K25,'07-42 Wall Panels'!N25="*",'07-42 Wall Panels'!M25,'07-42 Wall Panels'!P25="*",'07-42 Wall Panels'!O25,'07-42 Wall Panels'!R25="*",'07-42 Wall Panels'!Q25,'07-42 Wall Panels'!T25="*",'07-42 Wall Panels'!S25,'07-42 Wall Panels'!V25="*",'07-42 Wall Panels'!U25),"")</f>
        <v/>
      </c>
      <c r="H1038" s="402" t="e">
        <f>G1038/'Project Data'!$D$22</f>
        <v>#VALUE!</v>
      </c>
      <c r="I1038" s="400"/>
      <c r="J1038" s="403"/>
      <c r="K1038" s="404"/>
    </row>
    <row r="1039" spans="1:11" s="147" customFormat="1" ht="15" hidden="1" customHeight="1">
      <c r="A1039" s="198">
        <f>'07-42 Wall Panels'!A26</f>
        <v>0</v>
      </c>
      <c r="B1039" s="235" t="str">
        <f>'07-42 Wall Panels'!B26</f>
        <v>07 44 13 Aggregate Coated Panels</v>
      </c>
      <c r="C1039" s="235"/>
      <c r="D1039" s="236" t="str" cm="1">
        <f t="array" ref="D1039">_xlfn.IFNA(_xlfn.IFS('07-42 Wall Panels'!D26="*",'07-42 Wall Panels'!C26,'07-42 Wall Panels'!F26="*",'07-42 Wall Panels'!E26,'07-42 Wall Panels'!H26="*",'07-42 Wall Panels'!G26,'07-42 Wall Panels'!J26="*",'07-42 Wall Panels'!I26,'07-42 Wall Panels'!L26="*",'07-42 Wall Panels'!K26,'07-42 Wall Panels'!N26="*",'07-42 Wall Panels'!M26,'07-42 Wall Panels'!P26="*",'07-42 Wall Panels'!O26,'07-42 Wall Panels'!R26="*",'07-42 Wall Panels'!Q26,'07-42 Wall Panels'!T26="*",'07-42 Wall Panels'!S26),"")</f>
        <v/>
      </c>
      <c r="E1039" s="236" t="e">
        <f>D1039/'Project Data'!$D$22</f>
        <v>#VALUE!</v>
      </c>
      <c r="F1039" s="164" t="s">
        <v>44</v>
      </c>
      <c r="G1039" s="236" t="str" cm="1">
        <f t="array" ref="G1039">_xlfn.IFNA(_xlfn.IFS('07-42 Wall Panels'!F26="*",'07-42 Wall Panels'!E26,'07-42 Wall Panels'!H26="*",'07-42 Wall Panels'!G26,'07-42 Wall Panels'!J26="*",'07-42 Wall Panels'!I26,'07-42 Wall Panels'!L26="*",'07-42 Wall Panels'!K26,'07-42 Wall Panels'!N26="*",'07-42 Wall Panels'!M26,'07-42 Wall Panels'!P26="*",'07-42 Wall Panels'!O26,'07-42 Wall Panels'!R26="*",'07-42 Wall Panels'!Q26,'07-42 Wall Panels'!T26="*",'07-42 Wall Panels'!S26,'07-42 Wall Panels'!V26="*",'07-42 Wall Panels'!U26),"")</f>
        <v/>
      </c>
      <c r="H1039" s="236" t="e">
        <f>G1039/'Project Data'!$D$22</f>
        <v>#VALUE!</v>
      </c>
      <c r="I1039" s="175"/>
      <c r="J1039" s="244"/>
      <c r="K1039" s="242"/>
    </row>
    <row r="1040" spans="1:11" s="147" customFormat="1" ht="15" hidden="1" customHeight="1">
      <c r="A1040" s="198">
        <f>'07-42 Wall Panels'!A27</f>
        <v>0</v>
      </c>
      <c r="B1040" s="235" t="str">
        <f>'07-42 Wall Panels'!B27</f>
        <v>07 44 16 Porcelain Enameled Faced Panels</v>
      </c>
      <c r="C1040" s="235"/>
      <c r="D1040" s="236" t="str" cm="1">
        <f t="array" ref="D1040">_xlfn.IFNA(_xlfn.IFS('07-42 Wall Panels'!D27="*",'07-42 Wall Panels'!C27,'07-42 Wall Panels'!F27="*",'07-42 Wall Panels'!E27,'07-42 Wall Panels'!H27="*",'07-42 Wall Panels'!G27,'07-42 Wall Panels'!J27="*",'07-42 Wall Panels'!I27,'07-42 Wall Panels'!L27="*",'07-42 Wall Panels'!K27,'07-42 Wall Panels'!N27="*",'07-42 Wall Panels'!M27,'07-42 Wall Panels'!P27="*",'07-42 Wall Panels'!O27,'07-42 Wall Panels'!R27="*",'07-42 Wall Panels'!Q27,'07-42 Wall Panels'!T27="*",'07-42 Wall Panels'!S27),"")</f>
        <v/>
      </c>
      <c r="E1040" s="236" t="e">
        <f>D1040/'Project Data'!$D$22</f>
        <v>#VALUE!</v>
      </c>
      <c r="F1040" s="164" t="s">
        <v>44</v>
      </c>
      <c r="G1040" s="236" t="str" cm="1">
        <f t="array" ref="G1040">_xlfn.IFNA(_xlfn.IFS('07-42 Wall Panels'!F27="*",'07-42 Wall Panels'!E27,'07-42 Wall Panels'!H27="*",'07-42 Wall Panels'!G27,'07-42 Wall Panels'!J27="*",'07-42 Wall Panels'!I27,'07-42 Wall Panels'!L27="*",'07-42 Wall Panels'!K27,'07-42 Wall Panels'!N27="*",'07-42 Wall Panels'!M27,'07-42 Wall Panels'!P27="*",'07-42 Wall Panels'!O27,'07-42 Wall Panels'!R27="*",'07-42 Wall Panels'!Q27,'07-42 Wall Panels'!T27="*",'07-42 Wall Panels'!S27,'07-42 Wall Panels'!V27="*",'07-42 Wall Panels'!U27),"")</f>
        <v/>
      </c>
      <c r="H1040" s="236" t="e">
        <f>G1040/'Project Data'!$D$22</f>
        <v>#VALUE!</v>
      </c>
      <c r="I1040" s="175"/>
      <c r="J1040" s="244"/>
      <c r="K1040" s="242"/>
    </row>
    <row r="1041" spans="1:11" s="147" customFormat="1" ht="15" hidden="1" customHeight="1">
      <c r="A1041" s="198">
        <f>'07-42 Wall Panels'!A28</f>
        <v>0</v>
      </c>
      <c r="B1041" s="235" t="str">
        <f>'07-42 Wall Panels'!B28</f>
        <v>07 44 19 Tile-Faced Panels</v>
      </c>
      <c r="C1041" s="235"/>
      <c r="D1041" s="236" t="str" cm="1">
        <f t="array" ref="D1041">_xlfn.IFNA(_xlfn.IFS('07-42 Wall Panels'!D28="*",'07-42 Wall Panels'!C28,'07-42 Wall Panels'!F28="*",'07-42 Wall Panels'!E28,'07-42 Wall Panels'!H28="*",'07-42 Wall Panels'!G28,'07-42 Wall Panels'!J28="*",'07-42 Wall Panels'!I28,'07-42 Wall Panels'!L28="*",'07-42 Wall Panels'!K28,'07-42 Wall Panels'!N28="*",'07-42 Wall Panels'!M28,'07-42 Wall Panels'!P28="*",'07-42 Wall Panels'!O28,'07-42 Wall Panels'!R28="*",'07-42 Wall Panels'!Q28,'07-42 Wall Panels'!T28="*",'07-42 Wall Panels'!S28),"")</f>
        <v/>
      </c>
      <c r="E1041" s="236" t="e">
        <f>D1041/'Project Data'!$D$22</f>
        <v>#VALUE!</v>
      </c>
      <c r="F1041" s="164" t="s">
        <v>44</v>
      </c>
      <c r="G1041" s="236" t="str" cm="1">
        <f t="array" ref="G1041">_xlfn.IFNA(_xlfn.IFS('07-42 Wall Panels'!F28="*",'07-42 Wall Panels'!E28,'07-42 Wall Panels'!H28="*",'07-42 Wall Panels'!G28,'07-42 Wall Panels'!J28="*",'07-42 Wall Panels'!I28,'07-42 Wall Panels'!L28="*",'07-42 Wall Panels'!K28,'07-42 Wall Panels'!N28="*",'07-42 Wall Panels'!M28,'07-42 Wall Panels'!P28="*",'07-42 Wall Panels'!O28,'07-42 Wall Panels'!R28="*",'07-42 Wall Panels'!Q28,'07-42 Wall Panels'!T28="*",'07-42 Wall Panels'!S28,'07-42 Wall Panels'!V28="*",'07-42 Wall Panels'!U28),"")</f>
        <v/>
      </c>
      <c r="H1041" s="236" t="e">
        <f>G1041/'Project Data'!$D$22</f>
        <v>#VALUE!</v>
      </c>
      <c r="I1041" s="175"/>
      <c r="J1041" s="244"/>
      <c r="K1041" s="242"/>
    </row>
    <row r="1042" spans="1:11" s="147" customFormat="1" ht="15" hidden="1" customHeight="1">
      <c r="A1042" s="198">
        <f>'07-42 Wall Panels'!A29</f>
        <v>0</v>
      </c>
      <c r="B1042" s="235" t="str">
        <f>'07-42 Wall Panels'!B29</f>
        <v>07 44 23 Ceramic-Tile-Faced Panels</v>
      </c>
      <c r="C1042" s="235"/>
      <c r="D1042" s="236" t="str" cm="1">
        <f t="array" ref="D1042">_xlfn.IFNA(_xlfn.IFS('07-42 Wall Panels'!D29="*",'07-42 Wall Panels'!C29,'07-42 Wall Panels'!F29="*",'07-42 Wall Panels'!E29,'07-42 Wall Panels'!H29="*",'07-42 Wall Panels'!G29,'07-42 Wall Panels'!J29="*",'07-42 Wall Panels'!I29,'07-42 Wall Panels'!L29="*",'07-42 Wall Panels'!K29,'07-42 Wall Panels'!N29="*",'07-42 Wall Panels'!M29,'07-42 Wall Panels'!P29="*",'07-42 Wall Panels'!O29,'07-42 Wall Panels'!R29="*",'07-42 Wall Panels'!Q29,'07-42 Wall Panels'!T29="*",'07-42 Wall Panels'!S29),"")</f>
        <v/>
      </c>
      <c r="E1042" s="236" t="e">
        <f>D1042/'Project Data'!$D$22</f>
        <v>#VALUE!</v>
      </c>
      <c r="F1042" s="164" t="s">
        <v>44</v>
      </c>
      <c r="G1042" s="236" t="str" cm="1">
        <f t="array" ref="G1042">_xlfn.IFNA(_xlfn.IFS('07-42 Wall Panels'!F29="*",'07-42 Wall Panels'!E29,'07-42 Wall Panels'!H29="*",'07-42 Wall Panels'!G29,'07-42 Wall Panels'!J29="*",'07-42 Wall Panels'!I29,'07-42 Wall Panels'!L29="*",'07-42 Wall Panels'!K29,'07-42 Wall Panels'!N29="*",'07-42 Wall Panels'!M29,'07-42 Wall Panels'!P29="*",'07-42 Wall Panels'!O29,'07-42 Wall Panels'!R29="*",'07-42 Wall Panels'!Q29,'07-42 Wall Panels'!T29="*",'07-42 Wall Panels'!S29,'07-42 Wall Panels'!V29="*",'07-42 Wall Panels'!U29),"")</f>
        <v/>
      </c>
      <c r="H1042" s="236" t="e">
        <f>G1042/'Project Data'!$D$22</f>
        <v>#VALUE!</v>
      </c>
      <c r="I1042" s="175"/>
      <c r="J1042" s="244"/>
      <c r="K1042" s="242"/>
    </row>
    <row r="1043" spans="1:11" s="147" customFormat="1" ht="15" hidden="1" customHeight="1">
      <c r="A1043" s="198">
        <f>'07-42 Wall Panels'!A30</f>
        <v>0</v>
      </c>
      <c r="B1043" s="235" t="str">
        <f>'07-42 Wall Panels'!B30</f>
        <v>07 44 33 Metal Faced Panels</v>
      </c>
      <c r="C1043" s="235"/>
      <c r="D1043" s="236" t="str" cm="1">
        <f t="array" ref="D1043">_xlfn.IFNA(_xlfn.IFS('07-42 Wall Panels'!D30="*",'07-42 Wall Panels'!C30,'07-42 Wall Panels'!F30="*",'07-42 Wall Panels'!E30,'07-42 Wall Panels'!H30="*",'07-42 Wall Panels'!G30,'07-42 Wall Panels'!J30="*",'07-42 Wall Panels'!I30,'07-42 Wall Panels'!L30="*",'07-42 Wall Panels'!K30,'07-42 Wall Panels'!N30="*",'07-42 Wall Panels'!M30,'07-42 Wall Panels'!P30="*",'07-42 Wall Panels'!O30,'07-42 Wall Panels'!R30="*",'07-42 Wall Panels'!Q30,'07-42 Wall Panels'!T30="*",'07-42 Wall Panels'!S30),"")</f>
        <v/>
      </c>
      <c r="E1043" s="236" t="e">
        <f>D1043/'Project Data'!$D$22</f>
        <v>#VALUE!</v>
      </c>
      <c r="F1043" s="164" t="s">
        <v>44</v>
      </c>
      <c r="G1043" s="236" t="str" cm="1">
        <f t="array" ref="G1043">_xlfn.IFNA(_xlfn.IFS('07-42 Wall Panels'!F30="*",'07-42 Wall Panels'!E30,'07-42 Wall Panels'!H30="*",'07-42 Wall Panels'!G30,'07-42 Wall Panels'!J30="*",'07-42 Wall Panels'!I30,'07-42 Wall Panels'!L30="*",'07-42 Wall Panels'!K30,'07-42 Wall Panels'!N30="*",'07-42 Wall Panels'!M30,'07-42 Wall Panels'!P30="*",'07-42 Wall Panels'!O30,'07-42 Wall Panels'!R30="*",'07-42 Wall Panels'!Q30,'07-42 Wall Panels'!T30="*",'07-42 Wall Panels'!S30,'07-42 Wall Panels'!V30="*",'07-42 Wall Panels'!U30),"")</f>
        <v/>
      </c>
      <c r="H1043" s="236" t="e">
        <f>G1043/'Project Data'!$D$22</f>
        <v>#VALUE!</v>
      </c>
      <c r="I1043" s="175"/>
      <c r="J1043" s="244"/>
      <c r="K1043" s="242"/>
    </row>
    <row r="1044" spans="1:11" s="147" customFormat="1" ht="15" hidden="1" customHeight="1">
      <c r="A1044" s="198">
        <f>'07-42 Wall Panels'!A31</f>
        <v>0</v>
      </c>
      <c r="B1044" s="235" t="str">
        <f>'07-42 Wall Panels'!B31</f>
        <v>07 44 53 Glass-Fiber-Reinforced Cementitious Panels</v>
      </c>
      <c r="C1044" s="235"/>
      <c r="D1044" s="236" t="str" cm="1">
        <f t="array" ref="D1044">_xlfn.IFNA(_xlfn.IFS('07-42 Wall Panels'!D31="*",'07-42 Wall Panels'!C31,'07-42 Wall Panels'!F31="*",'07-42 Wall Panels'!E31,'07-42 Wall Panels'!H31="*",'07-42 Wall Panels'!G31,'07-42 Wall Panels'!J31="*",'07-42 Wall Panels'!I31,'07-42 Wall Panels'!L31="*",'07-42 Wall Panels'!K31,'07-42 Wall Panels'!N31="*",'07-42 Wall Panels'!M31,'07-42 Wall Panels'!P31="*",'07-42 Wall Panels'!O31,'07-42 Wall Panels'!R31="*",'07-42 Wall Panels'!Q31,'07-42 Wall Panels'!T31="*",'07-42 Wall Panels'!S31),"")</f>
        <v/>
      </c>
      <c r="E1044" s="236" t="e">
        <f>D1044/'Project Data'!$D$22</f>
        <v>#VALUE!</v>
      </c>
      <c r="F1044" s="164" t="s">
        <v>44</v>
      </c>
      <c r="G1044" s="236" t="str" cm="1">
        <f t="array" ref="G1044">_xlfn.IFNA(_xlfn.IFS('07-42 Wall Panels'!F31="*",'07-42 Wall Panels'!E31,'07-42 Wall Panels'!H31="*",'07-42 Wall Panels'!G31,'07-42 Wall Panels'!J31="*",'07-42 Wall Panels'!I31,'07-42 Wall Panels'!L31="*",'07-42 Wall Panels'!K31,'07-42 Wall Panels'!N31="*",'07-42 Wall Panels'!M31,'07-42 Wall Panels'!P31="*",'07-42 Wall Panels'!O31,'07-42 Wall Panels'!R31="*",'07-42 Wall Panels'!Q31,'07-42 Wall Panels'!T31="*",'07-42 Wall Panels'!S31,'07-42 Wall Panels'!V31="*",'07-42 Wall Panels'!U31),"")</f>
        <v/>
      </c>
      <c r="H1044" s="236" t="e">
        <f>G1044/'Project Data'!$D$22</f>
        <v>#VALUE!</v>
      </c>
      <c r="I1044" s="175"/>
      <c r="J1044" s="244"/>
      <c r="K1044" s="242"/>
    </row>
    <row r="1045" spans="1:11" s="147" customFormat="1" ht="15" hidden="1" customHeight="1">
      <c r="A1045" s="198">
        <f>'07-42 Wall Panels'!A32</f>
        <v>0</v>
      </c>
      <c r="B1045" s="235" t="str">
        <f>'07-42 Wall Panels'!B32</f>
        <v>07 44 56 Mineral-Fiber-Reinforced Cementitious Panels</v>
      </c>
      <c r="C1045" s="235"/>
      <c r="D1045" s="236" t="str" cm="1">
        <f t="array" ref="D1045">_xlfn.IFNA(_xlfn.IFS('07-42 Wall Panels'!D32="*",'07-42 Wall Panels'!C32,'07-42 Wall Panels'!F32="*",'07-42 Wall Panels'!E32,'07-42 Wall Panels'!H32="*",'07-42 Wall Panels'!G32,'07-42 Wall Panels'!J32="*",'07-42 Wall Panels'!I32,'07-42 Wall Panels'!L32="*",'07-42 Wall Panels'!K32,'07-42 Wall Panels'!N32="*",'07-42 Wall Panels'!M32,'07-42 Wall Panels'!P32="*",'07-42 Wall Panels'!O32,'07-42 Wall Panels'!R32="*",'07-42 Wall Panels'!Q32,'07-42 Wall Panels'!T32="*",'07-42 Wall Panels'!S32),"")</f>
        <v/>
      </c>
      <c r="E1045" s="236" t="e">
        <f>D1045/'Project Data'!$D$22</f>
        <v>#VALUE!</v>
      </c>
      <c r="F1045" s="164" t="s">
        <v>44</v>
      </c>
      <c r="G1045" s="236" t="str" cm="1">
        <f t="array" ref="G1045">_xlfn.IFNA(_xlfn.IFS('07-42 Wall Panels'!F32="*",'07-42 Wall Panels'!E32,'07-42 Wall Panels'!H32="*",'07-42 Wall Panels'!G32,'07-42 Wall Panels'!J32="*",'07-42 Wall Panels'!I32,'07-42 Wall Panels'!L32="*",'07-42 Wall Panels'!K32,'07-42 Wall Panels'!N32="*",'07-42 Wall Panels'!M32,'07-42 Wall Panels'!P32="*",'07-42 Wall Panels'!O32,'07-42 Wall Panels'!R32="*",'07-42 Wall Panels'!Q32,'07-42 Wall Panels'!T32="*",'07-42 Wall Panels'!S32,'07-42 Wall Panels'!V32="*",'07-42 Wall Panels'!U32),"")</f>
        <v/>
      </c>
      <c r="H1045" s="236" t="e">
        <f>G1045/'Project Data'!$D$22</f>
        <v>#VALUE!</v>
      </c>
      <c r="I1045" s="175"/>
      <c r="J1045" s="244"/>
      <c r="K1045" s="242"/>
    </row>
    <row r="1046" spans="1:11" s="207" customFormat="1" ht="15" hidden="1" customHeight="1">
      <c r="A1046" s="398" t="s">
        <v>53</v>
      </c>
      <c r="B1046" s="399" t="str">
        <f>'07-42 Wall Panels'!B33</f>
        <v>07 44 63 Fabricated Faced Panel Assemblies</v>
      </c>
      <c r="C1046" s="399"/>
      <c r="D1046" s="402" t="str" cm="1">
        <f t="array" ref="D1046">_xlfn.IFNA(_xlfn.IFS('07-42 Wall Panels'!D33="*",'07-42 Wall Panels'!C33,'07-42 Wall Panels'!F33="*",'07-42 Wall Panels'!E33,'07-42 Wall Panels'!H33="*",'07-42 Wall Panels'!G33,'07-42 Wall Panels'!J33="*",'07-42 Wall Panels'!I33,'07-42 Wall Panels'!L33="*",'07-42 Wall Panels'!K33,'07-42 Wall Panels'!N33="*",'07-42 Wall Panels'!M33,'07-42 Wall Panels'!P33="*",'07-42 Wall Panels'!O33,'07-42 Wall Panels'!R33="*",'07-42 Wall Panels'!Q33,'07-42 Wall Panels'!T33="*",'07-42 Wall Panels'!S33),"")</f>
        <v/>
      </c>
      <c r="E1046" s="402"/>
      <c r="F1046" s="411" t="s">
        <v>44</v>
      </c>
      <c r="G1046" s="402" t="str" cm="1">
        <f t="array" ref="G1046">_xlfn.IFNA(_xlfn.IFS('07-42 Wall Panels'!F33="*",'07-42 Wall Panels'!E33,'07-42 Wall Panels'!H33="*",'07-42 Wall Panels'!G33,'07-42 Wall Panels'!J33="*",'07-42 Wall Panels'!I33,'07-42 Wall Panels'!L33="*",'07-42 Wall Panels'!K33,'07-42 Wall Panels'!N33="*",'07-42 Wall Panels'!M33,'07-42 Wall Panels'!P33="*",'07-42 Wall Panels'!O33,'07-42 Wall Panels'!R33="*",'07-42 Wall Panels'!Q33,'07-42 Wall Panels'!T33="*",'07-42 Wall Panels'!S33,'07-42 Wall Panels'!V33="*",'07-42 Wall Panels'!U33),"")</f>
        <v/>
      </c>
      <c r="H1046" s="402"/>
      <c r="I1046" s="400"/>
      <c r="J1046" s="403"/>
      <c r="K1046" s="404"/>
    </row>
    <row r="1047" spans="1:11" ht="15.6">
      <c r="A1047" s="410">
        <v>1</v>
      </c>
      <c r="B1047" s="648" t="s">
        <v>82</v>
      </c>
      <c r="C1047" s="649"/>
      <c r="D1047" s="394">
        <f>D1058</f>
        <v>467650</v>
      </c>
      <c r="E1047" s="394">
        <f>D1047/'Project Data'!$D$22</f>
        <v>5.2256651506855434</v>
      </c>
      <c r="F1047" s="393" t="s">
        <v>44</v>
      </c>
      <c r="G1047" s="394" t="str" cm="1">
        <f t="array" aca="1" ref="G1047" ca="1">_xlfn.IFNA(_xlfn.IFS('07-46 Siding'!$F$9="*",'07-46 Siding'!$E$9,'07-46 Siding'!$H$9="*",'07-46 Siding'!$G$9,'07-46 Siding'!$J$9="*",'07-46 Siding'!$I$9,'07-46 Siding'!$L$9="*",'07-46 Siding'!$K$9,'07-46 Siding'!$N$9="*",'07-46 Siding'!$M$9,'07-46 Siding'!$P$9="*",'07-46 Siding'!$O$9,'07-46 Siding'!$Q$9="*",'07-46 Siding'!$R$9,'07-46 Siding'!$T$9="*",'07-46 Siding'!$S$9,'07-46 Siding'!$V$9="*",'07-46 Siding'!$U$9),"")</f>
        <v/>
      </c>
      <c r="H1047" s="394" t="e">
        <f ca="1">G1047/'Project Data'!$D$22</f>
        <v>#VALUE!</v>
      </c>
      <c r="I1047" s="395"/>
      <c r="J1047" s="396"/>
      <c r="K1047" s="397"/>
    </row>
    <row r="1048" spans="1:11" s="147" customFormat="1" ht="15" hidden="1" customHeight="1">
      <c r="A1048" s="398" t="str">
        <f>'07-46 Siding'!A11</f>
        <v xml:space="preserve"> </v>
      </c>
      <c r="B1048" s="399" t="str">
        <f>'07-46 Siding'!B11</f>
        <v>07 46 00 Siding</v>
      </c>
      <c r="C1048" s="399"/>
      <c r="D1048" s="402" t="str" cm="1">
        <f t="array" aca="1" ref="D1048" ca="1">_xlfn.IFNA(_xlfn.IFS('07-46 Siding'!D11="*",'07-46 Siding'!C11,'07-46 Siding'!F11="*",'07-46 Siding'!E11,'07-46 Siding'!H11="*",'07-46 Siding'!G11,'07-46 Siding'!J11="*",'07-46 Siding'!I11,'07-46 Siding'!L11="*",'07-46 Siding'!K11,'07-46 Siding'!N11="*",'07-46 Siding'!M11,'07-46 Siding'!P11="*",'07-46 Siding'!O11,'07-46 Siding'!R11="*",'07-46 Siding'!Q11,'07-46 Siding'!T11="*",'07-46 Siding'!S11),"")</f>
        <v/>
      </c>
      <c r="E1048" s="402">
        <f ca="1">D1048/'Project Data'!$D$22</f>
        <v>0</v>
      </c>
      <c r="F1048" s="411" t="s">
        <v>44</v>
      </c>
      <c r="G1048" s="402" t="str" cm="1">
        <f t="array" aca="1" ref="G1048" ca="1">_xlfn.IFNA(_xlfn.IFS('07-46 Siding'!F11="*",'07-46 Siding'!E11,'07-46 Siding'!H11="*",'07-46 Siding'!G11,'07-46 Siding'!J11="*",'07-46 Siding'!I11,'07-46 Siding'!L11="*",'07-46 Siding'!K11,'07-46 Siding'!N11="*",'07-46 Siding'!M11,'07-46 Siding'!P11="*",'07-46 Siding'!O11,'07-46 Siding'!R11="*",'07-46 Siding'!Q11,'07-46 Siding'!T11="*",'07-46 Siding'!S11,'07-46 Siding'!V11="*",'07-46 Siding'!U11),"")</f>
        <v/>
      </c>
      <c r="H1048" s="402" t="e">
        <f ca="1">G1048/'Project Data'!$D$22</f>
        <v>#VALUE!</v>
      </c>
      <c r="I1048" s="400"/>
      <c r="J1048" s="403"/>
      <c r="K1048" s="404"/>
    </row>
    <row r="1049" spans="1:11" s="147" customFormat="1" ht="15" hidden="1" customHeight="1">
      <c r="A1049" s="198">
        <f>'07-46 Siding'!A12</f>
        <v>0</v>
      </c>
      <c r="B1049" s="235" t="str">
        <f>'07-46 Siding'!B12</f>
        <v>07 46 16 Aluminum Siding</v>
      </c>
      <c r="C1049" s="235"/>
      <c r="D1049" s="236" t="str" cm="1">
        <f t="array" aca="1" ref="D1049" ca="1">_xlfn.IFNA(_xlfn.IFS('07-46 Siding'!D12="*",'07-46 Siding'!C12,'07-46 Siding'!F12="*",'07-46 Siding'!E12,'07-46 Siding'!H12="*",'07-46 Siding'!G12,'07-46 Siding'!J12="*",'07-46 Siding'!I12,'07-46 Siding'!L12="*",'07-46 Siding'!K12,'07-46 Siding'!N12="*",'07-46 Siding'!M12,'07-46 Siding'!P12="*",'07-46 Siding'!O12,'07-46 Siding'!R12="*",'07-46 Siding'!Q12,'07-46 Siding'!T12="*",'07-46 Siding'!S12),"")</f>
        <v/>
      </c>
      <c r="E1049" s="236">
        <f ca="1">D1049/'Project Data'!$D$22</f>
        <v>0</v>
      </c>
      <c r="F1049" s="164" t="s">
        <v>44</v>
      </c>
      <c r="G1049" s="236" t="str" cm="1">
        <f t="array" aca="1" ref="G1049" ca="1">_xlfn.IFNA(_xlfn.IFS('07-46 Siding'!F12="*",'07-46 Siding'!E12,'07-46 Siding'!H12="*",'07-46 Siding'!G12,'07-46 Siding'!J12="*",'07-46 Siding'!I12,'07-46 Siding'!L12="*",'07-46 Siding'!K12,'07-46 Siding'!N12="*",'07-46 Siding'!M12,'07-46 Siding'!P12="*",'07-46 Siding'!O12,'07-46 Siding'!R12="*",'07-46 Siding'!Q12,'07-46 Siding'!T12="*",'07-46 Siding'!S12,'07-46 Siding'!V12="*",'07-46 Siding'!U12),"")</f>
        <v/>
      </c>
      <c r="H1049" s="236" t="e">
        <f ca="1">G1049/'Project Data'!$D$22</f>
        <v>#VALUE!</v>
      </c>
      <c r="I1049" s="175"/>
      <c r="J1049" s="244"/>
      <c r="K1049" s="242"/>
    </row>
    <row r="1050" spans="1:11" s="147" customFormat="1" ht="15" hidden="1" customHeight="1">
      <c r="A1050" s="198">
        <f>'07-46 Siding'!A13</f>
        <v>0</v>
      </c>
      <c r="B1050" s="235" t="str">
        <f>'07-46 Siding'!B13</f>
        <v>07 46 19 Steel Siding</v>
      </c>
      <c r="C1050" s="235"/>
      <c r="D1050" s="236" t="str" cm="1">
        <f t="array" aca="1" ref="D1050" ca="1">_xlfn.IFNA(_xlfn.IFS('07-46 Siding'!D13="*",'07-46 Siding'!C13,'07-46 Siding'!F13="*",'07-46 Siding'!E13,'07-46 Siding'!H13="*",'07-46 Siding'!G13,'07-46 Siding'!J13="*",'07-46 Siding'!I13,'07-46 Siding'!L13="*",'07-46 Siding'!K13,'07-46 Siding'!N13="*",'07-46 Siding'!M13,'07-46 Siding'!P13="*",'07-46 Siding'!O13,'07-46 Siding'!R13="*",'07-46 Siding'!Q13,'07-46 Siding'!T13="*",'07-46 Siding'!S13),"")</f>
        <v/>
      </c>
      <c r="E1050" s="236">
        <f ca="1">D1050/'Project Data'!$D$22</f>
        <v>0</v>
      </c>
      <c r="F1050" s="164" t="s">
        <v>44</v>
      </c>
      <c r="G1050" s="236" t="str" cm="1">
        <f t="array" aca="1" ref="G1050" ca="1">_xlfn.IFNA(_xlfn.IFS('07-46 Siding'!F13="*",'07-46 Siding'!E13,'07-46 Siding'!H13="*",'07-46 Siding'!G13,'07-46 Siding'!J13="*",'07-46 Siding'!I13,'07-46 Siding'!L13="*",'07-46 Siding'!K13,'07-46 Siding'!N13="*",'07-46 Siding'!M13,'07-46 Siding'!P13="*",'07-46 Siding'!O13,'07-46 Siding'!R13="*",'07-46 Siding'!Q13,'07-46 Siding'!T13="*",'07-46 Siding'!S13,'07-46 Siding'!V13="*",'07-46 Siding'!U13),"")</f>
        <v/>
      </c>
      <c r="H1050" s="236" t="e">
        <f ca="1">G1050/'Project Data'!$D$22</f>
        <v>#VALUE!</v>
      </c>
      <c r="I1050" s="175"/>
      <c r="J1050" s="244"/>
      <c r="K1050" s="242"/>
    </row>
    <row r="1051" spans="1:11" s="147" customFormat="1" ht="15" hidden="1" customHeight="1">
      <c r="A1051" s="198">
        <f>'07-46 Siding'!A14</f>
        <v>0</v>
      </c>
      <c r="B1051" s="399" t="str">
        <f>'07-46 Siding'!B14</f>
        <v>07 46 21 Foam Bands</v>
      </c>
      <c r="C1051" s="235"/>
      <c r="D1051" s="402" t="str" cm="1">
        <f t="array" ref="D1051">_xlfn.IFNA(_xlfn.IFS('07-46 Siding'!D14="*",'07-46 Siding'!C14,'07-46 Siding'!F14="*",'07-46 Siding'!E14,'07-46 Siding'!H14="*",'07-46 Siding'!G14,'07-46 Siding'!J14="*",'07-46 Siding'!I14,'07-46 Siding'!L14="*",'07-46 Siding'!K14,'07-46 Siding'!N14="*",'07-46 Siding'!M14,'07-46 Siding'!P14="*",'07-46 Siding'!O14,'07-46 Siding'!R14="*",'07-46 Siding'!Q14,'07-46 Siding'!T14="*",'07-46 Siding'!S14),"")</f>
        <v>Included in Stucco</v>
      </c>
      <c r="E1051" s="402" t="e">
        <f>D1051/'Project Data'!$D$22</f>
        <v>#VALUE!</v>
      </c>
      <c r="F1051" s="164" t="s">
        <v>83</v>
      </c>
      <c r="G1051" s="236" t="str" cm="1">
        <f t="array" ref="G1051">_xlfn.IFNA(_xlfn.IFS('07-46 Siding'!F14="*",'07-46 Siding'!E14,'07-46 Siding'!H14="*",'07-46 Siding'!G14,'07-46 Siding'!J14="*",'07-46 Siding'!I14,'07-46 Siding'!L14="*",'07-46 Siding'!K14,'07-46 Siding'!N14="*",'07-46 Siding'!M14,'07-46 Siding'!P14="*",'07-46 Siding'!O14,'07-46 Siding'!R14="*",'07-46 Siding'!Q14,'07-46 Siding'!T14="*",'07-46 Siding'!S14,'07-46 Siding'!V14="*",'07-46 Siding'!U14),"")</f>
        <v>Included in Stucco</v>
      </c>
      <c r="H1051" s="236" t="e">
        <f>G1051/'Project Data'!$D$22</f>
        <v>#VALUE!</v>
      </c>
      <c r="I1051" s="175"/>
      <c r="J1051" s="244"/>
      <c r="K1051" s="242" t="s">
        <v>84</v>
      </c>
    </row>
    <row r="1052" spans="1:11" s="147" customFormat="1" ht="15" hidden="1" customHeight="1">
      <c r="A1052" s="398" t="str">
        <f>'07-46 Siding'!A15</f>
        <v xml:space="preserve"> </v>
      </c>
      <c r="B1052" s="399" t="str">
        <f>'07-46 Siding'!B15</f>
        <v>07 46 23 Wood Siding</v>
      </c>
      <c r="C1052" s="399"/>
      <c r="D1052" s="402" t="str" cm="1">
        <f t="array" aca="1" ref="D1052" ca="1">_xlfn.IFNA(_xlfn.IFS('07-46 Siding'!D15="*",'07-46 Siding'!C15,'07-46 Siding'!F15="*",'07-46 Siding'!E15,'07-46 Siding'!H15="*",'07-46 Siding'!G15,'07-46 Siding'!J15="*",'07-46 Siding'!I15,'07-46 Siding'!L15="*",'07-46 Siding'!K15,'07-46 Siding'!N15="*",'07-46 Siding'!M15,'07-46 Siding'!P15="*",'07-46 Siding'!O15,'07-46 Siding'!R15="*",'07-46 Siding'!Q15,'07-46 Siding'!T15="*",'07-46 Siding'!S15),"")</f>
        <v/>
      </c>
      <c r="E1052" s="402">
        <f ca="1">D1052/'Project Data'!$D$22</f>
        <v>0</v>
      </c>
      <c r="F1052" s="411" t="s">
        <v>44</v>
      </c>
      <c r="G1052" s="402" t="str" cm="1">
        <f t="array" aca="1" ref="G1052" ca="1">_xlfn.IFNA(_xlfn.IFS('07-46 Siding'!F15="*",'07-46 Siding'!E15,'07-46 Siding'!H15="*",'07-46 Siding'!G15,'07-46 Siding'!J15="*",'07-46 Siding'!I15,'07-46 Siding'!L15="*",'07-46 Siding'!K15,'07-46 Siding'!N15="*",'07-46 Siding'!M15,'07-46 Siding'!P15="*",'07-46 Siding'!O15,'07-46 Siding'!R15="*",'07-46 Siding'!Q15,'07-46 Siding'!T15="*",'07-46 Siding'!S15,'07-46 Siding'!V15="*",'07-46 Siding'!U15),"")</f>
        <v/>
      </c>
      <c r="H1052" s="402" t="e">
        <f ca="1">G1052/'Project Data'!$D$22</f>
        <v>#VALUE!</v>
      </c>
      <c r="I1052" s="400"/>
      <c r="J1052" s="403"/>
      <c r="K1052" s="404"/>
    </row>
    <row r="1053" spans="1:11" s="147" customFormat="1" ht="15" hidden="1" customHeight="1">
      <c r="A1053" s="198">
        <f>'07-46 Siding'!A16</f>
        <v>0</v>
      </c>
      <c r="B1053" s="399" t="str">
        <f>'07-46 Siding'!B16</f>
        <v>07 46 24 Wood Shingle and Shake Siding</v>
      </c>
      <c r="C1053" s="235"/>
      <c r="D1053" s="402" t="str" cm="1">
        <f t="array" aca="1" ref="D1053" ca="1">_xlfn.IFNA(_xlfn.IFS('07-46 Siding'!D16="*",'07-46 Siding'!C16,'07-46 Siding'!F16="*",'07-46 Siding'!E16,'07-46 Siding'!H16="*",'07-46 Siding'!G16,'07-46 Siding'!J16="*",'07-46 Siding'!I16,'07-46 Siding'!L16="*",'07-46 Siding'!K16,'07-46 Siding'!N16="*",'07-46 Siding'!M16,'07-46 Siding'!P16="*",'07-46 Siding'!O16,'07-46 Siding'!R16="*",'07-46 Siding'!Q16,'07-46 Siding'!T16="*",'07-46 Siding'!S16),"")</f>
        <v/>
      </c>
      <c r="E1053" s="402">
        <f ca="1">D1053/'Project Data'!$D$22</f>
        <v>0</v>
      </c>
      <c r="F1053" s="164" t="s">
        <v>44</v>
      </c>
      <c r="G1053" s="236" t="str" cm="1">
        <f t="array" aca="1" ref="G1053" ca="1">_xlfn.IFNA(_xlfn.IFS('07-46 Siding'!F16="*",'07-46 Siding'!E16,'07-46 Siding'!H16="*",'07-46 Siding'!G16,'07-46 Siding'!J16="*",'07-46 Siding'!I16,'07-46 Siding'!L16="*",'07-46 Siding'!K16,'07-46 Siding'!N16="*",'07-46 Siding'!M16,'07-46 Siding'!P16="*",'07-46 Siding'!O16,'07-46 Siding'!R16="*",'07-46 Siding'!Q16,'07-46 Siding'!T16="*",'07-46 Siding'!S16,'07-46 Siding'!V16="*",'07-46 Siding'!U16),"")</f>
        <v/>
      </c>
      <c r="H1053" s="236" t="e">
        <f ca="1">G1053/'Project Data'!$D$22</f>
        <v>#VALUE!</v>
      </c>
      <c r="I1053" s="175"/>
      <c r="J1053" s="244"/>
      <c r="K1053" s="242"/>
    </row>
    <row r="1054" spans="1:11" s="147" customFormat="1" ht="15" hidden="1" customHeight="1">
      <c r="A1054" s="198">
        <f>'07-46 Siding'!A17</f>
        <v>0</v>
      </c>
      <c r="B1054" s="399" t="str">
        <f>'07-46 Siding'!B17</f>
        <v>07 46 24.13 Wood Shingle Siding</v>
      </c>
      <c r="C1054" s="235"/>
      <c r="D1054" s="402" t="str" cm="1">
        <f t="array" aca="1" ref="D1054" ca="1">_xlfn.IFNA(_xlfn.IFS('07-46 Siding'!D17="*",'07-46 Siding'!C17,'07-46 Siding'!F17="*",'07-46 Siding'!E17,'07-46 Siding'!H17="*",'07-46 Siding'!G17,'07-46 Siding'!J17="*",'07-46 Siding'!I17,'07-46 Siding'!L17="*",'07-46 Siding'!K17,'07-46 Siding'!N17="*",'07-46 Siding'!M17,'07-46 Siding'!P17="*",'07-46 Siding'!O17,'07-46 Siding'!R17="*",'07-46 Siding'!Q17,'07-46 Siding'!T17="*",'07-46 Siding'!S17),"")</f>
        <v/>
      </c>
      <c r="E1054" s="402">
        <f ca="1">D1054/'Project Data'!$D$22</f>
        <v>0</v>
      </c>
      <c r="F1054" s="164" t="s">
        <v>44</v>
      </c>
      <c r="G1054" s="236" t="str" cm="1">
        <f t="array" aca="1" ref="G1054" ca="1">_xlfn.IFNA(_xlfn.IFS('07-46 Siding'!F17="*",'07-46 Siding'!E17,'07-46 Siding'!H17="*",'07-46 Siding'!G17,'07-46 Siding'!J17="*",'07-46 Siding'!I17,'07-46 Siding'!L17="*",'07-46 Siding'!K17,'07-46 Siding'!N17="*",'07-46 Siding'!M17,'07-46 Siding'!P17="*",'07-46 Siding'!O17,'07-46 Siding'!R17="*",'07-46 Siding'!Q17,'07-46 Siding'!T17="*",'07-46 Siding'!S17,'07-46 Siding'!V17="*",'07-46 Siding'!U17),"")</f>
        <v/>
      </c>
      <c r="H1054" s="236" t="e">
        <f ca="1">G1054/'Project Data'!$D$22</f>
        <v>#VALUE!</v>
      </c>
      <c r="I1054" s="175"/>
      <c r="J1054" s="244"/>
      <c r="K1054" s="242"/>
    </row>
    <row r="1055" spans="1:11" s="147" customFormat="1" ht="15" hidden="1" customHeight="1">
      <c r="A1055" s="198">
        <f>'07-46 Siding'!A18</f>
        <v>0</v>
      </c>
      <c r="B1055" s="399" t="str">
        <f>'07-46 Siding'!B18</f>
        <v>07 46 24.16 Wood Shake Siding</v>
      </c>
      <c r="C1055" s="235"/>
      <c r="D1055" s="402" t="str" cm="1">
        <f t="array" aca="1" ref="D1055" ca="1">_xlfn.IFNA(_xlfn.IFS('07-46 Siding'!D18="*",'07-46 Siding'!C18,'07-46 Siding'!F18="*",'07-46 Siding'!E18,'07-46 Siding'!H18="*",'07-46 Siding'!G18,'07-46 Siding'!J18="*",'07-46 Siding'!I18,'07-46 Siding'!L18="*",'07-46 Siding'!K18,'07-46 Siding'!N18="*",'07-46 Siding'!M18,'07-46 Siding'!P18="*",'07-46 Siding'!O18,'07-46 Siding'!R18="*",'07-46 Siding'!Q18,'07-46 Siding'!T18="*",'07-46 Siding'!S18),"")</f>
        <v/>
      </c>
      <c r="E1055" s="402">
        <f ca="1">D1055/'Project Data'!$D$22</f>
        <v>0</v>
      </c>
      <c r="F1055" s="164" t="s">
        <v>44</v>
      </c>
      <c r="G1055" s="236" t="str" cm="1">
        <f t="array" aca="1" ref="G1055" ca="1">_xlfn.IFNA(_xlfn.IFS('07-46 Siding'!F18="*",'07-46 Siding'!E18,'07-46 Siding'!H18="*",'07-46 Siding'!G18,'07-46 Siding'!J18="*",'07-46 Siding'!I18,'07-46 Siding'!L18="*",'07-46 Siding'!K18,'07-46 Siding'!N18="*",'07-46 Siding'!M18,'07-46 Siding'!P18="*",'07-46 Siding'!O18,'07-46 Siding'!R18="*",'07-46 Siding'!Q18,'07-46 Siding'!T18="*",'07-46 Siding'!S18,'07-46 Siding'!V18="*",'07-46 Siding'!U18),"")</f>
        <v/>
      </c>
      <c r="H1055" s="236" t="e">
        <f ca="1">G1055/'Project Data'!$D$22</f>
        <v>#VALUE!</v>
      </c>
      <c r="I1055" s="175"/>
      <c r="J1055" s="244"/>
      <c r="K1055" s="242"/>
    </row>
    <row r="1056" spans="1:11" s="147" customFormat="1" ht="15" hidden="1" customHeight="1">
      <c r="A1056" s="398" t="str">
        <f>'07-46 Siding'!A19</f>
        <v xml:space="preserve"> </v>
      </c>
      <c r="B1056" s="399" t="str">
        <f>'07-46 Siding'!B19</f>
        <v>07 46 26 Hardboard Siding</v>
      </c>
      <c r="C1056" s="399"/>
      <c r="D1056" s="402" t="str" cm="1">
        <f t="array" aca="1" ref="D1056" ca="1">_xlfn.IFNA(_xlfn.IFS('07-46 Siding'!D19="*",'07-46 Siding'!C19,'07-46 Siding'!F19="*",'07-46 Siding'!E19,'07-46 Siding'!H19="*",'07-46 Siding'!G19,'07-46 Siding'!J19="*",'07-46 Siding'!I19,'07-46 Siding'!L19="*",'07-46 Siding'!K19,'07-46 Siding'!N19="*",'07-46 Siding'!M19,'07-46 Siding'!P19="*",'07-46 Siding'!O19,'07-46 Siding'!R19="*",'07-46 Siding'!Q19,'07-46 Siding'!T19="*",'07-46 Siding'!S19),"")</f>
        <v/>
      </c>
      <c r="E1056" s="402">
        <f ca="1">D1056/'Project Data'!$D$22</f>
        <v>0</v>
      </c>
      <c r="F1056" s="411" t="s">
        <v>44</v>
      </c>
      <c r="G1056" s="402" t="str" cm="1">
        <f t="array" aca="1" ref="G1056" ca="1">_xlfn.IFNA(_xlfn.IFS('07-46 Siding'!F19="*",'07-46 Siding'!E19,'07-46 Siding'!H19="*",'07-46 Siding'!G19,'07-46 Siding'!J19="*",'07-46 Siding'!I19,'07-46 Siding'!L19="*",'07-46 Siding'!K19,'07-46 Siding'!N19="*",'07-46 Siding'!M19,'07-46 Siding'!P19="*",'07-46 Siding'!O19,'07-46 Siding'!R19="*",'07-46 Siding'!Q19,'07-46 Siding'!T19="*",'07-46 Siding'!S19,'07-46 Siding'!V19="*",'07-46 Siding'!U19),"")</f>
        <v/>
      </c>
      <c r="H1056" s="402" t="e">
        <f ca="1">G1056/'Project Data'!$D$22</f>
        <v>#VALUE!</v>
      </c>
      <c r="I1056" s="400"/>
      <c r="J1056" s="403"/>
      <c r="K1056" s="404"/>
    </row>
    <row r="1057" spans="1:11" s="147" customFormat="1" ht="15" hidden="1" customHeight="1">
      <c r="A1057" s="198">
        <f>'07-46 Siding'!A20</f>
        <v>0</v>
      </c>
      <c r="B1057" s="399" t="str">
        <f>'07-46 Siding'!B20</f>
        <v>07 46 29 Plywood Siding</v>
      </c>
      <c r="C1057" s="235"/>
      <c r="D1057" s="402" t="str" cm="1">
        <f t="array" aca="1" ref="D1057" ca="1">_xlfn.IFNA(_xlfn.IFS('07-46 Siding'!D20="*",'07-46 Siding'!C20,'07-46 Siding'!F20="*",'07-46 Siding'!E20,'07-46 Siding'!H20="*",'07-46 Siding'!G20,'07-46 Siding'!J20="*",'07-46 Siding'!I20,'07-46 Siding'!L20="*",'07-46 Siding'!K20,'07-46 Siding'!N20="*",'07-46 Siding'!M20,'07-46 Siding'!P20="*",'07-46 Siding'!O20,'07-46 Siding'!R20="*",'07-46 Siding'!Q20,'07-46 Siding'!T20="*",'07-46 Siding'!S20),"")</f>
        <v/>
      </c>
      <c r="E1057" s="402">
        <f ca="1">D1057/'Project Data'!$D$22</f>
        <v>0</v>
      </c>
      <c r="F1057" s="164" t="s">
        <v>44</v>
      </c>
      <c r="G1057" s="236" t="str" cm="1">
        <f t="array" aca="1" ref="G1057" ca="1">_xlfn.IFNA(_xlfn.IFS('07-46 Siding'!F20="*",'07-46 Siding'!E20,'07-46 Siding'!H20="*",'07-46 Siding'!G20,'07-46 Siding'!J20="*",'07-46 Siding'!I20,'07-46 Siding'!L20="*",'07-46 Siding'!K20,'07-46 Siding'!N20="*",'07-46 Siding'!M20,'07-46 Siding'!P20="*",'07-46 Siding'!O20,'07-46 Siding'!R20="*",'07-46 Siding'!Q20,'07-46 Siding'!T20="*",'07-46 Siding'!S20,'07-46 Siding'!V20="*",'07-46 Siding'!U20),"")</f>
        <v/>
      </c>
      <c r="H1057" s="236" t="e">
        <f ca="1">G1057/'Project Data'!$D$22</f>
        <v>#VALUE!</v>
      </c>
      <c r="I1057" s="175"/>
      <c r="J1057" s="244"/>
      <c r="K1057" s="242"/>
    </row>
    <row r="1058" spans="1:11" s="147" customFormat="1" ht="15" customHeight="1">
      <c r="A1058" s="198">
        <f>'07-46 Siding'!A21</f>
        <v>1</v>
      </c>
      <c r="B1058" s="642" t="str">
        <f>'07-46 Siding'!B21</f>
        <v>07 46 33 Stucco &amp; Foam Bands</v>
      </c>
      <c r="C1058" s="643"/>
      <c r="D1058" s="402">
        <f>'07-46 Siding'!E21</f>
        <v>467650</v>
      </c>
      <c r="E1058" s="402">
        <f>D1058/'Project Data'!$D$22</f>
        <v>5.2256651506855434</v>
      </c>
      <c r="F1058" s="164">
        <v>0</v>
      </c>
      <c r="G1058" s="236" cm="1">
        <f t="array" aca="1" ref="G1058" ca="1">_xlfn.IFNA(_xlfn.IFS('07-46 Siding'!F21="*",'07-46 Siding'!E21,'07-46 Siding'!H21="*",'07-46 Siding'!G21,'07-46 Siding'!J21="*",'07-46 Siding'!I21,'07-46 Siding'!L21="*",'07-46 Siding'!K21,'07-46 Siding'!N21="*",'07-46 Siding'!M21,'07-46 Siding'!P21="*",'07-46 Siding'!O21,'07-46 Siding'!R21="*",'07-46 Siding'!Q21,'07-46 Siding'!T21="*",'07-46 Siding'!S21,'07-46 Siding'!V21="*",'07-46 Siding'!U21),"")</f>
        <v>0</v>
      </c>
      <c r="H1058" s="236" t="e">
        <f ca="1">G1058/'Project Data'!$D$22</f>
        <v>#VALUE!</v>
      </c>
      <c r="I1058" s="175"/>
      <c r="J1058" s="244"/>
      <c r="K1058" s="404" t="s">
        <v>84</v>
      </c>
    </row>
    <row r="1059" spans="1:11" s="147" customFormat="1" ht="15" hidden="1" customHeight="1">
      <c r="A1059" s="398" t="str">
        <f>'07-46 Siding'!A22</f>
        <v xml:space="preserve"> </v>
      </c>
      <c r="B1059" s="399" t="str">
        <f>'07-46 Siding'!B22</f>
        <v>07 46 43 Composition Siding</v>
      </c>
      <c r="C1059" s="399"/>
      <c r="D1059" s="402" t="str" cm="1">
        <f t="array" aca="1" ref="D1059" ca="1">_xlfn.IFNA(_xlfn.IFS('07-46 Siding'!D22="*",'07-46 Siding'!C22,'07-46 Siding'!F22="*",'07-46 Siding'!E22,'07-46 Siding'!H22="*",'07-46 Siding'!G22,'07-46 Siding'!J22="*",'07-46 Siding'!I22,'07-46 Siding'!L22="*",'07-46 Siding'!K22,'07-46 Siding'!N22="*",'07-46 Siding'!M22,'07-46 Siding'!P22="*",'07-46 Siding'!O22,'07-46 Siding'!R22="*",'07-46 Siding'!Q22,'07-46 Siding'!T22="*",'07-46 Siding'!S22),"")</f>
        <v/>
      </c>
      <c r="E1059" s="402">
        <f ca="1">D1059/'Project Data'!$D$22</f>
        <v>0</v>
      </c>
      <c r="F1059" s="412" t="s">
        <v>44</v>
      </c>
      <c r="G1059" s="402" t="str" cm="1">
        <f t="array" aca="1" ref="G1059" ca="1">_xlfn.IFNA(_xlfn.IFS('07-46 Siding'!F22="*",'07-46 Siding'!E22,'07-46 Siding'!H22="*",'07-46 Siding'!G22,'07-46 Siding'!J22="*",'07-46 Siding'!I22,'07-46 Siding'!L22="*",'07-46 Siding'!K22,'07-46 Siding'!N22="*",'07-46 Siding'!M22,'07-46 Siding'!P22="*",'07-46 Siding'!O22,'07-46 Siding'!R22="*",'07-46 Siding'!Q22,'07-46 Siding'!T22="*",'07-46 Siding'!S22,'07-46 Siding'!V22="*",'07-46 Siding'!U22),"")</f>
        <v/>
      </c>
      <c r="H1059" s="402" t="e">
        <f ca="1">G1059/'Project Data'!$D$22</f>
        <v>#VALUE!</v>
      </c>
      <c r="I1059" s="400"/>
      <c r="J1059" s="403"/>
      <c r="K1059" s="404"/>
    </row>
    <row r="1060" spans="1:11" s="147" customFormat="1" ht="15" customHeight="1">
      <c r="A1060" s="398">
        <f>'07-46 Siding'!A23</f>
        <v>1</v>
      </c>
      <c r="B1060" s="642" t="str">
        <f>'07-46 Siding'!B23</f>
        <v>07 46 46 Fiber-Cement Siding</v>
      </c>
      <c r="C1060" s="643"/>
      <c r="D1060" s="402" t="str">
        <f>'07-46 Siding'!E23</f>
        <v>Included in Stucco</v>
      </c>
      <c r="E1060" s="402"/>
      <c r="F1060" s="625" t="s">
        <v>44</v>
      </c>
      <c r="G1060" s="622" t="str" cm="1">
        <f t="array" aca="1" ref="G1060" ca="1">_xlfn.IFNA(_xlfn.IFS('07-46 Siding'!F23="*",'07-46 Siding'!E23,'07-46 Siding'!H23="*",'07-46 Siding'!G23,'07-46 Siding'!J23="*",'07-46 Siding'!I23,'07-46 Siding'!L23="*",'07-46 Siding'!K23,'07-46 Siding'!N23="*",'07-46 Siding'!M23,'07-46 Siding'!P23="*",'07-46 Siding'!O23,'07-46 Siding'!R23="*",'07-46 Siding'!Q23,'07-46 Siding'!T23="*",'07-46 Siding'!S23,'07-46 Siding'!V23="*",'07-46 Siding'!U23),"")</f>
        <v/>
      </c>
      <c r="H1060" s="622" t="e">
        <f ca="1">G1060/'Project Data'!$D$22</f>
        <v>#VALUE!</v>
      </c>
      <c r="I1060" s="626"/>
      <c r="J1060" s="627"/>
      <c r="K1060" s="404" t="s">
        <v>84</v>
      </c>
    </row>
    <row r="1061" spans="1:11" s="147" customFormat="1" ht="15" hidden="1" customHeight="1">
      <c r="A1061" s="398" t="str">
        <f>'07-46 Siding'!A24</f>
        <v xml:space="preserve"> </v>
      </c>
      <c r="B1061" s="399" t="str">
        <f>'07-46 Siding'!B24</f>
        <v>07 46 63 Fabricated Panel Assemblies with Siding</v>
      </c>
      <c r="C1061" s="399"/>
      <c r="D1061" s="402" t="str" cm="1">
        <f t="array" aca="1" ref="D1061" ca="1">_xlfn.IFNA(_xlfn.IFS('07-46 Siding'!D24="*",'07-46 Siding'!C24,'07-46 Siding'!F24="*",'07-46 Siding'!E24,'07-46 Siding'!H24="*",'07-46 Siding'!G24,'07-46 Siding'!J24="*",'07-46 Siding'!I24,'07-46 Siding'!L24="*",'07-46 Siding'!K24,'07-46 Siding'!N24="*",'07-46 Siding'!M24,'07-46 Siding'!P24="*",'07-46 Siding'!O24,'07-46 Siding'!R24="*",'07-46 Siding'!Q24,'07-46 Siding'!T24="*",'07-46 Siding'!S24),"")</f>
        <v/>
      </c>
      <c r="E1061" s="402">
        <f ca="1">D1061/'Project Data'!$D$22</f>
        <v>0</v>
      </c>
      <c r="F1061" s="411" t="s">
        <v>44</v>
      </c>
      <c r="G1061" s="402" t="str" cm="1">
        <f t="array" aca="1" ref="G1061" ca="1">_xlfn.IFNA(_xlfn.IFS('07-46 Siding'!F24="*",'07-46 Siding'!E24,'07-46 Siding'!H24="*",'07-46 Siding'!G24,'07-46 Siding'!J24="*",'07-46 Siding'!I24,'07-46 Siding'!L24="*",'07-46 Siding'!K24,'07-46 Siding'!N24="*",'07-46 Siding'!M24,'07-46 Siding'!P24="*",'07-46 Siding'!O24,'07-46 Siding'!R24="*",'07-46 Siding'!Q24,'07-46 Siding'!T24="*",'07-46 Siding'!S24,'07-46 Siding'!V24="*",'07-46 Siding'!U24),"")</f>
        <v/>
      </c>
      <c r="H1061" s="402" t="e">
        <f ca="1">G1061/'Project Data'!$D$22</f>
        <v>#VALUE!</v>
      </c>
      <c r="I1061" s="400"/>
      <c r="J1061" s="403"/>
      <c r="K1061" s="404"/>
    </row>
    <row r="1062" spans="1:11" ht="15.6">
      <c r="A1062" s="410">
        <v>1</v>
      </c>
      <c r="B1062" s="648" t="s">
        <v>85</v>
      </c>
      <c r="C1062" s="649"/>
      <c r="D1062" s="394" cm="1">
        <f t="array" ref="D1062">_xlfn.IFNA(_xlfn.IFS('08-Doors, Frames &amp; Hardware'!D9="*",'08-Doors, Frames &amp; Hardware'!C9,'08-Doors, Frames &amp; Hardware'!F9="*",'08-Doors, Frames &amp; Hardware'!E9,'08-Doors, Frames &amp; Hardware'!H9="*",'08-Doors, Frames &amp; Hardware'!G9,'08-Doors, Frames &amp; Hardware'!J9="*",'08-Doors, Frames &amp; Hardware'!I9,'08-Doors, Frames &amp; Hardware'!L9="*",'08-Doors, Frames &amp; Hardware'!K9,'08-Doors, Frames &amp; Hardware'!N9="*",'08-Doors, Frames &amp; Hardware'!M9,'08-Doors, Frames &amp; Hardware'!P9="*",'08-Doors, Frames &amp; Hardware'!O9,'08-Doors, Frames &amp; Hardware'!R9="*",'08-Doors, Frames &amp; Hardware'!Q9,'08-Doors, Frames &amp; Hardware'!T9="*",'08-Doors, Frames &amp; Hardware'!S9),"")</f>
        <v>458896</v>
      </c>
      <c r="E1062" s="394">
        <f>D1062/'Project Data'!$D$22</f>
        <v>5.1278452581823872</v>
      </c>
      <c r="F1062" s="393">
        <v>458896</v>
      </c>
      <c r="G1062" s="394" cm="1">
        <f t="array" ref="G1062">_xlfn.IFNA(_xlfn.IFS('08-Doors, Frames &amp; Hardware'!F9="*",'08-Doors, Frames &amp; Hardware'!E9,'08-Doors, Frames &amp; Hardware'!H9="*",'08-Doors, Frames &amp; Hardware'!G9,'08-Doors, Frames &amp; Hardware'!J9="*",'08-Doors, Frames &amp; Hardware'!I9,'08-Doors, Frames &amp; Hardware'!L9="*",'08-Doors, Frames &amp; Hardware'!K9,'08-Doors, Frames &amp; Hardware'!N9="*",'08-Doors, Frames &amp; Hardware'!M9,'08-Doors, Frames &amp; Hardware'!P9="*",'08-Doors, Frames &amp; Hardware'!O9,'08-Doors, Frames &amp; Hardware'!R9="*",'08-Doors, Frames &amp; Hardware'!Q9,'08-Doors, Frames &amp; Hardware'!T9="*",'08-Doors, Frames &amp; Hardware'!S9,'08-Doors, Frames &amp; Hardware'!V9="*",'08-Doors, Frames &amp; Hardware'!U9),"")</f>
        <v>458896</v>
      </c>
      <c r="H1062" s="394">
        <f>G1062/'Project Data'!$D$22</f>
        <v>5.1278452581823872</v>
      </c>
      <c r="I1062" s="395" t="str">
        <f>'08-Doors, Frames &amp; Hardware'!W9</f>
        <v/>
      </c>
      <c r="J1062" s="396">
        <f>IFERROR(G1062-F1062, "--")</f>
        <v>0</v>
      </c>
      <c r="K1062" s="397"/>
    </row>
    <row r="1063" spans="1:11" s="171" customFormat="1" ht="15" customHeight="1">
      <c r="A1063" s="398">
        <f>'08-Doors, Frames &amp; Hardware'!A11</f>
        <v>1</v>
      </c>
      <c r="B1063" s="650" t="str">
        <f>'08-Doors, Frames &amp; Hardware'!B11</f>
        <v>08 00 00 Openings</v>
      </c>
      <c r="C1063" s="651"/>
      <c r="D1063" s="402" cm="1">
        <f t="array" ref="D1063">_xlfn.IFNA(_xlfn.IFS('08-Doors, Frames &amp; Hardware'!D11="*",'08-Doors, Frames &amp; Hardware'!C11,'08-Doors, Frames &amp; Hardware'!F11="*",'08-Doors, Frames &amp; Hardware'!E11,'08-Doors, Frames &amp; Hardware'!H11="*",'08-Doors, Frames &amp; Hardware'!G11,'08-Doors, Frames &amp; Hardware'!J11="*",'08-Doors, Frames &amp; Hardware'!I11,'08-Doors, Frames &amp; Hardware'!L11="*",'08-Doors, Frames &amp; Hardware'!K11,'08-Doors, Frames &amp; Hardware'!N11="*",'08-Doors, Frames &amp; Hardware'!M11,'08-Doors, Frames &amp; Hardware'!P11="*",'08-Doors, Frames &amp; Hardware'!O11,'08-Doors, Frames &amp; Hardware'!R11="*",'08-Doors, Frames &amp; Hardware'!Q11,'08-Doors, Frames &amp; Hardware'!T11="*",'08-Doors, Frames &amp; Hardware'!S11),"")</f>
        <v>448896</v>
      </c>
      <c r="E1063" s="402">
        <f>D1063/'Project Data'!$D$22</f>
        <v>5.0161021778726349</v>
      </c>
      <c r="F1063" s="411">
        <v>448896</v>
      </c>
      <c r="G1063" s="402" cm="1">
        <f t="array" ref="G1063">_xlfn.IFNA(_xlfn.IFS('08-Doors, Frames &amp; Hardware'!F11="*",'08-Doors, Frames &amp; Hardware'!E11,'08-Doors, Frames &amp; Hardware'!H11="*",'08-Doors, Frames &amp; Hardware'!G11,'08-Doors, Frames &amp; Hardware'!J11="*",'08-Doors, Frames &amp; Hardware'!I11,'08-Doors, Frames &amp; Hardware'!L11="*",'08-Doors, Frames &amp; Hardware'!K11,'08-Doors, Frames &amp; Hardware'!N11="*",'08-Doors, Frames &amp; Hardware'!M11,'08-Doors, Frames &amp; Hardware'!P11="*",'08-Doors, Frames &amp; Hardware'!O11,'08-Doors, Frames &amp; Hardware'!R11="*",'08-Doors, Frames &amp; Hardware'!Q11,'08-Doors, Frames &amp; Hardware'!T11="*",'08-Doors, Frames &amp; Hardware'!S11,'08-Doors, Frames &amp; Hardware'!V11="*",'08-Doors, Frames &amp; Hardware'!U11),"")</f>
        <v>448896</v>
      </c>
      <c r="H1063" s="402">
        <f>G1063/'Project Data'!$D$22</f>
        <v>5.0161021778726349</v>
      </c>
      <c r="I1063" s="408"/>
      <c r="J1063" s="409"/>
      <c r="K1063" s="404" t="s">
        <v>72</v>
      </c>
    </row>
    <row r="1064" spans="1:11" s="147" customFormat="1" ht="15" hidden="1" customHeight="1">
      <c r="A1064" s="198">
        <f>'08-Doors, Frames &amp; Hardware'!A12</f>
        <v>0</v>
      </c>
      <c r="B1064" s="399" t="str">
        <f>'08-Doors, Frames &amp; Hardware'!B12</f>
        <v>08 01 00 Operation and Maintenance of Openings</v>
      </c>
      <c r="C1064" s="235"/>
      <c r="D1064" s="402" t="str" cm="1">
        <f t="array" ref="D1064">_xlfn.IFNA(_xlfn.IFS('08-Doors, Frames &amp; Hardware'!D12="*",'08-Doors, Frames &amp; Hardware'!C12,'08-Doors, Frames &amp; Hardware'!F12="*",'08-Doors, Frames &amp; Hardware'!E12,'08-Doors, Frames &amp; Hardware'!H12="*",'08-Doors, Frames &amp; Hardware'!G12,'08-Doors, Frames &amp; Hardware'!J12="*",'08-Doors, Frames &amp; Hardware'!I12,'08-Doors, Frames &amp; Hardware'!L12="*",'08-Doors, Frames &amp; Hardware'!K12,'08-Doors, Frames &amp; Hardware'!N12="*",'08-Doors, Frames &amp; Hardware'!M12,'08-Doors, Frames &amp; Hardware'!P12="*",'08-Doors, Frames &amp; Hardware'!O12,'08-Doors, Frames &amp; Hardware'!R12="*",'08-Doors, Frames &amp; Hardware'!Q12,'08-Doors, Frames &amp; Hardware'!T12="*",'08-Doors, Frames &amp; Hardware'!S12),"")</f>
        <v/>
      </c>
      <c r="E1064" s="402" t="e">
        <f>D1064/'Project Data'!$D$22</f>
        <v>#VALUE!</v>
      </c>
      <c r="F1064" s="164" t="s">
        <v>44</v>
      </c>
      <c r="G1064" s="236" t="str" cm="1">
        <f t="array" ref="G1064">_xlfn.IFNA(_xlfn.IFS('08-Doors, Frames &amp; Hardware'!F12="*",'08-Doors, Frames &amp; Hardware'!E12,'08-Doors, Frames &amp; Hardware'!H12="*",'08-Doors, Frames &amp; Hardware'!G12,'08-Doors, Frames &amp; Hardware'!J12="*",'08-Doors, Frames &amp; Hardware'!I12,'08-Doors, Frames &amp; Hardware'!L12="*",'08-Doors, Frames &amp; Hardware'!K12,'08-Doors, Frames &amp; Hardware'!N12="*",'08-Doors, Frames &amp; Hardware'!M12,'08-Doors, Frames &amp; Hardware'!P12="*",'08-Doors, Frames &amp; Hardware'!O12,'08-Doors, Frames &amp; Hardware'!R12="*",'08-Doors, Frames &amp; Hardware'!Q12,'08-Doors, Frames &amp; Hardware'!T12="*",'08-Doors, Frames &amp; Hardware'!S12,'08-Doors, Frames &amp; Hardware'!V12="*",'08-Doors, Frames &amp; Hardware'!U12),"")</f>
        <v/>
      </c>
      <c r="H1064" s="236" t="e">
        <f>G1064/'Project Data'!$D$22</f>
        <v>#VALUE!</v>
      </c>
      <c r="I1064" s="175"/>
      <c r="J1064" s="244"/>
      <c r="K1064" s="404"/>
    </row>
    <row r="1065" spans="1:11" s="147" customFormat="1" ht="15" hidden="1" customHeight="1">
      <c r="A1065" s="198">
        <f>'08-Doors, Frames &amp; Hardware'!A13</f>
        <v>0</v>
      </c>
      <c r="B1065" s="399" t="str">
        <f>'08-Doors, Frames &amp; Hardware'!B13</f>
        <v>08 01 10 Operation and Maintenance of Doors and Frames</v>
      </c>
      <c r="C1065" s="235"/>
      <c r="D1065" s="402" t="str" cm="1">
        <f t="array" ref="D1065">_xlfn.IFNA(_xlfn.IFS('08-Doors, Frames &amp; Hardware'!D13="*",'08-Doors, Frames &amp; Hardware'!C13,'08-Doors, Frames &amp; Hardware'!F13="*",'08-Doors, Frames &amp; Hardware'!E13,'08-Doors, Frames &amp; Hardware'!H13="*",'08-Doors, Frames &amp; Hardware'!G13,'08-Doors, Frames &amp; Hardware'!J13="*",'08-Doors, Frames &amp; Hardware'!I13,'08-Doors, Frames &amp; Hardware'!L13="*",'08-Doors, Frames &amp; Hardware'!K13,'08-Doors, Frames &amp; Hardware'!N13="*",'08-Doors, Frames &amp; Hardware'!M13,'08-Doors, Frames &amp; Hardware'!P13="*",'08-Doors, Frames &amp; Hardware'!O13,'08-Doors, Frames &amp; Hardware'!R13="*",'08-Doors, Frames &amp; Hardware'!Q13,'08-Doors, Frames &amp; Hardware'!T13="*",'08-Doors, Frames &amp; Hardware'!S13),"")</f>
        <v/>
      </c>
      <c r="E1065" s="402" t="e">
        <f>D1065/'Project Data'!$D$22</f>
        <v>#VALUE!</v>
      </c>
      <c r="F1065" s="164" t="s">
        <v>44</v>
      </c>
      <c r="G1065" s="236" t="str" cm="1">
        <f t="array" ref="G1065">_xlfn.IFNA(_xlfn.IFS('08-Doors, Frames &amp; Hardware'!F13="*",'08-Doors, Frames &amp; Hardware'!E13,'08-Doors, Frames &amp; Hardware'!H13="*",'08-Doors, Frames &amp; Hardware'!G13,'08-Doors, Frames &amp; Hardware'!J13="*",'08-Doors, Frames &amp; Hardware'!I13,'08-Doors, Frames &amp; Hardware'!L13="*",'08-Doors, Frames &amp; Hardware'!K13,'08-Doors, Frames &amp; Hardware'!N13="*",'08-Doors, Frames &amp; Hardware'!M13,'08-Doors, Frames &amp; Hardware'!P13="*",'08-Doors, Frames &amp; Hardware'!O13,'08-Doors, Frames &amp; Hardware'!R13="*",'08-Doors, Frames &amp; Hardware'!Q13,'08-Doors, Frames &amp; Hardware'!T13="*",'08-Doors, Frames &amp; Hardware'!S13,'08-Doors, Frames &amp; Hardware'!V13="*",'08-Doors, Frames &amp; Hardware'!U13),"")</f>
        <v/>
      </c>
      <c r="H1065" s="236" t="e">
        <f>G1065/'Project Data'!$D$22</f>
        <v>#VALUE!</v>
      </c>
      <c r="I1065" s="175"/>
      <c r="J1065" s="244"/>
      <c r="K1065" s="404"/>
    </row>
    <row r="1066" spans="1:11" s="147" customFormat="1" ht="15" hidden="1" customHeight="1">
      <c r="A1066" s="198">
        <f>'08-Doors, Frames &amp; Hardware'!A14</f>
        <v>0</v>
      </c>
      <c r="B1066" s="399" t="str">
        <f>'08-Doors, Frames &amp; Hardware'!B14</f>
        <v>08 01 11 Operation and Maintenance of Metal Doors and Frames</v>
      </c>
      <c r="C1066" s="235"/>
      <c r="D1066" s="402" t="str" cm="1">
        <f t="array" ref="D1066">_xlfn.IFNA(_xlfn.IFS('08-Doors, Frames &amp; Hardware'!D14="*",'08-Doors, Frames &amp; Hardware'!C14,'08-Doors, Frames &amp; Hardware'!F14="*",'08-Doors, Frames &amp; Hardware'!E14,'08-Doors, Frames &amp; Hardware'!H14="*",'08-Doors, Frames &amp; Hardware'!G14,'08-Doors, Frames &amp; Hardware'!J14="*",'08-Doors, Frames &amp; Hardware'!I14,'08-Doors, Frames &amp; Hardware'!L14="*",'08-Doors, Frames &amp; Hardware'!K14,'08-Doors, Frames &amp; Hardware'!N14="*",'08-Doors, Frames &amp; Hardware'!M14,'08-Doors, Frames &amp; Hardware'!P14="*",'08-Doors, Frames &amp; Hardware'!O14,'08-Doors, Frames &amp; Hardware'!R14="*",'08-Doors, Frames &amp; Hardware'!Q14,'08-Doors, Frames &amp; Hardware'!T14="*",'08-Doors, Frames &amp; Hardware'!S14),"")</f>
        <v/>
      </c>
      <c r="E1066" s="402" t="e">
        <f>D1066/'Project Data'!$D$22</f>
        <v>#VALUE!</v>
      </c>
      <c r="F1066" s="164" t="s">
        <v>44</v>
      </c>
      <c r="G1066" s="236" t="str" cm="1">
        <f t="array" ref="G1066">_xlfn.IFNA(_xlfn.IFS('08-Doors, Frames &amp; Hardware'!F14="*",'08-Doors, Frames &amp; Hardware'!E14,'08-Doors, Frames &amp; Hardware'!H14="*",'08-Doors, Frames &amp; Hardware'!G14,'08-Doors, Frames &amp; Hardware'!J14="*",'08-Doors, Frames &amp; Hardware'!I14,'08-Doors, Frames &amp; Hardware'!L14="*",'08-Doors, Frames &amp; Hardware'!K14,'08-Doors, Frames &amp; Hardware'!N14="*",'08-Doors, Frames &amp; Hardware'!M14,'08-Doors, Frames &amp; Hardware'!P14="*",'08-Doors, Frames &amp; Hardware'!O14,'08-Doors, Frames &amp; Hardware'!R14="*",'08-Doors, Frames &amp; Hardware'!Q14,'08-Doors, Frames &amp; Hardware'!T14="*",'08-Doors, Frames &amp; Hardware'!S14,'08-Doors, Frames &amp; Hardware'!V14="*",'08-Doors, Frames &amp; Hardware'!U14),"")</f>
        <v/>
      </c>
      <c r="H1066" s="236" t="e">
        <f>G1066/'Project Data'!$D$22</f>
        <v>#VALUE!</v>
      </c>
      <c r="I1066" s="175"/>
      <c r="J1066" s="244"/>
      <c r="K1066" s="404"/>
    </row>
    <row r="1067" spans="1:11" s="147" customFormat="1" ht="15" hidden="1" customHeight="1">
      <c r="A1067" s="198">
        <f>'08-Doors, Frames &amp; Hardware'!A15</f>
        <v>0</v>
      </c>
      <c r="B1067" s="399" t="str">
        <f>'08-Doors, Frames &amp; Hardware'!B15</f>
        <v>08 01 14 Operation and Maintenance of Wood Doors</v>
      </c>
      <c r="C1067" s="235"/>
      <c r="D1067" s="402" t="str" cm="1">
        <f t="array" ref="D1067">_xlfn.IFNA(_xlfn.IFS('08-Doors, Frames &amp; Hardware'!D15="*",'08-Doors, Frames &amp; Hardware'!C15,'08-Doors, Frames &amp; Hardware'!F15="*",'08-Doors, Frames &amp; Hardware'!E15,'08-Doors, Frames &amp; Hardware'!H15="*",'08-Doors, Frames &amp; Hardware'!G15,'08-Doors, Frames &amp; Hardware'!J15="*",'08-Doors, Frames &amp; Hardware'!I15,'08-Doors, Frames &amp; Hardware'!L15="*",'08-Doors, Frames &amp; Hardware'!K15,'08-Doors, Frames &amp; Hardware'!N15="*",'08-Doors, Frames &amp; Hardware'!M15,'08-Doors, Frames &amp; Hardware'!P15="*",'08-Doors, Frames &amp; Hardware'!O15,'08-Doors, Frames &amp; Hardware'!R15="*",'08-Doors, Frames &amp; Hardware'!Q15,'08-Doors, Frames &amp; Hardware'!T15="*",'08-Doors, Frames &amp; Hardware'!S15),"")</f>
        <v/>
      </c>
      <c r="E1067" s="402" t="e">
        <f>D1067/'Project Data'!$D$22</f>
        <v>#VALUE!</v>
      </c>
      <c r="F1067" s="164" t="s">
        <v>44</v>
      </c>
      <c r="G1067" s="236" t="str" cm="1">
        <f t="array" ref="G1067">_xlfn.IFNA(_xlfn.IFS('08-Doors, Frames &amp; Hardware'!F15="*",'08-Doors, Frames &amp; Hardware'!E15,'08-Doors, Frames &amp; Hardware'!H15="*",'08-Doors, Frames &amp; Hardware'!G15,'08-Doors, Frames &amp; Hardware'!J15="*",'08-Doors, Frames &amp; Hardware'!I15,'08-Doors, Frames &amp; Hardware'!L15="*",'08-Doors, Frames &amp; Hardware'!K15,'08-Doors, Frames &amp; Hardware'!N15="*",'08-Doors, Frames &amp; Hardware'!M15,'08-Doors, Frames &amp; Hardware'!P15="*",'08-Doors, Frames &amp; Hardware'!O15,'08-Doors, Frames &amp; Hardware'!R15="*",'08-Doors, Frames &amp; Hardware'!Q15,'08-Doors, Frames &amp; Hardware'!T15="*",'08-Doors, Frames &amp; Hardware'!S15,'08-Doors, Frames &amp; Hardware'!V15="*",'08-Doors, Frames &amp; Hardware'!U15),"")</f>
        <v/>
      </c>
      <c r="H1067" s="236" t="e">
        <f>G1067/'Project Data'!$D$22</f>
        <v>#VALUE!</v>
      </c>
      <c r="I1067" s="175"/>
      <c r="J1067" s="244"/>
      <c r="K1067" s="404"/>
    </row>
    <row r="1068" spans="1:11" s="147" customFormat="1" ht="15" hidden="1" customHeight="1">
      <c r="A1068" s="198">
        <f>'08-Doors, Frames &amp; Hardware'!A16</f>
        <v>0</v>
      </c>
      <c r="B1068" s="399" t="str">
        <f>'08-Doors, Frames &amp; Hardware'!B16</f>
        <v>08 01 15 Operation and Maintenance of Plastic Doors</v>
      </c>
      <c r="C1068" s="235"/>
      <c r="D1068" s="402" t="str" cm="1">
        <f t="array" ref="D1068">_xlfn.IFNA(_xlfn.IFS('08-Doors, Frames &amp; Hardware'!D16="*",'08-Doors, Frames &amp; Hardware'!C16,'08-Doors, Frames &amp; Hardware'!F16="*",'08-Doors, Frames &amp; Hardware'!E16,'08-Doors, Frames &amp; Hardware'!H16="*",'08-Doors, Frames &amp; Hardware'!G16,'08-Doors, Frames &amp; Hardware'!J16="*",'08-Doors, Frames &amp; Hardware'!I16,'08-Doors, Frames &amp; Hardware'!L16="*",'08-Doors, Frames &amp; Hardware'!K16,'08-Doors, Frames &amp; Hardware'!N16="*",'08-Doors, Frames &amp; Hardware'!M16,'08-Doors, Frames &amp; Hardware'!P16="*",'08-Doors, Frames &amp; Hardware'!O16,'08-Doors, Frames &amp; Hardware'!R16="*",'08-Doors, Frames &amp; Hardware'!Q16,'08-Doors, Frames &amp; Hardware'!T16="*",'08-Doors, Frames &amp; Hardware'!S16),"")</f>
        <v/>
      </c>
      <c r="E1068" s="402" t="e">
        <f>D1068/'Project Data'!$D$22</f>
        <v>#VALUE!</v>
      </c>
      <c r="F1068" s="164" t="s">
        <v>44</v>
      </c>
      <c r="G1068" s="236" t="str" cm="1">
        <f t="array" ref="G1068">_xlfn.IFNA(_xlfn.IFS('08-Doors, Frames &amp; Hardware'!F16="*",'08-Doors, Frames &amp; Hardware'!E16,'08-Doors, Frames &amp; Hardware'!H16="*",'08-Doors, Frames &amp; Hardware'!G16,'08-Doors, Frames &amp; Hardware'!J16="*",'08-Doors, Frames &amp; Hardware'!I16,'08-Doors, Frames &amp; Hardware'!L16="*",'08-Doors, Frames &amp; Hardware'!K16,'08-Doors, Frames &amp; Hardware'!N16="*",'08-Doors, Frames &amp; Hardware'!M16,'08-Doors, Frames &amp; Hardware'!P16="*",'08-Doors, Frames &amp; Hardware'!O16,'08-Doors, Frames &amp; Hardware'!R16="*",'08-Doors, Frames &amp; Hardware'!Q16,'08-Doors, Frames &amp; Hardware'!T16="*",'08-Doors, Frames &amp; Hardware'!S16,'08-Doors, Frames &amp; Hardware'!V16="*",'08-Doors, Frames &amp; Hardware'!U16),"")</f>
        <v/>
      </c>
      <c r="H1068" s="236" t="e">
        <f>G1068/'Project Data'!$D$22</f>
        <v>#VALUE!</v>
      </c>
      <c r="I1068" s="175"/>
      <c r="J1068" s="244"/>
      <c r="K1068" s="404"/>
    </row>
    <row r="1069" spans="1:11" s="147" customFormat="1" ht="15" hidden="1" customHeight="1">
      <c r="A1069" s="198">
        <f>'08-Doors, Frames &amp; Hardware'!A17</f>
        <v>0</v>
      </c>
      <c r="B1069" s="399" t="str">
        <f>'08-Doors, Frames &amp; Hardware'!B17</f>
        <v>08 01 16 Operation and Maintenance of Composite Doors</v>
      </c>
      <c r="C1069" s="235"/>
      <c r="D1069" s="402" t="str" cm="1">
        <f t="array" ref="D1069">_xlfn.IFNA(_xlfn.IFS('08-Doors, Frames &amp; Hardware'!D17="*",'08-Doors, Frames &amp; Hardware'!C17,'08-Doors, Frames &amp; Hardware'!F17="*",'08-Doors, Frames &amp; Hardware'!E17,'08-Doors, Frames &amp; Hardware'!H17="*",'08-Doors, Frames &amp; Hardware'!G17,'08-Doors, Frames &amp; Hardware'!J17="*",'08-Doors, Frames &amp; Hardware'!I17,'08-Doors, Frames &amp; Hardware'!L17="*",'08-Doors, Frames &amp; Hardware'!K17,'08-Doors, Frames &amp; Hardware'!N17="*",'08-Doors, Frames &amp; Hardware'!M17,'08-Doors, Frames &amp; Hardware'!P17="*",'08-Doors, Frames &amp; Hardware'!O17,'08-Doors, Frames &amp; Hardware'!R17="*",'08-Doors, Frames &amp; Hardware'!Q17,'08-Doors, Frames &amp; Hardware'!T17="*",'08-Doors, Frames &amp; Hardware'!S17),"")</f>
        <v/>
      </c>
      <c r="E1069" s="402" t="e">
        <f>D1069/'Project Data'!$D$22</f>
        <v>#VALUE!</v>
      </c>
      <c r="F1069" s="164" t="s">
        <v>44</v>
      </c>
      <c r="G1069" s="236" t="str" cm="1">
        <f t="array" ref="G1069">_xlfn.IFNA(_xlfn.IFS('08-Doors, Frames &amp; Hardware'!F17="*",'08-Doors, Frames &amp; Hardware'!E17,'08-Doors, Frames &amp; Hardware'!H17="*",'08-Doors, Frames &amp; Hardware'!G17,'08-Doors, Frames &amp; Hardware'!J17="*",'08-Doors, Frames &amp; Hardware'!I17,'08-Doors, Frames &amp; Hardware'!L17="*",'08-Doors, Frames &amp; Hardware'!K17,'08-Doors, Frames &amp; Hardware'!N17="*",'08-Doors, Frames &amp; Hardware'!M17,'08-Doors, Frames &amp; Hardware'!P17="*",'08-Doors, Frames &amp; Hardware'!O17,'08-Doors, Frames &amp; Hardware'!R17="*",'08-Doors, Frames &amp; Hardware'!Q17,'08-Doors, Frames &amp; Hardware'!T17="*",'08-Doors, Frames &amp; Hardware'!S17,'08-Doors, Frames &amp; Hardware'!V17="*",'08-Doors, Frames &amp; Hardware'!U17),"")</f>
        <v/>
      </c>
      <c r="H1069" s="236" t="e">
        <f>G1069/'Project Data'!$D$22</f>
        <v>#VALUE!</v>
      </c>
      <c r="I1069" s="175"/>
      <c r="J1069" s="244"/>
      <c r="K1069" s="404"/>
    </row>
    <row r="1070" spans="1:11" s="147" customFormat="1" ht="15" hidden="1" customHeight="1">
      <c r="A1070" s="198">
        <f>'08-Doors, Frames &amp; Hardware'!A18</f>
        <v>0</v>
      </c>
      <c r="B1070" s="399" t="str">
        <f>'08-Doors, Frames &amp; Hardware'!B18</f>
        <v>08 01 17 Operation and Maintenance of Integrated Door Opening Assemblies</v>
      </c>
      <c r="C1070" s="235"/>
      <c r="D1070" s="402" t="str" cm="1">
        <f t="array" ref="D1070">_xlfn.IFNA(_xlfn.IFS('08-Doors, Frames &amp; Hardware'!D18="*",'08-Doors, Frames &amp; Hardware'!C18,'08-Doors, Frames &amp; Hardware'!F18="*",'08-Doors, Frames &amp; Hardware'!E18,'08-Doors, Frames &amp; Hardware'!H18="*",'08-Doors, Frames &amp; Hardware'!G18,'08-Doors, Frames &amp; Hardware'!J18="*",'08-Doors, Frames &amp; Hardware'!I18,'08-Doors, Frames &amp; Hardware'!L18="*",'08-Doors, Frames &amp; Hardware'!K18,'08-Doors, Frames &amp; Hardware'!N18="*",'08-Doors, Frames &amp; Hardware'!M18,'08-Doors, Frames &amp; Hardware'!P18="*",'08-Doors, Frames &amp; Hardware'!O18,'08-Doors, Frames &amp; Hardware'!R18="*",'08-Doors, Frames &amp; Hardware'!Q18,'08-Doors, Frames &amp; Hardware'!T18="*",'08-Doors, Frames &amp; Hardware'!S18),"")</f>
        <v/>
      </c>
      <c r="E1070" s="402" t="e">
        <f>D1070/'Project Data'!$D$22</f>
        <v>#VALUE!</v>
      </c>
      <c r="F1070" s="164" t="s">
        <v>44</v>
      </c>
      <c r="G1070" s="236" t="str" cm="1">
        <f t="array" ref="G1070">_xlfn.IFNA(_xlfn.IFS('08-Doors, Frames &amp; Hardware'!F18="*",'08-Doors, Frames &amp; Hardware'!E18,'08-Doors, Frames &amp; Hardware'!H18="*",'08-Doors, Frames &amp; Hardware'!G18,'08-Doors, Frames &amp; Hardware'!J18="*",'08-Doors, Frames &amp; Hardware'!I18,'08-Doors, Frames &amp; Hardware'!L18="*",'08-Doors, Frames &amp; Hardware'!K18,'08-Doors, Frames &amp; Hardware'!N18="*",'08-Doors, Frames &amp; Hardware'!M18,'08-Doors, Frames &amp; Hardware'!P18="*",'08-Doors, Frames &amp; Hardware'!O18,'08-Doors, Frames &amp; Hardware'!R18="*",'08-Doors, Frames &amp; Hardware'!Q18,'08-Doors, Frames &amp; Hardware'!T18="*",'08-Doors, Frames &amp; Hardware'!S18,'08-Doors, Frames &amp; Hardware'!V18="*",'08-Doors, Frames &amp; Hardware'!U18),"")</f>
        <v/>
      </c>
      <c r="H1070" s="236" t="e">
        <f>G1070/'Project Data'!$D$22</f>
        <v>#VALUE!</v>
      </c>
      <c r="I1070" s="175"/>
      <c r="J1070" s="244"/>
      <c r="K1070" s="404"/>
    </row>
    <row r="1071" spans="1:11" s="147" customFormat="1" ht="15" hidden="1" customHeight="1">
      <c r="A1071" s="198">
        <f>'08-Doors, Frames &amp; Hardware'!A19</f>
        <v>0</v>
      </c>
      <c r="B1071" s="399" t="str">
        <f>'08-Doors, Frames &amp; Hardware'!B19</f>
        <v>08 01 30 Operation and Maintenance of Specialty Doors and Frames</v>
      </c>
      <c r="C1071" s="235"/>
      <c r="D1071" s="402" t="str" cm="1">
        <f t="array" ref="D1071">_xlfn.IFNA(_xlfn.IFS('08-Doors, Frames &amp; Hardware'!D19="*",'08-Doors, Frames &amp; Hardware'!C19,'08-Doors, Frames &amp; Hardware'!F19="*",'08-Doors, Frames &amp; Hardware'!E19,'08-Doors, Frames &amp; Hardware'!H19="*",'08-Doors, Frames &amp; Hardware'!G19,'08-Doors, Frames &amp; Hardware'!J19="*",'08-Doors, Frames &amp; Hardware'!I19,'08-Doors, Frames &amp; Hardware'!L19="*",'08-Doors, Frames &amp; Hardware'!K19,'08-Doors, Frames &amp; Hardware'!N19="*",'08-Doors, Frames &amp; Hardware'!M19,'08-Doors, Frames &amp; Hardware'!P19="*",'08-Doors, Frames &amp; Hardware'!O19,'08-Doors, Frames &amp; Hardware'!R19="*",'08-Doors, Frames &amp; Hardware'!Q19,'08-Doors, Frames &amp; Hardware'!T19="*",'08-Doors, Frames &amp; Hardware'!S19),"")</f>
        <v/>
      </c>
      <c r="E1071" s="402" t="e">
        <f>D1071/'Project Data'!$D$22</f>
        <v>#VALUE!</v>
      </c>
      <c r="F1071" s="164" t="s">
        <v>44</v>
      </c>
      <c r="G1071" s="236" t="str" cm="1">
        <f t="array" ref="G1071">_xlfn.IFNA(_xlfn.IFS('08-Doors, Frames &amp; Hardware'!F19="*",'08-Doors, Frames &amp; Hardware'!E19,'08-Doors, Frames &amp; Hardware'!H19="*",'08-Doors, Frames &amp; Hardware'!G19,'08-Doors, Frames &amp; Hardware'!J19="*",'08-Doors, Frames &amp; Hardware'!I19,'08-Doors, Frames &amp; Hardware'!L19="*",'08-Doors, Frames &amp; Hardware'!K19,'08-Doors, Frames &amp; Hardware'!N19="*",'08-Doors, Frames &amp; Hardware'!M19,'08-Doors, Frames &amp; Hardware'!P19="*",'08-Doors, Frames &amp; Hardware'!O19,'08-Doors, Frames &amp; Hardware'!R19="*",'08-Doors, Frames &amp; Hardware'!Q19,'08-Doors, Frames &amp; Hardware'!T19="*",'08-Doors, Frames &amp; Hardware'!S19,'08-Doors, Frames &amp; Hardware'!V19="*",'08-Doors, Frames &amp; Hardware'!U19),"")</f>
        <v/>
      </c>
      <c r="H1071" s="236" t="e">
        <f>G1071/'Project Data'!$D$22</f>
        <v>#VALUE!</v>
      </c>
      <c r="I1071" s="175"/>
      <c r="J1071" s="244"/>
      <c r="K1071" s="404"/>
    </row>
    <row r="1072" spans="1:11" s="147" customFormat="1" ht="15" hidden="1" customHeight="1">
      <c r="A1072" s="198">
        <f>'08-Doors, Frames &amp; Hardware'!A20</f>
        <v>0</v>
      </c>
      <c r="B1072" s="399" t="str">
        <f>'08-Doors, Frames &amp; Hardware'!B20</f>
        <v>08 01 32 Operation and Maintenance of Sliding Glass Doors</v>
      </c>
      <c r="C1072" s="235"/>
      <c r="D1072" s="402" t="str" cm="1">
        <f t="array" ref="D1072">_xlfn.IFNA(_xlfn.IFS('08-Doors, Frames &amp; Hardware'!D20="*",'08-Doors, Frames &amp; Hardware'!C20,'08-Doors, Frames &amp; Hardware'!F20="*",'08-Doors, Frames &amp; Hardware'!E20,'08-Doors, Frames &amp; Hardware'!H20="*",'08-Doors, Frames &amp; Hardware'!G20,'08-Doors, Frames &amp; Hardware'!J20="*",'08-Doors, Frames &amp; Hardware'!I20,'08-Doors, Frames &amp; Hardware'!L20="*",'08-Doors, Frames &amp; Hardware'!K20,'08-Doors, Frames &amp; Hardware'!N20="*",'08-Doors, Frames &amp; Hardware'!M20,'08-Doors, Frames &amp; Hardware'!P20="*",'08-Doors, Frames &amp; Hardware'!O20,'08-Doors, Frames &amp; Hardware'!R20="*",'08-Doors, Frames &amp; Hardware'!Q20,'08-Doors, Frames &amp; Hardware'!T20="*",'08-Doors, Frames &amp; Hardware'!S20),"")</f>
        <v/>
      </c>
      <c r="E1072" s="402" t="e">
        <f>D1072/'Project Data'!$D$22</f>
        <v>#VALUE!</v>
      </c>
      <c r="F1072" s="164" t="s">
        <v>44</v>
      </c>
      <c r="G1072" s="236" t="str" cm="1">
        <f t="array" ref="G1072">_xlfn.IFNA(_xlfn.IFS('08-Doors, Frames &amp; Hardware'!F20="*",'08-Doors, Frames &amp; Hardware'!E20,'08-Doors, Frames &amp; Hardware'!H20="*",'08-Doors, Frames &amp; Hardware'!G20,'08-Doors, Frames &amp; Hardware'!J20="*",'08-Doors, Frames &amp; Hardware'!I20,'08-Doors, Frames &amp; Hardware'!L20="*",'08-Doors, Frames &amp; Hardware'!K20,'08-Doors, Frames &amp; Hardware'!N20="*",'08-Doors, Frames &amp; Hardware'!M20,'08-Doors, Frames &amp; Hardware'!P20="*",'08-Doors, Frames &amp; Hardware'!O20,'08-Doors, Frames &amp; Hardware'!R20="*",'08-Doors, Frames &amp; Hardware'!Q20,'08-Doors, Frames &amp; Hardware'!T20="*",'08-Doors, Frames &amp; Hardware'!S20,'08-Doors, Frames &amp; Hardware'!V20="*",'08-Doors, Frames &amp; Hardware'!U20),"")</f>
        <v/>
      </c>
      <c r="H1072" s="236" t="e">
        <f>G1072/'Project Data'!$D$22</f>
        <v>#VALUE!</v>
      </c>
      <c r="I1072" s="175"/>
      <c r="J1072" s="244"/>
      <c r="K1072" s="404"/>
    </row>
    <row r="1073" spans="1:11" s="147" customFormat="1" ht="15" hidden="1" customHeight="1">
      <c r="A1073" s="198">
        <f>'08-Doors, Frames &amp; Hardware'!A21</f>
        <v>0</v>
      </c>
      <c r="B1073" s="399" t="str">
        <f>'08-Doors, Frames &amp; Hardware'!B21</f>
        <v>08 01 33 Operation and Maintenance of Coiling Doors and Grilles</v>
      </c>
      <c r="C1073" s="235"/>
      <c r="D1073" s="402" t="str" cm="1">
        <f t="array" ref="D1073">_xlfn.IFNA(_xlfn.IFS('08-Doors, Frames &amp; Hardware'!D21="*",'08-Doors, Frames &amp; Hardware'!C21,'08-Doors, Frames &amp; Hardware'!F21="*",'08-Doors, Frames &amp; Hardware'!E21,'08-Doors, Frames &amp; Hardware'!H21="*",'08-Doors, Frames &amp; Hardware'!G21,'08-Doors, Frames &amp; Hardware'!J21="*",'08-Doors, Frames &amp; Hardware'!I21,'08-Doors, Frames &amp; Hardware'!L21="*",'08-Doors, Frames &amp; Hardware'!K21,'08-Doors, Frames &amp; Hardware'!N21="*",'08-Doors, Frames &amp; Hardware'!M21,'08-Doors, Frames &amp; Hardware'!P21="*",'08-Doors, Frames &amp; Hardware'!O21,'08-Doors, Frames &amp; Hardware'!R21="*",'08-Doors, Frames &amp; Hardware'!Q21,'08-Doors, Frames &amp; Hardware'!T21="*",'08-Doors, Frames &amp; Hardware'!S21),"")</f>
        <v/>
      </c>
      <c r="E1073" s="402" t="e">
        <f>D1073/'Project Data'!$D$22</f>
        <v>#VALUE!</v>
      </c>
      <c r="F1073" s="164" t="s">
        <v>44</v>
      </c>
      <c r="G1073" s="236" t="str" cm="1">
        <f t="array" ref="G1073">_xlfn.IFNA(_xlfn.IFS('08-Doors, Frames &amp; Hardware'!F21="*",'08-Doors, Frames &amp; Hardware'!E21,'08-Doors, Frames &amp; Hardware'!H21="*",'08-Doors, Frames &amp; Hardware'!G21,'08-Doors, Frames &amp; Hardware'!J21="*",'08-Doors, Frames &amp; Hardware'!I21,'08-Doors, Frames &amp; Hardware'!L21="*",'08-Doors, Frames &amp; Hardware'!K21,'08-Doors, Frames &amp; Hardware'!N21="*",'08-Doors, Frames &amp; Hardware'!M21,'08-Doors, Frames &amp; Hardware'!P21="*",'08-Doors, Frames &amp; Hardware'!O21,'08-Doors, Frames &amp; Hardware'!R21="*",'08-Doors, Frames &amp; Hardware'!Q21,'08-Doors, Frames &amp; Hardware'!T21="*",'08-Doors, Frames &amp; Hardware'!S21,'08-Doors, Frames &amp; Hardware'!V21="*",'08-Doors, Frames &amp; Hardware'!U21),"")</f>
        <v/>
      </c>
      <c r="H1073" s="236" t="e">
        <f>G1073/'Project Data'!$D$22</f>
        <v>#VALUE!</v>
      </c>
      <c r="I1073" s="175"/>
      <c r="J1073" s="244"/>
      <c r="K1073" s="404"/>
    </row>
    <row r="1074" spans="1:11" s="147" customFormat="1" ht="15" hidden="1" customHeight="1">
      <c r="A1074" s="198">
        <f>'08-Doors, Frames &amp; Hardware'!A22</f>
        <v>0</v>
      </c>
      <c r="B1074" s="399" t="str">
        <f>'08-Doors, Frames &amp; Hardware'!B22</f>
        <v>08 01 34 Operation and Maintenance of Special Function Doors</v>
      </c>
      <c r="C1074" s="235"/>
      <c r="D1074" s="402" t="str" cm="1">
        <f t="array" ref="D1074">_xlfn.IFNA(_xlfn.IFS('08-Doors, Frames &amp; Hardware'!D22="*",'08-Doors, Frames &amp; Hardware'!C22,'08-Doors, Frames &amp; Hardware'!F22="*",'08-Doors, Frames &amp; Hardware'!E22,'08-Doors, Frames &amp; Hardware'!H22="*",'08-Doors, Frames &amp; Hardware'!G22,'08-Doors, Frames &amp; Hardware'!J22="*",'08-Doors, Frames &amp; Hardware'!I22,'08-Doors, Frames &amp; Hardware'!L22="*",'08-Doors, Frames &amp; Hardware'!K22,'08-Doors, Frames &amp; Hardware'!N22="*",'08-Doors, Frames &amp; Hardware'!M22,'08-Doors, Frames &amp; Hardware'!P22="*",'08-Doors, Frames &amp; Hardware'!O22,'08-Doors, Frames &amp; Hardware'!R22="*",'08-Doors, Frames &amp; Hardware'!Q22,'08-Doors, Frames &amp; Hardware'!T22="*",'08-Doors, Frames &amp; Hardware'!S22),"")</f>
        <v/>
      </c>
      <c r="E1074" s="402" t="e">
        <f>D1074/'Project Data'!$D$22</f>
        <v>#VALUE!</v>
      </c>
      <c r="F1074" s="164" t="s">
        <v>44</v>
      </c>
      <c r="G1074" s="236" t="str" cm="1">
        <f t="array" ref="G1074">_xlfn.IFNA(_xlfn.IFS('08-Doors, Frames &amp; Hardware'!F22="*",'08-Doors, Frames &amp; Hardware'!E22,'08-Doors, Frames &amp; Hardware'!H22="*",'08-Doors, Frames &amp; Hardware'!G22,'08-Doors, Frames &amp; Hardware'!J22="*",'08-Doors, Frames &amp; Hardware'!I22,'08-Doors, Frames &amp; Hardware'!L22="*",'08-Doors, Frames &amp; Hardware'!K22,'08-Doors, Frames &amp; Hardware'!N22="*",'08-Doors, Frames &amp; Hardware'!M22,'08-Doors, Frames &amp; Hardware'!P22="*",'08-Doors, Frames &amp; Hardware'!O22,'08-Doors, Frames &amp; Hardware'!R22="*",'08-Doors, Frames &amp; Hardware'!Q22,'08-Doors, Frames &amp; Hardware'!T22="*",'08-Doors, Frames &amp; Hardware'!S22,'08-Doors, Frames &amp; Hardware'!V22="*",'08-Doors, Frames &amp; Hardware'!U22),"")</f>
        <v/>
      </c>
      <c r="H1074" s="236" t="e">
        <f>G1074/'Project Data'!$D$22</f>
        <v>#VALUE!</v>
      </c>
      <c r="I1074" s="175"/>
      <c r="J1074" s="244"/>
      <c r="K1074" s="404"/>
    </row>
    <row r="1075" spans="1:11" s="147" customFormat="1" ht="15" hidden="1" customHeight="1">
      <c r="A1075" s="198">
        <f>'08-Doors, Frames &amp; Hardware'!A23</f>
        <v>0</v>
      </c>
      <c r="B1075" s="399" t="str">
        <f>'08-Doors, Frames &amp; Hardware'!B23</f>
        <v>08 01 35 Operation and Maintenance of Folding Doors and Grilles</v>
      </c>
      <c r="C1075" s="235"/>
      <c r="D1075" s="402" t="str" cm="1">
        <f t="array" ref="D1075">_xlfn.IFNA(_xlfn.IFS('08-Doors, Frames &amp; Hardware'!D23="*",'08-Doors, Frames &amp; Hardware'!C23,'08-Doors, Frames &amp; Hardware'!F23="*",'08-Doors, Frames &amp; Hardware'!E23,'08-Doors, Frames &amp; Hardware'!H23="*",'08-Doors, Frames &amp; Hardware'!G23,'08-Doors, Frames &amp; Hardware'!J23="*",'08-Doors, Frames &amp; Hardware'!I23,'08-Doors, Frames &amp; Hardware'!L23="*",'08-Doors, Frames &amp; Hardware'!K23,'08-Doors, Frames &amp; Hardware'!N23="*",'08-Doors, Frames &amp; Hardware'!M23,'08-Doors, Frames &amp; Hardware'!P23="*",'08-Doors, Frames &amp; Hardware'!O23,'08-Doors, Frames &amp; Hardware'!R23="*",'08-Doors, Frames &amp; Hardware'!Q23,'08-Doors, Frames &amp; Hardware'!T23="*",'08-Doors, Frames &amp; Hardware'!S23),"")</f>
        <v/>
      </c>
      <c r="E1075" s="402" t="e">
        <f>D1075/'Project Data'!$D$22</f>
        <v>#VALUE!</v>
      </c>
      <c r="F1075" s="164" t="s">
        <v>44</v>
      </c>
      <c r="G1075" s="236" t="str" cm="1">
        <f t="array" ref="G1075">_xlfn.IFNA(_xlfn.IFS('08-Doors, Frames &amp; Hardware'!F23="*",'08-Doors, Frames &amp; Hardware'!E23,'08-Doors, Frames &amp; Hardware'!H23="*",'08-Doors, Frames &amp; Hardware'!G23,'08-Doors, Frames &amp; Hardware'!J23="*",'08-Doors, Frames &amp; Hardware'!I23,'08-Doors, Frames &amp; Hardware'!L23="*",'08-Doors, Frames &amp; Hardware'!K23,'08-Doors, Frames &amp; Hardware'!N23="*",'08-Doors, Frames &amp; Hardware'!M23,'08-Doors, Frames &amp; Hardware'!P23="*",'08-Doors, Frames &amp; Hardware'!O23,'08-Doors, Frames &amp; Hardware'!R23="*",'08-Doors, Frames &amp; Hardware'!Q23,'08-Doors, Frames &amp; Hardware'!T23="*",'08-Doors, Frames &amp; Hardware'!S23,'08-Doors, Frames &amp; Hardware'!V23="*",'08-Doors, Frames &amp; Hardware'!U23),"")</f>
        <v/>
      </c>
      <c r="H1075" s="236" t="e">
        <f>G1075/'Project Data'!$D$22</f>
        <v>#VALUE!</v>
      </c>
      <c r="I1075" s="175"/>
      <c r="J1075" s="244"/>
      <c r="K1075" s="404"/>
    </row>
    <row r="1076" spans="1:11" s="147" customFormat="1" ht="15" hidden="1" customHeight="1">
      <c r="A1076" s="198">
        <f>'08-Doors, Frames &amp; Hardware'!A24</f>
        <v>0</v>
      </c>
      <c r="B1076" s="399" t="str">
        <f>'08-Doors, Frames &amp; Hardware'!B24</f>
        <v>08 01 36 Operation and Maintenance of Panel Doors</v>
      </c>
      <c r="C1076" s="235"/>
      <c r="D1076" s="402" t="str" cm="1">
        <f t="array" ref="D1076">_xlfn.IFNA(_xlfn.IFS('08-Doors, Frames &amp; Hardware'!D24="*",'08-Doors, Frames &amp; Hardware'!C24,'08-Doors, Frames &amp; Hardware'!F24="*",'08-Doors, Frames &amp; Hardware'!E24,'08-Doors, Frames &amp; Hardware'!H24="*",'08-Doors, Frames &amp; Hardware'!G24,'08-Doors, Frames &amp; Hardware'!J24="*",'08-Doors, Frames &amp; Hardware'!I24,'08-Doors, Frames &amp; Hardware'!L24="*",'08-Doors, Frames &amp; Hardware'!K24,'08-Doors, Frames &amp; Hardware'!N24="*",'08-Doors, Frames &amp; Hardware'!M24,'08-Doors, Frames &amp; Hardware'!P24="*",'08-Doors, Frames &amp; Hardware'!O24,'08-Doors, Frames &amp; Hardware'!R24="*",'08-Doors, Frames &amp; Hardware'!Q24,'08-Doors, Frames &amp; Hardware'!T24="*",'08-Doors, Frames &amp; Hardware'!S24),"")</f>
        <v/>
      </c>
      <c r="E1076" s="402" t="e">
        <f>D1076/'Project Data'!$D$22</f>
        <v>#VALUE!</v>
      </c>
      <c r="F1076" s="164" t="s">
        <v>44</v>
      </c>
      <c r="G1076" s="236" t="str" cm="1">
        <f t="array" ref="G1076">_xlfn.IFNA(_xlfn.IFS('08-Doors, Frames &amp; Hardware'!F24="*",'08-Doors, Frames &amp; Hardware'!E24,'08-Doors, Frames &amp; Hardware'!H24="*",'08-Doors, Frames &amp; Hardware'!G24,'08-Doors, Frames &amp; Hardware'!J24="*",'08-Doors, Frames &amp; Hardware'!I24,'08-Doors, Frames &amp; Hardware'!L24="*",'08-Doors, Frames &amp; Hardware'!K24,'08-Doors, Frames &amp; Hardware'!N24="*",'08-Doors, Frames &amp; Hardware'!M24,'08-Doors, Frames &amp; Hardware'!P24="*",'08-Doors, Frames &amp; Hardware'!O24,'08-Doors, Frames &amp; Hardware'!R24="*",'08-Doors, Frames &amp; Hardware'!Q24,'08-Doors, Frames &amp; Hardware'!T24="*",'08-Doors, Frames &amp; Hardware'!S24,'08-Doors, Frames &amp; Hardware'!V24="*",'08-Doors, Frames &amp; Hardware'!U24),"")</f>
        <v/>
      </c>
      <c r="H1076" s="236" t="e">
        <f>G1076/'Project Data'!$D$22</f>
        <v>#VALUE!</v>
      </c>
      <c r="I1076" s="175"/>
      <c r="J1076" s="244"/>
      <c r="K1076" s="404"/>
    </row>
    <row r="1077" spans="1:11" s="147" customFormat="1" ht="15" hidden="1" customHeight="1">
      <c r="A1077" s="198">
        <f>'08-Doors, Frames &amp; Hardware'!A25</f>
        <v>0</v>
      </c>
      <c r="B1077" s="399" t="str">
        <f>'08-Doors, Frames &amp; Hardware'!B25</f>
        <v>08 01 39 Operation and Maintenance of Traffic Doors</v>
      </c>
      <c r="C1077" s="235"/>
      <c r="D1077" s="402" t="str" cm="1">
        <f t="array" ref="D1077">_xlfn.IFNA(_xlfn.IFS('08-Doors, Frames &amp; Hardware'!D25="*",'08-Doors, Frames &amp; Hardware'!C25,'08-Doors, Frames &amp; Hardware'!F25="*",'08-Doors, Frames &amp; Hardware'!E25,'08-Doors, Frames &amp; Hardware'!H25="*",'08-Doors, Frames &amp; Hardware'!G25,'08-Doors, Frames &amp; Hardware'!J25="*",'08-Doors, Frames &amp; Hardware'!I25,'08-Doors, Frames &amp; Hardware'!L25="*",'08-Doors, Frames &amp; Hardware'!K25,'08-Doors, Frames &amp; Hardware'!N25="*",'08-Doors, Frames &amp; Hardware'!M25,'08-Doors, Frames &amp; Hardware'!P25="*",'08-Doors, Frames &amp; Hardware'!O25,'08-Doors, Frames &amp; Hardware'!R25="*",'08-Doors, Frames &amp; Hardware'!Q25,'08-Doors, Frames &amp; Hardware'!T25="*",'08-Doors, Frames &amp; Hardware'!S25),"")</f>
        <v/>
      </c>
      <c r="E1077" s="402" t="e">
        <f>D1077/'Project Data'!$D$22</f>
        <v>#VALUE!</v>
      </c>
      <c r="F1077" s="164" t="s">
        <v>44</v>
      </c>
      <c r="G1077" s="236" t="str" cm="1">
        <f t="array" ref="G1077">_xlfn.IFNA(_xlfn.IFS('08-Doors, Frames &amp; Hardware'!F25="*",'08-Doors, Frames &amp; Hardware'!E25,'08-Doors, Frames &amp; Hardware'!H25="*",'08-Doors, Frames &amp; Hardware'!G25,'08-Doors, Frames &amp; Hardware'!J25="*",'08-Doors, Frames &amp; Hardware'!I25,'08-Doors, Frames &amp; Hardware'!L25="*",'08-Doors, Frames &amp; Hardware'!K25,'08-Doors, Frames &amp; Hardware'!N25="*",'08-Doors, Frames &amp; Hardware'!M25,'08-Doors, Frames &amp; Hardware'!P25="*",'08-Doors, Frames &amp; Hardware'!O25,'08-Doors, Frames &amp; Hardware'!R25="*",'08-Doors, Frames &amp; Hardware'!Q25,'08-Doors, Frames &amp; Hardware'!T25="*",'08-Doors, Frames &amp; Hardware'!S25,'08-Doors, Frames &amp; Hardware'!V25="*",'08-Doors, Frames &amp; Hardware'!U25),"")</f>
        <v/>
      </c>
      <c r="H1077" s="236" t="e">
        <f>G1077/'Project Data'!$D$22</f>
        <v>#VALUE!</v>
      </c>
      <c r="I1077" s="175"/>
      <c r="J1077" s="244"/>
      <c r="K1077" s="404"/>
    </row>
    <row r="1078" spans="1:11" s="147" customFormat="1" ht="15" hidden="1" customHeight="1">
      <c r="A1078" s="198">
        <f>'08-Doors, Frames &amp; Hardware'!A26</f>
        <v>0</v>
      </c>
      <c r="B1078" s="399" t="str">
        <f>'08-Doors, Frames &amp; Hardware'!B26</f>
        <v>08 01 70 Operation and Maintenance of Hardware</v>
      </c>
      <c r="C1078" s="235"/>
      <c r="D1078" s="402" t="str" cm="1">
        <f t="array" ref="D1078">_xlfn.IFNA(_xlfn.IFS('08-Doors, Frames &amp; Hardware'!D26="*",'08-Doors, Frames &amp; Hardware'!C26,'08-Doors, Frames &amp; Hardware'!F26="*",'08-Doors, Frames &amp; Hardware'!E26,'08-Doors, Frames &amp; Hardware'!H26="*",'08-Doors, Frames &amp; Hardware'!G26,'08-Doors, Frames &amp; Hardware'!J26="*",'08-Doors, Frames &amp; Hardware'!I26,'08-Doors, Frames &amp; Hardware'!L26="*",'08-Doors, Frames &amp; Hardware'!K26,'08-Doors, Frames &amp; Hardware'!N26="*",'08-Doors, Frames &amp; Hardware'!M26,'08-Doors, Frames &amp; Hardware'!P26="*",'08-Doors, Frames &amp; Hardware'!O26,'08-Doors, Frames &amp; Hardware'!R26="*",'08-Doors, Frames &amp; Hardware'!Q26,'08-Doors, Frames &amp; Hardware'!T26="*",'08-Doors, Frames &amp; Hardware'!S26),"")</f>
        <v/>
      </c>
      <c r="E1078" s="402" t="e">
        <f>D1078/'Project Data'!$D$22</f>
        <v>#VALUE!</v>
      </c>
      <c r="F1078" s="164" t="s">
        <v>44</v>
      </c>
      <c r="G1078" s="236" t="str" cm="1">
        <f t="array" ref="G1078">_xlfn.IFNA(_xlfn.IFS('08-Doors, Frames &amp; Hardware'!F26="*",'08-Doors, Frames &amp; Hardware'!E26,'08-Doors, Frames &amp; Hardware'!H26="*",'08-Doors, Frames &amp; Hardware'!G26,'08-Doors, Frames &amp; Hardware'!J26="*",'08-Doors, Frames &amp; Hardware'!I26,'08-Doors, Frames &amp; Hardware'!L26="*",'08-Doors, Frames &amp; Hardware'!K26,'08-Doors, Frames &amp; Hardware'!N26="*",'08-Doors, Frames &amp; Hardware'!M26,'08-Doors, Frames &amp; Hardware'!P26="*",'08-Doors, Frames &amp; Hardware'!O26,'08-Doors, Frames &amp; Hardware'!R26="*",'08-Doors, Frames &amp; Hardware'!Q26,'08-Doors, Frames &amp; Hardware'!T26="*",'08-Doors, Frames &amp; Hardware'!S26,'08-Doors, Frames &amp; Hardware'!V26="*",'08-Doors, Frames &amp; Hardware'!U26),"")</f>
        <v/>
      </c>
      <c r="H1078" s="236" t="e">
        <f>G1078/'Project Data'!$D$22</f>
        <v>#VALUE!</v>
      </c>
      <c r="I1078" s="175"/>
      <c r="J1078" s="244"/>
      <c r="K1078" s="404"/>
    </row>
    <row r="1079" spans="1:11" s="147" customFormat="1" ht="15" hidden="1" customHeight="1">
      <c r="A1079" s="198">
        <f>'08-Doors, Frames &amp; Hardware'!A27</f>
        <v>0</v>
      </c>
      <c r="B1079" s="399" t="str">
        <f>'08-Doors, Frames &amp; Hardware'!B27</f>
        <v>08 01 71 Operation and Maintenance of Door Hardware</v>
      </c>
      <c r="C1079" s="235"/>
      <c r="D1079" s="402" t="str" cm="1">
        <f t="array" ref="D1079">_xlfn.IFNA(_xlfn.IFS('08-Doors, Frames &amp; Hardware'!D27="*",'08-Doors, Frames &amp; Hardware'!C27,'08-Doors, Frames &amp; Hardware'!F27="*",'08-Doors, Frames &amp; Hardware'!E27,'08-Doors, Frames &amp; Hardware'!H27="*",'08-Doors, Frames &amp; Hardware'!G27,'08-Doors, Frames &amp; Hardware'!J27="*",'08-Doors, Frames &amp; Hardware'!I27,'08-Doors, Frames &amp; Hardware'!L27="*",'08-Doors, Frames &amp; Hardware'!K27,'08-Doors, Frames &amp; Hardware'!N27="*",'08-Doors, Frames &amp; Hardware'!M27,'08-Doors, Frames &amp; Hardware'!P27="*",'08-Doors, Frames &amp; Hardware'!O27,'08-Doors, Frames &amp; Hardware'!R27="*",'08-Doors, Frames &amp; Hardware'!Q27,'08-Doors, Frames &amp; Hardware'!T27="*",'08-Doors, Frames &amp; Hardware'!S27),"")</f>
        <v/>
      </c>
      <c r="E1079" s="402" t="e">
        <f>D1079/'Project Data'!$D$22</f>
        <v>#VALUE!</v>
      </c>
      <c r="F1079" s="164" t="s">
        <v>44</v>
      </c>
      <c r="G1079" s="236" t="str" cm="1">
        <f t="array" ref="G1079">_xlfn.IFNA(_xlfn.IFS('08-Doors, Frames &amp; Hardware'!F27="*",'08-Doors, Frames &amp; Hardware'!E27,'08-Doors, Frames &amp; Hardware'!H27="*",'08-Doors, Frames &amp; Hardware'!G27,'08-Doors, Frames &amp; Hardware'!J27="*",'08-Doors, Frames &amp; Hardware'!I27,'08-Doors, Frames &amp; Hardware'!L27="*",'08-Doors, Frames &amp; Hardware'!K27,'08-Doors, Frames &amp; Hardware'!N27="*",'08-Doors, Frames &amp; Hardware'!M27,'08-Doors, Frames &amp; Hardware'!P27="*",'08-Doors, Frames &amp; Hardware'!O27,'08-Doors, Frames &amp; Hardware'!R27="*",'08-Doors, Frames &amp; Hardware'!Q27,'08-Doors, Frames &amp; Hardware'!T27="*",'08-Doors, Frames &amp; Hardware'!S27,'08-Doors, Frames &amp; Hardware'!V27="*",'08-Doors, Frames &amp; Hardware'!U27),"")</f>
        <v/>
      </c>
      <c r="H1079" s="236" t="e">
        <f>G1079/'Project Data'!$D$22</f>
        <v>#VALUE!</v>
      </c>
      <c r="I1079" s="175"/>
      <c r="J1079" s="244"/>
      <c r="K1079" s="404"/>
    </row>
    <row r="1080" spans="1:11" s="147" customFormat="1" ht="15" hidden="1" customHeight="1">
      <c r="A1080" s="198">
        <f>'08-Doors, Frames &amp; Hardware'!A28</f>
        <v>0</v>
      </c>
      <c r="B1080" s="399" t="str">
        <f>'08-Doors, Frames &amp; Hardware'!B28</f>
        <v>08 01 74 Operation and Maintenance of Access Control Hardware</v>
      </c>
      <c r="C1080" s="235"/>
      <c r="D1080" s="402" t="str" cm="1">
        <f t="array" ref="D1080">_xlfn.IFNA(_xlfn.IFS('08-Doors, Frames &amp; Hardware'!D28="*",'08-Doors, Frames &amp; Hardware'!C28,'08-Doors, Frames &amp; Hardware'!F28="*",'08-Doors, Frames &amp; Hardware'!E28,'08-Doors, Frames &amp; Hardware'!H28="*",'08-Doors, Frames &amp; Hardware'!G28,'08-Doors, Frames &amp; Hardware'!J28="*",'08-Doors, Frames &amp; Hardware'!I28,'08-Doors, Frames &amp; Hardware'!L28="*",'08-Doors, Frames &amp; Hardware'!K28,'08-Doors, Frames &amp; Hardware'!N28="*",'08-Doors, Frames &amp; Hardware'!M28,'08-Doors, Frames &amp; Hardware'!P28="*",'08-Doors, Frames &amp; Hardware'!O28,'08-Doors, Frames &amp; Hardware'!R28="*",'08-Doors, Frames &amp; Hardware'!Q28,'08-Doors, Frames &amp; Hardware'!T28="*",'08-Doors, Frames &amp; Hardware'!S28),"")</f>
        <v/>
      </c>
      <c r="E1080" s="402" t="e">
        <f>D1080/'Project Data'!$D$22</f>
        <v>#VALUE!</v>
      </c>
      <c r="F1080" s="164" t="s">
        <v>44</v>
      </c>
      <c r="G1080" s="236" t="str" cm="1">
        <f t="array" ref="G1080">_xlfn.IFNA(_xlfn.IFS('08-Doors, Frames &amp; Hardware'!F28="*",'08-Doors, Frames &amp; Hardware'!E28,'08-Doors, Frames &amp; Hardware'!H28="*",'08-Doors, Frames &amp; Hardware'!G28,'08-Doors, Frames &amp; Hardware'!J28="*",'08-Doors, Frames &amp; Hardware'!I28,'08-Doors, Frames &amp; Hardware'!L28="*",'08-Doors, Frames &amp; Hardware'!K28,'08-Doors, Frames &amp; Hardware'!N28="*",'08-Doors, Frames &amp; Hardware'!M28,'08-Doors, Frames &amp; Hardware'!P28="*",'08-Doors, Frames &amp; Hardware'!O28,'08-Doors, Frames &amp; Hardware'!R28="*",'08-Doors, Frames &amp; Hardware'!Q28,'08-Doors, Frames &amp; Hardware'!T28="*",'08-Doors, Frames &amp; Hardware'!S28,'08-Doors, Frames &amp; Hardware'!V28="*",'08-Doors, Frames &amp; Hardware'!U28),"")</f>
        <v/>
      </c>
      <c r="H1080" s="236" t="e">
        <f>G1080/'Project Data'!$D$22</f>
        <v>#VALUE!</v>
      </c>
      <c r="I1080" s="175"/>
      <c r="J1080" s="244"/>
      <c r="K1080" s="404"/>
    </row>
    <row r="1081" spans="1:11" s="147" customFormat="1" ht="15" hidden="1" customHeight="1">
      <c r="A1081" s="198">
        <f>'08-Doors, Frames &amp; Hardware'!A29</f>
        <v>0</v>
      </c>
      <c r="B1081" s="399" t="str">
        <f>'08-Doors, Frames &amp; Hardware'!B29</f>
        <v>08 03 00 Conservation Treatment for Period Openings</v>
      </c>
      <c r="C1081" s="235"/>
      <c r="D1081" s="402" t="str" cm="1">
        <f t="array" ref="D1081">_xlfn.IFNA(_xlfn.IFS('08-Doors, Frames &amp; Hardware'!D29="*",'08-Doors, Frames &amp; Hardware'!C29,'08-Doors, Frames &amp; Hardware'!F29="*",'08-Doors, Frames &amp; Hardware'!E29,'08-Doors, Frames &amp; Hardware'!H29="*",'08-Doors, Frames &amp; Hardware'!G29,'08-Doors, Frames &amp; Hardware'!J29="*",'08-Doors, Frames &amp; Hardware'!I29,'08-Doors, Frames &amp; Hardware'!L29="*",'08-Doors, Frames &amp; Hardware'!K29,'08-Doors, Frames &amp; Hardware'!N29="*",'08-Doors, Frames &amp; Hardware'!M29,'08-Doors, Frames &amp; Hardware'!P29="*",'08-Doors, Frames &amp; Hardware'!O29,'08-Doors, Frames &amp; Hardware'!R29="*",'08-Doors, Frames &amp; Hardware'!Q29,'08-Doors, Frames &amp; Hardware'!T29="*",'08-Doors, Frames &amp; Hardware'!S29),"")</f>
        <v/>
      </c>
      <c r="E1081" s="402" t="e">
        <f>D1081/'Project Data'!$D$22</f>
        <v>#VALUE!</v>
      </c>
      <c r="F1081" s="164" t="s">
        <v>44</v>
      </c>
      <c r="G1081" s="236" t="str" cm="1">
        <f t="array" ref="G1081">_xlfn.IFNA(_xlfn.IFS('08-Doors, Frames &amp; Hardware'!F29="*",'08-Doors, Frames &amp; Hardware'!E29,'08-Doors, Frames &amp; Hardware'!H29="*",'08-Doors, Frames &amp; Hardware'!G29,'08-Doors, Frames &amp; Hardware'!J29="*",'08-Doors, Frames &amp; Hardware'!I29,'08-Doors, Frames &amp; Hardware'!L29="*",'08-Doors, Frames &amp; Hardware'!K29,'08-Doors, Frames &amp; Hardware'!N29="*",'08-Doors, Frames &amp; Hardware'!M29,'08-Doors, Frames &amp; Hardware'!P29="*",'08-Doors, Frames &amp; Hardware'!O29,'08-Doors, Frames &amp; Hardware'!R29="*",'08-Doors, Frames &amp; Hardware'!Q29,'08-Doors, Frames &amp; Hardware'!T29="*",'08-Doors, Frames &amp; Hardware'!S29,'08-Doors, Frames &amp; Hardware'!V29="*",'08-Doors, Frames &amp; Hardware'!U29),"")</f>
        <v/>
      </c>
      <c r="H1081" s="236" t="e">
        <f>G1081/'Project Data'!$D$22</f>
        <v>#VALUE!</v>
      </c>
      <c r="I1081" s="175"/>
      <c r="J1081" s="244"/>
      <c r="K1081" s="404"/>
    </row>
    <row r="1082" spans="1:11" s="147" customFormat="1" ht="15" hidden="1" customHeight="1">
      <c r="A1082" s="198">
        <f>'08-Doors, Frames &amp; Hardware'!A30</f>
        <v>0</v>
      </c>
      <c r="B1082" s="399" t="str">
        <f>'08-Doors, Frames &amp; Hardware'!B30</f>
        <v>08 03 11 Conservation Treatment for Period Metal Doors and Frames</v>
      </c>
      <c r="C1082" s="235"/>
      <c r="D1082" s="402" t="str" cm="1">
        <f t="array" ref="D1082">_xlfn.IFNA(_xlfn.IFS('08-Doors, Frames &amp; Hardware'!D30="*",'08-Doors, Frames &amp; Hardware'!C30,'08-Doors, Frames &amp; Hardware'!F30="*",'08-Doors, Frames &amp; Hardware'!E30,'08-Doors, Frames &amp; Hardware'!H30="*",'08-Doors, Frames &amp; Hardware'!G30,'08-Doors, Frames &amp; Hardware'!J30="*",'08-Doors, Frames &amp; Hardware'!I30,'08-Doors, Frames &amp; Hardware'!L30="*",'08-Doors, Frames &amp; Hardware'!K30,'08-Doors, Frames &amp; Hardware'!N30="*",'08-Doors, Frames &amp; Hardware'!M30,'08-Doors, Frames &amp; Hardware'!P30="*",'08-Doors, Frames &amp; Hardware'!O30,'08-Doors, Frames &amp; Hardware'!R30="*",'08-Doors, Frames &amp; Hardware'!Q30,'08-Doors, Frames &amp; Hardware'!T30="*",'08-Doors, Frames &amp; Hardware'!S30),"")</f>
        <v/>
      </c>
      <c r="E1082" s="402" t="e">
        <f>D1082/'Project Data'!$D$22</f>
        <v>#VALUE!</v>
      </c>
      <c r="F1082" s="164" t="s">
        <v>44</v>
      </c>
      <c r="G1082" s="236" t="str" cm="1">
        <f t="array" ref="G1082">_xlfn.IFNA(_xlfn.IFS('08-Doors, Frames &amp; Hardware'!F30="*",'08-Doors, Frames &amp; Hardware'!E30,'08-Doors, Frames &amp; Hardware'!H30="*",'08-Doors, Frames &amp; Hardware'!G30,'08-Doors, Frames &amp; Hardware'!J30="*",'08-Doors, Frames &amp; Hardware'!I30,'08-Doors, Frames &amp; Hardware'!L30="*",'08-Doors, Frames &amp; Hardware'!K30,'08-Doors, Frames &amp; Hardware'!N30="*",'08-Doors, Frames &amp; Hardware'!M30,'08-Doors, Frames &amp; Hardware'!P30="*",'08-Doors, Frames &amp; Hardware'!O30,'08-Doors, Frames &amp; Hardware'!R30="*",'08-Doors, Frames &amp; Hardware'!Q30,'08-Doors, Frames &amp; Hardware'!T30="*",'08-Doors, Frames &amp; Hardware'!S30,'08-Doors, Frames &amp; Hardware'!V30="*",'08-Doors, Frames &amp; Hardware'!U30),"")</f>
        <v/>
      </c>
      <c r="H1082" s="236" t="e">
        <f>G1082/'Project Data'!$D$22</f>
        <v>#VALUE!</v>
      </c>
      <c r="I1082" s="175"/>
      <c r="J1082" s="244"/>
      <c r="K1082" s="404"/>
    </row>
    <row r="1083" spans="1:11" s="147" customFormat="1" ht="15" hidden="1" customHeight="1">
      <c r="A1083" s="198">
        <f>'08-Doors, Frames &amp; Hardware'!A31</f>
        <v>0</v>
      </c>
      <c r="B1083" s="399" t="str">
        <f>'08-Doors, Frames &amp; Hardware'!B31</f>
        <v>08 03 11.23 Conservation Treatment for Period Bronze Doors and Frames</v>
      </c>
      <c r="C1083" s="235"/>
      <c r="D1083" s="402" t="str" cm="1">
        <f t="array" ref="D1083">_xlfn.IFNA(_xlfn.IFS('08-Doors, Frames &amp; Hardware'!D31="*",'08-Doors, Frames &amp; Hardware'!C31,'08-Doors, Frames &amp; Hardware'!F31="*",'08-Doors, Frames &amp; Hardware'!E31,'08-Doors, Frames &amp; Hardware'!H31="*",'08-Doors, Frames &amp; Hardware'!G31,'08-Doors, Frames &amp; Hardware'!J31="*",'08-Doors, Frames &amp; Hardware'!I31,'08-Doors, Frames &amp; Hardware'!L31="*",'08-Doors, Frames &amp; Hardware'!K31,'08-Doors, Frames &amp; Hardware'!N31="*",'08-Doors, Frames &amp; Hardware'!M31,'08-Doors, Frames &amp; Hardware'!P31="*",'08-Doors, Frames &amp; Hardware'!O31,'08-Doors, Frames &amp; Hardware'!R31="*",'08-Doors, Frames &amp; Hardware'!Q31,'08-Doors, Frames &amp; Hardware'!T31="*",'08-Doors, Frames &amp; Hardware'!S31),"")</f>
        <v/>
      </c>
      <c r="E1083" s="402" t="e">
        <f>D1083/'Project Data'!$D$22</f>
        <v>#VALUE!</v>
      </c>
      <c r="F1083" s="164" t="s">
        <v>44</v>
      </c>
      <c r="G1083" s="236" t="str" cm="1">
        <f t="array" ref="G1083">_xlfn.IFNA(_xlfn.IFS('08-Doors, Frames &amp; Hardware'!F31="*",'08-Doors, Frames &amp; Hardware'!E31,'08-Doors, Frames &amp; Hardware'!H31="*",'08-Doors, Frames &amp; Hardware'!G31,'08-Doors, Frames &amp; Hardware'!J31="*",'08-Doors, Frames &amp; Hardware'!I31,'08-Doors, Frames &amp; Hardware'!L31="*",'08-Doors, Frames &amp; Hardware'!K31,'08-Doors, Frames &amp; Hardware'!N31="*",'08-Doors, Frames &amp; Hardware'!M31,'08-Doors, Frames &amp; Hardware'!P31="*",'08-Doors, Frames &amp; Hardware'!O31,'08-Doors, Frames &amp; Hardware'!R31="*",'08-Doors, Frames &amp; Hardware'!Q31,'08-Doors, Frames &amp; Hardware'!T31="*",'08-Doors, Frames &amp; Hardware'!S31,'08-Doors, Frames &amp; Hardware'!V31="*",'08-Doors, Frames &amp; Hardware'!U31),"")</f>
        <v/>
      </c>
      <c r="H1083" s="236" t="e">
        <f>G1083/'Project Data'!$D$22</f>
        <v>#VALUE!</v>
      </c>
      <c r="I1083" s="175"/>
      <c r="J1083" s="244"/>
      <c r="K1083" s="404"/>
    </row>
    <row r="1084" spans="1:11" s="147" customFormat="1" ht="15" hidden="1" customHeight="1">
      <c r="A1084" s="198">
        <f>'08-Doors, Frames &amp; Hardware'!A32</f>
        <v>0</v>
      </c>
      <c r="B1084" s="399" t="str">
        <f>'08-Doors, Frames &amp; Hardware'!B32</f>
        <v>08 03 14 Conservation Treatment for Period Wood Doors</v>
      </c>
      <c r="C1084" s="235"/>
      <c r="D1084" s="402" t="str" cm="1">
        <f t="array" ref="D1084">_xlfn.IFNA(_xlfn.IFS('08-Doors, Frames &amp; Hardware'!D32="*",'08-Doors, Frames &amp; Hardware'!C32,'08-Doors, Frames &amp; Hardware'!F32="*",'08-Doors, Frames &amp; Hardware'!E32,'08-Doors, Frames &amp; Hardware'!H32="*",'08-Doors, Frames &amp; Hardware'!G32,'08-Doors, Frames &amp; Hardware'!J32="*",'08-Doors, Frames &amp; Hardware'!I32,'08-Doors, Frames &amp; Hardware'!L32="*",'08-Doors, Frames &amp; Hardware'!K32,'08-Doors, Frames &amp; Hardware'!N32="*",'08-Doors, Frames &amp; Hardware'!M32,'08-Doors, Frames &amp; Hardware'!P32="*",'08-Doors, Frames &amp; Hardware'!O32,'08-Doors, Frames &amp; Hardware'!R32="*",'08-Doors, Frames &amp; Hardware'!Q32,'08-Doors, Frames &amp; Hardware'!T32="*",'08-Doors, Frames &amp; Hardware'!S32),"")</f>
        <v/>
      </c>
      <c r="E1084" s="402" t="e">
        <f>D1084/'Project Data'!$D$22</f>
        <v>#VALUE!</v>
      </c>
      <c r="F1084" s="164" t="s">
        <v>44</v>
      </c>
      <c r="G1084" s="236" t="str" cm="1">
        <f t="array" ref="G1084">_xlfn.IFNA(_xlfn.IFS('08-Doors, Frames &amp; Hardware'!F32="*",'08-Doors, Frames &amp; Hardware'!E32,'08-Doors, Frames &amp; Hardware'!H32="*",'08-Doors, Frames &amp; Hardware'!G32,'08-Doors, Frames &amp; Hardware'!J32="*",'08-Doors, Frames &amp; Hardware'!I32,'08-Doors, Frames &amp; Hardware'!L32="*",'08-Doors, Frames &amp; Hardware'!K32,'08-Doors, Frames &amp; Hardware'!N32="*",'08-Doors, Frames &amp; Hardware'!M32,'08-Doors, Frames &amp; Hardware'!P32="*",'08-Doors, Frames &amp; Hardware'!O32,'08-Doors, Frames &amp; Hardware'!R32="*",'08-Doors, Frames &amp; Hardware'!Q32,'08-Doors, Frames &amp; Hardware'!T32="*",'08-Doors, Frames &amp; Hardware'!S32,'08-Doors, Frames &amp; Hardware'!V32="*",'08-Doors, Frames &amp; Hardware'!U32),"")</f>
        <v/>
      </c>
      <c r="H1084" s="236" t="e">
        <f>G1084/'Project Data'!$D$22</f>
        <v>#VALUE!</v>
      </c>
      <c r="I1084" s="175"/>
      <c r="J1084" s="244"/>
      <c r="K1084" s="404"/>
    </row>
    <row r="1085" spans="1:11" s="147" customFormat="1" ht="15" hidden="1" customHeight="1">
      <c r="A1085" s="198">
        <f>'08-Doors, Frames &amp; Hardware'!A33</f>
        <v>0</v>
      </c>
      <c r="B1085" s="399" t="str">
        <f>'08-Doors, Frames &amp; Hardware'!B33</f>
        <v>08 03 14.23 Conservation Treatment for Period Metal-Faced Wood Doors</v>
      </c>
      <c r="C1085" s="235"/>
      <c r="D1085" s="402" t="str" cm="1">
        <f t="array" ref="D1085">_xlfn.IFNA(_xlfn.IFS('08-Doors, Frames &amp; Hardware'!D33="*",'08-Doors, Frames &amp; Hardware'!C33,'08-Doors, Frames &amp; Hardware'!F33="*",'08-Doors, Frames &amp; Hardware'!E33,'08-Doors, Frames &amp; Hardware'!H33="*",'08-Doors, Frames &amp; Hardware'!G33,'08-Doors, Frames &amp; Hardware'!J33="*",'08-Doors, Frames &amp; Hardware'!I33,'08-Doors, Frames &amp; Hardware'!L33="*",'08-Doors, Frames &amp; Hardware'!K33,'08-Doors, Frames &amp; Hardware'!N33="*",'08-Doors, Frames &amp; Hardware'!M33,'08-Doors, Frames &amp; Hardware'!P33="*",'08-Doors, Frames &amp; Hardware'!O33,'08-Doors, Frames &amp; Hardware'!R33="*",'08-Doors, Frames &amp; Hardware'!Q33,'08-Doors, Frames &amp; Hardware'!T33="*",'08-Doors, Frames &amp; Hardware'!S33),"")</f>
        <v/>
      </c>
      <c r="E1085" s="402" t="e">
        <f>D1085/'Project Data'!$D$22</f>
        <v>#VALUE!</v>
      </c>
      <c r="F1085" s="164" t="s">
        <v>44</v>
      </c>
      <c r="G1085" s="236" t="str" cm="1">
        <f t="array" ref="G1085">_xlfn.IFNA(_xlfn.IFS('08-Doors, Frames &amp; Hardware'!F33="*",'08-Doors, Frames &amp; Hardware'!E33,'08-Doors, Frames &amp; Hardware'!H33="*",'08-Doors, Frames &amp; Hardware'!G33,'08-Doors, Frames &amp; Hardware'!J33="*",'08-Doors, Frames &amp; Hardware'!I33,'08-Doors, Frames &amp; Hardware'!L33="*",'08-Doors, Frames &amp; Hardware'!K33,'08-Doors, Frames &amp; Hardware'!N33="*",'08-Doors, Frames &amp; Hardware'!M33,'08-Doors, Frames &amp; Hardware'!P33="*",'08-Doors, Frames &amp; Hardware'!O33,'08-Doors, Frames &amp; Hardware'!R33="*",'08-Doors, Frames &amp; Hardware'!Q33,'08-Doors, Frames &amp; Hardware'!T33="*",'08-Doors, Frames &amp; Hardware'!S33,'08-Doors, Frames &amp; Hardware'!V33="*",'08-Doors, Frames &amp; Hardware'!U33),"")</f>
        <v/>
      </c>
      <c r="H1085" s="236" t="e">
        <f>G1085/'Project Data'!$D$22</f>
        <v>#VALUE!</v>
      </c>
      <c r="I1085" s="175"/>
      <c r="J1085" s="244"/>
      <c r="K1085" s="404"/>
    </row>
    <row r="1086" spans="1:11" s="147" customFormat="1" ht="15" hidden="1" customHeight="1">
      <c r="A1086" s="198">
        <f>'08-Doors, Frames &amp; Hardware'!A34</f>
        <v>0</v>
      </c>
      <c r="B1086" s="399" t="str">
        <f>'08-Doors, Frames &amp; Hardware'!B34</f>
        <v>08 03 14.33 Conservation Treatment for Period Stile and Rail Wood Doors</v>
      </c>
      <c r="C1086" s="235"/>
      <c r="D1086" s="402" t="str" cm="1">
        <f t="array" ref="D1086">_xlfn.IFNA(_xlfn.IFS('08-Doors, Frames &amp; Hardware'!D34="*",'08-Doors, Frames &amp; Hardware'!C34,'08-Doors, Frames &amp; Hardware'!F34="*",'08-Doors, Frames &amp; Hardware'!E34,'08-Doors, Frames &amp; Hardware'!H34="*",'08-Doors, Frames &amp; Hardware'!G34,'08-Doors, Frames &amp; Hardware'!J34="*",'08-Doors, Frames &amp; Hardware'!I34,'08-Doors, Frames &amp; Hardware'!L34="*",'08-Doors, Frames &amp; Hardware'!K34,'08-Doors, Frames &amp; Hardware'!N34="*",'08-Doors, Frames &amp; Hardware'!M34,'08-Doors, Frames &amp; Hardware'!P34="*",'08-Doors, Frames &amp; Hardware'!O34,'08-Doors, Frames &amp; Hardware'!R34="*",'08-Doors, Frames &amp; Hardware'!Q34,'08-Doors, Frames &amp; Hardware'!T34="*",'08-Doors, Frames &amp; Hardware'!S34),"")</f>
        <v/>
      </c>
      <c r="E1086" s="402" t="e">
        <f>D1086/'Project Data'!$D$22</f>
        <v>#VALUE!</v>
      </c>
      <c r="F1086" s="164" t="s">
        <v>44</v>
      </c>
      <c r="G1086" s="236" t="str" cm="1">
        <f t="array" ref="G1086">_xlfn.IFNA(_xlfn.IFS('08-Doors, Frames &amp; Hardware'!F34="*",'08-Doors, Frames &amp; Hardware'!E34,'08-Doors, Frames &amp; Hardware'!H34="*",'08-Doors, Frames &amp; Hardware'!G34,'08-Doors, Frames &amp; Hardware'!J34="*",'08-Doors, Frames &amp; Hardware'!I34,'08-Doors, Frames &amp; Hardware'!L34="*",'08-Doors, Frames &amp; Hardware'!K34,'08-Doors, Frames &amp; Hardware'!N34="*",'08-Doors, Frames &amp; Hardware'!M34,'08-Doors, Frames &amp; Hardware'!P34="*",'08-Doors, Frames &amp; Hardware'!O34,'08-Doors, Frames &amp; Hardware'!R34="*",'08-Doors, Frames &amp; Hardware'!Q34,'08-Doors, Frames &amp; Hardware'!T34="*",'08-Doors, Frames &amp; Hardware'!S34,'08-Doors, Frames &amp; Hardware'!V34="*",'08-Doors, Frames &amp; Hardware'!U34),"")</f>
        <v/>
      </c>
      <c r="H1086" s="236" t="e">
        <f>G1086/'Project Data'!$D$22</f>
        <v>#VALUE!</v>
      </c>
      <c r="I1086" s="175"/>
      <c r="J1086" s="244"/>
      <c r="K1086" s="404"/>
    </row>
    <row r="1087" spans="1:11" s="147" customFormat="1" ht="15" hidden="1" customHeight="1">
      <c r="A1087" s="198">
        <f>'08-Doors, Frames &amp; Hardware'!A35</f>
        <v>0</v>
      </c>
      <c r="B1087" s="399" t="str">
        <f>'08-Doors, Frames &amp; Hardware'!B35</f>
        <v>08 03 30 Conservation Treatment for Period Specialty Doors and Frames</v>
      </c>
      <c r="C1087" s="235"/>
      <c r="D1087" s="402" t="str" cm="1">
        <f t="array" ref="D1087">_xlfn.IFNA(_xlfn.IFS('08-Doors, Frames &amp; Hardware'!D35="*",'08-Doors, Frames &amp; Hardware'!C35,'08-Doors, Frames &amp; Hardware'!F35="*",'08-Doors, Frames &amp; Hardware'!E35,'08-Doors, Frames &amp; Hardware'!H35="*",'08-Doors, Frames &amp; Hardware'!G35,'08-Doors, Frames &amp; Hardware'!J35="*",'08-Doors, Frames &amp; Hardware'!I35,'08-Doors, Frames &amp; Hardware'!L35="*",'08-Doors, Frames &amp; Hardware'!K35,'08-Doors, Frames &amp; Hardware'!N35="*",'08-Doors, Frames &amp; Hardware'!M35,'08-Doors, Frames &amp; Hardware'!P35="*",'08-Doors, Frames &amp; Hardware'!O35,'08-Doors, Frames &amp; Hardware'!R35="*",'08-Doors, Frames &amp; Hardware'!Q35,'08-Doors, Frames &amp; Hardware'!T35="*",'08-Doors, Frames &amp; Hardware'!S35),"")</f>
        <v/>
      </c>
      <c r="E1087" s="402" t="e">
        <f>D1087/'Project Data'!$D$22</f>
        <v>#VALUE!</v>
      </c>
      <c r="F1087" s="164" t="s">
        <v>44</v>
      </c>
      <c r="G1087" s="236" t="str" cm="1">
        <f t="array" ref="G1087">_xlfn.IFNA(_xlfn.IFS('08-Doors, Frames &amp; Hardware'!F35="*",'08-Doors, Frames &amp; Hardware'!E35,'08-Doors, Frames &amp; Hardware'!H35="*",'08-Doors, Frames &amp; Hardware'!G35,'08-Doors, Frames &amp; Hardware'!J35="*",'08-Doors, Frames &amp; Hardware'!I35,'08-Doors, Frames &amp; Hardware'!L35="*",'08-Doors, Frames &amp; Hardware'!K35,'08-Doors, Frames &amp; Hardware'!N35="*",'08-Doors, Frames &amp; Hardware'!M35,'08-Doors, Frames &amp; Hardware'!P35="*",'08-Doors, Frames &amp; Hardware'!O35,'08-Doors, Frames &amp; Hardware'!R35="*",'08-Doors, Frames &amp; Hardware'!Q35,'08-Doors, Frames &amp; Hardware'!T35="*",'08-Doors, Frames &amp; Hardware'!S35,'08-Doors, Frames &amp; Hardware'!V35="*",'08-Doors, Frames &amp; Hardware'!U35),"")</f>
        <v/>
      </c>
      <c r="H1087" s="236" t="e">
        <f>G1087/'Project Data'!$D$22</f>
        <v>#VALUE!</v>
      </c>
      <c r="I1087" s="175"/>
      <c r="J1087" s="244"/>
      <c r="K1087" s="404"/>
    </row>
    <row r="1088" spans="1:11" s="147" customFormat="1" ht="15" hidden="1" customHeight="1">
      <c r="A1088" s="198">
        <f>'08-Doors, Frames &amp; Hardware'!A36</f>
        <v>0</v>
      </c>
      <c r="B1088" s="399" t="str">
        <f>'08-Doors, Frames &amp; Hardware'!B36</f>
        <v>08 03 34 Conservation Treatment for Period Special Function Doors</v>
      </c>
      <c r="C1088" s="235"/>
      <c r="D1088" s="402" t="str" cm="1">
        <f t="array" ref="D1088">_xlfn.IFNA(_xlfn.IFS('08-Doors, Frames &amp; Hardware'!D36="*",'08-Doors, Frames &amp; Hardware'!C36,'08-Doors, Frames &amp; Hardware'!F36="*",'08-Doors, Frames &amp; Hardware'!E36,'08-Doors, Frames &amp; Hardware'!H36="*",'08-Doors, Frames &amp; Hardware'!G36,'08-Doors, Frames &amp; Hardware'!J36="*",'08-Doors, Frames &amp; Hardware'!I36,'08-Doors, Frames &amp; Hardware'!L36="*",'08-Doors, Frames &amp; Hardware'!K36,'08-Doors, Frames &amp; Hardware'!N36="*",'08-Doors, Frames &amp; Hardware'!M36,'08-Doors, Frames &amp; Hardware'!P36="*",'08-Doors, Frames &amp; Hardware'!O36,'08-Doors, Frames &amp; Hardware'!R36="*",'08-Doors, Frames &amp; Hardware'!Q36,'08-Doors, Frames &amp; Hardware'!T36="*",'08-Doors, Frames &amp; Hardware'!S36),"")</f>
        <v/>
      </c>
      <c r="E1088" s="402" t="e">
        <f>D1088/'Project Data'!$D$22</f>
        <v>#VALUE!</v>
      </c>
      <c r="F1088" s="164" t="s">
        <v>44</v>
      </c>
      <c r="G1088" s="236" t="str" cm="1">
        <f t="array" ref="G1088">_xlfn.IFNA(_xlfn.IFS('08-Doors, Frames &amp; Hardware'!F36="*",'08-Doors, Frames &amp; Hardware'!E36,'08-Doors, Frames &amp; Hardware'!H36="*",'08-Doors, Frames &amp; Hardware'!G36,'08-Doors, Frames &amp; Hardware'!J36="*",'08-Doors, Frames &amp; Hardware'!I36,'08-Doors, Frames &amp; Hardware'!L36="*",'08-Doors, Frames &amp; Hardware'!K36,'08-Doors, Frames &amp; Hardware'!N36="*",'08-Doors, Frames &amp; Hardware'!M36,'08-Doors, Frames &amp; Hardware'!P36="*",'08-Doors, Frames &amp; Hardware'!O36,'08-Doors, Frames &amp; Hardware'!R36="*",'08-Doors, Frames &amp; Hardware'!Q36,'08-Doors, Frames &amp; Hardware'!T36="*",'08-Doors, Frames &amp; Hardware'!S36,'08-Doors, Frames &amp; Hardware'!V36="*",'08-Doors, Frames &amp; Hardware'!U36),"")</f>
        <v/>
      </c>
      <c r="H1088" s="236" t="e">
        <f>G1088/'Project Data'!$D$22</f>
        <v>#VALUE!</v>
      </c>
      <c r="I1088" s="175"/>
      <c r="J1088" s="244"/>
      <c r="K1088" s="404"/>
    </row>
    <row r="1089" spans="1:11" s="147" customFormat="1" ht="15" hidden="1" customHeight="1">
      <c r="A1089" s="198">
        <f>'08-Doors, Frames &amp; Hardware'!A37</f>
        <v>0</v>
      </c>
      <c r="B1089" s="399" t="str">
        <f>'08-Doors, Frames &amp; Hardware'!B37</f>
        <v>08 03 34.59 Conservation Treatment for Period Vault Doors</v>
      </c>
      <c r="C1089" s="235"/>
      <c r="D1089" s="402" t="str" cm="1">
        <f t="array" ref="D1089">_xlfn.IFNA(_xlfn.IFS('08-Doors, Frames &amp; Hardware'!D37="*",'08-Doors, Frames &amp; Hardware'!C37,'08-Doors, Frames &amp; Hardware'!F37="*",'08-Doors, Frames &amp; Hardware'!E37,'08-Doors, Frames &amp; Hardware'!H37="*",'08-Doors, Frames &amp; Hardware'!G37,'08-Doors, Frames &amp; Hardware'!J37="*",'08-Doors, Frames &amp; Hardware'!I37,'08-Doors, Frames &amp; Hardware'!L37="*",'08-Doors, Frames &amp; Hardware'!K37,'08-Doors, Frames &amp; Hardware'!N37="*",'08-Doors, Frames &amp; Hardware'!M37,'08-Doors, Frames &amp; Hardware'!P37="*",'08-Doors, Frames &amp; Hardware'!O37,'08-Doors, Frames &amp; Hardware'!R37="*",'08-Doors, Frames &amp; Hardware'!Q37,'08-Doors, Frames &amp; Hardware'!T37="*",'08-Doors, Frames &amp; Hardware'!S37),"")</f>
        <v/>
      </c>
      <c r="E1089" s="402" t="e">
        <f>D1089/'Project Data'!$D$22</f>
        <v>#VALUE!</v>
      </c>
      <c r="F1089" s="164" t="s">
        <v>44</v>
      </c>
      <c r="G1089" s="236" t="str" cm="1">
        <f t="array" ref="G1089">_xlfn.IFNA(_xlfn.IFS('08-Doors, Frames &amp; Hardware'!F37="*",'08-Doors, Frames &amp; Hardware'!E37,'08-Doors, Frames &amp; Hardware'!H37="*",'08-Doors, Frames &amp; Hardware'!G37,'08-Doors, Frames &amp; Hardware'!J37="*",'08-Doors, Frames &amp; Hardware'!I37,'08-Doors, Frames &amp; Hardware'!L37="*",'08-Doors, Frames &amp; Hardware'!K37,'08-Doors, Frames &amp; Hardware'!N37="*",'08-Doors, Frames &amp; Hardware'!M37,'08-Doors, Frames &amp; Hardware'!P37="*",'08-Doors, Frames &amp; Hardware'!O37,'08-Doors, Frames &amp; Hardware'!R37="*",'08-Doors, Frames &amp; Hardware'!Q37,'08-Doors, Frames &amp; Hardware'!T37="*",'08-Doors, Frames &amp; Hardware'!S37,'08-Doors, Frames &amp; Hardware'!V37="*",'08-Doors, Frames &amp; Hardware'!U37),"")</f>
        <v/>
      </c>
      <c r="H1089" s="236" t="e">
        <f>G1089/'Project Data'!$D$22</f>
        <v>#VALUE!</v>
      </c>
      <c r="I1089" s="175"/>
      <c r="J1089" s="244"/>
      <c r="K1089" s="404"/>
    </row>
    <row r="1090" spans="1:11" s="147" customFormat="1" ht="15" hidden="1" customHeight="1">
      <c r="A1090" s="198">
        <f>'08-Doors, Frames &amp; Hardware'!A38</f>
        <v>0</v>
      </c>
      <c r="B1090" s="399" t="str">
        <f>'08-Doors, Frames &amp; Hardware'!B38</f>
        <v>08 03 70 Conservation Treatment for Period Hardware</v>
      </c>
      <c r="C1090" s="235"/>
      <c r="D1090" s="402" t="str" cm="1">
        <f t="array" ref="D1090">_xlfn.IFNA(_xlfn.IFS('08-Doors, Frames &amp; Hardware'!D38="*",'08-Doors, Frames &amp; Hardware'!C38,'08-Doors, Frames &amp; Hardware'!F38="*",'08-Doors, Frames &amp; Hardware'!E38,'08-Doors, Frames &amp; Hardware'!H38="*",'08-Doors, Frames &amp; Hardware'!G38,'08-Doors, Frames &amp; Hardware'!J38="*",'08-Doors, Frames &amp; Hardware'!I38,'08-Doors, Frames &amp; Hardware'!L38="*",'08-Doors, Frames &amp; Hardware'!K38,'08-Doors, Frames &amp; Hardware'!N38="*",'08-Doors, Frames &amp; Hardware'!M38,'08-Doors, Frames &amp; Hardware'!P38="*",'08-Doors, Frames &amp; Hardware'!O38,'08-Doors, Frames &amp; Hardware'!R38="*",'08-Doors, Frames &amp; Hardware'!Q38,'08-Doors, Frames &amp; Hardware'!T38="*",'08-Doors, Frames &amp; Hardware'!S38),"")</f>
        <v/>
      </c>
      <c r="E1090" s="402" t="e">
        <f>D1090/'Project Data'!$D$22</f>
        <v>#VALUE!</v>
      </c>
      <c r="F1090" s="164" t="s">
        <v>44</v>
      </c>
      <c r="G1090" s="236" t="str" cm="1">
        <f t="array" ref="G1090">_xlfn.IFNA(_xlfn.IFS('08-Doors, Frames &amp; Hardware'!F38="*",'08-Doors, Frames &amp; Hardware'!E38,'08-Doors, Frames &amp; Hardware'!H38="*",'08-Doors, Frames &amp; Hardware'!G38,'08-Doors, Frames &amp; Hardware'!J38="*",'08-Doors, Frames &amp; Hardware'!I38,'08-Doors, Frames &amp; Hardware'!L38="*",'08-Doors, Frames &amp; Hardware'!K38,'08-Doors, Frames &amp; Hardware'!N38="*",'08-Doors, Frames &amp; Hardware'!M38,'08-Doors, Frames &amp; Hardware'!P38="*",'08-Doors, Frames &amp; Hardware'!O38,'08-Doors, Frames &amp; Hardware'!R38="*",'08-Doors, Frames &amp; Hardware'!Q38,'08-Doors, Frames &amp; Hardware'!T38="*",'08-Doors, Frames &amp; Hardware'!S38,'08-Doors, Frames &amp; Hardware'!V38="*",'08-Doors, Frames &amp; Hardware'!U38),"")</f>
        <v/>
      </c>
      <c r="H1090" s="236" t="e">
        <f>G1090/'Project Data'!$D$22</f>
        <v>#VALUE!</v>
      </c>
      <c r="I1090" s="175"/>
      <c r="J1090" s="244"/>
      <c r="K1090" s="404"/>
    </row>
    <row r="1091" spans="1:11" s="147" customFormat="1" ht="15" hidden="1" customHeight="1">
      <c r="A1091" s="198">
        <f>'08-Doors, Frames &amp; Hardware'!A39</f>
        <v>0</v>
      </c>
      <c r="B1091" s="399" t="str">
        <f>'08-Doors, Frames &amp; Hardware'!B39</f>
        <v>08 03 71 Conservation Treatment for Period Door Hardware</v>
      </c>
      <c r="C1091" s="235"/>
      <c r="D1091" s="402" t="str" cm="1">
        <f t="array" ref="D1091">_xlfn.IFNA(_xlfn.IFS('08-Doors, Frames &amp; Hardware'!D39="*",'08-Doors, Frames &amp; Hardware'!C39,'08-Doors, Frames &amp; Hardware'!F39="*",'08-Doors, Frames &amp; Hardware'!E39,'08-Doors, Frames &amp; Hardware'!H39="*",'08-Doors, Frames &amp; Hardware'!G39,'08-Doors, Frames &amp; Hardware'!J39="*",'08-Doors, Frames &amp; Hardware'!I39,'08-Doors, Frames &amp; Hardware'!L39="*",'08-Doors, Frames &amp; Hardware'!K39,'08-Doors, Frames &amp; Hardware'!N39="*",'08-Doors, Frames &amp; Hardware'!M39,'08-Doors, Frames &amp; Hardware'!P39="*",'08-Doors, Frames &amp; Hardware'!O39,'08-Doors, Frames &amp; Hardware'!R39="*",'08-Doors, Frames &amp; Hardware'!Q39,'08-Doors, Frames &amp; Hardware'!T39="*",'08-Doors, Frames &amp; Hardware'!S39),"")</f>
        <v/>
      </c>
      <c r="E1091" s="402" t="e">
        <f>D1091/'Project Data'!$D$22</f>
        <v>#VALUE!</v>
      </c>
      <c r="F1091" s="164" t="s">
        <v>44</v>
      </c>
      <c r="G1091" s="236" t="str" cm="1">
        <f t="array" ref="G1091">_xlfn.IFNA(_xlfn.IFS('08-Doors, Frames &amp; Hardware'!F39="*",'08-Doors, Frames &amp; Hardware'!E39,'08-Doors, Frames &amp; Hardware'!H39="*",'08-Doors, Frames &amp; Hardware'!G39,'08-Doors, Frames &amp; Hardware'!J39="*",'08-Doors, Frames &amp; Hardware'!I39,'08-Doors, Frames &amp; Hardware'!L39="*",'08-Doors, Frames &amp; Hardware'!K39,'08-Doors, Frames &amp; Hardware'!N39="*",'08-Doors, Frames &amp; Hardware'!M39,'08-Doors, Frames &amp; Hardware'!P39="*",'08-Doors, Frames &amp; Hardware'!O39,'08-Doors, Frames &amp; Hardware'!R39="*",'08-Doors, Frames &amp; Hardware'!Q39,'08-Doors, Frames &amp; Hardware'!T39="*",'08-Doors, Frames &amp; Hardware'!S39,'08-Doors, Frames &amp; Hardware'!V39="*",'08-Doors, Frames &amp; Hardware'!U39),"")</f>
        <v/>
      </c>
      <c r="H1091" s="236" t="e">
        <f>G1091/'Project Data'!$D$22</f>
        <v>#VALUE!</v>
      </c>
      <c r="I1091" s="175"/>
      <c r="J1091" s="244"/>
      <c r="K1091" s="404"/>
    </row>
    <row r="1092" spans="1:11" s="147" customFormat="1" ht="15" hidden="1" customHeight="1">
      <c r="A1092" s="198">
        <f>'08-Doors, Frames &amp; Hardware'!A40</f>
        <v>0</v>
      </c>
      <c r="B1092" s="399" t="str">
        <f>'08-Doors, Frames &amp; Hardware'!B40</f>
        <v>08 05 00 Common Work Results for Openings</v>
      </c>
      <c r="C1092" s="235"/>
      <c r="D1092" s="402" t="str" cm="1">
        <f t="array" ref="D1092">_xlfn.IFNA(_xlfn.IFS('08-Doors, Frames &amp; Hardware'!D40="*",'08-Doors, Frames &amp; Hardware'!C40,'08-Doors, Frames &amp; Hardware'!F40="*",'08-Doors, Frames &amp; Hardware'!E40,'08-Doors, Frames &amp; Hardware'!H40="*",'08-Doors, Frames &amp; Hardware'!G40,'08-Doors, Frames &amp; Hardware'!J40="*",'08-Doors, Frames &amp; Hardware'!I40,'08-Doors, Frames &amp; Hardware'!L40="*",'08-Doors, Frames &amp; Hardware'!K40,'08-Doors, Frames &amp; Hardware'!N40="*",'08-Doors, Frames &amp; Hardware'!M40,'08-Doors, Frames &amp; Hardware'!P40="*",'08-Doors, Frames &amp; Hardware'!O40,'08-Doors, Frames &amp; Hardware'!R40="*",'08-Doors, Frames &amp; Hardware'!Q40,'08-Doors, Frames &amp; Hardware'!T40="*",'08-Doors, Frames &amp; Hardware'!S40),"")</f>
        <v/>
      </c>
      <c r="E1092" s="402" t="e">
        <f>D1092/'Project Data'!$D$22</f>
        <v>#VALUE!</v>
      </c>
      <c r="F1092" s="164" t="s">
        <v>44</v>
      </c>
      <c r="G1092" s="236" t="str" cm="1">
        <f t="array" ref="G1092">_xlfn.IFNA(_xlfn.IFS('08-Doors, Frames &amp; Hardware'!F40="*",'08-Doors, Frames &amp; Hardware'!E40,'08-Doors, Frames &amp; Hardware'!H40="*",'08-Doors, Frames &amp; Hardware'!G40,'08-Doors, Frames &amp; Hardware'!J40="*",'08-Doors, Frames &amp; Hardware'!I40,'08-Doors, Frames &amp; Hardware'!L40="*",'08-Doors, Frames &amp; Hardware'!K40,'08-Doors, Frames &amp; Hardware'!N40="*",'08-Doors, Frames &amp; Hardware'!M40,'08-Doors, Frames &amp; Hardware'!P40="*",'08-Doors, Frames &amp; Hardware'!O40,'08-Doors, Frames &amp; Hardware'!R40="*",'08-Doors, Frames &amp; Hardware'!Q40,'08-Doors, Frames &amp; Hardware'!T40="*",'08-Doors, Frames &amp; Hardware'!S40,'08-Doors, Frames &amp; Hardware'!V40="*",'08-Doors, Frames &amp; Hardware'!U40),"")</f>
        <v/>
      </c>
      <c r="H1092" s="236" t="e">
        <f>G1092/'Project Data'!$D$22</f>
        <v>#VALUE!</v>
      </c>
      <c r="I1092" s="175"/>
      <c r="J1092" s="244"/>
      <c r="K1092" s="404"/>
    </row>
    <row r="1093" spans="1:11" s="147" customFormat="1" ht="15" hidden="1" customHeight="1">
      <c r="A1093" s="198">
        <f>'08-Doors, Frames &amp; Hardware'!A41</f>
        <v>0</v>
      </c>
      <c r="B1093" s="399" t="str">
        <f>'08-Doors, Frames &amp; Hardware'!B41</f>
        <v>08 05 05 Selective Demolition for Openings</v>
      </c>
      <c r="C1093" s="235"/>
      <c r="D1093" s="402" t="str" cm="1">
        <f t="array" ref="D1093">_xlfn.IFNA(_xlfn.IFS('08-Doors, Frames &amp; Hardware'!D41="*",'08-Doors, Frames &amp; Hardware'!C41,'08-Doors, Frames &amp; Hardware'!F41="*",'08-Doors, Frames &amp; Hardware'!E41,'08-Doors, Frames &amp; Hardware'!H41="*",'08-Doors, Frames &amp; Hardware'!G41,'08-Doors, Frames &amp; Hardware'!J41="*",'08-Doors, Frames &amp; Hardware'!I41,'08-Doors, Frames &amp; Hardware'!L41="*",'08-Doors, Frames &amp; Hardware'!K41,'08-Doors, Frames &amp; Hardware'!N41="*",'08-Doors, Frames &amp; Hardware'!M41,'08-Doors, Frames &amp; Hardware'!P41="*",'08-Doors, Frames &amp; Hardware'!O41,'08-Doors, Frames &amp; Hardware'!R41="*",'08-Doors, Frames &amp; Hardware'!Q41,'08-Doors, Frames &amp; Hardware'!T41="*",'08-Doors, Frames &amp; Hardware'!S41),"")</f>
        <v/>
      </c>
      <c r="E1093" s="402" t="e">
        <f>D1093/'Project Data'!$D$22</f>
        <v>#VALUE!</v>
      </c>
      <c r="F1093" s="164" t="s">
        <v>44</v>
      </c>
      <c r="G1093" s="236" t="str" cm="1">
        <f t="array" ref="G1093">_xlfn.IFNA(_xlfn.IFS('08-Doors, Frames &amp; Hardware'!F41="*",'08-Doors, Frames &amp; Hardware'!E41,'08-Doors, Frames &amp; Hardware'!H41="*",'08-Doors, Frames &amp; Hardware'!G41,'08-Doors, Frames &amp; Hardware'!J41="*",'08-Doors, Frames &amp; Hardware'!I41,'08-Doors, Frames &amp; Hardware'!L41="*",'08-Doors, Frames &amp; Hardware'!K41,'08-Doors, Frames &amp; Hardware'!N41="*",'08-Doors, Frames &amp; Hardware'!M41,'08-Doors, Frames &amp; Hardware'!P41="*",'08-Doors, Frames &amp; Hardware'!O41,'08-Doors, Frames &amp; Hardware'!R41="*",'08-Doors, Frames &amp; Hardware'!Q41,'08-Doors, Frames &amp; Hardware'!T41="*",'08-Doors, Frames &amp; Hardware'!S41,'08-Doors, Frames &amp; Hardware'!V41="*",'08-Doors, Frames &amp; Hardware'!U41),"")</f>
        <v/>
      </c>
      <c r="H1093" s="236" t="e">
        <f>G1093/'Project Data'!$D$22</f>
        <v>#VALUE!</v>
      </c>
      <c r="I1093" s="175"/>
      <c r="J1093" s="244"/>
      <c r="K1093" s="404"/>
    </row>
    <row r="1094" spans="1:11" s="147" customFormat="1" ht="15" hidden="1" customHeight="1">
      <c r="A1094" s="198">
        <f>'08-Doors, Frames &amp; Hardware'!A42</f>
        <v>0</v>
      </c>
      <c r="B1094" s="399" t="str">
        <f>'08-Doors, Frames &amp; Hardware'!B42</f>
        <v>08 06 00 Schedules for Openings</v>
      </c>
      <c r="C1094" s="235"/>
      <c r="D1094" s="402" t="str" cm="1">
        <f t="array" ref="D1094">_xlfn.IFNA(_xlfn.IFS('08-Doors, Frames &amp; Hardware'!D42="*",'08-Doors, Frames &amp; Hardware'!C42,'08-Doors, Frames &amp; Hardware'!F42="*",'08-Doors, Frames &amp; Hardware'!E42,'08-Doors, Frames &amp; Hardware'!H42="*",'08-Doors, Frames &amp; Hardware'!G42,'08-Doors, Frames &amp; Hardware'!J42="*",'08-Doors, Frames &amp; Hardware'!I42,'08-Doors, Frames &amp; Hardware'!L42="*",'08-Doors, Frames &amp; Hardware'!K42,'08-Doors, Frames &amp; Hardware'!N42="*",'08-Doors, Frames &amp; Hardware'!M42,'08-Doors, Frames &amp; Hardware'!P42="*",'08-Doors, Frames &amp; Hardware'!O42,'08-Doors, Frames &amp; Hardware'!R42="*",'08-Doors, Frames &amp; Hardware'!Q42,'08-Doors, Frames &amp; Hardware'!T42="*",'08-Doors, Frames &amp; Hardware'!S42),"")</f>
        <v/>
      </c>
      <c r="E1094" s="402" t="e">
        <f>D1094/'Project Data'!$D$22</f>
        <v>#VALUE!</v>
      </c>
      <c r="F1094" s="164" t="s">
        <v>44</v>
      </c>
      <c r="G1094" s="236" t="str" cm="1">
        <f t="array" ref="G1094">_xlfn.IFNA(_xlfn.IFS('08-Doors, Frames &amp; Hardware'!F42="*",'08-Doors, Frames &amp; Hardware'!E42,'08-Doors, Frames &amp; Hardware'!H42="*",'08-Doors, Frames &amp; Hardware'!G42,'08-Doors, Frames &amp; Hardware'!J42="*",'08-Doors, Frames &amp; Hardware'!I42,'08-Doors, Frames &amp; Hardware'!L42="*",'08-Doors, Frames &amp; Hardware'!K42,'08-Doors, Frames &amp; Hardware'!N42="*",'08-Doors, Frames &amp; Hardware'!M42,'08-Doors, Frames &amp; Hardware'!P42="*",'08-Doors, Frames &amp; Hardware'!O42,'08-Doors, Frames &amp; Hardware'!R42="*",'08-Doors, Frames &amp; Hardware'!Q42,'08-Doors, Frames &amp; Hardware'!T42="*",'08-Doors, Frames &amp; Hardware'!S42,'08-Doors, Frames &amp; Hardware'!V42="*",'08-Doors, Frames &amp; Hardware'!U42),"")</f>
        <v/>
      </c>
      <c r="H1094" s="236" t="e">
        <f>G1094/'Project Data'!$D$22</f>
        <v>#VALUE!</v>
      </c>
      <c r="I1094" s="175"/>
      <c r="J1094" s="244"/>
      <c r="K1094" s="404"/>
    </row>
    <row r="1095" spans="1:11" s="147" customFormat="1" ht="15" hidden="1" customHeight="1">
      <c r="A1095" s="198">
        <f>'08-Doors, Frames &amp; Hardware'!A43</f>
        <v>0</v>
      </c>
      <c r="B1095" s="399" t="str">
        <f>'08-Doors, Frames &amp; Hardware'!B43</f>
        <v>08 06 10 Door Schedule</v>
      </c>
      <c r="C1095" s="235"/>
      <c r="D1095" s="402" t="str" cm="1">
        <f t="array" ref="D1095">_xlfn.IFNA(_xlfn.IFS('08-Doors, Frames &amp; Hardware'!D43="*",'08-Doors, Frames &amp; Hardware'!C43,'08-Doors, Frames &amp; Hardware'!F43="*",'08-Doors, Frames &amp; Hardware'!E43,'08-Doors, Frames &amp; Hardware'!H43="*",'08-Doors, Frames &amp; Hardware'!G43,'08-Doors, Frames &amp; Hardware'!J43="*",'08-Doors, Frames &amp; Hardware'!I43,'08-Doors, Frames &amp; Hardware'!L43="*",'08-Doors, Frames &amp; Hardware'!K43,'08-Doors, Frames &amp; Hardware'!N43="*",'08-Doors, Frames &amp; Hardware'!M43,'08-Doors, Frames &amp; Hardware'!P43="*",'08-Doors, Frames &amp; Hardware'!O43,'08-Doors, Frames &amp; Hardware'!R43="*",'08-Doors, Frames &amp; Hardware'!Q43,'08-Doors, Frames &amp; Hardware'!T43="*",'08-Doors, Frames &amp; Hardware'!S43),"")</f>
        <v/>
      </c>
      <c r="E1095" s="402" t="e">
        <f>D1095/'Project Data'!$D$22</f>
        <v>#VALUE!</v>
      </c>
      <c r="F1095" s="164" t="s">
        <v>44</v>
      </c>
      <c r="G1095" s="236" t="str" cm="1">
        <f t="array" ref="G1095">_xlfn.IFNA(_xlfn.IFS('08-Doors, Frames &amp; Hardware'!F43="*",'08-Doors, Frames &amp; Hardware'!E43,'08-Doors, Frames &amp; Hardware'!H43="*",'08-Doors, Frames &amp; Hardware'!G43,'08-Doors, Frames &amp; Hardware'!J43="*",'08-Doors, Frames &amp; Hardware'!I43,'08-Doors, Frames &amp; Hardware'!L43="*",'08-Doors, Frames &amp; Hardware'!K43,'08-Doors, Frames &amp; Hardware'!N43="*",'08-Doors, Frames &amp; Hardware'!M43,'08-Doors, Frames &amp; Hardware'!P43="*",'08-Doors, Frames &amp; Hardware'!O43,'08-Doors, Frames &amp; Hardware'!R43="*",'08-Doors, Frames &amp; Hardware'!Q43,'08-Doors, Frames &amp; Hardware'!T43="*",'08-Doors, Frames &amp; Hardware'!S43,'08-Doors, Frames &amp; Hardware'!V43="*",'08-Doors, Frames &amp; Hardware'!U43),"")</f>
        <v/>
      </c>
      <c r="H1095" s="236" t="e">
        <f>G1095/'Project Data'!$D$22</f>
        <v>#VALUE!</v>
      </c>
      <c r="I1095" s="175"/>
      <c r="J1095" s="244"/>
      <c r="K1095" s="404"/>
    </row>
    <row r="1096" spans="1:11" s="147" customFormat="1" ht="15" hidden="1" customHeight="1">
      <c r="A1096" s="198">
        <f>'08-Doors, Frames &amp; Hardware'!A44</f>
        <v>0</v>
      </c>
      <c r="B1096" s="399" t="str">
        <f>'08-Doors, Frames &amp; Hardware'!B44</f>
        <v>08 06 10.13 Door Type Schedule</v>
      </c>
      <c r="C1096" s="235"/>
      <c r="D1096" s="402" t="str" cm="1">
        <f t="array" ref="D1096">_xlfn.IFNA(_xlfn.IFS('08-Doors, Frames &amp; Hardware'!D44="*",'08-Doors, Frames &amp; Hardware'!C44,'08-Doors, Frames &amp; Hardware'!F44="*",'08-Doors, Frames &amp; Hardware'!E44,'08-Doors, Frames &amp; Hardware'!H44="*",'08-Doors, Frames &amp; Hardware'!G44,'08-Doors, Frames &amp; Hardware'!J44="*",'08-Doors, Frames &amp; Hardware'!I44,'08-Doors, Frames &amp; Hardware'!L44="*",'08-Doors, Frames &amp; Hardware'!K44,'08-Doors, Frames &amp; Hardware'!N44="*",'08-Doors, Frames &amp; Hardware'!M44,'08-Doors, Frames &amp; Hardware'!P44="*",'08-Doors, Frames &amp; Hardware'!O44,'08-Doors, Frames &amp; Hardware'!R44="*",'08-Doors, Frames &amp; Hardware'!Q44,'08-Doors, Frames &amp; Hardware'!T44="*",'08-Doors, Frames &amp; Hardware'!S44),"")</f>
        <v/>
      </c>
      <c r="E1096" s="402" t="e">
        <f>D1096/'Project Data'!$D$22</f>
        <v>#VALUE!</v>
      </c>
      <c r="F1096" s="164" t="s">
        <v>44</v>
      </c>
      <c r="G1096" s="236" t="str" cm="1">
        <f t="array" ref="G1096">_xlfn.IFNA(_xlfn.IFS('08-Doors, Frames &amp; Hardware'!F44="*",'08-Doors, Frames &amp; Hardware'!E44,'08-Doors, Frames &amp; Hardware'!H44="*",'08-Doors, Frames &amp; Hardware'!G44,'08-Doors, Frames &amp; Hardware'!J44="*",'08-Doors, Frames &amp; Hardware'!I44,'08-Doors, Frames &amp; Hardware'!L44="*",'08-Doors, Frames &amp; Hardware'!K44,'08-Doors, Frames &amp; Hardware'!N44="*",'08-Doors, Frames &amp; Hardware'!M44,'08-Doors, Frames &amp; Hardware'!P44="*",'08-Doors, Frames &amp; Hardware'!O44,'08-Doors, Frames &amp; Hardware'!R44="*",'08-Doors, Frames &amp; Hardware'!Q44,'08-Doors, Frames &amp; Hardware'!T44="*",'08-Doors, Frames &amp; Hardware'!S44,'08-Doors, Frames &amp; Hardware'!V44="*",'08-Doors, Frames &amp; Hardware'!U44),"")</f>
        <v/>
      </c>
      <c r="H1096" s="236" t="e">
        <f>G1096/'Project Data'!$D$22</f>
        <v>#VALUE!</v>
      </c>
      <c r="I1096" s="175"/>
      <c r="J1096" s="244"/>
      <c r="K1096" s="404"/>
    </row>
    <row r="1097" spans="1:11" s="147" customFormat="1" ht="15" hidden="1" customHeight="1">
      <c r="A1097" s="198">
        <f>'08-Doors, Frames &amp; Hardware'!A45</f>
        <v>0</v>
      </c>
      <c r="B1097" s="399" t="str">
        <f>'08-Doors, Frames &amp; Hardware'!B45</f>
        <v>08 06 10.16 Frame Type Schedule</v>
      </c>
      <c r="C1097" s="235"/>
      <c r="D1097" s="402" t="str" cm="1">
        <f t="array" ref="D1097">_xlfn.IFNA(_xlfn.IFS('08-Doors, Frames &amp; Hardware'!D45="*",'08-Doors, Frames &amp; Hardware'!C45,'08-Doors, Frames &amp; Hardware'!F45="*",'08-Doors, Frames &amp; Hardware'!E45,'08-Doors, Frames &amp; Hardware'!H45="*",'08-Doors, Frames &amp; Hardware'!G45,'08-Doors, Frames &amp; Hardware'!J45="*",'08-Doors, Frames &amp; Hardware'!I45,'08-Doors, Frames &amp; Hardware'!L45="*",'08-Doors, Frames &amp; Hardware'!K45,'08-Doors, Frames &amp; Hardware'!N45="*",'08-Doors, Frames &amp; Hardware'!M45,'08-Doors, Frames &amp; Hardware'!P45="*",'08-Doors, Frames &amp; Hardware'!O45,'08-Doors, Frames &amp; Hardware'!R45="*",'08-Doors, Frames &amp; Hardware'!Q45,'08-Doors, Frames &amp; Hardware'!T45="*",'08-Doors, Frames &amp; Hardware'!S45),"")</f>
        <v/>
      </c>
      <c r="E1097" s="402" t="e">
        <f>D1097/'Project Data'!$D$22</f>
        <v>#VALUE!</v>
      </c>
      <c r="F1097" s="164" t="s">
        <v>44</v>
      </c>
      <c r="G1097" s="236" t="str" cm="1">
        <f t="array" ref="G1097">_xlfn.IFNA(_xlfn.IFS('08-Doors, Frames &amp; Hardware'!F45="*",'08-Doors, Frames &amp; Hardware'!E45,'08-Doors, Frames &amp; Hardware'!H45="*",'08-Doors, Frames &amp; Hardware'!G45,'08-Doors, Frames &amp; Hardware'!J45="*",'08-Doors, Frames &amp; Hardware'!I45,'08-Doors, Frames &amp; Hardware'!L45="*",'08-Doors, Frames &amp; Hardware'!K45,'08-Doors, Frames &amp; Hardware'!N45="*",'08-Doors, Frames &amp; Hardware'!M45,'08-Doors, Frames &amp; Hardware'!P45="*",'08-Doors, Frames &amp; Hardware'!O45,'08-Doors, Frames &amp; Hardware'!R45="*",'08-Doors, Frames &amp; Hardware'!Q45,'08-Doors, Frames &amp; Hardware'!T45="*",'08-Doors, Frames &amp; Hardware'!S45,'08-Doors, Frames &amp; Hardware'!V45="*",'08-Doors, Frames &amp; Hardware'!U45),"")</f>
        <v/>
      </c>
      <c r="H1097" s="236" t="e">
        <f>G1097/'Project Data'!$D$22</f>
        <v>#VALUE!</v>
      </c>
      <c r="I1097" s="175"/>
      <c r="J1097" s="244"/>
      <c r="K1097" s="404"/>
    </row>
    <row r="1098" spans="1:11" s="147" customFormat="1" ht="15" hidden="1" customHeight="1">
      <c r="A1098" s="198">
        <f>'08-Doors, Frames &amp; Hardware'!A46</f>
        <v>0</v>
      </c>
      <c r="B1098" s="399" t="str">
        <f>'08-Doors, Frames &amp; Hardware'!B46</f>
        <v>08 06 40 Schedules for Entrances, Storefronts, and Curtain Walls</v>
      </c>
      <c r="C1098" s="235"/>
      <c r="D1098" s="402" t="str" cm="1">
        <f t="array" ref="D1098">_xlfn.IFNA(_xlfn.IFS('08-Doors, Frames &amp; Hardware'!D46="*",'08-Doors, Frames &amp; Hardware'!C46,'08-Doors, Frames &amp; Hardware'!F46="*",'08-Doors, Frames &amp; Hardware'!E46,'08-Doors, Frames &amp; Hardware'!H46="*",'08-Doors, Frames &amp; Hardware'!G46,'08-Doors, Frames &amp; Hardware'!J46="*",'08-Doors, Frames &amp; Hardware'!I46,'08-Doors, Frames &amp; Hardware'!L46="*",'08-Doors, Frames &amp; Hardware'!K46,'08-Doors, Frames &amp; Hardware'!N46="*",'08-Doors, Frames &amp; Hardware'!M46,'08-Doors, Frames &amp; Hardware'!P46="*",'08-Doors, Frames &amp; Hardware'!O46,'08-Doors, Frames &amp; Hardware'!R46="*",'08-Doors, Frames &amp; Hardware'!Q46,'08-Doors, Frames &amp; Hardware'!T46="*",'08-Doors, Frames &amp; Hardware'!S46),"")</f>
        <v/>
      </c>
      <c r="E1098" s="402" t="e">
        <f>D1098/'Project Data'!$D$22</f>
        <v>#VALUE!</v>
      </c>
      <c r="F1098" s="164" t="s">
        <v>44</v>
      </c>
      <c r="G1098" s="236" t="str" cm="1">
        <f t="array" ref="G1098">_xlfn.IFNA(_xlfn.IFS('08-Doors, Frames &amp; Hardware'!F46="*",'08-Doors, Frames &amp; Hardware'!E46,'08-Doors, Frames &amp; Hardware'!H46="*",'08-Doors, Frames &amp; Hardware'!G46,'08-Doors, Frames &amp; Hardware'!J46="*",'08-Doors, Frames &amp; Hardware'!I46,'08-Doors, Frames &amp; Hardware'!L46="*",'08-Doors, Frames &amp; Hardware'!K46,'08-Doors, Frames &amp; Hardware'!N46="*",'08-Doors, Frames &amp; Hardware'!M46,'08-Doors, Frames &amp; Hardware'!P46="*",'08-Doors, Frames &amp; Hardware'!O46,'08-Doors, Frames &amp; Hardware'!R46="*",'08-Doors, Frames &amp; Hardware'!Q46,'08-Doors, Frames &amp; Hardware'!T46="*",'08-Doors, Frames &amp; Hardware'!S46,'08-Doors, Frames &amp; Hardware'!V46="*",'08-Doors, Frames &amp; Hardware'!U46),"")</f>
        <v/>
      </c>
      <c r="H1098" s="236" t="e">
        <f>G1098/'Project Data'!$D$22</f>
        <v>#VALUE!</v>
      </c>
      <c r="I1098" s="175"/>
      <c r="J1098" s="244"/>
      <c r="K1098" s="404"/>
    </row>
    <row r="1099" spans="1:11" s="147" customFormat="1" ht="15" hidden="1" customHeight="1">
      <c r="A1099" s="198">
        <f>'08-Doors, Frames &amp; Hardware'!A47</f>
        <v>0</v>
      </c>
      <c r="B1099" s="399" t="str">
        <f>'08-Doors, Frames &amp; Hardware'!B47</f>
        <v>08 06 41 Entrance Schedule</v>
      </c>
      <c r="C1099" s="235"/>
      <c r="D1099" s="402" t="str" cm="1">
        <f t="array" ref="D1099">_xlfn.IFNA(_xlfn.IFS('08-Doors, Frames &amp; Hardware'!D47="*",'08-Doors, Frames &amp; Hardware'!C47,'08-Doors, Frames &amp; Hardware'!F47="*",'08-Doors, Frames &amp; Hardware'!E47,'08-Doors, Frames &amp; Hardware'!H47="*",'08-Doors, Frames &amp; Hardware'!G47,'08-Doors, Frames &amp; Hardware'!J47="*",'08-Doors, Frames &amp; Hardware'!I47,'08-Doors, Frames &amp; Hardware'!L47="*",'08-Doors, Frames &amp; Hardware'!K47,'08-Doors, Frames &amp; Hardware'!N47="*",'08-Doors, Frames &amp; Hardware'!M47,'08-Doors, Frames &amp; Hardware'!P47="*",'08-Doors, Frames &amp; Hardware'!O47,'08-Doors, Frames &amp; Hardware'!R47="*",'08-Doors, Frames &amp; Hardware'!Q47,'08-Doors, Frames &amp; Hardware'!T47="*",'08-Doors, Frames &amp; Hardware'!S47),"")</f>
        <v/>
      </c>
      <c r="E1099" s="402" t="e">
        <f>D1099/'Project Data'!$D$22</f>
        <v>#VALUE!</v>
      </c>
      <c r="F1099" s="164" t="s">
        <v>44</v>
      </c>
      <c r="G1099" s="236" t="str" cm="1">
        <f t="array" ref="G1099">_xlfn.IFNA(_xlfn.IFS('08-Doors, Frames &amp; Hardware'!F47="*",'08-Doors, Frames &amp; Hardware'!E47,'08-Doors, Frames &amp; Hardware'!H47="*",'08-Doors, Frames &amp; Hardware'!G47,'08-Doors, Frames &amp; Hardware'!J47="*",'08-Doors, Frames &amp; Hardware'!I47,'08-Doors, Frames &amp; Hardware'!L47="*",'08-Doors, Frames &amp; Hardware'!K47,'08-Doors, Frames &amp; Hardware'!N47="*",'08-Doors, Frames &amp; Hardware'!M47,'08-Doors, Frames &amp; Hardware'!P47="*",'08-Doors, Frames &amp; Hardware'!O47,'08-Doors, Frames &amp; Hardware'!R47="*",'08-Doors, Frames &amp; Hardware'!Q47,'08-Doors, Frames &amp; Hardware'!T47="*",'08-Doors, Frames &amp; Hardware'!S47,'08-Doors, Frames &amp; Hardware'!V47="*",'08-Doors, Frames &amp; Hardware'!U47),"")</f>
        <v/>
      </c>
      <c r="H1099" s="236" t="e">
        <f>G1099/'Project Data'!$D$22</f>
        <v>#VALUE!</v>
      </c>
      <c r="I1099" s="175"/>
      <c r="J1099" s="244"/>
      <c r="K1099" s="404"/>
    </row>
    <row r="1100" spans="1:11" s="147" customFormat="1" ht="15" hidden="1" customHeight="1">
      <c r="A1100" s="198">
        <f>'08-Doors, Frames &amp; Hardware'!A48</f>
        <v>0</v>
      </c>
      <c r="B1100" s="399" t="str">
        <f>'08-Doors, Frames &amp; Hardware'!B48</f>
        <v>08 06 42 Storefront Schedule</v>
      </c>
      <c r="C1100" s="235"/>
      <c r="D1100" s="402" t="str" cm="1">
        <f t="array" ref="D1100">_xlfn.IFNA(_xlfn.IFS('08-Doors, Frames &amp; Hardware'!D48="*",'08-Doors, Frames &amp; Hardware'!C48,'08-Doors, Frames &amp; Hardware'!F48="*",'08-Doors, Frames &amp; Hardware'!E48,'08-Doors, Frames &amp; Hardware'!H48="*",'08-Doors, Frames &amp; Hardware'!G48,'08-Doors, Frames &amp; Hardware'!J48="*",'08-Doors, Frames &amp; Hardware'!I48,'08-Doors, Frames &amp; Hardware'!L48="*",'08-Doors, Frames &amp; Hardware'!K48,'08-Doors, Frames &amp; Hardware'!N48="*",'08-Doors, Frames &amp; Hardware'!M48,'08-Doors, Frames &amp; Hardware'!P48="*",'08-Doors, Frames &amp; Hardware'!O48,'08-Doors, Frames &amp; Hardware'!R48="*",'08-Doors, Frames &amp; Hardware'!Q48,'08-Doors, Frames &amp; Hardware'!T48="*",'08-Doors, Frames &amp; Hardware'!S48),"")</f>
        <v/>
      </c>
      <c r="E1100" s="402" t="e">
        <f>D1100/'Project Data'!$D$22</f>
        <v>#VALUE!</v>
      </c>
      <c r="F1100" s="164" t="s">
        <v>44</v>
      </c>
      <c r="G1100" s="236" t="str" cm="1">
        <f t="array" ref="G1100">_xlfn.IFNA(_xlfn.IFS('08-Doors, Frames &amp; Hardware'!F48="*",'08-Doors, Frames &amp; Hardware'!E48,'08-Doors, Frames &amp; Hardware'!H48="*",'08-Doors, Frames &amp; Hardware'!G48,'08-Doors, Frames &amp; Hardware'!J48="*",'08-Doors, Frames &amp; Hardware'!I48,'08-Doors, Frames &amp; Hardware'!L48="*",'08-Doors, Frames &amp; Hardware'!K48,'08-Doors, Frames &amp; Hardware'!N48="*",'08-Doors, Frames &amp; Hardware'!M48,'08-Doors, Frames &amp; Hardware'!P48="*",'08-Doors, Frames &amp; Hardware'!O48,'08-Doors, Frames &amp; Hardware'!R48="*",'08-Doors, Frames &amp; Hardware'!Q48,'08-Doors, Frames &amp; Hardware'!T48="*",'08-Doors, Frames &amp; Hardware'!S48,'08-Doors, Frames &amp; Hardware'!V48="*",'08-Doors, Frames &amp; Hardware'!U48),"")</f>
        <v/>
      </c>
      <c r="H1100" s="236" t="e">
        <f>G1100/'Project Data'!$D$22</f>
        <v>#VALUE!</v>
      </c>
      <c r="I1100" s="175"/>
      <c r="J1100" s="244"/>
      <c r="K1100" s="404"/>
    </row>
    <row r="1101" spans="1:11" s="147" customFormat="1" ht="15" hidden="1" customHeight="1">
      <c r="A1101" s="198">
        <f>'08-Doors, Frames &amp; Hardware'!A49</f>
        <v>0</v>
      </c>
      <c r="B1101" s="399" t="str">
        <f>'08-Doors, Frames &amp; Hardware'!B49</f>
        <v>08 06 50 Window Schedule</v>
      </c>
      <c r="C1101" s="235"/>
      <c r="D1101" s="402" t="str" cm="1">
        <f t="array" ref="D1101">_xlfn.IFNA(_xlfn.IFS('08-Doors, Frames &amp; Hardware'!D49="*",'08-Doors, Frames &amp; Hardware'!C49,'08-Doors, Frames &amp; Hardware'!F49="*",'08-Doors, Frames &amp; Hardware'!E49,'08-Doors, Frames &amp; Hardware'!H49="*",'08-Doors, Frames &amp; Hardware'!G49,'08-Doors, Frames &amp; Hardware'!J49="*",'08-Doors, Frames &amp; Hardware'!I49,'08-Doors, Frames &amp; Hardware'!L49="*",'08-Doors, Frames &amp; Hardware'!K49,'08-Doors, Frames &amp; Hardware'!N49="*",'08-Doors, Frames &amp; Hardware'!M49,'08-Doors, Frames &amp; Hardware'!P49="*",'08-Doors, Frames &amp; Hardware'!O49,'08-Doors, Frames &amp; Hardware'!R49="*",'08-Doors, Frames &amp; Hardware'!Q49,'08-Doors, Frames &amp; Hardware'!T49="*",'08-Doors, Frames &amp; Hardware'!S49),"")</f>
        <v/>
      </c>
      <c r="E1101" s="402" t="e">
        <f>D1101/'Project Data'!$D$22</f>
        <v>#VALUE!</v>
      </c>
      <c r="F1101" s="164" t="s">
        <v>44</v>
      </c>
      <c r="G1101" s="236" t="str" cm="1">
        <f t="array" ref="G1101">_xlfn.IFNA(_xlfn.IFS('08-Doors, Frames &amp; Hardware'!F49="*",'08-Doors, Frames &amp; Hardware'!E49,'08-Doors, Frames &amp; Hardware'!H49="*",'08-Doors, Frames &amp; Hardware'!G49,'08-Doors, Frames &amp; Hardware'!J49="*",'08-Doors, Frames &amp; Hardware'!I49,'08-Doors, Frames &amp; Hardware'!L49="*",'08-Doors, Frames &amp; Hardware'!K49,'08-Doors, Frames &amp; Hardware'!N49="*",'08-Doors, Frames &amp; Hardware'!M49,'08-Doors, Frames &amp; Hardware'!P49="*",'08-Doors, Frames &amp; Hardware'!O49,'08-Doors, Frames &amp; Hardware'!R49="*",'08-Doors, Frames &amp; Hardware'!Q49,'08-Doors, Frames &amp; Hardware'!T49="*",'08-Doors, Frames &amp; Hardware'!S49,'08-Doors, Frames &amp; Hardware'!V49="*",'08-Doors, Frames &amp; Hardware'!U49),"")</f>
        <v/>
      </c>
      <c r="H1101" s="236" t="e">
        <f>G1101/'Project Data'!$D$22</f>
        <v>#VALUE!</v>
      </c>
      <c r="I1101" s="175"/>
      <c r="J1101" s="244"/>
      <c r="K1101" s="404"/>
    </row>
    <row r="1102" spans="1:11" s="147" customFormat="1" ht="15" hidden="1" customHeight="1">
      <c r="A1102" s="198">
        <f>'08-Doors, Frames &amp; Hardware'!A50</f>
        <v>0</v>
      </c>
      <c r="B1102" s="399" t="str">
        <f>'08-Doors, Frames &amp; Hardware'!B50</f>
        <v>08 06 60 Skylight Schedule</v>
      </c>
      <c r="C1102" s="235"/>
      <c r="D1102" s="402" t="str" cm="1">
        <f t="array" ref="D1102">_xlfn.IFNA(_xlfn.IFS('08-Doors, Frames &amp; Hardware'!D50="*",'08-Doors, Frames &amp; Hardware'!C50,'08-Doors, Frames &amp; Hardware'!F50="*",'08-Doors, Frames &amp; Hardware'!E50,'08-Doors, Frames &amp; Hardware'!H50="*",'08-Doors, Frames &amp; Hardware'!G50,'08-Doors, Frames &amp; Hardware'!J50="*",'08-Doors, Frames &amp; Hardware'!I50,'08-Doors, Frames &amp; Hardware'!L50="*",'08-Doors, Frames &amp; Hardware'!K50,'08-Doors, Frames &amp; Hardware'!N50="*",'08-Doors, Frames &amp; Hardware'!M50,'08-Doors, Frames &amp; Hardware'!P50="*",'08-Doors, Frames &amp; Hardware'!O50,'08-Doors, Frames &amp; Hardware'!R50="*",'08-Doors, Frames &amp; Hardware'!Q50,'08-Doors, Frames &amp; Hardware'!T50="*",'08-Doors, Frames &amp; Hardware'!S50),"")</f>
        <v/>
      </c>
      <c r="E1102" s="402" t="e">
        <f>D1102/'Project Data'!$D$22</f>
        <v>#VALUE!</v>
      </c>
      <c r="F1102" s="164" t="s">
        <v>44</v>
      </c>
      <c r="G1102" s="236" t="str" cm="1">
        <f t="array" ref="G1102">_xlfn.IFNA(_xlfn.IFS('08-Doors, Frames &amp; Hardware'!F50="*",'08-Doors, Frames &amp; Hardware'!E50,'08-Doors, Frames &amp; Hardware'!H50="*",'08-Doors, Frames &amp; Hardware'!G50,'08-Doors, Frames &amp; Hardware'!J50="*",'08-Doors, Frames &amp; Hardware'!I50,'08-Doors, Frames &amp; Hardware'!L50="*",'08-Doors, Frames &amp; Hardware'!K50,'08-Doors, Frames &amp; Hardware'!N50="*",'08-Doors, Frames &amp; Hardware'!M50,'08-Doors, Frames &amp; Hardware'!P50="*",'08-Doors, Frames &amp; Hardware'!O50,'08-Doors, Frames &amp; Hardware'!R50="*",'08-Doors, Frames &amp; Hardware'!Q50,'08-Doors, Frames &amp; Hardware'!T50="*",'08-Doors, Frames &amp; Hardware'!S50,'08-Doors, Frames &amp; Hardware'!V50="*",'08-Doors, Frames &amp; Hardware'!U50),"")</f>
        <v/>
      </c>
      <c r="H1102" s="236" t="e">
        <f>G1102/'Project Data'!$D$22</f>
        <v>#VALUE!</v>
      </c>
      <c r="I1102" s="175"/>
      <c r="J1102" s="244"/>
      <c r="K1102" s="404"/>
    </row>
    <row r="1103" spans="1:11" s="147" customFormat="1" ht="15" hidden="1" customHeight="1">
      <c r="A1103" s="198">
        <f>'08-Doors, Frames &amp; Hardware'!A51</f>
        <v>0</v>
      </c>
      <c r="B1103" s="399" t="str">
        <f>'08-Doors, Frames &amp; Hardware'!B51</f>
        <v>08 06 70 Hardware Schedule</v>
      </c>
      <c r="C1103" s="235"/>
      <c r="D1103" s="402" t="str" cm="1">
        <f t="array" ref="D1103">_xlfn.IFNA(_xlfn.IFS('08-Doors, Frames &amp; Hardware'!D51="*",'08-Doors, Frames &amp; Hardware'!C51,'08-Doors, Frames &amp; Hardware'!F51="*",'08-Doors, Frames &amp; Hardware'!E51,'08-Doors, Frames &amp; Hardware'!H51="*",'08-Doors, Frames &amp; Hardware'!G51,'08-Doors, Frames &amp; Hardware'!J51="*",'08-Doors, Frames &amp; Hardware'!I51,'08-Doors, Frames &amp; Hardware'!L51="*",'08-Doors, Frames &amp; Hardware'!K51,'08-Doors, Frames &amp; Hardware'!N51="*",'08-Doors, Frames &amp; Hardware'!M51,'08-Doors, Frames &amp; Hardware'!P51="*",'08-Doors, Frames &amp; Hardware'!O51,'08-Doors, Frames &amp; Hardware'!R51="*",'08-Doors, Frames &amp; Hardware'!Q51,'08-Doors, Frames &amp; Hardware'!T51="*",'08-Doors, Frames &amp; Hardware'!S51),"")</f>
        <v/>
      </c>
      <c r="E1103" s="402" t="e">
        <f>D1103/'Project Data'!$D$22</f>
        <v>#VALUE!</v>
      </c>
      <c r="F1103" s="164" t="s">
        <v>44</v>
      </c>
      <c r="G1103" s="236" t="str" cm="1">
        <f t="array" ref="G1103">_xlfn.IFNA(_xlfn.IFS('08-Doors, Frames &amp; Hardware'!F51="*",'08-Doors, Frames &amp; Hardware'!E51,'08-Doors, Frames &amp; Hardware'!H51="*",'08-Doors, Frames &amp; Hardware'!G51,'08-Doors, Frames &amp; Hardware'!J51="*",'08-Doors, Frames &amp; Hardware'!I51,'08-Doors, Frames &amp; Hardware'!L51="*",'08-Doors, Frames &amp; Hardware'!K51,'08-Doors, Frames &amp; Hardware'!N51="*",'08-Doors, Frames &amp; Hardware'!M51,'08-Doors, Frames &amp; Hardware'!P51="*",'08-Doors, Frames &amp; Hardware'!O51,'08-Doors, Frames &amp; Hardware'!R51="*",'08-Doors, Frames &amp; Hardware'!Q51,'08-Doors, Frames &amp; Hardware'!T51="*",'08-Doors, Frames &amp; Hardware'!S51,'08-Doors, Frames &amp; Hardware'!V51="*",'08-Doors, Frames &amp; Hardware'!U51),"")</f>
        <v/>
      </c>
      <c r="H1103" s="236" t="e">
        <f>G1103/'Project Data'!$D$22</f>
        <v>#VALUE!</v>
      </c>
      <c r="I1103" s="175"/>
      <c r="J1103" s="244"/>
      <c r="K1103" s="404"/>
    </row>
    <row r="1104" spans="1:11" s="147" customFormat="1" ht="15" hidden="1" customHeight="1">
      <c r="A1104" s="198">
        <f>'08-Doors, Frames &amp; Hardware'!A52</f>
        <v>0</v>
      </c>
      <c r="B1104" s="399" t="str">
        <f>'08-Doors, Frames &amp; Hardware'!B52</f>
        <v>08 06 71 Door Hardware Schedule</v>
      </c>
      <c r="C1104" s="235"/>
      <c r="D1104" s="402" t="str" cm="1">
        <f t="array" ref="D1104">_xlfn.IFNA(_xlfn.IFS('08-Doors, Frames &amp; Hardware'!D52="*",'08-Doors, Frames &amp; Hardware'!C52,'08-Doors, Frames &amp; Hardware'!F52="*",'08-Doors, Frames &amp; Hardware'!E52,'08-Doors, Frames &amp; Hardware'!H52="*",'08-Doors, Frames &amp; Hardware'!G52,'08-Doors, Frames &amp; Hardware'!J52="*",'08-Doors, Frames &amp; Hardware'!I52,'08-Doors, Frames &amp; Hardware'!L52="*",'08-Doors, Frames &amp; Hardware'!K52,'08-Doors, Frames &amp; Hardware'!N52="*",'08-Doors, Frames &amp; Hardware'!M52,'08-Doors, Frames &amp; Hardware'!P52="*",'08-Doors, Frames &amp; Hardware'!O52,'08-Doors, Frames &amp; Hardware'!R52="*",'08-Doors, Frames &amp; Hardware'!Q52,'08-Doors, Frames &amp; Hardware'!T52="*",'08-Doors, Frames &amp; Hardware'!S52),"")</f>
        <v/>
      </c>
      <c r="E1104" s="402" t="e">
        <f>D1104/'Project Data'!$D$22</f>
        <v>#VALUE!</v>
      </c>
      <c r="F1104" s="164" t="s">
        <v>44</v>
      </c>
      <c r="G1104" s="236" t="str" cm="1">
        <f t="array" ref="G1104">_xlfn.IFNA(_xlfn.IFS('08-Doors, Frames &amp; Hardware'!F52="*",'08-Doors, Frames &amp; Hardware'!E52,'08-Doors, Frames &amp; Hardware'!H52="*",'08-Doors, Frames &amp; Hardware'!G52,'08-Doors, Frames &amp; Hardware'!J52="*",'08-Doors, Frames &amp; Hardware'!I52,'08-Doors, Frames &amp; Hardware'!L52="*",'08-Doors, Frames &amp; Hardware'!K52,'08-Doors, Frames &amp; Hardware'!N52="*",'08-Doors, Frames &amp; Hardware'!M52,'08-Doors, Frames &amp; Hardware'!P52="*",'08-Doors, Frames &amp; Hardware'!O52,'08-Doors, Frames &amp; Hardware'!R52="*",'08-Doors, Frames &amp; Hardware'!Q52,'08-Doors, Frames &amp; Hardware'!T52="*",'08-Doors, Frames &amp; Hardware'!S52,'08-Doors, Frames &amp; Hardware'!V52="*",'08-Doors, Frames &amp; Hardware'!U52),"")</f>
        <v/>
      </c>
      <c r="H1104" s="236" t="e">
        <f>G1104/'Project Data'!$D$22</f>
        <v>#VALUE!</v>
      </c>
      <c r="I1104" s="175"/>
      <c r="J1104" s="244"/>
      <c r="K1104" s="404"/>
    </row>
    <row r="1105" spans="1:11" s="147" customFormat="1" ht="15" hidden="1" customHeight="1">
      <c r="A1105" s="198">
        <f>'08-Doors, Frames &amp; Hardware'!A53</f>
        <v>0</v>
      </c>
      <c r="B1105" s="399" t="str">
        <f>'08-Doors, Frames &amp; Hardware'!B53</f>
        <v>08 06 80 Glazing Schedule</v>
      </c>
      <c r="C1105" s="235"/>
      <c r="D1105" s="402" t="str" cm="1">
        <f t="array" ref="D1105">_xlfn.IFNA(_xlfn.IFS('08-Doors, Frames &amp; Hardware'!D53="*",'08-Doors, Frames &amp; Hardware'!C53,'08-Doors, Frames &amp; Hardware'!F53="*",'08-Doors, Frames &amp; Hardware'!E53,'08-Doors, Frames &amp; Hardware'!H53="*",'08-Doors, Frames &amp; Hardware'!G53,'08-Doors, Frames &amp; Hardware'!J53="*",'08-Doors, Frames &amp; Hardware'!I53,'08-Doors, Frames &amp; Hardware'!L53="*",'08-Doors, Frames &amp; Hardware'!K53,'08-Doors, Frames &amp; Hardware'!N53="*",'08-Doors, Frames &amp; Hardware'!M53,'08-Doors, Frames &amp; Hardware'!P53="*",'08-Doors, Frames &amp; Hardware'!O53,'08-Doors, Frames &amp; Hardware'!R53="*",'08-Doors, Frames &amp; Hardware'!Q53,'08-Doors, Frames &amp; Hardware'!T53="*",'08-Doors, Frames &amp; Hardware'!S53),"")</f>
        <v/>
      </c>
      <c r="E1105" s="402" t="e">
        <f>D1105/'Project Data'!$D$22</f>
        <v>#VALUE!</v>
      </c>
      <c r="F1105" s="164" t="s">
        <v>44</v>
      </c>
      <c r="G1105" s="236" t="str" cm="1">
        <f t="array" ref="G1105">_xlfn.IFNA(_xlfn.IFS('08-Doors, Frames &amp; Hardware'!F53="*",'08-Doors, Frames &amp; Hardware'!E53,'08-Doors, Frames &amp; Hardware'!H53="*",'08-Doors, Frames &amp; Hardware'!G53,'08-Doors, Frames &amp; Hardware'!J53="*",'08-Doors, Frames &amp; Hardware'!I53,'08-Doors, Frames &amp; Hardware'!L53="*",'08-Doors, Frames &amp; Hardware'!K53,'08-Doors, Frames &amp; Hardware'!N53="*",'08-Doors, Frames &amp; Hardware'!M53,'08-Doors, Frames &amp; Hardware'!P53="*",'08-Doors, Frames &amp; Hardware'!O53,'08-Doors, Frames &amp; Hardware'!R53="*",'08-Doors, Frames &amp; Hardware'!Q53,'08-Doors, Frames &amp; Hardware'!T53="*",'08-Doors, Frames &amp; Hardware'!S53,'08-Doors, Frames &amp; Hardware'!V53="*",'08-Doors, Frames &amp; Hardware'!U53),"")</f>
        <v/>
      </c>
      <c r="H1105" s="236" t="e">
        <f>G1105/'Project Data'!$D$22</f>
        <v>#VALUE!</v>
      </c>
      <c r="I1105" s="175"/>
      <c r="J1105" s="244"/>
      <c r="K1105" s="404"/>
    </row>
    <row r="1106" spans="1:11" s="147" customFormat="1" ht="15" hidden="1" customHeight="1">
      <c r="A1106" s="198">
        <f>'08-Doors, Frames &amp; Hardware'!A54</f>
        <v>0</v>
      </c>
      <c r="B1106" s="399" t="str">
        <f>'08-Doors, Frames &amp; Hardware'!B54</f>
        <v>08 06 90 Louver and Vent Schedule</v>
      </c>
      <c r="C1106" s="235"/>
      <c r="D1106" s="402" t="str" cm="1">
        <f t="array" ref="D1106">_xlfn.IFNA(_xlfn.IFS('08-Doors, Frames &amp; Hardware'!D54="*",'08-Doors, Frames &amp; Hardware'!C54,'08-Doors, Frames &amp; Hardware'!F54="*",'08-Doors, Frames &amp; Hardware'!E54,'08-Doors, Frames &amp; Hardware'!H54="*",'08-Doors, Frames &amp; Hardware'!G54,'08-Doors, Frames &amp; Hardware'!J54="*",'08-Doors, Frames &amp; Hardware'!I54,'08-Doors, Frames &amp; Hardware'!L54="*",'08-Doors, Frames &amp; Hardware'!K54,'08-Doors, Frames &amp; Hardware'!N54="*",'08-Doors, Frames &amp; Hardware'!M54,'08-Doors, Frames &amp; Hardware'!P54="*",'08-Doors, Frames &amp; Hardware'!O54,'08-Doors, Frames &amp; Hardware'!R54="*",'08-Doors, Frames &amp; Hardware'!Q54,'08-Doors, Frames &amp; Hardware'!T54="*",'08-Doors, Frames &amp; Hardware'!S54),"")</f>
        <v/>
      </c>
      <c r="E1106" s="402" t="e">
        <f>D1106/'Project Data'!$D$22</f>
        <v>#VALUE!</v>
      </c>
      <c r="F1106" s="164" t="s">
        <v>44</v>
      </c>
      <c r="G1106" s="236" t="str" cm="1">
        <f t="array" ref="G1106">_xlfn.IFNA(_xlfn.IFS('08-Doors, Frames &amp; Hardware'!F54="*",'08-Doors, Frames &amp; Hardware'!E54,'08-Doors, Frames &amp; Hardware'!H54="*",'08-Doors, Frames &amp; Hardware'!G54,'08-Doors, Frames &amp; Hardware'!J54="*",'08-Doors, Frames &amp; Hardware'!I54,'08-Doors, Frames &amp; Hardware'!L54="*",'08-Doors, Frames &amp; Hardware'!K54,'08-Doors, Frames &amp; Hardware'!N54="*",'08-Doors, Frames &amp; Hardware'!M54,'08-Doors, Frames &amp; Hardware'!P54="*",'08-Doors, Frames &amp; Hardware'!O54,'08-Doors, Frames &amp; Hardware'!R54="*",'08-Doors, Frames &amp; Hardware'!Q54,'08-Doors, Frames &amp; Hardware'!T54="*",'08-Doors, Frames &amp; Hardware'!S54,'08-Doors, Frames &amp; Hardware'!V54="*",'08-Doors, Frames &amp; Hardware'!U54),"")</f>
        <v/>
      </c>
      <c r="H1106" s="236" t="e">
        <f>G1106/'Project Data'!$D$22</f>
        <v>#VALUE!</v>
      </c>
      <c r="I1106" s="175"/>
      <c r="J1106" s="244"/>
      <c r="K1106" s="404"/>
    </row>
    <row r="1107" spans="1:11" s="147" customFormat="1" ht="15" hidden="1" customHeight="1">
      <c r="A1107" s="198">
        <f>'08-Doors, Frames &amp; Hardware'!A55</f>
        <v>0</v>
      </c>
      <c r="B1107" s="399" t="str">
        <f>'08-Doors, Frames &amp; Hardware'!B55</f>
        <v>08 08 00 Commissioning of Openings</v>
      </c>
      <c r="C1107" s="235"/>
      <c r="D1107" s="402" t="str" cm="1">
        <f t="array" ref="D1107">_xlfn.IFNA(_xlfn.IFS('08-Doors, Frames &amp; Hardware'!D55="*",'08-Doors, Frames &amp; Hardware'!C55,'08-Doors, Frames &amp; Hardware'!F55="*",'08-Doors, Frames &amp; Hardware'!E55,'08-Doors, Frames &amp; Hardware'!H55="*",'08-Doors, Frames &amp; Hardware'!G55,'08-Doors, Frames &amp; Hardware'!J55="*",'08-Doors, Frames &amp; Hardware'!I55,'08-Doors, Frames &amp; Hardware'!L55="*",'08-Doors, Frames &amp; Hardware'!K55,'08-Doors, Frames &amp; Hardware'!N55="*",'08-Doors, Frames &amp; Hardware'!M55,'08-Doors, Frames &amp; Hardware'!P55="*",'08-Doors, Frames &amp; Hardware'!O55,'08-Doors, Frames &amp; Hardware'!R55="*",'08-Doors, Frames &amp; Hardware'!Q55,'08-Doors, Frames &amp; Hardware'!T55="*",'08-Doors, Frames &amp; Hardware'!S55),"")</f>
        <v/>
      </c>
      <c r="E1107" s="402" t="e">
        <f>D1107/'Project Data'!$D$22</f>
        <v>#VALUE!</v>
      </c>
      <c r="F1107" s="164" t="s">
        <v>44</v>
      </c>
      <c r="G1107" s="236" t="str" cm="1">
        <f t="array" ref="G1107">_xlfn.IFNA(_xlfn.IFS('08-Doors, Frames &amp; Hardware'!F55="*",'08-Doors, Frames &amp; Hardware'!E55,'08-Doors, Frames &amp; Hardware'!H55="*",'08-Doors, Frames &amp; Hardware'!G55,'08-Doors, Frames &amp; Hardware'!J55="*",'08-Doors, Frames &amp; Hardware'!I55,'08-Doors, Frames &amp; Hardware'!L55="*",'08-Doors, Frames &amp; Hardware'!K55,'08-Doors, Frames &amp; Hardware'!N55="*",'08-Doors, Frames &amp; Hardware'!M55,'08-Doors, Frames &amp; Hardware'!P55="*",'08-Doors, Frames &amp; Hardware'!O55,'08-Doors, Frames &amp; Hardware'!R55="*",'08-Doors, Frames &amp; Hardware'!Q55,'08-Doors, Frames &amp; Hardware'!T55="*",'08-Doors, Frames &amp; Hardware'!S55,'08-Doors, Frames &amp; Hardware'!V55="*",'08-Doors, Frames &amp; Hardware'!U55),"")</f>
        <v/>
      </c>
      <c r="H1107" s="236" t="e">
        <f>G1107/'Project Data'!$D$22</f>
        <v>#VALUE!</v>
      </c>
      <c r="I1107" s="175"/>
      <c r="J1107" s="244"/>
      <c r="K1107" s="404"/>
    </row>
    <row r="1108" spans="1:11" s="147" customFormat="1" ht="15" hidden="1" customHeight="1">
      <c r="A1108" s="198">
        <f>'08-Doors, Frames &amp; Hardware'!A56</f>
        <v>0</v>
      </c>
      <c r="B1108" s="399" t="str">
        <f>'08-Doors, Frames &amp; Hardware'!B56</f>
        <v>08 10 00 Doors and Frames</v>
      </c>
      <c r="C1108" s="235"/>
      <c r="D1108" s="402" t="str" cm="1">
        <f t="array" ref="D1108">_xlfn.IFNA(_xlfn.IFS('08-Doors, Frames &amp; Hardware'!D56="*",'08-Doors, Frames &amp; Hardware'!C56,'08-Doors, Frames &amp; Hardware'!F56="*",'08-Doors, Frames &amp; Hardware'!E56,'08-Doors, Frames &amp; Hardware'!H56="*",'08-Doors, Frames &amp; Hardware'!G56,'08-Doors, Frames &amp; Hardware'!J56="*",'08-Doors, Frames &amp; Hardware'!I56,'08-Doors, Frames &amp; Hardware'!L56="*",'08-Doors, Frames &amp; Hardware'!K56,'08-Doors, Frames &amp; Hardware'!N56="*",'08-Doors, Frames &amp; Hardware'!M56,'08-Doors, Frames &amp; Hardware'!P56="*",'08-Doors, Frames &amp; Hardware'!O56,'08-Doors, Frames &amp; Hardware'!R56="*",'08-Doors, Frames &amp; Hardware'!Q56,'08-Doors, Frames &amp; Hardware'!T56="*",'08-Doors, Frames &amp; Hardware'!S56),"")</f>
        <v/>
      </c>
      <c r="E1108" s="402" t="e">
        <f>D1108/'Project Data'!$D$22</f>
        <v>#VALUE!</v>
      </c>
      <c r="F1108" s="164" t="s">
        <v>44</v>
      </c>
      <c r="G1108" s="236" t="str" cm="1">
        <f t="array" ref="G1108">_xlfn.IFNA(_xlfn.IFS('08-Doors, Frames &amp; Hardware'!F56="*",'08-Doors, Frames &amp; Hardware'!E56,'08-Doors, Frames &amp; Hardware'!H56="*",'08-Doors, Frames &amp; Hardware'!G56,'08-Doors, Frames &amp; Hardware'!J56="*",'08-Doors, Frames &amp; Hardware'!I56,'08-Doors, Frames &amp; Hardware'!L56="*",'08-Doors, Frames &amp; Hardware'!K56,'08-Doors, Frames &amp; Hardware'!N56="*",'08-Doors, Frames &amp; Hardware'!M56,'08-Doors, Frames &amp; Hardware'!P56="*",'08-Doors, Frames &amp; Hardware'!O56,'08-Doors, Frames &amp; Hardware'!R56="*",'08-Doors, Frames &amp; Hardware'!Q56,'08-Doors, Frames &amp; Hardware'!T56="*",'08-Doors, Frames &amp; Hardware'!S56,'08-Doors, Frames &amp; Hardware'!V56="*",'08-Doors, Frames &amp; Hardware'!U56),"")</f>
        <v/>
      </c>
      <c r="H1108" s="236" t="e">
        <f>G1108/'Project Data'!$D$22</f>
        <v>#VALUE!</v>
      </c>
      <c r="I1108" s="175"/>
      <c r="J1108" s="244"/>
      <c r="K1108" s="404"/>
    </row>
    <row r="1109" spans="1:11" s="147" customFormat="1" ht="15" hidden="1" customHeight="1">
      <c r="A1109" s="198">
        <f>'08-Doors, Frames &amp; Hardware'!A57</f>
        <v>0</v>
      </c>
      <c r="B1109" s="399" t="str">
        <f>'08-Doors, Frames &amp; Hardware'!B57</f>
        <v>08 11 00 Metal Doors and Frames</v>
      </c>
      <c r="C1109" s="235"/>
      <c r="D1109" s="402" t="str" cm="1">
        <f t="array" ref="D1109">_xlfn.IFNA(_xlfn.IFS('08-Doors, Frames &amp; Hardware'!D57="*",'08-Doors, Frames &amp; Hardware'!C57,'08-Doors, Frames &amp; Hardware'!F57="*",'08-Doors, Frames &amp; Hardware'!E57,'08-Doors, Frames &amp; Hardware'!H57="*",'08-Doors, Frames &amp; Hardware'!G57,'08-Doors, Frames &amp; Hardware'!J57="*",'08-Doors, Frames &amp; Hardware'!I57,'08-Doors, Frames &amp; Hardware'!L57="*",'08-Doors, Frames &amp; Hardware'!K57,'08-Doors, Frames &amp; Hardware'!N57="*",'08-Doors, Frames &amp; Hardware'!M57,'08-Doors, Frames &amp; Hardware'!P57="*",'08-Doors, Frames &amp; Hardware'!O57,'08-Doors, Frames &amp; Hardware'!R57="*",'08-Doors, Frames &amp; Hardware'!Q57,'08-Doors, Frames &amp; Hardware'!T57="*",'08-Doors, Frames &amp; Hardware'!S57),"")</f>
        <v/>
      </c>
      <c r="E1109" s="402" t="e">
        <f>D1109/'Project Data'!$D$22</f>
        <v>#VALUE!</v>
      </c>
      <c r="F1109" s="164" t="s">
        <v>44</v>
      </c>
      <c r="G1109" s="236" t="str" cm="1">
        <f t="array" ref="G1109">_xlfn.IFNA(_xlfn.IFS('08-Doors, Frames &amp; Hardware'!F57="*",'08-Doors, Frames &amp; Hardware'!E57,'08-Doors, Frames &amp; Hardware'!H57="*",'08-Doors, Frames &amp; Hardware'!G57,'08-Doors, Frames &amp; Hardware'!J57="*",'08-Doors, Frames &amp; Hardware'!I57,'08-Doors, Frames &amp; Hardware'!L57="*",'08-Doors, Frames &amp; Hardware'!K57,'08-Doors, Frames &amp; Hardware'!N57="*",'08-Doors, Frames &amp; Hardware'!M57,'08-Doors, Frames &amp; Hardware'!P57="*",'08-Doors, Frames &amp; Hardware'!O57,'08-Doors, Frames &amp; Hardware'!R57="*",'08-Doors, Frames &amp; Hardware'!Q57,'08-Doors, Frames &amp; Hardware'!T57="*",'08-Doors, Frames &amp; Hardware'!S57,'08-Doors, Frames &amp; Hardware'!V57="*",'08-Doors, Frames &amp; Hardware'!U57),"")</f>
        <v/>
      </c>
      <c r="H1109" s="236" t="e">
        <f>G1109/'Project Data'!$D$22</f>
        <v>#VALUE!</v>
      </c>
      <c r="I1109" s="175"/>
      <c r="J1109" s="244"/>
      <c r="K1109" s="404"/>
    </row>
    <row r="1110" spans="1:11" s="147" customFormat="1" ht="15" customHeight="1">
      <c r="A1110" s="398">
        <f>'08-Doors, Frames &amp; Hardware'!A58</f>
        <v>1</v>
      </c>
      <c r="B1110" s="642" t="str">
        <f>'08-Doors, Frames &amp; Hardware'!B58</f>
        <v>08 11 13 Hollow Metal Doors and Frames</v>
      </c>
      <c r="C1110" s="643"/>
      <c r="D1110" s="402" t="str" cm="1">
        <f t="array" ref="D1110">_xlfn.IFNA(_xlfn.IFS('08-Doors, Frames &amp; Hardware'!D58="*",'08-Doors, Frames &amp; Hardware'!C58,'08-Doors, Frames &amp; Hardware'!F58="*",'08-Doors, Frames &amp; Hardware'!E58,'08-Doors, Frames &amp; Hardware'!H58="*",'08-Doors, Frames &amp; Hardware'!G58,'08-Doors, Frames &amp; Hardware'!J58="*",'08-Doors, Frames &amp; Hardware'!I58,'08-Doors, Frames &amp; Hardware'!L58="*",'08-Doors, Frames &amp; Hardware'!K58,'08-Doors, Frames &amp; Hardware'!N58="*",'08-Doors, Frames &amp; Hardware'!M58,'08-Doors, Frames &amp; Hardware'!P58="*",'08-Doors, Frames &amp; Hardware'!O58,'08-Doors, Frames &amp; Hardware'!R58="*",'08-Doors, Frames &amp; Hardware'!Q58,'08-Doors, Frames &amp; Hardware'!T58="*",'08-Doors, Frames &amp; Hardware'!S58),"")</f>
        <v>Included in Openings</v>
      </c>
      <c r="E1110" s="402"/>
      <c r="F1110" s="411" t="s">
        <v>86</v>
      </c>
      <c r="G1110" s="402" t="str" cm="1">
        <f t="array" ref="G1110">_xlfn.IFNA(_xlfn.IFS('08-Doors, Frames &amp; Hardware'!F58="*",'08-Doors, Frames &amp; Hardware'!E58,'08-Doors, Frames &amp; Hardware'!H58="*",'08-Doors, Frames &amp; Hardware'!G58,'08-Doors, Frames &amp; Hardware'!J58="*",'08-Doors, Frames &amp; Hardware'!I58,'08-Doors, Frames &amp; Hardware'!L58="*",'08-Doors, Frames &amp; Hardware'!K58,'08-Doors, Frames &amp; Hardware'!N58="*",'08-Doors, Frames &amp; Hardware'!M58,'08-Doors, Frames &amp; Hardware'!P58="*",'08-Doors, Frames &amp; Hardware'!O58,'08-Doors, Frames &amp; Hardware'!R58="*",'08-Doors, Frames &amp; Hardware'!Q58,'08-Doors, Frames &amp; Hardware'!T58="*",'08-Doors, Frames &amp; Hardware'!S58,'08-Doors, Frames &amp; Hardware'!V58="*",'08-Doors, Frames &amp; Hardware'!U58),"")</f>
        <v>Included in Openings</v>
      </c>
      <c r="H1110" s="402" t="e">
        <f>G1110/'Project Data'!$D$22</f>
        <v>#VALUE!</v>
      </c>
      <c r="I1110" s="400"/>
      <c r="J1110" s="403"/>
      <c r="K1110" s="404" t="s">
        <v>72</v>
      </c>
    </row>
    <row r="1111" spans="1:11" s="147" customFormat="1" ht="15" hidden="1" customHeight="1">
      <c r="A1111" s="198">
        <f>'08-Doors, Frames &amp; Hardware'!A59</f>
        <v>0</v>
      </c>
      <c r="B1111" s="399" t="str">
        <f>'08-Doors, Frames &amp; Hardware'!B59</f>
        <v>08 11 13.13 Standard Hollow Metal Doors and Frames</v>
      </c>
      <c r="C1111" s="235"/>
      <c r="D1111" s="402" t="str" cm="1">
        <f t="array" ref="D1111">_xlfn.IFNA(_xlfn.IFS('08-Doors, Frames &amp; Hardware'!D59="*",'08-Doors, Frames &amp; Hardware'!C59,'08-Doors, Frames &amp; Hardware'!F59="*",'08-Doors, Frames &amp; Hardware'!E59,'08-Doors, Frames &amp; Hardware'!H59="*",'08-Doors, Frames &amp; Hardware'!G59,'08-Doors, Frames &amp; Hardware'!J59="*",'08-Doors, Frames &amp; Hardware'!I59,'08-Doors, Frames &amp; Hardware'!L59="*",'08-Doors, Frames &amp; Hardware'!K59,'08-Doors, Frames &amp; Hardware'!N59="*",'08-Doors, Frames &amp; Hardware'!M59,'08-Doors, Frames &amp; Hardware'!P59="*",'08-Doors, Frames &amp; Hardware'!O59,'08-Doors, Frames &amp; Hardware'!R59="*",'08-Doors, Frames &amp; Hardware'!Q59,'08-Doors, Frames &amp; Hardware'!T59="*",'08-Doors, Frames &amp; Hardware'!S59),"")</f>
        <v/>
      </c>
      <c r="E1111" s="402" t="e">
        <f>D1111/'Project Data'!$D$22</f>
        <v>#VALUE!</v>
      </c>
      <c r="F1111" s="164" t="s">
        <v>44</v>
      </c>
      <c r="G1111" s="236" t="str" cm="1">
        <f t="array" ref="G1111">_xlfn.IFNA(_xlfn.IFS('08-Doors, Frames &amp; Hardware'!F59="*",'08-Doors, Frames &amp; Hardware'!E59,'08-Doors, Frames &amp; Hardware'!H59="*",'08-Doors, Frames &amp; Hardware'!G59,'08-Doors, Frames &amp; Hardware'!J59="*",'08-Doors, Frames &amp; Hardware'!I59,'08-Doors, Frames &amp; Hardware'!L59="*",'08-Doors, Frames &amp; Hardware'!K59,'08-Doors, Frames &amp; Hardware'!N59="*",'08-Doors, Frames &amp; Hardware'!M59,'08-Doors, Frames &amp; Hardware'!P59="*",'08-Doors, Frames &amp; Hardware'!O59,'08-Doors, Frames &amp; Hardware'!R59="*",'08-Doors, Frames &amp; Hardware'!Q59,'08-Doors, Frames &amp; Hardware'!T59="*",'08-Doors, Frames &amp; Hardware'!S59,'08-Doors, Frames &amp; Hardware'!V59="*",'08-Doors, Frames &amp; Hardware'!U59),"")</f>
        <v/>
      </c>
      <c r="H1111" s="236" t="e">
        <f>G1111/'Project Data'!$D$22</f>
        <v>#VALUE!</v>
      </c>
      <c r="I1111" s="175"/>
      <c r="J1111" s="244"/>
      <c r="K1111" s="404"/>
    </row>
    <row r="1112" spans="1:11" s="147" customFormat="1" ht="15" hidden="1" customHeight="1">
      <c r="A1112" s="198">
        <f>'08-Doors, Frames &amp; Hardware'!A60</f>
        <v>0</v>
      </c>
      <c r="B1112" s="399" t="str">
        <f>'08-Doors, Frames &amp; Hardware'!B60</f>
        <v>08 11 13.16 Custom Hollow Metal Doors and Frames</v>
      </c>
      <c r="C1112" s="235"/>
      <c r="D1112" s="402" t="str" cm="1">
        <f t="array" ref="D1112">_xlfn.IFNA(_xlfn.IFS('08-Doors, Frames &amp; Hardware'!D60="*",'08-Doors, Frames &amp; Hardware'!C60,'08-Doors, Frames &amp; Hardware'!F60="*",'08-Doors, Frames &amp; Hardware'!E60,'08-Doors, Frames &amp; Hardware'!H60="*",'08-Doors, Frames &amp; Hardware'!G60,'08-Doors, Frames &amp; Hardware'!J60="*",'08-Doors, Frames &amp; Hardware'!I60,'08-Doors, Frames &amp; Hardware'!L60="*",'08-Doors, Frames &amp; Hardware'!K60,'08-Doors, Frames &amp; Hardware'!N60="*",'08-Doors, Frames &amp; Hardware'!M60,'08-Doors, Frames &amp; Hardware'!P60="*",'08-Doors, Frames &amp; Hardware'!O60,'08-Doors, Frames &amp; Hardware'!R60="*",'08-Doors, Frames &amp; Hardware'!Q60,'08-Doors, Frames &amp; Hardware'!T60="*",'08-Doors, Frames &amp; Hardware'!S60),"")</f>
        <v/>
      </c>
      <c r="E1112" s="402" t="e">
        <f>D1112/'Project Data'!$D$22</f>
        <v>#VALUE!</v>
      </c>
      <c r="F1112" s="164" t="s">
        <v>44</v>
      </c>
      <c r="G1112" s="236" t="str" cm="1">
        <f t="array" ref="G1112">_xlfn.IFNA(_xlfn.IFS('08-Doors, Frames &amp; Hardware'!F60="*",'08-Doors, Frames &amp; Hardware'!E60,'08-Doors, Frames &amp; Hardware'!H60="*",'08-Doors, Frames &amp; Hardware'!G60,'08-Doors, Frames &amp; Hardware'!J60="*",'08-Doors, Frames &amp; Hardware'!I60,'08-Doors, Frames &amp; Hardware'!L60="*",'08-Doors, Frames &amp; Hardware'!K60,'08-Doors, Frames &amp; Hardware'!N60="*",'08-Doors, Frames &amp; Hardware'!M60,'08-Doors, Frames &amp; Hardware'!P60="*",'08-Doors, Frames &amp; Hardware'!O60,'08-Doors, Frames &amp; Hardware'!R60="*",'08-Doors, Frames &amp; Hardware'!Q60,'08-Doors, Frames &amp; Hardware'!T60="*",'08-Doors, Frames &amp; Hardware'!S60,'08-Doors, Frames &amp; Hardware'!V60="*",'08-Doors, Frames &amp; Hardware'!U60),"")</f>
        <v/>
      </c>
      <c r="H1112" s="236" t="e">
        <f>G1112/'Project Data'!$D$22</f>
        <v>#VALUE!</v>
      </c>
      <c r="I1112" s="175"/>
      <c r="J1112" s="244"/>
      <c r="K1112" s="404"/>
    </row>
    <row r="1113" spans="1:11" s="147" customFormat="1" ht="15" hidden="1" customHeight="1">
      <c r="A1113" s="198">
        <f>'08-Doors, Frames &amp; Hardware'!A61</f>
        <v>0</v>
      </c>
      <c r="B1113" s="399" t="str">
        <f>'08-Doors, Frames &amp; Hardware'!B61</f>
        <v>08 11 16 Aluminum Doors and Frames</v>
      </c>
      <c r="C1113" s="235"/>
      <c r="D1113" s="402" t="str" cm="1">
        <f t="array" ref="D1113">_xlfn.IFNA(_xlfn.IFS('08-Doors, Frames &amp; Hardware'!D61="*",'08-Doors, Frames &amp; Hardware'!C61,'08-Doors, Frames &amp; Hardware'!F61="*",'08-Doors, Frames &amp; Hardware'!E61,'08-Doors, Frames &amp; Hardware'!H61="*",'08-Doors, Frames &amp; Hardware'!G61,'08-Doors, Frames &amp; Hardware'!J61="*",'08-Doors, Frames &amp; Hardware'!I61,'08-Doors, Frames &amp; Hardware'!L61="*",'08-Doors, Frames &amp; Hardware'!K61,'08-Doors, Frames &amp; Hardware'!N61="*",'08-Doors, Frames &amp; Hardware'!M61,'08-Doors, Frames &amp; Hardware'!P61="*",'08-Doors, Frames &amp; Hardware'!O61,'08-Doors, Frames &amp; Hardware'!R61="*",'08-Doors, Frames &amp; Hardware'!Q61,'08-Doors, Frames &amp; Hardware'!T61="*",'08-Doors, Frames &amp; Hardware'!S61),"")</f>
        <v/>
      </c>
      <c r="E1113" s="402" t="e">
        <f>D1113/'Project Data'!$D$22</f>
        <v>#VALUE!</v>
      </c>
      <c r="F1113" s="164" t="s">
        <v>44</v>
      </c>
      <c r="G1113" s="236" t="str" cm="1">
        <f t="array" ref="G1113">_xlfn.IFNA(_xlfn.IFS('08-Doors, Frames &amp; Hardware'!F61="*",'08-Doors, Frames &amp; Hardware'!E61,'08-Doors, Frames &amp; Hardware'!H61="*",'08-Doors, Frames &amp; Hardware'!G61,'08-Doors, Frames &amp; Hardware'!J61="*",'08-Doors, Frames &amp; Hardware'!I61,'08-Doors, Frames &amp; Hardware'!L61="*",'08-Doors, Frames &amp; Hardware'!K61,'08-Doors, Frames &amp; Hardware'!N61="*",'08-Doors, Frames &amp; Hardware'!M61,'08-Doors, Frames &amp; Hardware'!P61="*",'08-Doors, Frames &amp; Hardware'!O61,'08-Doors, Frames &amp; Hardware'!R61="*",'08-Doors, Frames &amp; Hardware'!Q61,'08-Doors, Frames &amp; Hardware'!T61="*",'08-Doors, Frames &amp; Hardware'!S61,'08-Doors, Frames &amp; Hardware'!V61="*",'08-Doors, Frames &amp; Hardware'!U61),"")</f>
        <v/>
      </c>
      <c r="H1113" s="236" t="e">
        <f>G1113/'Project Data'!$D$22</f>
        <v>#VALUE!</v>
      </c>
      <c r="I1113" s="175"/>
      <c r="J1113" s="244"/>
      <c r="K1113" s="404"/>
    </row>
    <row r="1114" spans="1:11" s="147" customFormat="1" ht="15" hidden="1" customHeight="1">
      <c r="A1114" s="198">
        <f>'08-Doors, Frames &amp; Hardware'!A62</f>
        <v>0</v>
      </c>
      <c r="B1114" s="399" t="str">
        <f>'08-Doors, Frames &amp; Hardware'!B62</f>
        <v>08 11 19 Stainless-Steel Doors and Frames</v>
      </c>
      <c r="C1114" s="235"/>
      <c r="D1114" s="402" t="str" cm="1">
        <f t="array" ref="D1114">_xlfn.IFNA(_xlfn.IFS('08-Doors, Frames &amp; Hardware'!D62="*",'08-Doors, Frames &amp; Hardware'!C62,'08-Doors, Frames &amp; Hardware'!F62="*",'08-Doors, Frames &amp; Hardware'!E62,'08-Doors, Frames &amp; Hardware'!H62="*",'08-Doors, Frames &amp; Hardware'!G62,'08-Doors, Frames &amp; Hardware'!J62="*",'08-Doors, Frames &amp; Hardware'!I62,'08-Doors, Frames &amp; Hardware'!L62="*",'08-Doors, Frames &amp; Hardware'!K62,'08-Doors, Frames &amp; Hardware'!N62="*",'08-Doors, Frames &amp; Hardware'!M62,'08-Doors, Frames &amp; Hardware'!P62="*",'08-Doors, Frames &amp; Hardware'!O62,'08-Doors, Frames &amp; Hardware'!R62="*",'08-Doors, Frames &amp; Hardware'!Q62,'08-Doors, Frames &amp; Hardware'!T62="*",'08-Doors, Frames &amp; Hardware'!S62),"")</f>
        <v/>
      </c>
      <c r="E1114" s="402" t="e">
        <f>D1114/'Project Data'!$D$22</f>
        <v>#VALUE!</v>
      </c>
      <c r="F1114" s="164" t="s">
        <v>44</v>
      </c>
      <c r="G1114" s="236" t="str" cm="1">
        <f t="array" ref="G1114">_xlfn.IFNA(_xlfn.IFS('08-Doors, Frames &amp; Hardware'!F62="*",'08-Doors, Frames &amp; Hardware'!E62,'08-Doors, Frames &amp; Hardware'!H62="*",'08-Doors, Frames &amp; Hardware'!G62,'08-Doors, Frames &amp; Hardware'!J62="*",'08-Doors, Frames &amp; Hardware'!I62,'08-Doors, Frames &amp; Hardware'!L62="*",'08-Doors, Frames &amp; Hardware'!K62,'08-Doors, Frames &amp; Hardware'!N62="*",'08-Doors, Frames &amp; Hardware'!M62,'08-Doors, Frames &amp; Hardware'!P62="*",'08-Doors, Frames &amp; Hardware'!O62,'08-Doors, Frames &amp; Hardware'!R62="*",'08-Doors, Frames &amp; Hardware'!Q62,'08-Doors, Frames &amp; Hardware'!T62="*",'08-Doors, Frames &amp; Hardware'!S62,'08-Doors, Frames &amp; Hardware'!V62="*",'08-Doors, Frames &amp; Hardware'!U62),"")</f>
        <v/>
      </c>
      <c r="H1114" s="236" t="e">
        <f>G1114/'Project Data'!$D$22</f>
        <v>#VALUE!</v>
      </c>
      <c r="I1114" s="175"/>
      <c r="J1114" s="244"/>
      <c r="K1114" s="404"/>
    </row>
    <row r="1115" spans="1:11" s="147" customFormat="1" ht="15" hidden="1" customHeight="1">
      <c r="A1115" s="198">
        <f>'08-Doors, Frames &amp; Hardware'!A63</f>
        <v>0</v>
      </c>
      <c r="B1115" s="399" t="str">
        <f>'08-Doors, Frames &amp; Hardware'!B63</f>
        <v>08 11 23 Bronze Doors and Frames</v>
      </c>
      <c r="C1115" s="235"/>
      <c r="D1115" s="402" t="str" cm="1">
        <f t="array" ref="D1115">_xlfn.IFNA(_xlfn.IFS('08-Doors, Frames &amp; Hardware'!D63="*",'08-Doors, Frames &amp; Hardware'!C63,'08-Doors, Frames &amp; Hardware'!F63="*",'08-Doors, Frames &amp; Hardware'!E63,'08-Doors, Frames &amp; Hardware'!H63="*",'08-Doors, Frames &amp; Hardware'!G63,'08-Doors, Frames &amp; Hardware'!J63="*",'08-Doors, Frames &amp; Hardware'!I63,'08-Doors, Frames &amp; Hardware'!L63="*",'08-Doors, Frames &amp; Hardware'!K63,'08-Doors, Frames &amp; Hardware'!N63="*",'08-Doors, Frames &amp; Hardware'!M63,'08-Doors, Frames &amp; Hardware'!P63="*",'08-Doors, Frames &amp; Hardware'!O63,'08-Doors, Frames &amp; Hardware'!R63="*",'08-Doors, Frames &amp; Hardware'!Q63,'08-Doors, Frames &amp; Hardware'!T63="*",'08-Doors, Frames &amp; Hardware'!S63),"")</f>
        <v/>
      </c>
      <c r="E1115" s="402" t="e">
        <f>D1115/'Project Data'!$D$22</f>
        <v>#VALUE!</v>
      </c>
      <c r="F1115" s="164" t="s">
        <v>44</v>
      </c>
      <c r="G1115" s="236" t="str" cm="1">
        <f t="array" ref="G1115">_xlfn.IFNA(_xlfn.IFS('08-Doors, Frames &amp; Hardware'!F63="*",'08-Doors, Frames &amp; Hardware'!E63,'08-Doors, Frames &amp; Hardware'!H63="*",'08-Doors, Frames &amp; Hardware'!G63,'08-Doors, Frames &amp; Hardware'!J63="*",'08-Doors, Frames &amp; Hardware'!I63,'08-Doors, Frames &amp; Hardware'!L63="*",'08-Doors, Frames &amp; Hardware'!K63,'08-Doors, Frames &amp; Hardware'!N63="*",'08-Doors, Frames &amp; Hardware'!M63,'08-Doors, Frames &amp; Hardware'!P63="*",'08-Doors, Frames &amp; Hardware'!O63,'08-Doors, Frames &amp; Hardware'!R63="*",'08-Doors, Frames &amp; Hardware'!Q63,'08-Doors, Frames &amp; Hardware'!T63="*",'08-Doors, Frames &amp; Hardware'!S63,'08-Doors, Frames &amp; Hardware'!V63="*",'08-Doors, Frames &amp; Hardware'!U63),"")</f>
        <v/>
      </c>
      <c r="H1115" s="236" t="e">
        <f>G1115/'Project Data'!$D$22</f>
        <v>#VALUE!</v>
      </c>
      <c r="I1115" s="175"/>
      <c r="J1115" s="244"/>
      <c r="K1115" s="404"/>
    </row>
    <row r="1116" spans="1:11" s="147" customFormat="1" ht="15" hidden="1" customHeight="1">
      <c r="A1116" s="198">
        <f>'08-Doors, Frames &amp; Hardware'!A64</f>
        <v>0</v>
      </c>
      <c r="B1116" s="399" t="str">
        <f>'08-Doors, Frames &amp; Hardware'!B64</f>
        <v>08 11 63 Metal Screen and Storm Doors and Frames</v>
      </c>
      <c r="C1116" s="235"/>
      <c r="D1116" s="402" t="str" cm="1">
        <f t="array" ref="D1116">_xlfn.IFNA(_xlfn.IFS('08-Doors, Frames &amp; Hardware'!D64="*",'08-Doors, Frames &amp; Hardware'!C64,'08-Doors, Frames &amp; Hardware'!F64="*",'08-Doors, Frames &amp; Hardware'!E64,'08-Doors, Frames &amp; Hardware'!H64="*",'08-Doors, Frames &amp; Hardware'!G64,'08-Doors, Frames &amp; Hardware'!J64="*",'08-Doors, Frames &amp; Hardware'!I64,'08-Doors, Frames &amp; Hardware'!L64="*",'08-Doors, Frames &amp; Hardware'!K64,'08-Doors, Frames &amp; Hardware'!N64="*",'08-Doors, Frames &amp; Hardware'!M64,'08-Doors, Frames &amp; Hardware'!P64="*",'08-Doors, Frames &amp; Hardware'!O64,'08-Doors, Frames &amp; Hardware'!R64="*",'08-Doors, Frames &amp; Hardware'!Q64,'08-Doors, Frames &amp; Hardware'!T64="*",'08-Doors, Frames &amp; Hardware'!S64),"")</f>
        <v/>
      </c>
      <c r="E1116" s="402" t="e">
        <f>D1116/'Project Data'!$D$22</f>
        <v>#VALUE!</v>
      </c>
      <c r="F1116" s="164" t="s">
        <v>44</v>
      </c>
      <c r="G1116" s="236" t="str" cm="1">
        <f t="array" ref="G1116">_xlfn.IFNA(_xlfn.IFS('08-Doors, Frames &amp; Hardware'!F64="*",'08-Doors, Frames &amp; Hardware'!E64,'08-Doors, Frames &amp; Hardware'!H64="*",'08-Doors, Frames &amp; Hardware'!G64,'08-Doors, Frames &amp; Hardware'!J64="*",'08-Doors, Frames &amp; Hardware'!I64,'08-Doors, Frames &amp; Hardware'!L64="*",'08-Doors, Frames &amp; Hardware'!K64,'08-Doors, Frames &amp; Hardware'!N64="*",'08-Doors, Frames &amp; Hardware'!M64,'08-Doors, Frames &amp; Hardware'!P64="*",'08-Doors, Frames &amp; Hardware'!O64,'08-Doors, Frames &amp; Hardware'!R64="*",'08-Doors, Frames &amp; Hardware'!Q64,'08-Doors, Frames &amp; Hardware'!T64="*",'08-Doors, Frames &amp; Hardware'!S64,'08-Doors, Frames &amp; Hardware'!V64="*",'08-Doors, Frames &amp; Hardware'!U64),"")</f>
        <v/>
      </c>
      <c r="H1116" s="236" t="e">
        <f>G1116/'Project Data'!$D$22</f>
        <v>#VALUE!</v>
      </c>
      <c r="I1116" s="175"/>
      <c r="J1116" s="244"/>
      <c r="K1116" s="404"/>
    </row>
    <row r="1117" spans="1:11" s="147" customFormat="1" ht="15" hidden="1" customHeight="1">
      <c r="A1117" s="198">
        <f>'08-Doors, Frames &amp; Hardware'!A65</f>
        <v>0</v>
      </c>
      <c r="B1117" s="399" t="str">
        <f>'08-Doors, Frames &amp; Hardware'!B65</f>
        <v>08 11 63.13 Steel Screen and Storm Doors and Frames</v>
      </c>
      <c r="C1117" s="235"/>
      <c r="D1117" s="402" t="str" cm="1">
        <f t="array" ref="D1117">_xlfn.IFNA(_xlfn.IFS('08-Doors, Frames &amp; Hardware'!D65="*",'08-Doors, Frames &amp; Hardware'!C65,'08-Doors, Frames &amp; Hardware'!F65="*",'08-Doors, Frames &amp; Hardware'!E65,'08-Doors, Frames &amp; Hardware'!H65="*",'08-Doors, Frames &amp; Hardware'!G65,'08-Doors, Frames &amp; Hardware'!J65="*",'08-Doors, Frames &amp; Hardware'!I65,'08-Doors, Frames &amp; Hardware'!L65="*",'08-Doors, Frames &amp; Hardware'!K65,'08-Doors, Frames &amp; Hardware'!N65="*",'08-Doors, Frames &amp; Hardware'!M65,'08-Doors, Frames &amp; Hardware'!P65="*",'08-Doors, Frames &amp; Hardware'!O65,'08-Doors, Frames &amp; Hardware'!R65="*",'08-Doors, Frames &amp; Hardware'!Q65,'08-Doors, Frames &amp; Hardware'!T65="*",'08-Doors, Frames &amp; Hardware'!S65),"")</f>
        <v/>
      </c>
      <c r="E1117" s="402" t="e">
        <f>D1117/'Project Data'!$D$22</f>
        <v>#VALUE!</v>
      </c>
      <c r="F1117" s="164" t="s">
        <v>44</v>
      </c>
      <c r="G1117" s="236" t="str" cm="1">
        <f t="array" ref="G1117">_xlfn.IFNA(_xlfn.IFS('08-Doors, Frames &amp; Hardware'!F65="*",'08-Doors, Frames &amp; Hardware'!E65,'08-Doors, Frames &amp; Hardware'!H65="*",'08-Doors, Frames &amp; Hardware'!G65,'08-Doors, Frames &amp; Hardware'!J65="*",'08-Doors, Frames &amp; Hardware'!I65,'08-Doors, Frames &amp; Hardware'!L65="*",'08-Doors, Frames &amp; Hardware'!K65,'08-Doors, Frames &amp; Hardware'!N65="*",'08-Doors, Frames &amp; Hardware'!M65,'08-Doors, Frames &amp; Hardware'!P65="*",'08-Doors, Frames &amp; Hardware'!O65,'08-Doors, Frames &amp; Hardware'!R65="*",'08-Doors, Frames &amp; Hardware'!Q65,'08-Doors, Frames &amp; Hardware'!T65="*",'08-Doors, Frames &amp; Hardware'!S65,'08-Doors, Frames &amp; Hardware'!V65="*",'08-Doors, Frames &amp; Hardware'!U65),"")</f>
        <v/>
      </c>
      <c r="H1117" s="236" t="e">
        <f>G1117/'Project Data'!$D$22</f>
        <v>#VALUE!</v>
      </c>
      <c r="I1117" s="175"/>
      <c r="J1117" s="244"/>
      <c r="K1117" s="404"/>
    </row>
    <row r="1118" spans="1:11" s="147" customFormat="1" ht="15" hidden="1" customHeight="1">
      <c r="A1118" s="198">
        <f>'08-Doors, Frames &amp; Hardware'!A66</f>
        <v>0</v>
      </c>
      <c r="B1118" s="399" t="str">
        <f>'08-Doors, Frames &amp; Hardware'!B66</f>
        <v>08 11 63.23 Aluminum Screen and Storm Doors and Frames</v>
      </c>
      <c r="C1118" s="235"/>
      <c r="D1118" s="402" t="str" cm="1">
        <f t="array" ref="D1118">_xlfn.IFNA(_xlfn.IFS('08-Doors, Frames &amp; Hardware'!D66="*",'08-Doors, Frames &amp; Hardware'!C66,'08-Doors, Frames &amp; Hardware'!F66="*",'08-Doors, Frames &amp; Hardware'!E66,'08-Doors, Frames &amp; Hardware'!H66="*",'08-Doors, Frames &amp; Hardware'!G66,'08-Doors, Frames &amp; Hardware'!J66="*",'08-Doors, Frames &amp; Hardware'!I66,'08-Doors, Frames &amp; Hardware'!L66="*",'08-Doors, Frames &amp; Hardware'!K66,'08-Doors, Frames &amp; Hardware'!N66="*",'08-Doors, Frames &amp; Hardware'!M66,'08-Doors, Frames &amp; Hardware'!P66="*",'08-Doors, Frames &amp; Hardware'!O66,'08-Doors, Frames &amp; Hardware'!R66="*",'08-Doors, Frames &amp; Hardware'!Q66,'08-Doors, Frames &amp; Hardware'!T66="*",'08-Doors, Frames &amp; Hardware'!S66),"")</f>
        <v/>
      </c>
      <c r="E1118" s="402" t="e">
        <f>D1118/'Project Data'!$D$22</f>
        <v>#VALUE!</v>
      </c>
      <c r="F1118" s="164" t="s">
        <v>44</v>
      </c>
      <c r="G1118" s="236" t="str" cm="1">
        <f t="array" ref="G1118">_xlfn.IFNA(_xlfn.IFS('08-Doors, Frames &amp; Hardware'!F66="*",'08-Doors, Frames &amp; Hardware'!E66,'08-Doors, Frames &amp; Hardware'!H66="*",'08-Doors, Frames &amp; Hardware'!G66,'08-Doors, Frames &amp; Hardware'!J66="*",'08-Doors, Frames &amp; Hardware'!I66,'08-Doors, Frames &amp; Hardware'!L66="*",'08-Doors, Frames &amp; Hardware'!K66,'08-Doors, Frames &amp; Hardware'!N66="*",'08-Doors, Frames &amp; Hardware'!M66,'08-Doors, Frames &amp; Hardware'!P66="*",'08-Doors, Frames &amp; Hardware'!O66,'08-Doors, Frames &amp; Hardware'!R66="*",'08-Doors, Frames &amp; Hardware'!Q66,'08-Doors, Frames &amp; Hardware'!T66="*",'08-Doors, Frames &amp; Hardware'!S66,'08-Doors, Frames &amp; Hardware'!V66="*",'08-Doors, Frames &amp; Hardware'!U66),"")</f>
        <v/>
      </c>
      <c r="H1118" s="236" t="e">
        <f>G1118/'Project Data'!$D$22</f>
        <v>#VALUE!</v>
      </c>
      <c r="I1118" s="175"/>
      <c r="J1118" s="244"/>
      <c r="K1118" s="404"/>
    </row>
    <row r="1119" spans="1:11" s="147" customFormat="1" ht="15" hidden="1" customHeight="1">
      <c r="A1119" s="198">
        <f>'08-Doors, Frames &amp; Hardware'!A67</f>
        <v>0</v>
      </c>
      <c r="B1119" s="399" t="str">
        <f>'08-Doors, Frames &amp; Hardware'!B67</f>
        <v>08 11 66 Metal Screen Doors and Frames</v>
      </c>
      <c r="C1119" s="235"/>
      <c r="D1119" s="402" t="str" cm="1">
        <f t="array" ref="D1119">_xlfn.IFNA(_xlfn.IFS('08-Doors, Frames &amp; Hardware'!D67="*",'08-Doors, Frames &amp; Hardware'!C67,'08-Doors, Frames &amp; Hardware'!F67="*",'08-Doors, Frames &amp; Hardware'!E67,'08-Doors, Frames &amp; Hardware'!H67="*",'08-Doors, Frames &amp; Hardware'!G67,'08-Doors, Frames &amp; Hardware'!J67="*",'08-Doors, Frames &amp; Hardware'!I67,'08-Doors, Frames &amp; Hardware'!L67="*",'08-Doors, Frames &amp; Hardware'!K67,'08-Doors, Frames &amp; Hardware'!N67="*",'08-Doors, Frames &amp; Hardware'!M67,'08-Doors, Frames &amp; Hardware'!P67="*",'08-Doors, Frames &amp; Hardware'!O67,'08-Doors, Frames &amp; Hardware'!R67="*",'08-Doors, Frames &amp; Hardware'!Q67,'08-Doors, Frames &amp; Hardware'!T67="*",'08-Doors, Frames &amp; Hardware'!S67),"")</f>
        <v/>
      </c>
      <c r="E1119" s="402" t="e">
        <f>D1119/'Project Data'!$D$22</f>
        <v>#VALUE!</v>
      </c>
      <c r="F1119" s="164" t="s">
        <v>44</v>
      </c>
      <c r="G1119" s="236" t="str" cm="1">
        <f t="array" ref="G1119">_xlfn.IFNA(_xlfn.IFS('08-Doors, Frames &amp; Hardware'!F67="*",'08-Doors, Frames &amp; Hardware'!E67,'08-Doors, Frames &amp; Hardware'!H67="*",'08-Doors, Frames &amp; Hardware'!G67,'08-Doors, Frames &amp; Hardware'!J67="*",'08-Doors, Frames &amp; Hardware'!I67,'08-Doors, Frames &amp; Hardware'!L67="*",'08-Doors, Frames &amp; Hardware'!K67,'08-Doors, Frames &amp; Hardware'!N67="*",'08-Doors, Frames &amp; Hardware'!M67,'08-Doors, Frames &amp; Hardware'!P67="*",'08-Doors, Frames &amp; Hardware'!O67,'08-Doors, Frames &amp; Hardware'!R67="*",'08-Doors, Frames &amp; Hardware'!Q67,'08-Doors, Frames &amp; Hardware'!T67="*",'08-Doors, Frames &amp; Hardware'!S67,'08-Doors, Frames &amp; Hardware'!V67="*",'08-Doors, Frames &amp; Hardware'!U67),"")</f>
        <v/>
      </c>
      <c r="H1119" s="236" t="e">
        <f>G1119/'Project Data'!$D$22</f>
        <v>#VALUE!</v>
      </c>
      <c r="I1119" s="175"/>
      <c r="J1119" s="244"/>
      <c r="K1119" s="404"/>
    </row>
    <row r="1120" spans="1:11" s="147" customFormat="1" ht="15" hidden="1" customHeight="1">
      <c r="A1120" s="198">
        <f>'08-Doors, Frames &amp; Hardware'!A68</f>
        <v>0</v>
      </c>
      <c r="B1120" s="399" t="str">
        <f>'08-Doors, Frames &amp; Hardware'!B68</f>
        <v>08 11 66.13 Steel Screen Doors and Frames</v>
      </c>
      <c r="C1120" s="235"/>
      <c r="D1120" s="402" t="str" cm="1">
        <f t="array" ref="D1120">_xlfn.IFNA(_xlfn.IFS('08-Doors, Frames &amp; Hardware'!D68="*",'08-Doors, Frames &amp; Hardware'!C68,'08-Doors, Frames &amp; Hardware'!F68="*",'08-Doors, Frames &amp; Hardware'!E68,'08-Doors, Frames &amp; Hardware'!H68="*",'08-Doors, Frames &amp; Hardware'!G68,'08-Doors, Frames &amp; Hardware'!J68="*",'08-Doors, Frames &amp; Hardware'!I68,'08-Doors, Frames &amp; Hardware'!L68="*",'08-Doors, Frames &amp; Hardware'!K68,'08-Doors, Frames &amp; Hardware'!N68="*",'08-Doors, Frames &amp; Hardware'!M68,'08-Doors, Frames &amp; Hardware'!P68="*",'08-Doors, Frames &amp; Hardware'!O68,'08-Doors, Frames &amp; Hardware'!R68="*",'08-Doors, Frames &amp; Hardware'!Q68,'08-Doors, Frames &amp; Hardware'!T68="*",'08-Doors, Frames &amp; Hardware'!S68),"")</f>
        <v/>
      </c>
      <c r="E1120" s="402" t="e">
        <f>D1120/'Project Data'!$D$22</f>
        <v>#VALUE!</v>
      </c>
      <c r="F1120" s="164" t="s">
        <v>44</v>
      </c>
      <c r="G1120" s="236" t="str" cm="1">
        <f t="array" ref="G1120">_xlfn.IFNA(_xlfn.IFS('08-Doors, Frames &amp; Hardware'!F68="*",'08-Doors, Frames &amp; Hardware'!E68,'08-Doors, Frames &amp; Hardware'!H68="*",'08-Doors, Frames &amp; Hardware'!G68,'08-Doors, Frames &amp; Hardware'!J68="*",'08-Doors, Frames &amp; Hardware'!I68,'08-Doors, Frames &amp; Hardware'!L68="*",'08-Doors, Frames &amp; Hardware'!K68,'08-Doors, Frames &amp; Hardware'!N68="*",'08-Doors, Frames &amp; Hardware'!M68,'08-Doors, Frames &amp; Hardware'!P68="*",'08-Doors, Frames &amp; Hardware'!O68,'08-Doors, Frames &amp; Hardware'!R68="*",'08-Doors, Frames &amp; Hardware'!Q68,'08-Doors, Frames &amp; Hardware'!T68="*",'08-Doors, Frames &amp; Hardware'!S68,'08-Doors, Frames &amp; Hardware'!V68="*",'08-Doors, Frames &amp; Hardware'!U68),"")</f>
        <v/>
      </c>
      <c r="H1120" s="236" t="e">
        <f>G1120/'Project Data'!$D$22</f>
        <v>#VALUE!</v>
      </c>
      <c r="I1120" s="175"/>
      <c r="J1120" s="244"/>
      <c r="K1120" s="404"/>
    </row>
    <row r="1121" spans="1:11" s="147" customFormat="1" ht="15" hidden="1" customHeight="1">
      <c r="A1121" s="198">
        <f>'08-Doors, Frames &amp; Hardware'!A69</f>
        <v>0</v>
      </c>
      <c r="B1121" s="399" t="str">
        <f>'08-Doors, Frames &amp; Hardware'!B69</f>
        <v>08 11 66.23 Aluminum Screen Doors and Frames</v>
      </c>
      <c r="C1121" s="235"/>
      <c r="D1121" s="402" t="str" cm="1">
        <f t="array" ref="D1121">_xlfn.IFNA(_xlfn.IFS('08-Doors, Frames &amp; Hardware'!D69="*",'08-Doors, Frames &amp; Hardware'!C69,'08-Doors, Frames &amp; Hardware'!F69="*",'08-Doors, Frames &amp; Hardware'!E69,'08-Doors, Frames &amp; Hardware'!H69="*",'08-Doors, Frames &amp; Hardware'!G69,'08-Doors, Frames &amp; Hardware'!J69="*",'08-Doors, Frames &amp; Hardware'!I69,'08-Doors, Frames &amp; Hardware'!L69="*",'08-Doors, Frames &amp; Hardware'!K69,'08-Doors, Frames &amp; Hardware'!N69="*",'08-Doors, Frames &amp; Hardware'!M69,'08-Doors, Frames &amp; Hardware'!P69="*",'08-Doors, Frames &amp; Hardware'!O69,'08-Doors, Frames &amp; Hardware'!R69="*",'08-Doors, Frames &amp; Hardware'!Q69,'08-Doors, Frames &amp; Hardware'!T69="*",'08-Doors, Frames &amp; Hardware'!S69),"")</f>
        <v/>
      </c>
      <c r="E1121" s="402" t="e">
        <f>D1121/'Project Data'!$D$22</f>
        <v>#VALUE!</v>
      </c>
      <c r="F1121" s="164" t="s">
        <v>44</v>
      </c>
      <c r="G1121" s="236" t="str" cm="1">
        <f t="array" ref="G1121">_xlfn.IFNA(_xlfn.IFS('08-Doors, Frames &amp; Hardware'!F69="*",'08-Doors, Frames &amp; Hardware'!E69,'08-Doors, Frames &amp; Hardware'!H69="*",'08-Doors, Frames &amp; Hardware'!G69,'08-Doors, Frames &amp; Hardware'!J69="*",'08-Doors, Frames &amp; Hardware'!I69,'08-Doors, Frames &amp; Hardware'!L69="*",'08-Doors, Frames &amp; Hardware'!K69,'08-Doors, Frames &amp; Hardware'!N69="*",'08-Doors, Frames &amp; Hardware'!M69,'08-Doors, Frames &amp; Hardware'!P69="*",'08-Doors, Frames &amp; Hardware'!O69,'08-Doors, Frames &amp; Hardware'!R69="*",'08-Doors, Frames &amp; Hardware'!Q69,'08-Doors, Frames &amp; Hardware'!T69="*",'08-Doors, Frames &amp; Hardware'!S69,'08-Doors, Frames &amp; Hardware'!V69="*",'08-Doors, Frames &amp; Hardware'!U69),"")</f>
        <v/>
      </c>
      <c r="H1121" s="236" t="e">
        <f>G1121/'Project Data'!$D$22</f>
        <v>#VALUE!</v>
      </c>
      <c r="I1121" s="175"/>
      <c r="J1121" s="244"/>
      <c r="K1121" s="404"/>
    </row>
    <row r="1122" spans="1:11" s="147" customFormat="1" ht="15" hidden="1" customHeight="1">
      <c r="A1122" s="198">
        <f>'08-Doors, Frames &amp; Hardware'!A70</f>
        <v>0</v>
      </c>
      <c r="B1122" s="399" t="str">
        <f>'08-Doors, Frames &amp; Hardware'!B70</f>
        <v>08 11 69 Metal Storm Doors and Frames</v>
      </c>
      <c r="C1122" s="235"/>
      <c r="D1122" s="402" t="str" cm="1">
        <f t="array" ref="D1122">_xlfn.IFNA(_xlfn.IFS('08-Doors, Frames &amp; Hardware'!D70="*",'08-Doors, Frames &amp; Hardware'!C70,'08-Doors, Frames &amp; Hardware'!F70="*",'08-Doors, Frames &amp; Hardware'!E70,'08-Doors, Frames &amp; Hardware'!H70="*",'08-Doors, Frames &amp; Hardware'!G70,'08-Doors, Frames &amp; Hardware'!J70="*",'08-Doors, Frames &amp; Hardware'!I70,'08-Doors, Frames &amp; Hardware'!L70="*",'08-Doors, Frames &amp; Hardware'!K70,'08-Doors, Frames &amp; Hardware'!N70="*",'08-Doors, Frames &amp; Hardware'!M70,'08-Doors, Frames &amp; Hardware'!P70="*",'08-Doors, Frames &amp; Hardware'!O70,'08-Doors, Frames &amp; Hardware'!R70="*",'08-Doors, Frames &amp; Hardware'!Q70,'08-Doors, Frames &amp; Hardware'!T70="*",'08-Doors, Frames &amp; Hardware'!S70),"")</f>
        <v/>
      </c>
      <c r="E1122" s="402" t="e">
        <f>D1122/'Project Data'!$D$22</f>
        <v>#VALUE!</v>
      </c>
      <c r="F1122" s="164" t="s">
        <v>44</v>
      </c>
      <c r="G1122" s="236" t="str" cm="1">
        <f t="array" ref="G1122">_xlfn.IFNA(_xlfn.IFS('08-Doors, Frames &amp; Hardware'!F70="*",'08-Doors, Frames &amp; Hardware'!E70,'08-Doors, Frames &amp; Hardware'!H70="*",'08-Doors, Frames &amp; Hardware'!G70,'08-Doors, Frames &amp; Hardware'!J70="*",'08-Doors, Frames &amp; Hardware'!I70,'08-Doors, Frames &amp; Hardware'!L70="*",'08-Doors, Frames &amp; Hardware'!K70,'08-Doors, Frames &amp; Hardware'!N70="*",'08-Doors, Frames &amp; Hardware'!M70,'08-Doors, Frames &amp; Hardware'!P70="*",'08-Doors, Frames &amp; Hardware'!O70,'08-Doors, Frames &amp; Hardware'!R70="*",'08-Doors, Frames &amp; Hardware'!Q70,'08-Doors, Frames &amp; Hardware'!T70="*",'08-Doors, Frames &amp; Hardware'!S70,'08-Doors, Frames &amp; Hardware'!V70="*",'08-Doors, Frames &amp; Hardware'!U70),"")</f>
        <v/>
      </c>
      <c r="H1122" s="236" t="e">
        <f>G1122/'Project Data'!$D$22</f>
        <v>#VALUE!</v>
      </c>
      <c r="I1122" s="175"/>
      <c r="J1122" s="244"/>
      <c r="K1122" s="404"/>
    </row>
    <row r="1123" spans="1:11" s="147" customFormat="1" ht="15" hidden="1" customHeight="1">
      <c r="A1123" s="198">
        <f>'08-Doors, Frames &amp; Hardware'!A71</f>
        <v>0</v>
      </c>
      <c r="B1123" s="399" t="str">
        <f>'08-Doors, Frames &amp; Hardware'!B71</f>
        <v>08 11 69.13 Steel Storm Doors and Frames</v>
      </c>
      <c r="C1123" s="235"/>
      <c r="D1123" s="402" t="str" cm="1">
        <f t="array" ref="D1123">_xlfn.IFNA(_xlfn.IFS('08-Doors, Frames &amp; Hardware'!D71="*",'08-Doors, Frames &amp; Hardware'!C71,'08-Doors, Frames &amp; Hardware'!F71="*",'08-Doors, Frames &amp; Hardware'!E71,'08-Doors, Frames &amp; Hardware'!H71="*",'08-Doors, Frames &amp; Hardware'!G71,'08-Doors, Frames &amp; Hardware'!J71="*",'08-Doors, Frames &amp; Hardware'!I71,'08-Doors, Frames &amp; Hardware'!L71="*",'08-Doors, Frames &amp; Hardware'!K71,'08-Doors, Frames &amp; Hardware'!N71="*",'08-Doors, Frames &amp; Hardware'!M71,'08-Doors, Frames &amp; Hardware'!P71="*",'08-Doors, Frames &amp; Hardware'!O71,'08-Doors, Frames &amp; Hardware'!R71="*",'08-Doors, Frames &amp; Hardware'!Q71,'08-Doors, Frames &amp; Hardware'!T71="*",'08-Doors, Frames &amp; Hardware'!S71),"")</f>
        <v/>
      </c>
      <c r="E1123" s="402" t="e">
        <f>D1123/'Project Data'!$D$22</f>
        <v>#VALUE!</v>
      </c>
      <c r="F1123" s="164" t="s">
        <v>44</v>
      </c>
      <c r="G1123" s="236" t="str" cm="1">
        <f t="array" ref="G1123">_xlfn.IFNA(_xlfn.IFS('08-Doors, Frames &amp; Hardware'!F71="*",'08-Doors, Frames &amp; Hardware'!E71,'08-Doors, Frames &amp; Hardware'!H71="*",'08-Doors, Frames &amp; Hardware'!G71,'08-Doors, Frames &amp; Hardware'!J71="*",'08-Doors, Frames &amp; Hardware'!I71,'08-Doors, Frames &amp; Hardware'!L71="*",'08-Doors, Frames &amp; Hardware'!K71,'08-Doors, Frames &amp; Hardware'!N71="*",'08-Doors, Frames &amp; Hardware'!M71,'08-Doors, Frames &amp; Hardware'!P71="*",'08-Doors, Frames &amp; Hardware'!O71,'08-Doors, Frames &amp; Hardware'!R71="*",'08-Doors, Frames &amp; Hardware'!Q71,'08-Doors, Frames &amp; Hardware'!T71="*",'08-Doors, Frames &amp; Hardware'!S71,'08-Doors, Frames &amp; Hardware'!V71="*",'08-Doors, Frames &amp; Hardware'!U71),"")</f>
        <v/>
      </c>
      <c r="H1123" s="236" t="e">
        <f>G1123/'Project Data'!$D$22</f>
        <v>#VALUE!</v>
      </c>
      <c r="I1123" s="175"/>
      <c r="J1123" s="244"/>
      <c r="K1123" s="404"/>
    </row>
    <row r="1124" spans="1:11" s="147" customFormat="1" ht="15" hidden="1" customHeight="1">
      <c r="A1124" s="198">
        <f>'08-Doors, Frames &amp; Hardware'!A72</f>
        <v>0</v>
      </c>
      <c r="B1124" s="399" t="str">
        <f>'08-Doors, Frames &amp; Hardware'!B72</f>
        <v>08 11 69.23 Aluminum Storm Doors and Frames</v>
      </c>
      <c r="C1124" s="235"/>
      <c r="D1124" s="402" t="str" cm="1">
        <f t="array" ref="D1124">_xlfn.IFNA(_xlfn.IFS('08-Doors, Frames &amp; Hardware'!D72="*",'08-Doors, Frames &amp; Hardware'!C72,'08-Doors, Frames &amp; Hardware'!F72="*",'08-Doors, Frames &amp; Hardware'!E72,'08-Doors, Frames &amp; Hardware'!H72="*",'08-Doors, Frames &amp; Hardware'!G72,'08-Doors, Frames &amp; Hardware'!J72="*",'08-Doors, Frames &amp; Hardware'!I72,'08-Doors, Frames &amp; Hardware'!L72="*",'08-Doors, Frames &amp; Hardware'!K72,'08-Doors, Frames &amp; Hardware'!N72="*",'08-Doors, Frames &amp; Hardware'!M72,'08-Doors, Frames &amp; Hardware'!P72="*",'08-Doors, Frames &amp; Hardware'!O72,'08-Doors, Frames &amp; Hardware'!R72="*",'08-Doors, Frames &amp; Hardware'!Q72,'08-Doors, Frames &amp; Hardware'!T72="*",'08-Doors, Frames &amp; Hardware'!S72),"")</f>
        <v/>
      </c>
      <c r="E1124" s="402" t="e">
        <f>D1124/'Project Data'!$D$22</f>
        <v>#VALUE!</v>
      </c>
      <c r="F1124" s="164" t="s">
        <v>44</v>
      </c>
      <c r="G1124" s="236" t="str" cm="1">
        <f t="array" ref="G1124">_xlfn.IFNA(_xlfn.IFS('08-Doors, Frames &amp; Hardware'!F72="*",'08-Doors, Frames &amp; Hardware'!E72,'08-Doors, Frames &amp; Hardware'!H72="*",'08-Doors, Frames &amp; Hardware'!G72,'08-Doors, Frames &amp; Hardware'!J72="*",'08-Doors, Frames &amp; Hardware'!I72,'08-Doors, Frames &amp; Hardware'!L72="*",'08-Doors, Frames &amp; Hardware'!K72,'08-Doors, Frames &amp; Hardware'!N72="*",'08-Doors, Frames &amp; Hardware'!M72,'08-Doors, Frames &amp; Hardware'!P72="*",'08-Doors, Frames &amp; Hardware'!O72,'08-Doors, Frames &amp; Hardware'!R72="*",'08-Doors, Frames &amp; Hardware'!Q72,'08-Doors, Frames &amp; Hardware'!T72="*",'08-Doors, Frames &amp; Hardware'!S72,'08-Doors, Frames &amp; Hardware'!V72="*",'08-Doors, Frames &amp; Hardware'!U72),"")</f>
        <v/>
      </c>
      <c r="H1124" s="236" t="e">
        <f>G1124/'Project Data'!$D$22</f>
        <v>#VALUE!</v>
      </c>
      <c r="I1124" s="175"/>
      <c r="J1124" s="244"/>
      <c r="K1124" s="404"/>
    </row>
    <row r="1125" spans="1:11" s="147" customFormat="1" ht="15" hidden="1" customHeight="1">
      <c r="A1125" s="198">
        <f>'08-Doors, Frames &amp; Hardware'!A73</f>
        <v>0</v>
      </c>
      <c r="B1125" s="399" t="str">
        <f>'08-Doors, Frames &amp; Hardware'!B73</f>
        <v>08 11 73 Sliding Metal Fire Doors</v>
      </c>
      <c r="C1125" s="235"/>
      <c r="D1125" s="402" t="str" cm="1">
        <f t="array" ref="D1125">_xlfn.IFNA(_xlfn.IFS('08-Doors, Frames &amp; Hardware'!D73="*",'08-Doors, Frames &amp; Hardware'!C73,'08-Doors, Frames &amp; Hardware'!F73="*",'08-Doors, Frames &amp; Hardware'!E73,'08-Doors, Frames &amp; Hardware'!H73="*",'08-Doors, Frames &amp; Hardware'!G73,'08-Doors, Frames &amp; Hardware'!J73="*",'08-Doors, Frames &amp; Hardware'!I73,'08-Doors, Frames &amp; Hardware'!L73="*",'08-Doors, Frames &amp; Hardware'!K73,'08-Doors, Frames &amp; Hardware'!N73="*",'08-Doors, Frames &amp; Hardware'!M73,'08-Doors, Frames &amp; Hardware'!P73="*",'08-Doors, Frames &amp; Hardware'!O73,'08-Doors, Frames &amp; Hardware'!R73="*",'08-Doors, Frames &amp; Hardware'!Q73,'08-Doors, Frames &amp; Hardware'!T73="*",'08-Doors, Frames &amp; Hardware'!S73),"")</f>
        <v/>
      </c>
      <c r="E1125" s="402" t="e">
        <f>D1125/'Project Data'!$D$22</f>
        <v>#VALUE!</v>
      </c>
      <c r="F1125" s="164" t="s">
        <v>44</v>
      </c>
      <c r="G1125" s="236" t="str" cm="1">
        <f t="array" ref="G1125">_xlfn.IFNA(_xlfn.IFS('08-Doors, Frames &amp; Hardware'!F73="*",'08-Doors, Frames &amp; Hardware'!E73,'08-Doors, Frames &amp; Hardware'!H73="*",'08-Doors, Frames &amp; Hardware'!G73,'08-Doors, Frames &amp; Hardware'!J73="*",'08-Doors, Frames &amp; Hardware'!I73,'08-Doors, Frames &amp; Hardware'!L73="*",'08-Doors, Frames &amp; Hardware'!K73,'08-Doors, Frames &amp; Hardware'!N73="*",'08-Doors, Frames &amp; Hardware'!M73,'08-Doors, Frames &amp; Hardware'!P73="*",'08-Doors, Frames &amp; Hardware'!O73,'08-Doors, Frames &amp; Hardware'!R73="*",'08-Doors, Frames &amp; Hardware'!Q73,'08-Doors, Frames &amp; Hardware'!T73="*",'08-Doors, Frames &amp; Hardware'!S73,'08-Doors, Frames &amp; Hardware'!V73="*",'08-Doors, Frames &amp; Hardware'!U73),"")</f>
        <v/>
      </c>
      <c r="H1125" s="236" t="e">
        <f>G1125/'Project Data'!$D$22</f>
        <v>#VALUE!</v>
      </c>
      <c r="I1125" s="175"/>
      <c r="J1125" s="244"/>
      <c r="K1125" s="404"/>
    </row>
    <row r="1126" spans="1:11" s="147" customFormat="1" ht="15" hidden="1" customHeight="1">
      <c r="A1126" s="198">
        <f>'08-Doors, Frames &amp; Hardware'!A74</f>
        <v>0</v>
      </c>
      <c r="B1126" s="399" t="str">
        <f>'08-Doors, Frames &amp; Hardware'!B74</f>
        <v>08 11 74 Sliding Metal Grilles</v>
      </c>
      <c r="C1126" s="235"/>
      <c r="D1126" s="402" t="str" cm="1">
        <f t="array" ref="D1126">_xlfn.IFNA(_xlfn.IFS('08-Doors, Frames &amp; Hardware'!D74="*",'08-Doors, Frames &amp; Hardware'!C74,'08-Doors, Frames &amp; Hardware'!F74="*",'08-Doors, Frames &amp; Hardware'!E74,'08-Doors, Frames &amp; Hardware'!H74="*",'08-Doors, Frames &amp; Hardware'!G74,'08-Doors, Frames &amp; Hardware'!J74="*",'08-Doors, Frames &amp; Hardware'!I74,'08-Doors, Frames &amp; Hardware'!L74="*",'08-Doors, Frames &amp; Hardware'!K74,'08-Doors, Frames &amp; Hardware'!N74="*",'08-Doors, Frames &amp; Hardware'!M74,'08-Doors, Frames &amp; Hardware'!P74="*",'08-Doors, Frames &amp; Hardware'!O74,'08-Doors, Frames &amp; Hardware'!R74="*",'08-Doors, Frames &amp; Hardware'!Q74,'08-Doors, Frames &amp; Hardware'!T74="*",'08-Doors, Frames &amp; Hardware'!S74),"")</f>
        <v/>
      </c>
      <c r="E1126" s="402" t="e">
        <f>D1126/'Project Data'!$D$22</f>
        <v>#VALUE!</v>
      </c>
      <c r="F1126" s="164" t="s">
        <v>44</v>
      </c>
      <c r="G1126" s="236" t="str" cm="1">
        <f t="array" ref="G1126">_xlfn.IFNA(_xlfn.IFS('08-Doors, Frames &amp; Hardware'!F74="*",'08-Doors, Frames &amp; Hardware'!E74,'08-Doors, Frames &amp; Hardware'!H74="*",'08-Doors, Frames &amp; Hardware'!G74,'08-Doors, Frames &amp; Hardware'!J74="*",'08-Doors, Frames &amp; Hardware'!I74,'08-Doors, Frames &amp; Hardware'!L74="*",'08-Doors, Frames &amp; Hardware'!K74,'08-Doors, Frames &amp; Hardware'!N74="*",'08-Doors, Frames &amp; Hardware'!M74,'08-Doors, Frames &amp; Hardware'!P74="*",'08-Doors, Frames &amp; Hardware'!O74,'08-Doors, Frames &amp; Hardware'!R74="*",'08-Doors, Frames &amp; Hardware'!Q74,'08-Doors, Frames &amp; Hardware'!T74="*",'08-Doors, Frames &amp; Hardware'!S74,'08-Doors, Frames &amp; Hardware'!V74="*",'08-Doors, Frames &amp; Hardware'!U74),"")</f>
        <v/>
      </c>
      <c r="H1126" s="236" t="e">
        <f>G1126/'Project Data'!$D$22</f>
        <v>#VALUE!</v>
      </c>
      <c r="I1126" s="175"/>
      <c r="J1126" s="244"/>
      <c r="K1126" s="404"/>
    </row>
    <row r="1127" spans="1:11" s="147" customFormat="1" ht="15" hidden="1" customHeight="1">
      <c r="A1127" s="198">
        <f>'08-Doors, Frames &amp; Hardware'!A75</f>
        <v>0</v>
      </c>
      <c r="B1127" s="399" t="str">
        <f>'08-Doors, Frames &amp; Hardware'!B75</f>
        <v>08 12 00 Metal Frames</v>
      </c>
      <c r="C1127" s="235"/>
      <c r="D1127" s="402" t="str" cm="1">
        <f t="array" ref="D1127">_xlfn.IFNA(_xlfn.IFS('08-Doors, Frames &amp; Hardware'!D75="*",'08-Doors, Frames &amp; Hardware'!C75,'08-Doors, Frames &amp; Hardware'!F75="*",'08-Doors, Frames &amp; Hardware'!E75,'08-Doors, Frames &amp; Hardware'!H75="*",'08-Doors, Frames &amp; Hardware'!G75,'08-Doors, Frames &amp; Hardware'!J75="*",'08-Doors, Frames &amp; Hardware'!I75,'08-Doors, Frames &amp; Hardware'!L75="*",'08-Doors, Frames &amp; Hardware'!K75,'08-Doors, Frames &amp; Hardware'!N75="*",'08-Doors, Frames &amp; Hardware'!M75,'08-Doors, Frames &amp; Hardware'!P75="*",'08-Doors, Frames &amp; Hardware'!O75,'08-Doors, Frames &amp; Hardware'!R75="*",'08-Doors, Frames &amp; Hardware'!Q75,'08-Doors, Frames &amp; Hardware'!T75="*",'08-Doors, Frames &amp; Hardware'!S75),"")</f>
        <v/>
      </c>
      <c r="E1127" s="402" t="e">
        <f>D1127/'Project Data'!$D$22</f>
        <v>#VALUE!</v>
      </c>
      <c r="F1127" s="164" t="s">
        <v>44</v>
      </c>
      <c r="G1127" s="236" t="str" cm="1">
        <f t="array" ref="G1127">_xlfn.IFNA(_xlfn.IFS('08-Doors, Frames &amp; Hardware'!F75="*",'08-Doors, Frames &amp; Hardware'!E75,'08-Doors, Frames &amp; Hardware'!H75="*",'08-Doors, Frames &amp; Hardware'!G75,'08-Doors, Frames &amp; Hardware'!J75="*",'08-Doors, Frames &amp; Hardware'!I75,'08-Doors, Frames &amp; Hardware'!L75="*",'08-Doors, Frames &amp; Hardware'!K75,'08-Doors, Frames &amp; Hardware'!N75="*",'08-Doors, Frames &amp; Hardware'!M75,'08-Doors, Frames &amp; Hardware'!P75="*",'08-Doors, Frames &amp; Hardware'!O75,'08-Doors, Frames &amp; Hardware'!R75="*",'08-Doors, Frames &amp; Hardware'!Q75,'08-Doors, Frames &amp; Hardware'!T75="*",'08-Doors, Frames &amp; Hardware'!S75,'08-Doors, Frames &amp; Hardware'!V75="*",'08-Doors, Frames &amp; Hardware'!U75),"")</f>
        <v/>
      </c>
      <c r="H1127" s="236" t="e">
        <f>G1127/'Project Data'!$D$22</f>
        <v>#VALUE!</v>
      </c>
      <c r="I1127" s="175"/>
      <c r="J1127" s="244"/>
      <c r="K1127" s="404"/>
    </row>
    <row r="1128" spans="1:11" s="147" customFormat="1" ht="15" hidden="1" customHeight="1">
      <c r="A1128" s="198">
        <f>'08-Doors, Frames &amp; Hardware'!A76</f>
        <v>0</v>
      </c>
      <c r="B1128" s="399" t="str">
        <f>'08-Doors, Frames &amp; Hardware'!B76</f>
        <v>08 12 13 Hollow Metal Frames</v>
      </c>
      <c r="C1128" s="235"/>
      <c r="D1128" s="402" t="str" cm="1">
        <f t="array" ref="D1128">_xlfn.IFNA(_xlfn.IFS('08-Doors, Frames &amp; Hardware'!D76="*",'08-Doors, Frames &amp; Hardware'!C76,'08-Doors, Frames &amp; Hardware'!F76="*",'08-Doors, Frames &amp; Hardware'!E76,'08-Doors, Frames &amp; Hardware'!H76="*",'08-Doors, Frames &amp; Hardware'!G76,'08-Doors, Frames &amp; Hardware'!J76="*",'08-Doors, Frames &amp; Hardware'!I76,'08-Doors, Frames &amp; Hardware'!L76="*",'08-Doors, Frames &amp; Hardware'!K76,'08-Doors, Frames &amp; Hardware'!N76="*",'08-Doors, Frames &amp; Hardware'!M76,'08-Doors, Frames &amp; Hardware'!P76="*",'08-Doors, Frames &amp; Hardware'!O76,'08-Doors, Frames &amp; Hardware'!R76="*",'08-Doors, Frames &amp; Hardware'!Q76,'08-Doors, Frames &amp; Hardware'!T76="*",'08-Doors, Frames &amp; Hardware'!S76),"")</f>
        <v/>
      </c>
      <c r="E1128" s="402" t="e">
        <f>D1128/'Project Data'!$D$22</f>
        <v>#VALUE!</v>
      </c>
      <c r="F1128" s="164" t="s">
        <v>44</v>
      </c>
      <c r="G1128" s="236" t="str" cm="1">
        <f t="array" ref="G1128">_xlfn.IFNA(_xlfn.IFS('08-Doors, Frames &amp; Hardware'!F76="*",'08-Doors, Frames &amp; Hardware'!E76,'08-Doors, Frames &amp; Hardware'!H76="*",'08-Doors, Frames &amp; Hardware'!G76,'08-Doors, Frames &amp; Hardware'!J76="*",'08-Doors, Frames &amp; Hardware'!I76,'08-Doors, Frames &amp; Hardware'!L76="*",'08-Doors, Frames &amp; Hardware'!K76,'08-Doors, Frames &amp; Hardware'!N76="*",'08-Doors, Frames &amp; Hardware'!M76,'08-Doors, Frames &amp; Hardware'!P76="*",'08-Doors, Frames &amp; Hardware'!O76,'08-Doors, Frames &amp; Hardware'!R76="*",'08-Doors, Frames &amp; Hardware'!Q76,'08-Doors, Frames &amp; Hardware'!T76="*",'08-Doors, Frames &amp; Hardware'!S76,'08-Doors, Frames &amp; Hardware'!V76="*",'08-Doors, Frames &amp; Hardware'!U76),"")</f>
        <v/>
      </c>
      <c r="H1128" s="236" t="e">
        <f>G1128/'Project Data'!$D$22</f>
        <v>#VALUE!</v>
      </c>
      <c r="I1128" s="175"/>
      <c r="J1128" s="244"/>
      <c r="K1128" s="404"/>
    </row>
    <row r="1129" spans="1:11" s="147" customFormat="1" ht="15" hidden="1" customHeight="1">
      <c r="A1129" s="198">
        <f>'08-Doors, Frames &amp; Hardware'!A77</f>
        <v>0</v>
      </c>
      <c r="B1129" s="399" t="str">
        <f>'08-Doors, Frames &amp; Hardware'!B77</f>
        <v>08 12 13.13 Standard Hollow Metal Frames</v>
      </c>
      <c r="C1129" s="235"/>
      <c r="D1129" s="402" t="str" cm="1">
        <f t="array" ref="D1129">_xlfn.IFNA(_xlfn.IFS('08-Doors, Frames &amp; Hardware'!D77="*",'08-Doors, Frames &amp; Hardware'!C77,'08-Doors, Frames &amp; Hardware'!F77="*",'08-Doors, Frames &amp; Hardware'!E77,'08-Doors, Frames &amp; Hardware'!H77="*",'08-Doors, Frames &amp; Hardware'!G77,'08-Doors, Frames &amp; Hardware'!J77="*",'08-Doors, Frames &amp; Hardware'!I77,'08-Doors, Frames &amp; Hardware'!L77="*",'08-Doors, Frames &amp; Hardware'!K77,'08-Doors, Frames &amp; Hardware'!N77="*",'08-Doors, Frames &amp; Hardware'!M77,'08-Doors, Frames &amp; Hardware'!P77="*",'08-Doors, Frames &amp; Hardware'!O77,'08-Doors, Frames &amp; Hardware'!R77="*",'08-Doors, Frames &amp; Hardware'!Q77,'08-Doors, Frames &amp; Hardware'!T77="*",'08-Doors, Frames &amp; Hardware'!S77),"")</f>
        <v/>
      </c>
      <c r="E1129" s="402" t="e">
        <f>D1129/'Project Data'!$D$22</f>
        <v>#VALUE!</v>
      </c>
      <c r="F1129" s="164" t="s">
        <v>44</v>
      </c>
      <c r="G1129" s="236" t="str" cm="1">
        <f t="array" ref="G1129">_xlfn.IFNA(_xlfn.IFS('08-Doors, Frames &amp; Hardware'!F77="*",'08-Doors, Frames &amp; Hardware'!E77,'08-Doors, Frames &amp; Hardware'!H77="*",'08-Doors, Frames &amp; Hardware'!G77,'08-Doors, Frames &amp; Hardware'!J77="*",'08-Doors, Frames &amp; Hardware'!I77,'08-Doors, Frames &amp; Hardware'!L77="*",'08-Doors, Frames &amp; Hardware'!K77,'08-Doors, Frames &amp; Hardware'!N77="*",'08-Doors, Frames &amp; Hardware'!M77,'08-Doors, Frames &amp; Hardware'!P77="*",'08-Doors, Frames &amp; Hardware'!O77,'08-Doors, Frames &amp; Hardware'!R77="*",'08-Doors, Frames &amp; Hardware'!Q77,'08-Doors, Frames &amp; Hardware'!T77="*",'08-Doors, Frames &amp; Hardware'!S77,'08-Doors, Frames &amp; Hardware'!V77="*",'08-Doors, Frames &amp; Hardware'!U77),"")</f>
        <v/>
      </c>
      <c r="H1129" s="236" t="e">
        <f>G1129/'Project Data'!$D$22</f>
        <v>#VALUE!</v>
      </c>
      <c r="I1129" s="175"/>
      <c r="J1129" s="244"/>
      <c r="K1129" s="404"/>
    </row>
    <row r="1130" spans="1:11" s="147" customFormat="1" ht="15" hidden="1" customHeight="1">
      <c r="A1130" s="198">
        <f>'08-Doors, Frames &amp; Hardware'!A78</f>
        <v>0</v>
      </c>
      <c r="B1130" s="399" t="str">
        <f>'08-Doors, Frames &amp; Hardware'!B78</f>
        <v>08 12 13.53 Custom Hollow Metal Frames</v>
      </c>
      <c r="C1130" s="235"/>
      <c r="D1130" s="402" t="str" cm="1">
        <f t="array" ref="D1130">_xlfn.IFNA(_xlfn.IFS('08-Doors, Frames &amp; Hardware'!D78="*",'08-Doors, Frames &amp; Hardware'!C78,'08-Doors, Frames &amp; Hardware'!F78="*",'08-Doors, Frames &amp; Hardware'!E78,'08-Doors, Frames &amp; Hardware'!H78="*",'08-Doors, Frames &amp; Hardware'!G78,'08-Doors, Frames &amp; Hardware'!J78="*",'08-Doors, Frames &amp; Hardware'!I78,'08-Doors, Frames &amp; Hardware'!L78="*",'08-Doors, Frames &amp; Hardware'!K78,'08-Doors, Frames &amp; Hardware'!N78="*",'08-Doors, Frames &amp; Hardware'!M78,'08-Doors, Frames &amp; Hardware'!P78="*",'08-Doors, Frames &amp; Hardware'!O78,'08-Doors, Frames &amp; Hardware'!R78="*",'08-Doors, Frames &amp; Hardware'!Q78,'08-Doors, Frames &amp; Hardware'!T78="*",'08-Doors, Frames &amp; Hardware'!S78),"")</f>
        <v/>
      </c>
      <c r="E1130" s="402" t="e">
        <f>D1130/'Project Data'!$D$22</f>
        <v>#VALUE!</v>
      </c>
      <c r="F1130" s="164" t="s">
        <v>44</v>
      </c>
      <c r="G1130" s="236" t="str" cm="1">
        <f t="array" ref="G1130">_xlfn.IFNA(_xlfn.IFS('08-Doors, Frames &amp; Hardware'!F78="*",'08-Doors, Frames &amp; Hardware'!E78,'08-Doors, Frames &amp; Hardware'!H78="*",'08-Doors, Frames &amp; Hardware'!G78,'08-Doors, Frames &amp; Hardware'!J78="*",'08-Doors, Frames &amp; Hardware'!I78,'08-Doors, Frames &amp; Hardware'!L78="*",'08-Doors, Frames &amp; Hardware'!K78,'08-Doors, Frames &amp; Hardware'!N78="*",'08-Doors, Frames &amp; Hardware'!M78,'08-Doors, Frames &amp; Hardware'!P78="*",'08-Doors, Frames &amp; Hardware'!O78,'08-Doors, Frames &amp; Hardware'!R78="*",'08-Doors, Frames &amp; Hardware'!Q78,'08-Doors, Frames &amp; Hardware'!T78="*",'08-Doors, Frames &amp; Hardware'!S78,'08-Doors, Frames &amp; Hardware'!V78="*",'08-Doors, Frames &amp; Hardware'!U78),"")</f>
        <v/>
      </c>
      <c r="H1130" s="236" t="e">
        <f>G1130/'Project Data'!$D$22</f>
        <v>#VALUE!</v>
      </c>
      <c r="I1130" s="175"/>
      <c r="J1130" s="244"/>
      <c r="K1130" s="404"/>
    </row>
    <row r="1131" spans="1:11" s="147" customFormat="1" ht="15" hidden="1" customHeight="1">
      <c r="A1131" s="198">
        <f>'08-Doors, Frames &amp; Hardware'!A79</f>
        <v>0</v>
      </c>
      <c r="B1131" s="399" t="str">
        <f>'08-Doors, Frames &amp; Hardware'!B79</f>
        <v>08 12 16 Aluminum Frames</v>
      </c>
      <c r="C1131" s="235"/>
      <c r="D1131" s="402" t="str" cm="1">
        <f t="array" ref="D1131">_xlfn.IFNA(_xlfn.IFS('08-Doors, Frames &amp; Hardware'!D79="*",'08-Doors, Frames &amp; Hardware'!C79,'08-Doors, Frames &amp; Hardware'!F79="*",'08-Doors, Frames &amp; Hardware'!E79,'08-Doors, Frames &amp; Hardware'!H79="*",'08-Doors, Frames &amp; Hardware'!G79,'08-Doors, Frames &amp; Hardware'!J79="*",'08-Doors, Frames &amp; Hardware'!I79,'08-Doors, Frames &amp; Hardware'!L79="*",'08-Doors, Frames &amp; Hardware'!K79,'08-Doors, Frames &amp; Hardware'!N79="*",'08-Doors, Frames &amp; Hardware'!M79,'08-Doors, Frames &amp; Hardware'!P79="*",'08-Doors, Frames &amp; Hardware'!O79,'08-Doors, Frames &amp; Hardware'!R79="*",'08-Doors, Frames &amp; Hardware'!Q79,'08-Doors, Frames &amp; Hardware'!T79="*",'08-Doors, Frames &amp; Hardware'!S79),"")</f>
        <v/>
      </c>
      <c r="E1131" s="402" t="e">
        <f>D1131/'Project Data'!$D$22</f>
        <v>#VALUE!</v>
      </c>
      <c r="F1131" s="164" t="s">
        <v>44</v>
      </c>
      <c r="G1131" s="236" t="str" cm="1">
        <f t="array" ref="G1131">_xlfn.IFNA(_xlfn.IFS('08-Doors, Frames &amp; Hardware'!F79="*",'08-Doors, Frames &amp; Hardware'!E79,'08-Doors, Frames &amp; Hardware'!H79="*",'08-Doors, Frames &amp; Hardware'!G79,'08-Doors, Frames &amp; Hardware'!J79="*",'08-Doors, Frames &amp; Hardware'!I79,'08-Doors, Frames &amp; Hardware'!L79="*",'08-Doors, Frames &amp; Hardware'!K79,'08-Doors, Frames &amp; Hardware'!N79="*",'08-Doors, Frames &amp; Hardware'!M79,'08-Doors, Frames &amp; Hardware'!P79="*",'08-Doors, Frames &amp; Hardware'!O79,'08-Doors, Frames &amp; Hardware'!R79="*",'08-Doors, Frames &amp; Hardware'!Q79,'08-Doors, Frames &amp; Hardware'!T79="*",'08-Doors, Frames &amp; Hardware'!S79,'08-Doors, Frames &amp; Hardware'!V79="*",'08-Doors, Frames &amp; Hardware'!U79),"")</f>
        <v/>
      </c>
      <c r="H1131" s="236" t="e">
        <f>G1131/'Project Data'!$D$22</f>
        <v>#VALUE!</v>
      </c>
      <c r="I1131" s="175"/>
      <c r="J1131" s="244"/>
      <c r="K1131" s="404"/>
    </row>
    <row r="1132" spans="1:11" s="147" customFormat="1" ht="15" hidden="1" customHeight="1">
      <c r="A1132" s="198">
        <f>'08-Doors, Frames &amp; Hardware'!A80</f>
        <v>0</v>
      </c>
      <c r="B1132" s="399" t="str">
        <f>'08-Doors, Frames &amp; Hardware'!B80</f>
        <v>08 12 16.13 Fire-Rated Aluminum Frames</v>
      </c>
      <c r="C1132" s="235"/>
      <c r="D1132" s="402" t="str" cm="1">
        <f t="array" ref="D1132">_xlfn.IFNA(_xlfn.IFS('08-Doors, Frames &amp; Hardware'!D80="*",'08-Doors, Frames &amp; Hardware'!C80,'08-Doors, Frames &amp; Hardware'!F80="*",'08-Doors, Frames &amp; Hardware'!E80,'08-Doors, Frames &amp; Hardware'!H80="*",'08-Doors, Frames &amp; Hardware'!G80,'08-Doors, Frames &amp; Hardware'!J80="*",'08-Doors, Frames &amp; Hardware'!I80,'08-Doors, Frames &amp; Hardware'!L80="*",'08-Doors, Frames &amp; Hardware'!K80,'08-Doors, Frames &amp; Hardware'!N80="*",'08-Doors, Frames &amp; Hardware'!M80,'08-Doors, Frames &amp; Hardware'!P80="*",'08-Doors, Frames &amp; Hardware'!O80,'08-Doors, Frames &amp; Hardware'!R80="*",'08-Doors, Frames &amp; Hardware'!Q80,'08-Doors, Frames &amp; Hardware'!T80="*",'08-Doors, Frames &amp; Hardware'!S80),"")</f>
        <v/>
      </c>
      <c r="E1132" s="402" t="e">
        <f>D1132/'Project Data'!$D$22</f>
        <v>#VALUE!</v>
      </c>
      <c r="F1132" s="164" t="s">
        <v>44</v>
      </c>
      <c r="G1132" s="236" t="str" cm="1">
        <f t="array" ref="G1132">_xlfn.IFNA(_xlfn.IFS('08-Doors, Frames &amp; Hardware'!F80="*",'08-Doors, Frames &amp; Hardware'!E80,'08-Doors, Frames &amp; Hardware'!H80="*",'08-Doors, Frames &amp; Hardware'!G80,'08-Doors, Frames &amp; Hardware'!J80="*",'08-Doors, Frames &amp; Hardware'!I80,'08-Doors, Frames &amp; Hardware'!L80="*",'08-Doors, Frames &amp; Hardware'!K80,'08-Doors, Frames &amp; Hardware'!N80="*",'08-Doors, Frames &amp; Hardware'!M80,'08-Doors, Frames &amp; Hardware'!P80="*",'08-Doors, Frames &amp; Hardware'!O80,'08-Doors, Frames &amp; Hardware'!R80="*",'08-Doors, Frames &amp; Hardware'!Q80,'08-Doors, Frames &amp; Hardware'!T80="*",'08-Doors, Frames &amp; Hardware'!S80,'08-Doors, Frames &amp; Hardware'!V80="*",'08-Doors, Frames &amp; Hardware'!U80),"")</f>
        <v/>
      </c>
      <c r="H1132" s="236" t="e">
        <f>G1132/'Project Data'!$D$22</f>
        <v>#VALUE!</v>
      </c>
      <c r="I1132" s="175"/>
      <c r="J1132" s="244"/>
      <c r="K1132" s="404"/>
    </row>
    <row r="1133" spans="1:11" s="147" customFormat="1" ht="15" hidden="1" customHeight="1">
      <c r="A1133" s="198">
        <f>'08-Doors, Frames &amp; Hardware'!A81</f>
        <v>0</v>
      </c>
      <c r="B1133" s="399" t="str">
        <f>'08-Doors, Frames &amp; Hardware'!B81</f>
        <v>08 12 19 Stainless-Steel Frames</v>
      </c>
      <c r="C1133" s="235"/>
      <c r="D1133" s="402" t="str" cm="1">
        <f t="array" ref="D1133">_xlfn.IFNA(_xlfn.IFS('08-Doors, Frames &amp; Hardware'!D81="*",'08-Doors, Frames &amp; Hardware'!C81,'08-Doors, Frames &amp; Hardware'!F81="*",'08-Doors, Frames &amp; Hardware'!E81,'08-Doors, Frames &amp; Hardware'!H81="*",'08-Doors, Frames &amp; Hardware'!G81,'08-Doors, Frames &amp; Hardware'!J81="*",'08-Doors, Frames &amp; Hardware'!I81,'08-Doors, Frames &amp; Hardware'!L81="*",'08-Doors, Frames &amp; Hardware'!K81,'08-Doors, Frames &amp; Hardware'!N81="*",'08-Doors, Frames &amp; Hardware'!M81,'08-Doors, Frames &amp; Hardware'!P81="*",'08-Doors, Frames &amp; Hardware'!O81,'08-Doors, Frames &amp; Hardware'!R81="*",'08-Doors, Frames &amp; Hardware'!Q81,'08-Doors, Frames &amp; Hardware'!T81="*",'08-Doors, Frames &amp; Hardware'!S81),"")</f>
        <v/>
      </c>
      <c r="E1133" s="402" t="e">
        <f>D1133/'Project Data'!$D$22</f>
        <v>#VALUE!</v>
      </c>
      <c r="F1133" s="164" t="s">
        <v>44</v>
      </c>
      <c r="G1133" s="236" t="str" cm="1">
        <f t="array" ref="G1133">_xlfn.IFNA(_xlfn.IFS('08-Doors, Frames &amp; Hardware'!F81="*",'08-Doors, Frames &amp; Hardware'!E81,'08-Doors, Frames &amp; Hardware'!H81="*",'08-Doors, Frames &amp; Hardware'!G81,'08-Doors, Frames &amp; Hardware'!J81="*",'08-Doors, Frames &amp; Hardware'!I81,'08-Doors, Frames &amp; Hardware'!L81="*",'08-Doors, Frames &amp; Hardware'!K81,'08-Doors, Frames &amp; Hardware'!N81="*",'08-Doors, Frames &amp; Hardware'!M81,'08-Doors, Frames &amp; Hardware'!P81="*",'08-Doors, Frames &amp; Hardware'!O81,'08-Doors, Frames &amp; Hardware'!R81="*",'08-Doors, Frames &amp; Hardware'!Q81,'08-Doors, Frames &amp; Hardware'!T81="*",'08-Doors, Frames &amp; Hardware'!S81,'08-Doors, Frames &amp; Hardware'!V81="*",'08-Doors, Frames &amp; Hardware'!U81),"")</f>
        <v/>
      </c>
      <c r="H1133" s="236" t="e">
        <f>G1133/'Project Data'!$D$22</f>
        <v>#VALUE!</v>
      </c>
      <c r="I1133" s="175"/>
      <c r="J1133" s="244"/>
      <c r="K1133" s="404"/>
    </row>
    <row r="1134" spans="1:11" s="147" customFormat="1" ht="15" hidden="1" customHeight="1">
      <c r="A1134" s="198">
        <f>'08-Doors, Frames &amp; Hardware'!A82</f>
        <v>0</v>
      </c>
      <c r="B1134" s="399" t="str">
        <f>'08-Doors, Frames &amp; Hardware'!B82</f>
        <v>08 12 23 Bronze Frames</v>
      </c>
      <c r="C1134" s="235"/>
      <c r="D1134" s="402" t="str" cm="1">
        <f t="array" ref="D1134">_xlfn.IFNA(_xlfn.IFS('08-Doors, Frames &amp; Hardware'!D82="*",'08-Doors, Frames &amp; Hardware'!C82,'08-Doors, Frames &amp; Hardware'!F82="*",'08-Doors, Frames &amp; Hardware'!E82,'08-Doors, Frames &amp; Hardware'!H82="*",'08-Doors, Frames &amp; Hardware'!G82,'08-Doors, Frames &amp; Hardware'!J82="*",'08-Doors, Frames &amp; Hardware'!I82,'08-Doors, Frames &amp; Hardware'!L82="*",'08-Doors, Frames &amp; Hardware'!K82,'08-Doors, Frames &amp; Hardware'!N82="*",'08-Doors, Frames &amp; Hardware'!M82,'08-Doors, Frames &amp; Hardware'!P82="*",'08-Doors, Frames &amp; Hardware'!O82,'08-Doors, Frames &amp; Hardware'!R82="*",'08-Doors, Frames &amp; Hardware'!Q82,'08-Doors, Frames &amp; Hardware'!T82="*",'08-Doors, Frames &amp; Hardware'!S82),"")</f>
        <v/>
      </c>
      <c r="E1134" s="402" t="e">
        <f>D1134/'Project Data'!$D$22</f>
        <v>#VALUE!</v>
      </c>
      <c r="F1134" s="164" t="s">
        <v>44</v>
      </c>
      <c r="G1134" s="236" t="str" cm="1">
        <f t="array" ref="G1134">_xlfn.IFNA(_xlfn.IFS('08-Doors, Frames &amp; Hardware'!F82="*",'08-Doors, Frames &amp; Hardware'!E82,'08-Doors, Frames &amp; Hardware'!H82="*",'08-Doors, Frames &amp; Hardware'!G82,'08-Doors, Frames &amp; Hardware'!J82="*",'08-Doors, Frames &amp; Hardware'!I82,'08-Doors, Frames &amp; Hardware'!L82="*",'08-Doors, Frames &amp; Hardware'!K82,'08-Doors, Frames &amp; Hardware'!N82="*",'08-Doors, Frames &amp; Hardware'!M82,'08-Doors, Frames &amp; Hardware'!P82="*",'08-Doors, Frames &amp; Hardware'!O82,'08-Doors, Frames &amp; Hardware'!R82="*",'08-Doors, Frames &amp; Hardware'!Q82,'08-Doors, Frames &amp; Hardware'!T82="*",'08-Doors, Frames &amp; Hardware'!S82,'08-Doors, Frames &amp; Hardware'!V82="*",'08-Doors, Frames &amp; Hardware'!U82),"")</f>
        <v/>
      </c>
      <c r="H1134" s="236" t="e">
        <f>G1134/'Project Data'!$D$22</f>
        <v>#VALUE!</v>
      </c>
      <c r="I1134" s="175"/>
      <c r="J1134" s="244"/>
      <c r="K1134" s="404"/>
    </row>
    <row r="1135" spans="1:11" s="147" customFormat="1" ht="15" hidden="1" customHeight="1">
      <c r="A1135" s="198">
        <f>'08-Doors, Frames &amp; Hardware'!A83</f>
        <v>0</v>
      </c>
      <c r="B1135" s="399" t="str">
        <f>'08-Doors, Frames &amp; Hardware'!B83</f>
        <v>08 13 00 Metal Doors</v>
      </c>
      <c r="C1135" s="235"/>
      <c r="D1135" s="402" t="str" cm="1">
        <f t="array" ref="D1135">_xlfn.IFNA(_xlfn.IFS('08-Doors, Frames &amp; Hardware'!D83="*",'08-Doors, Frames &amp; Hardware'!C83,'08-Doors, Frames &amp; Hardware'!F83="*",'08-Doors, Frames &amp; Hardware'!E83,'08-Doors, Frames &amp; Hardware'!H83="*",'08-Doors, Frames &amp; Hardware'!G83,'08-Doors, Frames &amp; Hardware'!J83="*",'08-Doors, Frames &amp; Hardware'!I83,'08-Doors, Frames &amp; Hardware'!L83="*",'08-Doors, Frames &amp; Hardware'!K83,'08-Doors, Frames &amp; Hardware'!N83="*",'08-Doors, Frames &amp; Hardware'!M83,'08-Doors, Frames &amp; Hardware'!P83="*",'08-Doors, Frames &amp; Hardware'!O83,'08-Doors, Frames &amp; Hardware'!R83="*",'08-Doors, Frames &amp; Hardware'!Q83,'08-Doors, Frames &amp; Hardware'!T83="*",'08-Doors, Frames &amp; Hardware'!S83),"")</f>
        <v/>
      </c>
      <c r="E1135" s="402" t="e">
        <f>D1135/'Project Data'!$D$22</f>
        <v>#VALUE!</v>
      </c>
      <c r="F1135" s="164" t="s">
        <v>44</v>
      </c>
      <c r="G1135" s="236" t="str" cm="1">
        <f t="array" ref="G1135">_xlfn.IFNA(_xlfn.IFS('08-Doors, Frames &amp; Hardware'!F83="*",'08-Doors, Frames &amp; Hardware'!E83,'08-Doors, Frames &amp; Hardware'!H83="*",'08-Doors, Frames &amp; Hardware'!G83,'08-Doors, Frames &amp; Hardware'!J83="*",'08-Doors, Frames &amp; Hardware'!I83,'08-Doors, Frames &amp; Hardware'!L83="*",'08-Doors, Frames &amp; Hardware'!K83,'08-Doors, Frames &amp; Hardware'!N83="*",'08-Doors, Frames &amp; Hardware'!M83,'08-Doors, Frames &amp; Hardware'!P83="*",'08-Doors, Frames &amp; Hardware'!O83,'08-Doors, Frames &amp; Hardware'!R83="*",'08-Doors, Frames &amp; Hardware'!Q83,'08-Doors, Frames &amp; Hardware'!T83="*",'08-Doors, Frames &amp; Hardware'!S83,'08-Doors, Frames &amp; Hardware'!V83="*",'08-Doors, Frames &amp; Hardware'!U83),"")</f>
        <v/>
      </c>
      <c r="H1135" s="236" t="e">
        <f>G1135/'Project Data'!$D$22</f>
        <v>#VALUE!</v>
      </c>
      <c r="I1135" s="175"/>
      <c r="J1135" s="244"/>
      <c r="K1135" s="404"/>
    </row>
    <row r="1136" spans="1:11" s="147" customFormat="1" ht="15" hidden="1" customHeight="1">
      <c r="A1136" s="198">
        <f>'08-Doors, Frames &amp; Hardware'!A84</f>
        <v>0</v>
      </c>
      <c r="B1136" s="399" t="str">
        <f>'08-Doors, Frames &amp; Hardware'!B84</f>
        <v>08 13 13 Hollow Metal Doors</v>
      </c>
      <c r="C1136" s="235"/>
      <c r="D1136" s="402" t="str" cm="1">
        <f t="array" ref="D1136">_xlfn.IFNA(_xlfn.IFS('08-Doors, Frames &amp; Hardware'!D84="*",'08-Doors, Frames &amp; Hardware'!C84,'08-Doors, Frames &amp; Hardware'!F84="*",'08-Doors, Frames &amp; Hardware'!E84,'08-Doors, Frames &amp; Hardware'!H84="*",'08-Doors, Frames &amp; Hardware'!G84,'08-Doors, Frames &amp; Hardware'!J84="*",'08-Doors, Frames &amp; Hardware'!I84,'08-Doors, Frames &amp; Hardware'!L84="*",'08-Doors, Frames &amp; Hardware'!K84,'08-Doors, Frames &amp; Hardware'!N84="*",'08-Doors, Frames &amp; Hardware'!M84,'08-Doors, Frames &amp; Hardware'!P84="*",'08-Doors, Frames &amp; Hardware'!O84,'08-Doors, Frames &amp; Hardware'!R84="*",'08-Doors, Frames &amp; Hardware'!Q84,'08-Doors, Frames &amp; Hardware'!T84="*",'08-Doors, Frames &amp; Hardware'!S84),"")</f>
        <v/>
      </c>
      <c r="E1136" s="402" t="e">
        <f>D1136/'Project Data'!$D$22</f>
        <v>#VALUE!</v>
      </c>
      <c r="F1136" s="164" t="s">
        <v>44</v>
      </c>
      <c r="G1136" s="236" t="str" cm="1">
        <f t="array" ref="G1136">_xlfn.IFNA(_xlfn.IFS('08-Doors, Frames &amp; Hardware'!F84="*",'08-Doors, Frames &amp; Hardware'!E84,'08-Doors, Frames &amp; Hardware'!H84="*",'08-Doors, Frames &amp; Hardware'!G84,'08-Doors, Frames &amp; Hardware'!J84="*",'08-Doors, Frames &amp; Hardware'!I84,'08-Doors, Frames &amp; Hardware'!L84="*",'08-Doors, Frames &amp; Hardware'!K84,'08-Doors, Frames &amp; Hardware'!N84="*",'08-Doors, Frames &amp; Hardware'!M84,'08-Doors, Frames &amp; Hardware'!P84="*",'08-Doors, Frames &amp; Hardware'!O84,'08-Doors, Frames &amp; Hardware'!R84="*",'08-Doors, Frames &amp; Hardware'!Q84,'08-Doors, Frames &amp; Hardware'!T84="*",'08-Doors, Frames &amp; Hardware'!S84,'08-Doors, Frames &amp; Hardware'!V84="*",'08-Doors, Frames &amp; Hardware'!U84),"")</f>
        <v/>
      </c>
      <c r="H1136" s="236" t="e">
        <f>G1136/'Project Data'!$D$22</f>
        <v>#VALUE!</v>
      </c>
      <c r="I1136" s="175"/>
      <c r="J1136" s="244"/>
      <c r="K1136" s="404"/>
    </row>
    <row r="1137" spans="1:11" s="147" customFormat="1" ht="15" hidden="1" customHeight="1">
      <c r="A1137" s="198">
        <f>'08-Doors, Frames &amp; Hardware'!A85</f>
        <v>0</v>
      </c>
      <c r="B1137" s="399" t="str">
        <f>'08-Doors, Frames &amp; Hardware'!B85</f>
        <v>08 13 13.13 Standard Hollow Metal Doors</v>
      </c>
      <c r="C1137" s="235"/>
      <c r="D1137" s="402" t="str" cm="1">
        <f t="array" ref="D1137">_xlfn.IFNA(_xlfn.IFS('08-Doors, Frames &amp; Hardware'!D85="*",'08-Doors, Frames &amp; Hardware'!C85,'08-Doors, Frames &amp; Hardware'!F85="*",'08-Doors, Frames &amp; Hardware'!E85,'08-Doors, Frames &amp; Hardware'!H85="*",'08-Doors, Frames &amp; Hardware'!G85,'08-Doors, Frames &amp; Hardware'!J85="*",'08-Doors, Frames &amp; Hardware'!I85,'08-Doors, Frames &amp; Hardware'!L85="*",'08-Doors, Frames &amp; Hardware'!K85,'08-Doors, Frames &amp; Hardware'!N85="*",'08-Doors, Frames &amp; Hardware'!M85,'08-Doors, Frames &amp; Hardware'!P85="*",'08-Doors, Frames &amp; Hardware'!O85,'08-Doors, Frames &amp; Hardware'!R85="*",'08-Doors, Frames &amp; Hardware'!Q85,'08-Doors, Frames &amp; Hardware'!T85="*",'08-Doors, Frames &amp; Hardware'!S85),"")</f>
        <v/>
      </c>
      <c r="E1137" s="402" t="e">
        <f>D1137/'Project Data'!$D$22</f>
        <v>#VALUE!</v>
      </c>
      <c r="F1137" s="164" t="s">
        <v>44</v>
      </c>
      <c r="G1137" s="236" t="str" cm="1">
        <f t="array" ref="G1137">_xlfn.IFNA(_xlfn.IFS('08-Doors, Frames &amp; Hardware'!F85="*",'08-Doors, Frames &amp; Hardware'!E85,'08-Doors, Frames &amp; Hardware'!H85="*",'08-Doors, Frames &amp; Hardware'!G85,'08-Doors, Frames &amp; Hardware'!J85="*",'08-Doors, Frames &amp; Hardware'!I85,'08-Doors, Frames &amp; Hardware'!L85="*",'08-Doors, Frames &amp; Hardware'!K85,'08-Doors, Frames &amp; Hardware'!N85="*",'08-Doors, Frames &amp; Hardware'!M85,'08-Doors, Frames &amp; Hardware'!P85="*",'08-Doors, Frames &amp; Hardware'!O85,'08-Doors, Frames &amp; Hardware'!R85="*",'08-Doors, Frames &amp; Hardware'!Q85,'08-Doors, Frames &amp; Hardware'!T85="*",'08-Doors, Frames &amp; Hardware'!S85,'08-Doors, Frames &amp; Hardware'!V85="*",'08-Doors, Frames &amp; Hardware'!U85),"")</f>
        <v/>
      </c>
      <c r="H1137" s="236" t="e">
        <f>G1137/'Project Data'!$D$22</f>
        <v>#VALUE!</v>
      </c>
      <c r="I1137" s="175"/>
      <c r="J1137" s="244"/>
      <c r="K1137" s="404"/>
    </row>
    <row r="1138" spans="1:11" s="147" customFormat="1" ht="15" hidden="1" customHeight="1">
      <c r="A1138" s="198">
        <f>'08-Doors, Frames &amp; Hardware'!A86</f>
        <v>0</v>
      </c>
      <c r="B1138" s="399" t="str">
        <f>'08-Doors, Frames &amp; Hardware'!B86</f>
        <v>08 13 13.53 Custom Hollow Metal Doors</v>
      </c>
      <c r="C1138" s="235"/>
      <c r="D1138" s="402" t="str" cm="1">
        <f t="array" ref="D1138">_xlfn.IFNA(_xlfn.IFS('08-Doors, Frames &amp; Hardware'!D86="*",'08-Doors, Frames &amp; Hardware'!C86,'08-Doors, Frames &amp; Hardware'!F86="*",'08-Doors, Frames &amp; Hardware'!E86,'08-Doors, Frames &amp; Hardware'!H86="*",'08-Doors, Frames &amp; Hardware'!G86,'08-Doors, Frames &amp; Hardware'!J86="*",'08-Doors, Frames &amp; Hardware'!I86,'08-Doors, Frames &amp; Hardware'!L86="*",'08-Doors, Frames &amp; Hardware'!K86,'08-Doors, Frames &amp; Hardware'!N86="*",'08-Doors, Frames &amp; Hardware'!M86,'08-Doors, Frames &amp; Hardware'!P86="*",'08-Doors, Frames &amp; Hardware'!O86,'08-Doors, Frames &amp; Hardware'!R86="*",'08-Doors, Frames &amp; Hardware'!Q86,'08-Doors, Frames &amp; Hardware'!T86="*",'08-Doors, Frames &amp; Hardware'!S86),"")</f>
        <v/>
      </c>
      <c r="E1138" s="402" t="e">
        <f>D1138/'Project Data'!$D$22</f>
        <v>#VALUE!</v>
      </c>
      <c r="F1138" s="164" t="s">
        <v>44</v>
      </c>
      <c r="G1138" s="236" t="str" cm="1">
        <f t="array" ref="G1138">_xlfn.IFNA(_xlfn.IFS('08-Doors, Frames &amp; Hardware'!F86="*",'08-Doors, Frames &amp; Hardware'!E86,'08-Doors, Frames &amp; Hardware'!H86="*",'08-Doors, Frames &amp; Hardware'!G86,'08-Doors, Frames &amp; Hardware'!J86="*",'08-Doors, Frames &amp; Hardware'!I86,'08-Doors, Frames &amp; Hardware'!L86="*",'08-Doors, Frames &amp; Hardware'!K86,'08-Doors, Frames &amp; Hardware'!N86="*",'08-Doors, Frames &amp; Hardware'!M86,'08-Doors, Frames &amp; Hardware'!P86="*",'08-Doors, Frames &amp; Hardware'!O86,'08-Doors, Frames &amp; Hardware'!R86="*",'08-Doors, Frames &amp; Hardware'!Q86,'08-Doors, Frames &amp; Hardware'!T86="*",'08-Doors, Frames &amp; Hardware'!S86,'08-Doors, Frames &amp; Hardware'!V86="*",'08-Doors, Frames &amp; Hardware'!U86),"")</f>
        <v/>
      </c>
      <c r="H1138" s="236" t="e">
        <f>G1138/'Project Data'!$D$22</f>
        <v>#VALUE!</v>
      </c>
      <c r="I1138" s="175"/>
      <c r="J1138" s="244"/>
      <c r="K1138" s="404"/>
    </row>
    <row r="1139" spans="1:11" s="147" customFormat="1" ht="15" hidden="1" customHeight="1">
      <c r="A1139" s="198">
        <f>'08-Doors, Frames &amp; Hardware'!A87</f>
        <v>0</v>
      </c>
      <c r="B1139" s="399" t="str">
        <f>'08-Doors, Frames &amp; Hardware'!B87</f>
        <v>08 13 16 Aluminum Doors</v>
      </c>
      <c r="C1139" s="235"/>
      <c r="D1139" s="402" t="str" cm="1">
        <f t="array" ref="D1139">_xlfn.IFNA(_xlfn.IFS('08-Doors, Frames &amp; Hardware'!D87="*",'08-Doors, Frames &amp; Hardware'!C87,'08-Doors, Frames &amp; Hardware'!F87="*",'08-Doors, Frames &amp; Hardware'!E87,'08-Doors, Frames &amp; Hardware'!H87="*",'08-Doors, Frames &amp; Hardware'!G87,'08-Doors, Frames &amp; Hardware'!J87="*",'08-Doors, Frames &amp; Hardware'!I87,'08-Doors, Frames &amp; Hardware'!L87="*",'08-Doors, Frames &amp; Hardware'!K87,'08-Doors, Frames &amp; Hardware'!N87="*",'08-Doors, Frames &amp; Hardware'!M87,'08-Doors, Frames &amp; Hardware'!P87="*",'08-Doors, Frames &amp; Hardware'!O87,'08-Doors, Frames &amp; Hardware'!R87="*",'08-Doors, Frames &amp; Hardware'!Q87,'08-Doors, Frames &amp; Hardware'!T87="*",'08-Doors, Frames &amp; Hardware'!S87),"")</f>
        <v/>
      </c>
      <c r="E1139" s="402" t="e">
        <f>D1139/'Project Data'!$D$22</f>
        <v>#VALUE!</v>
      </c>
      <c r="F1139" s="164" t="s">
        <v>44</v>
      </c>
      <c r="G1139" s="236" t="str" cm="1">
        <f t="array" ref="G1139">_xlfn.IFNA(_xlfn.IFS('08-Doors, Frames &amp; Hardware'!F87="*",'08-Doors, Frames &amp; Hardware'!E87,'08-Doors, Frames &amp; Hardware'!H87="*",'08-Doors, Frames &amp; Hardware'!G87,'08-Doors, Frames &amp; Hardware'!J87="*",'08-Doors, Frames &amp; Hardware'!I87,'08-Doors, Frames &amp; Hardware'!L87="*",'08-Doors, Frames &amp; Hardware'!K87,'08-Doors, Frames &amp; Hardware'!N87="*",'08-Doors, Frames &amp; Hardware'!M87,'08-Doors, Frames &amp; Hardware'!P87="*",'08-Doors, Frames &amp; Hardware'!O87,'08-Doors, Frames &amp; Hardware'!R87="*",'08-Doors, Frames &amp; Hardware'!Q87,'08-Doors, Frames &amp; Hardware'!T87="*",'08-Doors, Frames &amp; Hardware'!S87,'08-Doors, Frames &amp; Hardware'!V87="*",'08-Doors, Frames &amp; Hardware'!U87),"")</f>
        <v/>
      </c>
      <c r="H1139" s="236" t="e">
        <f>G1139/'Project Data'!$D$22</f>
        <v>#VALUE!</v>
      </c>
      <c r="I1139" s="175"/>
      <c r="J1139" s="244"/>
      <c r="K1139" s="404"/>
    </row>
    <row r="1140" spans="1:11" s="147" customFormat="1" ht="15" hidden="1" customHeight="1">
      <c r="A1140" s="198">
        <f>'08-Doors, Frames &amp; Hardware'!A88</f>
        <v>0</v>
      </c>
      <c r="B1140" s="399" t="str">
        <f>'08-Doors, Frames &amp; Hardware'!B88</f>
        <v>08 13 16.13 Aluminum Terrace Doors</v>
      </c>
      <c r="C1140" s="235"/>
      <c r="D1140" s="402" t="str" cm="1">
        <f t="array" ref="D1140">_xlfn.IFNA(_xlfn.IFS('08-Doors, Frames &amp; Hardware'!D88="*",'08-Doors, Frames &amp; Hardware'!C88,'08-Doors, Frames &amp; Hardware'!F88="*",'08-Doors, Frames &amp; Hardware'!E88,'08-Doors, Frames &amp; Hardware'!H88="*",'08-Doors, Frames &amp; Hardware'!G88,'08-Doors, Frames &amp; Hardware'!J88="*",'08-Doors, Frames &amp; Hardware'!I88,'08-Doors, Frames &amp; Hardware'!L88="*",'08-Doors, Frames &amp; Hardware'!K88,'08-Doors, Frames &amp; Hardware'!N88="*",'08-Doors, Frames &amp; Hardware'!M88,'08-Doors, Frames &amp; Hardware'!P88="*",'08-Doors, Frames &amp; Hardware'!O88,'08-Doors, Frames &amp; Hardware'!R88="*",'08-Doors, Frames &amp; Hardware'!Q88,'08-Doors, Frames &amp; Hardware'!T88="*",'08-Doors, Frames &amp; Hardware'!S88),"")</f>
        <v/>
      </c>
      <c r="E1140" s="402" t="e">
        <f>D1140/'Project Data'!$D$22</f>
        <v>#VALUE!</v>
      </c>
      <c r="F1140" s="164" t="s">
        <v>44</v>
      </c>
      <c r="G1140" s="236" t="str" cm="1">
        <f t="array" ref="G1140">_xlfn.IFNA(_xlfn.IFS('08-Doors, Frames &amp; Hardware'!F88="*",'08-Doors, Frames &amp; Hardware'!E88,'08-Doors, Frames &amp; Hardware'!H88="*",'08-Doors, Frames &amp; Hardware'!G88,'08-Doors, Frames &amp; Hardware'!J88="*",'08-Doors, Frames &amp; Hardware'!I88,'08-Doors, Frames &amp; Hardware'!L88="*",'08-Doors, Frames &amp; Hardware'!K88,'08-Doors, Frames &amp; Hardware'!N88="*",'08-Doors, Frames &amp; Hardware'!M88,'08-Doors, Frames &amp; Hardware'!P88="*",'08-Doors, Frames &amp; Hardware'!O88,'08-Doors, Frames &amp; Hardware'!R88="*",'08-Doors, Frames &amp; Hardware'!Q88,'08-Doors, Frames &amp; Hardware'!T88="*",'08-Doors, Frames &amp; Hardware'!S88,'08-Doors, Frames &amp; Hardware'!V88="*",'08-Doors, Frames &amp; Hardware'!U88),"")</f>
        <v/>
      </c>
      <c r="H1140" s="236" t="e">
        <f>G1140/'Project Data'!$D$22</f>
        <v>#VALUE!</v>
      </c>
      <c r="I1140" s="175"/>
      <c r="J1140" s="244"/>
      <c r="K1140" s="404"/>
    </row>
    <row r="1141" spans="1:11" s="147" customFormat="1" ht="15" hidden="1" customHeight="1">
      <c r="A1141" s="198">
        <f>'08-Doors, Frames &amp; Hardware'!A89</f>
        <v>0</v>
      </c>
      <c r="B1141" s="399" t="str">
        <f>'08-Doors, Frames &amp; Hardware'!B89</f>
        <v>08 13 19 Stainless-Steel Doors</v>
      </c>
      <c r="C1141" s="235"/>
      <c r="D1141" s="402" t="str" cm="1">
        <f t="array" ref="D1141">_xlfn.IFNA(_xlfn.IFS('08-Doors, Frames &amp; Hardware'!D89="*",'08-Doors, Frames &amp; Hardware'!C89,'08-Doors, Frames &amp; Hardware'!F89="*",'08-Doors, Frames &amp; Hardware'!E89,'08-Doors, Frames &amp; Hardware'!H89="*",'08-Doors, Frames &amp; Hardware'!G89,'08-Doors, Frames &amp; Hardware'!J89="*",'08-Doors, Frames &amp; Hardware'!I89,'08-Doors, Frames &amp; Hardware'!L89="*",'08-Doors, Frames &amp; Hardware'!K89,'08-Doors, Frames &amp; Hardware'!N89="*",'08-Doors, Frames &amp; Hardware'!M89,'08-Doors, Frames &amp; Hardware'!P89="*",'08-Doors, Frames &amp; Hardware'!O89,'08-Doors, Frames &amp; Hardware'!R89="*",'08-Doors, Frames &amp; Hardware'!Q89,'08-Doors, Frames &amp; Hardware'!T89="*",'08-Doors, Frames &amp; Hardware'!S89),"")</f>
        <v/>
      </c>
      <c r="E1141" s="402" t="e">
        <f>D1141/'Project Data'!$D$22</f>
        <v>#VALUE!</v>
      </c>
      <c r="F1141" s="164" t="s">
        <v>44</v>
      </c>
      <c r="G1141" s="236" t="str" cm="1">
        <f t="array" ref="G1141">_xlfn.IFNA(_xlfn.IFS('08-Doors, Frames &amp; Hardware'!F89="*",'08-Doors, Frames &amp; Hardware'!E89,'08-Doors, Frames &amp; Hardware'!H89="*",'08-Doors, Frames &amp; Hardware'!G89,'08-Doors, Frames &amp; Hardware'!J89="*",'08-Doors, Frames &amp; Hardware'!I89,'08-Doors, Frames &amp; Hardware'!L89="*",'08-Doors, Frames &amp; Hardware'!K89,'08-Doors, Frames &amp; Hardware'!N89="*",'08-Doors, Frames &amp; Hardware'!M89,'08-Doors, Frames &amp; Hardware'!P89="*",'08-Doors, Frames &amp; Hardware'!O89,'08-Doors, Frames &amp; Hardware'!R89="*",'08-Doors, Frames &amp; Hardware'!Q89,'08-Doors, Frames &amp; Hardware'!T89="*",'08-Doors, Frames &amp; Hardware'!S89,'08-Doors, Frames &amp; Hardware'!V89="*",'08-Doors, Frames &amp; Hardware'!U89),"")</f>
        <v/>
      </c>
      <c r="H1141" s="236" t="e">
        <f>G1141/'Project Data'!$D$22</f>
        <v>#VALUE!</v>
      </c>
      <c r="I1141" s="175"/>
      <c r="J1141" s="244"/>
      <c r="K1141" s="404"/>
    </row>
    <row r="1142" spans="1:11" s="147" customFormat="1" ht="15" hidden="1" customHeight="1">
      <c r="A1142" s="198">
        <f>'08-Doors, Frames &amp; Hardware'!A90</f>
        <v>0</v>
      </c>
      <c r="B1142" s="399" t="str">
        <f>'08-Doors, Frames &amp; Hardware'!B90</f>
        <v>08 13 23 Bronze Doors</v>
      </c>
      <c r="C1142" s="235"/>
      <c r="D1142" s="402" t="str" cm="1">
        <f t="array" ref="D1142">_xlfn.IFNA(_xlfn.IFS('08-Doors, Frames &amp; Hardware'!D90="*",'08-Doors, Frames &amp; Hardware'!C90,'08-Doors, Frames &amp; Hardware'!F90="*",'08-Doors, Frames &amp; Hardware'!E90,'08-Doors, Frames &amp; Hardware'!H90="*",'08-Doors, Frames &amp; Hardware'!G90,'08-Doors, Frames &amp; Hardware'!J90="*",'08-Doors, Frames &amp; Hardware'!I90,'08-Doors, Frames &amp; Hardware'!L90="*",'08-Doors, Frames &amp; Hardware'!K90,'08-Doors, Frames &amp; Hardware'!N90="*",'08-Doors, Frames &amp; Hardware'!M90,'08-Doors, Frames &amp; Hardware'!P90="*",'08-Doors, Frames &amp; Hardware'!O90,'08-Doors, Frames &amp; Hardware'!R90="*",'08-Doors, Frames &amp; Hardware'!Q90,'08-Doors, Frames &amp; Hardware'!T90="*",'08-Doors, Frames &amp; Hardware'!S90),"")</f>
        <v/>
      </c>
      <c r="E1142" s="402" t="e">
        <f>D1142/'Project Data'!$D$22</f>
        <v>#VALUE!</v>
      </c>
      <c r="F1142" s="164" t="s">
        <v>44</v>
      </c>
      <c r="G1142" s="236" t="str" cm="1">
        <f t="array" ref="G1142">_xlfn.IFNA(_xlfn.IFS('08-Doors, Frames &amp; Hardware'!F90="*",'08-Doors, Frames &amp; Hardware'!E90,'08-Doors, Frames &amp; Hardware'!H90="*",'08-Doors, Frames &amp; Hardware'!G90,'08-Doors, Frames &amp; Hardware'!J90="*",'08-Doors, Frames &amp; Hardware'!I90,'08-Doors, Frames &amp; Hardware'!L90="*",'08-Doors, Frames &amp; Hardware'!K90,'08-Doors, Frames &amp; Hardware'!N90="*",'08-Doors, Frames &amp; Hardware'!M90,'08-Doors, Frames &amp; Hardware'!P90="*",'08-Doors, Frames &amp; Hardware'!O90,'08-Doors, Frames &amp; Hardware'!R90="*",'08-Doors, Frames &amp; Hardware'!Q90,'08-Doors, Frames &amp; Hardware'!T90="*",'08-Doors, Frames &amp; Hardware'!S90,'08-Doors, Frames &amp; Hardware'!V90="*",'08-Doors, Frames &amp; Hardware'!U90),"")</f>
        <v/>
      </c>
      <c r="H1142" s="236" t="e">
        <f>G1142/'Project Data'!$D$22</f>
        <v>#VALUE!</v>
      </c>
      <c r="I1142" s="175"/>
      <c r="J1142" s="244"/>
      <c r="K1142" s="404"/>
    </row>
    <row r="1143" spans="1:11" s="147" customFormat="1" ht="15" hidden="1" customHeight="1">
      <c r="A1143" s="198">
        <f>'08-Doors, Frames &amp; Hardware'!A91</f>
        <v>0</v>
      </c>
      <c r="B1143" s="399" t="str">
        <f>'08-Doors, Frames &amp; Hardware'!B91</f>
        <v>08 13 73 Sliding Metal Doors</v>
      </c>
      <c r="C1143" s="235"/>
      <c r="D1143" s="402" t="str" cm="1">
        <f t="array" ref="D1143">_xlfn.IFNA(_xlfn.IFS('08-Doors, Frames &amp; Hardware'!D91="*",'08-Doors, Frames &amp; Hardware'!C91,'08-Doors, Frames &amp; Hardware'!F91="*",'08-Doors, Frames &amp; Hardware'!E91,'08-Doors, Frames &amp; Hardware'!H91="*",'08-Doors, Frames &amp; Hardware'!G91,'08-Doors, Frames &amp; Hardware'!J91="*",'08-Doors, Frames &amp; Hardware'!I91,'08-Doors, Frames &amp; Hardware'!L91="*",'08-Doors, Frames &amp; Hardware'!K91,'08-Doors, Frames &amp; Hardware'!N91="*",'08-Doors, Frames &amp; Hardware'!M91,'08-Doors, Frames &amp; Hardware'!P91="*",'08-Doors, Frames &amp; Hardware'!O91,'08-Doors, Frames &amp; Hardware'!R91="*",'08-Doors, Frames &amp; Hardware'!Q91,'08-Doors, Frames &amp; Hardware'!T91="*",'08-Doors, Frames &amp; Hardware'!S91),"")</f>
        <v/>
      </c>
      <c r="E1143" s="402" t="e">
        <f>D1143/'Project Data'!$D$22</f>
        <v>#VALUE!</v>
      </c>
      <c r="F1143" s="164" t="s">
        <v>44</v>
      </c>
      <c r="G1143" s="236" t="str" cm="1">
        <f t="array" ref="G1143">_xlfn.IFNA(_xlfn.IFS('08-Doors, Frames &amp; Hardware'!F91="*",'08-Doors, Frames &amp; Hardware'!E91,'08-Doors, Frames &amp; Hardware'!H91="*",'08-Doors, Frames &amp; Hardware'!G91,'08-Doors, Frames &amp; Hardware'!J91="*",'08-Doors, Frames &amp; Hardware'!I91,'08-Doors, Frames &amp; Hardware'!L91="*",'08-Doors, Frames &amp; Hardware'!K91,'08-Doors, Frames &amp; Hardware'!N91="*",'08-Doors, Frames &amp; Hardware'!M91,'08-Doors, Frames &amp; Hardware'!P91="*",'08-Doors, Frames &amp; Hardware'!O91,'08-Doors, Frames &amp; Hardware'!R91="*",'08-Doors, Frames &amp; Hardware'!Q91,'08-Doors, Frames &amp; Hardware'!T91="*",'08-Doors, Frames &amp; Hardware'!S91,'08-Doors, Frames &amp; Hardware'!V91="*",'08-Doors, Frames &amp; Hardware'!U91),"")</f>
        <v/>
      </c>
      <c r="H1143" s="236" t="e">
        <f>G1143/'Project Data'!$D$22</f>
        <v>#VALUE!</v>
      </c>
      <c r="I1143" s="175"/>
      <c r="J1143" s="244"/>
      <c r="K1143" s="404"/>
    </row>
    <row r="1144" spans="1:11" s="147" customFormat="1" ht="15" hidden="1" customHeight="1">
      <c r="A1144" s="198">
        <f>'08-Doors, Frames &amp; Hardware'!A92</f>
        <v>0</v>
      </c>
      <c r="B1144" s="399" t="str">
        <f>'08-Doors, Frames &amp; Hardware'!B92</f>
        <v>08 13 76 Bifolding Metal Doors</v>
      </c>
      <c r="C1144" s="235"/>
      <c r="D1144" s="402" t="str" cm="1">
        <f t="array" ref="D1144">_xlfn.IFNA(_xlfn.IFS('08-Doors, Frames &amp; Hardware'!D92="*",'08-Doors, Frames &amp; Hardware'!C92,'08-Doors, Frames &amp; Hardware'!F92="*",'08-Doors, Frames &amp; Hardware'!E92,'08-Doors, Frames &amp; Hardware'!H92="*",'08-Doors, Frames &amp; Hardware'!G92,'08-Doors, Frames &amp; Hardware'!J92="*",'08-Doors, Frames &amp; Hardware'!I92,'08-Doors, Frames &amp; Hardware'!L92="*",'08-Doors, Frames &amp; Hardware'!K92,'08-Doors, Frames &amp; Hardware'!N92="*",'08-Doors, Frames &amp; Hardware'!M92,'08-Doors, Frames &amp; Hardware'!P92="*",'08-Doors, Frames &amp; Hardware'!O92,'08-Doors, Frames &amp; Hardware'!R92="*",'08-Doors, Frames &amp; Hardware'!Q92,'08-Doors, Frames &amp; Hardware'!T92="*",'08-Doors, Frames &amp; Hardware'!S92),"")</f>
        <v/>
      </c>
      <c r="E1144" s="402" t="e">
        <f>D1144/'Project Data'!$D$22</f>
        <v>#VALUE!</v>
      </c>
      <c r="F1144" s="164" t="s">
        <v>44</v>
      </c>
      <c r="G1144" s="236" t="str" cm="1">
        <f t="array" ref="G1144">_xlfn.IFNA(_xlfn.IFS('08-Doors, Frames &amp; Hardware'!F92="*",'08-Doors, Frames &amp; Hardware'!E92,'08-Doors, Frames &amp; Hardware'!H92="*",'08-Doors, Frames &amp; Hardware'!G92,'08-Doors, Frames &amp; Hardware'!J92="*",'08-Doors, Frames &amp; Hardware'!I92,'08-Doors, Frames &amp; Hardware'!L92="*",'08-Doors, Frames &amp; Hardware'!K92,'08-Doors, Frames &amp; Hardware'!N92="*",'08-Doors, Frames &amp; Hardware'!M92,'08-Doors, Frames &amp; Hardware'!P92="*",'08-Doors, Frames &amp; Hardware'!O92,'08-Doors, Frames &amp; Hardware'!R92="*",'08-Doors, Frames &amp; Hardware'!Q92,'08-Doors, Frames &amp; Hardware'!T92="*",'08-Doors, Frames &amp; Hardware'!S92,'08-Doors, Frames &amp; Hardware'!V92="*",'08-Doors, Frames &amp; Hardware'!U92),"")</f>
        <v/>
      </c>
      <c r="H1144" s="236" t="e">
        <f>G1144/'Project Data'!$D$22</f>
        <v>#VALUE!</v>
      </c>
      <c r="I1144" s="175"/>
      <c r="J1144" s="244"/>
      <c r="K1144" s="404"/>
    </row>
    <row r="1145" spans="1:11" s="147" customFormat="1" ht="15" customHeight="1">
      <c r="A1145" s="398">
        <f>'08-Doors, Frames &amp; Hardware'!A93</f>
        <v>1</v>
      </c>
      <c r="B1145" s="642" t="str">
        <f>'08-Doors, Frames &amp; Hardware'!B93</f>
        <v>08 14 00 Wood Doors</v>
      </c>
      <c r="C1145" s="643"/>
      <c r="D1145" s="402" t="str" cm="1">
        <f t="array" ref="D1145">_xlfn.IFNA(_xlfn.IFS('08-Doors, Frames &amp; Hardware'!D93="*",'08-Doors, Frames &amp; Hardware'!C93,'08-Doors, Frames &amp; Hardware'!F93="*",'08-Doors, Frames &amp; Hardware'!E93,'08-Doors, Frames &amp; Hardware'!H93="*",'08-Doors, Frames &amp; Hardware'!G93,'08-Doors, Frames &amp; Hardware'!J93="*",'08-Doors, Frames &amp; Hardware'!I93,'08-Doors, Frames &amp; Hardware'!L93="*",'08-Doors, Frames &amp; Hardware'!K93,'08-Doors, Frames &amp; Hardware'!N93="*",'08-Doors, Frames &amp; Hardware'!M93,'08-Doors, Frames &amp; Hardware'!P93="*",'08-Doors, Frames &amp; Hardware'!O93,'08-Doors, Frames &amp; Hardware'!R93="*",'08-Doors, Frames &amp; Hardware'!Q93,'08-Doors, Frames &amp; Hardware'!T93="*",'08-Doors, Frames &amp; Hardware'!S93),"")</f>
        <v>Included in Openings</v>
      </c>
      <c r="E1145" s="402"/>
      <c r="F1145" s="411" t="s">
        <v>86</v>
      </c>
      <c r="G1145" s="402" t="str" cm="1">
        <f t="array" ref="G1145">_xlfn.IFNA(_xlfn.IFS('08-Doors, Frames &amp; Hardware'!F93="*",'08-Doors, Frames &amp; Hardware'!E93,'08-Doors, Frames &amp; Hardware'!H93="*",'08-Doors, Frames &amp; Hardware'!G93,'08-Doors, Frames &amp; Hardware'!J93="*",'08-Doors, Frames &amp; Hardware'!I93,'08-Doors, Frames &amp; Hardware'!L93="*",'08-Doors, Frames &amp; Hardware'!K93,'08-Doors, Frames &amp; Hardware'!N93="*",'08-Doors, Frames &amp; Hardware'!M93,'08-Doors, Frames &amp; Hardware'!P93="*",'08-Doors, Frames &amp; Hardware'!O93,'08-Doors, Frames &amp; Hardware'!R93="*",'08-Doors, Frames &amp; Hardware'!Q93,'08-Doors, Frames &amp; Hardware'!T93="*",'08-Doors, Frames &amp; Hardware'!S93,'08-Doors, Frames &amp; Hardware'!V93="*",'08-Doors, Frames &amp; Hardware'!U93),"")</f>
        <v>Included in Openings</v>
      </c>
      <c r="H1145" s="402" t="e">
        <f>G1145/'Project Data'!$D$22</f>
        <v>#VALUE!</v>
      </c>
      <c r="I1145" s="400"/>
      <c r="J1145" s="403"/>
      <c r="K1145" s="404" t="s">
        <v>72</v>
      </c>
    </row>
    <row r="1146" spans="1:11" s="147" customFormat="1" ht="15" customHeight="1">
      <c r="A1146" s="398">
        <f>'08-Doors, Frames &amp; Hardware'!A94</f>
        <v>1</v>
      </c>
      <c r="B1146" s="642" t="str">
        <f>'08-Doors, Frames &amp; Hardware'!B94</f>
        <v>08 14 13 Pre-Hung Wood Doors</v>
      </c>
      <c r="C1146" s="643"/>
      <c r="D1146" s="402" t="str" cm="1">
        <f t="array" ref="D1146">_xlfn.IFNA(_xlfn.IFS('08-Doors, Frames &amp; Hardware'!D94="*",'08-Doors, Frames &amp; Hardware'!C94,'08-Doors, Frames &amp; Hardware'!F94="*",'08-Doors, Frames &amp; Hardware'!E94,'08-Doors, Frames &amp; Hardware'!H94="*",'08-Doors, Frames &amp; Hardware'!G94,'08-Doors, Frames &amp; Hardware'!J94="*",'08-Doors, Frames &amp; Hardware'!I94,'08-Doors, Frames &amp; Hardware'!L94="*",'08-Doors, Frames &amp; Hardware'!K94,'08-Doors, Frames &amp; Hardware'!N94="*",'08-Doors, Frames &amp; Hardware'!M94,'08-Doors, Frames &amp; Hardware'!P94="*",'08-Doors, Frames &amp; Hardware'!O94,'08-Doors, Frames &amp; Hardware'!R94="*",'08-Doors, Frames &amp; Hardware'!Q94,'08-Doors, Frames &amp; Hardware'!T94="*",'08-Doors, Frames &amp; Hardware'!S94),"")</f>
        <v>Included in Openings</v>
      </c>
      <c r="E1146" s="402"/>
      <c r="F1146" s="411" t="s">
        <v>86</v>
      </c>
      <c r="G1146" s="402" t="str" cm="1">
        <f t="array" ref="G1146">_xlfn.IFNA(_xlfn.IFS('08-Doors, Frames &amp; Hardware'!F94="*",'08-Doors, Frames &amp; Hardware'!E94,'08-Doors, Frames &amp; Hardware'!H94="*",'08-Doors, Frames &amp; Hardware'!G94,'08-Doors, Frames &amp; Hardware'!J94="*",'08-Doors, Frames &amp; Hardware'!I94,'08-Doors, Frames &amp; Hardware'!L94="*",'08-Doors, Frames &amp; Hardware'!K94,'08-Doors, Frames &amp; Hardware'!N94="*",'08-Doors, Frames &amp; Hardware'!M94,'08-Doors, Frames &amp; Hardware'!P94="*",'08-Doors, Frames &amp; Hardware'!O94,'08-Doors, Frames &amp; Hardware'!R94="*",'08-Doors, Frames &amp; Hardware'!Q94,'08-Doors, Frames &amp; Hardware'!T94="*",'08-Doors, Frames &amp; Hardware'!S94,'08-Doors, Frames &amp; Hardware'!V94="*",'08-Doors, Frames &amp; Hardware'!U94),"")</f>
        <v>Included in Openings</v>
      </c>
      <c r="H1146" s="402" t="e">
        <f>G1146/'Project Data'!$D$22</f>
        <v>#VALUE!</v>
      </c>
      <c r="I1146" s="400"/>
      <c r="J1146" s="403"/>
      <c r="K1146" s="404" t="s">
        <v>72</v>
      </c>
    </row>
    <row r="1147" spans="1:11" s="147" customFormat="1" ht="15" hidden="1" customHeight="1">
      <c r="A1147" s="198">
        <f>'08-Doors, Frames &amp; Hardware'!A95</f>
        <v>0</v>
      </c>
      <c r="B1147" s="399" t="str">
        <f>'08-Doors, Frames &amp; Hardware'!B95</f>
        <v>08 14 16 Flush Wood Doors</v>
      </c>
      <c r="C1147" s="235"/>
      <c r="D1147" s="402" t="str" cm="1">
        <f t="array" ref="D1147">_xlfn.IFNA(_xlfn.IFS('08-Doors, Frames &amp; Hardware'!D95="*",'08-Doors, Frames &amp; Hardware'!C95,'08-Doors, Frames &amp; Hardware'!F95="*",'08-Doors, Frames &amp; Hardware'!E95,'08-Doors, Frames &amp; Hardware'!H95="*",'08-Doors, Frames &amp; Hardware'!G95,'08-Doors, Frames &amp; Hardware'!J95="*",'08-Doors, Frames &amp; Hardware'!I95,'08-Doors, Frames &amp; Hardware'!L95="*",'08-Doors, Frames &amp; Hardware'!K95,'08-Doors, Frames &amp; Hardware'!N95="*",'08-Doors, Frames &amp; Hardware'!M95,'08-Doors, Frames &amp; Hardware'!P95="*",'08-Doors, Frames &amp; Hardware'!O95,'08-Doors, Frames &amp; Hardware'!R95="*",'08-Doors, Frames &amp; Hardware'!Q95,'08-Doors, Frames &amp; Hardware'!T95="*",'08-Doors, Frames &amp; Hardware'!S95),"")</f>
        <v/>
      </c>
      <c r="E1147" s="402" t="e">
        <f>D1147/'Project Data'!$D$22</f>
        <v>#VALUE!</v>
      </c>
      <c r="F1147" s="164" t="s">
        <v>44</v>
      </c>
      <c r="G1147" s="236" t="str" cm="1">
        <f t="array" ref="G1147">_xlfn.IFNA(_xlfn.IFS('08-Doors, Frames &amp; Hardware'!F95="*",'08-Doors, Frames &amp; Hardware'!E95,'08-Doors, Frames &amp; Hardware'!H95="*",'08-Doors, Frames &amp; Hardware'!G95,'08-Doors, Frames &amp; Hardware'!J95="*",'08-Doors, Frames &amp; Hardware'!I95,'08-Doors, Frames &amp; Hardware'!L95="*",'08-Doors, Frames &amp; Hardware'!K95,'08-Doors, Frames &amp; Hardware'!N95="*",'08-Doors, Frames &amp; Hardware'!M95,'08-Doors, Frames &amp; Hardware'!P95="*",'08-Doors, Frames &amp; Hardware'!O95,'08-Doors, Frames &amp; Hardware'!R95="*",'08-Doors, Frames &amp; Hardware'!Q95,'08-Doors, Frames &amp; Hardware'!T95="*",'08-Doors, Frames &amp; Hardware'!S95,'08-Doors, Frames &amp; Hardware'!V95="*",'08-Doors, Frames &amp; Hardware'!U95),"")</f>
        <v/>
      </c>
      <c r="H1147" s="236" t="e">
        <f>G1147/'Project Data'!$D$22</f>
        <v>#VALUE!</v>
      </c>
      <c r="I1147" s="175"/>
      <c r="J1147" s="244"/>
      <c r="K1147" s="404"/>
    </row>
    <row r="1148" spans="1:11" s="147" customFormat="1" ht="15" hidden="1" customHeight="1">
      <c r="A1148" s="198">
        <f>'08-Doors, Frames &amp; Hardware'!A96</f>
        <v>0</v>
      </c>
      <c r="B1148" s="399" t="str">
        <f>'08-Doors, Frames &amp; Hardware'!B96</f>
        <v>08 14 23 Clad Wood Doors</v>
      </c>
      <c r="C1148" s="235"/>
      <c r="D1148" s="402" t="str" cm="1">
        <f t="array" ref="D1148">_xlfn.IFNA(_xlfn.IFS('08-Doors, Frames &amp; Hardware'!D96="*",'08-Doors, Frames &amp; Hardware'!C96,'08-Doors, Frames &amp; Hardware'!F96="*",'08-Doors, Frames &amp; Hardware'!E96,'08-Doors, Frames &amp; Hardware'!H96="*",'08-Doors, Frames &amp; Hardware'!G96,'08-Doors, Frames &amp; Hardware'!J96="*",'08-Doors, Frames &amp; Hardware'!I96,'08-Doors, Frames &amp; Hardware'!L96="*",'08-Doors, Frames &amp; Hardware'!K96,'08-Doors, Frames &amp; Hardware'!N96="*",'08-Doors, Frames &amp; Hardware'!M96,'08-Doors, Frames &amp; Hardware'!P96="*",'08-Doors, Frames &amp; Hardware'!O96,'08-Doors, Frames &amp; Hardware'!R96="*",'08-Doors, Frames &amp; Hardware'!Q96,'08-Doors, Frames &amp; Hardware'!T96="*",'08-Doors, Frames &amp; Hardware'!S96),"")</f>
        <v/>
      </c>
      <c r="E1148" s="402" t="e">
        <f>D1148/'Project Data'!$D$22</f>
        <v>#VALUE!</v>
      </c>
      <c r="F1148" s="337" t="s">
        <v>44</v>
      </c>
      <c r="G1148" s="236" t="str" cm="1">
        <f t="array" ref="G1148">_xlfn.IFNA(_xlfn.IFS('08-Doors, Frames &amp; Hardware'!F96="*",'08-Doors, Frames &amp; Hardware'!E96,'08-Doors, Frames &amp; Hardware'!H96="*",'08-Doors, Frames &amp; Hardware'!G96,'08-Doors, Frames &amp; Hardware'!J96="*",'08-Doors, Frames &amp; Hardware'!I96,'08-Doors, Frames &amp; Hardware'!L96="*",'08-Doors, Frames &amp; Hardware'!K96,'08-Doors, Frames &amp; Hardware'!N96="*",'08-Doors, Frames &amp; Hardware'!M96,'08-Doors, Frames &amp; Hardware'!P96="*",'08-Doors, Frames &amp; Hardware'!O96,'08-Doors, Frames &amp; Hardware'!R96="*",'08-Doors, Frames &amp; Hardware'!Q96,'08-Doors, Frames &amp; Hardware'!T96="*",'08-Doors, Frames &amp; Hardware'!S96,'08-Doors, Frames &amp; Hardware'!V96="*",'08-Doors, Frames &amp; Hardware'!U96),"")</f>
        <v/>
      </c>
      <c r="H1148" s="236" t="e">
        <f>G1148/'Project Data'!$D$22</f>
        <v>#VALUE!</v>
      </c>
      <c r="I1148" s="175"/>
      <c r="J1148" s="244"/>
      <c r="K1148" s="404"/>
    </row>
    <row r="1149" spans="1:11" s="147" customFormat="1" ht="15" hidden="1" customHeight="1">
      <c r="A1149" s="198">
        <f>'08-Doors, Frames &amp; Hardware'!A97</f>
        <v>0</v>
      </c>
      <c r="B1149" s="399" t="str">
        <f>'08-Doors, Frames &amp; Hardware'!B97</f>
        <v>08 14 23.13 Metal-Faced Wood Doors</v>
      </c>
      <c r="C1149" s="235"/>
      <c r="D1149" s="402" t="str" cm="1">
        <f t="array" ref="D1149">_xlfn.IFNA(_xlfn.IFS('08-Doors, Frames &amp; Hardware'!D97="*",'08-Doors, Frames &amp; Hardware'!C97,'08-Doors, Frames &amp; Hardware'!F97="*",'08-Doors, Frames &amp; Hardware'!E97,'08-Doors, Frames &amp; Hardware'!H97="*",'08-Doors, Frames &amp; Hardware'!G97,'08-Doors, Frames &amp; Hardware'!J97="*",'08-Doors, Frames &amp; Hardware'!I97,'08-Doors, Frames &amp; Hardware'!L97="*",'08-Doors, Frames &amp; Hardware'!K97,'08-Doors, Frames &amp; Hardware'!N97="*",'08-Doors, Frames &amp; Hardware'!M97,'08-Doors, Frames &amp; Hardware'!P97="*",'08-Doors, Frames &amp; Hardware'!O97,'08-Doors, Frames &amp; Hardware'!R97="*",'08-Doors, Frames &amp; Hardware'!Q97,'08-Doors, Frames &amp; Hardware'!T97="*",'08-Doors, Frames &amp; Hardware'!S97),"")</f>
        <v/>
      </c>
      <c r="E1149" s="402" t="e">
        <f>D1149/'Project Data'!$D$22</f>
        <v>#VALUE!</v>
      </c>
      <c r="F1149" s="164" t="s">
        <v>44</v>
      </c>
      <c r="G1149" s="236" t="str" cm="1">
        <f t="array" ref="G1149">_xlfn.IFNA(_xlfn.IFS('08-Doors, Frames &amp; Hardware'!F97="*",'08-Doors, Frames &amp; Hardware'!E97,'08-Doors, Frames &amp; Hardware'!H97="*",'08-Doors, Frames &amp; Hardware'!G97,'08-Doors, Frames &amp; Hardware'!J97="*",'08-Doors, Frames &amp; Hardware'!I97,'08-Doors, Frames &amp; Hardware'!L97="*",'08-Doors, Frames &amp; Hardware'!K97,'08-Doors, Frames &amp; Hardware'!N97="*",'08-Doors, Frames &amp; Hardware'!M97,'08-Doors, Frames &amp; Hardware'!P97="*",'08-Doors, Frames &amp; Hardware'!O97,'08-Doors, Frames &amp; Hardware'!R97="*",'08-Doors, Frames &amp; Hardware'!Q97,'08-Doors, Frames &amp; Hardware'!T97="*",'08-Doors, Frames &amp; Hardware'!S97,'08-Doors, Frames &amp; Hardware'!V97="*",'08-Doors, Frames &amp; Hardware'!U97),"")</f>
        <v/>
      </c>
      <c r="H1149" s="236" t="e">
        <f>G1149/'Project Data'!$D$22</f>
        <v>#VALUE!</v>
      </c>
      <c r="I1149" s="175"/>
      <c r="J1149" s="244"/>
      <c r="K1149" s="404"/>
    </row>
    <row r="1150" spans="1:11" s="147" customFormat="1" ht="15" hidden="1" customHeight="1">
      <c r="A1150" s="198">
        <f>'08-Doors, Frames &amp; Hardware'!A98</f>
        <v>0</v>
      </c>
      <c r="B1150" s="399" t="str">
        <f>'08-Doors, Frames &amp; Hardware'!B98</f>
        <v>08 14 23.16 Plastic-Laminate-Faced Wood Doors</v>
      </c>
      <c r="C1150" s="235"/>
      <c r="D1150" s="402" t="str" cm="1">
        <f t="array" ref="D1150">_xlfn.IFNA(_xlfn.IFS('08-Doors, Frames &amp; Hardware'!D98="*",'08-Doors, Frames &amp; Hardware'!C98,'08-Doors, Frames &amp; Hardware'!F98="*",'08-Doors, Frames &amp; Hardware'!E98,'08-Doors, Frames &amp; Hardware'!H98="*",'08-Doors, Frames &amp; Hardware'!G98,'08-Doors, Frames &amp; Hardware'!J98="*",'08-Doors, Frames &amp; Hardware'!I98,'08-Doors, Frames &amp; Hardware'!L98="*",'08-Doors, Frames &amp; Hardware'!K98,'08-Doors, Frames &amp; Hardware'!N98="*",'08-Doors, Frames &amp; Hardware'!M98,'08-Doors, Frames &amp; Hardware'!P98="*",'08-Doors, Frames &amp; Hardware'!O98,'08-Doors, Frames &amp; Hardware'!R98="*",'08-Doors, Frames &amp; Hardware'!Q98,'08-Doors, Frames &amp; Hardware'!T98="*",'08-Doors, Frames &amp; Hardware'!S98),"")</f>
        <v/>
      </c>
      <c r="E1150" s="402" t="e">
        <f>D1150/'Project Data'!$D$22</f>
        <v>#VALUE!</v>
      </c>
      <c r="F1150" s="164" t="s">
        <v>44</v>
      </c>
      <c r="G1150" s="236" t="str" cm="1">
        <f t="array" ref="G1150">_xlfn.IFNA(_xlfn.IFS('08-Doors, Frames &amp; Hardware'!F98="*",'08-Doors, Frames &amp; Hardware'!E98,'08-Doors, Frames &amp; Hardware'!H98="*",'08-Doors, Frames &amp; Hardware'!G98,'08-Doors, Frames &amp; Hardware'!J98="*",'08-Doors, Frames &amp; Hardware'!I98,'08-Doors, Frames &amp; Hardware'!L98="*",'08-Doors, Frames &amp; Hardware'!K98,'08-Doors, Frames &amp; Hardware'!N98="*",'08-Doors, Frames &amp; Hardware'!M98,'08-Doors, Frames &amp; Hardware'!P98="*",'08-Doors, Frames &amp; Hardware'!O98,'08-Doors, Frames &amp; Hardware'!R98="*",'08-Doors, Frames &amp; Hardware'!Q98,'08-Doors, Frames &amp; Hardware'!T98="*",'08-Doors, Frames &amp; Hardware'!S98,'08-Doors, Frames &amp; Hardware'!V98="*",'08-Doors, Frames &amp; Hardware'!U98),"")</f>
        <v/>
      </c>
      <c r="H1150" s="236" t="e">
        <f>G1150/'Project Data'!$D$22</f>
        <v>#VALUE!</v>
      </c>
      <c r="I1150" s="175"/>
      <c r="J1150" s="244"/>
      <c r="K1150" s="404"/>
    </row>
    <row r="1151" spans="1:11" s="147" customFormat="1" ht="15" hidden="1" customHeight="1">
      <c r="A1151" s="198">
        <f>'08-Doors, Frames &amp; Hardware'!A99</f>
        <v>0</v>
      </c>
      <c r="B1151" s="399" t="str">
        <f>'08-Doors, Frames &amp; Hardware'!B99</f>
        <v>08 14 23.17 Plastic-Faced Wood Doors</v>
      </c>
      <c r="C1151" s="235"/>
      <c r="D1151" s="402" t="str" cm="1">
        <f t="array" ref="D1151">_xlfn.IFNA(_xlfn.IFS('08-Doors, Frames &amp; Hardware'!D99="*",'08-Doors, Frames &amp; Hardware'!C99,'08-Doors, Frames &amp; Hardware'!F99="*",'08-Doors, Frames &amp; Hardware'!E99,'08-Doors, Frames &amp; Hardware'!H99="*",'08-Doors, Frames &amp; Hardware'!G99,'08-Doors, Frames &amp; Hardware'!J99="*",'08-Doors, Frames &amp; Hardware'!I99,'08-Doors, Frames &amp; Hardware'!L99="*",'08-Doors, Frames &amp; Hardware'!K99,'08-Doors, Frames &amp; Hardware'!N99="*",'08-Doors, Frames &amp; Hardware'!M99,'08-Doors, Frames &amp; Hardware'!P99="*",'08-Doors, Frames &amp; Hardware'!O99,'08-Doors, Frames &amp; Hardware'!R99="*",'08-Doors, Frames &amp; Hardware'!Q99,'08-Doors, Frames &amp; Hardware'!T99="*",'08-Doors, Frames &amp; Hardware'!S99),"")</f>
        <v/>
      </c>
      <c r="E1151" s="402" t="e">
        <f>D1151/'Project Data'!$D$22</f>
        <v>#VALUE!</v>
      </c>
      <c r="F1151" s="164" t="s">
        <v>44</v>
      </c>
      <c r="G1151" s="236" t="str" cm="1">
        <f t="array" ref="G1151">_xlfn.IFNA(_xlfn.IFS('08-Doors, Frames &amp; Hardware'!F99="*",'08-Doors, Frames &amp; Hardware'!E99,'08-Doors, Frames &amp; Hardware'!H99="*",'08-Doors, Frames &amp; Hardware'!G99,'08-Doors, Frames &amp; Hardware'!J99="*",'08-Doors, Frames &amp; Hardware'!I99,'08-Doors, Frames &amp; Hardware'!L99="*",'08-Doors, Frames &amp; Hardware'!K99,'08-Doors, Frames &amp; Hardware'!N99="*",'08-Doors, Frames &amp; Hardware'!M99,'08-Doors, Frames &amp; Hardware'!P99="*",'08-Doors, Frames &amp; Hardware'!O99,'08-Doors, Frames &amp; Hardware'!R99="*",'08-Doors, Frames &amp; Hardware'!Q99,'08-Doors, Frames &amp; Hardware'!T99="*",'08-Doors, Frames &amp; Hardware'!S99,'08-Doors, Frames &amp; Hardware'!V99="*",'08-Doors, Frames &amp; Hardware'!U99),"")</f>
        <v/>
      </c>
      <c r="H1151" s="236" t="e">
        <f>G1151/'Project Data'!$D$22</f>
        <v>#VALUE!</v>
      </c>
      <c r="I1151" s="175"/>
      <c r="J1151" s="244"/>
      <c r="K1151" s="404"/>
    </row>
    <row r="1152" spans="1:11" s="147" customFormat="1" ht="15" hidden="1" customHeight="1">
      <c r="A1152" s="198">
        <f>'08-Doors, Frames &amp; Hardware'!A100</f>
        <v>0</v>
      </c>
      <c r="B1152" s="399" t="str">
        <f>'08-Doors, Frames &amp; Hardware'!B100</f>
        <v>08 14 23.19 Molded-Hardboard-Faced Wood Doors</v>
      </c>
      <c r="C1152" s="235"/>
      <c r="D1152" s="402" t="str" cm="1">
        <f t="array" ref="D1152">_xlfn.IFNA(_xlfn.IFS('08-Doors, Frames &amp; Hardware'!D100="*",'08-Doors, Frames &amp; Hardware'!C100,'08-Doors, Frames &amp; Hardware'!F100="*",'08-Doors, Frames &amp; Hardware'!E100,'08-Doors, Frames &amp; Hardware'!H100="*",'08-Doors, Frames &amp; Hardware'!G100,'08-Doors, Frames &amp; Hardware'!J100="*",'08-Doors, Frames &amp; Hardware'!I100,'08-Doors, Frames &amp; Hardware'!L100="*",'08-Doors, Frames &amp; Hardware'!K100,'08-Doors, Frames &amp; Hardware'!N100="*",'08-Doors, Frames &amp; Hardware'!M100,'08-Doors, Frames &amp; Hardware'!P100="*",'08-Doors, Frames &amp; Hardware'!O100,'08-Doors, Frames &amp; Hardware'!R100="*",'08-Doors, Frames &amp; Hardware'!Q100,'08-Doors, Frames &amp; Hardware'!T100="*",'08-Doors, Frames &amp; Hardware'!S100),"")</f>
        <v/>
      </c>
      <c r="E1152" s="402" t="e">
        <f>D1152/'Project Data'!$D$22</f>
        <v>#VALUE!</v>
      </c>
      <c r="F1152" s="164" t="s">
        <v>44</v>
      </c>
      <c r="G1152" s="236" t="str" cm="1">
        <f t="array" ref="G1152">_xlfn.IFNA(_xlfn.IFS('08-Doors, Frames &amp; Hardware'!F100="*",'08-Doors, Frames &amp; Hardware'!E100,'08-Doors, Frames &amp; Hardware'!H100="*",'08-Doors, Frames &amp; Hardware'!G100,'08-Doors, Frames &amp; Hardware'!J100="*",'08-Doors, Frames &amp; Hardware'!I100,'08-Doors, Frames &amp; Hardware'!L100="*",'08-Doors, Frames &amp; Hardware'!K100,'08-Doors, Frames &amp; Hardware'!N100="*",'08-Doors, Frames &amp; Hardware'!M100,'08-Doors, Frames &amp; Hardware'!P100="*",'08-Doors, Frames &amp; Hardware'!O100,'08-Doors, Frames &amp; Hardware'!R100="*",'08-Doors, Frames &amp; Hardware'!Q100,'08-Doors, Frames &amp; Hardware'!T100="*",'08-Doors, Frames &amp; Hardware'!S100,'08-Doors, Frames &amp; Hardware'!V100="*",'08-Doors, Frames &amp; Hardware'!U100),"")</f>
        <v/>
      </c>
      <c r="H1152" s="236" t="e">
        <f>G1152/'Project Data'!$D$22</f>
        <v>#VALUE!</v>
      </c>
      <c r="I1152" s="175"/>
      <c r="J1152" s="244"/>
      <c r="K1152" s="404"/>
    </row>
    <row r="1153" spans="1:11" s="147" customFormat="1" ht="15" hidden="1" customHeight="1">
      <c r="A1153" s="198">
        <f>'08-Doors, Frames &amp; Hardware'!A101</f>
        <v>0</v>
      </c>
      <c r="B1153" s="399" t="str">
        <f>'08-Doors, Frames &amp; Hardware'!B101</f>
        <v>08 14 29 Prefinished Wood Doors</v>
      </c>
      <c r="C1153" s="235"/>
      <c r="D1153" s="402" t="str" cm="1">
        <f t="array" ref="D1153">_xlfn.IFNA(_xlfn.IFS('08-Doors, Frames &amp; Hardware'!D101="*",'08-Doors, Frames &amp; Hardware'!C101,'08-Doors, Frames &amp; Hardware'!F101="*",'08-Doors, Frames &amp; Hardware'!E101,'08-Doors, Frames &amp; Hardware'!H101="*",'08-Doors, Frames &amp; Hardware'!G101,'08-Doors, Frames &amp; Hardware'!J101="*",'08-Doors, Frames &amp; Hardware'!I101,'08-Doors, Frames &amp; Hardware'!L101="*",'08-Doors, Frames &amp; Hardware'!K101,'08-Doors, Frames &amp; Hardware'!N101="*",'08-Doors, Frames &amp; Hardware'!M101,'08-Doors, Frames &amp; Hardware'!P101="*",'08-Doors, Frames &amp; Hardware'!O101,'08-Doors, Frames &amp; Hardware'!R101="*",'08-Doors, Frames &amp; Hardware'!Q101,'08-Doors, Frames &amp; Hardware'!T101="*",'08-Doors, Frames &amp; Hardware'!S101),"")</f>
        <v/>
      </c>
      <c r="E1153" s="402" t="e">
        <f>D1153/'Project Data'!$D$22</f>
        <v>#VALUE!</v>
      </c>
      <c r="F1153" s="164" t="s">
        <v>44</v>
      </c>
      <c r="G1153" s="236" t="str" cm="1">
        <f t="array" ref="G1153">_xlfn.IFNA(_xlfn.IFS('08-Doors, Frames &amp; Hardware'!F101="*",'08-Doors, Frames &amp; Hardware'!E101,'08-Doors, Frames &amp; Hardware'!H101="*",'08-Doors, Frames &amp; Hardware'!G101,'08-Doors, Frames &amp; Hardware'!J101="*",'08-Doors, Frames &amp; Hardware'!I101,'08-Doors, Frames &amp; Hardware'!L101="*",'08-Doors, Frames &amp; Hardware'!K101,'08-Doors, Frames &amp; Hardware'!N101="*",'08-Doors, Frames &amp; Hardware'!M101,'08-Doors, Frames &amp; Hardware'!P101="*",'08-Doors, Frames &amp; Hardware'!O101,'08-Doors, Frames &amp; Hardware'!R101="*",'08-Doors, Frames &amp; Hardware'!Q101,'08-Doors, Frames &amp; Hardware'!T101="*",'08-Doors, Frames &amp; Hardware'!S101,'08-Doors, Frames &amp; Hardware'!V101="*",'08-Doors, Frames &amp; Hardware'!U101),"")</f>
        <v/>
      </c>
      <c r="H1153" s="236" t="e">
        <f>G1153/'Project Data'!$D$22</f>
        <v>#VALUE!</v>
      </c>
      <c r="I1153" s="175"/>
      <c r="J1153" s="244"/>
      <c r="K1153" s="404"/>
    </row>
    <row r="1154" spans="1:11" s="147" customFormat="1" ht="15" hidden="1" customHeight="1">
      <c r="A1154" s="198">
        <f>'08-Doors, Frames &amp; Hardware'!A102</f>
        <v>0</v>
      </c>
      <c r="B1154" s="399" t="str">
        <f>'08-Doors, Frames &amp; Hardware'!B102</f>
        <v>08 14 33 Stile and Rail Wood Doors</v>
      </c>
      <c r="C1154" s="235"/>
      <c r="D1154" s="402" t="str" cm="1">
        <f t="array" ref="D1154">_xlfn.IFNA(_xlfn.IFS('08-Doors, Frames &amp; Hardware'!D102="*",'08-Doors, Frames &amp; Hardware'!C102,'08-Doors, Frames &amp; Hardware'!F102="*",'08-Doors, Frames &amp; Hardware'!E102,'08-Doors, Frames &amp; Hardware'!H102="*",'08-Doors, Frames &amp; Hardware'!G102,'08-Doors, Frames &amp; Hardware'!J102="*",'08-Doors, Frames &amp; Hardware'!I102,'08-Doors, Frames &amp; Hardware'!L102="*",'08-Doors, Frames &amp; Hardware'!K102,'08-Doors, Frames &amp; Hardware'!N102="*",'08-Doors, Frames &amp; Hardware'!M102,'08-Doors, Frames &amp; Hardware'!P102="*",'08-Doors, Frames &amp; Hardware'!O102,'08-Doors, Frames &amp; Hardware'!R102="*",'08-Doors, Frames &amp; Hardware'!Q102,'08-Doors, Frames &amp; Hardware'!T102="*",'08-Doors, Frames &amp; Hardware'!S102),"")</f>
        <v/>
      </c>
      <c r="E1154" s="402" t="e">
        <f>D1154/'Project Data'!$D$22</f>
        <v>#VALUE!</v>
      </c>
      <c r="F1154" s="164" t="s">
        <v>44</v>
      </c>
      <c r="G1154" s="236" t="str" cm="1">
        <f t="array" ref="G1154">_xlfn.IFNA(_xlfn.IFS('08-Doors, Frames &amp; Hardware'!F102="*",'08-Doors, Frames &amp; Hardware'!E102,'08-Doors, Frames &amp; Hardware'!H102="*",'08-Doors, Frames &amp; Hardware'!G102,'08-Doors, Frames &amp; Hardware'!J102="*",'08-Doors, Frames &amp; Hardware'!I102,'08-Doors, Frames &amp; Hardware'!L102="*",'08-Doors, Frames &amp; Hardware'!K102,'08-Doors, Frames &amp; Hardware'!N102="*",'08-Doors, Frames &amp; Hardware'!M102,'08-Doors, Frames &amp; Hardware'!P102="*",'08-Doors, Frames &amp; Hardware'!O102,'08-Doors, Frames &amp; Hardware'!R102="*",'08-Doors, Frames &amp; Hardware'!Q102,'08-Doors, Frames &amp; Hardware'!T102="*",'08-Doors, Frames &amp; Hardware'!S102,'08-Doors, Frames &amp; Hardware'!V102="*",'08-Doors, Frames &amp; Hardware'!U102),"")</f>
        <v/>
      </c>
      <c r="H1154" s="236" t="e">
        <f>G1154/'Project Data'!$D$22</f>
        <v>#VALUE!</v>
      </c>
      <c r="I1154" s="175"/>
      <c r="J1154" s="244"/>
      <c r="K1154" s="404"/>
    </row>
    <row r="1155" spans="1:11" s="147" customFormat="1" ht="15" hidden="1" customHeight="1">
      <c r="A1155" s="198">
        <f>'08-Doors, Frames &amp; Hardware'!A103</f>
        <v>0</v>
      </c>
      <c r="B1155" s="399" t="str">
        <f>'08-Doors, Frames &amp; Hardware'!B103</f>
        <v>08 14 33.13 Wood Terrace Doors</v>
      </c>
      <c r="C1155" s="235"/>
      <c r="D1155" s="402" t="str" cm="1">
        <f t="array" ref="D1155">_xlfn.IFNA(_xlfn.IFS('08-Doors, Frames &amp; Hardware'!D103="*",'08-Doors, Frames &amp; Hardware'!C103,'08-Doors, Frames &amp; Hardware'!F103="*",'08-Doors, Frames &amp; Hardware'!E103,'08-Doors, Frames &amp; Hardware'!H103="*",'08-Doors, Frames &amp; Hardware'!G103,'08-Doors, Frames &amp; Hardware'!J103="*",'08-Doors, Frames &amp; Hardware'!I103,'08-Doors, Frames &amp; Hardware'!L103="*",'08-Doors, Frames &amp; Hardware'!K103,'08-Doors, Frames &amp; Hardware'!N103="*",'08-Doors, Frames &amp; Hardware'!M103,'08-Doors, Frames &amp; Hardware'!P103="*",'08-Doors, Frames &amp; Hardware'!O103,'08-Doors, Frames &amp; Hardware'!R103="*",'08-Doors, Frames &amp; Hardware'!Q103,'08-Doors, Frames &amp; Hardware'!T103="*",'08-Doors, Frames &amp; Hardware'!S103),"")</f>
        <v/>
      </c>
      <c r="E1155" s="402" t="e">
        <f>D1155/'Project Data'!$D$22</f>
        <v>#VALUE!</v>
      </c>
      <c r="F1155" s="164" t="s">
        <v>44</v>
      </c>
      <c r="G1155" s="236" t="str" cm="1">
        <f t="array" ref="G1155">_xlfn.IFNA(_xlfn.IFS('08-Doors, Frames &amp; Hardware'!F103="*",'08-Doors, Frames &amp; Hardware'!E103,'08-Doors, Frames &amp; Hardware'!H103="*",'08-Doors, Frames &amp; Hardware'!G103,'08-Doors, Frames &amp; Hardware'!J103="*",'08-Doors, Frames &amp; Hardware'!I103,'08-Doors, Frames &amp; Hardware'!L103="*",'08-Doors, Frames &amp; Hardware'!K103,'08-Doors, Frames &amp; Hardware'!N103="*",'08-Doors, Frames &amp; Hardware'!M103,'08-Doors, Frames &amp; Hardware'!P103="*",'08-Doors, Frames &amp; Hardware'!O103,'08-Doors, Frames &amp; Hardware'!R103="*",'08-Doors, Frames &amp; Hardware'!Q103,'08-Doors, Frames &amp; Hardware'!T103="*",'08-Doors, Frames &amp; Hardware'!S103,'08-Doors, Frames &amp; Hardware'!V103="*",'08-Doors, Frames &amp; Hardware'!U103),"")</f>
        <v/>
      </c>
      <c r="H1155" s="236" t="e">
        <f>G1155/'Project Data'!$D$22</f>
        <v>#VALUE!</v>
      </c>
      <c r="I1155" s="175"/>
      <c r="J1155" s="244"/>
      <c r="K1155" s="404"/>
    </row>
    <row r="1156" spans="1:11" s="147" customFormat="1" ht="15" hidden="1" customHeight="1">
      <c r="A1156" s="198">
        <f>'08-Doors, Frames &amp; Hardware'!A104</f>
        <v>0</v>
      </c>
      <c r="B1156" s="399" t="str">
        <f>'08-Doors, Frames &amp; Hardware'!B104</f>
        <v>08 14 66 Wood Screen Doors</v>
      </c>
      <c r="C1156" s="235"/>
      <c r="D1156" s="402" t="str" cm="1">
        <f t="array" ref="D1156">_xlfn.IFNA(_xlfn.IFS('08-Doors, Frames &amp; Hardware'!D104="*",'08-Doors, Frames &amp; Hardware'!C104,'08-Doors, Frames &amp; Hardware'!F104="*",'08-Doors, Frames &amp; Hardware'!E104,'08-Doors, Frames &amp; Hardware'!H104="*",'08-Doors, Frames &amp; Hardware'!G104,'08-Doors, Frames &amp; Hardware'!J104="*",'08-Doors, Frames &amp; Hardware'!I104,'08-Doors, Frames &amp; Hardware'!L104="*",'08-Doors, Frames &amp; Hardware'!K104,'08-Doors, Frames &amp; Hardware'!N104="*",'08-Doors, Frames &amp; Hardware'!M104,'08-Doors, Frames &amp; Hardware'!P104="*",'08-Doors, Frames &amp; Hardware'!O104,'08-Doors, Frames &amp; Hardware'!R104="*",'08-Doors, Frames &amp; Hardware'!Q104,'08-Doors, Frames &amp; Hardware'!T104="*",'08-Doors, Frames &amp; Hardware'!S104),"")</f>
        <v/>
      </c>
      <c r="E1156" s="402" t="e">
        <f>D1156/'Project Data'!$D$22</f>
        <v>#VALUE!</v>
      </c>
      <c r="F1156" s="164" t="s">
        <v>44</v>
      </c>
      <c r="G1156" s="236" t="str" cm="1">
        <f t="array" ref="G1156">_xlfn.IFNA(_xlfn.IFS('08-Doors, Frames &amp; Hardware'!F104="*",'08-Doors, Frames &amp; Hardware'!E104,'08-Doors, Frames &amp; Hardware'!H104="*",'08-Doors, Frames &amp; Hardware'!G104,'08-Doors, Frames &amp; Hardware'!J104="*",'08-Doors, Frames &amp; Hardware'!I104,'08-Doors, Frames &amp; Hardware'!L104="*",'08-Doors, Frames &amp; Hardware'!K104,'08-Doors, Frames &amp; Hardware'!N104="*",'08-Doors, Frames &amp; Hardware'!M104,'08-Doors, Frames &amp; Hardware'!P104="*",'08-Doors, Frames &amp; Hardware'!O104,'08-Doors, Frames &amp; Hardware'!R104="*",'08-Doors, Frames &amp; Hardware'!Q104,'08-Doors, Frames &amp; Hardware'!T104="*",'08-Doors, Frames &amp; Hardware'!S104,'08-Doors, Frames &amp; Hardware'!V104="*",'08-Doors, Frames &amp; Hardware'!U104),"")</f>
        <v/>
      </c>
      <c r="H1156" s="236" t="e">
        <f>G1156/'Project Data'!$D$22</f>
        <v>#VALUE!</v>
      </c>
      <c r="I1156" s="175"/>
      <c r="J1156" s="244"/>
      <c r="K1156" s="404"/>
    </row>
    <row r="1157" spans="1:11" s="147" customFormat="1" ht="15" hidden="1" customHeight="1">
      <c r="A1157" s="198">
        <f>'08-Doors, Frames &amp; Hardware'!A105</f>
        <v>0</v>
      </c>
      <c r="B1157" s="399" t="str">
        <f>'08-Doors, Frames &amp; Hardware'!B105</f>
        <v>08 14 69 Wood Storm Doors</v>
      </c>
      <c r="C1157" s="235"/>
      <c r="D1157" s="402" t="str" cm="1">
        <f t="array" ref="D1157">_xlfn.IFNA(_xlfn.IFS('08-Doors, Frames &amp; Hardware'!D105="*",'08-Doors, Frames &amp; Hardware'!C105,'08-Doors, Frames &amp; Hardware'!F105="*",'08-Doors, Frames &amp; Hardware'!E105,'08-Doors, Frames &amp; Hardware'!H105="*",'08-Doors, Frames &amp; Hardware'!G105,'08-Doors, Frames &amp; Hardware'!J105="*",'08-Doors, Frames &amp; Hardware'!I105,'08-Doors, Frames &amp; Hardware'!L105="*",'08-Doors, Frames &amp; Hardware'!K105,'08-Doors, Frames &amp; Hardware'!N105="*",'08-Doors, Frames &amp; Hardware'!M105,'08-Doors, Frames &amp; Hardware'!P105="*",'08-Doors, Frames &amp; Hardware'!O105,'08-Doors, Frames &amp; Hardware'!R105="*",'08-Doors, Frames &amp; Hardware'!Q105,'08-Doors, Frames &amp; Hardware'!T105="*",'08-Doors, Frames &amp; Hardware'!S105),"")</f>
        <v/>
      </c>
      <c r="E1157" s="402" t="e">
        <f>D1157/'Project Data'!$D$22</f>
        <v>#VALUE!</v>
      </c>
      <c r="F1157" s="164" t="s">
        <v>44</v>
      </c>
      <c r="G1157" s="236" t="str" cm="1">
        <f t="array" ref="G1157">_xlfn.IFNA(_xlfn.IFS('08-Doors, Frames &amp; Hardware'!F105="*",'08-Doors, Frames &amp; Hardware'!E105,'08-Doors, Frames &amp; Hardware'!H105="*",'08-Doors, Frames &amp; Hardware'!G105,'08-Doors, Frames &amp; Hardware'!J105="*",'08-Doors, Frames &amp; Hardware'!I105,'08-Doors, Frames &amp; Hardware'!L105="*",'08-Doors, Frames &amp; Hardware'!K105,'08-Doors, Frames &amp; Hardware'!N105="*",'08-Doors, Frames &amp; Hardware'!M105,'08-Doors, Frames &amp; Hardware'!P105="*",'08-Doors, Frames &amp; Hardware'!O105,'08-Doors, Frames &amp; Hardware'!R105="*",'08-Doors, Frames &amp; Hardware'!Q105,'08-Doors, Frames &amp; Hardware'!T105="*",'08-Doors, Frames &amp; Hardware'!S105,'08-Doors, Frames &amp; Hardware'!V105="*",'08-Doors, Frames &amp; Hardware'!U105),"")</f>
        <v/>
      </c>
      <c r="H1157" s="236" t="e">
        <f>G1157/'Project Data'!$D$22</f>
        <v>#VALUE!</v>
      </c>
      <c r="I1157" s="175"/>
      <c r="J1157" s="244"/>
      <c r="K1157" s="404"/>
    </row>
    <row r="1158" spans="1:11" s="147" customFormat="1" ht="15" hidden="1" customHeight="1">
      <c r="A1158" s="198">
        <f>'08-Doors, Frames &amp; Hardware'!A106</f>
        <v>0</v>
      </c>
      <c r="B1158" s="399" t="str">
        <f>'08-Doors, Frames &amp; Hardware'!B106</f>
        <v>08 14 73 Sliding Wood Doors</v>
      </c>
      <c r="C1158" s="235"/>
      <c r="D1158" s="402" t="str" cm="1">
        <f t="array" ref="D1158">_xlfn.IFNA(_xlfn.IFS('08-Doors, Frames &amp; Hardware'!D106="*",'08-Doors, Frames &amp; Hardware'!C106,'08-Doors, Frames &amp; Hardware'!F106="*",'08-Doors, Frames &amp; Hardware'!E106,'08-Doors, Frames &amp; Hardware'!H106="*",'08-Doors, Frames &amp; Hardware'!G106,'08-Doors, Frames &amp; Hardware'!J106="*",'08-Doors, Frames &amp; Hardware'!I106,'08-Doors, Frames &amp; Hardware'!L106="*",'08-Doors, Frames &amp; Hardware'!K106,'08-Doors, Frames &amp; Hardware'!N106="*",'08-Doors, Frames &amp; Hardware'!M106,'08-Doors, Frames &amp; Hardware'!P106="*",'08-Doors, Frames &amp; Hardware'!O106,'08-Doors, Frames &amp; Hardware'!R106="*",'08-Doors, Frames &amp; Hardware'!Q106,'08-Doors, Frames &amp; Hardware'!T106="*",'08-Doors, Frames &amp; Hardware'!S106),"")</f>
        <v/>
      </c>
      <c r="E1158" s="402" t="e">
        <f>D1158/'Project Data'!$D$22</f>
        <v>#VALUE!</v>
      </c>
      <c r="F1158" s="164" t="s">
        <v>44</v>
      </c>
      <c r="G1158" s="236" t="str" cm="1">
        <f t="array" ref="G1158">_xlfn.IFNA(_xlfn.IFS('08-Doors, Frames &amp; Hardware'!F106="*",'08-Doors, Frames &amp; Hardware'!E106,'08-Doors, Frames &amp; Hardware'!H106="*",'08-Doors, Frames &amp; Hardware'!G106,'08-Doors, Frames &amp; Hardware'!J106="*",'08-Doors, Frames &amp; Hardware'!I106,'08-Doors, Frames &amp; Hardware'!L106="*",'08-Doors, Frames &amp; Hardware'!K106,'08-Doors, Frames &amp; Hardware'!N106="*",'08-Doors, Frames &amp; Hardware'!M106,'08-Doors, Frames &amp; Hardware'!P106="*",'08-Doors, Frames &amp; Hardware'!O106,'08-Doors, Frames &amp; Hardware'!R106="*",'08-Doors, Frames &amp; Hardware'!Q106,'08-Doors, Frames &amp; Hardware'!T106="*",'08-Doors, Frames &amp; Hardware'!S106,'08-Doors, Frames &amp; Hardware'!V106="*",'08-Doors, Frames &amp; Hardware'!U106),"")</f>
        <v/>
      </c>
      <c r="H1158" s="236" t="e">
        <f>G1158/'Project Data'!$D$22</f>
        <v>#VALUE!</v>
      </c>
      <c r="I1158" s="175"/>
      <c r="J1158" s="244"/>
      <c r="K1158" s="404"/>
    </row>
    <row r="1159" spans="1:11" s="147" customFormat="1" ht="15" hidden="1" customHeight="1">
      <c r="A1159" s="198">
        <f>'08-Doors, Frames &amp; Hardware'!A107</f>
        <v>0</v>
      </c>
      <c r="B1159" s="399" t="str">
        <f>'08-Doors, Frames &amp; Hardware'!B107</f>
        <v>08 14 76 Bifolding Wood Doors</v>
      </c>
      <c r="C1159" s="235"/>
      <c r="D1159" s="402" t="str" cm="1">
        <f t="array" ref="D1159">_xlfn.IFNA(_xlfn.IFS('08-Doors, Frames &amp; Hardware'!D107="*",'08-Doors, Frames &amp; Hardware'!C107,'08-Doors, Frames &amp; Hardware'!F107="*",'08-Doors, Frames &amp; Hardware'!E107,'08-Doors, Frames &amp; Hardware'!H107="*",'08-Doors, Frames &amp; Hardware'!G107,'08-Doors, Frames &amp; Hardware'!J107="*",'08-Doors, Frames &amp; Hardware'!I107,'08-Doors, Frames &amp; Hardware'!L107="*",'08-Doors, Frames &amp; Hardware'!K107,'08-Doors, Frames &amp; Hardware'!N107="*",'08-Doors, Frames &amp; Hardware'!M107,'08-Doors, Frames &amp; Hardware'!P107="*",'08-Doors, Frames &amp; Hardware'!O107,'08-Doors, Frames &amp; Hardware'!R107="*",'08-Doors, Frames &amp; Hardware'!Q107,'08-Doors, Frames &amp; Hardware'!T107="*",'08-Doors, Frames &amp; Hardware'!S107),"")</f>
        <v/>
      </c>
      <c r="E1159" s="402" t="e">
        <f>D1159/'Project Data'!$D$22</f>
        <v>#VALUE!</v>
      </c>
      <c r="F1159" s="164" t="s">
        <v>44</v>
      </c>
      <c r="G1159" s="236" t="str" cm="1">
        <f t="array" ref="G1159">_xlfn.IFNA(_xlfn.IFS('08-Doors, Frames &amp; Hardware'!F107="*",'08-Doors, Frames &amp; Hardware'!E107,'08-Doors, Frames &amp; Hardware'!H107="*",'08-Doors, Frames &amp; Hardware'!G107,'08-Doors, Frames &amp; Hardware'!J107="*",'08-Doors, Frames &amp; Hardware'!I107,'08-Doors, Frames &amp; Hardware'!L107="*",'08-Doors, Frames &amp; Hardware'!K107,'08-Doors, Frames &amp; Hardware'!N107="*",'08-Doors, Frames &amp; Hardware'!M107,'08-Doors, Frames &amp; Hardware'!P107="*",'08-Doors, Frames &amp; Hardware'!O107,'08-Doors, Frames &amp; Hardware'!R107="*",'08-Doors, Frames &amp; Hardware'!Q107,'08-Doors, Frames &amp; Hardware'!T107="*",'08-Doors, Frames &amp; Hardware'!S107,'08-Doors, Frames &amp; Hardware'!V107="*",'08-Doors, Frames &amp; Hardware'!U107),"")</f>
        <v/>
      </c>
      <c r="H1159" s="236" t="e">
        <f>G1159/'Project Data'!$D$22</f>
        <v>#VALUE!</v>
      </c>
      <c r="I1159" s="175"/>
      <c r="J1159" s="244"/>
      <c r="K1159" s="404"/>
    </row>
    <row r="1160" spans="1:11" s="147" customFormat="1" ht="15" hidden="1" customHeight="1">
      <c r="A1160" s="198">
        <f>'08-Doors, Frames &amp; Hardware'!A108</f>
        <v>0</v>
      </c>
      <c r="B1160" s="399" t="str">
        <f>'08-Doors, Frames &amp; Hardware'!B108</f>
        <v>08 15 00 Plastic Doors</v>
      </c>
      <c r="C1160" s="235"/>
      <c r="D1160" s="402" t="str" cm="1">
        <f t="array" ref="D1160">_xlfn.IFNA(_xlfn.IFS('08-Doors, Frames &amp; Hardware'!D108="*",'08-Doors, Frames &amp; Hardware'!C108,'08-Doors, Frames &amp; Hardware'!F108="*",'08-Doors, Frames &amp; Hardware'!E108,'08-Doors, Frames &amp; Hardware'!H108="*",'08-Doors, Frames &amp; Hardware'!G108,'08-Doors, Frames &amp; Hardware'!J108="*",'08-Doors, Frames &amp; Hardware'!I108,'08-Doors, Frames &amp; Hardware'!L108="*",'08-Doors, Frames &amp; Hardware'!K108,'08-Doors, Frames &amp; Hardware'!N108="*",'08-Doors, Frames &amp; Hardware'!M108,'08-Doors, Frames &amp; Hardware'!P108="*",'08-Doors, Frames &amp; Hardware'!O108,'08-Doors, Frames &amp; Hardware'!R108="*",'08-Doors, Frames &amp; Hardware'!Q108,'08-Doors, Frames &amp; Hardware'!T108="*",'08-Doors, Frames &amp; Hardware'!S108),"")</f>
        <v/>
      </c>
      <c r="E1160" s="402" t="e">
        <f>D1160/'Project Data'!$D$22</f>
        <v>#VALUE!</v>
      </c>
      <c r="F1160" s="164" t="s">
        <v>44</v>
      </c>
      <c r="G1160" s="236" t="str" cm="1">
        <f t="array" ref="G1160">_xlfn.IFNA(_xlfn.IFS('08-Doors, Frames &amp; Hardware'!F108="*",'08-Doors, Frames &amp; Hardware'!E108,'08-Doors, Frames &amp; Hardware'!H108="*",'08-Doors, Frames &amp; Hardware'!G108,'08-Doors, Frames &amp; Hardware'!J108="*",'08-Doors, Frames &amp; Hardware'!I108,'08-Doors, Frames &amp; Hardware'!L108="*",'08-Doors, Frames &amp; Hardware'!K108,'08-Doors, Frames &amp; Hardware'!N108="*",'08-Doors, Frames &amp; Hardware'!M108,'08-Doors, Frames &amp; Hardware'!P108="*",'08-Doors, Frames &amp; Hardware'!O108,'08-Doors, Frames &amp; Hardware'!R108="*",'08-Doors, Frames &amp; Hardware'!Q108,'08-Doors, Frames &amp; Hardware'!T108="*",'08-Doors, Frames &amp; Hardware'!S108,'08-Doors, Frames &amp; Hardware'!V108="*",'08-Doors, Frames &amp; Hardware'!U108),"")</f>
        <v/>
      </c>
      <c r="H1160" s="236" t="e">
        <f>G1160/'Project Data'!$D$22</f>
        <v>#VALUE!</v>
      </c>
      <c r="I1160" s="175"/>
      <c r="J1160" s="244"/>
      <c r="K1160" s="404"/>
    </row>
    <row r="1161" spans="1:11" s="147" customFormat="1" ht="15" hidden="1" customHeight="1">
      <c r="A1161" s="198">
        <f>'08-Doors, Frames &amp; Hardware'!A109</f>
        <v>0</v>
      </c>
      <c r="B1161" s="399" t="str">
        <f>'08-Doors, Frames &amp; Hardware'!B109</f>
        <v>08 15 13 Laminated Plastic Doors</v>
      </c>
      <c r="C1161" s="235"/>
      <c r="D1161" s="402" t="str" cm="1">
        <f t="array" ref="D1161">_xlfn.IFNA(_xlfn.IFS('08-Doors, Frames &amp; Hardware'!D109="*",'08-Doors, Frames &amp; Hardware'!C109,'08-Doors, Frames &amp; Hardware'!F109="*",'08-Doors, Frames &amp; Hardware'!E109,'08-Doors, Frames &amp; Hardware'!H109="*",'08-Doors, Frames &amp; Hardware'!G109,'08-Doors, Frames &amp; Hardware'!J109="*",'08-Doors, Frames &amp; Hardware'!I109,'08-Doors, Frames &amp; Hardware'!L109="*",'08-Doors, Frames &amp; Hardware'!K109,'08-Doors, Frames &amp; Hardware'!N109="*",'08-Doors, Frames &amp; Hardware'!M109,'08-Doors, Frames &amp; Hardware'!P109="*",'08-Doors, Frames &amp; Hardware'!O109,'08-Doors, Frames &amp; Hardware'!R109="*",'08-Doors, Frames &amp; Hardware'!Q109,'08-Doors, Frames &amp; Hardware'!T109="*",'08-Doors, Frames &amp; Hardware'!S109),"")</f>
        <v/>
      </c>
      <c r="E1161" s="402" t="e">
        <f>D1161/'Project Data'!$D$22</f>
        <v>#VALUE!</v>
      </c>
      <c r="F1161" s="164" t="s">
        <v>44</v>
      </c>
      <c r="G1161" s="236" t="str" cm="1">
        <f t="array" ref="G1161">_xlfn.IFNA(_xlfn.IFS('08-Doors, Frames &amp; Hardware'!F109="*",'08-Doors, Frames &amp; Hardware'!E109,'08-Doors, Frames &amp; Hardware'!H109="*",'08-Doors, Frames &amp; Hardware'!G109,'08-Doors, Frames &amp; Hardware'!J109="*",'08-Doors, Frames &amp; Hardware'!I109,'08-Doors, Frames &amp; Hardware'!L109="*",'08-Doors, Frames &amp; Hardware'!K109,'08-Doors, Frames &amp; Hardware'!N109="*",'08-Doors, Frames &amp; Hardware'!M109,'08-Doors, Frames &amp; Hardware'!P109="*",'08-Doors, Frames &amp; Hardware'!O109,'08-Doors, Frames &amp; Hardware'!R109="*",'08-Doors, Frames &amp; Hardware'!Q109,'08-Doors, Frames &amp; Hardware'!T109="*",'08-Doors, Frames &amp; Hardware'!S109,'08-Doors, Frames &amp; Hardware'!V109="*",'08-Doors, Frames &amp; Hardware'!U109),"")</f>
        <v/>
      </c>
      <c r="H1161" s="236" t="e">
        <f>G1161/'Project Data'!$D$22</f>
        <v>#VALUE!</v>
      </c>
      <c r="I1161" s="175"/>
      <c r="J1161" s="244"/>
      <c r="K1161" s="404"/>
    </row>
    <row r="1162" spans="1:11" s="147" customFormat="1" ht="15" hidden="1" customHeight="1">
      <c r="A1162" s="198">
        <f>'08-Doors, Frames &amp; Hardware'!A110</f>
        <v>0</v>
      </c>
      <c r="B1162" s="399" t="str">
        <f>'08-Doors, Frames &amp; Hardware'!B110</f>
        <v>08 15 16 Solid Plastic Doors</v>
      </c>
      <c r="C1162" s="235"/>
      <c r="D1162" s="402" t="str" cm="1">
        <f t="array" ref="D1162">_xlfn.IFNA(_xlfn.IFS('08-Doors, Frames &amp; Hardware'!D110="*",'08-Doors, Frames &amp; Hardware'!C110,'08-Doors, Frames &amp; Hardware'!F110="*",'08-Doors, Frames &amp; Hardware'!E110,'08-Doors, Frames &amp; Hardware'!H110="*",'08-Doors, Frames &amp; Hardware'!G110,'08-Doors, Frames &amp; Hardware'!J110="*",'08-Doors, Frames &amp; Hardware'!I110,'08-Doors, Frames &amp; Hardware'!L110="*",'08-Doors, Frames &amp; Hardware'!K110,'08-Doors, Frames &amp; Hardware'!N110="*",'08-Doors, Frames &amp; Hardware'!M110,'08-Doors, Frames &amp; Hardware'!P110="*",'08-Doors, Frames &amp; Hardware'!O110,'08-Doors, Frames &amp; Hardware'!R110="*",'08-Doors, Frames &amp; Hardware'!Q110,'08-Doors, Frames &amp; Hardware'!T110="*",'08-Doors, Frames &amp; Hardware'!S110),"")</f>
        <v/>
      </c>
      <c r="E1162" s="402" t="e">
        <f>D1162/'Project Data'!$D$22</f>
        <v>#VALUE!</v>
      </c>
      <c r="F1162" s="164" t="s">
        <v>44</v>
      </c>
      <c r="G1162" s="236" t="str" cm="1">
        <f t="array" ref="G1162">_xlfn.IFNA(_xlfn.IFS('08-Doors, Frames &amp; Hardware'!F110="*",'08-Doors, Frames &amp; Hardware'!E110,'08-Doors, Frames &amp; Hardware'!H110="*",'08-Doors, Frames &amp; Hardware'!G110,'08-Doors, Frames &amp; Hardware'!J110="*",'08-Doors, Frames &amp; Hardware'!I110,'08-Doors, Frames &amp; Hardware'!L110="*",'08-Doors, Frames &amp; Hardware'!K110,'08-Doors, Frames &amp; Hardware'!N110="*",'08-Doors, Frames &amp; Hardware'!M110,'08-Doors, Frames &amp; Hardware'!P110="*",'08-Doors, Frames &amp; Hardware'!O110,'08-Doors, Frames &amp; Hardware'!R110="*",'08-Doors, Frames &amp; Hardware'!Q110,'08-Doors, Frames &amp; Hardware'!T110="*",'08-Doors, Frames &amp; Hardware'!S110,'08-Doors, Frames &amp; Hardware'!V110="*",'08-Doors, Frames &amp; Hardware'!U110),"")</f>
        <v/>
      </c>
      <c r="H1162" s="236" t="e">
        <f>G1162/'Project Data'!$D$22</f>
        <v>#VALUE!</v>
      </c>
      <c r="I1162" s="175"/>
      <c r="J1162" s="244"/>
      <c r="K1162" s="404"/>
    </row>
    <row r="1163" spans="1:11" s="147" customFormat="1" ht="15" hidden="1" customHeight="1">
      <c r="A1163" s="198">
        <f>'08-Doors, Frames &amp; Hardware'!A111</f>
        <v>0</v>
      </c>
      <c r="B1163" s="399" t="str">
        <f>'08-Doors, Frames &amp; Hardware'!B111</f>
        <v>08 15 66 Plastic Screen Doors</v>
      </c>
      <c r="C1163" s="235"/>
      <c r="D1163" s="402" t="str" cm="1">
        <f t="array" ref="D1163">_xlfn.IFNA(_xlfn.IFS('08-Doors, Frames &amp; Hardware'!D111="*",'08-Doors, Frames &amp; Hardware'!C111,'08-Doors, Frames &amp; Hardware'!F111="*",'08-Doors, Frames &amp; Hardware'!E111,'08-Doors, Frames &amp; Hardware'!H111="*",'08-Doors, Frames &amp; Hardware'!G111,'08-Doors, Frames &amp; Hardware'!J111="*",'08-Doors, Frames &amp; Hardware'!I111,'08-Doors, Frames &amp; Hardware'!L111="*",'08-Doors, Frames &amp; Hardware'!K111,'08-Doors, Frames &amp; Hardware'!N111="*",'08-Doors, Frames &amp; Hardware'!M111,'08-Doors, Frames &amp; Hardware'!P111="*",'08-Doors, Frames &amp; Hardware'!O111,'08-Doors, Frames &amp; Hardware'!R111="*",'08-Doors, Frames &amp; Hardware'!Q111,'08-Doors, Frames &amp; Hardware'!T111="*",'08-Doors, Frames &amp; Hardware'!S111),"")</f>
        <v/>
      </c>
      <c r="E1163" s="402" t="e">
        <f>D1163/'Project Data'!$D$22</f>
        <v>#VALUE!</v>
      </c>
      <c r="F1163" s="164" t="s">
        <v>44</v>
      </c>
      <c r="G1163" s="236" t="str" cm="1">
        <f t="array" ref="G1163">_xlfn.IFNA(_xlfn.IFS('08-Doors, Frames &amp; Hardware'!F111="*",'08-Doors, Frames &amp; Hardware'!E111,'08-Doors, Frames &amp; Hardware'!H111="*",'08-Doors, Frames &amp; Hardware'!G111,'08-Doors, Frames &amp; Hardware'!J111="*",'08-Doors, Frames &amp; Hardware'!I111,'08-Doors, Frames &amp; Hardware'!L111="*",'08-Doors, Frames &amp; Hardware'!K111,'08-Doors, Frames &amp; Hardware'!N111="*",'08-Doors, Frames &amp; Hardware'!M111,'08-Doors, Frames &amp; Hardware'!P111="*",'08-Doors, Frames &amp; Hardware'!O111,'08-Doors, Frames &amp; Hardware'!R111="*",'08-Doors, Frames &amp; Hardware'!Q111,'08-Doors, Frames &amp; Hardware'!T111="*",'08-Doors, Frames &amp; Hardware'!S111,'08-Doors, Frames &amp; Hardware'!V111="*",'08-Doors, Frames &amp; Hardware'!U111),"")</f>
        <v/>
      </c>
      <c r="H1163" s="236" t="e">
        <f>G1163/'Project Data'!$D$22</f>
        <v>#VALUE!</v>
      </c>
      <c r="I1163" s="175"/>
      <c r="J1163" s="244"/>
      <c r="K1163" s="404"/>
    </row>
    <row r="1164" spans="1:11" s="147" customFormat="1" ht="15" hidden="1" customHeight="1">
      <c r="A1164" s="198">
        <f>'08-Doors, Frames &amp; Hardware'!A112</f>
        <v>0</v>
      </c>
      <c r="B1164" s="399" t="str">
        <f>'08-Doors, Frames &amp; Hardware'!B112</f>
        <v>08 15 69 Plastic Storm Doors</v>
      </c>
      <c r="C1164" s="235"/>
      <c r="D1164" s="402" t="str" cm="1">
        <f t="array" ref="D1164">_xlfn.IFNA(_xlfn.IFS('08-Doors, Frames &amp; Hardware'!D112="*",'08-Doors, Frames &amp; Hardware'!C112,'08-Doors, Frames &amp; Hardware'!F112="*",'08-Doors, Frames &amp; Hardware'!E112,'08-Doors, Frames &amp; Hardware'!H112="*",'08-Doors, Frames &amp; Hardware'!G112,'08-Doors, Frames &amp; Hardware'!J112="*",'08-Doors, Frames &amp; Hardware'!I112,'08-Doors, Frames &amp; Hardware'!L112="*",'08-Doors, Frames &amp; Hardware'!K112,'08-Doors, Frames &amp; Hardware'!N112="*",'08-Doors, Frames &amp; Hardware'!M112,'08-Doors, Frames &amp; Hardware'!P112="*",'08-Doors, Frames &amp; Hardware'!O112,'08-Doors, Frames &amp; Hardware'!R112="*",'08-Doors, Frames &amp; Hardware'!Q112,'08-Doors, Frames &amp; Hardware'!T112="*",'08-Doors, Frames &amp; Hardware'!S112),"")</f>
        <v/>
      </c>
      <c r="E1164" s="402" t="e">
        <f>D1164/'Project Data'!$D$22</f>
        <v>#VALUE!</v>
      </c>
      <c r="F1164" s="164" t="s">
        <v>44</v>
      </c>
      <c r="G1164" s="236" t="str" cm="1">
        <f t="array" ref="G1164">_xlfn.IFNA(_xlfn.IFS('08-Doors, Frames &amp; Hardware'!F112="*",'08-Doors, Frames &amp; Hardware'!E112,'08-Doors, Frames &amp; Hardware'!H112="*",'08-Doors, Frames &amp; Hardware'!G112,'08-Doors, Frames &amp; Hardware'!J112="*",'08-Doors, Frames &amp; Hardware'!I112,'08-Doors, Frames &amp; Hardware'!L112="*",'08-Doors, Frames &amp; Hardware'!K112,'08-Doors, Frames &amp; Hardware'!N112="*",'08-Doors, Frames &amp; Hardware'!M112,'08-Doors, Frames &amp; Hardware'!P112="*",'08-Doors, Frames &amp; Hardware'!O112,'08-Doors, Frames &amp; Hardware'!R112="*",'08-Doors, Frames &amp; Hardware'!Q112,'08-Doors, Frames &amp; Hardware'!T112="*",'08-Doors, Frames &amp; Hardware'!S112,'08-Doors, Frames &amp; Hardware'!V112="*",'08-Doors, Frames &amp; Hardware'!U112),"")</f>
        <v/>
      </c>
      <c r="H1164" s="236" t="e">
        <f>G1164/'Project Data'!$D$22</f>
        <v>#VALUE!</v>
      </c>
      <c r="I1164" s="175"/>
      <c r="J1164" s="244"/>
      <c r="K1164" s="404"/>
    </row>
    <row r="1165" spans="1:11" s="147" customFormat="1" ht="15" hidden="1" customHeight="1">
      <c r="A1165" s="198">
        <f>'08-Doors, Frames &amp; Hardware'!A113</f>
        <v>0</v>
      </c>
      <c r="B1165" s="399" t="str">
        <f>'08-Doors, Frames &amp; Hardware'!B113</f>
        <v>08 15 73 Sliding Plastic Doors</v>
      </c>
      <c r="C1165" s="235"/>
      <c r="D1165" s="402" t="str" cm="1">
        <f t="array" ref="D1165">_xlfn.IFNA(_xlfn.IFS('08-Doors, Frames &amp; Hardware'!D113="*",'08-Doors, Frames &amp; Hardware'!C113,'08-Doors, Frames &amp; Hardware'!F113="*",'08-Doors, Frames &amp; Hardware'!E113,'08-Doors, Frames &amp; Hardware'!H113="*",'08-Doors, Frames &amp; Hardware'!G113,'08-Doors, Frames &amp; Hardware'!J113="*",'08-Doors, Frames &amp; Hardware'!I113,'08-Doors, Frames &amp; Hardware'!L113="*",'08-Doors, Frames &amp; Hardware'!K113,'08-Doors, Frames &amp; Hardware'!N113="*",'08-Doors, Frames &amp; Hardware'!M113,'08-Doors, Frames &amp; Hardware'!P113="*",'08-Doors, Frames &amp; Hardware'!O113,'08-Doors, Frames &amp; Hardware'!R113="*",'08-Doors, Frames &amp; Hardware'!Q113,'08-Doors, Frames &amp; Hardware'!T113="*",'08-Doors, Frames &amp; Hardware'!S113),"")</f>
        <v/>
      </c>
      <c r="E1165" s="402" t="e">
        <f>D1165/'Project Data'!$D$22</f>
        <v>#VALUE!</v>
      </c>
      <c r="F1165" s="164" t="s">
        <v>44</v>
      </c>
      <c r="G1165" s="236" t="str" cm="1">
        <f t="array" ref="G1165">_xlfn.IFNA(_xlfn.IFS('08-Doors, Frames &amp; Hardware'!F113="*",'08-Doors, Frames &amp; Hardware'!E113,'08-Doors, Frames &amp; Hardware'!H113="*",'08-Doors, Frames &amp; Hardware'!G113,'08-Doors, Frames &amp; Hardware'!J113="*",'08-Doors, Frames &amp; Hardware'!I113,'08-Doors, Frames &amp; Hardware'!L113="*",'08-Doors, Frames &amp; Hardware'!K113,'08-Doors, Frames &amp; Hardware'!N113="*",'08-Doors, Frames &amp; Hardware'!M113,'08-Doors, Frames &amp; Hardware'!P113="*",'08-Doors, Frames &amp; Hardware'!O113,'08-Doors, Frames &amp; Hardware'!R113="*",'08-Doors, Frames &amp; Hardware'!Q113,'08-Doors, Frames &amp; Hardware'!T113="*",'08-Doors, Frames &amp; Hardware'!S113,'08-Doors, Frames &amp; Hardware'!V113="*",'08-Doors, Frames &amp; Hardware'!U113),"")</f>
        <v/>
      </c>
      <c r="H1165" s="236" t="e">
        <f>G1165/'Project Data'!$D$22</f>
        <v>#VALUE!</v>
      </c>
      <c r="I1165" s="175"/>
      <c r="J1165" s="244"/>
      <c r="K1165" s="404"/>
    </row>
    <row r="1166" spans="1:11" s="147" customFormat="1" ht="15" hidden="1" customHeight="1">
      <c r="A1166" s="198">
        <f>'08-Doors, Frames &amp; Hardware'!A114</f>
        <v>0</v>
      </c>
      <c r="B1166" s="399" t="str">
        <f>'08-Doors, Frames &amp; Hardware'!B114</f>
        <v>08 15 76 Bifolding Plastic Doors</v>
      </c>
      <c r="C1166" s="235"/>
      <c r="D1166" s="402" t="str" cm="1">
        <f t="array" ref="D1166">_xlfn.IFNA(_xlfn.IFS('08-Doors, Frames &amp; Hardware'!D114="*",'08-Doors, Frames &amp; Hardware'!C114,'08-Doors, Frames &amp; Hardware'!F114="*",'08-Doors, Frames &amp; Hardware'!E114,'08-Doors, Frames &amp; Hardware'!H114="*",'08-Doors, Frames &amp; Hardware'!G114,'08-Doors, Frames &amp; Hardware'!J114="*",'08-Doors, Frames &amp; Hardware'!I114,'08-Doors, Frames &amp; Hardware'!L114="*",'08-Doors, Frames &amp; Hardware'!K114,'08-Doors, Frames &amp; Hardware'!N114="*",'08-Doors, Frames &amp; Hardware'!M114,'08-Doors, Frames &amp; Hardware'!P114="*",'08-Doors, Frames &amp; Hardware'!O114,'08-Doors, Frames &amp; Hardware'!R114="*",'08-Doors, Frames &amp; Hardware'!Q114,'08-Doors, Frames &amp; Hardware'!T114="*",'08-Doors, Frames &amp; Hardware'!S114),"")</f>
        <v/>
      </c>
      <c r="E1166" s="402" t="e">
        <f>D1166/'Project Data'!$D$22</f>
        <v>#VALUE!</v>
      </c>
      <c r="F1166" s="164" t="s">
        <v>44</v>
      </c>
      <c r="G1166" s="236" t="str" cm="1">
        <f t="array" ref="G1166">_xlfn.IFNA(_xlfn.IFS('08-Doors, Frames &amp; Hardware'!F114="*",'08-Doors, Frames &amp; Hardware'!E114,'08-Doors, Frames &amp; Hardware'!H114="*",'08-Doors, Frames &amp; Hardware'!G114,'08-Doors, Frames &amp; Hardware'!J114="*",'08-Doors, Frames &amp; Hardware'!I114,'08-Doors, Frames &amp; Hardware'!L114="*",'08-Doors, Frames &amp; Hardware'!K114,'08-Doors, Frames &amp; Hardware'!N114="*",'08-Doors, Frames &amp; Hardware'!M114,'08-Doors, Frames &amp; Hardware'!P114="*",'08-Doors, Frames &amp; Hardware'!O114,'08-Doors, Frames &amp; Hardware'!R114="*",'08-Doors, Frames &amp; Hardware'!Q114,'08-Doors, Frames &amp; Hardware'!T114="*",'08-Doors, Frames &amp; Hardware'!S114,'08-Doors, Frames &amp; Hardware'!V114="*",'08-Doors, Frames &amp; Hardware'!U114),"")</f>
        <v/>
      </c>
      <c r="H1166" s="236" t="e">
        <f>G1166/'Project Data'!$D$22</f>
        <v>#VALUE!</v>
      </c>
      <c r="I1166" s="175"/>
      <c r="J1166" s="244"/>
      <c r="K1166" s="404"/>
    </row>
    <row r="1167" spans="1:11" s="147" customFormat="1" ht="15" hidden="1" customHeight="1">
      <c r="A1167" s="198">
        <f>'08-Doors, Frames &amp; Hardware'!A115</f>
        <v>0</v>
      </c>
      <c r="B1167" s="399" t="str">
        <f>'08-Doors, Frames &amp; Hardware'!B115</f>
        <v>08 16 00 Composite Doors</v>
      </c>
      <c r="C1167" s="235"/>
      <c r="D1167" s="402" t="str" cm="1">
        <f t="array" ref="D1167">_xlfn.IFNA(_xlfn.IFS('08-Doors, Frames &amp; Hardware'!D115="*",'08-Doors, Frames &amp; Hardware'!C115,'08-Doors, Frames &amp; Hardware'!F115="*",'08-Doors, Frames &amp; Hardware'!E115,'08-Doors, Frames &amp; Hardware'!H115="*",'08-Doors, Frames &amp; Hardware'!G115,'08-Doors, Frames &amp; Hardware'!J115="*",'08-Doors, Frames &amp; Hardware'!I115,'08-Doors, Frames &amp; Hardware'!L115="*",'08-Doors, Frames &amp; Hardware'!K115,'08-Doors, Frames &amp; Hardware'!N115="*",'08-Doors, Frames &amp; Hardware'!M115,'08-Doors, Frames &amp; Hardware'!P115="*",'08-Doors, Frames &amp; Hardware'!O115,'08-Doors, Frames &amp; Hardware'!R115="*",'08-Doors, Frames &amp; Hardware'!Q115,'08-Doors, Frames &amp; Hardware'!T115="*",'08-Doors, Frames &amp; Hardware'!S115),"")</f>
        <v/>
      </c>
      <c r="E1167" s="402" t="e">
        <f>D1167/'Project Data'!$D$22</f>
        <v>#VALUE!</v>
      </c>
      <c r="F1167" s="164" t="s">
        <v>44</v>
      </c>
      <c r="G1167" s="236" t="str" cm="1">
        <f t="array" ref="G1167">_xlfn.IFNA(_xlfn.IFS('08-Doors, Frames &amp; Hardware'!F115="*",'08-Doors, Frames &amp; Hardware'!E115,'08-Doors, Frames &amp; Hardware'!H115="*",'08-Doors, Frames &amp; Hardware'!G115,'08-Doors, Frames &amp; Hardware'!J115="*",'08-Doors, Frames &amp; Hardware'!I115,'08-Doors, Frames &amp; Hardware'!L115="*",'08-Doors, Frames &amp; Hardware'!K115,'08-Doors, Frames &amp; Hardware'!N115="*",'08-Doors, Frames &amp; Hardware'!M115,'08-Doors, Frames &amp; Hardware'!P115="*",'08-Doors, Frames &amp; Hardware'!O115,'08-Doors, Frames &amp; Hardware'!R115="*",'08-Doors, Frames &amp; Hardware'!Q115,'08-Doors, Frames &amp; Hardware'!T115="*",'08-Doors, Frames &amp; Hardware'!S115,'08-Doors, Frames &amp; Hardware'!V115="*",'08-Doors, Frames &amp; Hardware'!U115),"")</f>
        <v/>
      </c>
      <c r="H1167" s="236" t="e">
        <f>G1167/'Project Data'!$D$22</f>
        <v>#VALUE!</v>
      </c>
      <c r="I1167" s="175"/>
      <c r="J1167" s="244"/>
      <c r="K1167" s="404"/>
    </row>
    <row r="1168" spans="1:11" s="147" customFormat="1" ht="15" hidden="1" customHeight="1">
      <c r="A1168" s="198">
        <f>'08-Doors, Frames &amp; Hardware'!A116</f>
        <v>0</v>
      </c>
      <c r="B1168" s="399" t="str">
        <f>'08-Doors, Frames &amp; Hardware'!B116</f>
        <v>08 16 13 Fiberglass Doors</v>
      </c>
      <c r="C1168" s="235"/>
      <c r="D1168" s="402" t="str" cm="1">
        <f t="array" ref="D1168">_xlfn.IFNA(_xlfn.IFS('08-Doors, Frames &amp; Hardware'!D116="*",'08-Doors, Frames &amp; Hardware'!C116,'08-Doors, Frames &amp; Hardware'!F116="*",'08-Doors, Frames &amp; Hardware'!E116,'08-Doors, Frames &amp; Hardware'!H116="*",'08-Doors, Frames &amp; Hardware'!G116,'08-Doors, Frames &amp; Hardware'!J116="*",'08-Doors, Frames &amp; Hardware'!I116,'08-Doors, Frames &amp; Hardware'!L116="*",'08-Doors, Frames &amp; Hardware'!K116,'08-Doors, Frames &amp; Hardware'!N116="*",'08-Doors, Frames &amp; Hardware'!M116,'08-Doors, Frames &amp; Hardware'!P116="*",'08-Doors, Frames &amp; Hardware'!O116,'08-Doors, Frames &amp; Hardware'!R116="*",'08-Doors, Frames &amp; Hardware'!Q116,'08-Doors, Frames &amp; Hardware'!T116="*",'08-Doors, Frames &amp; Hardware'!S116),"")</f>
        <v/>
      </c>
      <c r="E1168" s="402" t="e">
        <f>D1168/'Project Data'!$D$22</f>
        <v>#VALUE!</v>
      </c>
      <c r="F1168" s="164" t="s">
        <v>44</v>
      </c>
      <c r="G1168" s="236" t="str" cm="1">
        <f t="array" ref="G1168">_xlfn.IFNA(_xlfn.IFS('08-Doors, Frames &amp; Hardware'!F116="*",'08-Doors, Frames &amp; Hardware'!E116,'08-Doors, Frames &amp; Hardware'!H116="*",'08-Doors, Frames &amp; Hardware'!G116,'08-Doors, Frames &amp; Hardware'!J116="*",'08-Doors, Frames &amp; Hardware'!I116,'08-Doors, Frames &amp; Hardware'!L116="*",'08-Doors, Frames &amp; Hardware'!K116,'08-Doors, Frames &amp; Hardware'!N116="*",'08-Doors, Frames &amp; Hardware'!M116,'08-Doors, Frames &amp; Hardware'!P116="*",'08-Doors, Frames &amp; Hardware'!O116,'08-Doors, Frames &amp; Hardware'!R116="*",'08-Doors, Frames &amp; Hardware'!Q116,'08-Doors, Frames &amp; Hardware'!T116="*",'08-Doors, Frames &amp; Hardware'!S116,'08-Doors, Frames &amp; Hardware'!V116="*",'08-Doors, Frames &amp; Hardware'!U116),"")</f>
        <v/>
      </c>
      <c r="H1168" s="236" t="e">
        <f>G1168/'Project Data'!$D$22</f>
        <v>#VALUE!</v>
      </c>
      <c r="I1168" s="175"/>
      <c r="J1168" s="244"/>
      <c r="K1168" s="404"/>
    </row>
    <row r="1169" spans="1:11" s="147" customFormat="1" ht="15" hidden="1" customHeight="1">
      <c r="A1169" s="198">
        <f>'08-Doors, Frames &amp; Hardware'!A117</f>
        <v>0</v>
      </c>
      <c r="B1169" s="399" t="str">
        <f>'08-Doors, Frames &amp; Hardware'!B117</f>
        <v>08 16 73 Sliding Composite Doors</v>
      </c>
      <c r="C1169" s="235"/>
      <c r="D1169" s="402" t="str" cm="1">
        <f t="array" ref="D1169">_xlfn.IFNA(_xlfn.IFS('08-Doors, Frames &amp; Hardware'!D117="*",'08-Doors, Frames &amp; Hardware'!C117,'08-Doors, Frames &amp; Hardware'!F117="*",'08-Doors, Frames &amp; Hardware'!E117,'08-Doors, Frames &amp; Hardware'!H117="*",'08-Doors, Frames &amp; Hardware'!G117,'08-Doors, Frames &amp; Hardware'!J117="*",'08-Doors, Frames &amp; Hardware'!I117,'08-Doors, Frames &amp; Hardware'!L117="*",'08-Doors, Frames &amp; Hardware'!K117,'08-Doors, Frames &amp; Hardware'!N117="*",'08-Doors, Frames &amp; Hardware'!M117,'08-Doors, Frames &amp; Hardware'!P117="*",'08-Doors, Frames &amp; Hardware'!O117,'08-Doors, Frames &amp; Hardware'!R117="*",'08-Doors, Frames &amp; Hardware'!Q117,'08-Doors, Frames &amp; Hardware'!T117="*",'08-Doors, Frames &amp; Hardware'!S117),"")</f>
        <v/>
      </c>
      <c r="E1169" s="402" t="e">
        <f>D1169/'Project Data'!$D$22</f>
        <v>#VALUE!</v>
      </c>
      <c r="F1169" s="164" t="s">
        <v>44</v>
      </c>
      <c r="G1169" s="236" t="str" cm="1">
        <f t="array" ref="G1169">_xlfn.IFNA(_xlfn.IFS('08-Doors, Frames &amp; Hardware'!F117="*",'08-Doors, Frames &amp; Hardware'!E117,'08-Doors, Frames &amp; Hardware'!H117="*",'08-Doors, Frames &amp; Hardware'!G117,'08-Doors, Frames &amp; Hardware'!J117="*",'08-Doors, Frames &amp; Hardware'!I117,'08-Doors, Frames &amp; Hardware'!L117="*",'08-Doors, Frames &amp; Hardware'!K117,'08-Doors, Frames &amp; Hardware'!N117="*",'08-Doors, Frames &amp; Hardware'!M117,'08-Doors, Frames &amp; Hardware'!P117="*",'08-Doors, Frames &amp; Hardware'!O117,'08-Doors, Frames &amp; Hardware'!R117="*",'08-Doors, Frames &amp; Hardware'!Q117,'08-Doors, Frames &amp; Hardware'!T117="*",'08-Doors, Frames &amp; Hardware'!S117,'08-Doors, Frames &amp; Hardware'!V117="*",'08-Doors, Frames &amp; Hardware'!U117),"")</f>
        <v/>
      </c>
      <c r="H1169" s="236" t="e">
        <f>G1169/'Project Data'!$D$22</f>
        <v>#VALUE!</v>
      </c>
      <c r="I1169" s="175"/>
      <c r="J1169" s="244"/>
      <c r="K1169" s="404"/>
    </row>
    <row r="1170" spans="1:11" s="147" customFormat="1" ht="15" hidden="1" customHeight="1">
      <c r="A1170" s="198">
        <f>'08-Doors, Frames &amp; Hardware'!A118</f>
        <v>0</v>
      </c>
      <c r="B1170" s="399" t="str">
        <f>'08-Doors, Frames &amp; Hardware'!B118</f>
        <v>08 16 76 Bifolding Composite Doors</v>
      </c>
      <c r="C1170" s="235"/>
      <c r="D1170" s="402" t="str" cm="1">
        <f t="array" ref="D1170">_xlfn.IFNA(_xlfn.IFS('08-Doors, Frames &amp; Hardware'!D118="*",'08-Doors, Frames &amp; Hardware'!C118,'08-Doors, Frames &amp; Hardware'!F118="*",'08-Doors, Frames &amp; Hardware'!E118,'08-Doors, Frames &amp; Hardware'!H118="*",'08-Doors, Frames &amp; Hardware'!G118,'08-Doors, Frames &amp; Hardware'!J118="*",'08-Doors, Frames &amp; Hardware'!I118,'08-Doors, Frames &amp; Hardware'!L118="*",'08-Doors, Frames &amp; Hardware'!K118,'08-Doors, Frames &amp; Hardware'!N118="*",'08-Doors, Frames &amp; Hardware'!M118,'08-Doors, Frames &amp; Hardware'!P118="*",'08-Doors, Frames &amp; Hardware'!O118,'08-Doors, Frames &amp; Hardware'!R118="*",'08-Doors, Frames &amp; Hardware'!Q118,'08-Doors, Frames &amp; Hardware'!T118="*",'08-Doors, Frames &amp; Hardware'!S118),"")</f>
        <v/>
      </c>
      <c r="E1170" s="402" t="e">
        <f>D1170/'Project Data'!$D$22</f>
        <v>#VALUE!</v>
      </c>
      <c r="F1170" s="164" t="s">
        <v>44</v>
      </c>
      <c r="G1170" s="236" t="str" cm="1">
        <f t="array" ref="G1170">_xlfn.IFNA(_xlfn.IFS('08-Doors, Frames &amp; Hardware'!F118="*",'08-Doors, Frames &amp; Hardware'!E118,'08-Doors, Frames &amp; Hardware'!H118="*",'08-Doors, Frames &amp; Hardware'!G118,'08-Doors, Frames &amp; Hardware'!J118="*",'08-Doors, Frames &amp; Hardware'!I118,'08-Doors, Frames &amp; Hardware'!L118="*",'08-Doors, Frames &amp; Hardware'!K118,'08-Doors, Frames &amp; Hardware'!N118="*",'08-Doors, Frames &amp; Hardware'!M118,'08-Doors, Frames &amp; Hardware'!P118="*",'08-Doors, Frames &amp; Hardware'!O118,'08-Doors, Frames &amp; Hardware'!R118="*",'08-Doors, Frames &amp; Hardware'!Q118,'08-Doors, Frames &amp; Hardware'!T118="*",'08-Doors, Frames &amp; Hardware'!S118,'08-Doors, Frames &amp; Hardware'!V118="*",'08-Doors, Frames &amp; Hardware'!U118),"")</f>
        <v/>
      </c>
      <c r="H1170" s="236" t="e">
        <f>G1170/'Project Data'!$D$22</f>
        <v>#VALUE!</v>
      </c>
      <c r="I1170" s="175"/>
      <c r="J1170" s="244"/>
      <c r="K1170" s="404"/>
    </row>
    <row r="1171" spans="1:11" s="147" customFormat="1" ht="15" hidden="1" customHeight="1">
      <c r="A1171" s="198">
        <f>'08-Doors, Frames &amp; Hardware'!A119</f>
        <v>0</v>
      </c>
      <c r="B1171" s="399" t="str">
        <f>'08-Doors, Frames &amp; Hardware'!B119</f>
        <v>08 17 00 Integrated Door Opening Assemblies</v>
      </c>
      <c r="C1171" s="235"/>
      <c r="D1171" s="402" t="str" cm="1">
        <f t="array" ref="D1171">_xlfn.IFNA(_xlfn.IFS('08-Doors, Frames &amp; Hardware'!D119="*",'08-Doors, Frames &amp; Hardware'!C119,'08-Doors, Frames &amp; Hardware'!F119="*",'08-Doors, Frames &amp; Hardware'!E119,'08-Doors, Frames &amp; Hardware'!H119="*",'08-Doors, Frames &amp; Hardware'!G119,'08-Doors, Frames &amp; Hardware'!J119="*",'08-Doors, Frames &amp; Hardware'!I119,'08-Doors, Frames &amp; Hardware'!L119="*",'08-Doors, Frames &amp; Hardware'!K119,'08-Doors, Frames &amp; Hardware'!N119="*",'08-Doors, Frames &amp; Hardware'!M119,'08-Doors, Frames &amp; Hardware'!P119="*",'08-Doors, Frames &amp; Hardware'!O119,'08-Doors, Frames &amp; Hardware'!R119="*",'08-Doors, Frames &amp; Hardware'!Q119,'08-Doors, Frames &amp; Hardware'!T119="*",'08-Doors, Frames &amp; Hardware'!S119),"")</f>
        <v/>
      </c>
      <c r="E1171" s="402" t="e">
        <f>D1171/'Project Data'!$D$22</f>
        <v>#VALUE!</v>
      </c>
      <c r="F1171" s="164" t="s">
        <v>44</v>
      </c>
      <c r="G1171" s="236" t="str" cm="1">
        <f t="array" ref="G1171">_xlfn.IFNA(_xlfn.IFS('08-Doors, Frames &amp; Hardware'!F119="*",'08-Doors, Frames &amp; Hardware'!E119,'08-Doors, Frames &amp; Hardware'!H119="*",'08-Doors, Frames &amp; Hardware'!G119,'08-Doors, Frames &amp; Hardware'!J119="*",'08-Doors, Frames &amp; Hardware'!I119,'08-Doors, Frames &amp; Hardware'!L119="*",'08-Doors, Frames &amp; Hardware'!K119,'08-Doors, Frames &amp; Hardware'!N119="*",'08-Doors, Frames &amp; Hardware'!M119,'08-Doors, Frames &amp; Hardware'!P119="*",'08-Doors, Frames &amp; Hardware'!O119,'08-Doors, Frames &amp; Hardware'!R119="*",'08-Doors, Frames &amp; Hardware'!Q119,'08-Doors, Frames &amp; Hardware'!T119="*",'08-Doors, Frames &amp; Hardware'!S119,'08-Doors, Frames &amp; Hardware'!V119="*",'08-Doors, Frames &amp; Hardware'!U119),"")</f>
        <v/>
      </c>
      <c r="H1171" s="236" t="e">
        <f>G1171/'Project Data'!$D$22</f>
        <v>#VALUE!</v>
      </c>
      <c r="I1171" s="175"/>
      <c r="J1171" s="244"/>
      <c r="K1171" s="404"/>
    </row>
    <row r="1172" spans="1:11" s="147" customFormat="1" ht="15" hidden="1" customHeight="1">
      <c r="A1172" s="198">
        <f>'08-Doors, Frames &amp; Hardware'!A120</f>
        <v>0</v>
      </c>
      <c r="B1172" s="399" t="str">
        <f>'08-Doors, Frames &amp; Hardware'!B120</f>
        <v>08 17 13 Integrated Metal Door Opening Assemblies</v>
      </c>
      <c r="C1172" s="235"/>
      <c r="D1172" s="402" t="str" cm="1">
        <f t="array" ref="D1172">_xlfn.IFNA(_xlfn.IFS('08-Doors, Frames &amp; Hardware'!D120="*",'08-Doors, Frames &amp; Hardware'!C120,'08-Doors, Frames &amp; Hardware'!F120="*",'08-Doors, Frames &amp; Hardware'!E120,'08-Doors, Frames &amp; Hardware'!H120="*",'08-Doors, Frames &amp; Hardware'!G120,'08-Doors, Frames &amp; Hardware'!J120="*",'08-Doors, Frames &amp; Hardware'!I120,'08-Doors, Frames &amp; Hardware'!L120="*",'08-Doors, Frames &amp; Hardware'!K120,'08-Doors, Frames &amp; Hardware'!N120="*",'08-Doors, Frames &amp; Hardware'!M120,'08-Doors, Frames &amp; Hardware'!P120="*",'08-Doors, Frames &amp; Hardware'!O120,'08-Doors, Frames &amp; Hardware'!R120="*",'08-Doors, Frames &amp; Hardware'!Q120,'08-Doors, Frames &amp; Hardware'!T120="*",'08-Doors, Frames &amp; Hardware'!S120),"")</f>
        <v/>
      </c>
      <c r="E1172" s="402" t="e">
        <f>D1172/'Project Data'!$D$22</f>
        <v>#VALUE!</v>
      </c>
      <c r="F1172" s="164" t="s">
        <v>44</v>
      </c>
      <c r="G1172" s="236" t="str" cm="1">
        <f t="array" ref="G1172">_xlfn.IFNA(_xlfn.IFS('08-Doors, Frames &amp; Hardware'!F120="*",'08-Doors, Frames &amp; Hardware'!E120,'08-Doors, Frames &amp; Hardware'!H120="*",'08-Doors, Frames &amp; Hardware'!G120,'08-Doors, Frames &amp; Hardware'!J120="*",'08-Doors, Frames &amp; Hardware'!I120,'08-Doors, Frames &amp; Hardware'!L120="*",'08-Doors, Frames &amp; Hardware'!K120,'08-Doors, Frames &amp; Hardware'!N120="*",'08-Doors, Frames &amp; Hardware'!M120,'08-Doors, Frames &amp; Hardware'!P120="*",'08-Doors, Frames &amp; Hardware'!O120,'08-Doors, Frames &amp; Hardware'!R120="*",'08-Doors, Frames &amp; Hardware'!Q120,'08-Doors, Frames &amp; Hardware'!T120="*",'08-Doors, Frames &amp; Hardware'!S120,'08-Doors, Frames &amp; Hardware'!V120="*",'08-Doors, Frames &amp; Hardware'!U120),"")</f>
        <v/>
      </c>
      <c r="H1172" s="236" t="e">
        <f>G1172/'Project Data'!$D$22</f>
        <v>#VALUE!</v>
      </c>
      <c r="I1172" s="175"/>
      <c r="J1172" s="244"/>
      <c r="K1172" s="404"/>
    </row>
    <row r="1173" spans="1:11" s="147" customFormat="1" ht="15" hidden="1" customHeight="1">
      <c r="A1173" s="198">
        <f>'08-Doors, Frames &amp; Hardware'!A121</f>
        <v>0</v>
      </c>
      <c r="B1173" s="399" t="str">
        <f>'08-Doors, Frames &amp; Hardware'!B121</f>
        <v>08 17 23 Integrated Wood Door Opening Assemblies</v>
      </c>
      <c r="C1173" s="235"/>
      <c r="D1173" s="402" t="str" cm="1">
        <f t="array" ref="D1173">_xlfn.IFNA(_xlfn.IFS('08-Doors, Frames &amp; Hardware'!D121="*",'08-Doors, Frames &amp; Hardware'!C121,'08-Doors, Frames &amp; Hardware'!F121="*",'08-Doors, Frames &amp; Hardware'!E121,'08-Doors, Frames &amp; Hardware'!H121="*",'08-Doors, Frames &amp; Hardware'!G121,'08-Doors, Frames &amp; Hardware'!J121="*",'08-Doors, Frames &amp; Hardware'!I121,'08-Doors, Frames &amp; Hardware'!L121="*",'08-Doors, Frames &amp; Hardware'!K121,'08-Doors, Frames &amp; Hardware'!N121="*",'08-Doors, Frames &amp; Hardware'!M121,'08-Doors, Frames &amp; Hardware'!P121="*",'08-Doors, Frames &amp; Hardware'!O121,'08-Doors, Frames &amp; Hardware'!R121="*",'08-Doors, Frames &amp; Hardware'!Q121,'08-Doors, Frames &amp; Hardware'!T121="*",'08-Doors, Frames &amp; Hardware'!S121),"")</f>
        <v/>
      </c>
      <c r="E1173" s="402" t="e">
        <f>D1173/'Project Data'!$D$22</f>
        <v>#VALUE!</v>
      </c>
      <c r="F1173" s="164" t="s">
        <v>44</v>
      </c>
      <c r="G1173" s="236" t="str" cm="1">
        <f t="array" ref="G1173">_xlfn.IFNA(_xlfn.IFS('08-Doors, Frames &amp; Hardware'!F121="*",'08-Doors, Frames &amp; Hardware'!E121,'08-Doors, Frames &amp; Hardware'!H121="*",'08-Doors, Frames &amp; Hardware'!G121,'08-Doors, Frames &amp; Hardware'!J121="*",'08-Doors, Frames &amp; Hardware'!I121,'08-Doors, Frames &amp; Hardware'!L121="*",'08-Doors, Frames &amp; Hardware'!K121,'08-Doors, Frames &amp; Hardware'!N121="*",'08-Doors, Frames &amp; Hardware'!M121,'08-Doors, Frames &amp; Hardware'!P121="*",'08-Doors, Frames &amp; Hardware'!O121,'08-Doors, Frames &amp; Hardware'!R121="*",'08-Doors, Frames &amp; Hardware'!Q121,'08-Doors, Frames &amp; Hardware'!T121="*",'08-Doors, Frames &amp; Hardware'!S121,'08-Doors, Frames &amp; Hardware'!V121="*",'08-Doors, Frames &amp; Hardware'!U121),"")</f>
        <v/>
      </c>
      <c r="H1173" s="236" t="e">
        <f>G1173/'Project Data'!$D$22</f>
        <v>#VALUE!</v>
      </c>
      <c r="I1173" s="175"/>
      <c r="J1173" s="244"/>
      <c r="K1173" s="404"/>
    </row>
    <row r="1174" spans="1:11" s="147" customFormat="1" ht="15" hidden="1" customHeight="1">
      <c r="A1174" s="198">
        <f>'08-Doors, Frames &amp; Hardware'!A122</f>
        <v>0</v>
      </c>
      <c r="B1174" s="399" t="str">
        <f>'08-Doors, Frames &amp; Hardware'!B122</f>
        <v>08 17 33 Integrated Plastic Door Opening Assemblies</v>
      </c>
      <c r="C1174" s="235"/>
      <c r="D1174" s="402" t="str" cm="1">
        <f t="array" ref="D1174">_xlfn.IFNA(_xlfn.IFS('08-Doors, Frames &amp; Hardware'!D122="*",'08-Doors, Frames &amp; Hardware'!C122,'08-Doors, Frames &amp; Hardware'!F122="*",'08-Doors, Frames &amp; Hardware'!E122,'08-Doors, Frames &amp; Hardware'!H122="*",'08-Doors, Frames &amp; Hardware'!G122,'08-Doors, Frames &amp; Hardware'!J122="*",'08-Doors, Frames &amp; Hardware'!I122,'08-Doors, Frames &amp; Hardware'!L122="*",'08-Doors, Frames &amp; Hardware'!K122,'08-Doors, Frames &amp; Hardware'!N122="*",'08-Doors, Frames &amp; Hardware'!M122,'08-Doors, Frames &amp; Hardware'!P122="*",'08-Doors, Frames &amp; Hardware'!O122,'08-Doors, Frames &amp; Hardware'!R122="*",'08-Doors, Frames &amp; Hardware'!Q122,'08-Doors, Frames &amp; Hardware'!T122="*",'08-Doors, Frames &amp; Hardware'!S122),"")</f>
        <v/>
      </c>
      <c r="E1174" s="402" t="e">
        <f>D1174/'Project Data'!$D$22</f>
        <v>#VALUE!</v>
      </c>
      <c r="F1174" s="164" t="s">
        <v>44</v>
      </c>
      <c r="G1174" s="236" t="str" cm="1">
        <f t="array" ref="G1174">_xlfn.IFNA(_xlfn.IFS('08-Doors, Frames &amp; Hardware'!F122="*",'08-Doors, Frames &amp; Hardware'!E122,'08-Doors, Frames &amp; Hardware'!H122="*",'08-Doors, Frames &amp; Hardware'!G122,'08-Doors, Frames &amp; Hardware'!J122="*",'08-Doors, Frames &amp; Hardware'!I122,'08-Doors, Frames &amp; Hardware'!L122="*",'08-Doors, Frames &amp; Hardware'!K122,'08-Doors, Frames &amp; Hardware'!N122="*",'08-Doors, Frames &amp; Hardware'!M122,'08-Doors, Frames &amp; Hardware'!P122="*",'08-Doors, Frames &amp; Hardware'!O122,'08-Doors, Frames &amp; Hardware'!R122="*",'08-Doors, Frames &amp; Hardware'!Q122,'08-Doors, Frames &amp; Hardware'!T122="*",'08-Doors, Frames &amp; Hardware'!S122,'08-Doors, Frames &amp; Hardware'!V122="*",'08-Doors, Frames &amp; Hardware'!U122),"")</f>
        <v/>
      </c>
      <c r="H1174" s="236" t="e">
        <f>G1174/'Project Data'!$D$22</f>
        <v>#VALUE!</v>
      </c>
      <c r="I1174" s="175"/>
      <c r="J1174" s="244"/>
      <c r="K1174" s="404"/>
    </row>
    <row r="1175" spans="1:11" s="147" customFormat="1" ht="15" hidden="1" customHeight="1">
      <c r="A1175" s="198">
        <f>'08-Doors, Frames &amp; Hardware'!A123</f>
        <v>0</v>
      </c>
      <c r="B1175" s="399" t="str">
        <f>'08-Doors, Frames &amp; Hardware'!B123</f>
        <v>08 17 43 Integrated Composite Door Opening Assemblies</v>
      </c>
      <c r="C1175" s="235"/>
      <c r="D1175" s="402" t="str" cm="1">
        <f t="array" ref="D1175">_xlfn.IFNA(_xlfn.IFS('08-Doors, Frames &amp; Hardware'!D123="*",'08-Doors, Frames &amp; Hardware'!C123,'08-Doors, Frames &amp; Hardware'!F123="*",'08-Doors, Frames &amp; Hardware'!E123,'08-Doors, Frames &amp; Hardware'!H123="*",'08-Doors, Frames &amp; Hardware'!G123,'08-Doors, Frames &amp; Hardware'!J123="*",'08-Doors, Frames &amp; Hardware'!I123,'08-Doors, Frames &amp; Hardware'!L123="*",'08-Doors, Frames &amp; Hardware'!K123,'08-Doors, Frames &amp; Hardware'!N123="*",'08-Doors, Frames &amp; Hardware'!M123,'08-Doors, Frames &amp; Hardware'!P123="*",'08-Doors, Frames &amp; Hardware'!O123,'08-Doors, Frames &amp; Hardware'!R123="*",'08-Doors, Frames &amp; Hardware'!Q123,'08-Doors, Frames &amp; Hardware'!T123="*",'08-Doors, Frames &amp; Hardware'!S123),"")</f>
        <v/>
      </c>
      <c r="E1175" s="402" t="e">
        <f>D1175/'Project Data'!$D$22</f>
        <v>#VALUE!</v>
      </c>
      <c r="F1175" s="164" t="s">
        <v>44</v>
      </c>
      <c r="G1175" s="236" t="str" cm="1">
        <f t="array" ref="G1175">_xlfn.IFNA(_xlfn.IFS('08-Doors, Frames &amp; Hardware'!F123="*",'08-Doors, Frames &amp; Hardware'!E123,'08-Doors, Frames &amp; Hardware'!H123="*",'08-Doors, Frames &amp; Hardware'!G123,'08-Doors, Frames &amp; Hardware'!J123="*",'08-Doors, Frames &amp; Hardware'!I123,'08-Doors, Frames &amp; Hardware'!L123="*",'08-Doors, Frames &amp; Hardware'!K123,'08-Doors, Frames &amp; Hardware'!N123="*",'08-Doors, Frames &amp; Hardware'!M123,'08-Doors, Frames &amp; Hardware'!P123="*",'08-Doors, Frames &amp; Hardware'!O123,'08-Doors, Frames &amp; Hardware'!R123="*",'08-Doors, Frames &amp; Hardware'!Q123,'08-Doors, Frames &amp; Hardware'!T123="*",'08-Doors, Frames &amp; Hardware'!S123,'08-Doors, Frames &amp; Hardware'!V123="*",'08-Doors, Frames &amp; Hardware'!U123),"")</f>
        <v/>
      </c>
      <c r="H1175" s="236" t="e">
        <f>G1175/'Project Data'!$D$22</f>
        <v>#VALUE!</v>
      </c>
      <c r="I1175" s="175"/>
      <c r="J1175" s="244"/>
      <c r="K1175" s="404"/>
    </row>
    <row r="1176" spans="1:11" s="147" customFormat="1" ht="15" hidden="1" customHeight="1">
      <c r="A1176" s="198">
        <f>'08-Doors, Frames &amp; Hardware'!A124</f>
        <v>0</v>
      </c>
      <c r="B1176" s="399" t="str">
        <f>'08-Doors, Frames &amp; Hardware'!B124</f>
        <v>08 30 00 Specialty Doors and Frames</v>
      </c>
      <c r="C1176" s="235"/>
      <c r="D1176" s="402" t="str" cm="1">
        <f t="array" ref="D1176">_xlfn.IFNA(_xlfn.IFS('08-Doors, Frames &amp; Hardware'!D124="*",'08-Doors, Frames &amp; Hardware'!C124,'08-Doors, Frames &amp; Hardware'!F124="*",'08-Doors, Frames &amp; Hardware'!E124,'08-Doors, Frames &amp; Hardware'!H124="*",'08-Doors, Frames &amp; Hardware'!G124,'08-Doors, Frames &amp; Hardware'!J124="*",'08-Doors, Frames &amp; Hardware'!I124,'08-Doors, Frames &amp; Hardware'!L124="*",'08-Doors, Frames &amp; Hardware'!K124,'08-Doors, Frames &amp; Hardware'!N124="*",'08-Doors, Frames &amp; Hardware'!M124,'08-Doors, Frames &amp; Hardware'!P124="*",'08-Doors, Frames &amp; Hardware'!O124,'08-Doors, Frames &amp; Hardware'!R124="*",'08-Doors, Frames &amp; Hardware'!Q124,'08-Doors, Frames &amp; Hardware'!T124="*",'08-Doors, Frames &amp; Hardware'!S124),"")</f>
        <v/>
      </c>
      <c r="E1176" s="402" t="e">
        <f>D1176/'Project Data'!$D$22</f>
        <v>#VALUE!</v>
      </c>
      <c r="F1176" s="164" t="s">
        <v>44</v>
      </c>
      <c r="G1176" s="236" t="str" cm="1">
        <f t="array" ref="G1176">_xlfn.IFNA(_xlfn.IFS('08-Doors, Frames &amp; Hardware'!F124="*",'08-Doors, Frames &amp; Hardware'!E124,'08-Doors, Frames &amp; Hardware'!H124="*",'08-Doors, Frames &amp; Hardware'!G124,'08-Doors, Frames &amp; Hardware'!J124="*",'08-Doors, Frames &amp; Hardware'!I124,'08-Doors, Frames &amp; Hardware'!L124="*",'08-Doors, Frames &amp; Hardware'!K124,'08-Doors, Frames &amp; Hardware'!N124="*",'08-Doors, Frames &amp; Hardware'!M124,'08-Doors, Frames &amp; Hardware'!P124="*",'08-Doors, Frames &amp; Hardware'!O124,'08-Doors, Frames &amp; Hardware'!R124="*",'08-Doors, Frames &amp; Hardware'!Q124,'08-Doors, Frames &amp; Hardware'!T124="*",'08-Doors, Frames &amp; Hardware'!S124,'08-Doors, Frames &amp; Hardware'!V124="*",'08-Doors, Frames &amp; Hardware'!U124),"")</f>
        <v/>
      </c>
      <c r="H1176" s="236" t="e">
        <f>G1176/'Project Data'!$D$22</f>
        <v>#VALUE!</v>
      </c>
      <c r="I1176" s="175"/>
      <c r="J1176" s="244"/>
      <c r="K1176" s="404"/>
    </row>
    <row r="1177" spans="1:11" s="147" customFormat="1" ht="15" customHeight="1">
      <c r="A1177" s="198">
        <f>'08-Doors, Frames &amp; Hardware'!A125</f>
        <v>1</v>
      </c>
      <c r="B1177" s="642" t="str">
        <f>'08-Doors, Frames &amp; Hardware'!B125</f>
        <v>08 31 00 Access Doors and Panels</v>
      </c>
      <c r="C1177" s="643"/>
      <c r="D1177" s="402" cm="1">
        <f t="array" ref="D1177">_xlfn.IFNA(_xlfn.IFS('08-Doors, Frames &amp; Hardware'!D125="*",'08-Doors, Frames &amp; Hardware'!C125,'08-Doors, Frames &amp; Hardware'!F125="*",'08-Doors, Frames &amp; Hardware'!E125,'08-Doors, Frames &amp; Hardware'!H125="*",'08-Doors, Frames &amp; Hardware'!G125,'08-Doors, Frames &amp; Hardware'!J125="*",'08-Doors, Frames &amp; Hardware'!I125,'08-Doors, Frames &amp; Hardware'!L125="*",'08-Doors, Frames &amp; Hardware'!K125,'08-Doors, Frames &amp; Hardware'!N125="*",'08-Doors, Frames &amp; Hardware'!M125,'08-Doors, Frames &amp; Hardware'!P125="*",'08-Doors, Frames &amp; Hardware'!O125,'08-Doors, Frames &amp; Hardware'!R125="*",'08-Doors, Frames &amp; Hardware'!Q125,'08-Doors, Frames &amp; Hardware'!T125="*",'08-Doors, Frames &amp; Hardware'!S125),"")</f>
        <v>10000</v>
      </c>
      <c r="E1177" s="402">
        <f>D1177/'Project Data'!$D$22</f>
        <v>0.11174308030975182</v>
      </c>
      <c r="F1177" s="164">
        <v>10000</v>
      </c>
      <c r="G1177" s="236" cm="1">
        <f t="array" ref="G1177">_xlfn.IFNA(_xlfn.IFS('08-Doors, Frames &amp; Hardware'!F125="*",'08-Doors, Frames &amp; Hardware'!E125,'08-Doors, Frames &amp; Hardware'!H125="*",'08-Doors, Frames &amp; Hardware'!G125,'08-Doors, Frames &amp; Hardware'!J125="*",'08-Doors, Frames &amp; Hardware'!I125,'08-Doors, Frames &amp; Hardware'!L125="*",'08-Doors, Frames &amp; Hardware'!K125,'08-Doors, Frames &amp; Hardware'!N125="*",'08-Doors, Frames &amp; Hardware'!M125,'08-Doors, Frames &amp; Hardware'!P125="*",'08-Doors, Frames &amp; Hardware'!O125,'08-Doors, Frames &amp; Hardware'!R125="*",'08-Doors, Frames &amp; Hardware'!Q125,'08-Doors, Frames &amp; Hardware'!T125="*",'08-Doors, Frames &amp; Hardware'!S125,'08-Doors, Frames &amp; Hardware'!V125="*",'08-Doors, Frames &amp; Hardware'!U125),"")</f>
        <v>10000</v>
      </c>
      <c r="H1177" s="236">
        <f>G1177/'Project Data'!$D$22</f>
        <v>0.11174308030975182</v>
      </c>
      <c r="I1177" s="175"/>
      <c r="J1177" s="244"/>
      <c r="K1177" s="404" t="s">
        <v>87</v>
      </c>
    </row>
    <row r="1178" spans="1:11" s="147" customFormat="1" ht="15" hidden="1" customHeight="1">
      <c r="A1178" s="198">
        <f>'08-Doors, Frames &amp; Hardware'!A126</f>
        <v>0</v>
      </c>
      <c r="B1178" s="399" t="str">
        <f>'08-Doors, Frames &amp; Hardware'!B126</f>
        <v>08 31 13 Access Doors and Frames</v>
      </c>
      <c r="C1178" s="235"/>
      <c r="D1178" s="402" t="str" cm="1">
        <f t="array" ref="D1178">_xlfn.IFNA(_xlfn.IFS('08-Doors, Frames &amp; Hardware'!D126="*",'08-Doors, Frames &amp; Hardware'!C126,'08-Doors, Frames &amp; Hardware'!F126="*",'08-Doors, Frames &amp; Hardware'!E126,'08-Doors, Frames &amp; Hardware'!H126="*",'08-Doors, Frames &amp; Hardware'!G126,'08-Doors, Frames &amp; Hardware'!J126="*",'08-Doors, Frames &amp; Hardware'!I126,'08-Doors, Frames &amp; Hardware'!L126="*",'08-Doors, Frames &amp; Hardware'!K126,'08-Doors, Frames &amp; Hardware'!N126="*",'08-Doors, Frames &amp; Hardware'!M126,'08-Doors, Frames &amp; Hardware'!P126="*",'08-Doors, Frames &amp; Hardware'!O126,'08-Doors, Frames &amp; Hardware'!R126="*",'08-Doors, Frames &amp; Hardware'!Q126,'08-Doors, Frames &amp; Hardware'!T126="*",'08-Doors, Frames &amp; Hardware'!S126),"")</f>
        <v/>
      </c>
      <c r="E1178" s="402" t="e">
        <f>D1178/'Project Data'!$D$22</f>
        <v>#VALUE!</v>
      </c>
      <c r="F1178" s="164" t="s">
        <v>44</v>
      </c>
      <c r="G1178" s="236" t="str" cm="1">
        <f t="array" ref="G1178">_xlfn.IFNA(_xlfn.IFS('08-Doors, Frames &amp; Hardware'!F126="*",'08-Doors, Frames &amp; Hardware'!E126,'08-Doors, Frames &amp; Hardware'!H126="*",'08-Doors, Frames &amp; Hardware'!G126,'08-Doors, Frames &amp; Hardware'!J126="*",'08-Doors, Frames &amp; Hardware'!I126,'08-Doors, Frames &amp; Hardware'!L126="*",'08-Doors, Frames &amp; Hardware'!K126,'08-Doors, Frames &amp; Hardware'!N126="*",'08-Doors, Frames &amp; Hardware'!M126,'08-Doors, Frames &amp; Hardware'!P126="*",'08-Doors, Frames &amp; Hardware'!O126,'08-Doors, Frames &amp; Hardware'!R126="*",'08-Doors, Frames &amp; Hardware'!Q126,'08-Doors, Frames &amp; Hardware'!T126="*",'08-Doors, Frames &amp; Hardware'!S126,'08-Doors, Frames &amp; Hardware'!V126="*",'08-Doors, Frames &amp; Hardware'!U126),"")</f>
        <v/>
      </c>
      <c r="H1178" s="236" t="e">
        <f>G1178/'Project Data'!$D$22</f>
        <v>#VALUE!</v>
      </c>
      <c r="I1178" s="175"/>
      <c r="J1178" s="244"/>
      <c r="K1178" s="404"/>
    </row>
    <row r="1179" spans="1:11" s="147" customFormat="1" ht="15" hidden="1" customHeight="1">
      <c r="A1179" s="198">
        <f>'08-Doors, Frames &amp; Hardware'!A127</f>
        <v>0</v>
      </c>
      <c r="B1179" s="399" t="str">
        <f>'08-Doors, Frames &amp; Hardware'!B127</f>
        <v>08 31 13.53 Security Access Doors and Frames</v>
      </c>
      <c r="C1179" s="235"/>
      <c r="D1179" s="402" t="str" cm="1">
        <f t="array" ref="D1179">_xlfn.IFNA(_xlfn.IFS('08-Doors, Frames &amp; Hardware'!D127="*",'08-Doors, Frames &amp; Hardware'!C127,'08-Doors, Frames &amp; Hardware'!F127="*",'08-Doors, Frames &amp; Hardware'!E127,'08-Doors, Frames &amp; Hardware'!H127="*",'08-Doors, Frames &amp; Hardware'!G127,'08-Doors, Frames &amp; Hardware'!J127="*",'08-Doors, Frames &amp; Hardware'!I127,'08-Doors, Frames &amp; Hardware'!L127="*",'08-Doors, Frames &amp; Hardware'!K127,'08-Doors, Frames &amp; Hardware'!N127="*",'08-Doors, Frames &amp; Hardware'!M127,'08-Doors, Frames &amp; Hardware'!P127="*",'08-Doors, Frames &amp; Hardware'!O127,'08-Doors, Frames &amp; Hardware'!R127="*",'08-Doors, Frames &amp; Hardware'!Q127,'08-Doors, Frames &amp; Hardware'!T127="*",'08-Doors, Frames &amp; Hardware'!S127),"")</f>
        <v/>
      </c>
      <c r="E1179" s="402" t="e">
        <f>D1179/'Project Data'!$D$22</f>
        <v>#VALUE!</v>
      </c>
      <c r="F1179" s="164" t="s">
        <v>44</v>
      </c>
      <c r="G1179" s="236" t="str" cm="1">
        <f t="array" ref="G1179">_xlfn.IFNA(_xlfn.IFS('08-Doors, Frames &amp; Hardware'!F127="*",'08-Doors, Frames &amp; Hardware'!E127,'08-Doors, Frames &amp; Hardware'!H127="*",'08-Doors, Frames &amp; Hardware'!G127,'08-Doors, Frames &amp; Hardware'!J127="*",'08-Doors, Frames &amp; Hardware'!I127,'08-Doors, Frames &amp; Hardware'!L127="*",'08-Doors, Frames &amp; Hardware'!K127,'08-Doors, Frames &amp; Hardware'!N127="*",'08-Doors, Frames &amp; Hardware'!M127,'08-Doors, Frames &amp; Hardware'!P127="*",'08-Doors, Frames &amp; Hardware'!O127,'08-Doors, Frames &amp; Hardware'!R127="*",'08-Doors, Frames &amp; Hardware'!Q127,'08-Doors, Frames &amp; Hardware'!T127="*",'08-Doors, Frames &amp; Hardware'!S127,'08-Doors, Frames &amp; Hardware'!V127="*",'08-Doors, Frames &amp; Hardware'!U127),"")</f>
        <v/>
      </c>
      <c r="H1179" s="236" t="e">
        <f>G1179/'Project Data'!$D$22</f>
        <v>#VALUE!</v>
      </c>
      <c r="I1179" s="175"/>
      <c r="J1179" s="244"/>
      <c r="K1179" s="404"/>
    </row>
    <row r="1180" spans="1:11" s="147" customFormat="1" ht="15" hidden="1" customHeight="1">
      <c r="A1180" s="198">
        <f>'08-Doors, Frames &amp; Hardware'!A128</f>
        <v>0</v>
      </c>
      <c r="B1180" s="399" t="str">
        <f>'08-Doors, Frames &amp; Hardware'!B128</f>
        <v>08 31 16 Access Panels and Frames</v>
      </c>
      <c r="C1180" s="235"/>
      <c r="D1180" s="402" t="str" cm="1">
        <f t="array" ref="D1180">_xlfn.IFNA(_xlfn.IFS('08-Doors, Frames &amp; Hardware'!D128="*",'08-Doors, Frames &amp; Hardware'!C128,'08-Doors, Frames &amp; Hardware'!F128="*",'08-Doors, Frames &amp; Hardware'!E128,'08-Doors, Frames &amp; Hardware'!H128="*",'08-Doors, Frames &amp; Hardware'!G128,'08-Doors, Frames &amp; Hardware'!J128="*",'08-Doors, Frames &amp; Hardware'!I128,'08-Doors, Frames &amp; Hardware'!L128="*",'08-Doors, Frames &amp; Hardware'!K128,'08-Doors, Frames &amp; Hardware'!N128="*",'08-Doors, Frames &amp; Hardware'!M128,'08-Doors, Frames &amp; Hardware'!P128="*",'08-Doors, Frames &amp; Hardware'!O128,'08-Doors, Frames &amp; Hardware'!R128="*",'08-Doors, Frames &amp; Hardware'!Q128,'08-Doors, Frames &amp; Hardware'!T128="*",'08-Doors, Frames &amp; Hardware'!S128),"")</f>
        <v/>
      </c>
      <c r="E1180" s="402" t="e">
        <f>D1180/'Project Data'!$D$22</f>
        <v>#VALUE!</v>
      </c>
      <c r="F1180" s="164" t="s">
        <v>44</v>
      </c>
      <c r="G1180" s="236" t="str" cm="1">
        <f t="array" ref="G1180">_xlfn.IFNA(_xlfn.IFS('08-Doors, Frames &amp; Hardware'!F128="*",'08-Doors, Frames &amp; Hardware'!E128,'08-Doors, Frames &amp; Hardware'!H128="*",'08-Doors, Frames &amp; Hardware'!G128,'08-Doors, Frames &amp; Hardware'!J128="*",'08-Doors, Frames &amp; Hardware'!I128,'08-Doors, Frames &amp; Hardware'!L128="*",'08-Doors, Frames &amp; Hardware'!K128,'08-Doors, Frames &amp; Hardware'!N128="*",'08-Doors, Frames &amp; Hardware'!M128,'08-Doors, Frames &amp; Hardware'!P128="*",'08-Doors, Frames &amp; Hardware'!O128,'08-Doors, Frames &amp; Hardware'!R128="*",'08-Doors, Frames &amp; Hardware'!Q128,'08-Doors, Frames &amp; Hardware'!T128="*",'08-Doors, Frames &amp; Hardware'!S128,'08-Doors, Frames &amp; Hardware'!V128="*",'08-Doors, Frames &amp; Hardware'!U128),"")</f>
        <v/>
      </c>
      <c r="H1180" s="236" t="e">
        <f>G1180/'Project Data'!$D$22</f>
        <v>#VALUE!</v>
      </c>
      <c r="I1180" s="175"/>
      <c r="J1180" s="244"/>
      <c r="K1180" s="404"/>
    </row>
    <row r="1181" spans="1:11" s="147" customFormat="1" ht="15" hidden="1" customHeight="1">
      <c r="A1181" s="398" t="str">
        <f>'08-Doors, Frames &amp; Hardware'!A129</f>
        <v xml:space="preserve"> </v>
      </c>
      <c r="B1181" s="399" t="str">
        <f>'08-Doors, Frames &amp; Hardware'!B129</f>
        <v>08 32 00 Sliding Glass Doors (Patio/Balcony)</v>
      </c>
      <c r="C1181" s="399"/>
      <c r="D1181" s="402" t="str" cm="1">
        <f t="array" ref="D1181">_xlfn.IFNA(_xlfn.IFS('08-Doors, Frames &amp; Hardware'!D129="*",'08-Doors, Frames &amp; Hardware'!C129,'08-Doors, Frames &amp; Hardware'!F129="*",'08-Doors, Frames &amp; Hardware'!E129,'08-Doors, Frames &amp; Hardware'!H129="*",'08-Doors, Frames &amp; Hardware'!G129,'08-Doors, Frames &amp; Hardware'!J129="*",'08-Doors, Frames &amp; Hardware'!I129,'08-Doors, Frames &amp; Hardware'!L129="*",'08-Doors, Frames &amp; Hardware'!K129,'08-Doors, Frames &amp; Hardware'!N129="*",'08-Doors, Frames &amp; Hardware'!M129,'08-Doors, Frames &amp; Hardware'!P129="*",'08-Doors, Frames &amp; Hardware'!O129,'08-Doors, Frames &amp; Hardware'!R129="*",'08-Doors, Frames &amp; Hardware'!Q129,'08-Doors, Frames &amp; Hardware'!T129="*",'08-Doors, Frames &amp; Hardware'!S129),"")</f>
        <v/>
      </c>
      <c r="E1181" s="402" t="e">
        <f>D1181/'Project Data'!$D$22</f>
        <v>#VALUE!</v>
      </c>
      <c r="F1181" s="411" t="s">
        <v>44</v>
      </c>
      <c r="G1181" s="402" t="str" cm="1">
        <f t="array" ref="G1181">_xlfn.IFNA(_xlfn.IFS('08-Doors, Frames &amp; Hardware'!F129="*",'08-Doors, Frames &amp; Hardware'!E129,'08-Doors, Frames &amp; Hardware'!H129="*",'08-Doors, Frames &amp; Hardware'!G129,'08-Doors, Frames &amp; Hardware'!J129="*",'08-Doors, Frames &amp; Hardware'!I129,'08-Doors, Frames &amp; Hardware'!L129="*",'08-Doors, Frames &amp; Hardware'!K129,'08-Doors, Frames &amp; Hardware'!N129="*",'08-Doors, Frames &amp; Hardware'!M129,'08-Doors, Frames &amp; Hardware'!P129="*",'08-Doors, Frames &amp; Hardware'!O129,'08-Doors, Frames &amp; Hardware'!R129="*",'08-Doors, Frames &amp; Hardware'!Q129,'08-Doors, Frames &amp; Hardware'!T129="*",'08-Doors, Frames &amp; Hardware'!S129,'08-Doors, Frames &amp; Hardware'!V129="*",'08-Doors, Frames &amp; Hardware'!U129),"")</f>
        <v/>
      </c>
      <c r="H1181" s="402" t="e">
        <f>G1181/'Project Data'!$D$22</f>
        <v>#VALUE!</v>
      </c>
      <c r="I1181" s="400"/>
      <c r="J1181" s="403"/>
      <c r="K1181" s="404"/>
    </row>
    <row r="1182" spans="1:11" s="147" customFormat="1" ht="15" hidden="1" customHeight="1">
      <c r="A1182" s="198">
        <f>'08-Doors, Frames &amp; Hardware'!A130</f>
        <v>0</v>
      </c>
      <c r="B1182" s="399" t="str">
        <f>'08-Doors, Frames &amp; Hardware'!B130</f>
        <v>08 32 13 Sliding Aluminum-Framed Glass Doors</v>
      </c>
      <c r="C1182" s="235"/>
      <c r="D1182" s="402" t="str" cm="1">
        <f t="array" ref="D1182">_xlfn.IFNA(_xlfn.IFS('08-Doors, Frames &amp; Hardware'!D130="*",'08-Doors, Frames &amp; Hardware'!C130,'08-Doors, Frames &amp; Hardware'!F130="*",'08-Doors, Frames &amp; Hardware'!E130,'08-Doors, Frames &amp; Hardware'!H130="*",'08-Doors, Frames &amp; Hardware'!G130,'08-Doors, Frames &amp; Hardware'!J130="*",'08-Doors, Frames &amp; Hardware'!I130,'08-Doors, Frames &amp; Hardware'!L130="*",'08-Doors, Frames &amp; Hardware'!K130,'08-Doors, Frames &amp; Hardware'!N130="*",'08-Doors, Frames &amp; Hardware'!M130,'08-Doors, Frames &amp; Hardware'!P130="*",'08-Doors, Frames &amp; Hardware'!O130,'08-Doors, Frames &amp; Hardware'!R130="*",'08-Doors, Frames &amp; Hardware'!Q130,'08-Doors, Frames &amp; Hardware'!T130="*",'08-Doors, Frames &amp; Hardware'!S130),"")</f>
        <v/>
      </c>
      <c r="E1182" s="402" t="e">
        <f>D1182/'Project Data'!$D$22</f>
        <v>#VALUE!</v>
      </c>
      <c r="F1182" s="164" t="s">
        <v>44</v>
      </c>
      <c r="G1182" s="236" t="str" cm="1">
        <f t="array" ref="G1182">_xlfn.IFNA(_xlfn.IFS('08-Doors, Frames &amp; Hardware'!F130="*",'08-Doors, Frames &amp; Hardware'!E130,'08-Doors, Frames &amp; Hardware'!H130="*",'08-Doors, Frames &amp; Hardware'!G130,'08-Doors, Frames &amp; Hardware'!J130="*",'08-Doors, Frames &amp; Hardware'!I130,'08-Doors, Frames &amp; Hardware'!L130="*",'08-Doors, Frames &amp; Hardware'!K130,'08-Doors, Frames &amp; Hardware'!N130="*",'08-Doors, Frames &amp; Hardware'!M130,'08-Doors, Frames &amp; Hardware'!P130="*",'08-Doors, Frames &amp; Hardware'!O130,'08-Doors, Frames &amp; Hardware'!R130="*",'08-Doors, Frames &amp; Hardware'!Q130,'08-Doors, Frames &amp; Hardware'!T130="*",'08-Doors, Frames &amp; Hardware'!S130,'08-Doors, Frames &amp; Hardware'!V130="*",'08-Doors, Frames &amp; Hardware'!U130),"")</f>
        <v/>
      </c>
      <c r="H1182" s="236" t="e">
        <f>G1182/'Project Data'!$D$22</f>
        <v>#VALUE!</v>
      </c>
      <c r="I1182" s="175"/>
      <c r="J1182" s="244"/>
      <c r="K1182" s="404"/>
    </row>
    <row r="1183" spans="1:11" s="147" customFormat="1" ht="15" hidden="1" customHeight="1">
      <c r="A1183" s="198">
        <f>'08-Doors, Frames &amp; Hardware'!A131</f>
        <v>0</v>
      </c>
      <c r="B1183" s="399" t="str">
        <f>'08-Doors, Frames &amp; Hardware'!B131</f>
        <v>08 32 16 Sliding Plastic-Framed Glass Doors</v>
      </c>
      <c r="C1183" s="235"/>
      <c r="D1183" s="402" t="str" cm="1">
        <f t="array" ref="D1183">_xlfn.IFNA(_xlfn.IFS('08-Doors, Frames &amp; Hardware'!D131="*",'08-Doors, Frames &amp; Hardware'!C131,'08-Doors, Frames &amp; Hardware'!F131="*",'08-Doors, Frames &amp; Hardware'!E131,'08-Doors, Frames &amp; Hardware'!H131="*",'08-Doors, Frames &amp; Hardware'!G131,'08-Doors, Frames &amp; Hardware'!J131="*",'08-Doors, Frames &amp; Hardware'!I131,'08-Doors, Frames &amp; Hardware'!L131="*",'08-Doors, Frames &amp; Hardware'!K131,'08-Doors, Frames &amp; Hardware'!N131="*",'08-Doors, Frames &amp; Hardware'!M131,'08-Doors, Frames &amp; Hardware'!P131="*",'08-Doors, Frames &amp; Hardware'!O131,'08-Doors, Frames &amp; Hardware'!R131="*",'08-Doors, Frames &amp; Hardware'!Q131,'08-Doors, Frames &amp; Hardware'!T131="*",'08-Doors, Frames &amp; Hardware'!S131),"")</f>
        <v/>
      </c>
      <c r="E1183" s="402" t="e">
        <f>D1183/'Project Data'!$D$22</f>
        <v>#VALUE!</v>
      </c>
      <c r="F1183" s="337" t="s">
        <v>44</v>
      </c>
      <c r="G1183" s="236" t="str" cm="1">
        <f t="array" ref="G1183">_xlfn.IFNA(_xlfn.IFS('08-Doors, Frames &amp; Hardware'!F131="*",'08-Doors, Frames &amp; Hardware'!E131,'08-Doors, Frames &amp; Hardware'!H131="*",'08-Doors, Frames &amp; Hardware'!G131,'08-Doors, Frames &amp; Hardware'!J131="*",'08-Doors, Frames &amp; Hardware'!I131,'08-Doors, Frames &amp; Hardware'!L131="*",'08-Doors, Frames &amp; Hardware'!K131,'08-Doors, Frames &amp; Hardware'!N131="*",'08-Doors, Frames &amp; Hardware'!M131,'08-Doors, Frames &amp; Hardware'!P131="*",'08-Doors, Frames &amp; Hardware'!O131,'08-Doors, Frames &amp; Hardware'!R131="*",'08-Doors, Frames &amp; Hardware'!Q131,'08-Doors, Frames &amp; Hardware'!T131="*",'08-Doors, Frames &amp; Hardware'!S131,'08-Doors, Frames &amp; Hardware'!V131="*",'08-Doors, Frames &amp; Hardware'!U131),"")</f>
        <v/>
      </c>
      <c r="H1183" s="236" t="e">
        <f>G1183/'Project Data'!$D$22</f>
        <v>#VALUE!</v>
      </c>
      <c r="I1183" s="175"/>
      <c r="J1183" s="244"/>
      <c r="K1183" s="404"/>
    </row>
    <row r="1184" spans="1:11" s="147" customFormat="1" ht="15" hidden="1" customHeight="1">
      <c r="A1184" s="198">
        <f>'08-Doors, Frames &amp; Hardware'!A132</f>
        <v>0</v>
      </c>
      <c r="B1184" s="399" t="str">
        <f>'08-Doors, Frames &amp; Hardware'!B132</f>
        <v>08 32 19 Sliding Wood-Framed Glass Doors</v>
      </c>
      <c r="C1184" s="235"/>
      <c r="D1184" s="402" t="str" cm="1">
        <f t="array" ref="D1184">_xlfn.IFNA(_xlfn.IFS('08-Doors, Frames &amp; Hardware'!D132="*",'08-Doors, Frames &amp; Hardware'!C132,'08-Doors, Frames &amp; Hardware'!F132="*",'08-Doors, Frames &amp; Hardware'!E132,'08-Doors, Frames &amp; Hardware'!H132="*",'08-Doors, Frames &amp; Hardware'!G132,'08-Doors, Frames &amp; Hardware'!J132="*",'08-Doors, Frames &amp; Hardware'!I132,'08-Doors, Frames &amp; Hardware'!L132="*",'08-Doors, Frames &amp; Hardware'!K132,'08-Doors, Frames &amp; Hardware'!N132="*",'08-Doors, Frames &amp; Hardware'!M132,'08-Doors, Frames &amp; Hardware'!P132="*",'08-Doors, Frames &amp; Hardware'!O132,'08-Doors, Frames &amp; Hardware'!R132="*",'08-Doors, Frames &amp; Hardware'!Q132,'08-Doors, Frames &amp; Hardware'!T132="*",'08-Doors, Frames &amp; Hardware'!S132),"")</f>
        <v/>
      </c>
      <c r="E1184" s="402" t="e">
        <f>D1184/'Project Data'!$D$22</f>
        <v>#VALUE!</v>
      </c>
      <c r="F1184" s="337" t="s">
        <v>44</v>
      </c>
      <c r="G1184" s="236" t="str" cm="1">
        <f t="array" ref="G1184">_xlfn.IFNA(_xlfn.IFS('08-Doors, Frames &amp; Hardware'!F132="*",'08-Doors, Frames &amp; Hardware'!E132,'08-Doors, Frames &amp; Hardware'!H132="*",'08-Doors, Frames &amp; Hardware'!G132,'08-Doors, Frames &amp; Hardware'!J132="*",'08-Doors, Frames &amp; Hardware'!I132,'08-Doors, Frames &amp; Hardware'!L132="*",'08-Doors, Frames &amp; Hardware'!K132,'08-Doors, Frames &amp; Hardware'!N132="*",'08-Doors, Frames &amp; Hardware'!M132,'08-Doors, Frames &amp; Hardware'!P132="*",'08-Doors, Frames &amp; Hardware'!O132,'08-Doors, Frames &amp; Hardware'!R132="*",'08-Doors, Frames &amp; Hardware'!Q132,'08-Doors, Frames &amp; Hardware'!T132="*",'08-Doors, Frames &amp; Hardware'!S132,'08-Doors, Frames &amp; Hardware'!V132="*",'08-Doors, Frames &amp; Hardware'!U132),"")</f>
        <v/>
      </c>
      <c r="H1184" s="236" t="e">
        <f>G1184/'Project Data'!$D$22</f>
        <v>#VALUE!</v>
      </c>
      <c r="I1184" s="175"/>
      <c r="J1184" s="244"/>
      <c r="K1184" s="404"/>
    </row>
    <row r="1185" spans="1:11" s="147" customFormat="1" ht="15" hidden="1" customHeight="1">
      <c r="A1185" s="398" t="str">
        <f>'08-Doors, Frames &amp; Hardware'!A133</f>
        <v xml:space="preserve"> </v>
      </c>
      <c r="B1185" s="399" t="str">
        <f>'08-Doors, Frames &amp; Hardware'!B133</f>
        <v>08 33 00 Coiling Doors and Grilles</v>
      </c>
      <c r="C1185" s="399"/>
      <c r="D1185" s="402" t="str" cm="1">
        <f t="array" ref="D1185">_xlfn.IFNA(_xlfn.IFS('08-Doors, Frames &amp; Hardware'!D133="*",'08-Doors, Frames &amp; Hardware'!C133,'08-Doors, Frames &amp; Hardware'!F133="*",'08-Doors, Frames &amp; Hardware'!E133,'08-Doors, Frames &amp; Hardware'!H133="*",'08-Doors, Frames &amp; Hardware'!G133,'08-Doors, Frames &amp; Hardware'!J133="*",'08-Doors, Frames &amp; Hardware'!I133,'08-Doors, Frames &amp; Hardware'!L133="*",'08-Doors, Frames &amp; Hardware'!K133,'08-Doors, Frames &amp; Hardware'!N133="*",'08-Doors, Frames &amp; Hardware'!M133,'08-Doors, Frames &amp; Hardware'!P133="*",'08-Doors, Frames &amp; Hardware'!O133,'08-Doors, Frames &amp; Hardware'!R133="*",'08-Doors, Frames &amp; Hardware'!Q133,'08-Doors, Frames &amp; Hardware'!T133="*",'08-Doors, Frames &amp; Hardware'!S133),"")</f>
        <v/>
      </c>
      <c r="E1185" s="402" t="e">
        <f>D1185/'Project Data'!$D$22</f>
        <v>#VALUE!</v>
      </c>
      <c r="F1185" s="411" t="s">
        <v>44</v>
      </c>
      <c r="G1185" s="402" t="str" cm="1">
        <f t="array" ref="G1185">_xlfn.IFNA(_xlfn.IFS('08-Doors, Frames &amp; Hardware'!F133="*",'08-Doors, Frames &amp; Hardware'!E133,'08-Doors, Frames &amp; Hardware'!H133="*",'08-Doors, Frames &amp; Hardware'!G133,'08-Doors, Frames &amp; Hardware'!J133="*",'08-Doors, Frames &amp; Hardware'!I133,'08-Doors, Frames &amp; Hardware'!L133="*",'08-Doors, Frames &amp; Hardware'!K133,'08-Doors, Frames &amp; Hardware'!N133="*",'08-Doors, Frames &amp; Hardware'!M133,'08-Doors, Frames &amp; Hardware'!P133="*",'08-Doors, Frames &amp; Hardware'!O133,'08-Doors, Frames &amp; Hardware'!R133="*",'08-Doors, Frames &amp; Hardware'!Q133,'08-Doors, Frames &amp; Hardware'!T133="*",'08-Doors, Frames &amp; Hardware'!S133,'08-Doors, Frames &amp; Hardware'!V133="*",'08-Doors, Frames &amp; Hardware'!U133),"")</f>
        <v/>
      </c>
      <c r="H1185" s="402" t="e">
        <f>G1185/'Project Data'!$D$22</f>
        <v>#VALUE!</v>
      </c>
      <c r="I1185" s="400"/>
      <c r="J1185" s="403"/>
      <c r="K1185" s="404"/>
    </row>
    <row r="1186" spans="1:11" s="147" customFormat="1" ht="15" hidden="1" customHeight="1">
      <c r="A1186" s="198">
        <f>'08-Doors, Frames &amp; Hardware'!A134</f>
        <v>0</v>
      </c>
      <c r="B1186" s="399" t="str">
        <f>'08-Doors, Frames &amp; Hardware'!B134</f>
        <v>08 33 13 Coiling Counter Doors</v>
      </c>
      <c r="C1186" s="235"/>
      <c r="D1186" s="402" t="str" cm="1">
        <f t="array" ref="D1186">_xlfn.IFNA(_xlfn.IFS('08-Doors, Frames &amp; Hardware'!D134="*",'08-Doors, Frames &amp; Hardware'!C134,'08-Doors, Frames &amp; Hardware'!F134="*",'08-Doors, Frames &amp; Hardware'!E134,'08-Doors, Frames &amp; Hardware'!H134="*",'08-Doors, Frames &amp; Hardware'!G134,'08-Doors, Frames &amp; Hardware'!J134="*",'08-Doors, Frames &amp; Hardware'!I134,'08-Doors, Frames &amp; Hardware'!L134="*",'08-Doors, Frames &amp; Hardware'!K134,'08-Doors, Frames &amp; Hardware'!N134="*",'08-Doors, Frames &amp; Hardware'!M134,'08-Doors, Frames &amp; Hardware'!P134="*",'08-Doors, Frames &amp; Hardware'!O134,'08-Doors, Frames &amp; Hardware'!R134="*",'08-Doors, Frames &amp; Hardware'!Q134,'08-Doors, Frames &amp; Hardware'!T134="*",'08-Doors, Frames &amp; Hardware'!S134),"")</f>
        <v/>
      </c>
      <c r="E1186" s="402" t="e">
        <f>D1186/'Project Data'!$D$22</f>
        <v>#VALUE!</v>
      </c>
      <c r="F1186" s="164" t="s">
        <v>44</v>
      </c>
      <c r="G1186" s="236" t="str" cm="1">
        <f t="array" ref="G1186">_xlfn.IFNA(_xlfn.IFS('08-Doors, Frames &amp; Hardware'!F134="*",'08-Doors, Frames &amp; Hardware'!E134,'08-Doors, Frames &amp; Hardware'!H134="*",'08-Doors, Frames &amp; Hardware'!G134,'08-Doors, Frames &amp; Hardware'!J134="*",'08-Doors, Frames &amp; Hardware'!I134,'08-Doors, Frames &amp; Hardware'!L134="*",'08-Doors, Frames &amp; Hardware'!K134,'08-Doors, Frames &amp; Hardware'!N134="*",'08-Doors, Frames &amp; Hardware'!M134,'08-Doors, Frames &amp; Hardware'!P134="*",'08-Doors, Frames &amp; Hardware'!O134,'08-Doors, Frames &amp; Hardware'!R134="*",'08-Doors, Frames &amp; Hardware'!Q134,'08-Doors, Frames &amp; Hardware'!T134="*",'08-Doors, Frames &amp; Hardware'!S134,'08-Doors, Frames &amp; Hardware'!V134="*",'08-Doors, Frames &amp; Hardware'!U134),"")</f>
        <v/>
      </c>
      <c r="H1186" s="236" t="e">
        <f>G1186/'Project Data'!$D$22</f>
        <v>#VALUE!</v>
      </c>
      <c r="I1186" s="175"/>
      <c r="J1186" s="244"/>
      <c r="K1186" s="404"/>
    </row>
    <row r="1187" spans="1:11" s="147" customFormat="1" ht="15" hidden="1" customHeight="1">
      <c r="A1187" s="198">
        <f>'08-Doors, Frames &amp; Hardware'!A135</f>
        <v>0</v>
      </c>
      <c r="B1187" s="399" t="str">
        <f>'08-Doors, Frames &amp; Hardware'!B135</f>
        <v>08 33 16 Coiling Counter Grilles</v>
      </c>
      <c r="C1187" s="235"/>
      <c r="D1187" s="402" t="str" cm="1">
        <f t="array" ref="D1187">_xlfn.IFNA(_xlfn.IFS('08-Doors, Frames &amp; Hardware'!D135="*",'08-Doors, Frames &amp; Hardware'!C135,'08-Doors, Frames &amp; Hardware'!F135="*",'08-Doors, Frames &amp; Hardware'!E135,'08-Doors, Frames &amp; Hardware'!H135="*",'08-Doors, Frames &amp; Hardware'!G135,'08-Doors, Frames &amp; Hardware'!J135="*",'08-Doors, Frames &amp; Hardware'!I135,'08-Doors, Frames &amp; Hardware'!L135="*",'08-Doors, Frames &amp; Hardware'!K135,'08-Doors, Frames &amp; Hardware'!N135="*",'08-Doors, Frames &amp; Hardware'!M135,'08-Doors, Frames &amp; Hardware'!P135="*",'08-Doors, Frames &amp; Hardware'!O135,'08-Doors, Frames &amp; Hardware'!R135="*",'08-Doors, Frames &amp; Hardware'!Q135,'08-Doors, Frames &amp; Hardware'!T135="*",'08-Doors, Frames &amp; Hardware'!S135),"")</f>
        <v/>
      </c>
      <c r="E1187" s="402" t="e">
        <f>D1187/'Project Data'!$D$22</f>
        <v>#VALUE!</v>
      </c>
      <c r="F1187" s="164" t="s">
        <v>44</v>
      </c>
      <c r="G1187" s="236" t="str" cm="1">
        <f t="array" ref="G1187">_xlfn.IFNA(_xlfn.IFS('08-Doors, Frames &amp; Hardware'!F135="*",'08-Doors, Frames &amp; Hardware'!E135,'08-Doors, Frames &amp; Hardware'!H135="*",'08-Doors, Frames &amp; Hardware'!G135,'08-Doors, Frames &amp; Hardware'!J135="*",'08-Doors, Frames &amp; Hardware'!I135,'08-Doors, Frames &amp; Hardware'!L135="*",'08-Doors, Frames &amp; Hardware'!K135,'08-Doors, Frames &amp; Hardware'!N135="*",'08-Doors, Frames &amp; Hardware'!M135,'08-Doors, Frames &amp; Hardware'!P135="*",'08-Doors, Frames &amp; Hardware'!O135,'08-Doors, Frames &amp; Hardware'!R135="*",'08-Doors, Frames &amp; Hardware'!Q135,'08-Doors, Frames &amp; Hardware'!T135="*",'08-Doors, Frames &amp; Hardware'!S135,'08-Doors, Frames &amp; Hardware'!V135="*",'08-Doors, Frames &amp; Hardware'!U135),"")</f>
        <v/>
      </c>
      <c r="H1187" s="236" t="e">
        <f>G1187/'Project Data'!$D$22</f>
        <v>#VALUE!</v>
      </c>
      <c r="I1187" s="175"/>
      <c r="J1187" s="244"/>
      <c r="K1187" s="404"/>
    </row>
    <row r="1188" spans="1:11" s="147" customFormat="1" ht="15" hidden="1" customHeight="1">
      <c r="A1188" s="198">
        <f>'08-Doors, Frames &amp; Hardware'!A136</f>
        <v>0</v>
      </c>
      <c r="B1188" s="399" t="str">
        <f>'08-Doors, Frames &amp; Hardware'!B136</f>
        <v>08 33 23 Overhead Coiling Doors</v>
      </c>
      <c r="C1188" s="235"/>
      <c r="D1188" s="402" t="str" cm="1">
        <f t="array" ref="D1188">_xlfn.IFNA(_xlfn.IFS('08-Doors, Frames &amp; Hardware'!D136="*",'08-Doors, Frames &amp; Hardware'!C136,'08-Doors, Frames &amp; Hardware'!F136="*",'08-Doors, Frames &amp; Hardware'!E136,'08-Doors, Frames &amp; Hardware'!H136="*",'08-Doors, Frames &amp; Hardware'!G136,'08-Doors, Frames &amp; Hardware'!J136="*",'08-Doors, Frames &amp; Hardware'!I136,'08-Doors, Frames &amp; Hardware'!L136="*",'08-Doors, Frames &amp; Hardware'!K136,'08-Doors, Frames &amp; Hardware'!N136="*",'08-Doors, Frames &amp; Hardware'!M136,'08-Doors, Frames &amp; Hardware'!P136="*",'08-Doors, Frames &amp; Hardware'!O136,'08-Doors, Frames &amp; Hardware'!R136="*",'08-Doors, Frames &amp; Hardware'!Q136,'08-Doors, Frames &amp; Hardware'!T136="*",'08-Doors, Frames &amp; Hardware'!S136),"")</f>
        <v/>
      </c>
      <c r="E1188" s="402" t="e">
        <f>D1188/'Project Data'!$D$22</f>
        <v>#VALUE!</v>
      </c>
      <c r="F1188" s="164" t="s">
        <v>44</v>
      </c>
      <c r="G1188" s="236" t="str" cm="1">
        <f t="array" ref="G1188">_xlfn.IFNA(_xlfn.IFS('08-Doors, Frames &amp; Hardware'!F136="*",'08-Doors, Frames &amp; Hardware'!E136,'08-Doors, Frames &amp; Hardware'!H136="*",'08-Doors, Frames &amp; Hardware'!G136,'08-Doors, Frames &amp; Hardware'!J136="*",'08-Doors, Frames &amp; Hardware'!I136,'08-Doors, Frames &amp; Hardware'!L136="*",'08-Doors, Frames &amp; Hardware'!K136,'08-Doors, Frames &amp; Hardware'!N136="*",'08-Doors, Frames &amp; Hardware'!M136,'08-Doors, Frames &amp; Hardware'!P136="*",'08-Doors, Frames &amp; Hardware'!O136,'08-Doors, Frames &amp; Hardware'!R136="*",'08-Doors, Frames &amp; Hardware'!Q136,'08-Doors, Frames &amp; Hardware'!T136="*",'08-Doors, Frames &amp; Hardware'!S136,'08-Doors, Frames &amp; Hardware'!V136="*",'08-Doors, Frames &amp; Hardware'!U136),"")</f>
        <v/>
      </c>
      <c r="H1188" s="236" t="e">
        <f>G1188/'Project Data'!$D$22</f>
        <v>#VALUE!</v>
      </c>
      <c r="I1188" s="175"/>
      <c r="J1188" s="244"/>
      <c r="K1188" s="404"/>
    </row>
    <row r="1189" spans="1:11" s="147" customFormat="1" ht="15" hidden="1" customHeight="1">
      <c r="A1189" s="198">
        <f>'08-Doors, Frames &amp; Hardware'!A137</f>
        <v>0</v>
      </c>
      <c r="B1189" s="399" t="str">
        <f>'08-Doors, Frames &amp; Hardware'!B137</f>
        <v>08 33 23.13 Overhead Rapid Coiling Doors</v>
      </c>
      <c r="C1189" s="235"/>
      <c r="D1189" s="402" t="str" cm="1">
        <f t="array" ref="D1189">_xlfn.IFNA(_xlfn.IFS('08-Doors, Frames &amp; Hardware'!D137="*",'08-Doors, Frames &amp; Hardware'!C137,'08-Doors, Frames &amp; Hardware'!F137="*",'08-Doors, Frames &amp; Hardware'!E137,'08-Doors, Frames &amp; Hardware'!H137="*",'08-Doors, Frames &amp; Hardware'!G137,'08-Doors, Frames &amp; Hardware'!J137="*",'08-Doors, Frames &amp; Hardware'!I137,'08-Doors, Frames &amp; Hardware'!L137="*",'08-Doors, Frames &amp; Hardware'!K137,'08-Doors, Frames &amp; Hardware'!N137="*",'08-Doors, Frames &amp; Hardware'!M137,'08-Doors, Frames &amp; Hardware'!P137="*",'08-Doors, Frames &amp; Hardware'!O137,'08-Doors, Frames &amp; Hardware'!R137="*",'08-Doors, Frames &amp; Hardware'!Q137,'08-Doors, Frames &amp; Hardware'!T137="*",'08-Doors, Frames &amp; Hardware'!S137),"")</f>
        <v/>
      </c>
      <c r="E1189" s="402" t="e">
        <f>D1189/'Project Data'!$D$22</f>
        <v>#VALUE!</v>
      </c>
      <c r="F1189" s="164" t="s">
        <v>44</v>
      </c>
      <c r="G1189" s="236" t="str" cm="1">
        <f t="array" ref="G1189">_xlfn.IFNA(_xlfn.IFS('08-Doors, Frames &amp; Hardware'!F137="*",'08-Doors, Frames &amp; Hardware'!E137,'08-Doors, Frames &amp; Hardware'!H137="*",'08-Doors, Frames &amp; Hardware'!G137,'08-Doors, Frames &amp; Hardware'!J137="*",'08-Doors, Frames &amp; Hardware'!I137,'08-Doors, Frames &amp; Hardware'!L137="*",'08-Doors, Frames &amp; Hardware'!K137,'08-Doors, Frames &amp; Hardware'!N137="*",'08-Doors, Frames &amp; Hardware'!M137,'08-Doors, Frames &amp; Hardware'!P137="*",'08-Doors, Frames &amp; Hardware'!O137,'08-Doors, Frames &amp; Hardware'!R137="*",'08-Doors, Frames &amp; Hardware'!Q137,'08-Doors, Frames &amp; Hardware'!T137="*",'08-Doors, Frames &amp; Hardware'!S137,'08-Doors, Frames &amp; Hardware'!V137="*",'08-Doors, Frames &amp; Hardware'!U137),"")</f>
        <v/>
      </c>
      <c r="H1189" s="236" t="e">
        <f>G1189/'Project Data'!$D$22</f>
        <v>#VALUE!</v>
      </c>
      <c r="I1189" s="175"/>
      <c r="J1189" s="244"/>
      <c r="K1189" s="404"/>
    </row>
    <row r="1190" spans="1:11" s="147" customFormat="1" ht="15" hidden="1" customHeight="1">
      <c r="A1190" s="198">
        <f>'08-Doors, Frames &amp; Hardware'!A138</f>
        <v>0</v>
      </c>
      <c r="B1190" s="399" t="str">
        <f>'08-Doors, Frames &amp; Hardware'!B138</f>
        <v>08 33 26 Overhead Coiling Grilles</v>
      </c>
      <c r="C1190" s="235"/>
      <c r="D1190" s="402" t="str" cm="1">
        <f t="array" ref="D1190">_xlfn.IFNA(_xlfn.IFS('08-Doors, Frames &amp; Hardware'!D138="*",'08-Doors, Frames &amp; Hardware'!C138,'08-Doors, Frames &amp; Hardware'!F138="*",'08-Doors, Frames &amp; Hardware'!E138,'08-Doors, Frames &amp; Hardware'!H138="*",'08-Doors, Frames &amp; Hardware'!G138,'08-Doors, Frames &amp; Hardware'!J138="*",'08-Doors, Frames &amp; Hardware'!I138,'08-Doors, Frames &amp; Hardware'!L138="*",'08-Doors, Frames &amp; Hardware'!K138,'08-Doors, Frames &amp; Hardware'!N138="*",'08-Doors, Frames &amp; Hardware'!M138,'08-Doors, Frames &amp; Hardware'!P138="*",'08-Doors, Frames &amp; Hardware'!O138,'08-Doors, Frames &amp; Hardware'!R138="*",'08-Doors, Frames &amp; Hardware'!Q138,'08-Doors, Frames &amp; Hardware'!T138="*",'08-Doors, Frames &amp; Hardware'!S138),"")</f>
        <v/>
      </c>
      <c r="E1190" s="402" t="e">
        <f>D1190/'Project Data'!$D$22</f>
        <v>#VALUE!</v>
      </c>
      <c r="F1190" s="164" t="s">
        <v>44</v>
      </c>
      <c r="G1190" s="236" t="str" cm="1">
        <f t="array" ref="G1190">_xlfn.IFNA(_xlfn.IFS('08-Doors, Frames &amp; Hardware'!F138="*",'08-Doors, Frames &amp; Hardware'!E138,'08-Doors, Frames &amp; Hardware'!H138="*",'08-Doors, Frames &amp; Hardware'!G138,'08-Doors, Frames &amp; Hardware'!J138="*",'08-Doors, Frames &amp; Hardware'!I138,'08-Doors, Frames &amp; Hardware'!L138="*",'08-Doors, Frames &amp; Hardware'!K138,'08-Doors, Frames &amp; Hardware'!N138="*",'08-Doors, Frames &amp; Hardware'!M138,'08-Doors, Frames &amp; Hardware'!P138="*",'08-Doors, Frames &amp; Hardware'!O138,'08-Doors, Frames &amp; Hardware'!R138="*",'08-Doors, Frames &amp; Hardware'!Q138,'08-Doors, Frames &amp; Hardware'!T138="*",'08-Doors, Frames &amp; Hardware'!S138,'08-Doors, Frames &amp; Hardware'!V138="*",'08-Doors, Frames &amp; Hardware'!U138),"")</f>
        <v/>
      </c>
      <c r="H1190" s="236" t="e">
        <f>G1190/'Project Data'!$D$22</f>
        <v>#VALUE!</v>
      </c>
      <c r="I1190" s="175"/>
      <c r="J1190" s="244"/>
      <c r="K1190" s="404"/>
    </row>
    <row r="1191" spans="1:11" s="147" customFormat="1" ht="15" hidden="1" customHeight="1">
      <c r="A1191" s="198">
        <f>'08-Doors, Frames &amp; Hardware'!A139</f>
        <v>0</v>
      </c>
      <c r="B1191" s="399" t="str">
        <f>'08-Doors, Frames &amp; Hardware'!B139</f>
        <v>08 33 33 Side Coiling Doors</v>
      </c>
      <c r="C1191" s="235"/>
      <c r="D1191" s="402" t="str" cm="1">
        <f t="array" ref="D1191">_xlfn.IFNA(_xlfn.IFS('08-Doors, Frames &amp; Hardware'!D139="*",'08-Doors, Frames &amp; Hardware'!C139,'08-Doors, Frames &amp; Hardware'!F139="*",'08-Doors, Frames &amp; Hardware'!E139,'08-Doors, Frames &amp; Hardware'!H139="*",'08-Doors, Frames &amp; Hardware'!G139,'08-Doors, Frames &amp; Hardware'!J139="*",'08-Doors, Frames &amp; Hardware'!I139,'08-Doors, Frames &amp; Hardware'!L139="*",'08-Doors, Frames &amp; Hardware'!K139,'08-Doors, Frames &amp; Hardware'!N139="*",'08-Doors, Frames &amp; Hardware'!M139,'08-Doors, Frames &amp; Hardware'!P139="*",'08-Doors, Frames &amp; Hardware'!O139,'08-Doors, Frames &amp; Hardware'!R139="*",'08-Doors, Frames &amp; Hardware'!Q139,'08-Doors, Frames &amp; Hardware'!T139="*",'08-Doors, Frames &amp; Hardware'!S139),"")</f>
        <v/>
      </c>
      <c r="E1191" s="402" t="e">
        <f>D1191/'Project Data'!$D$22</f>
        <v>#VALUE!</v>
      </c>
      <c r="F1191" s="164" t="s">
        <v>44</v>
      </c>
      <c r="G1191" s="236" t="str" cm="1">
        <f t="array" ref="G1191">_xlfn.IFNA(_xlfn.IFS('08-Doors, Frames &amp; Hardware'!F139="*",'08-Doors, Frames &amp; Hardware'!E139,'08-Doors, Frames &amp; Hardware'!H139="*",'08-Doors, Frames &amp; Hardware'!G139,'08-Doors, Frames &amp; Hardware'!J139="*",'08-Doors, Frames &amp; Hardware'!I139,'08-Doors, Frames &amp; Hardware'!L139="*",'08-Doors, Frames &amp; Hardware'!K139,'08-Doors, Frames &amp; Hardware'!N139="*",'08-Doors, Frames &amp; Hardware'!M139,'08-Doors, Frames &amp; Hardware'!P139="*",'08-Doors, Frames &amp; Hardware'!O139,'08-Doors, Frames &amp; Hardware'!R139="*",'08-Doors, Frames &amp; Hardware'!Q139,'08-Doors, Frames &amp; Hardware'!T139="*",'08-Doors, Frames &amp; Hardware'!S139,'08-Doors, Frames &amp; Hardware'!V139="*",'08-Doors, Frames &amp; Hardware'!U139),"")</f>
        <v/>
      </c>
      <c r="H1191" s="236" t="e">
        <f>G1191/'Project Data'!$D$22</f>
        <v>#VALUE!</v>
      </c>
      <c r="I1191" s="175"/>
      <c r="J1191" s="244"/>
      <c r="K1191" s="404"/>
    </row>
    <row r="1192" spans="1:11" s="147" customFormat="1" ht="15" hidden="1" customHeight="1">
      <c r="A1192" s="198">
        <f>'08-Doors, Frames &amp; Hardware'!A140</f>
        <v>0</v>
      </c>
      <c r="B1192" s="399" t="str">
        <f>'08-Doors, Frames &amp; Hardware'!B140</f>
        <v>08 33 36 Side Coiling Grilles</v>
      </c>
      <c r="C1192" s="235"/>
      <c r="D1192" s="402" t="str" cm="1">
        <f t="array" ref="D1192">_xlfn.IFNA(_xlfn.IFS('08-Doors, Frames &amp; Hardware'!D140="*",'08-Doors, Frames &amp; Hardware'!C140,'08-Doors, Frames &amp; Hardware'!F140="*",'08-Doors, Frames &amp; Hardware'!E140,'08-Doors, Frames &amp; Hardware'!H140="*",'08-Doors, Frames &amp; Hardware'!G140,'08-Doors, Frames &amp; Hardware'!J140="*",'08-Doors, Frames &amp; Hardware'!I140,'08-Doors, Frames &amp; Hardware'!L140="*",'08-Doors, Frames &amp; Hardware'!K140,'08-Doors, Frames &amp; Hardware'!N140="*",'08-Doors, Frames &amp; Hardware'!M140,'08-Doors, Frames &amp; Hardware'!P140="*",'08-Doors, Frames &amp; Hardware'!O140,'08-Doors, Frames &amp; Hardware'!R140="*",'08-Doors, Frames &amp; Hardware'!Q140,'08-Doors, Frames &amp; Hardware'!T140="*",'08-Doors, Frames &amp; Hardware'!S140),"")</f>
        <v/>
      </c>
      <c r="E1192" s="402" t="e">
        <f>D1192/'Project Data'!$D$22</f>
        <v>#VALUE!</v>
      </c>
      <c r="F1192" s="164" t="s">
        <v>44</v>
      </c>
      <c r="G1192" s="236" t="str" cm="1">
        <f t="array" ref="G1192">_xlfn.IFNA(_xlfn.IFS('08-Doors, Frames &amp; Hardware'!F140="*",'08-Doors, Frames &amp; Hardware'!E140,'08-Doors, Frames &amp; Hardware'!H140="*",'08-Doors, Frames &amp; Hardware'!G140,'08-Doors, Frames &amp; Hardware'!J140="*",'08-Doors, Frames &amp; Hardware'!I140,'08-Doors, Frames &amp; Hardware'!L140="*",'08-Doors, Frames &amp; Hardware'!K140,'08-Doors, Frames &amp; Hardware'!N140="*",'08-Doors, Frames &amp; Hardware'!M140,'08-Doors, Frames &amp; Hardware'!P140="*",'08-Doors, Frames &amp; Hardware'!O140,'08-Doors, Frames &amp; Hardware'!R140="*",'08-Doors, Frames &amp; Hardware'!Q140,'08-Doors, Frames &amp; Hardware'!T140="*",'08-Doors, Frames &amp; Hardware'!S140,'08-Doors, Frames &amp; Hardware'!V140="*",'08-Doors, Frames &amp; Hardware'!U140),"")</f>
        <v/>
      </c>
      <c r="H1192" s="236" t="e">
        <f>G1192/'Project Data'!$D$22</f>
        <v>#VALUE!</v>
      </c>
      <c r="I1192" s="175"/>
      <c r="J1192" s="244"/>
      <c r="K1192" s="404"/>
    </row>
    <row r="1193" spans="1:11" s="147" customFormat="1" ht="15" hidden="1" customHeight="1">
      <c r="A1193" s="198">
        <f>'08-Doors, Frames &amp; Hardware'!A141</f>
        <v>0</v>
      </c>
      <c r="B1193" s="399" t="str">
        <f>'08-Doors, Frames &amp; Hardware'!B141</f>
        <v>08 33 43 Overhead Coiling Smoke Curtains</v>
      </c>
      <c r="C1193" s="235"/>
      <c r="D1193" s="402" t="str" cm="1">
        <f t="array" ref="D1193">_xlfn.IFNA(_xlfn.IFS('08-Doors, Frames &amp; Hardware'!D141="*",'08-Doors, Frames &amp; Hardware'!C141,'08-Doors, Frames &amp; Hardware'!F141="*",'08-Doors, Frames &amp; Hardware'!E141,'08-Doors, Frames &amp; Hardware'!H141="*",'08-Doors, Frames &amp; Hardware'!G141,'08-Doors, Frames &amp; Hardware'!J141="*",'08-Doors, Frames &amp; Hardware'!I141,'08-Doors, Frames &amp; Hardware'!L141="*",'08-Doors, Frames &amp; Hardware'!K141,'08-Doors, Frames &amp; Hardware'!N141="*",'08-Doors, Frames &amp; Hardware'!M141,'08-Doors, Frames &amp; Hardware'!P141="*",'08-Doors, Frames &amp; Hardware'!O141,'08-Doors, Frames &amp; Hardware'!R141="*",'08-Doors, Frames &amp; Hardware'!Q141,'08-Doors, Frames &amp; Hardware'!T141="*",'08-Doors, Frames &amp; Hardware'!S141),"")</f>
        <v/>
      </c>
      <c r="E1193" s="402" t="e">
        <f>D1193/'Project Data'!$D$22</f>
        <v>#VALUE!</v>
      </c>
      <c r="F1193" s="164" t="s">
        <v>44</v>
      </c>
      <c r="G1193" s="236" t="str" cm="1">
        <f t="array" ref="G1193">_xlfn.IFNA(_xlfn.IFS('08-Doors, Frames &amp; Hardware'!F141="*",'08-Doors, Frames &amp; Hardware'!E141,'08-Doors, Frames &amp; Hardware'!H141="*",'08-Doors, Frames &amp; Hardware'!G141,'08-Doors, Frames &amp; Hardware'!J141="*",'08-Doors, Frames &amp; Hardware'!I141,'08-Doors, Frames &amp; Hardware'!L141="*",'08-Doors, Frames &amp; Hardware'!K141,'08-Doors, Frames &amp; Hardware'!N141="*",'08-Doors, Frames &amp; Hardware'!M141,'08-Doors, Frames &amp; Hardware'!P141="*",'08-Doors, Frames &amp; Hardware'!O141,'08-Doors, Frames &amp; Hardware'!R141="*",'08-Doors, Frames &amp; Hardware'!Q141,'08-Doors, Frames &amp; Hardware'!T141="*",'08-Doors, Frames &amp; Hardware'!S141,'08-Doors, Frames &amp; Hardware'!V141="*",'08-Doors, Frames &amp; Hardware'!U141),"")</f>
        <v/>
      </c>
      <c r="H1193" s="236" t="e">
        <f>G1193/'Project Data'!$D$22</f>
        <v>#VALUE!</v>
      </c>
      <c r="I1193" s="175"/>
      <c r="J1193" s="244"/>
      <c r="K1193" s="404"/>
    </row>
    <row r="1194" spans="1:11" s="147" customFormat="1" ht="15" hidden="1" customHeight="1">
      <c r="A1194" s="198">
        <f>'08-Doors, Frames &amp; Hardware'!A142</f>
        <v>0</v>
      </c>
      <c r="B1194" s="399" t="str">
        <f>'08-Doors, Frames &amp; Hardware'!B142</f>
        <v>08 33 44 Overhead Coiling Fire Curtains</v>
      </c>
      <c r="C1194" s="235"/>
      <c r="D1194" s="402" t="str" cm="1">
        <f t="array" ref="D1194">_xlfn.IFNA(_xlfn.IFS('08-Doors, Frames &amp; Hardware'!D142="*",'08-Doors, Frames &amp; Hardware'!C142,'08-Doors, Frames &amp; Hardware'!F142="*",'08-Doors, Frames &amp; Hardware'!E142,'08-Doors, Frames &amp; Hardware'!H142="*",'08-Doors, Frames &amp; Hardware'!G142,'08-Doors, Frames &amp; Hardware'!J142="*",'08-Doors, Frames &amp; Hardware'!I142,'08-Doors, Frames &amp; Hardware'!L142="*",'08-Doors, Frames &amp; Hardware'!K142,'08-Doors, Frames &amp; Hardware'!N142="*",'08-Doors, Frames &amp; Hardware'!M142,'08-Doors, Frames &amp; Hardware'!P142="*",'08-Doors, Frames &amp; Hardware'!O142,'08-Doors, Frames &amp; Hardware'!R142="*",'08-Doors, Frames &amp; Hardware'!Q142,'08-Doors, Frames &amp; Hardware'!T142="*",'08-Doors, Frames &amp; Hardware'!S142),"")</f>
        <v/>
      </c>
      <c r="E1194" s="402" t="e">
        <f>D1194/'Project Data'!$D$22</f>
        <v>#VALUE!</v>
      </c>
      <c r="F1194" s="164" t="s">
        <v>44</v>
      </c>
      <c r="G1194" s="236" t="str" cm="1">
        <f t="array" ref="G1194">_xlfn.IFNA(_xlfn.IFS('08-Doors, Frames &amp; Hardware'!F142="*",'08-Doors, Frames &amp; Hardware'!E142,'08-Doors, Frames &amp; Hardware'!H142="*",'08-Doors, Frames &amp; Hardware'!G142,'08-Doors, Frames &amp; Hardware'!J142="*",'08-Doors, Frames &amp; Hardware'!I142,'08-Doors, Frames &amp; Hardware'!L142="*",'08-Doors, Frames &amp; Hardware'!K142,'08-Doors, Frames &amp; Hardware'!N142="*",'08-Doors, Frames &amp; Hardware'!M142,'08-Doors, Frames &amp; Hardware'!P142="*",'08-Doors, Frames &amp; Hardware'!O142,'08-Doors, Frames &amp; Hardware'!R142="*",'08-Doors, Frames &amp; Hardware'!Q142,'08-Doors, Frames &amp; Hardware'!T142="*",'08-Doors, Frames &amp; Hardware'!S142,'08-Doors, Frames &amp; Hardware'!V142="*",'08-Doors, Frames &amp; Hardware'!U142),"")</f>
        <v/>
      </c>
      <c r="H1194" s="236" t="e">
        <f>G1194/'Project Data'!$D$22</f>
        <v>#VALUE!</v>
      </c>
      <c r="I1194" s="175"/>
      <c r="J1194" s="244"/>
      <c r="K1194" s="404"/>
    </row>
    <row r="1195" spans="1:11" s="147" customFormat="1" ht="15" hidden="1" customHeight="1">
      <c r="A1195" s="198">
        <f>'08-Doors, Frames &amp; Hardware'!A143</f>
        <v>0</v>
      </c>
      <c r="B1195" s="399" t="str">
        <f>'08-Doors, Frames &amp; Hardware'!B143</f>
        <v>08 34 00 Special Function Doors</v>
      </c>
      <c r="C1195" s="235"/>
      <c r="D1195" s="402" t="str" cm="1">
        <f t="array" ref="D1195">_xlfn.IFNA(_xlfn.IFS('08-Doors, Frames &amp; Hardware'!D143="*",'08-Doors, Frames &amp; Hardware'!C143,'08-Doors, Frames &amp; Hardware'!F143="*",'08-Doors, Frames &amp; Hardware'!E143,'08-Doors, Frames &amp; Hardware'!H143="*",'08-Doors, Frames &amp; Hardware'!G143,'08-Doors, Frames &amp; Hardware'!J143="*",'08-Doors, Frames &amp; Hardware'!I143,'08-Doors, Frames &amp; Hardware'!L143="*",'08-Doors, Frames &amp; Hardware'!K143,'08-Doors, Frames &amp; Hardware'!N143="*",'08-Doors, Frames &amp; Hardware'!M143,'08-Doors, Frames &amp; Hardware'!P143="*",'08-Doors, Frames &amp; Hardware'!O143,'08-Doors, Frames &amp; Hardware'!R143="*",'08-Doors, Frames &amp; Hardware'!Q143,'08-Doors, Frames &amp; Hardware'!T143="*",'08-Doors, Frames &amp; Hardware'!S143),"")</f>
        <v/>
      </c>
      <c r="E1195" s="402" t="e">
        <f>D1195/'Project Data'!$D$22</f>
        <v>#VALUE!</v>
      </c>
      <c r="F1195" s="164" t="s">
        <v>44</v>
      </c>
      <c r="G1195" s="236" t="str" cm="1">
        <f t="array" ref="G1195">_xlfn.IFNA(_xlfn.IFS('08-Doors, Frames &amp; Hardware'!F143="*",'08-Doors, Frames &amp; Hardware'!E143,'08-Doors, Frames &amp; Hardware'!H143="*",'08-Doors, Frames &amp; Hardware'!G143,'08-Doors, Frames &amp; Hardware'!J143="*",'08-Doors, Frames &amp; Hardware'!I143,'08-Doors, Frames &amp; Hardware'!L143="*",'08-Doors, Frames &amp; Hardware'!K143,'08-Doors, Frames &amp; Hardware'!N143="*",'08-Doors, Frames &amp; Hardware'!M143,'08-Doors, Frames &amp; Hardware'!P143="*",'08-Doors, Frames &amp; Hardware'!O143,'08-Doors, Frames &amp; Hardware'!R143="*",'08-Doors, Frames &amp; Hardware'!Q143,'08-Doors, Frames &amp; Hardware'!T143="*",'08-Doors, Frames &amp; Hardware'!S143,'08-Doors, Frames &amp; Hardware'!V143="*",'08-Doors, Frames &amp; Hardware'!U143),"")</f>
        <v/>
      </c>
      <c r="H1195" s="236" t="e">
        <f>G1195/'Project Data'!$D$22</f>
        <v>#VALUE!</v>
      </c>
      <c r="I1195" s="175"/>
      <c r="J1195" s="244"/>
      <c r="K1195" s="404"/>
    </row>
    <row r="1196" spans="1:11" s="147" customFormat="1" ht="15" hidden="1" customHeight="1">
      <c r="A1196" s="198">
        <f>'08-Doors, Frames &amp; Hardware'!A144</f>
        <v>0</v>
      </c>
      <c r="B1196" s="399" t="str">
        <f>'08-Doors, Frames &amp; Hardware'!B144</f>
        <v>08 34 13 Cold Storage Doors</v>
      </c>
      <c r="C1196" s="235"/>
      <c r="D1196" s="402" t="str" cm="1">
        <f t="array" ref="D1196">_xlfn.IFNA(_xlfn.IFS('08-Doors, Frames &amp; Hardware'!D144="*",'08-Doors, Frames &amp; Hardware'!C144,'08-Doors, Frames &amp; Hardware'!F144="*",'08-Doors, Frames &amp; Hardware'!E144,'08-Doors, Frames &amp; Hardware'!H144="*",'08-Doors, Frames &amp; Hardware'!G144,'08-Doors, Frames &amp; Hardware'!J144="*",'08-Doors, Frames &amp; Hardware'!I144,'08-Doors, Frames &amp; Hardware'!L144="*",'08-Doors, Frames &amp; Hardware'!K144,'08-Doors, Frames &amp; Hardware'!N144="*",'08-Doors, Frames &amp; Hardware'!M144,'08-Doors, Frames &amp; Hardware'!P144="*",'08-Doors, Frames &amp; Hardware'!O144,'08-Doors, Frames &amp; Hardware'!R144="*",'08-Doors, Frames &amp; Hardware'!Q144,'08-Doors, Frames &amp; Hardware'!T144="*",'08-Doors, Frames &amp; Hardware'!S144),"")</f>
        <v/>
      </c>
      <c r="E1196" s="402" t="e">
        <f>D1196/'Project Data'!$D$22</f>
        <v>#VALUE!</v>
      </c>
      <c r="F1196" s="164" t="s">
        <v>44</v>
      </c>
      <c r="G1196" s="236" t="str" cm="1">
        <f t="array" ref="G1196">_xlfn.IFNA(_xlfn.IFS('08-Doors, Frames &amp; Hardware'!F144="*",'08-Doors, Frames &amp; Hardware'!E144,'08-Doors, Frames &amp; Hardware'!H144="*",'08-Doors, Frames &amp; Hardware'!G144,'08-Doors, Frames &amp; Hardware'!J144="*",'08-Doors, Frames &amp; Hardware'!I144,'08-Doors, Frames &amp; Hardware'!L144="*",'08-Doors, Frames &amp; Hardware'!K144,'08-Doors, Frames &amp; Hardware'!N144="*",'08-Doors, Frames &amp; Hardware'!M144,'08-Doors, Frames &amp; Hardware'!P144="*",'08-Doors, Frames &amp; Hardware'!O144,'08-Doors, Frames &amp; Hardware'!R144="*",'08-Doors, Frames &amp; Hardware'!Q144,'08-Doors, Frames &amp; Hardware'!T144="*",'08-Doors, Frames &amp; Hardware'!S144,'08-Doors, Frames &amp; Hardware'!V144="*",'08-Doors, Frames &amp; Hardware'!U144),"")</f>
        <v/>
      </c>
      <c r="H1196" s="236" t="e">
        <f>G1196/'Project Data'!$D$22</f>
        <v>#VALUE!</v>
      </c>
      <c r="I1196" s="175"/>
      <c r="J1196" s="244"/>
      <c r="K1196" s="404"/>
    </row>
    <row r="1197" spans="1:11" s="147" customFormat="1" ht="15" hidden="1" customHeight="1">
      <c r="A1197" s="198">
        <f>'08-Doors, Frames &amp; Hardware'!A145</f>
        <v>0</v>
      </c>
      <c r="B1197" s="399" t="str">
        <f>'08-Doors, Frames &amp; Hardware'!B145</f>
        <v>08 34 16 Hangar Doors</v>
      </c>
      <c r="C1197" s="235"/>
      <c r="D1197" s="402" t="str" cm="1">
        <f t="array" ref="D1197">_xlfn.IFNA(_xlfn.IFS('08-Doors, Frames &amp; Hardware'!D145="*",'08-Doors, Frames &amp; Hardware'!C145,'08-Doors, Frames &amp; Hardware'!F145="*",'08-Doors, Frames &amp; Hardware'!E145,'08-Doors, Frames &amp; Hardware'!H145="*",'08-Doors, Frames &amp; Hardware'!G145,'08-Doors, Frames &amp; Hardware'!J145="*",'08-Doors, Frames &amp; Hardware'!I145,'08-Doors, Frames &amp; Hardware'!L145="*",'08-Doors, Frames &amp; Hardware'!K145,'08-Doors, Frames &amp; Hardware'!N145="*",'08-Doors, Frames &amp; Hardware'!M145,'08-Doors, Frames &amp; Hardware'!P145="*",'08-Doors, Frames &amp; Hardware'!O145,'08-Doors, Frames &amp; Hardware'!R145="*",'08-Doors, Frames &amp; Hardware'!Q145,'08-Doors, Frames &amp; Hardware'!T145="*",'08-Doors, Frames &amp; Hardware'!S145),"")</f>
        <v/>
      </c>
      <c r="E1197" s="402" t="e">
        <f>D1197/'Project Data'!$D$22</f>
        <v>#VALUE!</v>
      </c>
      <c r="F1197" s="164" t="s">
        <v>44</v>
      </c>
      <c r="G1197" s="236" t="str" cm="1">
        <f t="array" ref="G1197">_xlfn.IFNA(_xlfn.IFS('08-Doors, Frames &amp; Hardware'!F145="*",'08-Doors, Frames &amp; Hardware'!E145,'08-Doors, Frames &amp; Hardware'!H145="*",'08-Doors, Frames &amp; Hardware'!G145,'08-Doors, Frames &amp; Hardware'!J145="*",'08-Doors, Frames &amp; Hardware'!I145,'08-Doors, Frames &amp; Hardware'!L145="*",'08-Doors, Frames &amp; Hardware'!K145,'08-Doors, Frames &amp; Hardware'!N145="*",'08-Doors, Frames &amp; Hardware'!M145,'08-Doors, Frames &amp; Hardware'!P145="*",'08-Doors, Frames &amp; Hardware'!O145,'08-Doors, Frames &amp; Hardware'!R145="*",'08-Doors, Frames &amp; Hardware'!Q145,'08-Doors, Frames &amp; Hardware'!T145="*",'08-Doors, Frames &amp; Hardware'!S145,'08-Doors, Frames &amp; Hardware'!V145="*",'08-Doors, Frames &amp; Hardware'!U145),"")</f>
        <v/>
      </c>
      <c r="H1197" s="236" t="e">
        <f>G1197/'Project Data'!$D$22</f>
        <v>#VALUE!</v>
      </c>
      <c r="I1197" s="175"/>
      <c r="J1197" s="244"/>
      <c r="K1197" s="404"/>
    </row>
    <row r="1198" spans="1:11" s="147" customFormat="1" ht="15" hidden="1" customHeight="1">
      <c r="A1198" s="198">
        <f>'08-Doors, Frames &amp; Hardware'!A146</f>
        <v>0</v>
      </c>
      <c r="B1198" s="399" t="str">
        <f>'08-Doors, Frames &amp; Hardware'!B146</f>
        <v>08 34 19 Industrial Doors</v>
      </c>
      <c r="C1198" s="235"/>
      <c r="D1198" s="402" t="str" cm="1">
        <f t="array" ref="D1198">_xlfn.IFNA(_xlfn.IFS('08-Doors, Frames &amp; Hardware'!D146="*",'08-Doors, Frames &amp; Hardware'!C146,'08-Doors, Frames &amp; Hardware'!F146="*",'08-Doors, Frames &amp; Hardware'!E146,'08-Doors, Frames &amp; Hardware'!H146="*",'08-Doors, Frames &amp; Hardware'!G146,'08-Doors, Frames &amp; Hardware'!J146="*",'08-Doors, Frames &amp; Hardware'!I146,'08-Doors, Frames &amp; Hardware'!L146="*",'08-Doors, Frames &amp; Hardware'!K146,'08-Doors, Frames &amp; Hardware'!N146="*",'08-Doors, Frames &amp; Hardware'!M146,'08-Doors, Frames &amp; Hardware'!P146="*",'08-Doors, Frames &amp; Hardware'!O146,'08-Doors, Frames &amp; Hardware'!R146="*",'08-Doors, Frames &amp; Hardware'!Q146,'08-Doors, Frames &amp; Hardware'!T146="*",'08-Doors, Frames &amp; Hardware'!S146),"")</f>
        <v/>
      </c>
      <c r="E1198" s="402" t="e">
        <f>D1198/'Project Data'!$D$22</f>
        <v>#VALUE!</v>
      </c>
      <c r="F1198" s="164" t="s">
        <v>44</v>
      </c>
      <c r="G1198" s="236" t="str" cm="1">
        <f t="array" ref="G1198">_xlfn.IFNA(_xlfn.IFS('08-Doors, Frames &amp; Hardware'!F146="*",'08-Doors, Frames &amp; Hardware'!E146,'08-Doors, Frames &amp; Hardware'!H146="*",'08-Doors, Frames &amp; Hardware'!G146,'08-Doors, Frames &amp; Hardware'!J146="*",'08-Doors, Frames &amp; Hardware'!I146,'08-Doors, Frames &amp; Hardware'!L146="*",'08-Doors, Frames &amp; Hardware'!K146,'08-Doors, Frames &amp; Hardware'!N146="*",'08-Doors, Frames &amp; Hardware'!M146,'08-Doors, Frames &amp; Hardware'!P146="*",'08-Doors, Frames &amp; Hardware'!O146,'08-Doors, Frames &amp; Hardware'!R146="*",'08-Doors, Frames &amp; Hardware'!Q146,'08-Doors, Frames &amp; Hardware'!T146="*",'08-Doors, Frames &amp; Hardware'!S146,'08-Doors, Frames &amp; Hardware'!V146="*",'08-Doors, Frames &amp; Hardware'!U146),"")</f>
        <v/>
      </c>
      <c r="H1198" s="236" t="e">
        <f>G1198/'Project Data'!$D$22</f>
        <v>#VALUE!</v>
      </c>
      <c r="I1198" s="175"/>
      <c r="J1198" s="244"/>
      <c r="K1198" s="404"/>
    </row>
    <row r="1199" spans="1:11" s="147" customFormat="1" ht="15" hidden="1" customHeight="1">
      <c r="A1199" s="198">
        <f>'08-Doors, Frames &amp; Hardware'!A147</f>
        <v>0</v>
      </c>
      <c r="B1199" s="399" t="str">
        <f>'08-Doors, Frames &amp; Hardware'!B147</f>
        <v>08 34 33 Lightproof Doors</v>
      </c>
      <c r="C1199" s="235"/>
      <c r="D1199" s="402" t="str" cm="1">
        <f t="array" ref="D1199">_xlfn.IFNA(_xlfn.IFS('08-Doors, Frames &amp; Hardware'!D147="*",'08-Doors, Frames &amp; Hardware'!C147,'08-Doors, Frames &amp; Hardware'!F147="*",'08-Doors, Frames &amp; Hardware'!E147,'08-Doors, Frames &amp; Hardware'!H147="*",'08-Doors, Frames &amp; Hardware'!G147,'08-Doors, Frames &amp; Hardware'!J147="*",'08-Doors, Frames &amp; Hardware'!I147,'08-Doors, Frames &amp; Hardware'!L147="*",'08-Doors, Frames &amp; Hardware'!K147,'08-Doors, Frames &amp; Hardware'!N147="*",'08-Doors, Frames &amp; Hardware'!M147,'08-Doors, Frames &amp; Hardware'!P147="*",'08-Doors, Frames &amp; Hardware'!O147,'08-Doors, Frames &amp; Hardware'!R147="*",'08-Doors, Frames &amp; Hardware'!Q147,'08-Doors, Frames &amp; Hardware'!T147="*",'08-Doors, Frames &amp; Hardware'!S147),"")</f>
        <v/>
      </c>
      <c r="E1199" s="402" t="e">
        <f>D1199/'Project Data'!$D$22</f>
        <v>#VALUE!</v>
      </c>
      <c r="F1199" s="164" t="s">
        <v>44</v>
      </c>
      <c r="G1199" s="236" t="str" cm="1">
        <f t="array" ref="G1199">_xlfn.IFNA(_xlfn.IFS('08-Doors, Frames &amp; Hardware'!F147="*",'08-Doors, Frames &amp; Hardware'!E147,'08-Doors, Frames &amp; Hardware'!H147="*",'08-Doors, Frames &amp; Hardware'!G147,'08-Doors, Frames &amp; Hardware'!J147="*",'08-Doors, Frames &amp; Hardware'!I147,'08-Doors, Frames &amp; Hardware'!L147="*",'08-Doors, Frames &amp; Hardware'!K147,'08-Doors, Frames &amp; Hardware'!N147="*",'08-Doors, Frames &amp; Hardware'!M147,'08-Doors, Frames &amp; Hardware'!P147="*",'08-Doors, Frames &amp; Hardware'!O147,'08-Doors, Frames &amp; Hardware'!R147="*",'08-Doors, Frames &amp; Hardware'!Q147,'08-Doors, Frames &amp; Hardware'!T147="*",'08-Doors, Frames &amp; Hardware'!S147,'08-Doors, Frames &amp; Hardware'!V147="*",'08-Doors, Frames &amp; Hardware'!U147),"")</f>
        <v/>
      </c>
      <c r="H1199" s="236" t="e">
        <f>G1199/'Project Data'!$D$22</f>
        <v>#VALUE!</v>
      </c>
      <c r="I1199" s="175"/>
      <c r="J1199" s="244"/>
      <c r="K1199" s="404"/>
    </row>
    <row r="1200" spans="1:11" s="147" customFormat="1" ht="15" hidden="1" customHeight="1">
      <c r="A1200" s="198">
        <f>'08-Doors, Frames &amp; Hardware'!A148</f>
        <v>0</v>
      </c>
      <c r="B1200" s="399" t="str">
        <f>'08-Doors, Frames &amp; Hardware'!B148</f>
        <v>08 34 36 Darkroom Doors</v>
      </c>
      <c r="C1200" s="235"/>
      <c r="D1200" s="402" t="str" cm="1">
        <f t="array" ref="D1200">_xlfn.IFNA(_xlfn.IFS('08-Doors, Frames &amp; Hardware'!D148="*",'08-Doors, Frames &amp; Hardware'!C148,'08-Doors, Frames &amp; Hardware'!F148="*",'08-Doors, Frames &amp; Hardware'!E148,'08-Doors, Frames &amp; Hardware'!H148="*",'08-Doors, Frames &amp; Hardware'!G148,'08-Doors, Frames &amp; Hardware'!J148="*",'08-Doors, Frames &amp; Hardware'!I148,'08-Doors, Frames &amp; Hardware'!L148="*",'08-Doors, Frames &amp; Hardware'!K148,'08-Doors, Frames &amp; Hardware'!N148="*",'08-Doors, Frames &amp; Hardware'!M148,'08-Doors, Frames &amp; Hardware'!P148="*",'08-Doors, Frames &amp; Hardware'!O148,'08-Doors, Frames &amp; Hardware'!R148="*",'08-Doors, Frames &amp; Hardware'!Q148,'08-Doors, Frames &amp; Hardware'!T148="*",'08-Doors, Frames &amp; Hardware'!S148),"")</f>
        <v/>
      </c>
      <c r="E1200" s="402" t="e">
        <f>D1200/'Project Data'!$D$22</f>
        <v>#VALUE!</v>
      </c>
      <c r="F1200" s="164" t="s">
        <v>44</v>
      </c>
      <c r="G1200" s="236" t="str" cm="1">
        <f t="array" ref="G1200">_xlfn.IFNA(_xlfn.IFS('08-Doors, Frames &amp; Hardware'!F148="*",'08-Doors, Frames &amp; Hardware'!E148,'08-Doors, Frames &amp; Hardware'!H148="*",'08-Doors, Frames &amp; Hardware'!G148,'08-Doors, Frames &amp; Hardware'!J148="*",'08-Doors, Frames &amp; Hardware'!I148,'08-Doors, Frames &amp; Hardware'!L148="*",'08-Doors, Frames &amp; Hardware'!K148,'08-Doors, Frames &amp; Hardware'!N148="*",'08-Doors, Frames &amp; Hardware'!M148,'08-Doors, Frames &amp; Hardware'!P148="*",'08-Doors, Frames &amp; Hardware'!O148,'08-Doors, Frames &amp; Hardware'!R148="*",'08-Doors, Frames &amp; Hardware'!Q148,'08-Doors, Frames &amp; Hardware'!T148="*",'08-Doors, Frames &amp; Hardware'!S148,'08-Doors, Frames &amp; Hardware'!V148="*",'08-Doors, Frames &amp; Hardware'!U148),"")</f>
        <v/>
      </c>
      <c r="H1200" s="236" t="e">
        <f>G1200/'Project Data'!$D$22</f>
        <v>#VALUE!</v>
      </c>
      <c r="I1200" s="175"/>
      <c r="J1200" s="244"/>
      <c r="K1200" s="404"/>
    </row>
    <row r="1201" spans="1:11" s="147" customFormat="1" ht="15" hidden="1" customHeight="1">
      <c r="A1201" s="198">
        <f>'08-Doors, Frames &amp; Hardware'!A149</f>
        <v>0</v>
      </c>
      <c r="B1201" s="399" t="str">
        <f>'08-Doors, Frames &amp; Hardware'!B149</f>
        <v>08 34 46 Radio-Frequency-Interference Shielding Doors</v>
      </c>
      <c r="C1201" s="235"/>
      <c r="D1201" s="402" t="str" cm="1">
        <f t="array" ref="D1201">_xlfn.IFNA(_xlfn.IFS('08-Doors, Frames &amp; Hardware'!D149="*",'08-Doors, Frames &amp; Hardware'!C149,'08-Doors, Frames &amp; Hardware'!F149="*",'08-Doors, Frames &amp; Hardware'!E149,'08-Doors, Frames &amp; Hardware'!H149="*",'08-Doors, Frames &amp; Hardware'!G149,'08-Doors, Frames &amp; Hardware'!J149="*",'08-Doors, Frames &amp; Hardware'!I149,'08-Doors, Frames &amp; Hardware'!L149="*",'08-Doors, Frames &amp; Hardware'!K149,'08-Doors, Frames &amp; Hardware'!N149="*",'08-Doors, Frames &amp; Hardware'!M149,'08-Doors, Frames &amp; Hardware'!P149="*",'08-Doors, Frames &amp; Hardware'!O149,'08-Doors, Frames &amp; Hardware'!R149="*",'08-Doors, Frames &amp; Hardware'!Q149,'08-Doors, Frames &amp; Hardware'!T149="*",'08-Doors, Frames &amp; Hardware'!S149),"")</f>
        <v/>
      </c>
      <c r="E1201" s="402" t="e">
        <f>D1201/'Project Data'!$D$22</f>
        <v>#VALUE!</v>
      </c>
      <c r="F1201" s="164" t="s">
        <v>44</v>
      </c>
      <c r="G1201" s="236" t="str" cm="1">
        <f t="array" ref="G1201">_xlfn.IFNA(_xlfn.IFS('08-Doors, Frames &amp; Hardware'!F149="*",'08-Doors, Frames &amp; Hardware'!E149,'08-Doors, Frames &amp; Hardware'!H149="*",'08-Doors, Frames &amp; Hardware'!G149,'08-Doors, Frames &amp; Hardware'!J149="*",'08-Doors, Frames &amp; Hardware'!I149,'08-Doors, Frames &amp; Hardware'!L149="*",'08-Doors, Frames &amp; Hardware'!K149,'08-Doors, Frames &amp; Hardware'!N149="*",'08-Doors, Frames &amp; Hardware'!M149,'08-Doors, Frames &amp; Hardware'!P149="*",'08-Doors, Frames &amp; Hardware'!O149,'08-Doors, Frames &amp; Hardware'!R149="*",'08-Doors, Frames &amp; Hardware'!Q149,'08-Doors, Frames &amp; Hardware'!T149="*",'08-Doors, Frames &amp; Hardware'!S149,'08-Doors, Frames &amp; Hardware'!V149="*",'08-Doors, Frames &amp; Hardware'!U149),"")</f>
        <v/>
      </c>
      <c r="H1201" s="236" t="e">
        <f>G1201/'Project Data'!$D$22</f>
        <v>#VALUE!</v>
      </c>
      <c r="I1201" s="175"/>
      <c r="J1201" s="244"/>
      <c r="K1201" s="404"/>
    </row>
    <row r="1202" spans="1:11" s="147" customFormat="1" ht="15" hidden="1" customHeight="1">
      <c r="A1202" s="198">
        <f>'08-Doors, Frames &amp; Hardware'!A150</f>
        <v>0</v>
      </c>
      <c r="B1202" s="399" t="str">
        <f>'08-Doors, Frames &amp; Hardware'!B150</f>
        <v>08 34 49 Radiation Shielding Doors and Frames</v>
      </c>
      <c r="C1202" s="235"/>
      <c r="D1202" s="402" t="str" cm="1">
        <f t="array" ref="D1202">_xlfn.IFNA(_xlfn.IFS('08-Doors, Frames &amp; Hardware'!D150="*",'08-Doors, Frames &amp; Hardware'!C150,'08-Doors, Frames &amp; Hardware'!F150="*",'08-Doors, Frames &amp; Hardware'!E150,'08-Doors, Frames &amp; Hardware'!H150="*",'08-Doors, Frames &amp; Hardware'!G150,'08-Doors, Frames &amp; Hardware'!J150="*",'08-Doors, Frames &amp; Hardware'!I150,'08-Doors, Frames &amp; Hardware'!L150="*",'08-Doors, Frames &amp; Hardware'!K150,'08-Doors, Frames &amp; Hardware'!N150="*",'08-Doors, Frames &amp; Hardware'!M150,'08-Doors, Frames &amp; Hardware'!P150="*",'08-Doors, Frames &amp; Hardware'!O150,'08-Doors, Frames &amp; Hardware'!R150="*",'08-Doors, Frames &amp; Hardware'!Q150,'08-Doors, Frames &amp; Hardware'!T150="*",'08-Doors, Frames &amp; Hardware'!S150),"")</f>
        <v/>
      </c>
      <c r="E1202" s="402" t="e">
        <f>D1202/'Project Data'!$D$22</f>
        <v>#VALUE!</v>
      </c>
      <c r="F1202" s="164" t="s">
        <v>44</v>
      </c>
      <c r="G1202" s="236" t="str" cm="1">
        <f t="array" ref="G1202">_xlfn.IFNA(_xlfn.IFS('08-Doors, Frames &amp; Hardware'!F150="*",'08-Doors, Frames &amp; Hardware'!E150,'08-Doors, Frames &amp; Hardware'!H150="*",'08-Doors, Frames &amp; Hardware'!G150,'08-Doors, Frames &amp; Hardware'!J150="*",'08-Doors, Frames &amp; Hardware'!I150,'08-Doors, Frames &amp; Hardware'!L150="*",'08-Doors, Frames &amp; Hardware'!K150,'08-Doors, Frames &amp; Hardware'!N150="*",'08-Doors, Frames &amp; Hardware'!M150,'08-Doors, Frames &amp; Hardware'!P150="*",'08-Doors, Frames &amp; Hardware'!O150,'08-Doors, Frames &amp; Hardware'!R150="*",'08-Doors, Frames &amp; Hardware'!Q150,'08-Doors, Frames &amp; Hardware'!T150="*",'08-Doors, Frames &amp; Hardware'!S150,'08-Doors, Frames &amp; Hardware'!V150="*",'08-Doors, Frames &amp; Hardware'!U150),"")</f>
        <v/>
      </c>
      <c r="H1202" s="236" t="e">
        <f>G1202/'Project Data'!$D$22</f>
        <v>#VALUE!</v>
      </c>
      <c r="I1202" s="175"/>
      <c r="J1202" s="244"/>
      <c r="K1202" s="404"/>
    </row>
    <row r="1203" spans="1:11" s="147" customFormat="1" ht="15" hidden="1" customHeight="1">
      <c r="A1203" s="198">
        <f>'08-Doors, Frames &amp; Hardware'!A151</f>
        <v>0</v>
      </c>
      <c r="B1203" s="399" t="str">
        <f>'08-Doors, Frames &amp; Hardware'!B151</f>
        <v>08 34 49.13 Neutron Shielding Doors and Frames</v>
      </c>
      <c r="C1203" s="235"/>
      <c r="D1203" s="402" t="str" cm="1">
        <f t="array" ref="D1203">_xlfn.IFNA(_xlfn.IFS('08-Doors, Frames &amp; Hardware'!D151="*",'08-Doors, Frames &amp; Hardware'!C151,'08-Doors, Frames &amp; Hardware'!F151="*",'08-Doors, Frames &amp; Hardware'!E151,'08-Doors, Frames &amp; Hardware'!H151="*",'08-Doors, Frames &amp; Hardware'!G151,'08-Doors, Frames &amp; Hardware'!J151="*",'08-Doors, Frames &amp; Hardware'!I151,'08-Doors, Frames &amp; Hardware'!L151="*",'08-Doors, Frames &amp; Hardware'!K151,'08-Doors, Frames &amp; Hardware'!N151="*",'08-Doors, Frames &amp; Hardware'!M151,'08-Doors, Frames &amp; Hardware'!P151="*",'08-Doors, Frames &amp; Hardware'!O151,'08-Doors, Frames &amp; Hardware'!R151="*",'08-Doors, Frames &amp; Hardware'!Q151,'08-Doors, Frames &amp; Hardware'!T151="*",'08-Doors, Frames &amp; Hardware'!S151),"")</f>
        <v/>
      </c>
      <c r="E1203" s="402" t="e">
        <f>D1203/'Project Data'!$D$22</f>
        <v>#VALUE!</v>
      </c>
      <c r="F1203" s="164" t="s">
        <v>44</v>
      </c>
      <c r="G1203" s="236" t="str" cm="1">
        <f t="array" ref="G1203">_xlfn.IFNA(_xlfn.IFS('08-Doors, Frames &amp; Hardware'!F151="*",'08-Doors, Frames &amp; Hardware'!E151,'08-Doors, Frames &amp; Hardware'!H151="*",'08-Doors, Frames &amp; Hardware'!G151,'08-Doors, Frames &amp; Hardware'!J151="*",'08-Doors, Frames &amp; Hardware'!I151,'08-Doors, Frames &amp; Hardware'!L151="*",'08-Doors, Frames &amp; Hardware'!K151,'08-Doors, Frames &amp; Hardware'!N151="*",'08-Doors, Frames &amp; Hardware'!M151,'08-Doors, Frames &amp; Hardware'!P151="*",'08-Doors, Frames &amp; Hardware'!O151,'08-Doors, Frames &amp; Hardware'!R151="*",'08-Doors, Frames &amp; Hardware'!Q151,'08-Doors, Frames &amp; Hardware'!T151="*",'08-Doors, Frames &amp; Hardware'!S151,'08-Doors, Frames &amp; Hardware'!V151="*",'08-Doors, Frames &amp; Hardware'!U151),"")</f>
        <v/>
      </c>
      <c r="H1203" s="236" t="e">
        <f>G1203/'Project Data'!$D$22</f>
        <v>#VALUE!</v>
      </c>
      <c r="I1203" s="175"/>
      <c r="J1203" s="244"/>
      <c r="K1203" s="404"/>
    </row>
    <row r="1204" spans="1:11" s="147" customFormat="1" ht="15" hidden="1" customHeight="1">
      <c r="A1204" s="198">
        <f>'08-Doors, Frames &amp; Hardware'!A152</f>
        <v>0</v>
      </c>
      <c r="B1204" s="399" t="str">
        <f>'08-Doors, Frames &amp; Hardware'!B152</f>
        <v>08 34 53 Security Doors and Frames</v>
      </c>
      <c r="C1204" s="235"/>
      <c r="D1204" s="402" t="str" cm="1">
        <f t="array" ref="D1204">_xlfn.IFNA(_xlfn.IFS('08-Doors, Frames &amp; Hardware'!D152="*",'08-Doors, Frames &amp; Hardware'!C152,'08-Doors, Frames &amp; Hardware'!F152="*",'08-Doors, Frames &amp; Hardware'!E152,'08-Doors, Frames &amp; Hardware'!H152="*",'08-Doors, Frames &amp; Hardware'!G152,'08-Doors, Frames &amp; Hardware'!J152="*",'08-Doors, Frames &amp; Hardware'!I152,'08-Doors, Frames &amp; Hardware'!L152="*",'08-Doors, Frames &amp; Hardware'!K152,'08-Doors, Frames &amp; Hardware'!N152="*",'08-Doors, Frames &amp; Hardware'!M152,'08-Doors, Frames &amp; Hardware'!P152="*",'08-Doors, Frames &amp; Hardware'!O152,'08-Doors, Frames &amp; Hardware'!R152="*",'08-Doors, Frames &amp; Hardware'!Q152,'08-Doors, Frames &amp; Hardware'!T152="*",'08-Doors, Frames &amp; Hardware'!S152),"")</f>
        <v/>
      </c>
      <c r="E1204" s="402" t="e">
        <f>D1204/'Project Data'!$D$22</f>
        <v>#VALUE!</v>
      </c>
      <c r="F1204" s="164" t="s">
        <v>44</v>
      </c>
      <c r="G1204" s="236" t="str" cm="1">
        <f t="array" ref="G1204">_xlfn.IFNA(_xlfn.IFS('08-Doors, Frames &amp; Hardware'!F152="*",'08-Doors, Frames &amp; Hardware'!E152,'08-Doors, Frames &amp; Hardware'!H152="*",'08-Doors, Frames &amp; Hardware'!G152,'08-Doors, Frames &amp; Hardware'!J152="*",'08-Doors, Frames &amp; Hardware'!I152,'08-Doors, Frames &amp; Hardware'!L152="*",'08-Doors, Frames &amp; Hardware'!K152,'08-Doors, Frames &amp; Hardware'!N152="*",'08-Doors, Frames &amp; Hardware'!M152,'08-Doors, Frames &amp; Hardware'!P152="*",'08-Doors, Frames &amp; Hardware'!O152,'08-Doors, Frames &amp; Hardware'!R152="*",'08-Doors, Frames &amp; Hardware'!Q152,'08-Doors, Frames &amp; Hardware'!T152="*",'08-Doors, Frames &amp; Hardware'!S152,'08-Doors, Frames &amp; Hardware'!V152="*",'08-Doors, Frames &amp; Hardware'!U152),"")</f>
        <v/>
      </c>
      <c r="H1204" s="236" t="e">
        <f>G1204/'Project Data'!$D$22</f>
        <v>#VALUE!</v>
      </c>
      <c r="I1204" s="175"/>
      <c r="J1204" s="244"/>
      <c r="K1204" s="404"/>
    </row>
    <row r="1205" spans="1:11" s="147" customFormat="1" ht="15" hidden="1" customHeight="1">
      <c r="A1205" s="198">
        <f>'08-Doors, Frames &amp; Hardware'!A153</f>
        <v>0</v>
      </c>
      <c r="B1205" s="399" t="str">
        <f>'08-Doors, Frames &amp; Hardware'!B153</f>
        <v>08 34 56 Security Gates</v>
      </c>
      <c r="C1205" s="235"/>
      <c r="D1205" s="402" t="str" cm="1">
        <f t="array" ref="D1205">_xlfn.IFNA(_xlfn.IFS('08-Doors, Frames &amp; Hardware'!D153="*",'08-Doors, Frames &amp; Hardware'!C153,'08-Doors, Frames &amp; Hardware'!F153="*",'08-Doors, Frames &amp; Hardware'!E153,'08-Doors, Frames &amp; Hardware'!H153="*",'08-Doors, Frames &amp; Hardware'!G153,'08-Doors, Frames &amp; Hardware'!J153="*",'08-Doors, Frames &amp; Hardware'!I153,'08-Doors, Frames &amp; Hardware'!L153="*",'08-Doors, Frames &amp; Hardware'!K153,'08-Doors, Frames &amp; Hardware'!N153="*",'08-Doors, Frames &amp; Hardware'!M153,'08-Doors, Frames &amp; Hardware'!P153="*",'08-Doors, Frames &amp; Hardware'!O153,'08-Doors, Frames &amp; Hardware'!R153="*",'08-Doors, Frames &amp; Hardware'!Q153,'08-Doors, Frames &amp; Hardware'!T153="*",'08-Doors, Frames &amp; Hardware'!S153),"")</f>
        <v/>
      </c>
      <c r="E1205" s="402" t="e">
        <f>D1205/'Project Data'!$D$22</f>
        <v>#VALUE!</v>
      </c>
      <c r="F1205" s="164" t="s">
        <v>44</v>
      </c>
      <c r="G1205" s="236" t="str" cm="1">
        <f t="array" ref="G1205">_xlfn.IFNA(_xlfn.IFS('08-Doors, Frames &amp; Hardware'!F153="*",'08-Doors, Frames &amp; Hardware'!E153,'08-Doors, Frames &amp; Hardware'!H153="*",'08-Doors, Frames &amp; Hardware'!G153,'08-Doors, Frames &amp; Hardware'!J153="*",'08-Doors, Frames &amp; Hardware'!I153,'08-Doors, Frames &amp; Hardware'!L153="*",'08-Doors, Frames &amp; Hardware'!K153,'08-Doors, Frames &amp; Hardware'!N153="*",'08-Doors, Frames &amp; Hardware'!M153,'08-Doors, Frames &amp; Hardware'!P153="*",'08-Doors, Frames &amp; Hardware'!O153,'08-Doors, Frames &amp; Hardware'!R153="*",'08-Doors, Frames &amp; Hardware'!Q153,'08-Doors, Frames &amp; Hardware'!T153="*",'08-Doors, Frames &amp; Hardware'!S153,'08-Doors, Frames &amp; Hardware'!V153="*",'08-Doors, Frames &amp; Hardware'!U153),"")</f>
        <v/>
      </c>
      <c r="H1205" s="236" t="e">
        <f>G1205/'Project Data'!$D$22</f>
        <v>#VALUE!</v>
      </c>
      <c r="I1205" s="175"/>
      <c r="J1205" s="244"/>
      <c r="K1205" s="404"/>
    </row>
    <row r="1206" spans="1:11" s="147" customFormat="1" ht="15" hidden="1" customHeight="1">
      <c r="A1206" s="198">
        <f>'08-Doors, Frames &amp; Hardware'!A154</f>
        <v>0</v>
      </c>
      <c r="B1206" s="399" t="str">
        <f>'08-Doors, Frames &amp; Hardware'!B154</f>
        <v>08 34 58 File Room Doors and Frames</v>
      </c>
      <c r="C1206" s="235"/>
      <c r="D1206" s="402" t="str" cm="1">
        <f t="array" ref="D1206">_xlfn.IFNA(_xlfn.IFS('08-Doors, Frames &amp; Hardware'!D154="*",'08-Doors, Frames &amp; Hardware'!C154,'08-Doors, Frames &amp; Hardware'!F154="*",'08-Doors, Frames &amp; Hardware'!E154,'08-Doors, Frames &amp; Hardware'!H154="*",'08-Doors, Frames &amp; Hardware'!G154,'08-Doors, Frames &amp; Hardware'!J154="*",'08-Doors, Frames &amp; Hardware'!I154,'08-Doors, Frames &amp; Hardware'!L154="*",'08-Doors, Frames &amp; Hardware'!K154,'08-Doors, Frames &amp; Hardware'!N154="*",'08-Doors, Frames &amp; Hardware'!M154,'08-Doors, Frames &amp; Hardware'!P154="*",'08-Doors, Frames &amp; Hardware'!O154,'08-Doors, Frames &amp; Hardware'!R154="*",'08-Doors, Frames &amp; Hardware'!Q154,'08-Doors, Frames &amp; Hardware'!T154="*",'08-Doors, Frames &amp; Hardware'!S154),"")</f>
        <v/>
      </c>
      <c r="E1206" s="402" t="e">
        <f>D1206/'Project Data'!$D$22</f>
        <v>#VALUE!</v>
      </c>
      <c r="F1206" s="164" t="s">
        <v>44</v>
      </c>
      <c r="G1206" s="236" t="str" cm="1">
        <f t="array" ref="G1206">_xlfn.IFNA(_xlfn.IFS('08-Doors, Frames &amp; Hardware'!F154="*",'08-Doors, Frames &amp; Hardware'!E154,'08-Doors, Frames &amp; Hardware'!H154="*",'08-Doors, Frames &amp; Hardware'!G154,'08-Doors, Frames &amp; Hardware'!J154="*",'08-Doors, Frames &amp; Hardware'!I154,'08-Doors, Frames &amp; Hardware'!L154="*",'08-Doors, Frames &amp; Hardware'!K154,'08-Doors, Frames &amp; Hardware'!N154="*",'08-Doors, Frames &amp; Hardware'!M154,'08-Doors, Frames &amp; Hardware'!P154="*",'08-Doors, Frames &amp; Hardware'!O154,'08-Doors, Frames &amp; Hardware'!R154="*",'08-Doors, Frames &amp; Hardware'!Q154,'08-Doors, Frames &amp; Hardware'!T154="*",'08-Doors, Frames &amp; Hardware'!S154,'08-Doors, Frames &amp; Hardware'!V154="*",'08-Doors, Frames &amp; Hardware'!U154),"")</f>
        <v/>
      </c>
      <c r="H1206" s="236" t="e">
        <f>G1206/'Project Data'!$D$22</f>
        <v>#VALUE!</v>
      </c>
      <c r="I1206" s="175"/>
      <c r="J1206" s="244"/>
      <c r="K1206" s="404"/>
    </row>
    <row r="1207" spans="1:11" s="147" customFormat="1" ht="15" hidden="1" customHeight="1">
      <c r="A1207" s="198">
        <f>'08-Doors, Frames &amp; Hardware'!A155</f>
        <v>0</v>
      </c>
      <c r="B1207" s="399" t="str">
        <f>'08-Doors, Frames &amp; Hardware'!B155</f>
        <v>08 34 59 Vault Doors and Day Gates</v>
      </c>
      <c r="C1207" s="235"/>
      <c r="D1207" s="402" t="str" cm="1">
        <f t="array" ref="D1207">_xlfn.IFNA(_xlfn.IFS('08-Doors, Frames &amp; Hardware'!D155="*",'08-Doors, Frames &amp; Hardware'!C155,'08-Doors, Frames &amp; Hardware'!F155="*",'08-Doors, Frames &amp; Hardware'!E155,'08-Doors, Frames &amp; Hardware'!H155="*",'08-Doors, Frames &amp; Hardware'!G155,'08-Doors, Frames &amp; Hardware'!J155="*",'08-Doors, Frames &amp; Hardware'!I155,'08-Doors, Frames &amp; Hardware'!L155="*",'08-Doors, Frames &amp; Hardware'!K155,'08-Doors, Frames &amp; Hardware'!N155="*",'08-Doors, Frames &amp; Hardware'!M155,'08-Doors, Frames &amp; Hardware'!P155="*",'08-Doors, Frames &amp; Hardware'!O155,'08-Doors, Frames &amp; Hardware'!R155="*",'08-Doors, Frames &amp; Hardware'!Q155,'08-Doors, Frames &amp; Hardware'!T155="*",'08-Doors, Frames &amp; Hardware'!S155),"")</f>
        <v/>
      </c>
      <c r="E1207" s="402" t="e">
        <f>D1207/'Project Data'!$D$22</f>
        <v>#VALUE!</v>
      </c>
      <c r="F1207" s="164" t="s">
        <v>44</v>
      </c>
      <c r="G1207" s="236" t="str" cm="1">
        <f t="array" ref="G1207">_xlfn.IFNA(_xlfn.IFS('08-Doors, Frames &amp; Hardware'!F155="*",'08-Doors, Frames &amp; Hardware'!E155,'08-Doors, Frames &amp; Hardware'!H155="*",'08-Doors, Frames &amp; Hardware'!G155,'08-Doors, Frames &amp; Hardware'!J155="*",'08-Doors, Frames &amp; Hardware'!I155,'08-Doors, Frames &amp; Hardware'!L155="*",'08-Doors, Frames &amp; Hardware'!K155,'08-Doors, Frames &amp; Hardware'!N155="*",'08-Doors, Frames &amp; Hardware'!M155,'08-Doors, Frames &amp; Hardware'!P155="*",'08-Doors, Frames &amp; Hardware'!O155,'08-Doors, Frames &amp; Hardware'!R155="*",'08-Doors, Frames &amp; Hardware'!Q155,'08-Doors, Frames &amp; Hardware'!T155="*",'08-Doors, Frames &amp; Hardware'!S155,'08-Doors, Frames &amp; Hardware'!V155="*",'08-Doors, Frames &amp; Hardware'!U155),"")</f>
        <v/>
      </c>
      <c r="H1207" s="236" t="e">
        <f>G1207/'Project Data'!$D$22</f>
        <v>#VALUE!</v>
      </c>
      <c r="I1207" s="175"/>
      <c r="J1207" s="244"/>
      <c r="K1207" s="404"/>
    </row>
    <row r="1208" spans="1:11" s="147" customFormat="1" ht="15" hidden="1" customHeight="1">
      <c r="A1208" s="198">
        <f>'08-Doors, Frames &amp; Hardware'!A156</f>
        <v>0</v>
      </c>
      <c r="B1208" s="399" t="str">
        <f>'08-Doors, Frames &amp; Hardware'!B156</f>
        <v>08 34 73 Sound Control Door Assemblies</v>
      </c>
      <c r="C1208" s="235"/>
      <c r="D1208" s="402" t="str" cm="1">
        <f t="array" ref="D1208">_xlfn.IFNA(_xlfn.IFS('08-Doors, Frames &amp; Hardware'!D156="*",'08-Doors, Frames &amp; Hardware'!C156,'08-Doors, Frames &amp; Hardware'!F156="*",'08-Doors, Frames &amp; Hardware'!E156,'08-Doors, Frames &amp; Hardware'!H156="*",'08-Doors, Frames &amp; Hardware'!G156,'08-Doors, Frames &amp; Hardware'!J156="*",'08-Doors, Frames &amp; Hardware'!I156,'08-Doors, Frames &amp; Hardware'!L156="*",'08-Doors, Frames &amp; Hardware'!K156,'08-Doors, Frames &amp; Hardware'!N156="*",'08-Doors, Frames &amp; Hardware'!M156,'08-Doors, Frames &amp; Hardware'!P156="*",'08-Doors, Frames &amp; Hardware'!O156,'08-Doors, Frames &amp; Hardware'!R156="*",'08-Doors, Frames &amp; Hardware'!Q156,'08-Doors, Frames &amp; Hardware'!T156="*",'08-Doors, Frames &amp; Hardware'!S156),"")</f>
        <v/>
      </c>
      <c r="E1208" s="402" t="e">
        <f>D1208/'Project Data'!$D$22</f>
        <v>#VALUE!</v>
      </c>
      <c r="F1208" s="164" t="s">
        <v>44</v>
      </c>
      <c r="G1208" s="236" t="str" cm="1">
        <f t="array" ref="G1208">_xlfn.IFNA(_xlfn.IFS('08-Doors, Frames &amp; Hardware'!F156="*",'08-Doors, Frames &amp; Hardware'!E156,'08-Doors, Frames &amp; Hardware'!H156="*",'08-Doors, Frames &amp; Hardware'!G156,'08-Doors, Frames &amp; Hardware'!J156="*",'08-Doors, Frames &amp; Hardware'!I156,'08-Doors, Frames &amp; Hardware'!L156="*",'08-Doors, Frames &amp; Hardware'!K156,'08-Doors, Frames &amp; Hardware'!N156="*",'08-Doors, Frames &amp; Hardware'!M156,'08-Doors, Frames &amp; Hardware'!P156="*",'08-Doors, Frames &amp; Hardware'!O156,'08-Doors, Frames &amp; Hardware'!R156="*",'08-Doors, Frames &amp; Hardware'!Q156,'08-Doors, Frames &amp; Hardware'!T156="*",'08-Doors, Frames &amp; Hardware'!S156,'08-Doors, Frames &amp; Hardware'!V156="*",'08-Doors, Frames &amp; Hardware'!U156),"")</f>
        <v/>
      </c>
      <c r="H1208" s="236" t="e">
        <f>G1208/'Project Data'!$D$22</f>
        <v>#VALUE!</v>
      </c>
      <c r="I1208" s="175"/>
      <c r="J1208" s="244"/>
      <c r="K1208" s="404"/>
    </row>
    <row r="1209" spans="1:11" s="147" customFormat="1" ht="15" hidden="1" customHeight="1">
      <c r="A1209" s="198">
        <f>'08-Doors, Frames &amp; Hardware'!A157</f>
        <v>0</v>
      </c>
      <c r="B1209" s="399" t="str">
        <f>'08-Doors, Frames &amp; Hardware'!B157</f>
        <v>08 34 73.13 Metal Sound Control Door Assemblies</v>
      </c>
      <c r="C1209" s="235"/>
      <c r="D1209" s="402" t="str" cm="1">
        <f t="array" ref="D1209">_xlfn.IFNA(_xlfn.IFS('08-Doors, Frames &amp; Hardware'!D157="*",'08-Doors, Frames &amp; Hardware'!C157,'08-Doors, Frames &amp; Hardware'!F157="*",'08-Doors, Frames &amp; Hardware'!E157,'08-Doors, Frames &amp; Hardware'!H157="*",'08-Doors, Frames &amp; Hardware'!G157,'08-Doors, Frames &amp; Hardware'!J157="*",'08-Doors, Frames &amp; Hardware'!I157,'08-Doors, Frames &amp; Hardware'!L157="*",'08-Doors, Frames &amp; Hardware'!K157,'08-Doors, Frames &amp; Hardware'!N157="*",'08-Doors, Frames &amp; Hardware'!M157,'08-Doors, Frames &amp; Hardware'!P157="*",'08-Doors, Frames &amp; Hardware'!O157,'08-Doors, Frames &amp; Hardware'!R157="*",'08-Doors, Frames &amp; Hardware'!Q157,'08-Doors, Frames &amp; Hardware'!T157="*",'08-Doors, Frames &amp; Hardware'!S157),"")</f>
        <v/>
      </c>
      <c r="E1209" s="402" t="e">
        <f>D1209/'Project Data'!$D$22</f>
        <v>#VALUE!</v>
      </c>
      <c r="F1209" s="164" t="s">
        <v>44</v>
      </c>
      <c r="G1209" s="236" t="str" cm="1">
        <f t="array" ref="G1209">_xlfn.IFNA(_xlfn.IFS('08-Doors, Frames &amp; Hardware'!F157="*",'08-Doors, Frames &amp; Hardware'!E157,'08-Doors, Frames &amp; Hardware'!H157="*",'08-Doors, Frames &amp; Hardware'!G157,'08-Doors, Frames &amp; Hardware'!J157="*",'08-Doors, Frames &amp; Hardware'!I157,'08-Doors, Frames &amp; Hardware'!L157="*",'08-Doors, Frames &amp; Hardware'!K157,'08-Doors, Frames &amp; Hardware'!N157="*",'08-Doors, Frames &amp; Hardware'!M157,'08-Doors, Frames &amp; Hardware'!P157="*",'08-Doors, Frames &amp; Hardware'!O157,'08-Doors, Frames &amp; Hardware'!R157="*",'08-Doors, Frames &amp; Hardware'!Q157,'08-Doors, Frames &amp; Hardware'!T157="*",'08-Doors, Frames &amp; Hardware'!S157,'08-Doors, Frames &amp; Hardware'!V157="*",'08-Doors, Frames &amp; Hardware'!U157),"")</f>
        <v/>
      </c>
      <c r="H1209" s="236" t="e">
        <f>G1209/'Project Data'!$D$22</f>
        <v>#VALUE!</v>
      </c>
      <c r="I1209" s="175"/>
      <c r="J1209" s="244"/>
      <c r="K1209" s="404"/>
    </row>
    <row r="1210" spans="1:11" s="147" customFormat="1" ht="15" hidden="1" customHeight="1">
      <c r="A1210" s="198">
        <f>'08-Doors, Frames &amp; Hardware'!A158</f>
        <v>0</v>
      </c>
      <c r="B1210" s="399" t="str">
        <f>'08-Doors, Frames &amp; Hardware'!B158</f>
        <v>08 34 73.16 Wood Sound Control Door Assemblies</v>
      </c>
      <c r="C1210" s="235"/>
      <c r="D1210" s="402" t="str" cm="1">
        <f t="array" ref="D1210">_xlfn.IFNA(_xlfn.IFS('08-Doors, Frames &amp; Hardware'!D158="*",'08-Doors, Frames &amp; Hardware'!C158,'08-Doors, Frames &amp; Hardware'!F158="*",'08-Doors, Frames &amp; Hardware'!E158,'08-Doors, Frames &amp; Hardware'!H158="*",'08-Doors, Frames &amp; Hardware'!G158,'08-Doors, Frames &amp; Hardware'!J158="*",'08-Doors, Frames &amp; Hardware'!I158,'08-Doors, Frames &amp; Hardware'!L158="*",'08-Doors, Frames &amp; Hardware'!K158,'08-Doors, Frames &amp; Hardware'!N158="*",'08-Doors, Frames &amp; Hardware'!M158,'08-Doors, Frames &amp; Hardware'!P158="*",'08-Doors, Frames &amp; Hardware'!O158,'08-Doors, Frames &amp; Hardware'!R158="*",'08-Doors, Frames &amp; Hardware'!Q158,'08-Doors, Frames &amp; Hardware'!T158="*",'08-Doors, Frames &amp; Hardware'!S158),"")</f>
        <v/>
      </c>
      <c r="E1210" s="402" t="e">
        <f>D1210/'Project Data'!$D$22</f>
        <v>#VALUE!</v>
      </c>
      <c r="F1210" s="164" t="s">
        <v>44</v>
      </c>
      <c r="G1210" s="236" t="str" cm="1">
        <f t="array" ref="G1210">_xlfn.IFNA(_xlfn.IFS('08-Doors, Frames &amp; Hardware'!F158="*",'08-Doors, Frames &amp; Hardware'!E158,'08-Doors, Frames &amp; Hardware'!H158="*",'08-Doors, Frames &amp; Hardware'!G158,'08-Doors, Frames &amp; Hardware'!J158="*",'08-Doors, Frames &amp; Hardware'!I158,'08-Doors, Frames &amp; Hardware'!L158="*",'08-Doors, Frames &amp; Hardware'!K158,'08-Doors, Frames &amp; Hardware'!N158="*",'08-Doors, Frames &amp; Hardware'!M158,'08-Doors, Frames &amp; Hardware'!P158="*",'08-Doors, Frames &amp; Hardware'!O158,'08-Doors, Frames &amp; Hardware'!R158="*",'08-Doors, Frames &amp; Hardware'!Q158,'08-Doors, Frames &amp; Hardware'!T158="*",'08-Doors, Frames &amp; Hardware'!S158,'08-Doors, Frames &amp; Hardware'!V158="*",'08-Doors, Frames &amp; Hardware'!U158),"")</f>
        <v/>
      </c>
      <c r="H1210" s="236" t="e">
        <f>G1210/'Project Data'!$D$22</f>
        <v>#VALUE!</v>
      </c>
      <c r="I1210" s="175"/>
      <c r="J1210" s="244"/>
      <c r="K1210" s="404"/>
    </row>
    <row r="1211" spans="1:11" s="147" customFormat="1" ht="15" hidden="1" customHeight="1">
      <c r="A1211" s="198">
        <f>'08-Doors, Frames &amp; Hardware'!A159</f>
        <v>0</v>
      </c>
      <c r="B1211" s="399" t="str">
        <f>'08-Doors, Frames &amp; Hardware'!B159</f>
        <v>08 35 00 Folding Doors and Grilles</v>
      </c>
      <c r="C1211" s="235"/>
      <c r="D1211" s="402" t="str" cm="1">
        <f t="array" ref="D1211">_xlfn.IFNA(_xlfn.IFS('08-Doors, Frames &amp; Hardware'!D159="*",'08-Doors, Frames &amp; Hardware'!C159,'08-Doors, Frames &amp; Hardware'!F159="*",'08-Doors, Frames &amp; Hardware'!E159,'08-Doors, Frames &amp; Hardware'!H159="*",'08-Doors, Frames &amp; Hardware'!G159,'08-Doors, Frames &amp; Hardware'!J159="*",'08-Doors, Frames &amp; Hardware'!I159,'08-Doors, Frames &amp; Hardware'!L159="*",'08-Doors, Frames &amp; Hardware'!K159,'08-Doors, Frames &amp; Hardware'!N159="*",'08-Doors, Frames &amp; Hardware'!M159,'08-Doors, Frames &amp; Hardware'!P159="*",'08-Doors, Frames &amp; Hardware'!O159,'08-Doors, Frames &amp; Hardware'!R159="*",'08-Doors, Frames &amp; Hardware'!Q159,'08-Doors, Frames &amp; Hardware'!T159="*",'08-Doors, Frames &amp; Hardware'!S159),"")</f>
        <v/>
      </c>
      <c r="E1211" s="402" t="e">
        <f>D1211/'Project Data'!$D$22</f>
        <v>#VALUE!</v>
      </c>
      <c r="F1211" s="164" t="s">
        <v>44</v>
      </c>
      <c r="G1211" s="236" t="str" cm="1">
        <f t="array" ref="G1211">_xlfn.IFNA(_xlfn.IFS('08-Doors, Frames &amp; Hardware'!F159="*",'08-Doors, Frames &amp; Hardware'!E159,'08-Doors, Frames &amp; Hardware'!H159="*",'08-Doors, Frames &amp; Hardware'!G159,'08-Doors, Frames &amp; Hardware'!J159="*",'08-Doors, Frames &amp; Hardware'!I159,'08-Doors, Frames &amp; Hardware'!L159="*",'08-Doors, Frames &amp; Hardware'!K159,'08-Doors, Frames &amp; Hardware'!N159="*",'08-Doors, Frames &amp; Hardware'!M159,'08-Doors, Frames &amp; Hardware'!P159="*",'08-Doors, Frames &amp; Hardware'!O159,'08-Doors, Frames &amp; Hardware'!R159="*",'08-Doors, Frames &amp; Hardware'!Q159,'08-Doors, Frames &amp; Hardware'!T159="*",'08-Doors, Frames &amp; Hardware'!S159,'08-Doors, Frames &amp; Hardware'!V159="*",'08-Doors, Frames &amp; Hardware'!U159),"")</f>
        <v/>
      </c>
      <c r="H1211" s="236" t="e">
        <f>G1211/'Project Data'!$D$22</f>
        <v>#VALUE!</v>
      </c>
      <c r="I1211" s="175"/>
      <c r="J1211" s="244"/>
      <c r="K1211" s="404"/>
    </row>
    <row r="1212" spans="1:11" s="147" customFormat="1" ht="15" hidden="1" customHeight="1">
      <c r="A1212" s="198">
        <f>'08-Doors, Frames &amp; Hardware'!A160</f>
        <v>0</v>
      </c>
      <c r="B1212" s="399" t="str">
        <f>'08-Doors, Frames &amp; Hardware'!B160</f>
        <v>08 35 13 Folding Doors</v>
      </c>
      <c r="C1212" s="235"/>
      <c r="D1212" s="402" t="str" cm="1">
        <f t="array" ref="D1212">_xlfn.IFNA(_xlfn.IFS('08-Doors, Frames &amp; Hardware'!D160="*",'08-Doors, Frames &amp; Hardware'!C160,'08-Doors, Frames &amp; Hardware'!F160="*",'08-Doors, Frames &amp; Hardware'!E160,'08-Doors, Frames &amp; Hardware'!H160="*",'08-Doors, Frames &amp; Hardware'!G160,'08-Doors, Frames &amp; Hardware'!J160="*",'08-Doors, Frames &amp; Hardware'!I160,'08-Doors, Frames &amp; Hardware'!L160="*",'08-Doors, Frames &amp; Hardware'!K160,'08-Doors, Frames &amp; Hardware'!N160="*",'08-Doors, Frames &amp; Hardware'!M160,'08-Doors, Frames &amp; Hardware'!P160="*",'08-Doors, Frames &amp; Hardware'!O160,'08-Doors, Frames &amp; Hardware'!R160="*",'08-Doors, Frames &amp; Hardware'!Q160,'08-Doors, Frames &amp; Hardware'!T160="*",'08-Doors, Frames &amp; Hardware'!S160),"")</f>
        <v/>
      </c>
      <c r="E1212" s="402" t="e">
        <f>D1212/'Project Data'!$D$22</f>
        <v>#VALUE!</v>
      </c>
      <c r="F1212" s="164" t="s">
        <v>44</v>
      </c>
      <c r="G1212" s="236" t="str" cm="1">
        <f t="array" ref="G1212">_xlfn.IFNA(_xlfn.IFS('08-Doors, Frames &amp; Hardware'!F160="*",'08-Doors, Frames &amp; Hardware'!E160,'08-Doors, Frames &amp; Hardware'!H160="*",'08-Doors, Frames &amp; Hardware'!G160,'08-Doors, Frames &amp; Hardware'!J160="*",'08-Doors, Frames &amp; Hardware'!I160,'08-Doors, Frames &amp; Hardware'!L160="*",'08-Doors, Frames &amp; Hardware'!K160,'08-Doors, Frames &amp; Hardware'!N160="*",'08-Doors, Frames &amp; Hardware'!M160,'08-Doors, Frames &amp; Hardware'!P160="*",'08-Doors, Frames &amp; Hardware'!O160,'08-Doors, Frames &amp; Hardware'!R160="*",'08-Doors, Frames &amp; Hardware'!Q160,'08-Doors, Frames &amp; Hardware'!T160="*",'08-Doors, Frames &amp; Hardware'!S160,'08-Doors, Frames &amp; Hardware'!V160="*",'08-Doors, Frames &amp; Hardware'!U160),"")</f>
        <v/>
      </c>
      <c r="H1212" s="236" t="e">
        <f>G1212/'Project Data'!$D$22</f>
        <v>#VALUE!</v>
      </c>
      <c r="I1212" s="175"/>
      <c r="J1212" s="244"/>
      <c r="K1212" s="404"/>
    </row>
    <row r="1213" spans="1:11" s="147" customFormat="1" ht="15" hidden="1" customHeight="1">
      <c r="A1213" s="198">
        <f>'08-Doors, Frames &amp; Hardware'!A161</f>
        <v>0</v>
      </c>
      <c r="B1213" s="399" t="str">
        <f>'08-Doors, Frames &amp; Hardware'!B161</f>
        <v>08 35 13.13 Accordion Folding Doors</v>
      </c>
      <c r="C1213" s="235"/>
      <c r="D1213" s="402" t="str" cm="1">
        <f t="array" ref="D1213">_xlfn.IFNA(_xlfn.IFS('08-Doors, Frames &amp; Hardware'!D161="*",'08-Doors, Frames &amp; Hardware'!C161,'08-Doors, Frames &amp; Hardware'!F161="*",'08-Doors, Frames &amp; Hardware'!E161,'08-Doors, Frames &amp; Hardware'!H161="*",'08-Doors, Frames &amp; Hardware'!G161,'08-Doors, Frames &amp; Hardware'!J161="*",'08-Doors, Frames &amp; Hardware'!I161,'08-Doors, Frames &amp; Hardware'!L161="*",'08-Doors, Frames &amp; Hardware'!K161,'08-Doors, Frames &amp; Hardware'!N161="*",'08-Doors, Frames &amp; Hardware'!M161,'08-Doors, Frames &amp; Hardware'!P161="*",'08-Doors, Frames &amp; Hardware'!O161,'08-Doors, Frames &amp; Hardware'!R161="*",'08-Doors, Frames &amp; Hardware'!Q161,'08-Doors, Frames &amp; Hardware'!T161="*",'08-Doors, Frames &amp; Hardware'!S161),"")</f>
        <v/>
      </c>
      <c r="E1213" s="402" t="e">
        <f>D1213/'Project Data'!$D$22</f>
        <v>#VALUE!</v>
      </c>
      <c r="F1213" s="164" t="s">
        <v>44</v>
      </c>
      <c r="G1213" s="236" t="str" cm="1">
        <f t="array" ref="G1213">_xlfn.IFNA(_xlfn.IFS('08-Doors, Frames &amp; Hardware'!F161="*",'08-Doors, Frames &amp; Hardware'!E161,'08-Doors, Frames &amp; Hardware'!H161="*",'08-Doors, Frames &amp; Hardware'!G161,'08-Doors, Frames &amp; Hardware'!J161="*",'08-Doors, Frames &amp; Hardware'!I161,'08-Doors, Frames &amp; Hardware'!L161="*",'08-Doors, Frames &amp; Hardware'!K161,'08-Doors, Frames &amp; Hardware'!N161="*",'08-Doors, Frames &amp; Hardware'!M161,'08-Doors, Frames &amp; Hardware'!P161="*",'08-Doors, Frames &amp; Hardware'!O161,'08-Doors, Frames &amp; Hardware'!R161="*",'08-Doors, Frames &amp; Hardware'!Q161,'08-Doors, Frames &amp; Hardware'!T161="*",'08-Doors, Frames &amp; Hardware'!S161,'08-Doors, Frames &amp; Hardware'!V161="*",'08-Doors, Frames &amp; Hardware'!U161),"")</f>
        <v/>
      </c>
      <c r="H1213" s="236" t="e">
        <f>G1213/'Project Data'!$D$22</f>
        <v>#VALUE!</v>
      </c>
      <c r="I1213" s="175"/>
      <c r="J1213" s="244"/>
      <c r="K1213" s="404"/>
    </row>
    <row r="1214" spans="1:11" s="147" customFormat="1" ht="15" hidden="1" customHeight="1">
      <c r="A1214" s="198">
        <f>'08-Doors, Frames &amp; Hardware'!A162</f>
        <v>0</v>
      </c>
      <c r="B1214" s="399" t="str">
        <f>'08-Doors, Frames &amp; Hardware'!B162</f>
        <v>08 35 13.23 Accordion Folding Fire Doors</v>
      </c>
      <c r="C1214" s="235"/>
      <c r="D1214" s="402" t="str" cm="1">
        <f t="array" ref="D1214">_xlfn.IFNA(_xlfn.IFS('08-Doors, Frames &amp; Hardware'!D162="*",'08-Doors, Frames &amp; Hardware'!C162,'08-Doors, Frames &amp; Hardware'!F162="*",'08-Doors, Frames &amp; Hardware'!E162,'08-Doors, Frames &amp; Hardware'!H162="*",'08-Doors, Frames &amp; Hardware'!G162,'08-Doors, Frames &amp; Hardware'!J162="*",'08-Doors, Frames &amp; Hardware'!I162,'08-Doors, Frames &amp; Hardware'!L162="*",'08-Doors, Frames &amp; Hardware'!K162,'08-Doors, Frames &amp; Hardware'!N162="*",'08-Doors, Frames &amp; Hardware'!M162,'08-Doors, Frames &amp; Hardware'!P162="*",'08-Doors, Frames &amp; Hardware'!O162,'08-Doors, Frames &amp; Hardware'!R162="*",'08-Doors, Frames &amp; Hardware'!Q162,'08-Doors, Frames &amp; Hardware'!T162="*",'08-Doors, Frames &amp; Hardware'!S162),"")</f>
        <v/>
      </c>
      <c r="E1214" s="402" t="e">
        <f>D1214/'Project Data'!$D$22</f>
        <v>#VALUE!</v>
      </c>
      <c r="F1214" s="164" t="s">
        <v>44</v>
      </c>
      <c r="G1214" s="236" t="str" cm="1">
        <f t="array" ref="G1214">_xlfn.IFNA(_xlfn.IFS('08-Doors, Frames &amp; Hardware'!F162="*",'08-Doors, Frames &amp; Hardware'!E162,'08-Doors, Frames &amp; Hardware'!H162="*",'08-Doors, Frames &amp; Hardware'!G162,'08-Doors, Frames &amp; Hardware'!J162="*",'08-Doors, Frames &amp; Hardware'!I162,'08-Doors, Frames &amp; Hardware'!L162="*",'08-Doors, Frames &amp; Hardware'!K162,'08-Doors, Frames &amp; Hardware'!N162="*",'08-Doors, Frames &amp; Hardware'!M162,'08-Doors, Frames &amp; Hardware'!P162="*",'08-Doors, Frames &amp; Hardware'!O162,'08-Doors, Frames &amp; Hardware'!R162="*",'08-Doors, Frames &amp; Hardware'!Q162,'08-Doors, Frames &amp; Hardware'!T162="*",'08-Doors, Frames &amp; Hardware'!S162,'08-Doors, Frames &amp; Hardware'!V162="*",'08-Doors, Frames &amp; Hardware'!U162),"")</f>
        <v/>
      </c>
      <c r="H1214" s="236" t="e">
        <f>G1214/'Project Data'!$D$22</f>
        <v>#VALUE!</v>
      </c>
      <c r="I1214" s="175"/>
      <c r="J1214" s="244"/>
      <c r="K1214" s="404"/>
    </row>
    <row r="1215" spans="1:11" s="147" customFormat="1" ht="15" hidden="1" customHeight="1">
      <c r="A1215" s="198">
        <f>'08-Doors, Frames &amp; Hardware'!A163</f>
        <v>0</v>
      </c>
      <c r="B1215" s="399" t="str">
        <f>'08-Doors, Frames &amp; Hardware'!B163</f>
        <v>08 35 13.33 Panel Folding Doors</v>
      </c>
      <c r="C1215" s="235"/>
      <c r="D1215" s="402" t="str" cm="1">
        <f t="array" ref="D1215">_xlfn.IFNA(_xlfn.IFS('08-Doors, Frames &amp; Hardware'!D163="*",'08-Doors, Frames &amp; Hardware'!C163,'08-Doors, Frames &amp; Hardware'!F163="*",'08-Doors, Frames &amp; Hardware'!E163,'08-Doors, Frames &amp; Hardware'!H163="*",'08-Doors, Frames &amp; Hardware'!G163,'08-Doors, Frames &amp; Hardware'!J163="*",'08-Doors, Frames &amp; Hardware'!I163,'08-Doors, Frames &amp; Hardware'!L163="*",'08-Doors, Frames &amp; Hardware'!K163,'08-Doors, Frames &amp; Hardware'!N163="*",'08-Doors, Frames &amp; Hardware'!M163,'08-Doors, Frames &amp; Hardware'!P163="*",'08-Doors, Frames &amp; Hardware'!O163,'08-Doors, Frames &amp; Hardware'!R163="*",'08-Doors, Frames &amp; Hardware'!Q163,'08-Doors, Frames &amp; Hardware'!T163="*",'08-Doors, Frames &amp; Hardware'!S163),"")</f>
        <v/>
      </c>
      <c r="E1215" s="402" t="e">
        <f>D1215/'Project Data'!$D$22</f>
        <v>#VALUE!</v>
      </c>
      <c r="F1215" s="164" t="s">
        <v>44</v>
      </c>
      <c r="G1215" s="236" t="str" cm="1">
        <f t="array" ref="G1215">_xlfn.IFNA(_xlfn.IFS('08-Doors, Frames &amp; Hardware'!F163="*",'08-Doors, Frames &amp; Hardware'!E163,'08-Doors, Frames &amp; Hardware'!H163="*",'08-Doors, Frames &amp; Hardware'!G163,'08-Doors, Frames &amp; Hardware'!J163="*",'08-Doors, Frames &amp; Hardware'!I163,'08-Doors, Frames &amp; Hardware'!L163="*",'08-Doors, Frames &amp; Hardware'!K163,'08-Doors, Frames &amp; Hardware'!N163="*",'08-Doors, Frames &amp; Hardware'!M163,'08-Doors, Frames &amp; Hardware'!P163="*",'08-Doors, Frames &amp; Hardware'!O163,'08-Doors, Frames &amp; Hardware'!R163="*",'08-Doors, Frames &amp; Hardware'!Q163,'08-Doors, Frames &amp; Hardware'!T163="*",'08-Doors, Frames &amp; Hardware'!S163,'08-Doors, Frames &amp; Hardware'!V163="*",'08-Doors, Frames &amp; Hardware'!U163),"")</f>
        <v/>
      </c>
      <c r="H1215" s="236" t="e">
        <f>G1215/'Project Data'!$D$22</f>
        <v>#VALUE!</v>
      </c>
      <c r="I1215" s="175"/>
      <c r="J1215" s="244"/>
      <c r="K1215" s="404"/>
    </row>
    <row r="1216" spans="1:11" s="147" customFormat="1" ht="15" hidden="1" customHeight="1">
      <c r="A1216" s="198">
        <f>'08-Doors, Frames &amp; Hardware'!A164</f>
        <v>0</v>
      </c>
      <c r="B1216" s="399" t="str">
        <f>'08-Doors, Frames &amp; Hardware'!B164</f>
        <v>08 35 16 Folding Grilles</v>
      </c>
      <c r="C1216" s="235"/>
      <c r="D1216" s="402" t="str" cm="1">
        <f t="array" ref="D1216">_xlfn.IFNA(_xlfn.IFS('08-Doors, Frames &amp; Hardware'!D164="*",'08-Doors, Frames &amp; Hardware'!C164,'08-Doors, Frames &amp; Hardware'!F164="*",'08-Doors, Frames &amp; Hardware'!E164,'08-Doors, Frames &amp; Hardware'!H164="*",'08-Doors, Frames &amp; Hardware'!G164,'08-Doors, Frames &amp; Hardware'!J164="*",'08-Doors, Frames &amp; Hardware'!I164,'08-Doors, Frames &amp; Hardware'!L164="*",'08-Doors, Frames &amp; Hardware'!K164,'08-Doors, Frames &amp; Hardware'!N164="*",'08-Doors, Frames &amp; Hardware'!M164,'08-Doors, Frames &amp; Hardware'!P164="*",'08-Doors, Frames &amp; Hardware'!O164,'08-Doors, Frames &amp; Hardware'!R164="*",'08-Doors, Frames &amp; Hardware'!Q164,'08-Doors, Frames &amp; Hardware'!T164="*",'08-Doors, Frames &amp; Hardware'!S164),"")</f>
        <v/>
      </c>
      <c r="E1216" s="402" t="e">
        <f>D1216/'Project Data'!$D$22</f>
        <v>#VALUE!</v>
      </c>
      <c r="F1216" s="164" t="s">
        <v>44</v>
      </c>
      <c r="G1216" s="236" t="str" cm="1">
        <f t="array" ref="G1216">_xlfn.IFNA(_xlfn.IFS('08-Doors, Frames &amp; Hardware'!F164="*",'08-Doors, Frames &amp; Hardware'!E164,'08-Doors, Frames &amp; Hardware'!H164="*",'08-Doors, Frames &amp; Hardware'!G164,'08-Doors, Frames &amp; Hardware'!J164="*",'08-Doors, Frames &amp; Hardware'!I164,'08-Doors, Frames &amp; Hardware'!L164="*",'08-Doors, Frames &amp; Hardware'!K164,'08-Doors, Frames &amp; Hardware'!N164="*",'08-Doors, Frames &amp; Hardware'!M164,'08-Doors, Frames &amp; Hardware'!P164="*",'08-Doors, Frames &amp; Hardware'!O164,'08-Doors, Frames &amp; Hardware'!R164="*",'08-Doors, Frames &amp; Hardware'!Q164,'08-Doors, Frames &amp; Hardware'!T164="*",'08-Doors, Frames &amp; Hardware'!S164,'08-Doors, Frames &amp; Hardware'!V164="*",'08-Doors, Frames &amp; Hardware'!U164),"")</f>
        <v/>
      </c>
      <c r="H1216" s="236" t="e">
        <f>G1216/'Project Data'!$D$22</f>
        <v>#VALUE!</v>
      </c>
      <c r="I1216" s="175"/>
      <c r="J1216" s="244"/>
      <c r="K1216" s="404"/>
    </row>
    <row r="1217" spans="1:11" s="147" customFormat="1" ht="15" hidden="1" customHeight="1">
      <c r="A1217" s="198">
        <f>'08-Doors, Frames &amp; Hardware'!A165</f>
        <v>0</v>
      </c>
      <c r="B1217" s="399" t="str">
        <f>'08-Doors, Frames &amp; Hardware'!B165</f>
        <v>08 35 16.13 Accordion Folding Grilles</v>
      </c>
      <c r="C1217" s="235"/>
      <c r="D1217" s="402" t="str" cm="1">
        <f t="array" ref="D1217">_xlfn.IFNA(_xlfn.IFS('08-Doors, Frames &amp; Hardware'!D165="*",'08-Doors, Frames &amp; Hardware'!C165,'08-Doors, Frames &amp; Hardware'!F165="*",'08-Doors, Frames &amp; Hardware'!E165,'08-Doors, Frames &amp; Hardware'!H165="*",'08-Doors, Frames &amp; Hardware'!G165,'08-Doors, Frames &amp; Hardware'!J165="*",'08-Doors, Frames &amp; Hardware'!I165,'08-Doors, Frames &amp; Hardware'!L165="*",'08-Doors, Frames &amp; Hardware'!K165,'08-Doors, Frames &amp; Hardware'!N165="*",'08-Doors, Frames &amp; Hardware'!M165,'08-Doors, Frames &amp; Hardware'!P165="*",'08-Doors, Frames &amp; Hardware'!O165,'08-Doors, Frames &amp; Hardware'!R165="*",'08-Doors, Frames &amp; Hardware'!Q165,'08-Doors, Frames &amp; Hardware'!T165="*",'08-Doors, Frames &amp; Hardware'!S165),"")</f>
        <v/>
      </c>
      <c r="E1217" s="402" t="e">
        <f>D1217/'Project Data'!$D$22</f>
        <v>#VALUE!</v>
      </c>
      <c r="F1217" s="164" t="s">
        <v>44</v>
      </c>
      <c r="G1217" s="236" t="str" cm="1">
        <f t="array" ref="G1217">_xlfn.IFNA(_xlfn.IFS('08-Doors, Frames &amp; Hardware'!F165="*",'08-Doors, Frames &amp; Hardware'!E165,'08-Doors, Frames &amp; Hardware'!H165="*",'08-Doors, Frames &amp; Hardware'!G165,'08-Doors, Frames &amp; Hardware'!J165="*",'08-Doors, Frames &amp; Hardware'!I165,'08-Doors, Frames &amp; Hardware'!L165="*",'08-Doors, Frames &amp; Hardware'!K165,'08-Doors, Frames &amp; Hardware'!N165="*",'08-Doors, Frames &amp; Hardware'!M165,'08-Doors, Frames &amp; Hardware'!P165="*",'08-Doors, Frames &amp; Hardware'!O165,'08-Doors, Frames &amp; Hardware'!R165="*",'08-Doors, Frames &amp; Hardware'!Q165,'08-Doors, Frames &amp; Hardware'!T165="*",'08-Doors, Frames &amp; Hardware'!S165,'08-Doors, Frames &amp; Hardware'!V165="*",'08-Doors, Frames &amp; Hardware'!U165),"")</f>
        <v/>
      </c>
      <c r="H1217" s="236" t="e">
        <f>G1217/'Project Data'!$D$22</f>
        <v>#VALUE!</v>
      </c>
      <c r="I1217" s="175"/>
      <c r="J1217" s="244"/>
      <c r="K1217" s="404"/>
    </row>
    <row r="1218" spans="1:11" s="147" customFormat="1" ht="15" hidden="1" customHeight="1">
      <c r="A1218" s="198">
        <f>'08-Doors, Frames &amp; Hardware'!A166</f>
        <v>0</v>
      </c>
      <c r="B1218" s="399" t="str">
        <f>'08-Doors, Frames &amp; Hardware'!B166</f>
        <v>08 36 00 Panel Doors</v>
      </c>
      <c r="C1218" s="235"/>
      <c r="D1218" s="402" t="str" cm="1">
        <f t="array" ref="D1218">_xlfn.IFNA(_xlfn.IFS('08-Doors, Frames &amp; Hardware'!D166="*",'08-Doors, Frames &amp; Hardware'!C166,'08-Doors, Frames &amp; Hardware'!F166="*",'08-Doors, Frames &amp; Hardware'!E166,'08-Doors, Frames &amp; Hardware'!H166="*",'08-Doors, Frames &amp; Hardware'!G166,'08-Doors, Frames &amp; Hardware'!J166="*",'08-Doors, Frames &amp; Hardware'!I166,'08-Doors, Frames &amp; Hardware'!L166="*",'08-Doors, Frames &amp; Hardware'!K166,'08-Doors, Frames &amp; Hardware'!N166="*",'08-Doors, Frames &amp; Hardware'!M166,'08-Doors, Frames &amp; Hardware'!P166="*",'08-Doors, Frames &amp; Hardware'!O166,'08-Doors, Frames &amp; Hardware'!R166="*",'08-Doors, Frames &amp; Hardware'!Q166,'08-Doors, Frames &amp; Hardware'!T166="*",'08-Doors, Frames &amp; Hardware'!S166),"")</f>
        <v/>
      </c>
      <c r="E1218" s="402" t="e">
        <f>D1218/'Project Data'!$D$22</f>
        <v>#VALUE!</v>
      </c>
      <c r="F1218" s="164" t="s">
        <v>44</v>
      </c>
      <c r="G1218" s="236" t="str" cm="1">
        <f t="array" ref="G1218">_xlfn.IFNA(_xlfn.IFS('08-Doors, Frames &amp; Hardware'!F166="*",'08-Doors, Frames &amp; Hardware'!E166,'08-Doors, Frames &amp; Hardware'!H166="*",'08-Doors, Frames &amp; Hardware'!G166,'08-Doors, Frames &amp; Hardware'!J166="*",'08-Doors, Frames &amp; Hardware'!I166,'08-Doors, Frames &amp; Hardware'!L166="*",'08-Doors, Frames &amp; Hardware'!K166,'08-Doors, Frames &amp; Hardware'!N166="*",'08-Doors, Frames &amp; Hardware'!M166,'08-Doors, Frames &amp; Hardware'!P166="*",'08-Doors, Frames &amp; Hardware'!O166,'08-Doors, Frames &amp; Hardware'!R166="*",'08-Doors, Frames &amp; Hardware'!Q166,'08-Doors, Frames &amp; Hardware'!T166="*",'08-Doors, Frames &amp; Hardware'!S166,'08-Doors, Frames &amp; Hardware'!V166="*",'08-Doors, Frames &amp; Hardware'!U166),"")</f>
        <v/>
      </c>
      <c r="H1218" s="236" t="e">
        <f>G1218/'Project Data'!$D$22</f>
        <v>#VALUE!</v>
      </c>
      <c r="I1218" s="175"/>
      <c r="J1218" s="244"/>
      <c r="K1218" s="404"/>
    </row>
    <row r="1219" spans="1:11" s="147" customFormat="1" ht="15" hidden="1" customHeight="1">
      <c r="A1219" s="198">
        <f>'08-Doors, Frames &amp; Hardware'!A167</f>
        <v>0</v>
      </c>
      <c r="B1219" s="399" t="str">
        <f>'08-Doors, Frames &amp; Hardware'!B167</f>
        <v>08 36 13 Sectional Doors</v>
      </c>
      <c r="C1219" s="235"/>
      <c r="D1219" s="402" t="str" cm="1">
        <f t="array" ref="D1219">_xlfn.IFNA(_xlfn.IFS('08-Doors, Frames &amp; Hardware'!D167="*",'08-Doors, Frames &amp; Hardware'!C167,'08-Doors, Frames &amp; Hardware'!F167="*",'08-Doors, Frames &amp; Hardware'!E167,'08-Doors, Frames &amp; Hardware'!H167="*",'08-Doors, Frames &amp; Hardware'!G167,'08-Doors, Frames &amp; Hardware'!J167="*",'08-Doors, Frames &amp; Hardware'!I167,'08-Doors, Frames &amp; Hardware'!L167="*",'08-Doors, Frames &amp; Hardware'!K167,'08-Doors, Frames &amp; Hardware'!N167="*",'08-Doors, Frames &amp; Hardware'!M167,'08-Doors, Frames &amp; Hardware'!P167="*",'08-Doors, Frames &amp; Hardware'!O167,'08-Doors, Frames &amp; Hardware'!R167="*",'08-Doors, Frames &amp; Hardware'!Q167,'08-Doors, Frames &amp; Hardware'!T167="*",'08-Doors, Frames &amp; Hardware'!S167),"")</f>
        <v/>
      </c>
      <c r="E1219" s="402" t="e">
        <f>D1219/'Project Data'!$D$22</f>
        <v>#VALUE!</v>
      </c>
      <c r="F1219" s="337" t="s">
        <v>44</v>
      </c>
      <c r="G1219" s="236" t="str" cm="1">
        <f t="array" ref="G1219">_xlfn.IFNA(_xlfn.IFS('08-Doors, Frames &amp; Hardware'!F167="*",'08-Doors, Frames &amp; Hardware'!E167,'08-Doors, Frames &amp; Hardware'!H167="*",'08-Doors, Frames &amp; Hardware'!G167,'08-Doors, Frames &amp; Hardware'!J167="*",'08-Doors, Frames &amp; Hardware'!I167,'08-Doors, Frames &amp; Hardware'!L167="*",'08-Doors, Frames &amp; Hardware'!K167,'08-Doors, Frames &amp; Hardware'!N167="*",'08-Doors, Frames &amp; Hardware'!M167,'08-Doors, Frames &amp; Hardware'!P167="*",'08-Doors, Frames &amp; Hardware'!O167,'08-Doors, Frames &amp; Hardware'!R167="*",'08-Doors, Frames &amp; Hardware'!Q167,'08-Doors, Frames &amp; Hardware'!T167="*",'08-Doors, Frames &amp; Hardware'!S167,'08-Doors, Frames &amp; Hardware'!V167="*",'08-Doors, Frames &amp; Hardware'!U167),"")</f>
        <v/>
      </c>
      <c r="H1219" s="236" t="e">
        <f>G1219/'Project Data'!$D$22</f>
        <v>#VALUE!</v>
      </c>
      <c r="I1219" s="175"/>
      <c r="J1219" s="244"/>
      <c r="K1219" s="404"/>
    </row>
    <row r="1220" spans="1:11" s="147" customFormat="1" ht="15" hidden="1" customHeight="1">
      <c r="A1220" s="198">
        <f>'08-Doors, Frames &amp; Hardware'!A168</f>
        <v>0</v>
      </c>
      <c r="B1220" s="399" t="str">
        <f>'08-Doors, Frames &amp; Hardware'!B168</f>
        <v>08 36 16 Single-Panel Doors</v>
      </c>
      <c r="C1220" s="235"/>
      <c r="D1220" s="402" t="str" cm="1">
        <f t="array" ref="D1220">_xlfn.IFNA(_xlfn.IFS('08-Doors, Frames &amp; Hardware'!D168="*",'08-Doors, Frames &amp; Hardware'!C168,'08-Doors, Frames &amp; Hardware'!F168="*",'08-Doors, Frames &amp; Hardware'!E168,'08-Doors, Frames &amp; Hardware'!H168="*",'08-Doors, Frames &amp; Hardware'!G168,'08-Doors, Frames &amp; Hardware'!J168="*",'08-Doors, Frames &amp; Hardware'!I168,'08-Doors, Frames &amp; Hardware'!L168="*",'08-Doors, Frames &amp; Hardware'!K168,'08-Doors, Frames &amp; Hardware'!N168="*",'08-Doors, Frames &amp; Hardware'!M168,'08-Doors, Frames &amp; Hardware'!P168="*",'08-Doors, Frames &amp; Hardware'!O168,'08-Doors, Frames &amp; Hardware'!R168="*",'08-Doors, Frames &amp; Hardware'!Q168,'08-Doors, Frames &amp; Hardware'!T168="*",'08-Doors, Frames &amp; Hardware'!S168),"")</f>
        <v/>
      </c>
      <c r="E1220" s="402" t="e">
        <f>D1220/'Project Data'!$D$22</f>
        <v>#VALUE!</v>
      </c>
      <c r="F1220" s="164" t="s">
        <v>44</v>
      </c>
      <c r="G1220" s="236" t="str" cm="1">
        <f t="array" ref="G1220">_xlfn.IFNA(_xlfn.IFS('08-Doors, Frames &amp; Hardware'!F168="*",'08-Doors, Frames &amp; Hardware'!E168,'08-Doors, Frames &amp; Hardware'!H168="*",'08-Doors, Frames &amp; Hardware'!G168,'08-Doors, Frames &amp; Hardware'!J168="*",'08-Doors, Frames &amp; Hardware'!I168,'08-Doors, Frames &amp; Hardware'!L168="*",'08-Doors, Frames &amp; Hardware'!K168,'08-Doors, Frames &amp; Hardware'!N168="*",'08-Doors, Frames &amp; Hardware'!M168,'08-Doors, Frames &amp; Hardware'!P168="*",'08-Doors, Frames &amp; Hardware'!O168,'08-Doors, Frames &amp; Hardware'!R168="*",'08-Doors, Frames &amp; Hardware'!Q168,'08-Doors, Frames &amp; Hardware'!T168="*",'08-Doors, Frames &amp; Hardware'!S168,'08-Doors, Frames &amp; Hardware'!V168="*",'08-Doors, Frames &amp; Hardware'!U168),"")</f>
        <v/>
      </c>
      <c r="H1220" s="236" t="e">
        <f>G1220/'Project Data'!$D$22</f>
        <v>#VALUE!</v>
      </c>
      <c r="I1220" s="175"/>
      <c r="J1220" s="244"/>
      <c r="K1220" s="404"/>
    </row>
    <row r="1221" spans="1:11" s="147" customFormat="1" ht="15" hidden="1" customHeight="1">
      <c r="A1221" s="198">
        <f>'08-Doors, Frames &amp; Hardware'!A169</f>
        <v>0</v>
      </c>
      <c r="B1221" s="399" t="str">
        <f>'08-Doors, Frames &amp; Hardware'!B169</f>
        <v>08 36 19 Multi-Leaf Vertical Lift Doors</v>
      </c>
      <c r="C1221" s="235"/>
      <c r="D1221" s="402" t="str" cm="1">
        <f t="array" ref="D1221">_xlfn.IFNA(_xlfn.IFS('08-Doors, Frames &amp; Hardware'!D169="*",'08-Doors, Frames &amp; Hardware'!C169,'08-Doors, Frames &amp; Hardware'!F169="*",'08-Doors, Frames &amp; Hardware'!E169,'08-Doors, Frames &amp; Hardware'!H169="*",'08-Doors, Frames &amp; Hardware'!G169,'08-Doors, Frames &amp; Hardware'!J169="*",'08-Doors, Frames &amp; Hardware'!I169,'08-Doors, Frames &amp; Hardware'!L169="*",'08-Doors, Frames &amp; Hardware'!K169,'08-Doors, Frames &amp; Hardware'!N169="*",'08-Doors, Frames &amp; Hardware'!M169,'08-Doors, Frames &amp; Hardware'!P169="*",'08-Doors, Frames &amp; Hardware'!O169,'08-Doors, Frames &amp; Hardware'!R169="*",'08-Doors, Frames &amp; Hardware'!Q169,'08-Doors, Frames &amp; Hardware'!T169="*",'08-Doors, Frames &amp; Hardware'!S169),"")</f>
        <v/>
      </c>
      <c r="E1221" s="402" t="e">
        <f>D1221/'Project Data'!$D$22</f>
        <v>#VALUE!</v>
      </c>
      <c r="F1221" s="164" t="s">
        <v>44</v>
      </c>
      <c r="G1221" s="236" t="str" cm="1">
        <f t="array" ref="G1221">_xlfn.IFNA(_xlfn.IFS('08-Doors, Frames &amp; Hardware'!F169="*",'08-Doors, Frames &amp; Hardware'!E169,'08-Doors, Frames &amp; Hardware'!H169="*",'08-Doors, Frames &amp; Hardware'!G169,'08-Doors, Frames &amp; Hardware'!J169="*",'08-Doors, Frames &amp; Hardware'!I169,'08-Doors, Frames &amp; Hardware'!L169="*",'08-Doors, Frames &amp; Hardware'!K169,'08-Doors, Frames &amp; Hardware'!N169="*",'08-Doors, Frames &amp; Hardware'!M169,'08-Doors, Frames &amp; Hardware'!P169="*",'08-Doors, Frames &amp; Hardware'!O169,'08-Doors, Frames &amp; Hardware'!R169="*",'08-Doors, Frames &amp; Hardware'!Q169,'08-Doors, Frames &amp; Hardware'!T169="*",'08-Doors, Frames &amp; Hardware'!S169,'08-Doors, Frames &amp; Hardware'!V169="*",'08-Doors, Frames &amp; Hardware'!U169),"")</f>
        <v/>
      </c>
      <c r="H1221" s="236" t="e">
        <f>G1221/'Project Data'!$D$22</f>
        <v>#VALUE!</v>
      </c>
      <c r="I1221" s="175"/>
      <c r="J1221" s="244"/>
      <c r="K1221" s="404"/>
    </row>
    <row r="1222" spans="1:11" s="147" customFormat="1" ht="15" hidden="1" customHeight="1">
      <c r="A1222" s="198">
        <f>'08-Doors, Frames &amp; Hardware'!A170</f>
        <v>0</v>
      </c>
      <c r="B1222" s="399" t="str">
        <f>'08-Doors, Frames &amp; Hardware'!B170</f>
        <v>08 36 23 Telescoping Vertical Lift Doors</v>
      </c>
      <c r="C1222" s="235"/>
      <c r="D1222" s="402" t="str" cm="1">
        <f t="array" ref="D1222">_xlfn.IFNA(_xlfn.IFS('08-Doors, Frames &amp; Hardware'!D170="*",'08-Doors, Frames &amp; Hardware'!C170,'08-Doors, Frames &amp; Hardware'!F170="*",'08-Doors, Frames &amp; Hardware'!E170,'08-Doors, Frames &amp; Hardware'!H170="*",'08-Doors, Frames &amp; Hardware'!G170,'08-Doors, Frames &amp; Hardware'!J170="*",'08-Doors, Frames &amp; Hardware'!I170,'08-Doors, Frames &amp; Hardware'!L170="*",'08-Doors, Frames &amp; Hardware'!K170,'08-Doors, Frames &amp; Hardware'!N170="*",'08-Doors, Frames &amp; Hardware'!M170,'08-Doors, Frames &amp; Hardware'!P170="*",'08-Doors, Frames &amp; Hardware'!O170,'08-Doors, Frames &amp; Hardware'!R170="*",'08-Doors, Frames &amp; Hardware'!Q170,'08-Doors, Frames &amp; Hardware'!T170="*",'08-Doors, Frames &amp; Hardware'!S170),"")</f>
        <v/>
      </c>
      <c r="E1222" s="402" t="e">
        <f>D1222/'Project Data'!$D$22</f>
        <v>#VALUE!</v>
      </c>
      <c r="F1222" s="164" t="s">
        <v>44</v>
      </c>
      <c r="G1222" s="236" t="str" cm="1">
        <f t="array" ref="G1222">_xlfn.IFNA(_xlfn.IFS('08-Doors, Frames &amp; Hardware'!F170="*",'08-Doors, Frames &amp; Hardware'!E170,'08-Doors, Frames &amp; Hardware'!H170="*",'08-Doors, Frames &amp; Hardware'!G170,'08-Doors, Frames &amp; Hardware'!J170="*",'08-Doors, Frames &amp; Hardware'!I170,'08-Doors, Frames &amp; Hardware'!L170="*",'08-Doors, Frames &amp; Hardware'!K170,'08-Doors, Frames &amp; Hardware'!N170="*",'08-Doors, Frames &amp; Hardware'!M170,'08-Doors, Frames &amp; Hardware'!P170="*",'08-Doors, Frames &amp; Hardware'!O170,'08-Doors, Frames &amp; Hardware'!R170="*",'08-Doors, Frames &amp; Hardware'!Q170,'08-Doors, Frames &amp; Hardware'!T170="*",'08-Doors, Frames &amp; Hardware'!S170,'08-Doors, Frames &amp; Hardware'!V170="*",'08-Doors, Frames &amp; Hardware'!U170),"")</f>
        <v/>
      </c>
      <c r="H1222" s="236" t="e">
        <f>G1222/'Project Data'!$D$22</f>
        <v>#VALUE!</v>
      </c>
      <c r="I1222" s="175"/>
      <c r="J1222" s="244"/>
      <c r="K1222" s="404"/>
    </row>
    <row r="1223" spans="1:11" s="147" customFormat="1" ht="15" hidden="1" customHeight="1">
      <c r="A1223" s="198">
        <f>'08-Doors, Frames &amp; Hardware'!A171</f>
        <v>0</v>
      </c>
      <c r="B1223" s="399" t="str">
        <f>'08-Doors, Frames &amp; Hardware'!B171</f>
        <v>08 38 00 Traffic Doors</v>
      </c>
      <c r="C1223" s="235"/>
      <c r="D1223" s="402" t="str" cm="1">
        <f t="array" ref="D1223">_xlfn.IFNA(_xlfn.IFS('08-Doors, Frames &amp; Hardware'!D171="*",'08-Doors, Frames &amp; Hardware'!C171,'08-Doors, Frames &amp; Hardware'!F171="*",'08-Doors, Frames &amp; Hardware'!E171,'08-Doors, Frames &amp; Hardware'!H171="*",'08-Doors, Frames &amp; Hardware'!G171,'08-Doors, Frames &amp; Hardware'!J171="*",'08-Doors, Frames &amp; Hardware'!I171,'08-Doors, Frames &amp; Hardware'!L171="*",'08-Doors, Frames &amp; Hardware'!K171,'08-Doors, Frames &amp; Hardware'!N171="*",'08-Doors, Frames &amp; Hardware'!M171,'08-Doors, Frames &amp; Hardware'!P171="*",'08-Doors, Frames &amp; Hardware'!O171,'08-Doors, Frames &amp; Hardware'!R171="*",'08-Doors, Frames &amp; Hardware'!Q171,'08-Doors, Frames &amp; Hardware'!T171="*",'08-Doors, Frames &amp; Hardware'!S171),"")</f>
        <v/>
      </c>
      <c r="E1223" s="402" t="e">
        <f>D1223/'Project Data'!$D$22</f>
        <v>#VALUE!</v>
      </c>
      <c r="F1223" s="337" t="s">
        <v>44</v>
      </c>
      <c r="G1223" s="236" t="str" cm="1">
        <f t="array" ref="G1223">_xlfn.IFNA(_xlfn.IFS('08-Doors, Frames &amp; Hardware'!F171="*",'08-Doors, Frames &amp; Hardware'!E171,'08-Doors, Frames &amp; Hardware'!H171="*",'08-Doors, Frames &amp; Hardware'!G171,'08-Doors, Frames &amp; Hardware'!J171="*",'08-Doors, Frames &amp; Hardware'!I171,'08-Doors, Frames &amp; Hardware'!L171="*",'08-Doors, Frames &amp; Hardware'!K171,'08-Doors, Frames &amp; Hardware'!N171="*",'08-Doors, Frames &amp; Hardware'!M171,'08-Doors, Frames &amp; Hardware'!P171="*",'08-Doors, Frames &amp; Hardware'!O171,'08-Doors, Frames &amp; Hardware'!R171="*",'08-Doors, Frames &amp; Hardware'!Q171,'08-Doors, Frames &amp; Hardware'!T171="*",'08-Doors, Frames &amp; Hardware'!S171,'08-Doors, Frames &amp; Hardware'!V171="*",'08-Doors, Frames &amp; Hardware'!U171),"")</f>
        <v/>
      </c>
      <c r="H1223" s="236" t="e">
        <f>G1223/'Project Data'!$D$22</f>
        <v>#VALUE!</v>
      </c>
      <c r="I1223" s="175"/>
      <c r="J1223" s="244"/>
      <c r="K1223" s="404"/>
    </row>
    <row r="1224" spans="1:11" s="147" customFormat="1" ht="15" hidden="1" customHeight="1">
      <c r="A1224" s="198">
        <f>'08-Doors, Frames &amp; Hardware'!A172</f>
        <v>0</v>
      </c>
      <c r="B1224" s="399" t="str">
        <f>'08-Doors, Frames &amp; Hardware'!B172</f>
        <v>08 38 13 Flexible Strip Doors</v>
      </c>
      <c r="C1224" s="235"/>
      <c r="D1224" s="402" t="str" cm="1">
        <f t="array" ref="D1224">_xlfn.IFNA(_xlfn.IFS('08-Doors, Frames &amp; Hardware'!D172="*",'08-Doors, Frames &amp; Hardware'!C172,'08-Doors, Frames &amp; Hardware'!F172="*",'08-Doors, Frames &amp; Hardware'!E172,'08-Doors, Frames &amp; Hardware'!H172="*",'08-Doors, Frames &amp; Hardware'!G172,'08-Doors, Frames &amp; Hardware'!J172="*",'08-Doors, Frames &amp; Hardware'!I172,'08-Doors, Frames &amp; Hardware'!L172="*",'08-Doors, Frames &amp; Hardware'!K172,'08-Doors, Frames &amp; Hardware'!N172="*",'08-Doors, Frames &amp; Hardware'!M172,'08-Doors, Frames &amp; Hardware'!P172="*",'08-Doors, Frames &amp; Hardware'!O172,'08-Doors, Frames &amp; Hardware'!R172="*",'08-Doors, Frames &amp; Hardware'!Q172,'08-Doors, Frames &amp; Hardware'!T172="*",'08-Doors, Frames &amp; Hardware'!S172),"")</f>
        <v/>
      </c>
      <c r="E1224" s="402" t="e">
        <f>D1224/'Project Data'!$D$22</f>
        <v>#VALUE!</v>
      </c>
      <c r="F1224" s="164" t="s">
        <v>44</v>
      </c>
      <c r="G1224" s="236" t="str" cm="1">
        <f t="array" ref="G1224">_xlfn.IFNA(_xlfn.IFS('08-Doors, Frames &amp; Hardware'!F172="*",'08-Doors, Frames &amp; Hardware'!E172,'08-Doors, Frames &amp; Hardware'!H172="*",'08-Doors, Frames &amp; Hardware'!G172,'08-Doors, Frames &amp; Hardware'!J172="*",'08-Doors, Frames &amp; Hardware'!I172,'08-Doors, Frames &amp; Hardware'!L172="*",'08-Doors, Frames &amp; Hardware'!K172,'08-Doors, Frames &amp; Hardware'!N172="*",'08-Doors, Frames &amp; Hardware'!M172,'08-Doors, Frames &amp; Hardware'!P172="*",'08-Doors, Frames &amp; Hardware'!O172,'08-Doors, Frames &amp; Hardware'!R172="*",'08-Doors, Frames &amp; Hardware'!Q172,'08-Doors, Frames &amp; Hardware'!T172="*",'08-Doors, Frames &amp; Hardware'!S172,'08-Doors, Frames &amp; Hardware'!V172="*",'08-Doors, Frames &amp; Hardware'!U172),"")</f>
        <v/>
      </c>
      <c r="H1224" s="236" t="e">
        <f>G1224/'Project Data'!$D$22</f>
        <v>#VALUE!</v>
      </c>
      <c r="I1224" s="175"/>
      <c r="J1224" s="244"/>
      <c r="K1224" s="404"/>
    </row>
    <row r="1225" spans="1:11" s="147" customFormat="1" ht="15" hidden="1" customHeight="1">
      <c r="A1225" s="198">
        <f>'08-Doors, Frames &amp; Hardware'!A173</f>
        <v>0</v>
      </c>
      <c r="B1225" s="399" t="str">
        <f>'08-Doors, Frames &amp; Hardware'!B173</f>
        <v>08 38 16 Flexible Traffic Doors</v>
      </c>
      <c r="C1225" s="235"/>
      <c r="D1225" s="402" t="str" cm="1">
        <f t="array" ref="D1225">_xlfn.IFNA(_xlfn.IFS('08-Doors, Frames &amp; Hardware'!D173="*",'08-Doors, Frames &amp; Hardware'!C173,'08-Doors, Frames &amp; Hardware'!F173="*",'08-Doors, Frames &amp; Hardware'!E173,'08-Doors, Frames &amp; Hardware'!H173="*",'08-Doors, Frames &amp; Hardware'!G173,'08-Doors, Frames &amp; Hardware'!J173="*",'08-Doors, Frames &amp; Hardware'!I173,'08-Doors, Frames &amp; Hardware'!L173="*",'08-Doors, Frames &amp; Hardware'!K173,'08-Doors, Frames &amp; Hardware'!N173="*",'08-Doors, Frames &amp; Hardware'!M173,'08-Doors, Frames &amp; Hardware'!P173="*",'08-Doors, Frames &amp; Hardware'!O173,'08-Doors, Frames &amp; Hardware'!R173="*",'08-Doors, Frames &amp; Hardware'!Q173,'08-Doors, Frames &amp; Hardware'!T173="*",'08-Doors, Frames &amp; Hardware'!S173),"")</f>
        <v/>
      </c>
      <c r="E1225" s="402" t="e">
        <f>D1225/'Project Data'!$D$22</f>
        <v>#VALUE!</v>
      </c>
      <c r="F1225" s="164" t="s">
        <v>44</v>
      </c>
      <c r="G1225" s="236" t="str" cm="1">
        <f t="array" ref="G1225">_xlfn.IFNA(_xlfn.IFS('08-Doors, Frames &amp; Hardware'!F173="*",'08-Doors, Frames &amp; Hardware'!E173,'08-Doors, Frames &amp; Hardware'!H173="*",'08-Doors, Frames &amp; Hardware'!G173,'08-Doors, Frames &amp; Hardware'!J173="*",'08-Doors, Frames &amp; Hardware'!I173,'08-Doors, Frames &amp; Hardware'!L173="*",'08-Doors, Frames &amp; Hardware'!K173,'08-Doors, Frames &amp; Hardware'!N173="*",'08-Doors, Frames &amp; Hardware'!M173,'08-Doors, Frames &amp; Hardware'!P173="*",'08-Doors, Frames &amp; Hardware'!O173,'08-Doors, Frames &amp; Hardware'!R173="*",'08-Doors, Frames &amp; Hardware'!Q173,'08-Doors, Frames &amp; Hardware'!T173="*",'08-Doors, Frames &amp; Hardware'!S173,'08-Doors, Frames &amp; Hardware'!V173="*",'08-Doors, Frames &amp; Hardware'!U173),"")</f>
        <v/>
      </c>
      <c r="H1225" s="236" t="e">
        <f>G1225/'Project Data'!$D$22</f>
        <v>#VALUE!</v>
      </c>
      <c r="I1225" s="175"/>
      <c r="J1225" s="244"/>
      <c r="K1225" s="404"/>
    </row>
    <row r="1226" spans="1:11" s="147" customFormat="1" ht="15" hidden="1" customHeight="1">
      <c r="A1226" s="198">
        <f>'08-Doors, Frames &amp; Hardware'!A174</f>
        <v>0</v>
      </c>
      <c r="B1226" s="399" t="str">
        <f>'08-Doors, Frames &amp; Hardware'!B174</f>
        <v>08 38 19 Rigid Traffic Doors</v>
      </c>
      <c r="C1226" s="235"/>
      <c r="D1226" s="402" t="str" cm="1">
        <f t="array" ref="D1226">_xlfn.IFNA(_xlfn.IFS('08-Doors, Frames &amp; Hardware'!D174="*",'08-Doors, Frames &amp; Hardware'!C174,'08-Doors, Frames &amp; Hardware'!F174="*",'08-Doors, Frames &amp; Hardware'!E174,'08-Doors, Frames &amp; Hardware'!H174="*",'08-Doors, Frames &amp; Hardware'!G174,'08-Doors, Frames &amp; Hardware'!J174="*",'08-Doors, Frames &amp; Hardware'!I174,'08-Doors, Frames &amp; Hardware'!L174="*",'08-Doors, Frames &amp; Hardware'!K174,'08-Doors, Frames &amp; Hardware'!N174="*",'08-Doors, Frames &amp; Hardware'!M174,'08-Doors, Frames &amp; Hardware'!P174="*",'08-Doors, Frames &amp; Hardware'!O174,'08-Doors, Frames &amp; Hardware'!R174="*",'08-Doors, Frames &amp; Hardware'!Q174,'08-Doors, Frames &amp; Hardware'!T174="*",'08-Doors, Frames &amp; Hardware'!S174),"")</f>
        <v/>
      </c>
      <c r="E1226" s="402" t="e">
        <f>D1226/'Project Data'!$D$22</f>
        <v>#VALUE!</v>
      </c>
      <c r="F1226" s="164" t="s">
        <v>44</v>
      </c>
      <c r="G1226" s="236" t="str" cm="1">
        <f t="array" ref="G1226">_xlfn.IFNA(_xlfn.IFS('08-Doors, Frames &amp; Hardware'!F174="*",'08-Doors, Frames &amp; Hardware'!E174,'08-Doors, Frames &amp; Hardware'!H174="*",'08-Doors, Frames &amp; Hardware'!G174,'08-Doors, Frames &amp; Hardware'!J174="*",'08-Doors, Frames &amp; Hardware'!I174,'08-Doors, Frames &amp; Hardware'!L174="*",'08-Doors, Frames &amp; Hardware'!K174,'08-Doors, Frames &amp; Hardware'!N174="*",'08-Doors, Frames &amp; Hardware'!M174,'08-Doors, Frames &amp; Hardware'!P174="*",'08-Doors, Frames &amp; Hardware'!O174,'08-Doors, Frames &amp; Hardware'!R174="*",'08-Doors, Frames &amp; Hardware'!Q174,'08-Doors, Frames &amp; Hardware'!T174="*",'08-Doors, Frames &amp; Hardware'!S174,'08-Doors, Frames &amp; Hardware'!V174="*",'08-Doors, Frames &amp; Hardware'!U174),"")</f>
        <v/>
      </c>
      <c r="H1226" s="236" t="e">
        <f>G1226/'Project Data'!$D$22</f>
        <v>#VALUE!</v>
      </c>
      <c r="I1226" s="175"/>
      <c r="J1226" s="244"/>
      <c r="K1226" s="404"/>
    </row>
    <row r="1227" spans="1:11" s="147" customFormat="1" ht="15" hidden="1" customHeight="1">
      <c r="A1227" s="198">
        <f>'08-Doors, Frames &amp; Hardware'!A175</f>
        <v>0</v>
      </c>
      <c r="B1227" s="399" t="str">
        <f>'08-Doors, Frames &amp; Hardware'!B175</f>
        <v>08 39 00 Pressure-Resistant Doors</v>
      </c>
      <c r="C1227" s="235"/>
      <c r="D1227" s="402" t="str" cm="1">
        <f t="array" ref="D1227">_xlfn.IFNA(_xlfn.IFS('08-Doors, Frames &amp; Hardware'!D175="*",'08-Doors, Frames &amp; Hardware'!C175,'08-Doors, Frames &amp; Hardware'!F175="*",'08-Doors, Frames &amp; Hardware'!E175,'08-Doors, Frames &amp; Hardware'!H175="*",'08-Doors, Frames &amp; Hardware'!G175,'08-Doors, Frames &amp; Hardware'!J175="*",'08-Doors, Frames &amp; Hardware'!I175,'08-Doors, Frames &amp; Hardware'!L175="*",'08-Doors, Frames &amp; Hardware'!K175,'08-Doors, Frames &amp; Hardware'!N175="*",'08-Doors, Frames &amp; Hardware'!M175,'08-Doors, Frames &amp; Hardware'!P175="*",'08-Doors, Frames &amp; Hardware'!O175,'08-Doors, Frames &amp; Hardware'!R175="*",'08-Doors, Frames &amp; Hardware'!Q175,'08-Doors, Frames &amp; Hardware'!T175="*",'08-Doors, Frames &amp; Hardware'!S175),"")</f>
        <v/>
      </c>
      <c r="E1227" s="402" t="e">
        <f>D1227/'Project Data'!$D$22</f>
        <v>#VALUE!</v>
      </c>
      <c r="F1227" s="164" t="s">
        <v>44</v>
      </c>
      <c r="G1227" s="236" t="str" cm="1">
        <f t="array" ref="G1227">_xlfn.IFNA(_xlfn.IFS('08-Doors, Frames &amp; Hardware'!F175="*",'08-Doors, Frames &amp; Hardware'!E175,'08-Doors, Frames &amp; Hardware'!H175="*",'08-Doors, Frames &amp; Hardware'!G175,'08-Doors, Frames &amp; Hardware'!J175="*",'08-Doors, Frames &amp; Hardware'!I175,'08-Doors, Frames &amp; Hardware'!L175="*",'08-Doors, Frames &amp; Hardware'!K175,'08-Doors, Frames &amp; Hardware'!N175="*",'08-Doors, Frames &amp; Hardware'!M175,'08-Doors, Frames &amp; Hardware'!P175="*",'08-Doors, Frames &amp; Hardware'!O175,'08-Doors, Frames &amp; Hardware'!R175="*",'08-Doors, Frames &amp; Hardware'!Q175,'08-Doors, Frames &amp; Hardware'!T175="*",'08-Doors, Frames &amp; Hardware'!S175,'08-Doors, Frames &amp; Hardware'!V175="*",'08-Doors, Frames &amp; Hardware'!U175),"")</f>
        <v/>
      </c>
      <c r="H1227" s="236" t="e">
        <f>G1227/'Project Data'!$D$22</f>
        <v>#VALUE!</v>
      </c>
      <c r="I1227" s="175"/>
      <c r="J1227" s="244"/>
      <c r="K1227" s="404"/>
    </row>
    <row r="1228" spans="1:11" s="147" customFormat="1" ht="15" hidden="1" customHeight="1">
      <c r="A1228" s="198">
        <f>'08-Doors, Frames &amp; Hardware'!A176</f>
        <v>0</v>
      </c>
      <c r="B1228" s="399" t="str">
        <f>'08-Doors, Frames &amp; Hardware'!B176</f>
        <v>08 39 13 Airtight Doors</v>
      </c>
      <c r="C1228" s="235"/>
      <c r="D1228" s="402" t="str" cm="1">
        <f t="array" ref="D1228">_xlfn.IFNA(_xlfn.IFS('08-Doors, Frames &amp; Hardware'!D176="*",'08-Doors, Frames &amp; Hardware'!C176,'08-Doors, Frames &amp; Hardware'!F176="*",'08-Doors, Frames &amp; Hardware'!E176,'08-Doors, Frames &amp; Hardware'!H176="*",'08-Doors, Frames &amp; Hardware'!G176,'08-Doors, Frames &amp; Hardware'!J176="*",'08-Doors, Frames &amp; Hardware'!I176,'08-Doors, Frames &amp; Hardware'!L176="*",'08-Doors, Frames &amp; Hardware'!K176,'08-Doors, Frames &amp; Hardware'!N176="*",'08-Doors, Frames &amp; Hardware'!M176,'08-Doors, Frames &amp; Hardware'!P176="*",'08-Doors, Frames &amp; Hardware'!O176,'08-Doors, Frames &amp; Hardware'!R176="*",'08-Doors, Frames &amp; Hardware'!Q176,'08-Doors, Frames &amp; Hardware'!T176="*",'08-Doors, Frames &amp; Hardware'!S176),"")</f>
        <v/>
      </c>
      <c r="E1228" s="402" t="e">
        <f>D1228/'Project Data'!$D$22</f>
        <v>#VALUE!</v>
      </c>
      <c r="F1228" s="164" t="s">
        <v>44</v>
      </c>
      <c r="G1228" s="236" t="str" cm="1">
        <f t="array" ref="G1228">_xlfn.IFNA(_xlfn.IFS('08-Doors, Frames &amp; Hardware'!F176="*",'08-Doors, Frames &amp; Hardware'!E176,'08-Doors, Frames &amp; Hardware'!H176="*",'08-Doors, Frames &amp; Hardware'!G176,'08-Doors, Frames &amp; Hardware'!J176="*",'08-Doors, Frames &amp; Hardware'!I176,'08-Doors, Frames &amp; Hardware'!L176="*",'08-Doors, Frames &amp; Hardware'!K176,'08-Doors, Frames &amp; Hardware'!N176="*",'08-Doors, Frames &amp; Hardware'!M176,'08-Doors, Frames &amp; Hardware'!P176="*",'08-Doors, Frames &amp; Hardware'!O176,'08-Doors, Frames &amp; Hardware'!R176="*",'08-Doors, Frames &amp; Hardware'!Q176,'08-Doors, Frames &amp; Hardware'!T176="*",'08-Doors, Frames &amp; Hardware'!S176,'08-Doors, Frames &amp; Hardware'!V176="*",'08-Doors, Frames &amp; Hardware'!U176),"")</f>
        <v/>
      </c>
      <c r="H1228" s="236" t="e">
        <f>G1228/'Project Data'!$D$22</f>
        <v>#VALUE!</v>
      </c>
      <c r="I1228" s="175"/>
      <c r="J1228" s="244"/>
      <c r="K1228" s="404"/>
    </row>
    <row r="1229" spans="1:11" s="147" customFormat="1" ht="15" hidden="1" customHeight="1">
      <c r="A1229" s="198">
        <f>'08-Doors, Frames &amp; Hardware'!A177</f>
        <v>0</v>
      </c>
      <c r="B1229" s="399" t="str">
        <f>'08-Doors, Frames &amp; Hardware'!B177</f>
        <v>08 39 19 Watertight Doors</v>
      </c>
      <c r="C1229" s="235"/>
      <c r="D1229" s="402" t="str" cm="1">
        <f t="array" ref="D1229">_xlfn.IFNA(_xlfn.IFS('08-Doors, Frames &amp; Hardware'!D177="*",'08-Doors, Frames &amp; Hardware'!C177,'08-Doors, Frames &amp; Hardware'!F177="*",'08-Doors, Frames &amp; Hardware'!E177,'08-Doors, Frames &amp; Hardware'!H177="*",'08-Doors, Frames &amp; Hardware'!G177,'08-Doors, Frames &amp; Hardware'!J177="*",'08-Doors, Frames &amp; Hardware'!I177,'08-Doors, Frames &amp; Hardware'!L177="*",'08-Doors, Frames &amp; Hardware'!K177,'08-Doors, Frames &amp; Hardware'!N177="*",'08-Doors, Frames &amp; Hardware'!M177,'08-Doors, Frames &amp; Hardware'!P177="*",'08-Doors, Frames &amp; Hardware'!O177,'08-Doors, Frames &amp; Hardware'!R177="*",'08-Doors, Frames &amp; Hardware'!Q177,'08-Doors, Frames &amp; Hardware'!T177="*",'08-Doors, Frames &amp; Hardware'!S177),"")</f>
        <v/>
      </c>
      <c r="E1229" s="402" t="e">
        <f>D1229/'Project Data'!$D$22</f>
        <v>#VALUE!</v>
      </c>
      <c r="F1229" s="164" t="s">
        <v>44</v>
      </c>
      <c r="G1229" s="236" t="str" cm="1">
        <f t="array" ref="G1229">_xlfn.IFNA(_xlfn.IFS('08-Doors, Frames &amp; Hardware'!F177="*",'08-Doors, Frames &amp; Hardware'!E177,'08-Doors, Frames &amp; Hardware'!H177="*",'08-Doors, Frames &amp; Hardware'!G177,'08-Doors, Frames &amp; Hardware'!J177="*",'08-Doors, Frames &amp; Hardware'!I177,'08-Doors, Frames &amp; Hardware'!L177="*",'08-Doors, Frames &amp; Hardware'!K177,'08-Doors, Frames &amp; Hardware'!N177="*",'08-Doors, Frames &amp; Hardware'!M177,'08-Doors, Frames &amp; Hardware'!P177="*",'08-Doors, Frames &amp; Hardware'!O177,'08-Doors, Frames &amp; Hardware'!R177="*",'08-Doors, Frames &amp; Hardware'!Q177,'08-Doors, Frames &amp; Hardware'!T177="*",'08-Doors, Frames &amp; Hardware'!S177,'08-Doors, Frames &amp; Hardware'!V177="*",'08-Doors, Frames &amp; Hardware'!U177),"")</f>
        <v/>
      </c>
      <c r="H1229" s="236" t="e">
        <f>G1229/'Project Data'!$D$22</f>
        <v>#VALUE!</v>
      </c>
      <c r="I1229" s="175"/>
      <c r="J1229" s="244"/>
      <c r="K1229" s="404"/>
    </row>
    <row r="1230" spans="1:11" s="147" customFormat="1" ht="15" hidden="1" customHeight="1">
      <c r="A1230" s="198">
        <f>'08-Doors, Frames &amp; Hardware'!A178</f>
        <v>0</v>
      </c>
      <c r="B1230" s="399" t="str">
        <f>'08-Doors, Frames &amp; Hardware'!B178</f>
        <v>08 39 53 Blast-Resistant Doors</v>
      </c>
      <c r="C1230" s="235"/>
      <c r="D1230" s="402" t="str" cm="1">
        <f t="array" ref="D1230">_xlfn.IFNA(_xlfn.IFS('08-Doors, Frames &amp; Hardware'!D178="*",'08-Doors, Frames &amp; Hardware'!C178,'08-Doors, Frames &amp; Hardware'!F178="*",'08-Doors, Frames &amp; Hardware'!E178,'08-Doors, Frames &amp; Hardware'!H178="*",'08-Doors, Frames &amp; Hardware'!G178,'08-Doors, Frames &amp; Hardware'!J178="*",'08-Doors, Frames &amp; Hardware'!I178,'08-Doors, Frames &amp; Hardware'!L178="*",'08-Doors, Frames &amp; Hardware'!K178,'08-Doors, Frames &amp; Hardware'!N178="*",'08-Doors, Frames &amp; Hardware'!M178,'08-Doors, Frames &amp; Hardware'!P178="*",'08-Doors, Frames &amp; Hardware'!O178,'08-Doors, Frames &amp; Hardware'!R178="*",'08-Doors, Frames &amp; Hardware'!Q178,'08-Doors, Frames &amp; Hardware'!T178="*",'08-Doors, Frames &amp; Hardware'!S178),"")</f>
        <v/>
      </c>
      <c r="E1230" s="402" t="e">
        <f>D1230/'Project Data'!$D$22</f>
        <v>#VALUE!</v>
      </c>
      <c r="F1230" s="164" t="s">
        <v>44</v>
      </c>
      <c r="G1230" s="236" t="str" cm="1">
        <f t="array" ref="G1230">_xlfn.IFNA(_xlfn.IFS('08-Doors, Frames &amp; Hardware'!F178="*",'08-Doors, Frames &amp; Hardware'!E178,'08-Doors, Frames &amp; Hardware'!H178="*",'08-Doors, Frames &amp; Hardware'!G178,'08-Doors, Frames &amp; Hardware'!J178="*",'08-Doors, Frames &amp; Hardware'!I178,'08-Doors, Frames &amp; Hardware'!L178="*",'08-Doors, Frames &amp; Hardware'!K178,'08-Doors, Frames &amp; Hardware'!N178="*",'08-Doors, Frames &amp; Hardware'!M178,'08-Doors, Frames &amp; Hardware'!P178="*",'08-Doors, Frames &amp; Hardware'!O178,'08-Doors, Frames &amp; Hardware'!R178="*",'08-Doors, Frames &amp; Hardware'!Q178,'08-Doors, Frames &amp; Hardware'!T178="*",'08-Doors, Frames &amp; Hardware'!S178,'08-Doors, Frames &amp; Hardware'!V178="*",'08-Doors, Frames &amp; Hardware'!U178),"")</f>
        <v/>
      </c>
      <c r="H1230" s="236" t="e">
        <f>G1230/'Project Data'!$D$22</f>
        <v>#VALUE!</v>
      </c>
      <c r="I1230" s="175"/>
      <c r="J1230" s="244"/>
      <c r="K1230" s="404"/>
    </row>
    <row r="1231" spans="1:11" s="147" customFormat="1" ht="15" customHeight="1">
      <c r="A1231" s="398">
        <f>'08-Doors, Frames &amp; Hardware'!A179</f>
        <v>1</v>
      </c>
      <c r="B1231" s="642" t="str">
        <f>'08-Doors, Frames &amp; Hardware'!B179</f>
        <v>08 71 00 Door Hardware</v>
      </c>
      <c r="C1231" s="643"/>
      <c r="D1231" s="402" t="str" cm="1">
        <f t="array" ref="D1231">_xlfn.IFNA(_xlfn.IFS('08-Doors, Frames &amp; Hardware'!D179="*",'08-Doors, Frames &amp; Hardware'!C179,'08-Doors, Frames &amp; Hardware'!F179="*",'08-Doors, Frames &amp; Hardware'!E179,'08-Doors, Frames &amp; Hardware'!H179="*",'08-Doors, Frames &amp; Hardware'!G179,'08-Doors, Frames &amp; Hardware'!J179="*",'08-Doors, Frames &amp; Hardware'!I179,'08-Doors, Frames &amp; Hardware'!L179="*",'08-Doors, Frames &amp; Hardware'!K179,'08-Doors, Frames &amp; Hardware'!N179="*",'08-Doors, Frames &amp; Hardware'!M179,'08-Doors, Frames &amp; Hardware'!P179="*",'08-Doors, Frames &amp; Hardware'!O179,'08-Doors, Frames &amp; Hardware'!R179="*",'08-Doors, Frames &amp; Hardware'!Q179,'08-Doors, Frames &amp; Hardware'!T179="*",'08-Doors, Frames &amp; Hardware'!S179),"")</f>
        <v>Included in Openings</v>
      </c>
      <c r="E1231" s="402"/>
      <c r="F1231" s="411" t="s">
        <v>86</v>
      </c>
      <c r="G1231" s="402" t="str" cm="1">
        <f t="array" ref="G1231">_xlfn.IFNA(_xlfn.IFS('08-Doors, Frames &amp; Hardware'!F179="*",'08-Doors, Frames &amp; Hardware'!E179,'08-Doors, Frames &amp; Hardware'!H179="*",'08-Doors, Frames &amp; Hardware'!G179,'08-Doors, Frames &amp; Hardware'!J179="*",'08-Doors, Frames &amp; Hardware'!I179,'08-Doors, Frames &amp; Hardware'!L179="*",'08-Doors, Frames &amp; Hardware'!K179,'08-Doors, Frames &amp; Hardware'!N179="*",'08-Doors, Frames &amp; Hardware'!M179,'08-Doors, Frames &amp; Hardware'!P179="*",'08-Doors, Frames &amp; Hardware'!O179,'08-Doors, Frames &amp; Hardware'!R179="*",'08-Doors, Frames &amp; Hardware'!Q179,'08-Doors, Frames &amp; Hardware'!T179="*",'08-Doors, Frames &amp; Hardware'!S179,'08-Doors, Frames &amp; Hardware'!V179="*",'08-Doors, Frames &amp; Hardware'!U179),"")</f>
        <v>Included in Openings</v>
      </c>
      <c r="H1231" s="402" t="e">
        <f>G1231/'Project Data'!$D$22</f>
        <v>#VALUE!</v>
      </c>
      <c r="I1231" s="400"/>
      <c r="J1231" s="403"/>
      <c r="K1231" s="404" t="s">
        <v>72</v>
      </c>
    </row>
    <row r="1232" spans="1:11" s="147" customFormat="1" ht="15" hidden="1" customHeight="1">
      <c r="A1232" s="198">
        <f>'08-Doors, Frames &amp; Hardware'!A180</f>
        <v>0</v>
      </c>
      <c r="B1232" s="235" t="str">
        <f>'08-Doors, Frames &amp; Hardware'!B180</f>
        <v>08 71 13 Automatic Door Operators</v>
      </c>
      <c r="C1232" s="235"/>
      <c r="D1232" s="402" t="str" cm="1">
        <f t="array" ref="D1232">_xlfn.IFNA(_xlfn.IFS('08-Doors, Frames &amp; Hardware'!D180="*",'08-Doors, Frames &amp; Hardware'!C180,'08-Doors, Frames &amp; Hardware'!F180="*",'08-Doors, Frames &amp; Hardware'!E180,'08-Doors, Frames &amp; Hardware'!H180="*",'08-Doors, Frames &amp; Hardware'!G180,'08-Doors, Frames &amp; Hardware'!J180="*",'08-Doors, Frames &amp; Hardware'!I180,'08-Doors, Frames &amp; Hardware'!L180="*",'08-Doors, Frames &amp; Hardware'!K180,'08-Doors, Frames &amp; Hardware'!N180="*",'08-Doors, Frames &amp; Hardware'!M180,'08-Doors, Frames &amp; Hardware'!P180="*",'08-Doors, Frames &amp; Hardware'!O180,'08-Doors, Frames &amp; Hardware'!R180="*",'08-Doors, Frames &amp; Hardware'!Q180,'08-Doors, Frames &amp; Hardware'!T180="*",'08-Doors, Frames &amp; Hardware'!S180),"")</f>
        <v/>
      </c>
      <c r="E1232" s="402" t="e">
        <f>D1232/'Project Data'!$D$22</f>
        <v>#VALUE!</v>
      </c>
      <c r="F1232" s="164" t="s">
        <v>44</v>
      </c>
      <c r="G1232" s="236" t="str" cm="1">
        <f t="array" ref="G1232">_xlfn.IFNA(_xlfn.IFS('08-Doors, Frames &amp; Hardware'!F180="*",'08-Doors, Frames &amp; Hardware'!E180,'08-Doors, Frames &amp; Hardware'!H180="*",'08-Doors, Frames &amp; Hardware'!G180,'08-Doors, Frames &amp; Hardware'!J180="*",'08-Doors, Frames &amp; Hardware'!I180,'08-Doors, Frames &amp; Hardware'!L180="*",'08-Doors, Frames &amp; Hardware'!K180,'08-Doors, Frames &amp; Hardware'!N180="*",'08-Doors, Frames &amp; Hardware'!M180,'08-Doors, Frames &amp; Hardware'!P180="*",'08-Doors, Frames &amp; Hardware'!O180,'08-Doors, Frames &amp; Hardware'!R180="*",'08-Doors, Frames &amp; Hardware'!Q180,'08-Doors, Frames &amp; Hardware'!T180="*",'08-Doors, Frames &amp; Hardware'!S180,'08-Doors, Frames &amp; Hardware'!V180="*",'08-Doors, Frames &amp; Hardware'!U180),"")</f>
        <v/>
      </c>
      <c r="H1232" s="236" t="e">
        <f>G1232/'Project Data'!$D$22</f>
        <v>#VALUE!</v>
      </c>
      <c r="I1232" s="175"/>
      <c r="J1232" s="244"/>
      <c r="K1232" s="404"/>
    </row>
    <row r="1233" spans="1:11" s="147" customFormat="1" ht="15" hidden="1" customHeight="1">
      <c r="A1233" s="198">
        <f>'08-Doors, Frames &amp; Hardware'!A181</f>
        <v>0</v>
      </c>
      <c r="B1233" s="235" t="str">
        <f>'08-Doors, Frames &amp; Hardware'!B181</f>
        <v>08 71 53 Security Door Hardware</v>
      </c>
      <c r="C1233" s="235"/>
      <c r="D1233" s="402" t="str" cm="1">
        <f t="array" ref="D1233">_xlfn.IFNA(_xlfn.IFS('08-Doors, Frames &amp; Hardware'!D181="*",'08-Doors, Frames &amp; Hardware'!C181,'08-Doors, Frames &amp; Hardware'!F181="*",'08-Doors, Frames &amp; Hardware'!E181,'08-Doors, Frames &amp; Hardware'!H181="*",'08-Doors, Frames &amp; Hardware'!G181,'08-Doors, Frames &amp; Hardware'!J181="*",'08-Doors, Frames &amp; Hardware'!I181,'08-Doors, Frames &amp; Hardware'!L181="*",'08-Doors, Frames &amp; Hardware'!K181,'08-Doors, Frames &amp; Hardware'!N181="*",'08-Doors, Frames &amp; Hardware'!M181,'08-Doors, Frames &amp; Hardware'!P181="*",'08-Doors, Frames &amp; Hardware'!O181,'08-Doors, Frames &amp; Hardware'!R181="*",'08-Doors, Frames &amp; Hardware'!Q181,'08-Doors, Frames &amp; Hardware'!T181="*",'08-Doors, Frames &amp; Hardware'!S181),"")</f>
        <v/>
      </c>
      <c r="E1233" s="402" t="e">
        <f>D1233/'Project Data'!$D$22</f>
        <v>#VALUE!</v>
      </c>
      <c r="F1233" s="164" t="s">
        <v>44</v>
      </c>
      <c r="G1233" s="236" t="str" cm="1">
        <f t="array" ref="G1233">_xlfn.IFNA(_xlfn.IFS('08-Doors, Frames &amp; Hardware'!F181="*",'08-Doors, Frames &amp; Hardware'!E181,'08-Doors, Frames &amp; Hardware'!H181="*",'08-Doors, Frames &amp; Hardware'!G181,'08-Doors, Frames &amp; Hardware'!J181="*",'08-Doors, Frames &amp; Hardware'!I181,'08-Doors, Frames &amp; Hardware'!L181="*",'08-Doors, Frames &amp; Hardware'!K181,'08-Doors, Frames &amp; Hardware'!N181="*",'08-Doors, Frames &amp; Hardware'!M181,'08-Doors, Frames &amp; Hardware'!P181="*",'08-Doors, Frames &amp; Hardware'!O181,'08-Doors, Frames &amp; Hardware'!R181="*",'08-Doors, Frames &amp; Hardware'!Q181,'08-Doors, Frames &amp; Hardware'!T181="*",'08-Doors, Frames &amp; Hardware'!S181,'08-Doors, Frames &amp; Hardware'!V181="*",'08-Doors, Frames &amp; Hardware'!U181),"")</f>
        <v/>
      </c>
      <c r="H1233" s="236" t="e">
        <f>G1233/'Project Data'!$D$22</f>
        <v>#VALUE!</v>
      </c>
      <c r="I1233" s="175"/>
      <c r="J1233" s="244"/>
      <c r="K1233" s="242"/>
    </row>
    <row r="1234" spans="1:11" s="147" customFormat="1" ht="15" hidden="1" customHeight="1">
      <c r="A1234" s="198">
        <f>'08-Doors, Frames &amp; Hardware'!A182</f>
        <v>0</v>
      </c>
      <c r="B1234" s="235" t="str">
        <f>'08-Doors, Frames &amp; Hardware'!B182</f>
        <v>08 74 00 Non-Integrated Access Control Hardware</v>
      </c>
      <c r="C1234" s="235"/>
      <c r="D1234" s="236" t="str" cm="1">
        <f t="array" ref="D1234">_xlfn.IFNA(_xlfn.IFS('08-Doors, Frames &amp; Hardware'!D182="*",'08-Doors, Frames &amp; Hardware'!C182,'08-Doors, Frames &amp; Hardware'!F182="*",'08-Doors, Frames &amp; Hardware'!E182,'08-Doors, Frames &amp; Hardware'!H182="*",'08-Doors, Frames &amp; Hardware'!G182,'08-Doors, Frames &amp; Hardware'!J182="*",'08-Doors, Frames &amp; Hardware'!I182,'08-Doors, Frames &amp; Hardware'!L182="*",'08-Doors, Frames &amp; Hardware'!K182,'08-Doors, Frames &amp; Hardware'!N182="*",'08-Doors, Frames &amp; Hardware'!M182,'08-Doors, Frames &amp; Hardware'!P182="*",'08-Doors, Frames &amp; Hardware'!O182,'08-Doors, Frames &amp; Hardware'!R182="*",'08-Doors, Frames &amp; Hardware'!Q182,'08-Doors, Frames &amp; Hardware'!T182="*",'08-Doors, Frames &amp; Hardware'!S182),"")</f>
        <v/>
      </c>
      <c r="E1234" s="236" t="e">
        <f>D1234/'Project Data'!$D$22</f>
        <v>#VALUE!</v>
      </c>
      <c r="F1234" s="164" t="s">
        <v>44</v>
      </c>
      <c r="G1234" s="236" t="str" cm="1">
        <f t="array" ref="G1234">_xlfn.IFNA(_xlfn.IFS('08-Doors, Frames &amp; Hardware'!F182="*",'08-Doors, Frames &amp; Hardware'!E182,'08-Doors, Frames &amp; Hardware'!H182="*",'08-Doors, Frames &amp; Hardware'!G182,'08-Doors, Frames &amp; Hardware'!J182="*",'08-Doors, Frames &amp; Hardware'!I182,'08-Doors, Frames &amp; Hardware'!L182="*",'08-Doors, Frames &amp; Hardware'!K182,'08-Doors, Frames &amp; Hardware'!N182="*",'08-Doors, Frames &amp; Hardware'!M182,'08-Doors, Frames &amp; Hardware'!P182="*",'08-Doors, Frames &amp; Hardware'!O182,'08-Doors, Frames &amp; Hardware'!R182="*",'08-Doors, Frames &amp; Hardware'!Q182,'08-Doors, Frames &amp; Hardware'!T182="*",'08-Doors, Frames &amp; Hardware'!S182,'08-Doors, Frames &amp; Hardware'!V182="*",'08-Doors, Frames &amp; Hardware'!U182),"")</f>
        <v/>
      </c>
      <c r="H1234" s="236" t="e">
        <f>G1234/'Project Data'!$D$22</f>
        <v>#VALUE!</v>
      </c>
      <c r="I1234" s="175"/>
      <c r="J1234" s="244"/>
      <c r="K1234" s="242"/>
    </row>
    <row r="1235" spans="1:11" s="147" customFormat="1" ht="15" hidden="1" customHeight="1">
      <c r="A1235" s="198">
        <f>'08-Doors, Frames &amp; Hardware'!A183</f>
        <v>0</v>
      </c>
      <c r="B1235" s="235" t="str">
        <f>'08-Doors, Frames &amp; Hardware'!B183</f>
        <v>08 74 13 Non-Integrated Card Key Access Control Hardware</v>
      </c>
      <c r="C1235" s="235"/>
      <c r="D1235" s="236" t="str" cm="1">
        <f t="array" ref="D1235">_xlfn.IFNA(_xlfn.IFS('08-Doors, Frames &amp; Hardware'!D183="*",'08-Doors, Frames &amp; Hardware'!C183,'08-Doors, Frames &amp; Hardware'!F183="*",'08-Doors, Frames &amp; Hardware'!E183,'08-Doors, Frames &amp; Hardware'!H183="*",'08-Doors, Frames &amp; Hardware'!G183,'08-Doors, Frames &amp; Hardware'!J183="*",'08-Doors, Frames &amp; Hardware'!I183,'08-Doors, Frames &amp; Hardware'!L183="*",'08-Doors, Frames &amp; Hardware'!K183,'08-Doors, Frames &amp; Hardware'!N183="*",'08-Doors, Frames &amp; Hardware'!M183,'08-Doors, Frames &amp; Hardware'!P183="*",'08-Doors, Frames &amp; Hardware'!O183,'08-Doors, Frames &amp; Hardware'!R183="*",'08-Doors, Frames &amp; Hardware'!Q183,'08-Doors, Frames &amp; Hardware'!T183="*",'08-Doors, Frames &amp; Hardware'!S183),"")</f>
        <v/>
      </c>
      <c r="E1235" s="236" t="e">
        <f>D1235/'Project Data'!$D$22</f>
        <v>#VALUE!</v>
      </c>
      <c r="F1235" s="164" t="s">
        <v>44</v>
      </c>
      <c r="G1235" s="236" t="str" cm="1">
        <f t="array" ref="G1235">_xlfn.IFNA(_xlfn.IFS('08-Doors, Frames &amp; Hardware'!F183="*",'08-Doors, Frames &amp; Hardware'!E183,'08-Doors, Frames &amp; Hardware'!H183="*",'08-Doors, Frames &amp; Hardware'!G183,'08-Doors, Frames &amp; Hardware'!J183="*",'08-Doors, Frames &amp; Hardware'!I183,'08-Doors, Frames &amp; Hardware'!L183="*",'08-Doors, Frames &amp; Hardware'!K183,'08-Doors, Frames &amp; Hardware'!N183="*",'08-Doors, Frames &amp; Hardware'!M183,'08-Doors, Frames &amp; Hardware'!P183="*",'08-Doors, Frames &amp; Hardware'!O183,'08-Doors, Frames &amp; Hardware'!R183="*",'08-Doors, Frames &amp; Hardware'!Q183,'08-Doors, Frames &amp; Hardware'!T183="*",'08-Doors, Frames &amp; Hardware'!S183,'08-Doors, Frames &amp; Hardware'!V183="*",'08-Doors, Frames &amp; Hardware'!U183),"")</f>
        <v/>
      </c>
      <c r="H1235" s="236" t="e">
        <f>G1235/'Project Data'!$D$22</f>
        <v>#VALUE!</v>
      </c>
      <c r="I1235" s="175"/>
      <c r="J1235" s="244"/>
      <c r="K1235" s="242"/>
    </row>
    <row r="1236" spans="1:11" s="147" customFormat="1" ht="15" hidden="1" customHeight="1">
      <c r="A1236" s="198">
        <f>'08-Doors, Frames &amp; Hardware'!A184</f>
        <v>0</v>
      </c>
      <c r="B1236" s="235" t="str">
        <f>'08-Doors, Frames &amp; Hardware'!B184</f>
        <v>08 74 16 Non-Integrated Keypad Access Control Hardware</v>
      </c>
      <c r="C1236" s="235"/>
      <c r="D1236" s="236" t="str" cm="1">
        <f t="array" ref="D1236">_xlfn.IFNA(_xlfn.IFS('08-Doors, Frames &amp; Hardware'!D184="*",'08-Doors, Frames &amp; Hardware'!C184,'08-Doors, Frames &amp; Hardware'!F184="*",'08-Doors, Frames &amp; Hardware'!E184,'08-Doors, Frames &amp; Hardware'!H184="*",'08-Doors, Frames &amp; Hardware'!G184,'08-Doors, Frames &amp; Hardware'!J184="*",'08-Doors, Frames &amp; Hardware'!I184,'08-Doors, Frames &amp; Hardware'!L184="*",'08-Doors, Frames &amp; Hardware'!K184,'08-Doors, Frames &amp; Hardware'!N184="*",'08-Doors, Frames &amp; Hardware'!M184,'08-Doors, Frames &amp; Hardware'!P184="*",'08-Doors, Frames &amp; Hardware'!O184,'08-Doors, Frames &amp; Hardware'!R184="*",'08-Doors, Frames &amp; Hardware'!Q184,'08-Doors, Frames &amp; Hardware'!T184="*",'08-Doors, Frames &amp; Hardware'!S184),"")</f>
        <v/>
      </c>
      <c r="E1236" s="236" t="e">
        <f>D1236/'Project Data'!$D$22</f>
        <v>#VALUE!</v>
      </c>
      <c r="F1236" s="164" t="s">
        <v>44</v>
      </c>
      <c r="G1236" s="236" t="str" cm="1">
        <f t="array" ref="G1236">_xlfn.IFNA(_xlfn.IFS('08-Doors, Frames &amp; Hardware'!F184="*",'08-Doors, Frames &amp; Hardware'!E184,'08-Doors, Frames &amp; Hardware'!H184="*",'08-Doors, Frames &amp; Hardware'!G184,'08-Doors, Frames &amp; Hardware'!J184="*",'08-Doors, Frames &amp; Hardware'!I184,'08-Doors, Frames &amp; Hardware'!L184="*",'08-Doors, Frames &amp; Hardware'!K184,'08-Doors, Frames &amp; Hardware'!N184="*",'08-Doors, Frames &amp; Hardware'!M184,'08-Doors, Frames &amp; Hardware'!P184="*",'08-Doors, Frames &amp; Hardware'!O184,'08-Doors, Frames &amp; Hardware'!R184="*",'08-Doors, Frames &amp; Hardware'!Q184,'08-Doors, Frames &amp; Hardware'!T184="*",'08-Doors, Frames &amp; Hardware'!S184,'08-Doors, Frames &amp; Hardware'!V184="*",'08-Doors, Frames &amp; Hardware'!U184),"")</f>
        <v/>
      </c>
      <c r="H1236" s="236" t="e">
        <f>G1236/'Project Data'!$D$22</f>
        <v>#VALUE!</v>
      </c>
      <c r="I1236" s="175"/>
      <c r="J1236" s="244"/>
      <c r="K1236" s="242"/>
    </row>
    <row r="1237" spans="1:11" s="147" customFormat="1" ht="15" hidden="1" customHeight="1">
      <c r="A1237" s="198">
        <f>'08-Doors, Frames &amp; Hardware'!A185</f>
        <v>0</v>
      </c>
      <c r="B1237" s="235" t="str">
        <f>'08-Doors, Frames &amp; Hardware'!B185</f>
        <v>08 74 19 Non-Integrated Biometric Identity Access Control Hardware</v>
      </c>
      <c r="C1237" s="235"/>
      <c r="D1237" s="236" t="str" cm="1">
        <f t="array" ref="D1237">_xlfn.IFNA(_xlfn.IFS('08-Doors, Frames &amp; Hardware'!D185="*",'08-Doors, Frames &amp; Hardware'!C185,'08-Doors, Frames &amp; Hardware'!F185="*",'08-Doors, Frames &amp; Hardware'!E185,'08-Doors, Frames &amp; Hardware'!H185="*",'08-Doors, Frames &amp; Hardware'!G185,'08-Doors, Frames &amp; Hardware'!J185="*",'08-Doors, Frames &amp; Hardware'!I185,'08-Doors, Frames &amp; Hardware'!L185="*",'08-Doors, Frames &amp; Hardware'!K185,'08-Doors, Frames &amp; Hardware'!N185="*",'08-Doors, Frames &amp; Hardware'!M185,'08-Doors, Frames &amp; Hardware'!P185="*",'08-Doors, Frames &amp; Hardware'!O185,'08-Doors, Frames &amp; Hardware'!R185="*",'08-Doors, Frames &amp; Hardware'!Q185,'08-Doors, Frames &amp; Hardware'!T185="*",'08-Doors, Frames &amp; Hardware'!S185),"")</f>
        <v/>
      </c>
      <c r="E1237" s="236" t="e">
        <f>D1237/'Project Data'!$D$22</f>
        <v>#VALUE!</v>
      </c>
      <c r="F1237" s="164" t="s">
        <v>44</v>
      </c>
      <c r="G1237" s="236" t="str" cm="1">
        <f t="array" ref="G1237">_xlfn.IFNA(_xlfn.IFS('08-Doors, Frames &amp; Hardware'!F185="*",'08-Doors, Frames &amp; Hardware'!E185,'08-Doors, Frames &amp; Hardware'!H185="*",'08-Doors, Frames &amp; Hardware'!G185,'08-Doors, Frames &amp; Hardware'!J185="*",'08-Doors, Frames &amp; Hardware'!I185,'08-Doors, Frames &amp; Hardware'!L185="*",'08-Doors, Frames &amp; Hardware'!K185,'08-Doors, Frames &amp; Hardware'!N185="*",'08-Doors, Frames &amp; Hardware'!M185,'08-Doors, Frames &amp; Hardware'!P185="*",'08-Doors, Frames &amp; Hardware'!O185,'08-Doors, Frames &amp; Hardware'!R185="*",'08-Doors, Frames &amp; Hardware'!Q185,'08-Doors, Frames &amp; Hardware'!T185="*",'08-Doors, Frames &amp; Hardware'!S185,'08-Doors, Frames &amp; Hardware'!V185="*",'08-Doors, Frames &amp; Hardware'!U185),"")</f>
        <v/>
      </c>
      <c r="H1237" s="236" t="e">
        <f>G1237/'Project Data'!$D$22</f>
        <v>#VALUE!</v>
      </c>
      <c r="I1237" s="175"/>
      <c r="J1237" s="244"/>
      <c r="K1237" s="242"/>
    </row>
    <row r="1238" spans="1:11" s="147" customFormat="1" ht="15" hidden="1" customHeight="1">
      <c r="A1238" s="198">
        <f>'08-Doors, Frames &amp; Hardware'!A186</f>
        <v>0</v>
      </c>
      <c r="B1238" s="235" t="str">
        <f>'08-Doors, Frames &amp; Hardware'!B186</f>
        <v>08 78 00 Special Function Hardware</v>
      </c>
      <c r="C1238" s="235"/>
      <c r="D1238" s="236" t="str" cm="1">
        <f t="array" ref="D1238">_xlfn.IFNA(_xlfn.IFS('08-Doors, Frames &amp; Hardware'!D186="*",'08-Doors, Frames &amp; Hardware'!C186,'08-Doors, Frames &amp; Hardware'!F186="*",'08-Doors, Frames &amp; Hardware'!E186,'08-Doors, Frames &amp; Hardware'!H186="*",'08-Doors, Frames &amp; Hardware'!G186,'08-Doors, Frames &amp; Hardware'!J186="*",'08-Doors, Frames &amp; Hardware'!I186,'08-Doors, Frames &amp; Hardware'!L186="*",'08-Doors, Frames &amp; Hardware'!K186,'08-Doors, Frames &amp; Hardware'!N186="*",'08-Doors, Frames &amp; Hardware'!M186,'08-Doors, Frames &amp; Hardware'!P186="*",'08-Doors, Frames &amp; Hardware'!O186,'08-Doors, Frames &amp; Hardware'!R186="*",'08-Doors, Frames &amp; Hardware'!Q186,'08-Doors, Frames &amp; Hardware'!T186="*",'08-Doors, Frames &amp; Hardware'!S186),"")</f>
        <v/>
      </c>
      <c r="E1238" s="236" t="e">
        <f>D1238/'Project Data'!$D$22</f>
        <v>#VALUE!</v>
      </c>
      <c r="F1238" s="164" t="s">
        <v>44</v>
      </c>
      <c r="G1238" s="236" t="str" cm="1">
        <f t="array" ref="G1238">_xlfn.IFNA(_xlfn.IFS('08-Doors, Frames &amp; Hardware'!F186="*",'08-Doors, Frames &amp; Hardware'!E186,'08-Doors, Frames &amp; Hardware'!H186="*",'08-Doors, Frames &amp; Hardware'!G186,'08-Doors, Frames &amp; Hardware'!J186="*",'08-Doors, Frames &amp; Hardware'!I186,'08-Doors, Frames &amp; Hardware'!L186="*",'08-Doors, Frames &amp; Hardware'!K186,'08-Doors, Frames &amp; Hardware'!N186="*",'08-Doors, Frames &amp; Hardware'!M186,'08-Doors, Frames &amp; Hardware'!P186="*",'08-Doors, Frames &amp; Hardware'!O186,'08-Doors, Frames &amp; Hardware'!R186="*",'08-Doors, Frames &amp; Hardware'!Q186,'08-Doors, Frames &amp; Hardware'!T186="*",'08-Doors, Frames &amp; Hardware'!S186,'08-Doors, Frames &amp; Hardware'!V186="*",'08-Doors, Frames &amp; Hardware'!U186),"")</f>
        <v/>
      </c>
      <c r="H1238" s="236" t="e">
        <f>G1238/'Project Data'!$D$22</f>
        <v>#VALUE!</v>
      </c>
      <c r="I1238" s="175"/>
      <c r="J1238" s="244"/>
      <c r="K1238" s="242"/>
    </row>
    <row r="1239" spans="1:11" s="147" customFormat="1" ht="15" hidden="1" customHeight="1">
      <c r="A1239" s="198">
        <f>'08-Doors, Frames &amp; Hardware'!A187</f>
        <v>0</v>
      </c>
      <c r="B1239" s="235" t="str">
        <f>'08-Doors, Frames &amp; Hardware'!B187</f>
        <v>08 79 00 Hardware Accessories</v>
      </c>
      <c r="C1239" s="235"/>
      <c r="D1239" s="236" t="str" cm="1">
        <f t="array" ref="D1239">_xlfn.IFNA(_xlfn.IFS('08-Doors, Frames &amp; Hardware'!D187="*",'08-Doors, Frames &amp; Hardware'!C187,'08-Doors, Frames &amp; Hardware'!F187="*",'08-Doors, Frames &amp; Hardware'!E187,'08-Doors, Frames &amp; Hardware'!H187="*",'08-Doors, Frames &amp; Hardware'!G187,'08-Doors, Frames &amp; Hardware'!J187="*",'08-Doors, Frames &amp; Hardware'!I187,'08-Doors, Frames &amp; Hardware'!L187="*",'08-Doors, Frames &amp; Hardware'!K187,'08-Doors, Frames &amp; Hardware'!N187="*",'08-Doors, Frames &amp; Hardware'!M187,'08-Doors, Frames &amp; Hardware'!P187="*",'08-Doors, Frames &amp; Hardware'!O187,'08-Doors, Frames &amp; Hardware'!R187="*",'08-Doors, Frames &amp; Hardware'!Q187,'08-Doors, Frames &amp; Hardware'!T187="*",'08-Doors, Frames &amp; Hardware'!S187),"")</f>
        <v/>
      </c>
      <c r="E1239" s="236" t="e">
        <f>D1239/'Project Data'!$D$22</f>
        <v>#VALUE!</v>
      </c>
      <c r="F1239" s="164" t="s">
        <v>44</v>
      </c>
      <c r="G1239" s="236" t="str" cm="1">
        <f t="array" ref="G1239">_xlfn.IFNA(_xlfn.IFS('08-Doors, Frames &amp; Hardware'!F187="*",'08-Doors, Frames &amp; Hardware'!E187,'08-Doors, Frames &amp; Hardware'!H187="*",'08-Doors, Frames &amp; Hardware'!G187,'08-Doors, Frames &amp; Hardware'!J187="*",'08-Doors, Frames &amp; Hardware'!I187,'08-Doors, Frames &amp; Hardware'!L187="*",'08-Doors, Frames &amp; Hardware'!K187,'08-Doors, Frames &amp; Hardware'!N187="*",'08-Doors, Frames &amp; Hardware'!M187,'08-Doors, Frames &amp; Hardware'!P187="*",'08-Doors, Frames &amp; Hardware'!O187,'08-Doors, Frames &amp; Hardware'!R187="*",'08-Doors, Frames &amp; Hardware'!Q187,'08-Doors, Frames &amp; Hardware'!T187="*",'08-Doors, Frames &amp; Hardware'!S187,'08-Doors, Frames &amp; Hardware'!V187="*",'08-Doors, Frames &amp; Hardware'!U187),"")</f>
        <v/>
      </c>
      <c r="H1239" s="236" t="e">
        <f>G1239/'Project Data'!$D$22</f>
        <v>#VALUE!</v>
      </c>
      <c r="I1239" s="175"/>
      <c r="J1239" s="244"/>
      <c r="K1239" s="242"/>
    </row>
    <row r="1240" spans="1:11" s="147" customFormat="1" ht="15" hidden="1" customHeight="1">
      <c r="A1240" s="198">
        <f>'08-Doors, Frames &amp; Hardware'!A188</f>
        <v>0</v>
      </c>
      <c r="B1240" s="235" t="str">
        <f>'08-Doors, Frames &amp; Hardware'!B188</f>
        <v>08 79 13 Key Storage Equipment</v>
      </c>
      <c r="C1240" s="235"/>
      <c r="D1240" s="236" t="str" cm="1">
        <f t="array" ref="D1240">_xlfn.IFNA(_xlfn.IFS('08-Doors, Frames &amp; Hardware'!D188="*",'08-Doors, Frames &amp; Hardware'!C188,'08-Doors, Frames &amp; Hardware'!F188="*",'08-Doors, Frames &amp; Hardware'!E188,'08-Doors, Frames &amp; Hardware'!H188="*",'08-Doors, Frames &amp; Hardware'!G188,'08-Doors, Frames &amp; Hardware'!J188="*",'08-Doors, Frames &amp; Hardware'!I188,'08-Doors, Frames &amp; Hardware'!L188="*",'08-Doors, Frames &amp; Hardware'!K188,'08-Doors, Frames &amp; Hardware'!N188="*",'08-Doors, Frames &amp; Hardware'!M188,'08-Doors, Frames &amp; Hardware'!P188="*",'08-Doors, Frames &amp; Hardware'!O188,'08-Doors, Frames &amp; Hardware'!R188="*",'08-Doors, Frames &amp; Hardware'!Q188,'08-Doors, Frames &amp; Hardware'!T188="*",'08-Doors, Frames &amp; Hardware'!S188),"")</f>
        <v/>
      </c>
      <c r="E1240" s="236" t="e">
        <f>D1240/'Project Data'!$D$22</f>
        <v>#VALUE!</v>
      </c>
      <c r="F1240" s="164" t="s">
        <v>44</v>
      </c>
      <c r="G1240" s="236" t="str" cm="1">
        <f t="array" ref="G1240">_xlfn.IFNA(_xlfn.IFS('08-Doors, Frames &amp; Hardware'!F188="*",'08-Doors, Frames &amp; Hardware'!E188,'08-Doors, Frames &amp; Hardware'!H188="*",'08-Doors, Frames &amp; Hardware'!G188,'08-Doors, Frames &amp; Hardware'!J188="*",'08-Doors, Frames &amp; Hardware'!I188,'08-Doors, Frames &amp; Hardware'!L188="*",'08-Doors, Frames &amp; Hardware'!K188,'08-Doors, Frames &amp; Hardware'!N188="*",'08-Doors, Frames &amp; Hardware'!M188,'08-Doors, Frames &amp; Hardware'!P188="*",'08-Doors, Frames &amp; Hardware'!O188,'08-Doors, Frames &amp; Hardware'!R188="*",'08-Doors, Frames &amp; Hardware'!Q188,'08-Doors, Frames &amp; Hardware'!T188="*",'08-Doors, Frames &amp; Hardware'!S188,'08-Doors, Frames &amp; Hardware'!V188="*",'08-Doors, Frames &amp; Hardware'!U188),"")</f>
        <v/>
      </c>
      <c r="H1240" s="236" t="e">
        <f>G1240/'Project Data'!$D$22</f>
        <v>#VALUE!</v>
      </c>
      <c r="I1240" s="175"/>
      <c r="J1240" s="244"/>
      <c r="K1240" s="242"/>
    </row>
    <row r="1241" spans="1:11" s="147" customFormat="1" ht="15" hidden="1" customHeight="1">
      <c r="A1241" s="198">
        <f>'08-Doors, Frames &amp; Hardware'!A189</f>
        <v>0</v>
      </c>
      <c r="B1241" s="235" t="str">
        <f>'08-Doors, Frames &amp; Hardware'!B189</f>
        <v>08 91 26 Door Louvers</v>
      </c>
      <c r="C1241" s="235"/>
      <c r="D1241" s="236" t="str" cm="1">
        <f t="array" ref="D1241">_xlfn.IFNA(_xlfn.IFS('08-Doors, Frames &amp; Hardware'!D189="*",'08-Doors, Frames &amp; Hardware'!C189,'08-Doors, Frames &amp; Hardware'!F189="*",'08-Doors, Frames &amp; Hardware'!E189,'08-Doors, Frames &amp; Hardware'!H189="*",'08-Doors, Frames &amp; Hardware'!G189,'08-Doors, Frames &amp; Hardware'!J189="*",'08-Doors, Frames &amp; Hardware'!I189,'08-Doors, Frames &amp; Hardware'!L189="*",'08-Doors, Frames &amp; Hardware'!K189,'08-Doors, Frames &amp; Hardware'!N189="*",'08-Doors, Frames &amp; Hardware'!M189,'08-Doors, Frames &amp; Hardware'!P189="*",'08-Doors, Frames &amp; Hardware'!O189,'08-Doors, Frames &amp; Hardware'!R189="*",'08-Doors, Frames &amp; Hardware'!Q189,'08-Doors, Frames &amp; Hardware'!T189="*",'08-Doors, Frames &amp; Hardware'!S189),"")</f>
        <v/>
      </c>
      <c r="E1241" s="236" t="e">
        <f>D1241/'Project Data'!$D$22</f>
        <v>#VALUE!</v>
      </c>
      <c r="F1241" s="164" t="s">
        <v>44</v>
      </c>
      <c r="G1241" s="236" t="str" cm="1">
        <f t="array" ref="G1241">_xlfn.IFNA(_xlfn.IFS('08-Doors, Frames &amp; Hardware'!F189="*",'08-Doors, Frames &amp; Hardware'!E189,'08-Doors, Frames &amp; Hardware'!H189="*",'08-Doors, Frames &amp; Hardware'!G189,'08-Doors, Frames &amp; Hardware'!J189="*",'08-Doors, Frames &amp; Hardware'!I189,'08-Doors, Frames &amp; Hardware'!L189="*",'08-Doors, Frames &amp; Hardware'!K189,'08-Doors, Frames &amp; Hardware'!N189="*",'08-Doors, Frames &amp; Hardware'!M189,'08-Doors, Frames &amp; Hardware'!P189="*",'08-Doors, Frames &amp; Hardware'!O189,'08-Doors, Frames &amp; Hardware'!R189="*",'08-Doors, Frames &amp; Hardware'!Q189,'08-Doors, Frames &amp; Hardware'!T189="*",'08-Doors, Frames &amp; Hardware'!S189,'08-Doors, Frames &amp; Hardware'!V189="*",'08-Doors, Frames &amp; Hardware'!U189),"")</f>
        <v/>
      </c>
      <c r="H1241" s="236" t="e">
        <f>G1241/'Project Data'!$D$22</f>
        <v>#VALUE!</v>
      </c>
      <c r="I1241" s="175"/>
      <c r="J1241" s="244"/>
      <c r="K1241" s="242"/>
    </row>
    <row r="1242" spans="1:11" s="147" customFormat="1" ht="15" hidden="1" customHeight="1">
      <c r="A1242" s="198">
        <f>'08-Doors, Frames &amp; Hardware'!A190</f>
        <v>0</v>
      </c>
      <c r="B1242" s="235" t="str">
        <f>'08-Doors, Frames &amp; Hardware'!B190</f>
        <v>08 92 00 Louvered Equipment Enclosures</v>
      </c>
      <c r="C1242" s="235"/>
      <c r="D1242" s="236" t="str" cm="1">
        <f t="array" ref="D1242">_xlfn.IFNA(_xlfn.IFS('08-Doors, Frames &amp; Hardware'!D190="*",'08-Doors, Frames &amp; Hardware'!C190,'08-Doors, Frames &amp; Hardware'!F190="*",'08-Doors, Frames &amp; Hardware'!E190,'08-Doors, Frames &amp; Hardware'!H190="*",'08-Doors, Frames &amp; Hardware'!G190,'08-Doors, Frames &amp; Hardware'!J190="*",'08-Doors, Frames &amp; Hardware'!I190,'08-Doors, Frames &amp; Hardware'!L190="*",'08-Doors, Frames &amp; Hardware'!K190,'08-Doors, Frames &amp; Hardware'!N190="*",'08-Doors, Frames &amp; Hardware'!M190,'08-Doors, Frames &amp; Hardware'!P190="*",'08-Doors, Frames &amp; Hardware'!O190,'08-Doors, Frames &amp; Hardware'!R190="*",'08-Doors, Frames &amp; Hardware'!Q190,'08-Doors, Frames &amp; Hardware'!T190="*",'08-Doors, Frames &amp; Hardware'!S190),"")</f>
        <v/>
      </c>
      <c r="E1242" s="236" t="e">
        <f>D1242/'Project Data'!$D$22</f>
        <v>#VALUE!</v>
      </c>
      <c r="F1242" s="164" t="s">
        <v>44</v>
      </c>
      <c r="G1242" s="236" t="str" cm="1">
        <f t="array" ref="G1242">_xlfn.IFNA(_xlfn.IFS('08-Doors, Frames &amp; Hardware'!F190="*",'08-Doors, Frames &amp; Hardware'!E190,'08-Doors, Frames &amp; Hardware'!H190="*",'08-Doors, Frames &amp; Hardware'!G190,'08-Doors, Frames &amp; Hardware'!J190="*",'08-Doors, Frames &amp; Hardware'!I190,'08-Doors, Frames &amp; Hardware'!L190="*",'08-Doors, Frames &amp; Hardware'!K190,'08-Doors, Frames &amp; Hardware'!N190="*",'08-Doors, Frames &amp; Hardware'!M190,'08-Doors, Frames &amp; Hardware'!P190="*",'08-Doors, Frames &amp; Hardware'!O190,'08-Doors, Frames &amp; Hardware'!R190="*",'08-Doors, Frames &amp; Hardware'!Q190,'08-Doors, Frames &amp; Hardware'!T190="*",'08-Doors, Frames &amp; Hardware'!S190,'08-Doors, Frames &amp; Hardware'!V190="*",'08-Doors, Frames &amp; Hardware'!U190),"")</f>
        <v/>
      </c>
      <c r="H1242" s="236" t="e">
        <f>G1242/'Project Data'!$D$22</f>
        <v>#VALUE!</v>
      </c>
      <c r="I1242" s="175"/>
      <c r="J1242" s="244"/>
      <c r="K1242" s="242"/>
    </row>
    <row r="1243" spans="1:11" s="147" customFormat="1" ht="15" hidden="1" customHeight="1">
      <c r="A1243" s="198">
        <f>'08-Doors, Frames &amp; Hardware'!A191</f>
        <v>0</v>
      </c>
      <c r="B1243" s="235" t="str">
        <f>'08-Doors, Frames &amp; Hardware'!B191</f>
        <v>08 95 00 Vents</v>
      </c>
      <c r="C1243" s="235"/>
      <c r="D1243" s="236" t="str" cm="1">
        <f t="array" ref="D1243">_xlfn.IFNA(_xlfn.IFS('08-Doors, Frames &amp; Hardware'!D191="*",'08-Doors, Frames &amp; Hardware'!C191,'08-Doors, Frames &amp; Hardware'!F191="*",'08-Doors, Frames &amp; Hardware'!E191,'08-Doors, Frames &amp; Hardware'!H191="*",'08-Doors, Frames &amp; Hardware'!G191,'08-Doors, Frames &amp; Hardware'!J191="*",'08-Doors, Frames &amp; Hardware'!I191,'08-Doors, Frames &amp; Hardware'!L191="*",'08-Doors, Frames &amp; Hardware'!K191,'08-Doors, Frames &amp; Hardware'!N191="*",'08-Doors, Frames &amp; Hardware'!M191,'08-Doors, Frames &amp; Hardware'!P191="*",'08-Doors, Frames &amp; Hardware'!O191,'08-Doors, Frames &amp; Hardware'!R191="*",'08-Doors, Frames &amp; Hardware'!Q191,'08-Doors, Frames &amp; Hardware'!T191="*",'08-Doors, Frames &amp; Hardware'!S191),"")</f>
        <v/>
      </c>
      <c r="E1243" s="236" t="e">
        <f>D1243/'Project Data'!$D$22</f>
        <v>#VALUE!</v>
      </c>
      <c r="F1243" s="164" t="s">
        <v>44</v>
      </c>
      <c r="G1243" s="236" t="str" cm="1">
        <f t="array" ref="G1243">_xlfn.IFNA(_xlfn.IFS('08-Doors, Frames &amp; Hardware'!F191="*",'08-Doors, Frames &amp; Hardware'!E191,'08-Doors, Frames &amp; Hardware'!H191="*",'08-Doors, Frames &amp; Hardware'!G191,'08-Doors, Frames &amp; Hardware'!J191="*",'08-Doors, Frames &amp; Hardware'!I191,'08-Doors, Frames &amp; Hardware'!L191="*",'08-Doors, Frames &amp; Hardware'!K191,'08-Doors, Frames &amp; Hardware'!N191="*",'08-Doors, Frames &amp; Hardware'!M191,'08-Doors, Frames &amp; Hardware'!P191="*",'08-Doors, Frames &amp; Hardware'!O191,'08-Doors, Frames &amp; Hardware'!R191="*",'08-Doors, Frames &amp; Hardware'!Q191,'08-Doors, Frames &amp; Hardware'!T191="*",'08-Doors, Frames &amp; Hardware'!S191,'08-Doors, Frames &amp; Hardware'!V191="*",'08-Doors, Frames &amp; Hardware'!U191),"")</f>
        <v/>
      </c>
      <c r="H1243" s="236" t="e">
        <f>G1243/'Project Data'!$D$22</f>
        <v>#VALUE!</v>
      </c>
      <c r="I1243" s="175"/>
      <c r="J1243" s="244"/>
      <c r="K1243" s="242"/>
    </row>
    <row r="1244" spans="1:11" s="147" customFormat="1" ht="15" hidden="1" customHeight="1">
      <c r="A1244" s="198">
        <f>'08-Doors, Frames &amp; Hardware'!A192</f>
        <v>0</v>
      </c>
      <c r="B1244" s="235" t="str">
        <f>'08-Doors, Frames &amp; Hardware'!B192</f>
        <v>08 95 13 Soffit Vents</v>
      </c>
      <c r="C1244" s="235"/>
      <c r="D1244" s="236" t="str" cm="1">
        <f t="array" ref="D1244">_xlfn.IFNA(_xlfn.IFS('08-Doors, Frames &amp; Hardware'!D192="*",'08-Doors, Frames &amp; Hardware'!C192,'08-Doors, Frames &amp; Hardware'!F192="*",'08-Doors, Frames &amp; Hardware'!E192,'08-Doors, Frames &amp; Hardware'!H192="*",'08-Doors, Frames &amp; Hardware'!G192,'08-Doors, Frames &amp; Hardware'!J192="*",'08-Doors, Frames &amp; Hardware'!I192,'08-Doors, Frames &amp; Hardware'!L192="*",'08-Doors, Frames &amp; Hardware'!K192,'08-Doors, Frames &amp; Hardware'!N192="*",'08-Doors, Frames &amp; Hardware'!M192,'08-Doors, Frames &amp; Hardware'!P192="*",'08-Doors, Frames &amp; Hardware'!O192,'08-Doors, Frames &amp; Hardware'!R192="*",'08-Doors, Frames &amp; Hardware'!Q192,'08-Doors, Frames &amp; Hardware'!T192="*",'08-Doors, Frames &amp; Hardware'!S192),"")</f>
        <v/>
      </c>
      <c r="E1244" s="236" t="e">
        <f>D1244/'Project Data'!$D$22</f>
        <v>#VALUE!</v>
      </c>
      <c r="F1244" s="164" t="s">
        <v>44</v>
      </c>
      <c r="G1244" s="236" t="str" cm="1">
        <f t="array" ref="G1244">_xlfn.IFNA(_xlfn.IFS('08-Doors, Frames &amp; Hardware'!F192="*",'08-Doors, Frames &amp; Hardware'!E192,'08-Doors, Frames &amp; Hardware'!H192="*",'08-Doors, Frames &amp; Hardware'!G192,'08-Doors, Frames &amp; Hardware'!J192="*",'08-Doors, Frames &amp; Hardware'!I192,'08-Doors, Frames &amp; Hardware'!L192="*",'08-Doors, Frames &amp; Hardware'!K192,'08-Doors, Frames &amp; Hardware'!N192="*",'08-Doors, Frames &amp; Hardware'!M192,'08-Doors, Frames &amp; Hardware'!P192="*",'08-Doors, Frames &amp; Hardware'!O192,'08-Doors, Frames &amp; Hardware'!R192="*",'08-Doors, Frames &amp; Hardware'!Q192,'08-Doors, Frames &amp; Hardware'!T192="*",'08-Doors, Frames &amp; Hardware'!S192,'08-Doors, Frames &amp; Hardware'!V192="*",'08-Doors, Frames &amp; Hardware'!U192),"")</f>
        <v/>
      </c>
      <c r="H1244" s="236" t="e">
        <f>G1244/'Project Data'!$D$22</f>
        <v>#VALUE!</v>
      </c>
      <c r="I1244" s="175"/>
      <c r="J1244" s="244"/>
      <c r="K1244" s="242"/>
    </row>
    <row r="1245" spans="1:11" s="147" customFormat="1" ht="15" hidden="1" customHeight="1">
      <c r="A1245" s="198">
        <f>'08-Doors, Frames &amp; Hardware'!A193</f>
        <v>0</v>
      </c>
      <c r="B1245" s="235" t="str">
        <f>'08-Doors, Frames &amp; Hardware'!B193</f>
        <v>08 95 16 Wall Vents</v>
      </c>
      <c r="C1245" s="235"/>
      <c r="D1245" s="236" t="str" cm="1">
        <f t="array" ref="D1245">_xlfn.IFNA(_xlfn.IFS('08-Doors, Frames &amp; Hardware'!D193="*",'08-Doors, Frames &amp; Hardware'!C193,'08-Doors, Frames &amp; Hardware'!F193="*",'08-Doors, Frames &amp; Hardware'!E193,'08-Doors, Frames &amp; Hardware'!H193="*",'08-Doors, Frames &amp; Hardware'!G193,'08-Doors, Frames &amp; Hardware'!J193="*",'08-Doors, Frames &amp; Hardware'!I193,'08-Doors, Frames &amp; Hardware'!L193="*",'08-Doors, Frames &amp; Hardware'!K193,'08-Doors, Frames &amp; Hardware'!N193="*",'08-Doors, Frames &amp; Hardware'!M193,'08-Doors, Frames &amp; Hardware'!P193="*",'08-Doors, Frames &amp; Hardware'!O193,'08-Doors, Frames &amp; Hardware'!R193="*",'08-Doors, Frames &amp; Hardware'!Q193,'08-Doors, Frames &amp; Hardware'!T193="*",'08-Doors, Frames &amp; Hardware'!S193),"")</f>
        <v/>
      </c>
      <c r="E1245" s="236" t="e">
        <f>D1245/'Project Data'!$D$22</f>
        <v>#VALUE!</v>
      </c>
      <c r="F1245" s="164" t="s">
        <v>44</v>
      </c>
      <c r="G1245" s="236" t="str" cm="1">
        <f t="array" ref="G1245">_xlfn.IFNA(_xlfn.IFS('08-Doors, Frames &amp; Hardware'!F193="*",'08-Doors, Frames &amp; Hardware'!E193,'08-Doors, Frames &amp; Hardware'!H193="*",'08-Doors, Frames &amp; Hardware'!G193,'08-Doors, Frames &amp; Hardware'!J193="*",'08-Doors, Frames &amp; Hardware'!I193,'08-Doors, Frames &amp; Hardware'!L193="*",'08-Doors, Frames &amp; Hardware'!K193,'08-Doors, Frames &amp; Hardware'!N193="*",'08-Doors, Frames &amp; Hardware'!M193,'08-Doors, Frames &amp; Hardware'!P193="*",'08-Doors, Frames &amp; Hardware'!O193,'08-Doors, Frames &amp; Hardware'!R193="*",'08-Doors, Frames &amp; Hardware'!Q193,'08-Doors, Frames &amp; Hardware'!T193="*",'08-Doors, Frames &amp; Hardware'!S193,'08-Doors, Frames &amp; Hardware'!V193="*",'08-Doors, Frames &amp; Hardware'!U193),"")</f>
        <v/>
      </c>
      <c r="H1245" s="236" t="e">
        <f>G1245/'Project Data'!$D$22</f>
        <v>#VALUE!</v>
      </c>
      <c r="I1245" s="175"/>
      <c r="J1245" s="244"/>
      <c r="K1245" s="242"/>
    </row>
    <row r="1246" spans="1:11" s="147" customFormat="1" ht="15" hidden="1" customHeight="1">
      <c r="A1246" s="198">
        <f>'08-Doors, Frames &amp; Hardware'!A194</f>
        <v>0</v>
      </c>
      <c r="B1246" s="235" t="str">
        <f>'08-Doors, Frames &amp; Hardware'!B194</f>
        <v>08 95 33 Explosion Vents</v>
      </c>
      <c r="C1246" s="235"/>
      <c r="D1246" s="236" t="str" cm="1">
        <f t="array" ref="D1246">_xlfn.IFNA(_xlfn.IFS('08-Doors, Frames &amp; Hardware'!D194="*",'08-Doors, Frames &amp; Hardware'!C194,'08-Doors, Frames &amp; Hardware'!F194="*",'08-Doors, Frames &amp; Hardware'!E194,'08-Doors, Frames &amp; Hardware'!H194="*",'08-Doors, Frames &amp; Hardware'!G194,'08-Doors, Frames &amp; Hardware'!J194="*",'08-Doors, Frames &amp; Hardware'!I194,'08-Doors, Frames &amp; Hardware'!L194="*",'08-Doors, Frames &amp; Hardware'!K194,'08-Doors, Frames &amp; Hardware'!N194="*",'08-Doors, Frames &amp; Hardware'!M194,'08-Doors, Frames &amp; Hardware'!P194="*",'08-Doors, Frames &amp; Hardware'!O194,'08-Doors, Frames &amp; Hardware'!R194="*",'08-Doors, Frames &amp; Hardware'!Q194,'08-Doors, Frames &amp; Hardware'!T194="*",'08-Doors, Frames &amp; Hardware'!S194),"")</f>
        <v/>
      </c>
      <c r="E1246" s="236" t="e">
        <f>D1246/'Project Data'!$D$22</f>
        <v>#VALUE!</v>
      </c>
      <c r="F1246" s="164" t="s">
        <v>44</v>
      </c>
      <c r="G1246" s="236" t="str" cm="1">
        <f t="array" ref="G1246">_xlfn.IFNA(_xlfn.IFS('08-Doors, Frames &amp; Hardware'!F194="*",'08-Doors, Frames &amp; Hardware'!E194,'08-Doors, Frames &amp; Hardware'!H194="*",'08-Doors, Frames &amp; Hardware'!G194,'08-Doors, Frames &amp; Hardware'!J194="*",'08-Doors, Frames &amp; Hardware'!I194,'08-Doors, Frames &amp; Hardware'!L194="*",'08-Doors, Frames &amp; Hardware'!K194,'08-Doors, Frames &amp; Hardware'!N194="*",'08-Doors, Frames &amp; Hardware'!M194,'08-Doors, Frames &amp; Hardware'!P194="*",'08-Doors, Frames &amp; Hardware'!O194,'08-Doors, Frames &amp; Hardware'!R194="*",'08-Doors, Frames &amp; Hardware'!Q194,'08-Doors, Frames &amp; Hardware'!T194="*",'08-Doors, Frames &amp; Hardware'!S194,'08-Doors, Frames &amp; Hardware'!V194="*",'08-Doors, Frames &amp; Hardware'!U194),"")</f>
        <v/>
      </c>
      <c r="H1246" s="236" t="e">
        <f>G1246/'Project Data'!$D$22</f>
        <v>#VALUE!</v>
      </c>
      <c r="I1246" s="175"/>
      <c r="J1246" s="244"/>
      <c r="K1246" s="242"/>
    </row>
    <row r="1247" spans="1:11" s="147" customFormat="1" ht="15" hidden="1" customHeight="1">
      <c r="A1247" s="198">
        <f>'08-Doors, Frames &amp; Hardware'!A195</f>
        <v>0</v>
      </c>
      <c r="B1247" s="235" t="str">
        <f>'08-Doors, Frames &amp; Hardware'!B195</f>
        <v>08 95 43 Flood Vents</v>
      </c>
      <c r="C1247" s="235"/>
      <c r="D1247" s="236" t="str" cm="1">
        <f t="array" ref="D1247">_xlfn.IFNA(_xlfn.IFS('08-Doors, Frames &amp; Hardware'!D195="*",'08-Doors, Frames &amp; Hardware'!C195,'08-Doors, Frames &amp; Hardware'!F195="*",'08-Doors, Frames &amp; Hardware'!E195,'08-Doors, Frames &amp; Hardware'!H195="*",'08-Doors, Frames &amp; Hardware'!G195,'08-Doors, Frames &amp; Hardware'!J195="*",'08-Doors, Frames &amp; Hardware'!I195,'08-Doors, Frames &amp; Hardware'!L195="*",'08-Doors, Frames &amp; Hardware'!K195,'08-Doors, Frames &amp; Hardware'!N195="*",'08-Doors, Frames &amp; Hardware'!M195,'08-Doors, Frames &amp; Hardware'!P195="*",'08-Doors, Frames &amp; Hardware'!O195,'08-Doors, Frames &amp; Hardware'!R195="*",'08-Doors, Frames &amp; Hardware'!Q195,'08-Doors, Frames &amp; Hardware'!T195="*",'08-Doors, Frames &amp; Hardware'!S195),"")</f>
        <v/>
      </c>
      <c r="E1247" s="236" t="e">
        <f>D1247/'Project Data'!$D$22</f>
        <v>#VALUE!</v>
      </c>
      <c r="F1247" s="164" t="s">
        <v>44</v>
      </c>
      <c r="G1247" s="236" t="str" cm="1">
        <f t="array" ref="G1247">_xlfn.IFNA(_xlfn.IFS('08-Doors, Frames &amp; Hardware'!F195="*",'08-Doors, Frames &amp; Hardware'!E195,'08-Doors, Frames &amp; Hardware'!H195="*",'08-Doors, Frames &amp; Hardware'!G195,'08-Doors, Frames &amp; Hardware'!J195="*",'08-Doors, Frames &amp; Hardware'!I195,'08-Doors, Frames &amp; Hardware'!L195="*",'08-Doors, Frames &amp; Hardware'!K195,'08-Doors, Frames &amp; Hardware'!N195="*",'08-Doors, Frames &amp; Hardware'!M195,'08-Doors, Frames &amp; Hardware'!P195="*",'08-Doors, Frames &amp; Hardware'!O195,'08-Doors, Frames &amp; Hardware'!R195="*",'08-Doors, Frames &amp; Hardware'!Q195,'08-Doors, Frames &amp; Hardware'!T195="*",'08-Doors, Frames &amp; Hardware'!S195,'08-Doors, Frames &amp; Hardware'!V195="*",'08-Doors, Frames &amp; Hardware'!U195),"")</f>
        <v/>
      </c>
      <c r="H1247" s="236" t="e">
        <f>G1247/'Project Data'!$D$22</f>
        <v>#VALUE!</v>
      </c>
      <c r="I1247" s="175"/>
      <c r="J1247" s="244"/>
      <c r="K1247" s="242"/>
    </row>
    <row r="1248" spans="1:11" ht="15.6">
      <c r="A1248" s="410">
        <v>1</v>
      </c>
      <c r="B1248" s="648" t="s">
        <v>88</v>
      </c>
      <c r="C1248" s="649"/>
      <c r="D1248" s="394" cm="1">
        <f t="array" ref="D1248">_xlfn.IFNA(_xlfn.IFS('08-40 Entrances Storefronts '!D9="*",'08-40 Entrances Storefronts '!C9,'08-40 Entrances Storefronts '!F9="*",'08-40 Entrances Storefronts '!E9,'08-40 Entrances Storefronts '!H9="*",'08-40 Entrances Storefronts '!G9,'08-40 Entrances Storefronts '!J9="*",'08-40 Entrances Storefronts '!I9,'08-40 Entrances Storefronts '!L9="*",'08-40 Entrances Storefronts '!K9,'08-40 Entrances Storefronts '!N9="*",'08-40 Entrances Storefronts '!M9,'08-40 Entrances Storefronts '!P9="*",'08-40 Entrances Storefronts '!O9,'08-40 Entrances Storefronts '!R9="*",'08-40 Entrances Storefronts '!Q9,'08-40 Entrances Storefronts '!T9="*",'08-40 Entrances Storefronts '!S9),"")</f>
        <v>158499</v>
      </c>
      <c r="E1248" s="394">
        <f>D1248/'Project Data'!$D$22</f>
        <v>1.7711166486015353</v>
      </c>
      <c r="F1248" s="393">
        <v>158499</v>
      </c>
      <c r="G1248" s="394" cm="1">
        <f t="array" ref="G1248">_xlfn.IFNA(_xlfn.IFS('08-40 Entrances Storefronts '!F9="*",'08-40 Entrances Storefronts '!E9,'08-40 Entrances Storefronts '!H9="*",'08-40 Entrances Storefronts '!G9,'08-40 Entrances Storefronts '!J9="*",'08-40 Entrances Storefronts '!I9,'08-40 Entrances Storefronts '!L9="*",'08-40 Entrances Storefronts '!K9,'08-40 Entrances Storefronts '!N9="*",'08-40 Entrances Storefronts '!M9,'08-40 Entrances Storefronts '!P9="*",'08-40 Entrances Storefronts '!O9,'08-40 Entrances Storefronts '!R9="*",'08-40 Entrances Storefronts '!Q9,'08-40 Entrances Storefronts '!T9="*",'08-40 Entrances Storefronts '!S9,'08-40 Entrances Storefronts '!V9="*",'08-40 Entrances Storefronts '!U9),"")</f>
        <v>158499</v>
      </c>
      <c r="H1248" s="394">
        <f>G1248/'Project Data'!$D$22</f>
        <v>1.7711166486015353</v>
      </c>
      <c r="I1248" s="395"/>
      <c r="J1248" s="396"/>
      <c r="K1248" s="397"/>
    </row>
    <row r="1249" spans="1:11" s="147" customFormat="1" ht="15" hidden="1" customHeight="1">
      <c r="A1249" s="198">
        <f>'08-40 Entrances Storefronts '!A11</f>
        <v>0</v>
      </c>
      <c r="B1249" s="235" t="str">
        <f>'08-40 Entrances Storefronts '!B33</f>
        <v>08 41 00 Entrances and Storefronts</v>
      </c>
      <c r="C1249" s="235"/>
      <c r="D1249" s="236" t="str" cm="1">
        <f t="array" ref="D1249">_xlfn.IFNA(_xlfn.IFS('08-40 Entrances Storefronts '!D11="*",'08-40 Entrances Storefronts '!C11,'08-40 Entrances Storefronts '!F11="*",'08-40 Entrances Storefronts '!E11,'08-40 Entrances Storefronts '!H11="*",'08-40 Entrances Storefronts '!G11,'08-40 Entrances Storefronts '!J11="*",'08-40 Entrances Storefronts '!I11,'08-40 Entrances Storefronts '!L11="*",'08-40 Entrances Storefronts '!K11,'08-40 Entrances Storefronts '!N11="*",'08-40 Entrances Storefronts '!M11,'08-40 Entrances Storefronts '!P197="*",'08-40 Entrances Storefronts '!O197,'08-40 Entrances Storefronts '!R11="*",'08-40 Entrances Storefronts '!Q11,'08-40 Entrances Storefronts '!T11="*",'08-40 Entrances Storefronts '!S11),"")</f>
        <v/>
      </c>
      <c r="E1249" s="236" t="e">
        <f>D1249/'Project Data'!$D$22</f>
        <v>#VALUE!</v>
      </c>
      <c r="F1249" s="164" t="s">
        <v>44</v>
      </c>
      <c r="G1249" s="236" t="str" cm="1">
        <f t="array" ref="G1249">_xlfn.IFNA(_xlfn.IFS('08-40 Entrances Storefronts '!F11="*",'08-40 Entrances Storefronts '!E11,'08-40 Entrances Storefronts '!H11="*",'08-40 Entrances Storefronts '!G11,'08-40 Entrances Storefronts '!J11="*",'08-40 Entrances Storefronts '!I11,'08-40 Entrances Storefronts '!L11="*",'08-40 Entrances Storefronts '!K11,'08-40 Entrances Storefronts '!N11="*",'08-40 Entrances Storefronts '!M11,'08-40 Entrances Storefronts '!P11="*",'08-40 Entrances Storefronts '!O11,'08-40 Entrances Storefronts '!R197="*",'08-40 Entrances Storefronts '!Q197,'08-40 Entrances Storefronts '!T11="*",'08-40 Entrances Storefronts '!S11,'08-40 Entrances Storefronts '!V11="*",'08-40 Entrances Storefronts '!U11),"")</f>
        <v/>
      </c>
      <c r="H1249" s="236" t="e">
        <f>G1249/'Project Data'!$D$22</f>
        <v>#VALUE!</v>
      </c>
      <c r="I1249" s="175"/>
      <c r="J1249" s="244"/>
      <c r="K1249" s="242"/>
    </row>
    <row r="1250" spans="1:11" s="147" customFormat="1" ht="15" hidden="1" customHeight="1">
      <c r="A1250" s="198">
        <f>'08-40 Entrances Storefronts '!A12</f>
        <v>0</v>
      </c>
      <c r="B1250" s="235" t="str">
        <f>'08-40 Entrances Storefronts '!B34</f>
        <v>08 41 13 Aluminum-Framed Entrances and Storefronts</v>
      </c>
      <c r="C1250" s="235"/>
      <c r="D1250" s="236" t="str" cm="1">
        <f t="array" ref="D1250">_xlfn.IFNA(_xlfn.IFS('08-40 Entrances Storefronts '!D12="*",'08-40 Entrances Storefronts '!C12,'08-40 Entrances Storefronts '!F12="*",'08-40 Entrances Storefronts '!E12,'08-40 Entrances Storefronts '!H12="*",'08-40 Entrances Storefronts '!G12,'08-40 Entrances Storefronts '!J12="*",'08-40 Entrances Storefronts '!I12,'08-40 Entrances Storefronts '!L12="*",'08-40 Entrances Storefronts '!K12,'08-40 Entrances Storefronts '!N12="*",'08-40 Entrances Storefronts '!M12,'08-40 Entrances Storefronts '!P198="*",'08-40 Entrances Storefronts '!O198,'08-40 Entrances Storefronts '!R12="*",'08-40 Entrances Storefronts '!Q12,'08-40 Entrances Storefronts '!T12="*",'08-40 Entrances Storefronts '!S12),"")</f>
        <v/>
      </c>
      <c r="E1250" s="236" t="e">
        <f>D1250/'Project Data'!$D$22</f>
        <v>#VALUE!</v>
      </c>
      <c r="F1250" s="164" t="s">
        <v>44</v>
      </c>
      <c r="G1250" s="236" t="str" cm="1">
        <f t="array" ref="G1250">_xlfn.IFNA(_xlfn.IFS('08-40 Entrances Storefronts '!F12="*",'08-40 Entrances Storefronts '!E12,'08-40 Entrances Storefronts '!H12="*",'08-40 Entrances Storefronts '!G12,'08-40 Entrances Storefronts '!J12="*",'08-40 Entrances Storefronts '!I12,'08-40 Entrances Storefronts '!L12="*",'08-40 Entrances Storefronts '!K12,'08-40 Entrances Storefronts '!N12="*",'08-40 Entrances Storefronts '!M12,'08-40 Entrances Storefronts '!P12="*",'08-40 Entrances Storefronts '!O12,'08-40 Entrances Storefronts '!R198="*",'08-40 Entrances Storefronts '!Q198,'08-40 Entrances Storefronts '!T12="*",'08-40 Entrances Storefronts '!S12,'08-40 Entrances Storefronts '!V12="*",'08-40 Entrances Storefronts '!U12),"")</f>
        <v/>
      </c>
      <c r="H1250" s="236" t="e">
        <f>G1250/'Project Data'!$D$22</f>
        <v>#VALUE!</v>
      </c>
      <c r="I1250" s="175"/>
      <c r="J1250" s="244"/>
      <c r="K1250" s="242"/>
    </row>
    <row r="1251" spans="1:11" s="147" customFormat="1" ht="15" hidden="1" customHeight="1">
      <c r="A1251" s="198">
        <f>'08-40 Entrances Storefronts '!A13</f>
        <v>0</v>
      </c>
      <c r="B1251" s="235" t="str">
        <f>'08-40 Entrances Storefronts '!B35</f>
        <v>08 41 13.13 Fire-Rated Aluminum-Framed Entrances and Storefronts</v>
      </c>
      <c r="C1251" s="235"/>
      <c r="D1251" s="236" t="str" cm="1">
        <f t="array" ref="D1251">_xlfn.IFNA(_xlfn.IFS('08-40 Entrances Storefronts '!D13="*",'08-40 Entrances Storefronts '!C13,'08-40 Entrances Storefronts '!F13="*",'08-40 Entrances Storefronts '!E13,'08-40 Entrances Storefronts '!H13="*",'08-40 Entrances Storefronts '!G13,'08-40 Entrances Storefronts '!J13="*",'08-40 Entrances Storefronts '!I13,'08-40 Entrances Storefronts '!L13="*",'08-40 Entrances Storefronts '!K13,'08-40 Entrances Storefronts '!N13="*",'08-40 Entrances Storefronts '!M13,'08-40 Entrances Storefronts '!P199="*",'08-40 Entrances Storefronts '!O199,'08-40 Entrances Storefronts '!R13="*",'08-40 Entrances Storefronts '!Q13,'08-40 Entrances Storefronts '!T13="*",'08-40 Entrances Storefronts '!S13),"")</f>
        <v/>
      </c>
      <c r="E1251" s="236" t="e">
        <f>D1251/'Project Data'!$D$22</f>
        <v>#VALUE!</v>
      </c>
      <c r="F1251" s="164" t="s">
        <v>44</v>
      </c>
      <c r="G1251" s="236" t="str" cm="1">
        <f t="array" ref="G1251">_xlfn.IFNA(_xlfn.IFS('08-40 Entrances Storefronts '!F13="*",'08-40 Entrances Storefronts '!E13,'08-40 Entrances Storefronts '!H13="*",'08-40 Entrances Storefronts '!G13,'08-40 Entrances Storefronts '!J13="*",'08-40 Entrances Storefronts '!I13,'08-40 Entrances Storefronts '!L13="*",'08-40 Entrances Storefronts '!K13,'08-40 Entrances Storefronts '!N13="*",'08-40 Entrances Storefronts '!M13,'08-40 Entrances Storefronts '!P13="*",'08-40 Entrances Storefronts '!O13,'08-40 Entrances Storefronts '!R199="*",'08-40 Entrances Storefronts '!Q199,'08-40 Entrances Storefronts '!T13="*",'08-40 Entrances Storefronts '!S13,'08-40 Entrances Storefronts '!V13="*",'08-40 Entrances Storefronts '!U13),"")</f>
        <v/>
      </c>
      <c r="H1251" s="236" t="e">
        <f>G1251/'Project Data'!$D$22</f>
        <v>#VALUE!</v>
      </c>
      <c r="I1251" s="175"/>
      <c r="J1251" s="244"/>
      <c r="K1251" s="242"/>
    </row>
    <row r="1252" spans="1:11" s="147" customFormat="1" ht="15" hidden="1" customHeight="1">
      <c r="A1252" s="198">
        <f>'08-40 Entrances Storefronts '!A14</f>
        <v>0</v>
      </c>
      <c r="B1252" s="235" t="str">
        <f>'08-40 Entrances Storefronts '!B36</f>
        <v>08 41 16 Bronze-Framed Entrances and Storefronts</v>
      </c>
      <c r="C1252" s="235"/>
      <c r="D1252" s="236" t="str" cm="1">
        <f t="array" ref="D1252">_xlfn.IFNA(_xlfn.IFS('08-40 Entrances Storefronts '!D14="*",'08-40 Entrances Storefronts '!C14,'08-40 Entrances Storefronts '!F14="*",'08-40 Entrances Storefronts '!E14,'08-40 Entrances Storefronts '!H14="*",'08-40 Entrances Storefronts '!G14,'08-40 Entrances Storefronts '!J14="*",'08-40 Entrances Storefronts '!I14,'08-40 Entrances Storefronts '!L14="*",'08-40 Entrances Storefronts '!K14,'08-40 Entrances Storefronts '!N14="*",'08-40 Entrances Storefronts '!M14,'08-40 Entrances Storefronts '!P200="*",'08-40 Entrances Storefronts '!O200,'08-40 Entrances Storefronts '!R14="*",'08-40 Entrances Storefronts '!Q14,'08-40 Entrances Storefronts '!T14="*",'08-40 Entrances Storefronts '!S14),"")</f>
        <v/>
      </c>
      <c r="E1252" s="236" t="e">
        <f>D1252/'Project Data'!$D$22</f>
        <v>#VALUE!</v>
      </c>
      <c r="F1252" s="164" t="s">
        <v>44</v>
      </c>
      <c r="G1252" s="236" t="str" cm="1">
        <f t="array" ref="G1252">_xlfn.IFNA(_xlfn.IFS('08-40 Entrances Storefronts '!F14="*",'08-40 Entrances Storefronts '!E14,'08-40 Entrances Storefronts '!H14="*",'08-40 Entrances Storefronts '!G14,'08-40 Entrances Storefronts '!J14="*",'08-40 Entrances Storefronts '!I14,'08-40 Entrances Storefronts '!L14="*",'08-40 Entrances Storefronts '!K14,'08-40 Entrances Storefronts '!N14="*",'08-40 Entrances Storefronts '!M14,'08-40 Entrances Storefronts '!P14="*",'08-40 Entrances Storefronts '!O14,'08-40 Entrances Storefronts '!R200="*",'08-40 Entrances Storefronts '!Q200,'08-40 Entrances Storefronts '!T14="*",'08-40 Entrances Storefronts '!S14,'08-40 Entrances Storefronts '!V14="*",'08-40 Entrances Storefronts '!U14),"")</f>
        <v/>
      </c>
      <c r="H1252" s="236" t="e">
        <f>G1252/'Project Data'!$D$22</f>
        <v>#VALUE!</v>
      </c>
      <c r="I1252" s="175"/>
      <c r="J1252" s="244"/>
      <c r="K1252" s="242"/>
    </row>
    <row r="1253" spans="1:11" s="147" customFormat="1" ht="15" hidden="1" customHeight="1">
      <c r="A1253" s="198">
        <f>'08-40 Entrances Storefronts '!A15</f>
        <v>0</v>
      </c>
      <c r="B1253" s="235" t="str">
        <f>'08-40 Entrances Storefronts '!B37</f>
        <v>08 41 19 Stainless-Steel-Framed Entrances and Storefronts</v>
      </c>
      <c r="C1253" s="235"/>
      <c r="D1253" s="236" t="str" cm="1">
        <f t="array" ref="D1253">_xlfn.IFNA(_xlfn.IFS('08-40 Entrances Storefronts '!D15="*",'08-40 Entrances Storefronts '!C15,'08-40 Entrances Storefronts '!F15="*",'08-40 Entrances Storefronts '!E15,'08-40 Entrances Storefronts '!H15="*",'08-40 Entrances Storefronts '!G15,'08-40 Entrances Storefronts '!J15="*",'08-40 Entrances Storefronts '!I15,'08-40 Entrances Storefronts '!L15="*",'08-40 Entrances Storefronts '!K15,'08-40 Entrances Storefronts '!N15="*",'08-40 Entrances Storefronts '!M15,'08-40 Entrances Storefronts '!P201="*",'08-40 Entrances Storefronts '!O201,'08-40 Entrances Storefronts '!R15="*",'08-40 Entrances Storefronts '!Q15,'08-40 Entrances Storefronts '!T15="*",'08-40 Entrances Storefronts '!S15),"")</f>
        <v/>
      </c>
      <c r="E1253" s="236" t="e">
        <f>D1253/'Project Data'!$D$22</f>
        <v>#VALUE!</v>
      </c>
      <c r="F1253" s="164" t="s">
        <v>44</v>
      </c>
      <c r="G1253" s="236" t="str" cm="1">
        <f t="array" ref="G1253">_xlfn.IFNA(_xlfn.IFS('08-40 Entrances Storefronts '!F15="*",'08-40 Entrances Storefronts '!E15,'08-40 Entrances Storefronts '!H15="*",'08-40 Entrances Storefronts '!G15,'08-40 Entrances Storefronts '!J15="*",'08-40 Entrances Storefronts '!I15,'08-40 Entrances Storefronts '!L15="*",'08-40 Entrances Storefronts '!K15,'08-40 Entrances Storefronts '!N15="*",'08-40 Entrances Storefronts '!M15,'08-40 Entrances Storefronts '!P15="*",'08-40 Entrances Storefronts '!O15,'08-40 Entrances Storefronts '!R201="*",'08-40 Entrances Storefronts '!Q201,'08-40 Entrances Storefronts '!T15="*",'08-40 Entrances Storefronts '!S15,'08-40 Entrances Storefronts '!V15="*",'08-40 Entrances Storefronts '!U15),"")</f>
        <v/>
      </c>
      <c r="H1253" s="236" t="e">
        <f>G1253/'Project Data'!$D$22</f>
        <v>#VALUE!</v>
      </c>
      <c r="I1253" s="175"/>
      <c r="J1253" s="244"/>
      <c r="K1253" s="242"/>
    </row>
    <row r="1254" spans="1:11" s="147" customFormat="1" ht="15" hidden="1" customHeight="1">
      <c r="A1254" s="198">
        <f>'08-40 Entrances Storefronts '!A16</f>
        <v>0</v>
      </c>
      <c r="B1254" s="235" t="str">
        <f>'08-40 Entrances Storefronts '!B38</f>
        <v>08 41 23 Steel-Framed Entrances and Storefronts</v>
      </c>
      <c r="C1254" s="235"/>
      <c r="D1254" s="236" t="str" cm="1">
        <f t="array" ref="D1254">_xlfn.IFNA(_xlfn.IFS('08-40 Entrances Storefronts '!D16="*",'08-40 Entrances Storefronts '!C16,'08-40 Entrances Storefronts '!F16="*",'08-40 Entrances Storefronts '!E16,'08-40 Entrances Storefronts '!H16="*",'08-40 Entrances Storefronts '!G16,'08-40 Entrances Storefronts '!J16="*",'08-40 Entrances Storefronts '!I16,'08-40 Entrances Storefronts '!L16="*",'08-40 Entrances Storefronts '!K16,'08-40 Entrances Storefronts '!N16="*",'08-40 Entrances Storefronts '!M16,'08-40 Entrances Storefronts '!P202="*",'08-40 Entrances Storefronts '!O202,'08-40 Entrances Storefronts '!R16="*",'08-40 Entrances Storefronts '!Q16,'08-40 Entrances Storefronts '!T16="*",'08-40 Entrances Storefronts '!S16),"")</f>
        <v/>
      </c>
      <c r="E1254" s="236" t="e">
        <f>D1254/'Project Data'!$D$22</f>
        <v>#VALUE!</v>
      </c>
      <c r="F1254" s="164" t="s">
        <v>44</v>
      </c>
      <c r="G1254" s="236" t="str" cm="1">
        <f t="array" ref="G1254">_xlfn.IFNA(_xlfn.IFS('08-40 Entrances Storefronts '!F16="*",'08-40 Entrances Storefronts '!E16,'08-40 Entrances Storefronts '!H16="*",'08-40 Entrances Storefronts '!G16,'08-40 Entrances Storefronts '!J16="*",'08-40 Entrances Storefronts '!I16,'08-40 Entrances Storefronts '!L16="*",'08-40 Entrances Storefronts '!K16,'08-40 Entrances Storefronts '!N16="*",'08-40 Entrances Storefronts '!M16,'08-40 Entrances Storefronts '!P16="*",'08-40 Entrances Storefronts '!O16,'08-40 Entrances Storefronts '!R202="*",'08-40 Entrances Storefronts '!Q202,'08-40 Entrances Storefronts '!T16="*",'08-40 Entrances Storefronts '!S16,'08-40 Entrances Storefronts '!V16="*",'08-40 Entrances Storefronts '!U16),"")</f>
        <v/>
      </c>
      <c r="H1254" s="236" t="e">
        <f>G1254/'Project Data'!$D$22</f>
        <v>#VALUE!</v>
      </c>
      <c r="I1254" s="175"/>
      <c r="J1254" s="244"/>
      <c r="K1254" s="242"/>
    </row>
    <row r="1255" spans="1:11" s="147" customFormat="1" ht="15" hidden="1" customHeight="1">
      <c r="A1255" s="198">
        <f>'08-40 Entrances Storefronts '!A17</f>
        <v>0</v>
      </c>
      <c r="B1255" s="235" t="str">
        <f>'08-40 Entrances Storefronts '!B39</f>
        <v>08 41 26 All-Glass Entrances and Storefronts</v>
      </c>
      <c r="C1255" s="235"/>
      <c r="D1255" s="236" t="str" cm="1">
        <f t="array" ref="D1255">_xlfn.IFNA(_xlfn.IFS('08-40 Entrances Storefronts '!D17="*",'08-40 Entrances Storefronts '!C17,'08-40 Entrances Storefronts '!F17="*",'08-40 Entrances Storefronts '!E17,'08-40 Entrances Storefronts '!H17="*",'08-40 Entrances Storefronts '!G17,'08-40 Entrances Storefronts '!J17="*",'08-40 Entrances Storefronts '!I17,'08-40 Entrances Storefronts '!L17="*",'08-40 Entrances Storefronts '!K17,'08-40 Entrances Storefronts '!N17="*",'08-40 Entrances Storefronts '!M17,'08-40 Entrances Storefronts '!P203="*",'08-40 Entrances Storefronts '!O203,'08-40 Entrances Storefronts '!R17="*",'08-40 Entrances Storefronts '!Q17,'08-40 Entrances Storefronts '!T17="*",'08-40 Entrances Storefronts '!S17),"")</f>
        <v/>
      </c>
      <c r="E1255" s="236" t="e">
        <f>D1255/'Project Data'!$D$22</f>
        <v>#VALUE!</v>
      </c>
      <c r="F1255" s="164" t="s">
        <v>44</v>
      </c>
      <c r="G1255" s="236" t="str" cm="1">
        <f t="array" ref="G1255">_xlfn.IFNA(_xlfn.IFS('08-40 Entrances Storefronts '!F17="*",'08-40 Entrances Storefronts '!E17,'08-40 Entrances Storefronts '!H17="*",'08-40 Entrances Storefronts '!G17,'08-40 Entrances Storefronts '!J17="*",'08-40 Entrances Storefronts '!I17,'08-40 Entrances Storefronts '!L17="*",'08-40 Entrances Storefronts '!K17,'08-40 Entrances Storefronts '!N17="*",'08-40 Entrances Storefronts '!M17,'08-40 Entrances Storefronts '!P17="*",'08-40 Entrances Storefronts '!O17,'08-40 Entrances Storefronts '!R203="*",'08-40 Entrances Storefronts '!Q203,'08-40 Entrances Storefronts '!T17="*",'08-40 Entrances Storefronts '!S17,'08-40 Entrances Storefronts '!V17="*",'08-40 Entrances Storefronts '!U17),"")</f>
        <v/>
      </c>
      <c r="H1255" s="236" t="e">
        <f>G1255/'Project Data'!$D$22</f>
        <v>#VALUE!</v>
      </c>
      <c r="I1255" s="175"/>
      <c r="J1255" s="244"/>
      <c r="K1255" s="242"/>
    </row>
    <row r="1256" spans="1:11" s="147" customFormat="1" ht="15" hidden="1" customHeight="1">
      <c r="A1256" s="198">
        <f>'08-40 Entrances Storefronts '!A18</f>
        <v>0</v>
      </c>
      <c r="B1256" s="235" t="str">
        <f>'08-40 Entrances Storefronts '!B40</f>
        <v>08 41 26.13 Point Supported All-Glass Storefronts</v>
      </c>
      <c r="C1256" s="235"/>
      <c r="D1256" s="236" t="str" cm="1">
        <f t="array" ref="D1256">_xlfn.IFNA(_xlfn.IFS('08-40 Entrances Storefronts '!D18="*",'08-40 Entrances Storefronts '!C18,'08-40 Entrances Storefronts '!F18="*",'08-40 Entrances Storefronts '!E18,'08-40 Entrances Storefronts '!H18="*",'08-40 Entrances Storefronts '!G18,'08-40 Entrances Storefronts '!J18="*",'08-40 Entrances Storefronts '!I18,'08-40 Entrances Storefronts '!L18="*",'08-40 Entrances Storefronts '!K18,'08-40 Entrances Storefronts '!N18="*",'08-40 Entrances Storefronts '!M18,'08-40 Entrances Storefronts '!P204="*",'08-40 Entrances Storefronts '!O204,'08-40 Entrances Storefronts '!R18="*",'08-40 Entrances Storefronts '!Q18,'08-40 Entrances Storefronts '!T18="*",'08-40 Entrances Storefronts '!S18),"")</f>
        <v/>
      </c>
      <c r="E1256" s="236" t="e">
        <f>D1256/'Project Data'!$D$22</f>
        <v>#VALUE!</v>
      </c>
      <c r="F1256" s="164" t="s">
        <v>44</v>
      </c>
      <c r="G1256" s="236" t="str" cm="1">
        <f t="array" ref="G1256">_xlfn.IFNA(_xlfn.IFS('08-40 Entrances Storefronts '!F18="*",'08-40 Entrances Storefronts '!E18,'08-40 Entrances Storefronts '!H18="*",'08-40 Entrances Storefronts '!G18,'08-40 Entrances Storefronts '!J18="*",'08-40 Entrances Storefronts '!I18,'08-40 Entrances Storefronts '!L18="*",'08-40 Entrances Storefronts '!K18,'08-40 Entrances Storefronts '!N18="*",'08-40 Entrances Storefronts '!M18,'08-40 Entrances Storefronts '!P18="*",'08-40 Entrances Storefronts '!O18,'08-40 Entrances Storefronts '!R204="*",'08-40 Entrances Storefronts '!Q204,'08-40 Entrances Storefronts '!T18="*",'08-40 Entrances Storefronts '!S18,'08-40 Entrances Storefronts '!V18="*",'08-40 Entrances Storefronts '!U18),"")</f>
        <v/>
      </c>
      <c r="H1256" s="236" t="e">
        <f>G1256/'Project Data'!$D$22</f>
        <v>#VALUE!</v>
      </c>
      <c r="I1256" s="175"/>
      <c r="J1256" s="244"/>
      <c r="K1256" s="242"/>
    </row>
    <row r="1257" spans="1:11" s="147" customFormat="1" ht="15" hidden="1" customHeight="1">
      <c r="A1257" s="198">
        <f>'08-40 Entrances Storefronts '!A19</f>
        <v>0</v>
      </c>
      <c r="B1257" s="235" t="str">
        <f>'08-40 Entrances Storefronts '!B41</f>
        <v>08 42 00 Entrances</v>
      </c>
      <c r="C1257" s="235"/>
      <c r="D1257" s="236" t="str" cm="1">
        <f t="array" ref="D1257">_xlfn.IFNA(_xlfn.IFS('08-40 Entrances Storefronts '!D19="*",'08-40 Entrances Storefronts '!C19,'08-40 Entrances Storefronts '!F19="*",'08-40 Entrances Storefronts '!E19,'08-40 Entrances Storefronts '!H19="*",'08-40 Entrances Storefronts '!G19,'08-40 Entrances Storefronts '!J19="*",'08-40 Entrances Storefronts '!I19,'08-40 Entrances Storefronts '!L19="*",'08-40 Entrances Storefronts '!K19,'08-40 Entrances Storefronts '!N19="*",'08-40 Entrances Storefronts '!M19,'08-40 Entrances Storefronts '!P205="*",'08-40 Entrances Storefronts '!O205,'08-40 Entrances Storefronts '!R19="*",'08-40 Entrances Storefronts '!Q19,'08-40 Entrances Storefronts '!T19="*",'08-40 Entrances Storefronts '!S19),"")</f>
        <v/>
      </c>
      <c r="E1257" s="236" t="e">
        <f>D1257/'Project Data'!$D$22</f>
        <v>#VALUE!</v>
      </c>
      <c r="F1257" s="164" t="s">
        <v>44</v>
      </c>
      <c r="G1257" s="236" t="str" cm="1">
        <f t="array" ref="G1257">_xlfn.IFNA(_xlfn.IFS('08-40 Entrances Storefronts '!F19="*",'08-40 Entrances Storefronts '!E19,'08-40 Entrances Storefronts '!H19="*",'08-40 Entrances Storefronts '!G19,'08-40 Entrances Storefronts '!J19="*",'08-40 Entrances Storefronts '!I19,'08-40 Entrances Storefronts '!L19="*",'08-40 Entrances Storefronts '!K19,'08-40 Entrances Storefronts '!N19="*",'08-40 Entrances Storefronts '!M19,'08-40 Entrances Storefronts '!P19="*",'08-40 Entrances Storefronts '!O19,'08-40 Entrances Storefronts '!R205="*",'08-40 Entrances Storefronts '!Q205,'08-40 Entrances Storefronts '!T19="*",'08-40 Entrances Storefronts '!S19,'08-40 Entrances Storefronts '!V19="*",'08-40 Entrances Storefronts '!U19),"")</f>
        <v/>
      </c>
      <c r="H1257" s="236" t="e">
        <f>G1257/'Project Data'!$D$22</f>
        <v>#VALUE!</v>
      </c>
      <c r="I1257" s="175"/>
      <c r="J1257" s="244"/>
      <c r="K1257" s="242"/>
    </row>
    <row r="1258" spans="1:11" s="147" customFormat="1" ht="15" hidden="1" customHeight="1">
      <c r="A1258" s="198">
        <f>'08-40 Entrances Storefronts '!A20</f>
        <v>0</v>
      </c>
      <c r="B1258" s="235" t="str">
        <f>'08-40 Entrances Storefronts '!B42</f>
        <v>08 42 13 Aluminum-Framed Entrances</v>
      </c>
      <c r="C1258" s="235"/>
      <c r="D1258" s="236" t="str" cm="1">
        <f t="array" ref="D1258">_xlfn.IFNA(_xlfn.IFS('08-40 Entrances Storefronts '!D20="*",'08-40 Entrances Storefronts '!C20,'08-40 Entrances Storefronts '!F20="*",'08-40 Entrances Storefronts '!E20,'08-40 Entrances Storefronts '!H20="*",'08-40 Entrances Storefronts '!G20,'08-40 Entrances Storefronts '!J20="*",'08-40 Entrances Storefronts '!I20,'08-40 Entrances Storefronts '!L20="*",'08-40 Entrances Storefronts '!K20,'08-40 Entrances Storefronts '!N20="*",'08-40 Entrances Storefronts '!M20,'08-40 Entrances Storefronts '!P206="*",'08-40 Entrances Storefronts '!O206,'08-40 Entrances Storefronts '!R20="*",'08-40 Entrances Storefronts '!Q20,'08-40 Entrances Storefronts '!T20="*",'08-40 Entrances Storefronts '!S20),"")</f>
        <v/>
      </c>
      <c r="E1258" s="236" t="e">
        <f>D1258/'Project Data'!$D$22</f>
        <v>#VALUE!</v>
      </c>
      <c r="F1258" s="164" t="s">
        <v>44</v>
      </c>
      <c r="G1258" s="236" t="str" cm="1">
        <f t="array" ref="G1258">_xlfn.IFNA(_xlfn.IFS('08-40 Entrances Storefronts '!F20="*",'08-40 Entrances Storefronts '!E20,'08-40 Entrances Storefronts '!H20="*",'08-40 Entrances Storefronts '!G20,'08-40 Entrances Storefronts '!J20="*",'08-40 Entrances Storefronts '!I20,'08-40 Entrances Storefronts '!L20="*",'08-40 Entrances Storefronts '!K20,'08-40 Entrances Storefronts '!N20="*",'08-40 Entrances Storefronts '!M20,'08-40 Entrances Storefronts '!P20="*",'08-40 Entrances Storefronts '!O20,'08-40 Entrances Storefronts '!R206="*",'08-40 Entrances Storefronts '!Q206,'08-40 Entrances Storefronts '!T20="*",'08-40 Entrances Storefronts '!S20,'08-40 Entrances Storefronts '!V20="*",'08-40 Entrances Storefronts '!U20),"")</f>
        <v/>
      </c>
      <c r="H1258" s="236" t="e">
        <f>G1258/'Project Data'!$D$22</f>
        <v>#VALUE!</v>
      </c>
      <c r="I1258" s="175"/>
      <c r="J1258" s="244"/>
      <c r="K1258" s="242"/>
    </row>
    <row r="1259" spans="1:11" s="147" customFormat="1" ht="15" hidden="1" customHeight="1">
      <c r="A1259" s="198">
        <f>'08-40 Entrances Storefronts '!A21</f>
        <v>0</v>
      </c>
      <c r="B1259" s="235" t="str">
        <f>'08-40 Entrances Storefronts '!B43</f>
        <v>08 42 26 All-Glass Entrances</v>
      </c>
      <c r="C1259" s="235"/>
      <c r="D1259" s="236" t="str" cm="1">
        <f t="array" ref="D1259">_xlfn.IFNA(_xlfn.IFS('08-40 Entrances Storefronts '!D21="*",'08-40 Entrances Storefronts '!C21,'08-40 Entrances Storefronts '!F21="*",'08-40 Entrances Storefronts '!E21,'08-40 Entrances Storefronts '!H21="*",'08-40 Entrances Storefronts '!G21,'08-40 Entrances Storefronts '!J21="*",'08-40 Entrances Storefronts '!I21,'08-40 Entrances Storefronts '!L21="*",'08-40 Entrances Storefronts '!K21,'08-40 Entrances Storefronts '!N21="*",'08-40 Entrances Storefronts '!M21,'08-40 Entrances Storefronts '!P207="*",'08-40 Entrances Storefronts '!O207,'08-40 Entrances Storefronts '!R21="*",'08-40 Entrances Storefronts '!Q21,'08-40 Entrances Storefronts '!T21="*",'08-40 Entrances Storefronts '!S21),"")</f>
        <v/>
      </c>
      <c r="E1259" s="236" t="e">
        <f>D1259/'Project Data'!$D$22</f>
        <v>#VALUE!</v>
      </c>
      <c r="F1259" s="164" t="s">
        <v>44</v>
      </c>
      <c r="G1259" s="236" t="str" cm="1">
        <f t="array" ref="G1259">_xlfn.IFNA(_xlfn.IFS('08-40 Entrances Storefronts '!F21="*",'08-40 Entrances Storefronts '!E21,'08-40 Entrances Storefronts '!H21="*",'08-40 Entrances Storefronts '!G21,'08-40 Entrances Storefronts '!J21="*",'08-40 Entrances Storefronts '!I21,'08-40 Entrances Storefronts '!L21="*",'08-40 Entrances Storefronts '!K21,'08-40 Entrances Storefronts '!N21="*",'08-40 Entrances Storefronts '!M21,'08-40 Entrances Storefronts '!P21="*",'08-40 Entrances Storefronts '!O21,'08-40 Entrances Storefronts '!R207="*",'08-40 Entrances Storefronts '!Q207,'08-40 Entrances Storefronts '!T21="*",'08-40 Entrances Storefronts '!S21,'08-40 Entrances Storefronts '!V21="*",'08-40 Entrances Storefronts '!U21),"")</f>
        <v/>
      </c>
      <c r="H1259" s="236" t="e">
        <f>G1259/'Project Data'!$D$22</f>
        <v>#VALUE!</v>
      </c>
      <c r="I1259" s="175"/>
      <c r="J1259" s="244"/>
      <c r="K1259" s="242"/>
    </row>
    <row r="1260" spans="1:11" s="147" customFormat="1" ht="15" hidden="1" customHeight="1">
      <c r="A1260" s="198">
        <f>'08-40 Entrances Storefronts '!A22</f>
        <v>0</v>
      </c>
      <c r="B1260" s="235" t="str">
        <f>'08-40 Entrances Storefronts '!B44</f>
        <v>08 42 29 Automatic Entrances</v>
      </c>
      <c r="C1260" s="235"/>
      <c r="D1260" s="236" t="str" cm="1">
        <f t="array" ref="D1260">_xlfn.IFNA(_xlfn.IFS('08-40 Entrances Storefronts '!D22="*",'08-40 Entrances Storefronts '!C22,'08-40 Entrances Storefronts '!F22="*",'08-40 Entrances Storefronts '!E22,'08-40 Entrances Storefronts '!H22="*",'08-40 Entrances Storefronts '!G22,'08-40 Entrances Storefronts '!J22="*",'08-40 Entrances Storefronts '!I22,'08-40 Entrances Storefronts '!L22="*",'08-40 Entrances Storefronts '!K22,'08-40 Entrances Storefronts '!N22="*",'08-40 Entrances Storefronts '!M22,'08-40 Entrances Storefronts '!P208="*",'08-40 Entrances Storefronts '!O208,'08-40 Entrances Storefronts '!R22="*",'08-40 Entrances Storefronts '!Q22,'08-40 Entrances Storefronts '!T22="*",'08-40 Entrances Storefronts '!S22),"")</f>
        <v/>
      </c>
      <c r="E1260" s="236" t="e">
        <f>D1260/'Project Data'!$D$22</f>
        <v>#VALUE!</v>
      </c>
      <c r="F1260" s="164" t="s">
        <v>44</v>
      </c>
      <c r="G1260" s="236" t="str" cm="1">
        <f t="array" ref="G1260">_xlfn.IFNA(_xlfn.IFS('08-40 Entrances Storefronts '!F22="*",'08-40 Entrances Storefronts '!E22,'08-40 Entrances Storefronts '!H22="*",'08-40 Entrances Storefronts '!G22,'08-40 Entrances Storefronts '!J22="*",'08-40 Entrances Storefronts '!I22,'08-40 Entrances Storefronts '!L22="*",'08-40 Entrances Storefronts '!K22,'08-40 Entrances Storefronts '!N22="*",'08-40 Entrances Storefronts '!M22,'08-40 Entrances Storefronts '!P22="*",'08-40 Entrances Storefronts '!O22,'08-40 Entrances Storefronts '!R208="*",'08-40 Entrances Storefronts '!Q208,'08-40 Entrances Storefronts '!T22="*",'08-40 Entrances Storefronts '!S22,'08-40 Entrances Storefronts '!V22="*",'08-40 Entrances Storefronts '!U22),"")</f>
        <v/>
      </c>
      <c r="H1260" s="236" t="e">
        <f>G1260/'Project Data'!$D$22</f>
        <v>#VALUE!</v>
      </c>
      <c r="I1260" s="175"/>
      <c r="J1260" s="244"/>
      <c r="K1260" s="242"/>
    </row>
    <row r="1261" spans="1:11" s="147" customFormat="1" ht="15" hidden="1" customHeight="1">
      <c r="A1261" s="198">
        <f>'08-40 Entrances Storefronts '!A23</f>
        <v>0</v>
      </c>
      <c r="B1261" s="235" t="str">
        <f>'08-40 Entrances Storefronts '!B45</f>
        <v>08 42 29.13 Folding Automatic Entrances</v>
      </c>
      <c r="C1261" s="235"/>
      <c r="D1261" s="236" t="str" cm="1">
        <f t="array" ref="D1261">_xlfn.IFNA(_xlfn.IFS('08-40 Entrances Storefronts '!D23="*",'08-40 Entrances Storefronts '!C23,'08-40 Entrances Storefronts '!F23="*",'08-40 Entrances Storefronts '!E23,'08-40 Entrances Storefronts '!H23="*",'08-40 Entrances Storefronts '!G23,'08-40 Entrances Storefronts '!J23="*",'08-40 Entrances Storefronts '!I23,'08-40 Entrances Storefronts '!L23="*",'08-40 Entrances Storefronts '!K23,'08-40 Entrances Storefronts '!N23="*",'08-40 Entrances Storefronts '!M23,'08-40 Entrances Storefronts '!P209="*",'08-40 Entrances Storefronts '!O209,'08-40 Entrances Storefronts '!R23="*",'08-40 Entrances Storefronts '!Q23,'08-40 Entrances Storefronts '!T23="*",'08-40 Entrances Storefronts '!S23),"")</f>
        <v/>
      </c>
      <c r="E1261" s="236" t="e">
        <f>D1261/'Project Data'!$D$22</f>
        <v>#VALUE!</v>
      </c>
      <c r="F1261" s="164" t="s">
        <v>44</v>
      </c>
      <c r="G1261" s="236" t="str" cm="1">
        <f t="array" ref="G1261">_xlfn.IFNA(_xlfn.IFS('08-40 Entrances Storefronts '!F23="*",'08-40 Entrances Storefronts '!E23,'08-40 Entrances Storefronts '!H23="*",'08-40 Entrances Storefronts '!G23,'08-40 Entrances Storefronts '!J23="*",'08-40 Entrances Storefronts '!I23,'08-40 Entrances Storefronts '!L23="*",'08-40 Entrances Storefronts '!K23,'08-40 Entrances Storefronts '!N23="*",'08-40 Entrances Storefronts '!M23,'08-40 Entrances Storefronts '!P23="*",'08-40 Entrances Storefronts '!O23,'08-40 Entrances Storefronts '!R209="*",'08-40 Entrances Storefronts '!Q209,'08-40 Entrances Storefronts '!T23="*",'08-40 Entrances Storefronts '!S23,'08-40 Entrances Storefronts '!V23="*",'08-40 Entrances Storefronts '!U23),"")</f>
        <v/>
      </c>
      <c r="H1261" s="236" t="e">
        <f>G1261/'Project Data'!$D$22</f>
        <v>#VALUE!</v>
      </c>
      <c r="I1261" s="175"/>
      <c r="J1261" s="244"/>
      <c r="K1261" s="242"/>
    </row>
    <row r="1262" spans="1:11" s="147" customFormat="1" ht="15" hidden="1" customHeight="1">
      <c r="A1262" s="198">
        <f>'08-40 Entrances Storefronts '!A24</f>
        <v>0</v>
      </c>
      <c r="B1262" s="235" t="str">
        <f>'08-40 Entrances Storefronts '!B46</f>
        <v>08 42 29.23 Sliding Automatic Entrances</v>
      </c>
      <c r="C1262" s="235"/>
      <c r="D1262" s="236" t="str" cm="1">
        <f t="array" ref="D1262">_xlfn.IFNA(_xlfn.IFS('08-40 Entrances Storefronts '!D24="*",'08-40 Entrances Storefronts '!C24,'08-40 Entrances Storefronts '!F24="*",'08-40 Entrances Storefronts '!E24,'08-40 Entrances Storefronts '!H24="*",'08-40 Entrances Storefronts '!G24,'08-40 Entrances Storefronts '!J24="*",'08-40 Entrances Storefronts '!I24,'08-40 Entrances Storefronts '!L24="*",'08-40 Entrances Storefronts '!K24,'08-40 Entrances Storefronts '!N24="*",'08-40 Entrances Storefronts '!M24,'08-40 Entrances Storefronts '!P210="*",'08-40 Entrances Storefronts '!O210,'08-40 Entrances Storefronts '!R24="*",'08-40 Entrances Storefronts '!Q24,'08-40 Entrances Storefronts '!T24="*",'08-40 Entrances Storefronts '!S24),"")</f>
        <v/>
      </c>
      <c r="E1262" s="236" t="e">
        <f>D1262/'Project Data'!$D$22</f>
        <v>#VALUE!</v>
      </c>
      <c r="F1262" s="164" t="s">
        <v>44</v>
      </c>
      <c r="G1262" s="236" t="str" cm="1">
        <f t="array" ref="G1262">_xlfn.IFNA(_xlfn.IFS('08-40 Entrances Storefronts '!F24="*",'08-40 Entrances Storefronts '!E24,'08-40 Entrances Storefronts '!H24="*",'08-40 Entrances Storefronts '!G24,'08-40 Entrances Storefronts '!J24="*",'08-40 Entrances Storefronts '!I24,'08-40 Entrances Storefronts '!L24="*",'08-40 Entrances Storefronts '!K24,'08-40 Entrances Storefronts '!N24="*",'08-40 Entrances Storefronts '!M24,'08-40 Entrances Storefronts '!P24="*",'08-40 Entrances Storefronts '!O24,'08-40 Entrances Storefronts '!R210="*",'08-40 Entrances Storefronts '!Q210,'08-40 Entrances Storefronts '!T24="*",'08-40 Entrances Storefronts '!S24,'08-40 Entrances Storefronts '!V24="*",'08-40 Entrances Storefronts '!U24),"")</f>
        <v/>
      </c>
      <c r="H1262" s="236" t="e">
        <f>G1262/'Project Data'!$D$22</f>
        <v>#VALUE!</v>
      </c>
      <c r="I1262" s="175"/>
      <c r="J1262" s="244"/>
      <c r="K1262" s="242"/>
    </row>
    <row r="1263" spans="1:11" s="147" customFormat="1" ht="15" hidden="1" customHeight="1">
      <c r="A1263" s="198">
        <f>'08-40 Entrances Storefronts '!A25</f>
        <v>0</v>
      </c>
      <c r="B1263" s="235" t="str">
        <f>'08-40 Entrances Storefronts '!B47</f>
        <v>08 42 29.33 Swinging Automatic Entrances</v>
      </c>
      <c r="C1263" s="235"/>
      <c r="D1263" s="236" t="str" cm="1">
        <f t="array" ref="D1263">_xlfn.IFNA(_xlfn.IFS('08-40 Entrances Storefronts '!D25="*",'08-40 Entrances Storefronts '!C25,'08-40 Entrances Storefronts '!F25="*",'08-40 Entrances Storefronts '!E25,'08-40 Entrances Storefronts '!H25="*",'08-40 Entrances Storefronts '!G25,'08-40 Entrances Storefronts '!J25="*",'08-40 Entrances Storefronts '!I25,'08-40 Entrances Storefronts '!L25="*",'08-40 Entrances Storefronts '!K25,'08-40 Entrances Storefronts '!N25="*",'08-40 Entrances Storefronts '!M25,'08-40 Entrances Storefronts '!P211="*",'08-40 Entrances Storefronts '!O211,'08-40 Entrances Storefronts '!R25="*",'08-40 Entrances Storefronts '!Q25,'08-40 Entrances Storefronts '!T25="*",'08-40 Entrances Storefronts '!S25),"")</f>
        <v/>
      </c>
      <c r="E1263" s="236" t="e">
        <f>D1263/'Project Data'!$D$22</f>
        <v>#VALUE!</v>
      </c>
      <c r="F1263" s="164" t="s">
        <v>44</v>
      </c>
      <c r="G1263" s="236" t="str" cm="1">
        <f t="array" ref="G1263">_xlfn.IFNA(_xlfn.IFS('08-40 Entrances Storefronts '!F25="*",'08-40 Entrances Storefronts '!E25,'08-40 Entrances Storefronts '!H25="*",'08-40 Entrances Storefronts '!G25,'08-40 Entrances Storefronts '!J25="*",'08-40 Entrances Storefronts '!I25,'08-40 Entrances Storefronts '!L25="*",'08-40 Entrances Storefronts '!K25,'08-40 Entrances Storefronts '!N25="*",'08-40 Entrances Storefronts '!M25,'08-40 Entrances Storefronts '!P25="*",'08-40 Entrances Storefronts '!O25,'08-40 Entrances Storefronts '!R211="*",'08-40 Entrances Storefronts '!Q211,'08-40 Entrances Storefronts '!T25="*",'08-40 Entrances Storefronts '!S25,'08-40 Entrances Storefronts '!V25="*",'08-40 Entrances Storefronts '!U25),"")</f>
        <v/>
      </c>
      <c r="H1263" s="236" t="e">
        <f>G1263/'Project Data'!$D$22</f>
        <v>#VALUE!</v>
      </c>
      <c r="I1263" s="175"/>
      <c r="J1263" s="244"/>
      <c r="K1263" s="242"/>
    </row>
    <row r="1264" spans="1:11" s="147" customFormat="1" ht="15" hidden="1" customHeight="1">
      <c r="A1264" s="198">
        <f>'08-40 Entrances Storefronts '!A26</f>
        <v>0</v>
      </c>
      <c r="B1264" s="235" t="str">
        <f>'08-40 Entrances Storefronts '!B48</f>
        <v>08 42 33 Revolving Door Entrances</v>
      </c>
      <c r="C1264" s="235"/>
      <c r="D1264" s="236" t="str" cm="1">
        <f t="array" ref="D1264">_xlfn.IFNA(_xlfn.IFS('08-40 Entrances Storefronts '!D26="*",'08-40 Entrances Storefronts '!C26,'08-40 Entrances Storefronts '!F26="*",'08-40 Entrances Storefronts '!E26,'08-40 Entrances Storefronts '!H26="*",'08-40 Entrances Storefronts '!G26,'08-40 Entrances Storefronts '!J26="*",'08-40 Entrances Storefronts '!I26,'08-40 Entrances Storefronts '!L26="*",'08-40 Entrances Storefronts '!K26,'08-40 Entrances Storefronts '!N26="*",'08-40 Entrances Storefronts '!M26,'08-40 Entrances Storefronts '!P212="*",'08-40 Entrances Storefronts '!O212,'08-40 Entrances Storefronts '!R26="*",'08-40 Entrances Storefronts '!Q26,'08-40 Entrances Storefronts '!T26="*",'08-40 Entrances Storefronts '!S26),"")</f>
        <v/>
      </c>
      <c r="E1264" s="236" t="e">
        <f>D1264/'Project Data'!$D$22</f>
        <v>#VALUE!</v>
      </c>
      <c r="F1264" s="164" t="s">
        <v>44</v>
      </c>
      <c r="G1264" s="236" t="str" cm="1">
        <f t="array" ref="G1264">_xlfn.IFNA(_xlfn.IFS('08-40 Entrances Storefronts '!F26="*",'08-40 Entrances Storefronts '!E26,'08-40 Entrances Storefronts '!H26="*",'08-40 Entrances Storefronts '!G26,'08-40 Entrances Storefronts '!J26="*",'08-40 Entrances Storefronts '!I26,'08-40 Entrances Storefronts '!L26="*",'08-40 Entrances Storefronts '!K26,'08-40 Entrances Storefronts '!N26="*",'08-40 Entrances Storefronts '!M26,'08-40 Entrances Storefronts '!P26="*",'08-40 Entrances Storefronts '!O26,'08-40 Entrances Storefronts '!R212="*",'08-40 Entrances Storefronts '!Q212,'08-40 Entrances Storefronts '!T26="*",'08-40 Entrances Storefronts '!S26,'08-40 Entrances Storefronts '!V26="*",'08-40 Entrances Storefronts '!U26),"")</f>
        <v/>
      </c>
      <c r="H1264" s="236" t="e">
        <f>G1264/'Project Data'!$D$22</f>
        <v>#VALUE!</v>
      </c>
      <c r="I1264" s="175"/>
      <c r="J1264" s="244"/>
      <c r="K1264" s="242"/>
    </row>
    <row r="1265" spans="1:11" s="147" customFormat="1" ht="15" hidden="1" customHeight="1">
      <c r="A1265" s="198">
        <f>'08-40 Entrances Storefronts '!A27</f>
        <v>0</v>
      </c>
      <c r="B1265" s="235" t="str">
        <f>'08-40 Entrances Storefronts '!B49</f>
        <v>08 42 33.13 Security Revolving Door Entrances</v>
      </c>
      <c r="C1265" s="235"/>
      <c r="D1265" s="236" t="str" cm="1">
        <f t="array" ref="D1265">_xlfn.IFNA(_xlfn.IFS('08-40 Entrances Storefronts '!D27="*",'08-40 Entrances Storefronts '!C27,'08-40 Entrances Storefronts '!F27="*",'08-40 Entrances Storefronts '!E27,'08-40 Entrances Storefronts '!H27="*",'08-40 Entrances Storefronts '!G27,'08-40 Entrances Storefronts '!J27="*",'08-40 Entrances Storefronts '!I27,'08-40 Entrances Storefronts '!L27="*",'08-40 Entrances Storefronts '!K27,'08-40 Entrances Storefronts '!N27="*",'08-40 Entrances Storefronts '!M27,'08-40 Entrances Storefronts '!P213="*",'08-40 Entrances Storefronts '!O213,'08-40 Entrances Storefronts '!R27="*",'08-40 Entrances Storefronts '!Q27,'08-40 Entrances Storefronts '!T27="*",'08-40 Entrances Storefronts '!S27),"")</f>
        <v/>
      </c>
      <c r="E1265" s="236" t="e">
        <f>D1265/'Project Data'!$D$22</f>
        <v>#VALUE!</v>
      </c>
      <c r="F1265" s="164" t="s">
        <v>44</v>
      </c>
      <c r="G1265" s="236" t="str" cm="1">
        <f t="array" ref="G1265">_xlfn.IFNA(_xlfn.IFS('08-40 Entrances Storefronts '!F27="*",'08-40 Entrances Storefronts '!E27,'08-40 Entrances Storefronts '!H27="*",'08-40 Entrances Storefronts '!G27,'08-40 Entrances Storefronts '!J27="*",'08-40 Entrances Storefronts '!I27,'08-40 Entrances Storefronts '!L27="*",'08-40 Entrances Storefronts '!K27,'08-40 Entrances Storefronts '!N27="*",'08-40 Entrances Storefronts '!M27,'08-40 Entrances Storefronts '!P27="*",'08-40 Entrances Storefronts '!O27,'08-40 Entrances Storefronts '!R213="*",'08-40 Entrances Storefronts '!Q213,'08-40 Entrances Storefronts '!T27="*",'08-40 Entrances Storefronts '!S27,'08-40 Entrances Storefronts '!V27="*",'08-40 Entrances Storefronts '!U27),"")</f>
        <v/>
      </c>
      <c r="H1265" s="236" t="e">
        <f>G1265/'Project Data'!$D$22</f>
        <v>#VALUE!</v>
      </c>
      <c r="I1265" s="175"/>
      <c r="J1265" s="244"/>
      <c r="K1265" s="242"/>
    </row>
    <row r="1266" spans="1:11" s="147" customFormat="1" ht="15" hidden="1" customHeight="1">
      <c r="A1266" s="198">
        <f>'08-40 Entrances Storefronts '!A28</f>
        <v>0</v>
      </c>
      <c r="B1266" s="235" t="str">
        <f>'08-40 Entrances Storefronts '!B50</f>
        <v>08 42 36 Balanced Door Entrances</v>
      </c>
      <c r="C1266" s="235"/>
      <c r="D1266" s="236" t="str" cm="1">
        <f t="array" ref="D1266">_xlfn.IFNA(_xlfn.IFS('08-40 Entrances Storefronts '!D28="*",'08-40 Entrances Storefronts '!C28,'08-40 Entrances Storefronts '!F28="*",'08-40 Entrances Storefronts '!E28,'08-40 Entrances Storefronts '!H28="*",'08-40 Entrances Storefronts '!G28,'08-40 Entrances Storefronts '!J28="*",'08-40 Entrances Storefronts '!I28,'08-40 Entrances Storefronts '!L28="*",'08-40 Entrances Storefronts '!K28,'08-40 Entrances Storefronts '!N28="*",'08-40 Entrances Storefronts '!M28,'08-40 Entrances Storefronts '!P214="*",'08-40 Entrances Storefronts '!O214,'08-40 Entrances Storefronts '!R28="*",'08-40 Entrances Storefronts '!Q28,'08-40 Entrances Storefronts '!T28="*",'08-40 Entrances Storefronts '!S28),"")</f>
        <v/>
      </c>
      <c r="E1266" s="236" t="e">
        <f>D1266/'Project Data'!$D$22</f>
        <v>#VALUE!</v>
      </c>
      <c r="F1266" s="164" t="s">
        <v>44</v>
      </c>
      <c r="G1266" s="236" t="str" cm="1">
        <f t="array" ref="G1266">_xlfn.IFNA(_xlfn.IFS('08-40 Entrances Storefronts '!F28="*",'08-40 Entrances Storefronts '!E28,'08-40 Entrances Storefronts '!H28="*",'08-40 Entrances Storefronts '!G28,'08-40 Entrances Storefronts '!J28="*",'08-40 Entrances Storefronts '!I28,'08-40 Entrances Storefronts '!L28="*",'08-40 Entrances Storefronts '!K28,'08-40 Entrances Storefronts '!N28="*",'08-40 Entrances Storefronts '!M28,'08-40 Entrances Storefronts '!P28="*",'08-40 Entrances Storefronts '!O28,'08-40 Entrances Storefronts '!R214="*",'08-40 Entrances Storefronts '!Q214,'08-40 Entrances Storefronts '!T28="*",'08-40 Entrances Storefronts '!S28,'08-40 Entrances Storefronts '!V28="*",'08-40 Entrances Storefronts '!U28),"")</f>
        <v/>
      </c>
      <c r="H1266" s="236" t="e">
        <f>G1266/'Project Data'!$D$22</f>
        <v>#VALUE!</v>
      </c>
      <c r="I1266" s="175"/>
      <c r="J1266" s="244"/>
      <c r="K1266" s="242"/>
    </row>
    <row r="1267" spans="1:11" s="147" customFormat="1" ht="15" hidden="1" customHeight="1">
      <c r="A1267" s="198">
        <f>'08-40 Entrances Storefronts '!A29</f>
        <v>0</v>
      </c>
      <c r="B1267" s="235" t="str">
        <f>'08-40 Entrances Storefronts '!B51</f>
        <v>08 42 39 Pressure-Resistant Entrances</v>
      </c>
      <c r="C1267" s="235"/>
      <c r="D1267" s="236" t="str" cm="1">
        <f t="array" ref="D1267">_xlfn.IFNA(_xlfn.IFS('08-40 Entrances Storefronts '!D29="*",'08-40 Entrances Storefronts '!C29,'08-40 Entrances Storefronts '!F29="*",'08-40 Entrances Storefronts '!E29,'08-40 Entrances Storefronts '!H29="*",'08-40 Entrances Storefronts '!G29,'08-40 Entrances Storefronts '!J29="*",'08-40 Entrances Storefronts '!I29,'08-40 Entrances Storefronts '!L29="*",'08-40 Entrances Storefronts '!K29,'08-40 Entrances Storefronts '!N29="*",'08-40 Entrances Storefronts '!M29,'08-40 Entrances Storefronts '!P215="*",'08-40 Entrances Storefronts '!O215,'08-40 Entrances Storefronts '!R29="*",'08-40 Entrances Storefronts '!Q29,'08-40 Entrances Storefronts '!T29="*",'08-40 Entrances Storefronts '!S29),"")</f>
        <v/>
      </c>
      <c r="E1267" s="236" t="e">
        <f>D1267/'Project Data'!$D$22</f>
        <v>#VALUE!</v>
      </c>
      <c r="F1267" s="164" t="s">
        <v>44</v>
      </c>
      <c r="G1267" s="236" t="str" cm="1">
        <f t="array" ref="G1267">_xlfn.IFNA(_xlfn.IFS('08-40 Entrances Storefronts '!F29="*",'08-40 Entrances Storefronts '!E29,'08-40 Entrances Storefronts '!H29="*",'08-40 Entrances Storefronts '!G29,'08-40 Entrances Storefronts '!J29="*",'08-40 Entrances Storefronts '!I29,'08-40 Entrances Storefronts '!L29="*",'08-40 Entrances Storefronts '!K29,'08-40 Entrances Storefronts '!N29="*",'08-40 Entrances Storefronts '!M29,'08-40 Entrances Storefronts '!P29="*",'08-40 Entrances Storefronts '!O29,'08-40 Entrances Storefronts '!R215="*",'08-40 Entrances Storefronts '!Q215,'08-40 Entrances Storefronts '!T29="*",'08-40 Entrances Storefronts '!S29,'08-40 Entrances Storefronts '!V29="*",'08-40 Entrances Storefronts '!U29),"")</f>
        <v/>
      </c>
      <c r="H1267" s="236" t="e">
        <f>G1267/'Project Data'!$D$22</f>
        <v>#VALUE!</v>
      </c>
      <c r="I1267" s="175"/>
      <c r="J1267" s="244"/>
      <c r="K1267" s="242"/>
    </row>
    <row r="1268" spans="1:11" s="147" customFormat="1" ht="15" hidden="1" customHeight="1">
      <c r="A1268" s="198">
        <f>'08-40 Entrances Storefronts '!A30</f>
        <v>0</v>
      </c>
      <c r="B1268" s="235" t="str">
        <f>'08-40 Entrances Storefronts '!B52</f>
        <v>08 42 43 Intensive Care Unit/Critical Care Unit Entrances</v>
      </c>
      <c r="C1268" s="235"/>
      <c r="D1268" s="236" t="str" cm="1">
        <f t="array" ref="D1268">_xlfn.IFNA(_xlfn.IFS('08-40 Entrances Storefronts '!D30="*",'08-40 Entrances Storefronts '!C30,'08-40 Entrances Storefronts '!F30="*",'08-40 Entrances Storefronts '!E30,'08-40 Entrances Storefronts '!H30="*",'08-40 Entrances Storefronts '!G30,'08-40 Entrances Storefronts '!J30="*",'08-40 Entrances Storefronts '!I30,'08-40 Entrances Storefronts '!L30="*",'08-40 Entrances Storefronts '!K30,'08-40 Entrances Storefronts '!N30="*",'08-40 Entrances Storefronts '!M30,'08-40 Entrances Storefronts '!P216="*",'08-40 Entrances Storefronts '!O216,'08-40 Entrances Storefronts '!R30="*",'08-40 Entrances Storefronts '!Q30,'08-40 Entrances Storefronts '!T30="*",'08-40 Entrances Storefronts '!S30),"")</f>
        <v/>
      </c>
      <c r="E1268" s="236" t="e">
        <f>D1268/'Project Data'!$D$22</f>
        <v>#VALUE!</v>
      </c>
      <c r="F1268" s="164" t="s">
        <v>44</v>
      </c>
      <c r="G1268" s="236" t="str" cm="1">
        <f t="array" ref="G1268">_xlfn.IFNA(_xlfn.IFS('08-40 Entrances Storefronts '!F30="*",'08-40 Entrances Storefronts '!E30,'08-40 Entrances Storefronts '!H30="*",'08-40 Entrances Storefronts '!G30,'08-40 Entrances Storefronts '!J30="*",'08-40 Entrances Storefronts '!I30,'08-40 Entrances Storefronts '!L30="*",'08-40 Entrances Storefronts '!K30,'08-40 Entrances Storefronts '!N30="*",'08-40 Entrances Storefronts '!M30,'08-40 Entrances Storefronts '!P30="*",'08-40 Entrances Storefronts '!O30,'08-40 Entrances Storefronts '!R216="*",'08-40 Entrances Storefronts '!Q216,'08-40 Entrances Storefronts '!T30="*",'08-40 Entrances Storefronts '!S30,'08-40 Entrances Storefronts '!V30="*",'08-40 Entrances Storefronts '!U30),"")</f>
        <v/>
      </c>
      <c r="H1268" s="236" t="e">
        <f>G1268/'Project Data'!$D$22</f>
        <v>#VALUE!</v>
      </c>
      <c r="I1268" s="175"/>
      <c r="J1268" s="244"/>
      <c r="K1268" s="242"/>
    </row>
    <row r="1269" spans="1:11" s="147" customFormat="1" ht="15" hidden="1" customHeight="1">
      <c r="A1269" s="198">
        <f>'08-40 Entrances Storefronts '!A31</f>
        <v>0</v>
      </c>
      <c r="B1269" s="235" t="str">
        <f>'08-40 Entrances Storefronts '!B53</f>
        <v>08 43 00 Storefronts (F&amp;I)</v>
      </c>
      <c r="C1269" s="235"/>
      <c r="D1269" s="236" t="str" cm="1">
        <f t="array" ref="D1269">_xlfn.IFNA(_xlfn.IFS('08-40 Entrances Storefronts '!D31="*",'08-40 Entrances Storefronts '!C31,'08-40 Entrances Storefronts '!F31="*",'08-40 Entrances Storefronts '!E31,'08-40 Entrances Storefronts '!H31="*",'08-40 Entrances Storefronts '!G31,'08-40 Entrances Storefronts '!J31="*",'08-40 Entrances Storefronts '!I31,'08-40 Entrances Storefronts '!L31="*",'08-40 Entrances Storefronts '!K31,'08-40 Entrances Storefronts '!N31="*",'08-40 Entrances Storefronts '!M31,'08-40 Entrances Storefronts '!P217="*",'08-40 Entrances Storefronts '!O217,'08-40 Entrances Storefronts '!R31="*",'08-40 Entrances Storefronts '!Q31,'08-40 Entrances Storefronts '!T31="*",'08-40 Entrances Storefronts '!S31),"")</f>
        <v/>
      </c>
      <c r="E1269" s="236" t="e">
        <f>D1269/'Project Data'!$D$22</f>
        <v>#VALUE!</v>
      </c>
      <c r="F1269" s="337" t="s">
        <v>44</v>
      </c>
      <c r="G1269" s="236" t="str" cm="1">
        <f t="array" ref="G1269">_xlfn.IFNA(_xlfn.IFS('08-40 Entrances Storefronts '!F31="*",'08-40 Entrances Storefronts '!E31,'08-40 Entrances Storefronts '!H31="*",'08-40 Entrances Storefronts '!G31,'08-40 Entrances Storefronts '!J31="*",'08-40 Entrances Storefronts '!I31,'08-40 Entrances Storefronts '!L31="*",'08-40 Entrances Storefronts '!K31,'08-40 Entrances Storefronts '!N31="*",'08-40 Entrances Storefronts '!M31,'08-40 Entrances Storefronts '!P31="*",'08-40 Entrances Storefronts '!O31,'08-40 Entrances Storefronts '!R217="*",'08-40 Entrances Storefronts '!Q217,'08-40 Entrances Storefronts '!T31="*",'08-40 Entrances Storefronts '!S31,'08-40 Entrances Storefronts '!V31="*",'08-40 Entrances Storefronts '!U31),"")</f>
        <v/>
      </c>
      <c r="H1269" s="236" t="e">
        <f>G1269/'Project Data'!$D$22</f>
        <v>#VALUE!</v>
      </c>
      <c r="I1269" s="175"/>
      <c r="J1269" s="244"/>
      <c r="K1269" s="242"/>
    </row>
    <row r="1270" spans="1:11" s="147" customFormat="1" ht="15" hidden="1" customHeight="1">
      <c r="A1270" s="198">
        <f>'08-40 Entrances Storefronts '!A32</f>
        <v>0</v>
      </c>
      <c r="B1270" s="235" t="str">
        <f>'08-40 Entrances Storefronts '!B54</f>
        <v>08 43 11 Timber-Framed Storefronts</v>
      </c>
      <c r="C1270" s="235"/>
      <c r="D1270" s="236" t="str" cm="1">
        <f t="array" ref="D1270">_xlfn.IFNA(_xlfn.IFS('08-40 Entrances Storefronts '!D32="*",'08-40 Entrances Storefronts '!C32,'08-40 Entrances Storefronts '!F32="*",'08-40 Entrances Storefronts '!E32,'08-40 Entrances Storefronts '!H32="*",'08-40 Entrances Storefronts '!G32,'08-40 Entrances Storefronts '!J32="*",'08-40 Entrances Storefronts '!I32,'08-40 Entrances Storefronts '!L32="*",'08-40 Entrances Storefronts '!K32,'08-40 Entrances Storefronts '!N32="*",'08-40 Entrances Storefronts '!M32,'08-40 Entrances Storefronts '!P218="*",'08-40 Entrances Storefronts '!O218,'08-40 Entrances Storefronts '!R32="*",'08-40 Entrances Storefronts '!Q32,'08-40 Entrances Storefronts '!T32="*",'08-40 Entrances Storefronts '!S32),"")</f>
        <v/>
      </c>
      <c r="E1270" s="236" t="e">
        <f>D1270/'Project Data'!$D$22</f>
        <v>#VALUE!</v>
      </c>
      <c r="F1270" s="164" t="s">
        <v>44</v>
      </c>
      <c r="G1270" s="236" t="str" cm="1">
        <f t="array" ref="G1270">_xlfn.IFNA(_xlfn.IFS('08-40 Entrances Storefronts '!F32="*",'08-40 Entrances Storefronts '!E32,'08-40 Entrances Storefronts '!H32="*",'08-40 Entrances Storefronts '!G32,'08-40 Entrances Storefronts '!J32="*",'08-40 Entrances Storefronts '!I32,'08-40 Entrances Storefronts '!L32="*",'08-40 Entrances Storefronts '!K32,'08-40 Entrances Storefronts '!N32="*",'08-40 Entrances Storefronts '!M32,'08-40 Entrances Storefronts '!P32="*",'08-40 Entrances Storefronts '!O32,'08-40 Entrances Storefronts '!R218="*",'08-40 Entrances Storefronts '!Q218,'08-40 Entrances Storefronts '!T32="*",'08-40 Entrances Storefronts '!S32,'08-40 Entrances Storefronts '!V32="*",'08-40 Entrances Storefronts '!U32),"")</f>
        <v/>
      </c>
      <c r="H1270" s="236" t="e">
        <f>G1270/'Project Data'!$D$22</f>
        <v>#VALUE!</v>
      </c>
      <c r="I1270" s="175"/>
      <c r="J1270" s="244"/>
      <c r="K1270" s="242"/>
    </row>
    <row r="1271" spans="1:11" s="147" customFormat="1" ht="15" hidden="1" customHeight="1">
      <c r="A1271" s="198">
        <f>'08-40 Entrances Storefronts '!A33</f>
        <v>0</v>
      </c>
      <c r="B1271" s="235" t="str">
        <f>'08-40 Entrances Storefronts '!B55</f>
        <v>08 43 13 Aluminum-Framed Storefronts</v>
      </c>
      <c r="C1271" s="235"/>
      <c r="D1271" s="236" t="str" cm="1">
        <f t="array" ref="D1271">_xlfn.IFNA(_xlfn.IFS('08-40 Entrances Storefronts '!D33="*",'08-40 Entrances Storefronts '!C33,'08-40 Entrances Storefronts '!F33="*",'08-40 Entrances Storefronts '!E33,'08-40 Entrances Storefronts '!H33="*",'08-40 Entrances Storefronts '!G33,'08-40 Entrances Storefronts '!J33="*",'08-40 Entrances Storefronts '!I33,'08-40 Entrances Storefronts '!L33="*",'08-40 Entrances Storefronts '!K33,'08-40 Entrances Storefronts '!N33="*",'08-40 Entrances Storefronts '!M33,'08-40 Entrances Storefronts '!P219="*",'08-40 Entrances Storefronts '!O219,'08-40 Entrances Storefronts '!R33="*",'08-40 Entrances Storefronts '!Q33,'08-40 Entrances Storefronts '!T33="*",'08-40 Entrances Storefronts '!S33),"")</f>
        <v/>
      </c>
      <c r="E1271" s="236" t="e">
        <f>D1271/'Project Data'!$D$22</f>
        <v>#VALUE!</v>
      </c>
      <c r="F1271" s="164" t="s">
        <v>44</v>
      </c>
      <c r="G1271" s="236" t="str" cm="1">
        <f t="array" ref="G1271">_xlfn.IFNA(_xlfn.IFS('08-40 Entrances Storefronts '!F33="*",'08-40 Entrances Storefronts '!E33,'08-40 Entrances Storefronts '!H33="*",'08-40 Entrances Storefronts '!G33,'08-40 Entrances Storefronts '!J33="*",'08-40 Entrances Storefronts '!I33,'08-40 Entrances Storefronts '!L33="*",'08-40 Entrances Storefronts '!K33,'08-40 Entrances Storefronts '!N33="*",'08-40 Entrances Storefronts '!M33,'08-40 Entrances Storefronts '!P33="*",'08-40 Entrances Storefronts '!O33,'08-40 Entrances Storefronts '!R219="*",'08-40 Entrances Storefronts '!Q219,'08-40 Entrances Storefronts '!T33="*",'08-40 Entrances Storefronts '!S33,'08-40 Entrances Storefronts '!V33="*",'08-40 Entrances Storefronts '!U33),"")</f>
        <v/>
      </c>
      <c r="H1271" s="236" t="e">
        <f>G1271/'Project Data'!$D$22</f>
        <v>#VALUE!</v>
      </c>
      <c r="I1271" s="175"/>
      <c r="J1271" s="244"/>
      <c r="K1271" s="242"/>
    </row>
    <row r="1272" spans="1:11" s="147" customFormat="1" ht="15" hidden="1" customHeight="1">
      <c r="A1272" s="198">
        <f>'08-40 Entrances Storefronts '!A34</f>
        <v>0</v>
      </c>
      <c r="B1272" s="235" t="str">
        <f>'08-40 Entrances Storefronts '!B56</f>
        <v>08 43 13.13 Fire-Rated Aluminum Storefronts</v>
      </c>
      <c r="C1272" s="235"/>
      <c r="D1272" s="236" t="str" cm="1">
        <f t="array" ref="D1272">_xlfn.IFNA(_xlfn.IFS('08-40 Entrances Storefronts '!D34="*",'08-40 Entrances Storefronts '!C34,'08-40 Entrances Storefronts '!F34="*",'08-40 Entrances Storefronts '!E34,'08-40 Entrances Storefronts '!H34="*",'08-40 Entrances Storefronts '!G34,'08-40 Entrances Storefronts '!J34="*",'08-40 Entrances Storefronts '!I34,'08-40 Entrances Storefronts '!L34="*",'08-40 Entrances Storefronts '!K34,'08-40 Entrances Storefronts '!N34="*",'08-40 Entrances Storefronts '!M34,'08-40 Entrances Storefronts '!P220="*",'08-40 Entrances Storefronts '!O220,'08-40 Entrances Storefronts '!R34="*",'08-40 Entrances Storefronts '!Q34,'08-40 Entrances Storefronts '!T34="*",'08-40 Entrances Storefronts '!S34),"")</f>
        <v/>
      </c>
      <c r="E1272" s="236" t="e">
        <f>D1272/'Project Data'!$D$22</f>
        <v>#VALUE!</v>
      </c>
      <c r="F1272" s="164" t="s">
        <v>44</v>
      </c>
      <c r="G1272" s="236" t="str" cm="1">
        <f t="array" ref="G1272">_xlfn.IFNA(_xlfn.IFS('08-40 Entrances Storefronts '!F34="*",'08-40 Entrances Storefronts '!E34,'08-40 Entrances Storefronts '!H34="*",'08-40 Entrances Storefronts '!G34,'08-40 Entrances Storefronts '!J34="*",'08-40 Entrances Storefronts '!I34,'08-40 Entrances Storefronts '!L34="*",'08-40 Entrances Storefronts '!K34,'08-40 Entrances Storefronts '!N34="*",'08-40 Entrances Storefronts '!M34,'08-40 Entrances Storefronts '!P34="*",'08-40 Entrances Storefronts '!O34,'08-40 Entrances Storefronts '!R220="*",'08-40 Entrances Storefronts '!Q220,'08-40 Entrances Storefronts '!T34="*",'08-40 Entrances Storefronts '!S34,'08-40 Entrances Storefronts '!V34="*",'08-40 Entrances Storefronts '!U34),"")</f>
        <v/>
      </c>
      <c r="H1272" s="236" t="e">
        <f>G1272/'Project Data'!$D$22</f>
        <v>#VALUE!</v>
      </c>
      <c r="I1272" s="175"/>
      <c r="J1272" s="244"/>
      <c r="K1272" s="242"/>
    </row>
    <row r="1273" spans="1:11" s="147" customFormat="1" ht="15" hidden="1" customHeight="1">
      <c r="A1273" s="198">
        <f>'08-40 Entrances Storefronts '!A35</f>
        <v>0</v>
      </c>
      <c r="B1273" s="235" t="str">
        <f>'08-40 Entrances Storefronts '!B57</f>
        <v>08 43 16 Bronze-Framed Storefronts</v>
      </c>
      <c r="C1273" s="235"/>
      <c r="D1273" s="236" t="str" cm="1">
        <f t="array" ref="D1273">_xlfn.IFNA(_xlfn.IFS('08-40 Entrances Storefronts '!D35="*",'08-40 Entrances Storefronts '!C35,'08-40 Entrances Storefronts '!F35="*",'08-40 Entrances Storefronts '!E35,'08-40 Entrances Storefronts '!H35="*",'08-40 Entrances Storefronts '!G35,'08-40 Entrances Storefronts '!J35="*",'08-40 Entrances Storefronts '!I35,'08-40 Entrances Storefronts '!L35="*",'08-40 Entrances Storefronts '!K35,'08-40 Entrances Storefronts '!N35="*",'08-40 Entrances Storefronts '!M35,'08-40 Entrances Storefronts '!P221="*",'08-40 Entrances Storefronts '!O221,'08-40 Entrances Storefronts '!R35="*",'08-40 Entrances Storefronts '!Q35,'08-40 Entrances Storefronts '!T35="*",'08-40 Entrances Storefronts '!S35),"")</f>
        <v/>
      </c>
      <c r="E1273" s="236" t="e">
        <f>D1273/'Project Data'!$D$22</f>
        <v>#VALUE!</v>
      </c>
      <c r="F1273" s="164" t="s">
        <v>44</v>
      </c>
      <c r="G1273" s="236" t="str" cm="1">
        <f t="array" ref="G1273">_xlfn.IFNA(_xlfn.IFS('08-40 Entrances Storefronts '!F35="*",'08-40 Entrances Storefronts '!E35,'08-40 Entrances Storefronts '!H35="*",'08-40 Entrances Storefronts '!G35,'08-40 Entrances Storefronts '!J35="*",'08-40 Entrances Storefronts '!I35,'08-40 Entrances Storefronts '!L35="*",'08-40 Entrances Storefronts '!K35,'08-40 Entrances Storefronts '!N35="*",'08-40 Entrances Storefronts '!M35,'08-40 Entrances Storefronts '!P35="*",'08-40 Entrances Storefronts '!O35,'08-40 Entrances Storefronts '!R221="*",'08-40 Entrances Storefronts '!Q221,'08-40 Entrances Storefronts '!T35="*",'08-40 Entrances Storefronts '!S35,'08-40 Entrances Storefronts '!V35="*",'08-40 Entrances Storefronts '!U35),"")</f>
        <v/>
      </c>
      <c r="H1273" s="236" t="e">
        <f>G1273/'Project Data'!$D$22</f>
        <v>#VALUE!</v>
      </c>
      <c r="I1273" s="175"/>
      <c r="J1273" s="244"/>
      <c r="K1273" s="242"/>
    </row>
    <row r="1274" spans="1:11" s="147" customFormat="1" ht="15" hidden="1" customHeight="1">
      <c r="A1274" s="198">
        <f>'08-40 Entrances Storefronts '!A36</f>
        <v>0</v>
      </c>
      <c r="B1274" s="235" t="str">
        <f>'08-40 Entrances Storefronts '!B58</f>
        <v>08 43 19 Stainless-Steel-Framed Storefronts</v>
      </c>
      <c r="C1274" s="235"/>
      <c r="D1274" s="236" t="str" cm="1">
        <f t="array" ref="D1274">_xlfn.IFNA(_xlfn.IFS('08-40 Entrances Storefronts '!D36="*",'08-40 Entrances Storefronts '!C36,'08-40 Entrances Storefronts '!F36="*",'08-40 Entrances Storefronts '!E36,'08-40 Entrances Storefronts '!H36="*",'08-40 Entrances Storefronts '!G36,'08-40 Entrances Storefronts '!J36="*",'08-40 Entrances Storefronts '!I36,'08-40 Entrances Storefronts '!L36="*",'08-40 Entrances Storefronts '!K36,'08-40 Entrances Storefronts '!N36="*",'08-40 Entrances Storefronts '!M36,'08-40 Entrances Storefronts '!P222="*",'08-40 Entrances Storefronts '!O222,'08-40 Entrances Storefronts '!R36="*",'08-40 Entrances Storefronts '!Q36,'08-40 Entrances Storefronts '!T36="*",'08-40 Entrances Storefronts '!S36),"")</f>
        <v/>
      </c>
      <c r="E1274" s="236" t="e">
        <f>D1274/'Project Data'!$D$22</f>
        <v>#VALUE!</v>
      </c>
      <c r="F1274" s="164" t="s">
        <v>44</v>
      </c>
      <c r="G1274" s="236" t="str" cm="1">
        <f t="array" ref="G1274">_xlfn.IFNA(_xlfn.IFS('08-40 Entrances Storefronts '!F36="*",'08-40 Entrances Storefronts '!E36,'08-40 Entrances Storefronts '!H36="*",'08-40 Entrances Storefronts '!G36,'08-40 Entrances Storefronts '!J36="*",'08-40 Entrances Storefronts '!I36,'08-40 Entrances Storefronts '!L36="*",'08-40 Entrances Storefronts '!K36,'08-40 Entrances Storefronts '!N36="*",'08-40 Entrances Storefronts '!M36,'08-40 Entrances Storefronts '!P36="*",'08-40 Entrances Storefronts '!O36,'08-40 Entrances Storefronts '!R222="*",'08-40 Entrances Storefronts '!Q222,'08-40 Entrances Storefronts '!T36="*",'08-40 Entrances Storefronts '!S36,'08-40 Entrances Storefronts '!V36="*",'08-40 Entrances Storefronts '!U36),"")</f>
        <v/>
      </c>
      <c r="H1274" s="236" t="e">
        <f>G1274/'Project Data'!$D$22</f>
        <v>#VALUE!</v>
      </c>
      <c r="I1274" s="175"/>
      <c r="J1274" s="244"/>
      <c r="K1274" s="242"/>
    </row>
    <row r="1275" spans="1:11" s="147" customFormat="1" ht="15" hidden="1" customHeight="1">
      <c r="A1275" s="198">
        <f>'08-40 Entrances Storefronts '!A37</f>
        <v>0</v>
      </c>
      <c r="B1275" s="235" t="str">
        <f>'08-40 Entrances Storefronts '!B59</f>
        <v>08 43 23 Steel-Framed Storefronts</v>
      </c>
      <c r="C1275" s="235"/>
      <c r="D1275" s="236" t="str" cm="1">
        <f t="array" ref="D1275">_xlfn.IFNA(_xlfn.IFS('08-40 Entrances Storefronts '!D37="*",'08-40 Entrances Storefronts '!C37,'08-40 Entrances Storefronts '!F37="*",'08-40 Entrances Storefronts '!E37,'08-40 Entrances Storefronts '!H37="*",'08-40 Entrances Storefronts '!G37,'08-40 Entrances Storefronts '!J37="*",'08-40 Entrances Storefronts '!I37,'08-40 Entrances Storefronts '!L37="*",'08-40 Entrances Storefronts '!K37,'08-40 Entrances Storefronts '!N37="*",'08-40 Entrances Storefronts '!M37,'08-40 Entrances Storefronts '!P223="*",'08-40 Entrances Storefronts '!O223,'08-40 Entrances Storefronts '!R37="*",'08-40 Entrances Storefronts '!Q37,'08-40 Entrances Storefronts '!T37="*",'08-40 Entrances Storefronts '!S37),"")</f>
        <v/>
      </c>
      <c r="E1275" s="236" t="e">
        <f>D1275/'Project Data'!$D$22</f>
        <v>#VALUE!</v>
      </c>
      <c r="F1275" s="164" t="s">
        <v>44</v>
      </c>
      <c r="G1275" s="236" t="str" cm="1">
        <f t="array" ref="G1275">_xlfn.IFNA(_xlfn.IFS('08-40 Entrances Storefronts '!F37="*",'08-40 Entrances Storefronts '!E37,'08-40 Entrances Storefronts '!H37="*",'08-40 Entrances Storefronts '!G37,'08-40 Entrances Storefronts '!J37="*",'08-40 Entrances Storefronts '!I37,'08-40 Entrances Storefronts '!L37="*",'08-40 Entrances Storefronts '!K37,'08-40 Entrances Storefronts '!N37="*",'08-40 Entrances Storefronts '!M37,'08-40 Entrances Storefronts '!P37="*",'08-40 Entrances Storefronts '!O37,'08-40 Entrances Storefronts '!R223="*",'08-40 Entrances Storefronts '!Q223,'08-40 Entrances Storefronts '!T37="*",'08-40 Entrances Storefronts '!S37,'08-40 Entrances Storefronts '!V37="*",'08-40 Entrances Storefronts '!U37),"")</f>
        <v/>
      </c>
      <c r="H1275" s="236" t="e">
        <f>G1275/'Project Data'!$D$22</f>
        <v>#VALUE!</v>
      </c>
      <c r="I1275" s="175"/>
      <c r="J1275" s="244"/>
      <c r="K1275" s="242"/>
    </row>
    <row r="1276" spans="1:11" s="147" customFormat="1" ht="15" hidden="1" customHeight="1">
      <c r="A1276" s="198">
        <f>'08-40 Entrances Storefronts '!A38</f>
        <v>0</v>
      </c>
      <c r="B1276" s="235" t="str">
        <f>'08-40 Entrances Storefronts '!B60</f>
        <v>08 43 26 All-Glass Storefronts</v>
      </c>
      <c r="C1276" s="235"/>
      <c r="D1276" s="236" t="str" cm="1">
        <f t="array" ref="D1276">_xlfn.IFNA(_xlfn.IFS('08-40 Entrances Storefronts '!D38="*",'08-40 Entrances Storefronts '!C38,'08-40 Entrances Storefronts '!F38="*",'08-40 Entrances Storefronts '!E38,'08-40 Entrances Storefronts '!H38="*",'08-40 Entrances Storefronts '!G38,'08-40 Entrances Storefronts '!J38="*",'08-40 Entrances Storefronts '!I38,'08-40 Entrances Storefronts '!L38="*",'08-40 Entrances Storefronts '!K38,'08-40 Entrances Storefronts '!N38="*",'08-40 Entrances Storefronts '!M38,'08-40 Entrances Storefronts '!P224="*",'08-40 Entrances Storefronts '!O224,'08-40 Entrances Storefronts '!R38="*",'08-40 Entrances Storefronts '!Q38,'08-40 Entrances Storefronts '!T38="*",'08-40 Entrances Storefronts '!S38),"")</f>
        <v/>
      </c>
      <c r="E1276" s="236" t="e">
        <f>D1276/'Project Data'!$D$22</f>
        <v>#VALUE!</v>
      </c>
      <c r="F1276" s="164" t="s">
        <v>44</v>
      </c>
      <c r="G1276" s="236" t="str" cm="1">
        <f t="array" ref="G1276">_xlfn.IFNA(_xlfn.IFS('08-40 Entrances Storefronts '!F38="*",'08-40 Entrances Storefronts '!E38,'08-40 Entrances Storefronts '!H38="*",'08-40 Entrances Storefronts '!G38,'08-40 Entrances Storefronts '!J38="*",'08-40 Entrances Storefronts '!I38,'08-40 Entrances Storefronts '!L38="*",'08-40 Entrances Storefronts '!K38,'08-40 Entrances Storefronts '!N38="*",'08-40 Entrances Storefronts '!M38,'08-40 Entrances Storefronts '!P38="*",'08-40 Entrances Storefronts '!O38,'08-40 Entrances Storefronts '!R224="*",'08-40 Entrances Storefronts '!Q224,'08-40 Entrances Storefronts '!T38="*",'08-40 Entrances Storefronts '!S38,'08-40 Entrances Storefronts '!V38="*",'08-40 Entrances Storefronts '!U38),"")</f>
        <v/>
      </c>
      <c r="H1276" s="236" t="e">
        <f>G1276/'Project Data'!$D$22</f>
        <v>#VALUE!</v>
      </c>
      <c r="I1276" s="175"/>
      <c r="J1276" s="244"/>
      <c r="K1276" s="242"/>
    </row>
    <row r="1277" spans="1:11" s="147" customFormat="1" ht="15" hidden="1" customHeight="1">
      <c r="A1277" s="198">
        <f>'08-40 Entrances Storefronts '!A39</f>
        <v>0</v>
      </c>
      <c r="B1277" s="235" t="str">
        <f>'08-40 Entrances Storefronts '!B61</f>
        <v>08 43 27 Channel Glass Storefronts</v>
      </c>
      <c r="C1277" s="235"/>
      <c r="D1277" s="236" t="str" cm="1">
        <f t="array" ref="D1277">_xlfn.IFNA(_xlfn.IFS('08-40 Entrances Storefronts '!D39="*",'08-40 Entrances Storefronts '!C39,'08-40 Entrances Storefronts '!F39="*",'08-40 Entrances Storefronts '!E39,'08-40 Entrances Storefronts '!H39="*",'08-40 Entrances Storefronts '!G39,'08-40 Entrances Storefronts '!J39="*",'08-40 Entrances Storefronts '!I39,'08-40 Entrances Storefronts '!L39="*",'08-40 Entrances Storefronts '!K39,'08-40 Entrances Storefronts '!N39="*",'08-40 Entrances Storefronts '!M39,'08-40 Entrances Storefronts '!P225="*",'08-40 Entrances Storefronts '!O225,'08-40 Entrances Storefronts '!R39="*",'08-40 Entrances Storefronts '!Q39,'08-40 Entrances Storefronts '!T39="*",'08-40 Entrances Storefronts '!S39),"")</f>
        <v/>
      </c>
      <c r="E1277" s="236" t="e">
        <f>D1277/'Project Data'!$D$22</f>
        <v>#VALUE!</v>
      </c>
      <c r="F1277" s="164" t="s">
        <v>44</v>
      </c>
      <c r="G1277" s="236" t="str" cm="1">
        <f t="array" ref="G1277">_xlfn.IFNA(_xlfn.IFS('08-40 Entrances Storefronts '!F39="*",'08-40 Entrances Storefronts '!E39,'08-40 Entrances Storefronts '!H39="*",'08-40 Entrances Storefronts '!G39,'08-40 Entrances Storefronts '!J39="*",'08-40 Entrances Storefronts '!I39,'08-40 Entrances Storefronts '!L39="*",'08-40 Entrances Storefronts '!K39,'08-40 Entrances Storefronts '!N39="*",'08-40 Entrances Storefronts '!M39,'08-40 Entrances Storefronts '!P39="*",'08-40 Entrances Storefronts '!O39,'08-40 Entrances Storefronts '!R225="*",'08-40 Entrances Storefronts '!Q225,'08-40 Entrances Storefronts '!T39="*",'08-40 Entrances Storefronts '!S39,'08-40 Entrances Storefronts '!V39="*",'08-40 Entrances Storefronts '!U39),"")</f>
        <v/>
      </c>
      <c r="H1277" s="236" t="e">
        <f>G1277/'Project Data'!$D$22</f>
        <v>#VALUE!</v>
      </c>
      <c r="I1277" s="175"/>
      <c r="J1277" s="244"/>
      <c r="K1277" s="242"/>
    </row>
    <row r="1278" spans="1:11" s="147" customFormat="1" ht="15" hidden="1" customHeight="1">
      <c r="A1278" s="198">
        <f>'08-40 Entrances Storefronts '!A40</f>
        <v>0</v>
      </c>
      <c r="B1278" s="235" t="str">
        <f>'08-40 Entrances Storefronts '!B62</f>
        <v>08 43 29 Sliding Storefronts</v>
      </c>
      <c r="C1278" s="235"/>
      <c r="D1278" s="236" t="str" cm="1">
        <f t="array" ref="D1278">_xlfn.IFNA(_xlfn.IFS('08-40 Entrances Storefronts '!D40="*",'08-40 Entrances Storefronts '!C40,'08-40 Entrances Storefronts '!F40="*",'08-40 Entrances Storefronts '!E40,'08-40 Entrances Storefronts '!H40="*",'08-40 Entrances Storefronts '!G40,'08-40 Entrances Storefronts '!J40="*",'08-40 Entrances Storefronts '!I40,'08-40 Entrances Storefronts '!L40="*",'08-40 Entrances Storefronts '!K40,'08-40 Entrances Storefronts '!N40="*",'08-40 Entrances Storefronts '!M40,'08-40 Entrances Storefronts '!P226="*",'08-40 Entrances Storefronts '!O226,'08-40 Entrances Storefronts '!R40="*",'08-40 Entrances Storefronts '!Q40,'08-40 Entrances Storefronts '!T40="*",'08-40 Entrances Storefronts '!S40),"")</f>
        <v/>
      </c>
      <c r="E1278" s="236" t="e">
        <f>D1278/'Project Data'!$D$22</f>
        <v>#VALUE!</v>
      </c>
      <c r="F1278" s="164" t="s">
        <v>44</v>
      </c>
      <c r="G1278" s="236" t="str" cm="1">
        <f t="array" ref="G1278">_xlfn.IFNA(_xlfn.IFS('08-40 Entrances Storefronts '!F40="*",'08-40 Entrances Storefronts '!E40,'08-40 Entrances Storefronts '!H40="*",'08-40 Entrances Storefronts '!G40,'08-40 Entrances Storefronts '!J40="*",'08-40 Entrances Storefronts '!I40,'08-40 Entrances Storefronts '!L40="*",'08-40 Entrances Storefronts '!K40,'08-40 Entrances Storefronts '!N40="*",'08-40 Entrances Storefronts '!M40,'08-40 Entrances Storefronts '!P40="*",'08-40 Entrances Storefronts '!O40,'08-40 Entrances Storefronts '!R226="*",'08-40 Entrances Storefronts '!Q226,'08-40 Entrances Storefronts '!T40="*",'08-40 Entrances Storefronts '!S40,'08-40 Entrances Storefronts '!V40="*",'08-40 Entrances Storefronts '!U40),"")</f>
        <v/>
      </c>
      <c r="H1278" s="236" t="e">
        <f>G1278/'Project Data'!$D$22</f>
        <v>#VALUE!</v>
      </c>
      <c r="I1278" s="175"/>
      <c r="J1278" s="244"/>
      <c r="K1278" s="242"/>
    </row>
    <row r="1279" spans="1:11" s="147" customFormat="1" ht="15" hidden="1" customHeight="1">
      <c r="A1279" s="198">
        <f>'08-40 Entrances Storefronts '!A41</f>
        <v>0</v>
      </c>
      <c r="B1279" s="235" t="str">
        <f>'08-40 Entrances Storefronts '!B63</f>
        <v>08 44 00 Curtain Wall and Glazed Assemblies</v>
      </c>
      <c r="C1279" s="235"/>
      <c r="D1279" s="236" t="str" cm="1">
        <f t="array" ref="D1279">_xlfn.IFNA(_xlfn.IFS('08-40 Entrances Storefronts '!D41="*",'08-40 Entrances Storefronts '!C41,'08-40 Entrances Storefronts '!F41="*",'08-40 Entrances Storefronts '!E41,'08-40 Entrances Storefronts '!H41="*",'08-40 Entrances Storefronts '!G41,'08-40 Entrances Storefronts '!J41="*",'08-40 Entrances Storefronts '!I41,'08-40 Entrances Storefronts '!L41="*",'08-40 Entrances Storefronts '!K41,'08-40 Entrances Storefronts '!N41="*",'08-40 Entrances Storefronts '!M41,'08-40 Entrances Storefronts '!P227="*",'08-40 Entrances Storefronts '!O227,'08-40 Entrances Storefronts '!R41="*",'08-40 Entrances Storefronts '!Q41,'08-40 Entrances Storefronts '!T41="*",'08-40 Entrances Storefronts '!S41),"")</f>
        <v/>
      </c>
      <c r="E1279" s="236" t="e">
        <f>D1279/'Project Data'!$D$22</f>
        <v>#VALUE!</v>
      </c>
      <c r="F1279" s="337" t="s">
        <v>44</v>
      </c>
      <c r="G1279" s="236" t="str" cm="1">
        <f t="array" ref="G1279">_xlfn.IFNA(_xlfn.IFS('08-40 Entrances Storefronts '!F41="*",'08-40 Entrances Storefronts '!E41,'08-40 Entrances Storefronts '!H41="*",'08-40 Entrances Storefronts '!G41,'08-40 Entrances Storefronts '!J41="*",'08-40 Entrances Storefronts '!I41,'08-40 Entrances Storefronts '!L41="*",'08-40 Entrances Storefronts '!K41,'08-40 Entrances Storefronts '!N41="*",'08-40 Entrances Storefronts '!M41,'08-40 Entrances Storefronts '!P41="*",'08-40 Entrances Storefronts '!O41,'08-40 Entrances Storefronts '!R227="*",'08-40 Entrances Storefronts '!Q227,'08-40 Entrances Storefronts '!T41="*",'08-40 Entrances Storefronts '!S41,'08-40 Entrances Storefronts '!V41="*",'08-40 Entrances Storefronts '!U41),"")</f>
        <v/>
      </c>
      <c r="H1279" s="236" t="e">
        <f>G1279/'Project Data'!$D$22</f>
        <v>#VALUE!</v>
      </c>
      <c r="I1279" s="175"/>
      <c r="J1279" s="244"/>
      <c r="K1279" s="242"/>
    </row>
    <row r="1280" spans="1:11" s="147" customFormat="1" ht="15" hidden="1" customHeight="1">
      <c r="A1280" s="198">
        <f>'08-40 Entrances Storefronts '!A42</f>
        <v>0</v>
      </c>
      <c r="B1280" s="235" t="str">
        <f>'08-40 Entrances Storefronts '!B64</f>
        <v>08 44 11 Glazed Timber Curtain Walls</v>
      </c>
      <c r="C1280" s="235"/>
      <c r="D1280" s="236" t="str" cm="1">
        <f t="array" ref="D1280">_xlfn.IFNA(_xlfn.IFS('08-40 Entrances Storefronts '!D42="*",'08-40 Entrances Storefronts '!C42,'08-40 Entrances Storefronts '!F42="*",'08-40 Entrances Storefronts '!E42,'08-40 Entrances Storefronts '!H42="*",'08-40 Entrances Storefronts '!G42,'08-40 Entrances Storefronts '!J42="*",'08-40 Entrances Storefronts '!I42,'08-40 Entrances Storefronts '!L42="*",'08-40 Entrances Storefronts '!K42,'08-40 Entrances Storefronts '!N42="*",'08-40 Entrances Storefronts '!M42,'08-40 Entrances Storefronts '!P228="*",'08-40 Entrances Storefronts '!O228,'08-40 Entrances Storefronts '!R42="*",'08-40 Entrances Storefronts '!Q42,'08-40 Entrances Storefronts '!T42="*",'08-40 Entrances Storefronts '!S42),"")</f>
        <v/>
      </c>
      <c r="E1280" s="236" t="e">
        <f>D1280/'Project Data'!$D$22</f>
        <v>#VALUE!</v>
      </c>
      <c r="F1280" s="164" t="s">
        <v>44</v>
      </c>
      <c r="G1280" s="236" t="str" cm="1">
        <f t="array" ref="G1280">_xlfn.IFNA(_xlfn.IFS('08-40 Entrances Storefronts '!F42="*",'08-40 Entrances Storefronts '!E42,'08-40 Entrances Storefronts '!H42="*",'08-40 Entrances Storefronts '!G42,'08-40 Entrances Storefronts '!J42="*",'08-40 Entrances Storefronts '!I42,'08-40 Entrances Storefronts '!L42="*",'08-40 Entrances Storefronts '!K42,'08-40 Entrances Storefronts '!N42="*",'08-40 Entrances Storefronts '!M42,'08-40 Entrances Storefronts '!P42="*",'08-40 Entrances Storefronts '!O42,'08-40 Entrances Storefronts '!R228="*",'08-40 Entrances Storefronts '!Q228,'08-40 Entrances Storefronts '!T42="*",'08-40 Entrances Storefronts '!S42,'08-40 Entrances Storefronts '!V42="*",'08-40 Entrances Storefronts '!U42),"")</f>
        <v/>
      </c>
      <c r="H1280" s="236" t="e">
        <f>G1280/'Project Data'!$D$22</f>
        <v>#VALUE!</v>
      </c>
      <c r="I1280" s="175"/>
      <c r="J1280" s="244"/>
      <c r="K1280" s="242"/>
    </row>
    <row r="1281" spans="1:11" s="147" customFormat="1" ht="15" hidden="1" customHeight="1">
      <c r="A1281" s="198">
        <f>'08-40 Entrances Storefronts '!A43</f>
        <v>0</v>
      </c>
      <c r="B1281" s="235" t="str">
        <f>'08-40 Entrances Storefronts '!B65</f>
        <v>08 44 12 Glazed Composite Curtain Wall</v>
      </c>
      <c r="C1281" s="235"/>
      <c r="D1281" s="236" t="str" cm="1">
        <f t="array" ref="D1281">_xlfn.IFNA(_xlfn.IFS('08-40 Entrances Storefronts '!D43="*",'08-40 Entrances Storefronts '!C43,'08-40 Entrances Storefronts '!F43="*",'08-40 Entrances Storefronts '!E43,'08-40 Entrances Storefronts '!H43="*",'08-40 Entrances Storefronts '!G43,'08-40 Entrances Storefronts '!J43="*",'08-40 Entrances Storefronts '!I43,'08-40 Entrances Storefronts '!L43="*",'08-40 Entrances Storefronts '!K43,'08-40 Entrances Storefronts '!N43="*",'08-40 Entrances Storefronts '!M43,'08-40 Entrances Storefronts '!P229="*",'08-40 Entrances Storefronts '!O229,'08-40 Entrances Storefronts '!R43="*",'08-40 Entrances Storefronts '!Q43,'08-40 Entrances Storefronts '!T43="*",'08-40 Entrances Storefronts '!S43),"")</f>
        <v/>
      </c>
      <c r="E1281" s="236" t="e">
        <f>D1281/'Project Data'!$D$22</f>
        <v>#VALUE!</v>
      </c>
      <c r="F1281" s="164" t="s">
        <v>44</v>
      </c>
      <c r="G1281" s="236" t="str" cm="1">
        <f t="array" ref="G1281">_xlfn.IFNA(_xlfn.IFS('08-40 Entrances Storefronts '!F43="*",'08-40 Entrances Storefronts '!E43,'08-40 Entrances Storefronts '!H43="*",'08-40 Entrances Storefronts '!G43,'08-40 Entrances Storefronts '!J43="*",'08-40 Entrances Storefronts '!I43,'08-40 Entrances Storefronts '!L43="*",'08-40 Entrances Storefronts '!K43,'08-40 Entrances Storefronts '!N43="*",'08-40 Entrances Storefronts '!M43,'08-40 Entrances Storefronts '!P43="*",'08-40 Entrances Storefronts '!O43,'08-40 Entrances Storefronts '!R229="*",'08-40 Entrances Storefronts '!Q229,'08-40 Entrances Storefronts '!T43="*",'08-40 Entrances Storefronts '!S43,'08-40 Entrances Storefronts '!V43="*",'08-40 Entrances Storefronts '!U43),"")</f>
        <v/>
      </c>
      <c r="H1281" s="236" t="e">
        <f>G1281/'Project Data'!$D$22</f>
        <v>#VALUE!</v>
      </c>
      <c r="I1281" s="175"/>
      <c r="J1281" s="244"/>
      <c r="K1281" s="242"/>
    </row>
    <row r="1282" spans="1:11" s="147" customFormat="1" ht="15" hidden="1" customHeight="1">
      <c r="A1282" s="198">
        <f>'08-40 Entrances Storefronts '!A44</f>
        <v>0</v>
      </c>
      <c r="B1282" s="235" t="str">
        <f>'08-40 Entrances Storefronts '!B66</f>
        <v>08 44 12.13 Glazed Fiberglass Curtain Wall</v>
      </c>
      <c r="C1282" s="235"/>
      <c r="D1282" s="236" t="str" cm="1">
        <f t="array" ref="D1282">_xlfn.IFNA(_xlfn.IFS('08-40 Entrances Storefronts '!D44="*",'08-40 Entrances Storefronts '!C44,'08-40 Entrances Storefronts '!F44="*",'08-40 Entrances Storefronts '!E44,'08-40 Entrances Storefronts '!H44="*",'08-40 Entrances Storefronts '!G44,'08-40 Entrances Storefronts '!J44="*",'08-40 Entrances Storefronts '!I44,'08-40 Entrances Storefronts '!L44="*",'08-40 Entrances Storefronts '!K44,'08-40 Entrances Storefronts '!N44="*",'08-40 Entrances Storefronts '!M44,'08-40 Entrances Storefronts '!P230="*",'08-40 Entrances Storefronts '!O230,'08-40 Entrances Storefronts '!R44="*",'08-40 Entrances Storefronts '!Q44,'08-40 Entrances Storefronts '!T44="*",'08-40 Entrances Storefronts '!S44),"")</f>
        <v/>
      </c>
      <c r="E1282" s="236" t="e">
        <f>D1282/'Project Data'!$D$22</f>
        <v>#VALUE!</v>
      </c>
      <c r="F1282" s="164" t="s">
        <v>44</v>
      </c>
      <c r="G1282" s="236" t="str" cm="1">
        <f t="array" ref="G1282">_xlfn.IFNA(_xlfn.IFS('08-40 Entrances Storefronts '!F44="*",'08-40 Entrances Storefronts '!E44,'08-40 Entrances Storefronts '!H44="*",'08-40 Entrances Storefronts '!G44,'08-40 Entrances Storefronts '!J44="*",'08-40 Entrances Storefronts '!I44,'08-40 Entrances Storefronts '!L44="*",'08-40 Entrances Storefronts '!K44,'08-40 Entrances Storefronts '!N44="*",'08-40 Entrances Storefronts '!M44,'08-40 Entrances Storefronts '!P44="*",'08-40 Entrances Storefronts '!O44,'08-40 Entrances Storefronts '!R230="*",'08-40 Entrances Storefronts '!Q230,'08-40 Entrances Storefronts '!T44="*",'08-40 Entrances Storefronts '!S44,'08-40 Entrances Storefronts '!V44="*",'08-40 Entrances Storefronts '!U44),"")</f>
        <v/>
      </c>
      <c r="H1282" s="236" t="e">
        <f>G1282/'Project Data'!$D$22</f>
        <v>#VALUE!</v>
      </c>
      <c r="I1282" s="175"/>
      <c r="J1282" s="244"/>
      <c r="K1282" s="242"/>
    </row>
    <row r="1283" spans="1:11" s="147" customFormat="1" ht="15" hidden="1" customHeight="1">
      <c r="A1283" s="198">
        <f>'08-40 Entrances Storefronts '!A45</f>
        <v>0</v>
      </c>
      <c r="B1283" s="235" t="str">
        <f>'08-40 Entrances Storefronts '!B67</f>
        <v>08 44 13 Glazed Aluminum Curtain Walls</v>
      </c>
      <c r="C1283" s="235"/>
      <c r="D1283" s="236" t="str" cm="1">
        <f t="array" ref="D1283">_xlfn.IFNA(_xlfn.IFS('08-40 Entrances Storefronts '!D45="*",'08-40 Entrances Storefronts '!C45,'08-40 Entrances Storefronts '!F45="*",'08-40 Entrances Storefronts '!E45,'08-40 Entrances Storefronts '!H45="*",'08-40 Entrances Storefronts '!G45,'08-40 Entrances Storefronts '!J45="*",'08-40 Entrances Storefronts '!I45,'08-40 Entrances Storefronts '!L45="*",'08-40 Entrances Storefronts '!K45,'08-40 Entrances Storefronts '!N45="*",'08-40 Entrances Storefronts '!M45,'08-40 Entrances Storefronts '!P231="*",'08-40 Entrances Storefronts '!O231,'08-40 Entrances Storefronts '!R45="*",'08-40 Entrances Storefronts '!Q45,'08-40 Entrances Storefronts '!T45="*",'08-40 Entrances Storefronts '!S45),"")</f>
        <v/>
      </c>
      <c r="E1283" s="236" t="e">
        <f>D1283/'Project Data'!$D$22</f>
        <v>#VALUE!</v>
      </c>
      <c r="F1283" s="164" t="s">
        <v>44</v>
      </c>
      <c r="G1283" s="236" t="str" cm="1">
        <f t="array" ref="G1283">_xlfn.IFNA(_xlfn.IFS('08-40 Entrances Storefronts '!F45="*",'08-40 Entrances Storefronts '!E45,'08-40 Entrances Storefronts '!H45="*",'08-40 Entrances Storefronts '!G45,'08-40 Entrances Storefronts '!J45="*",'08-40 Entrances Storefronts '!I45,'08-40 Entrances Storefronts '!L45="*",'08-40 Entrances Storefronts '!K45,'08-40 Entrances Storefronts '!N45="*",'08-40 Entrances Storefronts '!M45,'08-40 Entrances Storefronts '!P45="*",'08-40 Entrances Storefronts '!O45,'08-40 Entrances Storefronts '!R231="*",'08-40 Entrances Storefronts '!Q231,'08-40 Entrances Storefronts '!T45="*",'08-40 Entrances Storefronts '!S45,'08-40 Entrances Storefronts '!V45="*",'08-40 Entrances Storefronts '!U45),"")</f>
        <v/>
      </c>
      <c r="H1283" s="236" t="e">
        <f>G1283/'Project Data'!$D$22</f>
        <v>#VALUE!</v>
      </c>
      <c r="I1283" s="175"/>
      <c r="J1283" s="244"/>
      <c r="K1283" s="242"/>
    </row>
    <row r="1284" spans="1:11" s="147" customFormat="1" ht="15" hidden="1" customHeight="1">
      <c r="A1284" s="198">
        <f>'08-40 Entrances Storefronts '!A46</f>
        <v>0</v>
      </c>
      <c r="B1284" s="235" t="str">
        <f>'08-40 Entrances Storefronts '!B68</f>
        <v>08 44 16 Glazed Bronze Curtain Walls</v>
      </c>
      <c r="C1284" s="235"/>
      <c r="D1284" s="236" t="str" cm="1">
        <f t="array" ref="D1284">_xlfn.IFNA(_xlfn.IFS('08-40 Entrances Storefronts '!D46="*",'08-40 Entrances Storefronts '!C46,'08-40 Entrances Storefronts '!F46="*",'08-40 Entrances Storefronts '!E46,'08-40 Entrances Storefronts '!H46="*",'08-40 Entrances Storefronts '!G46,'08-40 Entrances Storefronts '!J46="*",'08-40 Entrances Storefronts '!I46,'08-40 Entrances Storefronts '!L46="*",'08-40 Entrances Storefronts '!K46,'08-40 Entrances Storefronts '!N46="*",'08-40 Entrances Storefronts '!M46,'08-40 Entrances Storefronts '!P232="*",'08-40 Entrances Storefronts '!O232,'08-40 Entrances Storefronts '!R46="*",'08-40 Entrances Storefronts '!Q46,'08-40 Entrances Storefronts '!T46="*",'08-40 Entrances Storefronts '!S46),"")</f>
        <v/>
      </c>
      <c r="E1284" s="236" t="e">
        <f>D1284/'Project Data'!$D$22</f>
        <v>#VALUE!</v>
      </c>
      <c r="F1284" s="164" t="s">
        <v>44</v>
      </c>
      <c r="G1284" s="236" t="str" cm="1">
        <f t="array" ref="G1284">_xlfn.IFNA(_xlfn.IFS('08-40 Entrances Storefronts '!F46="*",'08-40 Entrances Storefronts '!E46,'08-40 Entrances Storefronts '!H46="*",'08-40 Entrances Storefronts '!G46,'08-40 Entrances Storefronts '!J46="*",'08-40 Entrances Storefronts '!I46,'08-40 Entrances Storefronts '!L46="*",'08-40 Entrances Storefronts '!K46,'08-40 Entrances Storefronts '!N46="*",'08-40 Entrances Storefronts '!M46,'08-40 Entrances Storefronts '!P46="*",'08-40 Entrances Storefronts '!O46,'08-40 Entrances Storefronts '!R232="*",'08-40 Entrances Storefronts '!Q232,'08-40 Entrances Storefronts '!T46="*",'08-40 Entrances Storefronts '!S46,'08-40 Entrances Storefronts '!V46="*",'08-40 Entrances Storefronts '!U46),"")</f>
        <v/>
      </c>
      <c r="H1284" s="236" t="e">
        <f>G1284/'Project Data'!$D$22</f>
        <v>#VALUE!</v>
      </c>
      <c r="I1284" s="175"/>
      <c r="J1284" s="244"/>
      <c r="K1284" s="242"/>
    </row>
    <row r="1285" spans="1:11" s="147" customFormat="1" ht="15" hidden="1" customHeight="1">
      <c r="A1285" s="198">
        <f>'08-40 Entrances Storefronts '!A47</f>
        <v>0</v>
      </c>
      <c r="B1285" s="235" t="str">
        <f>'08-40 Entrances Storefronts '!B69</f>
        <v>08 44 18 Glazed Steel Curtain Walls</v>
      </c>
      <c r="C1285" s="235"/>
      <c r="D1285" s="236" t="str" cm="1">
        <f t="array" ref="D1285">_xlfn.IFNA(_xlfn.IFS('08-40 Entrances Storefronts '!D47="*",'08-40 Entrances Storefronts '!C47,'08-40 Entrances Storefronts '!F47="*",'08-40 Entrances Storefronts '!E47,'08-40 Entrances Storefronts '!H47="*",'08-40 Entrances Storefronts '!G47,'08-40 Entrances Storefronts '!J47="*",'08-40 Entrances Storefronts '!I47,'08-40 Entrances Storefronts '!L47="*",'08-40 Entrances Storefronts '!K47,'08-40 Entrances Storefronts '!N47="*",'08-40 Entrances Storefronts '!M47,'08-40 Entrances Storefronts '!P233="*",'08-40 Entrances Storefronts '!O233,'08-40 Entrances Storefronts '!R47="*",'08-40 Entrances Storefronts '!Q47,'08-40 Entrances Storefronts '!T47="*",'08-40 Entrances Storefronts '!S47),"")</f>
        <v/>
      </c>
      <c r="E1285" s="236" t="e">
        <f>D1285/'Project Data'!$D$22</f>
        <v>#VALUE!</v>
      </c>
      <c r="F1285" s="164" t="s">
        <v>44</v>
      </c>
      <c r="G1285" s="236" t="str" cm="1">
        <f t="array" ref="G1285">_xlfn.IFNA(_xlfn.IFS('08-40 Entrances Storefronts '!F47="*",'08-40 Entrances Storefronts '!E47,'08-40 Entrances Storefronts '!H47="*",'08-40 Entrances Storefronts '!G47,'08-40 Entrances Storefronts '!J47="*",'08-40 Entrances Storefronts '!I47,'08-40 Entrances Storefronts '!L47="*",'08-40 Entrances Storefronts '!K47,'08-40 Entrances Storefronts '!N47="*",'08-40 Entrances Storefronts '!M47,'08-40 Entrances Storefronts '!P47="*",'08-40 Entrances Storefronts '!O47,'08-40 Entrances Storefronts '!R233="*",'08-40 Entrances Storefronts '!Q233,'08-40 Entrances Storefronts '!T47="*",'08-40 Entrances Storefronts '!S47,'08-40 Entrances Storefronts '!V47="*",'08-40 Entrances Storefronts '!U47),"")</f>
        <v/>
      </c>
      <c r="H1285" s="236" t="e">
        <f>G1285/'Project Data'!$D$22</f>
        <v>#VALUE!</v>
      </c>
      <c r="I1285" s="175"/>
      <c r="J1285" s="244"/>
      <c r="K1285" s="242"/>
    </row>
    <row r="1286" spans="1:11" s="147" customFormat="1" ht="15" hidden="1" customHeight="1">
      <c r="A1286" s="198">
        <f>'08-40 Entrances Storefronts '!A48</f>
        <v>0</v>
      </c>
      <c r="B1286" s="235" t="str">
        <f>'08-40 Entrances Storefronts '!B70</f>
        <v>08 44 19 Glazed Stainless-Steel Curtain Walls</v>
      </c>
      <c r="C1286" s="235"/>
      <c r="D1286" s="236" t="str" cm="1">
        <f t="array" ref="D1286">_xlfn.IFNA(_xlfn.IFS('08-40 Entrances Storefronts '!D48="*",'08-40 Entrances Storefronts '!C48,'08-40 Entrances Storefronts '!F48="*",'08-40 Entrances Storefronts '!E48,'08-40 Entrances Storefronts '!H48="*",'08-40 Entrances Storefronts '!G48,'08-40 Entrances Storefronts '!J48="*",'08-40 Entrances Storefronts '!I48,'08-40 Entrances Storefronts '!L48="*",'08-40 Entrances Storefronts '!K48,'08-40 Entrances Storefronts '!N48="*",'08-40 Entrances Storefronts '!M48,'08-40 Entrances Storefronts '!P234="*",'08-40 Entrances Storefronts '!O234,'08-40 Entrances Storefronts '!R48="*",'08-40 Entrances Storefronts '!Q48,'08-40 Entrances Storefronts '!T48="*",'08-40 Entrances Storefronts '!S48),"")</f>
        <v/>
      </c>
      <c r="E1286" s="236" t="e">
        <f>D1286/'Project Data'!$D$22</f>
        <v>#VALUE!</v>
      </c>
      <c r="F1286" s="164" t="s">
        <v>44</v>
      </c>
      <c r="G1286" s="236" t="str" cm="1">
        <f t="array" ref="G1286">_xlfn.IFNA(_xlfn.IFS('08-40 Entrances Storefronts '!F48="*",'08-40 Entrances Storefronts '!E48,'08-40 Entrances Storefronts '!H48="*",'08-40 Entrances Storefronts '!G48,'08-40 Entrances Storefronts '!J48="*",'08-40 Entrances Storefronts '!I48,'08-40 Entrances Storefronts '!L48="*",'08-40 Entrances Storefronts '!K48,'08-40 Entrances Storefronts '!N48="*",'08-40 Entrances Storefronts '!M48,'08-40 Entrances Storefronts '!P48="*",'08-40 Entrances Storefronts '!O48,'08-40 Entrances Storefronts '!R234="*",'08-40 Entrances Storefronts '!Q234,'08-40 Entrances Storefronts '!T48="*",'08-40 Entrances Storefronts '!S48,'08-40 Entrances Storefronts '!V48="*",'08-40 Entrances Storefronts '!U48),"")</f>
        <v/>
      </c>
      <c r="H1286" s="236" t="e">
        <f>G1286/'Project Data'!$D$22</f>
        <v>#VALUE!</v>
      </c>
      <c r="I1286" s="175"/>
      <c r="J1286" s="244"/>
      <c r="K1286" s="242"/>
    </row>
    <row r="1287" spans="1:11" s="147" customFormat="1" ht="15" hidden="1" customHeight="1">
      <c r="A1287" s="198">
        <f>'08-40 Entrances Storefronts '!A49</f>
        <v>0</v>
      </c>
      <c r="B1287" s="235" t="str">
        <f>'08-40 Entrances Storefronts '!B71</f>
        <v>08 44 23 Structural Sealant Glazed Curtain Walls</v>
      </c>
      <c r="C1287" s="235"/>
      <c r="D1287" s="236" t="str" cm="1">
        <f t="array" ref="D1287">_xlfn.IFNA(_xlfn.IFS('08-40 Entrances Storefronts '!D49="*",'08-40 Entrances Storefronts '!C49,'08-40 Entrances Storefronts '!F49="*",'08-40 Entrances Storefronts '!E49,'08-40 Entrances Storefronts '!H49="*",'08-40 Entrances Storefronts '!G49,'08-40 Entrances Storefronts '!J49="*",'08-40 Entrances Storefronts '!I49,'08-40 Entrances Storefronts '!L49="*",'08-40 Entrances Storefronts '!K49,'08-40 Entrances Storefronts '!N49="*",'08-40 Entrances Storefronts '!M49,'08-40 Entrances Storefronts '!P235="*",'08-40 Entrances Storefronts '!O235,'08-40 Entrances Storefronts '!R49="*",'08-40 Entrances Storefronts '!Q49,'08-40 Entrances Storefronts '!T49="*",'08-40 Entrances Storefronts '!S49),"")</f>
        <v/>
      </c>
      <c r="E1287" s="236" t="e">
        <f>D1287/'Project Data'!$D$22</f>
        <v>#VALUE!</v>
      </c>
      <c r="F1287" s="164" t="s">
        <v>44</v>
      </c>
      <c r="G1287" s="236" t="str" cm="1">
        <f t="array" ref="G1287">_xlfn.IFNA(_xlfn.IFS('08-40 Entrances Storefronts '!F49="*",'08-40 Entrances Storefronts '!E49,'08-40 Entrances Storefronts '!H49="*",'08-40 Entrances Storefronts '!G49,'08-40 Entrances Storefronts '!J49="*",'08-40 Entrances Storefronts '!I49,'08-40 Entrances Storefronts '!L49="*",'08-40 Entrances Storefronts '!K49,'08-40 Entrances Storefronts '!N49="*",'08-40 Entrances Storefronts '!M49,'08-40 Entrances Storefronts '!P49="*",'08-40 Entrances Storefronts '!O49,'08-40 Entrances Storefronts '!R235="*",'08-40 Entrances Storefronts '!Q235,'08-40 Entrances Storefronts '!T49="*",'08-40 Entrances Storefronts '!S49,'08-40 Entrances Storefronts '!V49="*",'08-40 Entrances Storefronts '!U49),"")</f>
        <v/>
      </c>
      <c r="H1287" s="236" t="e">
        <f>G1287/'Project Data'!$D$22</f>
        <v>#VALUE!</v>
      </c>
      <c r="I1287" s="175"/>
      <c r="J1287" s="244"/>
      <c r="K1287" s="242"/>
    </row>
    <row r="1288" spans="1:11" s="147" customFormat="1" ht="15" hidden="1" customHeight="1">
      <c r="A1288" s="198">
        <f>'08-40 Entrances Storefronts '!A50</f>
        <v>0</v>
      </c>
      <c r="B1288" s="235" t="str">
        <f>'08-40 Entrances Storefronts '!B72</f>
        <v>08 44 26 Structural Glass Curtain Walls</v>
      </c>
      <c r="C1288" s="235"/>
      <c r="D1288" s="236" t="str" cm="1">
        <f t="array" ref="D1288">_xlfn.IFNA(_xlfn.IFS('08-40 Entrances Storefronts '!D50="*",'08-40 Entrances Storefronts '!C50,'08-40 Entrances Storefronts '!F50="*",'08-40 Entrances Storefronts '!E50,'08-40 Entrances Storefronts '!H50="*",'08-40 Entrances Storefronts '!G50,'08-40 Entrances Storefronts '!J50="*",'08-40 Entrances Storefronts '!I50,'08-40 Entrances Storefronts '!L50="*",'08-40 Entrances Storefronts '!K50,'08-40 Entrances Storefronts '!N50="*",'08-40 Entrances Storefronts '!M50,'08-40 Entrances Storefronts '!P236="*",'08-40 Entrances Storefronts '!O236,'08-40 Entrances Storefronts '!R50="*",'08-40 Entrances Storefronts '!Q50,'08-40 Entrances Storefronts '!T50="*",'08-40 Entrances Storefronts '!S50),"")</f>
        <v/>
      </c>
      <c r="E1288" s="236" t="e">
        <f>D1288/'Project Data'!$D$22</f>
        <v>#VALUE!</v>
      </c>
      <c r="F1288" s="164" t="s">
        <v>44</v>
      </c>
      <c r="G1288" s="236" t="str" cm="1">
        <f t="array" ref="G1288">_xlfn.IFNA(_xlfn.IFS('08-40 Entrances Storefronts '!F50="*",'08-40 Entrances Storefronts '!E50,'08-40 Entrances Storefronts '!H50="*",'08-40 Entrances Storefronts '!G50,'08-40 Entrances Storefronts '!J50="*",'08-40 Entrances Storefronts '!I50,'08-40 Entrances Storefronts '!L50="*",'08-40 Entrances Storefronts '!K50,'08-40 Entrances Storefronts '!N50="*",'08-40 Entrances Storefronts '!M50,'08-40 Entrances Storefronts '!P50="*",'08-40 Entrances Storefronts '!O50,'08-40 Entrances Storefronts '!R236="*",'08-40 Entrances Storefronts '!Q236,'08-40 Entrances Storefronts '!T50="*",'08-40 Entrances Storefronts '!S50,'08-40 Entrances Storefronts '!V50="*",'08-40 Entrances Storefronts '!U50),"")</f>
        <v/>
      </c>
      <c r="H1288" s="236" t="e">
        <f>G1288/'Project Data'!$D$22</f>
        <v>#VALUE!</v>
      </c>
      <c r="I1288" s="175"/>
      <c r="J1288" s="244"/>
      <c r="K1288" s="242"/>
    </row>
    <row r="1289" spans="1:11" s="147" customFormat="1" ht="15" hidden="1" customHeight="1">
      <c r="A1289" s="198">
        <f>'08-40 Entrances Storefronts '!A51</f>
        <v>0</v>
      </c>
      <c r="B1289" s="235" t="str">
        <f>'08-40 Entrances Storefronts '!B73</f>
        <v>08 44 26.13 Glass Framed Point Supported Glass Curtain Walls</v>
      </c>
      <c r="C1289" s="235"/>
      <c r="D1289" s="236" t="str" cm="1">
        <f t="array" ref="D1289">_xlfn.IFNA(_xlfn.IFS('08-40 Entrances Storefronts '!D51="*",'08-40 Entrances Storefronts '!C51,'08-40 Entrances Storefronts '!F51="*",'08-40 Entrances Storefronts '!E51,'08-40 Entrances Storefronts '!H51="*",'08-40 Entrances Storefronts '!G51,'08-40 Entrances Storefronts '!J51="*",'08-40 Entrances Storefronts '!I51,'08-40 Entrances Storefronts '!L51="*",'08-40 Entrances Storefronts '!K51,'08-40 Entrances Storefronts '!N51="*",'08-40 Entrances Storefronts '!M51,'08-40 Entrances Storefronts '!P237="*",'08-40 Entrances Storefronts '!O237,'08-40 Entrances Storefronts '!R51="*",'08-40 Entrances Storefronts '!Q51,'08-40 Entrances Storefronts '!T51="*",'08-40 Entrances Storefronts '!S51),"")</f>
        <v/>
      </c>
      <c r="E1289" s="236" t="e">
        <f>D1289/'Project Data'!$D$22</f>
        <v>#VALUE!</v>
      </c>
      <c r="F1289" s="164" t="s">
        <v>44</v>
      </c>
      <c r="G1289" s="236" t="str" cm="1">
        <f t="array" ref="G1289">_xlfn.IFNA(_xlfn.IFS('08-40 Entrances Storefronts '!F51="*",'08-40 Entrances Storefronts '!E51,'08-40 Entrances Storefronts '!H51="*",'08-40 Entrances Storefronts '!G51,'08-40 Entrances Storefronts '!J51="*",'08-40 Entrances Storefronts '!I51,'08-40 Entrances Storefronts '!L51="*",'08-40 Entrances Storefronts '!K51,'08-40 Entrances Storefronts '!N51="*",'08-40 Entrances Storefronts '!M51,'08-40 Entrances Storefronts '!P51="*",'08-40 Entrances Storefronts '!O51,'08-40 Entrances Storefronts '!R237="*",'08-40 Entrances Storefronts '!Q237,'08-40 Entrances Storefronts '!T51="*",'08-40 Entrances Storefronts '!S51,'08-40 Entrances Storefronts '!V51="*",'08-40 Entrances Storefronts '!U51),"")</f>
        <v/>
      </c>
      <c r="H1289" s="236" t="e">
        <f>G1289/'Project Data'!$D$22</f>
        <v>#VALUE!</v>
      </c>
      <c r="I1289" s="175"/>
      <c r="J1289" s="244"/>
      <c r="K1289" s="242"/>
    </row>
    <row r="1290" spans="1:11" s="147" customFormat="1" ht="15" hidden="1" customHeight="1">
      <c r="A1290" s="198">
        <f>'08-40 Entrances Storefronts '!A52</f>
        <v>0</v>
      </c>
      <c r="B1290" s="235" t="str">
        <f>'08-40 Entrances Storefronts '!B74</f>
        <v>08 44 26.16 Metal Framed Point Supported Glass Curtain Walls</v>
      </c>
      <c r="C1290" s="235"/>
      <c r="D1290" s="236" t="str" cm="1">
        <f t="array" ref="D1290">_xlfn.IFNA(_xlfn.IFS('08-40 Entrances Storefronts '!D52="*",'08-40 Entrances Storefronts '!C52,'08-40 Entrances Storefronts '!F52="*",'08-40 Entrances Storefronts '!E52,'08-40 Entrances Storefronts '!H52="*",'08-40 Entrances Storefronts '!G52,'08-40 Entrances Storefronts '!J52="*",'08-40 Entrances Storefronts '!I52,'08-40 Entrances Storefronts '!L52="*",'08-40 Entrances Storefronts '!K52,'08-40 Entrances Storefronts '!N52="*",'08-40 Entrances Storefronts '!M52,'08-40 Entrances Storefronts '!P238="*",'08-40 Entrances Storefronts '!O238,'08-40 Entrances Storefronts '!R52="*",'08-40 Entrances Storefronts '!Q52,'08-40 Entrances Storefronts '!T52="*",'08-40 Entrances Storefronts '!S52),"")</f>
        <v/>
      </c>
      <c r="E1290" s="236" t="e">
        <f>D1290/'Project Data'!$D$22</f>
        <v>#VALUE!</v>
      </c>
      <c r="F1290" s="164" t="s">
        <v>44</v>
      </c>
      <c r="G1290" s="236" t="str" cm="1">
        <f t="array" ref="G1290">_xlfn.IFNA(_xlfn.IFS('08-40 Entrances Storefronts '!F52="*",'08-40 Entrances Storefronts '!E52,'08-40 Entrances Storefronts '!H52="*",'08-40 Entrances Storefronts '!G52,'08-40 Entrances Storefronts '!J52="*",'08-40 Entrances Storefronts '!I52,'08-40 Entrances Storefronts '!L52="*",'08-40 Entrances Storefronts '!K52,'08-40 Entrances Storefronts '!N52="*",'08-40 Entrances Storefronts '!M52,'08-40 Entrances Storefronts '!P52="*",'08-40 Entrances Storefronts '!O52,'08-40 Entrances Storefronts '!R238="*",'08-40 Entrances Storefronts '!Q238,'08-40 Entrances Storefronts '!T52="*",'08-40 Entrances Storefronts '!S52,'08-40 Entrances Storefronts '!V52="*",'08-40 Entrances Storefronts '!U52),"")</f>
        <v/>
      </c>
      <c r="H1290" s="236" t="e">
        <f>G1290/'Project Data'!$D$22</f>
        <v>#VALUE!</v>
      </c>
      <c r="I1290" s="175"/>
      <c r="J1290" s="244"/>
      <c r="K1290" s="242"/>
    </row>
    <row r="1291" spans="1:11" s="147" customFormat="1" ht="15" customHeight="1">
      <c r="A1291" s="398">
        <f>'08-40 Entrances Storefronts '!A53</f>
        <v>1</v>
      </c>
      <c r="B1291" s="642" t="str">
        <f>'08-40 Entrances Storefronts '!B53</f>
        <v>08 43 00 Storefronts (F&amp;I)</v>
      </c>
      <c r="C1291" s="643"/>
      <c r="D1291" s="402" cm="1">
        <f t="array" ref="D1291">_xlfn.IFNA(_xlfn.IFS('08-40 Entrances Storefronts '!D53="*",'08-40 Entrances Storefronts '!C53,'08-40 Entrances Storefronts '!F53="*",'08-40 Entrances Storefronts '!E53,'08-40 Entrances Storefronts '!H53="*",'08-40 Entrances Storefronts '!G53,'08-40 Entrances Storefronts '!J53="*",'08-40 Entrances Storefronts '!I53,'08-40 Entrances Storefronts '!L53="*",'08-40 Entrances Storefronts '!K53,'08-40 Entrances Storefronts '!N53="*",'08-40 Entrances Storefronts '!M53,'08-40 Entrances Storefronts '!P239="*",'08-40 Entrances Storefronts '!O239,'08-40 Entrances Storefronts '!R53="*",'08-40 Entrances Storefronts '!Q53,'08-40 Entrances Storefronts '!T53="*",'08-40 Entrances Storefronts '!S53),"")</f>
        <v>139362</v>
      </c>
      <c r="E1291" s="402">
        <f>D1291/'Project Data'!$D$22</f>
        <v>1.5572739158127633</v>
      </c>
      <c r="F1291" s="411">
        <v>139362</v>
      </c>
      <c r="G1291" s="402" cm="1">
        <f t="array" ref="G1291">_xlfn.IFNA(_xlfn.IFS('08-40 Entrances Storefronts '!F53="*",'08-40 Entrances Storefronts '!E53,'08-40 Entrances Storefronts '!H53="*",'08-40 Entrances Storefronts '!G53,'08-40 Entrances Storefronts '!J53="*",'08-40 Entrances Storefronts '!I53,'08-40 Entrances Storefronts '!L53="*",'08-40 Entrances Storefronts '!K53,'08-40 Entrances Storefronts '!N53="*",'08-40 Entrances Storefronts '!M53,'08-40 Entrances Storefronts '!P53="*",'08-40 Entrances Storefronts '!O53,'08-40 Entrances Storefronts '!R239="*",'08-40 Entrances Storefronts '!Q239,'08-40 Entrances Storefronts '!T53="*",'08-40 Entrances Storefronts '!S53,'08-40 Entrances Storefronts '!V53="*",'08-40 Entrances Storefronts '!U53),"")</f>
        <v>139362</v>
      </c>
      <c r="H1291" s="402">
        <f>G1291/'Project Data'!$D$22</f>
        <v>1.5572739158127633</v>
      </c>
      <c r="I1291" s="400"/>
      <c r="J1291" s="403"/>
      <c r="K1291" s="404" t="s">
        <v>89</v>
      </c>
    </row>
    <row r="1292" spans="1:11" s="147" customFormat="1" ht="15" hidden="1" customHeight="1">
      <c r="A1292" s="198">
        <f>'08-40 Entrances Storefronts '!A54</f>
        <v>0</v>
      </c>
      <c r="B1292" s="399" t="str">
        <f>'08-40 Entrances Storefronts '!B76</f>
        <v>08 44 33 Sloped Glazing Assemblies</v>
      </c>
      <c r="C1292" s="235"/>
      <c r="D1292" s="402" t="str" cm="1">
        <f t="array" ref="D1292">_xlfn.IFNA(_xlfn.IFS('08-40 Entrances Storefronts '!D54="*",'08-40 Entrances Storefronts '!C54,'08-40 Entrances Storefronts '!F54="*",'08-40 Entrances Storefronts '!E54,'08-40 Entrances Storefronts '!H54="*",'08-40 Entrances Storefronts '!G54,'08-40 Entrances Storefronts '!J54="*",'08-40 Entrances Storefronts '!I54,'08-40 Entrances Storefronts '!L54="*",'08-40 Entrances Storefronts '!K54,'08-40 Entrances Storefronts '!N54="*",'08-40 Entrances Storefronts '!M54,'08-40 Entrances Storefronts '!P240="*",'08-40 Entrances Storefronts '!O240,'08-40 Entrances Storefronts '!R54="*",'08-40 Entrances Storefronts '!Q54,'08-40 Entrances Storefronts '!T54="*",'08-40 Entrances Storefronts '!S54),"")</f>
        <v/>
      </c>
      <c r="E1292" s="402" t="e">
        <f>D1292/'Project Data'!$D$22</f>
        <v>#VALUE!</v>
      </c>
      <c r="F1292" s="164" t="s">
        <v>44</v>
      </c>
      <c r="G1292" s="236" t="str" cm="1">
        <f t="array" ref="G1292">_xlfn.IFNA(_xlfn.IFS('08-40 Entrances Storefronts '!F54="*",'08-40 Entrances Storefronts '!E54,'08-40 Entrances Storefronts '!H54="*",'08-40 Entrances Storefronts '!G54,'08-40 Entrances Storefronts '!J54="*",'08-40 Entrances Storefronts '!I54,'08-40 Entrances Storefronts '!L54="*",'08-40 Entrances Storefronts '!K54,'08-40 Entrances Storefronts '!N54="*",'08-40 Entrances Storefronts '!M54,'08-40 Entrances Storefronts '!P54="*",'08-40 Entrances Storefronts '!O54,'08-40 Entrances Storefronts '!R240="*",'08-40 Entrances Storefronts '!Q240,'08-40 Entrances Storefronts '!T54="*",'08-40 Entrances Storefronts '!S54,'08-40 Entrances Storefronts '!V54="*",'08-40 Entrances Storefronts '!U54),"")</f>
        <v/>
      </c>
      <c r="H1292" s="236" t="e">
        <f>G1292/'Project Data'!$D$22</f>
        <v>#VALUE!</v>
      </c>
      <c r="I1292" s="175"/>
      <c r="J1292" s="244"/>
      <c r="K1292" s="404"/>
    </row>
    <row r="1293" spans="1:11" s="147" customFormat="1" ht="15" hidden="1" customHeight="1">
      <c r="A1293" s="198">
        <f>'08-40 Entrances Storefronts '!A55</f>
        <v>0</v>
      </c>
      <c r="B1293" s="399" t="str">
        <f>'08-40 Entrances Storefronts '!B77</f>
        <v>08 45 00 Translucent Wall and Roof Assemblies</v>
      </c>
      <c r="C1293" s="235"/>
      <c r="D1293" s="402" t="str" cm="1">
        <f t="array" ref="D1293">_xlfn.IFNA(_xlfn.IFS('08-40 Entrances Storefronts '!D55="*",'08-40 Entrances Storefronts '!C55,'08-40 Entrances Storefronts '!F55="*",'08-40 Entrances Storefronts '!E55,'08-40 Entrances Storefronts '!H55="*",'08-40 Entrances Storefronts '!G55,'08-40 Entrances Storefronts '!J55="*",'08-40 Entrances Storefronts '!I55,'08-40 Entrances Storefronts '!L55="*",'08-40 Entrances Storefronts '!K55,'08-40 Entrances Storefronts '!N55="*",'08-40 Entrances Storefronts '!M55,'08-40 Entrances Storefronts '!P241="*",'08-40 Entrances Storefronts '!O241,'08-40 Entrances Storefronts '!R55="*",'08-40 Entrances Storefronts '!Q55,'08-40 Entrances Storefronts '!T55="*",'08-40 Entrances Storefronts '!S55),"")</f>
        <v/>
      </c>
      <c r="E1293" s="402" t="e">
        <f>D1293/'Project Data'!$D$22</f>
        <v>#VALUE!</v>
      </c>
      <c r="F1293" s="164" t="s">
        <v>44</v>
      </c>
      <c r="G1293" s="236" t="str" cm="1">
        <f t="array" ref="G1293">_xlfn.IFNA(_xlfn.IFS('08-40 Entrances Storefronts '!F55="*",'08-40 Entrances Storefronts '!E55,'08-40 Entrances Storefronts '!H55="*",'08-40 Entrances Storefronts '!G55,'08-40 Entrances Storefronts '!J55="*",'08-40 Entrances Storefronts '!I55,'08-40 Entrances Storefronts '!L55="*",'08-40 Entrances Storefronts '!K55,'08-40 Entrances Storefronts '!N55="*",'08-40 Entrances Storefronts '!M55,'08-40 Entrances Storefronts '!P55="*",'08-40 Entrances Storefronts '!O55,'08-40 Entrances Storefronts '!R241="*",'08-40 Entrances Storefronts '!Q241,'08-40 Entrances Storefronts '!T55="*",'08-40 Entrances Storefronts '!S55,'08-40 Entrances Storefronts '!V55="*",'08-40 Entrances Storefronts '!U55),"")</f>
        <v/>
      </c>
      <c r="H1293" s="236" t="e">
        <f>G1293/'Project Data'!$D$22</f>
        <v>#VALUE!</v>
      </c>
      <c r="I1293" s="175"/>
      <c r="J1293" s="244"/>
      <c r="K1293" s="404"/>
    </row>
    <row r="1294" spans="1:11" s="147" customFormat="1" ht="15" hidden="1" customHeight="1">
      <c r="A1294" s="198">
        <f>'08-40 Entrances Storefronts '!A56</f>
        <v>0</v>
      </c>
      <c r="B1294" s="399" t="str">
        <f>'08-40 Entrances Storefronts '!B78</f>
        <v>08 45 13 Structured-Polycarbonate-Panel Assemblies</v>
      </c>
      <c r="C1294" s="235"/>
      <c r="D1294" s="402" t="str" cm="1">
        <f t="array" ref="D1294">_xlfn.IFNA(_xlfn.IFS('08-40 Entrances Storefronts '!D56="*",'08-40 Entrances Storefronts '!C56,'08-40 Entrances Storefronts '!F56="*",'08-40 Entrances Storefronts '!E56,'08-40 Entrances Storefronts '!H56="*",'08-40 Entrances Storefronts '!G56,'08-40 Entrances Storefronts '!J56="*",'08-40 Entrances Storefronts '!I56,'08-40 Entrances Storefronts '!L56="*",'08-40 Entrances Storefronts '!K56,'08-40 Entrances Storefronts '!N56="*",'08-40 Entrances Storefronts '!M56,'08-40 Entrances Storefronts '!P242="*",'08-40 Entrances Storefronts '!O242,'08-40 Entrances Storefronts '!R56="*",'08-40 Entrances Storefronts '!Q56,'08-40 Entrances Storefronts '!T56="*",'08-40 Entrances Storefronts '!S56),"")</f>
        <v/>
      </c>
      <c r="E1294" s="402" t="e">
        <f>D1294/'Project Data'!$D$22</f>
        <v>#VALUE!</v>
      </c>
      <c r="F1294" s="164" t="s">
        <v>44</v>
      </c>
      <c r="G1294" s="236" t="str" cm="1">
        <f t="array" ref="G1294">_xlfn.IFNA(_xlfn.IFS('08-40 Entrances Storefronts '!F56="*",'08-40 Entrances Storefronts '!E56,'08-40 Entrances Storefronts '!H56="*",'08-40 Entrances Storefronts '!G56,'08-40 Entrances Storefronts '!J56="*",'08-40 Entrances Storefronts '!I56,'08-40 Entrances Storefronts '!L56="*",'08-40 Entrances Storefronts '!K56,'08-40 Entrances Storefronts '!N56="*",'08-40 Entrances Storefronts '!M56,'08-40 Entrances Storefronts '!P56="*",'08-40 Entrances Storefronts '!O56,'08-40 Entrances Storefronts '!R242="*",'08-40 Entrances Storefronts '!Q242,'08-40 Entrances Storefronts '!T56="*",'08-40 Entrances Storefronts '!S56,'08-40 Entrances Storefronts '!V56="*",'08-40 Entrances Storefronts '!U56),"")</f>
        <v/>
      </c>
      <c r="H1294" s="236" t="e">
        <f>G1294/'Project Data'!$D$22</f>
        <v>#VALUE!</v>
      </c>
      <c r="I1294" s="175"/>
      <c r="J1294" s="244"/>
      <c r="K1294" s="404"/>
    </row>
    <row r="1295" spans="1:11" s="147" customFormat="1" ht="15" hidden="1" customHeight="1">
      <c r="A1295" s="198">
        <f>'08-40 Entrances Storefronts '!A57</f>
        <v>0</v>
      </c>
      <c r="B1295" s="399" t="str">
        <f>'08-40 Entrances Storefronts '!B79</f>
        <v>08 45 23 Fiberglass-Sandwich-Panel Assemblies</v>
      </c>
      <c r="C1295" s="235"/>
      <c r="D1295" s="402" t="str" cm="1">
        <f t="array" ref="D1295">_xlfn.IFNA(_xlfn.IFS('08-40 Entrances Storefronts '!D57="*",'08-40 Entrances Storefronts '!C57,'08-40 Entrances Storefronts '!F57="*",'08-40 Entrances Storefronts '!E57,'08-40 Entrances Storefronts '!H57="*",'08-40 Entrances Storefronts '!G57,'08-40 Entrances Storefronts '!J57="*",'08-40 Entrances Storefronts '!I57,'08-40 Entrances Storefronts '!L57="*",'08-40 Entrances Storefronts '!K57,'08-40 Entrances Storefronts '!N57="*",'08-40 Entrances Storefronts '!M57,'08-40 Entrances Storefronts '!P243="*",'08-40 Entrances Storefronts '!O243,'08-40 Entrances Storefronts '!R57="*",'08-40 Entrances Storefronts '!Q57,'08-40 Entrances Storefronts '!T57="*",'08-40 Entrances Storefronts '!S57),"")</f>
        <v/>
      </c>
      <c r="E1295" s="402" t="e">
        <f>D1295/'Project Data'!$D$22</f>
        <v>#VALUE!</v>
      </c>
      <c r="F1295" s="164" t="s">
        <v>44</v>
      </c>
      <c r="G1295" s="236" t="str" cm="1">
        <f t="array" ref="G1295">_xlfn.IFNA(_xlfn.IFS('08-40 Entrances Storefronts '!F57="*",'08-40 Entrances Storefronts '!E57,'08-40 Entrances Storefronts '!H57="*",'08-40 Entrances Storefronts '!G57,'08-40 Entrances Storefronts '!J57="*",'08-40 Entrances Storefronts '!I57,'08-40 Entrances Storefronts '!L57="*",'08-40 Entrances Storefronts '!K57,'08-40 Entrances Storefronts '!N57="*",'08-40 Entrances Storefronts '!M57,'08-40 Entrances Storefronts '!P57="*",'08-40 Entrances Storefronts '!O57,'08-40 Entrances Storefronts '!R243="*",'08-40 Entrances Storefronts '!Q243,'08-40 Entrances Storefronts '!T57="*",'08-40 Entrances Storefronts '!S57,'08-40 Entrances Storefronts '!V57="*",'08-40 Entrances Storefronts '!U57),"")</f>
        <v/>
      </c>
      <c r="H1295" s="236" t="e">
        <f>G1295/'Project Data'!$D$22</f>
        <v>#VALUE!</v>
      </c>
      <c r="I1295" s="175"/>
      <c r="J1295" s="244"/>
      <c r="K1295" s="404"/>
    </row>
    <row r="1296" spans="1:11" s="147" customFormat="1" ht="15" hidden="1" customHeight="1">
      <c r="A1296" s="198">
        <f>'08-40 Entrances Storefronts '!A58</f>
        <v>0</v>
      </c>
      <c r="B1296" s="399" t="str">
        <f>'08-40 Entrances Storefronts '!B80</f>
        <v>08 46 00 Window Wall Assemblies</v>
      </c>
      <c r="C1296" s="235"/>
      <c r="D1296" s="402" t="str" cm="1">
        <f t="array" ref="D1296">_xlfn.IFNA(_xlfn.IFS('08-40 Entrances Storefronts '!D58="*",'08-40 Entrances Storefronts '!C58,'08-40 Entrances Storefronts '!F58="*",'08-40 Entrances Storefronts '!E58,'08-40 Entrances Storefronts '!H58="*",'08-40 Entrances Storefronts '!G58,'08-40 Entrances Storefronts '!J58="*",'08-40 Entrances Storefronts '!I58,'08-40 Entrances Storefronts '!L58="*",'08-40 Entrances Storefronts '!K58,'08-40 Entrances Storefronts '!N58="*",'08-40 Entrances Storefronts '!M58,'08-40 Entrances Storefronts '!P244="*",'08-40 Entrances Storefronts '!O244,'08-40 Entrances Storefronts '!R58="*",'08-40 Entrances Storefronts '!Q58,'08-40 Entrances Storefronts '!T58="*",'08-40 Entrances Storefronts '!S58),"")</f>
        <v/>
      </c>
      <c r="E1296" s="402" t="e">
        <f>D1296/'Project Data'!$D$22</f>
        <v>#VALUE!</v>
      </c>
      <c r="F1296" s="164" t="s">
        <v>44</v>
      </c>
      <c r="G1296" s="236" t="str" cm="1">
        <f t="array" ref="G1296">_xlfn.IFNA(_xlfn.IFS('08-40 Entrances Storefronts '!F58="*",'08-40 Entrances Storefronts '!E58,'08-40 Entrances Storefronts '!H58="*",'08-40 Entrances Storefronts '!G58,'08-40 Entrances Storefronts '!J58="*",'08-40 Entrances Storefronts '!I58,'08-40 Entrances Storefronts '!L58="*",'08-40 Entrances Storefronts '!K58,'08-40 Entrances Storefronts '!N58="*",'08-40 Entrances Storefronts '!M58,'08-40 Entrances Storefronts '!P58="*",'08-40 Entrances Storefronts '!O58,'08-40 Entrances Storefronts '!R244="*",'08-40 Entrances Storefronts '!Q244,'08-40 Entrances Storefronts '!T58="*",'08-40 Entrances Storefronts '!S58,'08-40 Entrances Storefronts '!V58="*",'08-40 Entrances Storefronts '!U58),"")</f>
        <v/>
      </c>
      <c r="H1296" s="236" t="e">
        <f>G1296/'Project Data'!$D$22</f>
        <v>#VALUE!</v>
      </c>
      <c r="I1296" s="175"/>
      <c r="J1296" s="244"/>
      <c r="K1296" s="404"/>
    </row>
    <row r="1297" spans="1:11" s="147" customFormat="1" ht="15" hidden="1" customHeight="1">
      <c r="A1297" s="198">
        <f>'08-40 Entrances Storefronts '!A59</f>
        <v>0</v>
      </c>
      <c r="B1297" s="399" t="str">
        <f>'08-40 Entrances Storefronts '!B81</f>
        <v>08 80 00 Glazing</v>
      </c>
      <c r="C1297" s="235"/>
      <c r="D1297" s="402" t="str" cm="1">
        <f t="array" ref="D1297">_xlfn.IFNA(_xlfn.IFS('08-40 Entrances Storefronts '!D59="*",'08-40 Entrances Storefronts '!C59,'08-40 Entrances Storefronts '!F59="*",'08-40 Entrances Storefronts '!E59,'08-40 Entrances Storefronts '!H59="*",'08-40 Entrances Storefronts '!G59,'08-40 Entrances Storefronts '!J59="*",'08-40 Entrances Storefronts '!I59,'08-40 Entrances Storefronts '!L59="*",'08-40 Entrances Storefronts '!K59,'08-40 Entrances Storefronts '!N59="*",'08-40 Entrances Storefronts '!M59,'08-40 Entrances Storefronts '!P245="*",'08-40 Entrances Storefronts '!O245,'08-40 Entrances Storefronts '!R59="*",'08-40 Entrances Storefronts '!Q59,'08-40 Entrances Storefronts '!T59="*",'08-40 Entrances Storefronts '!S59),"")</f>
        <v/>
      </c>
      <c r="E1297" s="402" t="e">
        <f>D1297/'Project Data'!$D$22</f>
        <v>#VALUE!</v>
      </c>
      <c r="F1297" s="337" t="s">
        <v>44</v>
      </c>
      <c r="G1297" s="236" t="str" cm="1">
        <f t="array" ref="G1297">_xlfn.IFNA(_xlfn.IFS('08-40 Entrances Storefronts '!F59="*",'08-40 Entrances Storefronts '!E59,'08-40 Entrances Storefronts '!H59="*",'08-40 Entrances Storefronts '!G59,'08-40 Entrances Storefronts '!J59="*",'08-40 Entrances Storefronts '!I59,'08-40 Entrances Storefronts '!L59="*",'08-40 Entrances Storefronts '!K59,'08-40 Entrances Storefronts '!N59="*",'08-40 Entrances Storefronts '!M59,'08-40 Entrances Storefronts '!P59="*",'08-40 Entrances Storefronts '!O59,'08-40 Entrances Storefronts '!R245="*",'08-40 Entrances Storefronts '!Q245,'08-40 Entrances Storefronts '!T59="*",'08-40 Entrances Storefronts '!S59,'08-40 Entrances Storefronts '!V59="*",'08-40 Entrances Storefronts '!U59),"")</f>
        <v/>
      </c>
      <c r="H1297" s="236" t="e">
        <f>G1297/'Project Data'!$D$22</f>
        <v>#VALUE!</v>
      </c>
      <c r="I1297" s="175"/>
      <c r="J1297" s="244"/>
      <c r="K1297" s="404"/>
    </row>
    <row r="1298" spans="1:11" s="147" customFormat="1" ht="15" hidden="1" customHeight="1">
      <c r="A1298" s="198">
        <f>'08-40 Entrances Storefronts '!A60</f>
        <v>0</v>
      </c>
      <c r="B1298" s="399" t="str">
        <f>'08-40 Entrances Storefronts '!B82</f>
        <v>08 81 00 Glass Glazing</v>
      </c>
      <c r="C1298" s="235"/>
      <c r="D1298" s="402" t="str" cm="1">
        <f t="array" ref="D1298">_xlfn.IFNA(_xlfn.IFS('08-40 Entrances Storefronts '!D60="*",'08-40 Entrances Storefronts '!C60,'08-40 Entrances Storefronts '!F60="*",'08-40 Entrances Storefronts '!E60,'08-40 Entrances Storefronts '!H60="*",'08-40 Entrances Storefronts '!G60,'08-40 Entrances Storefronts '!J60="*",'08-40 Entrances Storefronts '!I60,'08-40 Entrances Storefronts '!L60="*",'08-40 Entrances Storefronts '!K60,'08-40 Entrances Storefronts '!N60="*",'08-40 Entrances Storefronts '!M60,'08-40 Entrances Storefronts '!P246="*",'08-40 Entrances Storefronts '!O246,'08-40 Entrances Storefronts '!R60="*",'08-40 Entrances Storefronts '!Q60,'08-40 Entrances Storefronts '!T60="*",'08-40 Entrances Storefronts '!S60),"")</f>
        <v/>
      </c>
      <c r="E1298" s="402" t="e">
        <f>D1298/'Project Data'!$D$22</f>
        <v>#VALUE!</v>
      </c>
      <c r="F1298" s="164" t="s">
        <v>44</v>
      </c>
      <c r="G1298" s="236" t="str" cm="1">
        <f t="array" ref="G1298">_xlfn.IFNA(_xlfn.IFS('08-40 Entrances Storefronts '!F60="*",'08-40 Entrances Storefronts '!E60,'08-40 Entrances Storefronts '!H60="*",'08-40 Entrances Storefronts '!G60,'08-40 Entrances Storefronts '!J60="*",'08-40 Entrances Storefronts '!I60,'08-40 Entrances Storefronts '!L60="*",'08-40 Entrances Storefronts '!K60,'08-40 Entrances Storefronts '!N60="*",'08-40 Entrances Storefronts '!M60,'08-40 Entrances Storefronts '!P60="*",'08-40 Entrances Storefronts '!O60,'08-40 Entrances Storefronts '!R246="*",'08-40 Entrances Storefronts '!Q246,'08-40 Entrances Storefronts '!T60="*",'08-40 Entrances Storefronts '!S60,'08-40 Entrances Storefronts '!V60="*",'08-40 Entrances Storefronts '!U60),"")</f>
        <v/>
      </c>
      <c r="H1298" s="236" t="e">
        <f>G1298/'Project Data'!$D$22</f>
        <v>#VALUE!</v>
      </c>
      <c r="I1298" s="175"/>
      <c r="J1298" s="244"/>
      <c r="K1298" s="404"/>
    </row>
    <row r="1299" spans="1:11" s="147" customFormat="1" ht="15" hidden="1" customHeight="1">
      <c r="A1299" s="198">
        <f>'08-40 Entrances Storefronts '!A61</f>
        <v>0</v>
      </c>
      <c r="B1299" s="399" t="str">
        <f>'08-40 Entrances Storefronts '!B83</f>
        <v>08 81 13 Decorative Glass Glazing</v>
      </c>
      <c r="C1299" s="235"/>
      <c r="D1299" s="402" t="str" cm="1">
        <f t="array" ref="D1299">_xlfn.IFNA(_xlfn.IFS('08-40 Entrances Storefronts '!D61="*",'08-40 Entrances Storefronts '!C61,'08-40 Entrances Storefronts '!F61="*",'08-40 Entrances Storefronts '!E61,'08-40 Entrances Storefronts '!H61="*",'08-40 Entrances Storefronts '!G61,'08-40 Entrances Storefronts '!J61="*",'08-40 Entrances Storefronts '!I61,'08-40 Entrances Storefronts '!L61="*",'08-40 Entrances Storefronts '!K61,'08-40 Entrances Storefronts '!N61="*",'08-40 Entrances Storefronts '!M61,'08-40 Entrances Storefronts '!P247="*",'08-40 Entrances Storefronts '!O247,'08-40 Entrances Storefronts '!R61="*",'08-40 Entrances Storefronts '!Q61,'08-40 Entrances Storefronts '!T61="*",'08-40 Entrances Storefronts '!S61),"")</f>
        <v/>
      </c>
      <c r="E1299" s="402" t="e">
        <f>D1299/'Project Data'!$D$22</f>
        <v>#VALUE!</v>
      </c>
      <c r="F1299" s="164" t="s">
        <v>44</v>
      </c>
      <c r="G1299" s="236" t="str" cm="1">
        <f t="array" ref="G1299">_xlfn.IFNA(_xlfn.IFS('08-40 Entrances Storefronts '!F61="*",'08-40 Entrances Storefronts '!E61,'08-40 Entrances Storefronts '!H61="*",'08-40 Entrances Storefronts '!G61,'08-40 Entrances Storefronts '!J61="*",'08-40 Entrances Storefronts '!I61,'08-40 Entrances Storefronts '!L61="*",'08-40 Entrances Storefronts '!K61,'08-40 Entrances Storefronts '!N61="*",'08-40 Entrances Storefronts '!M61,'08-40 Entrances Storefronts '!P61="*",'08-40 Entrances Storefronts '!O61,'08-40 Entrances Storefronts '!R247="*",'08-40 Entrances Storefronts '!Q247,'08-40 Entrances Storefronts '!T61="*",'08-40 Entrances Storefronts '!S61,'08-40 Entrances Storefronts '!V61="*",'08-40 Entrances Storefronts '!U61),"")</f>
        <v/>
      </c>
      <c r="H1299" s="236" t="e">
        <f>G1299/'Project Data'!$D$22</f>
        <v>#VALUE!</v>
      </c>
      <c r="I1299" s="175"/>
      <c r="J1299" s="244"/>
      <c r="K1299" s="404"/>
    </row>
    <row r="1300" spans="1:11" s="147" customFormat="1" ht="15" hidden="1" customHeight="1">
      <c r="A1300" s="198">
        <f>'08-40 Entrances Storefronts '!A62</f>
        <v>0</v>
      </c>
      <c r="B1300" s="399" t="str">
        <f>'08-40 Entrances Storefronts '!B84</f>
        <v>08 81 23 Exterior Glass Glazing</v>
      </c>
      <c r="C1300" s="235"/>
      <c r="D1300" s="402" t="str" cm="1">
        <f t="array" ref="D1300">_xlfn.IFNA(_xlfn.IFS('08-40 Entrances Storefronts '!D62="*",'08-40 Entrances Storefronts '!C62,'08-40 Entrances Storefronts '!F62="*",'08-40 Entrances Storefronts '!E62,'08-40 Entrances Storefronts '!H62="*",'08-40 Entrances Storefronts '!G62,'08-40 Entrances Storefronts '!J62="*",'08-40 Entrances Storefronts '!I62,'08-40 Entrances Storefronts '!L62="*",'08-40 Entrances Storefronts '!K62,'08-40 Entrances Storefronts '!N62="*",'08-40 Entrances Storefronts '!M62,'08-40 Entrances Storefronts '!P248="*",'08-40 Entrances Storefronts '!O248,'08-40 Entrances Storefronts '!R62="*",'08-40 Entrances Storefronts '!Q62,'08-40 Entrances Storefronts '!T62="*",'08-40 Entrances Storefronts '!S62),"")</f>
        <v/>
      </c>
      <c r="E1300" s="402" t="e">
        <f>D1300/'Project Data'!$D$22</f>
        <v>#VALUE!</v>
      </c>
      <c r="F1300" s="164" t="s">
        <v>44</v>
      </c>
      <c r="G1300" s="236" t="str" cm="1">
        <f t="array" ref="G1300">_xlfn.IFNA(_xlfn.IFS('08-40 Entrances Storefronts '!F62="*",'08-40 Entrances Storefronts '!E62,'08-40 Entrances Storefronts '!H62="*",'08-40 Entrances Storefronts '!G62,'08-40 Entrances Storefronts '!J62="*",'08-40 Entrances Storefronts '!I62,'08-40 Entrances Storefronts '!L62="*",'08-40 Entrances Storefronts '!K62,'08-40 Entrances Storefronts '!N62="*",'08-40 Entrances Storefronts '!M62,'08-40 Entrances Storefronts '!P62="*",'08-40 Entrances Storefronts '!O62,'08-40 Entrances Storefronts '!R248="*",'08-40 Entrances Storefronts '!Q248,'08-40 Entrances Storefronts '!T62="*",'08-40 Entrances Storefronts '!S62,'08-40 Entrances Storefronts '!V62="*",'08-40 Entrances Storefronts '!U62),"")</f>
        <v/>
      </c>
      <c r="H1300" s="236" t="e">
        <f>G1300/'Project Data'!$D$22</f>
        <v>#VALUE!</v>
      </c>
      <c r="I1300" s="175"/>
      <c r="J1300" s="244"/>
      <c r="K1300" s="404"/>
    </row>
    <row r="1301" spans="1:11" s="147" customFormat="1" ht="15" hidden="1" customHeight="1">
      <c r="A1301" s="198">
        <f>'08-40 Entrances Storefronts '!A63</f>
        <v>0</v>
      </c>
      <c r="B1301" s="399" t="str">
        <f>'08-40 Entrances Storefronts '!B85</f>
        <v>08 81 26 Interior Glass Glazing</v>
      </c>
      <c r="C1301" s="235"/>
      <c r="D1301" s="402" t="str" cm="1">
        <f t="array" ref="D1301">_xlfn.IFNA(_xlfn.IFS('08-40 Entrances Storefronts '!D63="*",'08-40 Entrances Storefronts '!C63,'08-40 Entrances Storefronts '!F63="*",'08-40 Entrances Storefronts '!E63,'08-40 Entrances Storefronts '!H63="*",'08-40 Entrances Storefronts '!G63,'08-40 Entrances Storefronts '!J63="*",'08-40 Entrances Storefronts '!I63,'08-40 Entrances Storefronts '!L63="*",'08-40 Entrances Storefronts '!K63,'08-40 Entrances Storefronts '!N63="*",'08-40 Entrances Storefronts '!M63,'08-40 Entrances Storefronts '!P249="*",'08-40 Entrances Storefronts '!O249,'08-40 Entrances Storefronts '!R63="*",'08-40 Entrances Storefronts '!Q63,'08-40 Entrances Storefronts '!T63="*",'08-40 Entrances Storefronts '!S63),"")</f>
        <v/>
      </c>
      <c r="E1301" s="402" t="e">
        <f>D1301/'Project Data'!$D$22</f>
        <v>#VALUE!</v>
      </c>
      <c r="F1301" s="164" t="s">
        <v>44</v>
      </c>
      <c r="G1301" s="236" t="str" cm="1">
        <f t="array" ref="G1301">_xlfn.IFNA(_xlfn.IFS('08-40 Entrances Storefronts '!F63="*",'08-40 Entrances Storefronts '!E63,'08-40 Entrances Storefronts '!H63="*",'08-40 Entrances Storefronts '!G63,'08-40 Entrances Storefronts '!J63="*",'08-40 Entrances Storefronts '!I63,'08-40 Entrances Storefronts '!L63="*",'08-40 Entrances Storefronts '!K63,'08-40 Entrances Storefronts '!N63="*",'08-40 Entrances Storefronts '!M63,'08-40 Entrances Storefronts '!P63="*",'08-40 Entrances Storefronts '!O63,'08-40 Entrances Storefronts '!R249="*",'08-40 Entrances Storefronts '!Q249,'08-40 Entrances Storefronts '!T63="*",'08-40 Entrances Storefronts '!S63,'08-40 Entrances Storefronts '!V63="*",'08-40 Entrances Storefronts '!U63),"")</f>
        <v/>
      </c>
      <c r="H1301" s="236" t="e">
        <f>G1301/'Project Data'!$D$22</f>
        <v>#VALUE!</v>
      </c>
      <c r="I1301" s="175"/>
      <c r="J1301" s="244"/>
      <c r="K1301" s="404"/>
    </row>
    <row r="1302" spans="1:11" s="147" customFormat="1" ht="15" hidden="1" customHeight="1">
      <c r="A1302" s="198">
        <f>'08-40 Entrances Storefronts '!A64</f>
        <v>0</v>
      </c>
      <c r="B1302" s="399" t="str">
        <f>'08-40 Entrances Storefronts '!B86</f>
        <v>08 83 00 Mirrors</v>
      </c>
      <c r="C1302" s="235"/>
      <c r="D1302" s="402" t="str" cm="1">
        <f t="array" ref="D1302">_xlfn.IFNA(_xlfn.IFS('08-40 Entrances Storefronts '!D64="*",'08-40 Entrances Storefronts '!C64,'08-40 Entrances Storefronts '!F64="*",'08-40 Entrances Storefronts '!E64,'08-40 Entrances Storefronts '!H64="*",'08-40 Entrances Storefronts '!G64,'08-40 Entrances Storefronts '!J64="*",'08-40 Entrances Storefronts '!I64,'08-40 Entrances Storefronts '!L64="*",'08-40 Entrances Storefronts '!K64,'08-40 Entrances Storefronts '!N64="*",'08-40 Entrances Storefronts '!M64,'08-40 Entrances Storefronts '!P250="*",'08-40 Entrances Storefronts '!O250,'08-40 Entrances Storefronts '!R64="*",'08-40 Entrances Storefronts '!Q64,'08-40 Entrances Storefronts '!T64="*",'08-40 Entrances Storefronts '!S64),"")</f>
        <v/>
      </c>
      <c r="E1302" s="402" t="e">
        <f>D1302/'Project Data'!$D$22</f>
        <v>#VALUE!</v>
      </c>
      <c r="F1302" s="164" t="s">
        <v>44</v>
      </c>
      <c r="G1302" s="236" t="str" cm="1">
        <f t="array" ref="G1302">_xlfn.IFNA(_xlfn.IFS('08-40 Entrances Storefronts '!F64="*",'08-40 Entrances Storefronts '!E64,'08-40 Entrances Storefronts '!H64="*",'08-40 Entrances Storefronts '!G64,'08-40 Entrances Storefronts '!J64="*",'08-40 Entrances Storefronts '!I64,'08-40 Entrances Storefronts '!L64="*",'08-40 Entrances Storefronts '!K64,'08-40 Entrances Storefronts '!N64="*",'08-40 Entrances Storefronts '!M64,'08-40 Entrances Storefronts '!P64="*",'08-40 Entrances Storefronts '!O64,'08-40 Entrances Storefronts '!R250="*",'08-40 Entrances Storefronts '!Q250,'08-40 Entrances Storefronts '!T64="*",'08-40 Entrances Storefronts '!S64,'08-40 Entrances Storefronts '!V64="*",'08-40 Entrances Storefronts '!U64),"")</f>
        <v/>
      </c>
      <c r="H1302" s="236" t="e">
        <f>G1302/'Project Data'!$D$22</f>
        <v>#VALUE!</v>
      </c>
      <c r="I1302" s="175"/>
      <c r="J1302" s="244"/>
      <c r="K1302" s="404"/>
    </row>
    <row r="1303" spans="1:11" s="147" customFormat="1" ht="15" hidden="1" customHeight="1">
      <c r="A1303" s="198">
        <f>'08-40 Entrances Storefronts '!A65</f>
        <v>0</v>
      </c>
      <c r="B1303" s="399" t="str">
        <f>'08-40 Entrances Storefronts '!B87</f>
        <v>08 83 13 Mirrored Glass Glazing</v>
      </c>
      <c r="C1303" s="235"/>
      <c r="D1303" s="402" t="str" cm="1">
        <f t="array" ref="D1303">_xlfn.IFNA(_xlfn.IFS('08-40 Entrances Storefronts '!D65="*",'08-40 Entrances Storefronts '!C65,'08-40 Entrances Storefronts '!F65="*",'08-40 Entrances Storefronts '!E65,'08-40 Entrances Storefronts '!H65="*",'08-40 Entrances Storefronts '!G65,'08-40 Entrances Storefronts '!J65="*",'08-40 Entrances Storefronts '!I65,'08-40 Entrances Storefronts '!L65="*",'08-40 Entrances Storefronts '!K65,'08-40 Entrances Storefronts '!N65="*",'08-40 Entrances Storefronts '!M65,'08-40 Entrances Storefronts '!P251="*",'08-40 Entrances Storefronts '!O251,'08-40 Entrances Storefronts '!R65="*",'08-40 Entrances Storefronts '!Q65,'08-40 Entrances Storefronts '!T65="*",'08-40 Entrances Storefronts '!S65),"")</f>
        <v/>
      </c>
      <c r="E1303" s="402" t="e">
        <f>D1303/'Project Data'!$D$22</f>
        <v>#VALUE!</v>
      </c>
      <c r="F1303" s="164" t="s">
        <v>44</v>
      </c>
      <c r="G1303" s="236" t="str" cm="1">
        <f t="array" ref="G1303">_xlfn.IFNA(_xlfn.IFS('08-40 Entrances Storefronts '!F65="*",'08-40 Entrances Storefronts '!E65,'08-40 Entrances Storefronts '!H65="*",'08-40 Entrances Storefronts '!G65,'08-40 Entrances Storefronts '!J65="*",'08-40 Entrances Storefronts '!I65,'08-40 Entrances Storefronts '!L65="*",'08-40 Entrances Storefronts '!K65,'08-40 Entrances Storefronts '!N65="*",'08-40 Entrances Storefronts '!M65,'08-40 Entrances Storefronts '!P65="*",'08-40 Entrances Storefronts '!O65,'08-40 Entrances Storefronts '!R251="*",'08-40 Entrances Storefronts '!Q251,'08-40 Entrances Storefronts '!T65="*",'08-40 Entrances Storefronts '!S65,'08-40 Entrances Storefronts '!V65="*",'08-40 Entrances Storefronts '!U65),"")</f>
        <v/>
      </c>
      <c r="H1303" s="236" t="e">
        <f>G1303/'Project Data'!$D$22</f>
        <v>#VALUE!</v>
      </c>
      <c r="I1303" s="175"/>
      <c r="J1303" s="244"/>
      <c r="K1303" s="404"/>
    </row>
    <row r="1304" spans="1:11" s="147" customFormat="1" ht="15" hidden="1" customHeight="1">
      <c r="A1304" s="198">
        <f>'08-40 Entrances Storefronts '!A66</f>
        <v>0</v>
      </c>
      <c r="B1304" s="399" t="str">
        <f>'08-40 Entrances Storefronts '!B88</f>
        <v>08 83 16 Mirrored Plastic Glazing</v>
      </c>
      <c r="C1304" s="235"/>
      <c r="D1304" s="402" t="str" cm="1">
        <f t="array" ref="D1304">_xlfn.IFNA(_xlfn.IFS('08-40 Entrances Storefronts '!D66="*",'08-40 Entrances Storefronts '!C66,'08-40 Entrances Storefronts '!F66="*",'08-40 Entrances Storefronts '!E66,'08-40 Entrances Storefronts '!H66="*",'08-40 Entrances Storefronts '!G66,'08-40 Entrances Storefronts '!J66="*",'08-40 Entrances Storefronts '!I66,'08-40 Entrances Storefronts '!L66="*",'08-40 Entrances Storefronts '!K66,'08-40 Entrances Storefronts '!N66="*",'08-40 Entrances Storefronts '!M66,'08-40 Entrances Storefronts '!P252="*",'08-40 Entrances Storefronts '!O252,'08-40 Entrances Storefronts '!R66="*",'08-40 Entrances Storefronts '!Q66,'08-40 Entrances Storefronts '!T66="*",'08-40 Entrances Storefronts '!S66),"")</f>
        <v/>
      </c>
      <c r="E1304" s="402" t="e">
        <f>D1304/'Project Data'!$D$22</f>
        <v>#VALUE!</v>
      </c>
      <c r="F1304" s="164" t="s">
        <v>44</v>
      </c>
      <c r="G1304" s="236" t="str" cm="1">
        <f t="array" ref="G1304">_xlfn.IFNA(_xlfn.IFS('08-40 Entrances Storefronts '!F66="*",'08-40 Entrances Storefronts '!E66,'08-40 Entrances Storefronts '!H66="*",'08-40 Entrances Storefronts '!G66,'08-40 Entrances Storefronts '!J66="*",'08-40 Entrances Storefronts '!I66,'08-40 Entrances Storefronts '!L66="*",'08-40 Entrances Storefronts '!K66,'08-40 Entrances Storefronts '!N66="*",'08-40 Entrances Storefronts '!M66,'08-40 Entrances Storefronts '!P66="*",'08-40 Entrances Storefronts '!O66,'08-40 Entrances Storefronts '!R252="*",'08-40 Entrances Storefronts '!Q252,'08-40 Entrances Storefronts '!T66="*",'08-40 Entrances Storefronts '!S66,'08-40 Entrances Storefronts '!V66="*",'08-40 Entrances Storefronts '!U66),"")</f>
        <v/>
      </c>
      <c r="H1304" s="236" t="e">
        <f>G1304/'Project Data'!$D$22</f>
        <v>#VALUE!</v>
      </c>
      <c r="I1304" s="175"/>
      <c r="J1304" s="244"/>
      <c r="K1304" s="404"/>
    </row>
    <row r="1305" spans="1:11" s="147" customFormat="1" ht="15" hidden="1" customHeight="1">
      <c r="A1305" s="198">
        <f>'08-40 Entrances Storefronts '!A67</f>
        <v>0</v>
      </c>
      <c r="B1305" s="399" t="str">
        <f>'08-40 Entrances Storefronts '!B89</f>
        <v>08 84 00 Plastic Glazing</v>
      </c>
      <c r="C1305" s="235"/>
      <c r="D1305" s="402" t="str" cm="1">
        <f t="array" ref="D1305">_xlfn.IFNA(_xlfn.IFS('08-40 Entrances Storefronts '!D67="*",'08-40 Entrances Storefronts '!C67,'08-40 Entrances Storefronts '!F67="*",'08-40 Entrances Storefronts '!E67,'08-40 Entrances Storefronts '!H67="*",'08-40 Entrances Storefronts '!G67,'08-40 Entrances Storefronts '!J67="*",'08-40 Entrances Storefronts '!I67,'08-40 Entrances Storefronts '!L67="*",'08-40 Entrances Storefronts '!K67,'08-40 Entrances Storefronts '!N67="*",'08-40 Entrances Storefronts '!M67,'08-40 Entrances Storefronts '!P253="*",'08-40 Entrances Storefronts '!O253,'08-40 Entrances Storefronts '!R67="*",'08-40 Entrances Storefronts '!Q67,'08-40 Entrances Storefronts '!T67="*",'08-40 Entrances Storefronts '!S67),"")</f>
        <v/>
      </c>
      <c r="E1305" s="402" t="e">
        <f>D1305/'Project Data'!$D$22</f>
        <v>#VALUE!</v>
      </c>
      <c r="F1305" s="164" t="s">
        <v>44</v>
      </c>
      <c r="G1305" s="236" t="str" cm="1">
        <f t="array" ref="G1305">_xlfn.IFNA(_xlfn.IFS('08-40 Entrances Storefronts '!F67="*",'08-40 Entrances Storefronts '!E67,'08-40 Entrances Storefronts '!H67="*",'08-40 Entrances Storefronts '!G67,'08-40 Entrances Storefronts '!J67="*",'08-40 Entrances Storefronts '!I67,'08-40 Entrances Storefronts '!L67="*",'08-40 Entrances Storefronts '!K67,'08-40 Entrances Storefronts '!N67="*",'08-40 Entrances Storefronts '!M67,'08-40 Entrances Storefronts '!P67="*",'08-40 Entrances Storefronts '!O67,'08-40 Entrances Storefronts '!R253="*",'08-40 Entrances Storefronts '!Q253,'08-40 Entrances Storefronts '!T67="*",'08-40 Entrances Storefronts '!S67,'08-40 Entrances Storefronts '!V67="*",'08-40 Entrances Storefronts '!U67),"")</f>
        <v/>
      </c>
      <c r="H1305" s="236" t="e">
        <f>G1305/'Project Data'!$D$22</f>
        <v>#VALUE!</v>
      </c>
      <c r="I1305" s="175"/>
      <c r="J1305" s="244"/>
      <c r="K1305" s="404"/>
    </row>
    <row r="1306" spans="1:11" s="147" customFormat="1" ht="15" hidden="1" customHeight="1">
      <c r="A1306" s="198">
        <f>'08-40 Entrances Storefronts '!A68</f>
        <v>0</v>
      </c>
      <c r="B1306" s="399" t="str">
        <f>'08-40 Entrances Storefronts '!B90</f>
        <v>08 84 13 Decorative Plastic Glazing</v>
      </c>
      <c r="C1306" s="235"/>
      <c r="D1306" s="402" t="str" cm="1">
        <f t="array" ref="D1306">_xlfn.IFNA(_xlfn.IFS('08-40 Entrances Storefronts '!D68="*",'08-40 Entrances Storefronts '!C68,'08-40 Entrances Storefronts '!F68="*",'08-40 Entrances Storefronts '!E68,'08-40 Entrances Storefronts '!H68="*",'08-40 Entrances Storefronts '!G68,'08-40 Entrances Storefronts '!J68="*",'08-40 Entrances Storefronts '!I68,'08-40 Entrances Storefronts '!L68="*",'08-40 Entrances Storefronts '!K68,'08-40 Entrances Storefronts '!N68="*",'08-40 Entrances Storefronts '!M68,'08-40 Entrances Storefronts '!P254="*",'08-40 Entrances Storefronts '!O254,'08-40 Entrances Storefronts '!R68="*",'08-40 Entrances Storefronts '!Q68,'08-40 Entrances Storefronts '!T68="*",'08-40 Entrances Storefronts '!S68),"")</f>
        <v/>
      </c>
      <c r="E1306" s="402" t="e">
        <f>D1306/'Project Data'!$D$22</f>
        <v>#VALUE!</v>
      </c>
      <c r="F1306" s="164" t="s">
        <v>44</v>
      </c>
      <c r="G1306" s="236" t="str" cm="1">
        <f t="array" ref="G1306">_xlfn.IFNA(_xlfn.IFS('08-40 Entrances Storefronts '!F68="*",'08-40 Entrances Storefronts '!E68,'08-40 Entrances Storefronts '!H68="*",'08-40 Entrances Storefronts '!G68,'08-40 Entrances Storefronts '!J68="*",'08-40 Entrances Storefronts '!I68,'08-40 Entrances Storefronts '!L68="*",'08-40 Entrances Storefronts '!K68,'08-40 Entrances Storefronts '!N68="*",'08-40 Entrances Storefronts '!M68,'08-40 Entrances Storefronts '!P68="*",'08-40 Entrances Storefronts '!O68,'08-40 Entrances Storefronts '!R254="*",'08-40 Entrances Storefronts '!Q254,'08-40 Entrances Storefronts '!T68="*",'08-40 Entrances Storefronts '!S68,'08-40 Entrances Storefronts '!V68="*",'08-40 Entrances Storefronts '!U68),"")</f>
        <v/>
      </c>
      <c r="H1306" s="236" t="e">
        <f>G1306/'Project Data'!$D$22</f>
        <v>#VALUE!</v>
      </c>
      <c r="I1306" s="175"/>
      <c r="J1306" s="244"/>
      <c r="K1306" s="404"/>
    </row>
    <row r="1307" spans="1:11" s="147" customFormat="1" ht="15" hidden="1" customHeight="1">
      <c r="A1307" s="198">
        <f>'08-40 Entrances Storefronts '!A69</f>
        <v>0</v>
      </c>
      <c r="B1307" s="399" t="str">
        <f>'08-40 Entrances Storefronts '!B91</f>
        <v>08 85 00 Glazing Accessories</v>
      </c>
      <c r="C1307" s="235"/>
      <c r="D1307" s="402" t="str" cm="1">
        <f t="array" ref="D1307">_xlfn.IFNA(_xlfn.IFS('08-40 Entrances Storefronts '!D69="*",'08-40 Entrances Storefronts '!C69,'08-40 Entrances Storefronts '!F69="*",'08-40 Entrances Storefronts '!E69,'08-40 Entrances Storefronts '!H69="*",'08-40 Entrances Storefronts '!G69,'08-40 Entrances Storefronts '!J69="*",'08-40 Entrances Storefronts '!I69,'08-40 Entrances Storefronts '!L69="*",'08-40 Entrances Storefronts '!K69,'08-40 Entrances Storefronts '!N69="*",'08-40 Entrances Storefronts '!M69,'08-40 Entrances Storefronts '!P255="*",'08-40 Entrances Storefronts '!O255,'08-40 Entrances Storefronts '!R69="*",'08-40 Entrances Storefronts '!Q69,'08-40 Entrances Storefronts '!T69="*",'08-40 Entrances Storefronts '!S69),"")</f>
        <v/>
      </c>
      <c r="E1307" s="402" t="e">
        <f>D1307/'Project Data'!$D$22</f>
        <v>#VALUE!</v>
      </c>
      <c r="F1307" s="164" t="s">
        <v>44</v>
      </c>
      <c r="G1307" s="236" t="str" cm="1">
        <f t="array" ref="G1307">_xlfn.IFNA(_xlfn.IFS('08-40 Entrances Storefronts '!F69="*",'08-40 Entrances Storefronts '!E69,'08-40 Entrances Storefronts '!H69="*",'08-40 Entrances Storefronts '!G69,'08-40 Entrances Storefronts '!J69="*",'08-40 Entrances Storefronts '!I69,'08-40 Entrances Storefronts '!L69="*",'08-40 Entrances Storefronts '!K69,'08-40 Entrances Storefronts '!N69="*",'08-40 Entrances Storefronts '!M69,'08-40 Entrances Storefronts '!P69="*",'08-40 Entrances Storefronts '!O69,'08-40 Entrances Storefronts '!R255="*",'08-40 Entrances Storefronts '!Q255,'08-40 Entrances Storefronts '!T69="*",'08-40 Entrances Storefronts '!S69,'08-40 Entrances Storefronts '!V69="*",'08-40 Entrances Storefronts '!U69),"")</f>
        <v/>
      </c>
      <c r="H1307" s="236" t="e">
        <f>G1307/'Project Data'!$D$22</f>
        <v>#VALUE!</v>
      </c>
      <c r="I1307" s="175"/>
      <c r="J1307" s="244"/>
      <c r="K1307" s="404"/>
    </row>
    <row r="1308" spans="1:11" s="147" customFormat="1" ht="15" hidden="1" customHeight="1">
      <c r="A1308" s="198">
        <f>'08-40 Entrances Storefronts '!A70</f>
        <v>0</v>
      </c>
      <c r="B1308" s="399" t="str">
        <f>'08-40 Entrances Storefronts '!B92</f>
        <v>08 87 00 Glazing Surface Films</v>
      </c>
      <c r="C1308" s="235"/>
      <c r="D1308" s="402" t="str" cm="1">
        <f t="array" ref="D1308">_xlfn.IFNA(_xlfn.IFS('08-40 Entrances Storefronts '!D70="*",'08-40 Entrances Storefronts '!C70,'08-40 Entrances Storefronts '!F70="*",'08-40 Entrances Storefronts '!E70,'08-40 Entrances Storefronts '!H70="*",'08-40 Entrances Storefronts '!G70,'08-40 Entrances Storefronts '!J70="*",'08-40 Entrances Storefronts '!I70,'08-40 Entrances Storefronts '!L70="*",'08-40 Entrances Storefronts '!K70,'08-40 Entrances Storefronts '!N70="*",'08-40 Entrances Storefronts '!M70,'08-40 Entrances Storefronts '!P256="*",'08-40 Entrances Storefronts '!O256,'08-40 Entrances Storefronts '!R70="*",'08-40 Entrances Storefronts '!Q70,'08-40 Entrances Storefronts '!T70="*",'08-40 Entrances Storefronts '!S70),"")</f>
        <v/>
      </c>
      <c r="E1308" s="402" t="e">
        <f>D1308/'Project Data'!$D$22</f>
        <v>#VALUE!</v>
      </c>
      <c r="F1308" s="164" t="s">
        <v>44</v>
      </c>
      <c r="G1308" s="236" t="str" cm="1">
        <f t="array" ref="G1308">_xlfn.IFNA(_xlfn.IFS('08-40 Entrances Storefronts '!F70="*",'08-40 Entrances Storefronts '!E70,'08-40 Entrances Storefronts '!H70="*",'08-40 Entrances Storefronts '!G70,'08-40 Entrances Storefronts '!J70="*",'08-40 Entrances Storefronts '!I70,'08-40 Entrances Storefronts '!L70="*",'08-40 Entrances Storefronts '!K70,'08-40 Entrances Storefronts '!N70="*",'08-40 Entrances Storefronts '!M70,'08-40 Entrances Storefronts '!P70="*",'08-40 Entrances Storefronts '!O70,'08-40 Entrances Storefronts '!R256="*",'08-40 Entrances Storefronts '!Q256,'08-40 Entrances Storefronts '!T70="*",'08-40 Entrances Storefronts '!S70,'08-40 Entrances Storefronts '!V70="*",'08-40 Entrances Storefronts '!U70),"")</f>
        <v/>
      </c>
      <c r="H1308" s="236" t="e">
        <f>G1308/'Project Data'!$D$22</f>
        <v>#VALUE!</v>
      </c>
      <c r="I1308" s="175"/>
      <c r="J1308" s="244"/>
      <c r="K1308" s="404"/>
    </row>
    <row r="1309" spans="1:11" s="147" customFormat="1" ht="15" hidden="1" customHeight="1">
      <c r="A1309" s="198">
        <f>'08-40 Entrances Storefronts '!A71</f>
        <v>0</v>
      </c>
      <c r="B1309" s="399" t="str">
        <f>'08-40 Entrances Storefronts '!B93</f>
        <v>08 87 13 Solar Control Films</v>
      </c>
      <c r="C1309" s="235"/>
      <c r="D1309" s="402" t="str" cm="1">
        <f t="array" ref="D1309">_xlfn.IFNA(_xlfn.IFS('08-40 Entrances Storefronts '!D71="*",'08-40 Entrances Storefronts '!C71,'08-40 Entrances Storefronts '!F71="*",'08-40 Entrances Storefronts '!E71,'08-40 Entrances Storefronts '!H71="*",'08-40 Entrances Storefronts '!G71,'08-40 Entrances Storefronts '!J71="*",'08-40 Entrances Storefronts '!I71,'08-40 Entrances Storefronts '!L71="*",'08-40 Entrances Storefronts '!K71,'08-40 Entrances Storefronts '!N71="*",'08-40 Entrances Storefronts '!M71,'08-40 Entrances Storefronts '!P257="*",'08-40 Entrances Storefronts '!O257,'08-40 Entrances Storefronts '!R71="*",'08-40 Entrances Storefronts '!Q71,'08-40 Entrances Storefronts '!T71="*",'08-40 Entrances Storefronts '!S71),"")</f>
        <v/>
      </c>
      <c r="E1309" s="402" t="e">
        <f>D1309/'Project Data'!$D$22</f>
        <v>#VALUE!</v>
      </c>
      <c r="F1309" s="164" t="s">
        <v>44</v>
      </c>
      <c r="G1309" s="236" t="str" cm="1">
        <f t="array" ref="G1309">_xlfn.IFNA(_xlfn.IFS('08-40 Entrances Storefronts '!F71="*",'08-40 Entrances Storefronts '!E71,'08-40 Entrances Storefronts '!H71="*",'08-40 Entrances Storefronts '!G71,'08-40 Entrances Storefronts '!J71="*",'08-40 Entrances Storefronts '!I71,'08-40 Entrances Storefronts '!L71="*",'08-40 Entrances Storefronts '!K71,'08-40 Entrances Storefronts '!N71="*",'08-40 Entrances Storefronts '!M71,'08-40 Entrances Storefronts '!P71="*",'08-40 Entrances Storefronts '!O71,'08-40 Entrances Storefronts '!R257="*",'08-40 Entrances Storefronts '!Q257,'08-40 Entrances Storefronts '!T71="*",'08-40 Entrances Storefronts '!S71,'08-40 Entrances Storefronts '!V71="*",'08-40 Entrances Storefronts '!U71),"")</f>
        <v/>
      </c>
      <c r="H1309" s="236" t="e">
        <f>G1309/'Project Data'!$D$22</f>
        <v>#VALUE!</v>
      </c>
      <c r="I1309" s="175"/>
      <c r="J1309" s="244"/>
      <c r="K1309" s="404"/>
    </row>
    <row r="1310" spans="1:11" s="147" customFormat="1" ht="15" hidden="1" customHeight="1">
      <c r="A1310" s="398" t="str">
        <f>'08-40 Entrances Storefronts '!A72</f>
        <v xml:space="preserve"> </v>
      </c>
      <c r="B1310" s="399" t="str">
        <f>'08-40 Entrances Storefronts '!B94</f>
        <v>08 87 23 Safety and Security Films</v>
      </c>
      <c r="C1310" s="399"/>
      <c r="D1310" s="402" t="str" cm="1">
        <f t="array" ref="D1310">_xlfn.IFNA(_xlfn.IFS('08-40 Entrances Storefronts '!D72="*",'08-40 Entrances Storefronts '!C72,'08-40 Entrances Storefronts '!F72="*",'08-40 Entrances Storefronts '!E72,'08-40 Entrances Storefronts '!H72="*",'08-40 Entrances Storefronts '!G72,'08-40 Entrances Storefronts '!J72="*",'08-40 Entrances Storefronts '!I72,'08-40 Entrances Storefronts '!L72="*",'08-40 Entrances Storefronts '!K72,'08-40 Entrances Storefronts '!N72="*",'08-40 Entrances Storefronts '!M72,'08-40 Entrances Storefronts '!P258="*",'08-40 Entrances Storefronts '!O258,'08-40 Entrances Storefronts '!R72="*",'08-40 Entrances Storefronts '!Q72,'08-40 Entrances Storefronts '!T72="*",'08-40 Entrances Storefronts '!S72),"")</f>
        <v/>
      </c>
      <c r="E1310" s="402" t="e">
        <f>D1310/'Project Data'!$D$22</f>
        <v>#VALUE!</v>
      </c>
      <c r="F1310" s="411" t="s">
        <v>44</v>
      </c>
      <c r="G1310" s="402" t="str" cm="1">
        <f t="array" ref="G1310">_xlfn.IFNA(_xlfn.IFS('08-40 Entrances Storefronts '!F72="*",'08-40 Entrances Storefronts '!E72,'08-40 Entrances Storefronts '!H72="*",'08-40 Entrances Storefronts '!G72,'08-40 Entrances Storefronts '!J72="*",'08-40 Entrances Storefronts '!I72,'08-40 Entrances Storefronts '!L72="*",'08-40 Entrances Storefronts '!K72,'08-40 Entrances Storefronts '!N72="*",'08-40 Entrances Storefronts '!M72,'08-40 Entrances Storefronts '!P72="*",'08-40 Entrances Storefronts '!O72,'08-40 Entrances Storefronts '!R258="*",'08-40 Entrances Storefronts '!Q258,'08-40 Entrances Storefronts '!T72="*",'08-40 Entrances Storefronts '!S72,'08-40 Entrances Storefronts '!V72="*",'08-40 Entrances Storefronts '!U72),"")</f>
        <v/>
      </c>
      <c r="H1310" s="402" t="e">
        <f>G1310/'Project Data'!$D$22</f>
        <v>#VALUE!</v>
      </c>
      <c r="I1310" s="400"/>
      <c r="J1310" s="403"/>
      <c r="K1310" s="404"/>
    </row>
    <row r="1311" spans="1:11" s="147" customFormat="1" ht="15" hidden="1" customHeight="1">
      <c r="A1311" s="198">
        <f>'08-40 Entrances Storefronts '!A73</f>
        <v>0</v>
      </c>
      <c r="B1311" s="399" t="str">
        <f>'08-40 Entrances Storefronts '!B95</f>
        <v>08 87 23.13 Safety Films</v>
      </c>
      <c r="C1311" s="235"/>
      <c r="D1311" s="402" t="str" cm="1">
        <f t="array" ref="D1311">_xlfn.IFNA(_xlfn.IFS('08-40 Entrances Storefronts '!D73="*",'08-40 Entrances Storefronts '!C73,'08-40 Entrances Storefronts '!F73="*",'08-40 Entrances Storefronts '!E73,'08-40 Entrances Storefronts '!H73="*",'08-40 Entrances Storefronts '!G73,'08-40 Entrances Storefronts '!J73="*",'08-40 Entrances Storefronts '!I73,'08-40 Entrances Storefronts '!L73="*",'08-40 Entrances Storefronts '!K73,'08-40 Entrances Storefronts '!N73="*",'08-40 Entrances Storefronts '!M73,'08-40 Entrances Storefronts '!P259="*",'08-40 Entrances Storefronts '!O259,'08-40 Entrances Storefronts '!R73="*",'08-40 Entrances Storefronts '!Q73,'08-40 Entrances Storefronts '!T73="*",'08-40 Entrances Storefronts '!S73),"")</f>
        <v/>
      </c>
      <c r="E1311" s="402" t="e">
        <f>D1311/'Project Data'!$D$22</f>
        <v>#VALUE!</v>
      </c>
      <c r="F1311" s="164" t="s">
        <v>44</v>
      </c>
      <c r="G1311" s="236" t="str" cm="1">
        <f t="array" ref="G1311">_xlfn.IFNA(_xlfn.IFS('08-40 Entrances Storefronts '!F73="*",'08-40 Entrances Storefronts '!E73,'08-40 Entrances Storefronts '!H73="*",'08-40 Entrances Storefronts '!G73,'08-40 Entrances Storefronts '!J73="*",'08-40 Entrances Storefronts '!I73,'08-40 Entrances Storefronts '!L73="*",'08-40 Entrances Storefronts '!K73,'08-40 Entrances Storefronts '!N73="*",'08-40 Entrances Storefronts '!M73,'08-40 Entrances Storefronts '!P73="*",'08-40 Entrances Storefronts '!O73,'08-40 Entrances Storefronts '!R259="*",'08-40 Entrances Storefronts '!Q259,'08-40 Entrances Storefronts '!T73="*",'08-40 Entrances Storefronts '!S73,'08-40 Entrances Storefronts '!V73="*",'08-40 Entrances Storefronts '!U73),"")</f>
        <v/>
      </c>
      <c r="H1311" s="236" t="e">
        <f>G1311/'Project Data'!$D$22</f>
        <v>#VALUE!</v>
      </c>
      <c r="I1311" s="175"/>
      <c r="J1311" s="244"/>
      <c r="K1311" s="404"/>
    </row>
    <row r="1312" spans="1:11" s="147" customFormat="1" ht="15" hidden="1" customHeight="1">
      <c r="A1312" s="198">
        <f>'08-40 Entrances Storefronts '!A74</f>
        <v>0</v>
      </c>
      <c r="B1312" s="399" t="str">
        <f>'08-40 Entrances Storefronts '!B96</f>
        <v>08 87 23.16 Security Films</v>
      </c>
      <c r="C1312" s="235"/>
      <c r="D1312" s="402" t="str" cm="1">
        <f t="array" ref="D1312">_xlfn.IFNA(_xlfn.IFS('08-40 Entrances Storefronts '!D74="*",'08-40 Entrances Storefronts '!C74,'08-40 Entrances Storefronts '!F74="*",'08-40 Entrances Storefronts '!E74,'08-40 Entrances Storefronts '!H74="*",'08-40 Entrances Storefronts '!G74,'08-40 Entrances Storefronts '!J74="*",'08-40 Entrances Storefronts '!I74,'08-40 Entrances Storefronts '!L74="*",'08-40 Entrances Storefronts '!K74,'08-40 Entrances Storefronts '!N74="*",'08-40 Entrances Storefronts '!M74,'08-40 Entrances Storefronts '!P260="*",'08-40 Entrances Storefronts '!O260,'08-40 Entrances Storefronts '!R74="*",'08-40 Entrances Storefronts '!Q74,'08-40 Entrances Storefronts '!T74="*",'08-40 Entrances Storefronts '!S74),"")</f>
        <v/>
      </c>
      <c r="E1312" s="402" t="e">
        <f>D1312/'Project Data'!$D$22</f>
        <v>#VALUE!</v>
      </c>
      <c r="F1312" s="164" t="s">
        <v>44</v>
      </c>
      <c r="G1312" s="236" t="str" cm="1">
        <f t="array" ref="G1312">_xlfn.IFNA(_xlfn.IFS('08-40 Entrances Storefronts '!F74="*",'08-40 Entrances Storefronts '!E74,'08-40 Entrances Storefronts '!H74="*",'08-40 Entrances Storefronts '!G74,'08-40 Entrances Storefronts '!J74="*",'08-40 Entrances Storefronts '!I74,'08-40 Entrances Storefronts '!L74="*",'08-40 Entrances Storefronts '!K74,'08-40 Entrances Storefronts '!N74="*",'08-40 Entrances Storefronts '!M74,'08-40 Entrances Storefronts '!P74="*",'08-40 Entrances Storefronts '!O74,'08-40 Entrances Storefronts '!R260="*",'08-40 Entrances Storefronts '!Q260,'08-40 Entrances Storefronts '!T74="*",'08-40 Entrances Storefronts '!S74,'08-40 Entrances Storefronts '!V74="*",'08-40 Entrances Storefronts '!U74),"")</f>
        <v/>
      </c>
      <c r="H1312" s="236" t="e">
        <f>G1312/'Project Data'!$D$22</f>
        <v>#VALUE!</v>
      </c>
      <c r="I1312" s="175"/>
      <c r="J1312" s="244"/>
      <c r="K1312" s="404"/>
    </row>
    <row r="1313" spans="1:11" s="147" customFormat="1" ht="15" hidden="1" customHeight="1">
      <c r="A1313" s="198">
        <f>'08-40 Entrances Storefronts '!A75</f>
        <v>0</v>
      </c>
      <c r="B1313" s="399" t="str">
        <f>'08-40 Entrances Storefronts '!B97</f>
        <v>08 87 26 Bird Control Film</v>
      </c>
      <c r="C1313" s="235"/>
      <c r="D1313" s="402" t="str" cm="1">
        <f t="array" ref="D1313">_xlfn.IFNA(_xlfn.IFS('08-40 Entrances Storefronts '!D75="*",'08-40 Entrances Storefronts '!C75,'08-40 Entrances Storefronts '!F75="*",'08-40 Entrances Storefronts '!E75,'08-40 Entrances Storefronts '!H75="*",'08-40 Entrances Storefronts '!G75,'08-40 Entrances Storefronts '!J75="*",'08-40 Entrances Storefronts '!I75,'08-40 Entrances Storefronts '!L75="*",'08-40 Entrances Storefronts '!K75,'08-40 Entrances Storefronts '!N75="*",'08-40 Entrances Storefronts '!M75,'08-40 Entrances Storefronts '!P261="*",'08-40 Entrances Storefronts '!O261,'08-40 Entrances Storefronts '!R75="*",'08-40 Entrances Storefronts '!Q75,'08-40 Entrances Storefronts '!T75="*",'08-40 Entrances Storefronts '!S75),"")</f>
        <v/>
      </c>
      <c r="E1313" s="402" t="e">
        <f>D1313/'Project Data'!$D$22</f>
        <v>#VALUE!</v>
      </c>
      <c r="F1313" s="164" t="s">
        <v>44</v>
      </c>
      <c r="G1313" s="236" t="str" cm="1">
        <f t="array" ref="G1313">_xlfn.IFNA(_xlfn.IFS('08-40 Entrances Storefronts '!F75="*",'08-40 Entrances Storefronts '!E75,'08-40 Entrances Storefronts '!H75="*",'08-40 Entrances Storefronts '!G75,'08-40 Entrances Storefronts '!J75="*",'08-40 Entrances Storefronts '!I75,'08-40 Entrances Storefronts '!L75="*",'08-40 Entrances Storefronts '!K75,'08-40 Entrances Storefronts '!N75="*",'08-40 Entrances Storefronts '!M75,'08-40 Entrances Storefronts '!P75="*",'08-40 Entrances Storefronts '!O75,'08-40 Entrances Storefronts '!R261="*",'08-40 Entrances Storefronts '!Q261,'08-40 Entrances Storefronts '!T75="*",'08-40 Entrances Storefronts '!S75,'08-40 Entrances Storefronts '!V75="*",'08-40 Entrances Storefronts '!U75),"")</f>
        <v/>
      </c>
      <c r="H1313" s="236" t="e">
        <f>G1313/'Project Data'!$D$22</f>
        <v>#VALUE!</v>
      </c>
      <c r="I1313" s="175"/>
      <c r="J1313" s="244"/>
      <c r="K1313" s="404"/>
    </row>
    <row r="1314" spans="1:11" s="147" customFormat="1" ht="15" hidden="1" customHeight="1">
      <c r="A1314" s="198">
        <f>'08-40 Entrances Storefronts '!A76</f>
        <v>0</v>
      </c>
      <c r="B1314" s="399" t="str">
        <f>'08-40 Entrances Storefronts '!B98</f>
        <v>08 87 33 Decorative Films</v>
      </c>
      <c r="C1314" s="235"/>
      <c r="D1314" s="402" t="str" cm="1">
        <f t="array" ref="D1314">_xlfn.IFNA(_xlfn.IFS('08-40 Entrances Storefronts '!D76="*",'08-40 Entrances Storefronts '!C76,'08-40 Entrances Storefronts '!F76="*",'08-40 Entrances Storefronts '!E76,'08-40 Entrances Storefronts '!H76="*",'08-40 Entrances Storefronts '!G76,'08-40 Entrances Storefronts '!J76="*",'08-40 Entrances Storefronts '!I76,'08-40 Entrances Storefronts '!L76="*",'08-40 Entrances Storefronts '!K76,'08-40 Entrances Storefronts '!N76="*",'08-40 Entrances Storefronts '!M76,'08-40 Entrances Storefronts '!P262="*",'08-40 Entrances Storefronts '!O262,'08-40 Entrances Storefronts '!R76="*",'08-40 Entrances Storefronts '!Q76,'08-40 Entrances Storefronts '!T76="*",'08-40 Entrances Storefronts '!S76),"")</f>
        <v/>
      </c>
      <c r="E1314" s="402" t="e">
        <f>D1314/'Project Data'!$D$22</f>
        <v>#VALUE!</v>
      </c>
      <c r="F1314" s="164" t="s">
        <v>44</v>
      </c>
      <c r="G1314" s="236" t="str" cm="1">
        <f t="array" ref="G1314">_xlfn.IFNA(_xlfn.IFS('08-40 Entrances Storefronts '!F76="*",'08-40 Entrances Storefronts '!E76,'08-40 Entrances Storefronts '!H76="*",'08-40 Entrances Storefronts '!G76,'08-40 Entrances Storefronts '!J76="*",'08-40 Entrances Storefronts '!I76,'08-40 Entrances Storefronts '!L76="*",'08-40 Entrances Storefronts '!K76,'08-40 Entrances Storefronts '!N76="*",'08-40 Entrances Storefronts '!M76,'08-40 Entrances Storefronts '!P76="*",'08-40 Entrances Storefronts '!O76,'08-40 Entrances Storefronts '!R262="*",'08-40 Entrances Storefronts '!Q262,'08-40 Entrances Storefronts '!T76="*",'08-40 Entrances Storefronts '!S76,'08-40 Entrances Storefronts '!V76="*",'08-40 Entrances Storefronts '!U76),"")</f>
        <v/>
      </c>
      <c r="H1314" s="236" t="e">
        <f>G1314/'Project Data'!$D$22</f>
        <v>#VALUE!</v>
      </c>
      <c r="I1314" s="175"/>
      <c r="J1314" s="244"/>
      <c r="K1314" s="404"/>
    </row>
    <row r="1315" spans="1:11" s="147" customFormat="1" ht="15" hidden="1" customHeight="1">
      <c r="A1315" s="198">
        <f>'08-40 Entrances Storefronts '!A77</f>
        <v>0</v>
      </c>
      <c r="B1315" s="399" t="str">
        <f>'08-40 Entrances Storefronts '!B99</f>
        <v>08 88 00 Special Function Glazing</v>
      </c>
      <c r="C1315" s="235"/>
      <c r="D1315" s="402" t="str" cm="1">
        <f t="array" ref="D1315">_xlfn.IFNA(_xlfn.IFS('08-40 Entrances Storefronts '!D77="*",'08-40 Entrances Storefronts '!C77,'08-40 Entrances Storefronts '!F77="*",'08-40 Entrances Storefronts '!E77,'08-40 Entrances Storefronts '!H77="*",'08-40 Entrances Storefronts '!G77,'08-40 Entrances Storefronts '!J77="*",'08-40 Entrances Storefronts '!I77,'08-40 Entrances Storefronts '!L77="*",'08-40 Entrances Storefronts '!K77,'08-40 Entrances Storefronts '!N77="*",'08-40 Entrances Storefronts '!M77,'08-40 Entrances Storefronts '!P263="*",'08-40 Entrances Storefronts '!O263,'08-40 Entrances Storefronts '!R77="*",'08-40 Entrances Storefronts '!Q77,'08-40 Entrances Storefronts '!T77="*",'08-40 Entrances Storefronts '!S77),"")</f>
        <v/>
      </c>
      <c r="E1315" s="402" t="e">
        <f>D1315/'Project Data'!$D$22</f>
        <v>#VALUE!</v>
      </c>
      <c r="F1315" s="164" t="s">
        <v>44</v>
      </c>
      <c r="G1315" s="236" t="str" cm="1">
        <f t="array" ref="G1315">_xlfn.IFNA(_xlfn.IFS('08-40 Entrances Storefronts '!F77="*",'08-40 Entrances Storefronts '!E77,'08-40 Entrances Storefronts '!H77="*",'08-40 Entrances Storefronts '!G77,'08-40 Entrances Storefronts '!J77="*",'08-40 Entrances Storefronts '!I77,'08-40 Entrances Storefronts '!L77="*",'08-40 Entrances Storefronts '!K77,'08-40 Entrances Storefronts '!N77="*",'08-40 Entrances Storefronts '!M77,'08-40 Entrances Storefronts '!P77="*",'08-40 Entrances Storefronts '!O77,'08-40 Entrances Storefronts '!R263="*",'08-40 Entrances Storefronts '!Q263,'08-40 Entrances Storefronts '!T77="*",'08-40 Entrances Storefronts '!S77,'08-40 Entrances Storefronts '!V77="*",'08-40 Entrances Storefronts '!U77),"")</f>
        <v/>
      </c>
      <c r="H1315" s="236" t="e">
        <f>G1315/'Project Data'!$D$22</f>
        <v>#VALUE!</v>
      </c>
      <c r="I1315" s="175"/>
      <c r="J1315" s="244"/>
      <c r="K1315" s="404"/>
    </row>
    <row r="1316" spans="1:11" s="147" customFormat="1" ht="15" hidden="1" customHeight="1">
      <c r="A1316" s="198">
        <f>'08-40 Entrances Storefronts '!A78</f>
        <v>0</v>
      </c>
      <c r="B1316" s="399" t="str">
        <f>'08-40 Entrances Storefronts '!B100</f>
        <v>08 88 13 Fire-Rated Glazing</v>
      </c>
      <c r="C1316" s="235"/>
      <c r="D1316" s="402" t="str" cm="1">
        <f t="array" ref="D1316">_xlfn.IFNA(_xlfn.IFS('08-40 Entrances Storefronts '!D78="*",'08-40 Entrances Storefronts '!C78,'08-40 Entrances Storefronts '!F78="*",'08-40 Entrances Storefronts '!E78,'08-40 Entrances Storefronts '!H78="*",'08-40 Entrances Storefronts '!G78,'08-40 Entrances Storefronts '!J78="*",'08-40 Entrances Storefronts '!I78,'08-40 Entrances Storefronts '!L78="*",'08-40 Entrances Storefronts '!K78,'08-40 Entrances Storefronts '!N78="*",'08-40 Entrances Storefronts '!M78,'08-40 Entrances Storefronts '!P264="*",'08-40 Entrances Storefronts '!O264,'08-40 Entrances Storefronts '!R78="*",'08-40 Entrances Storefronts '!Q78,'08-40 Entrances Storefronts '!T78="*",'08-40 Entrances Storefronts '!S78),"")</f>
        <v/>
      </c>
      <c r="E1316" s="402" t="e">
        <f>D1316/'Project Data'!$D$22</f>
        <v>#VALUE!</v>
      </c>
      <c r="F1316" s="164" t="s">
        <v>44</v>
      </c>
      <c r="G1316" s="236" t="str" cm="1">
        <f t="array" ref="G1316">_xlfn.IFNA(_xlfn.IFS('08-40 Entrances Storefronts '!F78="*",'08-40 Entrances Storefronts '!E78,'08-40 Entrances Storefronts '!H78="*",'08-40 Entrances Storefronts '!G78,'08-40 Entrances Storefronts '!J78="*",'08-40 Entrances Storefronts '!I78,'08-40 Entrances Storefronts '!L78="*",'08-40 Entrances Storefronts '!K78,'08-40 Entrances Storefronts '!N78="*",'08-40 Entrances Storefronts '!M78,'08-40 Entrances Storefronts '!P78="*",'08-40 Entrances Storefronts '!O78,'08-40 Entrances Storefronts '!R264="*",'08-40 Entrances Storefronts '!Q264,'08-40 Entrances Storefronts '!T78="*",'08-40 Entrances Storefronts '!S78,'08-40 Entrances Storefronts '!V78="*",'08-40 Entrances Storefronts '!U78),"")</f>
        <v/>
      </c>
      <c r="H1316" s="236" t="e">
        <f>G1316/'Project Data'!$D$22</f>
        <v>#VALUE!</v>
      </c>
      <c r="I1316" s="175"/>
      <c r="J1316" s="244"/>
      <c r="K1316" s="404"/>
    </row>
    <row r="1317" spans="1:11" s="147" customFormat="1" ht="15" hidden="1" customHeight="1">
      <c r="A1317" s="198">
        <f>'08-40 Entrances Storefronts '!A79</f>
        <v>0</v>
      </c>
      <c r="B1317" s="399" t="str">
        <f>'08-40 Entrances Storefronts '!B101</f>
        <v>08 88 19 Hurricane-Resistant Glazing</v>
      </c>
      <c r="C1317" s="235"/>
      <c r="D1317" s="402" t="str" cm="1">
        <f t="array" ref="D1317">_xlfn.IFNA(_xlfn.IFS('08-40 Entrances Storefronts '!D79="*",'08-40 Entrances Storefronts '!C79,'08-40 Entrances Storefronts '!F79="*",'08-40 Entrances Storefronts '!E79,'08-40 Entrances Storefronts '!H79="*",'08-40 Entrances Storefronts '!G79,'08-40 Entrances Storefronts '!J79="*",'08-40 Entrances Storefronts '!I79,'08-40 Entrances Storefronts '!L79="*",'08-40 Entrances Storefronts '!K79,'08-40 Entrances Storefronts '!N79="*",'08-40 Entrances Storefronts '!M79,'08-40 Entrances Storefronts '!P265="*",'08-40 Entrances Storefronts '!O265,'08-40 Entrances Storefronts '!R79="*",'08-40 Entrances Storefronts '!Q79,'08-40 Entrances Storefronts '!T79="*",'08-40 Entrances Storefronts '!S79),"")</f>
        <v/>
      </c>
      <c r="E1317" s="402" t="e">
        <f>D1317/'Project Data'!$D$22</f>
        <v>#VALUE!</v>
      </c>
      <c r="F1317" s="164" t="s">
        <v>44</v>
      </c>
      <c r="G1317" s="236" t="str" cm="1">
        <f t="array" ref="G1317">_xlfn.IFNA(_xlfn.IFS('08-40 Entrances Storefronts '!F79="*",'08-40 Entrances Storefronts '!E79,'08-40 Entrances Storefronts '!H79="*",'08-40 Entrances Storefronts '!G79,'08-40 Entrances Storefronts '!J79="*",'08-40 Entrances Storefronts '!I79,'08-40 Entrances Storefronts '!L79="*",'08-40 Entrances Storefronts '!K79,'08-40 Entrances Storefronts '!N79="*",'08-40 Entrances Storefronts '!M79,'08-40 Entrances Storefronts '!P79="*",'08-40 Entrances Storefronts '!O79,'08-40 Entrances Storefronts '!R265="*",'08-40 Entrances Storefronts '!Q265,'08-40 Entrances Storefronts '!T79="*",'08-40 Entrances Storefronts '!S79,'08-40 Entrances Storefronts '!V79="*",'08-40 Entrances Storefronts '!U79),"")</f>
        <v/>
      </c>
      <c r="H1317" s="236" t="e">
        <f>G1317/'Project Data'!$D$22</f>
        <v>#VALUE!</v>
      </c>
      <c r="I1317" s="175"/>
      <c r="J1317" s="244"/>
      <c r="K1317" s="404"/>
    </row>
    <row r="1318" spans="1:11" s="147" customFormat="1" ht="15" hidden="1" customHeight="1">
      <c r="A1318" s="198">
        <f>'08-40 Entrances Storefronts '!A80</f>
        <v>0</v>
      </c>
      <c r="B1318" s="399" t="str">
        <f>'08-40 Entrances Storefronts '!B102</f>
        <v>08 88 23 Cable Suspended Glazing</v>
      </c>
      <c r="C1318" s="235"/>
      <c r="D1318" s="402" t="str" cm="1">
        <f t="array" ref="D1318">_xlfn.IFNA(_xlfn.IFS('08-40 Entrances Storefronts '!D80="*",'08-40 Entrances Storefronts '!C80,'08-40 Entrances Storefronts '!F80="*",'08-40 Entrances Storefronts '!E80,'08-40 Entrances Storefronts '!H80="*",'08-40 Entrances Storefronts '!G80,'08-40 Entrances Storefronts '!J80="*",'08-40 Entrances Storefronts '!I80,'08-40 Entrances Storefronts '!L80="*",'08-40 Entrances Storefronts '!K80,'08-40 Entrances Storefronts '!N80="*",'08-40 Entrances Storefronts '!M80,'08-40 Entrances Storefronts '!P266="*",'08-40 Entrances Storefronts '!O266,'08-40 Entrances Storefronts '!R80="*",'08-40 Entrances Storefronts '!Q80,'08-40 Entrances Storefronts '!T80="*",'08-40 Entrances Storefronts '!S80),"")</f>
        <v/>
      </c>
      <c r="E1318" s="402" t="e">
        <f>D1318/'Project Data'!$D$22</f>
        <v>#VALUE!</v>
      </c>
      <c r="F1318" s="164" t="s">
        <v>44</v>
      </c>
      <c r="G1318" s="236" t="str" cm="1">
        <f t="array" ref="G1318">_xlfn.IFNA(_xlfn.IFS('08-40 Entrances Storefronts '!F80="*",'08-40 Entrances Storefronts '!E80,'08-40 Entrances Storefronts '!H80="*",'08-40 Entrances Storefronts '!G80,'08-40 Entrances Storefronts '!J80="*",'08-40 Entrances Storefronts '!I80,'08-40 Entrances Storefronts '!L80="*",'08-40 Entrances Storefronts '!K80,'08-40 Entrances Storefronts '!N80="*",'08-40 Entrances Storefronts '!M80,'08-40 Entrances Storefronts '!P80="*",'08-40 Entrances Storefronts '!O80,'08-40 Entrances Storefronts '!R266="*",'08-40 Entrances Storefronts '!Q266,'08-40 Entrances Storefronts '!T80="*",'08-40 Entrances Storefronts '!S80,'08-40 Entrances Storefronts '!V80="*",'08-40 Entrances Storefronts '!U80),"")</f>
        <v/>
      </c>
      <c r="H1318" s="236" t="e">
        <f>G1318/'Project Data'!$D$22</f>
        <v>#VALUE!</v>
      </c>
      <c r="I1318" s="175"/>
      <c r="J1318" s="244"/>
      <c r="K1318" s="404"/>
    </row>
    <row r="1319" spans="1:11" s="147" customFormat="1" ht="15" hidden="1" customHeight="1">
      <c r="A1319" s="398" t="str">
        <f>'08-40 Entrances Storefronts '!A81</f>
        <v xml:space="preserve"> </v>
      </c>
      <c r="B1319" s="399" t="str">
        <f>'08-40 Entrances Storefronts '!B103</f>
        <v>08 88 33 Transparent Mirrored Glazing</v>
      </c>
      <c r="C1319" s="399"/>
      <c r="D1319" s="402" t="str" cm="1">
        <f t="array" ref="D1319">_xlfn.IFNA(_xlfn.IFS('08-40 Entrances Storefronts '!D81="*",'08-40 Entrances Storefronts '!C81,'08-40 Entrances Storefronts '!F81="*",'08-40 Entrances Storefronts '!E81,'08-40 Entrances Storefronts '!H81="*",'08-40 Entrances Storefronts '!G81,'08-40 Entrances Storefronts '!J81="*",'08-40 Entrances Storefronts '!I81,'08-40 Entrances Storefronts '!L81="*",'08-40 Entrances Storefronts '!K81,'08-40 Entrances Storefronts '!N81="*",'08-40 Entrances Storefronts '!M81,'08-40 Entrances Storefronts '!P267="*",'08-40 Entrances Storefronts '!O267,'08-40 Entrances Storefronts '!R81="*",'08-40 Entrances Storefronts '!Q81,'08-40 Entrances Storefronts '!T81="*",'08-40 Entrances Storefronts '!S81),"")</f>
        <v/>
      </c>
      <c r="E1319" s="402" t="e">
        <f>D1319/'Project Data'!$D$22</f>
        <v>#VALUE!</v>
      </c>
      <c r="F1319" s="411" t="s">
        <v>44</v>
      </c>
      <c r="G1319" s="402" t="str" cm="1">
        <f t="array" ref="G1319">_xlfn.IFNA(_xlfn.IFS('08-40 Entrances Storefronts '!F81="*",'08-40 Entrances Storefronts '!E81,'08-40 Entrances Storefronts '!H81="*",'08-40 Entrances Storefronts '!G81,'08-40 Entrances Storefronts '!J81="*",'08-40 Entrances Storefronts '!I81,'08-40 Entrances Storefronts '!L81="*",'08-40 Entrances Storefronts '!K81,'08-40 Entrances Storefronts '!N81="*",'08-40 Entrances Storefronts '!M81,'08-40 Entrances Storefronts '!P81="*",'08-40 Entrances Storefronts '!O81,'08-40 Entrances Storefronts '!R267="*",'08-40 Entrances Storefronts '!Q267,'08-40 Entrances Storefronts '!T81="*",'08-40 Entrances Storefronts '!S81,'08-40 Entrances Storefronts '!V81="*",'08-40 Entrances Storefronts '!U81),"")</f>
        <v/>
      </c>
      <c r="H1319" s="402" t="e">
        <f>G1319/'Project Data'!$D$22</f>
        <v>#VALUE!</v>
      </c>
      <c r="I1319" s="400"/>
      <c r="J1319" s="403"/>
      <c r="K1319" s="404"/>
    </row>
    <row r="1320" spans="1:11" s="147" customFormat="1" ht="15" hidden="1" customHeight="1">
      <c r="A1320" s="198">
        <f>'08-40 Entrances Storefronts '!A82</f>
        <v>0</v>
      </c>
      <c r="B1320" s="399" t="str">
        <f>'08-40 Entrances Storefronts '!B104</f>
        <v>08 88 36 Switchable Glass</v>
      </c>
      <c r="C1320" s="235"/>
      <c r="D1320" s="402" t="str" cm="1">
        <f t="array" ref="D1320">_xlfn.IFNA(_xlfn.IFS('08-40 Entrances Storefronts '!D82="*",'08-40 Entrances Storefronts '!C82,'08-40 Entrances Storefronts '!F82="*",'08-40 Entrances Storefronts '!E82,'08-40 Entrances Storefronts '!H82="*",'08-40 Entrances Storefronts '!G82,'08-40 Entrances Storefronts '!J82="*",'08-40 Entrances Storefronts '!I82,'08-40 Entrances Storefronts '!L82="*",'08-40 Entrances Storefronts '!K82,'08-40 Entrances Storefronts '!N82="*",'08-40 Entrances Storefronts '!M82,'08-40 Entrances Storefronts '!P268="*",'08-40 Entrances Storefronts '!O268,'08-40 Entrances Storefronts '!R82="*",'08-40 Entrances Storefronts '!Q82,'08-40 Entrances Storefronts '!T82="*",'08-40 Entrances Storefronts '!S82),"")</f>
        <v/>
      </c>
      <c r="E1320" s="402" t="e">
        <f>D1320/'Project Data'!$D$22</f>
        <v>#VALUE!</v>
      </c>
      <c r="F1320" s="164" t="s">
        <v>44</v>
      </c>
      <c r="G1320" s="236" t="str" cm="1">
        <f t="array" ref="G1320">_xlfn.IFNA(_xlfn.IFS('08-40 Entrances Storefronts '!F82="*",'08-40 Entrances Storefronts '!E82,'08-40 Entrances Storefronts '!H82="*",'08-40 Entrances Storefronts '!G82,'08-40 Entrances Storefronts '!J82="*",'08-40 Entrances Storefronts '!I82,'08-40 Entrances Storefronts '!L82="*",'08-40 Entrances Storefronts '!K82,'08-40 Entrances Storefronts '!N82="*",'08-40 Entrances Storefronts '!M82,'08-40 Entrances Storefronts '!P82="*",'08-40 Entrances Storefronts '!O82,'08-40 Entrances Storefronts '!R268="*",'08-40 Entrances Storefronts '!Q268,'08-40 Entrances Storefronts '!T82="*",'08-40 Entrances Storefronts '!S82,'08-40 Entrances Storefronts '!V82="*",'08-40 Entrances Storefronts '!U82),"")</f>
        <v/>
      </c>
      <c r="H1320" s="236" t="e">
        <f>G1320/'Project Data'!$D$22</f>
        <v>#VALUE!</v>
      </c>
      <c r="I1320" s="175"/>
      <c r="J1320" s="244"/>
      <c r="K1320" s="404"/>
    </row>
    <row r="1321" spans="1:11" s="147" customFormat="1" ht="15" hidden="1" customHeight="1">
      <c r="A1321" s="198">
        <f>'08-40 Entrances Storefronts '!A83</f>
        <v>0</v>
      </c>
      <c r="B1321" s="399" t="str">
        <f>'08-40 Entrances Storefronts '!B105</f>
        <v>08 88 36.16 Electronically Controlled Switchable Glass</v>
      </c>
      <c r="C1321" s="235"/>
      <c r="D1321" s="402" t="str" cm="1">
        <f t="array" ref="D1321">_xlfn.IFNA(_xlfn.IFS('08-40 Entrances Storefronts '!D83="*",'08-40 Entrances Storefronts '!C83,'08-40 Entrances Storefronts '!F83="*",'08-40 Entrances Storefronts '!E83,'08-40 Entrances Storefronts '!H83="*",'08-40 Entrances Storefronts '!G83,'08-40 Entrances Storefronts '!J83="*",'08-40 Entrances Storefronts '!I83,'08-40 Entrances Storefronts '!L83="*",'08-40 Entrances Storefronts '!K83,'08-40 Entrances Storefronts '!N83="*",'08-40 Entrances Storefronts '!M83,'08-40 Entrances Storefronts '!P269="*",'08-40 Entrances Storefronts '!O269,'08-40 Entrances Storefronts '!R83="*",'08-40 Entrances Storefronts '!Q83,'08-40 Entrances Storefronts '!T83="*",'08-40 Entrances Storefronts '!S83),"")</f>
        <v/>
      </c>
      <c r="E1321" s="402" t="e">
        <f>D1321/'Project Data'!$D$22</f>
        <v>#VALUE!</v>
      </c>
      <c r="F1321" s="164" t="s">
        <v>44</v>
      </c>
      <c r="G1321" s="236" t="str" cm="1">
        <f t="array" ref="G1321">_xlfn.IFNA(_xlfn.IFS('08-40 Entrances Storefronts '!F83="*",'08-40 Entrances Storefronts '!E83,'08-40 Entrances Storefronts '!H83="*",'08-40 Entrances Storefronts '!G83,'08-40 Entrances Storefronts '!J83="*",'08-40 Entrances Storefronts '!I83,'08-40 Entrances Storefronts '!L83="*",'08-40 Entrances Storefronts '!K83,'08-40 Entrances Storefronts '!N83="*",'08-40 Entrances Storefronts '!M83,'08-40 Entrances Storefronts '!P83="*",'08-40 Entrances Storefronts '!O83,'08-40 Entrances Storefronts '!R269="*",'08-40 Entrances Storefronts '!Q269,'08-40 Entrances Storefronts '!T83="*",'08-40 Entrances Storefronts '!S83,'08-40 Entrances Storefronts '!V83="*",'08-40 Entrances Storefronts '!U83),"")</f>
        <v/>
      </c>
      <c r="H1321" s="236" t="e">
        <f>G1321/'Project Data'!$D$22</f>
        <v>#VALUE!</v>
      </c>
      <c r="I1321" s="175"/>
      <c r="J1321" s="244"/>
      <c r="K1321" s="404"/>
    </row>
    <row r="1322" spans="1:11" s="147" customFormat="1" ht="15" hidden="1" customHeight="1">
      <c r="A1322" s="198">
        <f>'08-40 Entrances Storefronts '!A84</f>
        <v>0</v>
      </c>
      <c r="B1322" s="399" t="str">
        <f>'08-40 Entrances Storefronts '!B106</f>
        <v>08 88 39 Pressure-Resistant Glazing</v>
      </c>
      <c r="C1322" s="235"/>
      <c r="D1322" s="402" t="str" cm="1">
        <f t="array" ref="D1322">_xlfn.IFNA(_xlfn.IFS('08-40 Entrances Storefronts '!D84="*",'08-40 Entrances Storefronts '!C84,'08-40 Entrances Storefronts '!F84="*",'08-40 Entrances Storefronts '!E84,'08-40 Entrances Storefronts '!H84="*",'08-40 Entrances Storefronts '!G84,'08-40 Entrances Storefronts '!J84="*",'08-40 Entrances Storefronts '!I84,'08-40 Entrances Storefronts '!L84="*",'08-40 Entrances Storefronts '!K84,'08-40 Entrances Storefronts '!N84="*",'08-40 Entrances Storefronts '!M84,'08-40 Entrances Storefronts '!P270="*",'08-40 Entrances Storefronts '!O270,'08-40 Entrances Storefronts '!R84="*",'08-40 Entrances Storefronts '!Q84,'08-40 Entrances Storefronts '!T84="*",'08-40 Entrances Storefronts '!S84),"")</f>
        <v/>
      </c>
      <c r="E1322" s="402" t="e">
        <f>D1322/'Project Data'!$D$22</f>
        <v>#VALUE!</v>
      </c>
      <c r="F1322" s="164" t="s">
        <v>44</v>
      </c>
      <c r="G1322" s="236" t="str" cm="1">
        <f t="array" ref="G1322">_xlfn.IFNA(_xlfn.IFS('08-40 Entrances Storefronts '!F84="*",'08-40 Entrances Storefronts '!E84,'08-40 Entrances Storefronts '!H84="*",'08-40 Entrances Storefronts '!G84,'08-40 Entrances Storefronts '!J84="*",'08-40 Entrances Storefronts '!I84,'08-40 Entrances Storefronts '!L84="*",'08-40 Entrances Storefronts '!K84,'08-40 Entrances Storefronts '!N84="*",'08-40 Entrances Storefronts '!M84,'08-40 Entrances Storefronts '!P84="*",'08-40 Entrances Storefronts '!O84,'08-40 Entrances Storefronts '!R270="*",'08-40 Entrances Storefronts '!Q270,'08-40 Entrances Storefronts '!T84="*",'08-40 Entrances Storefronts '!S84,'08-40 Entrances Storefronts '!V84="*",'08-40 Entrances Storefronts '!U84),"")</f>
        <v/>
      </c>
      <c r="H1322" s="236" t="e">
        <f>G1322/'Project Data'!$D$22</f>
        <v>#VALUE!</v>
      </c>
      <c r="I1322" s="175"/>
      <c r="J1322" s="244"/>
      <c r="K1322" s="404"/>
    </row>
    <row r="1323" spans="1:11" s="147" customFormat="1" ht="15" hidden="1" customHeight="1">
      <c r="A1323" s="398" t="str">
        <f>'08-40 Entrances Storefronts '!A85</f>
        <v xml:space="preserve"> </v>
      </c>
      <c r="B1323" s="399" t="str">
        <f>'08-40 Entrances Storefronts '!B107</f>
        <v>08 88 49 Radiation-Resistant Glazing</v>
      </c>
      <c r="C1323" s="399"/>
      <c r="D1323" s="402" t="str" cm="1">
        <f t="array" ref="D1323">_xlfn.IFNA(_xlfn.IFS('08-40 Entrances Storefronts '!D85="*",'08-40 Entrances Storefronts '!C85,'08-40 Entrances Storefronts '!F85="*",'08-40 Entrances Storefronts '!E85,'08-40 Entrances Storefronts '!H85="*",'08-40 Entrances Storefronts '!G85,'08-40 Entrances Storefronts '!J85="*",'08-40 Entrances Storefronts '!I85,'08-40 Entrances Storefronts '!L85="*",'08-40 Entrances Storefronts '!K85,'08-40 Entrances Storefronts '!N85="*",'08-40 Entrances Storefronts '!M85,'08-40 Entrances Storefronts '!P271="*",'08-40 Entrances Storefronts '!O271,'08-40 Entrances Storefronts '!R85="*",'08-40 Entrances Storefronts '!Q85,'08-40 Entrances Storefronts '!T85="*",'08-40 Entrances Storefronts '!S85),"")</f>
        <v/>
      </c>
      <c r="E1323" s="402" t="e">
        <f>D1323/'Project Data'!$D$22</f>
        <v>#VALUE!</v>
      </c>
      <c r="F1323" s="411" t="s">
        <v>44</v>
      </c>
      <c r="G1323" s="402" t="str" cm="1">
        <f t="array" ref="G1323">_xlfn.IFNA(_xlfn.IFS('08-40 Entrances Storefronts '!F85="*",'08-40 Entrances Storefronts '!E85,'08-40 Entrances Storefronts '!H85="*",'08-40 Entrances Storefronts '!G85,'08-40 Entrances Storefronts '!J85="*",'08-40 Entrances Storefronts '!I85,'08-40 Entrances Storefronts '!L85="*",'08-40 Entrances Storefronts '!K85,'08-40 Entrances Storefronts '!N85="*",'08-40 Entrances Storefronts '!M85,'08-40 Entrances Storefronts '!P85="*",'08-40 Entrances Storefronts '!O85,'08-40 Entrances Storefronts '!R271="*",'08-40 Entrances Storefronts '!Q271,'08-40 Entrances Storefronts '!T85="*",'08-40 Entrances Storefronts '!S85,'08-40 Entrances Storefronts '!V85="*",'08-40 Entrances Storefronts '!U85),"")</f>
        <v/>
      </c>
      <c r="H1323" s="402" t="e">
        <f>G1323/'Project Data'!$D$22</f>
        <v>#VALUE!</v>
      </c>
      <c r="I1323" s="400"/>
      <c r="J1323" s="403"/>
      <c r="K1323" s="404"/>
    </row>
    <row r="1324" spans="1:11" s="147" customFormat="1" ht="15" customHeight="1">
      <c r="A1324" s="398">
        <f>'08-40 Entrances Storefronts '!A86</f>
        <v>1</v>
      </c>
      <c r="B1324" s="642" t="str">
        <f>'08-40 Entrances Storefronts '!B86</f>
        <v>08 83 00 Mirrors</v>
      </c>
      <c r="C1324" s="643"/>
      <c r="D1324" s="402" cm="1">
        <f t="array" ref="D1324">_xlfn.IFNA(_xlfn.IFS('08-40 Entrances Storefronts '!D86="*",'08-40 Entrances Storefronts '!C86,'08-40 Entrances Storefronts '!F86="*",'08-40 Entrances Storefronts '!E86,'08-40 Entrances Storefronts '!H86="*",'08-40 Entrances Storefronts '!G86,'08-40 Entrances Storefronts '!J86="*",'08-40 Entrances Storefronts '!I86,'08-40 Entrances Storefronts '!L86="*",'08-40 Entrances Storefronts '!K86,'08-40 Entrances Storefronts '!N86="*",'08-40 Entrances Storefronts '!M86,'08-40 Entrances Storefronts '!P272="*",'08-40 Entrances Storefronts '!O272,'08-40 Entrances Storefronts '!R86="*",'08-40 Entrances Storefronts '!Q86,'08-40 Entrances Storefronts '!T86="*",'08-40 Entrances Storefronts '!S86),"")</f>
        <v>19137</v>
      </c>
      <c r="E1324" s="402">
        <f>D1324/'Project Data'!$D$22</f>
        <v>0.21384273278877206</v>
      </c>
      <c r="F1324" s="411">
        <v>19137</v>
      </c>
      <c r="G1324" s="402" cm="1">
        <f t="array" ref="G1324">_xlfn.IFNA(_xlfn.IFS('08-40 Entrances Storefronts '!F86="*",'08-40 Entrances Storefronts '!E86,'08-40 Entrances Storefronts '!H86="*",'08-40 Entrances Storefronts '!G86,'08-40 Entrances Storefronts '!J86="*",'08-40 Entrances Storefronts '!I86,'08-40 Entrances Storefronts '!L86="*",'08-40 Entrances Storefronts '!K86,'08-40 Entrances Storefronts '!N86="*",'08-40 Entrances Storefronts '!M86,'08-40 Entrances Storefronts '!P86="*",'08-40 Entrances Storefronts '!O86,'08-40 Entrances Storefronts '!R272="*",'08-40 Entrances Storefronts '!Q272,'08-40 Entrances Storefronts '!T86="*",'08-40 Entrances Storefronts '!S86,'08-40 Entrances Storefronts '!V86="*",'08-40 Entrances Storefronts '!U86),"")</f>
        <v>19137</v>
      </c>
      <c r="H1324" s="402">
        <f>G1324/'Project Data'!$D$22</f>
        <v>0.21384273278877206</v>
      </c>
      <c r="I1324" s="400"/>
      <c r="J1324" s="403"/>
      <c r="K1324" s="404" t="s">
        <v>90</v>
      </c>
    </row>
    <row r="1325" spans="1:11" s="147" customFormat="1" ht="15" hidden="1" customHeight="1">
      <c r="A1325" s="198">
        <f>'08-40 Entrances Storefronts '!A87</f>
        <v>0</v>
      </c>
      <c r="B1325" s="235" t="str">
        <f>'08-40 Entrances Storefronts '!B109</f>
        <v>08 88 56 Ballistics-Resistant Glazing</v>
      </c>
      <c r="C1325" s="235"/>
      <c r="D1325" s="402" t="str" cm="1">
        <f t="array" ref="D1325">_xlfn.IFNA(_xlfn.IFS('08-40 Entrances Storefronts '!D87="*",'08-40 Entrances Storefronts '!C87,'08-40 Entrances Storefronts '!F87="*",'08-40 Entrances Storefronts '!E87,'08-40 Entrances Storefronts '!H87="*",'08-40 Entrances Storefronts '!G87,'08-40 Entrances Storefronts '!J87="*",'08-40 Entrances Storefronts '!I87,'08-40 Entrances Storefronts '!L87="*",'08-40 Entrances Storefronts '!K87,'08-40 Entrances Storefronts '!N87="*",'08-40 Entrances Storefronts '!M87,'08-40 Entrances Storefronts '!P273="*",'08-40 Entrances Storefronts '!O273,'08-40 Entrances Storefronts '!R87="*",'08-40 Entrances Storefronts '!Q87,'08-40 Entrances Storefronts '!T87="*",'08-40 Entrances Storefronts '!S87),"")</f>
        <v/>
      </c>
      <c r="E1325" s="402" t="e">
        <f>D1325/'Project Data'!$D$22</f>
        <v>#VALUE!</v>
      </c>
      <c r="F1325" s="164" t="s">
        <v>44</v>
      </c>
      <c r="G1325" s="236" t="str" cm="1">
        <f t="array" ref="G1325">_xlfn.IFNA(_xlfn.IFS('08-40 Entrances Storefronts '!F87="*",'08-40 Entrances Storefronts '!E87,'08-40 Entrances Storefronts '!H87="*",'08-40 Entrances Storefronts '!G87,'08-40 Entrances Storefronts '!J87="*",'08-40 Entrances Storefronts '!I87,'08-40 Entrances Storefronts '!L87="*",'08-40 Entrances Storefronts '!K87,'08-40 Entrances Storefronts '!N87="*",'08-40 Entrances Storefronts '!M87,'08-40 Entrances Storefronts '!P87="*",'08-40 Entrances Storefronts '!O87,'08-40 Entrances Storefronts '!R273="*",'08-40 Entrances Storefronts '!Q273,'08-40 Entrances Storefronts '!T87="*",'08-40 Entrances Storefronts '!S87,'08-40 Entrances Storefronts '!V87="*",'08-40 Entrances Storefronts '!U87),"")</f>
        <v/>
      </c>
      <c r="H1325" s="236" t="e">
        <f>G1325/'Project Data'!$D$22</f>
        <v>#VALUE!</v>
      </c>
      <c r="I1325" s="175"/>
      <c r="J1325" s="244"/>
      <c r="K1325" s="404"/>
    </row>
    <row r="1326" spans="1:11" s="147" customFormat="1" ht="15" hidden="1" customHeight="1">
      <c r="A1326" s="198">
        <f>'08-40 Entrances Storefronts '!A88</f>
        <v>0</v>
      </c>
      <c r="B1326" s="235" t="str">
        <f>'08-40 Entrances Storefronts '!B110</f>
        <v>08 90 00 Louvers and Vents</v>
      </c>
      <c r="C1326" s="235"/>
      <c r="D1326" s="402" t="str" cm="1">
        <f t="array" ref="D1326">_xlfn.IFNA(_xlfn.IFS('08-40 Entrances Storefronts '!D88="*",'08-40 Entrances Storefronts '!C88,'08-40 Entrances Storefronts '!F88="*",'08-40 Entrances Storefronts '!E88,'08-40 Entrances Storefronts '!H88="*",'08-40 Entrances Storefronts '!G88,'08-40 Entrances Storefronts '!J88="*",'08-40 Entrances Storefronts '!I88,'08-40 Entrances Storefronts '!L88="*",'08-40 Entrances Storefronts '!K88,'08-40 Entrances Storefronts '!N88="*",'08-40 Entrances Storefronts '!M88,'08-40 Entrances Storefronts '!P274="*",'08-40 Entrances Storefronts '!O274,'08-40 Entrances Storefronts '!R88="*",'08-40 Entrances Storefronts '!Q88,'08-40 Entrances Storefronts '!T88="*",'08-40 Entrances Storefronts '!S88),"")</f>
        <v/>
      </c>
      <c r="E1326" s="402" t="e">
        <f>D1326/'Project Data'!$D$22</f>
        <v>#VALUE!</v>
      </c>
      <c r="F1326" s="164" t="s">
        <v>44</v>
      </c>
      <c r="G1326" s="236" t="str" cm="1">
        <f t="array" ref="G1326">_xlfn.IFNA(_xlfn.IFS('08-40 Entrances Storefronts '!F88="*",'08-40 Entrances Storefronts '!E88,'08-40 Entrances Storefronts '!H88="*",'08-40 Entrances Storefronts '!G88,'08-40 Entrances Storefronts '!J88="*",'08-40 Entrances Storefronts '!I88,'08-40 Entrances Storefronts '!L88="*",'08-40 Entrances Storefronts '!K88,'08-40 Entrances Storefronts '!N88="*",'08-40 Entrances Storefronts '!M88,'08-40 Entrances Storefronts '!P88="*",'08-40 Entrances Storefronts '!O88,'08-40 Entrances Storefronts '!R274="*",'08-40 Entrances Storefronts '!Q274,'08-40 Entrances Storefronts '!T88="*",'08-40 Entrances Storefronts '!S88,'08-40 Entrances Storefronts '!V88="*",'08-40 Entrances Storefronts '!U88),"")</f>
        <v/>
      </c>
      <c r="H1326" s="236" t="e">
        <f>G1326/'Project Data'!$D$22</f>
        <v>#VALUE!</v>
      </c>
      <c r="I1326" s="175"/>
      <c r="J1326" s="244"/>
      <c r="K1326" s="404"/>
    </row>
    <row r="1327" spans="1:11" s="147" customFormat="1" ht="15" hidden="1" customHeight="1">
      <c r="A1327" s="198">
        <f>'08-40 Entrances Storefronts '!A89</f>
        <v>0</v>
      </c>
      <c r="B1327" s="235" t="str">
        <f>'08-40 Entrances Storefronts '!B111</f>
        <v>08 91 00 Louvers</v>
      </c>
      <c r="C1327" s="235"/>
      <c r="D1327" s="236" t="str" cm="1">
        <f t="array" ref="D1327">_xlfn.IFNA(_xlfn.IFS('08-40 Entrances Storefronts '!D89="*",'08-40 Entrances Storefronts '!C89,'08-40 Entrances Storefronts '!F89="*",'08-40 Entrances Storefronts '!E89,'08-40 Entrances Storefronts '!H89="*",'08-40 Entrances Storefronts '!G89,'08-40 Entrances Storefronts '!J89="*",'08-40 Entrances Storefronts '!I89,'08-40 Entrances Storefronts '!L89="*",'08-40 Entrances Storefronts '!K89,'08-40 Entrances Storefronts '!N89="*",'08-40 Entrances Storefronts '!M89,'08-40 Entrances Storefronts '!P275="*",'08-40 Entrances Storefronts '!O275,'08-40 Entrances Storefronts '!R89="*",'08-40 Entrances Storefronts '!Q89,'08-40 Entrances Storefronts '!T89="*",'08-40 Entrances Storefronts '!S89),"")</f>
        <v/>
      </c>
      <c r="E1327" s="236" t="e">
        <f>D1327/'Project Data'!$D$22</f>
        <v>#VALUE!</v>
      </c>
      <c r="F1327" s="164" t="s">
        <v>44</v>
      </c>
      <c r="G1327" s="236" t="str" cm="1">
        <f t="array" ref="G1327">_xlfn.IFNA(_xlfn.IFS('08-40 Entrances Storefronts '!F89="*",'08-40 Entrances Storefronts '!E89,'08-40 Entrances Storefronts '!H89="*",'08-40 Entrances Storefronts '!G89,'08-40 Entrances Storefronts '!J89="*",'08-40 Entrances Storefronts '!I89,'08-40 Entrances Storefronts '!L89="*",'08-40 Entrances Storefronts '!K89,'08-40 Entrances Storefronts '!N89="*",'08-40 Entrances Storefronts '!M89,'08-40 Entrances Storefronts '!P89="*",'08-40 Entrances Storefronts '!O89,'08-40 Entrances Storefronts '!R275="*",'08-40 Entrances Storefronts '!Q275,'08-40 Entrances Storefronts '!T89="*",'08-40 Entrances Storefronts '!S89,'08-40 Entrances Storefronts '!V89="*",'08-40 Entrances Storefronts '!U89),"")</f>
        <v/>
      </c>
      <c r="H1327" s="236" t="e">
        <f>G1327/'Project Data'!$D$22</f>
        <v>#VALUE!</v>
      </c>
      <c r="I1327" s="175"/>
      <c r="J1327" s="244"/>
      <c r="K1327" s="242"/>
    </row>
    <row r="1328" spans="1:11" s="147" customFormat="1" ht="15" hidden="1" customHeight="1">
      <c r="A1328" s="198">
        <f>'08-40 Entrances Storefronts '!A90</f>
        <v>0</v>
      </c>
      <c r="B1328" s="235" t="str">
        <f>'08-40 Entrances Storefronts '!B112</f>
        <v>08 91 13 Motorized Wall Louvers</v>
      </c>
      <c r="C1328" s="235"/>
      <c r="D1328" s="236" t="str" cm="1">
        <f t="array" ref="D1328">_xlfn.IFNA(_xlfn.IFS('08-40 Entrances Storefronts '!D90="*",'08-40 Entrances Storefronts '!C90,'08-40 Entrances Storefronts '!F90="*",'08-40 Entrances Storefronts '!E90,'08-40 Entrances Storefronts '!H90="*",'08-40 Entrances Storefronts '!G90,'08-40 Entrances Storefronts '!J90="*",'08-40 Entrances Storefronts '!I90,'08-40 Entrances Storefronts '!L90="*",'08-40 Entrances Storefronts '!K90,'08-40 Entrances Storefronts '!N90="*",'08-40 Entrances Storefronts '!M90,'08-40 Entrances Storefronts '!P276="*",'08-40 Entrances Storefronts '!O276,'08-40 Entrances Storefronts '!R90="*",'08-40 Entrances Storefronts '!Q90,'08-40 Entrances Storefronts '!T90="*",'08-40 Entrances Storefronts '!S90),"")</f>
        <v/>
      </c>
      <c r="E1328" s="236" t="e">
        <f>D1328/'Project Data'!$D$22</f>
        <v>#VALUE!</v>
      </c>
      <c r="F1328" s="164" t="s">
        <v>44</v>
      </c>
      <c r="G1328" s="236" t="str" cm="1">
        <f t="array" ref="G1328">_xlfn.IFNA(_xlfn.IFS('08-40 Entrances Storefronts '!F90="*",'08-40 Entrances Storefronts '!E90,'08-40 Entrances Storefronts '!H90="*",'08-40 Entrances Storefronts '!G90,'08-40 Entrances Storefronts '!J90="*",'08-40 Entrances Storefronts '!I90,'08-40 Entrances Storefronts '!L90="*",'08-40 Entrances Storefronts '!K90,'08-40 Entrances Storefronts '!N90="*",'08-40 Entrances Storefronts '!M90,'08-40 Entrances Storefronts '!P90="*",'08-40 Entrances Storefronts '!O90,'08-40 Entrances Storefronts '!R276="*",'08-40 Entrances Storefronts '!Q276,'08-40 Entrances Storefronts '!T90="*",'08-40 Entrances Storefronts '!S90,'08-40 Entrances Storefronts '!V90="*",'08-40 Entrances Storefronts '!U90),"")</f>
        <v/>
      </c>
      <c r="H1328" s="236" t="e">
        <f>G1328/'Project Data'!$D$22</f>
        <v>#VALUE!</v>
      </c>
      <c r="I1328" s="175"/>
      <c r="J1328" s="244"/>
      <c r="K1328" s="242"/>
    </row>
    <row r="1329" spans="1:11" s="147" customFormat="1" ht="15" hidden="1" customHeight="1">
      <c r="A1329" s="198">
        <f>'08-40 Entrances Storefronts '!A91</f>
        <v>0</v>
      </c>
      <c r="B1329" s="235" t="str">
        <f>'08-40 Entrances Storefronts '!B113</f>
        <v>08 91 16 Operable Wall Louvers</v>
      </c>
      <c r="C1329" s="235"/>
      <c r="D1329" s="236" t="str" cm="1">
        <f t="array" ref="D1329">_xlfn.IFNA(_xlfn.IFS('08-40 Entrances Storefronts '!D91="*",'08-40 Entrances Storefronts '!C91,'08-40 Entrances Storefronts '!F91="*",'08-40 Entrances Storefronts '!E91,'08-40 Entrances Storefronts '!H91="*",'08-40 Entrances Storefronts '!G91,'08-40 Entrances Storefronts '!J91="*",'08-40 Entrances Storefronts '!I91,'08-40 Entrances Storefronts '!L91="*",'08-40 Entrances Storefronts '!K91,'08-40 Entrances Storefronts '!N91="*",'08-40 Entrances Storefronts '!M91,'08-40 Entrances Storefronts '!P277="*",'08-40 Entrances Storefronts '!O277,'08-40 Entrances Storefronts '!R91="*",'08-40 Entrances Storefronts '!Q91,'08-40 Entrances Storefronts '!T91="*",'08-40 Entrances Storefronts '!S91),"")</f>
        <v/>
      </c>
      <c r="E1329" s="236" t="e">
        <f>D1329/'Project Data'!$D$22</f>
        <v>#VALUE!</v>
      </c>
      <c r="F1329" s="164" t="s">
        <v>44</v>
      </c>
      <c r="G1329" s="236" t="str" cm="1">
        <f t="array" ref="G1329">_xlfn.IFNA(_xlfn.IFS('08-40 Entrances Storefronts '!F91="*",'08-40 Entrances Storefronts '!E91,'08-40 Entrances Storefronts '!H91="*",'08-40 Entrances Storefronts '!G91,'08-40 Entrances Storefronts '!J91="*",'08-40 Entrances Storefronts '!I91,'08-40 Entrances Storefronts '!L91="*",'08-40 Entrances Storefronts '!K91,'08-40 Entrances Storefronts '!N91="*",'08-40 Entrances Storefronts '!M91,'08-40 Entrances Storefronts '!P91="*",'08-40 Entrances Storefronts '!O91,'08-40 Entrances Storefronts '!R277="*",'08-40 Entrances Storefronts '!Q277,'08-40 Entrances Storefronts '!T91="*",'08-40 Entrances Storefronts '!S91,'08-40 Entrances Storefronts '!V91="*",'08-40 Entrances Storefronts '!U91),"")</f>
        <v/>
      </c>
      <c r="H1329" s="236" t="e">
        <f>G1329/'Project Data'!$D$22</f>
        <v>#VALUE!</v>
      </c>
      <c r="I1329" s="175"/>
      <c r="J1329" s="244"/>
      <c r="K1329" s="242"/>
    </row>
    <row r="1330" spans="1:11" s="147" customFormat="1" ht="15" hidden="1" customHeight="1">
      <c r="A1330" s="198">
        <f>'08-40 Entrances Storefronts '!A92</f>
        <v>0</v>
      </c>
      <c r="B1330" s="235" t="str">
        <f>'08-40 Entrances Storefronts '!B114</f>
        <v>08 91 19 Fixed Louvers</v>
      </c>
      <c r="C1330" s="235"/>
      <c r="D1330" s="236" t="str" cm="1">
        <f t="array" ref="D1330">_xlfn.IFNA(_xlfn.IFS('08-40 Entrances Storefronts '!D92="*",'08-40 Entrances Storefronts '!C92,'08-40 Entrances Storefronts '!F92="*",'08-40 Entrances Storefronts '!E92,'08-40 Entrances Storefronts '!H92="*",'08-40 Entrances Storefronts '!G92,'08-40 Entrances Storefronts '!J92="*",'08-40 Entrances Storefronts '!I92,'08-40 Entrances Storefronts '!L92="*",'08-40 Entrances Storefronts '!K92,'08-40 Entrances Storefronts '!N92="*",'08-40 Entrances Storefronts '!M92,'08-40 Entrances Storefronts '!P278="*",'08-40 Entrances Storefronts '!O278,'08-40 Entrances Storefronts '!R92="*",'08-40 Entrances Storefronts '!Q92,'08-40 Entrances Storefronts '!T92="*",'08-40 Entrances Storefronts '!S92),"")</f>
        <v/>
      </c>
      <c r="E1330" s="236" t="e">
        <f>D1330/'Project Data'!$D$22</f>
        <v>#VALUE!</v>
      </c>
      <c r="F1330" s="164" t="s">
        <v>44</v>
      </c>
      <c r="G1330" s="236" t="str" cm="1">
        <f t="array" ref="G1330">_xlfn.IFNA(_xlfn.IFS('08-40 Entrances Storefronts '!F92="*",'08-40 Entrances Storefronts '!E92,'08-40 Entrances Storefronts '!H92="*",'08-40 Entrances Storefronts '!G92,'08-40 Entrances Storefronts '!J92="*",'08-40 Entrances Storefronts '!I92,'08-40 Entrances Storefronts '!L92="*",'08-40 Entrances Storefronts '!K92,'08-40 Entrances Storefronts '!N92="*",'08-40 Entrances Storefronts '!M92,'08-40 Entrances Storefronts '!P92="*",'08-40 Entrances Storefronts '!O92,'08-40 Entrances Storefronts '!R278="*",'08-40 Entrances Storefronts '!Q278,'08-40 Entrances Storefronts '!T92="*",'08-40 Entrances Storefronts '!S92,'08-40 Entrances Storefronts '!V92="*",'08-40 Entrances Storefronts '!U92),"")</f>
        <v/>
      </c>
      <c r="H1330" s="236" t="e">
        <f>G1330/'Project Data'!$D$22</f>
        <v>#VALUE!</v>
      </c>
      <c r="I1330" s="175"/>
      <c r="J1330" s="244"/>
      <c r="K1330" s="242"/>
    </row>
    <row r="1331" spans="1:11" ht="15.6">
      <c r="A1331" s="410">
        <v>1</v>
      </c>
      <c r="B1331" s="648" t="s">
        <v>91</v>
      </c>
      <c r="C1331" s="649"/>
      <c r="D1331" s="394">
        <f>D1355</f>
        <v>1187142</v>
      </c>
      <c r="E1331" s="394">
        <f>D1331/'Project Data'!$D$22</f>
        <v>13.26549038450794</v>
      </c>
      <c r="F1331" s="393">
        <v>1187142</v>
      </c>
      <c r="G1331" s="394" cm="1">
        <f t="array" ref="G1331">_xlfn.IFNA(_xlfn.IFS('08-50 Windows'!$F$9="*",'08-50 Windows'!$E$9,'08-50 Windows'!$H$9="*",'08-50 Windows'!$G$9,'08-50 Windows'!$J$9="*",'08-50 Windows'!$I$9,'08-50 Windows'!$L$9="*",'08-50 Windows'!$K$9,'08-50 Windows'!$N$9="*",'08-50 Windows'!$M$9,'08-50 Windows'!$P$9="*",'08-50 Windows'!$O$9,'08-50 Windows'!$Q$9="*",'08-50 Windows'!$R$9,'08-50 Windows'!$T$9="*",'08-50 Windows'!$S$9,'08-50 Windows'!$V$9="*",'08-50 Windows'!$U$9),"")</f>
        <v>1187142</v>
      </c>
      <c r="H1331" s="394">
        <f>G1331/'Project Data'!$D$22</f>
        <v>13.26549038450794</v>
      </c>
      <c r="I1331" s="395"/>
      <c r="J1331" s="396"/>
      <c r="K1331" s="397"/>
    </row>
    <row r="1332" spans="1:11" s="147" customFormat="1" ht="15" hidden="1" customHeight="1">
      <c r="A1332" s="198">
        <f>'08-50 Windows'!A11</f>
        <v>0</v>
      </c>
      <c r="B1332" s="235" t="str">
        <f>'08-50 Windows'!B11</f>
        <v>08 01 50 Operation and Maintenance of Windows</v>
      </c>
      <c r="C1332" s="235"/>
      <c r="D1332" s="236" t="str" cm="1">
        <f t="array" ref="D1332">_xlfn.IFNA(_xlfn.IFS('08-50 Windows'!D11="*",'08-50 Windows'!C11,'08-50 Windows'!F11="*",'08-50 Windows'!E11,'08-50 Windows'!H11="*",'08-50 Windows'!G11,'08-50 Windows'!J11="*",'08-50 Windows'!I11,'08-50 Windows'!L11="*",'08-50 Windows'!K11,'08-50 Windows'!N11="*",'08-50 Windows'!M11,'08-50 Windows'!P11="*",'08-50 Windows'!O11,'08-50 Windows'!R11="*",'08-50 Windows'!Q11,'08-50 Windows'!T11="*",'08-50 Windows'!S11),"")</f>
        <v/>
      </c>
      <c r="E1332" s="236" t="e">
        <f>D1332/'Project Data'!$D$22</f>
        <v>#VALUE!</v>
      </c>
      <c r="F1332" s="164" t="s">
        <v>44</v>
      </c>
      <c r="G1332" s="236" t="str" cm="1">
        <f t="array" ref="G1332">_xlfn.IFNA(_xlfn.IFS('08-50 Windows'!F11="*",'08-50 Windows'!E11,'08-50 Windows'!H11="*",'08-50 Windows'!G11,'08-50 Windows'!J11="*",'08-50 Windows'!I11,'08-50 Windows'!L11="*",'08-50 Windows'!K11,'08-50 Windows'!N11="*",'08-50 Windows'!M11,'08-50 Windows'!P11="*",'08-50 Windows'!O11,'08-50 Windows'!R11="*",'08-50 Windows'!Q11,'08-50 Windows'!T11="*",'08-50 Windows'!S11,'08-50 Windows'!V11="*",'08-50 Windows'!U11),"")</f>
        <v/>
      </c>
      <c r="H1332" s="236" t="e">
        <f>G1332/'Project Data'!$D$22</f>
        <v>#VALUE!</v>
      </c>
      <c r="I1332" s="175"/>
      <c r="J1332" s="244"/>
      <c r="K1332" s="242"/>
    </row>
    <row r="1333" spans="1:11" s="147" customFormat="1" ht="15" hidden="1" customHeight="1">
      <c r="A1333" s="198">
        <f>'08-50 Windows'!A12</f>
        <v>0</v>
      </c>
      <c r="B1333" s="235" t="str">
        <f>'08-50 Windows'!B12</f>
        <v>08 01 51 Operation and Maintenance of Metal Windows</v>
      </c>
      <c r="C1333" s="235"/>
      <c r="D1333" s="236" t="str" cm="1">
        <f t="array" ref="D1333">_xlfn.IFNA(_xlfn.IFS('08-50 Windows'!D12="*",'08-50 Windows'!C12,'08-50 Windows'!F12="*",'08-50 Windows'!E12,'08-50 Windows'!H12="*",'08-50 Windows'!G12,'08-50 Windows'!J12="*",'08-50 Windows'!I12,'08-50 Windows'!L12="*",'08-50 Windows'!K12,'08-50 Windows'!N12="*",'08-50 Windows'!M12,'08-50 Windows'!P12="*",'08-50 Windows'!O12,'08-50 Windows'!R12="*",'08-50 Windows'!Q12,'08-50 Windows'!T12="*",'08-50 Windows'!S12),"")</f>
        <v/>
      </c>
      <c r="E1333" s="236" t="e">
        <f>D1333/'Project Data'!$D$22</f>
        <v>#VALUE!</v>
      </c>
      <c r="F1333" s="164" t="s">
        <v>44</v>
      </c>
      <c r="G1333" s="236" t="str" cm="1">
        <f t="array" ref="G1333">_xlfn.IFNA(_xlfn.IFS('08-50 Windows'!F12="*",'08-50 Windows'!E12,'08-50 Windows'!H12="*",'08-50 Windows'!G12,'08-50 Windows'!J12="*",'08-50 Windows'!I12,'08-50 Windows'!L12="*",'08-50 Windows'!K12,'08-50 Windows'!N12="*",'08-50 Windows'!M12,'08-50 Windows'!P12="*",'08-50 Windows'!O12,'08-50 Windows'!R12="*",'08-50 Windows'!Q12,'08-50 Windows'!T12="*",'08-50 Windows'!S12,'08-50 Windows'!V12="*",'08-50 Windows'!U12),"")</f>
        <v/>
      </c>
      <c r="H1333" s="236" t="e">
        <f>G1333/'Project Data'!$D$22</f>
        <v>#VALUE!</v>
      </c>
      <c r="I1333" s="175"/>
      <c r="J1333" s="244"/>
      <c r="K1333" s="242"/>
    </row>
    <row r="1334" spans="1:11" s="147" customFormat="1" ht="15" hidden="1" customHeight="1">
      <c r="A1334" s="198">
        <f>'08-50 Windows'!A13</f>
        <v>0</v>
      </c>
      <c r="B1334" s="235" t="str">
        <f>'08-50 Windows'!B13</f>
        <v>08 01 52 Operation and Maintenance of Wood Windows</v>
      </c>
      <c r="C1334" s="235"/>
      <c r="D1334" s="236" t="str" cm="1">
        <f t="array" ref="D1334">_xlfn.IFNA(_xlfn.IFS('08-50 Windows'!D13="*",'08-50 Windows'!C13,'08-50 Windows'!F13="*",'08-50 Windows'!E13,'08-50 Windows'!H13="*",'08-50 Windows'!G13,'08-50 Windows'!J13="*",'08-50 Windows'!I13,'08-50 Windows'!L13="*",'08-50 Windows'!K13,'08-50 Windows'!N13="*",'08-50 Windows'!M13,'08-50 Windows'!P13="*",'08-50 Windows'!O13,'08-50 Windows'!R13="*",'08-50 Windows'!Q13,'08-50 Windows'!T13="*",'08-50 Windows'!S13),"")</f>
        <v/>
      </c>
      <c r="E1334" s="236" t="e">
        <f>D1334/'Project Data'!$D$22</f>
        <v>#VALUE!</v>
      </c>
      <c r="F1334" s="164" t="s">
        <v>44</v>
      </c>
      <c r="G1334" s="236" t="str" cm="1">
        <f t="array" ref="G1334">_xlfn.IFNA(_xlfn.IFS('08-50 Windows'!F13="*",'08-50 Windows'!E13,'08-50 Windows'!H13="*",'08-50 Windows'!G13,'08-50 Windows'!J13="*",'08-50 Windows'!I13,'08-50 Windows'!L13="*",'08-50 Windows'!K13,'08-50 Windows'!N13="*",'08-50 Windows'!M13,'08-50 Windows'!P13="*",'08-50 Windows'!O13,'08-50 Windows'!R13="*",'08-50 Windows'!Q13,'08-50 Windows'!T13="*",'08-50 Windows'!S13,'08-50 Windows'!V13="*",'08-50 Windows'!U13),"")</f>
        <v/>
      </c>
      <c r="H1334" s="236" t="e">
        <f>G1334/'Project Data'!$D$22</f>
        <v>#VALUE!</v>
      </c>
      <c r="I1334" s="175"/>
      <c r="J1334" s="244"/>
      <c r="K1334" s="242"/>
    </row>
    <row r="1335" spans="1:11" s="147" customFormat="1" ht="15" hidden="1" customHeight="1">
      <c r="A1335" s="398" t="str">
        <f>'08-50 Windows'!A14</f>
        <v xml:space="preserve"> </v>
      </c>
      <c r="B1335" s="399" t="str">
        <f>'08-50 Windows'!B14</f>
        <v>08 01 52.61 Wood Window Repairs</v>
      </c>
      <c r="C1335" s="399"/>
      <c r="D1335" s="402" t="str" cm="1">
        <f t="array" ref="D1335">_xlfn.IFNA(_xlfn.IFS('08-50 Windows'!D14="*",'08-50 Windows'!C14,'08-50 Windows'!F14="*",'08-50 Windows'!E14,'08-50 Windows'!H14="*",'08-50 Windows'!G14,'08-50 Windows'!J14="*",'08-50 Windows'!I14,'08-50 Windows'!L14="*",'08-50 Windows'!K14,'08-50 Windows'!N14="*",'08-50 Windows'!M14,'08-50 Windows'!P14="*",'08-50 Windows'!O14,'08-50 Windows'!R14="*",'08-50 Windows'!Q14,'08-50 Windows'!T14="*",'08-50 Windows'!S14),"")</f>
        <v/>
      </c>
      <c r="E1335" s="402" t="e">
        <f>D1335/'Project Data'!$D$22</f>
        <v>#VALUE!</v>
      </c>
      <c r="F1335" s="411" t="s">
        <v>44</v>
      </c>
      <c r="G1335" s="402" t="str" cm="1">
        <f t="array" ref="G1335">_xlfn.IFNA(_xlfn.IFS('08-50 Windows'!F14="*",'08-50 Windows'!E14,'08-50 Windows'!H14="*",'08-50 Windows'!G14,'08-50 Windows'!J14="*",'08-50 Windows'!I14,'08-50 Windows'!L14="*",'08-50 Windows'!K14,'08-50 Windows'!N14="*",'08-50 Windows'!M14,'08-50 Windows'!P14="*",'08-50 Windows'!O14,'08-50 Windows'!R14="*",'08-50 Windows'!Q14,'08-50 Windows'!T14="*",'08-50 Windows'!S14,'08-50 Windows'!V14="*",'08-50 Windows'!U14),"")</f>
        <v/>
      </c>
      <c r="H1335" s="402" t="e">
        <f>G1335/'Project Data'!$D$22</f>
        <v>#VALUE!</v>
      </c>
      <c r="I1335" s="400"/>
      <c r="J1335" s="403"/>
      <c r="K1335" s="404"/>
    </row>
    <row r="1336" spans="1:11" s="147" customFormat="1" ht="15" hidden="1" customHeight="1">
      <c r="A1336" s="198">
        <f>'08-50 Windows'!A15</f>
        <v>0</v>
      </c>
      <c r="B1336" s="235" t="str">
        <f>'08-50 Windows'!B15</f>
        <v>08 01 52.71 Wood Window Rehabilitation</v>
      </c>
      <c r="C1336" s="235"/>
      <c r="D1336" s="236" t="str" cm="1">
        <f t="array" ref="D1336">_xlfn.IFNA(_xlfn.IFS('08-50 Windows'!D15="*",'08-50 Windows'!C15,'08-50 Windows'!F15="*",'08-50 Windows'!E15,'08-50 Windows'!H15="*",'08-50 Windows'!G15,'08-50 Windows'!J15="*",'08-50 Windows'!I15,'08-50 Windows'!L15="*",'08-50 Windows'!K15,'08-50 Windows'!N15="*",'08-50 Windows'!M15,'08-50 Windows'!P15="*",'08-50 Windows'!O15,'08-50 Windows'!R15="*",'08-50 Windows'!Q15,'08-50 Windows'!T15="*",'08-50 Windows'!S15),"")</f>
        <v/>
      </c>
      <c r="E1336" s="236" t="e">
        <f>D1336/'Project Data'!$D$22</f>
        <v>#VALUE!</v>
      </c>
      <c r="F1336" s="164" t="s">
        <v>44</v>
      </c>
      <c r="G1336" s="236" t="str" cm="1">
        <f t="array" ref="G1336">_xlfn.IFNA(_xlfn.IFS('08-50 Windows'!F15="*",'08-50 Windows'!E15,'08-50 Windows'!H15="*",'08-50 Windows'!G15,'08-50 Windows'!J15="*",'08-50 Windows'!I15,'08-50 Windows'!L15="*",'08-50 Windows'!K15,'08-50 Windows'!N15="*",'08-50 Windows'!M15,'08-50 Windows'!P15="*",'08-50 Windows'!O15,'08-50 Windows'!R15="*",'08-50 Windows'!Q15,'08-50 Windows'!T15="*",'08-50 Windows'!S15,'08-50 Windows'!V15="*",'08-50 Windows'!U15),"")</f>
        <v/>
      </c>
      <c r="H1336" s="236" t="e">
        <f>G1336/'Project Data'!$D$22</f>
        <v>#VALUE!</v>
      </c>
      <c r="I1336" s="175"/>
      <c r="J1336" s="244"/>
      <c r="K1336" s="242"/>
    </row>
    <row r="1337" spans="1:11" s="147" customFormat="1" ht="15" hidden="1" customHeight="1">
      <c r="A1337" s="198">
        <f>'08-50 Windows'!A16</f>
        <v>0</v>
      </c>
      <c r="B1337" s="235" t="str">
        <f>'08-50 Windows'!B16</f>
        <v>08 01 52.81 Wood Window Replacement</v>
      </c>
      <c r="C1337" s="235"/>
      <c r="D1337" s="236" t="str" cm="1">
        <f t="array" ref="D1337">_xlfn.IFNA(_xlfn.IFS('08-50 Windows'!D16="*",'08-50 Windows'!C16,'08-50 Windows'!F16="*",'08-50 Windows'!E16,'08-50 Windows'!H16="*",'08-50 Windows'!G16,'08-50 Windows'!J16="*",'08-50 Windows'!I16,'08-50 Windows'!L16="*",'08-50 Windows'!K16,'08-50 Windows'!N16="*",'08-50 Windows'!M16,'08-50 Windows'!P16="*",'08-50 Windows'!O16,'08-50 Windows'!R16="*",'08-50 Windows'!Q16,'08-50 Windows'!T16="*",'08-50 Windows'!S16),"")</f>
        <v/>
      </c>
      <c r="E1337" s="236" t="e">
        <f>D1337/'Project Data'!$D$22</f>
        <v>#VALUE!</v>
      </c>
      <c r="F1337" s="164" t="s">
        <v>44</v>
      </c>
      <c r="G1337" s="236" t="str" cm="1">
        <f t="array" ref="G1337">_xlfn.IFNA(_xlfn.IFS('08-50 Windows'!F16="*",'08-50 Windows'!E16,'08-50 Windows'!H16="*",'08-50 Windows'!G16,'08-50 Windows'!J16="*",'08-50 Windows'!I16,'08-50 Windows'!L16="*",'08-50 Windows'!K16,'08-50 Windows'!N16="*",'08-50 Windows'!M16,'08-50 Windows'!P16="*",'08-50 Windows'!O16,'08-50 Windows'!R16="*",'08-50 Windows'!Q16,'08-50 Windows'!T16="*",'08-50 Windows'!S16,'08-50 Windows'!V16="*",'08-50 Windows'!U16),"")</f>
        <v/>
      </c>
      <c r="H1337" s="236" t="e">
        <f>G1337/'Project Data'!$D$22</f>
        <v>#VALUE!</v>
      </c>
      <c r="I1337" s="175"/>
      <c r="J1337" s="244"/>
      <c r="K1337" s="242"/>
    </row>
    <row r="1338" spans="1:11" s="147" customFormat="1" ht="15" hidden="1" customHeight="1">
      <c r="A1338" s="198">
        <f>'08-50 Windows'!A17</f>
        <v>0</v>
      </c>
      <c r="B1338" s="235" t="str">
        <f>'08-50 Windows'!B17</f>
        <v>08 01 52.91 Wood Window Restoration</v>
      </c>
      <c r="C1338" s="235"/>
      <c r="D1338" s="236" t="str" cm="1">
        <f t="array" ref="D1338">_xlfn.IFNA(_xlfn.IFS('08-50 Windows'!D17="*",'08-50 Windows'!C17,'08-50 Windows'!F17="*",'08-50 Windows'!E17,'08-50 Windows'!H17="*",'08-50 Windows'!G17,'08-50 Windows'!J17="*",'08-50 Windows'!I17,'08-50 Windows'!L17="*",'08-50 Windows'!K17,'08-50 Windows'!N17="*",'08-50 Windows'!M17,'08-50 Windows'!P17="*",'08-50 Windows'!O17,'08-50 Windows'!R17="*",'08-50 Windows'!Q17,'08-50 Windows'!T17="*",'08-50 Windows'!S17),"")</f>
        <v/>
      </c>
      <c r="E1338" s="236" t="e">
        <f>D1338/'Project Data'!$D$22</f>
        <v>#VALUE!</v>
      </c>
      <c r="F1338" s="164" t="s">
        <v>44</v>
      </c>
      <c r="G1338" s="236" t="str" cm="1">
        <f t="array" ref="G1338">_xlfn.IFNA(_xlfn.IFS('08-50 Windows'!F17="*",'08-50 Windows'!E17,'08-50 Windows'!H17="*",'08-50 Windows'!G17,'08-50 Windows'!J17="*",'08-50 Windows'!I17,'08-50 Windows'!L17="*",'08-50 Windows'!K17,'08-50 Windows'!N17="*",'08-50 Windows'!M17,'08-50 Windows'!P17="*",'08-50 Windows'!O17,'08-50 Windows'!R17="*",'08-50 Windows'!Q17,'08-50 Windows'!T17="*",'08-50 Windows'!S17,'08-50 Windows'!V17="*",'08-50 Windows'!U17),"")</f>
        <v/>
      </c>
      <c r="H1338" s="236" t="e">
        <f>G1338/'Project Data'!$D$22</f>
        <v>#VALUE!</v>
      </c>
      <c r="I1338" s="175"/>
      <c r="J1338" s="244"/>
      <c r="K1338" s="242"/>
    </row>
    <row r="1339" spans="1:11" s="147" customFormat="1" ht="15" hidden="1" customHeight="1">
      <c r="A1339" s="198">
        <f>'08-50 Windows'!A18</f>
        <v>0</v>
      </c>
      <c r="B1339" s="235" t="str">
        <f>'08-50 Windows'!B18</f>
        <v>08 01 52.93 Historic Treatment of Wood Windows</v>
      </c>
      <c r="C1339" s="235"/>
      <c r="D1339" s="236" t="str" cm="1">
        <f t="array" ref="D1339">_xlfn.IFNA(_xlfn.IFS('08-50 Windows'!D18="*",'08-50 Windows'!C18,'08-50 Windows'!F18="*",'08-50 Windows'!E18,'08-50 Windows'!H18="*",'08-50 Windows'!G18,'08-50 Windows'!J18="*",'08-50 Windows'!I18,'08-50 Windows'!L18="*",'08-50 Windows'!K18,'08-50 Windows'!N18="*",'08-50 Windows'!M18,'08-50 Windows'!P18="*",'08-50 Windows'!O18,'08-50 Windows'!R18="*",'08-50 Windows'!Q18,'08-50 Windows'!T18="*",'08-50 Windows'!S18),"")</f>
        <v/>
      </c>
      <c r="E1339" s="236" t="e">
        <f>D1339/'Project Data'!$D$22</f>
        <v>#VALUE!</v>
      </c>
      <c r="F1339" s="164" t="s">
        <v>44</v>
      </c>
      <c r="G1339" s="236" t="str" cm="1">
        <f t="array" ref="G1339">_xlfn.IFNA(_xlfn.IFS('08-50 Windows'!F18="*",'08-50 Windows'!E18,'08-50 Windows'!H18="*",'08-50 Windows'!G18,'08-50 Windows'!J18="*",'08-50 Windows'!I18,'08-50 Windows'!L18="*",'08-50 Windows'!K18,'08-50 Windows'!N18="*",'08-50 Windows'!M18,'08-50 Windows'!P18="*",'08-50 Windows'!O18,'08-50 Windows'!R18="*",'08-50 Windows'!Q18,'08-50 Windows'!T18="*",'08-50 Windows'!S18,'08-50 Windows'!V18="*",'08-50 Windows'!U18),"")</f>
        <v/>
      </c>
      <c r="H1339" s="236" t="e">
        <f>G1339/'Project Data'!$D$22</f>
        <v>#VALUE!</v>
      </c>
      <c r="I1339" s="175"/>
      <c r="J1339" s="244"/>
      <c r="K1339" s="242"/>
    </row>
    <row r="1340" spans="1:11" s="147" customFormat="1" ht="15" hidden="1" customHeight="1">
      <c r="A1340" s="198">
        <f>'08-50 Windows'!A19</f>
        <v>0</v>
      </c>
      <c r="B1340" s="235" t="str">
        <f>'08-50 Windows'!B19</f>
        <v>08 01 53 Operation and Maintenance of Plastic Windows</v>
      </c>
      <c r="C1340" s="235"/>
      <c r="D1340" s="236" t="str" cm="1">
        <f t="array" ref="D1340">_xlfn.IFNA(_xlfn.IFS('08-50 Windows'!D19="*",'08-50 Windows'!C19,'08-50 Windows'!F19="*",'08-50 Windows'!E19,'08-50 Windows'!H19="*",'08-50 Windows'!G19,'08-50 Windows'!J19="*",'08-50 Windows'!I19,'08-50 Windows'!L19="*",'08-50 Windows'!K19,'08-50 Windows'!N19="*",'08-50 Windows'!M19,'08-50 Windows'!P19="*",'08-50 Windows'!O19,'08-50 Windows'!R19="*",'08-50 Windows'!Q19,'08-50 Windows'!T19="*",'08-50 Windows'!S19),"")</f>
        <v/>
      </c>
      <c r="E1340" s="236" t="e">
        <f>D1340/'Project Data'!$D$22</f>
        <v>#VALUE!</v>
      </c>
      <c r="F1340" s="164" t="s">
        <v>44</v>
      </c>
      <c r="G1340" s="236" t="str" cm="1">
        <f t="array" ref="G1340">_xlfn.IFNA(_xlfn.IFS('08-50 Windows'!F19="*",'08-50 Windows'!E19,'08-50 Windows'!H19="*",'08-50 Windows'!G19,'08-50 Windows'!J19="*",'08-50 Windows'!I19,'08-50 Windows'!L19="*",'08-50 Windows'!K19,'08-50 Windows'!N19="*",'08-50 Windows'!M19,'08-50 Windows'!P19="*",'08-50 Windows'!O19,'08-50 Windows'!R19="*",'08-50 Windows'!Q19,'08-50 Windows'!T19="*",'08-50 Windows'!S19,'08-50 Windows'!V19="*",'08-50 Windows'!U19),"")</f>
        <v/>
      </c>
      <c r="H1340" s="236" t="e">
        <f>G1340/'Project Data'!$D$22</f>
        <v>#VALUE!</v>
      </c>
      <c r="I1340" s="175"/>
      <c r="J1340" s="244"/>
      <c r="K1340" s="242"/>
    </row>
    <row r="1341" spans="1:11" s="147" customFormat="1" ht="15" hidden="1" customHeight="1">
      <c r="A1341" s="198">
        <f>'08-50 Windows'!A20</f>
        <v>0</v>
      </c>
      <c r="B1341" s="235" t="str">
        <f>'08-50 Windows'!B20</f>
        <v>08 01 54 Operation and Maintenance of Composite Windows</v>
      </c>
      <c r="C1341" s="235"/>
      <c r="D1341" s="236" t="str" cm="1">
        <f t="array" ref="D1341">_xlfn.IFNA(_xlfn.IFS('08-50 Windows'!D20="*",'08-50 Windows'!C20,'08-50 Windows'!F20="*",'08-50 Windows'!E20,'08-50 Windows'!H20="*",'08-50 Windows'!G20,'08-50 Windows'!J20="*",'08-50 Windows'!I20,'08-50 Windows'!L20="*",'08-50 Windows'!K20,'08-50 Windows'!N20="*",'08-50 Windows'!M20,'08-50 Windows'!P20="*",'08-50 Windows'!O20,'08-50 Windows'!R20="*",'08-50 Windows'!Q20,'08-50 Windows'!T20="*",'08-50 Windows'!S20),"")</f>
        <v/>
      </c>
      <c r="E1341" s="236" t="e">
        <f>D1341/'Project Data'!$D$22</f>
        <v>#VALUE!</v>
      </c>
      <c r="F1341" s="164" t="s">
        <v>44</v>
      </c>
      <c r="G1341" s="236" t="str" cm="1">
        <f t="array" ref="G1341">_xlfn.IFNA(_xlfn.IFS('08-50 Windows'!F20="*",'08-50 Windows'!E20,'08-50 Windows'!H20="*",'08-50 Windows'!G20,'08-50 Windows'!J20="*",'08-50 Windows'!I20,'08-50 Windows'!L20="*",'08-50 Windows'!K20,'08-50 Windows'!N20="*",'08-50 Windows'!M20,'08-50 Windows'!P20="*",'08-50 Windows'!O20,'08-50 Windows'!R20="*",'08-50 Windows'!Q20,'08-50 Windows'!T20="*",'08-50 Windows'!S20,'08-50 Windows'!V20="*",'08-50 Windows'!U20),"")</f>
        <v/>
      </c>
      <c r="H1341" s="236" t="e">
        <f>G1341/'Project Data'!$D$22</f>
        <v>#VALUE!</v>
      </c>
      <c r="I1341" s="175"/>
      <c r="J1341" s="244"/>
      <c r="K1341" s="242"/>
    </row>
    <row r="1342" spans="1:11" s="147" customFormat="1" ht="15" hidden="1" customHeight="1">
      <c r="A1342" s="198">
        <f>'08-50 Windows'!A21</f>
        <v>0</v>
      </c>
      <c r="B1342" s="235" t="str">
        <f>'08-50 Windows'!B21</f>
        <v>08 01 56 Operation and Maintenance of Special Function Windows</v>
      </c>
      <c r="C1342" s="235"/>
      <c r="D1342" s="236" t="str" cm="1">
        <f t="array" ref="D1342">_xlfn.IFNA(_xlfn.IFS('08-50 Windows'!D21="*",'08-50 Windows'!C21,'08-50 Windows'!F21="*",'08-50 Windows'!E21,'08-50 Windows'!H21="*",'08-50 Windows'!G21,'08-50 Windows'!J21="*",'08-50 Windows'!I21,'08-50 Windows'!L21="*",'08-50 Windows'!K21,'08-50 Windows'!N21="*",'08-50 Windows'!M21,'08-50 Windows'!P21="*",'08-50 Windows'!O21,'08-50 Windows'!R21="*",'08-50 Windows'!Q21,'08-50 Windows'!T21="*",'08-50 Windows'!S21),"")</f>
        <v/>
      </c>
      <c r="E1342" s="236" t="e">
        <f>D1342/'Project Data'!$D$22</f>
        <v>#VALUE!</v>
      </c>
      <c r="F1342" s="164" t="s">
        <v>44</v>
      </c>
      <c r="G1342" s="236" t="str" cm="1">
        <f t="array" ref="G1342">_xlfn.IFNA(_xlfn.IFS('08-50 Windows'!F21="*",'08-50 Windows'!E21,'08-50 Windows'!H21="*",'08-50 Windows'!G21,'08-50 Windows'!J21="*",'08-50 Windows'!I21,'08-50 Windows'!L21="*",'08-50 Windows'!K21,'08-50 Windows'!N21="*",'08-50 Windows'!M21,'08-50 Windows'!P21="*",'08-50 Windows'!O21,'08-50 Windows'!R21="*",'08-50 Windows'!Q21,'08-50 Windows'!T21="*",'08-50 Windows'!S21,'08-50 Windows'!V21="*",'08-50 Windows'!U21),"")</f>
        <v/>
      </c>
      <c r="H1342" s="236" t="e">
        <f>G1342/'Project Data'!$D$22</f>
        <v>#VALUE!</v>
      </c>
      <c r="I1342" s="175"/>
      <c r="J1342" s="244"/>
      <c r="K1342" s="242"/>
    </row>
    <row r="1343" spans="1:11" s="147" customFormat="1" ht="15" hidden="1" customHeight="1">
      <c r="A1343" s="198">
        <f>'08-50 Windows'!A22</f>
        <v>0</v>
      </c>
      <c r="B1343" s="235" t="str">
        <f>'08-50 Windows'!B22</f>
        <v>08 01 60 Operation and Maintenance of Skylights and Roof Windows</v>
      </c>
      <c r="C1343" s="235"/>
      <c r="D1343" s="236" t="str" cm="1">
        <f t="array" ref="D1343">_xlfn.IFNA(_xlfn.IFS('08-50 Windows'!D22="*",'08-50 Windows'!C22,'08-50 Windows'!F22="*",'08-50 Windows'!E22,'08-50 Windows'!H22="*",'08-50 Windows'!G22,'08-50 Windows'!J22="*",'08-50 Windows'!I22,'08-50 Windows'!L22="*",'08-50 Windows'!K22,'08-50 Windows'!N22="*",'08-50 Windows'!M22,'08-50 Windows'!P22="*",'08-50 Windows'!O22,'08-50 Windows'!R22="*",'08-50 Windows'!Q22,'08-50 Windows'!T22="*",'08-50 Windows'!S22),"")</f>
        <v/>
      </c>
      <c r="E1343" s="236" t="e">
        <f>D1343/'Project Data'!$D$22</f>
        <v>#VALUE!</v>
      </c>
      <c r="F1343" s="164" t="s">
        <v>44</v>
      </c>
      <c r="G1343" s="236" t="str" cm="1">
        <f t="array" ref="G1343">_xlfn.IFNA(_xlfn.IFS('08-50 Windows'!F22="*",'08-50 Windows'!E22,'08-50 Windows'!H22="*",'08-50 Windows'!G22,'08-50 Windows'!J22="*",'08-50 Windows'!I22,'08-50 Windows'!L22="*",'08-50 Windows'!K22,'08-50 Windows'!N22="*",'08-50 Windows'!M22,'08-50 Windows'!P22="*",'08-50 Windows'!O22,'08-50 Windows'!R22="*",'08-50 Windows'!Q22,'08-50 Windows'!T22="*",'08-50 Windows'!S22,'08-50 Windows'!V22="*",'08-50 Windows'!U22),"")</f>
        <v/>
      </c>
      <c r="H1343" s="236" t="e">
        <f>G1343/'Project Data'!$D$22</f>
        <v>#VALUE!</v>
      </c>
      <c r="I1343" s="175"/>
      <c r="J1343" s="244"/>
      <c r="K1343" s="242"/>
    </row>
    <row r="1344" spans="1:11" s="147" customFormat="1" ht="15" hidden="1" customHeight="1">
      <c r="A1344" s="198">
        <f>'08-50 Windows'!A23</f>
        <v>0</v>
      </c>
      <c r="B1344" s="235" t="str">
        <f>'08-50 Windows'!B23</f>
        <v>08 01 61 Operation and Maintenance of Roof Windows</v>
      </c>
      <c r="C1344" s="235"/>
      <c r="D1344" s="236" t="str" cm="1">
        <f t="array" ref="D1344">_xlfn.IFNA(_xlfn.IFS('08-50 Windows'!D23="*",'08-50 Windows'!C23,'08-50 Windows'!F23="*",'08-50 Windows'!E23,'08-50 Windows'!H23="*",'08-50 Windows'!G23,'08-50 Windows'!J23="*",'08-50 Windows'!I23,'08-50 Windows'!L23="*",'08-50 Windows'!K23,'08-50 Windows'!N23="*",'08-50 Windows'!M23,'08-50 Windows'!P23="*",'08-50 Windows'!O23,'08-50 Windows'!R23="*",'08-50 Windows'!Q23,'08-50 Windows'!T23="*",'08-50 Windows'!S23),"")</f>
        <v/>
      </c>
      <c r="E1344" s="236" t="e">
        <f>D1344/'Project Data'!$D$22</f>
        <v>#VALUE!</v>
      </c>
      <c r="F1344" s="164" t="s">
        <v>44</v>
      </c>
      <c r="G1344" s="236" t="str" cm="1">
        <f t="array" ref="G1344">_xlfn.IFNA(_xlfn.IFS('08-50 Windows'!F23="*",'08-50 Windows'!E23,'08-50 Windows'!H23="*",'08-50 Windows'!G23,'08-50 Windows'!J23="*",'08-50 Windows'!I23,'08-50 Windows'!L23="*",'08-50 Windows'!K23,'08-50 Windows'!N23="*",'08-50 Windows'!M23,'08-50 Windows'!P23="*",'08-50 Windows'!O23,'08-50 Windows'!R23="*",'08-50 Windows'!Q23,'08-50 Windows'!T23="*",'08-50 Windows'!S23,'08-50 Windows'!V23="*",'08-50 Windows'!U23),"")</f>
        <v/>
      </c>
      <c r="H1344" s="236" t="e">
        <f>G1344/'Project Data'!$D$22</f>
        <v>#VALUE!</v>
      </c>
      <c r="I1344" s="175"/>
      <c r="J1344" s="244"/>
      <c r="K1344" s="242"/>
    </row>
    <row r="1345" spans="1:11" s="147" customFormat="1" ht="15" hidden="1" customHeight="1">
      <c r="A1345" s="198">
        <f>'08-50 Windows'!A24</f>
        <v>0</v>
      </c>
      <c r="B1345" s="235" t="str">
        <f>'08-50 Windows'!B24</f>
        <v>08 01 62 Operation and Maintenance of Unit Skylights</v>
      </c>
      <c r="C1345" s="235"/>
      <c r="D1345" s="236" t="str" cm="1">
        <f t="array" ref="D1345">_xlfn.IFNA(_xlfn.IFS('08-50 Windows'!D24="*",'08-50 Windows'!C24,'08-50 Windows'!F24="*",'08-50 Windows'!E24,'08-50 Windows'!H24="*",'08-50 Windows'!G24,'08-50 Windows'!J24="*",'08-50 Windows'!I24,'08-50 Windows'!L24="*",'08-50 Windows'!K24,'08-50 Windows'!N24="*",'08-50 Windows'!M24,'08-50 Windows'!P24="*",'08-50 Windows'!O24,'08-50 Windows'!R24="*",'08-50 Windows'!Q24,'08-50 Windows'!T24="*",'08-50 Windows'!S24),"")</f>
        <v/>
      </c>
      <c r="E1345" s="236" t="e">
        <f>D1345/'Project Data'!$D$22</f>
        <v>#VALUE!</v>
      </c>
      <c r="F1345" s="164" t="s">
        <v>44</v>
      </c>
      <c r="G1345" s="236" t="str" cm="1">
        <f t="array" ref="G1345">_xlfn.IFNA(_xlfn.IFS('08-50 Windows'!F24="*",'08-50 Windows'!E24,'08-50 Windows'!H24="*",'08-50 Windows'!G24,'08-50 Windows'!J24="*",'08-50 Windows'!I24,'08-50 Windows'!L24="*",'08-50 Windows'!K24,'08-50 Windows'!N24="*",'08-50 Windows'!M24,'08-50 Windows'!P24="*",'08-50 Windows'!O24,'08-50 Windows'!R24="*",'08-50 Windows'!Q24,'08-50 Windows'!T24="*",'08-50 Windows'!S24,'08-50 Windows'!V24="*",'08-50 Windows'!U24),"")</f>
        <v/>
      </c>
      <c r="H1345" s="236" t="e">
        <f>G1345/'Project Data'!$D$22</f>
        <v>#VALUE!</v>
      </c>
      <c r="I1345" s="175"/>
      <c r="J1345" s="244"/>
      <c r="K1345" s="242"/>
    </row>
    <row r="1346" spans="1:11" s="147" customFormat="1" ht="15" hidden="1" customHeight="1">
      <c r="A1346" s="198">
        <f>'08-50 Windows'!A25</f>
        <v>0</v>
      </c>
      <c r="B1346" s="235" t="str">
        <f>'08-50 Windows'!B25</f>
        <v>08 01 63 Operation and Maintenance of Metal-Framed Skylights</v>
      </c>
      <c r="C1346" s="235"/>
      <c r="D1346" s="236" t="str" cm="1">
        <f t="array" ref="D1346">_xlfn.IFNA(_xlfn.IFS('08-50 Windows'!D25="*",'08-50 Windows'!C25,'08-50 Windows'!F25="*",'08-50 Windows'!E25,'08-50 Windows'!H25="*",'08-50 Windows'!G25,'08-50 Windows'!J25="*",'08-50 Windows'!I25,'08-50 Windows'!L25="*",'08-50 Windows'!K25,'08-50 Windows'!N25="*",'08-50 Windows'!M25,'08-50 Windows'!P25="*",'08-50 Windows'!O25,'08-50 Windows'!R25="*",'08-50 Windows'!Q25,'08-50 Windows'!T25="*",'08-50 Windows'!S25),"")</f>
        <v/>
      </c>
      <c r="E1346" s="236" t="e">
        <f>D1346/'Project Data'!$D$22</f>
        <v>#VALUE!</v>
      </c>
      <c r="F1346" s="164" t="s">
        <v>44</v>
      </c>
      <c r="G1346" s="236" t="str" cm="1">
        <f t="array" ref="G1346">_xlfn.IFNA(_xlfn.IFS('08-50 Windows'!F25="*",'08-50 Windows'!E25,'08-50 Windows'!H25="*",'08-50 Windows'!G25,'08-50 Windows'!J25="*",'08-50 Windows'!I25,'08-50 Windows'!L25="*",'08-50 Windows'!K25,'08-50 Windows'!N25="*",'08-50 Windows'!M25,'08-50 Windows'!P25="*",'08-50 Windows'!O25,'08-50 Windows'!R25="*",'08-50 Windows'!Q25,'08-50 Windows'!T25="*",'08-50 Windows'!S25,'08-50 Windows'!V25="*",'08-50 Windows'!U25),"")</f>
        <v/>
      </c>
      <c r="H1346" s="236" t="e">
        <f>G1346/'Project Data'!$D$22</f>
        <v>#VALUE!</v>
      </c>
      <c r="I1346" s="175"/>
      <c r="J1346" s="244"/>
      <c r="K1346" s="242"/>
    </row>
    <row r="1347" spans="1:11" s="147" customFormat="1" ht="15" hidden="1" customHeight="1">
      <c r="A1347" s="198">
        <f>'08-50 Windows'!A26</f>
        <v>0</v>
      </c>
      <c r="B1347" s="235" t="str">
        <f>'08-50 Windows'!B26</f>
        <v>08 01 64 Operation and Maintenance of Plastic-Framed Skylights</v>
      </c>
      <c r="C1347" s="235"/>
      <c r="D1347" s="236" t="str" cm="1">
        <f t="array" ref="D1347">_xlfn.IFNA(_xlfn.IFS('08-50 Windows'!D26="*",'08-50 Windows'!C26,'08-50 Windows'!F26="*",'08-50 Windows'!E26,'08-50 Windows'!H26="*",'08-50 Windows'!G26,'08-50 Windows'!J26="*",'08-50 Windows'!I26,'08-50 Windows'!L26="*",'08-50 Windows'!K26,'08-50 Windows'!N26="*",'08-50 Windows'!M26,'08-50 Windows'!P26="*",'08-50 Windows'!O26,'08-50 Windows'!R26="*",'08-50 Windows'!Q26,'08-50 Windows'!T26="*",'08-50 Windows'!S26),"")</f>
        <v/>
      </c>
      <c r="E1347" s="236" t="e">
        <f>D1347/'Project Data'!$D$22</f>
        <v>#VALUE!</v>
      </c>
      <c r="F1347" s="164" t="s">
        <v>44</v>
      </c>
      <c r="G1347" s="236" t="str" cm="1">
        <f t="array" ref="G1347">_xlfn.IFNA(_xlfn.IFS('08-50 Windows'!F26="*",'08-50 Windows'!E26,'08-50 Windows'!H26="*",'08-50 Windows'!G26,'08-50 Windows'!J26="*",'08-50 Windows'!I26,'08-50 Windows'!L26="*",'08-50 Windows'!K26,'08-50 Windows'!N26="*",'08-50 Windows'!M26,'08-50 Windows'!P26="*",'08-50 Windows'!O26,'08-50 Windows'!R26="*",'08-50 Windows'!Q26,'08-50 Windows'!T26="*",'08-50 Windows'!S26,'08-50 Windows'!V26="*",'08-50 Windows'!U26),"")</f>
        <v/>
      </c>
      <c r="H1347" s="236" t="e">
        <f>G1347/'Project Data'!$D$22</f>
        <v>#VALUE!</v>
      </c>
      <c r="I1347" s="175"/>
      <c r="J1347" s="244"/>
      <c r="K1347" s="242"/>
    </row>
    <row r="1348" spans="1:11" s="147" customFormat="1" ht="15" hidden="1" customHeight="1">
      <c r="A1348" s="198">
        <f>'08-50 Windows'!A27</f>
        <v>0</v>
      </c>
      <c r="B1348" s="235" t="str">
        <f>'08-50 Windows'!B27</f>
        <v>08 01 75 Operation and Maintenance of Window Hardware</v>
      </c>
      <c r="C1348" s="235"/>
      <c r="D1348" s="236" t="str" cm="1">
        <f t="array" ref="D1348">_xlfn.IFNA(_xlfn.IFS('08-50 Windows'!D27="*",'08-50 Windows'!C27,'08-50 Windows'!F27="*",'08-50 Windows'!E27,'08-50 Windows'!H27="*",'08-50 Windows'!G27,'08-50 Windows'!J27="*",'08-50 Windows'!I27,'08-50 Windows'!L27="*",'08-50 Windows'!K27,'08-50 Windows'!N27="*",'08-50 Windows'!M27,'08-50 Windows'!P27="*",'08-50 Windows'!O27,'08-50 Windows'!R27="*",'08-50 Windows'!Q27,'08-50 Windows'!T27="*",'08-50 Windows'!S27),"")</f>
        <v/>
      </c>
      <c r="E1348" s="236" t="e">
        <f>D1348/'Project Data'!$D$22</f>
        <v>#VALUE!</v>
      </c>
      <c r="F1348" s="164" t="s">
        <v>44</v>
      </c>
      <c r="G1348" s="236" t="str" cm="1">
        <f t="array" ref="G1348">_xlfn.IFNA(_xlfn.IFS('08-50 Windows'!F27="*",'08-50 Windows'!E27,'08-50 Windows'!H27="*",'08-50 Windows'!G27,'08-50 Windows'!J27="*",'08-50 Windows'!I27,'08-50 Windows'!L27="*",'08-50 Windows'!K27,'08-50 Windows'!N27="*",'08-50 Windows'!M27,'08-50 Windows'!P27="*",'08-50 Windows'!O27,'08-50 Windows'!R27="*",'08-50 Windows'!Q27,'08-50 Windows'!T27="*",'08-50 Windows'!S27,'08-50 Windows'!V27="*",'08-50 Windows'!U27),"")</f>
        <v/>
      </c>
      <c r="H1348" s="236" t="e">
        <f>G1348/'Project Data'!$D$22</f>
        <v>#VALUE!</v>
      </c>
      <c r="I1348" s="175"/>
      <c r="J1348" s="244"/>
      <c r="K1348" s="242"/>
    </row>
    <row r="1349" spans="1:11" s="147" customFormat="1" ht="15" hidden="1" customHeight="1">
      <c r="A1349" s="198">
        <f>'08-50 Windows'!A28</f>
        <v>0</v>
      </c>
      <c r="B1349" s="235" t="str">
        <f>'08-50 Windows'!B28</f>
        <v>08 03 50 Conservation Treatment for Period Windows</v>
      </c>
      <c r="C1349" s="235"/>
      <c r="D1349" s="236" t="str" cm="1">
        <f t="array" ref="D1349">_xlfn.IFNA(_xlfn.IFS('08-50 Windows'!D28="*",'08-50 Windows'!C28,'08-50 Windows'!F28="*",'08-50 Windows'!E28,'08-50 Windows'!H28="*",'08-50 Windows'!G28,'08-50 Windows'!J28="*",'08-50 Windows'!I28,'08-50 Windows'!L28="*",'08-50 Windows'!K28,'08-50 Windows'!N28="*",'08-50 Windows'!M28,'08-50 Windows'!P28="*",'08-50 Windows'!O28,'08-50 Windows'!R28="*",'08-50 Windows'!Q28,'08-50 Windows'!T28="*",'08-50 Windows'!S28),"")</f>
        <v/>
      </c>
      <c r="E1349" s="236" t="e">
        <f>D1349/'Project Data'!$D$22</f>
        <v>#VALUE!</v>
      </c>
      <c r="F1349" s="164" t="s">
        <v>44</v>
      </c>
      <c r="G1349" s="236" t="str" cm="1">
        <f t="array" ref="G1349">_xlfn.IFNA(_xlfn.IFS('08-50 Windows'!F28="*",'08-50 Windows'!E28,'08-50 Windows'!H28="*",'08-50 Windows'!G28,'08-50 Windows'!J28="*",'08-50 Windows'!I28,'08-50 Windows'!L28="*",'08-50 Windows'!K28,'08-50 Windows'!N28="*",'08-50 Windows'!M28,'08-50 Windows'!P28="*",'08-50 Windows'!O28,'08-50 Windows'!R28="*",'08-50 Windows'!Q28,'08-50 Windows'!T28="*",'08-50 Windows'!S28,'08-50 Windows'!V28="*",'08-50 Windows'!U28),"")</f>
        <v/>
      </c>
      <c r="H1349" s="236" t="e">
        <f>G1349/'Project Data'!$D$22</f>
        <v>#VALUE!</v>
      </c>
      <c r="I1349" s="175"/>
      <c r="J1349" s="244"/>
      <c r="K1349" s="242"/>
    </row>
    <row r="1350" spans="1:11" s="147" customFormat="1" ht="15" hidden="1" customHeight="1">
      <c r="A1350" s="198">
        <f>'08-50 Windows'!A29</f>
        <v>0</v>
      </c>
      <c r="B1350" s="235" t="str">
        <f>'08-50 Windows'!B29</f>
        <v>08 03 51 Conservation Treatment for Period Metal Windows</v>
      </c>
      <c r="C1350" s="235"/>
      <c r="D1350" s="236" t="str" cm="1">
        <f t="array" ref="D1350">_xlfn.IFNA(_xlfn.IFS('08-50 Windows'!D29="*",'08-50 Windows'!C29,'08-50 Windows'!F29="*",'08-50 Windows'!E29,'08-50 Windows'!H29="*",'08-50 Windows'!G29,'08-50 Windows'!J29="*",'08-50 Windows'!I29,'08-50 Windows'!L29="*",'08-50 Windows'!K29,'08-50 Windows'!N29="*",'08-50 Windows'!M29,'08-50 Windows'!P29="*",'08-50 Windows'!O29,'08-50 Windows'!R29="*",'08-50 Windows'!Q29,'08-50 Windows'!T29="*",'08-50 Windows'!S29),"")</f>
        <v/>
      </c>
      <c r="E1350" s="236" t="e">
        <f>D1350/'Project Data'!$D$22</f>
        <v>#VALUE!</v>
      </c>
      <c r="F1350" s="164" t="s">
        <v>44</v>
      </c>
      <c r="G1350" s="236" t="str" cm="1">
        <f t="array" ref="G1350">_xlfn.IFNA(_xlfn.IFS('08-50 Windows'!F29="*",'08-50 Windows'!E29,'08-50 Windows'!H29="*",'08-50 Windows'!G29,'08-50 Windows'!J29="*",'08-50 Windows'!I29,'08-50 Windows'!L29="*",'08-50 Windows'!K29,'08-50 Windows'!N29="*",'08-50 Windows'!M29,'08-50 Windows'!P29="*",'08-50 Windows'!O29,'08-50 Windows'!R29="*",'08-50 Windows'!Q29,'08-50 Windows'!T29="*",'08-50 Windows'!S29,'08-50 Windows'!V29="*",'08-50 Windows'!U29),"")</f>
        <v/>
      </c>
      <c r="H1350" s="236" t="e">
        <f>G1350/'Project Data'!$D$22</f>
        <v>#VALUE!</v>
      </c>
      <c r="I1350" s="175"/>
      <c r="J1350" s="244"/>
      <c r="K1350" s="242"/>
    </row>
    <row r="1351" spans="1:11" s="147" customFormat="1" ht="15" hidden="1" customHeight="1">
      <c r="A1351" s="198">
        <f>'08-50 Windows'!A30</f>
        <v>0</v>
      </c>
      <c r="B1351" s="235" t="str">
        <f>'08-50 Windows'!B30</f>
        <v>08 03 51.16 Conservation Treatment for Period Bronze Windows</v>
      </c>
      <c r="C1351" s="235"/>
      <c r="D1351" s="236" t="str" cm="1">
        <f t="array" ref="D1351">_xlfn.IFNA(_xlfn.IFS('08-50 Windows'!D30="*",'08-50 Windows'!C30,'08-50 Windows'!F30="*",'08-50 Windows'!E30,'08-50 Windows'!H30="*",'08-50 Windows'!G30,'08-50 Windows'!J30="*",'08-50 Windows'!I30,'08-50 Windows'!L30="*",'08-50 Windows'!K30,'08-50 Windows'!N30="*",'08-50 Windows'!M30,'08-50 Windows'!P30="*",'08-50 Windows'!O30,'08-50 Windows'!R30="*",'08-50 Windows'!Q30,'08-50 Windows'!T30="*",'08-50 Windows'!S30),"")</f>
        <v/>
      </c>
      <c r="E1351" s="236" t="e">
        <f>D1351/'Project Data'!$D$22</f>
        <v>#VALUE!</v>
      </c>
      <c r="F1351" s="164" t="s">
        <v>44</v>
      </c>
      <c r="G1351" s="236" t="str" cm="1">
        <f t="array" ref="G1351">_xlfn.IFNA(_xlfn.IFS('08-50 Windows'!F30="*",'08-50 Windows'!E30,'08-50 Windows'!H30="*",'08-50 Windows'!G30,'08-50 Windows'!J30="*",'08-50 Windows'!I30,'08-50 Windows'!L30="*",'08-50 Windows'!K30,'08-50 Windows'!N30="*",'08-50 Windows'!M30,'08-50 Windows'!P30="*",'08-50 Windows'!O30,'08-50 Windows'!R30="*",'08-50 Windows'!Q30,'08-50 Windows'!T30="*",'08-50 Windows'!S30,'08-50 Windows'!V30="*",'08-50 Windows'!U30),"")</f>
        <v/>
      </c>
      <c r="H1351" s="236" t="e">
        <f>G1351/'Project Data'!$D$22</f>
        <v>#VALUE!</v>
      </c>
      <c r="I1351" s="175"/>
      <c r="J1351" s="244"/>
      <c r="K1351" s="242"/>
    </row>
    <row r="1352" spans="1:11" s="147" customFormat="1" ht="15" hidden="1" customHeight="1">
      <c r="A1352" s="198">
        <f>'08-50 Windows'!A31</f>
        <v>0</v>
      </c>
      <c r="B1352" s="235" t="str">
        <f>'08-50 Windows'!B31</f>
        <v>08 03 51.23 Conservation Treatment for Period Steel Windows</v>
      </c>
      <c r="C1352" s="235"/>
      <c r="D1352" s="236" t="str" cm="1">
        <f t="array" ref="D1352">_xlfn.IFNA(_xlfn.IFS('08-50 Windows'!D31="*",'08-50 Windows'!C31,'08-50 Windows'!F31="*",'08-50 Windows'!E31,'08-50 Windows'!H31="*",'08-50 Windows'!G31,'08-50 Windows'!J31="*",'08-50 Windows'!I31,'08-50 Windows'!L31="*",'08-50 Windows'!K31,'08-50 Windows'!N31="*",'08-50 Windows'!M31,'08-50 Windows'!P31="*",'08-50 Windows'!O31,'08-50 Windows'!R31="*",'08-50 Windows'!Q31,'08-50 Windows'!T31="*",'08-50 Windows'!S31),"")</f>
        <v/>
      </c>
      <c r="E1352" s="236" t="e">
        <f>D1352/'Project Data'!$D$22</f>
        <v>#VALUE!</v>
      </c>
      <c r="F1352" s="164" t="s">
        <v>44</v>
      </c>
      <c r="G1352" s="236" t="str" cm="1">
        <f t="array" ref="G1352">_xlfn.IFNA(_xlfn.IFS('08-50 Windows'!F31="*",'08-50 Windows'!E31,'08-50 Windows'!H31="*",'08-50 Windows'!G31,'08-50 Windows'!J31="*",'08-50 Windows'!I31,'08-50 Windows'!L31="*",'08-50 Windows'!K31,'08-50 Windows'!N31="*",'08-50 Windows'!M31,'08-50 Windows'!P31="*",'08-50 Windows'!O31,'08-50 Windows'!R31="*",'08-50 Windows'!Q31,'08-50 Windows'!T31="*",'08-50 Windows'!S31,'08-50 Windows'!V31="*",'08-50 Windows'!U31),"")</f>
        <v/>
      </c>
      <c r="H1352" s="236" t="e">
        <f>G1352/'Project Data'!$D$22</f>
        <v>#VALUE!</v>
      </c>
      <c r="I1352" s="175"/>
      <c r="J1352" s="244"/>
      <c r="K1352" s="242"/>
    </row>
    <row r="1353" spans="1:11" s="147" customFormat="1" ht="15" hidden="1" customHeight="1">
      <c r="A1353" s="198">
        <f>'08-50 Windows'!A32</f>
        <v>0</v>
      </c>
      <c r="B1353" s="235" t="str">
        <f>'08-50 Windows'!B32</f>
        <v>08 03 52 Conservation Treatment for Period Wood Windows</v>
      </c>
      <c r="C1353" s="235"/>
      <c r="D1353" s="236" t="str" cm="1">
        <f t="array" ref="D1353">_xlfn.IFNA(_xlfn.IFS('08-50 Windows'!D32="*",'08-50 Windows'!C32,'08-50 Windows'!F32="*",'08-50 Windows'!E32,'08-50 Windows'!H32="*",'08-50 Windows'!G32,'08-50 Windows'!J32="*",'08-50 Windows'!I32,'08-50 Windows'!L32="*",'08-50 Windows'!K32,'08-50 Windows'!N32="*",'08-50 Windows'!M32,'08-50 Windows'!P32="*",'08-50 Windows'!O32,'08-50 Windows'!R32="*",'08-50 Windows'!Q32,'08-50 Windows'!T32="*",'08-50 Windows'!S32),"")</f>
        <v/>
      </c>
      <c r="E1353" s="236" t="e">
        <f>D1353/'Project Data'!$D$22</f>
        <v>#VALUE!</v>
      </c>
      <c r="F1353" s="337" t="s">
        <v>44</v>
      </c>
      <c r="G1353" s="236" t="str" cm="1">
        <f t="array" ref="G1353">_xlfn.IFNA(_xlfn.IFS('08-50 Windows'!F32="*",'08-50 Windows'!E32,'08-50 Windows'!H32="*",'08-50 Windows'!G32,'08-50 Windows'!J32="*",'08-50 Windows'!I32,'08-50 Windows'!L32="*",'08-50 Windows'!K32,'08-50 Windows'!N32="*",'08-50 Windows'!M32,'08-50 Windows'!P32="*",'08-50 Windows'!O32,'08-50 Windows'!R32="*",'08-50 Windows'!Q32,'08-50 Windows'!T32="*",'08-50 Windows'!S32,'08-50 Windows'!V32="*",'08-50 Windows'!U32),"")</f>
        <v/>
      </c>
      <c r="H1353" s="236" t="e">
        <f>G1353/'Project Data'!$D$22</f>
        <v>#VALUE!</v>
      </c>
      <c r="I1353" s="175"/>
      <c r="J1353" s="244"/>
      <c r="K1353" s="242"/>
    </row>
    <row r="1354" spans="1:11" s="147" customFormat="1" ht="15" hidden="1" customHeight="1">
      <c r="A1354" s="198">
        <f>'08-50 Windows'!A33</f>
        <v>0</v>
      </c>
      <c r="B1354" s="235" t="str">
        <f>'08-50 Windows'!B33</f>
        <v>08 03 75 Conservation Treatment for Period Window Hardware</v>
      </c>
      <c r="C1354" s="235"/>
      <c r="D1354" s="236" t="str" cm="1">
        <f t="array" ref="D1354">_xlfn.IFNA(_xlfn.IFS('08-50 Windows'!D33="*",'08-50 Windows'!C33,'08-50 Windows'!F33="*",'08-50 Windows'!E33,'08-50 Windows'!H33="*",'08-50 Windows'!G33,'08-50 Windows'!J33="*",'08-50 Windows'!I33,'08-50 Windows'!L33="*",'08-50 Windows'!K33,'08-50 Windows'!N33="*",'08-50 Windows'!M33,'08-50 Windows'!P33="*",'08-50 Windows'!O33,'08-50 Windows'!R33="*",'08-50 Windows'!Q33,'08-50 Windows'!T33="*",'08-50 Windows'!S33),"")</f>
        <v/>
      </c>
      <c r="E1354" s="236" t="e">
        <f>D1354/'Project Data'!$D$22</f>
        <v>#VALUE!</v>
      </c>
      <c r="F1354" s="164" t="s">
        <v>44</v>
      </c>
      <c r="G1354" s="236" t="str" cm="1">
        <f t="array" ref="G1354">_xlfn.IFNA(_xlfn.IFS('08-50 Windows'!F33="*",'08-50 Windows'!E33,'08-50 Windows'!H33="*",'08-50 Windows'!G33,'08-50 Windows'!J33="*",'08-50 Windows'!I33,'08-50 Windows'!L33="*",'08-50 Windows'!K33,'08-50 Windows'!N33="*",'08-50 Windows'!M33,'08-50 Windows'!P33="*",'08-50 Windows'!O33,'08-50 Windows'!R33="*",'08-50 Windows'!Q33,'08-50 Windows'!T33="*",'08-50 Windows'!S33,'08-50 Windows'!V33="*",'08-50 Windows'!U33),"")</f>
        <v/>
      </c>
      <c r="H1354" s="236" t="e">
        <f>G1354/'Project Data'!$D$22</f>
        <v>#VALUE!</v>
      </c>
      <c r="I1354" s="175"/>
      <c r="J1354" s="244"/>
      <c r="K1354" s="242"/>
    </row>
    <row r="1355" spans="1:11" s="147" customFormat="1" ht="15" customHeight="1">
      <c r="A1355" s="398">
        <f>'08-50 Windows'!A34</f>
        <v>1</v>
      </c>
      <c r="B1355" s="642" t="str">
        <f>'08-50 Windows'!B34</f>
        <v>08 50 00 Windows (F&amp;I)</v>
      </c>
      <c r="C1355" s="643"/>
      <c r="D1355" s="402" cm="1">
        <f t="array" ref="D1355">_xlfn.IFNA(_xlfn.IFS('08-50 Windows'!D34="*",'08-50 Windows'!C34,'08-50 Windows'!F34="*",'08-50 Windows'!E34,'08-50 Windows'!H34="*",'08-50 Windows'!G34,'08-50 Windows'!J34="*",'08-50 Windows'!I34,'08-50 Windows'!L34="*",'08-50 Windows'!K34,'08-50 Windows'!N34="*",'08-50 Windows'!M34,'08-50 Windows'!P34="*",'08-50 Windows'!O34,'08-50 Windows'!R34="*",'08-50 Windows'!Q34,'08-50 Windows'!T34="*",'08-50 Windows'!S34),"")</f>
        <v>1187142</v>
      </c>
      <c r="E1355" s="402">
        <f>D1355/'Project Data'!$D$22</f>
        <v>13.26549038450794</v>
      </c>
      <c r="F1355" s="411">
        <v>1187142</v>
      </c>
      <c r="G1355" s="402" cm="1">
        <f t="array" ref="G1355">_xlfn.IFNA(_xlfn.IFS('08-50 Windows'!F34="*",'08-50 Windows'!E34,'08-50 Windows'!H34="*",'08-50 Windows'!G34,'08-50 Windows'!J34="*",'08-50 Windows'!I34,'08-50 Windows'!L34="*",'08-50 Windows'!K34,'08-50 Windows'!N34="*",'08-50 Windows'!M34,'08-50 Windows'!P34="*",'08-50 Windows'!O34,'08-50 Windows'!R34="*",'08-50 Windows'!Q34,'08-50 Windows'!T34="*",'08-50 Windows'!S34,'08-50 Windows'!V34="*",'08-50 Windows'!U34),"")</f>
        <v>1187142</v>
      </c>
      <c r="H1355" s="402">
        <f>G1355/'Project Data'!$D$22</f>
        <v>13.26549038450794</v>
      </c>
      <c r="I1355" s="400"/>
      <c r="J1355" s="403"/>
      <c r="K1355" s="404" t="s">
        <v>92</v>
      </c>
    </row>
    <row r="1356" spans="1:11" s="147" customFormat="1" ht="15" customHeight="1">
      <c r="A1356" s="398">
        <f>'08-50 Windows'!A35</f>
        <v>1</v>
      </c>
      <c r="B1356" s="642" t="str">
        <f>'08-50 Windows'!B35</f>
        <v>08 51 00 Balcony/Patio Doors</v>
      </c>
      <c r="C1356" s="643"/>
      <c r="D1356" s="402" t="str" cm="1">
        <f t="array" ref="D1356">_xlfn.IFNA(_xlfn.IFS('08-50 Windows'!D35="*",'08-50 Windows'!C35,'08-50 Windows'!F35="*",'08-50 Windows'!E35,'08-50 Windows'!H35="*",'08-50 Windows'!G35,'08-50 Windows'!J35="*",'08-50 Windows'!I35,'08-50 Windows'!L35="*",'08-50 Windows'!K35,'08-50 Windows'!N35="*",'08-50 Windows'!M35,'08-50 Windows'!P35="*",'08-50 Windows'!O35,'08-50 Windows'!R35="*",'08-50 Windows'!Q35,'08-50 Windows'!T35="*",'08-50 Windows'!S35),"")</f>
        <v>Included in Openings</v>
      </c>
      <c r="E1356" s="402"/>
      <c r="F1356" s="411" t="s">
        <v>44</v>
      </c>
      <c r="G1356" s="402" t="str" cm="1">
        <f t="array" ref="G1356">_xlfn.IFNA(_xlfn.IFS('08-50 Windows'!F35="*",'08-50 Windows'!E35,'08-50 Windows'!H35="*",'08-50 Windows'!G35,'08-50 Windows'!J35="*",'08-50 Windows'!I35,'08-50 Windows'!L35="*",'08-50 Windows'!K35,'08-50 Windows'!N35="*",'08-50 Windows'!M35,'08-50 Windows'!P35="*",'08-50 Windows'!O35,'08-50 Windows'!R35="*",'08-50 Windows'!Q35,'08-50 Windows'!T35="*",'08-50 Windows'!S35,'08-50 Windows'!V35="*",'08-50 Windows'!U35),"")</f>
        <v>Included in Openings</v>
      </c>
      <c r="H1356" s="402" t="e">
        <f>G1356/'Project Data'!$D$22</f>
        <v>#VALUE!</v>
      </c>
      <c r="I1356" s="400"/>
      <c r="J1356" s="403"/>
      <c r="K1356" s="404" t="s">
        <v>72</v>
      </c>
    </row>
    <row r="1357" spans="1:11" s="147" customFormat="1" ht="15" hidden="1" customHeight="1">
      <c r="A1357" s="398" t="str">
        <f>'08-50 Windows'!A36</f>
        <v xml:space="preserve"> </v>
      </c>
      <c r="B1357" s="399" t="str">
        <f>'08-50 Windows'!B36</f>
        <v>08 51 13 Aluminum Windows</v>
      </c>
      <c r="C1357" s="399"/>
      <c r="D1357" s="402" t="str" cm="1">
        <f t="array" ref="D1357">_xlfn.IFNA(_xlfn.IFS('08-50 Windows'!D36="*",'08-50 Windows'!C36,'08-50 Windows'!F36="*",'08-50 Windows'!E36,'08-50 Windows'!H36="*",'08-50 Windows'!G36,'08-50 Windows'!J36="*",'08-50 Windows'!I36,'08-50 Windows'!L36="*",'08-50 Windows'!K36,'08-50 Windows'!N36="*",'08-50 Windows'!M36,'08-50 Windows'!P36="*",'08-50 Windows'!O36,'08-50 Windows'!R36="*",'08-50 Windows'!Q36,'08-50 Windows'!T36="*",'08-50 Windows'!S36),"")</f>
        <v/>
      </c>
      <c r="E1357" s="402" t="e">
        <f>D1357/'Project Data'!$D$22</f>
        <v>#VALUE!</v>
      </c>
      <c r="F1357" s="411" t="s">
        <v>44</v>
      </c>
      <c r="G1357" s="402" t="str" cm="1">
        <f t="array" ref="G1357">_xlfn.IFNA(_xlfn.IFS('08-50 Windows'!F36="*",'08-50 Windows'!E36,'08-50 Windows'!H36="*",'08-50 Windows'!G36,'08-50 Windows'!J36="*",'08-50 Windows'!I36,'08-50 Windows'!L36="*",'08-50 Windows'!K36,'08-50 Windows'!N36="*",'08-50 Windows'!M36,'08-50 Windows'!P36="*",'08-50 Windows'!O36,'08-50 Windows'!R36="*",'08-50 Windows'!Q36,'08-50 Windows'!T36="*",'08-50 Windows'!S36,'08-50 Windows'!V36="*",'08-50 Windows'!U36),"")</f>
        <v/>
      </c>
      <c r="H1357" s="402" t="e">
        <f>G1357/'Project Data'!$D$22</f>
        <v>#VALUE!</v>
      </c>
      <c r="I1357" s="400"/>
      <c r="J1357" s="403"/>
      <c r="K1357" s="404"/>
    </row>
    <row r="1358" spans="1:11" s="147" customFormat="1" ht="15" hidden="1" customHeight="1">
      <c r="A1358" s="198">
        <f>'08-50 Windows'!A37</f>
        <v>0</v>
      </c>
      <c r="B1358" s="235" t="str">
        <f>'08-50 Windows'!B37</f>
        <v>08 51 16 Bronze Windows</v>
      </c>
      <c r="C1358" s="235"/>
      <c r="D1358" s="236" t="str" cm="1">
        <f t="array" ref="D1358">_xlfn.IFNA(_xlfn.IFS('08-50 Windows'!D37="*",'08-50 Windows'!C37,'08-50 Windows'!F37="*",'08-50 Windows'!E37,'08-50 Windows'!H37="*",'08-50 Windows'!G37,'08-50 Windows'!J37="*",'08-50 Windows'!I37,'08-50 Windows'!L37="*",'08-50 Windows'!K37,'08-50 Windows'!N37="*",'08-50 Windows'!M37,'08-50 Windows'!P37="*",'08-50 Windows'!O37,'08-50 Windows'!R37="*",'08-50 Windows'!Q37,'08-50 Windows'!T37="*",'08-50 Windows'!S37),"")</f>
        <v/>
      </c>
      <c r="E1358" s="236" t="e">
        <f>D1358/'Project Data'!$D$22</f>
        <v>#VALUE!</v>
      </c>
      <c r="F1358" s="164" t="s">
        <v>44</v>
      </c>
      <c r="G1358" s="236" t="str" cm="1">
        <f t="array" ref="G1358">_xlfn.IFNA(_xlfn.IFS('08-50 Windows'!F37="*",'08-50 Windows'!E37,'08-50 Windows'!H37="*",'08-50 Windows'!G37,'08-50 Windows'!J37="*",'08-50 Windows'!I37,'08-50 Windows'!L37="*",'08-50 Windows'!K37,'08-50 Windows'!N37="*",'08-50 Windows'!M37,'08-50 Windows'!P37="*",'08-50 Windows'!O37,'08-50 Windows'!R37="*",'08-50 Windows'!Q37,'08-50 Windows'!T37="*",'08-50 Windows'!S37,'08-50 Windows'!V37="*",'08-50 Windows'!U37),"")</f>
        <v/>
      </c>
      <c r="H1358" s="236" t="e">
        <f>G1358/'Project Data'!$D$22</f>
        <v>#VALUE!</v>
      </c>
      <c r="I1358" s="175"/>
      <c r="J1358" s="244"/>
      <c r="K1358" s="242"/>
    </row>
    <row r="1359" spans="1:11" s="147" customFormat="1" ht="15" hidden="1" customHeight="1">
      <c r="A1359" s="198">
        <f>'08-50 Windows'!A38</f>
        <v>0</v>
      </c>
      <c r="B1359" s="235" t="str">
        <f>'08-50 Windows'!B38</f>
        <v>08 51 19 Stainless-Steel Windows</v>
      </c>
      <c r="C1359" s="235"/>
      <c r="D1359" s="236" t="str" cm="1">
        <f t="array" ref="D1359">_xlfn.IFNA(_xlfn.IFS('08-50 Windows'!D38="*",'08-50 Windows'!C38,'08-50 Windows'!F38="*",'08-50 Windows'!E38,'08-50 Windows'!H38="*",'08-50 Windows'!G38,'08-50 Windows'!J38="*",'08-50 Windows'!I38,'08-50 Windows'!L38="*",'08-50 Windows'!K38,'08-50 Windows'!N38="*",'08-50 Windows'!M38,'08-50 Windows'!P38="*",'08-50 Windows'!O38,'08-50 Windows'!R38="*",'08-50 Windows'!Q38,'08-50 Windows'!T38="*",'08-50 Windows'!S38),"")</f>
        <v/>
      </c>
      <c r="E1359" s="236" t="e">
        <f>D1359/'Project Data'!$D$22</f>
        <v>#VALUE!</v>
      </c>
      <c r="F1359" s="164" t="s">
        <v>44</v>
      </c>
      <c r="G1359" s="236" t="str" cm="1">
        <f t="array" ref="G1359">_xlfn.IFNA(_xlfn.IFS('08-50 Windows'!F38="*",'08-50 Windows'!E38,'08-50 Windows'!H38="*",'08-50 Windows'!G38,'08-50 Windows'!J38="*",'08-50 Windows'!I38,'08-50 Windows'!L38="*",'08-50 Windows'!K38,'08-50 Windows'!N38="*",'08-50 Windows'!M38,'08-50 Windows'!P38="*",'08-50 Windows'!O38,'08-50 Windows'!R38="*",'08-50 Windows'!Q38,'08-50 Windows'!T38="*",'08-50 Windows'!S38,'08-50 Windows'!V38="*",'08-50 Windows'!U38),"")</f>
        <v/>
      </c>
      <c r="H1359" s="236" t="e">
        <f>G1359/'Project Data'!$D$22</f>
        <v>#VALUE!</v>
      </c>
      <c r="I1359" s="175"/>
      <c r="J1359" s="244"/>
      <c r="K1359" s="242"/>
    </row>
    <row r="1360" spans="1:11" s="147" customFormat="1" ht="15" hidden="1" customHeight="1">
      <c r="A1360" s="198">
        <f>'08-50 Windows'!A39</f>
        <v>0</v>
      </c>
      <c r="B1360" s="235" t="str">
        <f>'08-50 Windows'!B39</f>
        <v>08 51 23 Steel Windows</v>
      </c>
      <c r="C1360" s="235"/>
      <c r="D1360" s="236" t="str" cm="1">
        <f t="array" ref="D1360">_xlfn.IFNA(_xlfn.IFS('08-50 Windows'!D39="*",'08-50 Windows'!C39,'08-50 Windows'!F39="*",'08-50 Windows'!E39,'08-50 Windows'!H39="*",'08-50 Windows'!G39,'08-50 Windows'!J39="*",'08-50 Windows'!I39,'08-50 Windows'!L39="*",'08-50 Windows'!K39,'08-50 Windows'!N39="*",'08-50 Windows'!M39,'08-50 Windows'!P39="*",'08-50 Windows'!O39,'08-50 Windows'!R39="*",'08-50 Windows'!Q39,'08-50 Windows'!T39="*",'08-50 Windows'!S39),"")</f>
        <v/>
      </c>
      <c r="E1360" s="236" t="e">
        <f>D1360/'Project Data'!$D$22</f>
        <v>#VALUE!</v>
      </c>
      <c r="F1360" s="164" t="s">
        <v>44</v>
      </c>
      <c r="G1360" s="236" t="str" cm="1">
        <f t="array" ref="G1360">_xlfn.IFNA(_xlfn.IFS('08-50 Windows'!F39="*",'08-50 Windows'!E39,'08-50 Windows'!H39="*",'08-50 Windows'!G39,'08-50 Windows'!J39="*",'08-50 Windows'!I39,'08-50 Windows'!L39="*",'08-50 Windows'!K39,'08-50 Windows'!N39="*",'08-50 Windows'!M39,'08-50 Windows'!P39="*",'08-50 Windows'!O39,'08-50 Windows'!R39="*",'08-50 Windows'!Q39,'08-50 Windows'!T39="*",'08-50 Windows'!S39,'08-50 Windows'!V39="*",'08-50 Windows'!U39),"")</f>
        <v/>
      </c>
      <c r="H1360" s="236" t="e">
        <f>G1360/'Project Data'!$D$22</f>
        <v>#VALUE!</v>
      </c>
      <c r="I1360" s="175"/>
      <c r="J1360" s="244"/>
      <c r="K1360" s="242"/>
    </row>
    <row r="1361" spans="1:11" s="147" customFormat="1" ht="15" hidden="1" customHeight="1">
      <c r="A1361" s="198">
        <f>'08-50 Windows'!A40</f>
        <v>0</v>
      </c>
      <c r="B1361" s="235" t="str">
        <f>'08-50 Windows'!B40</f>
        <v>08 51 23.13 Hot-Rolled Steel Windows</v>
      </c>
      <c r="C1361" s="235"/>
      <c r="D1361" s="236" t="str" cm="1">
        <f t="array" ref="D1361">_xlfn.IFNA(_xlfn.IFS('08-50 Windows'!D40="*",'08-50 Windows'!C40,'08-50 Windows'!F40="*",'08-50 Windows'!E40,'08-50 Windows'!H40="*",'08-50 Windows'!G40,'08-50 Windows'!J40="*",'08-50 Windows'!I40,'08-50 Windows'!L40="*",'08-50 Windows'!K40,'08-50 Windows'!N40="*",'08-50 Windows'!M40,'08-50 Windows'!P40="*",'08-50 Windows'!O40,'08-50 Windows'!R40="*",'08-50 Windows'!Q40,'08-50 Windows'!T40="*",'08-50 Windows'!S40),"")</f>
        <v/>
      </c>
      <c r="E1361" s="236" t="e">
        <f>D1361/'Project Data'!$D$22</f>
        <v>#VALUE!</v>
      </c>
      <c r="F1361" s="164" t="s">
        <v>44</v>
      </c>
      <c r="G1361" s="236" t="str" cm="1">
        <f t="array" ref="G1361">_xlfn.IFNA(_xlfn.IFS('08-50 Windows'!F40="*",'08-50 Windows'!E40,'08-50 Windows'!H40="*",'08-50 Windows'!G40,'08-50 Windows'!J40="*",'08-50 Windows'!I40,'08-50 Windows'!L40="*",'08-50 Windows'!K40,'08-50 Windows'!N40="*",'08-50 Windows'!M40,'08-50 Windows'!P40="*",'08-50 Windows'!O40,'08-50 Windows'!R40="*",'08-50 Windows'!Q40,'08-50 Windows'!T40="*",'08-50 Windows'!S40,'08-50 Windows'!V40="*",'08-50 Windows'!U40),"")</f>
        <v/>
      </c>
      <c r="H1361" s="236" t="e">
        <f>G1361/'Project Data'!$D$22</f>
        <v>#VALUE!</v>
      </c>
      <c r="I1361" s="175"/>
      <c r="J1361" s="244"/>
      <c r="K1361" s="242"/>
    </row>
    <row r="1362" spans="1:11" s="147" customFormat="1" ht="15" hidden="1" customHeight="1">
      <c r="A1362" s="198">
        <f>'08-50 Windows'!A41</f>
        <v>0</v>
      </c>
      <c r="B1362" s="235" t="str">
        <f>'08-50 Windows'!B41</f>
        <v>08 51 23.23 Cold-Rolled Steel Windows</v>
      </c>
      <c r="C1362" s="235"/>
      <c r="D1362" s="236" t="str" cm="1">
        <f t="array" ref="D1362">_xlfn.IFNA(_xlfn.IFS('08-50 Windows'!D41="*",'08-50 Windows'!C41,'08-50 Windows'!F41="*",'08-50 Windows'!E41,'08-50 Windows'!H41="*",'08-50 Windows'!G41,'08-50 Windows'!J41="*",'08-50 Windows'!I41,'08-50 Windows'!L41="*",'08-50 Windows'!K41,'08-50 Windows'!N41="*",'08-50 Windows'!M41,'08-50 Windows'!P41="*",'08-50 Windows'!O41,'08-50 Windows'!R41="*",'08-50 Windows'!Q41,'08-50 Windows'!T41="*",'08-50 Windows'!S41),"")</f>
        <v/>
      </c>
      <c r="E1362" s="236" t="e">
        <f>D1362/'Project Data'!$D$22</f>
        <v>#VALUE!</v>
      </c>
      <c r="F1362" s="164" t="s">
        <v>44</v>
      </c>
      <c r="G1362" s="236" t="str" cm="1">
        <f t="array" ref="G1362">_xlfn.IFNA(_xlfn.IFS('08-50 Windows'!F41="*",'08-50 Windows'!E41,'08-50 Windows'!H41="*",'08-50 Windows'!G41,'08-50 Windows'!J41="*",'08-50 Windows'!I41,'08-50 Windows'!L41="*",'08-50 Windows'!K41,'08-50 Windows'!N41="*",'08-50 Windows'!M41,'08-50 Windows'!P41="*",'08-50 Windows'!O41,'08-50 Windows'!R41="*",'08-50 Windows'!Q41,'08-50 Windows'!T41="*",'08-50 Windows'!S41,'08-50 Windows'!V41="*",'08-50 Windows'!U41),"")</f>
        <v/>
      </c>
      <c r="H1362" s="236" t="e">
        <f>G1362/'Project Data'!$D$22</f>
        <v>#VALUE!</v>
      </c>
      <c r="I1362" s="175"/>
      <c r="J1362" s="244"/>
      <c r="K1362" s="242"/>
    </row>
    <row r="1363" spans="1:11" s="147" customFormat="1" ht="15" hidden="1" customHeight="1">
      <c r="A1363" s="198">
        <f>'08-50 Windows'!A42</f>
        <v>0</v>
      </c>
      <c r="B1363" s="235" t="str">
        <f>'08-50 Windows'!B42</f>
        <v>08 51 66 Metal Window Screens</v>
      </c>
      <c r="C1363" s="235"/>
      <c r="D1363" s="236" t="str" cm="1">
        <f t="array" ref="D1363">_xlfn.IFNA(_xlfn.IFS('08-50 Windows'!D42="*",'08-50 Windows'!C42,'08-50 Windows'!F42="*",'08-50 Windows'!E42,'08-50 Windows'!H42="*",'08-50 Windows'!G42,'08-50 Windows'!J42="*",'08-50 Windows'!I42,'08-50 Windows'!L42="*",'08-50 Windows'!K42,'08-50 Windows'!N42="*",'08-50 Windows'!M42,'08-50 Windows'!P42="*",'08-50 Windows'!O42,'08-50 Windows'!R42="*",'08-50 Windows'!Q42,'08-50 Windows'!T42="*",'08-50 Windows'!S42),"")</f>
        <v/>
      </c>
      <c r="E1363" s="236" t="e">
        <f>D1363/'Project Data'!$D$22</f>
        <v>#VALUE!</v>
      </c>
      <c r="F1363" s="164" t="s">
        <v>44</v>
      </c>
      <c r="G1363" s="236" t="str" cm="1">
        <f t="array" ref="G1363">_xlfn.IFNA(_xlfn.IFS('08-50 Windows'!F42="*",'08-50 Windows'!E42,'08-50 Windows'!H42="*",'08-50 Windows'!G42,'08-50 Windows'!J42="*",'08-50 Windows'!I42,'08-50 Windows'!L42="*",'08-50 Windows'!K42,'08-50 Windows'!N42="*",'08-50 Windows'!M42,'08-50 Windows'!P42="*",'08-50 Windows'!O42,'08-50 Windows'!R42="*",'08-50 Windows'!Q42,'08-50 Windows'!T42="*",'08-50 Windows'!S42,'08-50 Windows'!V42="*",'08-50 Windows'!U42),"")</f>
        <v/>
      </c>
      <c r="H1363" s="236" t="e">
        <f>G1363/'Project Data'!$D$22</f>
        <v>#VALUE!</v>
      </c>
      <c r="I1363" s="175"/>
      <c r="J1363" s="244"/>
      <c r="K1363" s="242"/>
    </row>
    <row r="1364" spans="1:11" s="147" customFormat="1" ht="15" hidden="1" customHeight="1">
      <c r="A1364" s="198">
        <f>'08-50 Windows'!A43</f>
        <v>0</v>
      </c>
      <c r="B1364" s="235" t="str">
        <f>'08-50 Windows'!B43</f>
        <v>08 51 69 Metal Storm Windows</v>
      </c>
      <c r="C1364" s="235"/>
      <c r="D1364" s="236" t="str" cm="1">
        <f t="array" ref="D1364">_xlfn.IFNA(_xlfn.IFS('08-50 Windows'!D43="*",'08-50 Windows'!C43,'08-50 Windows'!F43="*",'08-50 Windows'!E43,'08-50 Windows'!H43="*",'08-50 Windows'!G43,'08-50 Windows'!J43="*",'08-50 Windows'!I43,'08-50 Windows'!L43="*",'08-50 Windows'!K43,'08-50 Windows'!N43="*",'08-50 Windows'!M43,'08-50 Windows'!P43="*",'08-50 Windows'!O43,'08-50 Windows'!R43="*",'08-50 Windows'!Q43,'08-50 Windows'!T43="*",'08-50 Windows'!S43),"")</f>
        <v/>
      </c>
      <c r="E1364" s="236" t="e">
        <f>D1364/'Project Data'!$D$22</f>
        <v>#VALUE!</v>
      </c>
      <c r="F1364" s="164" t="s">
        <v>44</v>
      </c>
      <c r="G1364" s="236" t="str" cm="1">
        <f t="array" ref="G1364">_xlfn.IFNA(_xlfn.IFS('08-50 Windows'!F43="*",'08-50 Windows'!E43,'08-50 Windows'!H43="*",'08-50 Windows'!G43,'08-50 Windows'!J43="*",'08-50 Windows'!I43,'08-50 Windows'!L43="*",'08-50 Windows'!K43,'08-50 Windows'!N43="*",'08-50 Windows'!M43,'08-50 Windows'!P43="*",'08-50 Windows'!O43,'08-50 Windows'!R43="*",'08-50 Windows'!Q43,'08-50 Windows'!T43="*",'08-50 Windows'!S43,'08-50 Windows'!V43="*",'08-50 Windows'!U43),"")</f>
        <v/>
      </c>
      <c r="H1364" s="236" t="e">
        <f>G1364/'Project Data'!$D$22</f>
        <v>#VALUE!</v>
      </c>
      <c r="I1364" s="175"/>
      <c r="J1364" s="244"/>
      <c r="K1364" s="242"/>
    </row>
    <row r="1365" spans="1:11" s="147" customFormat="1" ht="15" hidden="1" customHeight="1">
      <c r="A1365" s="398" t="str">
        <f>'08-50 Windows'!A44</f>
        <v xml:space="preserve"> </v>
      </c>
      <c r="B1365" s="399" t="str">
        <f>'08-50 Windows'!B44</f>
        <v>08 52 00 Wood Windows</v>
      </c>
      <c r="C1365" s="399"/>
      <c r="D1365" s="402" t="str" cm="1">
        <f t="array" ref="D1365">_xlfn.IFNA(_xlfn.IFS('08-50 Windows'!D44="*",'08-50 Windows'!C44,'08-50 Windows'!F44="*",'08-50 Windows'!E44,'08-50 Windows'!H44="*",'08-50 Windows'!G44,'08-50 Windows'!J44="*",'08-50 Windows'!I44,'08-50 Windows'!L44="*",'08-50 Windows'!K44,'08-50 Windows'!N44="*",'08-50 Windows'!M44,'08-50 Windows'!P44="*",'08-50 Windows'!O44,'08-50 Windows'!R44="*",'08-50 Windows'!Q44,'08-50 Windows'!T44="*",'08-50 Windows'!S44),"")</f>
        <v/>
      </c>
      <c r="E1365" s="402" t="e">
        <f>D1365/'Project Data'!$D$22</f>
        <v>#VALUE!</v>
      </c>
      <c r="F1365" s="411" t="s">
        <v>44</v>
      </c>
      <c r="G1365" s="402" t="str" cm="1">
        <f t="array" ref="G1365">_xlfn.IFNA(_xlfn.IFS('08-50 Windows'!F44="*",'08-50 Windows'!E44,'08-50 Windows'!H44="*",'08-50 Windows'!G44,'08-50 Windows'!J44="*",'08-50 Windows'!I44,'08-50 Windows'!L44="*",'08-50 Windows'!K44,'08-50 Windows'!N44="*",'08-50 Windows'!M44,'08-50 Windows'!P44="*",'08-50 Windows'!O44,'08-50 Windows'!R44="*",'08-50 Windows'!Q44,'08-50 Windows'!T44="*",'08-50 Windows'!S44,'08-50 Windows'!V44="*",'08-50 Windows'!U44),"")</f>
        <v/>
      </c>
      <c r="H1365" s="402" t="e">
        <f>G1365/'Project Data'!$D$22</f>
        <v>#VALUE!</v>
      </c>
      <c r="I1365" s="400"/>
      <c r="J1365" s="403"/>
      <c r="K1365" s="404"/>
    </row>
    <row r="1366" spans="1:11" s="147" customFormat="1" ht="15" hidden="1" customHeight="1">
      <c r="A1366" s="198">
        <f>'08-50 Windows'!A45</f>
        <v>0</v>
      </c>
      <c r="B1366" s="235" t="str">
        <f>'08-50 Windows'!B45</f>
        <v>08 52 13 Metal-Clad Wood Windows</v>
      </c>
      <c r="C1366" s="235"/>
      <c r="D1366" s="236" t="str" cm="1">
        <f t="array" ref="D1366">_xlfn.IFNA(_xlfn.IFS('08-50 Windows'!D45="*",'08-50 Windows'!C45,'08-50 Windows'!F45="*",'08-50 Windows'!E45,'08-50 Windows'!H45="*",'08-50 Windows'!G45,'08-50 Windows'!J45="*",'08-50 Windows'!I45,'08-50 Windows'!L45="*",'08-50 Windows'!K45,'08-50 Windows'!N45="*",'08-50 Windows'!M45,'08-50 Windows'!P45="*",'08-50 Windows'!O45,'08-50 Windows'!R45="*",'08-50 Windows'!Q45,'08-50 Windows'!T45="*",'08-50 Windows'!S45),"")</f>
        <v/>
      </c>
      <c r="E1366" s="236" t="e">
        <f>D1366/'Project Data'!$D$22</f>
        <v>#VALUE!</v>
      </c>
      <c r="F1366" s="164" t="s">
        <v>44</v>
      </c>
      <c r="G1366" s="236" t="str" cm="1">
        <f t="array" ref="G1366">_xlfn.IFNA(_xlfn.IFS('08-50 Windows'!F45="*",'08-50 Windows'!E45,'08-50 Windows'!H45="*",'08-50 Windows'!G45,'08-50 Windows'!J45="*",'08-50 Windows'!I45,'08-50 Windows'!L45="*",'08-50 Windows'!K45,'08-50 Windows'!N45="*",'08-50 Windows'!M45,'08-50 Windows'!P45="*",'08-50 Windows'!O45,'08-50 Windows'!R45="*",'08-50 Windows'!Q45,'08-50 Windows'!T45="*",'08-50 Windows'!S45,'08-50 Windows'!V45="*",'08-50 Windows'!U45),"")</f>
        <v/>
      </c>
      <c r="H1366" s="236" t="e">
        <f>G1366/'Project Data'!$D$22</f>
        <v>#VALUE!</v>
      </c>
      <c r="I1366" s="175"/>
      <c r="J1366" s="244"/>
      <c r="K1366" s="242"/>
    </row>
    <row r="1367" spans="1:11" s="147" customFormat="1" ht="15" hidden="1" customHeight="1">
      <c r="A1367" s="198">
        <f>'08-50 Windows'!A46</f>
        <v>0</v>
      </c>
      <c r="B1367" s="235" t="str">
        <f>'08-50 Windows'!B46</f>
        <v>08 52 16 Plastic-Clad Wood Windows</v>
      </c>
      <c r="C1367" s="235"/>
      <c r="D1367" s="236" t="str" cm="1">
        <f t="array" ref="D1367">_xlfn.IFNA(_xlfn.IFS('08-50 Windows'!D46="*",'08-50 Windows'!C46,'08-50 Windows'!F46="*",'08-50 Windows'!E46,'08-50 Windows'!H46="*",'08-50 Windows'!G46,'08-50 Windows'!J46="*",'08-50 Windows'!I46,'08-50 Windows'!L46="*",'08-50 Windows'!K46,'08-50 Windows'!N46="*",'08-50 Windows'!M46,'08-50 Windows'!P46="*",'08-50 Windows'!O46,'08-50 Windows'!R46="*",'08-50 Windows'!Q46,'08-50 Windows'!T46="*",'08-50 Windows'!S46),"")</f>
        <v/>
      </c>
      <c r="E1367" s="236" t="e">
        <f>D1367/'Project Data'!$D$22</f>
        <v>#VALUE!</v>
      </c>
      <c r="F1367" s="164" t="s">
        <v>44</v>
      </c>
      <c r="G1367" s="236" t="str" cm="1">
        <f t="array" ref="G1367">_xlfn.IFNA(_xlfn.IFS('08-50 Windows'!F46="*",'08-50 Windows'!E46,'08-50 Windows'!H46="*",'08-50 Windows'!G46,'08-50 Windows'!J46="*",'08-50 Windows'!I46,'08-50 Windows'!L46="*",'08-50 Windows'!K46,'08-50 Windows'!N46="*",'08-50 Windows'!M46,'08-50 Windows'!P46="*",'08-50 Windows'!O46,'08-50 Windows'!R46="*",'08-50 Windows'!Q46,'08-50 Windows'!T46="*",'08-50 Windows'!S46,'08-50 Windows'!V46="*",'08-50 Windows'!U46),"")</f>
        <v/>
      </c>
      <c r="H1367" s="236" t="e">
        <f>G1367/'Project Data'!$D$22</f>
        <v>#VALUE!</v>
      </c>
      <c r="I1367" s="175"/>
      <c r="J1367" s="244"/>
      <c r="K1367" s="242"/>
    </row>
    <row r="1368" spans="1:11" s="147" customFormat="1" ht="15" hidden="1" customHeight="1">
      <c r="A1368" s="198">
        <f>'08-50 Windows'!A47</f>
        <v>0</v>
      </c>
      <c r="B1368" s="235" t="str">
        <f>'08-50 Windows'!B47</f>
        <v>08 52 66 Wood Window Screens</v>
      </c>
      <c r="C1368" s="235"/>
      <c r="D1368" s="236" t="str" cm="1">
        <f t="array" ref="D1368">_xlfn.IFNA(_xlfn.IFS('08-50 Windows'!D47="*",'08-50 Windows'!C47,'08-50 Windows'!F47="*",'08-50 Windows'!E47,'08-50 Windows'!H47="*",'08-50 Windows'!G47,'08-50 Windows'!J47="*",'08-50 Windows'!I47,'08-50 Windows'!L47="*",'08-50 Windows'!K47,'08-50 Windows'!N47="*",'08-50 Windows'!M47,'08-50 Windows'!P47="*",'08-50 Windows'!O47,'08-50 Windows'!R47="*",'08-50 Windows'!Q47,'08-50 Windows'!T47="*",'08-50 Windows'!S47),"")</f>
        <v/>
      </c>
      <c r="E1368" s="236" t="e">
        <f>D1368/'Project Data'!$D$22</f>
        <v>#VALUE!</v>
      </c>
      <c r="F1368" s="164" t="s">
        <v>44</v>
      </c>
      <c r="G1368" s="236" t="str" cm="1">
        <f t="array" ref="G1368">_xlfn.IFNA(_xlfn.IFS('08-50 Windows'!F47="*",'08-50 Windows'!E47,'08-50 Windows'!H47="*",'08-50 Windows'!G47,'08-50 Windows'!J47="*",'08-50 Windows'!I47,'08-50 Windows'!L47="*",'08-50 Windows'!K47,'08-50 Windows'!N47="*",'08-50 Windows'!M47,'08-50 Windows'!P47="*",'08-50 Windows'!O47,'08-50 Windows'!R47="*",'08-50 Windows'!Q47,'08-50 Windows'!T47="*",'08-50 Windows'!S47,'08-50 Windows'!V47="*",'08-50 Windows'!U47),"")</f>
        <v/>
      </c>
      <c r="H1368" s="236" t="e">
        <f>G1368/'Project Data'!$D$22</f>
        <v>#VALUE!</v>
      </c>
      <c r="I1368" s="175"/>
      <c r="J1368" s="244"/>
      <c r="K1368" s="242"/>
    </row>
    <row r="1369" spans="1:11" s="147" customFormat="1" ht="15" hidden="1" customHeight="1">
      <c r="A1369" s="198">
        <f>'08-50 Windows'!A48</f>
        <v>0</v>
      </c>
      <c r="B1369" s="235" t="str">
        <f>'08-50 Windows'!B48</f>
        <v>08 52 69 Wood Storm Windows</v>
      </c>
      <c r="C1369" s="235"/>
      <c r="D1369" s="236" t="str" cm="1">
        <f t="array" ref="D1369">_xlfn.IFNA(_xlfn.IFS('08-50 Windows'!D48="*",'08-50 Windows'!C48,'08-50 Windows'!F48="*",'08-50 Windows'!E48,'08-50 Windows'!H48="*",'08-50 Windows'!G48,'08-50 Windows'!J48="*",'08-50 Windows'!I48,'08-50 Windows'!L48="*",'08-50 Windows'!K48,'08-50 Windows'!N48="*",'08-50 Windows'!M48,'08-50 Windows'!P48="*",'08-50 Windows'!O48,'08-50 Windows'!R48="*",'08-50 Windows'!Q48,'08-50 Windows'!T48="*",'08-50 Windows'!S48),"")</f>
        <v/>
      </c>
      <c r="E1369" s="236" t="e">
        <f>D1369/'Project Data'!$D$22</f>
        <v>#VALUE!</v>
      </c>
      <c r="F1369" s="164" t="s">
        <v>44</v>
      </c>
      <c r="G1369" s="236" t="str" cm="1">
        <f t="array" ref="G1369">_xlfn.IFNA(_xlfn.IFS('08-50 Windows'!F48="*",'08-50 Windows'!E48,'08-50 Windows'!H48="*",'08-50 Windows'!G48,'08-50 Windows'!J48="*",'08-50 Windows'!I48,'08-50 Windows'!L48="*",'08-50 Windows'!K48,'08-50 Windows'!N48="*",'08-50 Windows'!M48,'08-50 Windows'!P48="*",'08-50 Windows'!O48,'08-50 Windows'!R48="*",'08-50 Windows'!Q48,'08-50 Windows'!T48="*",'08-50 Windows'!S48,'08-50 Windows'!V48="*",'08-50 Windows'!U48),"")</f>
        <v/>
      </c>
      <c r="H1369" s="236" t="e">
        <f>G1369/'Project Data'!$D$22</f>
        <v>#VALUE!</v>
      </c>
      <c r="I1369" s="175"/>
      <c r="J1369" s="244"/>
      <c r="K1369" s="242"/>
    </row>
    <row r="1370" spans="1:11" s="147" customFormat="1" ht="15" hidden="1" customHeight="1">
      <c r="A1370" s="198">
        <f>'08-50 Windows'!A49</f>
        <v>0</v>
      </c>
      <c r="B1370" s="235" t="str">
        <f>'08-50 Windows'!B49</f>
        <v>08 53 00 Plastic Windows</v>
      </c>
      <c r="C1370" s="235"/>
      <c r="D1370" s="236" t="str" cm="1">
        <f t="array" ref="D1370">_xlfn.IFNA(_xlfn.IFS('08-50 Windows'!D49="*",'08-50 Windows'!C49,'08-50 Windows'!F49="*",'08-50 Windows'!E49,'08-50 Windows'!H49="*",'08-50 Windows'!G49,'08-50 Windows'!J49="*",'08-50 Windows'!I49,'08-50 Windows'!L49="*",'08-50 Windows'!K49,'08-50 Windows'!N49="*",'08-50 Windows'!M49,'08-50 Windows'!P49="*",'08-50 Windows'!O49,'08-50 Windows'!R49="*",'08-50 Windows'!Q49,'08-50 Windows'!T49="*",'08-50 Windows'!S49),"")</f>
        <v/>
      </c>
      <c r="E1370" s="236" t="e">
        <f>D1370/'Project Data'!$D$22</f>
        <v>#VALUE!</v>
      </c>
      <c r="F1370" s="337" t="s">
        <v>44</v>
      </c>
      <c r="G1370" s="236" t="str" cm="1">
        <f t="array" ref="G1370">_xlfn.IFNA(_xlfn.IFS('08-50 Windows'!F49="*",'08-50 Windows'!E49,'08-50 Windows'!H49="*",'08-50 Windows'!G49,'08-50 Windows'!J49="*",'08-50 Windows'!I49,'08-50 Windows'!L49="*",'08-50 Windows'!K49,'08-50 Windows'!N49="*",'08-50 Windows'!M49,'08-50 Windows'!P49="*",'08-50 Windows'!O49,'08-50 Windows'!R49="*",'08-50 Windows'!Q49,'08-50 Windows'!T49="*",'08-50 Windows'!S49,'08-50 Windows'!V49="*",'08-50 Windows'!U49),"")</f>
        <v/>
      </c>
      <c r="H1370" s="236" t="e">
        <f>G1370/'Project Data'!$D$22</f>
        <v>#VALUE!</v>
      </c>
      <c r="I1370" s="175"/>
      <c r="J1370" s="244"/>
      <c r="K1370" s="242"/>
    </row>
    <row r="1371" spans="1:11" s="147" customFormat="1" ht="15" hidden="1" customHeight="1">
      <c r="A1371" s="398" t="str">
        <f>'08-50 Windows'!A50</f>
        <v xml:space="preserve"> </v>
      </c>
      <c r="B1371" s="399" t="str">
        <f>'08-50 Windows'!B50</f>
        <v>08 53 13 Vinyl Windows</v>
      </c>
      <c r="C1371" s="399"/>
      <c r="D1371" s="402" t="str" cm="1">
        <f t="array" ref="D1371">_xlfn.IFNA(_xlfn.IFS('08-50 Windows'!D50="*",'08-50 Windows'!C50,'08-50 Windows'!F50="*",'08-50 Windows'!E50,'08-50 Windows'!H50="*",'08-50 Windows'!G50,'08-50 Windows'!J50="*",'08-50 Windows'!I50,'08-50 Windows'!L50="*",'08-50 Windows'!K50,'08-50 Windows'!N50="*",'08-50 Windows'!M50,'08-50 Windows'!P50="*",'08-50 Windows'!O50,'08-50 Windows'!R50="*",'08-50 Windows'!Q50,'08-50 Windows'!T50="*",'08-50 Windows'!S50),"")</f>
        <v/>
      </c>
      <c r="E1371" s="402" t="e">
        <f>D1371/'Project Data'!$D$22</f>
        <v>#VALUE!</v>
      </c>
      <c r="F1371" s="412" t="s">
        <v>44</v>
      </c>
      <c r="G1371" s="402" t="str" cm="1">
        <f t="array" ref="G1371">_xlfn.IFNA(_xlfn.IFS('08-50 Windows'!F50="*",'08-50 Windows'!E50,'08-50 Windows'!H50="*",'08-50 Windows'!G50,'08-50 Windows'!J50="*",'08-50 Windows'!I50,'08-50 Windows'!L50="*",'08-50 Windows'!K50,'08-50 Windows'!N50="*",'08-50 Windows'!M50,'08-50 Windows'!P50="*",'08-50 Windows'!O50,'08-50 Windows'!R50="*",'08-50 Windows'!Q50,'08-50 Windows'!T50="*",'08-50 Windows'!S50,'08-50 Windows'!V50="*",'08-50 Windows'!U50),"")</f>
        <v/>
      </c>
      <c r="H1371" s="402" t="e">
        <f>G1371/'Project Data'!$D$22</f>
        <v>#VALUE!</v>
      </c>
      <c r="I1371" s="400"/>
      <c r="J1371" s="403"/>
      <c r="K1371" s="404"/>
    </row>
    <row r="1372" spans="1:11" s="147" customFormat="1" ht="15" hidden="1" customHeight="1">
      <c r="A1372" s="198">
        <f>'08-50 Windows'!A51</f>
        <v>0</v>
      </c>
      <c r="B1372" s="235" t="str">
        <f>'08-50 Windows'!B51</f>
        <v>08 53 66 Vinyl Window Screens</v>
      </c>
      <c r="C1372" s="235"/>
      <c r="D1372" s="236" t="str" cm="1">
        <f t="array" ref="D1372">_xlfn.IFNA(_xlfn.IFS('08-50 Windows'!D51="*",'08-50 Windows'!C51,'08-50 Windows'!F51="*",'08-50 Windows'!E51,'08-50 Windows'!H51="*",'08-50 Windows'!G51,'08-50 Windows'!J51="*",'08-50 Windows'!I51,'08-50 Windows'!L51="*",'08-50 Windows'!K51,'08-50 Windows'!N51="*",'08-50 Windows'!M51,'08-50 Windows'!P51="*",'08-50 Windows'!O51,'08-50 Windows'!R51="*",'08-50 Windows'!Q51,'08-50 Windows'!T51="*",'08-50 Windows'!S51),"")</f>
        <v/>
      </c>
      <c r="E1372" s="236" t="e">
        <f>D1372/'Project Data'!$D$22</f>
        <v>#VALUE!</v>
      </c>
      <c r="F1372" s="164" t="s">
        <v>44</v>
      </c>
      <c r="G1372" s="236" t="str" cm="1">
        <f t="array" ref="G1372">_xlfn.IFNA(_xlfn.IFS('08-50 Windows'!F51="*",'08-50 Windows'!E51,'08-50 Windows'!H51="*",'08-50 Windows'!G51,'08-50 Windows'!J51="*",'08-50 Windows'!I51,'08-50 Windows'!L51="*",'08-50 Windows'!K51,'08-50 Windows'!N51="*",'08-50 Windows'!M51,'08-50 Windows'!P51="*",'08-50 Windows'!O51,'08-50 Windows'!R51="*",'08-50 Windows'!Q51,'08-50 Windows'!T51="*",'08-50 Windows'!S51,'08-50 Windows'!V51="*",'08-50 Windows'!U51),"")</f>
        <v/>
      </c>
      <c r="H1372" s="236" t="e">
        <f>G1372/'Project Data'!$D$22</f>
        <v>#VALUE!</v>
      </c>
      <c r="I1372" s="175"/>
      <c r="J1372" s="244"/>
      <c r="K1372" s="242"/>
    </row>
    <row r="1373" spans="1:11" s="147" customFormat="1" ht="15" hidden="1" customHeight="1">
      <c r="A1373" s="198">
        <f>'08-50 Windows'!A52</f>
        <v>0</v>
      </c>
      <c r="B1373" s="235" t="str">
        <f>'08-50 Windows'!B52</f>
        <v>08 53 69 Vinyl Storm Windows</v>
      </c>
      <c r="C1373" s="235"/>
      <c r="D1373" s="236" t="str" cm="1">
        <f t="array" ref="D1373">_xlfn.IFNA(_xlfn.IFS('08-50 Windows'!D52="*",'08-50 Windows'!C52,'08-50 Windows'!F52="*",'08-50 Windows'!E52,'08-50 Windows'!H52="*",'08-50 Windows'!G52,'08-50 Windows'!J52="*",'08-50 Windows'!I52,'08-50 Windows'!L52="*",'08-50 Windows'!K52,'08-50 Windows'!N52="*",'08-50 Windows'!M52,'08-50 Windows'!P52="*",'08-50 Windows'!O52,'08-50 Windows'!R52="*",'08-50 Windows'!Q52,'08-50 Windows'!T52="*",'08-50 Windows'!S52),"")</f>
        <v/>
      </c>
      <c r="E1373" s="236" t="e">
        <f>D1373/'Project Data'!$D$22</f>
        <v>#VALUE!</v>
      </c>
      <c r="F1373" s="164" t="s">
        <v>44</v>
      </c>
      <c r="G1373" s="236" t="str" cm="1">
        <f t="array" ref="G1373">_xlfn.IFNA(_xlfn.IFS('08-50 Windows'!F52="*",'08-50 Windows'!E52,'08-50 Windows'!H52="*",'08-50 Windows'!G52,'08-50 Windows'!J52="*",'08-50 Windows'!I52,'08-50 Windows'!L52="*",'08-50 Windows'!K52,'08-50 Windows'!N52="*",'08-50 Windows'!M52,'08-50 Windows'!P52="*",'08-50 Windows'!O52,'08-50 Windows'!R52="*",'08-50 Windows'!Q52,'08-50 Windows'!T52="*",'08-50 Windows'!S52,'08-50 Windows'!V52="*",'08-50 Windows'!U52),"")</f>
        <v/>
      </c>
      <c r="H1373" s="236" t="e">
        <f>G1373/'Project Data'!$D$22</f>
        <v>#VALUE!</v>
      </c>
      <c r="I1373" s="175"/>
      <c r="J1373" s="244"/>
      <c r="K1373" s="242"/>
    </row>
    <row r="1374" spans="1:11" s="147" customFormat="1" ht="15" hidden="1" customHeight="1">
      <c r="A1374" s="198">
        <f>'08-50 Windows'!A53</f>
        <v>0</v>
      </c>
      <c r="B1374" s="235" t="str">
        <f>'08-50 Windows'!B53</f>
        <v>08 54 00 Composite Windows</v>
      </c>
      <c r="C1374" s="235"/>
      <c r="D1374" s="236" t="str" cm="1">
        <f t="array" ref="D1374">_xlfn.IFNA(_xlfn.IFS('08-50 Windows'!D53="*",'08-50 Windows'!C53,'08-50 Windows'!F53="*",'08-50 Windows'!E53,'08-50 Windows'!H53="*",'08-50 Windows'!G53,'08-50 Windows'!J53="*",'08-50 Windows'!I53,'08-50 Windows'!L53="*",'08-50 Windows'!K53,'08-50 Windows'!N53="*",'08-50 Windows'!M53,'08-50 Windows'!P53="*",'08-50 Windows'!O53,'08-50 Windows'!R53="*",'08-50 Windows'!Q53,'08-50 Windows'!T53="*",'08-50 Windows'!S53),"")</f>
        <v/>
      </c>
      <c r="E1374" s="236" t="e">
        <f>D1374/'Project Data'!$D$22</f>
        <v>#VALUE!</v>
      </c>
      <c r="F1374" s="164" t="s">
        <v>44</v>
      </c>
      <c r="G1374" s="236" t="str" cm="1">
        <f t="array" ref="G1374">_xlfn.IFNA(_xlfn.IFS('08-50 Windows'!F53="*",'08-50 Windows'!E53,'08-50 Windows'!H53="*",'08-50 Windows'!G53,'08-50 Windows'!J53="*",'08-50 Windows'!I53,'08-50 Windows'!L53="*",'08-50 Windows'!K53,'08-50 Windows'!N53="*",'08-50 Windows'!M53,'08-50 Windows'!P53="*",'08-50 Windows'!O53,'08-50 Windows'!R53="*",'08-50 Windows'!Q53,'08-50 Windows'!T53="*",'08-50 Windows'!S53,'08-50 Windows'!V53="*",'08-50 Windows'!U53),"")</f>
        <v/>
      </c>
      <c r="H1374" s="236" t="e">
        <f>G1374/'Project Data'!$D$22</f>
        <v>#VALUE!</v>
      </c>
      <c r="I1374" s="175"/>
      <c r="J1374" s="244"/>
      <c r="K1374" s="242"/>
    </row>
    <row r="1375" spans="1:11" s="147" customFormat="1" ht="15" hidden="1" customHeight="1">
      <c r="A1375" s="398" t="str">
        <f>'08-50 Windows'!A54</f>
        <v xml:space="preserve"> </v>
      </c>
      <c r="B1375" s="399" t="str">
        <f>'08-50 Windows'!B54</f>
        <v>08 54 13 Fiberglass Windows</v>
      </c>
      <c r="C1375" s="399"/>
      <c r="D1375" s="402" t="str" cm="1">
        <f t="array" ref="D1375">_xlfn.IFNA(_xlfn.IFS('08-50 Windows'!D54="*",'08-50 Windows'!C54,'08-50 Windows'!F54="*",'08-50 Windows'!E54,'08-50 Windows'!H54="*",'08-50 Windows'!G54,'08-50 Windows'!J54="*",'08-50 Windows'!I54,'08-50 Windows'!L54="*",'08-50 Windows'!K54,'08-50 Windows'!N54="*",'08-50 Windows'!M54,'08-50 Windows'!P54="*",'08-50 Windows'!O54,'08-50 Windows'!R54="*",'08-50 Windows'!Q54,'08-50 Windows'!T54="*",'08-50 Windows'!S54),"")</f>
        <v/>
      </c>
      <c r="E1375" s="402" t="e">
        <f>D1375/'Project Data'!$D$22</f>
        <v>#VALUE!</v>
      </c>
      <c r="F1375" s="411" t="s">
        <v>44</v>
      </c>
      <c r="G1375" s="402" t="str" cm="1">
        <f t="array" ref="G1375">_xlfn.IFNA(_xlfn.IFS('08-50 Windows'!F54="*",'08-50 Windows'!E54,'08-50 Windows'!H54="*",'08-50 Windows'!G54,'08-50 Windows'!J54="*",'08-50 Windows'!I54,'08-50 Windows'!L54="*",'08-50 Windows'!K54,'08-50 Windows'!N54="*",'08-50 Windows'!M54,'08-50 Windows'!P54="*",'08-50 Windows'!O54,'08-50 Windows'!R54="*",'08-50 Windows'!Q54,'08-50 Windows'!T54="*",'08-50 Windows'!S54,'08-50 Windows'!V54="*",'08-50 Windows'!U54),"")</f>
        <v/>
      </c>
      <c r="H1375" s="402" t="e">
        <f>G1375/'Project Data'!$D$22</f>
        <v>#VALUE!</v>
      </c>
      <c r="I1375" s="400"/>
      <c r="J1375" s="403"/>
      <c r="K1375" s="404"/>
    </row>
    <row r="1376" spans="1:11" s="147" customFormat="1" ht="15" hidden="1" customHeight="1">
      <c r="A1376" s="198">
        <f>'08-50 Windows'!A55</f>
        <v>0</v>
      </c>
      <c r="B1376" s="235" t="str">
        <f>'08-50 Windows'!B55</f>
        <v>08 54 66 Fiberglass Window Screens</v>
      </c>
      <c r="C1376" s="235"/>
      <c r="D1376" s="236" t="str" cm="1">
        <f t="array" ref="D1376">_xlfn.IFNA(_xlfn.IFS('08-50 Windows'!D55="*",'08-50 Windows'!C55,'08-50 Windows'!F55="*",'08-50 Windows'!E55,'08-50 Windows'!H55="*",'08-50 Windows'!G55,'08-50 Windows'!J55="*",'08-50 Windows'!I55,'08-50 Windows'!L55="*",'08-50 Windows'!K55,'08-50 Windows'!N55="*",'08-50 Windows'!M55,'08-50 Windows'!P55="*",'08-50 Windows'!O55,'08-50 Windows'!R55="*",'08-50 Windows'!Q55,'08-50 Windows'!T55="*",'08-50 Windows'!S55),"")</f>
        <v/>
      </c>
      <c r="E1376" s="236" t="e">
        <f>D1376/'Project Data'!$D$22</f>
        <v>#VALUE!</v>
      </c>
      <c r="F1376" s="164" t="s">
        <v>44</v>
      </c>
      <c r="G1376" s="236" t="str" cm="1">
        <f t="array" ref="G1376">_xlfn.IFNA(_xlfn.IFS('08-50 Windows'!F55="*",'08-50 Windows'!E55,'08-50 Windows'!H55="*",'08-50 Windows'!G55,'08-50 Windows'!J55="*",'08-50 Windows'!I55,'08-50 Windows'!L55="*",'08-50 Windows'!K55,'08-50 Windows'!N55="*",'08-50 Windows'!M55,'08-50 Windows'!P55="*",'08-50 Windows'!O55,'08-50 Windows'!R55="*",'08-50 Windows'!Q55,'08-50 Windows'!T55="*",'08-50 Windows'!S55,'08-50 Windows'!V55="*",'08-50 Windows'!U55),"")</f>
        <v/>
      </c>
      <c r="H1376" s="236" t="e">
        <f>G1376/'Project Data'!$D$22</f>
        <v>#VALUE!</v>
      </c>
      <c r="I1376" s="175"/>
      <c r="J1376" s="244"/>
      <c r="K1376" s="242"/>
    </row>
    <row r="1377" spans="1:11" s="147" customFormat="1" ht="15" hidden="1" customHeight="1">
      <c r="A1377" s="198">
        <f>'08-50 Windows'!A56</f>
        <v>0</v>
      </c>
      <c r="B1377" s="235" t="str">
        <f>'08-50 Windows'!B56</f>
        <v>08 54 69 Fiberglass Storm Windows</v>
      </c>
      <c r="C1377" s="235"/>
      <c r="D1377" s="236" t="str" cm="1">
        <f t="array" ref="D1377">_xlfn.IFNA(_xlfn.IFS('08-50 Windows'!D56="*",'08-50 Windows'!C56,'08-50 Windows'!F56="*",'08-50 Windows'!E56,'08-50 Windows'!H56="*",'08-50 Windows'!G56,'08-50 Windows'!J56="*",'08-50 Windows'!I56,'08-50 Windows'!L56="*",'08-50 Windows'!K56,'08-50 Windows'!N56="*",'08-50 Windows'!M56,'08-50 Windows'!P56="*",'08-50 Windows'!O56,'08-50 Windows'!R56="*",'08-50 Windows'!Q56,'08-50 Windows'!T56="*",'08-50 Windows'!S56),"")</f>
        <v/>
      </c>
      <c r="E1377" s="236" t="e">
        <f>D1377/'Project Data'!$D$22</f>
        <v>#VALUE!</v>
      </c>
      <c r="F1377" s="164" t="s">
        <v>44</v>
      </c>
      <c r="G1377" s="236" t="str" cm="1">
        <f t="array" ref="G1377">_xlfn.IFNA(_xlfn.IFS('08-50 Windows'!F56="*",'08-50 Windows'!E56,'08-50 Windows'!H56="*",'08-50 Windows'!G56,'08-50 Windows'!J56="*",'08-50 Windows'!I56,'08-50 Windows'!L56="*",'08-50 Windows'!K56,'08-50 Windows'!N56="*",'08-50 Windows'!M56,'08-50 Windows'!P56="*",'08-50 Windows'!O56,'08-50 Windows'!R56="*",'08-50 Windows'!Q56,'08-50 Windows'!T56="*",'08-50 Windows'!S56,'08-50 Windows'!V56="*",'08-50 Windows'!U56),"")</f>
        <v/>
      </c>
      <c r="H1377" s="236" t="e">
        <f>G1377/'Project Data'!$D$22</f>
        <v>#VALUE!</v>
      </c>
      <c r="I1377" s="175"/>
      <c r="J1377" s="244"/>
      <c r="K1377" s="242"/>
    </row>
    <row r="1378" spans="1:11" s="147" customFormat="1" ht="15" hidden="1" customHeight="1">
      <c r="A1378" s="198">
        <f>'08-50 Windows'!A57</f>
        <v>0</v>
      </c>
      <c r="B1378" s="235" t="str">
        <f>'08-50 Windows'!B57</f>
        <v>08 54 73 Vinyl-Wood Composite Windows</v>
      </c>
      <c r="C1378" s="235"/>
      <c r="D1378" s="236" t="str" cm="1">
        <f t="array" ref="D1378">_xlfn.IFNA(_xlfn.IFS('08-50 Windows'!D57="*",'08-50 Windows'!C57,'08-50 Windows'!F57="*",'08-50 Windows'!E57,'08-50 Windows'!H57="*",'08-50 Windows'!G57,'08-50 Windows'!J57="*",'08-50 Windows'!I57,'08-50 Windows'!L57="*",'08-50 Windows'!K57,'08-50 Windows'!N57="*",'08-50 Windows'!M57,'08-50 Windows'!P57="*",'08-50 Windows'!O57,'08-50 Windows'!R57="*",'08-50 Windows'!Q57,'08-50 Windows'!T57="*",'08-50 Windows'!S57),"")</f>
        <v/>
      </c>
      <c r="E1378" s="236" t="e">
        <f>D1378/'Project Data'!$D$22</f>
        <v>#VALUE!</v>
      </c>
      <c r="F1378" s="164" t="s">
        <v>44</v>
      </c>
      <c r="G1378" s="236" t="str" cm="1">
        <f t="array" ref="G1378">_xlfn.IFNA(_xlfn.IFS('08-50 Windows'!F57="*",'08-50 Windows'!E57,'08-50 Windows'!H57="*",'08-50 Windows'!G57,'08-50 Windows'!J57="*",'08-50 Windows'!I57,'08-50 Windows'!L57="*",'08-50 Windows'!K57,'08-50 Windows'!N57="*",'08-50 Windows'!M57,'08-50 Windows'!P57="*",'08-50 Windows'!O57,'08-50 Windows'!R57="*",'08-50 Windows'!Q57,'08-50 Windows'!T57="*",'08-50 Windows'!S57,'08-50 Windows'!V57="*",'08-50 Windows'!U57),"")</f>
        <v/>
      </c>
      <c r="H1378" s="236" t="e">
        <f>G1378/'Project Data'!$D$22</f>
        <v>#VALUE!</v>
      </c>
      <c r="I1378" s="175"/>
      <c r="J1378" s="244"/>
      <c r="K1378" s="242"/>
    </row>
    <row r="1379" spans="1:11" s="147" customFormat="1" ht="15" hidden="1" customHeight="1">
      <c r="A1379" s="198">
        <f>'08-50 Windows'!A58</f>
        <v>0</v>
      </c>
      <c r="B1379" s="235" t="str">
        <f>'08-50 Windows'!B58</f>
        <v>08 55 00 Pressure-Resistant Windows</v>
      </c>
      <c r="C1379" s="235"/>
      <c r="D1379" s="236" t="str" cm="1">
        <f t="array" ref="D1379">_xlfn.IFNA(_xlfn.IFS('08-50 Windows'!D58="*",'08-50 Windows'!C58,'08-50 Windows'!F58="*",'08-50 Windows'!E58,'08-50 Windows'!H58="*",'08-50 Windows'!G58,'08-50 Windows'!J58="*",'08-50 Windows'!I58,'08-50 Windows'!L58="*",'08-50 Windows'!K58,'08-50 Windows'!N58="*",'08-50 Windows'!M58,'08-50 Windows'!P58="*",'08-50 Windows'!O58,'08-50 Windows'!R58="*",'08-50 Windows'!Q58,'08-50 Windows'!T58="*",'08-50 Windows'!S58),"")</f>
        <v/>
      </c>
      <c r="E1379" s="236" t="e">
        <f>D1379/'Project Data'!$D$22</f>
        <v>#VALUE!</v>
      </c>
      <c r="F1379" s="164" t="s">
        <v>44</v>
      </c>
      <c r="G1379" s="236" t="str" cm="1">
        <f t="array" ref="G1379">_xlfn.IFNA(_xlfn.IFS('08-50 Windows'!F58="*",'08-50 Windows'!E58,'08-50 Windows'!H58="*",'08-50 Windows'!G58,'08-50 Windows'!J58="*",'08-50 Windows'!I58,'08-50 Windows'!L58="*",'08-50 Windows'!K58,'08-50 Windows'!N58="*",'08-50 Windows'!M58,'08-50 Windows'!P58="*",'08-50 Windows'!O58,'08-50 Windows'!R58="*",'08-50 Windows'!Q58,'08-50 Windows'!T58="*",'08-50 Windows'!S58,'08-50 Windows'!V58="*",'08-50 Windows'!U58),"")</f>
        <v/>
      </c>
      <c r="H1379" s="236" t="e">
        <f>G1379/'Project Data'!$D$22</f>
        <v>#VALUE!</v>
      </c>
      <c r="I1379" s="175"/>
      <c r="J1379" s="244"/>
      <c r="K1379" s="242"/>
    </row>
    <row r="1380" spans="1:11" s="147" customFormat="1" ht="15" hidden="1" customHeight="1">
      <c r="A1380" s="198">
        <f>'08-50 Windows'!A59</f>
        <v>0</v>
      </c>
      <c r="B1380" s="235" t="str">
        <f>'08-50 Windows'!B59</f>
        <v>08 55 13 Tornado-Resistant Windows</v>
      </c>
      <c r="C1380" s="235"/>
      <c r="D1380" s="236" t="str" cm="1">
        <f t="array" ref="D1380">_xlfn.IFNA(_xlfn.IFS('08-50 Windows'!D59="*",'08-50 Windows'!C59,'08-50 Windows'!F59="*",'08-50 Windows'!E59,'08-50 Windows'!H59="*",'08-50 Windows'!G59,'08-50 Windows'!J59="*",'08-50 Windows'!I59,'08-50 Windows'!L59="*",'08-50 Windows'!K59,'08-50 Windows'!N59="*",'08-50 Windows'!M59,'08-50 Windows'!P59="*",'08-50 Windows'!O59,'08-50 Windows'!R59="*",'08-50 Windows'!Q59,'08-50 Windows'!T59="*",'08-50 Windows'!S59),"")</f>
        <v/>
      </c>
      <c r="E1380" s="236" t="e">
        <f>D1380/'Project Data'!$D$22</f>
        <v>#VALUE!</v>
      </c>
      <c r="F1380" s="164" t="s">
        <v>44</v>
      </c>
      <c r="G1380" s="236" t="str" cm="1">
        <f t="array" ref="G1380">_xlfn.IFNA(_xlfn.IFS('08-50 Windows'!F59="*",'08-50 Windows'!E59,'08-50 Windows'!H59="*",'08-50 Windows'!G59,'08-50 Windows'!J59="*",'08-50 Windows'!I59,'08-50 Windows'!L59="*",'08-50 Windows'!K59,'08-50 Windows'!N59="*",'08-50 Windows'!M59,'08-50 Windows'!P59="*",'08-50 Windows'!O59,'08-50 Windows'!R59="*",'08-50 Windows'!Q59,'08-50 Windows'!T59="*",'08-50 Windows'!S59,'08-50 Windows'!V59="*",'08-50 Windows'!U59),"")</f>
        <v/>
      </c>
      <c r="H1380" s="236" t="e">
        <f>G1380/'Project Data'!$D$22</f>
        <v>#VALUE!</v>
      </c>
      <c r="I1380" s="175"/>
      <c r="J1380" s="244"/>
      <c r="K1380" s="242"/>
    </row>
    <row r="1381" spans="1:11" s="147" customFormat="1" ht="15" hidden="1" customHeight="1">
      <c r="A1381" s="198">
        <f>'08-50 Windows'!A60</f>
        <v>0</v>
      </c>
      <c r="B1381" s="235" t="str">
        <f>'08-50 Windows'!B60</f>
        <v>08 55 23 Blast-Resistant Windows</v>
      </c>
      <c r="C1381" s="235"/>
      <c r="D1381" s="236" t="str" cm="1">
        <f t="array" ref="D1381">_xlfn.IFNA(_xlfn.IFS('08-50 Windows'!D60="*",'08-50 Windows'!C60,'08-50 Windows'!F60="*",'08-50 Windows'!E60,'08-50 Windows'!H60="*",'08-50 Windows'!G60,'08-50 Windows'!J60="*",'08-50 Windows'!I60,'08-50 Windows'!L60="*",'08-50 Windows'!K60,'08-50 Windows'!N60="*",'08-50 Windows'!M60,'08-50 Windows'!P60="*",'08-50 Windows'!O60,'08-50 Windows'!R60="*",'08-50 Windows'!Q60,'08-50 Windows'!T60="*",'08-50 Windows'!S60),"")</f>
        <v/>
      </c>
      <c r="E1381" s="236" t="e">
        <f>D1381/'Project Data'!$D$22</f>
        <v>#VALUE!</v>
      </c>
      <c r="F1381" s="164" t="s">
        <v>44</v>
      </c>
      <c r="G1381" s="236" t="str" cm="1">
        <f t="array" ref="G1381">_xlfn.IFNA(_xlfn.IFS('08-50 Windows'!F60="*",'08-50 Windows'!E60,'08-50 Windows'!H60="*",'08-50 Windows'!G60,'08-50 Windows'!J60="*",'08-50 Windows'!I60,'08-50 Windows'!L60="*",'08-50 Windows'!K60,'08-50 Windows'!N60="*",'08-50 Windows'!M60,'08-50 Windows'!P60="*",'08-50 Windows'!O60,'08-50 Windows'!R60="*",'08-50 Windows'!Q60,'08-50 Windows'!T60="*",'08-50 Windows'!S60,'08-50 Windows'!V60="*",'08-50 Windows'!U60),"")</f>
        <v/>
      </c>
      <c r="H1381" s="236" t="e">
        <f>G1381/'Project Data'!$D$22</f>
        <v>#VALUE!</v>
      </c>
      <c r="I1381" s="175"/>
      <c r="J1381" s="244"/>
      <c r="K1381" s="242"/>
    </row>
    <row r="1382" spans="1:11" s="147" customFormat="1" ht="15" hidden="1" customHeight="1">
      <c r="A1382" s="198">
        <f>'08-50 Windows'!A61</f>
        <v>0</v>
      </c>
      <c r="B1382" s="235" t="str">
        <f>'08-50 Windows'!B61</f>
        <v>08 56 00 Special Function Windows</v>
      </c>
      <c r="C1382" s="235"/>
      <c r="D1382" s="236" t="str" cm="1">
        <f t="array" ref="D1382">_xlfn.IFNA(_xlfn.IFS('08-50 Windows'!D61="*",'08-50 Windows'!C61,'08-50 Windows'!F61="*",'08-50 Windows'!E61,'08-50 Windows'!H61="*",'08-50 Windows'!G61,'08-50 Windows'!J61="*",'08-50 Windows'!I61,'08-50 Windows'!L61="*",'08-50 Windows'!K61,'08-50 Windows'!N61="*",'08-50 Windows'!M61,'08-50 Windows'!P61="*",'08-50 Windows'!O61,'08-50 Windows'!R61="*",'08-50 Windows'!Q61,'08-50 Windows'!T61="*",'08-50 Windows'!S61),"")</f>
        <v/>
      </c>
      <c r="E1382" s="236" t="e">
        <f>D1382/'Project Data'!$D$22</f>
        <v>#VALUE!</v>
      </c>
      <c r="F1382" s="164" t="s">
        <v>44</v>
      </c>
      <c r="G1382" s="236" t="str" cm="1">
        <f t="array" ref="G1382">_xlfn.IFNA(_xlfn.IFS('08-50 Windows'!F61="*",'08-50 Windows'!E61,'08-50 Windows'!H61="*",'08-50 Windows'!G61,'08-50 Windows'!J61="*",'08-50 Windows'!I61,'08-50 Windows'!L61="*",'08-50 Windows'!K61,'08-50 Windows'!N61="*",'08-50 Windows'!M61,'08-50 Windows'!P61="*",'08-50 Windows'!O61,'08-50 Windows'!R61="*",'08-50 Windows'!Q61,'08-50 Windows'!T61="*",'08-50 Windows'!S61,'08-50 Windows'!V61="*",'08-50 Windows'!U61),"")</f>
        <v/>
      </c>
      <c r="H1382" s="236" t="e">
        <f>G1382/'Project Data'!$D$22</f>
        <v>#VALUE!</v>
      </c>
      <c r="I1382" s="175"/>
      <c r="J1382" s="244"/>
      <c r="K1382" s="242"/>
    </row>
    <row r="1383" spans="1:11" s="147" customFormat="1" ht="15" hidden="1" customHeight="1">
      <c r="A1383" s="198">
        <f>'08-50 Windows'!A62</f>
        <v>0</v>
      </c>
      <c r="B1383" s="235" t="str">
        <f>'08-50 Windows'!B62</f>
        <v>08 56 19 Pass Windows</v>
      </c>
      <c r="C1383" s="235"/>
      <c r="D1383" s="236" t="str" cm="1">
        <f t="array" ref="D1383">_xlfn.IFNA(_xlfn.IFS('08-50 Windows'!D62="*",'08-50 Windows'!C62,'08-50 Windows'!F62="*",'08-50 Windows'!E62,'08-50 Windows'!H62="*",'08-50 Windows'!G62,'08-50 Windows'!J62="*",'08-50 Windows'!I62,'08-50 Windows'!L62="*",'08-50 Windows'!K62,'08-50 Windows'!N62="*",'08-50 Windows'!M62,'08-50 Windows'!P62="*",'08-50 Windows'!O62,'08-50 Windows'!R62="*",'08-50 Windows'!Q62,'08-50 Windows'!T62="*",'08-50 Windows'!S62),"")</f>
        <v/>
      </c>
      <c r="E1383" s="236" t="e">
        <f>D1383/'Project Data'!$D$22</f>
        <v>#VALUE!</v>
      </c>
      <c r="F1383" s="164" t="s">
        <v>44</v>
      </c>
      <c r="G1383" s="236" t="str" cm="1">
        <f t="array" ref="G1383">_xlfn.IFNA(_xlfn.IFS('08-50 Windows'!F62="*",'08-50 Windows'!E62,'08-50 Windows'!H62="*",'08-50 Windows'!G62,'08-50 Windows'!J62="*",'08-50 Windows'!I62,'08-50 Windows'!L62="*",'08-50 Windows'!K62,'08-50 Windows'!N62="*",'08-50 Windows'!M62,'08-50 Windows'!P62="*",'08-50 Windows'!O62,'08-50 Windows'!R62="*",'08-50 Windows'!Q62,'08-50 Windows'!T62="*",'08-50 Windows'!S62,'08-50 Windows'!V62="*",'08-50 Windows'!U62),"")</f>
        <v/>
      </c>
      <c r="H1383" s="236" t="e">
        <f>G1383/'Project Data'!$D$22</f>
        <v>#VALUE!</v>
      </c>
      <c r="I1383" s="175"/>
      <c r="J1383" s="244"/>
      <c r="K1383" s="242"/>
    </row>
    <row r="1384" spans="1:11" s="147" customFormat="1" ht="15" hidden="1" customHeight="1">
      <c r="A1384" s="198">
        <f>'08-50 Windows'!A63</f>
        <v>0</v>
      </c>
      <c r="B1384" s="235" t="str">
        <f>'08-50 Windows'!B63</f>
        <v>08 56 46 Radio-Frequency-Interference Shielding Windows</v>
      </c>
      <c r="C1384" s="235"/>
      <c r="D1384" s="236" t="str" cm="1">
        <f t="array" ref="D1384">_xlfn.IFNA(_xlfn.IFS('08-50 Windows'!D63="*",'08-50 Windows'!C63,'08-50 Windows'!F63="*",'08-50 Windows'!E63,'08-50 Windows'!H63="*",'08-50 Windows'!G63,'08-50 Windows'!J63="*",'08-50 Windows'!I63,'08-50 Windows'!L63="*",'08-50 Windows'!K63,'08-50 Windows'!N63="*",'08-50 Windows'!M63,'08-50 Windows'!P63="*",'08-50 Windows'!O63,'08-50 Windows'!R63="*",'08-50 Windows'!Q63,'08-50 Windows'!T63="*",'08-50 Windows'!S63),"")</f>
        <v/>
      </c>
      <c r="E1384" s="236" t="e">
        <f>D1384/'Project Data'!$D$22</f>
        <v>#VALUE!</v>
      </c>
      <c r="F1384" s="164" t="s">
        <v>44</v>
      </c>
      <c r="G1384" s="236" t="str" cm="1">
        <f t="array" ref="G1384">_xlfn.IFNA(_xlfn.IFS('08-50 Windows'!F63="*",'08-50 Windows'!E63,'08-50 Windows'!H63="*",'08-50 Windows'!G63,'08-50 Windows'!J63="*",'08-50 Windows'!I63,'08-50 Windows'!L63="*",'08-50 Windows'!K63,'08-50 Windows'!N63="*",'08-50 Windows'!M63,'08-50 Windows'!P63="*",'08-50 Windows'!O63,'08-50 Windows'!R63="*",'08-50 Windows'!Q63,'08-50 Windows'!T63="*",'08-50 Windows'!S63,'08-50 Windows'!V63="*",'08-50 Windows'!U63),"")</f>
        <v/>
      </c>
      <c r="H1384" s="236" t="e">
        <f>G1384/'Project Data'!$D$22</f>
        <v>#VALUE!</v>
      </c>
      <c r="I1384" s="175"/>
      <c r="J1384" s="244"/>
      <c r="K1384" s="242"/>
    </row>
    <row r="1385" spans="1:11" s="147" customFormat="1" ht="15" hidden="1" customHeight="1">
      <c r="A1385" s="198">
        <f>'08-50 Windows'!A64</f>
        <v>0</v>
      </c>
      <c r="B1385" s="235" t="str">
        <f>'08-50 Windows'!B64</f>
        <v>08 56 49 Radiation Shielding Windows</v>
      </c>
      <c r="C1385" s="235"/>
      <c r="D1385" s="236" t="str" cm="1">
        <f t="array" ref="D1385">_xlfn.IFNA(_xlfn.IFS('08-50 Windows'!D64="*",'08-50 Windows'!C64,'08-50 Windows'!F64="*",'08-50 Windows'!E64,'08-50 Windows'!H64="*",'08-50 Windows'!G64,'08-50 Windows'!J64="*",'08-50 Windows'!I64,'08-50 Windows'!L64="*",'08-50 Windows'!K64,'08-50 Windows'!N64="*",'08-50 Windows'!M64,'08-50 Windows'!P64="*",'08-50 Windows'!O64,'08-50 Windows'!R64="*",'08-50 Windows'!Q64,'08-50 Windows'!T64="*",'08-50 Windows'!S64),"")</f>
        <v/>
      </c>
      <c r="E1385" s="236" t="e">
        <f>D1385/'Project Data'!$D$22</f>
        <v>#VALUE!</v>
      </c>
      <c r="F1385" s="164" t="s">
        <v>44</v>
      </c>
      <c r="G1385" s="236" t="str" cm="1">
        <f t="array" ref="G1385">_xlfn.IFNA(_xlfn.IFS('08-50 Windows'!F64="*",'08-50 Windows'!E64,'08-50 Windows'!H64="*",'08-50 Windows'!G64,'08-50 Windows'!J64="*",'08-50 Windows'!I64,'08-50 Windows'!L64="*",'08-50 Windows'!K64,'08-50 Windows'!N64="*",'08-50 Windows'!M64,'08-50 Windows'!P64="*",'08-50 Windows'!O64,'08-50 Windows'!R64="*",'08-50 Windows'!Q64,'08-50 Windows'!T64="*",'08-50 Windows'!S64,'08-50 Windows'!V64="*",'08-50 Windows'!U64),"")</f>
        <v/>
      </c>
      <c r="H1385" s="236" t="e">
        <f>G1385/'Project Data'!$D$22</f>
        <v>#VALUE!</v>
      </c>
      <c r="I1385" s="175"/>
      <c r="J1385" s="244"/>
      <c r="K1385" s="242"/>
    </row>
    <row r="1386" spans="1:11" s="147" customFormat="1" ht="15" hidden="1" customHeight="1">
      <c r="A1386" s="198">
        <f>'08-50 Windows'!A65</f>
        <v>0</v>
      </c>
      <c r="B1386" s="235" t="str">
        <f>'08-50 Windows'!B65</f>
        <v>08 56 53 Security Windows</v>
      </c>
      <c r="C1386" s="235"/>
      <c r="D1386" s="236" t="str" cm="1">
        <f t="array" ref="D1386">_xlfn.IFNA(_xlfn.IFS('08-50 Windows'!D65="*",'08-50 Windows'!C65,'08-50 Windows'!F65="*",'08-50 Windows'!E65,'08-50 Windows'!H65="*",'08-50 Windows'!G65,'08-50 Windows'!J65="*",'08-50 Windows'!I65,'08-50 Windows'!L65="*",'08-50 Windows'!K65,'08-50 Windows'!N65="*",'08-50 Windows'!M65,'08-50 Windows'!P65="*",'08-50 Windows'!O65,'08-50 Windows'!R65="*",'08-50 Windows'!Q65,'08-50 Windows'!T65="*",'08-50 Windows'!S65),"")</f>
        <v/>
      </c>
      <c r="E1386" s="236" t="e">
        <f>D1386/'Project Data'!$D$22</f>
        <v>#VALUE!</v>
      </c>
      <c r="F1386" s="164" t="s">
        <v>44</v>
      </c>
      <c r="G1386" s="236" t="str" cm="1">
        <f t="array" ref="G1386">_xlfn.IFNA(_xlfn.IFS('08-50 Windows'!F65="*",'08-50 Windows'!E65,'08-50 Windows'!H65="*",'08-50 Windows'!G65,'08-50 Windows'!J65="*",'08-50 Windows'!I65,'08-50 Windows'!L65="*",'08-50 Windows'!K65,'08-50 Windows'!N65="*",'08-50 Windows'!M65,'08-50 Windows'!P65="*",'08-50 Windows'!O65,'08-50 Windows'!R65="*",'08-50 Windows'!Q65,'08-50 Windows'!T65="*",'08-50 Windows'!S65,'08-50 Windows'!V65="*",'08-50 Windows'!U65),"")</f>
        <v/>
      </c>
      <c r="H1386" s="236" t="e">
        <f>G1386/'Project Data'!$D$22</f>
        <v>#VALUE!</v>
      </c>
      <c r="I1386" s="175"/>
      <c r="J1386" s="244"/>
      <c r="K1386" s="242"/>
    </row>
    <row r="1387" spans="1:11" s="147" customFormat="1" ht="15" hidden="1" customHeight="1">
      <c r="A1387" s="198">
        <f>'08-50 Windows'!A66</f>
        <v>0</v>
      </c>
      <c r="B1387" s="235" t="str">
        <f>'08-50 Windows'!B66</f>
        <v>08 56 56 Security Window Screens</v>
      </c>
      <c r="C1387" s="235"/>
      <c r="D1387" s="236" t="str" cm="1">
        <f t="array" ref="D1387">_xlfn.IFNA(_xlfn.IFS('08-50 Windows'!D66="*",'08-50 Windows'!C66,'08-50 Windows'!F66="*",'08-50 Windows'!E66,'08-50 Windows'!H66="*",'08-50 Windows'!G66,'08-50 Windows'!J66="*",'08-50 Windows'!I66,'08-50 Windows'!L66="*",'08-50 Windows'!K66,'08-50 Windows'!N66="*",'08-50 Windows'!M66,'08-50 Windows'!P66="*",'08-50 Windows'!O66,'08-50 Windows'!R66="*",'08-50 Windows'!Q66,'08-50 Windows'!T66="*",'08-50 Windows'!S66),"")</f>
        <v/>
      </c>
      <c r="E1387" s="236" t="e">
        <f>D1387/'Project Data'!$D$22</f>
        <v>#VALUE!</v>
      </c>
      <c r="F1387" s="164" t="s">
        <v>44</v>
      </c>
      <c r="G1387" s="236" t="str" cm="1">
        <f t="array" ref="G1387">_xlfn.IFNA(_xlfn.IFS('08-50 Windows'!F66="*",'08-50 Windows'!E66,'08-50 Windows'!H66="*",'08-50 Windows'!G66,'08-50 Windows'!J66="*",'08-50 Windows'!I66,'08-50 Windows'!L66="*",'08-50 Windows'!K66,'08-50 Windows'!N66="*",'08-50 Windows'!M66,'08-50 Windows'!P66="*",'08-50 Windows'!O66,'08-50 Windows'!R66="*",'08-50 Windows'!Q66,'08-50 Windows'!T66="*",'08-50 Windows'!S66,'08-50 Windows'!V66="*",'08-50 Windows'!U66),"")</f>
        <v/>
      </c>
      <c r="H1387" s="236" t="e">
        <f>G1387/'Project Data'!$D$22</f>
        <v>#VALUE!</v>
      </c>
      <c r="I1387" s="175"/>
      <c r="J1387" s="244"/>
      <c r="K1387" s="242"/>
    </row>
    <row r="1388" spans="1:11" s="147" customFormat="1" ht="15" hidden="1" customHeight="1">
      <c r="A1388" s="198">
        <f>'08-50 Windows'!A67</f>
        <v>0</v>
      </c>
      <c r="B1388" s="235" t="str">
        <f>'08-50 Windows'!B67</f>
        <v>08 56 59 Service and Teller Window Units</v>
      </c>
      <c r="C1388" s="235"/>
      <c r="D1388" s="236" t="str" cm="1">
        <f t="array" ref="D1388">_xlfn.IFNA(_xlfn.IFS('08-50 Windows'!D67="*",'08-50 Windows'!C67,'08-50 Windows'!F67="*",'08-50 Windows'!E67,'08-50 Windows'!H67="*",'08-50 Windows'!G67,'08-50 Windows'!J67="*",'08-50 Windows'!I67,'08-50 Windows'!L67="*",'08-50 Windows'!K67,'08-50 Windows'!N67="*",'08-50 Windows'!M67,'08-50 Windows'!P67="*",'08-50 Windows'!O67,'08-50 Windows'!R67="*",'08-50 Windows'!Q67,'08-50 Windows'!T67="*",'08-50 Windows'!S67),"")</f>
        <v/>
      </c>
      <c r="E1388" s="236" t="e">
        <f>D1388/'Project Data'!$D$22</f>
        <v>#VALUE!</v>
      </c>
      <c r="F1388" s="164" t="s">
        <v>44</v>
      </c>
      <c r="G1388" s="236" t="str" cm="1">
        <f t="array" ref="G1388">_xlfn.IFNA(_xlfn.IFS('08-50 Windows'!F67="*",'08-50 Windows'!E67,'08-50 Windows'!H67="*",'08-50 Windows'!G67,'08-50 Windows'!J67="*",'08-50 Windows'!I67,'08-50 Windows'!L67="*",'08-50 Windows'!K67,'08-50 Windows'!N67="*",'08-50 Windows'!M67,'08-50 Windows'!P67="*",'08-50 Windows'!O67,'08-50 Windows'!R67="*",'08-50 Windows'!Q67,'08-50 Windows'!T67="*",'08-50 Windows'!S67,'08-50 Windows'!V67="*",'08-50 Windows'!U67),"")</f>
        <v/>
      </c>
      <c r="H1388" s="236" t="e">
        <f>G1388/'Project Data'!$D$22</f>
        <v>#VALUE!</v>
      </c>
      <c r="I1388" s="175"/>
      <c r="J1388" s="244"/>
      <c r="K1388" s="242"/>
    </row>
    <row r="1389" spans="1:11" s="147" customFormat="1" ht="15" hidden="1" customHeight="1">
      <c r="A1389" s="198">
        <f>'08-50 Windows'!A68</f>
        <v>0</v>
      </c>
      <c r="B1389" s="235" t="str">
        <f>'08-50 Windows'!B68</f>
        <v>08 56 73 Sound Control Windows</v>
      </c>
      <c r="C1389" s="235"/>
      <c r="D1389" s="236" t="str" cm="1">
        <f t="array" ref="D1389">_xlfn.IFNA(_xlfn.IFS('08-50 Windows'!D68="*",'08-50 Windows'!C68,'08-50 Windows'!F68="*",'08-50 Windows'!E68,'08-50 Windows'!H68="*",'08-50 Windows'!G68,'08-50 Windows'!J68="*",'08-50 Windows'!I68,'08-50 Windows'!L68="*",'08-50 Windows'!K68,'08-50 Windows'!N68="*",'08-50 Windows'!M68,'08-50 Windows'!P68="*",'08-50 Windows'!O68,'08-50 Windows'!R68="*",'08-50 Windows'!Q68,'08-50 Windows'!T68="*",'08-50 Windows'!S68),"")</f>
        <v/>
      </c>
      <c r="E1389" s="236" t="e">
        <f>D1389/'Project Data'!$D$22</f>
        <v>#VALUE!</v>
      </c>
      <c r="F1389" s="164" t="s">
        <v>44</v>
      </c>
      <c r="G1389" s="236" t="str" cm="1">
        <f t="array" ref="G1389">_xlfn.IFNA(_xlfn.IFS('08-50 Windows'!F68="*",'08-50 Windows'!E68,'08-50 Windows'!H68="*",'08-50 Windows'!G68,'08-50 Windows'!J68="*",'08-50 Windows'!I68,'08-50 Windows'!L68="*",'08-50 Windows'!K68,'08-50 Windows'!N68="*",'08-50 Windows'!M68,'08-50 Windows'!P68="*",'08-50 Windows'!O68,'08-50 Windows'!R68="*",'08-50 Windows'!Q68,'08-50 Windows'!T68="*",'08-50 Windows'!S68,'08-50 Windows'!V68="*",'08-50 Windows'!U68),"")</f>
        <v/>
      </c>
      <c r="H1389" s="236" t="e">
        <f>G1389/'Project Data'!$D$22</f>
        <v>#VALUE!</v>
      </c>
      <c r="I1389" s="175"/>
      <c r="J1389" s="244"/>
      <c r="K1389" s="242"/>
    </row>
    <row r="1390" spans="1:11" s="147" customFormat="1" ht="15" hidden="1" customHeight="1">
      <c r="A1390" s="198">
        <f>'08-50 Windows'!A69</f>
        <v>0</v>
      </c>
      <c r="B1390" s="235" t="str">
        <f>'08-50 Windows'!B69</f>
        <v>08 56 88 Interior Insulating Windows</v>
      </c>
      <c r="C1390" s="235"/>
      <c r="D1390" s="236" t="str" cm="1">
        <f t="array" ref="D1390">_xlfn.IFNA(_xlfn.IFS('08-50 Windows'!D69="*",'08-50 Windows'!C69,'08-50 Windows'!F69="*",'08-50 Windows'!E69,'08-50 Windows'!H69="*",'08-50 Windows'!G69,'08-50 Windows'!J69="*",'08-50 Windows'!I69,'08-50 Windows'!L69="*",'08-50 Windows'!K69,'08-50 Windows'!N69="*",'08-50 Windows'!M69,'08-50 Windows'!P69="*",'08-50 Windows'!O69,'08-50 Windows'!R69="*",'08-50 Windows'!Q69,'08-50 Windows'!T69="*",'08-50 Windows'!S69),"")</f>
        <v/>
      </c>
      <c r="E1390" s="236" t="e">
        <f>D1390/'Project Data'!$D$22</f>
        <v>#VALUE!</v>
      </c>
      <c r="F1390" s="164" t="s">
        <v>44</v>
      </c>
      <c r="G1390" s="236" t="str" cm="1">
        <f t="array" ref="G1390">_xlfn.IFNA(_xlfn.IFS('08-50 Windows'!F69="*",'08-50 Windows'!E69,'08-50 Windows'!H69="*",'08-50 Windows'!G69,'08-50 Windows'!J69="*",'08-50 Windows'!I69,'08-50 Windows'!L69="*",'08-50 Windows'!K69,'08-50 Windows'!N69="*",'08-50 Windows'!M69,'08-50 Windows'!P69="*",'08-50 Windows'!O69,'08-50 Windows'!R69="*",'08-50 Windows'!Q69,'08-50 Windows'!T69="*",'08-50 Windows'!S69,'08-50 Windows'!V69="*",'08-50 Windows'!U69),"")</f>
        <v/>
      </c>
      <c r="H1390" s="236" t="e">
        <f>G1390/'Project Data'!$D$22</f>
        <v>#VALUE!</v>
      </c>
      <c r="I1390" s="175"/>
      <c r="J1390" s="244"/>
      <c r="K1390" s="242"/>
    </row>
    <row r="1391" spans="1:11" s="147" customFormat="1" ht="15" hidden="1" customHeight="1">
      <c r="A1391" s="198">
        <f>'08-50 Windows'!A70</f>
        <v>0</v>
      </c>
      <c r="B1391" s="235" t="str">
        <f>'08-50 Windows'!B70</f>
        <v>08 60 00 Roof Windows and Skylights</v>
      </c>
      <c r="C1391" s="235"/>
      <c r="D1391" s="236" t="str" cm="1">
        <f t="array" ref="D1391">_xlfn.IFNA(_xlfn.IFS('08-50 Windows'!D70="*",'08-50 Windows'!C70,'08-50 Windows'!F70="*",'08-50 Windows'!E70,'08-50 Windows'!H70="*",'08-50 Windows'!G70,'08-50 Windows'!J70="*",'08-50 Windows'!I70,'08-50 Windows'!L70="*",'08-50 Windows'!K70,'08-50 Windows'!N70="*",'08-50 Windows'!M70,'08-50 Windows'!P70="*",'08-50 Windows'!O70,'08-50 Windows'!R70="*",'08-50 Windows'!Q70,'08-50 Windows'!T70="*",'08-50 Windows'!S70),"")</f>
        <v/>
      </c>
      <c r="E1391" s="236" t="e">
        <f>D1391/'Project Data'!$D$22</f>
        <v>#VALUE!</v>
      </c>
      <c r="F1391" s="164" t="s">
        <v>44</v>
      </c>
      <c r="G1391" s="236" t="str" cm="1">
        <f t="array" ref="G1391">_xlfn.IFNA(_xlfn.IFS('08-50 Windows'!F70="*",'08-50 Windows'!E70,'08-50 Windows'!H70="*",'08-50 Windows'!G70,'08-50 Windows'!J70="*",'08-50 Windows'!I70,'08-50 Windows'!L70="*",'08-50 Windows'!K70,'08-50 Windows'!N70="*",'08-50 Windows'!M70,'08-50 Windows'!P70="*",'08-50 Windows'!O70,'08-50 Windows'!R70="*",'08-50 Windows'!Q70,'08-50 Windows'!T70="*",'08-50 Windows'!S70,'08-50 Windows'!V70="*",'08-50 Windows'!U70),"")</f>
        <v/>
      </c>
      <c r="H1391" s="236" t="e">
        <f>G1391/'Project Data'!$D$22</f>
        <v>#VALUE!</v>
      </c>
      <c r="I1391" s="175"/>
      <c r="J1391" s="244"/>
      <c r="K1391" s="242"/>
    </row>
    <row r="1392" spans="1:11" s="147" customFormat="1" ht="15" hidden="1" customHeight="1">
      <c r="A1392" s="198">
        <f>'08-50 Windows'!A71</f>
        <v>0</v>
      </c>
      <c r="B1392" s="235" t="str">
        <f>'08-50 Windows'!B71</f>
        <v>08 61 00 Roof Windows</v>
      </c>
      <c r="C1392" s="235"/>
      <c r="D1392" s="236" t="str" cm="1">
        <f t="array" ref="D1392">_xlfn.IFNA(_xlfn.IFS('08-50 Windows'!D71="*",'08-50 Windows'!C71,'08-50 Windows'!F71="*",'08-50 Windows'!E71,'08-50 Windows'!H71="*",'08-50 Windows'!G71,'08-50 Windows'!J71="*",'08-50 Windows'!I71,'08-50 Windows'!L71="*",'08-50 Windows'!K71,'08-50 Windows'!N71="*",'08-50 Windows'!M71,'08-50 Windows'!P71="*",'08-50 Windows'!O71,'08-50 Windows'!R71="*",'08-50 Windows'!Q71,'08-50 Windows'!T71="*",'08-50 Windows'!S71),"")</f>
        <v/>
      </c>
      <c r="E1392" s="236" t="e">
        <f>D1392/'Project Data'!$D$22</f>
        <v>#VALUE!</v>
      </c>
      <c r="F1392" s="164" t="s">
        <v>44</v>
      </c>
      <c r="G1392" s="236" t="str" cm="1">
        <f t="array" ref="G1392">_xlfn.IFNA(_xlfn.IFS('08-50 Windows'!F71="*",'08-50 Windows'!E71,'08-50 Windows'!H71="*",'08-50 Windows'!G71,'08-50 Windows'!J71="*",'08-50 Windows'!I71,'08-50 Windows'!L71="*",'08-50 Windows'!K71,'08-50 Windows'!N71="*",'08-50 Windows'!M71,'08-50 Windows'!P71="*",'08-50 Windows'!O71,'08-50 Windows'!R71="*",'08-50 Windows'!Q71,'08-50 Windows'!T71="*",'08-50 Windows'!S71,'08-50 Windows'!V71="*",'08-50 Windows'!U71),"")</f>
        <v/>
      </c>
      <c r="H1392" s="236" t="e">
        <f>G1392/'Project Data'!$D$22</f>
        <v>#VALUE!</v>
      </c>
      <c r="I1392" s="175"/>
      <c r="J1392" s="244"/>
      <c r="K1392" s="242"/>
    </row>
    <row r="1393" spans="1:11" s="147" customFormat="1" ht="15" hidden="1" customHeight="1">
      <c r="A1393" s="198">
        <f>'08-50 Windows'!A72</f>
        <v>0</v>
      </c>
      <c r="B1393" s="235" t="str">
        <f>'08-50 Windows'!B72</f>
        <v>08 61 13 Metal Roof Windows</v>
      </c>
      <c r="C1393" s="235"/>
      <c r="D1393" s="236" t="str" cm="1">
        <f t="array" ref="D1393">_xlfn.IFNA(_xlfn.IFS('08-50 Windows'!D72="*",'08-50 Windows'!C72,'08-50 Windows'!F72="*",'08-50 Windows'!E72,'08-50 Windows'!H72="*",'08-50 Windows'!G72,'08-50 Windows'!J72="*",'08-50 Windows'!I72,'08-50 Windows'!L72="*",'08-50 Windows'!K72,'08-50 Windows'!N72="*",'08-50 Windows'!M72,'08-50 Windows'!P72="*",'08-50 Windows'!O72,'08-50 Windows'!R72="*",'08-50 Windows'!Q72,'08-50 Windows'!T72="*",'08-50 Windows'!S72),"")</f>
        <v/>
      </c>
      <c r="E1393" s="236" t="e">
        <f>D1393/'Project Data'!$D$22</f>
        <v>#VALUE!</v>
      </c>
      <c r="F1393" s="164" t="s">
        <v>44</v>
      </c>
      <c r="G1393" s="236" t="str" cm="1">
        <f t="array" ref="G1393">_xlfn.IFNA(_xlfn.IFS('08-50 Windows'!F72="*",'08-50 Windows'!E72,'08-50 Windows'!H72="*",'08-50 Windows'!G72,'08-50 Windows'!J72="*",'08-50 Windows'!I72,'08-50 Windows'!L72="*",'08-50 Windows'!K72,'08-50 Windows'!N72="*",'08-50 Windows'!M72,'08-50 Windows'!P72="*",'08-50 Windows'!O72,'08-50 Windows'!R72="*",'08-50 Windows'!Q72,'08-50 Windows'!T72="*",'08-50 Windows'!S72,'08-50 Windows'!V72="*",'08-50 Windows'!U72),"")</f>
        <v/>
      </c>
      <c r="H1393" s="236" t="e">
        <f>G1393/'Project Data'!$D$22</f>
        <v>#VALUE!</v>
      </c>
      <c r="I1393" s="175"/>
      <c r="J1393" s="244"/>
      <c r="K1393" s="242"/>
    </row>
    <row r="1394" spans="1:11" s="147" customFormat="1" ht="15" hidden="1" customHeight="1">
      <c r="A1394" s="198">
        <f>'08-50 Windows'!A73</f>
        <v>0</v>
      </c>
      <c r="B1394" s="235" t="str">
        <f>'08-50 Windows'!B73</f>
        <v>08 61 16 Wood Roof Windows</v>
      </c>
      <c r="C1394" s="235"/>
      <c r="D1394" s="236" t="str" cm="1">
        <f t="array" ref="D1394">_xlfn.IFNA(_xlfn.IFS('08-50 Windows'!D73="*",'08-50 Windows'!C73,'08-50 Windows'!F73="*",'08-50 Windows'!E73,'08-50 Windows'!H73="*",'08-50 Windows'!G73,'08-50 Windows'!J73="*",'08-50 Windows'!I73,'08-50 Windows'!L73="*",'08-50 Windows'!K73,'08-50 Windows'!N73="*",'08-50 Windows'!M73,'08-50 Windows'!P73="*",'08-50 Windows'!O73,'08-50 Windows'!R73="*",'08-50 Windows'!Q73,'08-50 Windows'!T73="*",'08-50 Windows'!S73),"")</f>
        <v/>
      </c>
      <c r="E1394" s="236" t="e">
        <f>D1394/'Project Data'!$D$22</f>
        <v>#VALUE!</v>
      </c>
      <c r="F1394" s="164" t="s">
        <v>44</v>
      </c>
      <c r="G1394" s="236" t="str" cm="1">
        <f t="array" ref="G1394">_xlfn.IFNA(_xlfn.IFS('08-50 Windows'!F73="*",'08-50 Windows'!E73,'08-50 Windows'!H73="*",'08-50 Windows'!G73,'08-50 Windows'!J73="*",'08-50 Windows'!I73,'08-50 Windows'!L73="*",'08-50 Windows'!K73,'08-50 Windows'!N73="*",'08-50 Windows'!M73,'08-50 Windows'!P73="*",'08-50 Windows'!O73,'08-50 Windows'!R73="*",'08-50 Windows'!Q73,'08-50 Windows'!T73="*",'08-50 Windows'!S73,'08-50 Windows'!V73="*",'08-50 Windows'!U73),"")</f>
        <v/>
      </c>
      <c r="H1394" s="236" t="e">
        <f>G1394/'Project Data'!$D$22</f>
        <v>#VALUE!</v>
      </c>
      <c r="I1394" s="175"/>
      <c r="J1394" s="244"/>
      <c r="K1394" s="242"/>
    </row>
    <row r="1395" spans="1:11" s="147" customFormat="1" ht="15" hidden="1" customHeight="1">
      <c r="A1395" s="398" t="str">
        <f>'08-50 Windows'!A74</f>
        <v xml:space="preserve"> </v>
      </c>
      <c r="B1395" s="399" t="str">
        <f>'08-50 Windows'!B74</f>
        <v>08 62 00 Unit Skylights</v>
      </c>
      <c r="C1395" s="399"/>
      <c r="D1395" s="402" t="str" cm="1">
        <f t="array" ref="D1395">_xlfn.IFNA(_xlfn.IFS('08-50 Windows'!D74="*",'08-50 Windows'!C74,'08-50 Windows'!F74="*",'08-50 Windows'!E74,'08-50 Windows'!H74="*",'08-50 Windows'!G74,'08-50 Windows'!J74="*",'08-50 Windows'!I74,'08-50 Windows'!L74="*",'08-50 Windows'!K74,'08-50 Windows'!N74="*",'08-50 Windows'!M74,'08-50 Windows'!P74="*",'08-50 Windows'!O74,'08-50 Windows'!R74="*",'08-50 Windows'!Q74,'08-50 Windows'!T74="*",'08-50 Windows'!S74),"")</f>
        <v/>
      </c>
      <c r="E1395" s="402" t="e">
        <f>D1395/'Project Data'!$D$22</f>
        <v>#VALUE!</v>
      </c>
      <c r="F1395" s="411" t="s">
        <v>44</v>
      </c>
      <c r="G1395" s="402" t="str" cm="1">
        <f t="array" ref="G1395">_xlfn.IFNA(_xlfn.IFS('08-50 Windows'!F74="*",'08-50 Windows'!E74,'08-50 Windows'!H74="*",'08-50 Windows'!G74,'08-50 Windows'!J74="*",'08-50 Windows'!I74,'08-50 Windows'!L74="*",'08-50 Windows'!K74,'08-50 Windows'!N74="*",'08-50 Windows'!M74,'08-50 Windows'!P74="*",'08-50 Windows'!O74,'08-50 Windows'!R74="*",'08-50 Windows'!Q74,'08-50 Windows'!T74="*",'08-50 Windows'!S74,'08-50 Windows'!V74="*",'08-50 Windows'!U74),"")</f>
        <v/>
      </c>
      <c r="H1395" s="402" t="e">
        <f>G1395/'Project Data'!$D$22</f>
        <v>#VALUE!</v>
      </c>
      <c r="I1395" s="400"/>
      <c r="J1395" s="403"/>
      <c r="K1395" s="404"/>
    </row>
    <row r="1396" spans="1:11" s="147" customFormat="1" ht="15" hidden="1" customHeight="1">
      <c r="A1396" s="198">
        <f>'08-50 Windows'!A75</f>
        <v>0</v>
      </c>
      <c r="B1396" s="235" t="str">
        <f>'08-50 Windows'!B75</f>
        <v>08 62 13 Domed Unit Skylights</v>
      </c>
      <c r="C1396" s="235"/>
      <c r="D1396" s="236" t="str" cm="1">
        <f t="array" ref="D1396">_xlfn.IFNA(_xlfn.IFS('08-50 Windows'!D75="*",'08-50 Windows'!C75,'08-50 Windows'!F75="*",'08-50 Windows'!E75,'08-50 Windows'!H75="*",'08-50 Windows'!G75,'08-50 Windows'!J75="*",'08-50 Windows'!I75,'08-50 Windows'!L75="*",'08-50 Windows'!K75,'08-50 Windows'!N75="*",'08-50 Windows'!M75,'08-50 Windows'!P75="*",'08-50 Windows'!O75,'08-50 Windows'!R75="*",'08-50 Windows'!Q75,'08-50 Windows'!T75="*",'08-50 Windows'!S75),"")</f>
        <v/>
      </c>
      <c r="E1396" s="236" t="e">
        <f>D1396/'Project Data'!$D$22</f>
        <v>#VALUE!</v>
      </c>
      <c r="F1396" s="164" t="s">
        <v>44</v>
      </c>
      <c r="G1396" s="236" t="str" cm="1">
        <f t="array" ref="G1396">_xlfn.IFNA(_xlfn.IFS('08-50 Windows'!F75="*",'08-50 Windows'!E75,'08-50 Windows'!H75="*",'08-50 Windows'!G75,'08-50 Windows'!J75="*",'08-50 Windows'!I75,'08-50 Windows'!L75="*",'08-50 Windows'!K75,'08-50 Windows'!N75="*",'08-50 Windows'!M75,'08-50 Windows'!P75="*",'08-50 Windows'!O75,'08-50 Windows'!R75="*",'08-50 Windows'!Q75,'08-50 Windows'!T75="*",'08-50 Windows'!S75,'08-50 Windows'!V75="*",'08-50 Windows'!U75),"")</f>
        <v/>
      </c>
      <c r="H1396" s="236" t="e">
        <f>G1396/'Project Data'!$D$22</f>
        <v>#VALUE!</v>
      </c>
      <c r="I1396" s="175"/>
      <c r="J1396" s="244"/>
      <c r="K1396" s="242"/>
    </row>
    <row r="1397" spans="1:11" s="147" customFormat="1" ht="15" hidden="1" customHeight="1">
      <c r="A1397" s="198">
        <f>'08-50 Windows'!A76</f>
        <v>0</v>
      </c>
      <c r="B1397" s="235" t="str">
        <f>'08-50 Windows'!B76</f>
        <v>08 62 16 Pyramidal Unit Skylights</v>
      </c>
      <c r="C1397" s="235"/>
      <c r="D1397" s="236" t="str" cm="1">
        <f t="array" ref="D1397">_xlfn.IFNA(_xlfn.IFS('08-50 Windows'!D76="*",'08-50 Windows'!C76,'08-50 Windows'!F76="*",'08-50 Windows'!E76,'08-50 Windows'!H76="*",'08-50 Windows'!G76,'08-50 Windows'!J76="*",'08-50 Windows'!I76,'08-50 Windows'!L76="*",'08-50 Windows'!K76,'08-50 Windows'!N76="*",'08-50 Windows'!M76,'08-50 Windows'!P76="*",'08-50 Windows'!O76,'08-50 Windows'!R76="*",'08-50 Windows'!Q76,'08-50 Windows'!T76="*",'08-50 Windows'!S76),"")</f>
        <v/>
      </c>
      <c r="E1397" s="236" t="e">
        <f>D1397/'Project Data'!$D$22</f>
        <v>#VALUE!</v>
      </c>
      <c r="F1397" s="164" t="s">
        <v>44</v>
      </c>
      <c r="G1397" s="236" t="str" cm="1">
        <f t="array" ref="G1397">_xlfn.IFNA(_xlfn.IFS('08-50 Windows'!F76="*",'08-50 Windows'!E76,'08-50 Windows'!H76="*",'08-50 Windows'!G76,'08-50 Windows'!J76="*",'08-50 Windows'!I76,'08-50 Windows'!L76="*",'08-50 Windows'!K76,'08-50 Windows'!N76="*",'08-50 Windows'!M76,'08-50 Windows'!P76="*",'08-50 Windows'!O76,'08-50 Windows'!R76="*",'08-50 Windows'!Q76,'08-50 Windows'!T76="*",'08-50 Windows'!S76,'08-50 Windows'!V76="*",'08-50 Windows'!U76),"")</f>
        <v/>
      </c>
      <c r="H1397" s="236" t="e">
        <f>G1397/'Project Data'!$D$22</f>
        <v>#VALUE!</v>
      </c>
      <c r="I1397" s="175"/>
      <c r="J1397" s="244"/>
      <c r="K1397" s="242"/>
    </row>
    <row r="1398" spans="1:11" s="147" customFormat="1" ht="15" hidden="1" customHeight="1">
      <c r="A1398" s="198">
        <f>'08-50 Windows'!A77</f>
        <v>0</v>
      </c>
      <c r="B1398" s="235" t="str">
        <f>'08-50 Windows'!B77</f>
        <v>08 62 19 Vaulted Unit Skylights</v>
      </c>
      <c r="C1398" s="235"/>
      <c r="D1398" s="236" t="str" cm="1">
        <f t="array" ref="D1398">_xlfn.IFNA(_xlfn.IFS('08-50 Windows'!D77="*",'08-50 Windows'!C77,'08-50 Windows'!F77="*",'08-50 Windows'!E77,'08-50 Windows'!H77="*",'08-50 Windows'!G77,'08-50 Windows'!J77="*",'08-50 Windows'!I77,'08-50 Windows'!L77="*",'08-50 Windows'!K77,'08-50 Windows'!N77="*",'08-50 Windows'!M77,'08-50 Windows'!P77="*",'08-50 Windows'!O77,'08-50 Windows'!R77="*",'08-50 Windows'!Q77,'08-50 Windows'!T77="*",'08-50 Windows'!S77),"")</f>
        <v/>
      </c>
      <c r="E1398" s="236" t="e">
        <f>D1398/'Project Data'!$D$22</f>
        <v>#VALUE!</v>
      </c>
      <c r="F1398" s="164" t="s">
        <v>44</v>
      </c>
      <c r="G1398" s="236" t="str" cm="1">
        <f t="array" ref="G1398">_xlfn.IFNA(_xlfn.IFS('08-50 Windows'!F77="*",'08-50 Windows'!E77,'08-50 Windows'!H77="*",'08-50 Windows'!G77,'08-50 Windows'!J77="*",'08-50 Windows'!I77,'08-50 Windows'!L77="*",'08-50 Windows'!K77,'08-50 Windows'!N77="*",'08-50 Windows'!M77,'08-50 Windows'!P77="*",'08-50 Windows'!O77,'08-50 Windows'!R77="*",'08-50 Windows'!Q77,'08-50 Windows'!T77="*",'08-50 Windows'!S77,'08-50 Windows'!V77="*",'08-50 Windows'!U77),"")</f>
        <v/>
      </c>
      <c r="H1398" s="236" t="e">
        <f>G1398/'Project Data'!$D$22</f>
        <v>#VALUE!</v>
      </c>
      <c r="I1398" s="175"/>
      <c r="J1398" s="244"/>
      <c r="K1398" s="242"/>
    </row>
    <row r="1399" spans="1:11" s="147" customFormat="1" ht="15" hidden="1" customHeight="1">
      <c r="A1399" s="198">
        <f>'08-50 Windows'!A78</f>
        <v>0</v>
      </c>
      <c r="B1399" s="235" t="str">
        <f>'08-50 Windows'!B78</f>
        <v>08 62 23 Tubular Skylights</v>
      </c>
      <c r="C1399" s="235"/>
      <c r="D1399" s="236" t="str" cm="1">
        <f t="array" ref="D1399">_xlfn.IFNA(_xlfn.IFS('08-50 Windows'!D78="*",'08-50 Windows'!C78,'08-50 Windows'!F78="*",'08-50 Windows'!E78,'08-50 Windows'!H78="*",'08-50 Windows'!G78,'08-50 Windows'!J78="*",'08-50 Windows'!I78,'08-50 Windows'!L78="*",'08-50 Windows'!K78,'08-50 Windows'!N78="*",'08-50 Windows'!M78,'08-50 Windows'!P78="*",'08-50 Windows'!O78,'08-50 Windows'!R78="*",'08-50 Windows'!Q78,'08-50 Windows'!T78="*",'08-50 Windows'!S78),"")</f>
        <v/>
      </c>
      <c r="E1399" s="236" t="e">
        <f>D1399/'Project Data'!$D$22</f>
        <v>#VALUE!</v>
      </c>
      <c r="F1399" s="164" t="s">
        <v>44</v>
      </c>
      <c r="G1399" s="236" t="str" cm="1">
        <f t="array" ref="G1399">_xlfn.IFNA(_xlfn.IFS('08-50 Windows'!F78="*",'08-50 Windows'!E78,'08-50 Windows'!H78="*",'08-50 Windows'!G78,'08-50 Windows'!J78="*",'08-50 Windows'!I78,'08-50 Windows'!L78="*",'08-50 Windows'!K78,'08-50 Windows'!N78="*",'08-50 Windows'!M78,'08-50 Windows'!P78="*",'08-50 Windows'!O78,'08-50 Windows'!R78="*",'08-50 Windows'!Q78,'08-50 Windows'!T78="*",'08-50 Windows'!S78,'08-50 Windows'!V78="*",'08-50 Windows'!U78),"")</f>
        <v/>
      </c>
      <c r="H1399" s="236" t="e">
        <f>G1399/'Project Data'!$D$22</f>
        <v>#VALUE!</v>
      </c>
      <c r="I1399" s="175"/>
      <c r="J1399" s="244"/>
      <c r="K1399" s="242"/>
    </row>
    <row r="1400" spans="1:11" s="147" customFormat="1" ht="15" hidden="1" customHeight="1">
      <c r="A1400" s="198">
        <f>'08-50 Windows'!A79</f>
        <v>0</v>
      </c>
      <c r="B1400" s="235" t="str">
        <f>'08-50 Windows'!B79</f>
        <v>08 63 00 Metal-Framed Skylights</v>
      </c>
      <c r="C1400" s="235"/>
      <c r="D1400" s="236" t="str" cm="1">
        <f t="array" ref="D1400">_xlfn.IFNA(_xlfn.IFS('08-50 Windows'!D79="*",'08-50 Windows'!C79,'08-50 Windows'!F79="*",'08-50 Windows'!E79,'08-50 Windows'!H79="*",'08-50 Windows'!G79,'08-50 Windows'!J79="*",'08-50 Windows'!I79,'08-50 Windows'!L79="*",'08-50 Windows'!K79,'08-50 Windows'!N79="*",'08-50 Windows'!M79,'08-50 Windows'!P79="*",'08-50 Windows'!O79,'08-50 Windows'!R79="*",'08-50 Windows'!Q79,'08-50 Windows'!T79="*",'08-50 Windows'!S79),"")</f>
        <v/>
      </c>
      <c r="E1400" s="236" t="e">
        <f>D1400/'Project Data'!$D$22</f>
        <v>#VALUE!</v>
      </c>
      <c r="F1400" s="164" t="s">
        <v>44</v>
      </c>
      <c r="G1400" s="236" t="str" cm="1">
        <f t="array" ref="G1400">_xlfn.IFNA(_xlfn.IFS('08-50 Windows'!F79="*",'08-50 Windows'!E79,'08-50 Windows'!H79="*",'08-50 Windows'!G79,'08-50 Windows'!J79="*",'08-50 Windows'!I79,'08-50 Windows'!L79="*",'08-50 Windows'!K79,'08-50 Windows'!N79="*",'08-50 Windows'!M79,'08-50 Windows'!P79="*",'08-50 Windows'!O79,'08-50 Windows'!R79="*",'08-50 Windows'!Q79,'08-50 Windows'!T79="*",'08-50 Windows'!S79,'08-50 Windows'!V79="*",'08-50 Windows'!U79),"")</f>
        <v/>
      </c>
      <c r="H1400" s="236" t="e">
        <f>G1400/'Project Data'!$D$22</f>
        <v>#VALUE!</v>
      </c>
      <c r="I1400" s="175"/>
      <c r="J1400" s="244"/>
      <c r="K1400" s="242"/>
    </row>
    <row r="1401" spans="1:11" s="147" customFormat="1" ht="15" hidden="1" customHeight="1">
      <c r="A1401" s="198">
        <f>'08-50 Windows'!A80</f>
        <v>0</v>
      </c>
      <c r="B1401" s="235" t="str">
        <f>'08-50 Windows'!B80</f>
        <v>08 63 13 Domed Metal-Framed Skylights</v>
      </c>
      <c r="C1401" s="235"/>
      <c r="D1401" s="236" t="str" cm="1">
        <f t="array" ref="D1401">_xlfn.IFNA(_xlfn.IFS('08-50 Windows'!D80="*",'08-50 Windows'!C80,'08-50 Windows'!F80="*",'08-50 Windows'!E80,'08-50 Windows'!H80="*",'08-50 Windows'!G80,'08-50 Windows'!J80="*",'08-50 Windows'!I80,'08-50 Windows'!L80="*",'08-50 Windows'!K80,'08-50 Windows'!N80="*",'08-50 Windows'!M80,'08-50 Windows'!P80="*",'08-50 Windows'!O80,'08-50 Windows'!R80="*",'08-50 Windows'!Q80,'08-50 Windows'!T80="*",'08-50 Windows'!S80),"")</f>
        <v/>
      </c>
      <c r="E1401" s="236" t="e">
        <f>D1401/'Project Data'!$D$22</f>
        <v>#VALUE!</v>
      </c>
      <c r="F1401" s="164" t="s">
        <v>44</v>
      </c>
      <c r="G1401" s="236" t="str" cm="1">
        <f t="array" ref="G1401">_xlfn.IFNA(_xlfn.IFS('08-50 Windows'!F80="*",'08-50 Windows'!E80,'08-50 Windows'!H80="*",'08-50 Windows'!G80,'08-50 Windows'!J80="*",'08-50 Windows'!I80,'08-50 Windows'!L80="*",'08-50 Windows'!K80,'08-50 Windows'!N80="*",'08-50 Windows'!M80,'08-50 Windows'!P80="*",'08-50 Windows'!O80,'08-50 Windows'!R80="*",'08-50 Windows'!Q80,'08-50 Windows'!T80="*",'08-50 Windows'!S80,'08-50 Windows'!V80="*",'08-50 Windows'!U80),"")</f>
        <v/>
      </c>
      <c r="H1401" s="236" t="e">
        <f>G1401/'Project Data'!$D$22</f>
        <v>#VALUE!</v>
      </c>
      <c r="I1401" s="175"/>
      <c r="J1401" s="244"/>
      <c r="K1401" s="242"/>
    </row>
    <row r="1402" spans="1:11" s="147" customFormat="1" ht="15" hidden="1" customHeight="1">
      <c r="A1402" s="198">
        <f>'08-50 Windows'!A81</f>
        <v>0</v>
      </c>
      <c r="B1402" s="235" t="str">
        <f>'08-50 Windows'!B81</f>
        <v>08 63 16 Pyramidal Metal-Framed Skylights</v>
      </c>
      <c r="C1402" s="235"/>
      <c r="D1402" s="236" t="str" cm="1">
        <f t="array" ref="D1402">_xlfn.IFNA(_xlfn.IFS('08-50 Windows'!D81="*",'08-50 Windows'!C81,'08-50 Windows'!F81="*",'08-50 Windows'!E81,'08-50 Windows'!H81="*",'08-50 Windows'!G81,'08-50 Windows'!J81="*",'08-50 Windows'!I81,'08-50 Windows'!L81="*",'08-50 Windows'!K81,'08-50 Windows'!N81="*",'08-50 Windows'!M81,'08-50 Windows'!P81="*",'08-50 Windows'!O81,'08-50 Windows'!R81="*",'08-50 Windows'!Q81,'08-50 Windows'!T81="*",'08-50 Windows'!S81),"")</f>
        <v/>
      </c>
      <c r="E1402" s="236" t="e">
        <f>D1402/'Project Data'!$D$22</f>
        <v>#VALUE!</v>
      </c>
      <c r="F1402" s="164" t="s">
        <v>44</v>
      </c>
      <c r="G1402" s="236" t="str" cm="1">
        <f t="array" ref="G1402">_xlfn.IFNA(_xlfn.IFS('08-50 Windows'!F81="*",'08-50 Windows'!E81,'08-50 Windows'!H81="*",'08-50 Windows'!G81,'08-50 Windows'!J81="*",'08-50 Windows'!I81,'08-50 Windows'!L81="*",'08-50 Windows'!K81,'08-50 Windows'!N81="*",'08-50 Windows'!M81,'08-50 Windows'!P81="*",'08-50 Windows'!O81,'08-50 Windows'!R81="*",'08-50 Windows'!Q81,'08-50 Windows'!T81="*",'08-50 Windows'!S81,'08-50 Windows'!V81="*",'08-50 Windows'!U81),"")</f>
        <v/>
      </c>
      <c r="H1402" s="236" t="e">
        <f>G1402/'Project Data'!$D$22</f>
        <v>#VALUE!</v>
      </c>
      <c r="I1402" s="175"/>
      <c r="J1402" s="244"/>
      <c r="K1402" s="242"/>
    </row>
    <row r="1403" spans="1:11" s="147" customFormat="1" ht="15" hidden="1" customHeight="1">
      <c r="A1403" s="198">
        <f>'08-50 Windows'!A82</f>
        <v>0</v>
      </c>
      <c r="B1403" s="235" t="str">
        <f>'08-50 Windows'!B82</f>
        <v>08 63 19 Vaulted Metal-Framed Skylights</v>
      </c>
      <c r="C1403" s="235"/>
      <c r="D1403" s="236" t="str" cm="1">
        <f t="array" ref="D1403">_xlfn.IFNA(_xlfn.IFS('08-50 Windows'!D82="*",'08-50 Windows'!C82,'08-50 Windows'!F82="*",'08-50 Windows'!E82,'08-50 Windows'!H82="*",'08-50 Windows'!G82,'08-50 Windows'!J82="*",'08-50 Windows'!I82,'08-50 Windows'!L82="*",'08-50 Windows'!K82,'08-50 Windows'!N82="*",'08-50 Windows'!M82,'08-50 Windows'!P82="*",'08-50 Windows'!O82,'08-50 Windows'!R82="*",'08-50 Windows'!Q82,'08-50 Windows'!T82="*",'08-50 Windows'!S82),"")</f>
        <v/>
      </c>
      <c r="E1403" s="236" t="e">
        <f>D1403/'Project Data'!$D$22</f>
        <v>#VALUE!</v>
      </c>
      <c r="F1403" s="164" t="s">
        <v>44</v>
      </c>
      <c r="G1403" s="236" t="str" cm="1">
        <f t="array" ref="G1403">_xlfn.IFNA(_xlfn.IFS('08-50 Windows'!F82="*",'08-50 Windows'!E82,'08-50 Windows'!H82="*",'08-50 Windows'!G82,'08-50 Windows'!J82="*",'08-50 Windows'!I82,'08-50 Windows'!L82="*",'08-50 Windows'!K82,'08-50 Windows'!N82="*",'08-50 Windows'!M82,'08-50 Windows'!P82="*",'08-50 Windows'!O82,'08-50 Windows'!R82="*",'08-50 Windows'!Q82,'08-50 Windows'!T82="*",'08-50 Windows'!S82,'08-50 Windows'!V82="*",'08-50 Windows'!U82),"")</f>
        <v/>
      </c>
      <c r="H1403" s="236" t="e">
        <f>G1403/'Project Data'!$D$22</f>
        <v>#VALUE!</v>
      </c>
      <c r="I1403" s="175"/>
      <c r="J1403" s="244"/>
      <c r="K1403" s="242"/>
    </row>
    <row r="1404" spans="1:11" s="147" customFormat="1" ht="15" hidden="1" customHeight="1">
      <c r="A1404" s="198">
        <f>'08-50 Windows'!A83</f>
        <v>0</v>
      </c>
      <c r="B1404" s="235" t="str">
        <f>'08-50 Windows'!B83</f>
        <v>08 63 23 Ridge Metal-Framed Skylights</v>
      </c>
      <c r="C1404" s="235"/>
      <c r="D1404" s="236" t="str" cm="1">
        <f t="array" ref="D1404">_xlfn.IFNA(_xlfn.IFS('08-50 Windows'!D83="*",'08-50 Windows'!C83,'08-50 Windows'!F83="*",'08-50 Windows'!E83,'08-50 Windows'!H83="*",'08-50 Windows'!G83,'08-50 Windows'!J83="*",'08-50 Windows'!I83,'08-50 Windows'!L83="*",'08-50 Windows'!K83,'08-50 Windows'!N83="*",'08-50 Windows'!M83,'08-50 Windows'!P83="*",'08-50 Windows'!O83,'08-50 Windows'!R83="*",'08-50 Windows'!Q83,'08-50 Windows'!T83="*",'08-50 Windows'!S83),"")</f>
        <v/>
      </c>
      <c r="E1404" s="236" t="e">
        <f>D1404/'Project Data'!$D$22</f>
        <v>#VALUE!</v>
      </c>
      <c r="F1404" s="164" t="s">
        <v>44</v>
      </c>
      <c r="G1404" s="236" t="str" cm="1">
        <f t="array" ref="G1404">_xlfn.IFNA(_xlfn.IFS('08-50 Windows'!F83="*",'08-50 Windows'!E83,'08-50 Windows'!H83="*",'08-50 Windows'!G83,'08-50 Windows'!J83="*",'08-50 Windows'!I83,'08-50 Windows'!L83="*",'08-50 Windows'!K83,'08-50 Windows'!N83="*",'08-50 Windows'!M83,'08-50 Windows'!P83="*",'08-50 Windows'!O83,'08-50 Windows'!R83="*",'08-50 Windows'!Q83,'08-50 Windows'!T83="*",'08-50 Windows'!S83,'08-50 Windows'!V83="*",'08-50 Windows'!U83),"")</f>
        <v/>
      </c>
      <c r="H1404" s="236" t="e">
        <f>G1404/'Project Data'!$D$22</f>
        <v>#VALUE!</v>
      </c>
      <c r="I1404" s="175"/>
      <c r="J1404" s="244"/>
      <c r="K1404" s="242"/>
    </row>
    <row r="1405" spans="1:11" s="147" customFormat="1" ht="15" hidden="1" customHeight="1">
      <c r="A1405" s="198">
        <f>'08-50 Windows'!A84</f>
        <v>0</v>
      </c>
      <c r="B1405" s="235" t="str">
        <f>'08-50 Windows'!B84</f>
        <v>08 63 53 Motorized Metal-Framed Skylights</v>
      </c>
      <c r="C1405" s="235"/>
      <c r="D1405" s="236" t="str" cm="1">
        <f t="array" ref="D1405">_xlfn.IFNA(_xlfn.IFS('08-50 Windows'!D84="*",'08-50 Windows'!C84,'08-50 Windows'!F84="*",'08-50 Windows'!E84,'08-50 Windows'!H84="*",'08-50 Windows'!G84,'08-50 Windows'!J84="*",'08-50 Windows'!I84,'08-50 Windows'!L84="*",'08-50 Windows'!K84,'08-50 Windows'!N84="*",'08-50 Windows'!M84,'08-50 Windows'!P84="*",'08-50 Windows'!O84,'08-50 Windows'!R84="*",'08-50 Windows'!Q84,'08-50 Windows'!T84="*",'08-50 Windows'!S84),"")</f>
        <v/>
      </c>
      <c r="E1405" s="236" t="e">
        <f>D1405/'Project Data'!$D$22</f>
        <v>#VALUE!</v>
      </c>
      <c r="F1405" s="164" t="s">
        <v>44</v>
      </c>
      <c r="G1405" s="236" t="str" cm="1">
        <f t="array" ref="G1405">_xlfn.IFNA(_xlfn.IFS('08-50 Windows'!F84="*",'08-50 Windows'!E84,'08-50 Windows'!H84="*",'08-50 Windows'!G84,'08-50 Windows'!J84="*",'08-50 Windows'!I84,'08-50 Windows'!L84="*",'08-50 Windows'!K84,'08-50 Windows'!N84="*",'08-50 Windows'!M84,'08-50 Windows'!P84="*",'08-50 Windows'!O84,'08-50 Windows'!R84="*",'08-50 Windows'!Q84,'08-50 Windows'!T84="*",'08-50 Windows'!S84,'08-50 Windows'!V84="*",'08-50 Windows'!U84),"")</f>
        <v/>
      </c>
      <c r="H1405" s="236" t="e">
        <f>G1405/'Project Data'!$D$22</f>
        <v>#VALUE!</v>
      </c>
      <c r="I1405" s="175"/>
      <c r="J1405" s="244"/>
      <c r="K1405" s="242"/>
    </row>
    <row r="1406" spans="1:11" s="147" customFormat="1" ht="15" hidden="1" customHeight="1">
      <c r="A1406" s="198">
        <f>'08-50 Windows'!A85</f>
        <v>0</v>
      </c>
      <c r="B1406" s="235" t="str">
        <f>'08-50 Windows'!B85</f>
        <v>08 64 00 Plastic-Framed Skylights</v>
      </c>
      <c r="C1406" s="235"/>
      <c r="D1406" s="236" t="str" cm="1">
        <f t="array" ref="D1406">_xlfn.IFNA(_xlfn.IFS('08-50 Windows'!D85="*",'08-50 Windows'!C85,'08-50 Windows'!F85="*",'08-50 Windows'!E85,'08-50 Windows'!H85="*",'08-50 Windows'!G85,'08-50 Windows'!J85="*",'08-50 Windows'!I85,'08-50 Windows'!L85="*",'08-50 Windows'!K85,'08-50 Windows'!N85="*",'08-50 Windows'!M85,'08-50 Windows'!P85="*",'08-50 Windows'!O85,'08-50 Windows'!R85="*",'08-50 Windows'!Q85,'08-50 Windows'!T85="*",'08-50 Windows'!S85),"")</f>
        <v/>
      </c>
      <c r="E1406" s="236" t="e">
        <f>D1406/'Project Data'!$D$22</f>
        <v>#VALUE!</v>
      </c>
      <c r="F1406" s="164" t="s">
        <v>44</v>
      </c>
      <c r="G1406" s="236" t="str" cm="1">
        <f t="array" ref="G1406">_xlfn.IFNA(_xlfn.IFS('08-50 Windows'!F85="*",'08-50 Windows'!E85,'08-50 Windows'!H85="*",'08-50 Windows'!G85,'08-50 Windows'!J85="*",'08-50 Windows'!I85,'08-50 Windows'!L85="*",'08-50 Windows'!K85,'08-50 Windows'!N85="*",'08-50 Windows'!M85,'08-50 Windows'!P85="*",'08-50 Windows'!O85,'08-50 Windows'!R85="*",'08-50 Windows'!Q85,'08-50 Windows'!T85="*",'08-50 Windows'!S85,'08-50 Windows'!V85="*",'08-50 Windows'!U85),"")</f>
        <v/>
      </c>
      <c r="H1406" s="236" t="e">
        <f>G1406/'Project Data'!$D$22</f>
        <v>#VALUE!</v>
      </c>
      <c r="I1406" s="175"/>
      <c r="J1406" s="244"/>
      <c r="K1406" s="242"/>
    </row>
    <row r="1407" spans="1:11" s="147" customFormat="1" ht="15" hidden="1" customHeight="1">
      <c r="A1407" s="198">
        <f>'08-50 Windows'!A86</f>
        <v>0</v>
      </c>
      <c r="B1407" s="235" t="str">
        <f>'08-50 Windows'!B86</f>
        <v>08 65 00 Glazed Canopies</v>
      </c>
      <c r="C1407" s="235"/>
      <c r="D1407" s="236" t="str" cm="1">
        <f t="array" ref="D1407">_xlfn.IFNA(_xlfn.IFS('08-50 Windows'!D86="*",'08-50 Windows'!C86,'08-50 Windows'!F86="*",'08-50 Windows'!E86,'08-50 Windows'!H86="*",'08-50 Windows'!G86,'08-50 Windows'!J86="*",'08-50 Windows'!I86,'08-50 Windows'!L86="*",'08-50 Windows'!K86,'08-50 Windows'!N86="*",'08-50 Windows'!M86,'08-50 Windows'!P86="*",'08-50 Windows'!O86,'08-50 Windows'!R86="*",'08-50 Windows'!Q86,'08-50 Windows'!T86="*",'08-50 Windows'!S86),"")</f>
        <v/>
      </c>
      <c r="E1407" s="236" t="e">
        <f>D1407/'Project Data'!$D$22</f>
        <v>#VALUE!</v>
      </c>
      <c r="F1407" s="164" t="s">
        <v>44</v>
      </c>
      <c r="G1407" s="236" t="str" cm="1">
        <f t="array" ref="G1407">_xlfn.IFNA(_xlfn.IFS('08-50 Windows'!F86="*",'08-50 Windows'!E86,'08-50 Windows'!H86="*",'08-50 Windows'!G86,'08-50 Windows'!J86="*",'08-50 Windows'!I86,'08-50 Windows'!L86="*",'08-50 Windows'!K86,'08-50 Windows'!N86="*",'08-50 Windows'!M86,'08-50 Windows'!P86="*",'08-50 Windows'!O86,'08-50 Windows'!R86="*",'08-50 Windows'!Q86,'08-50 Windows'!T86="*",'08-50 Windows'!S86,'08-50 Windows'!V86="*",'08-50 Windows'!U86),"")</f>
        <v/>
      </c>
      <c r="H1407" s="236" t="e">
        <f>G1407/'Project Data'!$D$22</f>
        <v>#VALUE!</v>
      </c>
      <c r="I1407" s="175"/>
      <c r="J1407" s="244"/>
      <c r="K1407" s="242"/>
    </row>
    <row r="1408" spans="1:11" s="147" customFormat="1" ht="15" hidden="1" customHeight="1">
      <c r="A1408" s="198">
        <f>'08-50 Windows'!A87</f>
        <v>0</v>
      </c>
      <c r="B1408" s="235" t="str">
        <f>'08-50 Windows'!B87</f>
        <v>08 65 13 Suspended Glazed Canopies</v>
      </c>
      <c r="C1408" s="235"/>
      <c r="D1408" s="236" t="str" cm="1">
        <f t="array" ref="D1408">_xlfn.IFNA(_xlfn.IFS('08-50 Windows'!D87="*",'08-50 Windows'!C87,'08-50 Windows'!F87="*",'08-50 Windows'!E87,'08-50 Windows'!H87="*",'08-50 Windows'!G87,'08-50 Windows'!J87="*",'08-50 Windows'!I87,'08-50 Windows'!L87="*",'08-50 Windows'!K87,'08-50 Windows'!N87="*",'08-50 Windows'!M87,'08-50 Windows'!P87="*",'08-50 Windows'!O87,'08-50 Windows'!R87="*",'08-50 Windows'!Q87,'08-50 Windows'!T87="*",'08-50 Windows'!S87),"")</f>
        <v/>
      </c>
      <c r="E1408" s="236" t="e">
        <f>D1408/'Project Data'!$D$22</f>
        <v>#VALUE!</v>
      </c>
      <c r="F1408" s="164" t="s">
        <v>44</v>
      </c>
      <c r="G1408" s="236" t="str" cm="1">
        <f t="array" ref="G1408">_xlfn.IFNA(_xlfn.IFS('08-50 Windows'!F87="*",'08-50 Windows'!E87,'08-50 Windows'!H87="*",'08-50 Windows'!G87,'08-50 Windows'!J87="*",'08-50 Windows'!I87,'08-50 Windows'!L87="*",'08-50 Windows'!K87,'08-50 Windows'!N87="*",'08-50 Windows'!M87,'08-50 Windows'!P87="*",'08-50 Windows'!O87,'08-50 Windows'!R87="*",'08-50 Windows'!Q87,'08-50 Windows'!T87="*",'08-50 Windows'!S87,'08-50 Windows'!V87="*",'08-50 Windows'!U87),"")</f>
        <v/>
      </c>
      <c r="H1408" s="236" t="e">
        <f>G1408/'Project Data'!$D$22</f>
        <v>#VALUE!</v>
      </c>
      <c r="I1408" s="175"/>
      <c r="J1408" s="244"/>
      <c r="K1408" s="242"/>
    </row>
    <row r="1409" spans="1:11" s="147" customFormat="1" ht="15" hidden="1" customHeight="1">
      <c r="A1409" s="198">
        <f>'08-50 Windows'!A88</f>
        <v>0</v>
      </c>
      <c r="B1409" s="235" t="str">
        <f>'08-50 Windows'!B88</f>
        <v>08 67 00 Skylight Protection and Screens</v>
      </c>
      <c r="C1409" s="235"/>
      <c r="D1409" s="236" t="str" cm="1">
        <f t="array" ref="D1409">_xlfn.IFNA(_xlfn.IFS('08-50 Windows'!D88="*",'08-50 Windows'!C88,'08-50 Windows'!F88="*",'08-50 Windows'!E88,'08-50 Windows'!H88="*",'08-50 Windows'!G88,'08-50 Windows'!J88="*",'08-50 Windows'!I88,'08-50 Windows'!L88="*",'08-50 Windows'!K88,'08-50 Windows'!N88="*",'08-50 Windows'!M88,'08-50 Windows'!P88="*",'08-50 Windows'!O88,'08-50 Windows'!R88="*",'08-50 Windows'!Q88,'08-50 Windows'!T88="*",'08-50 Windows'!S88),"")</f>
        <v/>
      </c>
      <c r="E1409" s="236" t="e">
        <f>D1409/'Project Data'!$D$22</f>
        <v>#VALUE!</v>
      </c>
      <c r="F1409" s="164" t="s">
        <v>44</v>
      </c>
      <c r="G1409" s="236" t="str" cm="1">
        <f t="array" ref="G1409">_xlfn.IFNA(_xlfn.IFS('08-50 Windows'!F88="*",'08-50 Windows'!E88,'08-50 Windows'!H88="*",'08-50 Windows'!G88,'08-50 Windows'!J88="*",'08-50 Windows'!I88,'08-50 Windows'!L88="*",'08-50 Windows'!K88,'08-50 Windows'!N88="*",'08-50 Windows'!M88,'08-50 Windows'!P88="*",'08-50 Windows'!O88,'08-50 Windows'!R88="*",'08-50 Windows'!Q88,'08-50 Windows'!T88="*",'08-50 Windows'!S88,'08-50 Windows'!V88="*",'08-50 Windows'!U88),"")</f>
        <v/>
      </c>
      <c r="H1409" s="236" t="e">
        <f>G1409/'Project Data'!$D$22</f>
        <v>#VALUE!</v>
      </c>
      <c r="I1409" s="175"/>
      <c r="J1409" s="244"/>
      <c r="K1409" s="242"/>
    </row>
    <row r="1410" spans="1:11" s="147" customFormat="1" ht="15" hidden="1" customHeight="1">
      <c r="A1410" s="398" t="str">
        <f>'08-50 Windows'!A89</f>
        <v xml:space="preserve"> </v>
      </c>
      <c r="B1410" s="399" t="str">
        <f>'08-50 Windows'!B89</f>
        <v>08 70 00 Hardware</v>
      </c>
      <c r="C1410" s="399"/>
      <c r="D1410" s="402" t="str" cm="1">
        <f t="array" ref="D1410">_xlfn.IFNA(_xlfn.IFS('08-50 Windows'!D89="*",'08-50 Windows'!C89,'08-50 Windows'!F89="*",'08-50 Windows'!E89,'08-50 Windows'!H89="*",'08-50 Windows'!G89,'08-50 Windows'!J89="*",'08-50 Windows'!I89,'08-50 Windows'!L89="*",'08-50 Windows'!K89,'08-50 Windows'!N89="*",'08-50 Windows'!M89,'08-50 Windows'!P89="*",'08-50 Windows'!O89,'08-50 Windows'!R89="*",'08-50 Windows'!Q89,'08-50 Windows'!T89="*",'08-50 Windows'!S89),"")</f>
        <v/>
      </c>
      <c r="E1410" s="402" t="e">
        <f>D1410/'Project Data'!$D$22</f>
        <v>#VALUE!</v>
      </c>
      <c r="F1410" s="411" t="s">
        <v>44</v>
      </c>
      <c r="G1410" s="402" t="str" cm="1">
        <f t="array" ref="G1410">_xlfn.IFNA(_xlfn.IFS('08-50 Windows'!F89="*",'08-50 Windows'!E89,'08-50 Windows'!H89="*",'08-50 Windows'!G89,'08-50 Windows'!J89="*",'08-50 Windows'!I89,'08-50 Windows'!L89="*",'08-50 Windows'!K89,'08-50 Windows'!N89="*",'08-50 Windows'!M89,'08-50 Windows'!P89="*",'08-50 Windows'!O89,'08-50 Windows'!R89="*",'08-50 Windows'!Q89,'08-50 Windows'!T89="*",'08-50 Windows'!S89,'08-50 Windows'!V89="*",'08-50 Windows'!U89),"")</f>
        <v/>
      </c>
      <c r="H1410" s="402" t="e">
        <f>G1410/'Project Data'!$D$22</f>
        <v>#VALUE!</v>
      </c>
      <c r="I1410" s="400"/>
      <c r="J1410" s="403"/>
      <c r="K1410" s="404"/>
    </row>
    <row r="1411" spans="1:11" s="147" customFormat="1" ht="15" hidden="1" customHeight="1">
      <c r="A1411" s="198">
        <f>'08-50 Windows'!A90</f>
        <v>0</v>
      </c>
      <c r="B1411" s="235" t="str">
        <f>'08-50 Windows'!B90</f>
        <v>08 75 00 Window Hardware</v>
      </c>
      <c r="C1411" s="235"/>
      <c r="D1411" s="236" t="str" cm="1">
        <f t="array" ref="D1411">_xlfn.IFNA(_xlfn.IFS('08-50 Windows'!D90="*",'08-50 Windows'!C90,'08-50 Windows'!F90="*",'08-50 Windows'!E90,'08-50 Windows'!H90="*",'08-50 Windows'!G90,'08-50 Windows'!J90="*",'08-50 Windows'!I90,'08-50 Windows'!L90="*",'08-50 Windows'!K90,'08-50 Windows'!N90="*",'08-50 Windows'!M90,'08-50 Windows'!P90="*",'08-50 Windows'!O90,'08-50 Windows'!R90="*",'08-50 Windows'!Q90,'08-50 Windows'!T90="*",'08-50 Windows'!S90),"")</f>
        <v/>
      </c>
      <c r="E1411" s="236" t="e">
        <f>D1411/'Project Data'!$D$22</f>
        <v>#VALUE!</v>
      </c>
      <c r="F1411" s="164" t="s">
        <v>44</v>
      </c>
      <c r="G1411" s="236" t="str" cm="1">
        <f t="array" ref="G1411">_xlfn.IFNA(_xlfn.IFS('08-50 Windows'!F90="*",'08-50 Windows'!E90,'08-50 Windows'!H90="*",'08-50 Windows'!G90,'08-50 Windows'!J90="*",'08-50 Windows'!I90,'08-50 Windows'!L90="*",'08-50 Windows'!K90,'08-50 Windows'!N90="*",'08-50 Windows'!M90,'08-50 Windows'!P90="*",'08-50 Windows'!O90,'08-50 Windows'!R90="*",'08-50 Windows'!Q90,'08-50 Windows'!T90="*",'08-50 Windows'!S90,'08-50 Windows'!V90="*",'08-50 Windows'!U90),"")</f>
        <v/>
      </c>
      <c r="H1411" s="236" t="e">
        <f>G1411/'Project Data'!$D$22</f>
        <v>#VALUE!</v>
      </c>
      <c r="I1411" s="175"/>
      <c r="J1411" s="244"/>
      <c r="K1411" s="242"/>
    </row>
    <row r="1412" spans="1:11" s="147" customFormat="1" ht="15" hidden="1" customHeight="1">
      <c r="A1412" s="198">
        <f>'08-50 Windows'!A91</f>
        <v>0</v>
      </c>
      <c r="B1412" s="235" t="str">
        <f>'08-50 Windows'!B91</f>
        <v>08 75 13 Automatic Window Equipment</v>
      </c>
      <c r="C1412" s="235"/>
      <c r="D1412" s="236" t="str" cm="1">
        <f t="array" ref="D1412">_xlfn.IFNA(_xlfn.IFS('08-50 Windows'!D91="*",'08-50 Windows'!C91,'08-50 Windows'!F91="*",'08-50 Windows'!E91,'08-50 Windows'!H91="*",'08-50 Windows'!G91,'08-50 Windows'!J91="*",'08-50 Windows'!I91,'08-50 Windows'!L91="*",'08-50 Windows'!K91,'08-50 Windows'!N91="*",'08-50 Windows'!M91,'08-50 Windows'!P91="*",'08-50 Windows'!O91,'08-50 Windows'!R91="*",'08-50 Windows'!Q91,'08-50 Windows'!T91="*",'08-50 Windows'!S91),"")</f>
        <v/>
      </c>
      <c r="E1412" s="236" t="e">
        <f>D1412/'Project Data'!$D$22</f>
        <v>#VALUE!</v>
      </c>
      <c r="F1412" s="164" t="s">
        <v>44</v>
      </c>
      <c r="G1412" s="236" t="str" cm="1">
        <f t="array" ref="G1412">_xlfn.IFNA(_xlfn.IFS('08-50 Windows'!F91="*",'08-50 Windows'!E91,'08-50 Windows'!H91="*",'08-50 Windows'!G91,'08-50 Windows'!J91="*",'08-50 Windows'!I91,'08-50 Windows'!L91="*",'08-50 Windows'!K91,'08-50 Windows'!N91="*",'08-50 Windows'!M91,'08-50 Windows'!P91="*",'08-50 Windows'!O91,'08-50 Windows'!R91="*",'08-50 Windows'!Q91,'08-50 Windows'!T91="*",'08-50 Windows'!S91,'08-50 Windows'!V91="*",'08-50 Windows'!U91),"")</f>
        <v/>
      </c>
      <c r="H1412" s="236" t="e">
        <f>G1412/'Project Data'!$D$22</f>
        <v>#VALUE!</v>
      </c>
      <c r="I1412" s="175"/>
      <c r="J1412" s="244"/>
      <c r="K1412" s="242"/>
    </row>
    <row r="1413" spans="1:11" s="147" customFormat="1" ht="15" hidden="1" customHeight="1">
      <c r="A1413" s="198">
        <f>'08-50 Windows'!A92</f>
        <v>0</v>
      </c>
      <c r="B1413" s="235" t="str">
        <f>'08-50 Windows'!B92</f>
        <v>08 75 16 Window Operators</v>
      </c>
      <c r="C1413" s="235"/>
      <c r="D1413" s="236" t="str" cm="1">
        <f t="array" ref="D1413">_xlfn.IFNA(_xlfn.IFS('08-50 Windows'!D92="*",'08-50 Windows'!C92,'08-50 Windows'!F92="*",'08-50 Windows'!E92,'08-50 Windows'!H92="*",'08-50 Windows'!G92,'08-50 Windows'!J92="*",'08-50 Windows'!I92,'08-50 Windows'!L92="*",'08-50 Windows'!K92,'08-50 Windows'!N92="*",'08-50 Windows'!M92,'08-50 Windows'!P92="*",'08-50 Windows'!O92,'08-50 Windows'!R92="*",'08-50 Windows'!Q92,'08-50 Windows'!T92="*",'08-50 Windows'!S92),"")</f>
        <v/>
      </c>
      <c r="E1413" s="236" t="e">
        <f>D1413/'Project Data'!$D$22</f>
        <v>#VALUE!</v>
      </c>
      <c r="F1413" s="164" t="s">
        <v>44</v>
      </c>
      <c r="G1413" s="236" t="str" cm="1">
        <f t="array" ref="G1413">_xlfn.IFNA(_xlfn.IFS('08-50 Windows'!F92="*",'08-50 Windows'!E92,'08-50 Windows'!H92="*",'08-50 Windows'!G92,'08-50 Windows'!J92="*",'08-50 Windows'!I92,'08-50 Windows'!L92="*",'08-50 Windows'!K92,'08-50 Windows'!N92="*",'08-50 Windows'!M92,'08-50 Windows'!P92="*",'08-50 Windows'!O92,'08-50 Windows'!R92="*",'08-50 Windows'!Q92,'08-50 Windows'!T92="*",'08-50 Windows'!S92,'08-50 Windows'!V92="*",'08-50 Windows'!U92),"")</f>
        <v/>
      </c>
      <c r="H1413" s="236" t="e">
        <f>G1413/'Project Data'!$D$22</f>
        <v>#VALUE!</v>
      </c>
      <c r="I1413" s="175"/>
      <c r="J1413" s="244"/>
      <c r="K1413" s="242"/>
    </row>
    <row r="1414" spans="1:11" ht="15.6">
      <c r="A1414" s="410">
        <v>1</v>
      </c>
      <c r="B1414" s="648" t="s">
        <v>93</v>
      </c>
      <c r="C1414" s="649"/>
      <c r="D1414" s="394" cm="1">
        <f t="array" ref="D1414">_xlfn.IFNA(_xlfn.IFS('09-02-Gypsum'!D9="*",'09-02-Gypsum'!C9,'09-02-Gypsum'!F9="*",'09-02-Gypsum'!E9,'09-02-Gypsum'!H9="*",'09-02-Gypsum'!G9,'09-02-Gypsum'!J9="*",'09-02-Gypsum'!I9,'09-02-Gypsum'!L9="*",'09-02-Gypsum'!K9,'09-02-Gypsum'!N9="*",'09-02-Gypsum'!M9,'09-02-Gypsum'!P9="*",'09-02-Gypsum'!O9,'09-02-Gypsum'!R9="*",'09-02-Gypsum'!Q9,'09-02-Gypsum'!T9="*",'09-02-Gypsum'!S9),"")</f>
        <v>807977</v>
      </c>
      <c r="E1414" s="394">
        <f>D1414/'Project Data'!$D$22</f>
        <v>9.0285838799432341</v>
      </c>
      <c r="F1414" s="393">
        <v>807977</v>
      </c>
      <c r="G1414" s="394" cm="1">
        <f t="array" ref="G1414">_xlfn.IFNA(_xlfn.IFS('09-02-Gypsum'!F9="*",'09-02-Gypsum'!E9,'09-02-Gypsum'!H9="*",'09-02-Gypsum'!G9,'09-02-Gypsum'!J9="*",'09-02-Gypsum'!I9,'09-02-Gypsum'!L9="*",'09-02-Gypsum'!K9,'09-02-Gypsum'!N9="*",'09-02-Gypsum'!M9,'09-02-Gypsum'!P9="*",'09-02-Gypsum'!O9,'09-02-Gypsum'!R9="*",'09-02-Gypsum'!Q9,'09-02-Gypsum'!T9="*",'09-02-Gypsum'!S9,'09-02-Gypsum'!V9="*",'09-02-Gypsum'!U9),"")</f>
        <v>807977</v>
      </c>
      <c r="H1414" s="394">
        <f>G1414/'Project Data'!$D$22</f>
        <v>9.0285838799432341</v>
      </c>
      <c r="I1414" s="395" t="str">
        <f>'09-02-Gypsum'!W9</f>
        <v/>
      </c>
      <c r="J1414" s="396">
        <f>IFERROR(G1414-F1414, "--")</f>
        <v>0</v>
      </c>
      <c r="K1414" s="397"/>
    </row>
    <row r="1415" spans="1:11" s="171" customFormat="1" ht="15" hidden="1" customHeight="1">
      <c r="A1415" s="198">
        <f>'09-02-Gypsum'!A11</f>
        <v>0</v>
      </c>
      <c r="B1415" s="235" t="str">
        <f>'09-02-Gypsum'!B11</f>
        <v>09 00 00 Finishes</v>
      </c>
      <c r="C1415" s="235"/>
      <c r="D1415" s="236" t="str" cm="1">
        <f t="array" ref="D1415">_xlfn.IFNA(_xlfn.IFS('09-02-Gypsum'!D11="*",'09-02-Gypsum'!C11,'09-02-Gypsum'!F11="*",'09-02-Gypsum'!E11,'09-02-Gypsum'!H11="*",'09-02-Gypsum'!G11,'09-02-Gypsum'!J11="*",'09-02-Gypsum'!I11,'09-02-Gypsum'!L11="*",'09-02-Gypsum'!K11,'09-02-Gypsum'!N11="*",'09-02-Gypsum'!M11,'09-02-Gypsum'!P11="*",'09-02-Gypsum'!O11,'09-02-Gypsum'!R11="*",'09-02-Gypsum'!Q11,'09-02-Gypsum'!T11="*",'09-02-Gypsum'!S11),"")</f>
        <v/>
      </c>
      <c r="E1415" s="236" t="e">
        <f>D1415/'Project Data'!$D$22</f>
        <v>#VALUE!</v>
      </c>
      <c r="F1415" s="164" t="s">
        <v>44</v>
      </c>
      <c r="G1415" s="236" t="str" cm="1">
        <f t="array" ref="G1415">_xlfn.IFNA(_xlfn.IFS('09-02-Gypsum'!F11="*",'09-02-Gypsum'!E11,'09-02-Gypsum'!H11="*",'09-02-Gypsum'!G11,'09-02-Gypsum'!J11="*",'09-02-Gypsum'!I11,'09-02-Gypsum'!L11="*",'09-02-Gypsum'!K11,'09-02-Gypsum'!N11="*",'09-02-Gypsum'!M11,'09-02-Gypsum'!P11="*",'09-02-Gypsum'!O11,'09-02-Gypsum'!R11="*",'09-02-Gypsum'!Q11,'09-02-Gypsum'!T11="*",'09-02-Gypsum'!S11,'09-02-Gypsum'!V11="*",'09-02-Gypsum'!U11),"")</f>
        <v/>
      </c>
      <c r="H1415" s="236" t="e">
        <f>G1415/'Project Data'!$D$22</f>
        <v>#VALUE!</v>
      </c>
      <c r="I1415" s="237"/>
      <c r="J1415" s="243"/>
      <c r="K1415" s="242"/>
    </row>
    <row r="1416" spans="1:11" s="147" customFormat="1" ht="15" hidden="1" customHeight="1">
      <c r="A1416" s="198">
        <f>'09-02-Gypsum'!A12</f>
        <v>0</v>
      </c>
      <c r="B1416" s="235" t="str">
        <f>'09-02-Gypsum'!B12</f>
        <v>09 01 20.91 Plaster Restoration</v>
      </c>
      <c r="C1416" s="235"/>
      <c r="D1416" s="236" t="str" cm="1">
        <f t="array" ref="D1416">_xlfn.IFNA(_xlfn.IFS('09-02-Gypsum'!D12="*",'09-02-Gypsum'!C12,'09-02-Gypsum'!F12="*",'09-02-Gypsum'!E12,'09-02-Gypsum'!H12="*",'09-02-Gypsum'!G12,'09-02-Gypsum'!J12="*",'09-02-Gypsum'!I12,'09-02-Gypsum'!L12="*",'09-02-Gypsum'!K12,'09-02-Gypsum'!N12="*",'09-02-Gypsum'!M12,'09-02-Gypsum'!P12="*",'09-02-Gypsum'!O12,'09-02-Gypsum'!R12="*",'09-02-Gypsum'!Q12,'09-02-Gypsum'!T12="*",'09-02-Gypsum'!S12),"")</f>
        <v/>
      </c>
      <c r="E1416" s="236" t="e">
        <f>D1416/'Project Data'!$D$22</f>
        <v>#VALUE!</v>
      </c>
      <c r="F1416" s="164" t="s">
        <v>44</v>
      </c>
      <c r="G1416" s="236" t="str" cm="1">
        <f t="array" ref="G1416">_xlfn.IFNA(_xlfn.IFS('09-02-Gypsum'!F12="*",'09-02-Gypsum'!E12,'09-02-Gypsum'!H12="*",'09-02-Gypsum'!G12,'09-02-Gypsum'!J12="*",'09-02-Gypsum'!I12,'09-02-Gypsum'!L12="*",'09-02-Gypsum'!K12,'09-02-Gypsum'!N12="*",'09-02-Gypsum'!M12,'09-02-Gypsum'!P12="*",'09-02-Gypsum'!O12,'09-02-Gypsum'!R12="*",'09-02-Gypsum'!Q12,'09-02-Gypsum'!T12="*",'09-02-Gypsum'!S12,'09-02-Gypsum'!V12="*",'09-02-Gypsum'!U12),"")</f>
        <v/>
      </c>
      <c r="H1416" s="236" t="e">
        <f>G1416/'Project Data'!$D$22</f>
        <v>#VALUE!</v>
      </c>
      <c r="I1416" s="175"/>
      <c r="J1416" s="244"/>
      <c r="K1416" s="242"/>
    </row>
    <row r="1417" spans="1:11" s="147" customFormat="1" ht="15" hidden="1" customHeight="1">
      <c r="A1417" s="198">
        <f>'09-02-Gypsum'!A13</f>
        <v>0</v>
      </c>
      <c r="B1417" s="235" t="str">
        <f>'09-02-Gypsum'!B13</f>
        <v>09 01 30.91 Tile Restoration</v>
      </c>
      <c r="C1417" s="235"/>
      <c r="D1417" s="236" t="str" cm="1">
        <f t="array" ref="D1417">_xlfn.IFNA(_xlfn.IFS('09-02-Gypsum'!D13="*",'09-02-Gypsum'!C13,'09-02-Gypsum'!F13="*",'09-02-Gypsum'!E13,'09-02-Gypsum'!H13="*",'09-02-Gypsum'!G13,'09-02-Gypsum'!J13="*",'09-02-Gypsum'!I13,'09-02-Gypsum'!L13="*",'09-02-Gypsum'!K13,'09-02-Gypsum'!N13="*",'09-02-Gypsum'!M13,'09-02-Gypsum'!P13="*",'09-02-Gypsum'!O13,'09-02-Gypsum'!R13="*",'09-02-Gypsum'!Q13,'09-02-Gypsum'!T13="*",'09-02-Gypsum'!S13),"")</f>
        <v/>
      </c>
      <c r="E1417" s="236" t="e">
        <f>D1417/'Project Data'!$D$22</f>
        <v>#VALUE!</v>
      </c>
      <c r="F1417" s="164" t="s">
        <v>44</v>
      </c>
      <c r="G1417" s="236" t="str" cm="1">
        <f t="array" ref="G1417">_xlfn.IFNA(_xlfn.IFS('09-02-Gypsum'!F13="*",'09-02-Gypsum'!E13,'09-02-Gypsum'!H13="*",'09-02-Gypsum'!G13,'09-02-Gypsum'!J13="*",'09-02-Gypsum'!I13,'09-02-Gypsum'!L13="*",'09-02-Gypsum'!K13,'09-02-Gypsum'!N13="*",'09-02-Gypsum'!M13,'09-02-Gypsum'!P13="*",'09-02-Gypsum'!O13,'09-02-Gypsum'!R13="*",'09-02-Gypsum'!Q13,'09-02-Gypsum'!T13="*",'09-02-Gypsum'!S13,'09-02-Gypsum'!V13="*",'09-02-Gypsum'!U13),"")</f>
        <v/>
      </c>
      <c r="H1417" s="236" t="e">
        <f>G1417/'Project Data'!$D$22</f>
        <v>#VALUE!</v>
      </c>
      <c r="I1417" s="175"/>
      <c r="J1417" s="244"/>
      <c r="K1417" s="242"/>
    </row>
    <row r="1418" spans="1:11" s="147" customFormat="1" ht="15" hidden="1" customHeight="1">
      <c r="A1418" s="198">
        <f>'09-02-Gypsum'!A14</f>
        <v>0</v>
      </c>
      <c r="B1418" s="235" t="str">
        <f>'09-02-Gypsum'!B14</f>
        <v>09 01 50.91 Ceiling Restoration</v>
      </c>
      <c r="C1418" s="235"/>
      <c r="D1418" s="236" t="str" cm="1">
        <f t="array" ref="D1418">_xlfn.IFNA(_xlfn.IFS('09-02-Gypsum'!D14="*",'09-02-Gypsum'!C14,'09-02-Gypsum'!F14="*",'09-02-Gypsum'!E14,'09-02-Gypsum'!H14="*",'09-02-Gypsum'!G14,'09-02-Gypsum'!J14="*",'09-02-Gypsum'!I14,'09-02-Gypsum'!L14="*",'09-02-Gypsum'!K14,'09-02-Gypsum'!N14="*",'09-02-Gypsum'!M14,'09-02-Gypsum'!P14="*",'09-02-Gypsum'!O14,'09-02-Gypsum'!R14="*",'09-02-Gypsum'!Q14,'09-02-Gypsum'!T14="*",'09-02-Gypsum'!S14),"")</f>
        <v/>
      </c>
      <c r="E1418" s="236" t="e">
        <f>D1418/'Project Data'!$D$22</f>
        <v>#VALUE!</v>
      </c>
      <c r="F1418" s="164" t="s">
        <v>44</v>
      </c>
      <c r="G1418" s="236" t="str" cm="1">
        <f t="array" ref="G1418">_xlfn.IFNA(_xlfn.IFS('09-02-Gypsum'!F14="*",'09-02-Gypsum'!E14,'09-02-Gypsum'!H14="*",'09-02-Gypsum'!G14,'09-02-Gypsum'!J14="*",'09-02-Gypsum'!I14,'09-02-Gypsum'!L14="*",'09-02-Gypsum'!K14,'09-02-Gypsum'!N14="*",'09-02-Gypsum'!M14,'09-02-Gypsum'!P14="*",'09-02-Gypsum'!O14,'09-02-Gypsum'!R14="*",'09-02-Gypsum'!Q14,'09-02-Gypsum'!T14="*",'09-02-Gypsum'!S14,'09-02-Gypsum'!V14="*",'09-02-Gypsum'!U14),"")</f>
        <v/>
      </c>
      <c r="H1418" s="236" t="e">
        <f>G1418/'Project Data'!$D$22</f>
        <v>#VALUE!</v>
      </c>
      <c r="I1418" s="175"/>
      <c r="J1418" s="244"/>
      <c r="K1418" s="242"/>
    </row>
    <row r="1419" spans="1:11" s="147" customFormat="1" ht="15" hidden="1" customHeight="1">
      <c r="A1419" s="198">
        <f>'09-02-Gypsum'!A15</f>
        <v>0</v>
      </c>
      <c r="B1419" s="235" t="str">
        <f>'09-02-Gypsum'!B15</f>
        <v>09 01 60.91 Flooring Restoration</v>
      </c>
      <c r="C1419" s="235"/>
      <c r="D1419" s="236" t="str" cm="1">
        <f t="array" ref="D1419">_xlfn.IFNA(_xlfn.IFS('09-02-Gypsum'!D15="*",'09-02-Gypsum'!C15,'09-02-Gypsum'!F15="*",'09-02-Gypsum'!E15,'09-02-Gypsum'!H15="*",'09-02-Gypsum'!G15,'09-02-Gypsum'!J15="*",'09-02-Gypsum'!I15,'09-02-Gypsum'!L15="*",'09-02-Gypsum'!K15,'09-02-Gypsum'!N15="*",'09-02-Gypsum'!M15,'09-02-Gypsum'!P15="*",'09-02-Gypsum'!O15,'09-02-Gypsum'!R15="*",'09-02-Gypsum'!Q15,'09-02-Gypsum'!T15="*",'09-02-Gypsum'!S15),"")</f>
        <v/>
      </c>
      <c r="E1419" s="236" t="e">
        <f>D1419/'Project Data'!$D$22</f>
        <v>#VALUE!</v>
      </c>
      <c r="F1419" s="164" t="s">
        <v>44</v>
      </c>
      <c r="G1419" s="236" t="str" cm="1">
        <f t="array" ref="G1419">_xlfn.IFNA(_xlfn.IFS('09-02-Gypsum'!F15="*",'09-02-Gypsum'!E15,'09-02-Gypsum'!H15="*",'09-02-Gypsum'!G15,'09-02-Gypsum'!J15="*",'09-02-Gypsum'!I15,'09-02-Gypsum'!L15="*",'09-02-Gypsum'!K15,'09-02-Gypsum'!N15="*",'09-02-Gypsum'!M15,'09-02-Gypsum'!P15="*",'09-02-Gypsum'!O15,'09-02-Gypsum'!R15="*",'09-02-Gypsum'!Q15,'09-02-Gypsum'!T15="*",'09-02-Gypsum'!S15,'09-02-Gypsum'!V15="*",'09-02-Gypsum'!U15),"")</f>
        <v/>
      </c>
      <c r="H1419" s="236" t="e">
        <f>G1419/'Project Data'!$D$22</f>
        <v>#VALUE!</v>
      </c>
      <c r="I1419" s="175"/>
      <c r="J1419" s="244"/>
      <c r="K1419" s="242"/>
    </row>
    <row r="1420" spans="1:11" s="147" customFormat="1" ht="15" hidden="1" customHeight="1">
      <c r="A1420" s="198">
        <f>'09-02-Gypsum'!A16</f>
        <v>0</v>
      </c>
      <c r="B1420" s="235" t="str">
        <f>'09-02-Gypsum'!B16</f>
        <v>09 01 70.91 Wall Finish Restoration</v>
      </c>
      <c r="C1420" s="235"/>
      <c r="D1420" s="236" t="str" cm="1">
        <f t="array" ref="D1420">_xlfn.IFNA(_xlfn.IFS('09-02-Gypsum'!D16="*",'09-02-Gypsum'!C16,'09-02-Gypsum'!F16="*",'09-02-Gypsum'!E16,'09-02-Gypsum'!H16="*",'09-02-Gypsum'!G16,'09-02-Gypsum'!J16="*",'09-02-Gypsum'!I16,'09-02-Gypsum'!L16="*",'09-02-Gypsum'!K16,'09-02-Gypsum'!N16="*",'09-02-Gypsum'!M16,'09-02-Gypsum'!P16="*",'09-02-Gypsum'!O16,'09-02-Gypsum'!R16="*",'09-02-Gypsum'!Q16,'09-02-Gypsum'!T16="*",'09-02-Gypsum'!S16),"")</f>
        <v/>
      </c>
      <c r="E1420" s="236" t="e">
        <f>D1420/'Project Data'!$D$22</f>
        <v>#VALUE!</v>
      </c>
      <c r="F1420" s="164" t="s">
        <v>44</v>
      </c>
      <c r="G1420" s="236" t="str" cm="1">
        <f t="array" ref="G1420">_xlfn.IFNA(_xlfn.IFS('09-02-Gypsum'!F16="*",'09-02-Gypsum'!E16,'09-02-Gypsum'!H16="*",'09-02-Gypsum'!G16,'09-02-Gypsum'!J16="*",'09-02-Gypsum'!I16,'09-02-Gypsum'!L16="*",'09-02-Gypsum'!K16,'09-02-Gypsum'!N16="*",'09-02-Gypsum'!M16,'09-02-Gypsum'!P16="*",'09-02-Gypsum'!O16,'09-02-Gypsum'!R16="*",'09-02-Gypsum'!Q16,'09-02-Gypsum'!T16="*",'09-02-Gypsum'!S16,'09-02-Gypsum'!V16="*",'09-02-Gypsum'!U16),"")</f>
        <v/>
      </c>
      <c r="H1420" s="236" t="e">
        <f>G1420/'Project Data'!$D$22</f>
        <v>#VALUE!</v>
      </c>
      <c r="I1420" s="175"/>
      <c r="J1420" s="244"/>
      <c r="K1420" s="242"/>
    </row>
    <row r="1421" spans="1:11" s="147" customFormat="1" ht="15" hidden="1" customHeight="1">
      <c r="A1421" s="198">
        <f>'09-02-Gypsum'!A17</f>
        <v>0</v>
      </c>
      <c r="B1421" s="235" t="str">
        <f>'09-02-Gypsum'!B17</f>
        <v>09 01 90.51 Paint Cleaning</v>
      </c>
      <c r="C1421" s="235"/>
      <c r="D1421" s="236" t="str" cm="1">
        <f t="array" ref="D1421">_xlfn.IFNA(_xlfn.IFS('09-02-Gypsum'!D17="*",'09-02-Gypsum'!C17,'09-02-Gypsum'!F17="*",'09-02-Gypsum'!E17,'09-02-Gypsum'!H17="*",'09-02-Gypsum'!G17,'09-02-Gypsum'!J17="*",'09-02-Gypsum'!I17,'09-02-Gypsum'!L17="*",'09-02-Gypsum'!K17,'09-02-Gypsum'!N17="*",'09-02-Gypsum'!M17,'09-02-Gypsum'!P17="*",'09-02-Gypsum'!O17,'09-02-Gypsum'!R17="*",'09-02-Gypsum'!Q17,'09-02-Gypsum'!T17="*",'09-02-Gypsum'!S17),"")</f>
        <v/>
      </c>
      <c r="E1421" s="236" t="e">
        <f>D1421/'Project Data'!$D$22</f>
        <v>#VALUE!</v>
      </c>
      <c r="F1421" s="164" t="s">
        <v>44</v>
      </c>
      <c r="G1421" s="236" t="str" cm="1">
        <f t="array" ref="G1421">_xlfn.IFNA(_xlfn.IFS('09-02-Gypsum'!F17="*",'09-02-Gypsum'!E17,'09-02-Gypsum'!H17="*",'09-02-Gypsum'!G17,'09-02-Gypsum'!J17="*",'09-02-Gypsum'!I17,'09-02-Gypsum'!L17="*",'09-02-Gypsum'!K17,'09-02-Gypsum'!N17="*",'09-02-Gypsum'!M17,'09-02-Gypsum'!P17="*",'09-02-Gypsum'!O17,'09-02-Gypsum'!R17="*",'09-02-Gypsum'!Q17,'09-02-Gypsum'!T17="*",'09-02-Gypsum'!S17,'09-02-Gypsum'!V17="*",'09-02-Gypsum'!U17),"")</f>
        <v/>
      </c>
      <c r="H1421" s="236" t="e">
        <f>G1421/'Project Data'!$D$22</f>
        <v>#VALUE!</v>
      </c>
      <c r="I1421" s="175"/>
      <c r="J1421" s="244"/>
      <c r="K1421" s="242"/>
    </row>
    <row r="1422" spans="1:11" s="147" customFormat="1" ht="15" hidden="1" customHeight="1">
      <c r="A1422" s="198">
        <f>'09-02-Gypsum'!A18</f>
        <v>0</v>
      </c>
      <c r="B1422" s="235" t="str">
        <f>'09-02-Gypsum'!B18</f>
        <v>09 01 90.61 Repainting</v>
      </c>
      <c r="C1422" s="235"/>
      <c r="D1422" s="236" t="str" cm="1">
        <f t="array" ref="D1422">_xlfn.IFNA(_xlfn.IFS('09-02-Gypsum'!D18="*",'09-02-Gypsum'!C18,'09-02-Gypsum'!F18="*",'09-02-Gypsum'!E18,'09-02-Gypsum'!H18="*",'09-02-Gypsum'!G18,'09-02-Gypsum'!J18="*",'09-02-Gypsum'!I18,'09-02-Gypsum'!L18="*",'09-02-Gypsum'!K18,'09-02-Gypsum'!N18="*",'09-02-Gypsum'!M18,'09-02-Gypsum'!P18="*",'09-02-Gypsum'!O18,'09-02-Gypsum'!R18="*",'09-02-Gypsum'!Q18,'09-02-Gypsum'!T18="*",'09-02-Gypsum'!S18),"")</f>
        <v/>
      </c>
      <c r="E1422" s="236" t="e">
        <f>D1422/'Project Data'!$D$22</f>
        <v>#VALUE!</v>
      </c>
      <c r="F1422" s="164" t="s">
        <v>44</v>
      </c>
      <c r="G1422" s="236" t="str" cm="1">
        <f t="array" ref="G1422">_xlfn.IFNA(_xlfn.IFS('09-02-Gypsum'!F18="*",'09-02-Gypsum'!E18,'09-02-Gypsum'!H18="*",'09-02-Gypsum'!G18,'09-02-Gypsum'!J18="*",'09-02-Gypsum'!I18,'09-02-Gypsum'!L18="*",'09-02-Gypsum'!K18,'09-02-Gypsum'!N18="*",'09-02-Gypsum'!M18,'09-02-Gypsum'!P18="*",'09-02-Gypsum'!O18,'09-02-Gypsum'!R18="*",'09-02-Gypsum'!Q18,'09-02-Gypsum'!T18="*",'09-02-Gypsum'!S18,'09-02-Gypsum'!V18="*",'09-02-Gypsum'!U18),"")</f>
        <v/>
      </c>
      <c r="H1422" s="236" t="e">
        <f>G1422/'Project Data'!$D$22</f>
        <v>#VALUE!</v>
      </c>
      <c r="I1422" s="175"/>
      <c r="J1422" s="244"/>
      <c r="K1422" s="242"/>
    </row>
    <row r="1423" spans="1:11" s="147" customFormat="1" ht="15" hidden="1" customHeight="1">
      <c r="A1423" s="198">
        <f>'09-02-Gypsum'!A19</f>
        <v>0</v>
      </c>
      <c r="B1423" s="235" t="str">
        <f>'09-02-Gypsum'!B19</f>
        <v>09 01 90.91 Paint Restoration</v>
      </c>
      <c r="C1423" s="235"/>
      <c r="D1423" s="236" t="str" cm="1">
        <f t="array" ref="D1423">_xlfn.IFNA(_xlfn.IFS('09-02-Gypsum'!D19="*",'09-02-Gypsum'!C19,'09-02-Gypsum'!F19="*",'09-02-Gypsum'!E19,'09-02-Gypsum'!H19="*",'09-02-Gypsum'!G19,'09-02-Gypsum'!J19="*",'09-02-Gypsum'!I19,'09-02-Gypsum'!L19="*",'09-02-Gypsum'!K19,'09-02-Gypsum'!N19="*",'09-02-Gypsum'!M19,'09-02-Gypsum'!P19="*",'09-02-Gypsum'!O19,'09-02-Gypsum'!R19="*",'09-02-Gypsum'!Q19,'09-02-Gypsum'!T19="*",'09-02-Gypsum'!S19),"")</f>
        <v/>
      </c>
      <c r="E1423" s="236" t="e">
        <f>D1423/'Project Data'!$D$22</f>
        <v>#VALUE!</v>
      </c>
      <c r="F1423" s="164" t="s">
        <v>44</v>
      </c>
      <c r="G1423" s="236" t="str" cm="1">
        <f t="array" ref="G1423">_xlfn.IFNA(_xlfn.IFS('09-02-Gypsum'!F19="*",'09-02-Gypsum'!E19,'09-02-Gypsum'!H19="*",'09-02-Gypsum'!G19,'09-02-Gypsum'!J19="*",'09-02-Gypsum'!I19,'09-02-Gypsum'!L19="*",'09-02-Gypsum'!K19,'09-02-Gypsum'!N19="*",'09-02-Gypsum'!M19,'09-02-Gypsum'!P19="*",'09-02-Gypsum'!O19,'09-02-Gypsum'!R19="*",'09-02-Gypsum'!Q19,'09-02-Gypsum'!T19="*",'09-02-Gypsum'!S19,'09-02-Gypsum'!V19="*",'09-02-Gypsum'!U19),"")</f>
        <v/>
      </c>
      <c r="H1423" s="236" t="e">
        <f>G1423/'Project Data'!$D$22</f>
        <v>#VALUE!</v>
      </c>
      <c r="I1423" s="175"/>
      <c r="J1423" s="244"/>
      <c r="K1423" s="242"/>
    </row>
    <row r="1424" spans="1:11" s="147" customFormat="1" ht="15" hidden="1" customHeight="1">
      <c r="A1424" s="198">
        <f>'09-02-Gypsum'!A20</f>
        <v>0</v>
      </c>
      <c r="B1424" s="235" t="str">
        <f>'09-02-Gypsum'!B20</f>
        <v>09 01 90.92 Coating Restoration</v>
      </c>
      <c r="C1424" s="235"/>
      <c r="D1424" s="236" t="str" cm="1">
        <f t="array" ref="D1424">_xlfn.IFNA(_xlfn.IFS('09-02-Gypsum'!D20="*",'09-02-Gypsum'!C20,'09-02-Gypsum'!F20="*",'09-02-Gypsum'!E20,'09-02-Gypsum'!H20="*",'09-02-Gypsum'!G20,'09-02-Gypsum'!J20="*",'09-02-Gypsum'!I20,'09-02-Gypsum'!L20="*",'09-02-Gypsum'!K20,'09-02-Gypsum'!N20="*",'09-02-Gypsum'!M20,'09-02-Gypsum'!P20="*",'09-02-Gypsum'!O20,'09-02-Gypsum'!R20="*",'09-02-Gypsum'!Q20,'09-02-Gypsum'!T20="*",'09-02-Gypsum'!S20),"")</f>
        <v/>
      </c>
      <c r="E1424" s="236" t="e">
        <f>D1424/'Project Data'!$D$22</f>
        <v>#VALUE!</v>
      </c>
      <c r="F1424" s="164" t="s">
        <v>44</v>
      </c>
      <c r="G1424" s="236" t="str" cm="1">
        <f t="array" ref="G1424">_xlfn.IFNA(_xlfn.IFS('09-02-Gypsum'!F20="*",'09-02-Gypsum'!E20,'09-02-Gypsum'!H20="*",'09-02-Gypsum'!G20,'09-02-Gypsum'!J20="*",'09-02-Gypsum'!I20,'09-02-Gypsum'!L20="*",'09-02-Gypsum'!K20,'09-02-Gypsum'!N20="*",'09-02-Gypsum'!M20,'09-02-Gypsum'!P20="*",'09-02-Gypsum'!O20,'09-02-Gypsum'!R20="*",'09-02-Gypsum'!Q20,'09-02-Gypsum'!T20="*",'09-02-Gypsum'!S20,'09-02-Gypsum'!V20="*",'09-02-Gypsum'!U20),"")</f>
        <v/>
      </c>
      <c r="H1424" s="236" t="e">
        <f>G1424/'Project Data'!$D$22</f>
        <v>#VALUE!</v>
      </c>
      <c r="I1424" s="175"/>
      <c r="J1424" s="244"/>
      <c r="K1424" s="242"/>
    </row>
    <row r="1425" spans="1:11" s="147" customFormat="1" ht="15" hidden="1" customHeight="1">
      <c r="A1425" s="198">
        <f>'09-02-Gypsum'!A21</f>
        <v>0</v>
      </c>
      <c r="B1425" s="235" t="str">
        <f>'09-02-Gypsum'!B21</f>
        <v>09 01 90.93 Paint Preservation</v>
      </c>
      <c r="C1425" s="235"/>
      <c r="D1425" s="236" t="str" cm="1">
        <f t="array" ref="D1425">_xlfn.IFNA(_xlfn.IFS('09-02-Gypsum'!D21="*",'09-02-Gypsum'!C21,'09-02-Gypsum'!F21="*",'09-02-Gypsum'!E21,'09-02-Gypsum'!H21="*",'09-02-Gypsum'!G21,'09-02-Gypsum'!J21="*",'09-02-Gypsum'!I21,'09-02-Gypsum'!L21="*",'09-02-Gypsum'!K21,'09-02-Gypsum'!N21="*",'09-02-Gypsum'!M21,'09-02-Gypsum'!P21="*",'09-02-Gypsum'!O21,'09-02-Gypsum'!R21="*",'09-02-Gypsum'!Q21,'09-02-Gypsum'!T21="*",'09-02-Gypsum'!S21),"")</f>
        <v/>
      </c>
      <c r="E1425" s="236" t="e">
        <f>D1425/'Project Data'!$D$22</f>
        <v>#VALUE!</v>
      </c>
      <c r="F1425" s="164" t="s">
        <v>44</v>
      </c>
      <c r="G1425" s="236" t="str" cm="1">
        <f t="array" ref="G1425">_xlfn.IFNA(_xlfn.IFS('09-02-Gypsum'!F21="*",'09-02-Gypsum'!E21,'09-02-Gypsum'!H21="*",'09-02-Gypsum'!G21,'09-02-Gypsum'!J21="*",'09-02-Gypsum'!I21,'09-02-Gypsum'!L21="*",'09-02-Gypsum'!K21,'09-02-Gypsum'!N21="*",'09-02-Gypsum'!M21,'09-02-Gypsum'!P21="*",'09-02-Gypsum'!O21,'09-02-Gypsum'!R21="*",'09-02-Gypsum'!Q21,'09-02-Gypsum'!T21="*",'09-02-Gypsum'!S21,'09-02-Gypsum'!V21="*",'09-02-Gypsum'!U21),"")</f>
        <v/>
      </c>
      <c r="H1425" s="236" t="e">
        <f>G1425/'Project Data'!$D$22</f>
        <v>#VALUE!</v>
      </c>
      <c r="I1425" s="175"/>
      <c r="J1425" s="244"/>
      <c r="K1425" s="242"/>
    </row>
    <row r="1426" spans="1:11" s="147" customFormat="1" ht="15" hidden="1" customHeight="1">
      <c r="A1426" s="198">
        <f>'09-02-Gypsum'!A22</f>
        <v>0</v>
      </c>
      <c r="B1426" s="235" t="str">
        <f>'09-02-Gypsum'!B22</f>
        <v>09 03 00 Conservation Treatment of Period Finishes</v>
      </c>
      <c r="C1426" s="235"/>
      <c r="D1426" s="236" t="str" cm="1">
        <f t="array" ref="D1426">_xlfn.IFNA(_xlfn.IFS('09-02-Gypsum'!D22="*",'09-02-Gypsum'!C22,'09-02-Gypsum'!F22="*",'09-02-Gypsum'!E22,'09-02-Gypsum'!H22="*",'09-02-Gypsum'!G22,'09-02-Gypsum'!J22="*",'09-02-Gypsum'!I22,'09-02-Gypsum'!L22="*",'09-02-Gypsum'!K22,'09-02-Gypsum'!N22="*",'09-02-Gypsum'!M22,'09-02-Gypsum'!P22="*",'09-02-Gypsum'!O22,'09-02-Gypsum'!R22="*",'09-02-Gypsum'!Q22,'09-02-Gypsum'!T22="*",'09-02-Gypsum'!S22),"")</f>
        <v/>
      </c>
      <c r="E1426" s="236" t="e">
        <f>D1426/'Project Data'!$D$22</f>
        <v>#VALUE!</v>
      </c>
      <c r="F1426" s="164" t="s">
        <v>44</v>
      </c>
      <c r="G1426" s="236" t="str" cm="1">
        <f t="array" ref="G1426">_xlfn.IFNA(_xlfn.IFS('09-02-Gypsum'!F22="*",'09-02-Gypsum'!E22,'09-02-Gypsum'!H22="*",'09-02-Gypsum'!G22,'09-02-Gypsum'!J22="*",'09-02-Gypsum'!I22,'09-02-Gypsum'!L22="*",'09-02-Gypsum'!K22,'09-02-Gypsum'!N22="*",'09-02-Gypsum'!M22,'09-02-Gypsum'!P22="*",'09-02-Gypsum'!O22,'09-02-Gypsum'!R22="*",'09-02-Gypsum'!Q22,'09-02-Gypsum'!T22="*",'09-02-Gypsum'!S22,'09-02-Gypsum'!V22="*",'09-02-Gypsum'!U22),"")</f>
        <v/>
      </c>
      <c r="H1426" s="236" t="e">
        <f>G1426/'Project Data'!$D$22</f>
        <v>#VALUE!</v>
      </c>
      <c r="I1426" s="175"/>
      <c r="J1426" s="244"/>
      <c r="K1426" s="242"/>
    </row>
    <row r="1427" spans="1:11" s="147" customFormat="1" ht="15" hidden="1" customHeight="1">
      <c r="A1427" s="198">
        <f>'09-02-Gypsum'!A23</f>
        <v>0</v>
      </c>
      <c r="B1427" s="235" t="str">
        <f>'09-02-Gypsum'!B23</f>
        <v>09 03 21 Conservation Treatment for Period Plaster Assemblies</v>
      </c>
      <c r="C1427" s="235"/>
      <c r="D1427" s="236" t="str" cm="1">
        <f t="array" ref="D1427">_xlfn.IFNA(_xlfn.IFS('09-02-Gypsum'!D23="*",'09-02-Gypsum'!C23,'09-02-Gypsum'!F23="*",'09-02-Gypsum'!E23,'09-02-Gypsum'!H23="*",'09-02-Gypsum'!G23,'09-02-Gypsum'!J23="*",'09-02-Gypsum'!I23,'09-02-Gypsum'!L23="*",'09-02-Gypsum'!K23,'09-02-Gypsum'!N23="*",'09-02-Gypsum'!M23,'09-02-Gypsum'!P23="*",'09-02-Gypsum'!O23,'09-02-Gypsum'!R23="*",'09-02-Gypsum'!Q23,'09-02-Gypsum'!T23="*",'09-02-Gypsum'!S23),"")</f>
        <v/>
      </c>
      <c r="E1427" s="236" t="e">
        <f>D1427/'Project Data'!$D$22</f>
        <v>#VALUE!</v>
      </c>
      <c r="F1427" s="164" t="s">
        <v>44</v>
      </c>
      <c r="G1427" s="236" t="str" cm="1">
        <f t="array" ref="G1427">_xlfn.IFNA(_xlfn.IFS('09-02-Gypsum'!F23="*",'09-02-Gypsum'!E23,'09-02-Gypsum'!H23="*",'09-02-Gypsum'!G23,'09-02-Gypsum'!J23="*",'09-02-Gypsum'!I23,'09-02-Gypsum'!L23="*",'09-02-Gypsum'!K23,'09-02-Gypsum'!N23="*",'09-02-Gypsum'!M23,'09-02-Gypsum'!P23="*",'09-02-Gypsum'!O23,'09-02-Gypsum'!R23="*",'09-02-Gypsum'!Q23,'09-02-Gypsum'!T23="*",'09-02-Gypsum'!S23,'09-02-Gypsum'!V23="*",'09-02-Gypsum'!U23),"")</f>
        <v/>
      </c>
      <c r="H1427" s="236" t="e">
        <f>G1427/'Project Data'!$D$22</f>
        <v>#VALUE!</v>
      </c>
      <c r="I1427" s="175"/>
      <c r="J1427" s="244"/>
      <c r="K1427" s="242"/>
    </row>
    <row r="1428" spans="1:11" s="147" customFormat="1" ht="15" hidden="1" customHeight="1">
      <c r="A1428" s="198">
        <f>'09-02-Gypsum'!A24</f>
        <v>0</v>
      </c>
      <c r="B1428" s="235" t="str">
        <f>'09-02-Gypsum'!B24</f>
        <v>09 03 25 Conservation Treatment for Period Plastering</v>
      </c>
      <c r="C1428" s="235"/>
      <c r="D1428" s="236" t="str" cm="1">
        <f t="array" ref="D1428">_xlfn.IFNA(_xlfn.IFS('09-02-Gypsum'!D24="*",'09-02-Gypsum'!C24,'09-02-Gypsum'!F24="*",'09-02-Gypsum'!E24,'09-02-Gypsum'!H24="*",'09-02-Gypsum'!G24,'09-02-Gypsum'!J24="*",'09-02-Gypsum'!I24,'09-02-Gypsum'!L24="*",'09-02-Gypsum'!K24,'09-02-Gypsum'!N24="*",'09-02-Gypsum'!M24,'09-02-Gypsum'!P24="*",'09-02-Gypsum'!O24,'09-02-Gypsum'!R24="*",'09-02-Gypsum'!Q24,'09-02-Gypsum'!T24="*",'09-02-Gypsum'!S24),"")</f>
        <v/>
      </c>
      <c r="E1428" s="236" t="e">
        <f>D1428/'Project Data'!$D$22</f>
        <v>#VALUE!</v>
      </c>
      <c r="F1428" s="164" t="s">
        <v>44</v>
      </c>
      <c r="G1428" s="236" t="str" cm="1">
        <f t="array" ref="G1428">_xlfn.IFNA(_xlfn.IFS('09-02-Gypsum'!F24="*",'09-02-Gypsum'!E24,'09-02-Gypsum'!H24="*",'09-02-Gypsum'!G24,'09-02-Gypsum'!J24="*",'09-02-Gypsum'!I24,'09-02-Gypsum'!L24="*",'09-02-Gypsum'!K24,'09-02-Gypsum'!N24="*",'09-02-Gypsum'!M24,'09-02-Gypsum'!P24="*",'09-02-Gypsum'!O24,'09-02-Gypsum'!R24="*",'09-02-Gypsum'!Q24,'09-02-Gypsum'!T24="*",'09-02-Gypsum'!S24,'09-02-Gypsum'!V24="*",'09-02-Gypsum'!U24),"")</f>
        <v/>
      </c>
      <c r="H1428" s="236" t="e">
        <f>G1428/'Project Data'!$D$22</f>
        <v>#VALUE!</v>
      </c>
      <c r="I1428" s="175"/>
      <c r="J1428" s="244"/>
      <c r="K1428" s="242"/>
    </row>
    <row r="1429" spans="1:11" s="147" customFormat="1" ht="15" hidden="1" customHeight="1">
      <c r="A1429" s="198">
        <f>'09-02-Gypsum'!A25</f>
        <v>0</v>
      </c>
      <c r="B1429" s="235" t="str">
        <f>'09-02-Gypsum'!B25</f>
        <v>09 03 25.23 Conservation Treatment for Period Lime-Based Plaster</v>
      </c>
      <c r="C1429" s="235"/>
      <c r="D1429" s="236" t="str" cm="1">
        <f t="array" ref="D1429">_xlfn.IFNA(_xlfn.IFS('09-02-Gypsum'!D25="*",'09-02-Gypsum'!C25,'09-02-Gypsum'!F25="*",'09-02-Gypsum'!E25,'09-02-Gypsum'!H25="*",'09-02-Gypsum'!G25,'09-02-Gypsum'!J25="*",'09-02-Gypsum'!I25,'09-02-Gypsum'!L25="*",'09-02-Gypsum'!K25,'09-02-Gypsum'!N25="*",'09-02-Gypsum'!M25,'09-02-Gypsum'!P25="*",'09-02-Gypsum'!O25,'09-02-Gypsum'!R25="*",'09-02-Gypsum'!Q25,'09-02-Gypsum'!T25="*",'09-02-Gypsum'!S25),"")</f>
        <v/>
      </c>
      <c r="E1429" s="236" t="e">
        <f>D1429/'Project Data'!$D$22</f>
        <v>#VALUE!</v>
      </c>
      <c r="F1429" s="164" t="s">
        <v>44</v>
      </c>
      <c r="G1429" s="236" t="str" cm="1">
        <f t="array" ref="G1429">_xlfn.IFNA(_xlfn.IFS('09-02-Gypsum'!F25="*",'09-02-Gypsum'!E25,'09-02-Gypsum'!H25="*",'09-02-Gypsum'!G25,'09-02-Gypsum'!J25="*",'09-02-Gypsum'!I25,'09-02-Gypsum'!L25="*",'09-02-Gypsum'!K25,'09-02-Gypsum'!N25="*",'09-02-Gypsum'!M25,'09-02-Gypsum'!P25="*",'09-02-Gypsum'!O25,'09-02-Gypsum'!R25="*",'09-02-Gypsum'!Q25,'09-02-Gypsum'!T25="*",'09-02-Gypsum'!S25,'09-02-Gypsum'!V25="*",'09-02-Gypsum'!U25),"")</f>
        <v/>
      </c>
      <c r="H1429" s="236" t="e">
        <f>G1429/'Project Data'!$D$22</f>
        <v>#VALUE!</v>
      </c>
      <c r="I1429" s="175"/>
      <c r="J1429" s="244"/>
      <c r="K1429" s="242"/>
    </row>
    <row r="1430" spans="1:11" s="147" customFormat="1" ht="15" hidden="1" customHeight="1">
      <c r="A1430" s="198">
        <f>'09-02-Gypsum'!A26</f>
        <v>0</v>
      </c>
      <c r="B1430" s="235" t="str">
        <f>'09-02-Gypsum'!B26</f>
        <v>09 03 30 Conservation Treatment for Period Tile</v>
      </c>
      <c r="C1430" s="235"/>
      <c r="D1430" s="236" t="str" cm="1">
        <f t="array" ref="D1430">_xlfn.IFNA(_xlfn.IFS('09-02-Gypsum'!D26="*",'09-02-Gypsum'!C26,'09-02-Gypsum'!F26="*",'09-02-Gypsum'!E26,'09-02-Gypsum'!H26="*",'09-02-Gypsum'!G26,'09-02-Gypsum'!J26="*",'09-02-Gypsum'!I26,'09-02-Gypsum'!L26="*",'09-02-Gypsum'!K26,'09-02-Gypsum'!N26="*",'09-02-Gypsum'!M26,'09-02-Gypsum'!P26="*",'09-02-Gypsum'!O26,'09-02-Gypsum'!R26="*",'09-02-Gypsum'!Q26,'09-02-Gypsum'!T26="*",'09-02-Gypsum'!S26),"")</f>
        <v/>
      </c>
      <c r="E1430" s="236" t="e">
        <f>D1430/'Project Data'!$D$22</f>
        <v>#VALUE!</v>
      </c>
      <c r="F1430" s="164" t="s">
        <v>44</v>
      </c>
      <c r="G1430" s="236" t="str" cm="1">
        <f t="array" ref="G1430">_xlfn.IFNA(_xlfn.IFS('09-02-Gypsum'!F26="*",'09-02-Gypsum'!E26,'09-02-Gypsum'!H26="*",'09-02-Gypsum'!G26,'09-02-Gypsum'!J26="*",'09-02-Gypsum'!I26,'09-02-Gypsum'!L26="*",'09-02-Gypsum'!K26,'09-02-Gypsum'!N26="*",'09-02-Gypsum'!M26,'09-02-Gypsum'!P26="*",'09-02-Gypsum'!O26,'09-02-Gypsum'!R26="*",'09-02-Gypsum'!Q26,'09-02-Gypsum'!T26="*",'09-02-Gypsum'!S26,'09-02-Gypsum'!V26="*",'09-02-Gypsum'!U26),"")</f>
        <v/>
      </c>
      <c r="H1430" s="236" t="e">
        <f>G1430/'Project Data'!$D$22</f>
        <v>#VALUE!</v>
      </c>
      <c r="I1430" s="175"/>
      <c r="J1430" s="244"/>
      <c r="K1430" s="242"/>
    </row>
    <row r="1431" spans="1:11" s="147" customFormat="1" ht="15" hidden="1" customHeight="1">
      <c r="A1431" s="198">
        <f>'09-02-Gypsum'!A27</f>
        <v>0</v>
      </c>
      <c r="B1431" s="235" t="str">
        <f>'09-02-Gypsum'!B27</f>
        <v>09 03 50 Conservation Treatment for Period Ceilings</v>
      </c>
      <c r="C1431" s="235"/>
      <c r="D1431" s="236" t="str" cm="1">
        <f t="array" ref="D1431">_xlfn.IFNA(_xlfn.IFS('09-02-Gypsum'!D27="*",'09-02-Gypsum'!C27,'09-02-Gypsum'!F27="*",'09-02-Gypsum'!E27,'09-02-Gypsum'!H27="*",'09-02-Gypsum'!G27,'09-02-Gypsum'!J27="*",'09-02-Gypsum'!I27,'09-02-Gypsum'!L27="*",'09-02-Gypsum'!K27,'09-02-Gypsum'!N27="*",'09-02-Gypsum'!M27,'09-02-Gypsum'!P27="*",'09-02-Gypsum'!O27,'09-02-Gypsum'!R27="*",'09-02-Gypsum'!Q27,'09-02-Gypsum'!T27="*",'09-02-Gypsum'!S27),"")</f>
        <v/>
      </c>
      <c r="E1431" s="236" t="e">
        <f>D1431/'Project Data'!$D$22</f>
        <v>#VALUE!</v>
      </c>
      <c r="F1431" s="164" t="s">
        <v>44</v>
      </c>
      <c r="G1431" s="236" t="str" cm="1">
        <f t="array" ref="G1431">_xlfn.IFNA(_xlfn.IFS('09-02-Gypsum'!F27="*",'09-02-Gypsum'!E27,'09-02-Gypsum'!H27="*",'09-02-Gypsum'!G27,'09-02-Gypsum'!J27="*",'09-02-Gypsum'!I27,'09-02-Gypsum'!L27="*",'09-02-Gypsum'!K27,'09-02-Gypsum'!N27="*",'09-02-Gypsum'!M27,'09-02-Gypsum'!P27="*",'09-02-Gypsum'!O27,'09-02-Gypsum'!R27="*",'09-02-Gypsum'!Q27,'09-02-Gypsum'!T27="*",'09-02-Gypsum'!S27,'09-02-Gypsum'!V27="*",'09-02-Gypsum'!U27),"")</f>
        <v/>
      </c>
      <c r="H1431" s="236" t="e">
        <f>G1431/'Project Data'!$D$22</f>
        <v>#VALUE!</v>
      </c>
      <c r="I1431" s="175"/>
      <c r="J1431" s="244"/>
      <c r="K1431" s="242"/>
    </row>
    <row r="1432" spans="1:11" s="147" customFormat="1" ht="15" hidden="1" customHeight="1">
      <c r="A1432" s="198">
        <f>'09-02-Gypsum'!A28</f>
        <v>0</v>
      </c>
      <c r="B1432" s="235" t="str">
        <f>'09-02-Gypsum'!B28</f>
        <v>09 03 51 Conservation Treatment for Period Suspended Ceilings</v>
      </c>
      <c r="C1432" s="235"/>
      <c r="D1432" s="236" t="str" cm="1">
        <f t="array" ref="D1432">_xlfn.IFNA(_xlfn.IFS('09-02-Gypsum'!D28="*",'09-02-Gypsum'!C28,'09-02-Gypsum'!F28="*",'09-02-Gypsum'!E28,'09-02-Gypsum'!H28="*",'09-02-Gypsum'!G28,'09-02-Gypsum'!J28="*",'09-02-Gypsum'!I28,'09-02-Gypsum'!L28="*",'09-02-Gypsum'!K28,'09-02-Gypsum'!N28="*",'09-02-Gypsum'!M28,'09-02-Gypsum'!P28="*",'09-02-Gypsum'!O28,'09-02-Gypsum'!R28="*",'09-02-Gypsum'!Q28,'09-02-Gypsum'!T28="*",'09-02-Gypsum'!S28),"")</f>
        <v/>
      </c>
      <c r="E1432" s="236" t="e">
        <f>D1432/'Project Data'!$D$22</f>
        <v>#VALUE!</v>
      </c>
      <c r="F1432" s="164" t="s">
        <v>44</v>
      </c>
      <c r="G1432" s="236" t="str" cm="1">
        <f t="array" ref="G1432">_xlfn.IFNA(_xlfn.IFS('09-02-Gypsum'!F28="*",'09-02-Gypsum'!E28,'09-02-Gypsum'!H28="*",'09-02-Gypsum'!G28,'09-02-Gypsum'!J28="*",'09-02-Gypsum'!I28,'09-02-Gypsum'!L28="*",'09-02-Gypsum'!K28,'09-02-Gypsum'!N28="*",'09-02-Gypsum'!M28,'09-02-Gypsum'!P28="*",'09-02-Gypsum'!O28,'09-02-Gypsum'!R28="*",'09-02-Gypsum'!Q28,'09-02-Gypsum'!T28="*",'09-02-Gypsum'!S28,'09-02-Gypsum'!V28="*",'09-02-Gypsum'!U28),"")</f>
        <v/>
      </c>
      <c r="H1432" s="236" t="e">
        <f>G1432/'Project Data'!$D$22</f>
        <v>#VALUE!</v>
      </c>
      <c r="I1432" s="175"/>
      <c r="J1432" s="244"/>
      <c r="K1432" s="242"/>
    </row>
    <row r="1433" spans="1:11" s="147" customFormat="1" ht="15" hidden="1" customHeight="1">
      <c r="A1433" s="198">
        <f>'09-02-Gypsum'!A29</f>
        <v>0</v>
      </c>
      <c r="B1433" s="235" t="str">
        <f>'09-02-Gypsum'!B29</f>
        <v>09 03 56 Conservation Treatment for Textured Ceilings</v>
      </c>
      <c r="C1433" s="235"/>
      <c r="D1433" s="236" t="str" cm="1">
        <f t="array" ref="D1433">_xlfn.IFNA(_xlfn.IFS('09-02-Gypsum'!D29="*",'09-02-Gypsum'!C29,'09-02-Gypsum'!F29="*",'09-02-Gypsum'!E29,'09-02-Gypsum'!H29="*",'09-02-Gypsum'!G29,'09-02-Gypsum'!J29="*",'09-02-Gypsum'!I29,'09-02-Gypsum'!L29="*",'09-02-Gypsum'!K29,'09-02-Gypsum'!N29="*",'09-02-Gypsum'!M29,'09-02-Gypsum'!P29="*",'09-02-Gypsum'!O29,'09-02-Gypsum'!R29="*",'09-02-Gypsum'!Q29,'09-02-Gypsum'!T29="*",'09-02-Gypsum'!S29),"")</f>
        <v/>
      </c>
      <c r="E1433" s="236" t="e">
        <f>D1433/'Project Data'!$D$22</f>
        <v>#VALUE!</v>
      </c>
      <c r="F1433" s="164" t="s">
        <v>44</v>
      </c>
      <c r="G1433" s="236" t="str" cm="1">
        <f t="array" ref="G1433">_xlfn.IFNA(_xlfn.IFS('09-02-Gypsum'!F29="*",'09-02-Gypsum'!E29,'09-02-Gypsum'!H29="*",'09-02-Gypsum'!G29,'09-02-Gypsum'!J29="*",'09-02-Gypsum'!I29,'09-02-Gypsum'!L29="*",'09-02-Gypsum'!K29,'09-02-Gypsum'!N29="*",'09-02-Gypsum'!M29,'09-02-Gypsum'!P29="*",'09-02-Gypsum'!O29,'09-02-Gypsum'!R29="*",'09-02-Gypsum'!Q29,'09-02-Gypsum'!T29="*",'09-02-Gypsum'!S29,'09-02-Gypsum'!V29="*",'09-02-Gypsum'!U29),"")</f>
        <v/>
      </c>
      <c r="H1433" s="236" t="e">
        <f>G1433/'Project Data'!$D$22</f>
        <v>#VALUE!</v>
      </c>
      <c r="I1433" s="175"/>
      <c r="J1433" s="244"/>
      <c r="K1433" s="242"/>
    </row>
    <row r="1434" spans="1:11" s="147" customFormat="1" ht="15" hidden="1" customHeight="1">
      <c r="A1434" s="198">
        <f>'09-02-Gypsum'!A30</f>
        <v>0</v>
      </c>
      <c r="B1434" s="235" t="str">
        <f>'09-02-Gypsum'!B30</f>
        <v>09 03 56.16 Conservation Treatment for Period Metal-Panel Textured Ceilings</v>
      </c>
      <c r="C1434" s="235"/>
      <c r="D1434" s="236" t="str" cm="1">
        <f t="array" ref="D1434">_xlfn.IFNA(_xlfn.IFS('09-02-Gypsum'!D30="*",'09-02-Gypsum'!C30,'09-02-Gypsum'!F30="*",'09-02-Gypsum'!E30,'09-02-Gypsum'!H30="*",'09-02-Gypsum'!G30,'09-02-Gypsum'!J30="*",'09-02-Gypsum'!I30,'09-02-Gypsum'!L30="*",'09-02-Gypsum'!K30,'09-02-Gypsum'!N30="*",'09-02-Gypsum'!M30,'09-02-Gypsum'!P30="*",'09-02-Gypsum'!O30,'09-02-Gypsum'!R30="*",'09-02-Gypsum'!Q30,'09-02-Gypsum'!T30="*",'09-02-Gypsum'!S30),"")</f>
        <v/>
      </c>
      <c r="E1434" s="236" t="e">
        <f>D1434/'Project Data'!$D$22</f>
        <v>#VALUE!</v>
      </c>
      <c r="F1434" s="164" t="s">
        <v>44</v>
      </c>
      <c r="G1434" s="236" t="str" cm="1">
        <f t="array" ref="G1434">_xlfn.IFNA(_xlfn.IFS('09-02-Gypsum'!F30="*",'09-02-Gypsum'!E30,'09-02-Gypsum'!H30="*",'09-02-Gypsum'!G30,'09-02-Gypsum'!J30="*",'09-02-Gypsum'!I30,'09-02-Gypsum'!L30="*",'09-02-Gypsum'!K30,'09-02-Gypsum'!N30="*",'09-02-Gypsum'!M30,'09-02-Gypsum'!P30="*",'09-02-Gypsum'!O30,'09-02-Gypsum'!R30="*",'09-02-Gypsum'!Q30,'09-02-Gypsum'!T30="*",'09-02-Gypsum'!S30,'09-02-Gypsum'!V30="*",'09-02-Gypsum'!U30),"")</f>
        <v/>
      </c>
      <c r="H1434" s="236" t="e">
        <f>G1434/'Project Data'!$D$22</f>
        <v>#VALUE!</v>
      </c>
      <c r="I1434" s="175"/>
      <c r="J1434" s="244"/>
      <c r="K1434" s="242"/>
    </row>
    <row r="1435" spans="1:11" s="147" customFormat="1" ht="15" hidden="1" customHeight="1">
      <c r="A1435" s="198">
        <f>'09-02-Gypsum'!A31</f>
        <v>0</v>
      </c>
      <c r="B1435" s="235" t="str">
        <f>'09-02-Gypsum'!B31</f>
        <v>09 03 60 Conservation Treatment for Period Flooring</v>
      </c>
      <c r="C1435" s="235"/>
      <c r="D1435" s="236" t="str" cm="1">
        <f t="array" ref="D1435">_xlfn.IFNA(_xlfn.IFS('09-02-Gypsum'!D31="*",'09-02-Gypsum'!C31,'09-02-Gypsum'!F31="*",'09-02-Gypsum'!E31,'09-02-Gypsum'!H31="*",'09-02-Gypsum'!G31,'09-02-Gypsum'!J31="*",'09-02-Gypsum'!I31,'09-02-Gypsum'!L31="*",'09-02-Gypsum'!K31,'09-02-Gypsum'!N31="*",'09-02-Gypsum'!M31,'09-02-Gypsum'!P31="*",'09-02-Gypsum'!O31,'09-02-Gypsum'!R31="*",'09-02-Gypsum'!Q31,'09-02-Gypsum'!T31="*",'09-02-Gypsum'!S31),"")</f>
        <v/>
      </c>
      <c r="E1435" s="236" t="e">
        <f>D1435/'Project Data'!$D$22</f>
        <v>#VALUE!</v>
      </c>
      <c r="F1435" s="164" t="s">
        <v>44</v>
      </c>
      <c r="G1435" s="236" t="str" cm="1">
        <f t="array" ref="G1435">_xlfn.IFNA(_xlfn.IFS('09-02-Gypsum'!F31="*",'09-02-Gypsum'!E31,'09-02-Gypsum'!H31="*",'09-02-Gypsum'!G31,'09-02-Gypsum'!J31="*",'09-02-Gypsum'!I31,'09-02-Gypsum'!L31="*",'09-02-Gypsum'!K31,'09-02-Gypsum'!N31="*",'09-02-Gypsum'!M31,'09-02-Gypsum'!P31="*",'09-02-Gypsum'!O31,'09-02-Gypsum'!R31="*",'09-02-Gypsum'!Q31,'09-02-Gypsum'!T31="*",'09-02-Gypsum'!S31,'09-02-Gypsum'!V31="*",'09-02-Gypsum'!U31),"")</f>
        <v/>
      </c>
      <c r="H1435" s="236" t="e">
        <f>G1435/'Project Data'!$D$22</f>
        <v>#VALUE!</v>
      </c>
      <c r="I1435" s="175"/>
      <c r="J1435" s="244"/>
      <c r="K1435" s="242"/>
    </row>
    <row r="1436" spans="1:11" s="147" customFormat="1" ht="15" hidden="1" customHeight="1">
      <c r="A1436" s="198">
        <f>'09-02-Gypsum'!A32</f>
        <v>0</v>
      </c>
      <c r="B1436" s="235" t="str">
        <f>'09-02-Gypsum'!B32</f>
        <v>09 03 63 Conservation Treatment for Period Masonry Flooring</v>
      </c>
      <c r="C1436" s="235"/>
      <c r="D1436" s="236" t="str" cm="1">
        <f t="array" ref="D1436">_xlfn.IFNA(_xlfn.IFS('09-02-Gypsum'!D32="*",'09-02-Gypsum'!C32,'09-02-Gypsum'!F32="*",'09-02-Gypsum'!E32,'09-02-Gypsum'!H32="*",'09-02-Gypsum'!G32,'09-02-Gypsum'!J32="*",'09-02-Gypsum'!I32,'09-02-Gypsum'!L32="*",'09-02-Gypsum'!K32,'09-02-Gypsum'!N32="*",'09-02-Gypsum'!M32,'09-02-Gypsum'!P32="*",'09-02-Gypsum'!O32,'09-02-Gypsum'!R32="*",'09-02-Gypsum'!Q32,'09-02-Gypsum'!T32="*",'09-02-Gypsum'!S32),"")</f>
        <v/>
      </c>
      <c r="E1436" s="236" t="e">
        <f>D1436/'Project Data'!$D$22</f>
        <v>#VALUE!</v>
      </c>
      <c r="F1436" s="164" t="s">
        <v>44</v>
      </c>
      <c r="G1436" s="236" t="str" cm="1">
        <f t="array" ref="G1436">_xlfn.IFNA(_xlfn.IFS('09-02-Gypsum'!F32="*",'09-02-Gypsum'!E32,'09-02-Gypsum'!H32="*",'09-02-Gypsum'!G32,'09-02-Gypsum'!J32="*",'09-02-Gypsum'!I32,'09-02-Gypsum'!L32="*",'09-02-Gypsum'!K32,'09-02-Gypsum'!N32="*",'09-02-Gypsum'!M32,'09-02-Gypsum'!P32="*",'09-02-Gypsum'!O32,'09-02-Gypsum'!R32="*",'09-02-Gypsum'!Q32,'09-02-Gypsum'!T32="*",'09-02-Gypsum'!S32,'09-02-Gypsum'!V32="*",'09-02-Gypsum'!U32),"")</f>
        <v/>
      </c>
      <c r="H1436" s="236" t="e">
        <f>G1436/'Project Data'!$D$22</f>
        <v>#VALUE!</v>
      </c>
      <c r="I1436" s="175"/>
      <c r="J1436" s="244"/>
      <c r="K1436" s="242"/>
    </row>
    <row r="1437" spans="1:11" s="147" customFormat="1" ht="15" hidden="1" customHeight="1">
      <c r="A1437" s="198">
        <f>'09-02-Gypsum'!A33</f>
        <v>0</v>
      </c>
      <c r="B1437" s="235" t="str">
        <f>'09-02-Gypsum'!B33</f>
        <v>09 03 63.13 Conservation Treatment for Period Brick Flooring</v>
      </c>
      <c r="C1437" s="235"/>
      <c r="D1437" s="236" t="str" cm="1">
        <f t="array" ref="D1437">_xlfn.IFNA(_xlfn.IFS('09-02-Gypsum'!D33="*",'09-02-Gypsum'!C33,'09-02-Gypsum'!F33="*",'09-02-Gypsum'!E33,'09-02-Gypsum'!H33="*",'09-02-Gypsum'!G33,'09-02-Gypsum'!J33="*",'09-02-Gypsum'!I33,'09-02-Gypsum'!L33="*",'09-02-Gypsum'!K33,'09-02-Gypsum'!N33="*",'09-02-Gypsum'!M33,'09-02-Gypsum'!P33="*",'09-02-Gypsum'!O33,'09-02-Gypsum'!R33="*",'09-02-Gypsum'!Q33,'09-02-Gypsum'!T33="*",'09-02-Gypsum'!S33),"")</f>
        <v/>
      </c>
      <c r="E1437" s="236" t="e">
        <f>D1437/'Project Data'!$D$22</f>
        <v>#VALUE!</v>
      </c>
      <c r="F1437" s="164" t="s">
        <v>44</v>
      </c>
      <c r="G1437" s="236" t="str" cm="1">
        <f t="array" ref="G1437">_xlfn.IFNA(_xlfn.IFS('09-02-Gypsum'!F33="*",'09-02-Gypsum'!E33,'09-02-Gypsum'!H33="*",'09-02-Gypsum'!G33,'09-02-Gypsum'!J33="*",'09-02-Gypsum'!I33,'09-02-Gypsum'!L33="*",'09-02-Gypsum'!K33,'09-02-Gypsum'!N33="*",'09-02-Gypsum'!M33,'09-02-Gypsum'!P33="*",'09-02-Gypsum'!O33,'09-02-Gypsum'!R33="*",'09-02-Gypsum'!Q33,'09-02-Gypsum'!T33="*",'09-02-Gypsum'!S33,'09-02-Gypsum'!V33="*",'09-02-Gypsum'!U33),"")</f>
        <v/>
      </c>
      <c r="H1437" s="236" t="e">
        <f>G1437/'Project Data'!$D$22</f>
        <v>#VALUE!</v>
      </c>
      <c r="I1437" s="175"/>
      <c r="J1437" s="244"/>
      <c r="K1437" s="242"/>
    </row>
    <row r="1438" spans="1:11" s="147" customFormat="1" ht="15" hidden="1" customHeight="1">
      <c r="A1438" s="198">
        <f>'09-02-Gypsum'!A34</f>
        <v>0</v>
      </c>
      <c r="B1438" s="235" t="str">
        <f>'09-02-Gypsum'!B34</f>
        <v>09 03 63.40 Conservation Treatment for Period Stone Flooring</v>
      </c>
      <c r="C1438" s="235"/>
      <c r="D1438" s="236" t="str" cm="1">
        <f t="array" ref="D1438">_xlfn.IFNA(_xlfn.IFS('09-02-Gypsum'!D34="*",'09-02-Gypsum'!C34,'09-02-Gypsum'!F34="*",'09-02-Gypsum'!E34,'09-02-Gypsum'!H34="*",'09-02-Gypsum'!G34,'09-02-Gypsum'!J34="*",'09-02-Gypsum'!I34,'09-02-Gypsum'!L34="*",'09-02-Gypsum'!K34,'09-02-Gypsum'!N34="*",'09-02-Gypsum'!M34,'09-02-Gypsum'!P34="*",'09-02-Gypsum'!O34,'09-02-Gypsum'!R34="*",'09-02-Gypsum'!Q34,'09-02-Gypsum'!T34="*",'09-02-Gypsum'!S34),"")</f>
        <v/>
      </c>
      <c r="E1438" s="236" t="e">
        <f>D1438/'Project Data'!$D$22</f>
        <v>#VALUE!</v>
      </c>
      <c r="F1438" s="164" t="s">
        <v>44</v>
      </c>
      <c r="G1438" s="236" t="str" cm="1">
        <f t="array" ref="G1438">_xlfn.IFNA(_xlfn.IFS('09-02-Gypsum'!F34="*",'09-02-Gypsum'!E34,'09-02-Gypsum'!H34="*",'09-02-Gypsum'!G34,'09-02-Gypsum'!J34="*",'09-02-Gypsum'!I34,'09-02-Gypsum'!L34="*",'09-02-Gypsum'!K34,'09-02-Gypsum'!N34="*",'09-02-Gypsum'!M34,'09-02-Gypsum'!P34="*",'09-02-Gypsum'!O34,'09-02-Gypsum'!R34="*",'09-02-Gypsum'!Q34,'09-02-Gypsum'!T34="*",'09-02-Gypsum'!S34,'09-02-Gypsum'!V34="*",'09-02-Gypsum'!U34),"")</f>
        <v/>
      </c>
      <c r="H1438" s="236" t="e">
        <f>G1438/'Project Data'!$D$22</f>
        <v>#VALUE!</v>
      </c>
      <c r="I1438" s="175"/>
      <c r="J1438" s="244"/>
      <c r="K1438" s="242"/>
    </row>
    <row r="1439" spans="1:11" s="147" customFormat="1" ht="15" hidden="1" customHeight="1">
      <c r="A1439" s="198">
        <f>'09-02-Gypsum'!A35</f>
        <v>0</v>
      </c>
      <c r="B1439" s="235" t="str">
        <f>'09-02-Gypsum'!B35</f>
        <v>09 03 64 Conservation Treatment for Period Wood Flooring</v>
      </c>
      <c r="C1439" s="235"/>
      <c r="D1439" s="236" t="str" cm="1">
        <f t="array" ref="D1439">_xlfn.IFNA(_xlfn.IFS('09-02-Gypsum'!D35="*",'09-02-Gypsum'!C35,'09-02-Gypsum'!F35="*",'09-02-Gypsum'!E35,'09-02-Gypsum'!H35="*",'09-02-Gypsum'!G35,'09-02-Gypsum'!J35="*",'09-02-Gypsum'!I35,'09-02-Gypsum'!L35="*",'09-02-Gypsum'!K35,'09-02-Gypsum'!N35="*",'09-02-Gypsum'!M35,'09-02-Gypsum'!P35="*",'09-02-Gypsum'!O35,'09-02-Gypsum'!R35="*",'09-02-Gypsum'!Q35,'09-02-Gypsum'!T35="*",'09-02-Gypsum'!S35),"")</f>
        <v/>
      </c>
      <c r="E1439" s="236" t="e">
        <f>D1439/'Project Data'!$D$22</f>
        <v>#VALUE!</v>
      </c>
      <c r="F1439" s="164" t="s">
        <v>44</v>
      </c>
      <c r="G1439" s="236" t="str" cm="1">
        <f t="array" ref="G1439">_xlfn.IFNA(_xlfn.IFS('09-02-Gypsum'!F35="*",'09-02-Gypsum'!E35,'09-02-Gypsum'!H35="*",'09-02-Gypsum'!G35,'09-02-Gypsum'!J35="*",'09-02-Gypsum'!I35,'09-02-Gypsum'!L35="*",'09-02-Gypsum'!K35,'09-02-Gypsum'!N35="*",'09-02-Gypsum'!M35,'09-02-Gypsum'!P35="*",'09-02-Gypsum'!O35,'09-02-Gypsum'!R35="*",'09-02-Gypsum'!Q35,'09-02-Gypsum'!T35="*",'09-02-Gypsum'!S35,'09-02-Gypsum'!V35="*",'09-02-Gypsum'!U35),"")</f>
        <v/>
      </c>
      <c r="H1439" s="236" t="e">
        <f>G1439/'Project Data'!$D$22</f>
        <v>#VALUE!</v>
      </c>
      <c r="I1439" s="175"/>
      <c r="J1439" s="244"/>
      <c r="K1439" s="242"/>
    </row>
    <row r="1440" spans="1:11" s="147" customFormat="1" ht="15" hidden="1" customHeight="1">
      <c r="A1440" s="198">
        <f>'09-02-Gypsum'!A36</f>
        <v>0</v>
      </c>
      <c r="B1440" s="235" t="str">
        <f>'09-02-Gypsum'!B36</f>
        <v>09 03 64.29 Conservation Treatment for Period Wood Strip and Plank Flooring</v>
      </c>
      <c r="C1440" s="235"/>
      <c r="D1440" s="236" t="str" cm="1">
        <f t="array" ref="D1440">_xlfn.IFNA(_xlfn.IFS('09-02-Gypsum'!D36="*",'09-02-Gypsum'!C36,'09-02-Gypsum'!F36="*",'09-02-Gypsum'!E36,'09-02-Gypsum'!H36="*",'09-02-Gypsum'!G36,'09-02-Gypsum'!J36="*",'09-02-Gypsum'!I36,'09-02-Gypsum'!L36="*",'09-02-Gypsum'!K36,'09-02-Gypsum'!N36="*",'09-02-Gypsum'!M36,'09-02-Gypsum'!P36="*",'09-02-Gypsum'!O36,'09-02-Gypsum'!R36="*",'09-02-Gypsum'!Q36,'09-02-Gypsum'!T36="*",'09-02-Gypsum'!S36),"")</f>
        <v/>
      </c>
      <c r="E1440" s="236" t="e">
        <f>D1440/'Project Data'!$D$22</f>
        <v>#VALUE!</v>
      </c>
      <c r="F1440" s="164" t="s">
        <v>44</v>
      </c>
      <c r="G1440" s="236" t="str" cm="1">
        <f t="array" ref="G1440">_xlfn.IFNA(_xlfn.IFS('09-02-Gypsum'!F36="*",'09-02-Gypsum'!E36,'09-02-Gypsum'!H36="*",'09-02-Gypsum'!G36,'09-02-Gypsum'!J36="*",'09-02-Gypsum'!I36,'09-02-Gypsum'!L36="*",'09-02-Gypsum'!K36,'09-02-Gypsum'!N36="*",'09-02-Gypsum'!M36,'09-02-Gypsum'!P36="*",'09-02-Gypsum'!O36,'09-02-Gypsum'!R36="*",'09-02-Gypsum'!Q36,'09-02-Gypsum'!T36="*",'09-02-Gypsum'!S36,'09-02-Gypsum'!V36="*",'09-02-Gypsum'!U36),"")</f>
        <v/>
      </c>
      <c r="H1440" s="236" t="e">
        <f>G1440/'Project Data'!$D$22</f>
        <v>#VALUE!</v>
      </c>
      <c r="I1440" s="175"/>
      <c r="J1440" s="244"/>
      <c r="K1440" s="242"/>
    </row>
    <row r="1441" spans="1:11" s="147" customFormat="1" ht="15" hidden="1" customHeight="1">
      <c r="A1441" s="198">
        <f>'09-02-Gypsum'!A37</f>
        <v>0</v>
      </c>
      <c r="B1441" s="235" t="str">
        <f>'09-02-Gypsum'!B37</f>
        <v>09 03 65 Conservation Treatment for Period Resilient Flooring</v>
      </c>
      <c r="C1441" s="235"/>
      <c r="D1441" s="236" t="str" cm="1">
        <f t="array" ref="D1441">_xlfn.IFNA(_xlfn.IFS('09-02-Gypsum'!D37="*",'09-02-Gypsum'!C37,'09-02-Gypsum'!F37="*",'09-02-Gypsum'!E37,'09-02-Gypsum'!H37="*",'09-02-Gypsum'!G37,'09-02-Gypsum'!J37="*",'09-02-Gypsum'!I37,'09-02-Gypsum'!L37="*",'09-02-Gypsum'!K37,'09-02-Gypsum'!N37="*",'09-02-Gypsum'!M37,'09-02-Gypsum'!P37="*",'09-02-Gypsum'!O37,'09-02-Gypsum'!R37="*",'09-02-Gypsum'!Q37,'09-02-Gypsum'!T37="*",'09-02-Gypsum'!S37),"")</f>
        <v/>
      </c>
      <c r="E1441" s="236" t="e">
        <f>D1441/'Project Data'!$D$22</f>
        <v>#VALUE!</v>
      </c>
      <c r="F1441" s="164" t="s">
        <v>44</v>
      </c>
      <c r="G1441" s="236" t="str" cm="1">
        <f t="array" ref="G1441">_xlfn.IFNA(_xlfn.IFS('09-02-Gypsum'!F37="*",'09-02-Gypsum'!E37,'09-02-Gypsum'!H37="*",'09-02-Gypsum'!G37,'09-02-Gypsum'!J37="*",'09-02-Gypsum'!I37,'09-02-Gypsum'!L37="*",'09-02-Gypsum'!K37,'09-02-Gypsum'!N37="*",'09-02-Gypsum'!M37,'09-02-Gypsum'!P37="*",'09-02-Gypsum'!O37,'09-02-Gypsum'!R37="*",'09-02-Gypsum'!Q37,'09-02-Gypsum'!T37="*",'09-02-Gypsum'!S37,'09-02-Gypsum'!V37="*",'09-02-Gypsum'!U37),"")</f>
        <v/>
      </c>
      <c r="H1441" s="236" t="e">
        <f>G1441/'Project Data'!$D$22</f>
        <v>#VALUE!</v>
      </c>
      <c r="I1441" s="175"/>
      <c r="J1441" s="244"/>
      <c r="K1441" s="242"/>
    </row>
    <row r="1442" spans="1:11" s="147" customFormat="1" ht="15" hidden="1" customHeight="1">
      <c r="A1442" s="198">
        <f>'09-02-Gypsum'!A38</f>
        <v>0</v>
      </c>
      <c r="B1442" s="235" t="str">
        <f>'09-02-Gypsum'!B38</f>
        <v>09 03 65.16 Conservation Treatment for Period Resilient Sheet Flooring</v>
      </c>
      <c r="C1442" s="235"/>
      <c r="D1442" s="236" t="str" cm="1">
        <f t="array" ref="D1442">_xlfn.IFNA(_xlfn.IFS('09-02-Gypsum'!D38="*",'09-02-Gypsum'!C38,'09-02-Gypsum'!F38="*",'09-02-Gypsum'!E38,'09-02-Gypsum'!H38="*",'09-02-Gypsum'!G38,'09-02-Gypsum'!J38="*",'09-02-Gypsum'!I38,'09-02-Gypsum'!L38="*",'09-02-Gypsum'!K38,'09-02-Gypsum'!N38="*",'09-02-Gypsum'!M38,'09-02-Gypsum'!P38="*",'09-02-Gypsum'!O38,'09-02-Gypsum'!R38="*",'09-02-Gypsum'!Q38,'09-02-Gypsum'!T38="*",'09-02-Gypsum'!S38),"")</f>
        <v/>
      </c>
      <c r="E1442" s="236" t="e">
        <f>D1442/'Project Data'!$D$22</f>
        <v>#VALUE!</v>
      </c>
      <c r="F1442" s="164" t="s">
        <v>44</v>
      </c>
      <c r="G1442" s="236" t="str" cm="1">
        <f t="array" ref="G1442">_xlfn.IFNA(_xlfn.IFS('09-02-Gypsum'!F38="*",'09-02-Gypsum'!E38,'09-02-Gypsum'!H38="*",'09-02-Gypsum'!G38,'09-02-Gypsum'!J38="*",'09-02-Gypsum'!I38,'09-02-Gypsum'!L38="*",'09-02-Gypsum'!K38,'09-02-Gypsum'!N38="*",'09-02-Gypsum'!M38,'09-02-Gypsum'!P38="*",'09-02-Gypsum'!O38,'09-02-Gypsum'!R38="*",'09-02-Gypsum'!Q38,'09-02-Gypsum'!T38="*",'09-02-Gypsum'!S38,'09-02-Gypsum'!V38="*",'09-02-Gypsum'!U38),"")</f>
        <v/>
      </c>
      <c r="H1442" s="236" t="e">
        <f>G1442/'Project Data'!$D$22</f>
        <v>#VALUE!</v>
      </c>
      <c r="I1442" s="175"/>
      <c r="J1442" s="244"/>
      <c r="K1442" s="242"/>
    </row>
    <row r="1443" spans="1:11" s="147" customFormat="1" ht="15" hidden="1" customHeight="1">
      <c r="A1443" s="198">
        <f>'09-02-Gypsum'!A39</f>
        <v>0</v>
      </c>
      <c r="B1443" s="235" t="str">
        <f>'09-02-Gypsum'!B39</f>
        <v>09 03 66 Conservation Treatment for Period Terrazzo Flooring</v>
      </c>
      <c r="C1443" s="235"/>
      <c r="D1443" s="236" t="str" cm="1">
        <f t="array" ref="D1443">_xlfn.IFNA(_xlfn.IFS('09-02-Gypsum'!D39="*",'09-02-Gypsum'!C39,'09-02-Gypsum'!F39="*",'09-02-Gypsum'!E39,'09-02-Gypsum'!H39="*",'09-02-Gypsum'!G39,'09-02-Gypsum'!J39="*",'09-02-Gypsum'!I39,'09-02-Gypsum'!L39="*",'09-02-Gypsum'!K39,'09-02-Gypsum'!N39="*",'09-02-Gypsum'!M39,'09-02-Gypsum'!P39="*",'09-02-Gypsum'!O39,'09-02-Gypsum'!R39="*",'09-02-Gypsum'!Q39,'09-02-Gypsum'!T39="*",'09-02-Gypsum'!S39),"")</f>
        <v/>
      </c>
      <c r="E1443" s="236" t="e">
        <f>D1443/'Project Data'!$D$22</f>
        <v>#VALUE!</v>
      </c>
      <c r="F1443" s="164" t="s">
        <v>44</v>
      </c>
      <c r="G1443" s="236" t="str" cm="1">
        <f t="array" ref="G1443">_xlfn.IFNA(_xlfn.IFS('09-02-Gypsum'!F39="*",'09-02-Gypsum'!E39,'09-02-Gypsum'!H39="*",'09-02-Gypsum'!G39,'09-02-Gypsum'!J39="*",'09-02-Gypsum'!I39,'09-02-Gypsum'!L39="*",'09-02-Gypsum'!K39,'09-02-Gypsum'!N39="*",'09-02-Gypsum'!M39,'09-02-Gypsum'!P39="*",'09-02-Gypsum'!O39,'09-02-Gypsum'!R39="*",'09-02-Gypsum'!Q39,'09-02-Gypsum'!T39="*",'09-02-Gypsum'!S39,'09-02-Gypsum'!V39="*",'09-02-Gypsum'!U39),"")</f>
        <v/>
      </c>
      <c r="H1443" s="236" t="e">
        <f>G1443/'Project Data'!$D$22</f>
        <v>#VALUE!</v>
      </c>
      <c r="I1443" s="175"/>
      <c r="J1443" s="244"/>
      <c r="K1443" s="242"/>
    </row>
    <row r="1444" spans="1:11" s="147" customFormat="1" ht="15" hidden="1" customHeight="1">
      <c r="A1444" s="198">
        <f>'09-02-Gypsum'!A40</f>
        <v>0</v>
      </c>
      <c r="B1444" s="235" t="str">
        <f>'09-02-Gypsum'!B40</f>
        <v>09 03 70 Conservation Treatment for Period Wall Finishes</v>
      </c>
      <c r="C1444" s="235"/>
      <c r="D1444" s="236" t="str" cm="1">
        <f t="array" ref="D1444">_xlfn.IFNA(_xlfn.IFS('09-02-Gypsum'!D40="*",'09-02-Gypsum'!C40,'09-02-Gypsum'!F40="*",'09-02-Gypsum'!E40,'09-02-Gypsum'!H40="*",'09-02-Gypsum'!G40,'09-02-Gypsum'!J40="*",'09-02-Gypsum'!I40,'09-02-Gypsum'!L40="*",'09-02-Gypsum'!K40,'09-02-Gypsum'!N40="*",'09-02-Gypsum'!M40,'09-02-Gypsum'!P40="*",'09-02-Gypsum'!O40,'09-02-Gypsum'!R40="*",'09-02-Gypsum'!Q40,'09-02-Gypsum'!T40="*",'09-02-Gypsum'!S40),"")</f>
        <v/>
      </c>
      <c r="E1444" s="236" t="e">
        <f>D1444/'Project Data'!$D$22</f>
        <v>#VALUE!</v>
      </c>
      <c r="F1444" s="164" t="s">
        <v>44</v>
      </c>
      <c r="G1444" s="236" t="str" cm="1">
        <f t="array" ref="G1444">_xlfn.IFNA(_xlfn.IFS('09-02-Gypsum'!F40="*",'09-02-Gypsum'!E40,'09-02-Gypsum'!H40="*",'09-02-Gypsum'!G40,'09-02-Gypsum'!J40="*",'09-02-Gypsum'!I40,'09-02-Gypsum'!L40="*",'09-02-Gypsum'!K40,'09-02-Gypsum'!N40="*",'09-02-Gypsum'!M40,'09-02-Gypsum'!P40="*",'09-02-Gypsum'!O40,'09-02-Gypsum'!R40="*",'09-02-Gypsum'!Q40,'09-02-Gypsum'!T40="*",'09-02-Gypsum'!S40,'09-02-Gypsum'!V40="*",'09-02-Gypsum'!U40),"")</f>
        <v/>
      </c>
      <c r="H1444" s="236" t="e">
        <f>G1444/'Project Data'!$D$22</f>
        <v>#VALUE!</v>
      </c>
      <c r="I1444" s="175"/>
      <c r="J1444" s="244"/>
      <c r="K1444" s="242"/>
    </row>
    <row r="1445" spans="1:11" s="147" customFormat="1" ht="15" hidden="1" customHeight="1">
      <c r="A1445" s="198">
        <f>'09-02-Gypsum'!A41</f>
        <v>0</v>
      </c>
      <c r="B1445" s="235" t="str">
        <f>'09-02-Gypsum'!B41</f>
        <v>09 03 72 Conservation Treatment for Period Wall Coverings</v>
      </c>
      <c r="C1445" s="235"/>
      <c r="D1445" s="236" t="str" cm="1">
        <f t="array" ref="D1445">_xlfn.IFNA(_xlfn.IFS('09-02-Gypsum'!D41="*",'09-02-Gypsum'!C41,'09-02-Gypsum'!F41="*",'09-02-Gypsum'!E41,'09-02-Gypsum'!H41="*",'09-02-Gypsum'!G41,'09-02-Gypsum'!J41="*",'09-02-Gypsum'!I41,'09-02-Gypsum'!L41="*",'09-02-Gypsum'!K41,'09-02-Gypsum'!N41="*",'09-02-Gypsum'!M41,'09-02-Gypsum'!P41="*",'09-02-Gypsum'!O41,'09-02-Gypsum'!R41="*",'09-02-Gypsum'!Q41,'09-02-Gypsum'!T41="*",'09-02-Gypsum'!S41),"")</f>
        <v/>
      </c>
      <c r="E1445" s="236" t="e">
        <f>D1445/'Project Data'!$D$22</f>
        <v>#VALUE!</v>
      </c>
      <c r="F1445" s="164" t="s">
        <v>44</v>
      </c>
      <c r="G1445" s="236" t="str" cm="1">
        <f t="array" ref="G1445">_xlfn.IFNA(_xlfn.IFS('09-02-Gypsum'!F41="*",'09-02-Gypsum'!E41,'09-02-Gypsum'!H41="*",'09-02-Gypsum'!G41,'09-02-Gypsum'!J41="*",'09-02-Gypsum'!I41,'09-02-Gypsum'!L41="*",'09-02-Gypsum'!K41,'09-02-Gypsum'!N41="*",'09-02-Gypsum'!M41,'09-02-Gypsum'!P41="*",'09-02-Gypsum'!O41,'09-02-Gypsum'!R41="*",'09-02-Gypsum'!Q41,'09-02-Gypsum'!T41="*",'09-02-Gypsum'!S41,'09-02-Gypsum'!V41="*",'09-02-Gypsum'!U41),"")</f>
        <v/>
      </c>
      <c r="H1445" s="236" t="e">
        <f>G1445/'Project Data'!$D$22</f>
        <v>#VALUE!</v>
      </c>
      <c r="I1445" s="175"/>
      <c r="J1445" s="244"/>
      <c r="K1445" s="242"/>
    </row>
    <row r="1446" spans="1:11" s="147" customFormat="1" ht="15" hidden="1" customHeight="1">
      <c r="A1446" s="198">
        <f>'09-02-Gypsum'!A42</f>
        <v>0</v>
      </c>
      <c r="B1446" s="235" t="str">
        <f>'09-02-Gypsum'!B42</f>
        <v>09 03 90 Conservation Treatment for Period Painting and Coating</v>
      </c>
      <c r="C1446" s="235"/>
      <c r="D1446" s="236" t="str" cm="1">
        <f t="array" ref="D1446">_xlfn.IFNA(_xlfn.IFS('09-02-Gypsum'!D42="*",'09-02-Gypsum'!C42,'09-02-Gypsum'!F42="*",'09-02-Gypsum'!E42,'09-02-Gypsum'!H42="*",'09-02-Gypsum'!G42,'09-02-Gypsum'!J42="*",'09-02-Gypsum'!I42,'09-02-Gypsum'!L42="*",'09-02-Gypsum'!K42,'09-02-Gypsum'!N42="*",'09-02-Gypsum'!M42,'09-02-Gypsum'!P42="*",'09-02-Gypsum'!O42,'09-02-Gypsum'!R42="*",'09-02-Gypsum'!Q42,'09-02-Gypsum'!T42="*",'09-02-Gypsum'!S42),"")</f>
        <v/>
      </c>
      <c r="E1446" s="236" t="e">
        <f>D1446/'Project Data'!$D$22</f>
        <v>#VALUE!</v>
      </c>
      <c r="F1446" s="164" t="s">
        <v>44</v>
      </c>
      <c r="G1446" s="236" t="str" cm="1">
        <f t="array" ref="G1446">_xlfn.IFNA(_xlfn.IFS('09-02-Gypsum'!F42="*",'09-02-Gypsum'!E42,'09-02-Gypsum'!H42="*",'09-02-Gypsum'!G42,'09-02-Gypsum'!J42="*",'09-02-Gypsum'!I42,'09-02-Gypsum'!L42="*",'09-02-Gypsum'!K42,'09-02-Gypsum'!N42="*",'09-02-Gypsum'!M42,'09-02-Gypsum'!P42="*",'09-02-Gypsum'!O42,'09-02-Gypsum'!R42="*",'09-02-Gypsum'!Q42,'09-02-Gypsum'!T42="*",'09-02-Gypsum'!S42,'09-02-Gypsum'!V42="*",'09-02-Gypsum'!U42),"")</f>
        <v/>
      </c>
      <c r="H1446" s="236" t="e">
        <f>G1446/'Project Data'!$D$22</f>
        <v>#VALUE!</v>
      </c>
      <c r="I1446" s="175"/>
      <c r="J1446" s="244"/>
      <c r="K1446" s="242"/>
    </row>
    <row r="1447" spans="1:11" s="147" customFormat="1" ht="15" hidden="1" customHeight="1">
      <c r="A1447" s="198">
        <f>'09-02-Gypsum'!A43</f>
        <v>0</v>
      </c>
      <c r="B1447" s="235" t="str">
        <f>'09-02-Gypsum'!B43</f>
        <v>09 03 91 Conservation Treatment for Period Painted Surfaces</v>
      </c>
      <c r="C1447" s="235"/>
      <c r="D1447" s="236" t="str" cm="1">
        <f t="array" ref="D1447">_xlfn.IFNA(_xlfn.IFS('09-02-Gypsum'!D43="*",'09-02-Gypsum'!C43,'09-02-Gypsum'!F43="*",'09-02-Gypsum'!E43,'09-02-Gypsum'!H43="*",'09-02-Gypsum'!G43,'09-02-Gypsum'!J43="*",'09-02-Gypsum'!I43,'09-02-Gypsum'!L43="*",'09-02-Gypsum'!K43,'09-02-Gypsum'!N43="*",'09-02-Gypsum'!M43,'09-02-Gypsum'!P43="*",'09-02-Gypsum'!O43,'09-02-Gypsum'!R43="*",'09-02-Gypsum'!Q43,'09-02-Gypsum'!T43="*",'09-02-Gypsum'!S43),"")</f>
        <v/>
      </c>
      <c r="E1447" s="236" t="e">
        <f>D1447/'Project Data'!$D$22</f>
        <v>#VALUE!</v>
      </c>
      <c r="F1447" s="164" t="s">
        <v>44</v>
      </c>
      <c r="G1447" s="236" t="str" cm="1">
        <f t="array" ref="G1447">_xlfn.IFNA(_xlfn.IFS('09-02-Gypsum'!F43="*",'09-02-Gypsum'!E43,'09-02-Gypsum'!H43="*",'09-02-Gypsum'!G43,'09-02-Gypsum'!J43="*",'09-02-Gypsum'!I43,'09-02-Gypsum'!L43="*",'09-02-Gypsum'!K43,'09-02-Gypsum'!N43="*",'09-02-Gypsum'!M43,'09-02-Gypsum'!P43="*",'09-02-Gypsum'!O43,'09-02-Gypsum'!R43="*",'09-02-Gypsum'!Q43,'09-02-Gypsum'!T43="*",'09-02-Gypsum'!S43,'09-02-Gypsum'!V43="*",'09-02-Gypsum'!U43),"")</f>
        <v/>
      </c>
      <c r="H1447" s="236" t="e">
        <f>G1447/'Project Data'!$D$22</f>
        <v>#VALUE!</v>
      </c>
      <c r="I1447" s="175"/>
      <c r="J1447" s="244"/>
      <c r="K1447" s="242"/>
    </row>
    <row r="1448" spans="1:11" s="147" customFormat="1" ht="15" hidden="1" customHeight="1">
      <c r="A1448" s="198">
        <f>'09-02-Gypsum'!A44</f>
        <v>0</v>
      </c>
      <c r="B1448" s="235" t="str">
        <f>'09-02-Gypsum'!B44</f>
        <v>09 03 91.13 Conservation Treatment for Period Exterior Painting</v>
      </c>
      <c r="C1448" s="235"/>
      <c r="D1448" s="236" t="str" cm="1">
        <f t="array" ref="D1448">_xlfn.IFNA(_xlfn.IFS('09-02-Gypsum'!D44="*",'09-02-Gypsum'!C44,'09-02-Gypsum'!F44="*",'09-02-Gypsum'!E44,'09-02-Gypsum'!H44="*",'09-02-Gypsum'!G44,'09-02-Gypsum'!J44="*",'09-02-Gypsum'!I44,'09-02-Gypsum'!L44="*",'09-02-Gypsum'!K44,'09-02-Gypsum'!N44="*",'09-02-Gypsum'!M44,'09-02-Gypsum'!P44="*",'09-02-Gypsum'!O44,'09-02-Gypsum'!R44="*",'09-02-Gypsum'!Q44,'09-02-Gypsum'!T44="*",'09-02-Gypsum'!S44),"")</f>
        <v/>
      </c>
      <c r="E1448" s="236" t="e">
        <f>D1448/'Project Data'!$D$22</f>
        <v>#VALUE!</v>
      </c>
      <c r="F1448" s="164" t="s">
        <v>44</v>
      </c>
      <c r="G1448" s="236" t="str" cm="1">
        <f t="array" ref="G1448">_xlfn.IFNA(_xlfn.IFS('09-02-Gypsum'!F44="*",'09-02-Gypsum'!E44,'09-02-Gypsum'!H44="*",'09-02-Gypsum'!G44,'09-02-Gypsum'!J44="*",'09-02-Gypsum'!I44,'09-02-Gypsum'!L44="*",'09-02-Gypsum'!K44,'09-02-Gypsum'!N44="*",'09-02-Gypsum'!M44,'09-02-Gypsum'!P44="*",'09-02-Gypsum'!O44,'09-02-Gypsum'!R44="*",'09-02-Gypsum'!Q44,'09-02-Gypsum'!T44="*",'09-02-Gypsum'!S44,'09-02-Gypsum'!V44="*",'09-02-Gypsum'!U44),"")</f>
        <v/>
      </c>
      <c r="H1448" s="236" t="e">
        <f>G1448/'Project Data'!$D$22</f>
        <v>#VALUE!</v>
      </c>
      <c r="I1448" s="175"/>
      <c r="J1448" s="244"/>
      <c r="K1448" s="242"/>
    </row>
    <row r="1449" spans="1:11" s="147" customFormat="1" ht="15" hidden="1" customHeight="1">
      <c r="A1449" s="198">
        <f>'09-02-Gypsum'!A45</f>
        <v>0</v>
      </c>
      <c r="B1449" s="235" t="str">
        <f>'09-02-Gypsum'!B45</f>
        <v>09 03 91.23 Conservation Treatment for Period Interior Painting</v>
      </c>
      <c r="C1449" s="235"/>
      <c r="D1449" s="236" t="str" cm="1">
        <f t="array" ref="D1449">_xlfn.IFNA(_xlfn.IFS('09-02-Gypsum'!D45="*",'09-02-Gypsum'!C45,'09-02-Gypsum'!F45="*",'09-02-Gypsum'!E45,'09-02-Gypsum'!H45="*",'09-02-Gypsum'!G45,'09-02-Gypsum'!J45="*",'09-02-Gypsum'!I45,'09-02-Gypsum'!L45="*",'09-02-Gypsum'!K45,'09-02-Gypsum'!N45="*",'09-02-Gypsum'!M45,'09-02-Gypsum'!P45="*",'09-02-Gypsum'!O45,'09-02-Gypsum'!R45="*",'09-02-Gypsum'!Q45,'09-02-Gypsum'!T45="*",'09-02-Gypsum'!S45),"")</f>
        <v/>
      </c>
      <c r="E1449" s="236" t="e">
        <f>D1449/'Project Data'!$D$22</f>
        <v>#VALUE!</v>
      </c>
      <c r="F1449" s="164" t="s">
        <v>44</v>
      </c>
      <c r="G1449" s="236" t="str" cm="1">
        <f t="array" ref="G1449">_xlfn.IFNA(_xlfn.IFS('09-02-Gypsum'!F45="*",'09-02-Gypsum'!E45,'09-02-Gypsum'!H45="*",'09-02-Gypsum'!G45,'09-02-Gypsum'!J45="*",'09-02-Gypsum'!I45,'09-02-Gypsum'!L45="*",'09-02-Gypsum'!K45,'09-02-Gypsum'!N45="*",'09-02-Gypsum'!M45,'09-02-Gypsum'!P45="*",'09-02-Gypsum'!O45,'09-02-Gypsum'!R45="*",'09-02-Gypsum'!Q45,'09-02-Gypsum'!T45="*",'09-02-Gypsum'!S45,'09-02-Gypsum'!V45="*",'09-02-Gypsum'!U45),"")</f>
        <v/>
      </c>
      <c r="H1449" s="236" t="e">
        <f>G1449/'Project Data'!$D$22</f>
        <v>#VALUE!</v>
      </c>
      <c r="I1449" s="175"/>
      <c r="J1449" s="244"/>
      <c r="K1449" s="242"/>
    </row>
    <row r="1450" spans="1:11" s="147" customFormat="1" ht="15" hidden="1" customHeight="1">
      <c r="A1450" s="198">
        <f>'09-02-Gypsum'!A46</f>
        <v>0</v>
      </c>
      <c r="B1450" s="235" t="str">
        <f>'09-02-Gypsum'!B46</f>
        <v>09 05 05 Selective Demolition for Finishes</v>
      </c>
      <c r="C1450" s="235"/>
      <c r="D1450" s="236" t="str" cm="1">
        <f t="array" ref="D1450">_xlfn.IFNA(_xlfn.IFS('09-02-Gypsum'!D46="*",'09-02-Gypsum'!C46,'09-02-Gypsum'!F46="*",'09-02-Gypsum'!E46,'09-02-Gypsum'!H46="*",'09-02-Gypsum'!G46,'09-02-Gypsum'!J46="*",'09-02-Gypsum'!I46,'09-02-Gypsum'!L46="*",'09-02-Gypsum'!K46,'09-02-Gypsum'!N46="*",'09-02-Gypsum'!M46,'09-02-Gypsum'!P46="*",'09-02-Gypsum'!O46,'09-02-Gypsum'!R46="*",'09-02-Gypsum'!Q46,'09-02-Gypsum'!T46="*",'09-02-Gypsum'!S46),"")</f>
        <v/>
      </c>
      <c r="E1450" s="236" t="e">
        <f>D1450/'Project Data'!$D$22</f>
        <v>#VALUE!</v>
      </c>
      <c r="F1450" s="164" t="s">
        <v>44</v>
      </c>
      <c r="G1450" s="236" t="str" cm="1">
        <f t="array" ref="G1450">_xlfn.IFNA(_xlfn.IFS('09-02-Gypsum'!F46="*",'09-02-Gypsum'!E46,'09-02-Gypsum'!H46="*",'09-02-Gypsum'!G46,'09-02-Gypsum'!J46="*",'09-02-Gypsum'!I46,'09-02-Gypsum'!L46="*",'09-02-Gypsum'!K46,'09-02-Gypsum'!N46="*",'09-02-Gypsum'!M46,'09-02-Gypsum'!P46="*",'09-02-Gypsum'!O46,'09-02-Gypsum'!R46="*",'09-02-Gypsum'!Q46,'09-02-Gypsum'!T46="*",'09-02-Gypsum'!S46,'09-02-Gypsum'!V46="*",'09-02-Gypsum'!U46),"")</f>
        <v/>
      </c>
      <c r="H1450" s="236" t="e">
        <f>G1450/'Project Data'!$D$22</f>
        <v>#VALUE!</v>
      </c>
      <c r="I1450" s="175"/>
      <c r="J1450" s="244"/>
      <c r="K1450" s="242"/>
    </row>
    <row r="1451" spans="1:11" s="147" customFormat="1" ht="15" hidden="1" customHeight="1">
      <c r="A1451" s="198">
        <f>'09-02-Gypsum'!A47</f>
        <v>0</v>
      </c>
      <c r="B1451" s="235" t="str">
        <f>'09-02-Gypsum'!B47</f>
        <v>09 05 13 Common Finishes</v>
      </c>
      <c r="C1451" s="235"/>
      <c r="D1451" s="236" t="str" cm="1">
        <f t="array" ref="D1451">_xlfn.IFNA(_xlfn.IFS('09-02-Gypsum'!D47="*",'09-02-Gypsum'!C47,'09-02-Gypsum'!F47="*",'09-02-Gypsum'!E47,'09-02-Gypsum'!H47="*",'09-02-Gypsum'!G47,'09-02-Gypsum'!J47="*",'09-02-Gypsum'!I47,'09-02-Gypsum'!L47="*",'09-02-Gypsum'!K47,'09-02-Gypsum'!N47="*",'09-02-Gypsum'!M47,'09-02-Gypsum'!P47="*",'09-02-Gypsum'!O47,'09-02-Gypsum'!R47="*",'09-02-Gypsum'!Q47,'09-02-Gypsum'!T47="*",'09-02-Gypsum'!S47),"")</f>
        <v/>
      </c>
      <c r="E1451" s="236" t="e">
        <f>D1451/'Project Data'!$D$22</f>
        <v>#VALUE!</v>
      </c>
      <c r="F1451" s="164" t="s">
        <v>44</v>
      </c>
      <c r="G1451" s="236" t="str" cm="1">
        <f t="array" ref="G1451">_xlfn.IFNA(_xlfn.IFS('09-02-Gypsum'!F47="*",'09-02-Gypsum'!E47,'09-02-Gypsum'!H47="*",'09-02-Gypsum'!G47,'09-02-Gypsum'!J47="*",'09-02-Gypsum'!I47,'09-02-Gypsum'!L47="*",'09-02-Gypsum'!K47,'09-02-Gypsum'!N47="*",'09-02-Gypsum'!M47,'09-02-Gypsum'!P47="*",'09-02-Gypsum'!O47,'09-02-Gypsum'!R47="*",'09-02-Gypsum'!Q47,'09-02-Gypsum'!T47="*",'09-02-Gypsum'!S47,'09-02-Gypsum'!V47="*",'09-02-Gypsum'!U47),"")</f>
        <v/>
      </c>
      <c r="H1451" s="236" t="e">
        <f>G1451/'Project Data'!$D$22</f>
        <v>#VALUE!</v>
      </c>
      <c r="I1451" s="175"/>
      <c r="J1451" s="244"/>
      <c r="K1451" s="242"/>
    </row>
    <row r="1452" spans="1:11" s="147" customFormat="1" ht="15" hidden="1" customHeight="1">
      <c r="A1452" s="198">
        <f>'09-02-Gypsum'!A48</f>
        <v>0</v>
      </c>
      <c r="B1452" s="235" t="str">
        <f>'09-02-Gypsum'!B48</f>
        <v>09 05 61.13 Moisture Vapor Emission Control</v>
      </c>
      <c r="C1452" s="235"/>
      <c r="D1452" s="236" t="str" cm="1">
        <f t="array" ref="D1452">_xlfn.IFNA(_xlfn.IFS('09-02-Gypsum'!D48="*",'09-02-Gypsum'!C48,'09-02-Gypsum'!F48="*",'09-02-Gypsum'!E48,'09-02-Gypsum'!H48="*",'09-02-Gypsum'!G48,'09-02-Gypsum'!J48="*",'09-02-Gypsum'!I48,'09-02-Gypsum'!L48="*",'09-02-Gypsum'!K48,'09-02-Gypsum'!N48="*",'09-02-Gypsum'!M48,'09-02-Gypsum'!P48="*",'09-02-Gypsum'!O48,'09-02-Gypsum'!R48="*",'09-02-Gypsum'!Q48,'09-02-Gypsum'!T48="*",'09-02-Gypsum'!S48),"")</f>
        <v/>
      </c>
      <c r="E1452" s="236" t="e">
        <f>D1452/'Project Data'!$D$22</f>
        <v>#VALUE!</v>
      </c>
      <c r="F1452" s="164" t="s">
        <v>44</v>
      </c>
      <c r="G1452" s="236" t="str" cm="1">
        <f t="array" ref="G1452">_xlfn.IFNA(_xlfn.IFS('09-02-Gypsum'!F48="*",'09-02-Gypsum'!E48,'09-02-Gypsum'!H48="*",'09-02-Gypsum'!G48,'09-02-Gypsum'!J48="*",'09-02-Gypsum'!I48,'09-02-Gypsum'!L48="*",'09-02-Gypsum'!K48,'09-02-Gypsum'!N48="*",'09-02-Gypsum'!M48,'09-02-Gypsum'!P48="*",'09-02-Gypsum'!O48,'09-02-Gypsum'!R48="*",'09-02-Gypsum'!Q48,'09-02-Gypsum'!T48="*",'09-02-Gypsum'!S48,'09-02-Gypsum'!V48="*",'09-02-Gypsum'!U48),"")</f>
        <v/>
      </c>
      <c r="H1452" s="236" t="e">
        <f>G1452/'Project Data'!$D$22</f>
        <v>#VALUE!</v>
      </c>
      <c r="I1452" s="175"/>
      <c r="J1452" s="244"/>
      <c r="K1452" s="242"/>
    </row>
    <row r="1453" spans="1:11" s="147" customFormat="1" ht="15" hidden="1" customHeight="1">
      <c r="A1453" s="198">
        <f>'09-02-Gypsum'!A49</f>
        <v>0</v>
      </c>
      <c r="B1453" s="235" t="str">
        <f>'09-02-Gypsum'!B49</f>
        <v>09 05 71 Acoustic Underlayment</v>
      </c>
      <c r="C1453" s="235"/>
      <c r="D1453" s="236" t="str" cm="1">
        <f t="array" ref="D1453">_xlfn.IFNA(_xlfn.IFS('09-02-Gypsum'!D49="*",'09-02-Gypsum'!C49,'09-02-Gypsum'!F49="*",'09-02-Gypsum'!E49,'09-02-Gypsum'!H49="*",'09-02-Gypsum'!G49,'09-02-Gypsum'!J49="*",'09-02-Gypsum'!I49,'09-02-Gypsum'!L49="*",'09-02-Gypsum'!K49,'09-02-Gypsum'!N49="*",'09-02-Gypsum'!M49,'09-02-Gypsum'!P49="*",'09-02-Gypsum'!O49,'09-02-Gypsum'!R49="*",'09-02-Gypsum'!Q49,'09-02-Gypsum'!T49="*",'09-02-Gypsum'!S49),"")</f>
        <v/>
      </c>
      <c r="E1453" s="236" t="e">
        <f>D1453/'Project Data'!$D$22</f>
        <v>#VALUE!</v>
      </c>
      <c r="F1453" s="164" t="s">
        <v>44</v>
      </c>
      <c r="G1453" s="236" t="str" cm="1">
        <f t="array" ref="G1453">_xlfn.IFNA(_xlfn.IFS('09-02-Gypsum'!F49="*",'09-02-Gypsum'!E49,'09-02-Gypsum'!H49="*",'09-02-Gypsum'!G49,'09-02-Gypsum'!J49="*",'09-02-Gypsum'!I49,'09-02-Gypsum'!L49="*",'09-02-Gypsum'!K49,'09-02-Gypsum'!N49="*",'09-02-Gypsum'!M49,'09-02-Gypsum'!P49="*",'09-02-Gypsum'!O49,'09-02-Gypsum'!R49="*",'09-02-Gypsum'!Q49,'09-02-Gypsum'!T49="*",'09-02-Gypsum'!S49,'09-02-Gypsum'!V49="*",'09-02-Gypsum'!U49),"")</f>
        <v/>
      </c>
      <c r="H1453" s="236" t="e">
        <f>G1453/'Project Data'!$D$22</f>
        <v>#VALUE!</v>
      </c>
      <c r="I1453" s="175"/>
      <c r="J1453" s="244"/>
      <c r="K1453" s="242"/>
    </row>
    <row r="1454" spans="1:11" s="147" customFormat="1" ht="15" hidden="1" customHeight="1">
      <c r="A1454" s="198">
        <f>'09-02-Gypsum'!A50</f>
        <v>0</v>
      </c>
      <c r="B1454" s="235" t="str">
        <f>'09-02-Gypsum'!B50</f>
        <v>09 20 00 Plaster and Gypsum Board</v>
      </c>
      <c r="C1454" s="235"/>
      <c r="D1454" s="236" t="str" cm="1">
        <f t="array" ref="D1454">_xlfn.IFNA(_xlfn.IFS('09-02-Gypsum'!D50="*",'09-02-Gypsum'!C50,'09-02-Gypsum'!F50="*",'09-02-Gypsum'!E50,'09-02-Gypsum'!H50="*",'09-02-Gypsum'!G50,'09-02-Gypsum'!J50="*",'09-02-Gypsum'!I50,'09-02-Gypsum'!L50="*",'09-02-Gypsum'!K50,'09-02-Gypsum'!N50="*",'09-02-Gypsum'!M50,'09-02-Gypsum'!P50="*",'09-02-Gypsum'!O50,'09-02-Gypsum'!R50="*",'09-02-Gypsum'!Q50,'09-02-Gypsum'!T50="*",'09-02-Gypsum'!S50),"")</f>
        <v/>
      </c>
      <c r="E1454" s="236" t="e">
        <f>D1454/'Project Data'!$D$22</f>
        <v>#VALUE!</v>
      </c>
      <c r="F1454" s="164" t="s">
        <v>44</v>
      </c>
      <c r="G1454" s="236" t="str" cm="1">
        <f t="array" ref="G1454">_xlfn.IFNA(_xlfn.IFS('09-02-Gypsum'!F50="*",'09-02-Gypsum'!E50,'09-02-Gypsum'!H50="*",'09-02-Gypsum'!G50,'09-02-Gypsum'!J50="*",'09-02-Gypsum'!I50,'09-02-Gypsum'!L50="*",'09-02-Gypsum'!K50,'09-02-Gypsum'!N50="*",'09-02-Gypsum'!M50,'09-02-Gypsum'!P50="*",'09-02-Gypsum'!O50,'09-02-Gypsum'!R50="*",'09-02-Gypsum'!Q50,'09-02-Gypsum'!T50="*",'09-02-Gypsum'!S50,'09-02-Gypsum'!V50="*",'09-02-Gypsum'!U50),"")</f>
        <v/>
      </c>
      <c r="H1454" s="236" t="e">
        <f>G1454/'Project Data'!$D$22</f>
        <v>#VALUE!</v>
      </c>
      <c r="I1454" s="175"/>
      <c r="J1454" s="244"/>
      <c r="K1454" s="242"/>
    </row>
    <row r="1455" spans="1:11" s="147" customFormat="1" ht="15" hidden="1" customHeight="1">
      <c r="A1455" s="198">
        <f>'09-02-Gypsum'!A51</f>
        <v>0</v>
      </c>
      <c r="B1455" s="235" t="str">
        <f>'09-02-Gypsum'!B51</f>
        <v>09 21 00 Plaster and Gypsum Board Assemblies</v>
      </c>
      <c r="C1455" s="235"/>
      <c r="D1455" s="236" t="str" cm="1">
        <f t="array" ref="D1455">_xlfn.IFNA(_xlfn.IFS('09-02-Gypsum'!D51="*",'09-02-Gypsum'!C51,'09-02-Gypsum'!F51="*",'09-02-Gypsum'!E51,'09-02-Gypsum'!H51="*",'09-02-Gypsum'!G51,'09-02-Gypsum'!J51="*",'09-02-Gypsum'!I51,'09-02-Gypsum'!L51="*",'09-02-Gypsum'!K51,'09-02-Gypsum'!N51="*",'09-02-Gypsum'!M51,'09-02-Gypsum'!P51="*",'09-02-Gypsum'!O51,'09-02-Gypsum'!R51="*",'09-02-Gypsum'!Q51,'09-02-Gypsum'!T51="*",'09-02-Gypsum'!S51),"")</f>
        <v/>
      </c>
      <c r="E1455" s="236" t="e">
        <f>D1455/'Project Data'!$D$22</f>
        <v>#VALUE!</v>
      </c>
      <c r="F1455" s="164" t="s">
        <v>44</v>
      </c>
      <c r="G1455" s="236" t="str" cm="1">
        <f t="array" ref="G1455">_xlfn.IFNA(_xlfn.IFS('09-02-Gypsum'!F51="*",'09-02-Gypsum'!E51,'09-02-Gypsum'!H51="*",'09-02-Gypsum'!G51,'09-02-Gypsum'!J51="*",'09-02-Gypsum'!I51,'09-02-Gypsum'!L51="*",'09-02-Gypsum'!K51,'09-02-Gypsum'!N51="*",'09-02-Gypsum'!M51,'09-02-Gypsum'!P51="*",'09-02-Gypsum'!O51,'09-02-Gypsum'!R51="*",'09-02-Gypsum'!Q51,'09-02-Gypsum'!T51="*",'09-02-Gypsum'!S51,'09-02-Gypsum'!V51="*",'09-02-Gypsum'!U51),"")</f>
        <v/>
      </c>
      <c r="H1455" s="236" t="e">
        <f>G1455/'Project Data'!$D$22</f>
        <v>#VALUE!</v>
      </c>
      <c r="I1455" s="175"/>
      <c r="J1455" s="244"/>
      <c r="K1455" s="242"/>
    </row>
    <row r="1456" spans="1:11" s="147" customFormat="1" ht="15" hidden="1" customHeight="1">
      <c r="A1456" s="198">
        <f>'09-02-Gypsum'!A52</f>
        <v>0</v>
      </c>
      <c r="B1456" s="235" t="str">
        <f>'09-02-Gypsum'!B52</f>
        <v>09 21 13 Plaster Assemblies</v>
      </c>
      <c r="C1456" s="235"/>
      <c r="D1456" s="236" t="str" cm="1">
        <f t="array" ref="D1456">_xlfn.IFNA(_xlfn.IFS('09-02-Gypsum'!D52="*",'09-02-Gypsum'!C52,'09-02-Gypsum'!F52="*",'09-02-Gypsum'!E52,'09-02-Gypsum'!H52="*",'09-02-Gypsum'!G52,'09-02-Gypsum'!J52="*",'09-02-Gypsum'!I52,'09-02-Gypsum'!L52="*",'09-02-Gypsum'!K52,'09-02-Gypsum'!N52="*",'09-02-Gypsum'!M52,'09-02-Gypsum'!P52="*",'09-02-Gypsum'!O52,'09-02-Gypsum'!R52="*",'09-02-Gypsum'!Q52,'09-02-Gypsum'!T52="*",'09-02-Gypsum'!S52),"")</f>
        <v/>
      </c>
      <c r="E1456" s="236" t="e">
        <f>D1456/'Project Data'!$D$22</f>
        <v>#VALUE!</v>
      </c>
      <c r="F1456" s="164" t="s">
        <v>44</v>
      </c>
      <c r="G1456" s="236" t="str" cm="1">
        <f t="array" ref="G1456">_xlfn.IFNA(_xlfn.IFS('09-02-Gypsum'!F52="*",'09-02-Gypsum'!E52,'09-02-Gypsum'!H52="*",'09-02-Gypsum'!G52,'09-02-Gypsum'!J52="*",'09-02-Gypsum'!I52,'09-02-Gypsum'!L52="*",'09-02-Gypsum'!K52,'09-02-Gypsum'!N52="*",'09-02-Gypsum'!M52,'09-02-Gypsum'!P52="*",'09-02-Gypsum'!O52,'09-02-Gypsum'!R52="*",'09-02-Gypsum'!Q52,'09-02-Gypsum'!T52="*",'09-02-Gypsum'!S52,'09-02-Gypsum'!V52="*",'09-02-Gypsum'!U52),"")</f>
        <v/>
      </c>
      <c r="H1456" s="236" t="e">
        <f>G1456/'Project Data'!$D$22</f>
        <v>#VALUE!</v>
      </c>
      <c r="I1456" s="175"/>
      <c r="J1456" s="244"/>
      <c r="K1456" s="242"/>
    </row>
    <row r="1457" spans="1:11" s="147" customFormat="1" ht="15" hidden="1" customHeight="1">
      <c r="A1457" s="198">
        <f>'09-02-Gypsum'!A53</f>
        <v>0</v>
      </c>
      <c r="B1457" s="235" t="str">
        <f>'09-02-Gypsum'!B53</f>
        <v>09 21 16 Gypsum Board Assemblies</v>
      </c>
      <c r="C1457" s="235"/>
      <c r="D1457" s="236" t="str" cm="1">
        <f t="array" ref="D1457">_xlfn.IFNA(_xlfn.IFS('09-02-Gypsum'!D53="*",'09-02-Gypsum'!C53,'09-02-Gypsum'!F53="*",'09-02-Gypsum'!E53,'09-02-Gypsum'!H53="*",'09-02-Gypsum'!G53,'09-02-Gypsum'!J53="*",'09-02-Gypsum'!I53,'09-02-Gypsum'!L53="*",'09-02-Gypsum'!K53,'09-02-Gypsum'!N53="*",'09-02-Gypsum'!M53,'09-02-Gypsum'!P53="*",'09-02-Gypsum'!O53,'09-02-Gypsum'!R53="*",'09-02-Gypsum'!Q53,'09-02-Gypsum'!T53="*",'09-02-Gypsum'!S53),"")</f>
        <v/>
      </c>
      <c r="E1457" s="236" t="e">
        <f>D1457/'Project Data'!$D$22</f>
        <v>#VALUE!</v>
      </c>
      <c r="F1457" s="164" t="s">
        <v>44</v>
      </c>
      <c r="G1457" s="236" t="str" cm="1">
        <f t="array" ref="G1457">_xlfn.IFNA(_xlfn.IFS('09-02-Gypsum'!F53="*",'09-02-Gypsum'!E53,'09-02-Gypsum'!H53="*",'09-02-Gypsum'!G53,'09-02-Gypsum'!J53="*",'09-02-Gypsum'!I53,'09-02-Gypsum'!L53="*",'09-02-Gypsum'!K53,'09-02-Gypsum'!N53="*",'09-02-Gypsum'!M53,'09-02-Gypsum'!P53="*",'09-02-Gypsum'!O53,'09-02-Gypsum'!R53="*",'09-02-Gypsum'!Q53,'09-02-Gypsum'!T53="*",'09-02-Gypsum'!S53,'09-02-Gypsum'!V53="*",'09-02-Gypsum'!U53),"")</f>
        <v/>
      </c>
      <c r="H1457" s="236" t="e">
        <f>G1457/'Project Data'!$D$22</f>
        <v>#VALUE!</v>
      </c>
      <c r="I1457" s="175"/>
      <c r="J1457" s="244"/>
      <c r="K1457" s="242"/>
    </row>
    <row r="1458" spans="1:11" s="147" customFormat="1" ht="15" hidden="1" customHeight="1">
      <c r="A1458" s="198">
        <f>'09-02-Gypsum'!A54</f>
        <v>0</v>
      </c>
      <c r="B1458" s="235" t="str">
        <f>'09-02-Gypsum'!B54</f>
        <v>09 21 16.23 Gypsum Board Shaft Wall Assemblies</v>
      </c>
      <c r="C1458" s="235"/>
      <c r="D1458" s="236" t="str" cm="1">
        <f t="array" ref="D1458">_xlfn.IFNA(_xlfn.IFS('09-02-Gypsum'!D54="*",'09-02-Gypsum'!C54,'09-02-Gypsum'!F54="*",'09-02-Gypsum'!E54,'09-02-Gypsum'!H54="*",'09-02-Gypsum'!G54,'09-02-Gypsum'!J54="*",'09-02-Gypsum'!I54,'09-02-Gypsum'!L54="*",'09-02-Gypsum'!K54,'09-02-Gypsum'!N54="*",'09-02-Gypsum'!M54,'09-02-Gypsum'!P54="*",'09-02-Gypsum'!O54,'09-02-Gypsum'!R54="*",'09-02-Gypsum'!Q54,'09-02-Gypsum'!T54="*",'09-02-Gypsum'!S54),"")</f>
        <v/>
      </c>
      <c r="E1458" s="236" t="e">
        <f>D1458/'Project Data'!$D$22</f>
        <v>#VALUE!</v>
      </c>
      <c r="F1458" s="164" t="s">
        <v>44</v>
      </c>
      <c r="G1458" s="236" t="str" cm="1">
        <f t="array" ref="G1458">_xlfn.IFNA(_xlfn.IFS('09-02-Gypsum'!F54="*",'09-02-Gypsum'!E54,'09-02-Gypsum'!H54="*",'09-02-Gypsum'!G54,'09-02-Gypsum'!J54="*",'09-02-Gypsum'!I54,'09-02-Gypsum'!L54="*",'09-02-Gypsum'!K54,'09-02-Gypsum'!N54="*",'09-02-Gypsum'!M54,'09-02-Gypsum'!P54="*",'09-02-Gypsum'!O54,'09-02-Gypsum'!R54="*",'09-02-Gypsum'!Q54,'09-02-Gypsum'!T54="*",'09-02-Gypsum'!S54,'09-02-Gypsum'!V54="*",'09-02-Gypsum'!U54),"")</f>
        <v/>
      </c>
      <c r="H1458" s="236" t="e">
        <f>G1458/'Project Data'!$D$22</f>
        <v>#VALUE!</v>
      </c>
      <c r="I1458" s="175"/>
      <c r="J1458" s="244"/>
      <c r="K1458" s="242"/>
    </row>
    <row r="1459" spans="1:11" s="147" customFormat="1" ht="15" hidden="1" customHeight="1">
      <c r="A1459" s="198">
        <f>'09-02-Gypsum'!A55</f>
        <v>0</v>
      </c>
      <c r="B1459" s="235" t="str">
        <f>'09-02-Gypsum'!B55</f>
        <v>09 21 16.33 Gypsum Board Area Separation Wall Assemblies</v>
      </c>
      <c r="C1459" s="235"/>
      <c r="D1459" s="236" t="str" cm="1">
        <f t="array" ref="D1459">_xlfn.IFNA(_xlfn.IFS('09-02-Gypsum'!D55="*",'09-02-Gypsum'!C55,'09-02-Gypsum'!F55="*",'09-02-Gypsum'!E55,'09-02-Gypsum'!H55="*",'09-02-Gypsum'!G55,'09-02-Gypsum'!J55="*",'09-02-Gypsum'!I55,'09-02-Gypsum'!L55="*",'09-02-Gypsum'!K55,'09-02-Gypsum'!N55="*",'09-02-Gypsum'!M55,'09-02-Gypsum'!P55="*",'09-02-Gypsum'!O55,'09-02-Gypsum'!R55="*",'09-02-Gypsum'!Q55,'09-02-Gypsum'!T55="*",'09-02-Gypsum'!S55),"")</f>
        <v/>
      </c>
      <c r="E1459" s="236" t="e">
        <f>D1459/'Project Data'!$D$22</f>
        <v>#VALUE!</v>
      </c>
      <c r="F1459" s="164" t="s">
        <v>44</v>
      </c>
      <c r="G1459" s="236" t="str" cm="1">
        <f t="array" ref="G1459">_xlfn.IFNA(_xlfn.IFS('09-02-Gypsum'!F55="*",'09-02-Gypsum'!E55,'09-02-Gypsum'!H55="*",'09-02-Gypsum'!G55,'09-02-Gypsum'!J55="*",'09-02-Gypsum'!I55,'09-02-Gypsum'!L55="*",'09-02-Gypsum'!K55,'09-02-Gypsum'!N55="*",'09-02-Gypsum'!M55,'09-02-Gypsum'!P55="*",'09-02-Gypsum'!O55,'09-02-Gypsum'!R55="*",'09-02-Gypsum'!Q55,'09-02-Gypsum'!T55="*",'09-02-Gypsum'!S55,'09-02-Gypsum'!V55="*",'09-02-Gypsum'!U55),"")</f>
        <v/>
      </c>
      <c r="H1459" s="236" t="e">
        <f>G1459/'Project Data'!$D$22</f>
        <v>#VALUE!</v>
      </c>
      <c r="I1459" s="175"/>
      <c r="J1459" s="244"/>
      <c r="K1459" s="242"/>
    </row>
    <row r="1460" spans="1:11" s="147" customFormat="1" ht="15" hidden="1" customHeight="1">
      <c r="A1460" s="198">
        <f>'09-02-Gypsum'!A56</f>
        <v>0</v>
      </c>
      <c r="B1460" s="235" t="str">
        <f>'09-02-Gypsum'!B56</f>
        <v>09 22 00 Supports for Plaster and Gypsum Board</v>
      </c>
      <c r="C1460" s="235"/>
      <c r="D1460" s="236" t="str" cm="1">
        <f t="array" ref="D1460">_xlfn.IFNA(_xlfn.IFS('09-02-Gypsum'!D56="*",'09-02-Gypsum'!C56,'09-02-Gypsum'!F56="*",'09-02-Gypsum'!E56,'09-02-Gypsum'!H56="*",'09-02-Gypsum'!G56,'09-02-Gypsum'!J56="*",'09-02-Gypsum'!I56,'09-02-Gypsum'!L56="*",'09-02-Gypsum'!K56,'09-02-Gypsum'!N56="*",'09-02-Gypsum'!M56,'09-02-Gypsum'!P56="*",'09-02-Gypsum'!O56,'09-02-Gypsum'!R56="*",'09-02-Gypsum'!Q56,'09-02-Gypsum'!T56="*",'09-02-Gypsum'!S56),"")</f>
        <v/>
      </c>
      <c r="E1460" s="236" t="e">
        <f>D1460/'Project Data'!$D$22</f>
        <v>#VALUE!</v>
      </c>
      <c r="F1460" s="164" t="s">
        <v>44</v>
      </c>
      <c r="G1460" s="236" t="str" cm="1">
        <f t="array" ref="G1460">_xlfn.IFNA(_xlfn.IFS('09-02-Gypsum'!F56="*",'09-02-Gypsum'!E56,'09-02-Gypsum'!H56="*",'09-02-Gypsum'!G56,'09-02-Gypsum'!J56="*",'09-02-Gypsum'!I56,'09-02-Gypsum'!L56="*",'09-02-Gypsum'!K56,'09-02-Gypsum'!N56="*",'09-02-Gypsum'!M56,'09-02-Gypsum'!P56="*",'09-02-Gypsum'!O56,'09-02-Gypsum'!R56="*",'09-02-Gypsum'!Q56,'09-02-Gypsum'!T56="*",'09-02-Gypsum'!S56,'09-02-Gypsum'!V56="*",'09-02-Gypsum'!U56),"")</f>
        <v/>
      </c>
      <c r="H1460" s="236" t="e">
        <f>G1460/'Project Data'!$D$22</f>
        <v>#VALUE!</v>
      </c>
      <c r="I1460" s="175"/>
      <c r="J1460" s="244"/>
      <c r="K1460" s="242"/>
    </row>
    <row r="1461" spans="1:11" s="147" customFormat="1" ht="15" hidden="1" customHeight="1">
      <c r="A1461" s="198">
        <f>'09-02-Gypsum'!A57</f>
        <v>0</v>
      </c>
      <c r="B1461" s="235" t="str">
        <f>'09-02-Gypsum'!B57</f>
        <v>09 22 13 Metal Furring</v>
      </c>
      <c r="C1461" s="235"/>
      <c r="D1461" s="236" t="str" cm="1">
        <f t="array" ref="D1461">_xlfn.IFNA(_xlfn.IFS('09-02-Gypsum'!D57="*",'09-02-Gypsum'!C57,'09-02-Gypsum'!F57="*",'09-02-Gypsum'!E57,'09-02-Gypsum'!H57="*",'09-02-Gypsum'!G57,'09-02-Gypsum'!J57="*",'09-02-Gypsum'!I57,'09-02-Gypsum'!L57="*",'09-02-Gypsum'!K57,'09-02-Gypsum'!N57="*",'09-02-Gypsum'!M57,'09-02-Gypsum'!P57="*",'09-02-Gypsum'!O57,'09-02-Gypsum'!R57="*",'09-02-Gypsum'!Q57,'09-02-Gypsum'!T57="*",'09-02-Gypsum'!S57),"")</f>
        <v/>
      </c>
      <c r="E1461" s="236" t="e">
        <f>D1461/'Project Data'!$D$22</f>
        <v>#VALUE!</v>
      </c>
      <c r="F1461" s="164" t="s">
        <v>44</v>
      </c>
      <c r="G1461" s="236" t="str" cm="1">
        <f t="array" ref="G1461">_xlfn.IFNA(_xlfn.IFS('09-02-Gypsum'!F57="*",'09-02-Gypsum'!E57,'09-02-Gypsum'!H57="*",'09-02-Gypsum'!G57,'09-02-Gypsum'!J57="*",'09-02-Gypsum'!I57,'09-02-Gypsum'!L57="*",'09-02-Gypsum'!K57,'09-02-Gypsum'!N57="*",'09-02-Gypsum'!M57,'09-02-Gypsum'!P57="*",'09-02-Gypsum'!O57,'09-02-Gypsum'!R57="*",'09-02-Gypsum'!Q57,'09-02-Gypsum'!T57="*",'09-02-Gypsum'!S57,'09-02-Gypsum'!V57="*",'09-02-Gypsum'!U57),"")</f>
        <v/>
      </c>
      <c r="H1461" s="236" t="e">
        <f>G1461/'Project Data'!$D$22</f>
        <v>#VALUE!</v>
      </c>
      <c r="I1461" s="175"/>
      <c r="J1461" s="244"/>
      <c r="K1461" s="242"/>
    </row>
    <row r="1462" spans="1:11" s="147" customFormat="1" ht="15" hidden="1" customHeight="1">
      <c r="A1462" s="198">
        <f>'09-02-Gypsum'!A58</f>
        <v>0</v>
      </c>
      <c r="B1462" s="235" t="str">
        <f>'09-02-Gypsum'!B58</f>
        <v>09 22 13.13 Metal Channel Furring</v>
      </c>
      <c r="C1462" s="235"/>
      <c r="D1462" s="236" t="str" cm="1">
        <f t="array" ref="D1462">_xlfn.IFNA(_xlfn.IFS('09-02-Gypsum'!D58="*",'09-02-Gypsum'!C58,'09-02-Gypsum'!F58="*",'09-02-Gypsum'!E58,'09-02-Gypsum'!H58="*",'09-02-Gypsum'!G58,'09-02-Gypsum'!J58="*",'09-02-Gypsum'!I58,'09-02-Gypsum'!L58="*",'09-02-Gypsum'!K58,'09-02-Gypsum'!N58="*",'09-02-Gypsum'!M58,'09-02-Gypsum'!P58="*",'09-02-Gypsum'!O58,'09-02-Gypsum'!R58="*",'09-02-Gypsum'!Q58,'09-02-Gypsum'!T58="*",'09-02-Gypsum'!S58),"")</f>
        <v/>
      </c>
      <c r="E1462" s="236" t="e">
        <f>D1462/'Project Data'!$D$22</f>
        <v>#VALUE!</v>
      </c>
      <c r="F1462" s="164" t="s">
        <v>44</v>
      </c>
      <c r="G1462" s="236" t="str" cm="1">
        <f t="array" ref="G1462">_xlfn.IFNA(_xlfn.IFS('09-02-Gypsum'!F58="*",'09-02-Gypsum'!E58,'09-02-Gypsum'!H58="*",'09-02-Gypsum'!G58,'09-02-Gypsum'!J58="*",'09-02-Gypsum'!I58,'09-02-Gypsum'!L58="*",'09-02-Gypsum'!K58,'09-02-Gypsum'!N58="*",'09-02-Gypsum'!M58,'09-02-Gypsum'!P58="*",'09-02-Gypsum'!O58,'09-02-Gypsum'!R58="*",'09-02-Gypsum'!Q58,'09-02-Gypsum'!T58="*",'09-02-Gypsum'!S58,'09-02-Gypsum'!V58="*",'09-02-Gypsum'!U58),"")</f>
        <v/>
      </c>
      <c r="H1462" s="236" t="e">
        <f>G1462/'Project Data'!$D$22</f>
        <v>#VALUE!</v>
      </c>
      <c r="I1462" s="175"/>
      <c r="J1462" s="244"/>
      <c r="K1462" s="242"/>
    </row>
    <row r="1463" spans="1:11" s="147" customFormat="1" ht="15" hidden="1" customHeight="1">
      <c r="A1463" s="198">
        <f>'09-02-Gypsum'!A59</f>
        <v>0</v>
      </c>
      <c r="B1463" s="235" t="str">
        <f>'09-02-Gypsum'!B59</f>
        <v>09 22 13.23 Resilient Channel Furring</v>
      </c>
      <c r="C1463" s="235"/>
      <c r="D1463" s="236" t="str" cm="1">
        <f t="array" ref="D1463">_xlfn.IFNA(_xlfn.IFS('09-02-Gypsum'!D59="*",'09-02-Gypsum'!C59,'09-02-Gypsum'!F59="*",'09-02-Gypsum'!E59,'09-02-Gypsum'!H59="*",'09-02-Gypsum'!G59,'09-02-Gypsum'!J59="*",'09-02-Gypsum'!I59,'09-02-Gypsum'!L59="*",'09-02-Gypsum'!K59,'09-02-Gypsum'!N59="*",'09-02-Gypsum'!M59,'09-02-Gypsum'!P59="*",'09-02-Gypsum'!O59,'09-02-Gypsum'!R59="*",'09-02-Gypsum'!Q59,'09-02-Gypsum'!T59="*",'09-02-Gypsum'!S59),"")</f>
        <v/>
      </c>
      <c r="E1463" s="236" t="e">
        <f>D1463/'Project Data'!$D$22</f>
        <v>#VALUE!</v>
      </c>
      <c r="F1463" s="164" t="s">
        <v>44</v>
      </c>
      <c r="G1463" s="236" t="str" cm="1">
        <f t="array" ref="G1463">_xlfn.IFNA(_xlfn.IFS('09-02-Gypsum'!F59="*",'09-02-Gypsum'!E59,'09-02-Gypsum'!H59="*",'09-02-Gypsum'!G59,'09-02-Gypsum'!J59="*",'09-02-Gypsum'!I59,'09-02-Gypsum'!L59="*",'09-02-Gypsum'!K59,'09-02-Gypsum'!N59="*",'09-02-Gypsum'!M59,'09-02-Gypsum'!P59="*",'09-02-Gypsum'!O59,'09-02-Gypsum'!R59="*",'09-02-Gypsum'!Q59,'09-02-Gypsum'!T59="*",'09-02-Gypsum'!S59,'09-02-Gypsum'!V59="*",'09-02-Gypsum'!U59),"")</f>
        <v/>
      </c>
      <c r="H1463" s="236" t="e">
        <f>G1463/'Project Data'!$D$22</f>
        <v>#VALUE!</v>
      </c>
      <c r="I1463" s="175"/>
      <c r="J1463" s="244"/>
      <c r="K1463" s="242"/>
    </row>
    <row r="1464" spans="1:11" s="147" customFormat="1" ht="15" hidden="1" customHeight="1">
      <c r="A1464" s="198">
        <f>'09-02-Gypsum'!A60</f>
        <v>0</v>
      </c>
      <c r="B1464" s="235" t="str">
        <f>'09-02-Gypsum'!B60</f>
        <v>09 22 16 Non-Structural Metal Framing</v>
      </c>
      <c r="C1464" s="235"/>
      <c r="D1464" s="236" t="str" cm="1">
        <f t="array" ref="D1464">_xlfn.IFNA(_xlfn.IFS('09-02-Gypsum'!D60="*",'09-02-Gypsum'!C60,'09-02-Gypsum'!F60="*",'09-02-Gypsum'!E60,'09-02-Gypsum'!H60="*",'09-02-Gypsum'!G60,'09-02-Gypsum'!J60="*",'09-02-Gypsum'!I60,'09-02-Gypsum'!L60="*",'09-02-Gypsum'!K60,'09-02-Gypsum'!N60="*",'09-02-Gypsum'!M60,'09-02-Gypsum'!P60="*",'09-02-Gypsum'!O60,'09-02-Gypsum'!R60="*",'09-02-Gypsum'!Q60,'09-02-Gypsum'!T60="*",'09-02-Gypsum'!S60),"")</f>
        <v/>
      </c>
      <c r="E1464" s="236" t="e">
        <f>D1464/'Project Data'!$D$22</f>
        <v>#VALUE!</v>
      </c>
      <c r="F1464" s="164" t="s">
        <v>44</v>
      </c>
      <c r="G1464" s="236" t="str" cm="1">
        <f t="array" ref="G1464">_xlfn.IFNA(_xlfn.IFS('09-02-Gypsum'!F60="*",'09-02-Gypsum'!E60,'09-02-Gypsum'!H60="*",'09-02-Gypsum'!G60,'09-02-Gypsum'!J60="*",'09-02-Gypsum'!I60,'09-02-Gypsum'!L60="*",'09-02-Gypsum'!K60,'09-02-Gypsum'!N60="*",'09-02-Gypsum'!M60,'09-02-Gypsum'!P60="*",'09-02-Gypsum'!O60,'09-02-Gypsum'!R60="*",'09-02-Gypsum'!Q60,'09-02-Gypsum'!T60="*",'09-02-Gypsum'!S60,'09-02-Gypsum'!V60="*",'09-02-Gypsum'!U60),"")</f>
        <v/>
      </c>
      <c r="H1464" s="236" t="e">
        <f>G1464/'Project Data'!$D$22</f>
        <v>#VALUE!</v>
      </c>
      <c r="I1464" s="175"/>
      <c r="J1464" s="244"/>
      <c r="K1464" s="242"/>
    </row>
    <row r="1465" spans="1:11" s="147" customFormat="1" ht="15" hidden="1" customHeight="1">
      <c r="A1465" s="198">
        <f>'09-02-Gypsum'!A61</f>
        <v>0</v>
      </c>
      <c r="B1465" s="235" t="str">
        <f>'09-02-Gypsum'!B61</f>
        <v>09 22 16.13 Non-Structural Metal Stud Framing</v>
      </c>
      <c r="C1465" s="235"/>
      <c r="D1465" s="236" t="str" cm="1">
        <f t="array" ref="D1465">_xlfn.IFNA(_xlfn.IFS('09-02-Gypsum'!D61="*",'09-02-Gypsum'!C61,'09-02-Gypsum'!F61="*",'09-02-Gypsum'!E61,'09-02-Gypsum'!H61="*",'09-02-Gypsum'!G61,'09-02-Gypsum'!J61="*",'09-02-Gypsum'!I61,'09-02-Gypsum'!L61="*",'09-02-Gypsum'!K61,'09-02-Gypsum'!N61="*",'09-02-Gypsum'!M61,'09-02-Gypsum'!P61="*",'09-02-Gypsum'!O61,'09-02-Gypsum'!R61="*",'09-02-Gypsum'!Q61,'09-02-Gypsum'!T61="*",'09-02-Gypsum'!S61),"")</f>
        <v/>
      </c>
      <c r="E1465" s="236" t="e">
        <f>D1465/'Project Data'!$D$22</f>
        <v>#VALUE!</v>
      </c>
      <c r="F1465" s="164" t="s">
        <v>44</v>
      </c>
      <c r="G1465" s="236" t="str" cm="1">
        <f t="array" ref="G1465">_xlfn.IFNA(_xlfn.IFS('09-02-Gypsum'!F61="*",'09-02-Gypsum'!E61,'09-02-Gypsum'!H61="*",'09-02-Gypsum'!G61,'09-02-Gypsum'!J61="*",'09-02-Gypsum'!I61,'09-02-Gypsum'!L61="*",'09-02-Gypsum'!K61,'09-02-Gypsum'!N61="*",'09-02-Gypsum'!M61,'09-02-Gypsum'!P61="*",'09-02-Gypsum'!O61,'09-02-Gypsum'!R61="*",'09-02-Gypsum'!Q61,'09-02-Gypsum'!T61="*",'09-02-Gypsum'!S61,'09-02-Gypsum'!V61="*",'09-02-Gypsum'!U61),"")</f>
        <v/>
      </c>
      <c r="H1465" s="236" t="e">
        <f>G1465/'Project Data'!$D$22</f>
        <v>#VALUE!</v>
      </c>
      <c r="I1465" s="175"/>
      <c r="J1465" s="244"/>
      <c r="K1465" s="242"/>
    </row>
    <row r="1466" spans="1:11" s="147" customFormat="1" ht="15" hidden="1" customHeight="1">
      <c r="A1466" s="198">
        <f>'09-02-Gypsum'!A62</f>
        <v>0</v>
      </c>
      <c r="B1466" s="235" t="str">
        <f>'09-02-Gypsum'!B62</f>
        <v>09 22 26 Suspension Systems</v>
      </c>
      <c r="C1466" s="235"/>
      <c r="D1466" s="236" t="str" cm="1">
        <f t="array" ref="D1466">_xlfn.IFNA(_xlfn.IFS('09-02-Gypsum'!D62="*",'09-02-Gypsum'!C62,'09-02-Gypsum'!F62="*",'09-02-Gypsum'!E62,'09-02-Gypsum'!H62="*",'09-02-Gypsum'!G62,'09-02-Gypsum'!J62="*",'09-02-Gypsum'!I62,'09-02-Gypsum'!L62="*",'09-02-Gypsum'!K62,'09-02-Gypsum'!N62="*",'09-02-Gypsum'!M62,'09-02-Gypsum'!P62="*",'09-02-Gypsum'!O62,'09-02-Gypsum'!R62="*",'09-02-Gypsum'!Q62,'09-02-Gypsum'!T62="*",'09-02-Gypsum'!S62),"")</f>
        <v/>
      </c>
      <c r="E1466" s="236" t="e">
        <f>D1466/'Project Data'!$D$22</f>
        <v>#VALUE!</v>
      </c>
      <c r="F1466" s="164" t="s">
        <v>44</v>
      </c>
      <c r="G1466" s="236" t="str" cm="1">
        <f t="array" ref="G1466">_xlfn.IFNA(_xlfn.IFS('09-02-Gypsum'!F62="*",'09-02-Gypsum'!E62,'09-02-Gypsum'!H62="*",'09-02-Gypsum'!G62,'09-02-Gypsum'!J62="*",'09-02-Gypsum'!I62,'09-02-Gypsum'!L62="*",'09-02-Gypsum'!K62,'09-02-Gypsum'!N62="*",'09-02-Gypsum'!M62,'09-02-Gypsum'!P62="*",'09-02-Gypsum'!O62,'09-02-Gypsum'!R62="*",'09-02-Gypsum'!Q62,'09-02-Gypsum'!T62="*",'09-02-Gypsum'!S62,'09-02-Gypsum'!V62="*",'09-02-Gypsum'!U62),"")</f>
        <v/>
      </c>
      <c r="H1466" s="236" t="e">
        <f>G1466/'Project Data'!$D$22</f>
        <v>#VALUE!</v>
      </c>
      <c r="I1466" s="175"/>
      <c r="J1466" s="244"/>
      <c r="K1466" s="242"/>
    </row>
    <row r="1467" spans="1:11" s="147" customFormat="1" ht="15" hidden="1" customHeight="1">
      <c r="A1467" s="198">
        <f>'09-02-Gypsum'!A63</f>
        <v>0</v>
      </c>
      <c r="B1467" s="235" t="str">
        <f>'09-02-Gypsum'!B63</f>
        <v>09 22 26.23 Metal Suspension Systems</v>
      </c>
      <c r="C1467" s="235"/>
      <c r="D1467" s="236" t="str" cm="1">
        <f t="array" ref="D1467">_xlfn.IFNA(_xlfn.IFS('09-02-Gypsum'!D63="*",'09-02-Gypsum'!C63,'09-02-Gypsum'!F63="*",'09-02-Gypsum'!E63,'09-02-Gypsum'!H63="*",'09-02-Gypsum'!G63,'09-02-Gypsum'!J63="*",'09-02-Gypsum'!I63,'09-02-Gypsum'!L63="*",'09-02-Gypsum'!K63,'09-02-Gypsum'!N63="*",'09-02-Gypsum'!M63,'09-02-Gypsum'!P63="*",'09-02-Gypsum'!O63,'09-02-Gypsum'!R63="*",'09-02-Gypsum'!Q63,'09-02-Gypsum'!T63="*",'09-02-Gypsum'!S63),"")</f>
        <v/>
      </c>
      <c r="E1467" s="236" t="e">
        <f>D1467/'Project Data'!$D$22</f>
        <v>#VALUE!</v>
      </c>
      <c r="F1467" s="164" t="s">
        <v>44</v>
      </c>
      <c r="G1467" s="236" t="str" cm="1">
        <f t="array" ref="G1467">_xlfn.IFNA(_xlfn.IFS('09-02-Gypsum'!F63="*",'09-02-Gypsum'!E63,'09-02-Gypsum'!H63="*",'09-02-Gypsum'!G63,'09-02-Gypsum'!J63="*",'09-02-Gypsum'!I63,'09-02-Gypsum'!L63="*",'09-02-Gypsum'!K63,'09-02-Gypsum'!N63="*",'09-02-Gypsum'!M63,'09-02-Gypsum'!P63="*",'09-02-Gypsum'!O63,'09-02-Gypsum'!R63="*",'09-02-Gypsum'!Q63,'09-02-Gypsum'!T63="*",'09-02-Gypsum'!S63,'09-02-Gypsum'!V63="*",'09-02-Gypsum'!U63),"")</f>
        <v/>
      </c>
      <c r="H1467" s="236" t="e">
        <f>G1467/'Project Data'!$D$22</f>
        <v>#VALUE!</v>
      </c>
      <c r="I1467" s="175"/>
      <c r="J1467" s="244"/>
      <c r="K1467" s="242"/>
    </row>
    <row r="1468" spans="1:11" s="147" customFormat="1" ht="15" hidden="1" customHeight="1">
      <c r="A1468" s="198">
        <f>'09-02-Gypsum'!A64</f>
        <v>0</v>
      </c>
      <c r="B1468" s="235" t="str">
        <f>'09-02-Gypsum'!B64</f>
        <v>09 22 26.33 Plastic Suspension Systems</v>
      </c>
      <c r="C1468" s="235"/>
      <c r="D1468" s="236" t="str" cm="1">
        <f t="array" ref="D1468">_xlfn.IFNA(_xlfn.IFS('09-02-Gypsum'!D64="*",'09-02-Gypsum'!C64,'09-02-Gypsum'!F64="*",'09-02-Gypsum'!E64,'09-02-Gypsum'!H64="*",'09-02-Gypsum'!G64,'09-02-Gypsum'!J64="*",'09-02-Gypsum'!I64,'09-02-Gypsum'!L64="*",'09-02-Gypsum'!K64,'09-02-Gypsum'!N64="*",'09-02-Gypsum'!M64,'09-02-Gypsum'!P64="*",'09-02-Gypsum'!O64,'09-02-Gypsum'!R64="*",'09-02-Gypsum'!Q64,'09-02-Gypsum'!T64="*",'09-02-Gypsum'!S64),"")</f>
        <v/>
      </c>
      <c r="E1468" s="236" t="e">
        <f>D1468/'Project Data'!$D$22</f>
        <v>#VALUE!</v>
      </c>
      <c r="F1468" s="164" t="s">
        <v>44</v>
      </c>
      <c r="G1468" s="236" t="str" cm="1">
        <f t="array" ref="G1468">_xlfn.IFNA(_xlfn.IFS('09-02-Gypsum'!F64="*",'09-02-Gypsum'!E64,'09-02-Gypsum'!H64="*",'09-02-Gypsum'!G64,'09-02-Gypsum'!J64="*",'09-02-Gypsum'!I64,'09-02-Gypsum'!L64="*",'09-02-Gypsum'!K64,'09-02-Gypsum'!N64="*",'09-02-Gypsum'!M64,'09-02-Gypsum'!P64="*",'09-02-Gypsum'!O64,'09-02-Gypsum'!R64="*",'09-02-Gypsum'!Q64,'09-02-Gypsum'!T64="*",'09-02-Gypsum'!S64,'09-02-Gypsum'!V64="*",'09-02-Gypsum'!U64),"")</f>
        <v/>
      </c>
      <c r="H1468" s="236" t="e">
        <f>G1468/'Project Data'!$D$22</f>
        <v>#VALUE!</v>
      </c>
      <c r="I1468" s="175"/>
      <c r="J1468" s="244"/>
      <c r="K1468" s="242"/>
    </row>
    <row r="1469" spans="1:11" s="147" customFormat="1" ht="15" hidden="1" customHeight="1">
      <c r="A1469" s="198">
        <f>'09-02-Gypsum'!A65</f>
        <v>0</v>
      </c>
      <c r="B1469" s="235" t="str">
        <f>'09-02-Gypsum'!B65</f>
        <v>09 22 36 Lath</v>
      </c>
      <c r="C1469" s="235"/>
      <c r="D1469" s="236" t="str" cm="1">
        <f t="array" ref="D1469">_xlfn.IFNA(_xlfn.IFS('09-02-Gypsum'!D65="*",'09-02-Gypsum'!C65,'09-02-Gypsum'!F65="*",'09-02-Gypsum'!E65,'09-02-Gypsum'!H65="*",'09-02-Gypsum'!G65,'09-02-Gypsum'!J65="*",'09-02-Gypsum'!I65,'09-02-Gypsum'!L65="*",'09-02-Gypsum'!K65,'09-02-Gypsum'!N65="*",'09-02-Gypsum'!M65,'09-02-Gypsum'!P65="*",'09-02-Gypsum'!O65,'09-02-Gypsum'!R65="*",'09-02-Gypsum'!Q65,'09-02-Gypsum'!T65="*",'09-02-Gypsum'!S65),"")</f>
        <v/>
      </c>
      <c r="E1469" s="236" t="e">
        <f>D1469/'Project Data'!$D$22</f>
        <v>#VALUE!</v>
      </c>
      <c r="F1469" s="164" t="s">
        <v>44</v>
      </c>
      <c r="G1469" s="236" t="str" cm="1">
        <f t="array" ref="G1469">_xlfn.IFNA(_xlfn.IFS('09-02-Gypsum'!F65="*",'09-02-Gypsum'!E65,'09-02-Gypsum'!H65="*",'09-02-Gypsum'!G65,'09-02-Gypsum'!J65="*",'09-02-Gypsum'!I65,'09-02-Gypsum'!L65="*",'09-02-Gypsum'!K65,'09-02-Gypsum'!N65="*",'09-02-Gypsum'!M65,'09-02-Gypsum'!P65="*",'09-02-Gypsum'!O65,'09-02-Gypsum'!R65="*",'09-02-Gypsum'!Q65,'09-02-Gypsum'!T65="*",'09-02-Gypsum'!S65,'09-02-Gypsum'!V65="*",'09-02-Gypsum'!U65),"")</f>
        <v/>
      </c>
      <c r="H1469" s="236" t="e">
        <f>G1469/'Project Data'!$D$22</f>
        <v>#VALUE!</v>
      </c>
      <c r="I1469" s="175"/>
      <c r="J1469" s="244"/>
      <c r="K1469" s="242"/>
    </row>
    <row r="1470" spans="1:11" s="147" customFormat="1" ht="15" hidden="1" customHeight="1">
      <c r="A1470" s="198">
        <f>'09-02-Gypsum'!A66</f>
        <v>0</v>
      </c>
      <c r="B1470" s="235" t="str">
        <f>'09-02-Gypsum'!B66</f>
        <v>09 22 36.13 Gypsum Lath</v>
      </c>
      <c r="C1470" s="235"/>
      <c r="D1470" s="236" t="str" cm="1">
        <f t="array" ref="D1470">_xlfn.IFNA(_xlfn.IFS('09-02-Gypsum'!D66="*",'09-02-Gypsum'!C66,'09-02-Gypsum'!F66="*",'09-02-Gypsum'!E66,'09-02-Gypsum'!H66="*",'09-02-Gypsum'!G66,'09-02-Gypsum'!J66="*",'09-02-Gypsum'!I66,'09-02-Gypsum'!L66="*",'09-02-Gypsum'!K66,'09-02-Gypsum'!N66="*",'09-02-Gypsum'!M66,'09-02-Gypsum'!P66="*",'09-02-Gypsum'!O66,'09-02-Gypsum'!R66="*",'09-02-Gypsum'!Q66,'09-02-Gypsum'!T66="*",'09-02-Gypsum'!S66),"")</f>
        <v/>
      </c>
      <c r="E1470" s="236" t="e">
        <f>D1470/'Project Data'!$D$22</f>
        <v>#VALUE!</v>
      </c>
      <c r="F1470" s="164" t="s">
        <v>44</v>
      </c>
      <c r="G1470" s="236" t="str" cm="1">
        <f t="array" ref="G1470">_xlfn.IFNA(_xlfn.IFS('09-02-Gypsum'!F66="*",'09-02-Gypsum'!E66,'09-02-Gypsum'!H66="*",'09-02-Gypsum'!G66,'09-02-Gypsum'!J66="*",'09-02-Gypsum'!I66,'09-02-Gypsum'!L66="*",'09-02-Gypsum'!K66,'09-02-Gypsum'!N66="*",'09-02-Gypsum'!M66,'09-02-Gypsum'!P66="*",'09-02-Gypsum'!O66,'09-02-Gypsum'!R66="*",'09-02-Gypsum'!Q66,'09-02-Gypsum'!T66="*",'09-02-Gypsum'!S66,'09-02-Gypsum'!V66="*",'09-02-Gypsum'!U66),"")</f>
        <v/>
      </c>
      <c r="H1470" s="236" t="e">
        <f>G1470/'Project Data'!$D$22</f>
        <v>#VALUE!</v>
      </c>
      <c r="I1470" s="175"/>
      <c r="J1470" s="244"/>
      <c r="K1470" s="242"/>
    </row>
    <row r="1471" spans="1:11" s="147" customFormat="1" ht="15" hidden="1" customHeight="1">
      <c r="A1471" s="198">
        <f>'09-02-Gypsum'!A67</f>
        <v>0</v>
      </c>
      <c r="B1471" s="235" t="str">
        <f>'09-02-Gypsum'!B67</f>
        <v>09 22 36.23 Metal Lath</v>
      </c>
      <c r="C1471" s="235"/>
      <c r="D1471" s="236" t="str" cm="1">
        <f t="array" ref="D1471">_xlfn.IFNA(_xlfn.IFS('09-02-Gypsum'!D67="*",'09-02-Gypsum'!C67,'09-02-Gypsum'!F67="*",'09-02-Gypsum'!E67,'09-02-Gypsum'!H67="*",'09-02-Gypsum'!G67,'09-02-Gypsum'!J67="*",'09-02-Gypsum'!I67,'09-02-Gypsum'!L67="*",'09-02-Gypsum'!K67,'09-02-Gypsum'!N67="*",'09-02-Gypsum'!M67,'09-02-Gypsum'!P67="*",'09-02-Gypsum'!O67,'09-02-Gypsum'!R67="*",'09-02-Gypsum'!Q67,'09-02-Gypsum'!T67="*",'09-02-Gypsum'!S67),"")</f>
        <v/>
      </c>
      <c r="E1471" s="236" t="e">
        <f>D1471/'Project Data'!$D$22</f>
        <v>#VALUE!</v>
      </c>
      <c r="F1471" s="164" t="s">
        <v>44</v>
      </c>
      <c r="G1471" s="236" t="str" cm="1">
        <f t="array" ref="G1471">_xlfn.IFNA(_xlfn.IFS('09-02-Gypsum'!F67="*",'09-02-Gypsum'!E67,'09-02-Gypsum'!H67="*",'09-02-Gypsum'!G67,'09-02-Gypsum'!J67="*",'09-02-Gypsum'!I67,'09-02-Gypsum'!L67="*",'09-02-Gypsum'!K67,'09-02-Gypsum'!N67="*",'09-02-Gypsum'!M67,'09-02-Gypsum'!P67="*",'09-02-Gypsum'!O67,'09-02-Gypsum'!R67="*",'09-02-Gypsum'!Q67,'09-02-Gypsum'!T67="*",'09-02-Gypsum'!S67,'09-02-Gypsum'!V67="*",'09-02-Gypsum'!U67),"")</f>
        <v/>
      </c>
      <c r="H1471" s="236" t="e">
        <f>G1471/'Project Data'!$D$22</f>
        <v>#VALUE!</v>
      </c>
      <c r="I1471" s="175"/>
      <c r="J1471" s="244"/>
      <c r="K1471" s="242"/>
    </row>
    <row r="1472" spans="1:11" s="147" customFormat="1" ht="15" hidden="1" customHeight="1">
      <c r="A1472" s="198">
        <f>'09-02-Gypsum'!A68</f>
        <v>0</v>
      </c>
      <c r="B1472" s="235" t="str">
        <f>'09-02-Gypsum'!B68</f>
        <v>09 22 39 Veneer Plaster Base</v>
      </c>
      <c r="C1472" s="235"/>
      <c r="D1472" s="236" t="str" cm="1">
        <f t="array" ref="D1472">_xlfn.IFNA(_xlfn.IFS('09-02-Gypsum'!D68="*",'09-02-Gypsum'!C68,'09-02-Gypsum'!F68="*",'09-02-Gypsum'!E68,'09-02-Gypsum'!H68="*",'09-02-Gypsum'!G68,'09-02-Gypsum'!J68="*",'09-02-Gypsum'!I68,'09-02-Gypsum'!L68="*",'09-02-Gypsum'!K68,'09-02-Gypsum'!N68="*",'09-02-Gypsum'!M68,'09-02-Gypsum'!P68="*",'09-02-Gypsum'!O68,'09-02-Gypsum'!R68="*",'09-02-Gypsum'!Q68,'09-02-Gypsum'!T68="*",'09-02-Gypsum'!S68),"")</f>
        <v/>
      </c>
      <c r="E1472" s="236" t="e">
        <f>D1472/'Project Data'!$D$22</f>
        <v>#VALUE!</v>
      </c>
      <c r="F1472" s="164" t="s">
        <v>44</v>
      </c>
      <c r="G1472" s="236" t="str" cm="1">
        <f t="array" ref="G1472">_xlfn.IFNA(_xlfn.IFS('09-02-Gypsum'!F68="*",'09-02-Gypsum'!E68,'09-02-Gypsum'!H68="*",'09-02-Gypsum'!G68,'09-02-Gypsum'!J68="*",'09-02-Gypsum'!I68,'09-02-Gypsum'!L68="*",'09-02-Gypsum'!K68,'09-02-Gypsum'!N68="*",'09-02-Gypsum'!M68,'09-02-Gypsum'!P68="*",'09-02-Gypsum'!O68,'09-02-Gypsum'!R68="*",'09-02-Gypsum'!Q68,'09-02-Gypsum'!T68="*",'09-02-Gypsum'!S68,'09-02-Gypsum'!V68="*",'09-02-Gypsum'!U68),"")</f>
        <v/>
      </c>
      <c r="H1472" s="236" t="e">
        <f>G1472/'Project Data'!$D$22</f>
        <v>#VALUE!</v>
      </c>
      <c r="I1472" s="175"/>
      <c r="J1472" s="244"/>
      <c r="K1472" s="242"/>
    </row>
    <row r="1473" spans="1:11" s="147" customFormat="1" ht="15" hidden="1" customHeight="1">
      <c r="A1473" s="198">
        <f>'09-02-Gypsum'!A69</f>
        <v>0</v>
      </c>
      <c r="B1473" s="235" t="str">
        <f>'09-02-Gypsum'!B69</f>
        <v>09 23 00 Gypsum Plastering</v>
      </c>
      <c r="C1473" s="235"/>
      <c r="D1473" s="236" t="str" cm="1">
        <f t="array" ref="D1473">_xlfn.IFNA(_xlfn.IFS('09-02-Gypsum'!D69="*",'09-02-Gypsum'!C69,'09-02-Gypsum'!F69="*",'09-02-Gypsum'!E69,'09-02-Gypsum'!H69="*",'09-02-Gypsum'!G69,'09-02-Gypsum'!J69="*",'09-02-Gypsum'!I69,'09-02-Gypsum'!L69="*",'09-02-Gypsum'!K69,'09-02-Gypsum'!N69="*",'09-02-Gypsum'!M69,'09-02-Gypsum'!P69="*",'09-02-Gypsum'!O69,'09-02-Gypsum'!R69="*",'09-02-Gypsum'!Q69,'09-02-Gypsum'!T69="*",'09-02-Gypsum'!S69),"")</f>
        <v/>
      </c>
      <c r="E1473" s="236" t="e">
        <f>D1473/'Project Data'!$D$22</f>
        <v>#VALUE!</v>
      </c>
      <c r="F1473" s="164" t="s">
        <v>44</v>
      </c>
      <c r="G1473" s="236" t="str" cm="1">
        <f t="array" ref="G1473">_xlfn.IFNA(_xlfn.IFS('09-02-Gypsum'!F69="*",'09-02-Gypsum'!E69,'09-02-Gypsum'!H69="*",'09-02-Gypsum'!G69,'09-02-Gypsum'!J69="*",'09-02-Gypsum'!I69,'09-02-Gypsum'!L69="*",'09-02-Gypsum'!K69,'09-02-Gypsum'!N69="*",'09-02-Gypsum'!M69,'09-02-Gypsum'!P69="*",'09-02-Gypsum'!O69,'09-02-Gypsum'!R69="*",'09-02-Gypsum'!Q69,'09-02-Gypsum'!T69="*",'09-02-Gypsum'!S69,'09-02-Gypsum'!V69="*",'09-02-Gypsum'!U69),"")</f>
        <v/>
      </c>
      <c r="H1473" s="236" t="e">
        <f>G1473/'Project Data'!$D$22</f>
        <v>#VALUE!</v>
      </c>
      <c r="I1473" s="175"/>
      <c r="J1473" s="244"/>
      <c r="K1473" s="242"/>
    </row>
    <row r="1474" spans="1:11" s="147" customFormat="1" ht="15" hidden="1" customHeight="1">
      <c r="A1474" s="198">
        <f>'09-02-Gypsum'!A70</f>
        <v>0</v>
      </c>
      <c r="B1474" s="235" t="str">
        <f>'09-02-Gypsum'!B70</f>
        <v>09 23 13 Acoustical Gypsum Plastering</v>
      </c>
      <c r="C1474" s="235"/>
      <c r="D1474" s="236" t="str" cm="1">
        <f t="array" ref="D1474">_xlfn.IFNA(_xlfn.IFS('09-02-Gypsum'!D70="*",'09-02-Gypsum'!C70,'09-02-Gypsum'!F70="*",'09-02-Gypsum'!E70,'09-02-Gypsum'!H70="*",'09-02-Gypsum'!G70,'09-02-Gypsum'!J70="*",'09-02-Gypsum'!I70,'09-02-Gypsum'!L70="*",'09-02-Gypsum'!K70,'09-02-Gypsum'!N70="*",'09-02-Gypsum'!M70,'09-02-Gypsum'!P70="*",'09-02-Gypsum'!O70,'09-02-Gypsum'!R70="*",'09-02-Gypsum'!Q70,'09-02-Gypsum'!T70="*",'09-02-Gypsum'!S70),"")</f>
        <v/>
      </c>
      <c r="E1474" s="236" t="e">
        <f>D1474/'Project Data'!$D$22</f>
        <v>#VALUE!</v>
      </c>
      <c r="F1474" s="164" t="s">
        <v>44</v>
      </c>
      <c r="G1474" s="236" t="str" cm="1">
        <f t="array" ref="G1474">_xlfn.IFNA(_xlfn.IFS('09-02-Gypsum'!F70="*",'09-02-Gypsum'!E70,'09-02-Gypsum'!H70="*",'09-02-Gypsum'!G70,'09-02-Gypsum'!J70="*",'09-02-Gypsum'!I70,'09-02-Gypsum'!L70="*",'09-02-Gypsum'!K70,'09-02-Gypsum'!N70="*",'09-02-Gypsum'!M70,'09-02-Gypsum'!P70="*",'09-02-Gypsum'!O70,'09-02-Gypsum'!R70="*",'09-02-Gypsum'!Q70,'09-02-Gypsum'!T70="*",'09-02-Gypsum'!S70,'09-02-Gypsum'!V70="*",'09-02-Gypsum'!U70),"")</f>
        <v/>
      </c>
      <c r="H1474" s="236" t="e">
        <f>G1474/'Project Data'!$D$22</f>
        <v>#VALUE!</v>
      </c>
      <c r="I1474" s="175"/>
      <c r="J1474" s="244"/>
      <c r="K1474" s="242"/>
    </row>
    <row r="1475" spans="1:11" s="147" customFormat="1" ht="15" hidden="1" customHeight="1">
      <c r="A1475" s="198">
        <f>'09-02-Gypsum'!A71</f>
        <v>0</v>
      </c>
      <c r="B1475" s="235" t="str">
        <f>'09-02-Gypsum'!B71</f>
        <v>09 23 82 Fire Protected Gypsum Plastering</v>
      </c>
      <c r="C1475" s="235"/>
      <c r="D1475" s="236" t="str" cm="1">
        <f t="array" ref="D1475">_xlfn.IFNA(_xlfn.IFS('09-02-Gypsum'!D71="*",'09-02-Gypsum'!C71,'09-02-Gypsum'!F71="*",'09-02-Gypsum'!E71,'09-02-Gypsum'!H71="*",'09-02-Gypsum'!G71,'09-02-Gypsum'!J71="*",'09-02-Gypsum'!I71,'09-02-Gypsum'!L71="*",'09-02-Gypsum'!K71,'09-02-Gypsum'!N71="*",'09-02-Gypsum'!M71,'09-02-Gypsum'!P71="*",'09-02-Gypsum'!O71,'09-02-Gypsum'!R71="*",'09-02-Gypsum'!Q71,'09-02-Gypsum'!T71="*",'09-02-Gypsum'!S71),"")</f>
        <v/>
      </c>
      <c r="E1475" s="236" t="e">
        <f>D1475/'Project Data'!$D$22</f>
        <v>#VALUE!</v>
      </c>
      <c r="F1475" s="164" t="s">
        <v>44</v>
      </c>
      <c r="G1475" s="236" t="str" cm="1">
        <f t="array" ref="G1475">_xlfn.IFNA(_xlfn.IFS('09-02-Gypsum'!F71="*",'09-02-Gypsum'!E71,'09-02-Gypsum'!H71="*",'09-02-Gypsum'!G71,'09-02-Gypsum'!J71="*",'09-02-Gypsum'!I71,'09-02-Gypsum'!L71="*",'09-02-Gypsum'!K71,'09-02-Gypsum'!N71="*",'09-02-Gypsum'!M71,'09-02-Gypsum'!P71="*",'09-02-Gypsum'!O71,'09-02-Gypsum'!R71="*",'09-02-Gypsum'!Q71,'09-02-Gypsum'!T71="*",'09-02-Gypsum'!S71,'09-02-Gypsum'!V71="*",'09-02-Gypsum'!U71),"")</f>
        <v/>
      </c>
      <c r="H1475" s="236" t="e">
        <f>G1475/'Project Data'!$D$22</f>
        <v>#VALUE!</v>
      </c>
      <c r="I1475" s="175"/>
      <c r="J1475" s="244"/>
      <c r="K1475" s="242"/>
    </row>
    <row r="1476" spans="1:11" s="147" customFormat="1" ht="15" hidden="1" customHeight="1">
      <c r="A1476" s="198">
        <f>'09-02-Gypsum'!A72</f>
        <v>0</v>
      </c>
      <c r="B1476" s="235" t="str">
        <f>'09-02-Gypsum'!B72</f>
        <v>09 24 00 Cement Plastering</v>
      </c>
      <c r="C1476" s="235"/>
      <c r="D1476" s="236" t="str" cm="1">
        <f t="array" ref="D1476">_xlfn.IFNA(_xlfn.IFS('09-02-Gypsum'!D72="*",'09-02-Gypsum'!C72,'09-02-Gypsum'!F72="*",'09-02-Gypsum'!E72,'09-02-Gypsum'!H72="*",'09-02-Gypsum'!G72,'09-02-Gypsum'!J72="*",'09-02-Gypsum'!I72,'09-02-Gypsum'!L72="*",'09-02-Gypsum'!K72,'09-02-Gypsum'!N72="*",'09-02-Gypsum'!M72,'09-02-Gypsum'!P72="*",'09-02-Gypsum'!O72,'09-02-Gypsum'!R72="*",'09-02-Gypsum'!Q72,'09-02-Gypsum'!T72="*",'09-02-Gypsum'!S72),"")</f>
        <v/>
      </c>
      <c r="E1476" s="236" t="e">
        <f>D1476/'Project Data'!$D$22</f>
        <v>#VALUE!</v>
      </c>
      <c r="F1476" s="164" t="s">
        <v>44</v>
      </c>
      <c r="G1476" s="236" t="str" cm="1">
        <f t="array" ref="G1476">_xlfn.IFNA(_xlfn.IFS('09-02-Gypsum'!F72="*",'09-02-Gypsum'!E72,'09-02-Gypsum'!H72="*",'09-02-Gypsum'!G72,'09-02-Gypsum'!J72="*",'09-02-Gypsum'!I72,'09-02-Gypsum'!L72="*",'09-02-Gypsum'!K72,'09-02-Gypsum'!N72="*",'09-02-Gypsum'!M72,'09-02-Gypsum'!P72="*",'09-02-Gypsum'!O72,'09-02-Gypsum'!R72="*",'09-02-Gypsum'!Q72,'09-02-Gypsum'!T72="*",'09-02-Gypsum'!S72,'09-02-Gypsum'!V72="*",'09-02-Gypsum'!U72),"")</f>
        <v/>
      </c>
      <c r="H1476" s="236" t="e">
        <f>G1476/'Project Data'!$D$22</f>
        <v>#VALUE!</v>
      </c>
      <c r="I1476" s="175"/>
      <c r="J1476" s="244"/>
      <c r="K1476" s="242"/>
    </row>
    <row r="1477" spans="1:11" s="147" customFormat="1" ht="15" hidden="1" customHeight="1">
      <c r="A1477" s="198">
        <f>'09-02-Gypsum'!A73</f>
        <v>0</v>
      </c>
      <c r="B1477" s="235" t="str">
        <f>'09-02-Gypsum'!B73</f>
        <v>09 24 13 Acoustical Cement Plastering</v>
      </c>
      <c r="C1477" s="235"/>
      <c r="D1477" s="236" t="str" cm="1">
        <f t="array" ref="D1477">_xlfn.IFNA(_xlfn.IFS('09-02-Gypsum'!D73="*",'09-02-Gypsum'!C73,'09-02-Gypsum'!F73="*",'09-02-Gypsum'!E73,'09-02-Gypsum'!H73="*",'09-02-Gypsum'!G73,'09-02-Gypsum'!J73="*",'09-02-Gypsum'!I73,'09-02-Gypsum'!L73="*",'09-02-Gypsum'!K73,'09-02-Gypsum'!N73="*",'09-02-Gypsum'!M73,'09-02-Gypsum'!P73="*",'09-02-Gypsum'!O73,'09-02-Gypsum'!R73="*",'09-02-Gypsum'!Q73,'09-02-Gypsum'!T73="*",'09-02-Gypsum'!S73),"")</f>
        <v/>
      </c>
      <c r="E1477" s="236" t="e">
        <f>D1477/'Project Data'!$D$22</f>
        <v>#VALUE!</v>
      </c>
      <c r="F1477" s="164" t="s">
        <v>44</v>
      </c>
      <c r="G1477" s="236" t="str" cm="1">
        <f t="array" ref="G1477">_xlfn.IFNA(_xlfn.IFS('09-02-Gypsum'!F73="*",'09-02-Gypsum'!E73,'09-02-Gypsum'!H73="*",'09-02-Gypsum'!G73,'09-02-Gypsum'!J73="*",'09-02-Gypsum'!I73,'09-02-Gypsum'!L73="*",'09-02-Gypsum'!K73,'09-02-Gypsum'!N73="*",'09-02-Gypsum'!M73,'09-02-Gypsum'!P73="*",'09-02-Gypsum'!O73,'09-02-Gypsum'!R73="*",'09-02-Gypsum'!Q73,'09-02-Gypsum'!T73="*",'09-02-Gypsum'!S73,'09-02-Gypsum'!V73="*",'09-02-Gypsum'!U73),"")</f>
        <v/>
      </c>
      <c r="H1477" s="236" t="e">
        <f>G1477/'Project Data'!$D$22</f>
        <v>#VALUE!</v>
      </c>
      <c r="I1477" s="175"/>
      <c r="J1477" s="244"/>
      <c r="K1477" s="242"/>
    </row>
    <row r="1478" spans="1:11" s="147" customFormat="1" ht="15" hidden="1" customHeight="1">
      <c r="A1478" s="198">
        <f>'09-02-Gypsum'!A74</f>
        <v>0</v>
      </c>
      <c r="B1478" s="235" t="str">
        <f>'09-02-Gypsum'!B74</f>
        <v>09 24 23 Cement Stucco</v>
      </c>
      <c r="C1478" s="235"/>
      <c r="D1478" s="236" t="str" cm="1">
        <f t="array" ref="D1478">_xlfn.IFNA(_xlfn.IFS('09-02-Gypsum'!D74="*",'09-02-Gypsum'!C74,'09-02-Gypsum'!F74="*",'09-02-Gypsum'!E74,'09-02-Gypsum'!H74="*",'09-02-Gypsum'!G74,'09-02-Gypsum'!J74="*",'09-02-Gypsum'!I74,'09-02-Gypsum'!L74="*",'09-02-Gypsum'!K74,'09-02-Gypsum'!N74="*",'09-02-Gypsum'!M74,'09-02-Gypsum'!P74="*",'09-02-Gypsum'!O74,'09-02-Gypsum'!R74="*",'09-02-Gypsum'!Q74,'09-02-Gypsum'!T74="*",'09-02-Gypsum'!S74),"")</f>
        <v/>
      </c>
      <c r="E1478" s="236" t="e">
        <f>D1478/'Project Data'!$D$22</f>
        <v>#VALUE!</v>
      </c>
      <c r="F1478" s="164" t="s">
        <v>44</v>
      </c>
      <c r="G1478" s="236" t="str" cm="1">
        <f t="array" ref="G1478">_xlfn.IFNA(_xlfn.IFS('09-02-Gypsum'!F74="*",'09-02-Gypsum'!E74,'09-02-Gypsum'!H74="*",'09-02-Gypsum'!G74,'09-02-Gypsum'!J74="*",'09-02-Gypsum'!I74,'09-02-Gypsum'!L74="*",'09-02-Gypsum'!K74,'09-02-Gypsum'!N74="*",'09-02-Gypsum'!M74,'09-02-Gypsum'!P74="*",'09-02-Gypsum'!O74,'09-02-Gypsum'!R74="*",'09-02-Gypsum'!Q74,'09-02-Gypsum'!T74="*",'09-02-Gypsum'!S74,'09-02-Gypsum'!V74="*",'09-02-Gypsum'!U74),"")</f>
        <v/>
      </c>
      <c r="H1478" s="236" t="e">
        <f>G1478/'Project Data'!$D$22</f>
        <v>#VALUE!</v>
      </c>
      <c r="I1478" s="175"/>
      <c r="J1478" s="244"/>
      <c r="K1478" s="242"/>
    </row>
    <row r="1479" spans="1:11" s="147" customFormat="1" ht="15" hidden="1" customHeight="1">
      <c r="A1479" s="198">
        <f>'09-02-Gypsum'!A75</f>
        <v>0</v>
      </c>
      <c r="B1479" s="235" t="str">
        <f>'09-02-Gypsum'!B75</f>
        <v>09 24 33 Cement Parging</v>
      </c>
      <c r="C1479" s="235"/>
      <c r="D1479" s="236" t="str" cm="1">
        <f t="array" ref="D1479">_xlfn.IFNA(_xlfn.IFS('09-02-Gypsum'!D75="*",'09-02-Gypsum'!C75,'09-02-Gypsum'!F75="*",'09-02-Gypsum'!E75,'09-02-Gypsum'!H75="*",'09-02-Gypsum'!G75,'09-02-Gypsum'!J75="*",'09-02-Gypsum'!I75,'09-02-Gypsum'!L75="*",'09-02-Gypsum'!K75,'09-02-Gypsum'!N75="*",'09-02-Gypsum'!M75,'09-02-Gypsum'!P75="*",'09-02-Gypsum'!O75,'09-02-Gypsum'!R75="*",'09-02-Gypsum'!Q75,'09-02-Gypsum'!T75="*",'09-02-Gypsum'!S75),"")</f>
        <v/>
      </c>
      <c r="E1479" s="236" t="e">
        <f>D1479/'Project Data'!$D$22</f>
        <v>#VALUE!</v>
      </c>
      <c r="F1479" s="164" t="s">
        <v>44</v>
      </c>
      <c r="G1479" s="236" t="str" cm="1">
        <f t="array" ref="G1479">_xlfn.IFNA(_xlfn.IFS('09-02-Gypsum'!F75="*",'09-02-Gypsum'!E75,'09-02-Gypsum'!H75="*",'09-02-Gypsum'!G75,'09-02-Gypsum'!J75="*",'09-02-Gypsum'!I75,'09-02-Gypsum'!L75="*",'09-02-Gypsum'!K75,'09-02-Gypsum'!N75="*",'09-02-Gypsum'!M75,'09-02-Gypsum'!P75="*",'09-02-Gypsum'!O75,'09-02-Gypsum'!R75="*",'09-02-Gypsum'!Q75,'09-02-Gypsum'!T75="*",'09-02-Gypsum'!S75,'09-02-Gypsum'!V75="*",'09-02-Gypsum'!U75),"")</f>
        <v/>
      </c>
      <c r="H1479" s="236" t="e">
        <f>G1479/'Project Data'!$D$22</f>
        <v>#VALUE!</v>
      </c>
      <c r="I1479" s="175"/>
      <c r="J1479" s="244"/>
      <c r="K1479" s="242"/>
    </row>
    <row r="1480" spans="1:11" s="147" customFormat="1" ht="15" hidden="1" customHeight="1">
      <c r="A1480" s="198">
        <f>'09-02-Gypsum'!A76</f>
        <v>0</v>
      </c>
      <c r="B1480" s="235" t="str">
        <f>'09-02-Gypsum'!B76</f>
        <v>09 25 00 Other Plastering</v>
      </c>
      <c r="C1480" s="235"/>
      <c r="D1480" s="236" t="str" cm="1">
        <f t="array" ref="D1480">_xlfn.IFNA(_xlfn.IFS('09-02-Gypsum'!D76="*",'09-02-Gypsum'!C76,'09-02-Gypsum'!F76="*",'09-02-Gypsum'!E76,'09-02-Gypsum'!H76="*",'09-02-Gypsum'!G76,'09-02-Gypsum'!J76="*",'09-02-Gypsum'!I76,'09-02-Gypsum'!L76="*",'09-02-Gypsum'!K76,'09-02-Gypsum'!N76="*",'09-02-Gypsum'!M76,'09-02-Gypsum'!P76="*",'09-02-Gypsum'!O76,'09-02-Gypsum'!R76="*",'09-02-Gypsum'!Q76,'09-02-Gypsum'!T76="*",'09-02-Gypsum'!S76),"")</f>
        <v/>
      </c>
      <c r="E1480" s="236" t="e">
        <f>D1480/'Project Data'!$D$22</f>
        <v>#VALUE!</v>
      </c>
      <c r="F1480" s="164" t="s">
        <v>44</v>
      </c>
      <c r="G1480" s="236" t="str" cm="1">
        <f t="array" ref="G1480">_xlfn.IFNA(_xlfn.IFS('09-02-Gypsum'!F76="*",'09-02-Gypsum'!E76,'09-02-Gypsum'!H76="*",'09-02-Gypsum'!G76,'09-02-Gypsum'!J76="*",'09-02-Gypsum'!I76,'09-02-Gypsum'!L76="*",'09-02-Gypsum'!K76,'09-02-Gypsum'!N76="*",'09-02-Gypsum'!M76,'09-02-Gypsum'!P76="*",'09-02-Gypsum'!O76,'09-02-Gypsum'!R76="*",'09-02-Gypsum'!Q76,'09-02-Gypsum'!T76="*",'09-02-Gypsum'!S76,'09-02-Gypsum'!V76="*",'09-02-Gypsum'!U76),"")</f>
        <v/>
      </c>
      <c r="H1480" s="236" t="e">
        <f>G1480/'Project Data'!$D$22</f>
        <v>#VALUE!</v>
      </c>
      <c r="I1480" s="175"/>
      <c r="J1480" s="244"/>
      <c r="K1480" s="242"/>
    </row>
    <row r="1481" spans="1:11" s="147" customFormat="1" ht="15" hidden="1" customHeight="1">
      <c r="A1481" s="198">
        <f>'09-02-Gypsum'!A77</f>
        <v>0</v>
      </c>
      <c r="B1481" s="235" t="str">
        <f>'09-02-Gypsum'!B77</f>
        <v>09 25 13 Acrylic Plastering</v>
      </c>
      <c r="C1481" s="235"/>
      <c r="D1481" s="236" t="str" cm="1">
        <f t="array" ref="D1481">_xlfn.IFNA(_xlfn.IFS('09-02-Gypsum'!D77="*",'09-02-Gypsum'!C77,'09-02-Gypsum'!F77="*",'09-02-Gypsum'!E77,'09-02-Gypsum'!H77="*",'09-02-Gypsum'!G77,'09-02-Gypsum'!J77="*",'09-02-Gypsum'!I77,'09-02-Gypsum'!L77="*",'09-02-Gypsum'!K77,'09-02-Gypsum'!N77="*",'09-02-Gypsum'!M77,'09-02-Gypsum'!P77="*",'09-02-Gypsum'!O77,'09-02-Gypsum'!R77="*",'09-02-Gypsum'!Q77,'09-02-Gypsum'!T77="*",'09-02-Gypsum'!S77),"")</f>
        <v/>
      </c>
      <c r="E1481" s="236" t="e">
        <f>D1481/'Project Data'!$D$22</f>
        <v>#VALUE!</v>
      </c>
      <c r="F1481" s="164" t="s">
        <v>44</v>
      </c>
      <c r="G1481" s="236" t="str" cm="1">
        <f t="array" ref="G1481">_xlfn.IFNA(_xlfn.IFS('09-02-Gypsum'!F77="*",'09-02-Gypsum'!E77,'09-02-Gypsum'!H77="*",'09-02-Gypsum'!G77,'09-02-Gypsum'!J77="*",'09-02-Gypsum'!I77,'09-02-Gypsum'!L77="*",'09-02-Gypsum'!K77,'09-02-Gypsum'!N77="*",'09-02-Gypsum'!M77,'09-02-Gypsum'!P77="*",'09-02-Gypsum'!O77,'09-02-Gypsum'!R77="*",'09-02-Gypsum'!Q77,'09-02-Gypsum'!T77="*",'09-02-Gypsum'!S77,'09-02-Gypsum'!V77="*",'09-02-Gypsum'!U77),"")</f>
        <v/>
      </c>
      <c r="H1481" s="236" t="e">
        <f>G1481/'Project Data'!$D$22</f>
        <v>#VALUE!</v>
      </c>
      <c r="I1481" s="175"/>
      <c r="J1481" s="244"/>
      <c r="K1481" s="242"/>
    </row>
    <row r="1482" spans="1:11" s="147" customFormat="1" ht="15" hidden="1" customHeight="1">
      <c r="A1482" s="198">
        <f>'09-02-Gypsum'!A78</f>
        <v>0</v>
      </c>
      <c r="B1482" s="235" t="str">
        <f>'09-02-Gypsum'!B78</f>
        <v>09 25 13.13 Acrylic Plaster Finish</v>
      </c>
      <c r="C1482" s="235"/>
      <c r="D1482" s="236" t="str" cm="1">
        <f t="array" ref="D1482">_xlfn.IFNA(_xlfn.IFS('09-02-Gypsum'!D78="*",'09-02-Gypsum'!C78,'09-02-Gypsum'!F78="*",'09-02-Gypsum'!E78,'09-02-Gypsum'!H78="*",'09-02-Gypsum'!G78,'09-02-Gypsum'!J78="*",'09-02-Gypsum'!I78,'09-02-Gypsum'!L78="*",'09-02-Gypsum'!K78,'09-02-Gypsum'!N78="*",'09-02-Gypsum'!M78,'09-02-Gypsum'!P78="*",'09-02-Gypsum'!O78,'09-02-Gypsum'!R78="*",'09-02-Gypsum'!Q78,'09-02-Gypsum'!T78="*",'09-02-Gypsum'!S78),"")</f>
        <v/>
      </c>
      <c r="E1482" s="236" t="e">
        <f>D1482/'Project Data'!$D$22</f>
        <v>#VALUE!</v>
      </c>
      <c r="F1482" s="164" t="s">
        <v>44</v>
      </c>
      <c r="G1482" s="236" t="str" cm="1">
        <f t="array" ref="G1482">_xlfn.IFNA(_xlfn.IFS('09-02-Gypsum'!F78="*",'09-02-Gypsum'!E78,'09-02-Gypsum'!H78="*",'09-02-Gypsum'!G78,'09-02-Gypsum'!J78="*",'09-02-Gypsum'!I78,'09-02-Gypsum'!L78="*",'09-02-Gypsum'!K78,'09-02-Gypsum'!N78="*",'09-02-Gypsum'!M78,'09-02-Gypsum'!P78="*",'09-02-Gypsum'!O78,'09-02-Gypsum'!R78="*",'09-02-Gypsum'!Q78,'09-02-Gypsum'!T78="*",'09-02-Gypsum'!S78,'09-02-Gypsum'!V78="*",'09-02-Gypsum'!U78),"")</f>
        <v/>
      </c>
      <c r="H1482" s="236" t="e">
        <f>G1482/'Project Data'!$D$22</f>
        <v>#VALUE!</v>
      </c>
      <c r="I1482" s="175"/>
      <c r="J1482" s="244"/>
      <c r="K1482" s="242"/>
    </row>
    <row r="1483" spans="1:11" s="147" customFormat="1" ht="15" hidden="1" customHeight="1">
      <c r="A1483" s="198">
        <f>'09-02-Gypsum'!A79</f>
        <v>0</v>
      </c>
      <c r="B1483" s="235" t="str">
        <f>'09-02-Gypsum'!B79</f>
        <v>09 25 23 Lime Based Plastering</v>
      </c>
      <c r="C1483" s="235"/>
      <c r="D1483" s="236" t="str" cm="1">
        <f t="array" ref="D1483">_xlfn.IFNA(_xlfn.IFS('09-02-Gypsum'!D79="*",'09-02-Gypsum'!C79,'09-02-Gypsum'!F79="*",'09-02-Gypsum'!E79,'09-02-Gypsum'!H79="*",'09-02-Gypsum'!G79,'09-02-Gypsum'!J79="*",'09-02-Gypsum'!I79,'09-02-Gypsum'!L79="*",'09-02-Gypsum'!K79,'09-02-Gypsum'!N79="*",'09-02-Gypsum'!M79,'09-02-Gypsum'!P79="*",'09-02-Gypsum'!O79,'09-02-Gypsum'!R79="*",'09-02-Gypsum'!Q79,'09-02-Gypsum'!T79="*",'09-02-Gypsum'!S79),"")</f>
        <v/>
      </c>
      <c r="E1483" s="236" t="e">
        <f>D1483/'Project Data'!$D$22</f>
        <v>#VALUE!</v>
      </c>
      <c r="F1483" s="164" t="s">
        <v>44</v>
      </c>
      <c r="G1483" s="236" t="str" cm="1">
        <f t="array" ref="G1483">_xlfn.IFNA(_xlfn.IFS('09-02-Gypsum'!F79="*",'09-02-Gypsum'!E79,'09-02-Gypsum'!H79="*",'09-02-Gypsum'!G79,'09-02-Gypsum'!J79="*",'09-02-Gypsum'!I79,'09-02-Gypsum'!L79="*",'09-02-Gypsum'!K79,'09-02-Gypsum'!N79="*",'09-02-Gypsum'!M79,'09-02-Gypsum'!P79="*",'09-02-Gypsum'!O79,'09-02-Gypsum'!R79="*",'09-02-Gypsum'!Q79,'09-02-Gypsum'!T79="*",'09-02-Gypsum'!S79,'09-02-Gypsum'!V79="*",'09-02-Gypsum'!U79),"")</f>
        <v/>
      </c>
      <c r="H1483" s="236" t="e">
        <f>G1483/'Project Data'!$D$22</f>
        <v>#VALUE!</v>
      </c>
      <c r="I1483" s="175"/>
      <c r="J1483" s="244"/>
      <c r="K1483" s="242"/>
    </row>
    <row r="1484" spans="1:11" s="147" customFormat="1" ht="15" hidden="1" customHeight="1">
      <c r="A1484" s="198">
        <f>'09-02-Gypsum'!A80</f>
        <v>0</v>
      </c>
      <c r="B1484" s="235" t="str">
        <f>'09-02-Gypsum'!B80</f>
        <v>09 25 26 Natural Clay Plastering</v>
      </c>
      <c r="C1484" s="235"/>
      <c r="D1484" s="236" t="str" cm="1">
        <f t="array" ref="D1484">_xlfn.IFNA(_xlfn.IFS('09-02-Gypsum'!D80="*",'09-02-Gypsum'!C80,'09-02-Gypsum'!F80="*",'09-02-Gypsum'!E80,'09-02-Gypsum'!H80="*",'09-02-Gypsum'!G80,'09-02-Gypsum'!J80="*",'09-02-Gypsum'!I80,'09-02-Gypsum'!L80="*",'09-02-Gypsum'!K80,'09-02-Gypsum'!N80="*",'09-02-Gypsum'!M80,'09-02-Gypsum'!P80="*",'09-02-Gypsum'!O80,'09-02-Gypsum'!R80="*",'09-02-Gypsum'!Q80,'09-02-Gypsum'!T80="*",'09-02-Gypsum'!S80),"")</f>
        <v/>
      </c>
      <c r="E1484" s="236" t="e">
        <f>D1484/'Project Data'!$D$22</f>
        <v>#VALUE!</v>
      </c>
      <c r="F1484" s="164" t="s">
        <v>44</v>
      </c>
      <c r="G1484" s="236" t="str" cm="1">
        <f t="array" ref="G1484">_xlfn.IFNA(_xlfn.IFS('09-02-Gypsum'!F80="*",'09-02-Gypsum'!E80,'09-02-Gypsum'!H80="*",'09-02-Gypsum'!G80,'09-02-Gypsum'!J80="*",'09-02-Gypsum'!I80,'09-02-Gypsum'!L80="*",'09-02-Gypsum'!K80,'09-02-Gypsum'!N80="*",'09-02-Gypsum'!M80,'09-02-Gypsum'!P80="*",'09-02-Gypsum'!O80,'09-02-Gypsum'!R80="*",'09-02-Gypsum'!Q80,'09-02-Gypsum'!T80="*",'09-02-Gypsum'!S80,'09-02-Gypsum'!V80="*",'09-02-Gypsum'!U80),"")</f>
        <v/>
      </c>
      <c r="H1484" s="236" t="e">
        <f>G1484/'Project Data'!$D$22</f>
        <v>#VALUE!</v>
      </c>
      <c r="I1484" s="175"/>
      <c r="J1484" s="244"/>
      <c r="K1484" s="242"/>
    </row>
    <row r="1485" spans="1:11" s="147" customFormat="1" ht="15" hidden="1" customHeight="1">
      <c r="A1485" s="198">
        <f>'09-02-Gypsum'!A81</f>
        <v>0</v>
      </c>
      <c r="B1485" s="235" t="str">
        <f>'09-02-Gypsum'!B81</f>
        <v>09 26 00 Veneer Plastering</v>
      </c>
      <c r="C1485" s="235"/>
      <c r="D1485" s="236" t="str" cm="1">
        <f t="array" ref="D1485">_xlfn.IFNA(_xlfn.IFS('09-02-Gypsum'!D81="*",'09-02-Gypsum'!C81,'09-02-Gypsum'!F81="*",'09-02-Gypsum'!E81,'09-02-Gypsum'!H81="*",'09-02-Gypsum'!G81,'09-02-Gypsum'!J81="*",'09-02-Gypsum'!I81,'09-02-Gypsum'!L81="*",'09-02-Gypsum'!K81,'09-02-Gypsum'!N81="*",'09-02-Gypsum'!M81,'09-02-Gypsum'!P81="*",'09-02-Gypsum'!O81,'09-02-Gypsum'!R81="*",'09-02-Gypsum'!Q81,'09-02-Gypsum'!T81="*",'09-02-Gypsum'!S81),"")</f>
        <v/>
      </c>
      <c r="E1485" s="236" t="e">
        <f>D1485/'Project Data'!$D$22</f>
        <v>#VALUE!</v>
      </c>
      <c r="F1485" s="164" t="s">
        <v>44</v>
      </c>
      <c r="G1485" s="236" t="str" cm="1">
        <f t="array" ref="G1485">_xlfn.IFNA(_xlfn.IFS('09-02-Gypsum'!F81="*",'09-02-Gypsum'!E81,'09-02-Gypsum'!H81="*",'09-02-Gypsum'!G81,'09-02-Gypsum'!J81="*",'09-02-Gypsum'!I81,'09-02-Gypsum'!L81="*",'09-02-Gypsum'!K81,'09-02-Gypsum'!N81="*",'09-02-Gypsum'!M81,'09-02-Gypsum'!P81="*",'09-02-Gypsum'!O81,'09-02-Gypsum'!R81="*",'09-02-Gypsum'!Q81,'09-02-Gypsum'!T81="*",'09-02-Gypsum'!S81,'09-02-Gypsum'!V81="*",'09-02-Gypsum'!U81),"")</f>
        <v/>
      </c>
      <c r="H1485" s="236" t="e">
        <f>G1485/'Project Data'!$D$22</f>
        <v>#VALUE!</v>
      </c>
      <c r="I1485" s="175"/>
      <c r="J1485" s="244"/>
      <c r="K1485" s="242"/>
    </row>
    <row r="1486" spans="1:11" s="147" customFormat="1" ht="15" hidden="1" customHeight="1">
      <c r="A1486" s="198">
        <f>'09-02-Gypsum'!A82</f>
        <v>0</v>
      </c>
      <c r="B1486" s="235" t="str">
        <f>'09-02-Gypsum'!B82</f>
        <v>09 26 13 Gypsum Veneer Plastering</v>
      </c>
      <c r="C1486" s="235"/>
      <c r="D1486" s="236" t="str" cm="1">
        <f t="array" ref="D1486">_xlfn.IFNA(_xlfn.IFS('09-02-Gypsum'!D82="*",'09-02-Gypsum'!C82,'09-02-Gypsum'!F82="*",'09-02-Gypsum'!E82,'09-02-Gypsum'!H82="*",'09-02-Gypsum'!G82,'09-02-Gypsum'!J82="*",'09-02-Gypsum'!I82,'09-02-Gypsum'!L82="*",'09-02-Gypsum'!K82,'09-02-Gypsum'!N82="*",'09-02-Gypsum'!M82,'09-02-Gypsum'!P82="*",'09-02-Gypsum'!O82,'09-02-Gypsum'!R82="*",'09-02-Gypsum'!Q82,'09-02-Gypsum'!T82="*",'09-02-Gypsum'!S82),"")</f>
        <v/>
      </c>
      <c r="E1486" s="236" t="e">
        <f>D1486/'Project Data'!$D$22</f>
        <v>#VALUE!</v>
      </c>
      <c r="F1486" s="164" t="s">
        <v>44</v>
      </c>
      <c r="G1486" s="236" t="str" cm="1">
        <f t="array" ref="G1486">_xlfn.IFNA(_xlfn.IFS('09-02-Gypsum'!F82="*",'09-02-Gypsum'!E82,'09-02-Gypsum'!H82="*",'09-02-Gypsum'!G82,'09-02-Gypsum'!J82="*",'09-02-Gypsum'!I82,'09-02-Gypsum'!L82="*",'09-02-Gypsum'!K82,'09-02-Gypsum'!N82="*",'09-02-Gypsum'!M82,'09-02-Gypsum'!P82="*",'09-02-Gypsum'!O82,'09-02-Gypsum'!R82="*",'09-02-Gypsum'!Q82,'09-02-Gypsum'!T82="*",'09-02-Gypsum'!S82,'09-02-Gypsum'!V82="*",'09-02-Gypsum'!U82),"")</f>
        <v/>
      </c>
      <c r="H1486" s="236" t="e">
        <f>G1486/'Project Data'!$D$22</f>
        <v>#VALUE!</v>
      </c>
      <c r="I1486" s="175"/>
      <c r="J1486" s="244"/>
      <c r="K1486" s="242"/>
    </row>
    <row r="1487" spans="1:11" s="147" customFormat="1" ht="15" hidden="1" customHeight="1">
      <c r="A1487" s="198">
        <f>'09-02-Gypsum'!A83</f>
        <v>0</v>
      </c>
      <c r="B1487" s="235" t="str">
        <f>'09-02-Gypsum'!B83</f>
        <v>09 27 00 Plaster Fabrications</v>
      </c>
      <c r="C1487" s="235"/>
      <c r="D1487" s="236" t="str" cm="1">
        <f t="array" ref="D1487">_xlfn.IFNA(_xlfn.IFS('09-02-Gypsum'!D83="*",'09-02-Gypsum'!C83,'09-02-Gypsum'!F83="*",'09-02-Gypsum'!E83,'09-02-Gypsum'!H83="*",'09-02-Gypsum'!G83,'09-02-Gypsum'!J83="*",'09-02-Gypsum'!I83,'09-02-Gypsum'!L83="*",'09-02-Gypsum'!K83,'09-02-Gypsum'!N83="*",'09-02-Gypsum'!M83,'09-02-Gypsum'!P83="*",'09-02-Gypsum'!O83,'09-02-Gypsum'!R83="*",'09-02-Gypsum'!Q83,'09-02-Gypsum'!T83="*",'09-02-Gypsum'!S83),"")</f>
        <v/>
      </c>
      <c r="E1487" s="236" t="e">
        <f>D1487/'Project Data'!$D$22</f>
        <v>#VALUE!</v>
      </c>
      <c r="F1487" s="164" t="s">
        <v>44</v>
      </c>
      <c r="G1487" s="236" t="str" cm="1">
        <f t="array" ref="G1487">_xlfn.IFNA(_xlfn.IFS('09-02-Gypsum'!F83="*",'09-02-Gypsum'!E83,'09-02-Gypsum'!H83="*",'09-02-Gypsum'!G83,'09-02-Gypsum'!J83="*",'09-02-Gypsum'!I83,'09-02-Gypsum'!L83="*",'09-02-Gypsum'!K83,'09-02-Gypsum'!N83="*",'09-02-Gypsum'!M83,'09-02-Gypsum'!P83="*",'09-02-Gypsum'!O83,'09-02-Gypsum'!R83="*",'09-02-Gypsum'!Q83,'09-02-Gypsum'!T83="*",'09-02-Gypsum'!S83,'09-02-Gypsum'!V83="*",'09-02-Gypsum'!U83),"")</f>
        <v/>
      </c>
      <c r="H1487" s="236" t="e">
        <f>G1487/'Project Data'!$D$22</f>
        <v>#VALUE!</v>
      </c>
      <c r="I1487" s="175"/>
      <c r="J1487" s="244"/>
      <c r="K1487" s="242"/>
    </row>
    <row r="1488" spans="1:11" s="147" customFormat="1" ht="15" hidden="1" customHeight="1">
      <c r="A1488" s="198">
        <f>'09-02-Gypsum'!A84</f>
        <v>0</v>
      </c>
      <c r="B1488" s="235" t="str">
        <f>'09-02-Gypsum'!B84</f>
        <v>09 27 13 Glass-Fiber-Reinforced Gypsum Fabrications</v>
      </c>
      <c r="C1488" s="235"/>
      <c r="D1488" s="236" t="str" cm="1">
        <f t="array" ref="D1488">_xlfn.IFNA(_xlfn.IFS('09-02-Gypsum'!D84="*",'09-02-Gypsum'!C84,'09-02-Gypsum'!F84="*",'09-02-Gypsum'!E84,'09-02-Gypsum'!H84="*",'09-02-Gypsum'!G84,'09-02-Gypsum'!J84="*",'09-02-Gypsum'!I84,'09-02-Gypsum'!L84="*",'09-02-Gypsum'!K84,'09-02-Gypsum'!N84="*",'09-02-Gypsum'!M84,'09-02-Gypsum'!P84="*",'09-02-Gypsum'!O84,'09-02-Gypsum'!R84="*",'09-02-Gypsum'!Q84,'09-02-Gypsum'!T84="*",'09-02-Gypsum'!S84),"")</f>
        <v/>
      </c>
      <c r="E1488" s="236" t="e">
        <f>D1488/'Project Data'!$D$22</f>
        <v>#VALUE!</v>
      </c>
      <c r="F1488" s="164" t="s">
        <v>44</v>
      </c>
      <c r="G1488" s="236" t="str" cm="1">
        <f t="array" ref="G1488">_xlfn.IFNA(_xlfn.IFS('09-02-Gypsum'!F84="*",'09-02-Gypsum'!E84,'09-02-Gypsum'!H84="*",'09-02-Gypsum'!G84,'09-02-Gypsum'!J84="*",'09-02-Gypsum'!I84,'09-02-Gypsum'!L84="*",'09-02-Gypsum'!K84,'09-02-Gypsum'!N84="*",'09-02-Gypsum'!M84,'09-02-Gypsum'!P84="*",'09-02-Gypsum'!O84,'09-02-Gypsum'!R84="*",'09-02-Gypsum'!Q84,'09-02-Gypsum'!T84="*",'09-02-Gypsum'!S84,'09-02-Gypsum'!V84="*",'09-02-Gypsum'!U84),"")</f>
        <v/>
      </c>
      <c r="H1488" s="236" t="e">
        <f>G1488/'Project Data'!$D$22</f>
        <v>#VALUE!</v>
      </c>
      <c r="I1488" s="175"/>
      <c r="J1488" s="244"/>
      <c r="K1488" s="242"/>
    </row>
    <row r="1489" spans="1:11" s="147" customFormat="1" ht="15" hidden="1" customHeight="1">
      <c r="A1489" s="198">
        <f>'09-02-Gypsum'!A85</f>
        <v>0</v>
      </c>
      <c r="B1489" s="235" t="str">
        <f>'09-02-Gypsum'!B85</f>
        <v>09 27 23 Simulated Plaster Fabrications</v>
      </c>
      <c r="C1489" s="235"/>
      <c r="D1489" s="236" t="str" cm="1">
        <f t="array" ref="D1489">_xlfn.IFNA(_xlfn.IFS('09-02-Gypsum'!D85="*",'09-02-Gypsum'!C85,'09-02-Gypsum'!F85="*",'09-02-Gypsum'!E85,'09-02-Gypsum'!H85="*",'09-02-Gypsum'!G85,'09-02-Gypsum'!J85="*",'09-02-Gypsum'!I85,'09-02-Gypsum'!L85="*",'09-02-Gypsum'!K85,'09-02-Gypsum'!N85="*",'09-02-Gypsum'!M85,'09-02-Gypsum'!P85="*",'09-02-Gypsum'!O85,'09-02-Gypsum'!R85="*",'09-02-Gypsum'!Q85,'09-02-Gypsum'!T85="*",'09-02-Gypsum'!S85),"")</f>
        <v/>
      </c>
      <c r="E1489" s="236" t="e">
        <f>D1489/'Project Data'!$D$22</f>
        <v>#VALUE!</v>
      </c>
      <c r="F1489" s="164" t="s">
        <v>44</v>
      </c>
      <c r="G1489" s="236" t="str" cm="1">
        <f t="array" ref="G1489">_xlfn.IFNA(_xlfn.IFS('09-02-Gypsum'!F85="*",'09-02-Gypsum'!E85,'09-02-Gypsum'!H85="*",'09-02-Gypsum'!G85,'09-02-Gypsum'!J85="*",'09-02-Gypsum'!I85,'09-02-Gypsum'!L85="*",'09-02-Gypsum'!K85,'09-02-Gypsum'!N85="*",'09-02-Gypsum'!M85,'09-02-Gypsum'!P85="*",'09-02-Gypsum'!O85,'09-02-Gypsum'!R85="*",'09-02-Gypsum'!Q85,'09-02-Gypsum'!T85="*",'09-02-Gypsum'!S85,'09-02-Gypsum'!V85="*",'09-02-Gypsum'!U85),"")</f>
        <v/>
      </c>
      <c r="H1489" s="236" t="e">
        <f>G1489/'Project Data'!$D$22</f>
        <v>#VALUE!</v>
      </c>
      <c r="I1489" s="175"/>
      <c r="J1489" s="244"/>
      <c r="K1489" s="242"/>
    </row>
    <row r="1490" spans="1:11" s="147" customFormat="1" ht="15" customHeight="1">
      <c r="A1490" s="398">
        <f>'09-02-Gypsum'!A86</f>
        <v>1</v>
      </c>
      <c r="B1490" s="642" t="str">
        <f>'09-02-Gypsum'!B86</f>
        <v>09 28 00 Cold Formed Framing</v>
      </c>
      <c r="C1490" s="643"/>
      <c r="D1490" s="402" t="str" cm="1">
        <f t="array" ref="D1490">_xlfn.IFNA(_xlfn.IFS('09-02-Gypsum'!D86="*",'09-02-Gypsum'!C86,'09-02-Gypsum'!F86="*",'09-02-Gypsum'!E86,'09-02-Gypsum'!H86="*",'09-02-Gypsum'!G86,'09-02-Gypsum'!J86="*",'09-02-Gypsum'!I86,'09-02-Gypsum'!L86="*",'09-02-Gypsum'!K86,'09-02-Gypsum'!N86="*",'09-02-Gypsum'!M86,'09-02-Gypsum'!P86="*",'09-02-Gypsum'!O86,'09-02-Gypsum'!R86="*",'09-02-Gypsum'!Q86,'09-02-Gypsum'!T86="*",'09-02-Gypsum'!S86),"")</f>
        <v>Included in Gypsum</v>
      </c>
      <c r="E1490" s="402"/>
      <c r="F1490" s="412" t="s">
        <v>94</v>
      </c>
      <c r="G1490" s="402" t="str" cm="1">
        <f t="array" ref="G1490">_xlfn.IFNA(_xlfn.IFS('09-02-Gypsum'!F86="*",'09-02-Gypsum'!E86,'09-02-Gypsum'!H86="*",'09-02-Gypsum'!G86,'09-02-Gypsum'!J86="*",'09-02-Gypsum'!I86,'09-02-Gypsum'!L86="*",'09-02-Gypsum'!K86,'09-02-Gypsum'!N86="*",'09-02-Gypsum'!M86,'09-02-Gypsum'!P86="*",'09-02-Gypsum'!O86,'09-02-Gypsum'!R86="*",'09-02-Gypsum'!Q86,'09-02-Gypsum'!T86="*",'09-02-Gypsum'!S86,'09-02-Gypsum'!V86="*",'09-02-Gypsum'!U86),"")</f>
        <v>Included in Gypsum</v>
      </c>
      <c r="H1490" s="402" t="e">
        <f>G1490/'Project Data'!$D$22</f>
        <v>#VALUE!</v>
      </c>
      <c r="I1490" s="400"/>
      <c r="J1490" s="403"/>
      <c r="K1490" s="404" t="s">
        <v>95</v>
      </c>
    </row>
    <row r="1491" spans="1:11" s="147" customFormat="1" ht="15" hidden="1" customHeight="1">
      <c r="A1491" s="198">
        <f>'09-02-Gypsum'!A87</f>
        <v>0</v>
      </c>
      <c r="B1491" s="399" t="str">
        <f>'09-02-Gypsum'!B87</f>
        <v>09 28 13 Cementitious Backing Boards</v>
      </c>
      <c r="C1491" s="235"/>
      <c r="D1491" s="402" t="str" cm="1">
        <f t="array" ref="D1491">_xlfn.IFNA(_xlfn.IFS('09-02-Gypsum'!D87="*",'09-02-Gypsum'!C87,'09-02-Gypsum'!F87="*",'09-02-Gypsum'!E87,'09-02-Gypsum'!H87="*",'09-02-Gypsum'!G87,'09-02-Gypsum'!J87="*",'09-02-Gypsum'!I87,'09-02-Gypsum'!L87="*",'09-02-Gypsum'!K87,'09-02-Gypsum'!N87="*",'09-02-Gypsum'!M87,'09-02-Gypsum'!P87="*",'09-02-Gypsum'!O87,'09-02-Gypsum'!R87="*",'09-02-Gypsum'!Q87,'09-02-Gypsum'!T87="*",'09-02-Gypsum'!S87),"")</f>
        <v/>
      </c>
      <c r="E1491" s="402" t="e">
        <f>D1491/'Project Data'!$D$22</f>
        <v>#VALUE!</v>
      </c>
      <c r="F1491" s="164" t="s">
        <v>44</v>
      </c>
      <c r="G1491" s="236" t="str" cm="1">
        <f t="array" ref="G1491">_xlfn.IFNA(_xlfn.IFS('09-02-Gypsum'!F87="*",'09-02-Gypsum'!E87,'09-02-Gypsum'!H87="*",'09-02-Gypsum'!G87,'09-02-Gypsum'!J87="*",'09-02-Gypsum'!I87,'09-02-Gypsum'!L87="*",'09-02-Gypsum'!K87,'09-02-Gypsum'!N87="*",'09-02-Gypsum'!M87,'09-02-Gypsum'!P87="*",'09-02-Gypsum'!O87,'09-02-Gypsum'!R87="*",'09-02-Gypsum'!Q87,'09-02-Gypsum'!T87="*",'09-02-Gypsum'!S87,'09-02-Gypsum'!V87="*",'09-02-Gypsum'!U87),"")</f>
        <v/>
      </c>
      <c r="H1491" s="236" t="e">
        <f>G1491/'Project Data'!$D$22</f>
        <v>#VALUE!</v>
      </c>
      <c r="I1491" s="175"/>
      <c r="J1491" s="244"/>
      <c r="K1491" s="404"/>
    </row>
    <row r="1492" spans="1:11" s="147" customFormat="1" ht="15" hidden="1" customHeight="1">
      <c r="A1492" s="198">
        <f>'09-02-Gypsum'!A88</f>
        <v>0</v>
      </c>
      <c r="B1492" s="399" t="str">
        <f>'09-02-Gypsum'!B88</f>
        <v>09 28 16 Glass-Mat Faced Gypsum Backing Boards</v>
      </c>
      <c r="C1492" s="235"/>
      <c r="D1492" s="402" t="str" cm="1">
        <f t="array" ref="D1492">_xlfn.IFNA(_xlfn.IFS('09-02-Gypsum'!D88="*",'09-02-Gypsum'!C88,'09-02-Gypsum'!F88="*",'09-02-Gypsum'!E88,'09-02-Gypsum'!H88="*",'09-02-Gypsum'!G88,'09-02-Gypsum'!J88="*",'09-02-Gypsum'!I88,'09-02-Gypsum'!L88="*",'09-02-Gypsum'!K88,'09-02-Gypsum'!N88="*",'09-02-Gypsum'!M88,'09-02-Gypsum'!P88="*",'09-02-Gypsum'!O88,'09-02-Gypsum'!R88="*",'09-02-Gypsum'!Q88,'09-02-Gypsum'!T88="*",'09-02-Gypsum'!S88),"")</f>
        <v/>
      </c>
      <c r="E1492" s="402" t="e">
        <f>D1492/'Project Data'!$D$22</f>
        <v>#VALUE!</v>
      </c>
      <c r="F1492" s="164" t="s">
        <v>44</v>
      </c>
      <c r="G1492" s="236" t="str" cm="1">
        <f t="array" ref="G1492">_xlfn.IFNA(_xlfn.IFS('09-02-Gypsum'!F88="*",'09-02-Gypsum'!E88,'09-02-Gypsum'!H88="*",'09-02-Gypsum'!G88,'09-02-Gypsum'!J88="*",'09-02-Gypsum'!I88,'09-02-Gypsum'!L88="*",'09-02-Gypsum'!K88,'09-02-Gypsum'!N88="*",'09-02-Gypsum'!M88,'09-02-Gypsum'!P88="*",'09-02-Gypsum'!O88,'09-02-Gypsum'!R88="*",'09-02-Gypsum'!Q88,'09-02-Gypsum'!T88="*",'09-02-Gypsum'!S88,'09-02-Gypsum'!V88="*",'09-02-Gypsum'!U88),"")</f>
        <v/>
      </c>
      <c r="H1492" s="236" t="e">
        <f>G1492/'Project Data'!$D$22</f>
        <v>#VALUE!</v>
      </c>
      <c r="I1492" s="175"/>
      <c r="J1492" s="244"/>
      <c r="K1492" s="404"/>
    </row>
    <row r="1493" spans="1:11" s="147" customFormat="1" ht="15" hidden="1" customHeight="1">
      <c r="A1493" s="198">
        <f>'09-02-Gypsum'!A89</f>
        <v>0</v>
      </c>
      <c r="B1493" s="399" t="str">
        <f>'09-02-Gypsum'!B89</f>
        <v>09 28 19 Fibered Gypsum Backing Boards</v>
      </c>
      <c r="C1493" s="235"/>
      <c r="D1493" s="402" t="str" cm="1">
        <f t="array" ref="D1493">_xlfn.IFNA(_xlfn.IFS('09-02-Gypsum'!D89="*",'09-02-Gypsum'!C89,'09-02-Gypsum'!F89="*",'09-02-Gypsum'!E89,'09-02-Gypsum'!H89="*",'09-02-Gypsum'!G89,'09-02-Gypsum'!J89="*",'09-02-Gypsum'!I89,'09-02-Gypsum'!L89="*",'09-02-Gypsum'!K89,'09-02-Gypsum'!N89="*",'09-02-Gypsum'!M89,'09-02-Gypsum'!P89="*",'09-02-Gypsum'!O89,'09-02-Gypsum'!R89="*",'09-02-Gypsum'!Q89,'09-02-Gypsum'!T89="*",'09-02-Gypsum'!S89),"")</f>
        <v/>
      </c>
      <c r="E1493" s="402" t="e">
        <f>D1493/'Project Data'!$D$22</f>
        <v>#VALUE!</v>
      </c>
      <c r="F1493" s="164" t="s">
        <v>44</v>
      </c>
      <c r="G1493" s="236" t="str" cm="1">
        <f t="array" ref="G1493">_xlfn.IFNA(_xlfn.IFS('09-02-Gypsum'!F89="*",'09-02-Gypsum'!E89,'09-02-Gypsum'!H89="*",'09-02-Gypsum'!G89,'09-02-Gypsum'!J89="*",'09-02-Gypsum'!I89,'09-02-Gypsum'!L89="*",'09-02-Gypsum'!K89,'09-02-Gypsum'!N89="*",'09-02-Gypsum'!M89,'09-02-Gypsum'!P89="*",'09-02-Gypsum'!O89,'09-02-Gypsum'!R89="*",'09-02-Gypsum'!Q89,'09-02-Gypsum'!T89="*",'09-02-Gypsum'!S89,'09-02-Gypsum'!V89="*",'09-02-Gypsum'!U89),"")</f>
        <v/>
      </c>
      <c r="H1493" s="236" t="e">
        <f>G1493/'Project Data'!$D$22</f>
        <v>#VALUE!</v>
      </c>
      <c r="I1493" s="175"/>
      <c r="J1493" s="244"/>
      <c r="K1493" s="404"/>
    </row>
    <row r="1494" spans="1:11" s="147" customFormat="1" ht="15" customHeight="1">
      <c r="A1494" s="398">
        <f>'09-02-Gypsum'!A90</f>
        <v>1</v>
      </c>
      <c r="B1494" s="642" t="str">
        <f>'09-02-Gypsum'!B90</f>
        <v>09 29 00 Gypsum Board</v>
      </c>
      <c r="C1494" s="643"/>
      <c r="D1494" s="402" cm="1">
        <f t="array" ref="D1494">_xlfn.IFNA(_xlfn.IFS('09-02-Gypsum'!D90="*",'09-02-Gypsum'!C90,'09-02-Gypsum'!F90="*",'09-02-Gypsum'!E90,'09-02-Gypsum'!H90="*",'09-02-Gypsum'!G90,'09-02-Gypsum'!J90="*",'09-02-Gypsum'!I90,'09-02-Gypsum'!L90="*",'09-02-Gypsum'!K90,'09-02-Gypsum'!N90="*",'09-02-Gypsum'!M90,'09-02-Gypsum'!P90="*",'09-02-Gypsum'!O90,'09-02-Gypsum'!R90="*",'09-02-Gypsum'!Q90,'09-02-Gypsum'!T90="*",'09-02-Gypsum'!S90),"")</f>
        <v>807977</v>
      </c>
      <c r="E1494" s="402">
        <f>D1494/'Project Data'!$D$22</f>
        <v>9.0285838799432341</v>
      </c>
      <c r="F1494" s="412">
        <v>807977</v>
      </c>
      <c r="G1494" s="402" cm="1">
        <f t="array" ref="G1494">_xlfn.IFNA(_xlfn.IFS('09-02-Gypsum'!F90="*",'09-02-Gypsum'!E90,'09-02-Gypsum'!H90="*",'09-02-Gypsum'!G90,'09-02-Gypsum'!J90="*",'09-02-Gypsum'!I90,'09-02-Gypsum'!L90="*",'09-02-Gypsum'!K90,'09-02-Gypsum'!N90="*",'09-02-Gypsum'!M90,'09-02-Gypsum'!P90="*",'09-02-Gypsum'!O90,'09-02-Gypsum'!R90="*",'09-02-Gypsum'!Q90,'09-02-Gypsum'!T90="*",'09-02-Gypsum'!S90,'09-02-Gypsum'!V90="*",'09-02-Gypsum'!U90),"")</f>
        <v>807977</v>
      </c>
      <c r="H1494" s="402">
        <f>G1494/'Project Data'!$D$22</f>
        <v>9.0285838799432341</v>
      </c>
      <c r="I1494" s="400"/>
      <c r="J1494" s="403"/>
      <c r="K1494" s="404" t="s">
        <v>95</v>
      </c>
    </row>
    <row r="1495" spans="1:11" s="147" customFormat="1" ht="15" hidden="1" customHeight="1">
      <c r="A1495" s="198">
        <f>'09-02-Gypsum'!A91</f>
        <v>0</v>
      </c>
      <c r="B1495" s="235" t="str">
        <f>'09-02-Gypsum'!B91</f>
        <v>09 29 82 Gypsum Board Fire Protection</v>
      </c>
      <c r="C1495" s="253"/>
      <c r="D1495" s="236" t="str" cm="1">
        <f t="array" ref="D1495">_xlfn.IFNA(_xlfn.IFS('09-02-Gypsum'!D91="*",'09-02-Gypsum'!C91,'09-02-Gypsum'!F91="*",'09-02-Gypsum'!E91,'09-02-Gypsum'!H91="*",'09-02-Gypsum'!G91,'09-02-Gypsum'!J91="*",'09-02-Gypsum'!I91,'09-02-Gypsum'!L91="*",'09-02-Gypsum'!K91,'09-02-Gypsum'!N91="*",'09-02-Gypsum'!M91,'09-02-Gypsum'!P91="*",'09-02-Gypsum'!O91,'09-02-Gypsum'!R91="*",'09-02-Gypsum'!Q91,'09-02-Gypsum'!T91="*",'09-02-Gypsum'!S91),"")</f>
        <v/>
      </c>
      <c r="E1495" s="622" t="e">
        <f>D1495/'Project Data'!$D$22</f>
        <v>#VALUE!</v>
      </c>
      <c r="F1495" s="227" t="s">
        <v>44</v>
      </c>
      <c r="G1495" s="236" t="str" cm="1">
        <f t="array" ref="G1495">_xlfn.IFNA(_xlfn.IFS('09-02-Gypsum'!F91="*",'09-02-Gypsum'!E91,'09-02-Gypsum'!H91="*",'09-02-Gypsum'!G91,'09-02-Gypsum'!J91="*",'09-02-Gypsum'!I91,'09-02-Gypsum'!L91="*",'09-02-Gypsum'!K91,'09-02-Gypsum'!N91="*",'09-02-Gypsum'!M91,'09-02-Gypsum'!P91="*",'09-02-Gypsum'!O91,'09-02-Gypsum'!R91="*",'09-02-Gypsum'!Q91,'09-02-Gypsum'!T91="*",'09-02-Gypsum'!S91,'09-02-Gypsum'!V91="*",'09-02-Gypsum'!U91),"")</f>
        <v/>
      </c>
      <c r="H1495" s="236" t="e">
        <f>G1495/'Project Data'!$D$22</f>
        <v>#VALUE!</v>
      </c>
      <c r="I1495" s="226"/>
      <c r="J1495" s="245"/>
      <c r="K1495" s="242"/>
    </row>
    <row r="1496" spans="1:11" s="147" customFormat="1" ht="15" hidden="1" customHeight="1">
      <c r="A1496" s="406" t="s">
        <v>53</v>
      </c>
      <c r="B1496" s="391" t="s">
        <v>96</v>
      </c>
      <c r="C1496" s="391"/>
      <c r="D1496" s="407" t="str" cm="1">
        <f t="array" ref="D1496">_xlfn.IFNA(_xlfn.IFS('09-30-Tiling'!D9="*",'09-30-Tiling'!C9,'09-30-Tiling'!F9="*",'09-30-Tiling'!E9,'09-30-Tiling'!H9="*",'09-30-Tiling'!G9,'09-30-Tiling'!J9="*",'09-30-Tiling'!I9,'09-30-Tiling'!L9="*",'09-30-Tiling'!K9,'09-30-Tiling'!N9="*",'09-30-Tiling'!M9,'09-30-Tiling'!P9="*",'09-30-Tiling'!O9,'09-30-Tiling'!R9="*",'09-30-Tiling'!Q9,'09-30-Tiling'!T9="*",'09-30-Tiling'!S9),"")</f>
        <v/>
      </c>
      <c r="E1496" s="407" t="e">
        <f>D1496/'Project Data'!$D$22</f>
        <v>#VALUE!</v>
      </c>
      <c r="F1496" s="393" t="s">
        <v>44</v>
      </c>
      <c r="G1496" s="407" t="str" cm="1">
        <f t="array" ref="G1496">_xlfn.IFNA(_xlfn.IFS('09-30-Tiling'!F9="*",'09-30-Tiling'!E9,'09-30-Tiling'!H9="*",'09-30-Tiling'!G9,'09-30-Tiling'!J9="*",'09-30-Tiling'!I9,'09-30-Tiling'!L9="*",'09-30-Tiling'!K9,'09-30-Tiling'!N9="*",'09-30-Tiling'!M9,'09-30-Tiling'!P9="*",'09-30-Tiling'!O9,'09-30-Tiling'!R9="*",'09-30-Tiling'!Q9,'09-30-Tiling'!T9="*",'09-30-Tiling'!S9,'09-30-Tiling'!V9="*",'09-30-Tiling'!U9),"")</f>
        <v/>
      </c>
      <c r="H1496" s="407" t="e">
        <f>G1496/'Project Data'!$D$22</f>
        <v>#VALUE!</v>
      </c>
      <c r="I1496" s="391"/>
      <c r="J1496" s="396" t="str">
        <f>IFERROR(G1496-F1496, "--")</f>
        <v>--</v>
      </c>
      <c r="K1496" s="397"/>
    </row>
    <row r="1497" spans="1:11" s="147" customFormat="1" ht="15" hidden="1" customHeight="1">
      <c r="A1497" s="398" t="str">
        <f>'09-30-Tiling'!A11</f>
        <v xml:space="preserve"> </v>
      </c>
      <c r="B1497" s="399" t="str">
        <f>'09-30-Tiling'!B11</f>
        <v>09 30 00 Tiling</v>
      </c>
      <c r="C1497" s="399"/>
      <c r="D1497" s="402" t="str" cm="1">
        <f t="array" ref="D1497">_xlfn.IFNA(_xlfn.IFS('09-30-Tiling'!D11="*",'09-30-Tiling'!C11,'09-30-Tiling'!F11="*",'09-30-Tiling'!E11,'09-30-Tiling'!H11="*",'09-30-Tiling'!G11,'09-30-Tiling'!J11="*",'09-30-Tiling'!I11,'09-30-Tiling'!L11="*",'09-30-Tiling'!K11,'09-30-Tiling'!N11="*",'09-30-Tiling'!M11,'09-30-Tiling'!P11="*",'09-30-Tiling'!O11,'09-30-Tiling'!R11="*",'09-30-Tiling'!Q11,'09-30-Tiling'!T11="*",'09-30-Tiling'!S11),"")</f>
        <v/>
      </c>
      <c r="E1497" s="402" t="e">
        <f>D1497/'Project Data'!$D$22</f>
        <v>#VALUE!</v>
      </c>
      <c r="F1497" s="412" t="s">
        <v>44</v>
      </c>
      <c r="G1497" s="402" t="str" cm="1">
        <f t="array" ref="G1497">_xlfn.IFNA(_xlfn.IFS('09-30-Tiling'!F11="*",'09-30-Tiling'!E11,'09-30-Tiling'!H11="*",'09-30-Tiling'!G11,'09-30-Tiling'!J11="*",'09-30-Tiling'!I11,'09-30-Tiling'!L11="*",'09-30-Tiling'!K11,'09-30-Tiling'!N11="*",'09-30-Tiling'!M11,'09-30-Tiling'!P11="*",'09-30-Tiling'!O11,'09-30-Tiling'!R11="*",'09-30-Tiling'!Q11,'09-30-Tiling'!T11="*",'09-30-Tiling'!S11,'09-30-Tiling'!V11="*",'09-30-Tiling'!U11),"")</f>
        <v/>
      </c>
      <c r="H1497" s="402" t="e">
        <f>G1497/'Project Data'!$D$22</f>
        <v>#VALUE!</v>
      </c>
      <c r="I1497" s="408"/>
      <c r="J1497" s="409"/>
      <c r="K1497" s="404"/>
    </row>
    <row r="1498" spans="1:11" s="147" customFormat="1" ht="15" hidden="1" customHeight="1">
      <c r="A1498" s="398" t="str">
        <f>'09-30-Tiling'!A12</f>
        <v xml:space="preserve"> </v>
      </c>
      <c r="B1498" s="399" t="str">
        <f>'09-30-Tiling'!B12</f>
        <v>09 30 13 Ceramic Tiling</v>
      </c>
      <c r="C1498" s="399"/>
      <c r="D1498" s="402" t="str" cm="1">
        <f t="array" ref="D1498">_xlfn.IFNA(_xlfn.IFS('09-30-Tiling'!D12="*",'09-30-Tiling'!C12,'09-30-Tiling'!F12="*",'09-30-Tiling'!E12,'09-30-Tiling'!H12="*",'09-30-Tiling'!G12,'09-30-Tiling'!J12="*",'09-30-Tiling'!I12,'09-30-Tiling'!L12="*",'09-30-Tiling'!K12,'09-30-Tiling'!N12="*",'09-30-Tiling'!M12,'09-30-Tiling'!P12="*",'09-30-Tiling'!O12,'09-30-Tiling'!R12="*",'09-30-Tiling'!Q12,'09-30-Tiling'!T12="*",'09-30-Tiling'!S12),"")</f>
        <v/>
      </c>
      <c r="E1498" s="402" t="e">
        <f>D1498/'Project Data'!$D$22</f>
        <v>#VALUE!</v>
      </c>
      <c r="F1498" s="412" t="s">
        <v>44</v>
      </c>
      <c r="G1498" s="402" t="str" cm="1">
        <f t="array" ref="G1498">_xlfn.IFNA(_xlfn.IFS('09-30-Tiling'!F12="*",'09-30-Tiling'!E12,'09-30-Tiling'!H12="*",'09-30-Tiling'!G12,'09-30-Tiling'!J12="*",'09-30-Tiling'!I12,'09-30-Tiling'!L12="*",'09-30-Tiling'!K12,'09-30-Tiling'!N12="*",'09-30-Tiling'!M12,'09-30-Tiling'!P12="*",'09-30-Tiling'!O12,'09-30-Tiling'!R12="*",'09-30-Tiling'!Q12,'09-30-Tiling'!T12="*",'09-30-Tiling'!S12,'09-30-Tiling'!V12="*",'09-30-Tiling'!U12),"")</f>
        <v/>
      </c>
      <c r="H1498" s="402" t="e">
        <f>G1498/'Project Data'!$D$22</f>
        <v>#VALUE!</v>
      </c>
      <c r="I1498" s="400"/>
      <c r="J1498" s="403"/>
      <c r="K1498" s="404"/>
    </row>
    <row r="1499" spans="1:11" s="147" customFormat="1" ht="15" hidden="1" customHeight="1">
      <c r="A1499" s="198">
        <f>'09-30-Tiling'!A13</f>
        <v>0</v>
      </c>
      <c r="B1499" s="235" t="str">
        <f>'09-30-Tiling'!B13</f>
        <v>09 30 16 Quarry Tiling</v>
      </c>
      <c r="C1499" s="235"/>
      <c r="D1499" s="236" t="str" cm="1">
        <f t="array" ref="D1499">_xlfn.IFNA(_xlfn.IFS('09-30-Tiling'!D13="*",'09-30-Tiling'!C13,'09-30-Tiling'!F13="*",'09-30-Tiling'!E13,'09-30-Tiling'!H13="*",'09-30-Tiling'!G13,'09-30-Tiling'!J13="*",'09-30-Tiling'!I13,'09-30-Tiling'!L13="*",'09-30-Tiling'!K13,'09-30-Tiling'!N13="*",'09-30-Tiling'!M13,'09-30-Tiling'!P13="*",'09-30-Tiling'!O13,'09-30-Tiling'!R13="*",'09-30-Tiling'!Q13,'09-30-Tiling'!T13="*",'09-30-Tiling'!S13),"")</f>
        <v/>
      </c>
      <c r="E1499" s="236" t="e">
        <f>D1499/'Project Data'!$D$22</f>
        <v>#VALUE!</v>
      </c>
      <c r="F1499" s="164" t="s">
        <v>44</v>
      </c>
      <c r="G1499" s="236" t="str" cm="1">
        <f t="array" ref="G1499">_xlfn.IFNA(_xlfn.IFS('09-30-Tiling'!F13="*",'09-30-Tiling'!E13,'09-30-Tiling'!H13="*",'09-30-Tiling'!G13,'09-30-Tiling'!J13="*",'09-30-Tiling'!I13,'09-30-Tiling'!L13="*",'09-30-Tiling'!K13,'09-30-Tiling'!N13="*",'09-30-Tiling'!M13,'09-30-Tiling'!P13="*",'09-30-Tiling'!O13,'09-30-Tiling'!R13="*",'09-30-Tiling'!Q13,'09-30-Tiling'!T13="*",'09-30-Tiling'!S13,'09-30-Tiling'!V13="*",'09-30-Tiling'!U13),"")</f>
        <v/>
      </c>
      <c r="H1499" s="236" t="e">
        <f>G1499/'Project Data'!$D$22</f>
        <v>#VALUE!</v>
      </c>
      <c r="I1499" s="175"/>
      <c r="J1499" s="244"/>
      <c r="K1499" s="242"/>
    </row>
    <row r="1500" spans="1:11" s="147" customFormat="1" ht="15" hidden="1" customHeight="1">
      <c r="A1500" s="198">
        <f>'09-30-Tiling'!A14</f>
        <v>0</v>
      </c>
      <c r="B1500" s="235" t="str">
        <f>'09-30-Tiling'!B14</f>
        <v>09 30 19 Paver Tiling</v>
      </c>
      <c r="C1500" s="235"/>
      <c r="D1500" s="236" t="str" cm="1">
        <f t="array" ref="D1500">_xlfn.IFNA(_xlfn.IFS('09-30-Tiling'!D14="*",'09-30-Tiling'!C14,'09-30-Tiling'!F14="*",'09-30-Tiling'!E14,'09-30-Tiling'!H14="*",'09-30-Tiling'!G14,'09-30-Tiling'!J14="*",'09-30-Tiling'!I14,'09-30-Tiling'!L14="*",'09-30-Tiling'!K14,'09-30-Tiling'!N14="*",'09-30-Tiling'!M14,'09-30-Tiling'!P14="*",'09-30-Tiling'!O14,'09-30-Tiling'!R14="*",'09-30-Tiling'!Q14,'09-30-Tiling'!T14="*",'09-30-Tiling'!S14),"")</f>
        <v/>
      </c>
      <c r="E1500" s="236" t="e">
        <f>D1500/'Project Data'!$D$22</f>
        <v>#VALUE!</v>
      </c>
      <c r="F1500" s="164" t="s">
        <v>44</v>
      </c>
      <c r="G1500" s="236" t="str" cm="1">
        <f t="array" ref="G1500">_xlfn.IFNA(_xlfn.IFS('09-30-Tiling'!F14="*",'09-30-Tiling'!E14,'09-30-Tiling'!H14="*",'09-30-Tiling'!G14,'09-30-Tiling'!J14="*",'09-30-Tiling'!I14,'09-30-Tiling'!L14="*",'09-30-Tiling'!K14,'09-30-Tiling'!N14="*",'09-30-Tiling'!M14,'09-30-Tiling'!P14="*",'09-30-Tiling'!O14,'09-30-Tiling'!R14="*",'09-30-Tiling'!Q14,'09-30-Tiling'!T14="*",'09-30-Tiling'!S14,'09-30-Tiling'!V14="*",'09-30-Tiling'!U14),"")</f>
        <v/>
      </c>
      <c r="H1500" s="236" t="e">
        <f>G1500/'Project Data'!$D$22</f>
        <v>#VALUE!</v>
      </c>
      <c r="I1500" s="175"/>
      <c r="J1500" s="244"/>
      <c r="K1500" s="242"/>
    </row>
    <row r="1501" spans="1:11" s="147" customFormat="1" ht="15" hidden="1" customHeight="1">
      <c r="A1501" s="198">
        <f>'09-30-Tiling'!A15</f>
        <v>0</v>
      </c>
      <c r="B1501" s="235" t="str">
        <f>'09-30-Tiling'!B15</f>
        <v>09 30 23 Glass Mosaic Tiling</v>
      </c>
      <c r="C1501" s="235"/>
      <c r="D1501" s="236" t="str" cm="1">
        <f t="array" ref="D1501">_xlfn.IFNA(_xlfn.IFS('09-30-Tiling'!D15="*",'09-30-Tiling'!C15,'09-30-Tiling'!F15="*",'09-30-Tiling'!E15,'09-30-Tiling'!H15="*",'09-30-Tiling'!G15,'09-30-Tiling'!J15="*",'09-30-Tiling'!I15,'09-30-Tiling'!L15="*",'09-30-Tiling'!K15,'09-30-Tiling'!N15="*",'09-30-Tiling'!M15,'09-30-Tiling'!P15="*",'09-30-Tiling'!O15,'09-30-Tiling'!R15="*",'09-30-Tiling'!Q15,'09-30-Tiling'!T15="*",'09-30-Tiling'!S15),"")</f>
        <v/>
      </c>
      <c r="E1501" s="236" t="e">
        <f>D1501/'Project Data'!$D$22</f>
        <v>#VALUE!</v>
      </c>
      <c r="F1501" s="164" t="s">
        <v>44</v>
      </c>
      <c r="G1501" s="236" t="str" cm="1">
        <f t="array" ref="G1501">_xlfn.IFNA(_xlfn.IFS('09-30-Tiling'!F15="*",'09-30-Tiling'!E15,'09-30-Tiling'!H15="*",'09-30-Tiling'!G15,'09-30-Tiling'!J15="*",'09-30-Tiling'!I15,'09-30-Tiling'!L15="*",'09-30-Tiling'!K15,'09-30-Tiling'!N15="*",'09-30-Tiling'!M15,'09-30-Tiling'!P15="*",'09-30-Tiling'!O15,'09-30-Tiling'!R15="*",'09-30-Tiling'!Q15,'09-30-Tiling'!T15="*",'09-30-Tiling'!S15,'09-30-Tiling'!V15="*",'09-30-Tiling'!U15),"")</f>
        <v/>
      </c>
      <c r="H1501" s="236" t="e">
        <f>G1501/'Project Data'!$D$22</f>
        <v>#VALUE!</v>
      </c>
      <c r="I1501" s="175"/>
      <c r="J1501" s="244"/>
      <c r="K1501" s="242"/>
    </row>
    <row r="1502" spans="1:11" s="147" customFormat="1" ht="15" hidden="1" customHeight="1">
      <c r="A1502" s="198">
        <f>'09-30-Tiling'!A16</f>
        <v>0</v>
      </c>
      <c r="B1502" s="235" t="str">
        <f>'09-30-Tiling'!B16</f>
        <v>09 30 26 Plastic Tiling</v>
      </c>
      <c r="C1502" s="235"/>
      <c r="D1502" s="236" t="str" cm="1">
        <f t="array" ref="D1502">_xlfn.IFNA(_xlfn.IFS('09-30-Tiling'!D16="*",'09-30-Tiling'!C16,'09-30-Tiling'!F16="*",'09-30-Tiling'!E16,'09-30-Tiling'!H16="*",'09-30-Tiling'!G16,'09-30-Tiling'!J16="*",'09-30-Tiling'!I16,'09-30-Tiling'!L16="*",'09-30-Tiling'!K16,'09-30-Tiling'!N16="*",'09-30-Tiling'!M16,'09-30-Tiling'!P16="*",'09-30-Tiling'!O16,'09-30-Tiling'!R16="*",'09-30-Tiling'!Q16,'09-30-Tiling'!T16="*",'09-30-Tiling'!S16),"")</f>
        <v/>
      </c>
      <c r="E1502" s="236" t="e">
        <f>D1502/'Project Data'!$D$22</f>
        <v>#VALUE!</v>
      </c>
      <c r="F1502" s="164" t="s">
        <v>44</v>
      </c>
      <c r="G1502" s="236" t="str" cm="1">
        <f t="array" ref="G1502">_xlfn.IFNA(_xlfn.IFS('09-30-Tiling'!F16="*",'09-30-Tiling'!E16,'09-30-Tiling'!H16="*",'09-30-Tiling'!G16,'09-30-Tiling'!J16="*",'09-30-Tiling'!I16,'09-30-Tiling'!L16="*",'09-30-Tiling'!K16,'09-30-Tiling'!N16="*",'09-30-Tiling'!M16,'09-30-Tiling'!P16="*",'09-30-Tiling'!O16,'09-30-Tiling'!R16="*",'09-30-Tiling'!Q16,'09-30-Tiling'!T16="*",'09-30-Tiling'!S16,'09-30-Tiling'!V16="*",'09-30-Tiling'!U16),"")</f>
        <v/>
      </c>
      <c r="H1502" s="236" t="e">
        <f>G1502/'Project Data'!$D$22</f>
        <v>#VALUE!</v>
      </c>
      <c r="I1502" s="175"/>
      <c r="J1502" s="244"/>
      <c r="K1502" s="242"/>
    </row>
    <row r="1503" spans="1:11" s="147" customFormat="1" ht="15" hidden="1" customHeight="1">
      <c r="A1503" s="198">
        <f>'09-30-Tiling'!A17</f>
        <v>0</v>
      </c>
      <c r="B1503" s="235" t="str">
        <f>'09-30-Tiling'!B17</f>
        <v>09 30 29 Metal Tiling</v>
      </c>
      <c r="C1503" s="235"/>
      <c r="D1503" s="236" t="str" cm="1">
        <f t="array" ref="D1503">_xlfn.IFNA(_xlfn.IFS('09-30-Tiling'!D17="*",'09-30-Tiling'!C17,'09-30-Tiling'!F17="*",'09-30-Tiling'!E17,'09-30-Tiling'!H17="*",'09-30-Tiling'!G17,'09-30-Tiling'!J17="*",'09-30-Tiling'!I17,'09-30-Tiling'!L17="*",'09-30-Tiling'!K17,'09-30-Tiling'!N17="*",'09-30-Tiling'!M17,'09-30-Tiling'!P17="*",'09-30-Tiling'!O17,'09-30-Tiling'!R17="*",'09-30-Tiling'!Q17,'09-30-Tiling'!T17="*",'09-30-Tiling'!S17),"")</f>
        <v/>
      </c>
      <c r="E1503" s="236" t="e">
        <f>D1503/'Project Data'!$D$22</f>
        <v>#VALUE!</v>
      </c>
      <c r="F1503" s="164" t="s">
        <v>44</v>
      </c>
      <c r="G1503" s="236" t="str" cm="1">
        <f t="array" ref="G1503">_xlfn.IFNA(_xlfn.IFS('09-30-Tiling'!F17="*",'09-30-Tiling'!E17,'09-30-Tiling'!H17="*",'09-30-Tiling'!G17,'09-30-Tiling'!J17="*",'09-30-Tiling'!I17,'09-30-Tiling'!L17="*",'09-30-Tiling'!K17,'09-30-Tiling'!N17="*",'09-30-Tiling'!M17,'09-30-Tiling'!P17="*",'09-30-Tiling'!O17,'09-30-Tiling'!R17="*",'09-30-Tiling'!Q17,'09-30-Tiling'!T17="*",'09-30-Tiling'!S17,'09-30-Tiling'!V17="*",'09-30-Tiling'!U17),"")</f>
        <v/>
      </c>
      <c r="H1503" s="236" t="e">
        <f>G1503/'Project Data'!$D$22</f>
        <v>#VALUE!</v>
      </c>
      <c r="I1503" s="175"/>
      <c r="J1503" s="244"/>
      <c r="K1503" s="242"/>
    </row>
    <row r="1504" spans="1:11" s="147" customFormat="1" ht="15" hidden="1" customHeight="1">
      <c r="A1504" s="398" t="str">
        <f>'09-30-Tiling'!A18</f>
        <v xml:space="preserve"> </v>
      </c>
      <c r="B1504" s="399" t="str">
        <f>'09-30-Tiling'!B18</f>
        <v>09 30 33 Stone Tiling</v>
      </c>
      <c r="C1504" s="399"/>
      <c r="D1504" s="402" t="str" cm="1">
        <f t="array" ref="D1504">_xlfn.IFNA(_xlfn.IFS('09-30-Tiling'!D18="*",'09-30-Tiling'!C18,'09-30-Tiling'!F18="*",'09-30-Tiling'!E18,'09-30-Tiling'!H18="*",'09-30-Tiling'!G18,'09-30-Tiling'!J18="*",'09-30-Tiling'!I18,'09-30-Tiling'!L18="*",'09-30-Tiling'!K18,'09-30-Tiling'!N18="*",'09-30-Tiling'!M18,'09-30-Tiling'!P18="*",'09-30-Tiling'!O18,'09-30-Tiling'!R18="*",'09-30-Tiling'!Q18,'09-30-Tiling'!T18="*",'09-30-Tiling'!S18),"")</f>
        <v/>
      </c>
      <c r="E1504" s="402" t="e">
        <f>D1504/'Project Data'!$D$22</f>
        <v>#VALUE!</v>
      </c>
      <c r="F1504" s="412" t="s">
        <v>44</v>
      </c>
      <c r="G1504" s="402" t="str" cm="1">
        <f t="array" ref="G1504">_xlfn.IFNA(_xlfn.IFS('09-30-Tiling'!F18="*",'09-30-Tiling'!E18,'09-30-Tiling'!H18="*",'09-30-Tiling'!G18,'09-30-Tiling'!J18="*",'09-30-Tiling'!I18,'09-30-Tiling'!L18="*",'09-30-Tiling'!K18,'09-30-Tiling'!N18="*",'09-30-Tiling'!M18,'09-30-Tiling'!P18="*",'09-30-Tiling'!O18,'09-30-Tiling'!R18="*",'09-30-Tiling'!Q18,'09-30-Tiling'!T18="*",'09-30-Tiling'!S18,'09-30-Tiling'!V18="*",'09-30-Tiling'!U18),"")</f>
        <v/>
      </c>
      <c r="H1504" s="402" t="e">
        <f>G1504/'Project Data'!$D$22</f>
        <v>#VALUE!</v>
      </c>
      <c r="I1504" s="400"/>
      <c r="J1504" s="403"/>
      <c r="K1504" s="404"/>
    </row>
    <row r="1505" spans="1:11" s="147" customFormat="1" ht="15" hidden="1" customHeight="1">
      <c r="A1505" s="198">
        <f>'09-30-Tiling'!A19</f>
        <v>0</v>
      </c>
      <c r="B1505" s="235" t="str">
        <f>'09-30-Tiling'!B19</f>
        <v>09 30 36 Concrete Tiling</v>
      </c>
      <c r="C1505" s="235"/>
      <c r="D1505" s="236" t="str" cm="1">
        <f t="array" ref="D1505">_xlfn.IFNA(_xlfn.IFS('09-30-Tiling'!D19="*",'09-30-Tiling'!C19,'09-30-Tiling'!F19="*",'09-30-Tiling'!E19,'09-30-Tiling'!H19="*",'09-30-Tiling'!G19,'09-30-Tiling'!J19="*",'09-30-Tiling'!I19,'09-30-Tiling'!L19="*",'09-30-Tiling'!K19,'09-30-Tiling'!N19="*",'09-30-Tiling'!M19,'09-30-Tiling'!P19="*",'09-30-Tiling'!O19,'09-30-Tiling'!R19="*",'09-30-Tiling'!Q19,'09-30-Tiling'!T19="*",'09-30-Tiling'!S19),"")</f>
        <v/>
      </c>
      <c r="E1505" s="236" t="e">
        <f>D1505/'Project Data'!$D$22</f>
        <v>#VALUE!</v>
      </c>
      <c r="F1505" s="164" t="s">
        <v>44</v>
      </c>
      <c r="G1505" s="236" t="str" cm="1">
        <f t="array" ref="G1505">_xlfn.IFNA(_xlfn.IFS('09-30-Tiling'!F19="*",'09-30-Tiling'!E19,'09-30-Tiling'!H19="*",'09-30-Tiling'!G19,'09-30-Tiling'!J19="*",'09-30-Tiling'!I19,'09-30-Tiling'!L19="*",'09-30-Tiling'!K19,'09-30-Tiling'!N19="*",'09-30-Tiling'!M19,'09-30-Tiling'!P19="*",'09-30-Tiling'!O19,'09-30-Tiling'!R19="*",'09-30-Tiling'!Q19,'09-30-Tiling'!T19="*",'09-30-Tiling'!S19,'09-30-Tiling'!V19="*",'09-30-Tiling'!U19),"")</f>
        <v/>
      </c>
      <c r="H1505" s="236" t="e">
        <f>G1505/'Project Data'!$D$22</f>
        <v>#VALUE!</v>
      </c>
      <c r="I1505" s="175"/>
      <c r="J1505" s="244"/>
      <c r="K1505" s="242"/>
    </row>
    <row r="1506" spans="1:11" s="147" customFormat="1" ht="15" hidden="1" customHeight="1">
      <c r="A1506" s="198">
        <f>'09-30-Tiling'!A20</f>
        <v>0</v>
      </c>
      <c r="B1506" s="235" t="str">
        <f>'09-30-Tiling'!B20</f>
        <v>09 30 39 Brick Tiling</v>
      </c>
      <c r="C1506" s="235"/>
      <c r="D1506" s="236" t="str" cm="1">
        <f t="array" ref="D1506">_xlfn.IFNA(_xlfn.IFS('09-30-Tiling'!D20="*",'09-30-Tiling'!C20,'09-30-Tiling'!F20="*",'09-30-Tiling'!E20,'09-30-Tiling'!H20="*",'09-30-Tiling'!G20,'09-30-Tiling'!J20="*",'09-30-Tiling'!I20,'09-30-Tiling'!L20="*",'09-30-Tiling'!K20,'09-30-Tiling'!N20="*",'09-30-Tiling'!M20,'09-30-Tiling'!P20="*",'09-30-Tiling'!O20,'09-30-Tiling'!R20="*",'09-30-Tiling'!Q20,'09-30-Tiling'!T20="*",'09-30-Tiling'!S20),"")</f>
        <v/>
      </c>
      <c r="E1506" s="236" t="e">
        <f>D1506/'Project Data'!$D$22</f>
        <v>#VALUE!</v>
      </c>
      <c r="F1506" s="164" t="s">
        <v>44</v>
      </c>
      <c r="G1506" s="236" t="str" cm="1">
        <f t="array" ref="G1506">_xlfn.IFNA(_xlfn.IFS('09-30-Tiling'!F20="*",'09-30-Tiling'!E20,'09-30-Tiling'!H20="*",'09-30-Tiling'!G20,'09-30-Tiling'!J20="*",'09-30-Tiling'!I20,'09-30-Tiling'!L20="*",'09-30-Tiling'!K20,'09-30-Tiling'!N20="*",'09-30-Tiling'!M20,'09-30-Tiling'!P20="*",'09-30-Tiling'!O20,'09-30-Tiling'!R20="*",'09-30-Tiling'!Q20,'09-30-Tiling'!T20="*",'09-30-Tiling'!S20,'09-30-Tiling'!V20="*",'09-30-Tiling'!U20),"")</f>
        <v/>
      </c>
      <c r="H1506" s="236" t="e">
        <f>G1506/'Project Data'!$D$22</f>
        <v>#VALUE!</v>
      </c>
      <c r="I1506" s="175"/>
      <c r="J1506" s="244"/>
      <c r="K1506" s="242"/>
    </row>
    <row r="1507" spans="1:11" s="147" customFormat="1" ht="15" hidden="1" customHeight="1">
      <c r="A1507" s="198">
        <f>'09-30-Tiling'!A21</f>
        <v>0</v>
      </c>
      <c r="B1507" s="235" t="str">
        <f>'09-30-Tiling'!B21</f>
        <v>09 31 00 Thin-Set Tiling</v>
      </c>
      <c r="C1507" s="235"/>
      <c r="D1507" s="236" t="str" cm="1">
        <f t="array" ref="D1507">_xlfn.IFNA(_xlfn.IFS('09-30-Tiling'!D21="*",'09-30-Tiling'!C21,'09-30-Tiling'!F21="*",'09-30-Tiling'!E21,'09-30-Tiling'!H21="*",'09-30-Tiling'!G21,'09-30-Tiling'!J21="*",'09-30-Tiling'!I21,'09-30-Tiling'!L21="*",'09-30-Tiling'!K21,'09-30-Tiling'!N21="*",'09-30-Tiling'!M21,'09-30-Tiling'!P21="*",'09-30-Tiling'!O21,'09-30-Tiling'!R21="*",'09-30-Tiling'!Q21,'09-30-Tiling'!T21="*",'09-30-Tiling'!S21),"")</f>
        <v/>
      </c>
      <c r="E1507" s="236" t="e">
        <f>D1507/'Project Data'!$D$22</f>
        <v>#VALUE!</v>
      </c>
      <c r="F1507" s="164" t="s">
        <v>44</v>
      </c>
      <c r="G1507" s="236" t="str" cm="1">
        <f t="array" ref="G1507">_xlfn.IFNA(_xlfn.IFS('09-30-Tiling'!F21="*",'09-30-Tiling'!E21,'09-30-Tiling'!H21="*",'09-30-Tiling'!G21,'09-30-Tiling'!J21="*",'09-30-Tiling'!I21,'09-30-Tiling'!L21="*",'09-30-Tiling'!K21,'09-30-Tiling'!N21="*",'09-30-Tiling'!M21,'09-30-Tiling'!P21="*",'09-30-Tiling'!O21,'09-30-Tiling'!R21="*",'09-30-Tiling'!Q21,'09-30-Tiling'!T21="*",'09-30-Tiling'!S21,'09-30-Tiling'!V21="*",'09-30-Tiling'!U21),"")</f>
        <v/>
      </c>
      <c r="H1507" s="236" t="e">
        <f>G1507/'Project Data'!$D$22</f>
        <v>#VALUE!</v>
      </c>
      <c r="I1507" s="175"/>
      <c r="J1507" s="244"/>
      <c r="K1507" s="242"/>
    </row>
    <row r="1508" spans="1:11" s="147" customFormat="1" ht="15" hidden="1" customHeight="1">
      <c r="A1508" s="198">
        <f>'09-30-Tiling'!A22</f>
        <v>0</v>
      </c>
      <c r="B1508" s="235" t="str">
        <f>'09-30-Tiling'!B22</f>
        <v>09 31 13 Thin-Set Ceramic Tiling</v>
      </c>
      <c r="C1508" s="235"/>
      <c r="D1508" s="236" t="str" cm="1">
        <f t="array" ref="D1508">_xlfn.IFNA(_xlfn.IFS('09-30-Tiling'!D22="*",'09-30-Tiling'!C22,'09-30-Tiling'!F22="*",'09-30-Tiling'!E22,'09-30-Tiling'!H22="*",'09-30-Tiling'!G22,'09-30-Tiling'!J22="*",'09-30-Tiling'!I22,'09-30-Tiling'!L22="*",'09-30-Tiling'!K22,'09-30-Tiling'!N22="*",'09-30-Tiling'!M22,'09-30-Tiling'!P22="*",'09-30-Tiling'!O22,'09-30-Tiling'!R22="*",'09-30-Tiling'!Q22,'09-30-Tiling'!T22="*",'09-30-Tiling'!S22),"")</f>
        <v/>
      </c>
      <c r="E1508" s="236" t="e">
        <f>D1508/'Project Data'!$D$22</f>
        <v>#VALUE!</v>
      </c>
      <c r="F1508" s="164" t="s">
        <v>44</v>
      </c>
      <c r="G1508" s="236" t="str" cm="1">
        <f t="array" ref="G1508">_xlfn.IFNA(_xlfn.IFS('09-30-Tiling'!F22="*",'09-30-Tiling'!E22,'09-30-Tiling'!H22="*",'09-30-Tiling'!G22,'09-30-Tiling'!J22="*",'09-30-Tiling'!I22,'09-30-Tiling'!L22="*",'09-30-Tiling'!K22,'09-30-Tiling'!N22="*",'09-30-Tiling'!M22,'09-30-Tiling'!P22="*",'09-30-Tiling'!O22,'09-30-Tiling'!R22="*",'09-30-Tiling'!Q22,'09-30-Tiling'!T22="*",'09-30-Tiling'!S22,'09-30-Tiling'!V22="*",'09-30-Tiling'!U22),"")</f>
        <v/>
      </c>
      <c r="H1508" s="236" t="e">
        <f>G1508/'Project Data'!$D$22</f>
        <v>#VALUE!</v>
      </c>
      <c r="I1508" s="175"/>
      <c r="J1508" s="244"/>
      <c r="K1508" s="242"/>
    </row>
    <row r="1509" spans="1:11" s="147" customFormat="1" ht="15" hidden="1" customHeight="1">
      <c r="A1509" s="198">
        <f>'09-30-Tiling'!A23</f>
        <v>0</v>
      </c>
      <c r="B1509" s="235" t="str">
        <f>'09-30-Tiling'!B23</f>
        <v>09 31 16 Thin-Set Quarry Tiling</v>
      </c>
      <c r="C1509" s="235"/>
      <c r="D1509" s="236" t="str" cm="1">
        <f t="array" ref="D1509">_xlfn.IFNA(_xlfn.IFS('09-30-Tiling'!D23="*",'09-30-Tiling'!C23,'09-30-Tiling'!F23="*",'09-30-Tiling'!E23,'09-30-Tiling'!H23="*",'09-30-Tiling'!G23,'09-30-Tiling'!J23="*",'09-30-Tiling'!I23,'09-30-Tiling'!L23="*",'09-30-Tiling'!K23,'09-30-Tiling'!N23="*",'09-30-Tiling'!M23,'09-30-Tiling'!P23="*",'09-30-Tiling'!O23,'09-30-Tiling'!R23="*",'09-30-Tiling'!Q23,'09-30-Tiling'!T23="*",'09-30-Tiling'!S23),"")</f>
        <v/>
      </c>
      <c r="E1509" s="236" t="e">
        <f>D1509/'Project Data'!$D$22</f>
        <v>#VALUE!</v>
      </c>
      <c r="F1509" s="164" t="s">
        <v>44</v>
      </c>
      <c r="G1509" s="236" t="str" cm="1">
        <f t="array" ref="G1509">_xlfn.IFNA(_xlfn.IFS('09-30-Tiling'!F23="*",'09-30-Tiling'!E23,'09-30-Tiling'!H23="*",'09-30-Tiling'!G23,'09-30-Tiling'!J23="*",'09-30-Tiling'!I23,'09-30-Tiling'!L23="*",'09-30-Tiling'!K23,'09-30-Tiling'!N23="*",'09-30-Tiling'!M23,'09-30-Tiling'!P23="*",'09-30-Tiling'!O23,'09-30-Tiling'!R23="*",'09-30-Tiling'!Q23,'09-30-Tiling'!T23="*",'09-30-Tiling'!S23,'09-30-Tiling'!V23="*",'09-30-Tiling'!U23),"")</f>
        <v/>
      </c>
      <c r="H1509" s="236" t="e">
        <f>G1509/'Project Data'!$D$22</f>
        <v>#VALUE!</v>
      </c>
      <c r="I1509" s="175"/>
      <c r="J1509" s="244"/>
      <c r="K1509" s="242"/>
    </row>
    <row r="1510" spans="1:11" s="147" customFormat="1" ht="15" hidden="1" customHeight="1">
      <c r="A1510" s="198">
        <f>'09-30-Tiling'!A24</f>
        <v>0</v>
      </c>
      <c r="B1510" s="235" t="str">
        <f>'09-30-Tiling'!B24</f>
        <v>09 31 19 Thin-Set Paver Tiling</v>
      </c>
      <c r="C1510" s="235"/>
      <c r="D1510" s="236" t="str" cm="1">
        <f t="array" ref="D1510">_xlfn.IFNA(_xlfn.IFS('09-30-Tiling'!D24="*",'09-30-Tiling'!C24,'09-30-Tiling'!F24="*",'09-30-Tiling'!E24,'09-30-Tiling'!H24="*",'09-30-Tiling'!G24,'09-30-Tiling'!J24="*",'09-30-Tiling'!I24,'09-30-Tiling'!L24="*",'09-30-Tiling'!K24,'09-30-Tiling'!N24="*",'09-30-Tiling'!M24,'09-30-Tiling'!P24="*",'09-30-Tiling'!O24,'09-30-Tiling'!R24="*",'09-30-Tiling'!Q24,'09-30-Tiling'!T24="*",'09-30-Tiling'!S24),"")</f>
        <v/>
      </c>
      <c r="E1510" s="236" t="e">
        <f>D1510/'Project Data'!$D$22</f>
        <v>#VALUE!</v>
      </c>
      <c r="F1510" s="164" t="s">
        <v>44</v>
      </c>
      <c r="G1510" s="236" t="str" cm="1">
        <f t="array" ref="G1510">_xlfn.IFNA(_xlfn.IFS('09-30-Tiling'!F24="*",'09-30-Tiling'!E24,'09-30-Tiling'!H24="*",'09-30-Tiling'!G24,'09-30-Tiling'!J24="*",'09-30-Tiling'!I24,'09-30-Tiling'!L24="*",'09-30-Tiling'!K24,'09-30-Tiling'!N24="*",'09-30-Tiling'!M24,'09-30-Tiling'!P24="*",'09-30-Tiling'!O24,'09-30-Tiling'!R24="*",'09-30-Tiling'!Q24,'09-30-Tiling'!T24="*",'09-30-Tiling'!S24,'09-30-Tiling'!V24="*",'09-30-Tiling'!U24),"")</f>
        <v/>
      </c>
      <c r="H1510" s="236" t="e">
        <f>G1510/'Project Data'!$D$22</f>
        <v>#VALUE!</v>
      </c>
      <c r="I1510" s="175"/>
      <c r="J1510" s="244"/>
      <c r="K1510" s="242"/>
    </row>
    <row r="1511" spans="1:11" s="147" customFormat="1" ht="15" hidden="1" customHeight="1">
      <c r="A1511" s="198">
        <f>'09-30-Tiling'!A25</f>
        <v>0</v>
      </c>
      <c r="B1511" s="235" t="str">
        <f>'09-30-Tiling'!B25</f>
        <v>09 31 23 Thin-Set Glass Mosaic Tiling</v>
      </c>
      <c r="C1511" s="235"/>
      <c r="D1511" s="236" t="str" cm="1">
        <f t="array" ref="D1511">_xlfn.IFNA(_xlfn.IFS('09-30-Tiling'!D25="*",'09-30-Tiling'!C25,'09-30-Tiling'!F25="*",'09-30-Tiling'!E25,'09-30-Tiling'!H25="*",'09-30-Tiling'!G25,'09-30-Tiling'!J25="*",'09-30-Tiling'!I25,'09-30-Tiling'!L25="*",'09-30-Tiling'!K25,'09-30-Tiling'!N25="*",'09-30-Tiling'!M25,'09-30-Tiling'!P25="*",'09-30-Tiling'!O25,'09-30-Tiling'!R25="*",'09-30-Tiling'!Q25,'09-30-Tiling'!T25="*",'09-30-Tiling'!S25),"")</f>
        <v/>
      </c>
      <c r="E1511" s="236" t="e">
        <f>D1511/'Project Data'!$D$22</f>
        <v>#VALUE!</v>
      </c>
      <c r="F1511" s="164" t="s">
        <v>44</v>
      </c>
      <c r="G1511" s="236" t="str" cm="1">
        <f t="array" ref="G1511">_xlfn.IFNA(_xlfn.IFS('09-30-Tiling'!F25="*",'09-30-Tiling'!E25,'09-30-Tiling'!H25="*",'09-30-Tiling'!G25,'09-30-Tiling'!J25="*",'09-30-Tiling'!I25,'09-30-Tiling'!L25="*",'09-30-Tiling'!K25,'09-30-Tiling'!N25="*",'09-30-Tiling'!M25,'09-30-Tiling'!P25="*",'09-30-Tiling'!O25,'09-30-Tiling'!R25="*",'09-30-Tiling'!Q25,'09-30-Tiling'!T25="*",'09-30-Tiling'!S25,'09-30-Tiling'!V25="*",'09-30-Tiling'!U25),"")</f>
        <v/>
      </c>
      <c r="H1511" s="236" t="e">
        <f>G1511/'Project Data'!$D$22</f>
        <v>#VALUE!</v>
      </c>
      <c r="I1511" s="175"/>
      <c r="J1511" s="244"/>
      <c r="K1511" s="242"/>
    </row>
    <row r="1512" spans="1:11" s="147" customFormat="1" ht="15" hidden="1" customHeight="1">
      <c r="A1512" s="198">
        <f>'09-30-Tiling'!A26</f>
        <v>0</v>
      </c>
      <c r="B1512" s="235" t="str">
        <f>'09-30-Tiling'!B26</f>
        <v>09 31 26 Thin-Set Plastic Tiling</v>
      </c>
      <c r="C1512" s="235"/>
      <c r="D1512" s="236" t="str" cm="1">
        <f t="array" ref="D1512">_xlfn.IFNA(_xlfn.IFS('09-30-Tiling'!D26="*",'09-30-Tiling'!C26,'09-30-Tiling'!F26="*",'09-30-Tiling'!E26,'09-30-Tiling'!H26="*",'09-30-Tiling'!G26,'09-30-Tiling'!J26="*",'09-30-Tiling'!I26,'09-30-Tiling'!L26="*",'09-30-Tiling'!K26,'09-30-Tiling'!N26="*",'09-30-Tiling'!M26,'09-30-Tiling'!P26="*",'09-30-Tiling'!O26,'09-30-Tiling'!R26="*",'09-30-Tiling'!Q26,'09-30-Tiling'!T26="*",'09-30-Tiling'!S26),"")</f>
        <v/>
      </c>
      <c r="E1512" s="236" t="e">
        <f>D1512/'Project Data'!$D$22</f>
        <v>#VALUE!</v>
      </c>
      <c r="F1512" s="164" t="s">
        <v>44</v>
      </c>
      <c r="G1512" s="236" t="str" cm="1">
        <f t="array" ref="G1512">_xlfn.IFNA(_xlfn.IFS('09-30-Tiling'!F26="*",'09-30-Tiling'!E26,'09-30-Tiling'!H26="*",'09-30-Tiling'!G26,'09-30-Tiling'!J26="*",'09-30-Tiling'!I26,'09-30-Tiling'!L26="*",'09-30-Tiling'!K26,'09-30-Tiling'!N26="*",'09-30-Tiling'!M26,'09-30-Tiling'!P26="*",'09-30-Tiling'!O26,'09-30-Tiling'!R26="*",'09-30-Tiling'!Q26,'09-30-Tiling'!T26="*",'09-30-Tiling'!S26,'09-30-Tiling'!V26="*",'09-30-Tiling'!U26),"")</f>
        <v/>
      </c>
      <c r="H1512" s="236" t="e">
        <f>G1512/'Project Data'!$D$22</f>
        <v>#VALUE!</v>
      </c>
      <c r="I1512" s="175"/>
      <c r="J1512" s="244"/>
      <c r="K1512" s="242"/>
    </row>
    <row r="1513" spans="1:11" s="147" customFormat="1" ht="15" hidden="1" customHeight="1">
      <c r="A1513" s="198">
        <f>'09-30-Tiling'!A27</f>
        <v>0</v>
      </c>
      <c r="B1513" s="235" t="str">
        <f>'09-30-Tiling'!B27</f>
        <v>09 31 29 Thin-Set Metal Tiling</v>
      </c>
      <c r="C1513" s="235"/>
      <c r="D1513" s="236" t="str" cm="1">
        <f t="array" ref="D1513">_xlfn.IFNA(_xlfn.IFS('09-30-Tiling'!D27="*",'09-30-Tiling'!C27,'09-30-Tiling'!F27="*",'09-30-Tiling'!E27,'09-30-Tiling'!H27="*",'09-30-Tiling'!G27,'09-30-Tiling'!J27="*",'09-30-Tiling'!I27,'09-30-Tiling'!L27="*",'09-30-Tiling'!K27,'09-30-Tiling'!N27="*",'09-30-Tiling'!M27,'09-30-Tiling'!P27="*",'09-30-Tiling'!O27,'09-30-Tiling'!R27="*",'09-30-Tiling'!Q27,'09-30-Tiling'!T27="*",'09-30-Tiling'!S27),"")</f>
        <v/>
      </c>
      <c r="E1513" s="236" t="e">
        <f>D1513/'Project Data'!$D$22</f>
        <v>#VALUE!</v>
      </c>
      <c r="F1513" s="164" t="s">
        <v>44</v>
      </c>
      <c r="G1513" s="236" t="str" cm="1">
        <f t="array" ref="G1513">_xlfn.IFNA(_xlfn.IFS('09-30-Tiling'!F27="*",'09-30-Tiling'!E27,'09-30-Tiling'!H27="*",'09-30-Tiling'!G27,'09-30-Tiling'!J27="*",'09-30-Tiling'!I27,'09-30-Tiling'!L27="*",'09-30-Tiling'!K27,'09-30-Tiling'!N27="*",'09-30-Tiling'!M27,'09-30-Tiling'!P27="*",'09-30-Tiling'!O27,'09-30-Tiling'!R27="*",'09-30-Tiling'!Q27,'09-30-Tiling'!T27="*",'09-30-Tiling'!S27,'09-30-Tiling'!V27="*",'09-30-Tiling'!U27),"")</f>
        <v/>
      </c>
      <c r="H1513" s="236" t="e">
        <f>G1513/'Project Data'!$D$22</f>
        <v>#VALUE!</v>
      </c>
      <c r="I1513" s="175"/>
      <c r="J1513" s="244"/>
      <c r="K1513" s="242"/>
    </row>
    <row r="1514" spans="1:11" s="147" customFormat="1" ht="15" hidden="1" customHeight="1">
      <c r="A1514" s="198">
        <f>'09-30-Tiling'!A28</f>
        <v>0</v>
      </c>
      <c r="B1514" s="235" t="str">
        <f>'09-30-Tiling'!B28</f>
        <v>09 31 33 Thin-Set Stone Tiling</v>
      </c>
      <c r="C1514" s="235"/>
      <c r="D1514" s="236" t="str" cm="1">
        <f t="array" ref="D1514">_xlfn.IFNA(_xlfn.IFS('09-30-Tiling'!D28="*",'09-30-Tiling'!C28,'09-30-Tiling'!F28="*",'09-30-Tiling'!E28,'09-30-Tiling'!H28="*",'09-30-Tiling'!G28,'09-30-Tiling'!J28="*",'09-30-Tiling'!I28,'09-30-Tiling'!L28="*",'09-30-Tiling'!K28,'09-30-Tiling'!N28="*",'09-30-Tiling'!M28,'09-30-Tiling'!P28="*",'09-30-Tiling'!O28,'09-30-Tiling'!R28="*",'09-30-Tiling'!Q28,'09-30-Tiling'!T28="*",'09-30-Tiling'!S28),"")</f>
        <v/>
      </c>
      <c r="E1514" s="236" t="e">
        <f>D1514/'Project Data'!$D$22</f>
        <v>#VALUE!</v>
      </c>
      <c r="F1514" s="164" t="s">
        <v>44</v>
      </c>
      <c r="G1514" s="236" t="str" cm="1">
        <f t="array" ref="G1514">_xlfn.IFNA(_xlfn.IFS('09-30-Tiling'!F28="*",'09-30-Tiling'!E28,'09-30-Tiling'!H28="*",'09-30-Tiling'!G28,'09-30-Tiling'!J28="*",'09-30-Tiling'!I28,'09-30-Tiling'!L28="*",'09-30-Tiling'!K28,'09-30-Tiling'!N28="*",'09-30-Tiling'!M28,'09-30-Tiling'!P28="*",'09-30-Tiling'!O28,'09-30-Tiling'!R28="*",'09-30-Tiling'!Q28,'09-30-Tiling'!T28="*",'09-30-Tiling'!S28,'09-30-Tiling'!V28="*",'09-30-Tiling'!U28),"")</f>
        <v/>
      </c>
      <c r="H1514" s="236" t="e">
        <f>G1514/'Project Data'!$D$22</f>
        <v>#VALUE!</v>
      </c>
      <c r="I1514" s="175"/>
      <c r="J1514" s="244"/>
      <c r="K1514" s="242"/>
    </row>
    <row r="1515" spans="1:11" s="147" customFormat="1" ht="15" hidden="1" customHeight="1">
      <c r="A1515" s="198">
        <f>'09-30-Tiling'!A29</f>
        <v>0</v>
      </c>
      <c r="B1515" s="235" t="str">
        <f>'09-30-Tiling'!B29</f>
        <v>09 31 36 Thin-Set Concrete Tiling</v>
      </c>
      <c r="C1515" s="235"/>
      <c r="D1515" s="236" t="str" cm="1">
        <f t="array" ref="D1515">_xlfn.IFNA(_xlfn.IFS('09-30-Tiling'!D29="*",'09-30-Tiling'!C29,'09-30-Tiling'!F29="*",'09-30-Tiling'!E29,'09-30-Tiling'!H29="*",'09-30-Tiling'!G29,'09-30-Tiling'!J29="*",'09-30-Tiling'!I29,'09-30-Tiling'!L29="*",'09-30-Tiling'!K29,'09-30-Tiling'!N29="*",'09-30-Tiling'!M29,'09-30-Tiling'!P29="*",'09-30-Tiling'!O29,'09-30-Tiling'!R29="*",'09-30-Tiling'!Q29,'09-30-Tiling'!T29="*",'09-30-Tiling'!S29),"")</f>
        <v/>
      </c>
      <c r="E1515" s="236" t="e">
        <f>D1515/'Project Data'!$D$22</f>
        <v>#VALUE!</v>
      </c>
      <c r="F1515" s="164" t="s">
        <v>44</v>
      </c>
      <c r="G1515" s="236" t="str" cm="1">
        <f t="array" ref="G1515">_xlfn.IFNA(_xlfn.IFS('09-30-Tiling'!F29="*",'09-30-Tiling'!E29,'09-30-Tiling'!H29="*",'09-30-Tiling'!G29,'09-30-Tiling'!J29="*",'09-30-Tiling'!I29,'09-30-Tiling'!L29="*",'09-30-Tiling'!K29,'09-30-Tiling'!N29="*",'09-30-Tiling'!M29,'09-30-Tiling'!P29="*",'09-30-Tiling'!O29,'09-30-Tiling'!R29="*",'09-30-Tiling'!Q29,'09-30-Tiling'!T29="*",'09-30-Tiling'!S29,'09-30-Tiling'!V29="*",'09-30-Tiling'!U29),"")</f>
        <v/>
      </c>
      <c r="H1515" s="236" t="e">
        <f>G1515/'Project Data'!$D$22</f>
        <v>#VALUE!</v>
      </c>
      <c r="I1515" s="175"/>
      <c r="J1515" s="244"/>
      <c r="K1515" s="242"/>
    </row>
    <row r="1516" spans="1:11" s="147" customFormat="1" ht="15" hidden="1" customHeight="1">
      <c r="A1516" s="198">
        <f>'09-30-Tiling'!A30</f>
        <v>0</v>
      </c>
      <c r="B1516" s="235" t="str">
        <f>'09-30-Tiling'!B30</f>
        <v>09 32 00 Mortar-Bed Tiling</v>
      </c>
      <c r="C1516" s="235"/>
      <c r="D1516" s="236" t="str" cm="1">
        <f t="array" ref="D1516">_xlfn.IFNA(_xlfn.IFS('09-30-Tiling'!D30="*",'09-30-Tiling'!C30,'09-30-Tiling'!F30="*",'09-30-Tiling'!E30,'09-30-Tiling'!H30="*",'09-30-Tiling'!G30,'09-30-Tiling'!J30="*",'09-30-Tiling'!I30,'09-30-Tiling'!L30="*",'09-30-Tiling'!K30,'09-30-Tiling'!N30="*",'09-30-Tiling'!M30,'09-30-Tiling'!P30="*",'09-30-Tiling'!O30,'09-30-Tiling'!R30="*",'09-30-Tiling'!Q30,'09-30-Tiling'!T30="*",'09-30-Tiling'!S30),"")</f>
        <v/>
      </c>
      <c r="E1516" s="236" t="e">
        <f>D1516/'Project Data'!$D$22</f>
        <v>#VALUE!</v>
      </c>
      <c r="F1516" s="164" t="s">
        <v>44</v>
      </c>
      <c r="G1516" s="236" t="str" cm="1">
        <f t="array" ref="G1516">_xlfn.IFNA(_xlfn.IFS('09-30-Tiling'!F30="*",'09-30-Tiling'!E30,'09-30-Tiling'!H30="*",'09-30-Tiling'!G30,'09-30-Tiling'!J30="*",'09-30-Tiling'!I30,'09-30-Tiling'!L30="*",'09-30-Tiling'!K30,'09-30-Tiling'!N30="*",'09-30-Tiling'!M30,'09-30-Tiling'!P30="*",'09-30-Tiling'!O30,'09-30-Tiling'!R30="*",'09-30-Tiling'!Q30,'09-30-Tiling'!T30="*",'09-30-Tiling'!S30,'09-30-Tiling'!V30="*",'09-30-Tiling'!U30),"")</f>
        <v/>
      </c>
      <c r="H1516" s="236" t="e">
        <f>G1516/'Project Data'!$D$22</f>
        <v>#VALUE!</v>
      </c>
      <c r="I1516" s="175"/>
      <c r="J1516" s="244"/>
      <c r="K1516" s="242"/>
    </row>
    <row r="1517" spans="1:11" s="147" customFormat="1" ht="15" hidden="1" customHeight="1">
      <c r="A1517" s="198">
        <f>'09-30-Tiling'!A31</f>
        <v>0</v>
      </c>
      <c r="B1517" s="235" t="str">
        <f>'09-30-Tiling'!B31</f>
        <v>09 32 13 Mortar-Bed Ceramic Tiling</v>
      </c>
      <c r="C1517" s="235"/>
      <c r="D1517" s="236" t="str" cm="1">
        <f t="array" ref="D1517">_xlfn.IFNA(_xlfn.IFS('09-30-Tiling'!D31="*",'09-30-Tiling'!C31,'09-30-Tiling'!F31="*",'09-30-Tiling'!E31,'09-30-Tiling'!H31="*",'09-30-Tiling'!G31,'09-30-Tiling'!J31="*",'09-30-Tiling'!I31,'09-30-Tiling'!L31="*",'09-30-Tiling'!K31,'09-30-Tiling'!N31="*",'09-30-Tiling'!M31,'09-30-Tiling'!P31="*",'09-30-Tiling'!O31,'09-30-Tiling'!R31="*",'09-30-Tiling'!Q31,'09-30-Tiling'!T31="*",'09-30-Tiling'!S31),"")</f>
        <v/>
      </c>
      <c r="E1517" s="236" t="e">
        <f>D1517/'Project Data'!$D$22</f>
        <v>#VALUE!</v>
      </c>
      <c r="F1517" s="164" t="s">
        <v>44</v>
      </c>
      <c r="G1517" s="236" t="str" cm="1">
        <f t="array" ref="G1517">_xlfn.IFNA(_xlfn.IFS('09-30-Tiling'!F31="*",'09-30-Tiling'!E31,'09-30-Tiling'!H31="*",'09-30-Tiling'!G31,'09-30-Tiling'!J31="*",'09-30-Tiling'!I31,'09-30-Tiling'!L31="*",'09-30-Tiling'!K31,'09-30-Tiling'!N31="*",'09-30-Tiling'!M31,'09-30-Tiling'!P31="*",'09-30-Tiling'!O31,'09-30-Tiling'!R31="*",'09-30-Tiling'!Q31,'09-30-Tiling'!T31="*",'09-30-Tiling'!S31,'09-30-Tiling'!V31="*",'09-30-Tiling'!U31),"")</f>
        <v/>
      </c>
      <c r="H1517" s="236" t="e">
        <f>G1517/'Project Data'!$D$22</f>
        <v>#VALUE!</v>
      </c>
      <c r="I1517" s="175"/>
      <c r="J1517" s="244"/>
      <c r="K1517" s="242"/>
    </row>
    <row r="1518" spans="1:11" s="147" customFormat="1" ht="15" hidden="1" customHeight="1">
      <c r="A1518" s="198">
        <f>'09-30-Tiling'!A32</f>
        <v>0</v>
      </c>
      <c r="B1518" s="235" t="str">
        <f>'09-30-Tiling'!B32</f>
        <v>09 32 16 Mortar-Bed Quarry Tiling</v>
      </c>
      <c r="C1518" s="235"/>
      <c r="D1518" s="236" t="str" cm="1">
        <f t="array" ref="D1518">_xlfn.IFNA(_xlfn.IFS('09-30-Tiling'!D32="*",'09-30-Tiling'!C32,'09-30-Tiling'!F32="*",'09-30-Tiling'!E32,'09-30-Tiling'!H32="*",'09-30-Tiling'!G32,'09-30-Tiling'!J32="*",'09-30-Tiling'!I32,'09-30-Tiling'!L32="*",'09-30-Tiling'!K32,'09-30-Tiling'!N32="*",'09-30-Tiling'!M32,'09-30-Tiling'!P32="*",'09-30-Tiling'!O32,'09-30-Tiling'!R32="*",'09-30-Tiling'!Q32,'09-30-Tiling'!T32="*",'09-30-Tiling'!S32),"")</f>
        <v/>
      </c>
      <c r="E1518" s="236" t="e">
        <f>D1518/'Project Data'!$D$22</f>
        <v>#VALUE!</v>
      </c>
      <c r="F1518" s="164" t="s">
        <v>44</v>
      </c>
      <c r="G1518" s="236" t="str" cm="1">
        <f t="array" ref="G1518">_xlfn.IFNA(_xlfn.IFS('09-30-Tiling'!F32="*",'09-30-Tiling'!E32,'09-30-Tiling'!H32="*",'09-30-Tiling'!G32,'09-30-Tiling'!J32="*",'09-30-Tiling'!I32,'09-30-Tiling'!L32="*",'09-30-Tiling'!K32,'09-30-Tiling'!N32="*",'09-30-Tiling'!M32,'09-30-Tiling'!P32="*",'09-30-Tiling'!O32,'09-30-Tiling'!R32="*",'09-30-Tiling'!Q32,'09-30-Tiling'!T32="*",'09-30-Tiling'!S32,'09-30-Tiling'!V32="*",'09-30-Tiling'!U32),"")</f>
        <v/>
      </c>
      <c r="H1518" s="236" t="e">
        <f>G1518/'Project Data'!$D$22</f>
        <v>#VALUE!</v>
      </c>
      <c r="I1518" s="175"/>
      <c r="J1518" s="244"/>
      <c r="K1518" s="242"/>
    </row>
    <row r="1519" spans="1:11" s="147" customFormat="1" ht="15" hidden="1" customHeight="1">
      <c r="A1519" s="198">
        <f>'09-30-Tiling'!A33</f>
        <v>0</v>
      </c>
      <c r="B1519" s="235" t="str">
        <f>'09-30-Tiling'!B33</f>
        <v>09 32 19 Mortar-Bed Paver Tiling</v>
      </c>
      <c r="C1519" s="235"/>
      <c r="D1519" s="236" t="str" cm="1">
        <f t="array" ref="D1519">_xlfn.IFNA(_xlfn.IFS('09-30-Tiling'!D33="*",'09-30-Tiling'!C33,'09-30-Tiling'!F33="*",'09-30-Tiling'!E33,'09-30-Tiling'!H33="*",'09-30-Tiling'!G33,'09-30-Tiling'!J33="*",'09-30-Tiling'!I33,'09-30-Tiling'!L33="*",'09-30-Tiling'!K33,'09-30-Tiling'!N33="*",'09-30-Tiling'!M33,'09-30-Tiling'!P33="*",'09-30-Tiling'!O33,'09-30-Tiling'!R33="*",'09-30-Tiling'!Q33,'09-30-Tiling'!T33="*",'09-30-Tiling'!S33),"")</f>
        <v/>
      </c>
      <c r="E1519" s="236" t="e">
        <f>D1519/'Project Data'!$D$22</f>
        <v>#VALUE!</v>
      </c>
      <c r="F1519" s="164" t="s">
        <v>44</v>
      </c>
      <c r="G1519" s="236" t="str" cm="1">
        <f t="array" ref="G1519">_xlfn.IFNA(_xlfn.IFS('09-30-Tiling'!F33="*",'09-30-Tiling'!E33,'09-30-Tiling'!H33="*",'09-30-Tiling'!G33,'09-30-Tiling'!J33="*",'09-30-Tiling'!I33,'09-30-Tiling'!L33="*",'09-30-Tiling'!K33,'09-30-Tiling'!N33="*",'09-30-Tiling'!M33,'09-30-Tiling'!P33="*",'09-30-Tiling'!O33,'09-30-Tiling'!R33="*",'09-30-Tiling'!Q33,'09-30-Tiling'!T33="*",'09-30-Tiling'!S33,'09-30-Tiling'!V33="*",'09-30-Tiling'!U33),"")</f>
        <v/>
      </c>
      <c r="H1519" s="236" t="e">
        <f>G1519/'Project Data'!$D$22</f>
        <v>#VALUE!</v>
      </c>
      <c r="I1519" s="175"/>
      <c r="J1519" s="244"/>
      <c r="K1519" s="242"/>
    </row>
    <row r="1520" spans="1:11" s="147" customFormat="1" ht="15" hidden="1" customHeight="1">
      <c r="A1520" s="198">
        <f>'09-30-Tiling'!A34</f>
        <v>0</v>
      </c>
      <c r="B1520" s="235" t="str">
        <f>'09-30-Tiling'!B34</f>
        <v>09 32 23 Mortar-Bed Glass Mosaic Tiling</v>
      </c>
      <c r="C1520" s="235"/>
      <c r="D1520" s="236" t="str" cm="1">
        <f t="array" ref="D1520">_xlfn.IFNA(_xlfn.IFS('09-30-Tiling'!D34="*",'09-30-Tiling'!C34,'09-30-Tiling'!F34="*",'09-30-Tiling'!E34,'09-30-Tiling'!H34="*",'09-30-Tiling'!G34,'09-30-Tiling'!J34="*",'09-30-Tiling'!I34,'09-30-Tiling'!L34="*",'09-30-Tiling'!K34,'09-30-Tiling'!N34="*",'09-30-Tiling'!M34,'09-30-Tiling'!P34="*",'09-30-Tiling'!O34,'09-30-Tiling'!R34="*",'09-30-Tiling'!Q34,'09-30-Tiling'!T34="*",'09-30-Tiling'!S34),"")</f>
        <v/>
      </c>
      <c r="E1520" s="236" t="e">
        <f>D1520/'Project Data'!$D$22</f>
        <v>#VALUE!</v>
      </c>
      <c r="F1520" s="164" t="s">
        <v>44</v>
      </c>
      <c r="G1520" s="236" t="str" cm="1">
        <f t="array" ref="G1520">_xlfn.IFNA(_xlfn.IFS('09-30-Tiling'!F34="*",'09-30-Tiling'!E34,'09-30-Tiling'!H34="*",'09-30-Tiling'!G34,'09-30-Tiling'!J34="*",'09-30-Tiling'!I34,'09-30-Tiling'!L34="*",'09-30-Tiling'!K34,'09-30-Tiling'!N34="*",'09-30-Tiling'!M34,'09-30-Tiling'!P34="*",'09-30-Tiling'!O34,'09-30-Tiling'!R34="*",'09-30-Tiling'!Q34,'09-30-Tiling'!T34="*",'09-30-Tiling'!S34,'09-30-Tiling'!V34="*",'09-30-Tiling'!U34),"")</f>
        <v/>
      </c>
      <c r="H1520" s="236" t="e">
        <f>G1520/'Project Data'!$D$22</f>
        <v>#VALUE!</v>
      </c>
      <c r="I1520" s="175"/>
      <c r="J1520" s="244"/>
      <c r="K1520" s="242"/>
    </row>
    <row r="1521" spans="1:11" s="147" customFormat="1" ht="15" hidden="1" customHeight="1">
      <c r="A1521" s="198">
        <f>'09-30-Tiling'!A35</f>
        <v>0</v>
      </c>
      <c r="B1521" s="235" t="str">
        <f>'09-30-Tiling'!B35</f>
        <v>09 32 26 Mortar-Bed Plastic Tiling</v>
      </c>
      <c r="C1521" s="235"/>
      <c r="D1521" s="236" t="str" cm="1">
        <f t="array" ref="D1521">_xlfn.IFNA(_xlfn.IFS('09-30-Tiling'!D35="*",'09-30-Tiling'!C35,'09-30-Tiling'!F35="*",'09-30-Tiling'!E35,'09-30-Tiling'!H35="*",'09-30-Tiling'!G35,'09-30-Tiling'!J35="*",'09-30-Tiling'!I35,'09-30-Tiling'!L35="*",'09-30-Tiling'!K35,'09-30-Tiling'!N35="*",'09-30-Tiling'!M35,'09-30-Tiling'!P35="*",'09-30-Tiling'!O35,'09-30-Tiling'!R35="*",'09-30-Tiling'!Q35,'09-30-Tiling'!T35="*",'09-30-Tiling'!S35),"")</f>
        <v/>
      </c>
      <c r="E1521" s="236" t="e">
        <f>D1521/'Project Data'!$D$22</f>
        <v>#VALUE!</v>
      </c>
      <c r="F1521" s="164" t="s">
        <v>44</v>
      </c>
      <c r="G1521" s="236" t="str" cm="1">
        <f t="array" ref="G1521">_xlfn.IFNA(_xlfn.IFS('09-30-Tiling'!F35="*",'09-30-Tiling'!E35,'09-30-Tiling'!H35="*",'09-30-Tiling'!G35,'09-30-Tiling'!J35="*",'09-30-Tiling'!I35,'09-30-Tiling'!L35="*",'09-30-Tiling'!K35,'09-30-Tiling'!N35="*",'09-30-Tiling'!M35,'09-30-Tiling'!P35="*",'09-30-Tiling'!O35,'09-30-Tiling'!R35="*",'09-30-Tiling'!Q35,'09-30-Tiling'!T35="*",'09-30-Tiling'!S35,'09-30-Tiling'!V35="*",'09-30-Tiling'!U35),"")</f>
        <v/>
      </c>
      <c r="H1521" s="236" t="e">
        <f>G1521/'Project Data'!$D$22</f>
        <v>#VALUE!</v>
      </c>
      <c r="I1521" s="175"/>
      <c r="J1521" s="244"/>
      <c r="K1521" s="242"/>
    </row>
    <row r="1522" spans="1:11" s="147" customFormat="1" ht="15" hidden="1" customHeight="1">
      <c r="A1522" s="198">
        <f>'09-30-Tiling'!A36</f>
        <v>0</v>
      </c>
      <c r="B1522" s="235" t="str">
        <f>'09-30-Tiling'!B36</f>
        <v>09 32 29 Mortar-Bed Metal Tiling</v>
      </c>
      <c r="C1522" s="235"/>
      <c r="D1522" s="236" t="str" cm="1">
        <f t="array" ref="D1522">_xlfn.IFNA(_xlfn.IFS('09-30-Tiling'!D36="*",'09-30-Tiling'!C36,'09-30-Tiling'!F36="*",'09-30-Tiling'!E36,'09-30-Tiling'!H36="*",'09-30-Tiling'!G36,'09-30-Tiling'!J36="*",'09-30-Tiling'!I36,'09-30-Tiling'!L36="*",'09-30-Tiling'!K36,'09-30-Tiling'!N36="*",'09-30-Tiling'!M36,'09-30-Tiling'!P36="*",'09-30-Tiling'!O36,'09-30-Tiling'!R36="*",'09-30-Tiling'!Q36,'09-30-Tiling'!T36="*",'09-30-Tiling'!S36),"")</f>
        <v/>
      </c>
      <c r="E1522" s="236" t="e">
        <f>D1522/'Project Data'!$D$22</f>
        <v>#VALUE!</v>
      </c>
      <c r="F1522" s="164" t="s">
        <v>44</v>
      </c>
      <c r="G1522" s="236" t="str" cm="1">
        <f t="array" ref="G1522">_xlfn.IFNA(_xlfn.IFS('09-30-Tiling'!F36="*",'09-30-Tiling'!E36,'09-30-Tiling'!H36="*",'09-30-Tiling'!G36,'09-30-Tiling'!J36="*",'09-30-Tiling'!I36,'09-30-Tiling'!L36="*",'09-30-Tiling'!K36,'09-30-Tiling'!N36="*",'09-30-Tiling'!M36,'09-30-Tiling'!P36="*",'09-30-Tiling'!O36,'09-30-Tiling'!R36="*",'09-30-Tiling'!Q36,'09-30-Tiling'!T36="*",'09-30-Tiling'!S36,'09-30-Tiling'!V36="*",'09-30-Tiling'!U36),"")</f>
        <v/>
      </c>
      <c r="H1522" s="236" t="e">
        <f>G1522/'Project Data'!$D$22</f>
        <v>#VALUE!</v>
      </c>
      <c r="I1522" s="175"/>
      <c r="J1522" s="244"/>
      <c r="K1522" s="242"/>
    </row>
    <row r="1523" spans="1:11" s="147" customFormat="1" ht="15" hidden="1" customHeight="1">
      <c r="A1523" s="198">
        <f>'09-30-Tiling'!A37</f>
        <v>0</v>
      </c>
      <c r="B1523" s="235" t="str">
        <f>'09-30-Tiling'!B37</f>
        <v>09 32 33 Mortar-Bed Stone Tiling</v>
      </c>
      <c r="C1523" s="235"/>
      <c r="D1523" s="236" t="str" cm="1">
        <f t="array" ref="D1523">_xlfn.IFNA(_xlfn.IFS('09-30-Tiling'!D37="*",'09-30-Tiling'!C37,'09-30-Tiling'!F37="*",'09-30-Tiling'!E37,'09-30-Tiling'!H37="*",'09-30-Tiling'!G37,'09-30-Tiling'!J37="*",'09-30-Tiling'!I37,'09-30-Tiling'!L37="*",'09-30-Tiling'!K37,'09-30-Tiling'!N37="*",'09-30-Tiling'!M37,'09-30-Tiling'!P37="*",'09-30-Tiling'!O37,'09-30-Tiling'!R37="*",'09-30-Tiling'!Q37,'09-30-Tiling'!T37="*",'09-30-Tiling'!S37),"")</f>
        <v/>
      </c>
      <c r="E1523" s="236" t="e">
        <f>D1523/'Project Data'!$D$22</f>
        <v>#VALUE!</v>
      </c>
      <c r="F1523" s="164" t="s">
        <v>44</v>
      </c>
      <c r="G1523" s="236" t="str" cm="1">
        <f t="array" ref="G1523">_xlfn.IFNA(_xlfn.IFS('09-30-Tiling'!F37="*",'09-30-Tiling'!E37,'09-30-Tiling'!H37="*",'09-30-Tiling'!G37,'09-30-Tiling'!J37="*",'09-30-Tiling'!I37,'09-30-Tiling'!L37="*",'09-30-Tiling'!K37,'09-30-Tiling'!N37="*",'09-30-Tiling'!M37,'09-30-Tiling'!P37="*",'09-30-Tiling'!O37,'09-30-Tiling'!R37="*",'09-30-Tiling'!Q37,'09-30-Tiling'!T37="*",'09-30-Tiling'!S37,'09-30-Tiling'!V37="*",'09-30-Tiling'!U37),"")</f>
        <v/>
      </c>
      <c r="H1523" s="236" t="e">
        <f>G1523/'Project Data'!$D$22</f>
        <v>#VALUE!</v>
      </c>
      <c r="I1523" s="175"/>
      <c r="J1523" s="244"/>
      <c r="K1523" s="242"/>
    </row>
    <row r="1524" spans="1:11" s="147" customFormat="1" ht="15" hidden="1" customHeight="1">
      <c r="A1524" s="198">
        <f>'09-30-Tiling'!A38</f>
        <v>0</v>
      </c>
      <c r="B1524" s="235" t="str">
        <f>'09-30-Tiling'!B38</f>
        <v>09 32 36 Mortar-Bed Concrete Tiling</v>
      </c>
      <c r="C1524" s="235"/>
      <c r="D1524" s="236" t="str" cm="1">
        <f t="array" ref="D1524">_xlfn.IFNA(_xlfn.IFS('09-30-Tiling'!D38="*",'09-30-Tiling'!C38,'09-30-Tiling'!F38="*",'09-30-Tiling'!E38,'09-30-Tiling'!H38="*",'09-30-Tiling'!G38,'09-30-Tiling'!J38="*",'09-30-Tiling'!I38,'09-30-Tiling'!L38="*",'09-30-Tiling'!K38,'09-30-Tiling'!N38="*",'09-30-Tiling'!M38,'09-30-Tiling'!P38="*",'09-30-Tiling'!O38,'09-30-Tiling'!R38="*",'09-30-Tiling'!Q38,'09-30-Tiling'!T38="*",'09-30-Tiling'!S38),"")</f>
        <v/>
      </c>
      <c r="E1524" s="236" t="e">
        <f>D1524/'Project Data'!$D$22</f>
        <v>#VALUE!</v>
      </c>
      <c r="F1524" s="164" t="s">
        <v>44</v>
      </c>
      <c r="G1524" s="236" t="str" cm="1">
        <f t="array" ref="G1524">_xlfn.IFNA(_xlfn.IFS('09-30-Tiling'!F38="*",'09-30-Tiling'!E38,'09-30-Tiling'!H38="*",'09-30-Tiling'!G38,'09-30-Tiling'!J38="*",'09-30-Tiling'!I38,'09-30-Tiling'!L38="*",'09-30-Tiling'!K38,'09-30-Tiling'!N38="*",'09-30-Tiling'!M38,'09-30-Tiling'!P38="*",'09-30-Tiling'!O38,'09-30-Tiling'!R38="*",'09-30-Tiling'!Q38,'09-30-Tiling'!T38="*",'09-30-Tiling'!S38,'09-30-Tiling'!V38="*",'09-30-Tiling'!U38),"")</f>
        <v/>
      </c>
      <c r="H1524" s="236" t="e">
        <f>G1524/'Project Data'!$D$22</f>
        <v>#VALUE!</v>
      </c>
      <c r="I1524" s="175"/>
      <c r="J1524" s="244"/>
      <c r="K1524" s="242"/>
    </row>
    <row r="1525" spans="1:11" s="147" customFormat="1" ht="15" hidden="1" customHeight="1">
      <c r="A1525" s="198">
        <f>'09-30-Tiling'!A39</f>
        <v>0</v>
      </c>
      <c r="B1525" s="235" t="str">
        <f>'09-30-Tiling'!B39</f>
        <v>09 33 00 Conductive Tiling</v>
      </c>
      <c r="C1525" s="235"/>
      <c r="D1525" s="236" t="str" cm="1">
        <f t="array" ref="D1525">_xlfn.IFNA(_xlfn.IFS('09-30-Tiling'!D39="*",'09-30-Tiling'!C39,'09-30-Tiling'!F39="*",'09-30-Tiling'!E39,'09-30-Tiling'!H39="*",'09-30-Tiling'!G39,'09-30-Tiling'!J39="*",'09-30-Tiling'!I39,'09-30-Tiling'!L39="*",'09-30-Tiling'!K39,'09-30-Tiling'!N39="*",'09-30-Tiling'!M39,'09-30-Tiling'!P39="*",'09-30-Tiling'!O39,'09-30-Tiling'!R39="*",'09-30-Tiling'!Q39,'09-30-Tiling'!T39="*",'09-30-Tiling'!S39),"")</f>
        <v/>
      </c>
      <c r="E1525" s="236" t="e">
        <f>D1525/'Project Data'!$D$22</f>
        <v>#VALUE!</v>
      </c>
      <c r="F1525" s="164" t="s">
        <v>44</v>
      </c>
      <c r="G1525" s="236" t="str" cm="1">
        <f t="array" ref="G1525">_xlfn.IFNA(_xlfn.IFS('09-30-Tiling'!F39="*",'09-30-Tiling'!E39,'09-30-Tiling'!H39="*",'09-30-Tiling'!G39,'09-30-Tiling'!J39="*",'09-30-Tiling'!I39,'09-30-Tiling'!L39="*",'09-30-Tiling'!K39,'09-30-Tiling'!N39="*",'09-30-Tiling'!M39,'09-30-Tiling'!P39="*",'09-30-Tiling'!O39,'09-30-Tiling'!R39="*",'09-30-Tiling'!Q39,'09-30-Tiling'!T39="*",'09-30-Tiling'!S39,'09-30-Tiling'!V39="*",'09-30-Tiling'!U39),"")</f>
        <v/>
      </c>
      <c r="H1525" s="236" t="e">
        <f>G1525/'Project Data'!$D$22</f>
        <v>#VALUE!</v>
      </c>
      <c r="I1525" s="175"/>
      <c r="J1525" s="244"/>
      <c r="K1525" s="242"/>
    </row>
    <row r="1526" spans="1:11" s="147" customFormat="1" ht="15" hidden="1" customHeight="1">
      <c r="A1526" s="198">
        <f>'09-30-Tiling'!A40</f>
        <v>0</v>
      </c>
      <c r="B1526" s="235" t="str">
        <f>'09-30-Tiling'!B40</f>
        <v>09 33 13 Conductive Ceramic Tiling</v>
      </c>
      <c r="C1526" s="235"/>
      <c r="D1526" s="236" t="str" cm="1">
        <f t="array" ref="D1526">_xlfn.IFNA(_xlfn.IFS('09-30-Tiling'!D40="*",'09-30-Tiling'!C40,'09-30-Tiling'!F40="*",'09-30-Tiling'!E40,'09-30-Tiling'!H40="*",'09-30-Tiling'!G40,'09-30-Tiling'!J40="*",'09-30-Tiling'!I40,'09-30-Tiling'!L40="*",'09-30-Tiling'!K40,'09-30-Tiling'!N40="*",'09-30-Tiling'!M40,'09-30-Tiling'!P40="*",'09-30-Tiling'!O40,'09-30-Tiling'!R40="*",'09-30-Tiling'!Q40,'09-30-Tiling'!T40="*",'09-30-Tiling'!S40),"")</f>
        <v/>
      </c>
      <c r="E1526" s="236" t="e">
        <f>D1526/'Project Data'!$D$22</f>
        <v>#VALUE!</v>
      </c>
      <c r="F1526" s="164" t="s">
        <v>44</v>
      </c>
      <c r="G1526" s="236" t="str" cm="1">
        <f t="array" ref="G1526">_xlfn.IFNA(_xlfn.IFS('09-30-Tiling'!F40="*",'09-30-Tiling'!E40,'09-30-Tiling'!H40="*",'09-30-Tiling'!G40,'09-30-Tiling'!J40="*",'09-30-Tiling'!I40,'09-30-Tiling'!L40="*",'09-30-Tiling'!K40,'09-30-Tiling'!N40="*",'09-30-Tiling'!M40,'09-30-Tiling'!P40="*",'09-30-Tiling'!O40,'09-30-Tiling'!R40="*",'09-30-Tiling'!Q40,'09-30-Tiling'!T40="*",'09-30-Tiling'!S40,'09-30-Tiling'!V40="*",'09-30-Tiling'!U40),"")</f>
        <v/>
      </c>
      <c r="H1526" s="236" t="e">
        <f>G1526/'Project Data'!$D$22</f>
        <v>#VALUE!</v>
      </c>
      <c r="I1526" s="175"/>
      <c r="J1526" s="244"/>
      <c r="K1526" s="242"/>
    </row>
    <row r="1527" spans="1:11" s="147" customFormat="1" ht="15" hidden="1" customHeight="1">
      <c r="A1527" s="198">
        <f>'09-30-Tiling'!A41</f>
        <v>0</v>
      </c>
      <c r="B1527" s="235" t="str">
        <f>'09-30-Tiling'!B41</f>
        <v>09 33 16 Conductive Quarry Tiling</v>
      </c>
      <c r="C1527" s="235"/>
      <c r="D1527" s="236" t="str" cm="1">
        <f t="array" ref="D1527">_xlfn.IFNA(_xlfn.IFS('09-30-Tiling'!D41="*",'09-30-Tiling'!C41,'09-30-Tiling'!F41="*",'09-30-Tiling'!E41,'09-30-Tiling'!H41="*",'09-30-Tiling'!G41,'09-30-Tiling'!J41="*",'09-30-Tiling'!I41,'09-30-Tiling'!L41="*",'09-30-Tiling'!K41,'09-30-Tiling'!N41="*",'09-30-Tiling'!M41,'09-30-Tiling'!P41="*",'09-30-Tiling'!O41,'09-30-Tiling'!R41="*",'09-30-Tiling'!Q41,'09-30-Tiling'!T41="*",'09-30-Tiling'!S41),"")</f>
        <v/>
      </c>
      <c r="E1527" s="236" t="e">
        <f>D1527/'Project Data'!$D$22</f>
        <v>#VALUE!</v>
      </c>
      <c r="F1527" s="164" t="s">
        <v>44</v>
      </c>
      <c r="G1527" s="236" t="str" cm="1">
        <f t="array" ref="G1527">_xlfn.IFNA(_xlfn.IFS('09-30-Tiling'!F41="*",'09-30-Tiling'!E41,'09-30-Tiling'!H41="*",'09-30-Tiling'!G41,'09-30-Tiling'!J41="*",'09-30-Tiling'!I41,'09-30-Tiling'!L41="*",'09-30-Tiling'!K41,'09-30-Tiling'!N41="*",'09-30-Tiling'!M41,'09-30-Tiling'!P41="*",'09-30-Tiling'!O41,'09-30-Tiling'!R41="*",'09-30-Tiling'!Q41,'09-30-Tiling'!T41="*",'09-30-Tiling'!S41,'09-30-Tiling'!V41="*",'09-30-Tiling'!U41),"")</f>
        <v/>
      </c>
      <c r="H1527" s="236" t="e">
        <f>G1527/'Project Data'!$D$22</f>
        <v>#VALUE!</v>
      </c>
      <c r="I1527" s="175"/>
      <c r="J1527" s="244"/>
      <c r="K1527" s="242"/>
    </row>
    <row r="1528" spans="1:11" s="147" customFormat="1" ht="15" hidden="1" customHeight="1">
      <c r="A1528" s="198">
        <f>'09-30-Tiling'!A42</f>
        <v>0</v>
      </c>
      <c r="B1528" s="235" t="str">
        <f>'09-30-Tiling'!B42</f>
        <v>09 33 19 Conductive Paver Tiling</v>
      </c>
      <c r="C1528" s="235"/>
      <c r="D1528" s="236" t="str" cm="1">
        <f t="array" ref="D1528">_xlfn.IFNA(_xlfn.IFS('09-30-Tiling'!D42="*",'09-30-Tiling'!C42,'09-30-Tiling'!F42="*",'09-30-Tiling'!E42,'09-30-Tiling'!H42="*",'09-30-Tiling'!G42,'09-30-Tiling'!J42="*",'09-30-Tiling'!I42,'09-30-Tiling'!L42="*",'09-30-Tiling'!K42,'09-30-Tiling'!N42="*",'09-30-Tiling'!M42,'09-30-Tiling'!P42="*",'09-30-Tiling'!O42,'09-30-Tiling'!R42="*",'09-30-Tiling'!Q42,'09-30-Tiling'!T42="*",'09-30-Tiling'!S42),"")</f>
        <v/>
      </c>
      <c r="E1528" s="236" t="e">
        <f>D1528/'Project Data'!$D$22</f>
        <v>#VALUE!</v>
      </c>
      <c r="F1528" s="164" t="s">
        <v>44</v>
      </c>
      <c r="G1528" s="236" t="str" cm="1">
        <f t="array" ref="G1528">_xlfn.IFNA(_xlfn.IFS('09-30-Tiling'!F42="*",'09-30-Tiling'!E42,'09-30-Tiling'!H42="*",'09-30-Tiling'!G42,'09-30-Tiling'!J42="*",'09-30-Tiling'!I42,'09-30-Tiling'!L42="*",'09-30-Tiling'!K42,'09-30-Tiling'!N42="*",'09-30-Tiling'!M42,'09-30-Tiling'!P42="*",'09-30-Tiling'!O42,'09-30-Tiling'!R42="*",'09-30-Tiling'!Q42,'09-30-Tiling'!T42="*",'09-30-Tiling'!S42,'09-30-Tiling'!V42="*",'09-30-Tiling'!U42),"")</f>
        <v/>
      </c>
      <c r="H1528" s="236" t="e">
        <f>G1528/'Project Data'!$D$22</f>
        <v>#VALUE!</v>
      </c>
      <c r="I1528" s="175"/>
      <c r="J1528" s="244"/>
      <c r="K1528" s="242"/>
    </row>
    <row r="1529" spans="1:11" s="147" customFormat="1" ht="15" hidden="1" customHeight="1">
      <c r="A1529" s="198">
        <f>'09-30-Tiling'!A43</f>
        <v>0</v>
      </c>
      <c r="B1529" s="235" t="str">
        <f>'09-30-Tiling'!B43</f>
        <v>09 33 23 Conductive Glass Mosaic Tiling</v>
      </c>
      <c r="C1529" s="235"/>
      <c r="D1529" s="236" t="str" cm="1">
        <f t="array" ref="D1529">_xlfn.IFNA(_xlfn.IFS('09-30-Tiling'!D43="*",'09-30-Tiling'!C43,'09-30-Tiling'!F43="*",'09-30-Tiling'!E43,'09-30-Tiling'!H43="*",'09-30-Tiling'!G43,'09-30-Tiling'!J43="*",'09-30-Tiling'!I43,'09-30-Tiling'!L43="*",'09-30-Tiling'!K43,'09-30-Tiling'!N43="*",'09-30-Tiling'!M43,'09-30-Tiling'!P43="*",'09-30-Tiling'!O43,'09-30-Tiling'!R43="*",'09-30-Tiling'!Q43,'09-30-Tiling'!T43="*",'09-30-Tiling'!S43),"")</f>
        <v/>
      </c>
      <c r="E1529" s="236" t="e">
        <f>D1529/'Project Data'!$D$22</f>
        <v>#VALUE!</v>
      </c>
      <c r="F1529" s="164" t="s">
        <v>44</v>
      </c>
      <c r="G1529" s="236" t="str" cm="1">
        <f t="array" ref="G1529">_xlfn.IFNA(_xlfn.IFS('09-30-Tiling'!F43="*",'09-30-Tiling'!E43,'09-30-Tiling'!H43="*",'09-30-Tiling'!G43,'09-30-Tiling'!J43="*",'09-30-Tiling'!I43,'09-30-Tiling'!L43="*",'09-30-Tiling'!K43,'09-30-Tiling'!N43="*",'09-30-Tiling'!M43,'09-30-Tiling'!P43="*",'09-30-Tiling'!O43,'09-30-Tiling'!R43="*",'09-30-Tiling'!Q43,'09-30-Tiling'!T43="*",'09-30-Tiling'!S43,'09-30-Tiling'!V43="*",'09-30-Tiling'!U43),"")</f>
        <v/>
      </c>
      <c r="H1529" s="236" t="e">
        <f>G1529/'Project Data'!$D$22</f>
        <v>#VALUE!</v>
      </c>
      <c r="I1529" s="175"/>
      <c r="J1529" s="244"/>
      <c r="K1529" s="242"/>
    </row>
    <row r="1530" spans="1:11" s="147" customFormat="1" ht="15" hidden="1" customHeight="1">
      <c r="A1530" s="198">
        <f>'09-30-Tiling'!A44</f>
        <v>0</v>
      </c>
      <c r="B1530" s="235" t="str">
        <f>'09-30-Tiling'!B44</f>
        <v>09 33 26 Conductive Plastic Tiling</v>
      </c>
      <c r="C1530" s="235"/>
      <c r="D1530" s="236" t="str" cm="1">
        <f t="array" ref="D1530">_xlfn.IFNA(_xlfn.IFS('09-30-Tiling'!D44="*",'09-30-Tiling'!C44,'09-30-Tiling'!F44="*",'09-30-Tiling'!E44,'09-30-Tiling'!H44="*",'09-30-Tiling'!G44,'09-30-Tiling'!J44="*",'09-30-Tiling'!I44,'09-30-Tiling'!L44="*",'09-30-Tiling'!K44,'09-30-Tiling'!N44="*",'09-30-Tiling'!M44,'09-30-Tiling'!P44="*",'09-30-Tiling'!O44,'09-30-Tiling'!R44="*",'09-30-Tiling'!Q44,'09-30-Tiling'!T44="*",'09-30-Tiling'!S44),"")</f>
        <v/>
      </c>
      <c r="E1530" s="236" t="e">
        <f>D1530/'Project Data'!$D$22</f>
        <v>#VALUE!</v>
      </c>
      <c r="F1530" s="164" t="s">
        <v>44</v>
      </c>
      <c r="G1530" s="236" t="str" cm="1">
        <f t="array" ref="G1530">_xlfn.IFNA(_xlfn.IFS('09-30-Tiling'!F44="*",'09-30-Tiling'!E44,'09-30-Tiling'!H44="*",'09-30-Tiling'!G44,'09-30-Tiling'!J44="*",'09-30-Tiling'!I44,'09-30-Tiling'!L44="*",'09-30-Tiling'!K44,'09-30-Tiling'!N44="*",'09-30-Tiling'!M44,'09-30-Tiling'!P44="*",'09-30-Tiling'!O44,'09-30-Tiling'!R44="*",'09-30-Tiling'!Q44,'09-30-Tiling'!T44="*",'09-30-Tiling'!S44,'09-30-Tiling'!V44="*",'09-30-Tiling'!U44),"")</f>
        <v/>
      </c>
      <c r="H1530" s="236" t="e">
        <f>G1530/'Project Data'!$D$22</f>
        <v>#VALUE!</v>
      </c>
      <c r="I1530" s="175"/>
      <c r="J1530" s="244"/>
      <c r="K1530" s="242"/>
    </row>
    <row r="1531" spans="1:11" s="147" customFormat="1" ht="15" hidden="1" customHeight="1">
      <c r="A1531" s="198">
        <f>'09-30-Tiling'!A45</f>
        <v>0</v>
      </c>
      <c r="B1531" s="235" t="str">
        <f>'09-30-Tiling'!B45</f>
        <v>09 33 29 Conductive Metal Tiling</v>
      </c>
      <c r="C1531" s="235"/>
      <c r="D1531" s="236" t="str" cm="1">
        <f t="array" ref="D1531">_xlfn.IFNA(_xlfn.IFS('09-30-Tiling'!D45="*",'09-30-Tiling'!C45,'09-30-Tiling'!F45="*",'09-30-Tiling'!E45,'09-30-Tiling'!H45="*",'09-30-Tiling'!G45,'09-30-Tiling'!J45="*",'09-30-Tiling'!I45,'09-30-Tiling'!L45="*",'09-30-Tiling'!K45,'09-30-Tiling'!N45="*",'09-30-Tiling'!M45,'09-30-Tiling'!P45="*",'09-30-Tiling'!O45,'09-30-Tiling'!R45="*",'09-30-Tiling'!Q45,'09-30-Tiling'!T45="*",'09-30-Tiling'!S45),"")</f>
        <v/>
      </c>
      <c r="E1531" s="236" t="e">
        <f>D1531/'Project Data'!$D$22</f>
        <v>#VALUE!</v>
      </c>
      <c r="F1531" s="164" t="s">
        <v>44</v>
      </c>
      <c r="G1531" s="236" t="str" cm="1">
        <f t="array" ref="G1531">_xlfn.IFNA(_xlfn.IFS('09-30-Tiling'!F45="*",'09-30-Tiling'!E45,'09-30-Tiling'!H45="*",'09-30-Tiling'!G45,'09-30-Tiling'!J45="*",'09-30-Tiling'!I45,'09-30-Tiling'!L45="*",'09-30-Tiling'!K45,'09-30-Tiling'!N45="*",'09-30-Tiling'!M45,'09-30-Tiling'!P45="*",'09-30-Tiling'!O45,'09-30-Tiling'!R45="*",'09-30-Tiling'!Q45,'09-30-Tiling'!T45="*",'09-30-Tiling'!S45,'09-30-Tiling'!V45="*",'09-30-Tiling'!U45),"")</f>
        <v/>
      </c>
      <c r="H1531" s="236" t="e">
        <f>G1531/'Project Data'!$D$22</f>
        <v>#VALUE!</v>
      </c>
      <c r="I1531" s="175"/>
      <c r="J1531" s="244"/>
      <c r="K1531" s="242"/>
    </row>
    <row r="1532" spans="1:11" s="147" customFormat="1" ht="15" hidden="1" customHeight="1">
      <c r="A1532" s="198">
        <f>'09-30-Tiling'!A46</f>
        <v>0</v>
      </c>
      <c r="B1532" s="235" t="str">
        <f>'09-30-Tiling'!B46</f>
        <v>09 33 33 Conductive Stone Tiling</v>
      </c>
      <c r="C1532" s="235"/>
      <c r="D1532" s="236" t="str" cm="1">
        <f t="array" ref="D1532">_xlfn.IFNA(_xlfn.IFS('09-30-Tiling'!D46="*",'09-30-Tiling'!C46,'09-30-Tiling'!F46="*",'09-30-Tiling'!E46,'09-30-Tiling'!H46="*",'09-30-Tiling'!G46,'09-30-Tiling'!J46="*",'09-30-Tiling'!I46,'09-30-Tiling'!L46="*",'09-30-Tiling'!K46,'09-30-Tiling'!N46="*",'09-30-Tiling'!M46,'09-30-Tiling'!P46="*",'09-30-Tiling'!O46,'09-30-Tiling'!R46="*",'09-30-Tiling'!Q46,'09-30-Tiling'!T46="*",'09-30-Tiling'!S46),"")</f>
        <v/>
      </c>
      <c r="E1532" s="236" t="e">
        <f>D1532/'Project Data'!$D$22</f>
        <v>#VALUE!</v>
      </c>
      <c r="F1532" s="164" t="s">
        <v>44</v>
      </c>
      <c r="G1532" s="236" t="str" cm="1">
        <f t="array" ref="G1532">_xlfn.IFNA(_xlfn.IFS('09-30-Tiling'!F46="*",'09-30-Tiling'!E46,'09-30-Tiling'!H46="*",'09-30-Tiling'!G46,'09-30-Tiling'!J46="*",'09-30-Tiling'!I46,'09-30-Tiling'!L46="*",'09-30-Tiling'!K46,'09-30-Tiling'!N46="*",'09-30-Tiling'!M46,'09-30-Tiling'!P46="*",'09-30-Tiling'!O46,'09-30-Tiling'!R46="*",'09-30-Tiling'!Q46,'09-30-Tiling'!T46="*",'09-30-Tiling'!S46,'09-30-Tiling'!V46="*",'09-30-Tiling'!U46),"")</f>
        <v/>
      </c>
      <c r="H1532" s="236" t="e">
        <f>G1532/'Project Data'!$D$22</f>
        <v>#VALUE!</v>
      </c>
      <c r="I1532" s="175"/>
      <c r="J1532" s="244"/>
      <c r="K1532" s="242"/>
    </row>
    <row r="1533" spans="1:11" s="147" customFormat="1" ht="15" hidden="1" customHeight="1">
      <c r="A1533" s="198">
        <f>'09-30-Tiling'!A47</f>
        <v>0</v>
      </c>
      <c r="B1533" s="235" t="str">
        <f>'09-30-Tiling'!B47</f>
        <v>09 33 36 Conductive Concrete Tiling</v>
      </c>
      <c r="C1533" s="235"/>
      <c r="D1533" s="236" t="str" cm="1">
        <f t="array" ref="D1533">_xlfn.IFNA(_xlfn.IFS('09-30-Tiling'!D47="*",'09-30-Tiling'!C47,'09-30-Tiling'!F47="*",'09-30-Tiling'!E47,'09-30-Tiling'!H47="*",'09-30-Tiling'!G47,'09-30-Tiling'!J47="*",'09-30-Tiling'!I47,'09-30-Tiling'!L47="*",'09-30-Tiling'!K47,'09-30-Tiling'!N47="*",'09-30-Tiling'!M47,'09-30-Tiling'!P47="*",'09-30-Tiling'!O47,'09-30-Tiling'!R47="*",'09-30-Tiling'!Q47,'09-30-Tiling'!T47="*",'09-30-Tiling'!S47),"")</f>
        <v/>
      </c>
      <c r="E1533" s="236" t="e">
        <f>D1533/'Project Data'!$D$22</f>
        <v>#VALUE!</v>
      </c>
      <c r="F1533" s="164" t="s">
        <v>44</v>
      </c>
      <c r="G1533" s="236" t="str" cm="1">
        <f t="array" ref="G1533">_xlfn.IFNA(_xlfn.IFS('09-30-Tiling'!F47="*",'09-30-Tiling'!E47,'09-30-Tiling'!H47="*",'09-30-Tiling'!G47,'09-30-Tiling'!J47="*",'09-30-Tiling'!I47,'09-30-Tiling'!L47="*",'09-30-Tiling'!K47,'09-30-Tiling'!N47="*",'09-30-Tiling'!M47,'09-30-Tiling'!P47="*",'09-30-Tiling'!O47,'09-30-Tiling'!R47="*",'09-30-Tiling'!Q47,'09-30-Tiling'!T47="*",'09-30-Tiling'!S47,'09-30-Tiling'!V47="*",'09-30-Tiling'!U47),"")</f>
        <v/>
      </c>
      <c r="H1533" s="236" t="e">
        <f>G1533/'Project Data'!$D$22</f>
        <v>#VALUE!</v>
      </c>
      <c r="I1533" s="175"/>
      <c r="J1533" s="244"/>
      <c r="K1533" s="242"/>
    </row>
    <row r="1534" spans="1:11" s="147" customFormat="1" ht="15" hidden="1" customHeight="1">
      <c r="A1534" s="198">
        <f>'09-30-Tiling'!A48</f>
        <v>0</v>
      </c>
      <c r="B1534" s="235" t="str">
        <f>'09-30-Tiling'!B48</f>
        <v>09 34 00 Waterproofing-Membrane Tiling</v>
      </c>
      <c r="C1534" s="235"/>
      <c r="D1534" s="236" t="str" cm="1">
        <f t="array" ref="D1534">_xlfn.IFNA(_xlfn.IFS('09-30-Tiling'!D48="*",'09-30-Tiling'!C48,'09-30-Tiling'!F48="*",'09-30-Tiling'!E48,'09-30-Tiling'!H48="*",'09-30-Tiling'!G48,'09-30-Tiling'!J48="*",'09-30-Tiling'!I48,'09-30-Tiling'!L48="*",'09-30-Tiling'!K48,'09-30-Tiling'!N48="*",'09-30-Tiling'!M48,'09-30-Tiling'!P48="*",'09-30-Tiling'!O48,'09-30-Tiling'!R48="*",'09-30-Tiling'!Q48,'09-30-Tiling'!T48="*",'09-30-Tiling'!S48),"")</f>
        <v/>
      </c>
      <c r="E1534" s="236" t="e">
        <f>D1534/'Project Data'!$D$22</f>
        <v>#VALUE!</v>
      </c>
      <c r="F1534" s="164" t="s">
        <v>44</v>
      </c>
      <c r="G1534" s="236" t="str" cm="1">
        <f t="array" ref="G1534">_xlfn.IFNA(_xlfn.IFS('09-30-Tiling'!F48="*",'09-30-Tiling'!E48,'09-30-Tiling'!H48="*",'09-30-Tiling'!G48,'09-30-Tiling'!J48="*",'09-30-Tiling'!I48,'09-30-Tiling'!L48="*",'09-30-Tiling'!K48,'09-30-Tiling'!N48="*",'09-30-Tiling'!M48,'09-30-Tiling'!P48="*",'09-30-Tiling'!O48,'09-30-Tiling'!R48="*",'09-30-Tiling'!Q48,'09-30-Tiling'!T48="*",'09-30-Tiling'!S48,'09-30-Tiling'!V48="*",'09-30-Tiling'!U48),"")</f>
        <v/>
      </c>
      <c r="H1534" s="236" t="e">
        <f>G1534/'Project Data'!$D$22</f>
        <v>#VALUE!</v>
      </c>
      <c r="I1534" s="175"/>
      <c r="J1534" s="244"/>
      <c r="K1534" s="242"/>
    </row>
    <row r="1535" spans="1:11" s="147" customFormat="1" ht="15" hidden="1" customHeight="1">
      <c r="A1535" s="198">
        <f>'09-30-Tiling'!A49</f>
        <v>0</v>
      </c>
      <c r="B1535" s="235" t="str">
        <f>'09-30-Tiling'!B49</f>
        <v>09 34 13 Waterproofing-Membrane Ceramic Tiling</v>
      </c>
      <c r="C1535" s="235"/>
      <c r="D1535" s="236" t="str" cm="1">
        <f t="array" ref="D1535">_xlfn.IFNA(_xlfn.IFS('09-30-Tiling'!D49="*",'09-30-Tiling'!C49,'09-30-Tiling'!F49="*",'09-30-Tiling'!E49,'09-30-Tiling'!H49="*",'09-30-Tiling'!G49,'09-30-Tiling'!J49="*",'09-30-Tiling'!I49,'09-30-Tiling'!L49="*",'09-30-Tiling'!K49,'09-30-Tiling'!N49="*",'09-30-Tiling'!M49,'09-30-Tiling'!P49="*",'09-30-Tiling'!O49,'09-30-Tiling'!R49="*",'09-30-Tiling'!Q49,'09-30-Tiling'!T49="*",'09-30-Tiling'!S49),"")</f>
        <v/>
      </c>
      <c r="E1535" s="236" t="e">
        <f>D1535/'Project Data'!$D$22</f>
        <v>#VALUE!</v>
      </c>
      <c r="F1535" s="164" t="s">
        <v>44</v>
      </c>
      <c r="G1535" s="236" t="str" cm="1">
        <f t="array" ref="G1535">_xlfn.IFNA(_xlfn.IFS('09-30-Tiling'!F49="*",'09-30-Tiling'!E49,'09-30-Tiling'!H49="*",'09-30-Tiling'!G49,'09-30-Tiling'!J49="*",'09-30-Tiling'!I49,'09-30-Tiling'!L49="*",'09-30-Tiling'!K49,'09-30-Tiling'!N49="*",'09-30-Tiling'!M49,'09-30-Tiling'!P49="*",'09-30-Tiling'!O49,'09-30-Tiling'!R49="*",'09-30-Tiling'!Q49,'09-30-Tiling'!T49="*",'09-30-Tiling'!S49,'09-30-Tiling'!V49="*",'09-30-Tiling'!U49),"")</f>
        <v/>
      </c>
      <c r="H1535" s="236" t="e">
        <f>G1535/'Project Data'!$D$22</f>
        <v>#VALUE!</v>
      </c>
      <c r="I1535" s="175"/>
      <c r="J1535" s="244"/>
      <c r="K1535" s="242"/>
    </row>
    <row r="1536" spans="1:11" s="147" customFormat="1" ht="15" hidden="1" customHeight="1">
      <c r="A1536" s="198">
        <f>'09-30-Tiling'!A50</f>
        <v>0</v>
      </c>
      <c r="B1536" s="235" t="str">
        <f>'09-30-Tiling'!B50</f>
        <v>09 34 16 Waterproofing-Membrane Quarry Tiling</v>
      </c>
      <c r="C1536" s="235"/>
      <c r="D1536" s="236" t="str" cm="1">
        <f t="array" ref="D1536">_xlfn.IFNA(_xlfn.IFS('09-30-Tiling'!D50="*",'09-30-Tiling'!C50,'09-30-Tiling'!F50="*",'09-30-Tiling'!E50,'09-30-Tiling'!H50="*",'09-30-Tiling'!G50,'09-30-Tiling'!J50="*",'09-30-Tiling'!I50,'09-30-Tiling'!L50="*",'09-30-Tiling'!K50,'09-30-Tiling'!N50="*",'09-30-Tiling'!M50,'09-30-Tiling'!P50="*",'09-30-Tiling'!O50,'09-30-Tiling'!R50="*",'09-30-Tiling'!Q50,'09-30-Tiling'!T50="*",'09-30-Tiling'!S50),"")</f>
        <v/>
      </c>
      <c r="E1536" s="236" t="e">
        <f>D1536/'Project Data'!$D$22</f>
        <v>#VALUE!</v>
      </c>
      <c r="F1536" s="164" t="s">
        <v>44</v>
      </c>
      <c r="G1536" s="236" t="str" cm="1">
        <f t="array" ref="G1536">_xlfn.IFNA(_xlfn.IFS('09-30-Tiling'!F50="*",'09-30-Tiling'!E50,'09-30-Tiling'!H50="*",'09-30-Tiling'!G50,'09-30-Tiling'!J50="*",'09-30-Tiling'!I50,'09-30-Tiling'!L50="*",'09-30-Tiling'!K50,'09-30-Tiling'!N50="*",'09-30-Tiling'!M50,'09-30-Tiling'!P50="*",'09-30-Tiling'!O50,'09-30-Tiling'!R50="*",'09-30-Tiling'!Q50,'09-30-Tiling'!T50="*",'09-30-Tiling'!S50,'09-30-Tiling'!V50="*",'09-30-Tiling'!U50),"")</f>
        <v/>
      </c>
      <c r="H1536" s="236" t="e">
        <f>G1536/'Project Data'!$D$22</f>
        <v>#VALUE!</v>
      </c>
      <c r="I1536" s="175"/>
      <c r="J1536" s="244"/>
      <c r="K1536" s="242"/>
    </row>
    <row r="1537" spans="1:11" s="147" customFormat="1" ht="15" hidden="1" customHeight="1">
      <c r="A1537" s="198">
        <f>'09-30-Tiling'!A51</f>
        <v>0</v>
      </c>
      <c r="B1537" s="235" t="str">
        <f>'09-30-Tiling'!B51</f>
        <v>09 34 19 Waterproofing-Membrane Paver Tiling</v>
      </c>
      <c r="C1537" s="235"/>
      <c r="D1537" s="236" t="str" cm="1">
        <f t="array" ref="D1537">_xlfn.IFNA(_xlfn.IFS('09-30-Tiling'!D51="*",'09-30-Tiling'!C51,'09-30-Tiling'!F51="*",'09-30-Tiling'!E51,'09-30-Tiling'!H51="*",'09-30-Tiling'!G51,'09-30-Tiling'!J51="*",'09-30-Tiling'!I51,'09-30-Tiling'!L51="*",'09-30-Tiling'!K51,'09-30-Tiling'!N51="*",'09-30-Tiling'!M51,'09-30-Tiling'!P51="*",'09-30-Tiling'!O51,'09-30-Tiling'!R51="*",'09-30-Tiling'!Q51,'09-30-Tiling'!T51="*",'09-30-Tiling'!S51),"")</f>
        <v/>
      </c>
      <c r="E1537" s="236" t="e">
        <f>D1537/'Project Data'!$D$22</f>
        <v>#VALUE!</v>
      </c>
      <c r="F1537" s="164" t="s">
        <v>44</v>
      </c>
      <c r="G1537" s="236" t="str" cm="1">
        <f t="array" ref="G1537">_xlfn.IFNA(_xlfn.IFS('09-30-Tiling'!F51="*",'09-30-Tiling'!E51,'09-30-Tiling'!H51="*",'09-30-Tiling'!G51,'09-30-Tiling'!J51="*",'09-30-Tiling'!I51,'09-30-Tiling'!L51="*",'09-30-Tiling'!K51,'09-30-Tiling'!N51="*",'09-30-Tiling'!M51,'09-30-Tiling'!P51="*",'09-30-Tiling'!O51,'09-30-Tiling'!R51="*",'09-30-Tiling'!Q51,'09-30-Tiling'!T51="*",'09-30-Tiling'!S51,'09-30-Tiling'!V51="*",'09-30-Tiling'!U51),"")</f>
        <v/>
      </c>
      <c r="H1537" s="236" t="e">
        <f>G1537/'Project Data'!$D$22</f>
        <v>#VALUE!</v>
      </c>
      <c r="I1537" s="175"/>
      <c r="J1537" s="244"/>
      <c r="K1537" s="242"/>
    </row>
    <row r="1538" spans="1:11" s="147" customFormat="1" ht="15" hidden="1" customHeight="1">
      <c r="A1538" s="198">
        <f>'09-30-Tiling'!A52</f>
        <v>0</v>
      </c>
      <c r="B1538" s="235" t="str">
        <f>'09-30-Tiling'!B52</f>
        <v>09 34 23 Waterproofing-Membrane Glass Mosaic Tiling</v>
      </c>
      <c r="C1538" s="235"/>
      <c r="D1538" s="236" t="str" cm="1">
        <f t="array" ref="D1538">_xlfn.IFNA(_xlfn.IFS('09-30-Tiling'!D52="*",'09-30-Tiling'!C52,'09-30-Tiling'!F52="*",'09-30-Tiling'!E52,'09-30-Tiling'!H52="*",'09-30-Tiling'!G52,'09-30-Tiling'!J52="*",'09-30-Tiling'!I52,'09-30-Tiling'!L52="*",'09-30-Tiling'!K52,'09-30-Tiling'!N52="*",'09-30-Tiling'!M52,'09-30-Tiling'!P52="*",'09-30-Tiling'!O52,'09-30-Tiling'!R52="*",'09-30-Tiling'!Q52,'09-30-Tiling'!T52="*",'09-30-Tiling'!S52),"")</f>
        <v/>
      </c>
      <c r="E1538" s="236" t="e">
        <f>D1538/'Project Data'!$D$22</f>
        <v>#VALUE!</v>
      </c>
      <c r="F1538" s="164" t="s">
        <v>44</v>
      </c>
      <c r="G1538" s="236" t="str" cm="1">
        <f t="array" ref="G1538">_xlfn.IFNA(_xlfn.IFS('09-30-Tiling'!F52="*",'09-30-Tiling'!E52,'09-30-Tiling'!H52="*",'09-30-Tiling'!G52,'09-30-Tiling'!J52="*",'09-30-Tiling'!I52,'09-30-Tiling'!L52="*",'09-30-Tiling'!K52,'09-30-Tiling'!N52="*",'09-30-Tiling'!M52,'09-30-Tiling'!P52="*",'09-30-Tiling'!O52,'09-30-Tiling'!R52="*",'09-30-Tiling'!Q52,'09-30-Tiling'!T52="*",'09-30-Tiling'!S52,'09-30-Tiling'!V52="*",'09-30-Tiling'!U52),"")</f>
        <v/>
      </c>
      <c r="H1538" s="236" t="e">
        <f>G1538/'Project Data'!$D$22</f>
        <v>#VALUE!</v>
      </c>
      <c r="I1538" s="175"/>
      <c r="J1538" s="244"/>
      <c r="K1538" s="242"/>
    </row>
    <row r="1539" spans="1:11" s="147" customFormat="1" ht="15" hidden="1" customHeight="1">
      <c r="A1539" s="198">
        <f>'09-30-Tiling'!A53</f>
        <v>0</v>
      </c>
      <c r="B1539" s="235" t="str">
        <f>'09-30-Tiling'!B53</f>
        <v>09 34 26 Waterproofing-Membrane Plastic Tiling</v>
      </c>
      <c r="C1539" s="235"/>
      <c r="D1539" s="236" t="str" cm="1">
        <f t="array" ref="D1539">_xlfn.IFNA(_xlfn.IFS('09-30-Tiling'!D53="*",'09-30-Tiling'!C53,'09-30-Tiling'!F53="*",'09-30-Tiling'!E53,'09-30-Tiling'!H53="*",'09-30-Tiling'!G53,'09-30-Tiling'!J53="*",'09-30-Tiling'!I53,'09-30-Tiling'!L53="*",'09-30-Tiling'!K53,'09-30-Tiling'!N53="*",'09-30-Tiling'!M53,'09-30-Tiling'!P53="*",'09-30-Tiling'!O53,'09-30-Tiling'!R53="*",'09-30-Tiling'!Q53,'09-30-Tiling'!T53="*",'09-30-Tiling'!S53),"")</f>
        <v/>
      </c>
      <c r="E1539" s="236" t="e">
        <f>D1539/'Project Data'!$D$22</f>
        <v>#VALUE!</v>
      </c>
      <c r="F1539" s="164" t="s">
        <v>44</v>
      </c>
      <c r="G1539" s="236" t="str" cm="1">
        <f t="array" ref="G1539">_xlfn.IFNA(_xlfn.IFS('09-30-Tiling'!F53="*",'09-30-Tiling'!E53,'09-30-Tiling'!H53="*",'09-30-Tiling'!G53,'09-30-Tiling'!J53="*",'09-30-Tiling'!I53,'09-30-Tiling'!L53="*",'09-30-Tiling'!K53,'09-30-Tiling'!N53="*",'09-30-Tiling'!M53,'09-30-Tiling'!P53="*",'09-30-Tiling'!O53,'09-30-Tiling'!R53="*",'09-30-Tiling'!Q53,'09-30-Tiling'!T53="*",'09-30-Tiling'!S53,'09-30-Tiling'!V53="*",'09-30-Tiling'!U53),"")</f>
        <v/>
      </c>
      <c r="H1539" s="236" t="e">
        <f>G1539/'Project Data'!$D$22</f>
        <v>#VALUE!</v>
      </c>
      <c r="I1539" s="175"/>
      <c r="J1539" s="244"/>
      <c r="K1539" s="242"/>
    </row>
    <row r="1540" spans="1:11" s="147" customFormat="1" ht="15" hidden="1" customHeight="1">
      <c r="A1540" s="198">
        <f>'09-30-Tiling'!A54</f>
        <v>0</v>
      </c>
      <c r="B1540" s="235" t="str">
        <f>'09-30-Tiling'!B54</f>
        <v>09 34 29 Waterproofing-Membrane Metal Tiling</v>
      </c>
      <c r="C1540" s="235"/>
      <c r="D1540" s="236" t="str" cm="1">
        <f t="array" ref="D1540">_xlfn.IFNA(_xlfn.IFS('09-30-Tiling'!D54="*",'09-30-Tiling'!C54,'09-30-Tiling'!F54="*",'09-30-Tiling'!E54,'09-30-Tiling'!H54="*",'09-30-Tiling'!G54,'09-30-Tiling'!J54="*",'09-30-Tiling'!I54,'09-30-Tiling'!L54="*",'09-30-Tiling'!K54,'09-30-Tiling'!N54="*",'09-30-Tiling'!M54,'09-30-Tiling'!P54="*",'09-30-Tiling'!O54,'09-30-Tiling'!R54="*",'09-30-Tiling'!Q54,'09-30-Tiling'!T54="*",'09-30-Tiling'!S54),"")</f>
        <v/>
      </c>
      <c r="E1540" s="236" t="e">
        <f>D1540/'Project Data'!$D$22</f>
        <v>#VALUE!</v>
      </c>
      <c r="F1540" s="164" t="s">
        <v>44</v>
      </c>
      <c r="G1540" s="236" t="str" cm="1">
        <f t="array" ref="G1540">_xlfn.IFNA(_xlfn.IFS('09-30-Tiling'!F54="*",'09-30-Tiling'!E54,'09-30-Tiling'!H54="*",'09-30-Tiling'!G54,'09-30-Tiling'!J54="*",'09-30-Tiling'!I54,'09-30-Tiling'!L54="*",'09-30-Tiling'!K54,'09-30-Tiling'!N54="*",'09-30-Tiling'!M54,'09-30-Tiling'!P54="*",'09-30-Tiling'!O54,'09-30-Tiling'!R54="*",'09-30-Tiling'!Q54,'09-30-Tiling'!T54="*",'09-30-Tiling'!S54,'09-30-Tiling'!V54="*",'09-30-Tiling'!U54),"")</f>
        <v/>
      </c>
      <c r="H1540" s="236" t="e">
        <f>G1540/'Project Data'!$D$22</f>
        <v>#VALUE!</v>
      </c>
      <c r="I1540" s="175"/>
      <c r="J1540" s="244"/>
      <c r="K1540" s="242"/>
    </row>
    <row r="1541" spans="1:11" s="147" customFormat="1" ht="15" hidden="1" customHeight="1">
      <c r="A1541" s="198">
        <f>'09-30-Tiling'!A55</f>
        <v>0</v>
      </c>
      <c r="B1541" s="235" t="str">
        <f>'09-30-Tiling'!B55</f>
        <v>09 34 33 Waterproofing-Membrane Stone Tiling</v>
      </c>
      <c r="C1541" s="235"/>
      <c r="D1541" s="236" t="str" cm="1">
        <f t="array" ref="D1541">_xlfn.IFNA(_xlfn.IFS('09-30-Tiling'!D55="*",'09-30-Tiling'!C55,'09-30-Tiling'!F55="*",'09-30-Tiling'!E55,'09-30-Tiling'!H55="*",'09-30-Tiling'!G55,'09-30-Tiling'!J55="*",'09-30-Tiling'!I55,'09-30-Tiling'!L55="*",'09-30-Tiling'!K55,'09-30-Tiling'!N55="*",'09-30-Tiling'!M55,'09-30-Tiling'!P55="*",'09-30-Tiling'!O55,'09-30-Tiling'!R55="*",'09-30-Tiling'!Q55,'09-30-Tiling'!T55="*",'09-30-Tiling'!S55),"")</f>
        <v/>
      </c>
      <c r="E1541" s="236" t="e">
        <f>D1541/'Project Data'!$D$22</f>
        <v>#VALUE!</v>
      </c>
      <c r="F1541" s="164" t="s">
        <v>44</v>
      </c>
      <c r="G1541" s="236" t="str" cm="1">
        <f t="array" ref="G1541">_xlfn.IFNA(_xlfn.IFS('09-30-Tiling'!F55="*",'09-30-Tiling'!E55,'09-30-Tiling'!H55="*",'09-30-Tiling'!G55,'09-30-Tiling'!J55="*",'09-30-Tiling'!I55,'09-30-Tiling'!L55="*",'09-30-Tiling'!K55,'09-30-Tiling'!N55="*",'09-30-Tiling'!M55,'09-30-Tiling'!P55="*",'09-30-Tiling'!O55,'09-30-Tiling'!R55="*",'09-30-Tiling'!Q55,'09-30-Tiling'!T55="*",'09-30-Tiling'!S55,'09-30-Tiling'!V55="*",'09-30-Tiling'!U55),"")</f>
        <v/>
      </c>
      <c r="H1541" s="236" t="e">
        <f>G1541/'Project Data'!$D$22</f>
        <v>#VALUE!</v>
      </c>
      <c r="I1541" s="175"/>
      <c r="J1541" s="244"/>
      <c r="K1541" s="242"/>
    </row>
    <row r="1542" spans="1:11" s="147" customFormat="1" ht="15" hidden="1" customHeight="1">
      <c r="A1542" s="198">
        <f>'09-30-Tiling'!A56</f>
        <v>0</v>
      </c>
      <c r="B1542" s="235" t="str">
        <f>'09-30-Tiling'!B56</f>
        <v>09 34 36 Waterproofing-Membrane Concrete Tiling</v>
      </c>
      <c r="C1542" s="235"/>
      <c r="D1542" s="236" t="str" cm="1">
        <f t="array" ref="D1542">_xlfn.IFNA(_xlfn.IFS('09-30-Tiling'!D56="*",'09-30-Tiling'!C56,'09-30-Tiling'!F56="*",'09-30-Tiling'!E56,'09-30-Tiling'!H56="*",'09-30-Tiling'!G56,'09-30-Tiling'!J56="*",'09-30-Tiling'!I56,'09-30-Tiling'!L56="*",'09-30-Tiling'!K56,'09-30-Tiling'!N56="*",'09-30-Tiling'!M56,'09-30-Tiling'!P56="*",'09-30-Tiling'!O56,'09-30-Tiling'!R56="*",'09-30-Tiling'!Q56,'09-30-Tiling'!T56="*",'09-30-Tiling'!S56),"")</f>
        <v/>
      </c>
      <c r="E1542" s="236" t="e">
        <f>D1542/'Project Data'!$D$22</f>
        <v>#VALUE!</v>
      </c>
      <c r="F1542" s="164" t="s">
        <v>44</v>
      </c>
      <c r="G1542" s="236" t="str" cm="1">
        <f t="array" ref="G1542">_xlfn.IFNA(_xlfn.IFS('09-30-Tiling'!F56="*",'09-30-Tiling'!E56,'09-30-Tiling'!H56="*",'09-30-Tiling'!G56,'09-30-Tiling'!J56="*",'09-30-Tiling'!I56,'09-30-Tiling'!L56="*",'09-30-Tiling'!K56,'09-30-Tiling'!N56="*",'09-30-Tiling'!M56,'09-30-Tiling'!P56="*",'09-30-Tiling'!O56,'09-30-Tiling'!R56="*",'09-30-Tiling'!Q56,'09-30-Tiling'!T56="*",'09-30-Tiling'!S56,'09-30-Tiling'!V56="*",'09-30-Tiling'!U56),"")</f>
        <v/>
      </c>
      <c r="H1542" s="236" t="e">
        <f>G1542/'Project Data'!$D$22</f>
        <v>#VALUE!</v>
      </c>
      <c r="I1542" s="175"/>
      <c r="J1542" s="244"/>
      <c r="K1542" s="242"/>
    </row>
    <row r="1543" spans="1:11" s="147" customFormat="1" ht="15" hidden="1" customHeight="1">
      <c r="A1543" s="198">
        <f>'09-30-Tiling'!A57</f>
        <v>0</v>
      </c>
      <c r="B1543" s="235" t="str">
        <f>'09-30-Tiling'!B57</f>
        <v>09 35 00 Chemical-Resistant Tiling</v>
      </c>
      <c r="C1543" s="235"/>
      <c r="D1543" s="236" t="str" cm="1">
        <f t="array" ref="D1543">_xlfn.IFNA(_xlfn.IFS('09-30-Tiling'!D57="*",'09-30-Tiling'!C57,'09-30-Tiling'!F57="*",'09-30-Tiling'!E57,'09-30-Tiling'!H57="*",'09-30-Tiling'!G57,'09-30-Tiling'!J57="*",'09-30-Tiling'!I57,'09-30-Tiling'!L57="*",'09-30-Tiling'!K57,'09-30-Tiling'!N57="*",'09-30-Tiling'!M57,'09-30-Tiling'!P57="*",'09-30-Tiling'!O57,'09-30-Tiling'!R57="*",'09-30-Tiling'!Q57,'09-30-Tiling'!T57="*",'09-30-Tiling'!S57),"")</f>
        <v/>
      </c>
      <c r="E1543" s="236" t="e">
        <f>D1543/'Project Data'!$D$22</f>
        <v>#VALUE!</v>
      </c>
      <c r="F1543" s="164" t="s">
        <v>44</v>
      </c>
      <c r="G1543" s="236" t="str" cm="1">
        <f t="array" ref="G1543">_xlfn.IFNA(_xlfn.IFS('09-30-Tiling'!F57="*",'09-30-Tiling'!E57,'09-30-Tiling'!H57="*",'09-30-Tiling'!G57,'09-30-Tiling'!J57="*",'09-30-Tiling'!I57,'09-30-Tiling'!L57="*",'09-30-Tiling'!K57,'09-30-Tiling'!N57="*",'09-30-Tiling'!M57,'09-30-Tiling'!P57="*",'09-30-Tiling'!O57,'09-30-Tiling'!R57="*",'09-30-Tiling'!Q57,'09-30-Tiling'!T57="*",'09-30-Tiling'!S57,'09-30-Tiling'!V57="*",'09-30-Tiling'!U57),"")</f>
        <v/>
      </c>
      <c r="H1543" s="236" t="e">
        <f>G1543/'Project Data'!$D$22</f>
        <v>#VALUE!</v>
      </c>
      <c r="I1543" s="175"/>
      <c r="J1543" s="244"/>
      <c r="K1543" s="242"/>
    </row>
    <row r="1544" spans="1:11" s="147" customFormat="1" ht="15" hidden="1" customHeight="1">
      <c r="A1544" s="198">
        <f>'09-30-Tiling'!A58</f>
        <v>0</v>
      </c>
      <c r="B1544" s="235" t="str">
        <f>'09-30-Tiling'!B58</f>
        <v>09 35 13 Chemical-Resistant Ceramic Tiling</v>
      </c>
      <c r="C1544" s="235"/>
      <c r="D1544" s="236" t="str" cm="1">
        <f t="array" ref="D1544">_xlfn.IFNA(_xlfn.IFS('09-30-Tiling'!D58="*",'09-30-Tiling'!C58,'09-30-Tiling'!F58="*",'09-30-Tiling'!E58,'09-30-Tiling'!H58="*",'09-30-Tiling'!G58,'09-30-Tiling'!J58="*",'09-30-Tiling'!I58,'09-30-Tiling'!L58="*",'09-30-Tiling'!K58,'09-30-Tiling'!N58="*",'09-30-Tiling'!M58,'09-30-Tiling'!P58="*",'09-30-Tiling'!O58,'09-30-Tiling'!R58="*",'09-30-Tiling'!Q58,'09-30-Tiling'!T58="*",'09-30-Tiling'!S58),"")</f>
        <v/>
      </c>
      <c r="E1544" s="236" t="e">
        <f>D1544/'Project Data'!$D$22</f>
        <v>#VALUE!</v>
      </c>
      <c r="F1544" s="164" t="s">
        <v>44</v>
      </c>
      <c r="G1544" s="236" t="str" cm="1">
        <f t="array" ref="G1544">_xlfn.IFNA(_xlfn.IFS('09-30-Tiling'!F58="*",'09-30-Tiling'!E58,'09-30-Tiling'!H58="*",'09-30-Tiling'!G58,'09-30-Tiling'!J58="*",'09-30-Tiling'!I58,'09-30-Tiling'!L58="*",'09-30-Tiling'!K58,'09-30-Tiling'!N58="*",'09-30-Tiling'!M58,'09-30-Tiling'!P58="*",'09-30-Tiling'!O58,'09-30-Tiling'!R58="*",'09-30-Tiling'!Q58,'09-30-Tiling'!T58="*",'09-30-Tiling'!S58,'09-30-Tiling'!V58="*",'09-30-Tiling'!U58),"")</f>
        <v/>
      </c>
      <c r="H1544" s="236" t="e">
        <f>G1544/'Project Data'!$D$22</f>
        <v>#VALUE!</v>
      </c>
      <c r="I1544" s="175"/>
      <c r="J1544" s="244"/>
      <c r="K1544" s="242"/>
    </row>
    <row r="1545" spans="1:11" s="147" customFormat="1" ht="15" hidden="1" customHeight="1">
      <c r="A1545" s="198">
        <f>'09-30-Tiling'!A59</f>
        <v>0</v>
      </c>
      <c r="B1545" s="235" t="str">
        <f>'09-30-Tiling'!B59</f>
        <v>09 35 16 Chemical-Resistant Quarry Tiling</v>
      </c>
      <c r="C1545" s="235"/>
      <c r="D1545" s="236" t="str" cm="1">
        <f t="array" ref="D1545">_xlfn.IFNA(_xlfn.IFS('09-30-Tiling'!D59="*",'09-30-Tiling'!C59,'09-30-Tiling'!F59="*",'09-30-Tiling'!E59,'09-30-Tiling'!H59="*",'09-30-Tiling'!G59,'09-30-Tiling'!J59="*",'09-30-Tiling'!I59,'09-30-Tiling'!L59="*",'09-30-Tiling'!K59,'09-30-Tiling'!N59="*",'09-30-Tiling'!M59,'09-30-Tiling'!P59="*",'09-30-Tiling'!O59,'09-30-Tiling'!R59="*",'09-30-Tiling'!Q59,'09-30-Tiling'!T59="*",'09-30-Tiling'!S59),"")</f>
        <v/>
      </c>
      <c r="E1545" s="236" t="e">
        <f>D1545/'Project Data'!$D$22</f>
        <v>#VALUE!</v>
      </c>
      <c r="F1545" s="164" t="s">
        <v>44</v>
      </c>
      <c r="G1545" s="236" t="str" cm="1">
        <f t="array" ref="G1545">_xlfn.IFNA(_xlfn.IFS('09-30-Tiling'!F59="*",'09-30-Tiling'!E59,'09-30-Tiling'!H59="*",'09-30-Tiling'!G59,'09-30-Tiling'!J59="*",'09-30-Tiling'!I59,'09-30-Tiling'!L59="*",'09-30-Tiling'!K59,'09-30-Tiling'!N59="*",'09-30-Tiling'!M59,'09-30-Tiling'!P59="*",'09-30-Tiling'!O59,'09-30-Tiling'!R59="*",'09-30-Tiling'!Q59,'09-30-Tiling'!T59="*",'09-30-Tiling'!S59,'09-30-Tiling'!V59="*",'09-30-Tiling'!U59),"")</f>
        <v/>
      </c>
      <c r="H1545" s="236" t="e">
        <f>G1545/'Project Data'!$D$22</f>
        <v>#VALUE!</v>
      </c>
      <c r="I1545" s="175"/>
      <c r="J1545" s="244"/>
      <c r="K1545" s="242"/>
    </row>
    <row r="1546" spans="1:11" s="147" customFormat="1" ht="15" hidden="1" customHeight="1">
      <c r="A1546" s="198">
        <f>'09-30-Tiling'!A60</f>
        <v>0</v>
      </c>
      <c r="B1546" s="235" t="str">
        <f>'09-30-Tiling'!B60</f>
        <v>09 35 19 Chemical-Resistant Paver Tiling</v>
      </c>
      <c r="C1546" s="235"/>
      <c r="D1546" s="236" t="str" cm="1">
        <f t="array" ref="D1546">_xlfn.IFNA(_xlfn.IFS('09-30-Tiling'!D60="*",'09-30-Tiling'!C60,'09-30-Tiling'!F60="*",'09-30-Tiling'!E60,'09-30-Tiling'!H60="*",'09-30-Tiling'!G60,'09-30-Tiling'!J60="*",'09-30-Tiling'!I60,'09-30-Tiling'!L60="*",'09-30-Tiling'!K60,'09-30-Tiling'!N60="*",'09-30-Tiling'!M60,'09-30-Tiling'!P60="*",'09-30-Tiling'!O60,'09-30-Tiling'!R60="*",'09-30-Tiling'!Q60,'09-30-Tiling'!T60="*",'09-30-Tiling'!S60),"")</f>
        <v/>
      </c>
      <c r="E1546" s="236" t="e">
        <f>D1546/'Project Data'!$D$22</f>
        <v>#VALUE!</v>
      </c>
      <c r="F1546" s="164" t="s">
        <v>44</v>
      </c>
      <c r="G1546" s="236" t="str" cm="1">
        <f t="array" ref="G1546">_xlfn.IFNA(_xlfn.IFS('09-30-Tiling'!F60="*",'09-30-Tiling'!E60,'09-30-Tiling'!H60="*",'09-30-Tiling'!G60,'09-30-Tiling'!J60="*",'09-30-Tiling'!I60,'09-30-Tiling'!L60="*",'09-30-Tiling'!K60,'09-30-Tiling'!N60="*",'09-30-Tiling'!M60,'09-30-Tiling'!P60="*",'09-30-Tiling'!O60,'09-30-Tiling'!R60="*",'09-30-Tiling'!Q60,'09-30-Tiling'!T60="*",'09-30-Tiling'!S60,'09-30-Tiling'!V60="*",'09-30-Tiling'!U60),"")</f>
        <v/>
      </c>
      <c r="H1546" s="236" t="e">
        <f>G1546/'Project Data'!$D$22</f>
        <v>#VALUE!</v>
      </c>
      <c r="I1546" s="175"/>
      <c r="J1546" s="244"/>
      <c r="K1546" s="242"/>
    </row>
    <row r="1547" spans="1:11" s="147" customFormat="1" ht="15" hidden="1" customHeight="1">
      <c r="A1547" s="198">
        <f>'09-30-Tiling'!A61</f>
        <v>0</v>
      </c>
      <c r="B1547" s="235" t="str">
        <f>'09-30-Tiling'!B61</f>
        <v>09 35 23 Chemical-Resistant Glass Mosaic Tiling</v>
      </c>
      <c r="C1547" s="235"/>
      <c r="D1547" s="236" t="str" cm="1">
        <f t="array" ref="D1547">_xlfn.IFNA(_xlfn.IFS('09-30-Tiling'!D61="*",'09-30-Tiling'!C61,'09-30-Tiling'!F61="*",'09-30-Tiling'!E61,'09-30-Tiling'!H61="*",'09-30-Tiling'!G61,'09-30-Tiling'!J61="*",'09-30-Tiling'!I61,'09-30-Tiling'!L61="*",'09-30-Tiling'!K61,'09-30-Tiling'!N61="*",'09-30-Tiling'!M61,'09-30-Tiling'!P61="*",'09-30-Tiling'!O61,'09-30-Tiling'!R61="*",'09-30-Tiling'!Q61,'09-30-Tiling'!T61="*",'09-30-Tiling'!S61),"")</f>
        <v/>
      </c>
      <c r="E1547" s="236" t="e">
        <f>D1547/'Project Data'!$D$22</f>
        <v>#VALUE!</v>
      </c>
      <c r="F1547" s="164" t="s">
        <v>44</v>
      </c>
      <c r="G1547" s="236" t="str" cm="1">
        <f t="array" ref="G1547">_xlfn.IFNA(_xlfn.IFS('09-30-Tiling'!F61="*",'09-30-Tiling'!E61,'09-30-Tiling'!H61="*",'09-30-Tiling'!G61,'09-30-Tiling'!J61="*",'09-30-Tiling'!I61,'09-30-Tiling'!L61="*",'09-30-Tiling'!K61,'09-30-Tiling'!N61="*",'09-30-Tiling'!M61,'09-30-Tiling'!P61="*",'09-30-Tiling'!O61,'09-30-Tiling'!R61="*",'09-30-Tiling'!Q61,'09-30-Tiling'!T61="*",'09-30-Tiling'!S61,'09-30-Tiling'!V61="*",'09-30-Tiling'!U61),"")</f>
        <v/>
      </c>
      <c r="H1547" s="236" t="e">
        <f>G1547/'Project Data'!$D$22</f>
        <v>#VALUE!</v>
      </c>
      <c r="I1547" s="175"/>
      <c r="J1547" s="244"/>
      <c r="K1547" s="242"/>
    </row>
    <row r="1548" spans="1:11" s="147" customFormat="1" ht="15" hidden="1" customHeight="1">
      <c r="A1548" s="198">
        <f>'09-30-Tiling'!A62</f>
        <v>0</v>
      </c>
      <c r="B1548" s="235" t="str">
        <f>'09-30-Tiling'!B62</f>
        <v>09 35 26 Chemical-Resistant Plastic Tiling</v>
      </c>
      <c r="C1548" s="235"/>
      <c r="D1548" s="236" t="str" cm="1">
        <f t="array" ref="D1548">_xlfn.IFNA(_xlfn.IFS('09-30-Tiling'!D62="*",'09-30-Tiling'!C62,'09-30-Tiling'!F62="*",'09-30-Tiling'!E62,'09-30-Tiling'!H62="*",'09-30-Tiling'!G62,'09-30-Tiling'!J62="*",'09-30-Tiling'!I62,'09-30-Tiling'!L62="*",'09-30-Tiling'!K62,'09-30-Tiling'!N62="*",'09-30-Tiling'!M62,'09-30-Tiling'!P62="*",'09-30-Tiling'!O62,'09-30-Tiling'!R62="*",'09-30-Tiling'!Q62,'09-30-Tiling'!T62="*",'09-30-Tiling'!S62),"")</f>
        <v/>
      </c>
      <c r="E1548" s="236" t="e">
        <f>D1548/'Project Data'!$D$22</f>
        <v>#VALUE!</v>
      </c>
      <c r="F1548" s="164" t="s">
        <v>44</v>
      </c>
      <c r="G1548" s="236" t="str" cm="1">
        <f t="array" ref="G1548">_xlfn.IFNA(_xlfn.IFS('09-30-Tiling'!F62="*",'09-30-Tiling'!E62,'09-30-Tiling'!H62="*",'09-30-Tiling'!G62,'09-30-Tiling'!J62="*",'09-30-Tiling'!I62,'09-30-Tiling'!L62="*",'09-30-Tiling'!K62,'09-30-Tiling'!N62="*",'09-30-Tiling'!M62,'09-30-Tiling'!P62="*",'09-30-Tiling'!O62,'09-30-Tiling'!R62="*",'09-30-Tiling'!Q62,'09-30-Tiling'!T62="*",'09-30-Tiling'!S62,'09-30-Tiling'!V62="*",'09-30-Tiling'!U62),"")</f>
        <v/>
      </c>
      <c r="H1548" s="236" t="e">
        <f>G1548/'Project Data'!$D$22</f>
        <v>#VALUE!</v>
      </c>
      <c r="I1548" s="175"/>
      <c r="J1548" s="244"/>
      <c r="K1548" s="242"/>
    </row>
    <row r="1549" spans="1:11" s="147" customFormat="1" ht="15" hidden="1" customHeight="1">
      <c r="A1549" s="198">
        <f>'09-30-Tiling'!A63</f>
        <v>0</v>
      </c>
      <c r="B1549" s="235" t="str">
        <f>'09-30-Tiling'!B63</f>
        <v>09 35 29 Chemical-Resistant Metal Tiling</v>
      </c>
      <c r="C1549" s="253"/>
      <c r="D1549" s="236" t="str" cm="1">
        <f t="array" ref="D1549">_xlfn.IFNA(_xlfn.IFS('09-30-Tiling'!D63="*",'09-30-Tiling'!C63,'09-30-Tiling'!F63="*",'09-30-Tiling'!E63,'09-30-Tiling'!H63="*",'09-30-Tiling'!G63,'09-30-Tiling'!J63="*",'09-30-Tiling'!I63,'09-30-Tiling'!L63="*",'09-30-Tiling'!K63,'09-30-Tiling'!N63="*",'09-30-Tiling'!M63,'09-30-Tiling'!P63="*",'09-30-Tiling'!O63,'09-30-Tiling'!R63="*",'09-30-Tiling'!Q63,'09-30-Tiling'!T63="*",'09-30-Tiling'!S63),"")</f>
        <v/>
      </c>
      <c r="E1549" s="622" t="e">
        <f>D1549/'Project Data'!$D$22</f>
        <v>#VALUE!</v>
      </c>
      <c r="F1549" s="227" t="s">
        <v>44</v>
      </c>
      <c r="G1549" s="236" t="str" cm="1">
        <f t="array" ref="G1549">_xlfn.IFNA(_xlfn.IFS('09-30-Tiling'!F63="*",'09-30-Tiling'!E63,'09-30-Tiling'!H63="*",'09-30-Tiling'!G63,'09-30-Tiling'!J63="*",'09-30-Tiling'!I63,'09-30-Tiling'!L63="*",'09-30-Tiling'!K63,'09-30-Tiling'!N63="*",'09-30-Tiling'!M63,'09-30-Tiling'!P63="*",'09-30-Tiling'!O63,'09-30-Tiling'!R63="*",'09-30-Tiling'!Q63,'09-30-Tiling'!T63="*",'09-30-Tiling'!S63,'09-30-Tiling'!V63="*",'09-30-Tiling'!U63),"")</f>
        <v/>
      </c>
      <c r="H1549" s="236" t="e">
        <f>G1549/'Project Data'!$D$22</f>
        <v>#VALUE!</v>
      </c>
      <c r="I1549" s="175"/>
      <c r="J1549" s="244"/>
      <c r="K1549" s="242"/>
    </row>
    <row r="1550" spans="1:11" s="147" customFormat="1" ht="15" hidden="1" customHeight="1">
      <c r="A1550" s="198">
        <f>'09-30-Tiling'!A64</f>
        <v>0</v>
      </c>
      <c r="B1550" s="336" t="str">
        <f>'09-30-Tiling'!B64</f>
        <v>09 35 33 Chemical-Resistant Stone Tiling</v>
      </c>
      <c r="C1550" s="335"/>
      <c r="D1550" s="236" t="str" cm="1">
        <f t="array" ref="D1550">_xlfn.IFNA(_xlfn.IFS('09-30-Tiling'!D64="*",'09-30-Tiling'!C64,'09-30-Tiling'!F64="*",'09-30-Tiling'!E64,'09-30-Tiling'!H64="*",'09-30-Tiling'!G64,'09-30-Tiling'!J64="*",'09-30-Tiling'!I64,'09-30-Tiling'!L64="*",'09-30-Tiling'!K64,'09-30-Tiling'!N64="*",'09-30-Tiling'!M64,'09-30-Tiling'!P64="*",'09-30-Tiling'!O64,'09-30-Tiling'!R64="*",'09-30-Tiling'!Q64,'09-30-Tiling'!T64="*",'09-30-Tiling'!S64),"")</f>
        <v/>
      </c>
      <c r="E1550" s="622" t="e">
        <f>D1550/'Project Data'!$D$22</f>
        <v>#VALUE!</v>
      </c>
      <c r="F1550" s="179" t="s">
        <v>44</v>
      </c>
      <c r="G1550" s="236" t="str" cm="1">
        <f t="array" ref="G1550">_xlfn.IFNA(_xlfn.IFS('09-30-Tiling'!F64="*",'09-30-Tiling'!E64,'09-30-Tiling'!H64="*",'09-30-Tiling'!G64,'09-30-Tiling'!J64="*",'09-30-Tiling'!I64,'09-30-Tiling'!L64="*",'09-30-Tiling'!K64,'09-30-Tiling'!N64="*",'09-30-Tiling'!M64,'09-30-Tiling'!P64="*",'09-30-Tiling'!O64,'09-30-Tiling'!R64="*",'09-30-Tiling'!Q64,'09-30-Tiling'!T64="*",'09-30-Tiling'!S64,'09-30-Tiling'!V64="*",'09-30-Tiling'!U64),"")</f>
        <v/>
      </c>
      <c r="H1550" s="236" t="e">
        <f>G1550/'Project Data'!$D$22</f>
        <v>#VALUE!</v>
      </c>
      <c r="I1550" s="226"/>
      <c r="J1550" s="245"/>
      <c r="K1550" s="242"/>
    </row>
    <row r="1551" spans="1:11" s="147" customFormat="1" ht="15" hidden="1" customHeight="1">
      <c r="A1551" s="198">
        <f>'09-30-Tiling'!A65</f>
        <v>0</v>
      </c>
      <c r="B1551" s="336" t="str">
        <f>'09-30-Tiling'!B65</f>
        <v>09 35 36 Chemical-Resistant Concrete Tiling</v>
      </c>
      <c r="C1551" s="335"/>
      <c r="D1551" s="236" t="str" cm="1">
        <f t="array" ref="D1551">_xlfn.IFNA(_xlfn.IFS('09-30-Tiling'!D65="*",'09-30-Tiling'!C65,'09-30-Tiling'!F65="*",'09-30-Tiling'!E65,'09-30-Tiling'!H65="*",'09-30-Tiling'!G65,'09-30-Tiling'!J65="*",'09-30-Tiling'!I65,'09-30-Tiling'!L65="*",'09-30-Tiling'!K65,'09-30-Tiling'!N65="*",'09-30-Tiling'!M65,'09-30-Tiling'!P65="*",'09-30-Tiling'!O65,'09-30-Tiling'!R65="*",'09-30-Tiling'!Q65,'09-30-Tiling'!T65="*",'09-30-Tiling'!S65),"")</f>
        <v/>
      </c>
      <c r="E1551" s="622" t="e">
        <f>D1551/'Project Data'!$D$22</f>
        <v>#VALUE!</v>
      </c>
      <c r="F1551" s="179" t="s">
        <v>44</v>
      </c>
      <c r="G1551" s="236" t="str" cm="1">
        <f t="array" ref="G1551">_xlfn.IFNA(_xlfn.IFS('09-30-Tiling'!F65="*",'09-30-Tiling'!E65,'09-30-Tiling'!H65="*",'09-30-Tiling'!G65,'09-30-Tiling'!J65="*",'09-30-Tiling'!I65,'09-30-Tiling'!L65="*",'09-30-Tiling'!K65,'09-30-Tiling'!N65="*",'09-30-Tiling'!M65,'09-30-Tiling'!P65="*",'09-30-Tiling'!O65,'09-30-Tiling'!R65="*",'09-30-Tiling'!Q65,'09-30-Tiling'!T65="*",'09-30-Tiling'!S65,'09-30-Tiling'!V65="*",'09-30-Tiling'!U65),"")</f>
        <v/>
      </c>
      <c r="H1551" s="236" t="e">
        <f>G1551/'Project Data'!$D$22</f>
        <v>#VALUE!</v>
      </c>
      <c r="I1551" s="226"/>
      <c r="J1551" s="245"/>
      <c r="K1551" s="242"/>
    </row>
    <row r="1552" spans="1:11" s="147" customFormat="1" ht="15" hidden="1" customHeight="1">
      <c r="A1552" s="406" t="s">
        <v>53</v>
      </c>
      <c r="B1552" s="391" t="s">
        <v>97</v>
      </c>
      <c r="C1552" s="414"/>
      <c r="D1552" s="407" t="str" cm="1">
        <f t="array" ref="D1552">_xlfn.IFNA(_xlfn.IFS('09-50-Ceilings'!D9="*",'09-50-Ceilings'!C9,'09-50-Ceilings'!F9="*",'09-50-Ceilings'!E9,'09-50-Ceilings'!H9="*",'09-50-Ceilings'!G9,'09-50-Ceilings'!J9="*",'09-50-Ceilings'!I9,'09-50-Ceilings'!L9="*",'09-50-Ceilings'!K9,'09-50-Ceilings'!N9="*",'09-50-Ceilings'!M9,'09-50-Ceilings'!P9="*",'09-50-Ceilings'!O9,'09-50-Ceilings'!R9="*",'09-50-Ceilings'!Q9,'09-50-Ceilings'!T9="*",'09-50-Ceilings'!S9),"")</f>
        <v/>
      </c>
      <c r="E1552" s="407" t="e">
        <f>D1552/'Project Data'!$D$22</f>
        <v>#VALUE!</v>
      </c>
      <c r="F1552" s="415" t="s">
        <v>44</v>
      </c>
      <c r="G1552" s="407" t="str" cm="1">
        <f t="array" ref="G1552">_xlfn.IFNA(_xlfn.IFS('09-50-Ceilings'!F9="*",'09-50-Ceilings'!E9,'09-50-Ceilings'!H9="*",'09-50-Ceilings'!G9,'09-50-Ceilings'!J9="*",'09-50-Ceilings'!I9,'09-50-Ceilings'!L9="*",'09-50-Ceilings'!K9,'09-50-Ceilings'!N9="*",'09-50-Ceilings'!M9,'09-50-Ceilings'!P9="*",'09-50-Ceilings'!O9,'09-50-Ceilings'!R9="*",'09-50-Ceilings'!Q9,'09-50-Ceilings'!T9="*",'09-50-Ceilings'!S9,'09-50-Ceilings'!V9="*",'09-50-Ceilings'!U9),"")</f>
        <v/>
      </c>
      <c r="H1552" s="407" t="e">
        <f>G1552/'Project Data'!$D$22</f>
        <v>#VALUE!</v>
      </c>
      <c r="I1552" s="391"/>
      <c r="J1552" s="396" t="str">
        <f>IFERROR(G1552-F1552, "--")</f>
        <v>--</v>
      </c>
      <c r="K1552" s="397"/>
    </row>
    <row r="1553" spans="1:11" s="147" customFormat="1" ht="15" hidden="1" customHeight="1">
      <c r="A1553" s="398" t="s">
        <v>53</v>
      </c>
      <c r="B1553" s="399" t="str">
        <f>'09-50-Ceilings'!B11</f>
        <v>09 50 00 Ceilings</v>
      </c>
      <c r="C1553" s="399"/>
      <c r="D1553" s="402" t="str" cm="1">
        <f t="array" ref="D1553">_xlfn.IFNA(_xlfn.IFS('09-50-Ceilings'!D11="*",'09-50-Ceilings'!C11,'09-50-Ceilings'!F11="*",'09-50-Ceilings'!E11,'09-50-Ceilings'!H11="*",'09-50-Ceilings'!G11,'09-50-Ceilings'!J11="*",'09-50-Ceilings'!I11,'09-50-Ceilings'!L11="*",'09-50-Ceilings'!K11,'09-50-Ceilings'!N11="*",'09-50-Ceilings'!M11,'09-50-Ceilings'!P11="*",'09-50-Ceilings'!O11,'09-50-Ceilings'!R11="*",'09-50-Ceilings'!Q11,'09-50-Ceilings'!T11="*",'09-50-Ceilings'!S11),"")</f>
        <v/>
      </c>
      <c r="E1553" s="402" t="e">
        <f>D1553/'Project Data'!$D$22</f>
        <v>#VALUE!</v>
      </c>
      <c r="F1553" s="412" t="s">
        <v>44</v>
      </c>
      <c r="G1553" s="402" t="str" cm="1">
        <f t="array" ref="G1553">_xlfn.IFNA(_xlfn.IFS('09-50-Ceilings'!F11="*",'09-50-Ceilings'!E11,'09-50-Ceilings'!H11="*",'09-50-Ceilings'!G11,'09-50-Ceilings'!J11="*",'09-50-Ceilings'!I11,'09-50-Ceilings'!L11="*",'09-50-Ceilings'!K11,'09-50-Ceilings'!N11="*",'09-50-Ceilings'!M11,'09-50-Ceilings'!P11="*",'09-50-Ceilings'!O11,'09-50-Ceilings'!R11="*",'09-50-Ceilings'!Q11,'09-50-Ceilings'!T11="*",'09-50-Ceilings'!S11,'09-50-Ceilings'!V11="*",'09-50-Ceilings'!U11),"")</f>
        <v/>
      </c>
      <c r="H1553" s="402" t="e">
        <f>G1553/'Project Data'!$D$22</f>
        <v>#VALUE!</v>
      </c>
      <c r="I1553" s="408"/>
      <c r="J1553" s="409"/>
      <c r="K1553" s="404"/>
    </row>
    <row r="1554" spans="1:11" s="147" customFormat="1" ht="15" hidden="1" customHeight="1">
      <c r="A1554" s="398" t="s">
        <v>53</v>
      </c>
      <c r="B1554" s="399" t="str">
        <f>'09-50-Ceilings'!B12</f>
        <v>09 51 00 Acoustical Ceilings</v>
      </c>
      <c r="C1554" s="399"/>
      <c r="D1554" s="402" t="str" cm="1">
        <f t="array" ref="D1554">_xlfn.IFNA(_xlfn.IFS('09-50-Ceilings'!D12="*",'09-50-Ceilings'!C12,'09-50-Ceilings'!F12="*",'09-50-Ceilings'!E12,'09-50-Ceilings'!H12="*",'09-50-Ceilings'!G12,'09-50-Ceilings'!J12="*",'09-50-Ceilings'!I12,'09-50-Ceilings'!L12="*",'09-50-Ceilings'!K12,'09-50-Ceilings'!N12="*",'09-50-Ceilings'!M12,'09-50-Ceilings'!P12="*",'09-50-Ceilings'!O12,'09-50-Ceilings'!R12="*",'09-50-Ceilings'!Q12,'09-50-Ceilings'!T12="*",'09-50-Ceilings'!S12),"")</f>
        <v/>
      </c>
      <c r="E1554" s="402" t="e">
        <f>D1554/'Project Data'!$D$22</f>
        <v>#VALUE!</v>
      </c>
      <c r="F1554" s="412" t="s">
        <v>44</v>
      </c>
      <c r="G1554" s="402" t="str" cm="1">
        <f t="array" ref="G1554">_xlfn.IFNA(_xlfn.IFS('09-50-Ceilings'!F12="*",'09-50-Ceilings'!E12,'09-50-Ceilings'!H12="*",'09-50-Ceilings'!G12,'09-50-Ceilings'!J12="*",'09-50-Ceilings'!I12,'09-50-Ceilings'!L12="*",'09-50-Ceilings'!K12,'09-50-Ceilings'!N12="*",'09-50-Ceilings'!M12,'09-50-Ceilings'!P12="*",'09-50-Ceilings'!O12,'09-50-Ceilings'!R12="*",'09-50-Ceilings'!Q12,'09-50-Ceilings'!T12="*",'09-50-Ceilings'!S12,'09-50-Ceilings'!V12="*",'09-50-Ceilings'!U12),"")</f>
        <v/>
      </c>
      <c r="H1554" s="402" t="e">
        <f>G1554/'Project Data'!$D$22</f>
        <v>#VALUE!</v>
      </c>
      <c r="I1554" s="400"/>
      <c r="J1554" s="403"/>
      <c r="K1554" s="404"/>
    </row>
    <row r="1555" spans="1:11" s="147" customFormat="1" ht="15" hidden="1" customHeight="1">
      <c r="A1555" s="198">
        <f>'09-50-Ceilings'!A13</f>
        <v>0</v>
      </c>
      <c r="B1555" s="235" t="str">
        <f>'09-50-Ceilings'!B13</f>
        <v>09 51 13 Acoustical Panel Ceilings</v>
      </c>
      <c r="C1555" s="235"/>
      <c r="D1555" s="236" t="str" cm="1">
        <f t="array" ref="D1555">_xlfn.IFNA(_xlfn.IFS('09-50-Ceilings'!D13="*",'09-50-Ceilings'!C13,'09-50-Ceilings'!F13="*",'09-50-Ceilings'!E13,'09-50-Ceilings'!H13="*",'09-50-Ceilings'!G13,'09-50-Ceilings'!J13="*",'09-50-Ceilings'!I13,'09-50-Ceilings'!L13="*",'09-50-Ceilings'!K13,'09-50-Ceilings'!N13="*",'09-50-Ceilings'!M13,'09-50-Ceilings'!P13="*",'09-50-Ceilings'!O13,'09-50-Ceilings'!R13="*",'09-50-Ceilings'!Q13,'09-50-Ceilings'!T13="*",'09-50-Ceilings'!S13),"")</f>
        <v/>
      </c>
      <c r="E1555" s="236" t="e">
        <f>D1555/'Project Data'!$D$22</f>
        <v>#VALUE!</v>
      </c>
      <c r="F1555" s="164" t="s">
        <v>44</v>
      </c>
      <c r="G1555" s="236" t="str" cm="1">
        <f t="array" ref="G1555">_xlfn.IFNA(_xlfn.IFS('09-50-Ceilings'!F13="*",'09-50-Ceilings'!E13,'09-50-Ceilings'!H13="*",'09-50-Ceilings'!G13,'09-50-Ceilings'!J13="*",'09-50-Ceilings'!I13,'09-50-Ceilings'!L13="*",'09-50-Ceilings'!K13,'09-50-Ceilings'!N13="*",'09-50-Ceilings'!M13,'09-50-Ceilings'!P13="*",'09-50-Ceilings'!O13,'09-50-Ceilings'!R13="*",'09-50-Ceilings'!Q13,'09-50-Ceilings'!T13="*",'09-50-Ceilings'!S13,'09-50-Ceilings'!V13="*",'09-50-Ceilings'!U13),"")</f>
        <v/>
      </c>
      <c r="H1555" s="236" t="e">
        <f>G1555/'Project Data'!$D$22</f>
        <v>#VALUE!</v>
      </c>
      <c r="I1555" s="175"/>
      <c r="J1555" s="244"/>
      <c r="K1555" s="242"/>
    </row>
    <row r="1556" spans="1:11" s="147" customFormat="1" ht="15" hidden="1" customHeight="1">
      <c r="A1556" s="198">
        <f>'09-50-Ceilings'!A14</f>
        <v>0</v>
      </c>
      <c r="B1556" s="235" t="str">
        <f>'09-50-Ceilings'!B14</f>
        <v>09 51 14 Acoustical Fabric-Faced Panel Ceilings</v>
      </c>
      <c r="C1556" s="235"/>
      <c r="D1556" s="236" t="str" cm="1">
        <f t="array" ref="D1556">_xlfn.IFNA(_xlfn.IFS('09-50-Ceilings'!D14="*",'09-50-Ceilings'!C14,'09-50-Ceilings'!F14="*",'09-50-Ceilings'!E14,'09-50-Ceilings'!H14="*",'09-50-Ceilings'!G14,'09-50-Ceilings'!J14="*",'09-50-Ceilings'!I14,'09-50-Ceilings'!L14="*",'09-50-Ceilings'!K14,'09-50-Ceilings'!N14="*",'09-50-Ceilings'!M14,'09-50-Ceilings'!P14="*",'09-50-Ceilings'!O14,'09-50-Ceilings'!R14="*",'09-50-Ceilings'!Q14,'09-50-Ceilings'!T14="*",'09-50-Ceilings'!S14),"")</f>
        <v/>
      </c>
      <c r="E1556" s="236" t="e">
        <f>D1556/'Project Data'!$D$22</f>
        <v>#VALUE!</v>
      </c>
      <c r="F1556" s="164" t="s">
        <v>44</v>
      </c>
      <c r="G1556" s="236" t="str" cm="1">
        <f t="array" ref="G1556">_xlfn.IFNA(_xlfn.IFS('09-50-Ceilings'!F14="*",'09-50-Ceilings'!E14,'09-50-Ceilings'!H14="*",'09-50-Ceilings'!G14,'09-50-Ceilings'!J14="*",'09-50-Ceilings'!I14,'09-50-Ceilings'!L14="*",'09-50-Ceilings'!K14,'09-50-Ceilings'!N14="*",'09-50-Ceilings'!M14,'09-50-Ceilings'!P14="*",'09-50-Ceilings'!O14,'09-50-Ceilings'!R14="*",'09-50-Ceilings'!Q14,'09-50-Ceilings'!T14="*",'09-50-Ceilings'!S14,'09-50-Ceilings'!V14="*",'09-50-Ceilings'!U14),"")</f>
        <v/>
      </c>
      <c r="H1556" s="236" t="e">
        <f>G1556/'Project Data'!$D$22</f>
        <v>#VALUE!</v>
      </c>
      <c r="I1556" s="175"/>
      <c r="J1556" s="244"/>
      <c r="K1556" s="242"/>
    </row>
    <row r="1557" spans="1:11" s="147" customFormat="1" ht="15" hidden="1" customHeight="1">
      <c r="A1557" s="198">
        <f>'09-50-Ceilings'!A15</f>
        <v>0</v>
      </c>
      <c r="B1557" s="235" t="str">
        <f>'09-50-Ceilings'!B15</f>
        <v>09 51 23 Acoustical Tile Ceilings</v>
      </c>
      <c r="C1557" s="235"/>
      <c r="D1557" s="236" t="str" cm="1">
        <f t="array" ref="D1557">_xlfn.IFNA(_xlfn.IFS('09-50-Ceilings'!D15="*",'09-50-Ceilings'!C15,'09-50-Ceilings'!F15="*",'09-50-Ceilings'!E15,'09-50-Ceilings'!H15="*",'09-50-Ceilings'!G15,'09-50-Ceilings'!J15="*",'09-50-Ceilings'!I15,'09-50-Ceilings'!L15="*",'09-50-Ceilings'!K15,'09-50-Ceilings'!N15="*",'09-50-Ceilings'!M15,'09-50-Ceilings'!P15="*",'09-50-Ceilings'!O15,'09-50-Ceilings'!R15="*",'09-50-Ceilings'!Q15,'09-50-Ceilings'!T15="*",'09-50-Ceilings'!S15),"")</f>
        <v/>
      </c>
      <c r="E1557" s="236" t="e">
        <f>D1557/'Project Data'!$D$22</f>
        <v>#VALUE!</v>
      </c>
      <c r="F1557" s="164" t="s">
        <v>44</v>
      </c>
      <c r="G1557" s="236" t="str" cm="1">
        <f t="array" ref="G1557">_xlfn.IFNA(_xlfn.IFS('09-50-Ceilings'!F15="*",'09-50-Ceilings'!E15,'09-50-Ceilings'!H15="*",'09-50-Ceilings'!G15,'09-50-Ceilings'!J15="*",'09-50-Ceilings'!I15,'09-50-Ceilings'!L15="*",'09-50-Ceilings'!K15,'09-50-Ceilings'!N15="*",'09-50-Ceilings'!M15,'09-50-Ceilings'!P15="*",'09-50-Ceilings'!O15,'09-50-Ceilings'!R15="*",'09-50-Ceilings'!Q15,'09-50-Ceilings'!T15="*",'09-50-Ceilings'!S15,'09-50-Ceilings'!V15="*",'09-50-Ceilings'!U15),"")</f>
        <v/>
      </c>
      <c r="H1557" s="236" t="e">
        <f>G1557/'Project Data'!$D$22</f>
        <v>#VALUE!</v>
      </c>
      <c r="I1557" s="175"/>
      <c r="J1557" s="244"/>
      <c r="K1557" s="242"/>
    </row>
    <row r="1558" spans="1:11" s="147" customFormat="1" ht="15" hidden="1" customHeight="1">
      <c r="A1558" s="398" t="s">
        <v>53</v>
      </c>
      <c r="B1558" s="399" t="str">
        <f>'09-50-Ceilings'!B16</f>
        <v>09 51 26 Acoustical Wood Ceilings</v>
      </c>
      <c r="C1558" s="399"/>
      <c r="D1558" s="402" t="str" cm="1">
        <f t="array" ref="D1558">_xlfn.IFNA(_xlfn.IFS('09-50-Ceilings'!D16="*",'09-50-Ceilings'!C16,'09-50-Ceilings'!F16="*",'09-50-Ceilings'!E16,'09-50-Ceilings'!H16="*",'09-50-Ceilings'!G16,'09-50-Ceilings'!J16="*",'09-50-Ceilings'!I16,'09-50-Ceilings'!L16="*",'09-50-Ceilings'!K16,'09-50-Ceilings'!N16="*",'09-50-Ceilings'!M16,'09-50-Ceilings'!P16="*",'09-50-Ceilings'!O16,'09-50-Ceilings'!R16="*",'09-50-Ceilings'!Q16,'09-50-Ceilings'!T16="*",'09-50-Ceilings'!S16),"")</f>
        <v/>
      </c>
      <c r="E1558" s="402" t="e">
        <f>D1558/'Project Data'!$D$22</f>
        <v>#VALUE!</v>
      </c>
      <c r="F1558" s="412" t="s">
        <v>44</v>
      </c>
      <c r="G1558" s="402" t="str" cm="1">
        <f t="array" ref="G1558">_xlfn.IFNA(_xlfn.IFS('09-50-Ceilings'!F16="*",'09-50-Ceilings'!E16,'09-50-Ceilings'!H16="*",'09-50-Ceilings'!G16,'09-50-Ceilings'!J16="*",'09-50-Ceilings'!I16,'09-50-Ceilings'!L16="*",'09-50-Ceilings'!K16,'09-50-Ceilings'!N16="*",'09-50-Ceilings'!M16,'09-50-Ceilings'!P16="*",'09-50-Ceilings'!O16,'09-50-Ceilings'!R16="*",'09-50-Ceilings'!Q16,'09-50-Ceilings'!T16="*",'09-50-Ceilings'!S16,'09-50-Ceilings'!V16="*",'09-50-Ceilings'!U16),"")</f>
        <v/>
      </c>
      <c r="H1558" s="402" t="e">
        <f>G1558/'Project Data'!$D$22</f>
        <v>#VALUE!</v>
      </c>
      <c r="I1558" s="400"/>
      <c r="J1558" s="403"/>
      <c r="K1558" s="404"/>
    </row>
    <row r="1559" spans="1:11" s="147" customFormat="1" ht="15" hidden="1" customHeight="1">
      <c r="A1559" s="198">
        <f>'09-50-Ceilings'!A17</f>
        <v>0</v>
      </c>
      <c r="B1559" s="235" t="str">
        <f>'09-50-Ceilings'!B17</f>
        <v>09 51 33 Acoustical Metal Pan Ceilings</v>
      </c>
      <c r="C1559" s="235"/>
      <c r="D1559" s="236" t="str" cm="1">
        <f t="array" ref="D1559">_xlfn.IFNA(_xlfn.IFS('09-50-Ceilings'!D17="*",'09-50-Ceilings'!C17,'09-50-Ceilings'!F17="*",'09-50-Ceilings'!E17,'09-50-Ceilings'!H17="*",'09-50-Ceilings'!G17,'09-50-Ceilings'!J17="*",'09-50-Ceilings'!I17,'09-50-Ceilings'!L17="*",'09-50-Ceilings'!K17,'09-50-Ceilings'!N17="*",'09-50-Ceilings'!M17,'09-50-Ceilings'!P17="*",'09-50-Ceilings'!O17,'09-50-Ceilings'!R17="*",'09-50-Ceilings'!Q17,'09-50-Ceilings'!T17="*",'09-50-Ceilings'!S17),"")</f>
        <v/>
      </c>
      <c r="E1559" s="236" t="e">
        <f>D1559/'Project Data'!$D$22</f>
        <v>#VALUE!</v>
      </c>
      <c r="F1559" s="164" t="s">
        <v>44</v>
      </c>
      <c r="G1559" s="236" t="str" cm="1">
        <f t="array" ref="G1559">_xlfn.IFNA(_xlfn.IFS('09-50-Ceilings'!F17="*",'09-50-Ceilings'!E17,'09-50-Ceilings'!H17="*",'09-50-Ceilings'!G17,'09-50-Ceilings'!J17="*",'09-50-Ceilings'!I17,'09-50-Ceilings'!L17="*",'09-50-Ceilings'!K17,'09-50-Ceilings'!N17="*",'09-50-Ceilings'!M17,'09-50-Ceilings'!P17="*",'09-50-Ceilings'!O17,'09-50-Ceilings'!R17="*",'09-50-Ceilings'!Q17,'09-50-Ceilings'!T17="*",'09-50-Ceilings'!S17,'09-50-Ceilings'!V17="*",'09-50-Ceilings'!U17),"")</f>
        <v/>
      </c>
      <c r="H1559" s="236" t="e">
        <f>G1559/'Project Data'!$D$22</f>
        <v>#VALUE!</v>
      </c>
      <c r="I1559" s="175"/>
      <c r="J1559" s="244"/>
      <c r="K1559" s="242"/>
    </row>
    <row r="1560" spans="1:11" s="147" customFormat="1" ht="15" hidden="1" customHeight="1">
      <c r="A1560" s="198">
        <f>'09-50-Ceilings'!A18</f>
        <v>0</v>
      </c>
      <c r="B1560" s="235" t="str">
        <f>'09-50-Ceilings'!B18</f>
        <v>09 51 33.13 Acoustical Snap-in Metal Pan Ceilings</v>
      </c>
      <c r="C1560" s="235"/>
      <c r="D1560" s="236" t="str" cm="1">
        <f t="array" ref="D1560">_xlfn.IFNA(_xlfn.IFS('09-50-Ceilings'!D18="*",'09-50-Ceilings'!C18,'09-50-Ceilings'!F18="*",'09-50-Ceilings'!E18,'09-50-Ceilings'!H18="*",'09-50-Ceilings'!G18,'09-50-Ceilings'!J18="*",'09-50-Ceilings'!I18,'09-50-Ceilings'!L18="*",'09-50-Ceilings'!K18,'09-50-Ceilings'!N18="*",'09-50-Ceilings'!M18,'09-50-Ceilings'!P18="*",'09-50-Ceilings'!O18,'09-50-Ceilings'!R18="*",'09-50-Ceilings'!Q18,'09-50-Ceilings'!T18="*",'09-50-Ceilings'!S18),"")</f>
        <v/>
      </c>
      <c r="E1560" s="236" t="e">
        <f>D1560/'Project Data'!$D$22</f>
        <v>#VALUE!</v>
      </c>
      <c r="F1560" s="164" t="s">
        <v>44</v>
      </c>
      <c r="G1560" s="236" t="str" cm="1">
        <f t="array" ref="G1560">_xlfn.IFNA(_xlfn.IFS('09-50-Ceilings'!F18="*",'09-50-Ceilings'!E18,'09-50-Ceilings'!H18="*",'09-50-Ceilings'!G18,'09-50-Ceilings'!J18="*",'09-50-Ceilings'!I18,'09-50-Ceilings'!L18="*",'09-50-Ceilings'!K18,'09-50-Ceilings'!N18="*",'09-50-Ceilings'!M18,'09-50-Ceilings'!P18="*",'09-50-Ceilings'!O18,'09-50-Ceilings'!R18="*",'09-50-Ceilings'!Q18,'09-50-Ceilings'!T18="*",'09-50-Ceilings'!S18,'09-50-Ceilings'!V18="*",'09-50-Ceilings'!U18),"")</f>
        <v/>
      </c>
      <c r="H1560" s="236" t="e">
        <f>G1560/'Project Data'!$D$22</f>
        <v>#VALUE!</v>
      </c>
      <c r="I1560" s="175"/>
      <c r="J1560" s="244"/>
      <c r="K1560" s="242"/>
    </row>
    <row r="1561" spans="1:11" s="147" customFormat="1" ht="15" hidden="1" customHeight="1">
      <c r="A1561" s="198">
        <f>'09-50-Ceilings'!A19</f>
        <v>0</v>
      </c>
      <c r="B1561" s="235" t="str">
        <f>'09-50-Ceilings'!B19</f>
        <v>09 51 53 Direct-Applied Acoustical Ceilings</v>
      </c>
      <c r="C1561" s="235"/>
      <c r="D1561" s="236" t="str" cm="1">
        <f t="array" ref="D1561">_xlfn.IFNA(_xlfn.IFS('09-50-Ceilings'!D19="*",'09-50-Ceilings'!C19,'09-50-Ceilings'!F19="*",'09-50-Ceilings'!E19,'09-50-Ceilings'!H19="*",'09-50-Ceilings'!G19,'09-50-Ceilings'!J19="*",'09-50-Ceilings'!I19,'09-50-Ceilings'!L19="*",'09-50-Ceilings'!K19,'09-50-Ceilings'!N19="*",'09-50-Ceilings'!M19,'09-50-Ceilings'!P19="*",'09-50-Ceilings'!O19,'09-50-Ceilings'!R19="*",'09-50-Ceilings'!Q19,'09-50-Ceilings'!T19="*",'09-50-Ceilings'!S19),"")</f>
        <v/>
      </c>
      <c r="E1561" s="236" t="e">
        <f>D1561/'Project Data'!$D$22</f>
        <v>#VALUE!</v>
      </c>
      <c r="F1561" s="164" t="s">
        <v>44</v>
      </c>
      <c r="G1561" s="236" t="str" cm="1">
        <f t="array" ref="G1561">_xlfn.IFNA(_xlfn.IFS('09-50-Ceilings'!F19="*",'09-50-Ceilings'!E19,'09-50-Ceilings'!H19="*",'09-50-Ceilings'!G19,'09-50-Ceilings'!J19="*",'09-50-Ceilings'!I19,'09-50-Ceilings'!L19="*",'09-50-Ceilings'!K19,'09-50-Ceilings'!N19="*",'09-50-Ceilings'!M19,'09-50-Ceilings'!P19="*",'09-50-Ceilings'!O19,'09-50-Ceilings'!R19="*",'09-50-Ceilings'!Q19,'09-50-Ceilings'!T19="*",'09-50-Ceilings'!S19,'09-50-Ceilings'!V19="*",'09-50-Ceilings'!U19),"")</f>
        <v/>
      </c>
      <c r="H1561" s="236" t="e">
        <f>G1561/'Project Data'!$D$22</f>
        <v>#VALUE!</v>
      </c>
      <c r="I1561" s="175"/>
      <c r="J1561" s="244"/>
      <c r="K1561" s="242"/>
    </row>
    <row r="1562" spans="1:11" s="147" customFormat="1" ht="15" hidden="1" customHeight="1">
      <c r="A1562" s="198">
        <f>'09-50-Ceilings'!A20</f>
        <v>0</v>
      </c>
      <c r="B1562" s="235" t="str">
        <f>'09-50-Ceilings'!B20</f>
        <v>09 53 00 Acoustical Ceiling Suspension Assemblies</v>
      </c>
      <c r="C1562" s="235"/>
      <c r="D1562" s="236" t="str" cm="1">
        <f t="array" ref="D1562">_xlfn.IFNA(_xlfn.IFS('09-50-Ceilings'!D20="*",'09-50-Ceilings'!C20,'09-50-Ceilings'!F20="*",'09-50-Ceilings'!E20,'09-50-Ceilings'!H20="*",'09-50-Ceilings'!G20,'09-50-Ceilings'!J20="*",'09-50-Ceilings'!I20,'09-50-Ceilings'!L20="*",'09-50-Ceilings'!K20,'09-50-Ceilings'!N20="*",'09-50-Ceilings'!M20,'09-50-Ceilings'!P20="*",'09-50-Ceilings'!O20,'09-50-Ceilings'!R20="*",'09-50-Ceilings'!Q20,'09-50-Ceilings'!T20="*",'09-50-Ceilings'!S20),"")</f>
        <v/>
      </c>
      <c r="E1562" s="236" t="e">
        <f>D1562/'Project Data'!$D$22</f>
        <v>#VALUE!</v>
      </c>
      <c r="F1562" s="164" t="s">
        <v>44</v>
      </c>
      <c r="G1562" s="236" t="str" cm="1">
        <f t="array" ref="G1562">_xlfn.IFNA(_xlfn.IFS('09-50-Ceilings'!F20="*",'09-50-Ceilings'!E20,'09-50-Ceilings'!H20="*",'09-50-Ceilings'!G20,'09-50-Ceilings'!J20="*",'09-50-Ceilings'!I20,'09-50-Ceilings'!L20="*",'09-50-Ceilings'!K20,'09-50-Ceilings'!N20="*",'09-50-Ceilings'!M20,'09-50-Ceilings'!P20="*",'09-50-Ceilings'!O20,'09-50-Ceilings'!R20="*",'09-50-Ceilings'!Q20,'09-50-Ceilings'!T20="*",'09-50-Ceilings'!S20,'09-50-Ceilings'!V20="*",'09-50-Ceilings'!U20),"")</f>
        <v/>
      </c>
      <c r="H1562" s="236" t="e">
        <f>G1562/'Project Data'!$D$22</f>
        <v>#VALUE!</v>
      </c>
      <c r="I1562" s="175"/>
      <c r="J1562" s="244"/>
      <c r="K1562" s="242"/>
    </row>
    <row r="1563" spans="1:11" s="147" customFormat="1" ht="15" hidden="1" customHeight="1">
      <c r="A1563" s="198">
        <f>'09-50-Ceilings'!A21</f>
        <v>0</v>
      </c>
      <c r="B1563" s="235" t="str">
        <f>'09-50-Ceilings'!B21</f>
        <v>09 53 13 Curved Profile Ceiling Suspension Assemblies</v>
      </c>
      <c r="C1563" s="235"/>
      <c r="D1563" s="236" t="str" cm="1">
        <f t="array" ref="D1563">_xlfn.IFNA(_xlfn.IFS('09-50-Ceilings'!D21="*",'09-50-Ceilings'!C21,'09-50-Ceilings'!F21="*",'09-50-Ceilings'!E21,'09-50-Ceilings'!H21="*",'09-50-Ceilings'!G21,'09-50-Ceilings'!J21="*",'09-50-Ceilings'!I21,'09-50-Ceilings'!L21="*",'09-50-Ceilings'!K21,'09-50-Ceilings'!N21="*",'09-50-Ceilings'!M21,'09-50-Ceilings'!P21="*",'09-50-Ceilings'!O21,'09-50-Ceilings'!R21="*",'09-50-Ceilings'!Q21,'09-50-Ceilings'!T21="*",'09-50-Ceilings'!S21),"")</f>
        <v/>
      </c>
      <c r="E1563" s="236" t="e">
        <f>D1563/'Project Data'!$D$22</f>
        <v>#VALUE!</v>
      </c>
      <c r="F1563" s="164" t="s">
        <v>44</v>
      </c>
      <c r="G1563" s="236" t="str" cm="1">
        <f t="array" ref="G1563">_xlfn.IFNA(_xlfn.IFS('09-50-Ceilings'!F21="*",'09-50-Ceilings'!E21,'09-50-Ceilings'!H21="*",'09-50-Ceilings'!G21,'09-50-Ceilings'!J21="*",'09-50-Ceilings'!I21,'09-50-Ceilings'!L21="*",'09-50-Ceilings'!K21,'09-50-Ceilings'!N21="*",'09-50-Ceilings'!M21,'09-50-Ceilings'!P21="*",'09-50-Ceilings'!O21,'09-50-Ceilings'!R21="*",'09-50-Ceilings'!Q21,'09-50-Ceilings'!T21="*",'09-50-Ceilings'!S21,'09-50-Ceilings'!V21="*",'09-50-Ceilings'!U21),"")</f>
        <v/>
      </c>
      <c r="H1563" s="236" t="e">
        <f>G1563/'Project Data'!$D$22</f>
        <v>#VALUE!</v>
      </c>
      <c r="I1563" s="175"/>
      <c r="J1563" s="244"/>
      <c r="K1563" s="242"/>
    </row>
    <row r="1564" spans="1:11" s="147" customFormat="1" ht="15" hidden="1" customHeight="1">
      <c r="A1564" s="198">
        <f>'09-50-Ceilings'!A22</f>
        <v>0</v>
      </c>
      <c r="B1564" s="235" t="str">
        <f>'09-50-Ceilings'!B22</f>
        <v>09 53 23 Metal Acoustical Ceiling Suspension Assemblies</v>
      </c>
      <c r="C1564" s="235"/>
      <c r="D1564" s="236" t="str" cm="1">
        <f t="array" ref="D1564">_xlfn.IFNA(_xlfn.IFS('09-50-Ceilings'!D22="*",'09-50-Ceilings'!C22,'09-50-Ceilings'!F22="*",'09-50-Ceilings'!E22,'09-50-Ceilings'!H22="*",'09-50-Ceilings'!G22,'09-50-Ceilings'!J22="*",'09-50-Ceilings'!I22,'09-50-Ceilings'!L22="*",'09-50-Ceilings'!K22,'09-50-Ceilings'!N22="*",'09-50-Ceilings'!M22,'09-50-Ceilings'!P22="*",'09-50-Ceilings'!O22,'09-50-Ceilings'!R22="*",'09-50-Ceilings'!Q22,'09-50-Ceilings'!T22="*",'09-50-Ceilings'!S22),"")</f>
        <v/>
      </c>
      <c r="E1564" s="236" t="e">
        <f>D1564/'Project Data'!$D$22</f>
        <v>#VALUE!</v>
      </c>
      <c r="F1564" s="164" t="s">
        <v>44</v>
      </c>
      <c r="G1564" s="236" t="str" cm="1">
        <f t="array" ref="G1564">_xlfn.IFNA(_xlfn.IFS('09-50-Ceilings'!F22="*",'09-50-Ceilings'!E22,'09-50-Ceilings'!H22="*",'09-50-Ceilings'!G22,'09-50-Ceilings'!J22="*",'09-50-Ceilings'!I22,'09-50-Ceilings'!L22="*",'09-50-Ceilings'!K22,'09-50-Ceilings'!N22="*",'09-50-Ceilings'!M22,'09-50-Ceilings'!P22="*",'09-50-Ceilings'!O22,'09-50-Ceilings'!R22="*",'09-50-Ceilings'!Q22,'09-50-Ceilings'!T22="*",'09-50-Ceilings'!S22,'09-50-Ceilings'!V22="*",'09-50-Ceilings'!U22),"")</f>
        <v/>
      </c>
      <c r="H1564" s="236" t="e">
        <f>G1564/'Project Data'!$D$22</f>
        <v>#VALUE!</v>
      </c>
      <c r="I1564" s="175"/>
      <c r="J1564" s="244"/>
      <c r="K1564" s="242"/>
    </row>
    <row r="1565" spans="1:11" s="147" customFormat="1" ht="15" hidden="1" customHeight="1">
      <c r="A1565" s="198">
        <f>'09-50-Ceilings'!A23</f>
        <v>0</v>
      </c>
      <c r="B1565" s="235" t="str">
        <f>'09-50-Ceilings'!B23</f>
        <v>09 53 33 Plastic Acoustical Ceiling Suspension Assemblies</v>
      </c>
      <c r="C1565" s="235"/>
      <c r="D1565" s="236" t="str" cm="1">
        <f t="array" ref="D1565">_xlfn.IFNA(_xlfn.IFS('09-50-Ceilings'!D23="*",'09-50-Ceilings'!C23,'09-50-Ceilings'!F23="*",'09-50-Ceilings'!E23,'09-50-Ceilings'!H23="*",'09-50-Ceilings'!G23,'09-50-Ceilings'!J23="*",'09-50-Ceilings'!I23,'09-50-Ceilings'!L23="*",'09-50-Ceilings'!K23,'09-50-Ceilings'!N23="*",'09-50-Ceilings'!M23,'09-50-Ceilings'!P23="*",'09-50-Ceilings'!O23,'09-50-Ceilings'!R23="*",'09-50-Ceilings'!Q23,'09-50-Ceilings'!T23="*",'09-50-Ceilings'!S23),"")</f>
        <v/>
      </c>
      <c r="E1565" s="236" t="e">
        <f>D1565/'Project Data'!$D$22</f>
        <v>#VALUE!</v>
      </c>
      <c r="F1565" s="164" t="s">
        <v>44</v>
      </c>
      <c r="G1565" s="236" t="str" cm="1">
        <f t="array" ref="G1565">_xlfn.IFNA(_xlfn.IFS('09-50-Ceilings'!F23="*",'09-50-Ceilings'!E23,'09-50-Ceilings'!H23="*",'09-50-Ceilings'!G23,'09-50-Ceilings'!J23="*",'09-50-Ceilings'!I23,'09-50-Ceilings'!L23="*",'09-50-Ceilings'!K23,'09-50-Ceilings'!N23="*",'09-50-Ceilings'!M23,'09-50-Ceilings'!P23="*",'09-50-Ceilings'!O23,'09-50-Ceilings'!R23="*",'09-50-Ceilings'!Q23,'09-50-Ceilings'!T23="*",'09-50-Ceilings'!S23,'09-50-Ceilings'!V23="*",'09-50-Ceilings'!U23),"")</f>
        <v/>
      </c>
      <c r="H1565" s="236" t="e">
        <f>G1565/'Project Data'!$D$22</f>
        <v>#VALUE!</v>
      </c>
      <c r="I1565" s="175"/>
      <c r="J1565" s="244"/>
      <c r="K1565" s="242"/>
    </row>
    <row r="1566" spans="1:11" s="147" customFormat="1" ht="15" hidden="1" customHeight="1">
      <c r="A1566" s="398" t="s">
        <v>53</v>
      </c>
      <c r="B1566" s="399" t="str">
        <f>'09-50-Ceilings'!B24</f>
        <v>09 54 00 Specialty Ceilings</v>
      </c>
      <c r="C1566" s="399"/>
      <c r="D1566" s="402" t="str" cm="1">
        <f t="array" ref="D1566">_xlfn.IFNA(_xlfn.IFS('09-50-Ceilings'!D24="*",'09-50-Ceilings'!C24,'09-50-Ceilings'!F24="*",'09-50-Ceilings'!E24,'09-50-Ceilings'!H24="*",'09-50-Ceilings'!G24,'09-50-Ceilings'!J24="*",'09-50-Ceilings'!I24,'09-50-Ceilings'!L24="*",'09-50-Ceilings'!K24,'09-50-Ceilings'!N24="*",'09-50-Ceilings'!M24,'09-50-Ceilings'!P24="*",'09-50-Ceilings'!O24,'09-50-Ceilings'!R24="*",'09-50-Ceilings'!Q24,'09-50-Ceilings'!T24="*",'09-50-Ceilings'!S24),"")</f>
        <v/>
      </c>
      <c r="E1566" s="402" t="e">
        <f>D1566/'Project Data'!$D$22</f>
        <v>#VALUE!</v>
      </c>
      <c r="F1566" s="412" t="s">
        <v>44</v>
      </c>
      <c r="G1566" s="402" t="str" cm="1">
        <f t="array" ref="G1566">_xlfn.IFNA(_xlfn.IFS('09-50-Ceilings'!F24="*",'09-50-Ceilings'!E24,'09-50-Ceilings'!H24="*",'09-50-Ceilings'!G24,'09-50-Ceilings'!J24="*",'09-50-Ceilings'!I24,'09-50-Ceilings'!L24="*",'09-50-Ceilings'!K24,'09-50-Ceilings'!N24="*",'09-50-Ceilings'!M24,'09-50-Ceilings'!P24="*",'09-50-Ceilings'!O24,'09-50-Ceilings'!R24="*",'09-50-Ceilings'!Q24,'09-50-Ceilings'!T24="*",'09-50-Ceilings'!S24,'09-50-Ceilings'!V24="*",'09-50-Ceilings'!U24),"")</f>
        <v/>
      </c>
      <c r="H1566" s="402" t="e">
        <f>G1566/'Project Data'!$D$22</f>
        <v>#VALUE!</v>
      </c>
      <c r="I1566" s="400"/>
      <c r="J1566" s="403"/>
      <c r="K1566" s="404"/>
    </row>
    <row r="1567" spans="1:11" s="147" customFormat="1" ht="15" hidden="1" customHeight="1">
      <c r="A1567" s="198">
        <f>'09-50-Ceilings'!A25</f>
        <v>0</v>
      </c>
      <c r="B1567" s="235" t="str">
        <f>'09-50-Ceilings'!B25</f>
        <v>09 54 13 Open Metal Mesh Ceilings</v>
      </c>
      <c r="C1567" s="235"/>
      <c r="D1567" s="236" t="str" cm="1">
        <f t="array" ref="D1567">_xlfn.IFNA(_xlfn.IFS('09-50-Ceilings'!D25="*",'09-50-Ceilings'!C25,'09-50-Ceilings'!F25="*",'09-50-Ceilings'!E25,'09-50-Ceilings'!H25="*",'09-50-Ceilings'!G25,'09-50-Ceilings'!J25="*",'09-50-Ceilings'!I25,'09-50-Ceilings'!L25="*",'09-50-Ceilings'!K25,'09-50-Ceilings'!N25="*",'09-50-Ceilings'!M25,'09-50-Ceilings'!P25="*",'09-50-Ceilings'!O25,'09-50-Ceilings'!R25="*",'09-50-Ceilings'!Q25,'09-50-Ceilings'!T25="*",'09-50-Ceilings'!S25),"")</f>
        <v/>
      </c>
      <c r="E1567" s="236" t="e">
        <f>D1567/'Project Data'!$D$22</f>
        <v>#VALUE!</v>
      </c>
      <c r="F1567" s="164" t="s">
        <v>44</v>
      </c>
      <c r="G1567" s="236" t="str" cm="1">
        <f t="array" ref="G1567">_xlfn.IFNA(_xlfn.IFS('09-50-Ceilings'!F25="*",'09-50-Ceilings'!E25,'09-50-Ceilings'!H25="*",'09-50-Ceilings'!G25,'09-50-Ceilings'!J25="*",'09-50-Ceilings'!I25,'09-50-Ceilings'!L25="*",'09-50-Ceilings'!K25,'09-50-Ceilings'!N25="*",'09-50-Ceilings'!M25,'09-50-Ceilings'!P25="*",'09-50-Ceilings'!O25,'09-50-Ceilings'!R25="*",'09-50-Ceilings'!Q25,'09-50-Ceilings'!T25="*",'09-50-Ceilings'!S25,'09-50-Ceilings'!V25="*",'09-50-Ceilings'!U25),"")</f>
        <v/>
      </c>
      <c r="H1567" s="236" t="e">
        <f>G1567/'Project Data'!$D$22</f>
        <v>#VALUE!</v>
      </c>
      <c r="I1567" s="175"/>
      <c r="J1567" s="244"/>
      <c r="K1567" s="242"/>
    </row>
    <row r="1568" spans="1:11" s="147" customFormat="1" ht="15" hidden="1" customHeight="1">
      <c r="A1568" s="198">
        <f>'09-50-Ceilings'!A26</f>
        <v>0</v>
      </c>
      <c r="B1568" s="235" t="str">
        <f>'09-50-Ceilings'!B26</f>
        <v>09 54 16 Luminous Ceilings</v>
      </c>
      <c r="C1568" s="235"/>
      <c r="D1568" s="236" t="str" cm="1">
        <f t="array" ref="D1568">_xlfn.IFNA(_xlfn.IFS('09-50-Ceilings'!D26="*",'09-50-Ceilings'!C26,'09-50-Ceilings'!F26="*",'09-50-Ceilings'!E26,'09-50-Ceilings'!H26="*",'09-50-Ceilings'!G26,'09-50-Ceilings'!J26="*",'09-50-Ceilings'!I26,'09-50-Ceilings'!L26="*",'09-50-Ceilings'!K26,'09-50-Ceilings'!N26="*",'09-50-Ceilings'!M26,'09-50-Ceilings'!P26="*",'09-50-Ceilings'!O26,'09-50-Ceilings'!R26="*",'09-50-Ceilings'!Q26,'09-50-Ceilings'!T26="*",'09-50-Ceilings'!S26),"")</f>
        <v/>
      </c>
      <c r="E1568" s="236" t="e">
        <f>D1568/'Project Data'!$D$22</f>
        <v>#VALUE!</v>
      </c>
      <c r="F1568" s="164" t="s">
        <v>44</v>
      </c>
      <c r="G1568" s="236" t="str" cm="1">
        <f t="array" ref="G1568">_xlfn.IFNA(_xlfn.IFS('09-50-Ceilings'!F26="*",'09-50-Ceilings'!E26,'09-50-Ceilings'!H26="*",'09-50-Ceilings'!G26,'09-50-Ceilings'!J26="*",'09-50-Ceilings'!I26,'09-50-Ceilings'!L26="*",'09-50-Ceilings'!K26,'09-50-Ceilings'!N26="*",'09-50-Ceilings'!M26,'09-50-Ceilings'!P26="*",'09-50-Ceilings'!O26,'09-50-Ceilings'!R26="*",'09-50-Ceilings'!Q26,'09-50-Ceilings'!T26="*",'09-50-Ceilings'!S26,'09-50-Ceilings'!V26="*",'09-50-Ceilings'!U26),"")</f>
        <v/>
      </c>
      <c r="H1568" s="236" t="e">
        <f>G1568/'Project Data'!$D$22</f>
        <v>#VALUE!</v>
      </c>
      <c r="I1568" s="175"/>
      <c r="J1568" s="244"/>
      <c r="K1568" s="242"/>
    </row>
    <row r="1569" spans="1:11" s="147" customFormat="1" ht="15" hidden="1" customHeight="1">
      <c r="A1569" s="198">
        <f>'09-50-Ceilings'!A27</f>
        <v>0</v>
      </c>
      <c r="B1569" s="235" t="str">
        <f>'09-50-Ceilings'!B27</f>
        <v>09 54 19 Mirror Panel Ceilings</v>
      </c>
      <c r="C1569" s="235"/>
      <c r="D1569" s="236" t="str" cm="1">
        <f t="array" ref="D1569">_xlfn.IFNA(_xlfn.IFS('09-50-Ceilings'!D27="*",'09-50-Ceilings'!C27,'09-50-Ceilings'!F27="*",'09-50-Ceilings'!E27,'09-50-Ceilings'!H27="*",'09-50-Ceilings'!G27,'09-50-Ceilings'!J27="*",'09-50-Ceilings'!I27,'09-50-Ceilings'!L27="*",'09-50-Ceilings'!K27,'09-50-Ceilings'!N27="*",'09-50-Ceilings'!M27,'09-50-Ceilings'!P27="*",'09-50-Ceilings'!O27,'09-50-Ceilings'!R27="*",'09-50-Ceilings'!Q27,'09-50-Ceilings'!T27="*",'09-50-Ceilings'!S27),"")</f>
        <v/>
      </c>
      <c r="E1569" s="236" t="e">
        <f>D1569/'Project Data'!$D$22</f>
        <v>#VALUE!</v>
      </c>
      <c r="F1569" s="164" t="s">
        <v>44</v>
      </c>
      <c r="G1569" s="236" t="str" cm="1">
        <f t="array" ref="G1569">_xlfn.IFNA(_xlfn.IFS('09-50-Ceilings'!F27="*",'09-50-Ceilings'!E27,'09-50-Ceilings'!H27="*",'09-50-Ceilings'!G27,'09-50-Ceilings'!J27="*",'09-50-Ceilings'!I27,'09-50-Ceilings'!L27="*",'09-50-Ceilings'!K27,'09-50-Ceilings'!N27="*",'09-50-Ceilings'!M27,'09-50-Ceilings'!P27="*",'09-50-Ceilings'!O27,'09-50-Ceilings'!R27="*",'09-50-Ceilings'!Q27,'09-50-Ceilings'!T27="*",'09-50-Ceilings'!S27,'09-50-Ceilings'!V27="*",'09-50-Ceilings'!U27),"")</f>
        <v/>
      </c>
      <c r="H1569" s="236" t="e">
        <f>G1569/'Project Data'!$D$22</f>
        <v>#VALUE!</v>
      </c>
      <c r="I1569" s="175"/>
      <c r="J1569" s="244"/>
      <c r="K1569" s="242"/>
    </row>
    <row r="1570" spans="1:11" s="147" customFormat="1" ht="15" hidden="1" customHeight="1">
      <c r="A1570" s="198">
        <f>'09-50-Ceilings'!A28</f>
        <v>0</v>
      </c>
      <c r="B1570" s="235" t="str">
        <f>'09-50-Ceilings'!B28</f>
        <v>09 54 21 Metal Pan Ceilings</v>
      </c>
      <c r="C1570" s="235"/>
      <c r="D1570" s="236" t="str" cm="1">
        <f t="array" ref="D1570">_xlfn.IFNA(_xlfn.IFS('09-50-Ceilings'!D28="*",'09-50-Ceilings'!C28,'09-50-Ceilings'!F28="*",'09-50-Ceilings'!E28,'09-50-Ceilings'!H28="*",'09-50-Ceilings'!G28,'09-50-Ceilings'!J28="*",'09-50-Ceilings'!I28,'09-50-Ceilings'!L28="*",'09-50-Ceilings'!K28,'09-50-Ceilings'!N28="*",'09-50-Ceilings'!M28,'09-50-Ceilings'!P28="*",'09-50-Ceilings'!O28,'09-50-Ceilings'!R28="*",'09-50-Ceilings'!Q28,'09-50-Ceilings'!T28="*",'09-50-Ceilings'!S28),"")</f>
        <v/>
      </c>
      <c r="E1570" s="236" t="e">
        <f>D1570/'Project Data'!$D$22</f>
        <v>#VALUE!</v>
      </c>
      <c r="F1570" s="164" t="s">
        <v>44</v>
      </c>
      <c r="G1570" s="236" t="str" cm="1">
        <f t="array" ref="G1570">_xlfn.IFNA(_xlfn.IFS('09-50-Ceilings'!F28="*",'09-50-Ceilings'!E28,'09-50-Ceilings'!H28="*",'09-50-Ceilings'!G28,'09-50-Ceilings'!J28="*",'09-50-Ceilings'!I28,'09-50-Ceilings'!L28="*",'09-50-Ceilings'!K28,'09-50-Ceilings'!N28="*",'09-50-Ceilings'!M28,'09-50-Ceilings'!P28="*",'09-50-Ceilings'!O28,'09-50-Ceilings'!R28="*",'09-50-Ceilings'!Q28,'09-50-Ceilings'!T28="*",'09-50-Ceilings'!S28,'09-50-Ceilings'!V28="*",'09-50-Ceilings'!U28),"")</f>
        <v/>
      </c>
      <c r="H1570" s="236" t="e">
        <f>G1570/'Project Data'!$D$22</f>
        <v>#VALUE!</v>
      </c>
      <c r="I1570" s="175"/>
      <c r="J1570" s="244"/>
      <c r="K1570" s="242"/>
    </row>
    <row r="1571" spans="1:11" s="147" customFormat="1" ht="15" hidden="1" customHeight="1">
      <c r="A1571" s="198">
        <f>'09-50-Ceilings'!A29</f>
        <v>0</v>
      </c>
      <c r="B1571" s="235" t="str">
        <f>'09-50-Ceilings'!B29</f>
        <v>09 54 23 Linear Metal Ceilings</v>
      </c>
      <c r="C1571" s="235"/>
      <c r="D1571" s="236" t="str" cm="1">
        <f t="array" ref="D1571">_xlfn.IFNA(_xlfn.IFS('09-50-Ceilings'!D29="*",'09-50-Ceilings'!C29,'09-50-Ceilings'!F29="*",'09-50-Ceilings'!E29,'09-50-Ceilings'!H29="*",'09-50-Ceilings'!G29,'09-50-Ceilings'!J29="*",'09-50-Ceilings'!I29,'09-50-Ceilings'!L29="*",'09-50-Ceilings'!K29,'09-50-Ceilings'!N29="*",'09-50-Ceilings'!M29,'09-50-Ceilings'!P29="*",'09-50-Ceilings'!O29,'09-50-Ceilings'!R29="*",'09-50-Ceilings'!Q29,'09-50-Ceilings'!T29="*",'09-50-Ceilings'!S29),"")</f>
        <v/>
      </c>
      <c r="E1571" s="236" t="e">
        <f>D1571/'Project Data'!$D$22</f>
        <v>#VALUE!</v>
      </c>
      <c r="F1571" s="164" t="s">
        <v>44</v>
      </c>
      <c r="G1571" s="236" t="str" cm="1">
        <f t="array" ref="G1571">_xlfn.IFNA(_xlfn.IFS('09-50-Ceilings'!F29="*",'09-50-Ceilings'!E29,'09-50-Ceilings'!H29="*",'09-50-Ceilings'!G29,'09-50-Ceilings'!J29="*",'09-50-Ceilings'!I29,'09-50-Ceilings'!L29="*",'09-50-Ceilings'!K29,'09-50-Ceilings'!N29="*",'09-50-Ceilings'!M29,'09-50-Ceilings'!P29="*",'09-50-Ceilings'!O29,'09-50-Ceilings'!R29="*",'09-50-Ceilings'!Q29,'09-50-Ceilings'!T29="*",'09-50-Ceilings'!S29,'09-50-Ceilings'!V29="*",'09-50-Ceilings'!U29),"")</f>
        <v/>
      </c>
      <c r="H1571" s="236" t="e">
        <f>G1571/'Project Data'!$D$22</f>
        <v>#VALUE!</v>
      </c>
      <c r="I1571" s="175"/>
      <c r="J1571" s="244"/>
      <c r="K1571" s="242"/>
    </row>
    <row r="1572" spans="1:11" s="147" customFormat="1" ht="15" hidden="1" customHeight="1">
      <c r="A1572" s="198">
        <f>'09-50-Ceilings'!A30</f>
        <v>0</v>
      </c>
      <c r="B1572" s="235" t="str">
        <f>'09-50-Ceilings'!B30</f>
        <v>09 54 26 Suspended Wood Ceilings</v>
      </c>
      <c r="C1572" s="235"/>
      <c r="D1572" s="236" t="str" cm="1">
        <f t="array" ref="D1572">_xlfn.IFNA(_xlfn.IFS('09-50-Ceilings'!D30="*",'09-50-Ceilings'!C30,'09-50-Ceilings'!F30="*",'09-50-Ceilings'!E30,'09-50-Ceilings'!H30="*",'09-50-Ceilings'!G30,'09-50-Ceilings'!J30="*",'09-50-Ceilings'!I30,'09-50-Ceilings'!L30="*",'09-50-Ceilings'!K30,'09-50-Ceilings'!N30="*",'09-50-Ceilings'!M30,'09-50-Ceilings'!P30="*",'09-50-Ceilings'!O30,'09-50-Ceilings'!R30="*",'09-50-Ceilings'!Q30,'09-50-Ceilings'!T30="*",'09-50-Ceilings'!S30),"")</f>
        <v/>
      </c>
      <c r="E1572" s="236" t="e">
        <f>D1572/'Project Data'!$D$22</f>
        <v>#VALUE!</v>
      </c>
      <c r="F1572" s="164" t="s">
        <v>44</v>
      </c>
      <c r="G1572" s="236" t="str" cm="1">
        <f t="array" ref="G1572">_xlfn.IFNA(_xlfn.IFS('09-50-Ceilings'!F30="*",'09-50-Ceilings'!E30,'09-50-Ceilings'!H30="*",'09-50-Ceilings'!G30,'09-50-Ceilings'!J30="*",'09-50-Ceilings'!I30,'09-50-Ceilings'!L30="*",'09-50-Ceilings'!K30,'09-50-Ceilings'!N30="*",'09-50-Ceilings'!M30,'09-50-Ceilings'!P30="*",'09-50-Ceilings'!O30,'09-50-Ceilings'!R30="*",'09-50-Ceilings'!Q30,'09-50-Ceilings'!T30="*",'09-50-Ceilings'!S30,'09-50-Ceilings'!V30="*",'09-50-Ceilings'!U30),"")</f>
        <v/>
      </c>
      <c r="H1572" s="236" t="e">
        <f>G1572/'Project Data'!$D$22</f>
        <v>#VALUE!</v>
      </c>
      <c r="I1572" s="175"/>
      <c r="J1572" s="244"/>
      <c r="K1572" s="242"/>
    </row>
    <row r="1573" spans="1:11" s="147" customFormat="1" ht="15" hidden="1" customHeight="1">
      <c r="A1573" s="198">
        <f>'09-50-Ceilings'!A31</f>
        <v>0</v>
      </c>
      <c r="B1573" s="235" t="str">
        <f>'09-50-Ceilings'!B31</f>
        <v>09 54 29 Suspended Plastic Ceilings</v>
      </c>
      <c r="C1573" s="235"/>
      <c r="D1573" s="236" t="str" cm="1">
        <f t="array" ref="D1573">_xlfn.IFNA(_xlfn.IFS('09-50-Ceilings'!D31="*",'09-50-Ceilings'!C31,'09-50-Ceilings'!F31="*",'09-50-Ceilings'!E31,'09-50-Ceilings'!H31="*",'09-50-Ceilings'!G31,'09-50-Ceilings'!J31="*",'09-50-Ceilings'!I31,'09-50-Ceilings'!L31="*",'09-50-Ceilings'!K31,'09-50-Ceilings'!N31="*",'09-50-Ceilings'!M31,'09-50-Ceilings'!P31="*",'09-50-Ceilings'!O31,'09-50-Ceilings'!R31="*",'09-50-Ceilings'!Q31,'09-50-Ceilings'!T31="*",'09-50-Ceilings'!S31),"")</f>
        <v/>
      </c>
      <c r="E1573" s="236" t="e">
        <f>D1573/'Project Data'!$D$22</f>
        <v>#VALUE!</v>
      </c>
      <c r="F1573" s="164" t="s">
        <v>44</v>
      </c>
      <c r="G1573" s="236" t="str" cm="1">
        <f t="array" ref="G1573">_xlfn.IFNA(_xlfn.IFS('09-50-Ceilings'!F31="*",'09-50-Ceilings'!E31,'09-50-Ceilings'!H31="*",'09-50-Ceilings'!G31,'09-50-Ceilings'!J31="*",'09-50-Ceilings'!I31,'09-50-Ceilings'!L31="*",'09-50-Ceilings'!K31,'09-50-Ceilings'!N31="*",'09-50-Ceilings'!M31,'09-50-Ceilings'!P31="*",'09-50-Ceilings'!O31,'09-50-Ceilings'!R31="*",'09-50-Ceilings'!Q31,'09-50-Ceilings'!T31="*",'09-50-Ceilings'!S31,'09-50-Ceilings'!V31="*",'09-50-Ceilings'!U31),"")</f>
        <v/>
      </c>
      <c r="H1573" s="236" t="e">
        <f>G1573/'Project Data'!$D$22</f>
        <v>#VALUE!</v>
      </c>
      <c r="I1573" s="175"/>
      <c r="J1573" s="244"/>
      <c r="K1573" s="242"/>
    </row>
    <row r="1574" spans="1:11" s="147" customFormat="1" ht="15" hidden="1" customHeight="1">
      <c r="A1574" s="198">
        <f>'09-50-Ceilings'!A32</f>
        <v>0</v>
      </c>
      <c r="B1574" s="235" t="str">
        <f>'09-50-Ceilings'!B32</f>
        <v>09 54 33 Decorative Panel Ceilings</v>
      </c>
      <c r="C1574" s="235"/>
      <c r="D1574" s="236" t="str" cm="1">
        <f t="array" ref="D1574">_xlfn.IFNA(_xlfn.IFS('09-50-Ceilings'!D32="*",'09-50-Ceilings'!C32,'09-50-Ceilings'!F32="*",'09-50-Ceilings'!E32,'09-50-Ceilings'!H32="*",'09-50-Ceilings'!G32,'09-50-Ceilings'!J32="*",'09-50-Ceilings'!I32,'09-50-Ceilings'!L32="*",'09-50-Ceilings'!K32,'09-50-Ceilings'!N32="*",'09-50-Ceilings'!M32,'09-50-Ceilings'!P32="*",'09-50-Ceilings'!O32,'09-50-Ceilings'!R32="*",'09-50-Ceilings'!Q32,'09-50-Ceilings'!T32="*",'09-50-Ceilings'!S32),"")</f>
        <v/>
      </c>
      <c r="E1574" s="236" t="e">
        <f>D1574/'Project Data'!$D$22</f>
        <v>#VALUE!</v>
      </c>
      <c r="F1574" s="164" t="s">
        <v>44</v>
      </c>
      <c r="G1574" s="236" t="str" cm="1">
        <f t="array" ref="G1574">_xlfn.IFNA(_xlfn.IFS('09-50-Ceilings'!F32="*",'09-50-Ceilings'!E32,'09-50-Ceilings'!H32="*",'09-50-Ceilings'!G32,'09-50-Ceilings'!J32="*",'09-50-Ceilings'!I32,'09-50-Ceilings'!L32="*",'09-50-Ceilings'!K32,'09-50-Ceilings'!N32="*",'09-50-Ceilings'!M32,'09-50-Ceilings'!P32="*",'09-50-Ceilings'!O32,'09-50-Ceilings'!R32="*",'09-50-Ceilings'!Q32,'09-50-Ceilings'!T32="*",'09-50-Ceilings'!S32,'09-50-Ceilings'!V32="*",'09-50-Ceilings'!U32),"")</f>
        <v/>
      </c>
      <c r="H1574" s="236" t="e">
        <f>G1574/'Project Data'!$D$22</f>
        <v>#VALUE!</v>
      </c>
      <c r="I1574" s="175"/>
      <c r="J1574" s="244"/>
      <c r="K1574" s="242"/>
    </row>
    <row r="1575" spans="1:11" s="147" customFormat="1" ht="15" hidden="1" customHeight="1">
      <c r="A1575" s="198">
        <f>'09-50-Ceilings'!A33</f>
        <v>0</v>
      </c>
      <c r="B1575" s="235" t="str">
        <f>'09-50-Ceilings'!B33</f>
        <v>09 54 36 Suspended Decorative Grids</v>
      </c>
      <c r="C1575" s="235"/>
      <c r="D1575" s="236" t="str" cm="1">
        <f t="array" ref="D1575">_xlfn.IFNA(_xlfn.IFS('09-50-Ceilings'!D33="*",'09-50-Ceilings'!C33,'09-50-Ceilings'!F33="*",'09-50-Ceilings'!E33,'09-50-Ceilings'!H33="*",'09-50-Ceilings'!G33,'09-50-Ceilings'!J33="*",'09-50-Ceilings'!I33,'09-50-Ceilings'!L33="*",'09-50-Ceilings'!K33,'09-50-Ceilings'!N33="*",'09-50-Ceilings'!M33,'09-50-Ceilings'!P33="*",'09-50-Ceilings'!O33,'09-50-Ceilings'!R33="*",'09-50-Ceilings'!Q33,'09-50-Ceilings'!T33="*",'09-50-Ceilings'!S33),"")</f>
        <v/>
      </c>
      <c r="E1575" s="236" t="e">
        <f>D1575/'Project Data'!$D$22</f>
        <v>#VALUE!</v>
      </c>
      <c r="F1575" s="164" t="s">
        <v>44</v>
      </c>
      <c r="G1575" s="236" t="str" cm="1">
        <f t="array" ref="G1575">_xlfn.IFNA(_xlfn.IFS('09-50-Ceilings'!F33="*",'09-50-Ceilings'!E33,'09-50-Ceilings'!H33="*",'09-50-Ceilings'!G33,'09-50-Ceilings'!J33="*",'09-50-Ceilings'!I33,'09-50-Ceilings'!L33="*",'09-50-Ceilings'!K33,'09-50-Ceilings'!N33="*",'09-50-Ceilings'!M33,'09-50-Ceilings'!P33="*",'09-50-Ceilings'!O33,'09-50-Ceilings'!R33="*",'09-50-Ceilings'!Q33,'09-50-Ceilings'!T33="*",'09-50-Ceilings'!S33,'09-50-Ceilings'!V33="*",'09-50-Ceilings'!U33),"")</f>
        <v/>
      </c>
      <c r="H1575" s="236" t="e">
        <f>G1575/'Project Data'!$D$22</f>
        <v>#VALUE!</v>
      </c>
      <c r="I1575" s="175"/>
      <c r="J1575" s="244"/>
      <c r="K1575" s="242"/>
    </row>
    <row r="1576" spans="1:11" s="147" customFormat="1" ht="15" hidden="1" customHeight="1">
      <c r="A1576" s="198">
        <f>'09-50-Ceilings'!A34</f>
        <v>0</v>
      </c>
      <c r="B1576" s="235" t="str">
        <f>'09-50-Ceilings'!B34</f>
        <v>09 54 43 Stretched-Fabric Ceiling Systems</v>
      </c>
      <c r="C1576" s="235"/>
      <c r="D1576" s="236" t="str" cm="1">
        <f t="array" ref="D1576">_xlfn.IFNA(_xlfn.IFS('09-50-Ceilings'!D34="*",'09-50-Ceilings'!C34,'09-50-Ceilings'!F34="*",'09-50-Ceilings'!E34,'09-50-Ceilings'!H34="*",'09-50-Ceilings'!G34,'09-50-Ceilings'!J34="*",'09-50-Ceilings'!I34,'09-50-Ceilings'!L34="*",'09-50-Ceilings'!K34,'09-50-Ceilings'!N34="*",'09-50-Ceilings'!M34,'09-50-Ceilings'!P34="*",'09-50-Ceilings'!O34,'09-50-Ceilings'!R34="*",'09-50-Ceilings'!Q34,'09-50-Ceilings'!T34="*",'09-50-Ceilings'!S34),"")</f>
        <v/>
      </c>
      <c r="E1576" s="236" t="e">
        <f>D1576/'Project Data'!$D$22</f>
        <v>#VALUE!</v>
      </c>
      <c r="F1576" s="164" t="s">
        <v>44</v>
      </c>
      <c r="G1576" s="236" t="str" cm="1">
        <f t="array" ref="G1576">_xlfn.IFNA(_xlfn.IFS('09-50-Ceilings'!F34="*",'09-50-Ceilings'!E34,'09-50-Ceilings'!H34="*",'09-50-Ceilings'!G34,'09-50-Ceilings'!J34="*",'09-50-Ceilings'!I34,'09-50-Ceilings'!L34="*",'09-50-Ceilings'!K34,'09-50-Ceilings'!N34="*",'09-50-Ceilings'!M34,'09-50-Ceilings'!P34="*",'09-50-Ceilings'!O34,'09-50-Ceilings'!R34="*",'09-50-Ceilings'!Q34,'09-50-Ceilings'!T34="*",'09-50-Ceilings'!S34,'09-50-Ceilings'!V34="*",'09-50-Ceilings'!U34),"")</f>
        <v/>
      </c>
      <c r="H1576" s="236" t="e">
        <f>G1576/'Project Data'!$D$22</f>
        <v>#VALUE!</v>
      </c>
      <c r="I1576" s="175"/>
      <c r="J1576" s="244"/>
      <c r="K1576" s="242"/>
    </row>
    <row r="1577" spans="1:11" s="147" customFormat="1" ht="15" hidden="1" customHeight="1">
      <c r="A1577" s="198">
        <f>'09-50-Ceilings'!A35</f>
        <v>0</v>
      </c>
      <c r="B1577" s="235" t="str">
        <f>'09-50-Ceilings'!B35</f>
        <v>09 54 46 Fabric-Wrapped Ceiling Panels</v>
      </c>
      <c r="C1577" s="235"/>
      <c r="D1577" s="236" t="str" cm="1">
        <f t="array" ref="D1577">_xlfn.IFNA(_xlfn.IFS('09-50-Ceilings'!D35="*",'09-50-Ceilings'!C35,'09-50-Ceilings'!F35="*",'09-50-Ceilings'!E35,'09-50-Ceilings'!H35="*",'09-50-Ceilings'!G35,'09-50-Ceilings'!J35="*",'09-50-Ceilings'!I35,'09-50-Ceilings'!L35="*",'09-50-Ceilings'!K35,'09-50-Ceilings'!N35="*",'09-50-Ceilings'!M35,'09-50-Ceilings'!P35="*",'09-50-Ceilings'!O35,'09-50-Ceilings'!R35="*",'09-50-Ceilings'!Q35,'09-50-Ceilings'!T35="*",'09-50-Ceilings'!S35),"")</f>
        <v/>
      </c>
      <c r="E1577" s="236" t="e">
        <f>D1577/'Project Data'!$D$22</f>
        <v>#VALUE!</v>
      </c>
      <c r="F1577" s="164" t="s">
        <v>44</v>
      </c>
      <c r="G1577" s="236" t="str" cm="1">
        <f t="array" ref="G1577">_xlfn.IFNA(_xlfn.IFS('09-50-Ceilings'!F35="*",'09-50-Ceilings'!E35,'09-50-Ceilings'!H35="*",'09-50-Ceilings'!G35,'09-50-Ceilings'!J35="*",'09-50-Ceilings'!I35,'09-50-Ceilings'!L35="*",'09-50-Ceilings'!K35,'09-50-Ceilings'!N35="*",'09-50-Ceilings'!M35,'09-50-Ceilings'!P35="*",'09-50-Ceilings'!O35,'09-50-Ceilings'!R35="*",'09-50-Ceilings'!Q35,'09-50-Ceilings'!T35="*",'09-50-Ceilings'!S35,'09-50-Ceilings'!V35="*",'09-50-Ceilings'!U35),"")</f>
        <v/>
      </c>
      <c r="H1577" s="236" t="e">
        <f>G1577/'Project Data'!$D$22</f>
        <v>#VALUE!</v>
      </c>
      <c r="I1577" s="175"/>
      <c r="J1577" s="244"/>
      <c r="K1577" s="242"/>
    </row>
    <row r="1578" spans="1:11" s="147" customFormat="1" ht="15" hidden="1" customHeight="1">
      <c r="A1578" s="198">
        <f>'09-50-Ceilings'!A36</f>
        <v>0</v>
      </c>
      <c r="B1578" s="235" t="str">
        <f>'09-50-Ceilings'!B36</f>
        <v>09 54 53 Fiberglass Reinforced Panel Ceilings</v>
      </c>
      <c r="C1578" s="235"/>
      <c r="D1578" s="236" t="str" cm="1">
        <f t="array" ref="D1578">_xlfn.IFNA(_xlfn.IFS('09-50-Ceilings'!D36="*",'09-50-Ceilings'!C36,'09-50-Ceilings'!F36="*",'09-50-Ceilings'!E36,'09-50-Ceilings'!H36="*",'09-50-Ceilings'!G36,'09-50-Ceilings'!J36="*",'09-50-Ceilings'!I36,'09-50-Ceilings'!L36="*",'09-50-Ceilings'!K36,'09-50-Ceilings'!N36="*",'09-50-Ceilings'!M36,'09-50-Ceilings'!P36="*",'09-50-Ceilings'!O36,'09-50-Ceilings'!R36="*",'09-50-Ceilings'!Q36,'09-50-Ceilings'!T36="*",'09-50-Ceilings'!S36),"")</f>
        <v/>
      </c>
      <c r="E1578" s="236" t="e">
        <f>D1578/'Project Data'!$D$22</f>
        <v>#VALUE!</v>
      </c>
      <c r="F1578" s="164" t="s">
        <v>44</v>
      </c>
      <c r="G1578" s="236" t="str" cm="1">
        <f t="array" ref="G1578">_xlfn.IFNA(_xlfn.IFS('09-50-Ceilings'!F36="*",'09-50-Ceilings'!E36,'09-50-Ceilings'!H36="*",'09-50-Ceilings'!G36,'09-50-Ceilings'!J36="*",'09-50-Ceilings'!I36,'09-50-Ceilings'!L36="*",'09-50-Ceilings'!K36,'09-50-Ceilings'!N36="*",'09-50-Ceilings'!M36,'09-50-Ceilings'!P36="*",'09-50-Ceilings'!O36,'09-50-Ceilings'!R36="*",'09-50-Ceilings'!Q36,'09-50-Ceilings'!T36="*",'09-50-Ceilings'!S36,'09-50-Ceilings'!V36="*",'09-50-Ceilings'!U36),"")</f>
        <v/>
      </c>
      <c r="H1578" s="236" t="e">
        <f>G1578/'Project Data'!$D$22</f>
        <v>#VALUE!</v>
      </c>
      <c r="I1578" s="175"/>
      <c r="J1578" s="244"/>
      <c r="K1578" s="242"/>
    </row>
    <row r="1579" spans="1:11" s="147" customFormat="1" ht="15" hidden="1" customHeight="1">
      <c r="A1579" s="198">
        <f>'09-50-Ceilings'!A37</f>
        <v>0</v>
      </c>
      <c r="B1579" s="235" t="str">
        <f>'09-50-Ceilings'!B37</f>
        <v>09 56 00 Textured Ceilings</v>
      </c>
      <c r="C1579" s="235"/>
      <c r="D1579" s="236" t="str" cm="1">
        <f t="array" ref="D1579">_xlfn.IFNA(_xlfn.IFS('09-50-Ceilings'!D37="*",'09-50-Ceilings'!C37,'09-50-Ceilings'!F37="*",'09-50-Ceilings'!E37,'09-50-Ceilings'!H37="*",'09-50-Ceilings'!G37,'09-50-Ceilings'!J37="*",'09-50-Ceilings'!I37,'09-50-Ceilings'!L37="*",'09-50-Ceilings'!K37,'09-50-Ceilings'!N37="*",'09-50-Ceilings'!M37,'09-50-Ceilings'!P37="*",'09-50-Ceilings'!O37,'09-50-Ceilings'!R37="*",'09-50-Ceilings'!Q37,'09-50-Ceilings'!T37="*",'09-50-Ceilings'!S37),"")</f>
        <v/>
      </c>
      <c r="E1579" s="236" t="e">
        <f>D1579/'Project Data'!$D$22</f>
        <v>#VALUE!</v>
      </c>
      <c r="F1579" s="164" t="s">
        <v>44</v>
      </c>
      <c r="G1579" s="236" t="str" cm="1">
        <f t="array" ref="G1579">_xlfn.IFNA(_xlfn.IFS('09-50-Ceilings'!F37="*",'09-50-Ceilings'!E37,'09-50-Ceilings'!H37="*",'09-50-Ceilings'!G37,'09-50-Ceilings'!J37="*",'09-50-Ceilings'!I37,'09-50-Ceilings'!L37="*",'09-50-Ceilings'!K37,'09-50-Ceilings'!N37="*",'09-50-Ceilings'!M37,'09-50-Ceilings'!P37="*",'09-50-Ceilings'!O37,'09-50-Ceilings'!R37="*",'09-50-Ceilings'!Q37,'09-50-Ceilings'!T37="*",'09-50-Ceilings'!S37,'09-50-Ceilings'!V37="*",'09-50-Ceilings'!U37),"")</f>
        <v/>
      </c>
      <c r="H1579" s="236" t="e">
        <f>G1579/'Project Data'!$D$22</f>
        <v>#VALUE!</v>
      </c>
      <c r="I1579" s="175"/>
      <c r="J1579" s="244"/>
      <c r="K1579" s="242"/>
    </row>
    <row r="1580" spans="1:11" s="147" customFormat="1" ht="15" hidden="1" customHeight="1">
      <c r="A1580" s="198">
        <f>'09-50-Ceilings'!A38</f>
        <v>0</v>
      </c>
      <c r="B1580" s="235" t="str">
        <f>'09-50-Ceilings'!B38</f>
        <v>09 56 13 Gypsum-Panel Textured Ceilings</v>
      </c>
      <c r="C1580" s="235"/>
      <c r="D1580" s="236" t="str" cm="1">
        <f t="array" ref="D1580">_xlfn.IFNA(_xlfn.IFS('09-50-Ceilings'!D38="*",'09-50-Ceilings'!C38,'09-50-Ceilings'!F38="*",'09-50-Ceilings'!E38,'09-50-Ceilings'!H38="*",'09-50-Ceilings'!G38,'09-50-Ceilings'!J38="*",'09-50-Ceilings'!I38,'09-50-Ceilings'!L38="*",'09-50-Ceilings'!K38,'09-50-Ceilings'!N38="*",'09-50-Ceilings'!M38,'09-50-Ceilings'!P38="*",'09-50-Ceilings'!O38,'09-50-Ceilings'!R38="*",'09-50-Ceilings'!Q38,'09-50-Ceilings'!T38="*",'09-50-Ceilings'!S38),"")</f>
        <v/>
      </c>
      <c r="E1580" s="236" t="e">
        <f>D1580/'Project Data'!$D$22</f>
        <v>#VALUE!</v>
      </c>
      <c r="F1580" s="164" t="s">
        <v>44</v>
      </c>
      <c r="G1580" s="236" t="str" cm="1">
        <f t="array" ref="G1580">_xlfn.IFNA(_xlfn.IFS('09-50-Ceilings'!F38="*",'09-50-Ceilings'!E38,'09-50-Ceilings'!H38="*",'09-50-Ceilings'!G38,'09-50-Ceilings'!J38="*",'09-50-Ceilings'!I38,'09-50-Ceilings'!L38="*",'09-50-Ceilings'!K38,'09-50-Ceilings'!N38="*",'09-50-Ceilings'!M38,'09-50-Ceilings'!P38="*",'09-50-Ceilings'!O38,'09-50-Ceilings'!R38="*",'09-50-Ceilings'!Q38,'09-50-Ceilings'!T38="*",'09-50-Ceilings'!S38,'09-50-Ceilings'!V38="*",'09-50-Ceilings'!U38),"")</f>
        <v/>
      </c>
      <c r="H1580" s="236" t="e">
        <f>G1580/'Project Data'!$D$22</f>
        <v>#VALUE!</v>
      </c>
      <c r="I1580" s="175"/>
      <c r="J1580" s="244"/>
      <c r="K1580" s="242"/>
    </row>
    <row r="1581" spans="1:11" s="147" customFormat="1" ht="15" hidden="1" customHeight="1">
      <c r="A1581" s="198">
        <f>'09-50-Ceilings'!A39</f>
        <v>0</v>
      </c>
      <c r="B1581" s="235" t="str">
        <f>'09-50-Ceilings'!B39</f>
        <v>09 56 16 Metal-Panel Textured Ceilings</v>
      </c>
      <c r="C1581" s="235"/>
      <c r="D1581" s="236" t="str" cm="1">
        <f t="array" ref="D1581">_xlfn.IFNA(_xlfn.IFS('09-50-Ceilings'!D39="*",'09-50-Ceilings'!C39,'09-50-Ceilings'!F39="*",'09-50-Ceilings'!E39,'09-50-Ceilings'!H39="*",'09-50-Ceilings'!G39,'09-50-Ceilings'!J39="*",'09-50-Ceilings'!I39,'09-50-Ceilings'!L39="*",'09-50-Ceilings'!K39,'09-50-Ceilings'!N39="*",'09-50-Ceilings'!M39,'09-50-Ceilings'!P39="*",'09-50-Ceilings'!O39,'09-50-Ceilings'!R39="*",'09-50-Ceilings'!Q39,'09-50-Ceilings'!T39="*",'09-50-Ceilings'!S39),"")</f>
        <v/>
      </c>
      <c r="E1581" s="236" t="e">
        <f>D1581/'Project Data'!$D$22</f>
        <v>#VALUE!</v>
      </c>
      <c r="F1581" s="164" t="s">
        <v>44</v>
      </c>
      <c r="G1581" s="236" t="str" cm="1">
        <f t="array" ref="G1581">_xlfn.IFNA(_xlfn.IFS('09-50-Ceilings'!F39="*",'09-50-Ceilings'!E39,'09-50-Ceilings'!H39="*",'09-50-Ceilings'!G39,'09-50-Ceilings'!J39="*",'09-50-Ceilings'!I39,'09-50-Ceilings'!L39="*",'09-50-Ceilings'!K39,'09-50-Ceilings'!N39="*",'09-50-Ceilings'!M39,'09-50-Ceilings'!P39="*",'09-50-Ceilings'!O39,'09-50-Ceilings'!R39="*",'09-50-Ceilings'!Q39,'09-50-Ceilings'!T39="*",'09-50-Ceilings'!S39,'09-50-Ceilings'!V39="*",'09-50-Ceilings'!U39),"")</f>
        <v/>
      </c>
      <c r="H1581" s="236" t="e">
        <f>G1581/'Project Data'!$D$22</f>
        <v>#VALUE!</v>
      </c>
      <c r="I1581" s="175"/>
      <c r="J1581" s="244"/>
      <c r="K1581" s="242"/>
    </row>
    <row r="1582" spans="1:11" s="147" customFormat="1" ht="15" hidden="1" customHeight="1">
      <c r="A1582" s="198">
        <f>'09-50-Ceilings'!A40</f>
        <v>0</v>
      </c>
      <c r="B1582" s="235" t="str">
        <f>'09-50-Ceilings'!B40</f>
        <v>09 56 19 Plastic-Panel Textured Ceilings</v>
      </c>
      <c r="C1582" s="235"/>
      <c r="D1582" s="236" t="str" cm="1">
        <f t="array" ref="D1582">_xlfn.IFNA(_xlfn.IFS('09-50-Ceilings'!D40="*",'09-50-Ceilings'!C40,'09-50-Ceilings'!F40="*",'09-50-Ceilings'!E40,'09-50-Ceilings'!H40="*",'09-50-Ceilings'!G40,'09-50-Ceilings'!J40="*",'09-50-Ceilings'!I40,'09-50-Ceilings'!L40="*",'09-50-Ceilings'!K40,'09-50-Ceilings'!N40="*",'09-50-Ceilings'!M40,'09-50-Ceilings'!P40="*",'09-50-Ceilings'!O40,'09-50-Ceilings'!R40="*",'09-50-Ceilings'!Q40,'09-50-Ceilings'!T40="*",'09-50-Ceilings'!S40),"")</f>
        <v/>
      </c>
      <c r="E1582" s="236" t="e">
        <f>D1582/'Project Data'!$D$22</f>
        <v>#VALUE!</v>
      </c>
      <c r="F1582" s="164" t="s">
        <v>44</v>
      </c>
      <c r="G1582" s="236" t="str" cm="1">
        <f t="array" ref="G1582">_xlfn.IFNA(_xlfn.IFS('09-50-Ceilings'!F40="*",'09-50-Ceilings'!E40,'09-50-Ceilings'!H40="*",'09-50-Ceilings'!G40,'09-50-Ceilings'!J40="*",'09-50-Ceilings'!I40,'09-50-Ceilings'!L40="*",'09-50-Ceilings'!K40,'09-50-Ceilings'!N40="*",'09-50-Ceilings'!M40,'09-50-Ceilings'!P40="*",'09-50-Ceilings'!O40,'09-50-Ceilings'!R40="*",'09-50-Ceilings'!Q40,'09-50-Ceilings'!T40="*",'09-50-Ceilings'!S40,'09-50-Ceilings'!V40="*",'09-50-Ceilings'!U40),"")</f>
        <v/>
      </c>
      <c r="H1582" s="236" t="e">
        <f>G1582/'Project Data'!$D$22</f>
        <v>#VALUE!</v>
      </c>
      <c r="I1582" s="175"/>
      <c r="J1582" s="244"/>
      <c r="K1582" s="242"/>
    </row>
    <row r="1583" spans="1:11" s="147" customFormat="1" ht="15" hidden="1" customHeight="1">
      <c r="A1583" s="198">
        <f>'09-50-Ceilings'!A41</f>
        <v>0</v>
      </c>
      <c r="B1583" s="235" t="str">
        <f>'09-50-Ceilings'!B41</f>
        <v>09 57 00 Special Function Ceilings</v>
      </c>
      <c r="C1583" s="235"/>
      <c r="D1583" s="236" t="str" cm="1">
        <f t="array" ref="D1583">_xlfn.IFNA(_xlfn.IFS('09-50-Ceilings'!D41="*",'09-50-Ceilings'!C41,'09-50-Ceilings'!F41="*",'09-50-Ceilings'!E41,'09-50-Ceilings'!H41="*",'09-50-Ceilings'!G41,'09-50-Ceilings'!J41="*",'09-50-Ceilings'!I41,'09-50-Ceilings'!L41="*",'09-50-Ceilings'!K41,'09-50-Ceilings'!N41="*",'09-50-Ceilings'!M41,'09-50-Ceilings'!P41="*",'09-50-Ceilings'!O41,'09-50-Ceilings'!R41="*",'09-50-Ceilings'!Q41,'09-50-Ceilings'!T41="*",'09-50-Ceilings'!S41),"")</f>
        <v/>
      </c>
      <c r="E1583" s="236" t="e">
        <f>D1583/'Project Data'!$D$22</f>
        <v>#VALUE!</v>
      </c>
      <c r="F1583" s="164" t="s">
        <v>44</v>
      </c>
      <c r="G1583" s="236" t="str" cm="1">
        <f t="array" ref="G1583">_xlfn.IFNA(_xlfn.IFS('09-50-Ceilings'!F41="*",'09-50-Ceilings'!E41,'09-50-Ceilings'!H41="*",'09-50-Ceilings'!G41,'09-50-Ceilings'!J41="*",'09-50-Ceilings'!I41,'09-50-Ceilings'!L41="*",'09-50-Ceilings'!K41,'09-50-Ceilings'!N41="*",'09-50-Ceilings'!M41,'09-50-Ceilings'!P41="*",'09-50-Ceilings'!O41,'09-50-Ceilings'!R41="*",'09-50-Ceilings'!Q41,'09-50-Ceilings'!T41="*",'09-50-Ceilings'!S41,'09-50-Ceilings'!V41="*",'09-50-Ceilings'!U41),"")</f>
        <v/>
      </c>
      <c r="H1583" s="236" t="e">
        <f>G1583/'Project Data'!$D$22</f>
        <v>#VALUE!</v>
      </c>
      <c r="I1583" s="175"/>
      <c r="J1583" s="244"/>
      <c r="K1583" s="242"/>
    </row>
    <row r="1584" spans="1:11" s="147" customFormat="1" ht="15" hidden="1" customHeight="1">
      <c r="A1584" s="198">
        <f>'09-50-Ceilings'!A42</f>
        <v>0</v>
      </c>
      <c r="B1584" s="235" t="str">
        <f>'09-50-Ceilings'!B42</f>
        <v>09 57 53 Security Ceiling Assemblies</v>
      </c>
      <c r="C1584" s="235"/>
      <c r="D1584" s="236" t="str" cm="1">
        <f t="array" ref="D1584">_xlfn.IFNA(_xlfn.IFS('09-50-Ceilings'!D42="*",'09-50-Ceilings'!C42,'09-50-Ceilings'!F42="*",'09-50-Ceilings'!E42,'09-50-Ceilings'!H42="*",'09-50-Ceilings'!G42,'09-50-Ceilings'!J42="*",'09-50-Ceilings'!I42,'09-50-Ceilings'!L42="*",'09-50-Ceilings'!K42,'09-50-Ceilings'!N42="*",'09-50-Ceilings'!M42,'09-50-Ceilings'!P42="*",'09-50-Ceilings'!O42,'09-50-Ceilings'!R42="*",'09-50-Ceilings'!Q42,'09-50-Ceilings'!T42="*",'09-50-Ceilings'!S42),"")</f>
        <v/>
      </c>
      <c r="E1584" s="236" t="e">
        <f>D1584/'Project Data'!$D$22</f>
        <v>#VALUE!</v>
      </c>
      <c r="F1584" s="164" t="s">
        <v>44</v>
      </c>
      <c r="G1584" s="236" t="str" cm="1">
        <f t="array" ref="G1584">_xlfn.IFNA(_xlfn.IFS('09-50-Ceilings'!F42="*",'09-50-Ceilings'!E42,'09-50-Ceilings'!H42="*",'09-50-Ceilings'!G42,'09-50-Ceilings'!J42="*",'09-50-Ceilings'!I42,'09-50-Ceilings'!L42="*",'09-50-Ceilings'!K42,'09-50-Ceilings'!N42="*",'09-50-Ceilings'!M42,'09-50-Ceilings'!P42="*",'09-50-Ceilings'!O42,'09-50-Ceilings'!R42="*",'09-50-Ceilings'!Q42,'09-50-Ceilings'!T42="*",'09-50-Ceilings'!S42,'09-50-Ceilings'!V42="*",'09-50-Ceilings'!U42),"")</f>
        <v/>
      </c>
      <c r="H1584" s="236" t="e">
        <f>G1584/'Project Data'!$D$22</f>
        <v>#VALUE!</v>
      </c>
      <c r="I1584" s="175"/>
      <c r="J1584" s="244"/>
      <c r="K1584" s="242"/>
    </row>
    <row r="1585" spans="1:11" s="147" customFormat="1" ht="15" hidden="1" customHeight="1">
      <c r="A1585" s="198">
        <f>'09-50-Ceilings'!A43</f>
        <v>0</v>
      </c>
      <c r="B1585" s="235" t="str">
        <f>'09-50-Ceilings'!B43</f>
        <v>09 58 00 Integrated Ceiling Assemblies</v>
      </c>
      <c r="C1585" s="253"/>
      <c r="D1585" s="236" t="str" cm="1">
        <f t="array" ref="D1585">_xlfn.IFNA(_xlfn.IFS('09-50-Ceilings'!D43="*",'09-50-Ceilings'!C43,'09-50-Ceilings'!F43="*",'09-50-Ceilings'!E43,'09-50-Ceilings'!H43="*",'09-50-Ceilings'!G43,'09-50-Ceilings'!J43="*",'09-50-Ceilings'!I43,'09-50-Ceilings'!L43="*",'09-50-Ceilings'!K43,'09-50-Ceilings'!N43="*",'09-50-Ceilings'!M43,'09-50-Ceilings'!P43="*",'09-50-Ceilings'!O43,'09-50-Ceilings'!R43="*",'09-50-Ceilings'!Q43,'09-50-Ceilings'!T43="*",'09-50-Ceilings'!S43),"")</f>
        <v/>
      </c>
      <c r="E1585" s="622" t="e">
        <f>D1585/'Project Data'!$D$22</f>
        <v>#VALUE!</v>
      </c>
      <c r="F1585" s="227" t="s">
        <v>44</v>
      </c>
      <c r="G1585" s="236" t="str" cm="1">
        <f t="array" ref="G1585">_xlfn.IFNA(_xlfn.IFS('09-50-Ceilings'!F43="*",'09-50-Ceilings'!E43,'09-50-Ceilings'!H43="*",'09-50-Ceilings'!G43,'09-50-Ceilings'!J43="*",'09-50-Ceilings'!I43,'09-50-Ceilings'!L43="*",'09-50-Ceilings'!K43,'09-50-Ceilings'!N43="*",'09-50-Ceilings'!M43,'09-50-Ceilings'!P43="*",'09-50-Ceilings'!O43,'09-50-Ceilings'!R43="*",'09-50-Ceilings'!Q43,'09-50-Ceilings'!T43="*",'09-50-Ceilings'!S43,'09-50-Ceilings'!V43="*",'09-50-Ceilings'!U43),"")</f>
        <v/>
      </c>
      <c r="H1585" s="236" t="e">
        <f>G1585/'Project Data'!$D$22</f>
        <v>#VALUE!</v>
      </c>
      <c r="I1585" s="226"/>
      <c r="J1585" s="245"/>
      <c r="K1585" s="242"/>
    </row>
    <row r="1586" spans="1:11" s="147" customFormat="1" ht="15" customHeight="1">
      <c r="A1586" s="406">
        <v>1</v>
      </c>
      <c r="B1586" s="644" t="s">
        <v>98</v>
      </c>
      <c r="C1586" s="645"/>
      <c r="D1586" s="394">
        <f>D1587</f>
        <v>399017</v>
      </c>
      <c r="E1586" s="641">
        <f>D1586/'Project Data'!$D$22</f>
        <v>4.4587388675956241</v>
      </c>
      <c r="F1586" s="393" t="s">
        <v>44</v>
      </c>
      <c r="G1586" s="407" t="str" cm="1">
        <f t="array" ref="G1586">_xlfn.IFNA(_xlfn.IFS('09-60-Flooring'!F9="*",'09-60-Flooring'!E9,'09-60-Flooring'!H9="*",'09-60-Flooring'!G9,'09-60-Flooring'!J9="*",'09-60-Flooring'!I9,'09-60-Flooring'!L9="*",'09-60-Flooring'!K9,'09-60-Flooring'!N9="*",'09-60-Flooring'!M9,'09-60-Flooring'!P9="*",'09-60-Flooring'!O9,'09-60-Flooring'!R9="*",'09-60-Flooring'!Q9,'09-60-Flooring'!T9="*",'09-60-Flooring'!S9,'09-60-Flooring'!V9="*",'09-60-Flooring'!U9),"")</f>
        <v/>
      </c>
      <c r="H1586" s="407" t="e">
        <f>G1586/'Project Data'!$D$22</f>
        <v>#VALUE!</v>
      </c>
      <c r="I1586" s="391"/>
      <c r="J1586" s="396" t="str">
        <f>IFERROR(G1586-F1586, "--")</f>
        <v>--</v>
      </c>
      <c r="K1586" s="397"/>
    </row>
    <row r="1587" spans="1:11" s="147" customFormat="1" ht="15" customHeight="1">
      <c r="A1587" s="398">
        <f>'09-60-Flooring'!A11</f>
        <v>1</v>
      </c>
      <c r="B1587" s="650" t="str">
        <f>'09-60-Flooring'!B11</f>
        <v xml:space="preserve">09 60 00 LVT Flooring </v>
      </c>
      <c r="C1587" s="651"/>
      <c r="D1587" s="402">
        <f>'09-60-Flooring'!E11</f>
        <v>399017</v>
      </c>
      <c r="E1587" s="402">
        <f>D1587/'Project Data'!$D$22</f>
        <v>4.4587388675956241</v>
      </c>
      <c r="F1587" s="412" t="s">
        <v>44</v>
      </c>
      <c r="G1587" s="402" t="str" cm="1">
        <f t="array" ref="G1587">_xlfn.IFNA(_xlfn.IFS('09-60-Flooring'!F11="*",'09-60-Flooring'!E11,'09-60-Flooring'!H11="*",'09-60-Flooring'!G11,'09-60-Flooring'!J11="*",'09-60-Flooring'!I11,'09-60-Flooring'!L11="*",'09-60-Flooring'!K11,'09-60-Flooring'!N11="*",'09-60-Flooring'!M11,'09-60-Flooring'!P11="*",'09-60-Flooring'!O11,'09-60-Flooring'!R11="*",'09-60-Flooring'!Q11,'09-60-Flooring'!T11="*",'09-60-Flooring'!S11,'09-60-Flooring'!V11="*",'09-60-Flooring'!U11),"")</f>
        <v/>
      </c>
      <c r="H1587" s="402" t="e">
        <f>G1587/'Project Data'!$D$22</f>
        <v>#VALUE!</v>
      </c>
      <c r="I1587" s="408"/>
      <c r="J1587" s="409"/>
      <c r="K1587" s="404" t="s">
        <v>99</v>
      </c>
    </row>
    <row r="1588" spans="1:11" s="147" customFormat="1" ht="15" hidden="1" customHeight="1">
      <c r="A1588" s="198">
        <f>'09-60-Flooring'!A12</f>
        <v>0</v>
      </c>
      <c r="B1588" s="399" t="str">
        <f>'09-60-Flooring'!B12</f>
        <v>09 61 00 Flooring Treatment</v>
      </c>
      <c r="C1588" s="235"/>
      <c r="D1588" s="402" t="str" cm="1">
        <f t="array" ref="D1588">_xlfn.IFNA(_xlfn.IFS('09-60-Flooring'!D12="*",'09-60-Flooring'!C12,'09-60-Flooring'!F12="*",'09-60-Flooring'!E12,'09-60-Flooring'!H12="*",'09-60-Flooring'!G12,'09-60-Flooring'!J12="*",'09-60-Flooring'!I12,'09-60-Flooring'!L12="*",'09-60-Flooring'!K12,'09-60-Flooring'!N12="*",'09-60-Flooring'!M12,'09-60-Flooring'!P12="*",'09-60-Flooring'!O12,'09-60-Flooring'!R12="*",'09-60-Flooring'!Q12,'09-60-Flooring'!T12="*",'09-60-Flooring'!S12),"")</f>
        <v/>
      </c>
      <c r="E1588" s="402" t="e">
        <f>D1588/'Project Data'!$D$22</f>
        <v>#VALUE!</v>
      </c>
      <c r="F1588" s="164" t="s">
        <v>44</v>
      </c>
      <c r="G1588" s="236" t="str" cm="1">
        <f t="array" ref="G1588">_xlfn.IFNA(_xlfn.IFS('09-60-Flooring'!F12="*",'09-60-Flooring'!E12,'09-60-Flooring'!H12="*",'09-60-Flooring'!G12,'09-60-Flooring'!J12="*",'09-60-Flooring'!I12,'09-60-Flooring'!L12="*",'09-60-Flooring'!K12,'09-60-Flooring'!N12="*",'09-60-Flooring'!M12,'09-60-Flooring'!P12="*",'09-60-Flooring'!O12,'09-60-Flooring'!R12="*",'09-60-Flooring'!Q12,'09-60-Flooring'!T12="*",'09-60-Flooring'!S12,'09-60-Flooring'!V12="*",'09-60-Flooring'!U12),"")</f>
        <v/>
      </c>
      <c r="H1588" s="236" t="e">
        <f>G1588/'Project Data'!$D$22</f>
        <v>#VALUE!</v>
      </c>
      <c r="I1588" s="175"/>
      <c r="J1588" s="244"/>
      <c r="K1588" s="404"/>
    </row>
    <row r="1589" spans="1:11" s="147" customFormat="1" ht="15" hidden="1" customHeight="1">
      <c r="A1589" s="198">
        <f>'09-60-Flooring'!A13</f>
        <v>0</v>
      </c>
      <c r="B1589" s="399" t="str">
        <f>'09-60-Flooring'!B13</f>
        <v>09 61 13 Slip-Resistant Flooring Treatment</v>
      </c>
      <c r="C1589" s="235"/>
      <c r="D1589" s="402" t="str" cm="1">
        <f t="array" ref="D1589">_xlfn.IFNA(_xlfn.IFS('09-60-Flooring'!D13="*",'09-60-Flooring'!C13,'09-60-Flooring'!F13="*",'09-60-Flooring'!E13,'09-60-Flooring'!H13="*",'09-60-Flooring'!G13,'09-60-Flooring'!J13="*",'09-60-Flooring'!I13,'09-60-Flooring'!L13="*",'09-60-Flooring'!K13,'09-60-Flooring'!N13="*",'09-60-Flooring'!M13,'09-60-Flooring'!P13="*",'09-60-Flooring'!O13,'09-60-Flooring'!R13="*",'09-60-Flooring'!Q13,'09-60-Flooring'!T13="*",'09-60-Flooring'!S13),"")</f>
        <v/>
      </c>
      <c r="E1589" s="402" t="e">
        <f>D1589/'Project Data'!$D$22</f>
        <v>#VALUE!</v>
      </c>
      <c r="F1589" s="164" t="s">
        <v>44</v>
      </c>
      <c r="G1589" s="236" t="str" cm="1">
        <f t="array" ref="G1589">_xlfn.IFNA(_xlfn.IFS('09-60-Flooring'!F13="*",'09-60-Flooring'!E13,'09-60-Flooring'!H13="*",'09-60-Flooring'!G13,'09-60-Flooring'!J13="*",'09-60-Flooring'!I13,'09-60-Flooring'!L13="*",'09-60-Flooring'!K13,'09-60-Flooring'!N13="*",'09-60-Flooring'!M13,'09-60-Flooring'!P13="*",'09-60-Flooring'!O13,'09-60-Flooring'!R13="*",'09-60-Flooring'!Q13,'09-60-Flooring'!T13="*",'09-60-Flooring'!S13,'09-60-Flooring'!V13="*",'09-60-Flooring'!U13),"")</f>
        <v/>
      </c>
      <c r="H1589" s="236" t="e">
        <f>G1589/'Project Data'!$D$22</f>
        <v>#VALUE!</v>
      </c>
      <c r="I1589" s="175"/>
      <c r="J1589" s="244"/>
      <c r="K1589" s="404"/>
    </row>
    <row r="1590" spans="1:11" s="147" customFormat="1" ht="15" hidden="1" customHeight="1">
      <c r="A1590" s="398" t="str">
        <f>'09-60-Flooring'!A14</f>
        <v xml:space="preserve"> </v>
      </c>
      <c r="B1590" s="399" t="str">
        <f>'09-60-Flooring'!B14</f>
        <v>09 61 19 Concrete Floor Staining</v>
      </c>
      <c r="C1590" s="399"/>
      <c r="D1590" s="402" t="str" cm="1">
        <f t="array" ref="D1590">_xlfn.IFNA(_xlfn.IFS('09-60-Flooring'!D14="*",'09-60-Flooring'!C14,'09-60-Flooring'!F14="*",'09-60-Flooring'!E14,'09-60-Flooring'!H14="*",'09-60-Flooring'!G14,'09-60-Flooring'!J14="*",'09-60-Flooring'!I14,'09-60-Flooring'!L14="*",'09-60-Flooring'!K14,'09-60-Flooring'!N14="*",'09-60-Flooring'!M14,'09-60-Flooring'!P14="*",'09-60-Flooring'!O14,'09-60-Flooring'!R14="*",'09-60-Flooring'!Q14,'09-60-Flooring'!T14="*",'09-60-Flooring'!S14),"")</f>
        <v/>
      </c>
      <c r="E1590" s="402" t="e">
        <f>D1590/'Project Data'!$D$22</f>
        <v>#VALUE!</v>
      </c>
      <c r="F1590" s="412" t="s">
        <v>44</v>
      </c>
      <c r="G1590" s="402" t="str" cm="1">
        <f t="array" ref="G1590">_xlfn.IFNA(_xlfn.IFS('09-60-Flooring'!F14="*",'09-60-Flooring'!E14,'09-60-Flooring'!H14="*",'09-60-Flooring'!G14,'09-60-Flooring'!J14="*",'09-60-Flooring'!I14,'09-60-Flooring'!L14="*",'09-60-Flooring'!K14,'09-60-Flooring'!N14="*",'09-60-Flooring'!M14,'09-60-Flooring'!P14="*",'09-60-Flooring'!O14,'09-60-Flooring'!R14="*",'09-60-Flooring'!Q14,'09-60-Flooring'!T14="*",'09-60-Flooring'!S14,'09-60-Flooring'!V14="*",'09-60-Flooring'!U14),"")</f>
        <v/>
      </c>
      <c r="H1590" s="402" t="e">
        <f>G1590/'Project Data'!$D$22</f>
        <v>#VALUE!</v>
      </c>
      <c r="I1590" s="400"/>
      <c r="J1590" s="403"/>
      <c r="K1590" s="404"/>
    </row>
    <row r="1591" spans="1:11" s="147" customFormat="1" ht="15" hidden="1" customHeight="1">
      <c r="A1591" s="198">
        <f>'09-60-Flooring'!A15</f>
        <v>0</v>
      </c>
      <c r="B1591" s="399" t="str">
        <f>'09-60-Flooring'!B15</f>
        <v>09 61 36 Static-Resistant Flooring Treatment</v>
      </c>
      <c r="C1591" s="235"/>
      <c r="D1591" s="402" t="str" cm="1">
        <f t="array" ref="D1591">_xlfn.IFNA(_xlfn.IFS('09-60-Flooring'!D15="*",'09-60-Flooring'!C15,'09-60-Flooring'!F15="*",'09-60-Flooring'!E15,'09-60-Flooring'!H15="*",'09-60-Flooring'!G15,'09-60-Flooring'!J15="*",'09-60-Flooring'!I15,'09-60-Flooring'!L15="*",'09-60-Flooring'!K15,'09-60-Flooring'!N15="*",'09-60-Flooring'!M15,'09-60-Flooring'!P15="*",'09-60-Flooring'!O15,'09-60-Flooring'!R15="*",'09-60-Flooring'!Q15,'09-60-Flooring'!T15="*",'09-60-Flooring'!S15),"")</f>
        <v/>
      </c>
      <c r="E1591" s="402" t="e">
        <f>D1591/'Project Data'!$D$22</f>
        <v>#VALUE!</v>
      </c>
      <c r="F1591" s="164" t="s">
        <v>44</v>
      </c>
      <c r="G1591" s="236" t="str" cm="1">
        <f t="array" ref="G1591">_xlfn.IFNA(_xlfn.IFS('09-60-Flooring'!F15="*",'09-60-Flooring'!E15,'09-60-Flooring'!H15="*",'09-60-Flooring'!G15,'09-60-Flooring'!J15="*",'09-60-Flooring'!I15,'09-60-Flooring'!L15="*",'09-60-Flooring'!K15,'09-60-Flooring'!N15="*",'09-60-Flooring'!M15,'09-60-Flooring'!P15="*",'09-60-Flooring'!O15,'09-60-Flooring'!R15="*",'09-60-Flooring'!Q15,'09-60-Flooring'!T15="*",'09-60-Flooring'!S15,'09-60-Flooring'!V15="*",'09-60-Flooring'!U15),"")</f>
        <v/>
      </c>
      <c r="H1591" s="236" t="e">
        <f>G1591/'Project Data'!$D$22</f>
        <v>#VALUE!</v>
      </c>
      <c r="I1591" s="175"/>
      <c r="J1591" s="244"/>
      <c r="K1591" s="404"/>
    </row>
    <row r="1592" spans="1:11" s="147" customFormat="1" ht="15" hidden="1" customHeight="1">
      <c r="A1592" s="398" t="str">
        <f>'09-60-Flooring'!A16</f>
        <v xml:space="preserve"> </v>
      </c>
      <c r="B1592" s="399" t="str">
        <f>'09-60-Flooring'!B16</f>
        <v>09 62 00 Specialty Flooring</v>
      </c>
      <c r="C1592" s="399"/>
      <c r="D1592" s="402" t="str" cm="1">
        <f t="array" ref="D1592">_xlfn.IFNA(_xlfn.IFS('09-60-Flooring'!D16="*",'09-60-Flooring'!C16,'09-60-Flooring'!F16="*",'09-60-Flooring'!E16,'09-60-Flooring'!H16="*",'09-60-Flooring'!G16,'09-60-Flooring'!J16="*",'09-60-Flooring'!I16,'09-60-Flooring'!L16="*",'09-60-Flooring'!K16,'09-60-Flooring'!N16="*",'09-60-Flooring'!M16,'09-60-Flooring'!P16="*",'09-60-Flooring'!O16,'09-60-Flooring'!R16="*",'09-60-Flooring'!Q16,'09-60-Flooring'!T16="*",'09-60-Flooring'!S16),"")</f>
        <v/>
      </c>
      <c r="E1592" s="402" t="e">
        <f>D1592/'Project Data'!$D$22</f>
        <v>#VALUE!</v>
      </c>
      <c r="F1592" s="412" t="s">
        <v>44</v>
      </c>
      <c r="G1592" s="402" t="str" cm="1">
        <f t="array" ref="G1592">_xlfn.IFNA(_xlfn.IFS('09-60-Flooring'!F16="*",'09-60-Flooring'!E16,'09-60-Flooring'!H16="*",'09-60-Flooring'!G16,'09-60-Flooring'!J16="*",'09-60-Flooring'!I16,'09-60-Flooring'!L16="*",'09-60-Flooring'!K16,'09-60-Flooring'!N16="*",'09-60-Flooring'!M16,'09-60-Flooring'!P16="*",'09-60-Flooring'!O16,'09-60-Flooring'!R16="*",'09-60-Flooring'!Q16,'09-60-Flooring'!T16="*",'09-60-Flooring'!S16,'09-60-Flooring'!V16="*",'09-60-Flooring'!U16),"")</f>
        <v/>
      </c>
      <c r="H1592" s="402" t="e">
        <f>G1592/'Project Data'!$D$22</f>
        <v>#VALUE!</v>
      </c>
      <c r="I1592" s="400"/>
      <c r="J1592" s="403"/>
      <c r="K1592" s="404"/>
    </row>
    <row r="1593" spans="1:11" s="147" customFormat="1" ht="15" hidden="1" customHeight="1">
      <c r="A1593" s="198">
        <f>'09-60-Flooring'!A17</f>
        <v>0</v>
      </c>
      <c r="B1593" s="399" t="str">
        <f>'09-60-Flooring'!B17</f>
        <v>09 62 13 Asphaltic Plank Flooring</v>
      </c>
      <c r="C1593" s="235"/>
      <c r="D1593" s="402" t="str" cm="1">
        <f t="array" ref="D1593">_xlfn.IFNA(_xlfn.IFS('09-60-Flooring'!D17="*",'09-60-Flooring'!C17,'09-60-Flooring'!F17="*",'09-60-Flooring'!E17,'09-60-Flooring'!H17="*",'09-60-Flooring'!G17,'09-60-Flooring'!J17="*",'09-60-Flooring'!I17,'09-60-Flooring'!L17="*",'09-60-Flooring'!K17,'09-60-Flooring'!N17="*",'09-60-Flooring'!M17,'09-60-Flooring'!P17="*",'09-60-Flooring'!O17,'09-60-Flooring'!R17="*",'09-60-Flooring'!Q17,'09-60-Flooring'!T17="*",'09-60-Flooring'!S17),"")</f>
        <v/>
      </c>
      <c r="E1593" s="402" t="e">
        <f>D1593/'Project Data'!$D$22</f>
        <v>#VALUE!</v>
      </c>
      <c r="F1593" s="164" t="s">
        <v>44</v>
      </c>
      <c r="G1593" s="236" t="str" cm="1">
        <f t="array" ref="G1593">_xlfn.IFNA(_xlfn.IFS('09-60-Flooring'!F17="*",'09-60-Flooring'!E17,'09-60-Flooring'!H17="*",'09-60-Flooring'!G17,'09-60-Flooring'!J17="*",'09-60-Flooring'!I17,'09-60-Flooring'!L17="*",'09-60-Flooring'!K17,'09-60-Flooring'!N17="*",'09-60-Flooring'!M17,'09-60-Flooring'!P17="*",'09-60-Flooring'!O17,'09-60-Flooring'!R17="*",'09-60-Flooring'!Q17,'09-60-Flooring'!T17="*",'09-60-Flooring'!S17,'09-60-Flooring'!V17="*",'09-60-Flooring'!U17),"")</f>
        <v/>
      </c>
      <c r="H1593" s="236" t="e">
        <f>G1593/'Project Data'!$D$22</f>
        <v>#VALUE!</v>
      </c>
      <c r="I1593" s="175"/>
      <c r="J1593" s="244"/>
      <c r="K1593" s="404"/>
    </row>
    <row r="1594" spans="1:11" s="147" customFormat="1" ht="15" hidden="1" customHeight="1">
      <c r="A1594" s="198">
        <f>'09-60-Flooring'!A18</f>
        <v>0</v>
      </c>
      <c r="B1594" s="399" t="str">
        <f>'09-60-Flooring'!B18</f>
        <v>09 62 16 Concrete Plank Flooring</v>
      </c>
      <c r="C1594" s="235"/>
      <c r="D1594" s="402" t="str" cm="1">
        <f t="array" ref="D1594">_xlfn.IFNA(_xlfn.IFS('09-60-Flooring'!D18="*",'09-60-Flooring'!C18,'09-60-Flooring'!F18="*",'09-60-Flooring'!E18,'09-60-Flooring'!H18="*",'09-60-Flooring'!G18,'09-60-Flooring'!J18="*",'09-60-Flooring'!I18,'09-60-Flooring'!L18="*",'09-60-Flooring'!K18,'09-60-Flooring'!N18="*",'09-60-Flooring'!M18,'09-60-Flooring'!P18="*",'09-60-Flooring'!O18,'09-60-Flooring'!R18="*",'09-60-Flooring'!Q18,'09-60-Flooring'!T18="*",'09-60-Flooring'!S18),"")</f>
        <v/>
      </c>
      <c r="E1594" s="402" t="e">
        <f>D1594/'Project Data'!$D$22</f>
        <v>#VALUE!</v>
      </c>
      <c r="F1594" s="164" t="s">
        <v>44</v>
      </c>
      <c r="G1594" s="236" t="str" cm="1">
        <f t="array" ref="G1594">_xlfn.IFNA(_xlfn.IFS('09-60-Flooring'!F18="*",'09-60-Flooring'!E18,'09-60-Flooring'!H18="*",'09-60-Flooring'!G18,'09-60-Flooring'!J18="*",'09-60-Flooring'!I18,'09-60-Flooring'!L18="*",'09-60-Flooring'!K18,'09-60-Flooring'!N18="*",'09-60-Flooring'!M18,'09-60-Flooring'!P18="*",'09-60-Flooring'!O18,'09-60-Flooring'!R18="*",'09-60-Flooring'!Q18,'09-60-Flooring'!T18="*",'09-60-Flooring'!S18,'09-60-Flooring'!V18="*",'09-60-Flooring'!U18),"")</f>
        <v/>
      </c>
      <c r="H1594" s="236" t="e">
        <f>G1594/'Project Data'!$D$22</f>
        <v>#VALUE!</v>
      </c>
      <c r="I1594" s="175"/>
      <c r="J1594" s="244"/>
      <c r="K1594" s="404"/>
    </row>
    <row r="1595" spans="1:11" s="147" customFormat="1" ht="15" hidden="1" customHeight="1">
      <c r="A1595" s="398" t="str">
        <f>'09-60-Flooring'!A19</f>
        <v xml:space="preserve"> </v>
      </c>
      <c r="B1595" s="399" t="str">
        <f>'09-60-Flooring'!B19</f>
        <v>09 62 19 Laminate Flooring</v>
      </c>
      <c r="C1595" s="399"/>
      <c r="D1595" s="402" t="str" cm="1">
        <f t="array" ref="D1595">_xlfn.IFNA(_xlfn.IFS('09-60-Flooring'!D19="*",'09-60-Flooring'!C19,'09-60-Flooring'!F19="*",'09-60-Flooring'!E19,'09-60-Flooring'!H19="*",'09-60-Flooring'!G19,'09-60-Flooring'!J19="*",'09-60-Flooring'!I19,'09-60-Flooring'!L19="*",'09-60-Flooring'!K19,'09-60-Flooring'!N19="*",'09-60-Flooring'!M19,'09-60-Flooring'!P19="*",'09-60-Flooring'!O19,'09-60-Flooring'!R19="*",'09-60-Flooring'!Q19,'09-60-Flooring'!T19="*",'09-60-Flooring'!S19),"")</f>
        <v/>
      </c>
      <c r="E1595" s="402" t="e">
        <f>D1595/'Project Data'!$D$22</f>
        <v>#VALUE!</v>
      </c>
      <c r="F1595" s="412" t="s">
        <v>44</v>
      </c>
      <c r="G1595" s="402" t="str" cm="1">
        <f t="array" ref="G1595">_xlfn.IFNA(_xlfn.IFS('09-60-Flooring'!F19="*",'09-60-Flooring'!E19,'09-60-Flooring'!H19="*",'09-60-Flooring'!G19,'09-60-Flooring'!J19="*",'09-60-Flooring'!I19,'09-60-Flooring'!L19="*",'09-60-Flooring'!K19,'09-60-Flooring'!N19="*",'09-60-Flooring'!M19,'09-60-Flooring'!P19="*",'09-60-Flooring'!O19,'09-60-Flooring'!R19="*",'09-60-Flooring'!Q19,'09-60-Flooring'!T19="*",'09-60-Flooring'!S19,'09-60-Flooring'!V19="*",'09-60-Flooring'!U19),"")</f>
        <v/>
      </c>
      <c r="H1595" s="402" t="e">
        <f>G1595/'Project Data'!$D$22</f>
        <v>#VALUE!</v>
      </c>
      <c r="I1595" s="400"/>
      <c r="J1595" s="403"/>
      <c r="K1595" s="404"/>
    </row>
    <row r="1596" spans="1:11" s="147" customFormat="1" ht="15" hidden="1" customHeight="1">
      <c r="A1596" s="198">
        <f>'09-60-Flooring'!A20</f>
        <v>0</v>
      </c>
      <c r="B1596" s="399" t="str">
        <f>'09-60-Flooring'!B20</f>
        <v>09 62 26 Leather Flooring</v>
      </c>
      <c r="C1596" s="235"/>
      <c r="D1596" s="402" t="str" cm="1">
        <f t="array" ref="D1596">_xlfn.IFNA(_xlfn.IFS('09-60-Flooring'!D20="*",'09-60-Flooring'!C20,'09-60-Flooring'!F20="*",'09-60-Flooring'!E20,'09-60-Flooring'!H20="*",'09-60-Flooring'!G20,'09-60-Flooring'!J20="*",'09-60-Flooring'!I20,'09-60-Flooring'!L20="*",'09-60-Flooring'!K20,'09-60-Flooring'!N20="*",'09-60-Flooring'!M20,'09-60-Flooring'!P20="*",'09-60-Flooring'!O20,'09-60-Flooring'!R20="*",'09-60-Flooring'!Q20,'09-60-Flooring'!T20="*",'09-60-Flooring'!S20),"")</f>
        <v/>
      </c>
      <c r="E1596" s="402" t="e">
        <f>D1596/'Project Data'!$D$22</f>
        <v>#VALUE!</v>
      </c>
      <c r="F1596" s="164" t="s">
        <v>44</v>
      </c>
      <c r="G1596" s="236" t="str" cm="1">
        <f t="array" ref="G1596">_xlfn.IFNA(_xlfn.IFS('09-60-Flooring'!F20="*",'09-60-Flooring'!E20,'09-60-Flooring'!H20="*",'09-60-Flooring'!G20,'09-60-Flooring'!J20="*",'09-60-Flooring'!I20,'09-60-Flooring'!L20="*",'09-60-Flooring'!K20,'09-60-Flooring'!N20="*",'09-60-Flooring'!M20,'09-60-Flooring'!P20="*",'09-60-Flooring'!O20,'09-60-Flooring'!R20="*",'09-60-Flooring'!Q20,'09-60-Flooring'!T20="*",'09-60-Flooring'!S20,'09-60-Flooring'!V20="*",'09-60-Flooring'!U20),"")</f>
        <v/>
      </c>
      <c r="H1596" s="236" t="e">
        <f>G1596/'Project Data'!$D$22</f>
        <v>#VALUE!</v>
      </c>
      <c r="I1596" s="175"/>
      <c r="J1596" s="244"/>
      <c r="K1596" s="404"/>
    </row>
    <row r="1597" spans="1:11" s="147" customFormat="1" ht="15" hidden="1" customHeight="1">
      <c r="A1597" s="198">
        <f>'09-60-Flooring'!A21</f>
        <v>0</v>
      </c>
      <c r="B1597" s="399" t="str">
        <f>'09-60-Flooring'!B21</f>
        <v>09 62 29 Cork Flooring</v>
      </c>
      <c r="C1597" s="235"/>
      <c r="D1597" s="402" t="str" cm="1">
        <f t="array" ref="D1597">_xlfn.IFNA(_xlfn.IFS('09-60-Flooring'!D21="*",'09-60-Flooring'!C21,'09-60-Flooring'!F21="*",'09-60-Flooring'!E21,'09-60-Flooring'!H21="*",'09-60-Flooring'!G21,'09-60-Flooring'!J21="*",'09-60-Flooring'!I21,'09-60-Flooring'!L21="*",'09-60-Flooring'!K21,'09-60-Flooring'!N21="*",'09-60-Flooring'!M21,'09-60-Flooring'!P21="*",'09-60-Flooring'!O21,'09-60-Flooring'!R21="*",'09-60-Flooring'!Q21,'09-60-Flooring'!T21="*",'09-60-Flooring'!S21),"")</f>
        <v/>
      </c>
      <c r="E1597" s="402" t="e">
        <f>D1597/'Project Data'!$D$22</f>
        <v>#VALUE!</v>
      </c>
      <c r="F1597" s="164" t="s">
        <v>44</v>
      </c>
      <c r="G1597" s="236" t="str" cm="1">
        <f t="array" ref="G1597">_xlfn.IFNA(_xlfn.IFS('09-60-Flooring'!F21="*",'09-60-Flooring'!E21,'09-60-Flooring'!H21="*",'09-60-Flooring'!G21,'09-60-Flooring'!J21="*",'09-60-Flooring'!I21,'09-60-Flooring'!L21="*",'09-60-Flooring'!K21,'09-60-Flooring'!N21="*",'09-60-Flooring'!M21,'09-60-Flooring'!P21="*",'09-60-Flooring'!O21,'09-60-Flooring'!R21="*",'09-60-Flooring'!Q21,'09-60-Flooring'!T21="*",'09-60-Flooring'!S21,'09-60-Flooring'!V21="*",'09-60-Flooring'!U21),"")</f>
        <v/>
      </c>
      <c r="H1597" s="236" t="e">
        <f>G1597/'Project Data'!$D$22</f>
        <v>#VALUE!</v>
      </c>
      <c r="I1597" s="175"/>
      <c r="J1597" s="244"/>
      <c r="K1597" s="404"/>
    </row>
    <row r="1598" spans="1:11" s="147" customFormat="1" ht="15" hidden="1" customHeight="1">
      <c r="A1598" s="198">
        <f>'09-60-Flooring'!A22</f>
        <v>0</v>
      </c>
      <c r="B1598" s="399" t="str">
        <f>'09-60-Flooring'!B22</f>
        <v>09 62 35 Acid-Resistant Flooring</v>
      </c>
      <c r="C1598" s="235"/>
      <c r="D1598" s="402" t="str" cm="1">
        <f t="array" ref="D1598">_xlfn.IFNA(_xlfn.IFS('09-60-Flooring'!D22="*",'09-60-Flooring'!C22,'09-60-Flooring'!F22="*",'09-60-Flooring'!E22,'09-60-Flooring'!H22="*",'09-60-Flooring'!G22,'09-60-Flooring'!J22="*",'09-60-Flooring'!I22,'09-60-Flooring'!L22="*",'09-60-Flooring'!K22,'09-60-Flooring'!N22="*",'09-60-Flooring'!M22,'09-60-Flooring'!P22="*",'09-60-Flooring'!O22,'09-60-Flooring'!R22="*",'09-60-Flooring'!Q22,'09-60-Flooring'!T22="*",'09-60-Flooring'!S22),"")</f>
        <v/>
      </c>
      <c r="E1598" s="402" t="e">
        <f>D1598/'Project Data'!$D$22</f>
        <v>#VALUE!</v>
      </c>
      <c r="F1598" s="164" t="s">
        <v>44</v>
      </c>
      <c r="G1598" s="236" t="str" cm="1">
        <f t="array" ref="G1598">_xlfn.IFNA(_xlfn.IFS('09-60-Flooring'!F22="*",'09-60-Flooring'!E22,'09-60-Flooring'!H22="*",'09-60-Flooring'!G22,'09-60-Flooring'!J22="*",'09-60-Flooring'!I22,'09-60-Flooring'!L22="*",'09-60-Flooring'!K22,'09-60-Flooring'!N22="*",'09-60-Flooring'!M22,'09-60-Flooring'!P22="*",'09-60-Flooring'!O22,'09-60-Flooring'!R22="*",'09-60-Flooring'!Q22,'09-60-Flooring'!T22="*",'09-60-Flooring'!S22,'09-60-Flooring'!V22="*",'09-60-Flooring'!U22),"")</f>
        <v/>
      </c>
      <c r="H1598" s="236" t="e">
        <f>G1598/'Project Data'!$D$22</f>
        <v>#VALUE!</v>
      </c>
      <c r="I1598" s="175"/>
      <c r="J1598" s="244"/>
      <c r="K1598" s="404"/>
    </row>
    <row r="1599" spans="1:11" s="147" customFormat="1" ht="15" hidden="1" customHeight="1">
      <c r="A1599" s="198">
        <f>'09-60-Flooring'!A23</f>
        <v>0</v>
      </c>
      <c r="B1599" s="399" t="str">
        <f>'09-60-Flooring'!B23</f>
        <v>09 62 48 Acoustic Flooring</v>
      </c>
      <c r="C1599" s="235"/>
      <c r="D1599" s="402" t="str" cm="1">
        <f t="array" ref="D1599">_xlfn.IFNA(_xlfn.IFS('09-60-Flooring'!D23="*",'09-60-Flooring'!C23,'09-60-Flooring'!F23="*",'09-60-Flooring'!E23,'09-60-Flooring'!H23="*",'09-60-Flooring'!G23,'09-60-Flooring'!J23="*",'09-60-Flooring'!I23,'09-60-Flooring'!L23="*",'09-60-Flooring'!K23,'09-60-Flooring'!N23="*",'09-60-Flooring'!M23,'09-60-Flooring'!P23="*",'09-60-Flooring'!O23,'09-60-Flooring'!R23="*",'09-60-Flooring'!Q23,'09-60-Flooring'!T23="*",'09-60-Flooring'!S23),"")</f>
        <v/>
      </c>
      <c r="E1599" s="402" t="e">
        <f>D1599/'Project Data'!$D$22</f>
        <v>#VALUE!</v>
      </c>
      <c r="F1599" s="164" t="s">
        <v>44</v>
      </c>
      <c r="G1599" s="236" t="str" cm="1">
        <f t="array" ref="G1599">_xlfn.IFNA(_xlfn.IFS('09-60-Flooring'!F23="*",'09-60-Flooring'!E23,'09-60-Flooring'!H23="*",'09-60-Flooring'!G23,'09-60-Flooring'!J23="*",'09-60-Flooring'!I23,'09-60-Flooring'!L23="*",'09-60-Flooring'!K23,'09-60-Flooring'!N23="*",'09-60-Flooring'!M23,'09-60-Flooring'!P23="*",'09-60-Flooring'!O23,'09-60-Flooring'!R23="*",'09-60-Flooring'!Q23,'09-60-Flooring'!T23="*",'09-60-Flooring'!S23,'09-60-Flooring'!V23="*",'09-60-Flooring'!U23),"")</f>
        <v/>
      </c>
      <c r="H1599" s="236" t="e">
        <f>G1599/'Project Data'!$D$22</f>
        <v>#VALUE!</v>
      </c>
      <c r="I1599" s="175"/>
      <c r="J1599" s="244"/>
      <c r="K1599" s="404"/>
    </row>
    <row r="1600" spans="1:11" s="147" customFormat="1" ht="15" hidden="1" customHeight="1">
      <c r="A1600" s="198">
        <f>'09-60-Flooring'!A24</f>
        <v>0</v>
      </c>
      <c r="B1600" s="399" t="str">
        <f>'09-60-Flooring'!B24</f>
        <v>09 62 53 Synthetic Turf Flooring</v>
      </c>
      <c r="C1600" s="235"/>
      <c r="D1600" s="402" t="str" cm="1">
        <f t="array" ref="D1600">_xlfn.IFNA(_xlfn.IFS('09-60-Flooring'!D24="*",'09-60-Flooring'!C24,'09-60-Flooring'!F24="*",'09-60-Flooring'!E24,'09-60-Flooring'!H24="*",'09-60-Flooring'!G24,'09-60-Flooring'!J24="*",'09-60-Flooring'!I24,'09-60-Flooring'!L24="*",'09-60-Flooring'!K24,'09-60-Flooring'!N24="*",'09-60-Flooring'!M24,'09-60-Flooring'!P24="*",'09-60-Flooring'!O24,'09-60-Flooring'!R24="*",'09-60-Flooring'!Q24,'09-60-Flooring'!T24="*",'09-60-Flooring'!S24),"")</f>
        <v/>
      </c>
      <c r="E1600" s="402" t="e">
        <f>D1600/'Project Data'!$D$22</f>
        <v>#VALUE!</v>
      </c>
      <c r="F1600" s="164" t="s">
        <v>44</v>
      </c>
      <c r="G1600" s="236" t="str" cm="1">
        <f t="array" ref="G1600">_xlfn.IFNA(_xlfn.IFS('09-60-Flooring'!F24="*",'09-60-Flooring'!E24,'09-60-Flooring'!H24="*",'09-60-Flooring'!G24,'09-60-Flooring'!J24="*",'09-60-Flooring'!I24,'09-60-Flooring'!L24="*",'09-60-Flooring'!K24,'09-60-Flooring'!N24="*",'09-60-Flooring'!M24,'09-60-Flooring'!P24="*",'09-60-Flooring'!O24,'09-60-Flooring'!R24="*",'09-60-Flooring'!Q24,'09-60-Flooring'!T24="*",'09-60-Flooring'!S24,'09-60-Flooring'!V24="*",'09-60-Flooring'!U24),"")</f>
        <v/>
      </c>
      <c r="H1600" s="236" t="e">
        <f>G1600/'Project Data'!$D$22</f>
        <v>#VALUE!</v>
      </c>
      <c r="I1600" s="175"/>
      <c r="J1600" s="244"/>
      <c r="K1600" s="404"/>
    </row>
    <row r="1601" spans="1:11" s="147" customFormat="1" ht="15" hidden="1" customHeight="1">
      <c r="A1601" s="198">
        <f>'09-60-Flooring'!A25</f>
        <v>0</v>
      </c>
      <c r="B1601" s="399" t="str">
        <f>'09-60-Flooring'!B25</f>
        <v>09 62 63 Metal Flooring</v>
      </c>
      <c r="C1601" s="235"/>
      <c r="D1601" s="402" t="str" cm="1">
        <f t="array" ref="D1601">_xlfn.IFNA(_xlfn.IFS('09-60-Flooring'!D25="*",'09-60-Flooring'!C25,'09-60-Flooring'!F25="*",'09-60-Flooring'!E25,'09-60-Flooring'!H25="*",'09-60-Flooring'!G25,'09-60-Flooring'!J25="*",'09-60-Flooring'!I25,'09-60-Flooring'!L25="*",'09-60-Flooring'!K25,'09-60-Flooring'!N25="*",'09-60-Flooring'!M25,'09-60-Flooring'!P25="*",'09-60-Flooring'!O25,'09-60-Flooring'!R25="*",'09-60-Flooring'!Q25,'09-60-Flooring'!T25="*",'09-60-Flooring'!S25),"")</f>
        <v/>
      </c>
      <c r="E1601" s="402" t="e">
        <f>D1601/'Project Data'!$D$22</f>
        <v>#VALUE!</v>
      </c>
      <c r="F1601" s="164" t="s">
        <v>44</v>
      </c>
      <c r="G1601" s="236" t="str" cm="1">
        <f t="array" ref="G1601">_xlfn.IFNA(_xlfn.IFS('09-60-Flooring'!F25="*",'09-60-Flooring'!E25,'09-60-Flooring'!H25="*",'09-60-Flooring'!G25,'09-60-Flooring'!J25="*",'09-60-Flooring'!I25,'09-60-Flooring'!L25="*",'09-60-Flooring'!K25,'09-60-Flooring'!N25="*",'09-60-Flooring'!M25,'09-60-Flooring'!P25="*",'09-60-Flooring'!O25,'09-60-Flooring'!R25="*",'09-60-Flooring'!Q25,'09-60-Flooring'!T25="*",'09-60-Flooring'!S25,'09-60-Flooring'!V25="*",'09-60-Flooring'!U25),"")</f>
        <v/>
      </c>
      <c r="H1601" s="236" t="e">
        <f>G1601/'Project Data'!$D$22</f>
        <v>#VALUE!</v>
      </c>
      <c r="I1601" s="175"/>
      <c r="J1601" s="244"/>
      <c r="K1601" s="404"/>
    </row>
    <row r="1602" spans="1:11" s="147" customFormat="1" ht="15" hidden="1" customHeight="1">
      <c r="A1602" s="198">
        <f>'09-60-Flooring'!A26</f>
        <v>0</v>
      </c>
      <c r="B1602" s="399" t="str">
        <f>'09-60-Flooring'!B26</f>
        <v>09 62 63.13 Aluminum Flooring</v>
      </c>
      <c r="C1602" s="235"/>
      <c r="D1602" s="402" t="str" cm="1">
        <f t="array" ref="D1602">_xlfn.IFNA(_xlfn.IFS('09-60-Flooring'!D26="*",'09-60-Flooring'!C26,'09-60-Flooring'!F26="*",'09-60-Flooring'!E26,'09-60-Flooring'!H26="*",'09-60-Flooring'!G26,'09-60-Flooring'!J26="*",'09-60-Flooring'!I26,'09-60-Flooring'!L26="*",'09-60-Flooring'!K26,'09-60-Flooring'!N26="*",'09-60-Flooring'!M26,'09-60-Flooring'!P26="*",'09-60-Flooring'!O26,'09-60-Flooring'!R26="*",'09-60-Flooring'!Q26,'09-60-Flooring'!T26="*",'09-60-Flooring'!S26),"")</f>
        <v/>
      </c>
      <c r="E1602" s="402" t="e">
        <f>D1602/'Project Data'!$D$22</f>
        <v>#VALUE!</v>
      </c>
      <c r="F1602" s="164" t="s">
        <v>44</v>
      </c>
      <c r="G1602" s="236" t="str" cm="1">
        <f t="array" ref="G1602">_xlfn.IFNA(_xlfn.IFS('09-60-Flooring'!F26="*",'09-60-Flooring'!E26,'09-60-Flooring'!H26="*",'09-60-Flooring'!G26,'09-60-Flooring'!J26="*",'09-60-Flooring'!I26,'09-60-Flooring'!L26="*",'09-60-Flooring'!K26,'09-60-Flooring'!N26="*",'09-60-Flooring'!M26,'09-60-Flooring'!P26="*",'09-60-Flooring'!O26,'09-60-Flooring'!R26="*",'09-60-Flooring'!Q26,'09-60-Flooring'!T26="*",'09-60-Flooring'!S26,'09-60-Flooring'!V26="*",'09-60-Flooring'!U26),"")</f>
        <v/>
      </c>
      <c r="H1602" s="236" t="e">
        <f>G1602/'Project Data'!$D$22</f>
        <v>#VALUE!</v>
      </c>
      <c r="I1602" s="175"/>
      <c r="J1602" s="244"/>
      <c r="K1602" s="404"/>
    </row>
    <row r="1603" spans="1:11" s="147" customFormat="1" ht="15" hidden="1" customHeight="1">
      <c r="A1603" s="198">
        <f>'09-60-Flooring'!A27</f>
        <v>0</v>
      </c>
      <c r="B1603" s="399" t="str">
        <f>'09-60-Flooring'!B27</f>
        <v>09 62 63.16 Stainless Steel Flooring</v>
      </c>
      <c r="C1603" s="235"/>
      <c r="D1603" s="402" t="str" cm="1">
        <f t="array" ref="D1603">_xlfn.IFNA(_xlfn.IFS('09-60-Flooring'!D27="*",'09-60-Flooring'!C27,'09-60-Flooring'!F27="*",'09-60-Flooring'!E27,'09-60-Flooring'!H27="*",'09-60-Flooring'!G27,'09-60-Flooring'!J27="*",'09-60-Flooring'!I27,'09-60-Flooring'!L27="*",'09-60-Flooring'!K27,'09-60-Flooring'!N27="*",'09-60-Flooring'!M27,'09-60-Flooring'!P27="*",'09-60-Flooring'!O27,'09-60-Flooring'!R27="*",'09-60-Flooring'!Q27,'09-60-Flooring'!T27="*",'09-60-Flooring'!S27),"")</f>
        <v/>
      </c>
      <c r="E1603" s="402" t="e">
        <f>D1603/'Project Data'!$D$22</f>
        <v>#VALUE!</v>
      </c>
      <c r="F1603" s="164" t="s">
        <v>44</v>
      </c>
      <c r="G1603" s="236" t="str" cm="1">
        <f t="array" ref="G1603">_xlfn.IFNA(_xlfn.IFS('09-60-Flooring'!F27="*",'09-60-Flooring'!E27,'09-60-Flooring'!H27="*",'09-60-Flooring'!G27,'09-60-Flooring'!J27="*",'09-60-Flooring'!I27,'09-60-Flooring'!L27="*",'09-60-Flooring'!K27,'09-60-Flooring'!N27="*",'09-60-Flooring'!M27,'09-60-Flooring'!P27="*",'09-60-Flooring'!O27,'09-60-Flooring'!R27="*",'09-60-Flooring'!Q27,'09-60-Flooring'!T27="*",'09-60-Flooring'!S27,'09-60-Flooring'!V27="*",'09-60-Flooring'!U27),"")</f>
        <v/>
      </c>
      <c r="H1603" s="236" t="e">
        <f>G1603/'Project Data'!$D$22</f>
        <v>#VALUE!</v>
      </c>
      <c r="I1603" s="175"/>
      <c r="J1603" s="244"/>
      <c r="K1603" s="404"/>
    </row>
    <row r="1604" spans="1:11" s="147" customFormat="1" ht="15" hidden="1" customHeight="1">
      <c r="A1604" s="198">
        <f>'09-60-Flooring'!A28</f>
        <v>0</v>
      </c>
      <c r="B1604" s="399" t="str">
        <f>'09-60-Flooring'!B28</f>
        <v>09 62 83 Structural Glass Flooring</v>
      </c>
      <c r="C1604" s="235"/>
      <c r="D1604" s="402" t="str" cm="1">
        <f t="array" ref="D1604">_xlfn.IFNA(_xlfn.IFS('09-60-Flooring'!D28="*",'09-60-Flooring'!C28,'09-60-Flooring'!F28="*",'09-60-Flooring'!E28,'09-60-Flooring'!H28="*",'09-60-Flooring'!G28,'09-60-Flooring'!J28="*",'09-60-Flooring'!I28,'09-60-Flooring'!L28="*",'09-60-Flooring'!K28,'09-60-Flooring'!N28="*",'09-60-Flooring'!M28,'09-60-Flooring'!P28="*",'09-60-Flooring'!O28,'09-60-Flooring'!R28="*",'09-60-Flooring'!Q28,'09-60-Flooring'!T28="*",'09-60-Flooring'!S28),"")</f>
        <v/>
      </c>
      <c r="E1604" s="402" t="e">
        <f>D1604/'Project Data'!$D$22</f>
        <v>#VALUE!</v>
      </c>
      <c r="F1604" s="164" t="s">
        <v>44</v>
      </c>
      <c r="G1604" s="236" t="str" cm="1">
        <f t="array" ref="G1604">_xlfn.IFNA(_xlfn.IFS('09-60-Flooring'!F28="*",'09-60-Flooring'!E28,'09-60-Flooring'!H28="*",'09-60-Flooring'!G28,'09-60-Flooring'!J28="*",'09-60-Flooring'!I28,'09-60-Flooring'!L28="*",'09-60-Flooring'!K28,'09-60-Flooring'!N28="*",'09-60-Flooring'!M28,'09-60-Flooring'!P28="*",'09-60-Flooring'!O28,'09-60-Flooring'!R28="*",'09-60-Flooring'!Q28,'09-60-Flooring'!T28="*",'09-60-Flooring'!S28,'09-60-Flooring'!V28="*",'09-60-Flooring'!U28),"")</f>
        <v/>
      </c>
      <c r="H1604" s="236" t="e">
        <f>G1604/'Project Data'!$D$22</f>
        <v>#VALUE!</v>
      </c>
      <c r="I1604" s="175"/>
      <c r="J1604" s="244"/>
      <c r="K1604" s="404"/>
    </row>
    <row r="1605" spans="1:11" s="147" customFormat="1" ht="15" hidden="1" customHeight="1">
      <c r="A1605" s="198">
        <f>'09-60-Flooring'!A29</f>
        <v>0</v>
      </c>
      <c r="B1605" s="399" t="str">
        <f>'09-60-Flooring'!B29</f>
        <v>09 63 00 Masonry Flooring</v>
      </c>
      <c r="C1605" s="235"/>
      <c r="D1605" s="402" t="str" cm="1">
        <f t="array" ref="D1605">_xlfn.IFNA(_xlfn.IFS('09-60-Flooring'!D29="*",'09-60-Flooring'!C29,'09-60-Flooring'!F29="*",'09-60-Flooring'!E29,'09-60-Flooring'!H29="*",'09-60-Flooring'!G29,'09-60-Flooring'!J29="*",'09-60-Flooring'!I29,'09-60-Flooring'!L29="*",'09-60-Flooring'!K29,'09-60-Flooring'!N29="*",'09-60-Flooring'!M29,'09-60-Flooring'!P29="*",'09-60-Flooring'!O29,'09-60-Flooring'!R29="*",'09-60-Flooring'!Q29,'09-60-Flooring'!T29="*",'09-60-Flooring'!S29),"")</f>
        <v/>
      </c>
      <c r="E1605" s="402" t="e">
        <f>D1605/'Project Data'!$D$22</f>
        <v>#VALUE!</v>
      </c>
      <c r="F1605" s="164" t="s">
        <v>44</v>
      </c>
      <c r="G1605" s="236" t="str" cm="1">
        <f t="array" ref="G1605">_xlfn.IFNA(_xlfn.IFS('09-60-Flooring'!F29="*",'09-60-Flooring'!E29,'09-60-Flooring'!H29="*",'09-60-Flooring'!G29,'09-60-Flooring'!J29="*",'09-60-Flooring'!I29,'09-60-Flooring'!L29="*",'09-60-Flooring'!K29,'09-60-Flooring'!N29="*",'09-60-Flooring'!M29,'09-60-Flooring'!P29="*",'09-60-Flooring'!O29,'09-60-Flooring'!R29="*",'09-60-Flooring'!Q29,'09-60-Flooring'!T29="*",'09-60-Flooring'!S29,'09-60-Flooring'!V29="*",'09-60-Flooring'!U29),"")</f>
        <v/>
      </c>
      <c r="H1605" s="236" t="e">
        <f>G1605/'Project Data'!$D$22</f>
        <v>#VALUE!</v>
      </c>
      <c r="I1605" s="175"/>
      <c r="J1605" s="244"/>
      <c r="K1605" s="404"/>
    </row>
    <row r="1606" spans="1:11" s="147" customFormat="1" ht="15" hidden="1" customHeight="1">
      <c r="A1606" s="198">
        <f>'09-60-Flooring'!A30</f>
        <v>0</v>
      </c>
      <c r="B1606" s="399" t="str">
        <f>'09-60-Flooring'!B30</f>
        <v>09 63 13 Brick Flooring</v>
      </c>
      <c r="C1606" s="235"/>
      <c r="D1606" s="402" t="str" cm="1">
        <f t="array" ref="D1606">_xlfn.IFNA(_xlfn.IFS('09-60-Flooring'!D30="*",'09-60-Flooring'!C30,'09-60-Flooring'!F30="*",'09-60-Flooring'!E30,'09-60-Flooring'!H30="*",'09-60-Flooring'!G30,'09-60-Flooring'!J30="*",'09-60-Flooring'!I30,'09-60-Flooring'!L30="*",'09-60-Flooring'!K30,'09-60-Flooring'!N30="*",'09-60-Flooring'!M30,'09-60-Flooring'!P30="*",'09-60-Flooring'!O30,'09-60-Flooring'!R30="*",'09-60-Flooring'!Q30,'09-60-Flooring'!T30="*",'09-60-Flooring'!S30),"")</f>
        <v/>
      </c>
      <c r="E1606" s="402" t="e">
        <f>D1606/'Project Data'!$D$22</f>
        <v>#VALUE!</v>
      </c>
      <c r="F1606" s="164" t="s">
        <v>44</v>
      </c>
      <c r="G1606" s="236" t="str" cm="1">
        <f t="array" ref="G1606">_xlfn.IFNA(_xlfn.IFS('09-60-Flooring'!F30="*",'09-60-Flooring'!E30,'09-60-Flooring'!H30="*",'09-60-Flooring'!G30,'09-60-Flooring'!J30="*",'09-60-Flooring'!I30,'09-60-Flooring'!L30="*",'09-60-Flooring'!K30,'09-60-Flooring'!N30="*",'09-60-Flooring'!M30,'09-60-Flooring'!P30="*",'09-60-Flooring'!O30,'09-60-Flooring'!R30="*",'09-60-Flooring'!Q30,'09-60-Flooring'!T30="*",'09-60-Flooring'!S30,'09-60-Flooring'!V30="*",'09-60-Flooring'!U30),"")</f>
        <v/>
      </c>
      <c r="H1606" s="236" t="e">
        <f>G1606/'Project Data'!$D$22</f>
        <v>#VALUE!</v>
      </c>
      <c r="I1606" s="175"/>
      <c r="J1606" s="244"/>
      <c r="K1606" s="404"/>
    </row>
    <row r="1607" spans="1:11" s="147" customFormat="1" ht="15" hidden="1" customHeight="1">
      <c r="A1607" s="198">
        <f>'09-60-Flooring'!A31</f>
        <v>0</v>
      </c>
      <c r="B1607" s="399" t="str">
        <f>'09-60-Flooring'!B31</f>
        <v>09 63 13.35 Chemical-Resistant Brick Flooring</v>
      </c>
      <c r="C1607" s="235"/>
      <c r="D1607" s="402" t="str" cm="1">
        <f t="array" ref="D1607">_xlfn.IFNA(_xlfn.IFS('09-60-Flooring'!D31="*",'09-60-Flooring'!C31,'09-60-Flooring'!F31="*",'09-60-Flooring'!E31,'09-60-Flooring'!H31="*",'09-60-Flooring'!G31,'09-60-Flooring'!J31="*",'09-60-Flooring'!I31,'09-60-Flooring'!L31="*",'09-60-Flooring'!K31,'09-60-Flooring'!N31="*",'09-60-Flooring'!M31,'09-60-Flooring'!P31="*",'09-60-Flooring'!O31,'09-60-Flooring'!R31="*",'09-60-Flooring'!Q31,'09-60-Flooring'!T31="*",'09-60-Flooring'!S31),"")</f>
        <v/>
      </c>
      <c r="E1607" s="402" t="e">
        <f>D1607/'Project Data'!$D$22</f>
        <v>#VALUE!</v>
      </c>
      <c r="F1607" s="164" t="s">
        <v>44</v>
      </c>
      <c r="G1607" s="236" t="str" cm="1">
        <f t="array" ref="G1607">_xlfn.IFNA(_xlfn.IFS('09-60-Flooring'!F31="*",'09-60-Flooring'!E31,'09-60-Flooring'!H31="*",'09-60-Flooring'!G31,'09-60-Flooring'!J31="*",'09-60-Flooring'!I31,'09-60-Flooring'!L31="*",'09-60-Flooring'!K31,'09-60-Flooring'!N31="*",'09-60-Flooring'!M31,'09-60-Flooring'!P31="*",'09-60-Flooring'!O31,'09-60-Flooring'!R31="*",'09-60-Flooring'!Q31,'09-60-Flooring'!T31="*",'09-60-Flooring'!S31,'09-60-Flooring'!V31="*",'09-60-Flooring'!U31),"")</f>
        <v/>
      </c>
      <c r="H1607" s="236" t="e">
        <f>G1607/'Project Data'!$D$22</f>
        <v>#VALUE!</v>
      </c>
      <c r="I1607" s="175"/>
      <c r="J1607" s="244"/>
      <c r="K1607" s="404"/>
    </row>
    <row r="1608" spans="1:11" s="147" customFormat="1" ht="15" hidden="1" customHeight="1">
      <c r="A1608" s="198">
        <f>'09-60-Flooring'!A32</f>
        <v>0</v>
      </c>
      <c r="B1608" s="399" t="str">
        <f>'09-60-Flooring'!B32</f>
        <v>09 63 40 Stone Flooring</v>
      </c>
      <c r="C1608" s="235"/>
      <c r="D1608" s="402" t="str" cm="1">
        <f t="array" ref="D1608">_xlfn.IFNA(_xlfn.IFS('09-60-Flooring'!D32="*",'09-60-Flooring'!C32,'09-60-Flooring'!F32="*",'09-60-Flooring'!E32,'09-60-Flooring'!H32="*",'09-60-Flooring'!G32,'09-60-Flooring'!J32="*",'09-60-Flooring'!I32,'09-60-Flooring'!L32="*",'09-60-Flooring'!K32,'09-60-Flooring'!N32="*",'09-60-Flooring'!M32,'09-60-Flooring'!P32="*",'09-60-Flooring'!O32,'09-60-Flooring'!R32="*",'09-60-Flooring'!Q32,'09-60-Flooring'!T32="*",'09-60-Flooring'!S32),"")</f>
        <v/>
      </c>
      <c r="E1608" s="402" t="e">
        <f>D1608/'Project Data'!$D$22</f>
        <v>#VALUE!</v>
      </c>
      <c r="F1608" s="164" t="s">
        <v>44</v>
      </c>
      <c r="G1608" s="236" t="str" cm="1">
        <f t="array" ref="G1608">_xlfn.IFNA(_xlfn.IFS('09-60-Flooring'!F32="*",'09-60-Flooring'!E32,'09-60-Flooring'!H32="*",'09-60-Flooring'!G32,'09-60-Flooring'!J32="*",'09-60-Flooring'!I32,'09-60-Flooring'!L32="*",'09-60-Flooring'!K32,'09-60-Flooring'!N32="*",'09-60-Flooring'!M32,'09-60-Flooring'!P32="*",'09-60-Flooring'!O32,'09-60-Flooring'!R32="*",'09-60-Flooring'!Q32,'09-60-Flooring'!T32="*",'09-60-Flooring'!S32,'09-60-Flooring'!V32="*",'09-60-Flooring'!U32),"")</f>
        <v/>
      </c>
      <c r="H1608" s="236" t="e">
        <f>G1608/'Project Data'!$D$22</f>
        <v>#VALUE!</v>
      </c>
      <c r="I1608" s="175"/>
      <c r="J1608" s="244"/>
      <c r="K1608" s="404"/>
    </row>
    <row r="1609" spans="1:11" s="147" customFormat="1" ht="15" hidden="1" customHeight="1">
      <c r="A1609" s="198">
        <f>'09-60-Flooring'!A33</f>
        <v>0</v>
      </c>
      <c r="B1609" s="399" t="str">
        <f>'09-60-Flooring'!B33</f>
        <v>09 63 43 Composition Stone Flooring</v>
      </c>
      <c r="C1609" s="235"/>
      <c r="D1609" s="402" t="str" cm="1">
        <f t="array" ref="D1609">_xlfn.IFNA(_xlfn.IFS('09-60-Flooring'!D33="*",'09-60-Flooring'!C33,'09-60-Flooring'!F33="*",'09-60-Flooring'!E33,'09-60-Flooring'!H33="*",'09-60-Flooring'!G33,'09-60-Flooring'!J33="*",'09-60-Flooring'!I33,'09-60-Flooring'!L33="*",'09-60-Flooring'!K33,'09-60-Flooring'!N33="*",'09-60-Flooring'!M33,'09-60-Flooring'!P33="*",'09-60-Flooring'!O33,'09-60-Flooring'!R33="*",'09-60-Flooring'!Q33,'09-60-Flooring'!T33="*",'09-60-Flooring'!S33),"")</f>
        <v/>
      </c>
      <c r="E1609" s="402" t="e">
        <f>D1609/'Project Data'!$D$22</f>
        <v>#VALUE!</v>
      </c>
      <c r="F1609" s="164" t="s">
        <v>44</v>
      </c>
      <c r="G1609" s="236" t="str" cm="1">
        <f t="array" ref="G1609">_xlfn.IFNA(_xlfn.IFS('09-60-Flooring'!F33="*",'09-60-Flooring'!E33,'09-60-Flooring'!H33="*",'09-60-Flooring'!G33,'09-60-Flooring'!J33="*",'09-60-Flooring'!I33,'09-60-Flooring'!L33="*",'09-60-Flooring'!K33,'09-60-Flooring'!N33="*",'09-60-Flooring'!M33,'09-60-Flooring'!P33="*",'09-60-Flooring'!O33,'09-60-Flooring'!R33="*",'09-60-Flooring'!Q33,'09-60-Flooring'!T33="*",'09-60-Flooring'!S33,'09-60-Flooring'!V33="*",'09-60-Flooring'!U33),"")</f>
        <v/>
      </c>
      <c r="H1609" s="236" t="e">
        <f>G1609/'Project Data'!$D$22</f>
        <v>#VALUE!</v>
      </c>
      <c r="I1609" s="175"/>
      <c r="J1609" s="244"/>
      <c r="K1609" s="404"/>
    </row>
    <row r="1610" spans="1:11" s="147" customFormat="1" ht="15" hidden="1" customHeight="1">
      <c r="A1610" s="398" t="str">
        <f>'09-60-Flooring'!A34</f>
        <v xml:space="preserve"> </v>
      </c>
      <c r="B1610" s="399" t="str">
        <f>'09-60-Flooring'!B34</f>
        <v>09 64 00 Wood Flooring</v>
      </c>
      <c r="C1610" s="399"/>
      <c r="D1610" s="402" t="str" cm="1">
        <f t="array" ref="D1610">_xlfn.IFNA(_xlfn.IFS('09-60-Flooring'!D34="*",'09-60-Flooring'!C34,'09-60-Flooring'!F34="*",'09-60-Flooring'!E34,'09-60-Flooring'!H34="*",'09-60-Flooring'!G34,'09-60-Flooring'!J34="*",'09-60-Flooring'!I34,'09-60-Flooring'!L34="*",'09-60-Flooring'!K34,'09-60-Flooring'!N34="*",'09-60-Flooring'!M34,'09-60-Flooring'!P34="*",'09-60-Flooring'!O34,'09-60-Flooring'!R34="*",'09-60-Flooring'!Q34,'09-60-Flooring'!T34="*",'09-60-Flooring'!S34),"")</f>
        <v/>
      </c>
      <c r="E1610" s="402" t="e">
        <f>D1610/'Project Data'!$D$22</f>
        <v>#VALUE!</v>
      </c>
      <c r="F1610" s="412" t="s">
        <v>44</v>
      </c>
      <c r="G1610" s="402" t="str" cm="1">
        <f t="array" ref="G1610">_xlfn.IFNA(_xlfn.IFS('09-60-Flooring'!F34="*",'09-60-Flooring'!E34,'09-60-Flooring'!H34="*",'09-60-Flooring'!G34,'09-60-Flooring'!J34="*",'09-60-Flooring'!I34,'09-60-Flooring'!L34="*",'09-60-Flooring'!K34,'09-60-Flooring'!N34="*",'09-60-Flooring'!M34,'09-60-Flooring'!P34="*",'09-60-Flooring'!O34,'09-60-Flooring'!R34="*",'09-60-Flooring'!Q34,'09-60-Flooring'!T34="*",'09-60-Flooring'!S34,'09-60-Flooring'!V34="*",'09-60-Flooring'!U34),"")</f>
        <v/>
      </c>
      <c r="H1610" s="402" t="e">
        <f>G1610/'Project Data'!$D$22</f>
        <v>#VALUE!</v>
      </c>
      <c r="I1610" s="400"/>
      <c r="J1610" s="403"/>
      <c r="K1610" s="404"/>
    </row>
    <row r="1611" spans="1:11" s="147" customFormat="1" ht="15" hidden="1" customHeight="1">
      <c r="A1611" s="198">
        <f>'09-60-Flooring'!A35</f>
        <v>0</v>
      </c>
      <c r="B1611" s="399" t="str">
        <f>'09-60-Flooring'!B35</f>
        <v>09 64 16 Wood Block Flooring</v>
      </c>
      <c r="C1611" s="235"/>
      <c r="D1611" s="402" t="str" cm="1">
        <f t="array" ref="D1611">_xlfn.IFNA(_xlfn.IFS('09-60-Flooring'!D35="*",'09-60-Flooring'!C35,'09-60-Flooring'!F35="*",'09-60-Flooring'!E35,'09-60-Flooring'!H35="*",'09-60-Flooring'!G35,'09-60-Flooring'!J35="*",'09-60-Flooring'!I35,'09-60-Flooring'!L35="*",'09-60-Flooring'!K35,'09-60-Flooring'!N35="*",'09-60-Flooring'!M35,'09-60-Flooring'!P35="*",'09-60-Flooring'!O35,'09-60-Flooring'!R35="*",'09-60-Flooring'!Q35,'09-60-Flooring'!T35="*",'09-60-Flooring'!S35),"")</f>
        <v/>
      </c>
      <c r="E1611" s="402" t="e">
        <f>D1611/'Project Data'!$D$22</f>
        <v>#VALUE!</v>
      </c>
      <c r="F1611" s="164" t="s">
        <v>44</v>
      </c>
      <c r="G1611" s="236" t="str" cm="1">
        <f t="array" ref="G1611">_xlfn.IFNA(_xlfn.IFS('09-60-Flooring'!F35="*",'09-60-Flooring'!E35,'09-60-Flooring'!H35="*",'09-60-Flooring'!G35,'09-60-Flooring'!J35="*",'09-60-Flooring'!I35,'09-60-Flooring'!L35="*",'09-60-Flooring'!K35,'09-60-Flooring'!N35="*",'09-60-Flooring'!M35,'09-60-Flooring'!P35="*",'09-60-Flooring'!O35,'09-60-Flooring'!R35="*",'09-60-Flooring'!Q35,'09-60-Flooring'!T35="*",'09-60-Flooring'!S35,'09-60-Flooring'!V35="*",'09-60-Flooring'!U35),"")</f>
        <v/>
      </c>
      <c r="H1611" s="236" t="e">
        <f>G1611/'Project Data'!$D$22</f>
        <v>#VALUE!</v>
      </c>
      <c r="I1611" s="175"/>
      <c r="J1611" s="244"/>
      <c r="K1611" s="404"/>
    </row>
    <row r="1612" spans="1:11" s="147" customFormat="1" ht="15" hidden="1" customHeight="1">
      <c r="A1612" s="198">
        <f>'09-60-Flooring'!A36</f>
        <v>0</v>
      </c>
      <c r="B1612" s="399" t="str">
        <f>'09-60-Flooring'!B36</f>
        <v>09 64 19 Wood Composition Flooring</v>
      </c>
      <c r="C1612" s="235"/>
      <c r="D1612" s="402" t="str" cm="1">
        <f t="array" ref="D1612">_xlfn.IFNA(_xlfn.IFS('09-60-Flooring'!D36="*",'09-60-Flooring'!C36,'09-60-Flooring'!F36="*",'09-60-Flooring'!E36,'09-60-Flooring'!H36="*",'09-60-Flooring'!G36,'09-60-Flooring'!J36="*",'09-60-Flooring'!I36,'09-60-Flooring'!L36="*",'09-60-Flooring'!K36,'09-60-Flooring'!N36="*",'09-60-Flooring'!M36,'09-60-Flooring'!P36="*",'09-60-Flooring'!O36,'09-60-Flooring'!R36="*",'09-60-Flooring'!Q36,'09-60-Flooring'!T36="*",'09-60-Flooring'!S36),"")</f>
        <v/>
      </c>
      <c r="E1612" s="402" t="e">
        <f>D1612/'Project Data'!$D$22</f>
        <v>#VALUE!</v>
      </c>
      <c r="F1612" s="164" t="s">
        <v>44</v>
      </c>
      <c r="G1612" s="236" t="str" cm="1">
        <f t="array" ref="G1612">_xlfn.IFNA(_xlfn.IFS('09-60-Flooring'!F36="*",'09-60-Flooring'!E36,'09-60-Flooring'!H36="*",'09-60-Flooring'!G36,'09-60-Flooring'!J36="*",'09-60-Flooring'!I36,'09-60-Flooring'!L36="*",'09-60-Flooring'!K36,'09-60-Flooring'!N36="*",'09-60-Flooring'!M36,'09-60-Flooring'!P36="*",'09-60-Flooring'!O36,'09-60-Flooring'!R36="*",'09-60-Flooring'!Q36,'09-60-Flooring'!T36="*",'09-60-Flooring'!S36,'09-60-Flooring'!V36="*",'09-60-Flooring'!U36),"")</f>
        <v/>
      </c>
      <c r="H1612" s="236" t="e">
        <f>G1612/'Project Data'!$D$22</f>
        <v>#VALUE!</v>
      </c>
      <c r="I1612" s="175"/>
      <c r="J1612" s="244"/>
      <c r="K1612" s="404"/>
    </row>
    <row r="1613" spans="1:11" s="147" customFormat="1" ht="15" hidden="1" customHeight="1">
      <c r="A1613" s="198">
        <f>'09-60-Flooring'!A37</f>
        <v>0</v>
      </c>
      <c r="B1613" s="399" t="str">
        <f>'09-60-Flooring'!B37</f>
        <v>09 64 23 Wood Parquet Flooring</v>
      </c>
      <c r="C1613" s="235"/>
      <c r="D1613" s="402" t="str" cm="1">
        <f t="array" ref="D1613">_xlfn.IFNA(_xlfn.IFS('09-60-Flooring'!D37="*",'09-60-Flooring'!C37,'09-60-Flooring'!F37="*",'09-60-Flooring'!E37,'09-60-Flooring'!H37="*",'09-60-Flooring'!G37,'09-60-Flooring'!J37="*",'09-60-Flooring'!I37,'09-60-Flooring'!L37="*",'09-60-Flooring'!K37,'09-60-Flooring'!N37="*",'09-60-Flooring'!M37,'09-60-Flooring'!P37="*",'09-60-Flooring'!O37,'09-60-Flooring'!R37="*",'09-60-Flooring'!Q37,'09-60-Flooring'!T37="*",'09-60-Flooring'!S37),"")</f>
        <v/>
      </c>
      <c r="E1613" s="402" t="e">
        <f>D1613/'Project Data'!$D$22</f>
        <v>#VALUE!</v>
      </c>
      <c r="F1613" s="164" t="s">
        <v>44</v>
      </c>
      <c r="G1613" s="236" t="str" cm="1">
        <f t="array" ref="G1613">_xlfn.IFNA(_xlfn.IFS('09-60-Flooring'!F37="*",'09-60-Flooring'!E37,'09-60-Flooring'!H37="*",'09-60-Flooring'!G37,'09-60-Flooring'!J37="*",'09-60-Flooring'!I37,'09-60-Flooring'!L37="*",'09-60-Flooring'!K37,'09-60-Flooring'!N37="*",'09-60-Flooring'!M37,'09-60-Flooring'!P37="*",'09-60-Flooring'!O37,'09-60-Flooring'!R37="*",'09-60-Flooring'!Q37,'09-60-Flooring'!T37="*",'09-60-Flooring'!S37,'09-60-Flooring'!V37="*",'09-60-Flooring'!U37),"")</f>
        <v/>
      </c>
      <c r="H1613" s="236" t="e">
        <f>G1613/'Project Data'!$D$22</f>
        <v>#VALUE!</v>
      </c>
      <c r="I1613" s="175"/>
      <c r="J1613" s="244"/>
      <c r="K1613" s="404"/>
    </row>
    <row r="1614" spans="1:11" s="147" customFormat="1" ht="15" hidden="1" customHeight="1">
      <c r="A1614" s="198">
        <f>'09-60-Flooring'!A38</f>
        <v>0</v>
      </c>
      <c r="B1614" s="399" t="str">
        <f>'09-60-Flooring'!B38</f>
        <v>09 64 23.13 Acrylic-Impregnated Wood Parquet Flooring</v>
      </c>
      <c r="C1614" s="235"/>
      <c r="D1614" s="402" t="str" cm="1">
        <f t="array" ref="D1614">_xlfn.IFNA(_xlfn.IFS('09-60-Flooring'!D38="*",'09-60-Flooring'!C38,'09-60-Flooring'!F38="*",'09-60-Flooring'!E38,'09-60-Flooring'!H38="*",'09-60-Flooring'!G38,'09-60-Flooring'!J38="*",'09-60-Flooring'!I38,'09-60-Flooring'!L38="*",'09-60-Flooring'!K38,'09-60-Flooring'!N38="*",'09-60-Flooring'!M38,'09-60-Flooring'!P38="*",'09-60-Flooring'!O38,'09-60-Flooring'!R38="*",'09-60-Flooring'!Q38,'09-60-Flooring'!T38="*",'09-60-Flooring'!S38),"")</f>
        <v/>
      </c>
      <c r="E1614" s="402" t="e">
        <f>D1614/'Project Data'!$D$22</f>
        <v>#VALUE!</v>
      </c>
      <c r="F1614" s="164" t="s">
        <v>44</v>
      </c>
      <c r="G1614" s="236" t="str" cm="1">
        <f t="array" ref="G1614">_xlfn.IFNA(_xlfn.IFS('09-60-Flooring'!F38="*",'09-60-Flooring'!E38,'09-60-Flooring'!H38="*",'09-60-Flooring'!G38,'09-60-Flooring'!J38="*",'09-60-Flooring'!I38,'09-60-Flooring'!L38="*",'09-60-Flooring'!K38,'09-60-Flooring'!N38="*",'09-60-Flooring'!M38,'09-60-Flooring'!P38="*",'09-60-Flooring'!O38,'09-60-Flooring'!R38="*",'09-60-Flooring'!Q38,'09-60-Flooring'!T38="*",'09-60-Flooring'!S38,'09-60-Flooring'!V38="*",'09-60-Flooring'!U38),"")</f>
        <v/>
      </c>
      <c r="H1614" s="236" t="e">
        <f>G1614/'Project Data'!$D$22</f>
        <v>#VALUE!</v>
      </c>
      <c r="I1614" s="175"/>
      <c r="J1614" s="244"/>
      <c r="K1614" s="404"/>
    </row>
    <row r="1615" spans="1:11" s="147" customFormat="1" ht="15" hidden="1" customHeight="1">
      <c r="A1615" s="198">
        <f>'09-60-Flooring'!A39</f>
        <v>0</v>
      </c>
      <c r="B1615" s="399" t="str">
        <f>'09-60-Flooring'!B39</f>
        <v>09 64 29 Wood Strip and Plank Flooring</v>
      </c>
      <c r="C1615" s="235"/>
      <c r="D1615" s="402" t="str" cm="1">
        <f t="array" ref="D1615">_xlfn.IFNA(_xlfn.IFS('09-60-Flooring'!D39="*",'09-60-Flooring'!C39,'09-60-Flooring'!F39="*",'09-60-Flooring'!E39,'09-60-Flooring'!H39="*",'09-60-Flooring'!G39,'09-60-Flooring'!J39="*",'09-60-Flooring'!I39,'09-60-Flooring'!L39="*",'09-60-Flooring'!K39,'09-60-Flooring'!N39="*",'09-60-Flooring'!M39,'09-60-Flooring'!P39="*",'09-60-Flooring'!O39,'09-60-Flooring'!R39="*",'09-60-Flooring'!Q39,'09-60-Flooring'!T39="*",'09-60-Flooring'!S39),"")</f>
        <v/>
      </c>
      <c r="E1615" s="402" t="e">
        <f>D1615/'Project Data'!$D$22</f>
        <v>#VALUE!</v>
      </c>
      <c r="F1615" s="164" t="s">
        <v>44</v>
      </c>
      <c r="G1615" s="236" t="str" cm="1">
        <f t="array" ref="G1615">_xlfn.IFNA(_xlfn.IFS('09-60-Flooring'!F39="*",'09-60-Flooring'!E39,'09-60-Flooring'!H39="*",'09-60-Flooring'!G39,'09-60-Flooring'!J39="*",'09-60-Flooring'!I39,'09-60-Flooring'!L39="*",'09-60-Flooring'!K39,'09-60-Flooring'!N39="*",'09-60-Flooring'!M39,'09-60-Flooring'!P39="*",'09-60-Flooring'!O39,'09-60-Flooring'!R39="*",'09-60-Flooring'!Q39,'09-60-Flooring'!T39="*",'09-60-Flooring'!S39,'09-60-Flooring'!V39="*",'09-60-Flooring'!U39),"")</f>
        <v/>
      </c>
      <c r="H1615" s="236" t="e">
        <f>G1615/'Project Data'!$D$22</f>
        <v>#VALUE!</v>
      </c>
      <c r="I1615" s="175"/>
      <c r="J1615" s="244"/>
      <c r="K1615" s="404"/>
    </row>
    <row r="1616" spans="1:11" s="147" customFormat="1" ht="15" hidden="1" customHeight="1">
      <c r="A1616" s="198">
        <f>'09-60-Flooring'!A40</f>
        <v>0</v>
      </c>
      <c r="B1616" s="399" t="str">
        <f>'09-60-Flooring'!B40</f>
        <v>09 64 33 Laminated Wood Flooring</v>
      </c>
      <c r="C1616" s="235"/>
      <c r="D1616" s="402" t="str" cm="1">
        <f t="array" ref="D1616">_xlfn.IFNA(_xlfn.IFS('09-60-Flooring'!D40="*",'09-60-Flooring'!C40,'09-60-Flooring'!F40="*",'09-60-Flooring'!E40,'09-60-Flooring'!H40="*",'09-60-Flooring'!G40,'09-60-Flooring'!J40="*",'09-60-Flooring'!I40,'09-60-Flooring'!L40="*",'09-60-Flooring'!K40,'09-60-Flooring'!N40="*",'09-60-Flooring'!M40,'09-60-Flooring'!P40="*",'09-60-Flooring'!O40,'09-60-Flooring'!R40="*",'09-60-Flooring'!Q40,'09-60-Flooring'!T40="*",'09-60-Flooring'!S40),"")</f>
        <v/>
      </c>
      <c r="E1616" s="402" t="e">
        <f>D1616/'Project Data'!$D$22</f>
        <v>#VALUE!</v>
      </c>
      <c r="F1616" s="164" t="s">
        <v>44</v>
      </c>
      <c r="G1616" s="236" t="str" cm="1">
        <f t="array" ref="G1616">_xlfn.IFNA(_xlfn.IFS('09-60-Flooring'!F40="*",'09-60-Flooring'!E40,'09-60-Flooring'!H40="*",'09-60-Flooring'!G40,'09-60-Flooring'!J40="*",'09-60-Flooring'!I40,'09-60-Flooring'!L40="*",'09-60-Flooring'!K40,'09-60-Flooring'!N40="*",'09-60-Flooring'!M40,'09-60-Flooring'!P40="*",'09-60-Flooring'!O40,'09-60-Flooring'!R40="*",'09-60-Flooring'!Q40,'09-60-Flooring'!T40="*",'09-60-Flooring'!S40,'09-60-Flooring'!V40="*",'09-60-Flooring'!U40),"")</f>
        <v/>
      </c>
      <c r="H1616" s="236" t="e">
        <f>G1616/'Project Data'!$D$22</f>
        <v>#VALUE!</v>
      </c>
      <c r="I1616" s="175"/>
      <c r="J1616" s="244"/>
      <c r="K1616" s="404"/>
    </row>
    <row r="1617" spans="1:11" s="147" customFormat="1" ht="15" hidden="1" customHeight="1">
      <c r="A1617" s="198">
        <f>'09-60-Flooring'!A41</f>
        <v>0</v>
      </c>
      <c r="B1617" s="399" t="str">
        <f>'09-60-Flooring'!B41</f>
        <v>09 64 36 Bamboo Flooring</v>
      </c>
      <c r="C1617" s="235"/>
      <c r="D1617" s="402" t="str" cm="1">
        <f t="array" ref="D1617">_xlfn.IFNA(_xlfn.IFS('09-60-Flooring'!D41="*",'09-60-Flooring'!C41,'09-60-Flooring'!F41="*",'09-60-Flooring'!E41,'09-60-Flooring'!H41="*",'09-60-Flooring'!G41,'09-60-Flooring'!J41="*",'09-60-Flooring'!I41,'09-60-Flooring'!L41="*",'09-60-Flooring'!K41,'09-60-Flooring'!N41="*",'09-60-Flooring'!M41,'09-60-Flooring'!P41="*",'09-60-Flooring'!O41,'09-60-Flooring'!R41="*",'09-60-Flooring'!Q41,'09-60-Flooring'!T41="*",'09-60-Flooring'!S41),"")</f>
        <v/>
      </c>
      <c r="E1617" s="402" t="e">
        <f>D1617/'Project Data'!$D$22</f>
        <v>#VALUE!</v>
      </c>
      <c r="F1617" s="164" t="s">
        <v>44</v>
      </c>
      <c r="G1617" s="236" t="str" cm="1">
        <f t="array" ref="G1617">_xlfn.IFNA(_xlfn.IFS('09-60-Flooring'!F41="*",'09-60-Flooring'!E41,'09-60-Flooring'!H41="*",'09-60-Flooring'!G41,'09-60-Flooring'!J41="*",'09-60-Flooring'!I41,'09-60-Flooring'!L41="*",'09-60-Flooring'!K41,'09-60-Flooring'!N41="*",'09-60-Flooring'!M41,'09-60-Flooring'!P41="*",'09-60-Flooring'!O41,'09-60-Flooring'!R41="*",'09-60-Flooring'!Q41,'09-60-Flooring'!T41="*",'09-60-Flooring'!S41,'09-60-Flooring'!V41="*",'09-60-Flooring'!U41),"")</f>
        <v/>
      </c>
      <c r="H1617" s="236" t="e">
        <f>G1617/'Project Data'!$D$22</f>
        <v>#VALUE!</v>
      </c>
      <c r="I1617" s="175"/>
      <c r="J1617" s="244"/>
      <c r="K1617" s="404"/>
    </row>
    <row r="1618" spans="1:11" s="147" customFormat="1" ht="15" hidden="1" customHeight="1">
      <c r="A1618" s="198">
        <f>'09-60-Flooring'!A42</f>
        <v>0</v>
      </c>
      <c r="B1618" s="399" t="str">
        <f>'09-60-Flooring'!B42</f>
        <v>09 64 53 Resilient Wood Flooring Assemblies</v>
      </c>
      <c r="C1618" s="235"/>
      <c r="D1618" s="402" t="str" cm="1">
        <f t="array" ref="D1618">_xlfn.IFNA(_xlfn.IFS('09-60-Flooring'!D42="*",'09-60-Flooring'!C42,'09-60-Flooring'!F42="*",'09-60-Flooring'!E42,'09-60-Flooring'!H42="*",'09-60-Flooring'!G42,'09-60-Flooring'!J42="*",'09-60-Flooring'!I42,'09-60-Flooring'!L42="*",'09-60-Flooring'!K42,'09-60-Flooring'!N42="*",'09-60-Flooring'!M42,'09-60-Flooring'!P42="*",'09-60-Flooring'!O42,'09-60-Flooring'!R42="*",'09-60-Flooring'!Q42,'09-60-Flooring'!T42="*",'09-60-Flooring'!S42),"")</f>
        <v/>
      </c>
      <c r="E1618" s="402" t="e">
        <f>D1618/'Project Data'!$D$22</f>
        <v>#VALUE!</v>
      </c>
      <c r="F1618" s="164" t="s">
        <v>44</v>
      </c>
      <c r="G1618" s="236" t="str" cm="1">
        <f t="array" ref="G1618">_xlfn.IFNA(_xlfn.IFS('09-60-Flooring'!F42="*",'09-60-Flooring'!E42,'09-60-Flooring'!H42="*",'09-60-Flooring'!G42,'09-60-Flooring'!J42="*",'09-60-Flooring'!I42,'09-60-Flooring'!L42="*",'09-60-Flooring'!K42,'09-60-Flooring'!N42="*",'09-60-Flooring'!M42,'09-60-Flooring'!P42="*",'09-60-Flooring'!O42,'09-60-Flooring'!R42="*",'09-60-Flooring'!Q42,'09-60-Flooring'!T42="*",'09-60-Flooring'!S42,'09-60-Flooring'!V42="*",'09-60-Flooring'!U42),"")</f>
        <v/>
      </c>
      <c r="H1618" s="236" t="e">
        <f>G1618/'Project Data'!$D$22</f>
        <v>#VALUE!</v>
      </c>
      <c r="I1618" s="175"/>
      <c r="J1618" s="244"/>
      <c r="K1618" s="404"/>
    </row>
    <row r="1619" spans="1:11" s="147" customFormat="1" ht="15" hidden="1" customHeight="1">
      <c r="A1619" s="198">
        <f>'09-60-Flooring'!A43</f>
        <v>0</v>
      </c>
      <c r="B1619" s="399" t="str">
        <f>'09-60-Flooring'!B43</f>
        <v>09 64 66 Wood Athletic Flooring</v>
      </c>
      <c r="C1619" s="235"/>
      <c r="D1619" s="402" t="str" cm="1">
        <f t="array" ref="D1619">_xlfn.IFNA(_xlfn.IFS('09-60-Flooring'!D43="*",'09-60-Flooring'!C43,'09-60-Flooring'!F43="*",'09-60-Flooring'!E43,'09-60-Flooring'!H43="*",'09-60-Flooring'!G43,'09-60-Flooring'!J43="*",'09-60-Flooring'!I43,'09-60-Flooring'!L43="*",'09-60-Flooring'!K43,'09-60-Flooring'!N43="*",'09-60-Flooring'!M43,'09-60-Flooring'!P43="*",'09-60-Flooring'!O43,'09-60-Flooring'!R43="*",'09-60-Flooring'!Q43,'09-60-Flooring'!T43="*",'09-60-Flooring'!S43),"")</f>
        <v/>
      </c>
      <c r="E1619" s="402" t="e">
        <f>D1619/'Project Data'!$D$22</f>
        <v>#VALUE!</v>
      </c>
      <c r="F1619" s="164" t="s">
        <v>44</v>
      </c>
      <c r="G1619" s="236" t="str" cm="1">
        <f t="array" ref="G1619">_xlfn.IFNA(_xlfn.IFS('09-60-Flooring'!F43="*",'09-60-Flooring'!E43,'09-60-Flooring'!H43="*",'09-60-Flooring'!G43,'09-60-Flooring'!J43="*",'09-60-Flooring'!I43,'09-60-Flooring'!L43="*",'09-60-Flooring'!K43,'09-60-Flooring'!N43="*",'09-60-Flooring'!M43,'09-60-Flooring'!P43="*",'09-60-Flooring'!O43,'09-60-Flooring'!R43="*",'09-60-Flooring'!Q43,'09-60-Flooring'!T43="*",'09-60-Flooring'!S43,'09-60-Flooring'!V43="*",'09-60-Flooring'!U43),"")</f>
        <v/>
      </c>
      <c r="H1619" s="236" t="e">
        <f>G1619/'Project Data'!$D$22</f>
        <v>#VALUE!</v>
      </c>
      <c r="I1619" s="175"/>
      <c r="J1619" s="244"/>
      <c r="K1619" s="404"/>
    </row>
    <row r="1620" spans="1:11" s="147" customFormat="1" ht="15" hidden="1" customHeight="1">
      <c r="A1620" s="398" t="str">
        <f>'09-60-Flooring'!A44</f>
        <v xml:space="preserve"> </v>
      </c>
      <c r="B1620" s="399" t="str">
        <f>'09-60-Flooring'!B44</f>
        <v>09 65 00 Resilient Flooring</v>
      </c>
      <c r="C1620" s="399"/>
      <c r="D1620" s="402" t="str" cm="1">
        <f t="array" ref="D1620">_xlfn.IFNA(_xlfn.IFS('09-60-Flooring'!D44="*",'09-60-Flooring'!C44,'09-60-Flooring'!F44="*",'09-60-Flooring'!E44,'09-60-Flooring'!H44="*",'09-60-Flooring'!G44,'09-60-Flooring'!J44="*",'09-60-Flooring'!I44,'09-60-Flooring'!L44="*",'09-60-Flooring'!K44,'09-60-Flooring'!N44="*",'09-60-Flooring'!M44,'09-60-Flooring'!P44="*",'09-60-Flooring'!O44,'09-60-Flooring'!R44="*",'09-60-Flooring'!Q44,'09-60-Flooring'!T44="*",'09-60-Flooring'!S44),"")</f>
        <v/>
      </c>
      <c r="E1620" s="402" t="e">
        <f>D1620/'Project Data'!$D$22</f>
        <v>#VALUE!</v>
      </c>
      <c r="F1620" s="412" t="s">
        <v>44</v>
      </c>
      <c r="G1620" s="402" t="str" cm="1">
        <f t="array" ref="G1620">_xlfn.IFNA(_xlfn.IFS('09-60-Flooring'!F44="*",'09-60-Flooring'!E44,'09-60-Flooring'!H44="*",'09-60-Flooring'!G44,'09-60-Flooring'!J44="*",'09-60-Flooring'!I44,'09-60-Flooring'!L44="*",'09-60-Flooring'!K44,'09-60-Flooring'!N44="*",'09-60-Flooring'!M44,'09-60-Flooring'!P44="*",'09-60-Flooring'!O44,'09-60-Flooring'!R44="*",'09-60-Flooring'!Q44,'09-60-Flooring'!T44="*",'09-60-Flooring'!S44,'09-60-Flooring'!V44="*",'09-60-Flooring'!U44),"")</f>
        <v/>
      </c>
      <c r="H1620" s="402" t="e">
        <f>G1620/'Project Data'!$D$22</f>
        <v>#VALUE!</v>
      </c>
      <c r="I1620" s="400"/>
      <c r="J1620" s="403"/>
      <c r="K1620" s="404"/>
    </row>
    <row r="1621" spans="1:11" s="147" customFormat="1" ht="15" hidden="1" customHeight="1">
      <c r="A1621" s="198">
        <f>'09-60-Flooring'!A45</f>
        <v>0</v>
      </c>
      <c r="B1621" s="399" t="str">
        <f>'09-60-Flooring'!B45</f>
        <v>09 65 13 Resilient Base and Accessories</v>
      </c>
      <c r="C1621" s="235"/>
      <c r="D1621" s="402" t="str" cm="1">
        <f t="array" ref="D1621">_xlfn.IFNA(_xlfn.IFS('09-60-Flooring'!D45="*",'09-60-Flooring'!C45,'09-60-Flooring'!F45="*",'09-60-Flooring'!E45,'09-60-Flooring'!H45="*",'09-60-Flooring'!G45,'09-60-Flooring'!J45="*",'09-60-Flooring'!I45,'09-60-Flooring'!L45="*",'09-60-Flooring'!K45,'09-60-Flooring'!N45="*",'09-60-Flooring'!M45,'09-60-Flooring'!P45="*",'09-60-Flooring'!O45,'09-60-Flooring'!R45="*",'09-60-Flooring'!Q45,'09-60-Flooring'!T45="*",'09-60-Flooring'!S45),"")</f>
        <v/>
      </c>
      <c r="E1621" s="402" t="e">
        <f>D1621/'Project Data'!$D$22</f>
        <v>#VALUE!</v>
      </c>
      <c r="F1621" s="164" t="s">
        <v>44</v>
      </c>
      <c r="G1621" s="236" t="str" cm="1">
        <f t="array" ref="G1621">_xlfn.IFNA(_xlfn.IFS('09-60-Flooring'!F45="*",'09-60-Flooring'!E45,'09-60-Flooring'!H45="*",'09-60-Flooring'!G45,'09-60-Flooring'!J45="*",'09-60-Flooring'!I45,'09-60-Flooring'!L45="*",'09-60-Flooring'!K45,'09-60-Flooring'!N45="*",'09-60-Flooring'!M45,'09-60-Flooring'!P45="*",'09-60-Flooring'!O45,'09-60-Flooring'!R45="*",'09-60-Flooring'!Q45,'09-60-Flooring'!T45="*",'09-60-Flooring'!S45,'09-60-Flooring'!V45="*",'09-60-Flooring'!U45),"")</f>
        <v/>
      </c>
      <c r="H1621" s="236" t="e">
        <f>G1621/'Project Data'!$D$22</f>
        <v>#VALUE!</v>
      </c>
      <c r="I1621" s="175"/>
      <c r="J1621" s="244"/>
      <c r="K1621" s="404"/>
    </row>
    <row r="1622" spans="1:11" s="147" customFormat="1" ht="15" hidden="1" customHeight="1">
      <c r="A1622" s="198">
        <f>'09-60-Flooring'!A46</f>
        <v>0</v>
      </c>
      <c r="B1622" s="399" t="str">
        <f>'09-60-Flooring'!B46</f>
        <v>09 65 13.13 Resilient Base</v>
      </c>
      <c r="C1622" s="235"/>
      <c r="D1622" s="402" t="str" cm="1">
        <f t="array" ref="D1622">_xlfn.IFNA(_xlfn.IFS('09-60-Flooring'!D46="*",'09-60-Flooring'!C46,'09-60-Flooring'!F46="*",'09-60-Flooring'!E46,'09-60-Flooring'!H46="*",'09-60-Flooring'!G46,'09-60-Flooring'!J46="*",'09-60-Flooring'!I46,'09-60-Flooring'!L46="*",'09-60-Flooring'!K46,'09-60-Flooring'!N46="*",'09-60-Flooring'!M46,'09-60-Flooring'!P46="*",'09-60-Flooring'!O46,'09-60-Flooring'!R46="*",'09-60-Flooring'!Q46,'09-60-Flooring'!T46="*",'09-60-Flooring'!S46),"")</f>
        <v/>
      </c>
      <c r="E1622" s="402" t="e">
        <f>D1622/'Project Data'!$D$22</f>
        <v>#VALUE!</v>
      </c>
      <c r="F1622" s="164" t="s">
        <v>44</v>
      </c>
      <c r="G1622" s="236" t="str" cm="1">
        <f t="array" ref="G1622">_xlfn.IFNA(_xlfn.IFS('09-60-Flooring'!F46="*",'09-60-Flooring'!E46,'09-60-Flooring'!H46="*",'09-60-Flooring'!G46,'09-60-Flooring'!J46="*",'09-60-Flooring'!I46,'09-60-Flooring'!L46="*",'09-60-Flooring'!K46,'09-60-Flooring'!N46="*",'09-60-Flooring'!M46,'09-60-Flooring'!P46="*",'09-60-Flooring'!O46,'09-60-Flooring'!R46="*",'09-60-Flooring'!Q46,'09-60-Flooring'!T46="*",'09-60-Flooring'!S46,'09-60-Flooring'!V46="*",'09-60-Flooring'!U46),"")</f>
        <v/>
      </c>
      <c r="H1622" s="236" t="e">
        <f>G1622/'Project Data'!$D$22</f>
        <v>#VALUE!</v>
      </c>
      <c r="I1622" s="175"/>
      <c r="J1622" s="244"/>
      <c r="K1622" s="404"/>
    </row>
    <row r="1623" spans="1:11" s="147" customFormat="1" ht="15" hidden="1" customHeight="1">
      <c r="A1623" s="198">
        <f>'09-60-Flooring'!A47</f>
        <v>0</v>
      </c>
      <c r="B1623" s="399" t="str">
        <f>'09-60-Flooring'!B47</f>
        <v>09 65 13.23 Resilient Stair Treads and Risers</v>
      </c>
      <c r="C1623" s="235"/>
      <c r="D1623" s="402" t="str" cm="1">
        <f t="array" ref="D1623">_xlfn.IFNA(_xlfn.IFS('09-60-Flooring'!D47="*",'09-60-Flooring'!C47,'09-60-Flooring'!F47="*",'09-60-Flooring'!E47,'09-60-Flooring'!H47="*",'09-60-Flooring'!G47,'09-60-Flooring'!J47="*",'09-60-Flooring'!I47,'09-60-Flooring'!L47="*",'09-60-Flooring'!K47,'09-60-Flooring'!N47="*",'09-60-Flooring'!M47,'09-60-Flooring'!P47="*",'09-60-Flooring'!O47,'09-60-Flooring'!R47="*",'09-60-Flooring'!Q47,'09-60-Flooring'!T47="*",'09-60-Flooring'!S47),"")</f>
        <v/>
      </c>
      <c r="E1623" s="402" t="e">
        <f>D1623/'Project Data'!$D$22</f>
        <v>#VALUE!</v>
      </c>
      <c r="F1623" s="164" t="s">
        <v>44</v>
      </c>
      <c r="G1623" s="236" t="str" cm="1">
        <f t="array" ref="G1623">_xlfn.IFNA(_xlfn.IFS('09-60-Flooring'!F47="*",'09-60-Flooring'!E47,'09-60-Flooring'!H47="*",'09-60-Flooring'!G47,'09-60-Flooring'!J47="*",'09-60-Flooring'!I47,'09-60-Flooring'!L47="*",'09-60-Flooring'!K47,'09-60-Flooring'!N47="*",'09-60-Flooring'!M47,'09-60-Flooring'!P47="*",'09-60-Flooring'!O47,'09-60-Flooring'!R47="*",'09-60-Flooring'!Q47,'09-60-Flooring'!T47="*",'09-60-Flooring'!S47,'09-60-Flooring'!V47="*",'09-60-Flooring'!U47),"")</f>
        <v/>
      </c>
      <c r="H1623" s="236" t="e">
        <f>G1623/'Project Data'!$D$22</f>
        <v>#VALUE!</v>
      </c>
      <c r="I1623" s="175"/>
      <c r="J1623" s="244"/>
      <c r="K1623" s="404"/>
    </row>
    <row r="1624" spans="1:11" s="147" customFormat="1" ht="15" hidden="1" customHeight="1">
      <c r="A1624" s="198">
        <f>'09-60-Flooring'!A48</f>
        <v>0</v>
      </c>
      <c r="B1624" s="399" t="str">
        <f>'09-60-Flooring'!B48</f>
        <v>09 65 13.26 Resilient Stair Nosings</v>
      </c>
      <c r="C1624" s="235"/>
      <c r="D1624" s="402" t="str" cm="1">
        <f t="array" ref="D1624">_xlfn.IFNA(_xlfn.IFS('09-60-Flooring'!D48="*",'09-60-Flooring'!C48,'09-60-Flooring'!F48="*",'09-60-Flooring'!E48,'09-60-Flooring'!H48="*",'09-60-Flooring'!G48,'09-60-Flooring'!J48="*",'09-60-Flooring'!I48,'09-60-Flooring'!L48="*",'09-60-Flooring'!K48,'09-60-Flooring'!N48="*",'09-60-Flooring'!M48,'09-60-Flooring'!P48="*",'09-60-Flooring'!O48,'09-60-Flooring'!R48="*",'09-60-Flooring'!Q48,'09-60-Flooring'!T48="*",'09-60-Flooring'!S48),"")</f>
        <v/>
      </c>
      <c r="E1624" s="402" t="e">
        <f>D1624/'Project Data'!$D$22</f>
        <v>#VALUE!</v>
      </c>
      <c r="F1624" s="164" t="s">
        <v>44</v>
      </c>
      <c r="G1624" s="236" t="str" cm="1">
        <f t="array" ref="G1624">_xlfn.IFNA(_xlfn.IFS('09-60-Flooring'!F48="*",'09-60-Flooring'!E48,'09-60-Flooring'!H48="*",'09-60-Flooring'!G48,'09-60-Flooring'!J48="*",'09-60-Flooring'!I48,'09-60-Flooring'!L48="*",'09-60-Flooring'!K48,'09-60-Flooring'!N48="*",'09-60-Flooring'!M48,'09-60-Flooring'!P48="*",'09-60-Flooring'!O48,'09-60-Flooring'!R48="*",'09-60-Flooring'!Q48,'09-60-Flooring'!T48="*",'09-60-Flooring'!S48,'09-60-Flooring'!V48="*",'09-60-Flooring'!U48),"")</f>
        <v/>
      </c>
      <c r="H1624" s="236" t="e">
        <f>G1624/'Project Data'!$D$22</f>
        <v>#VALUE!</v>
      </c>
      <c r="I1624" s="175"/>
      <c r="J1624" s="244"/>
      <c r="K1624" s="404"/>
    </row>
    <row r="1625" spans="1:11" s="147" customFormat="1" ht="15" hidden="1" customHeight="1">
      <c r="A1625" s="198">
        <f>'09-60-Flooring'!A49</f>
        <v>0</v>
      </c>
      <c r="B1625" s="399" t="str">
        <f>'09-60-Flooring'!B49</f>
        <v>09 65 13.33 Resilient Accessories</v>
      </c>
      <c r="C1625" s="235"/>
      <c r="D1625" s="402" t="str" cm="1">
        <f t="array" ref="D1625">_xlfn.IFNA(_xlfn.IFS('09-60-Flooring'!D49="*",'09-60-Flooring'!C49,'09-60-Flooring'!F49="*",'09-60-Flooring'!E49,'09-60-Flooring'!H49="*",'09-60-Flooring'!G49,'09-60-Flooring'!J49="*",'09-60-Flooring'!I49,'09-60-Flooring'!L49="*",'09-60-Flooring'!K49,'09-60-Flooring'!N49="*",'09-60-Flooring'!M49,'09-60-Flooring'!P49="*",'09-60-Flooring'!O49,'09-60-Flooring'!R49="*",'09-60-Flooring'!Q49,'09-60-Flooring'!T49="*",'09-60-Flooring'!S49),"")</f>
        <v/>
      </c>
      <c r="E1625" s="402" t="e">
        <f>D1625/'Project Data'!$D$22</f>
        <v>#VALUE!</v>
      </c>
      <c r="F1625" s="164" t="s">
        <v>44</v>
      </c>
      <c r="G1625" s="236" t="str" cm="1">
        <f t="array" ref="G1625">_xlfn.IFNA(_xlfn.IFS('09-60-Flooring'!F49="*",'09-60-Flooring'!E49,'09-60-Flooring'!H49="*",'09-60-Flooring'!G49,'09-60-Flooring'!J49="*",'09-60-Flooring'!I49,'09-60-Flooring'!L49="*",'09-60-Flooring'!K49,'09-60-Flooring'!N49="*",'09-60-Flooring'!M49,'09-60-Flooring'!P49="*",'09-60-Flooring'!O49,'09-60-Flooring'!R49="*",'09-60-Flooring'!Q49,'09-60-Flooring'!T49="*",'09-60-Flooring'!S49,'09-60-Flooring'!V49="*",'09-60-Flooring'!U49),"")</f>
        <v/>
      </c>
      <c r="H1625" s="236" t="e">
        <f>G1625/'Project Data'!$D$22</f>
        <v>#VALUE!</v>
      </c>
      <c r="I1625" s="175"/>
      <c r="J1625" s="244"/>
      <c r="K1625" s="404"/>
    </row>
    <row r="1626" spans="1:11" s="147" customFormat="1" ht="15" hidden="1" customHeight="1">
      <c r="A1626" s="198">
        <f>'09-60-Flooring'!A50</f>
        <v>0</v>
      </c>
      <c r="B1626" s="399" t="str">
        <f>'09-60-Flooring'!B50</f>
        <v>09 65 13.36 Resilient Carpet Transitions</v>
      </c>
      <c r="C1626" s="235"/>
      <c r="D1626" s="402" t="str" cm="1">
        <f t="array" ref="D1626">_xlfn.IFNA(_xlfn.IFS('09-60-Flooring'!D50="*",'09-60-Flooring'!C50,'09-60-Flooring'!F50="*",'09-60-Flooring'!E50,'09-60-Flooring'!H50="*",'09-60-Flooring'!G50,'09-60-Flooring'!J50="*",'09-60-Flooring'!I50,'09-60-Flooring'!L50="*",'09-60-Flooring'!K50,'09-60-Flooring'!N50="*",'09-60-Flooring'!M50,'09-60-Flooring'!P50="*",'09-60-Flooring'!O50,'09-60-Flooring'!R50="*",'09-60-Flooring'!Q50,'09-60-Flooring'!T50="*",'09-60-Flooring'!S50),"")</f>
        <v/>
      </c>
      <c r="E1626" s="402" t="e">
        <f>D1626/'Project Data'!$D$22</f>
        <v>#VALUE!</v>
      </c>
      <c r="F1626" s="164" t="s">
        <v>44</v>
      </c>
      <c r="G1626" s="236" t="str" cm="1">
        <f t="array" ref="G1626">_xlfn.IFNA(_xlfn.IFS('09-60-Flooring'!F50="*",'09-60-Flooring'!E50,'09-60-Flooring'!H50="*",'09-60-Flooring'!G50,'09-60-Flooring'!J50="*",'09-60-Flooring'!I50,'09-60-Flooring'!L50="*",'09-60-Flooring'!K50,'09-60-Flooring'!N50="*",'09-60-Flooring'!M50,'09-60-Flooring'!P50="*",'09-60-Flooring'!O50,'09-60-Flooring'!R50="*",'09-60-Flooring'!Q50,'09-60-Flooring'!T50="*",'09-60-Flooring'!S50,'09-60-Flooring'!V50="*",'09-60-Flooring'!U50),"")</f>
        <v/>
      </c>
      <c r="H1626" s="236" t="e">
        <f>G1626/'Project Data'!$D$22</f>
        <v>#VALUE!</v>
      </c>
      <c r="I1626" s="175"/>
      <c r="J1626" s="244"/>
      <c r="K1626" s="404"/>
    </row>
    <row r="1627" spans="1:11" s="147" customFormat="1" ht="15" hidden="1" customHeight="1">
      <c r="A1627" s="198">
        <f>'09-60-Flooring'!A51</f>
        <v>0</v>
      </c>
      <c r="B1627" s="399" t="str">
        <f>'09-60-Flooring'!B51</f>
        <v>09 65 16 Resilient Sheet Flooring</v>
      </c>
      <c r="C1627" s="235"/>
      <c r="D1627" s="402" t="str" cm="1">
        <f t="array" ref="D1627">_xlfn.IFNA(_xlfn.IFS('09-60-Flooring'!D51="*",'09-60-Flooring'!C51,'09-60-Flooring'!F51="*",'09-60-Flooring'!E51,'09-60-Flooring'!H51="*",'09-60-Flooring'!G51,'09-60-Flooring'!J51="*",'09-60-Flooring'!I51,'09-60-Flooring'!L51="*",'09-60-Flooring'!K51,'09-60-Flooring'!N51="*",'09-60-Flooring'!M51,'09-60-Flooring'!P51="*",'09-60-Flooring'!O51,'09-60-Flooring'!R51="*",'09-60-Flooring'!Q51,'09-60-Flooring'!T51="*",'09-60-Flooring'!S51),"")</f>
        <v/>
      </c>
      <c r="E1627" s="402" t="e">
        <f>D1627/'Project Data'!$D$22</f>
        <v>#VALUE!</v>
      </c>
      <c r="F1627" s="164" t="s">
        <v>44</v>
      </c>
      <c r="G1627" s="236" t="str" cm="1">
        <f t="array" ref="G1627">_xlfn.IFNA(_xlfn.IFS('09-60-Flooring'!F51="*",'09-60-Flooring'!E51,'09-60-Flooring'!H51="*",'09-60-Flooring'!G51,'09-60-Flooring'!J51="*",'09-60-Flooring'!I51,'09-60-Flooring'!L51="*",'09-60-Flooring'!K51,'09-60-Flooring'!N51="*",'09-60-Flooring'!M51,'09-60-Flooring'!P51="*",'09-60-Flooring'!O51,'09-60-Flooring'!R51="*",'09-60-Flooring'!Q51,'09-60-Flooring'!T51="*",'09-60-Flooring'!S51,'09-60-Flooring'!V51="*",'09-60-Flooring'!U51),"")</f>
        <v/>
      </c>
      <c r="H1627" s="236" t="e">
        <f>G1627/'Project Data'!$D$22</f>
        <v>#VALUE!</v>
      </c>
      <c r="I1627" s="175"/>
      <c r="J1627" s="244"/>
      <c r="K1627" s="404"/>
    </row>
    <row r="1628" spans="1:11" s="147" customFormat="1" ht="15" hidden="1" customHeight="1">
      <c r="A1628" s="198">
        <f>'09-60-Flooring'!A52</f>
        <v>0</v>
      </c>
      <c r="B1628" s="399" t="str">
        <f>'09-60-Flooring'!B52</f>
        <v>09 65 16.23 Vinyl Sheet Flooring</v>
      </c>
      <c r="C1628" s="235"/>
      <c r="D1628" s="402" t="str" cm="1">
        <f t="array" ref="D1628">_xlfn.IFNA(_xlfn.IFS('09-60-Flooring'!D52="*",'09-60-Flooring'!C52,'09-60-Flooring'!F52="*",'09-60-Flooring'!E52,'09-60-Flooring'!H52="*",'09-60-Flooring'!G52,'09-60-Flooring'!J52="*",'09-60-Flooring'!I52,'09-60-Flooring'!L52="*",'09-60-Flooring'!K52,'09-60-Flooring'!N52="*",'09-60-Flooring'!M52,'09-60-Flooring'!P52="*",'09-60-Flooring'!O52,'09-60-Flooring'!R52="*",'09-60-Flooring'!Q52,'09-60-Flooring'!T52="*",'09-60-Flooring'!S52),"")</f>
        <v/>
      </c>
      <c r="E1628" s="402" t="e">
        <f>D1628/'Project Data'!$D$22</f>
        <v>#VALUE!</v>
      </c>
      <c r="F1628" s="164" t="s">
        <v>44</v>
      </c>
      <c r="G1628" s="236" t="str" cm="1">
        <f t="array" ref="G1628">_xlfn.IFNA(_xlfn.IFS('09-60-Flooring'!F52="*",'09-60-Flooring'!E52,'09-60-Flooring'!H52="*",'09-60-Flooring'!G52,'09-60-Flooring'!J52="*",'09-60-Flooring'!I52,'09-60-Flooring'!L52="*",'09-60-Flooring'!K52,'09-60-Flooring'!N52="*",'09-60-Flooring'!M52,'09-60-Flooring'!P52="*",'09-60-Flooring'!O52,'09-60-Flooring'!R52="*",'09-60-Flooring'!Q52,'09-60-Flooring'!T52="*",'09-60-Flooring'!S52,'09-60-Flooring'!V52="*",'09-60-Flooring'!U52),"")</f>
        <v/>
      </c>
      <c r="H1628" s="236" t="e">
        <f>G1628/'Project Data'!$D$22</f>
        <v>#VALUE!</v>
      </c>
      <c r="I1628" s="175"/>
      <c r="J1628" s="244"/>
      <c r="K1628" s="404"/>
    </row>
    <row r="1629" spans="1:11" s="147" customFormat="1" ht="15" hidden="1" customHeight="1">
      <c r="A1629" s="198">
        <f>'09-60-Flooring'!A53</f>
        <v>0</v>
      </c>
      <c r="B1629" s="399" t="str">
        <f>'09-60-Flooring'!B53</f>
        <v>09 65 16.33 Rubber Sheet Flooring</v>
      </c>
      <c r="C1629" s="235"/>
      <c r="D1629" s="402" t="str" cm="1">
        <f t="array" ref="D1629">_xlfn.IFNA(_xlfn.IFS('09-60-Flooring'!D53="*",'09-60-Flooring'!C53,'09-60-Flooring'!F53="*",'09-60-Flooring'!E53,'09-60-Flooring'!H53="*",'09-60-Flooring'!G53,'09-60-Flooring'!J53="*",'09-60-Flooring'!I53,'09-60-Flooring'!L53="*",'09-60-Flooring'!K53,'09-60-Flooring'!N53="*",'09-60-Flooring'!M53,'09-60-Flooring'!P53="*",'09-60-Flooring'!O53,'09-60-Flooring'!R53="*",'09-60-Flooring'!Q53,'09-60-Flooring'!T53="*",'09-60-Flooring'!S53),"")</f>
        <v/>
      </c>
      <c r="E1629" s="402" t="e">
        <f>D1629/'Project Data'!$D$22</f>
        <v>#VALUE!</v>
      </c>
      <c r="F1629" s="164" t="s">
        <v>44</v>
      </c>
      <c r="G1629" s="236" t="str" cm="1">
        <f t="array" ref="G1629">_xlfn.IFNA(_xlfn.IFS('09-60-Flooring'!F53="*",'09-60-Flooring'!E53,'09-60-Flooring'!H53="*",'09-60-Flooring'!G53,'09-60-Flooring'!J53="*",'09-60-Flooring'!I53,'09-60-Flooring'!L53="*",'09-60-Flooring'!K53,'09-60-Flooring'!N53="*",'09-60-Flooring'!M53,'09-60-Flooring'!P53="*",'09-60-Flooring'!O53,'09-60-Flooring'!R53="*",'09-60-Flooring'!Q53,'09-60-Flooring'!T53="*",'09-60-Flooring'!S53,'09-60-Flooring'!V53="*",'09-60-Flooring'!U53),"")</f>
        <v/>
      </c>
      <c r="H1629" s="236" t="e">
        <f>G1629/'Project Data'!$D$22</f>
        <v>#VALUE!</v>
      </c>
      <c r="I1629" s="175"/>
      <c r="J1629" s="244"/>
      <c r="K1629" s="404"/>
    </row>
    <row r="1630" spans="1:11" s="147" customFormat="1" ht="15" hidden="1" customHeight="1">
      <c r="A1630" s="198">
        <f>'09-60-Flooring'!A54</f>
        <v>0</v>
      </c>
      <c r="B1630" s="399" t="str">
        <f>'09-60-Flooring'!B54</f>
        <v>09 65 16.43 PVC-Free Sheet Flooring</v>
      </c>
      <c r="C1630" s="235"/>
      <c r="D1630" s="402" t="str" cm="1">
        <f t="array" ref="D1630">_xlfn.IFNA(_xlfn.IFS('09-60-Flooring'!D54="*",'09-60-Flooring'!C54,'09-60-Flooring'!F54="*",'09-60-Flooring'!E54,'09-60-Flooring'!H54="*",'09-60-Flooring'!G54,'09-60-Flooring'!J54="*",'09-60-Flooring'!I54,'09-60-Flooring'!L54="*",'09-60-Flooring'!K54,'09-60-Flooring'!N54="*",'09-60-Flooring'!M54,'09-60-Flooring'!P54="*",'09-60-Flooring'!O54,'09-60-Flooring'!R54="*",'09-60-Flooring'!Q54,'09-60-Flooring'!T54="*",'09-60-Flooring'!S54),"")</f>
        <v/>
      </c>
      <c r="E1630" s="402" t="e">
        <f>D1630/'Project Data'!$D$22</f>
        <v>#VALUE!</v>
      </c>
      <c r="F1630" s="164" t="s">
        <v>44</v>
      </c>
      <c r="G1630" s="236" t="str" cm="1">
        <f t="array" ref="G1630">_xlfn.IFNA(_xlfn.IFS('09-60-Flooring'!F54="*",'09-60-Flooring'!E54,'09-60-Flooring'!H54="*",'09-60-Flooring'!G54,'09-60-Flooring'!J54="*",'09-60-Flooring'!I54,'09-60-Flooring'!L54="*",'09-60-Flooring'!K54,'09-60-Flooring'!N54="*",'09-60-Flooring'!M54,'09-60-Flooring'!P54="*",'09-60-Flooring'!O54,'09-60-Flooring'!R54="*",'09-60-Flooring'!Q54,'09-60-Flooring'!T54="*",'09-60-Flooring'!S54,'09-60-Flooring'!V54="*",'09-60-Flooring'!U54),"")</f>
        <v/>
      </c>
      <c r="H1630" s="236" t="e">
        <f>G1630/'Project Data'!$D$22</f>
        <v>#VALUE!</v>
      </c>
      <c r="I1630" s="175"/>
      <c r="J1630" s="244"/>
      <c r="K1630" s="404"/>
    </row>
    <row r="1631" spans="1:11" s="147" customFormat="1" ht="15" hidden="1" customHeight="1">
      <c r="A1631" s="198">
        <f>'09-60-Flooring'!A55</f>
        <v>0</v>
      </c>
      <c r="B1631" s="399" t="str">
        <f>'09-60-Flooring'!B55</f>
        <v>09 65 19 Resilient Tile Flooring</v>
      </c>
      <c r="C1631" s="235"/>
      <c r="D1631" s="402" t="str" cm="1">
        <f t="array" ref="D1631">_xlfn.IFNA(_xlfn.IFS('09-60-Flooring'!D55="*",'09-60-Flooring'!C55,'09-60-Flooring'!F55="*",'09-60-Flooring'!E55,'09-60-Flooring'!H55="*",'09-60-Flooring'!G55,'09-60-Flooring'!J55="*",'09-60-Flooring'!I55,'09-60-Flooring'!L55="*",'09-60-Flooring'!K55,'09-60-Flooring'!N55="*",'09-60-Flooring'!M55,'09-60-Flooring'!P55="*",'09-60-Flooring'!O55,'09-60-Flooring'!R55="*",'09-60-Flooring'!Q55,'09-60-Flooring'!T55="*",'09-60-Flooring'!S55),"")</f>
        <v/>
      </c>
      <c r="E1631" s="402" t="e">
        <f>D1631/'Project Data'!$D$22</f>
        <v>#VALUE!</v>
      </c>
      <c r="F1631" s="164" t="s">
        <v>44</v>
      </c>
      <c r="G1631" s="236" t="str" cm="1">
        <f t="array" ref="G1631">_xlfn.IFNA(_xlfn.IFS('09-60-Flooring'!F55="*",'09-60-Flooring'!E55,'09-60-Flooring'!H55="*",'09-60-Flooring'!G55,'09-60-Flooring'!J55="*",'09-60-Flooring'!I55,'09-60-Flooring'!L55="*",'09-60-Flooring'!K55,'09-60-Flooring'!N55="*",'09-60-Flooring'!M55,'09-60-Flooring'!P55="*",'09-60-Flooring'!O55,'09-60-Flooring'!R55="*",'09-60-Flooring'!Q55,'09-60-Flooring'!T55="*",'09-60-Flooring'!S55,'09-60-Flooring'!V55="*",'09-60-Flooring'!U55),"")</f>
        <v/>
      </c>
      <c r="H1631" s="236" t="e">
        <f>G1631/'Project Data'!$D$22</f>
        <v>#VALUE!</v>
      </c>
      <c r="I1631" s="175"/>
      <c r="J1631" s="244"/>
      <c r="K1631" s="404"/>
    </row>
    <row r="1632" spans="1:11" s="147" customFormat="1" ht="15" hidden="1" customHeight="1">
      <c r="A1632" s="398" t="str">
        <f>'09-60-Flooring'!A56</f>
        <v xml:space="preserve"> </v>
      </c>
      <c r="B1632" s="399" t="str">
        <f>'09-60-Flooring'!B56</f>
        <v>09 65 19.19 Vinyl Composition Tile Flooring</v>
      </c>
      <c r="C1632" s="399"/>
      <c r="D1632" s="402" t="str" cm="1">
        <f t="array" ref="D1632">_xlfn.IFNA(_xlfn.IFS('09-60-Flooring'!D56="*",'09-60-Flooring'!C56,'09-60-Flooring'!F56="*",'09-60-Flooring'!E56,'09-60-Flooring'!H56="*",'09-60-Flooring'!G56,'09-60-Flooring'!J56="*",'09-60-Flooring'!I56,'09-60-Flooring'!L56="*",'09-60-Flooring'!K56,'09-60-Flooring'!N56="*",'09-60-Flooring'!M56,'09-60-Flooring'!P56="*",'09-60-Flooring'!O56,'09-60-Flooring'!R56="*",'09-60-Flooring'!Q56,'09-60-Flooring'!T56="*",'09-60-Flooring'!S56),"")</f>
        <v/>
      </c>
      <c r="E1632" s="402" t="e">
        <f>D1632/'Project Data'!$D$22</f>
        <v>#VALUE!</v>
      </c>
      <c r="F1632" s="412" t="s">
        <v>44</v>
      </c>
      <c r="G1632" s="402" t="str" cm="1">
        <f t="array" ref="G1632">_xlfn.IFNA(_xlfn.IFS('09-60-Flooring'!F56="*",'09-60-Flooring'!E56,'09-60-Flooring'!H56="*",'09-60-Flooring'!G56,'09-60-Flooring'!J56="*",'09-60-Flooring'!I56,'09-60-Flooring'!L56="*",'09-60-Flooring'!K56,'09-60-Flooring'!N56="*",'09-60-Flooring'!M56,'09-60-Flooring'!P56="*",'09-60-Flooring'!O56,'09-60-Flooring'!R56="*",'09-60-Flooring'!Q56,'09-60-Flooring'!T56="*",'09-60-Flooring'!S56,'09-60-Flooring'!V56="*",'09-60-Flooring'!U56),"")</f>
        <v/>
      </c>
      <c r="H1632" s="402" t="e">
        <f>G1632/'Project Data'!$D$22</f>
        <v>#VALUE!</v>
      </c>
      <c r="I1632" s="400"/>
      <c r="J1632" s="403"/>
      <c r="K1632" s="404"/>
    </row>
    <row r="1633" spans="1:11" s="147" customFormat="1" ht="15" hidden="1" customHeight="1">
      <c r="A1633" s="398" t="str">
        <f>'09-60-Flooring'!A57</f>
        <v xml:space="preserve"> </v>
      </c>
      <c r="B1633" s="399" t="str">
        <f>'09-60-Flooring'!B57</f>
        <v>09 65 19.23 Vinyl Tile Flooring (LVT)</v>
      </c>
      <c r="C1633" s="399"/>
      <c r="D1633" s="402" t="str" cm="1">
        <f t="array" ref="D1633">_xlfn.IFNA(_xlfn.IFS('09-60-Flooring'!D57="*",'09-60-Flooring'!C57,'09-60-Flooring'!F57="*",'09-60-Flooring'!E57,'09-60-Flooring'!H57="*",'09-60-Flooring'!G57,'09-60-Flooring'!J57="*",'09-60-Flooring'!I57,'09-60-Flooring'!L57="*",'09-60-Flooring'!K57,'09-60-Flooring'!N57="*",'09-60-Flooring'!M57,'09-60-Flooring'!P57="*",'09-60-Flooring'!O57,'09-60-Flooring'!R57="*",'09-60-Flooring'!Q57,'09-60-Flooring'!T57="*",'09-60-Flooring'!S57),"")</f>
        <v/>
      </c>
      <c r="E1633" s="402" t="e">
        <f>D1633/'Project Data'!$D$22</f>
        <v>#VALUE!</v>
      </c>
      <c r="F1633" s="412" t="s">
        <v>44</v>
      </c>
      <c r="G1633" s="402" t="str" cm="1">
        <f t="array" ref="G1633">_xlfn.IFNA(_xlfn.IFS('09-60-Flooring'!F57="*",'09-60-Flooring'!E57,'09-60-Flooring'!H57="*",'09-60-Flooring'!G57,'09-60-Flooring'!J57="*",'09-60-Flooring'!I57,'09-60-Flooring'!L57="*",'09-60-Flooring'!K57,'09-60-Flooring'!N57="*",'09-60-Flooring'!M57,'09-60-Flooring'!P57="*",'09-60-Flooring'!O57,'09-60-Flooring'!R57="*",'09-60-Flooring'!Q57,'09-60-Flooring'!T57="*",'09-60-Flooring'!S57,'09-60-Flooring'!V57="*",'09-60-Flooring'!U57),"")</f>
        <v/>
      </c>
      <c r="H1633" s="402" t="e">
        <f>G1633/'Project Data'!$D$22</f>
        <v>#VALUE!</v>
      </c>
      <c r="I1633" s="400"/>
      <c r="J1633" s="403"/>
      <c r="K1633" s="404"/>
    </row>
    <row r="1634" spans="1:11" s="147" customFormat="1" ht="15" hidden="1" customHeight="1">
      <c r="A1634" s="198">
        <f>'09-60-Flooring'!A58</f>
        <v>0</v>
      </c>
      <c r="B1634" s="399" t="str">
        <f>'09-60-Flooring'!B58</f>
        <v>09 65 19.33 Rubber Tile Flooring</v>
      </c>
      <c r="C1634" s="235"/>
      <c r="D1634" s="402" t="str" cm="1">
        <f t="array" ref="D1634">_xlfn.IFNA(_xlfn.IFS('09-60-Flooring'!D58="*",'09-60-Flooring'!C58,'09-60-Flooring'!F58="*",'09-60-Flooring'!E58,'09-60-Flooring'!H58="*",'09-60-Flooring'!G58,'09-60-Flooring'!J58="*",'09-60-Flooring'!I58,'09-60-Flooring'!L58="*",'09-60-Flooring'!K58,'09-60-Flooring'!N58="*",'09-60-Flooring'!M58,'09-60-Flooring'!P58="*",'09-60-Flooring'!O58,'09-60-Flooring'!R58="*",'09-60-Flooring'!Q58,'09-60-Flooring'!T58="*",'09-60-Flooring'!S58),"")</f>
        <v/>
      </c>
      <c r="E1634" s="402" t="e">
        <f>D1634/'Project Data'!$D$22</f>
        <v>#VALUE!</v>
      </c>
      <c r="F1634" s="164" t="s">
        <v>44</v>
      </c>
      <c r="G1634" s="236" t="str" cm="1">
        <f t="array" ref="G1634">_xlfn.IFNA(_xlfn.IFS('09-60-Flooring'!F58="*",'09-60-Flooring'!E58,'09-60-Flooring'!H58="*",'09-60-Flooring'!G58,'09-60-Flooring'!J58="*",'09-60-Flooring'!I58,'09-60-Flooring'!L58="*",'09-60-Flooring'!K58,'09-60-Flooring'!N58="*",'09-60-Flooring'!M58,'09-60-Flooring'!P58="*",'09-60-Flooring'!O58,'09-60-Flooring'!R58="*",'09-60-Flooring'!Q58,'09-60-Flooring'!T58="*",'09-60-Flooring'!S58,'09-60-Flooring'!V58="*",'09-60-Flooring'!U58),"")</f>
        <v/>
      </c>
      <c r="H1634" s="236" t="e">
        <f>G1634/'Project Data'!$D$22</f>
        <v>#VALUE!</v>
      </c>
      <c r="I1634" s="175"/>
      <c r="J1634" s="244"/>
      <c r="K1634" s="404"/>
    </row>
    <row r="1635" spans="1:11" s="147" customFormat="1" ht="15" hidden="1" customHeight="1">
      <c r="A1635" s="198">
        <f>'09-60-Flooring'!A59</f>
        <v>0</v>
      </c>
      <c r="B1635" s="399" t="str">
        <f>'09-60-Flooring'!B59</f>
        <v>09 65 19.43 Polyester Composition Tile Flooring</v>
      </c>
      <c r="C1635" s="235"/>
      <c r="D1635" s="402" t="str" cm="1">
        <f t="array" ref="D1635">_xlfn.IFNA(_xlfn.IFS('09-60-Flooring'!D59="*",'09-60-Flooring'!C59,'09-60-Flooring'!F59="*",'09-60-Flooring'!E59,'09-60-Flooring'!H59="*",'09-60-Flooring'!G59,'09-60-Flooring'!J59="*",'09-60-Flooring'!I59,'09-60-Flooring'!L59="*",'09-60-Flooring'!K59,'09-60-Flooring'!N59="*",'09-60-Flooring'!M59,'09-60-Flooring'!P59="*",'09-60-Flooring'!O59,'09-60-Flooring'!R59="*",'09-60-Flooring'!Q59,'09-60-Flooring'!T59="*",'09-60-Flooring'!S59),"")</f>
        <v/>
      </c>
      <c r="E1635" s="402" t="e">
        <f>D1635/'Project Data'!$D$22</f>
        <v>#VALUE!</v>
      </c>
      <c r="F1635" s="164" t="s">
        <v>44</v>
      </c>
      <c r="G1635" s="236" t="str" cm="1">
        <f t="array" ref="G1635">_xlfn.IFNA(_xlfn.IFS('09-60-Flooring'!F59="*",'09-60-Flooring'!E59,'09-60-Flooring'!H59="*",'09-60-Flooring'!G59,'09-60-Flooring'!J59="*",'09-60-Flooring'!I59,'09-60-Flooring'!L59="*",'09-60-Flooring'!K59,'09-60-Flooring'!N59="*",'09-60-Flooring'!M59,'09-60-Flooring'!P59="*",'09-60-Flooring'!O59,'09-60-Flooring'!R59="*",'09-60-Flooring'!Q59,'09-60-Flooring'!T59="*",'09-60-Flooring'!S59,'09-60-Flooring'!V59="*",'09-60-Flooring'!U59),"")</f>
        <v/>
      </c>
      <c r="H1635" s="236" t="e">
        <f>G1635/'Project Data'!$D$22</f>
        <v>#VALUE!</v>
      </c>
      <c r="I1635" s="175"/>
      <c r="J1635" s="244"/>
      <c r="K1635" s="404"/>
    </row>
    <row r="1636" spans="1:11" s="147" customFormat="1" ht="15" hidden="1" customHeight="1">
      <c r="A1636" s="198">
        <f>'09-60-Flooring'!A60</f>
        <v>0</v>
      </c>
      <c r="B1636" s="399" t="str">
        <f>'09-60-Flooring'!B60</f>
        <v>09 65 33 Conductive Resilient Flooring</v>
      </c>
      <c r="C1636" s="235"/>
      <c r="D1636" s="402" t="str" cm="1">
        <f t="array" ref="D1636">_xlfn.IFNA(_xlfn.IFS('09-60-Flooring'!D60="*",'09-60-Flooring'!C60,'09-60-Flooring'!F60="*",'09-60-Flooring'!E60,'09-60-Flooring'!H60="*",'09-60-Flooring'!G60,'09-60-Flooring'!J60="*",'09-60-Flooring'!I60,'09-60-Flooring'!L60="*",'09-60-Flooring'!K60,'09-60-Flooring'!N60="*",'09-60-Flooring'!M60,'09-60-Flooring'!P60="*",'09-60-Flooring'!O60,'09-60-Flooring'!R60="*",'09-60-Flooring'!Q60,'09-60-Flooring'!T60="*",'09-60-Flooring'!S60),"")</f>
        <v/>
      </c>
      <c r="E1636" s="402" t="e">
        <f>D1636/'Project Data'!$D$22</f>
        <v>#VALUE!</v>
      </c>
      <c r="F1636" s="164" t="s">
        <v>44</v>
      </c>
      <c r="G1636" s="236" t="str" cm="1">
        <f t="array" ref="G1636">_xlfn.IFNA(_xlfn.IFS('09-60-Flooring'!F60="*",'09-60-Flooring'!E60,'09-60-Flooring'!H60="*",'09-60-Flooring'!G60,'09-60-Flooring'!J60="*",'09-60-Flooring'!I60,'09-60-Flooring'!L60="*",'09-60-Flooring'!K60,'09-60-Flooring'!N60="*",'09-60-Flooring'!M60,'09-60-Flooring'!P60="*",'09-60-Flooring'!O60,'09-60-Flooring'!R60="*",'09-60-Flooring'!Q60,'09-60-Flooring'!T60="*",'09-60-Flooring'!S60,'09-60-Flooring'!V60="*",'09-60-Flooring'!U60),"")</f>
        <v/>
      </c>
      <c r="H1636" s="236" t="e">
        <f>G1636/'Project Data'!$D$22</f>
        <v>#VALUE!</v>
      </c>
      <c r="I1636" s="175"/>
      <c r="J1636" s="244"/>
      <c r="K1636" s="404"/>
    </row>
    <row r="1637" spans="1:11" s="147" customFormat="1" ht="15" hidden="1" customHeight="1">
      <c r="A1637" s="198">
        <f>'09-60-Flooring'!A61</f>
        <v>0</v>
      </c>
      <c r="B1637" s="399" t="str">
        <f>'09-60-Flooring'!B61</f>
        <v>09 65 36 Static-Control Resilient Flooring</v>
      </c>
      <c r="C1637" s="235"/>
      <c r="D1637" s="402" t="str" cm="1">
        <f t="array" ref="D1637">_xlfn.IFNA(_xlfn.IFS('09-60-Flooring'!D61="*",'09-60-Flooring'!C61,'09-60-Flooring'!F61="*",'09-60-Flooring'!E61,'09-60-Flooring'!H61="*",'09-60-Flooring'!G61,'09-60-Flooring'!J61="*",'09-60-Flooring'!I61,'09-60-Flooring'!L61="*",'09-60-Flooring'!K61,'09-60-Flooring'!N61="*",'09-60-Flooring'!M61,'09-60-Flooring'!P61="*",'09-60-Flooring'!O61,'09-60-Flooring'!R61="*",'09-60-Flooring'!Q61,'09-60-Flooring'!T61="*",'09-60-Flooring'!S61),"")</f>
        <v/>
      </c>
      <c r="E1637" s="402" t="e">
        <f>D1637/'Project Data'!$D$22</f>
        <v>#VALUE!</v>
      </c>
      <c r="F1637" s="164" t="s">
        <v>44</v>
      </c>
      <c r="G1637" s="236" t="str" cm="1">
        <f t="array" ref="G1637">_xlfn.IFNA(_xlfn.IFS('09-60-Flooring'!F61="*",'09-60-Flooring'!E61,'09-60-Flooring'!H61="*",'09-60-Flooring'!G61,'09-60-Flooring'!J61="*",'09-60-Flooring'!I61,'09-60-Flooring'!L61="*",'09-60-Flooring'!K61,'09-60-Flooring'!N61="*",'09-60-Flooring'!M61,'09-60-Flooring'!P61="*",'09-60-Flooring'!O61,'09-60-Flooring'!R61="*",'09-60-Flooring'!Q61,'09-60-Flooring'!T61="*",'09-60-Flooring'!S61,'09-60-Flooring'!V61="*",'09-60-Flooring'!U61),"")</f>
        <v/>
      </c>
      <c r="H1637" s="236" t="e">
        <f>G1637/'Project Data'!$D$22</f>
        <v>#VALUE!</v>
      </c>
      <c r="I1637" s="175"/>
      <c r="J1637" s="244"/>
      <c r="K1637" s="404"/>
    </row>
    <row r="1638" spans="1:11" s="147" customFormat="1" ht="15" hidden="1" customHeight="1">
      <c r="A1638" s="198">
        <f>'09-60-Flooring'!A62</f>
        <v>0</v>
      </c>
      <c r="B1638" s="399" t="str">
        <f>'09-60-Flooring'!B62</f>
        <v>09 65 36.13 Static-Dissipative Resilient Flooring</v>
      </c>
      <c r="C1638" s="235"/>
      <c r="D1638" s="402" t="str" cm="1">
        <f t="array" ref="D1638">_xlfn.IFNA(_xlfn.IFS('09-60-Flooring'!D62="*",'09-60-Flooring'!C62,'09-60-Flooring'!F62="*",'09-60-Flooring'!E62,'09-60-Flooring'!H62="*",'09-60-Flooring'!G62,'09-60-Flooring'!J62="*",'09-60-Flooring'!I62,'09-60-Flooring'!L62="*",'09-60-Flooring'!K62,'09-60-Flooring'!N62="*",'09-60-Flooring'!M62,'09-60-Flooring'!P62="*",'09-60-Flooring'!O62,'09-60-Flooring'!R62="*",'09-60-Flooring'!Q62,'09-60-Flooring'!T62="*",'09-60-Flooring'!S62),"")</f>
        <v/>
      </c>
      <c r="E1638" s="402" t="e">
        <f>D1638/'Project Data'!$D$22</f>
        <v>#VALUE!</v>
      </c>
      <c r="F1638" s="164" t="s">
        <v>44</v>
      </c>
      <c r="G1638" s="236" t="str" cm="1">
        <f t="array" ref="G1638">_xlfn.IFNA(_xlfn.IFS('09-60-Flooring'!F62="*",'09-60-Flooring'!E62,'09-60-Flooring'!H62="*",'09-60-Flooring'!G62,'09-60-Flooring'!J62="*",'09-60-Flooring'!I62,'09-60-Flooring'!L62="*",'09-60-Flooring'!K62,'09-60-Flooring'!N62="*",'09-60-Flooring'!M62,'09-60-Flooring'!P62="*",'09-60-Flooring'!O62,'09-60-Flooring'!R62="*",'09-60-Flooring'!Q62,'09-60-Flooring'!T62="*",'09-60-Flooring'!S62,'09-60-Flooring'!V62="*",'09-60-Flooring'!U62),"")</f>
        <v/>
      </c>
      <c r="H1638" s="236" t="e">
        <f>G1638/'Project Data'!$D$22</f>
        <v>#VALUE!</v>
      </c>
      <c r="I1638" s="175"/>
      <c r="J1638" s="244"/>
      <c r="K1638" s="404"/>
    </row>
    <row r="1639" spans="1:11" s="147" customFormat="1" ht="15" hidden="1" customHeight="1">
      <c r="A1639" s="198">
        <f>'09-60-Flooring'!A63</f>
        <v>0</v>
      </c>
      <c r="B1639" s="399" t="str">
        <f>'09-60-Flooring'!B63</f>
        <v>09 65 36.16 Static-Resistant Resilient Flooring</v>
      </c>
      <c r="C1639" s="235"/>
      <c r="D1639" s="402" t="str" cm="1">
        <f t="array" ref="D1639">_xlfn.IFNA(_xlfn.IFS('09-60-Flooring'!D63="*",'09-60-Flooring'!C63,'09-60-Flooring'!F63="*",'09-60-Flooring'!E63,'09-60-Flooring'!H63="*",'09-60-Flooring'!G63,'09-60-Flooring'!J63="*",'09-60-Flooring'!I63,'09-60-Flooring'!L63="*",'09-60-Flooring'!K63,'09-60-Flooring'!N63="*",'09-60-Flooring'!M63,'09-60-Flooring'!P63="*",'09-60-Flooring'!O63,'09-60-Flooring'!R63="*",'09-60-Flooring'!Q63,'09-60-Flooring'!T63="*",'09-60-Flooring'!S63),"")</f>
        <v/>
      </c>
      <c r="E1639" s="402" t="e">
        <f>D1639/'Project Data'!$D$22</f>
        <v>#VALUE!</v>
      </c>
      <c r="F1639" s="164" t="s">
        <v>44</v>
      </c>
      <c r="G1639" s="236" t="str" cm="1">
        <f t="array" ref="G1639">_xlfn.IFNA(_xlfn.IFS('09-60-Flooring'!F63="*",'09-60-Flooring'!E63,'09-60-Flooring'!H63="*",'09-60-Flooring'!G63,'09-60-Flooring'!J63="*",'09-60-Flooring'!I63,'09-60-Flooring'!L63="*",'09-60-Flooring'!K63,'09-60-Flooring'!N63="*",'09-60-Flooring'!M63,'09-60-Flooring'!P63="*",'09-60-Flooring'!O63,'09-60-Flooring'!R63="*",'09-60-Flooring'!Q63,'09-60-Flooring'!T63="*",'09-60-Flooring'!S63,'09-60-Flooring'!V63="*",'09-60-Flooring'!U63),"")</f>
        <v/>
      </c>
      <c r="H1639" s="236" t="e">
        <f>G1639/'Project Data'!$D$22</f>
        <v>#VALUE!</v>
      </c>
      <c r="I1639" s="175"/>
      <c r="J1639" s="244"/>
      <c r="K1639" s="404"/>
    </row>
    <row r="1640" spans="1:11" s="147" customFormat="1" ht="15" hidden="1" customHeight="1">
      <c r="A1640" s="198">
        <f>'09-60-Flooring'!A64</f>
        <v>0</v>
      </c>
      <c r="B1640" s="399" t="str">
        <f>'09-60-Flooring'!B64</f>
        <v>09 65 43 Linoleum Flooring</v>
      </c>
      <c r="C1640" s="235"/>
      <c r="D1640" s="402" t="str" cm="1">
        <f t="array" ref="D1640">_xlfn.IFNA(_xlfn.IFS('09-60-Flooring'!D64="*",'09-60-Flooring'!C64,'09-60-Flooring'!F64="*",'09-60-Flooring'!E64,'09-60-Flooring'!H64="*",'09-60-Flooring'!G64,'09-60-Flooring'!J64="*",'09-60-Flooring'!I64,'09-60-Flooring'!L64="*",'09-60-Flooring'!K64,'09-60-Flooring'!N64="*",'09-60-Flooring'!M64,'09-60-Flooring'!P64="*",'09-60-Flooring'!O64,'09-60-Flooring'!R64="*",'09-60-Flooring'!Q64,'09-60-Flooring'!T64="*",'09-60-Flooring'!S64),"")</f>
        <v/>
      </c>
      <c r="E1640" s="402" t="e">
        <f>D1640/'Project Data'!$D$22</f>
        <v>#VALUE!</v>
      </c>
      <c r="F1640" s="164" t="s">
        <v>44</v>
      </c>
      <c r="G1640" s="236" t="str" cm="1">
        <f t="array" ref="G1640">_xlfn.IFNA(_xlfn.IFS('09-60-Flooring'!F64="*",'09-60-Flooring'!E64,'09-60-Flooring'!H64="*",'09-60-Flooring'!G64,'09-60-Flooring'!J64="*",'09-60-Flooring'!I64,'09-60-Flooring'!L64="*",'09-60-Flooring'!K64,'09-60-Flooring'!N64="*",'09-60-Flooring'!M64,'09-60-Flooring'!P64="*",'09-60-Flooring'!O64,'09-60-Flooring'!R64="*",'09-60-Flooring'!Q64,'09-60-Flooring'!T64="*",'09-60-Flooring'!S64,'09-60-Flooring'!V64="*",'09-60-Flooring'!U64),"")</f>
        <v/>
      </c>
      <c r="H1640" s="236" t="e">
        <f>G1640/'Project Data'!$D$22</f>
        <v>#VALUE!</v>
      </c>
      <c r="I1640" s="175"/>
      <c r="J1640" s="244"/>
      <c r="K1640" s="404"/>
    </row>
    <row r="1641" spans="1:11" s="147" customFormat="1" ht="15" hidden="1" customHeight="1">
      <c r="A1641" s="198">
        <f>'09-60-Flooring'!A65</f>
        <v>0</v>
      </c>
      <c r="B1641" s="399" t="str">
        <f>'09-60-Flooring'!B65</f>
        <v>09 65 66 Resilient Athletic Flooring</v>
      </c>
      <c r="C1641" s="235"/>
      <c r="D1641" s="402" t="str" cm="1">
        <f t="array" ref="D1641">_xlfn.IFNA(_xlfn.IFS('09-60-Flooring'!D65="*",'09-60-Flooring'!C65,'09-60-Flooring'!F65="*",'09-60-Flooring'!E65,'09-60-Flooring'!H65="*",'09-60-Flooring'!G65,'09-60-Flooring'!J65="*",'09-60-Flooring'!I65,'09-60-Flooring'!L65="*",'09-60-Flooring'!K65,'09-60-Flooring'!N65="*",'09-60-Flooring'!M65,'09-60-Flooring'!P65="*",'09-60-Flooring'!O65,'09-60-Flooring'!R65="*",'09-60-Flooring'!Q65,'09-60-Flooring'!T65="*",'09-60-Flooring'!S65),"")</f>
        <v/>
      </c>
      <c r="E1641" s="402" t="e">
        <f>D1641/'Project Data'!$D$22</f>
        <v>#VALUE!</v>
      </c>
      <c r="F1641" s="164" t="s">
        <v>44</v>
      </c>
      <c r="G1641" s="236" t="str" cm="1">
        <f t="array" ref="G1641">_xlfn.IFNA(_xlfn.IFS('09-60-Flooring'!F65="*",'09-60-Flooring'!E65,'09-60-Flooring'!H65="*",'09-60-Flooring'!G65,'09-60-Flooring'!J65="*",'09-60-Flooring'!I65,'09-60-Flooring'!L65="*",'09-60-Flooring'!K65,'09-60-Flooring'!N65="*",'09-60-Flooring'!M65,'09-60-Flooring'!P65="*",'09-60-Flooring'!O65,'09-60-Flooring'!R65="*",'09-60-Flooring'!Q65,'09-60-Flooring'!T65="*",'09-60-Flooring'!S65,'09-60-Flooring'!V65="*",'09-60-Flooring'!U65),"")</f>
        <v/>
      </c>
      <c r="H1641" s="236" t="e">
        <f>G1641/'Project Data'!$D$22</f>
        <v>#VALUE!</v>
      </c>
      <c r="I1641" s="175"/>
      <c r="J1641" s="244"/>
      <c r="K1641" s="404"/>
    </row>
    <row r="1642" spans="1:11" s="147" customFormat="1" ht="15" customHeight="1">
      <c r="A1642" s="198">
        <f>'09-60-Flooring'!A66</f>
        <v>1</v>
      </c>
      <c r="B1642" s="642" t="str">
        <f>'09-60-Flooring'!B66</f>
        <v>09 66 00 Carpet</v>
      </c>
      <c r="C1642" s="643"/>
      <c r="D1642" s="402" t="str">
        <f>'09-60-Flooring'!E66</f>
        <v>Included in Flooring</v>
      </c>
      <c r="E1642" s="402"/>
      <c r="F1642" s="164" t="s">
        <v>44</v>
      </c>
      <c r="G1642" s="236" t="str" cm="1">
        <f t="array" ref="G1642">_xlfn.IFNA(_xlfn.IFS('09-60-Flooring'!F66="*",'09-60-Flooring'!E66,'09-60-Flooring'!H66="*",'09-60-Flooring'!G66,'09-60-Flooring'!J66="*",'09-60-Flooring'!I66,'09-60-Flooring'!L66="*",'09-60-Flooring'!K66,'09-60-Flooring'!N66="*",'09-60-Flooring'!M66,'09-60-Flooring'!P66="*",'09-60-Flooring'!O66,'09-60-Flooring'!R66="*",'09-60-Flooring'!Q66,'09-60-Flooring'!T66="*",'09-60-Flooring'!S66,'09-60-Flooring'!V66="*",'09-60-Flooring'!U66),"")</f>
        <v/>
      </c>
      <c r="H1642" s="236" t="e">
        <f>G1642/'Project Data'!$D$22</f>
        <v>#VALUE!</v>
      </c>
      <c r="I1642" s="175"/>
      <c r="J1642" s="244"/>
      <c r="K1642" s="404" t="s">
        <v>99</v>
      </c>
    </row>
    <row r="1643" spans="1:11" s="147" customFormat="1" ht="15" hidden="1" customHeight="1">
      <c r="A1643" s="198">
        <f>'09-60-Flooring'!A67</f>
        <v>0</v>
      </c>
      <c r="B1643" s="399" t="str">
        <f>'09-60-Flooring'!B67</f>
        <v>09 66 13 Portland Cement Terrazzo Flooring</v>
      </c>
      <c r="C1643" s="235"/>
      <c r="D1643" s="402" t="str" cm="1">
        <f t="array" ref="D1643">_xlfn.IFNA(_xlfn.IFS('09-60-Flooring'!D67="*",'09-60-Flooring'!C67,'09-60-Flooring'!F67="*",'09-60-Flooring'!E67,'09-60-Flooring'!H67="*",'09-60-Flooring'!G67,'09-60-Flooring'!J67="*",'09-60-Flooring'!I67,'09-60-Flooring'!L67="*",'09-60-Flooring'!K67,'09-60-Flooring'!N67="*",'09-60-Flooring'!M67,'09-60-Flooring'!P67="*",'09-60-Flooring'!O67,'09-60-Flooring'!R67="*",'09-60-Flooring'!Q67,'09-60-Flooring'!T67="*",'09-60-Flooring'!S67),"")</f>
        <v/>
      </c>
      <c r="E1643" s="402" t="e">
        <f>D1643/'Project Data'!$D$22</f>
        <v>#VALUE!</v>
      </c>
      <c r="F1643" s="164" t="s">
        <v>44</v>
      </c>
      <c r="G1643" s="236" t="str" cm="1">
        <f t="array" ref="G1643">_xlfn.IFNA(_xlfn.IFS('09-60-Flooring'!F67="*",'09-60-Flooring'!E67,'09-60-Flooring'!H67="*",'09-60-Flooring'!G67,'09-60-Flooring'!J67="*",'09-60-Flooring'!I67,'09-60-Flooring'!L67="*",'09-60-Flooring'!K67,'09-60-Flooring'!N67="*",'09-60-Flooring'!M67,'09-60-Flooring'!P67="*",'09-60-Flooring'!O67,'09-60-Flooring'!R67="*",'09-60-Flooring'!Q67,'09-60-Flooring'!T67="*",'09-60-Flooring'!S67,'09-60-Flooring'!V67="*",'09-60-Flooring'!U67),"")</f>
        <v/>
      </c>
      <c r="H1643" s="236" t="e">
        <f>G1643/'Project Data'!$D$22</f>
        <v>#VALUE!</v>
      </c>
      <c r="I1643" s="175"/>
      <c r="J1643" s="244"/>
      <c r="K1643" s="404"/>
    </row>
    <row r="1644" spans="1:11" s="147" customFormat="1" ht="15" hidden="1" customHeight="1">
      <c r="A1644" s="198">
        <f>'09-60-Flooring'!A68</f>
        <v>0</v>
      </c>
      <c r="B1644" s="399" t="str">
        <f>'09-60-Flooring'!B68</f>
        <v>09 66 13.13 Sand Cushion Terrazzo Flooring</v>
      </c>
      <c r="C1644" s="235"/>
      <c r="D1644" s="402" t="str" cm="1">
        <f t="array" ref="D1644">_xlfn.IFNA(_xlfn.IFS('09-60-Flooring'!D68="*",'09-60-Flooring'!C68,'09-60-Flooring'!F68="*",'09-60-Flooring'!E68,'09-60-Flooring'!H68="*",'09-60-Flooring'!G68,'09-60-Flooring'!J68="*",'09-60-Flooring'!I68,'09-60-Flooring'!L68="*",'09-60-Flooring'!K68,'09-60-Flooring'!N68="*",'09-60-Flooring'!M68,'09-60-Flooring'!P68="*",'09-60-Flooring'!O68,'09-60-Flooring'!R68="*",'09-60-Flooring'!Q68,'09-60-Flooring'!T68="*",'09-60-Flooring'!S68),"")</f>
        <v/>
      </c>
      <c r="E1644" s="402" t="e">
        <f>D1644/'Project Data'!$D$22</f>
        <v>#VALUE!</v>
      </c>
      <c r="F1644" s="164" t="s">
        <v>44</v>
      </c>
      <c r="G1644" s="236" t="str" cm="1">
        <f t="array" ref="G1644">_xlfn.IFNA(_xlfn.IFS('09-60-Flooring'!F68="*",'09-60-Flooring'!E68,'09-60-Flooring'!H68="*",'09-60-Flooring'!G68,'09-60-Flooring'!J68="*",'09-60-Flooring'!I68,'09-60-Flooring'!L68="*",'09-60-Flooring'!K68,'09-60-Flooring'!N68="*",'09-60-Flooring'!M68,'09-60-Flooring'!P68="*",'09-60-Flooring'!O68,'09-60-Flooring'!R68="*",'09-60-Flooring'!Q68,'09-60-Flooring'!T68="*",'09-60-Flooring'!S68,'09-60-Flooring'!V68="*",'09-60-Flooring'!U68),"")</f>
        <v/>
      </c>
      <c r="H1644" s="236" t="e">
        <f>G1644/'Project Data'!$D$22</f>
        <v>#VALUE!</v>
      </c>
      <c r="I1644" s="175"/>
      <c r="J1644" s="244"/>
      <c r="K1644" s="404"/>
    </row>
    <row r="1645" spans="1:11" s="147" customFormat="1" ht="15" hidden="1" customHeight="1">
      <c r="A1645" s="198">
        <f>'09-60-Flooring'!A69</f>
        <v>0</v>
      </c>
      <c r="B1645" s="399" t="str">
        <f>'09-60-Flooring'!B69</f>
        <v>09 66 13.16 Monolithic Terrazzo Flooring</v>
      </c>
      <c r="C1645" s="235"/>
      <c r="D1645" s="402" t="str" cm="1">
        <f t="array" ref="D1645">_xlfn.IFNA(_xlfn.IFS('09-60-Flooring'!D69="*",'09-60-Flooring'!C69,'09-60-Flooring'!F69="*",'09-60-Flooring'!E69,'09-60-Flooring'!H69="*",'09-60-Flooring'!G69,'09-60-Flooring'!J69="*",'09-60-Flooring'!I69,'09-60-Flooring'!L69="*",'09-60-Flooring'!K69,'09-60-Flooring'!N69="*",'09-60-Flooring'!M69,'09-60-Flooring'!P69="*",'09-60-Flooring'!O69,'09-60-Flooring'!R69="*",'09-60-Flooring'!Q69,'09-60-Flooring'!T69="*",'09-60-Flooring'!S69),"")</f>
        <v/>
      </c>
      <c r="E1645" s="402" t="e">
        <f>D1645/'Project Data'!$D$22</f>
        <v>#VALUE!</v>
      </c>
      <c r="F1645" s="164" t="s">
        <v>44</v>
      </c>
      <c r="G1645" s="236" t="str" cm="1">
        <f t="array" ref="G1645">_xlfn.IFNA(_xlfn.IFS('09-60-Flooring'!F69="*",'09-60-Flooring'!E69,'09-60-Flooring'!H69="*",'09-60-Flooring'!G69,'09-60-Flooring'!J69="*",'09-60-Flooring'!I69,'09-60-Flooring'!L69="*",'09-60-Flooring'!K69,'09-60-Flooring'!N69="*",'09-60-Flooring'!M69,'09-60-Flooring'!P69="*",'09-60-Flooring'!O69,'09-60-Flooring'!R69="*",'09-60-Flooring'!Q69,'09-60-Flooring'!T69="*",'09-60-Flooring'!S69,'09-60-Flooring'!V69="*",'09-60-Flooring'!U69),"")</f>
        <v/>
      </c>
      <c r="H1645" s="236" t="e">
        <f>G1645/'Project Data'!$D$22</f>
        <v>#VALUE!</v>
      </c>
      <c r="I1645" s="175"/>
      <c r="J1645" s="244"/>
      <c r="K1645" s="404"/>
    </row>
    <row r="1646" spans="1:11" s="147" customFormat="1" ht="15" hidden="1" customHeight="1">
      <c r="A1646" s="198">
        <f>'09-60-Flooring'!A70</f>
        <v>0</v>
      </c>
      <c r="B1646" s="399" t="str">
        <f>'09-60-Flooring'!B70</f>
        <v>09 66 13.19 Bonded Terrazzo Flooring</v>
      </c>
      <c r="C1646" s="235"/>
      <c r="D1646" s="402" t="str" cm="1">
        <f t="array" ref="D1646">_xlfn.IFNA(_xlfn.IFS('09-60-Flooring'!D70="*",'09-60-Flooring'!C70,'09-60-Flooring'!F70="*",'09-60-Flooring'!E70,'09-60-Flooring'!H70="*",'09-60-Flooring'!G70,'09-60-Flooring'!J70="*",'09-60-Flooring'!I70,'09-60-Flooring'!L70="*",'09-60-Flooring'!K70,'09-60-Flooring'!N70="*",'09-60-Flooring'!M70,'09-60-Flooring'!P70="*",'09-60-Flooring'!O70,'09-60-Flooring'!R70="*",'09-60-Flooring'!Q70,'09-60-Flooring'!T70="*",'09-60-Flooring'!S70),"")</f>
        <v/>
      </c>
      <c r="E1646" s="402" t="e">
        <f>D1646/'Project Data'!$D$22</f>
        <v>#VALUE!</v>
      </c>
      <c r="F1646" s="164" t="s">
        <v>44</v>
      </c>
      <c r="G1646" s="236" t="str" cm="1">
        <f t="array" ref="G1646">_xlfn.IFNA(_xlfn.IFS('09-60-Flooring'!F70="*",'09-60-Flooring'!E70,'09-60-Flooring'!H70="*",'09-60-Flooring'!G70,'09-60-Flooring'!J70="*",'09-60-Flooring'!I70,'09-60-Flooring'!L70="*",'09-60-Flooring'!K70,'09-60-Flooring'!N70="*",'09-60-Flooring'!M70,'09-60-Flooring'!P70="*",'09-60-Flooring'!O70,'09-60-Flooring'!R70="*",'09-60-Flooring'!Q70,'09-60-Flooring'!T70="*",'09-60-Flooring'!S70,'09-60-Flooring'!V70="*",'09-60-Flooring'!U70),"")</f>
        <v/>
      </c>
      <c r="H1646" s="236" t="e">
        <f>G1646/'Project Data'!$D$22</f>
        <v>#VALUE!</v>
      </c>
      <c r="I1646" s="175"/>
      <c r="J1646" s="244"/>
      <c r="K1646" s="404"/>
    </row>
    <row r="1647" spans="1:11" s="147" customFormat="1" ht="15" hidden="1" customHeight="1">
      <c r="A1647" s="198">
        <f>'09-60-Flooring'!A71</f>
        <v>0</v>
      </c>
      <c r="B1647" s="399" t="str">
        <f>'09-60-Flooring'!B71</f>
        <v>09 66 13.23 Palladina Terrazzo Flooring</v>
      </c>
      <c r="C1647" s="235"/>
      <c r="D1647" s="402" t="str" cm="1">
        <f t="array" ref="D1647">_xlfn.IFNA(_xlfn.IFS('09-60-Flooring'!D71="*",'09-60-Flooring'!C71,'09-60-Flooring'!F71="*",'09-60-Flooring'!E71,'09-60-Flooring'!H71="*",'09-60-Flooring'!G71,'09-60-Flooring'!J71="*",'09-60-Flooring'!I71,'09-60-Flooring'!L71="*",'09-60-Flooring'!K71,'09-60-Flooring'!N71="*",'09-60-Flooring'!M71,'09-60-Flooring'!P71="*",'09-60-Flooring'!O71,'09-60-Flooring'!R71="*",'09-60-Flooring'!Q71,'09-60-Flooring'!T71="*",'09-60-Flooring'!S71),"")</f>
        <v/>
      </c>
      <c r="E1647" s="402" t="e">
        <f>D1647/'Project Data'!$D$22</f>
        <v>#VALUE!</v>
      </c>
      <c r="F1647" s="164" t="s">
        <v>44</v>
      </c>
      <c r="G1647" s="236" t="str" cm="1">
        <f t="array" ref="G1647">_xlfn.IFNA(_xlfn.IFS('09-60-Flooring'!F71="*",'09-60-Flooring'!E71,'09-60-Flooring'!H71="*",'09-60-Flooring'!G71,'09-60-Flooring'!J71="*",'09-60-Flooring'!I71,'09-60-Flooring'!L71="*",'09-60-Flooring'!K71,'09-60-Flooring'!N71="*",'09-60-Flooring'!M71,'09-60-Flooring'!P71="*",'09-60-Flooring'!O71,'09-60-Flooring'!R71="*",'09-60-Flooring'!Q71,'09-60-Flooring'!T71="*",'09-60-Flooring'!S71,'09-60-Flooring'!V71="*",'09-60-Flooring'!U71),"")</f>
        <v/>
      </c>
      <c r="H1647" s="236" t="e">
        <f>G1647/'Project Data'!$D$22</f>
        <v>#VALUE!</v>
      </c>
      <c r="I1647" s="175"/>
      <c r="J1647" s="244"/>
      <c r="K1647" s="404"/>
    </row>
    <row r="1648" spans="1:11" s="147" customFormat="1" ht="15" hidden="1" customHeight="1">
      <c r="A1648" s="198">
        <f>'09-60-Flooring'!A72</f>
        <v>0</v>
      </c>
      <c r="B1648" s="399" t="str">
        <f>'09-60-Flooring'!B72</f>
        <v>09 66 13.26 Rustic Terrazzo Flooring</v>
      </c>
      <c r="C1648" s="235"/>
      <c r="D1648" s="402" t="str" cm="1">
        <f t="array" ref="D1648">_xlfn.IFNA(_xlfn.IFS('09-60-Flooring'!D72="*",'09-60-Flooring'!C72,'09-60-Flooring'!F72="*",'09-60-Flooring'!E72,'09-60-Flooring'!H72="*",'09-60-Flooring'!G72,'09-60-Flooring'!J72="*",'09-60-Flooring'!I72,'09-60-Flooring'!L72="*",'09-60-Flooring'!K72,'09-60-Flooring'!N72="*",'09-60-Flooring'!M72,'09-60-Flooring'!P72="*",'09-60-Flooring'!O72,'09-60-Flooring'!R72="*",'09-60-Flooring'!Q72,'09-60-Flooring'!T72="*",'09-60-Flooring'!S72),"")</f>
        <v/>
      </c>
      <c r="E1648" s="402" t="e">
        <f>D1648/'Project Data'!$D$22</f>
        <v>#VALUE!</v>
      </c>
      <c r="F1648" s="164" t="s">
        <v>44</v>
      </c>
      <c r="G1648" s="236" t="str" cm="1">
        <f t="array" ref="G1648">_xlfn.IFNA(_xlfn.IFS('09-60-Flooring'!F72="*",'09-60-Flooring'!E72,'09-60-Flooring'!H72="*",'09-60-Flooring'!G72,'09-60-Flooring'!J72="*",'09-60-Flooring'!I72,'09-60-Flooring'!L72="*",'09-60-Flooring'!K72,'09-60-Flooring'!N72="*",'09-60-Flooring'!M72,'09-60-Flooring'!P72="*",'09-60-Flooring'!O72,'09-60-Flooring'!R72="*",'09-60-Flooring'!Q72,'09-60-Flooring'!T72="*",'09-60-Flooring'!S72,'09-60-Flooring'!V72="*",'09-60-Flooring'!U72),"")</f>
        <v/>
      </c>
      <c r="H1648" s="236" t="e">
        <f>G1648/'Project Data'!$D$22</f>
        <v>#VALUE!</v>
      </c>
      <c r="I1648" s="175"/>
      <c r="J1648" s="244"/>
      <c r="K1648" s="404"/>
    </row>
    <row r="1649" spans="1:11" s="147" customFormat="1" ht="15" hidden="1" customHeight="1">
      <c r="A1649" s="198">
        <f>'09-60-Flooring'!A73</f>
        <v>0</v>
      </c>
      <c r="B1649" s="399" t="str">
        <f>'09-60-Flooring'!B73</f>
        <v>09 66 13.33 Structural Terrazzo Flooring</v>
      </c>
      <c r="C1649" s="235"/>
      <c r="D1649" s="402" t="str" cm="1">
        <f t="array" ref="D1649">_xlfn.IFNA(_xlfn.IFS('09-60-Flooring'!D73="*",'09-60-Flooring'!C73,'09-60-Flooring'!F73="*",'09-60-Flooring'!E73,'09-60-Flooring'!H73="*",'09-60-Flooring'!G73,'09-60-Flooring'!J73="*",'09-60-Flooring'!I73,'09-60-Flooring'!L73="*",'09-60-Flooring'!K73,'09-60-Flooring'!N73="*",'09-60-Flooring'!M73,'09-60-Flooring'!P73="*",'09-60-Flooring'!O73,'09-60-Flooring'!R73="*",'09-60-Flooring'!Q73,'09-60-Flooring'!T73="*",'09-60-Flooring'!S73),"")</f>
        <v/>
      </c>
      <c r="E1649" s="402" t="e">
        <f>D1649/'Project Data'!$D$22</f>
        <v>#VALUE!</v>
      </c>
      <c r="F1649" s="164" t="s">
        <v>44</v>
      </c>
      <c r="G1649" s="236" t="str" cm="1">
        <f t="array" ref="G1649">_xlfn.IFNA(_xlfn.IFS('09-60-Flooring'!F73="*",'09-60-Flooring'!E73,'09-60-Flooring'!H73="*",'09-60-Flooring'!G73,'09-60-Flooring'!J73="*",'09-60-Flooring'!I73,'09-60-Flooring'!L73="*",'09-60-Flooring'!K73,'09-60-Flooring'!N73="*",'09-60-Flooring'!M73,'09-60-Flooring'!P73="*",'09-60-Flooring'!O73,'09-60-Flooring'!R73="*",'09-60-Flooring'!Q73,'09-60-Flooring'!T73="*",'09-60-Flooring'!S73,'09-60-Flooring'!V73="*",'09-60-Flooring'!U73),"")</f>
        <v/>
      </c>
      <c r="H1649" s="236" t="e">
        <f>G1649/'Project Data'!$D$22</f>
        <v>#VALUE!</v>
      </c>
      <c r="I1649" s="175"/>
      <c r="J1649" s="244"/>
      <c r="K1649" s="404"/>
    </row>
    <row r="1650" spans="1:11" s="147" customFormat="1" ht="15" hidden="1" customHeight="1">
      <c r="A1650" s="198">
        <f>'09-60-Flooring'!A74</f>
        <v>0</v>
      </c>
      <c r="B1650" s="399" t="str">
        <f>'09-60-Flooring'!B74</f>
        <v>09 66 16 Terrazzo Floor Tile</v>
      </c>
      <c r="C1650" s="235"/>
      <c r="D1650" s="402" t="str" cm="1">
        <f t="array" ref="D1650">_xlfn.IFNA(_xlfn.IFS('09-60-Flooring'!D74="*",'09-60-Flooring'!C74,'09-60-Flooring'!F74="*",'09-60-Flooring'!E74,'09-60-Flooring'!H74="*",'09-60-Flooring'!G74,'09-60-Flooring'!J74="*",'09-60-Flooring'!I74,'09-60-Flooring'!L74="*",'09-60-Flooring'!K74,'09-60-Flooring'!N74="*",'09-60-Flooring'!M74,'09-60-Flooring'!P74="*",'09-60-Flooring'!O74,'09-60-Flooring'!R74="*",'09-60-Flooring'!Q74,'09-60-Flooring'!T74="*",'09-60-Flooring'!S74),"")</f>
        <v/>
      </c>
      <c r="E1650" s="402" t="e">
        <f>D1650/'Project Data'!$D$22</f>
        <v>#VALUE!</v>
      </c>
      <c r="F1650" s="164" t="s">
        <v>44</v>
      </c>
      <c r="G1650" s="236" t="str" cm="1">
        <f t="array" ref="G1650">_xlfn.IFNA(_xlfn.IFS('09-60-Flooring'!F74="*",'09-60-Flooring'!E74,'09-60-Flooring'!H74="*",'09-60-Flooring'!G74,'09-60-Flooring'!J74="*",'09-60-Flooring'!I74,'09-60-Flooring'!L74="*",'09-60-Flooring'!K74,'09-60-Flooring'!N74="*",'09-60-Flooring'!M74,'09-60-Flooring'!P74="*",'09-60-Flooring'!O74,'09-60-Flooring'!R74="*",'09-60-Flooring'!Q74,'09-60-Flooring'!T74="*",'09-60-Flooring'!S74,'09-60-Flooring'!V74="*",'09-60-Flooring'!U74),"")</f>
        <v/>
      </c>
      <c r="H1650" s="236" t="e">
        <f>G1650/'Project Data'!$D$22</f>
        <v>#VALUE!</v>
      </c>
      <c r="I1650" s="175"/>
      <c r="J1650" s="244"/>
      <c r="K1650" s="404"/>
    </row>
    <row r="1651" spans="1:11" s="147" customFormat="1" ht="15" hidden="1" customHeight="1">
      <c r="A1651" s="198">
        <f>'09-60-Flooring'!A75</f>
        <v>0</v>
      </c>
      <c r="B1651" s="399" t="str">
        <f>'09-60-Flooring'!B75</f>
        <v>09 66 16.13 Portland Cement Terrazzo Floor Tile</v>
      </c>
      <c r="C1651" s="235"/>
      <c r="D1651" s="402" t="str" cm="1">
        <f t="array" ref="D1651">_xlfn.IFNA(_xlfn.IFS('09-60-Flooring'!D75="*",'09-60-Flooring'!C75,'09-60-Flooring'!F75="*",'09-60-Flooring'!E75,'09-60-Flooring'!H75="*",'09-60-Flooring'!G75,'09-60-Flooring'!J75="*",'09-60-Flooring'!I75,'09-60-Flooring'!L75="*",'09-60-Flooring'!K75,'09-60-Flooring'!N75="*",'09-60-Flooring'!M75,'09-60-Flooring'!P75="*",'09-60-Flooring'!O75,'09-60-Flooring'!R75="*",'09-60-Flooring'!Q75,'09-60-Flooring'!T75="*",'09-60-Flooring'!S75),"")</f>
        <v/>
      </c>
      <c r="E1651" s="402" t="e">
        <f>D1651/'Project Data'!$D$22</f>
        <v>#VALUE!</v>
      </c>
      <c r="F1651" s="164" t="s">
        <v>44</v>
      </c>
      <c r="G1651" s="236" t="str" cm="1">
        <f t="array" ref="G1651">_xlfn.IFNA(_xlfn.IFS('09-60-Flooring'!F75="*",'09-60-Flooring'!E75,'09-60-Flooring'!H75="*",'09-60-Flooring'!G75,'09-60-Flooring'!J75="*",'09-60-Flooring'!I75,'09-60-Flooring'!L75="*",'09-60-Flooring'!K75,'09-60-Flooring'!N75="*",'09-60-Flooring'!M75,'09-60-Flooring'!P75="*",'09-60-Flooring'!O75,'09-60-Flooring'!R75="*",'09-60-Flooring'!Q75,'09-60-Flooring'!T75="*",'09-60-Flooring'!S75,'09-60-Flooring'!V75="*",'09-60-Flooring'!U75),"")</f>
        <v/>
      </c>
      <c r="H1651" s="236" t="e">
        <f>G1651/'Project Data'!$D$22</f>
        <v>#VALUE!</v>
      </c>
      <c r="I1651" s="175"/>
      <c r="J1651" s="244"/>
      <c r="K1651" s="404"/>
    </row>
    <row r="1652" spans="1:11" s="147" customFormat="1" ht="15" hidden="1" customHeight="1">
      <c r="A1652" s="198">
        <f>'09-60-Flooring'!A76</f>
        <v>0</v>
      </c>
      <c r="B1652" s="399" t="str">
        <f>'09-60-Flooring'!B76</f>
        <v>09 66 16.16 Plastic-Matrix Terrazzo Floor Tile</v>
      </c>
      <c r="C1652" s="235"/>
      <c r="D1652" s="402" t="str" cm="1">
        <f t="array" ref="D1652">_xlfn.IFNA(_xlfn.IFS('09-60-Flooring'!D76="*",'09-60-Flooring'!C76,'09-60-Flooring'!F76="*",'09-60-Flooring'!E76,'09-60-Flooring'!H76="*",'09-60-Flooring'!G76,'09-60-Flooring'!J76="*",'09-60-Flooring'!I76,'09-60-Flooring'!L76="*",'09-60-Flooring'!K76,'09-60-Flooring'!N76="*",'09-60-Flooring'!M76,'09-60-Flooring'!P76="*",'09-60-Flooring'!O76,'09-60-Flooring'!R76="*",'09-60-Flooring'!Q76,'09-60-Flooring'!T76="*",'09-60-Flooring'!S76),"")</f>
        <v/>
      </c>
      <c r="E1652" s="402" t="e">
        <f>D1652/'Project Data'!$D$22</f>
        <v>#VALUE!</v>
      </c>
      <c r="F1652" s="164" t="s">
        <v>44</v>
      </c>
      <c r="G1652" s="236" t="str" cm="1">
        <f t="array" ref="G1652">_xlfn.IFNA(_xlfn.IFS('09-60-Flooring'!F76="*",'09-60-Flooring'!E76,'09-60-Flooring'!H76="*",'09-60-Flooring'!G76,'09-60-Flooring'!J76="*",'09-60-Flooring'!I76,'09-60-Flooring'!L76="*",'09-60-Flooring'!K76,'09-60-Flooring'!N76="*",'09-60-Flooring'!M76,'09-60-Flooring'!P76="*",'09-60-Flooring'!O76,'09-60-Flooring'!R76="*",'09-60-Flooring'!Q76,'09-60-Flooring'!T76="*",'09-60-Flooring'!S76,'09-60-Flooring'!V76="*",'09-60-Flooring'!U76),"")</f>
        <v/>
      </c>
      <c r="H1652" s="236" t="e">
        <f>G1652/'Project Data'!$D$22</f>
        <v>#VALUE!</v>
      </c>
      <c r="I1652" s="175"/>
      <c r="J1652" s="244"/>
      <c r="K1652" s="404"/>
    </row>
    <row r="1653" spans="1:11" s="147" customFormat="1" ht="15" hidden="1" customHeight="1">
      <c r="A1653" s="198">
        <f>'09-60-Flooring'!A77</f>
        <v>0</v>
      </c>
      <c r="B1653" s="399" t="str">
        <f>'09-60-Flooring'!B77</f>
        <v>09 66 23 Resinous Matrix Terrazzo Flooring</v>
      </c>
      <c r="C1653" s="235"/>
      <c r="D1653" s="402" t="str" cm="1">
        <f t="array" ref="D1653">_xlfn.IFNA(_xlfn.IFS('09-60-Flooring'!D77="*",'09-60-Flooring'!C77,'09-60-Flooring'!F77="*",'09-60-Flooring'!E77,'09-60-Flooring'!H77="*",'09-60-Flooring'!G77,'09-60-Flooring'!J77="*",'09-60-Flooring'!I77,'09-60-Flooring'!L77="*",'09-60-Flooring'!K77,'09-60-Flooring'!N77="*",'09-60-Flooring'!M77,'09-60-Flooring'!P77="*",'09-60-Flooring'!O77,'09-60-Flooring'!R77="*",'09-60-Flooring'!Q77,'09-60-Flooring'!T77="*",'09-60-Flooring'!S77),"")</f>
        <v/>
      </c>
      <c r="E1653" s="402" t="e">
        <f>D1653/'Project Data'!$D$22</f>
        <v>#VALUE!</v>
      </c>
      <c r="F1653" s="164" t="s">
        <v>44</v>
      </c>
      <c r="G1653" s="236" t="str" cm="1">
        <f t="array" ref="G1653">_xlfn.IFNA(_xlfn.IFS('09-60-Flooring'!F77="*",'09-60-Flooring'!E77,'09-60-Flooring'!H77="*",'09-60-Flooring'!G77,'09-60-Flooring'!J77="*",'09-60-Flooring'!I77,'09-60-Flooring'!L77="*",'09-60-Flooring'!K77,'09-60-Flooring'!N77="*",'09-60-Flooring'!M77,'09-60-Flooring'!P77="*",'09-60-Flooring'!O77,'09-60-Flooring'!R77="*",'09-60-Flooring'!Q77,'09-60-Flooring'!T77="*",'09-60-Flooring'!S77,'09-60-Flooring'!V77="*",'09-60-Flooring'!U77),"")</f>
        <v/>
      </c>
      <c r="H1653" s="236" t="e">
        <f>G1653/'Project Data'!$D$22</f>
        <v>#VALUE!</v>
      </c>
      <c r="I1653" s="175"/>
      <c r="J1653" s="244"/>
      <c r="K1653" s="404"/>
    </row>
    <row r="1654" spans="1:11" s="147" customFormat="1" ht="15" hidden="1" customHeight="1">
      <c r="A1654" s="198">
        <f>'09-60-Flooring'!A78</f>
        <v>0</v>
      </c>
      <c r="B1654" s="399" t="str">
        <f>'09-60-Flooring'!B78</f>
        <v>09 66 23.13 Polyacrylate Modified Cementitious Terrazzo Flooring</v>
      </c>
      <c r="C1654" s="235"/>
      <c r="D1654" s="402" t="str" cm="1">
        <f t="array" ref="D1654">_xlfn.IFNA(_xlfn.IFS('09-60-Flooring'!D78="*",'09-60-Flooring'!C78,'09-60-Flooring'!F78="*",'09-60-Flooring'!E78,'09-60-Flooring'!H78="*",'09-60-Flooring'!G78,'09-60-Flooring'!J78="*",'09-60-Flooring'!I78,'09-60-Flooring'!L78="*",'09-60-Flooring'!K78,'09-60-Flooring'!N78="*",'09-60-Flooring'!M78,'09-60-Flooring'!P78="*",'09-60-Flooring'!O78,'09-60-Flooring'!R78="*",'09-60-Flooring'!Q78,'09-60-Flooring'!T78="*",'09-60-Flooring'!S78),"")</f>
        <v/>
      </c>
      <c r="E1654" s="402" t="e">
        <f>D1654/'Project Data'!$D$22</f>
        <v>#VALUE!</v>
      </c>
      <c r="F1654" s="164" t="s">
        <v>44</v>
      </c>
      <c r="G1654" s="236" t="str" cm="1">
        <f t="array" ref="G1654">_xlfn.IFNA(_xlfn.IFS('09-60-Flooring'!F78="*",'09-60-Flooring'!E78,'09-60-Flooring'!H78="*",'09-60-Flooring'!G78,'09-60-Flooring'!J78="*",'09-60-Flooring'!I78,'09-60-Flooring'!L78="*",'09-60-Flooring'!K78,'09-60-Flooring'!N78="*",'09-60-Flooring'!M78,'09-60-Flooring'!P78="*",'09-60-Flooring'!O78,'09-60-Flooring'!R78="*",'09-60-Flooring'!Q78,'09-60-Flooring'!T78="*",'09-60-Flooring'!S78,'09-60-Flooring'!V78="*",'09-60-Flooring'!U78),"")</f>
        <v/>
      </c>
      <c r="H1654" s="236" t="e">
        <f>G1654/'Project Data'!$D$22</f>
        <v>#VALUE!</v>
      </c>
      <c r="I1654" s="175"/>
      <c r="J1654" s="244"/>
      <c r="K1654" s="404"/>
    </row>
    <row r="1655" spans="1:11" s="147" customFormat="1" ht="15" hidden="1" customHeight="1">
      <c r="A1655" s="198">
        <f>'09-60-Flooring'!A79</f>
        <v>0</v>
      </c>
      <c r="B1655" s="399" t="str">
        <f>'09-60-Flooring'!B79</f>
        <v>09 66 23.16 Epoxy-Resin Terrazzo Flooring</v>
      </c>
      <c r="C1655" s="235"/>
      <c r="D1655" s="402" t="str" cm="1">
        <f t="array" ref="D1655">_xlfn.IFNA(_xlfn.IFS('09-60-Flooring'!D79="*",'09-60-Flooring'!C79,'09-60-Flooring'!F79="*",'09-60-Flooring'!E79,'09-60-Flooring'!H79="*",'09-60-Flooring'!G79,'09-60-Flooring'!J79="*",'09-60-Flooring'!I79,'09-60-Flooring'!L79="*",'09-60-Flooring'!K79,'09-60-Flooring'!N79="*",'09-60-Flooring'!M79,'09-60-Flooring'!P79="*",'09-60-Flooring'!O79,'09-60-Flooring'!R79="*",'09-60-Flooring'!Q79,'09-60-Flooring'!T79="*",'09-60-Flooring'!S79),"")</f>
        <v/>
      </c>
      <c r="E1655" s="402" t="e">
        <f>D1655/'Project Data'!$D$22</f>
        <v>#VALUE!</v>
      </c>
      <c r="F1655" s="164" t="s">
        <v>44</v>
      </c>
      <c r="G1655" s="236" t="str" cm="1">
        <f t="array" ref="G1655">_xlfn.IFNA(_xlfn.IFS('09-60-Flooring'!F79="*",'09-60-Flooring'!E79,'09-60-Flooring'!H79="*",'09-60-Flooring'!G79,'09-60-Flooring'!J79="*",'09-60-Flooring'!I79,'09-60-Flooring'!L79="*",'09-60-Flooring'!K79,'09-60-Flooring'!N79="*",'09-60-Flooring'!M79,'09-60-Flooring'!P79="*",'09-60-Flooring'!O79,'09-60-Flooring'!R79="*",'09-60-Flooring'!Q79,'09-60-Flooring'!T79="*",'09-60-Flooring'!S79,'09-60-Flooring'!V79="*",'09-60-Flooring'!U79),"")</f>
        <v/>
      </c>
      <c r="H1655" s="236" t="e">
        <f>G1655/'Project Data'!$D$22</f>
        <v>#VALUE!</v>
      </c>
      <c r="I1655" s="175"/>
      <c r="J1655" s="244"/>
      <c r="K1655" s="404"/>
    </row>
    <row r="1656" spans="1:11" s="147" customFormat="1" ht="15" hidden="1" customHeight="1">
      <c r="A1656" s="198">
        <f>'09-60-Flooring'!A80</f>
        <v>0</v>
      </c>
      <c r="B1656" s="399" t="str">
        <f>'09-60-Flooring'!B80</f>
        <v>09 66 23.19 Polyester-Resin Terrazzo Flooring</v>
      </c>
      <c r="C1656" s="235"/>
      <c r="D1656" s="402" t="str" cm="1">
        <f t="array" ref="D1656">_xlfn.IFNA(_xlfn.IFS('09-60-Flooring'!D80="*",'09-60-Flooring'!C80,'09-60-Flooring'!F80="*",'09-60-Flooring'!E80,'09-60-Flooring'!H80="*",'09-60-Flooring'!G80,'09-60-Flooring'!J80="*",'09-60-Flooring'!I80,'09-60-Flooring'!L80="*",'09-60-Flooring'!K80,'09-60-Flooring'!N80="*",'09-60-Flooring'!M80,'09-60-Flooring'!P80="*",'09-60-Flooring'!O80,'09-60-Flooring'!R80="*",'09-60-Flooring'!Q80,'09-60-Flooring'!T80="*",'09-60-Flooring'!S80),"")</f>
        <v/>
      </c>
      <c r="E1656" s="402" t="e">
        <f>D1656/'Project Data'!$D$22</f>
        <v>#VALUE!</v>
      </c>
      <c r="F1656" s="164" t="s">
        <v>44</v>
      </c>
      <c r="G1656" s="236" t="str" cm="1">
        <f t="array" ref="G1656">_xlfn.IFNA(_xlfn.IFS('09-60-Flooring'!F80="*",'09-60-Flooring'!E80,'09-60-Flooring'!H80="*",'09-60-Flooring'!G80,'09-60-Flooring'!J80="*",'09-60-Flooring'!I80,'09-60-Flooring'!L80="*",'09-60-Flooring'!K80,'09-60-Flooring'!N80="*",'09-60-Flooring'!M80,'09-60-Flooring'!P80="*",'09-60-Flooring'!O80,'09-60-Flooring'!R80="*",'09-60-Flooring'!Q80,'09-60-Flooring'!T80="*",'09-60-Flooring'!S80,'09-60-Flooring'!V80="*",'09-60-Flooring'!U80),"")</f>
        <v/>
      </c>
      <c r="H1656" s="236" t="e">
        <f>G1656/'Project Data'!$D$22</f>
        <v>#VALUE!</v>
      </c>
      <c r="I1656" s="175"/>
      <c r="J1656" s="244"/>
      <c r="K1656" s="404"/>
    </row>
    <row r="1657" spans="1:11" s="147" customFormat="1" ht="15" hidden="1" customHeight="1">
      <c r="A1657" s="198">
        <f>'09-60-Flooring'!A81</f>
        <v>0</v>
      </c>
      <c r="B1657" s="399" t="str">
        <f>'09-60-Flooring'!B81</f>
        <v>09 66 33 Conductive Terrazzo Flooring</v>
      </c>
      <c r="C1657" s="235"/>
      <c r="D1657" s="402" t="str" cm="1">
        <f t="array" ref="D1657">_xlfn.IFNA(_xlfn.IFS('09-60-Flooring'!D81="*",'09-60-Flooring'!C81,'09-60-Flooring'!F81="*",'09-60-Flooring'!E81,'09-60-Flooring'!H81="*",'09-60-Flooring'!G81,'09-60-Flooring'!J81="*",'09-60-Flooring'!I81,'09-60-Flooring'!L81="*",'09-60-Flooring'!K81,'09-60-Flooring'!N81="*",'09-60-Flooring'!M81,'09-60-Flooring'!P81="*",'09-60-Flooring'!O81,'09-60-Flooring'!R81="*",'09-60-Flooring'!Q81,'09-60-Flooring'!T81="*",'09-60-Flooring'!S81),"")</f>
        <v/>
      </c>
      <c r="E1657" s="402" t="e">
        <f>D1657/'Project Data'!$D$22</f>
        <v>#VALUE!</v>
      </c>
      <c r="F1657" s="164" t="s">
        <v>44</v>
      </c>
      <c r="G1657" s="236" t="str" cm="1">
        <f t="array" ref="G1657">_xlfn.IFNA(_xlfn.IFS('09-60-Flooring'!F81="*",'09-60-Flooring'!E81,'09-60-Flooring'!H81="*",'09-60-Flooring'!G81,'09-60-Flooring'!J81="*",'09-60-Flooring'!I81,'09-60-Flooring'!L81="*",'09-60-Flooring'!K81,'09-60-Flooring'!N81="*",'09-60-Flooring'!M81,'09-60-Flooring'!P81="*",'09-60-Flooring'!O81,'09-60-Flooring'!R81="*",'09-60-Flooring'!Q81,'09-60-Flooring'!T81="*",'09-60-Flooring'!S81,'09-60-Flooring'!V81="*",'09-60-Flooring'!U81),"")</f>
        <v/>
      </c>
      <c r="H1657" s="236" t="e">
        <f>G1657/'Project Data'!$D$22</f>
        <v>#VALUE!</v>
      </c>
      <c r="I1657" s="175"/>
      <c r="J1657" s="244"/>
      <c r="K1657" s="404"/>
    </row>
    <row r="1658" spans="1:11" s="147" customFormat="1" ht="15" hidden="1" customHeight="1">
      <c r="A1658" s="198">
        <f>'09-60-Flooring'!A82</f>
        <v>0</v>
      </c>
      <c r="B1658" s="399" t="str">
        <f>'09-60-Flooring'!B82</f>
        <v>09 66 33.13 Conductive Epoxy-Resin Terrazzo</v>
      </c>
      <c r="C1658" s="235"/>
      <c r="D1658" s="402" t="str" cm="1">
        <f t="array" ref="D1658">_xlfn.IFNA(_xlfn.IFS('09-60-Flooring'!D82="*",'09-60-Flooring'!C82,'09-60-Flooring'!F82="*",'09-60-Flooring'!E82,'09-60-Flooring'!H82="*",'09-60-Flooring'!G82,'09-60-Flooring'!J82="*",'09-60-Flooring'!I82,'09-60-Flooring'!L82="*",'09-60-Flooring'!K82,'09-60-Flooring'!N82="*",'09-60-Flooring'!M82,'09-60-Flooring'!P82="*",'09-60-Flooring'!O82,'09-60-Flooring'!R82="*",'09-60-Flooring'!Q82,'09-60-Flooring'!T82="*",'09-60-Flooring'!S82),"")</f>
        <v/>
      </c>
      <c r="E1658" s="402" t="e">
        <f>D1658/'Project Data'!$D$22</f>
        <v>#VALUE!</v>
      </c>
      <c r="F1658" s="164" t="s">
        <v>44</v>
      </c>
      <c r="G1658" s="236" t="str" cm="1">
        <f t="array" ref="G1658">_xlfn.IFNA(_xlfn.IFS('09-60-Flooring'!F82="*",'09-60-Flooring'!E82,'09-60-Flooring'!H82="*",'09-60-Flooring'!G82,'09-60-Flooring'!J82="*",'09-60-Flooring'!I82,'09-60-Flooring'!L82="*",'09-60-Flooring'!K82,'09-60-Flooring'!N82="*",'09-60-Flooring'!M82,'09-60-Flooring'!P82="*",'09-60-Flooring'!O82,'09-60-Flooring'!R82="*",'09-60-Flooring'!Q82,'09-60-Flooring'!T82="*",'09-60-Flooring'!S82,'09-60-Flooring'!V82="*",'09-60-Flooring'!U82),"")</f>
        <v/>
      </c>
      <c r="H1658" s="236" t="e">
        <f>G1658/'Project Data'!$D$22</f>
        <v>#VALUE!</v>
      </c>
      <c r="I1658" s="175"/>
      <c r="J1658" s="244"/>
      <c r="K1658" s="404"/>
    </row>
    <row r="1659" spans="1:11" s="147" customFormat="1" ht="15" hidden="1" customHeight="1">
      <c r="A1659" s="198">
        <f>'09-60-Flooring'!A83</f>
        <v>0</v>
      </c>
      <c r="B1659" s="399" t="str">
        <f>'09-60-Flooring'!B83</f>
        <v>09 66 33.16 Conductive Polyester-Resin Terrazzo Flooring</v>
      </c>
      <c r="C1659" s="235"/>
      <c r="D1659" s="402" t="str" cm="1">
        <f t="array" ref="D1659">_xlfn.IFNA(_xlfn.IFS('09-60-Flooring'!D83="*",'09-60-Flooring'!C83,'09-60-Flooring'!F83="*",'09-60-Flooring'!E83,'09-60-Flooring'!H83="*",'09-60-Flooring'!G83,'09-60-Flooring'!J83="*",'09-60-Flooring'!I83,'09-60-Flooring'!L83="*",'09-60-Flooring'!K83,'09-60-Flooring'!N83="*",'09-60-Flooring'!M83,'09-60-Flooring'!P83="*",'09-60-Flooring'!O83,'09-60-Flooring'!R83="*",'09-60-Flooring'!Q83,'09-60-Flooring'!T83="*",'09-60-Flooring'!S83),"")</f>
        <v/>
      </c>
      <c r="E1659" s="402" t="e">
        <f>D1659/'Project Data'!$D$22</f>
        <v>#VALUE!</v>
      </c>
      <c r="F1659" s="164" t="s">
        <v>44</v>
      </c>
      <c r="G1659" s="236" t="str" cm="1">
        <f t="array" ref="G1659">_xlfn.IFNA(_xlfn.IFS('09-60-Flooring'!F83="*",'09-60-Flooring'!E83,'09-60-Flooring'!H83="*",'09-60-Flooring'!G83,'09-60-Flooring'!J83="*",'09-60-Flooring'!I83,'09-60-Flooring'!L83="*",'09-60-Flooring'!K83,'09-60-Flooring'!N83="*",'09-60-Flooring'!M83,'09-60-Flooring'!P83="*",'09-60-Flooring'!O83,'09-60-Flooring'!R83="*",'09-60-Flooring'!Q83,'09-60-Flooring'!T83="*",'09-60-Flooring'!S83,'09-60-Flooring'!V83="*",'09-60-Flooring'!U83),"")</f>
        <v/>
      </c>
      <c r="H1659" s="236" t="e">
        <f>G1659/'Project Data'!$D$22</f>
        <v>#VALUE!</v>
      </c>
      <c r="I1659" s="175"/>
      <c r="J1659" s="244"/>
      <c r="K1659" s="404"/>
    </row>
    <row r="1660" spans="1:11" s="147" customFormat="1" ht="15" hidden="1" customHeight="1">
      <c r="A1660" s="198">
        <f>'09-60-Flooring'!A84</f>
        <v>0</v>
      </c>
      <c r="B1660" s="399" t="str">
        <f>'09-60-Flooring'!B84</f>
        <v>09 66 33.19 Conductive Plastic-Matrix Terrazzo Flooring</v>
      </c>
      <c r="C1660" s="235"/>
      <c r="D1660" s="402" t="str" cm="1">
        <f t="array" ref="D1660">_xlfn.IFNA(_xlfn.IFS('09-60-Flooring'!D84="*",'09-60-Flooring'!C84,'09-60-Flooring'!F84="*",'09-60-Flooring'!E84,'09-60-Flooring'!H84="*",'09-60-Flooring'!G84,'09-60-Flooring'!J84="*",'09-60-Flooring'!I84,'09-60-Flooring'!L84="*",'09-60-Flooring'!K84,'09-60-Flooring'!N84="*",'09-60-Flooring'!M84,'09-60-Flooring'!P84="*",'09-60-Flooring'!O84,'09-60-Flooring'!R84="*",'09-60-Flooring'!Q84,'09-60-Flooring'!T84="*",'09-60-Flooring'!S84),"")</f>
        <v/>
      </c>
      <c r="E1660" s="402" t="e">
        <f>D1660/'Project Data'!$D$22</f>
        <v>#VALUE!</v>
      </c>
      <c r="F1660" s="164" t="s">
        <v>44</v>
      </c>
      <c r="G1660" s="236" t="str" cm="1">
        <f t="array" ref="G1660">_xlfn.IFNA(_xlfn.IFS('09-60-Flooring'!F84="*",'09-60-Flooring'!E84,'09-60-Flooring'!H84="*",'09-60-Flooring'!G84,'09-60-Flooring'!J84="*",'09-60-Flooring'!I84,'09-60-Flooring'!L84="*",'09-60-Flooring'!K84,'09-60-Flooring'!N84="*",'09-60-Flooring'!M84,'09-60-Flooring'!P84="*",'09-60-Flooring'!O84,'09-60-Flooring'!R84="*",'09-60-Flooring'!Q84,'09-60-Flooring'!T84="*",'09-60-Flooring'!S84,'09-60-Flooring'!V84="*",'09-60-Flooring'!U84),"")</f>
        <v/>
      </c>
      <c r="H1660" s="236" t="e">
        <f>G1660/'Project Data'!$D$22</f>
        <v>#VALUE!</v>
      </c>
      <c r="I1660" s="175"/>
      <c r="J1660" s="244"/>
      <c r="K1660" s="404"/>
    </row>
    <row r="1661" spans="1:11" s="147" customFormat="1" ht="15" hidden="1" customHeight="1">
      <c r="A1661" s="398" t="str">
        <f>'09-60-Flooring'!A85</f>
        <v xml:space="preserve"> </v>
      </c>
      <c r="B1661" s="399" t="str">
        <f>'09-60-Flooring'!B85</f>
        <v>09 67 00 Fluid-Applied Flooring</v>
      </c>
      <c r="C1661" s="399"/>
      <c r="D1661" s="402" t="str" cm="1">
        <f t="array" ref="D1661">_xlfn.IFNA(_xlfn.IFS('09-60-Flooring'!D85="*",'09-60-Flooring'!C85,'09-60-Flooring'!F85="*",'09-60-Flooring'!E85,'09-60-Flooring'!H85="*",'09-60-Flooring'!G85,'09-60-Flooring'!J85="*",'09-60-Flooring'!I85,'09-60-Flooring'!L85="*",'09-60-Flooring'!K85,'09-60-Flooring'!N85="*",'09-60-Flooring'!M85,'09-60-Flooring'!P85="*",'09-60-Flooring'!O85,'09-60-Flooring'!R85="*",'09-60-Flooring'!Q85,'09-60-Flooring'!T85="*",'09-60-Flooring'!S85),"")</f>
        <v/>
      </c>
      <c r="E1661" s="402" t="e">
        <f>D1661/'Project Data'!$D$22</f>
        <v>#VALUE!</v>
      </c>
      <c r="F1661" s="412" t="s">
        <v>44</v>
      </c>
      <c r="G1661" s="402" t="str" cm="1">
        <f t="array" ref="G1661">_xlfn.IFNA(_xlfn.IFS('09-60-Flooring'!F85="*",'09-60-Flooring'!E85,'09-60-Flooring'!H85="*",'09-60-Flooring'!G85,'09-60-Flooring'!J85="*",'09-60-Flooring'!I85,'09-60-Flooring'!L85="*",'09-60-Flooring'!K85,'09-60-Flooring'!N85="*",'09-60-Flooring'!M85,'09-60-Flooring'!P85="*",'09-60-Flooring'!O85,'09-60-Flooring'!R85="*",'09-60-Flooring'!Q85,'09-60-Flooring'!T85="*",'09-60-Flooring'!S85,'09-60-Flooring'!V85="*",'09-60-Flooring'!U85),"")</f>
        <v/>
      </c>
      <c r="H1661" s="402" t="e">
        <f>G1661/'Project Data'!$D$22</f>
        <v>#VALUE!</v>
      </c>
      <c r="I1661" s="400"/>
      <c r="J1661" s="403"/>
      <c r="K1661" s="404"/>
    </row>
    <row r="1662" spans="1:11" s="147" customFormat="1" ht="15" hidden="1" customHeight="1">
      <c r="A1662" s="198">
        <f>'09-60-Flooring'!A86</f>
        <v>0</v>
      </c>
      <c r="B1662" s="399" t="str">
        <f>'09-60-Flooring'!B86</f>
        <v>09 67 13 Elastomeric Liquid Flooring</v>
      </c>
      <c r="C1662" s="235"/>
      <c r="D1662" s="402" t="str" cm="1">
        <f t="array" ref="D1662">_xlfn.IFNA(_xlfn.IFS('09-60-Flooring'!D86="*",'09-60-Flooring'!C86,'09-60-Flooring'!F86="*",'09-60-Flooring'!E86,'09-60-Flooring'!H86="*",'09-60-Flooring'!G86,'09-60-Flooring'!J86="*",'09-60-Flooring'!I86,'09-60-Flooring'!L86="*",'09-60-Flooring'!K86,'09-60-Flooring'!N86="*",'09-60-Flooring'!M86,'09-60-Flooring'!P86="*",'09-60-Flooring'!O86,'09-60-Flooring'!R86="*",'09-60-Flooring'!Q86,'09-60-Flooring'!T86="*",'09-60-Flooring'!S86),"")</f>
        <v/>
      </c>
      <c r="E1662" s="402" t="e">
        <f>D1662/'Project Data'!$D$22</f>
        <v>#VALUE!</v>
      </c>
      <c r="F1662" s="164" t="s">
        <v>44</v>
      </c>
      <c r="G1662" s="236" t="str" cm="1">
        <f t="array" ref="G1662">_xlfn.IFNA(_xlfn.IFS('09-60-Flooring'!F86="*",'09-60-Flooring'!E86,'09-60-Flooring'!H86="*",'09-60-Flooring'!G86,'09-60-Flooring'!J86="*",'09-60-Flooring'!I86,'09-60-Flooring'!L86="*",'09-60-Flooring'!K86,'09-60-Flooring'!N86="*",'09-60-Flooring'!M86,'09-60-Flooring'!P86="*",'09-60-Flooring'!O86,'09-60-Flooring'!R86="*",'09-60-Flooring'!Q86,'09-60-Flooring'!T86="*",'09-60-Flooring'!S86,'09-60-Flooring'!V86="*",'09-60-Flooring'!U86),"")</f>
        <v/>
      </c>
      <c r="H1662" s="236" t="e">
        <f>G1662/'Project Data'!$D$22</f>
        <v>#VALUE!</v>
      </c>
      <c r="I1662" s="175"/>
      <c r="J1662" s="244"/>
      <c r="K1662" s="404"/>
    </row>
    <row r="1663" spans="1:11" s="147" customFormat="1" ht="15" hidden="1" customHeight="1">
      <c r="A1663" s="198">
        <f>'09-60-Flooring'!A87</f>
        <v>0</v>
      </c>
      <c r="B1663" s="399" t="str">
        <f>'09-60-Flooring'!B87</f>
        <v>09 67 13.33 Conductive Elastomeric Liquid Flooring</v>
      </c>
      <c r="C1663" s="235"/>
      <c r="D1663" s="402" t="str" cm="1">
        <f t="array" ref="D1663">_xlfn.IFNA(_xlfn.IFS('09-60-Flooring'!D87="*",'09-60-Flooring'!C87,'09-60-Flooring'!F87="*",'09-60-Flooring'!E87,'09-60-Flooring'!H87="*",'09-60-Flooring'!G87,'09-60-Flooring'!J87="*",'09-60-Flooring'!I87,'09-60-Flooring'!L87="*",'09-60-Flooring'!K87,'09-60-Flooring'!N87="*",'09-60-Flooring'!M87,'09-60-Flooring'!P87="*",'09-60-Flooring'!O87,'09-60-Flooring'!R87="*",'09-60-Flooring'!Q87,'09-60-Flooring'!T87="*",'09-60-Flooring'!S87),"")</f>
        <v/>
      </c>
      <c r="E1663" s="402" t="e">
        <f>D1663/'Project Data'!$D$22</f>
        <v>#VALUE!</v>
      </c>
      <c r="F1663" s="164" t="s">
        <v>44</v>
      </c>
      <c r="G1663" s="236" t="str" cm="1">
        <f t="array" ref="G1663">_xlfn.IFNA(_xlfn.IFS('09-60-Flooring'!F87="*",'09-60-Flooring'!E87,'09-60-Flooring'!H87="*",'09-60-Flooring'!G87,'09-60-Flooring'!J87="*",'09-60-Flooring'!I87,'09-60-Flooring'!L87="*",'09-60-Flooring'!K87,'09-60-Flooring'!N87="*",'09-60-Flooring'!M87,'09-60-Flooring'!P87="*",'09-60-Flooring'!O87,'09-60-Flooring'!R87="*",'09-60-Flooring'!Q87,'09-60-Flooring'!T87="*",'09-60-Flooring'!S87,'09-60-Flooring'!V87="*",'09-60-Flooring'!U87),"")</f>
        <v/>
      </c>
      <c r="H1663" s="236" t="e">
        <f>G1663/'Project Data'!$D$22</f>
        <v>#VALUE!</v>
      </c>
      <c r="I1663" s="175"/>
      <c r="J1663" s="244"/>
      <c r="K1663" s="404"/>
    </row>
    <row r="1664" spans="1:11" s="147" customFormat="1" ht="15" hidden="1" customHeight="1">
      <c r="A1664" s="198">
        <f>'09-60-Flooring'!A88</f>
        <v>0</v>
      </c>
      <c r="B1664" s="399" t="str">
        <f>'09-60-Flooring'!B88</f>
        <v>09 67 16 Epoxy-Marble Chip Flooring</v>
      </c>
      <c r="C1664" s="235"/>
      <c r="D1664" s="402" t="str" cm="1">
        <f t="array" ref="D1664">_xlfn.IFNA(_xlfn.IFS('09-60-Flooring'!D88="*",'09-60-Flooring'!C88,'09-60-Flooring'!F88="*",'09-60-Flooring'!E88,'09-60-Flooring'!H88="*",'09-60-Flooring'!G88,'09-60-Flooring'!J88="*",'09-60-Flooring'!I88,'09-60-Flooring'!L88="*",'09-60-Flooring'!K88,'09-60-Flooring'!N88="*",'09-60-Flooring'!M88,'09-60-Flooring'!P88="*",'09-60-Flooring'!O88,'09-60-Flooring'!R88="*",'09-60-Flooring'!Q88,'09-60-Flooring'!T88="*",'09-60-Flooring'!S88),"")</f>
        <v/>
      </c>
      <c r="E1664" s="402" t="e">
        <f>D1664/'Project Data'!$D$22</f>
        <v>#VALUE!</v>
      </c>
      <c r="F1664" s="164" t="s">
        <v>44</v>
      </c>
      <c r="G1664" s="236" t="str" cm="1">
        <f t="array" ref="G1664">_xlfn.IFNA(_xlfn.IFS('09-60-Flooring'!F88="*",'09-60-Flooring'!E88,'09-60-Flooring'!H88="*",'09-60-Flooring'!G88,'09-60-Flooring'!J88="*",'09-60-Flooring'!I88,'09-60-Flooring'!L88="*",'09-60-Flooring'!K88,'09-60-Flooring'!N88="*",'09-60-Flooring'!M88,'09-60-Flooring'!P88="*",'09-60-Flooring'!O88,'09-60-Flooring'!R88="*",'09-60-Flooring'!Q88,'09-60-Flooring'!T88="*",'09-60-Flooring'!S88,'09-60-Flooring'!V88="*",'09-60-Flooring'!U88),"")</f>
        <v/>
      </c>
      <c r="H1664" s="236" t="e">
        <f>G1664/'Project Data'!$D$22</f>
        <v>#VALUE!</v>
      </c>
      <c r="I1664" s="175"/>
      <c r="J1664" s="244"/>
      <c r="K1664" s="404"/>
    </row>
    <row r="1665" spans="1:11" s="147" customFormat="1" ht="15" hidden="1" customHeight="1">
      <c r="A1665" s="198">
        <f>'09-60-Flooring'!A89</f>
        <v>0</v>
      </c>
      <c r="B1665" s="399" t="str">
        <f>'09-60-Flooring'!B89</f>
        <v>09 67 19 Magnesium-Oxychloride Flooring</v>
      </c>
      <c r="C1665" s="235"/>
      <c r="D1665" s="402" t="str" cm="1">
        <f t="array" ref="D1665">_xlfn.IFNA(_xlfn.IFS('09-60-Flooring'!D89="*",'09-60-Flooring'!C89,'09-60-Flooring'!F89="*",'09-60-Flooring'!E89,'09-60-Flooring'!H89="*",'09-60-Flooring'!G89,'09-60-Flooring'!J89="*",'09-60-Flooring'!I89,'09-60-Flooring'!L89="*",'09-60-Flooring'!K89,'09-60-Flooring'!N89="*",'09-60-Flooring'!M89,'09-60-Flooring'!P89="*",'09-60-Flooring'!O89,'09-60-Flooring'!R89="*",'09-60-Flooring'!Q89,'09-60-Flooring'!T89="*",'09-60-Flooring'!S89),"")</f>
        <v/>
      </c>
      <c r="E1665" s="402" t="e">
        <f>D1665/'Project Data'!$D$22</f>
        <v>#VALUE!</v>
      </c>
      <c r="F1665" s="164" t="s">
        <v>44</v>
      </c>
      <c r="G1665" s="236" t="str" cm="1">
        <f t="array" ref="G1665">_xlfn.IFNA(_xlfn.IFS('09-60-Flooring'!F89="*",'09-60-Flooring'!E89,'09-60-Flooring'!H89="*",'09-60-Flooring'!G89,'09-60-Flooring'!J89="*",'09-60-Flooring'!I89,'09-60-Flooring'!L89="*",'09-60-Flooring'!K89,'09-60-Flooring'!N89="*",'09-60-Flooring'!M89,'09-60-Flooring'!P89="*",'09-60-Flooring'!O89,'09-60-Flooring'!R89="*",'09-60-Flooring'!Q89,'09-60-Flooring'!T89="*",'09-60-Flooring'!S89,'09-60-Flooring'!V89="*",'09-60-Flooring'!U89),"")</f>
        <v/>
      </c>
      <c r="H1665" s="236" t="e">
        <f>G1665/'Project Data'!$D$22</f>
        <v>#VALUE!</v>
      </c>
      <c r="I1665" s="175"/>
      <c r="J1665" s="244"/>
      <c r="K1665" s="404"/>
    </row>
    <row r="1666" spans="1:11" s="147" customFormat="1" ht="15" hidden="1" customHeight="1">
      <c r="A1666" s="198">
        <f>'09-60-Flooring'!A90</f>
        <v>0</v>
      </c>
      <c r="B1666" s="399" t="str">
        <f>'09-60-Flooring'!B90</f>
        <v>09 67 23 Resinous Flooring</v>
      </c>
      <c r="C1666" s="235"/>
      <c r="D1666" s="402" t="str" cm="1">
        <f t="array" ref="D1666">_xlfn.IFNA(_xlfn.IFS('09-60-Flooring'!D90="*",'09-60-Flooring'!C90,'09-60-Flooring'!F90="*",'09-60-Flooring'!E90,'09-60-Flooring'!H90="*",'09-60-Flooring'!G90,'09-60-Flooring'!J90="*",'09-60-Flooring'!I90,'09-60-Flooring'!L90="*",'09-60-Flooring'!K90,'09-60-Flooring'!N90="*",'09-60-Flooring'!M90,'09-60-Flooring'!P90="*",'09-60-Flooring'!O90,'09-60-Flooring'!R90="*",'09-60-Flooring'!Q90,'09-60-Flooring'!T90="*",'09-60-Flooring'!S90),"")</f>
        <v/>
      </c>
      <c r="E1666" s="402" t="e">
        <f>D1666/'Project Data'!$D$22</f>
        <v>#VALUE!</v>
      </c>
      <c r="F1666" s="164" t="s">
        <v>44</v>
      </c>
      <c r="G1666" s="236" t="str" cm="1">
        <f t="array" ref="G1666">_xlfn.IFNA(_xlfn.IFS('09-60-Flooring'!F90="*",'09-60-Flooring'!E90,'09-60-Flooring'!H90="*",'09-60-Flooring'!G90,'09-60-Flooring'!J90="*",'09-60-Flooring'!I90,'09-60-Flooring'!L90="*",'09-60-Flooring'!K90,'09-60-Flooring'!N90="*",'09-60-Flooring'!M90,'09-60-Flooring'!P90="*",'09-60-Flooring'!O90,'09-60-Flooring'!R90="*",'09-60-Flooring'!Q90,'09-60-Flooring'!T90="*",'09-60-Flooring'!S90,'09-60-Flooring'!V90="*",'09-60-Flooring'!U90),"")</f>
        <v/>
      </c>
      <c r="H1666" s="236" t="e">
        <f>G1666/'Project Data'!$D$22</f>
        <v>#VALUE!</v>
      </c>
      <c r="I1666" s="175"/>
      <c r="J1666" s="244"/>
      <c r="K1666" s="404"/>
    </row>
    <row r="1667" spans="1:11" s="147" customFormat="1" ht="15" hidden="1" customHeight="1">
      <c r="A1667" s="198">
        <f>'09-60-Flooring'!A91</f>
        <v>0</v>
      </c>
      <c r="B1667" s="399" t="str">
        <f>'09-60-Flooring'!B91</f>
        <v>09 67 26 Quartz Flooring</v>
      </c>
      <c r="C1667" s="235"/>
      <c r="D1667" s="402" t="str" cm="1">
        <f t="array" ref="D1667">_xlfn.IFNA(_xlfn.IFS('09-60-Flooring'!D91="*",'09-60-Flooring'!C91,'09-60-Flooring'!F91="*",'09-60-Flooring'!E91,'09-60-Flooring'!H91="*",'09-60-Flooring'!G91,'09-60-Flooring'!J91="*",'09-60-Flooring'!I91,'09-60-Flooring'!L91="*",'09-60-Flooring'!K91,'09-60-Flooring'!N91="*",'09-60-Flooring'!M91,'09-60-Flooring'!P91="*",'09-60-Flooring'!O91,'09-60-Flooring'!R91="*",'09-60-Flooring'!Q91,'09-60-Flooring'!T91="*",'09-60-Flooring'!S91),"")</f>
        <v/>
      </c>
      <c r="E1667" s="402" t="e">
        <f>D1667/'Project Data'!$D$22</f>
        <v>#VALUE!</v>
      </c>
      <c r="F1667" s="164" t="s">
        <v>44</v>
      </c>
      <c r="G1667" s="236" t="str" cm="1">
        <f t="array" ref="G1667">_xlfn.IFNA(_xlfn.IFS('09-60-Flooring'!F91="*",'09-60-Flooring'!E91,'09-60-Flooring'!H91="*",'09-60-Flooring'!G91,'09-60-Flooring'!J91="*",'09-60-Flooring'!I91,'09-60-Flooring'!L91="*",'09-60-Flooring'!K91,'09-60-Flooring'!N91="*",'09-60-Flooring'!M91,'09-60-Flooring'!P91="*",'09-60-Flooring'!O91,'09-60-Flooring'!R91="*",'09-60-Flooring'!Q91,'09-60-Flooring'!T91="*",'09-60-Flooring'!S91,'09-60-Flooring'!V91="*",'09-60-Flooring'!U91),"")</f>
        <v/>
      </c>
      <c r="H1667" s="236" t="e">
        <f>G1667/'Project Data'!$D$22</f>
        <v>#VALUE!</v>
      </c>
      <c r="I1667" s="175"/>
      <c r="J1667" s="244"/>
      <c r="K1667" s="404"/>
    </row>
    <row r="1668" spans="1:11" s="147" customFormat="1" ht="15" hidden="1" customHeight="1">
      <c r="A1668" s="198">
        <f>'09-60-Flooring'!A92</f>
        <v>0</v>
      </c>
      <c r="B1668" s="399" t="str">
        <f>'09-60-Flooring'!B92</f>
        <v>09 67 66 Fluid-Applied Athletic Flooring</v>
      </c>
      <c r="C1668" s="235"/>
      <c r="D1668" s="402" t="str" cm="1">
        <f t="array" ref="D1668">_xlfn.IFNA(_xlfn.IFS('09-60-Flooring'!D92="*",'09-60-Flooring'!C92,'09-60-Flooring'!F92="*",'09-60-Flooring'!E92,'09-60-Flooring'!H92="*",'09-60-Flooring'!G92,'09-60-Flooring'!J92="*",'09-60-Flooring'!I92,'09-60-Flooring'!L92="*",'09-60-Flooring'!K92,'09-60-Flooring'!N92="*",'09-60-Flooring'!M92,'09-60-Flooring'!P92="*",'09-60-Flooring'!O92,'09-60-Flooring'!R92="*",'09-60-Flooring'!Q92,'09-60-Flooring'!T92="*",'09-60-Flooring'!S92),"")</f>
        <v/>
      </c>
      <c r="E1668" s="402" t="e">
        <f>D1668/'Project Data'!$D$22</f>
        <v>#VALUE!</v>
      </c>
      <c r="F1668" s="164" t="s">
        <v>44</v>
      </c>
      <c r="G1668" s="236" t="str" cm="1">
        <f t="array" ref="G1668">_xlfn.IFNA(_xlfn.IFS('09-60-Flooring'!F92="*",'09-60-Flooring'!E92,'09-60-Flooring'!H92="*",'09-60-Flooring'!G92,'09-60-Flooring'!J92="*",'09-60-Flooring'!I92,'09-60-Flooring'!L92="*",'09-60-Flooring'!K92,'09-60-Flooring'!N92="*",'09-60-Flooring'!M92,'09-60-Flooring'!P92="*",'09-60-Flooring'!O92,'09-60-Flooring'!R92="*",'09-60-Flooring'!Q92,'09-60-Flooring'!T92="*",'09-60-Flooring'!S92,'09-60-Flooring'!V92="*",'09-60-Flooring'!U92),"")</f>
        <v/>
      </c>
      <c r="H1668" s="236" t="e">
        <f>G1668/'Project Data'!$D$22</f>
        <v>#VALUE!</v>
      </c>
      <c r="I1668" s="175"/>
      <c r="J1668" s="244"/>
      <c r="K1668" s="404"/>
    </row>
    <row r="1669" spans="1:11" s="147" customFormat="1" ht="15" customHeight="1">
      <c r="A1669" s="398">
        <f>'09-60-Flooring'!A93</f>
        <v>1</v>
      </c>
      <c r="B1669" s="642" t="str">
        <f>'09-60-Flooring'!B93</f>
        <v>09 68 00 Shower Wall Tile</v>
      </c>
      <c r="C1669" s="643"/>
      <c r="D1669" s="402" t="str">
        <f>'09-60-Flooring'!E93</f>
        <v>Included in Flooring</v>
      </c>
      <c r="E1669" s="402"/>
      <c r="F1669" s="412" t="s">
        <v>44</v>
      </c>
      <c r="G1669" s="402" t="str" cm="1">
        <f t="array" ref="G1669">_xlfn.IFNA(_xlfn.IFS('09-60-Flooring'!F93="*",'09-60-Flooring'!E93,'09-60-Flooring'!H93="*",'09-60-Flooring'!G93,'09-60-Flooring'!J93="*",'09-60-Flooring'!I93,'09-60-Flooring'!L93="*",'09-60-Flooring'!K93,'09-60-Flooring'!N93="*",'09-60-Flooring'!M93,'09-60-Flooring'!P93="*",'09-60-Flooring'!O93,'09-60-Flooring'!R93="*",'09-60-Flooring'!Q93,'09-60-Flooring'!T93="*",'09-60-Flooring'!S93,'09-60-Flooring'!V93="*",'09-60-Flooring'!U93),"")</f>
        <v/>
      </c>
      <c r="H1669" s="402" t="e">
        <f>G1669/'Project Data'!$D$22</f>
        <v>#VALUE!</v>
      </c>
      <c r="I1669" s="400"/>
      <c r="J1669" s="403"/>
      <c r="K1669" s="404" t="s">
        <v>99</v>
      </c>
    </row>
    <row r="1670" spans="1:11" s="147" customFormat="1" ht="15" customHeight="1">
      <c r="A1670" s="398">
        <f>'09-60-Flooring'!A94</f>
        <v>1</v>
      </c>
      <c r="B1670" s="642" t="str">
        <f>'09-60-Flooring'!B94</f>
        <v>09 68 13 Floor Tile</v>
      </c>
      <c r="C1670" s="643"/>
      <c r="D1670" s="402" t="str">
        <f>'09-60-Flooring'!E94</f>
        <v>Included in Flooring</v>
      </c>
      <c r="E1670" s="402"/>
      <c r="F1670" s="412" t="s">
        <v>44</v>
      </c>
      <c r="G1670" s="402" t="str" cm="1">
        <f t="array" ref="G1670">_xlfn.IFNA(_xlfn.IFS('09-60-Flooring'!F94="*",'09-60-Flooring'!E94,'09-60-Flooring'!H94="*",'09-60-Flooring'!G94,'09-60-Flooring'!J94="*",'09-60-Flooring'!I94,'09-60-Flooring'!L94="*",'09-60-Flooring'!K94,'09-60-Flooring'!N94="*",'09-60-Flooring'!M94,'09-60-Flooring'!P94="*",'09-60-Flooring'!O94,'09-60-Flooring'!R94="*",'09-60-Flooring'!Q94,'09-60-Flooring'!T94="*",'09-60-Flooring'!S94,'09-60-Flooring'!V94="*",'09-60-Flooring'!U94),"")</f>
        <v/>
      </c>
      <c r="H1670" s="402" t="e">
        <f>G1670/'Project Data'!$D$22</f>
        <v>#VALUE!</v>
      </c>
      <c r="I1670" s="400"/>
      <c r="J1670" s="403"/>
      <c r="K1670" s="404" t="s">
        <v>99</v>
      </c>
    </row>
    <row r="1671" spans="1:11" s="147" customFormat="1" ht="15" hidden="1" customHeight="1">
      <c r="A1671" s="198">
        <f>'09-60-Flooring'!A95</f>
        <v>0</v>
      </c>
      <c r="B1671" s="235" t="str">
        <f>'09-60-Flooring'!B95</f>
        <v>09 68 16 Sheet Carpeting</v>
      </c>
      <c r="C1671" s="235"/>
      <c r="D1671" s="236" t="str" cm="1">
        <f t="array" ref="D1671">_xlfn.IFNA(_xlfn.IFS('09-60-Flooring'!D95="*",'09-60-Flooring'!C95,'09-60-Flooring'!F95="*",'09-60-Flooring'!E95,'09-60-Flooring'!H95="*",'09-60-Flooring'!G95,'09-60-Flooring'!J95="*",'09-60-Flooring'!I95,'09-60-Flooring'!L95="*",'09-60-Flooring'!K95,'09-60-Flooring'!N95="*",'09-60-Flooring'!M95,'09-60-Flooring'!P95="*",'09-60-Flooring'!O95,'09-60-Flooring'!R95="*",'09-60-Flooring'!Q95,'09-60-Flooring'!T95="*",'09-60-Flooring'!S95),"")</f>
        <v/>
      </c>
      <c r="E1671" s="236" t="e">
        <f>D1671/'Project Data'!$D$22</f>
        <v>#VALUE!</v>
      </c>
      <c r="F1671" s="164" t="s">
        <v>44</v>
      </c>
      <c r="G1671" s="236" t="str" cm="1">
        <f t="array" ref="G1671">_xlfn.IFNA(_xlfn.IFS('09-60-Flooring'!F95="*",'09-60-Flooring'!E95,'09-60-Flooring'!H95="*",'09-60-Flooring'!G95,'09-60-Flooring'!J95="*",'09-60-Flooring'!I95,'09-60-Flooring'!L95="*",'09-60-Flooring'!K95,'09-60-Flooring'!N95="*",'09-60-Flooring'!M95,'09-60-Flooring'!P95="*",'09-60-Flooring'!O95,'09-60-Flooring'!R95="*",'09-60-Flooring'!Q95,'09-60-Flooring'!T95="*",'09-60-Flooring'!S95,'09-60-Flooring'!V95="*",'09-60-Flooring'!U95),"")</f>
        <v/>
      </c>
      <c r="H1671" s="236" t="e">
        <f>G1671/'Project Data'!$D$22</f>
        <v>#VALUE!</v>
      </c>
      <c r="I1671" s="175"/>
      <c r="J1671" s="244"/>
      <c r="K1671" s="242"/>
    </row>
    <row r="1672" spans="1:11" s="147" customFormat="1" ht="15" hidden="1" customHeight="1">
      <c r="A1672" s="198">
        <f>'09-60-Flooring'!A96</f>
        <v>0</v>
      </c>
      <c r="B1672" s="235" t="str">
        <f>'09-60-Flooring'!B96</f>
        <v>09 69 00 Access Flooring</v>
      </c>
      <c r="C1672" s="235"/>
      <c r="D1672" s="236" t="str" cm="1">
        <f t="array" ref="D1672">_xlfn.IFNA(_xlfn.IFS('09-60-Flooring'!D96="*",'09-60-Flooring'!C96,'09-60-Flooring'!F96="*",'09-60-Flooring'!E96,'09-60-Flooring'!H96="*",'09-60-Flooring'!G96,'09-60-Flooring'!J96="*",'09-60-Flooring'!I96,'09-60-Flooring'!L96="*",'09-60-Flooring'!K96,'09-60-Flooring'!N96="*",'09-60-Flooring'!M96,'09-60-Flooring'!P96="*",'09-60-Flooring'!O96,'09-60-Flooring'!R96="*",'09-60-Flooring'!Q96,'09-60-Flooring'!T96="*",'09-60-Flooring'!S96),"")</f>
        <v/>
      </c>
      <c r="E1672" s="236" t="e">
        <f>D1672/'Project Data'!$D$22</f>
        <v>#VALUE!</v>
      </c>
      <c r="F1672" s="164" t="s">
        <v>44</v>
      </c>
      <c r="G1672" s="236" t="str" cm="1">
        <f t="array" ref="G1672">_xlfn.IFNA(_xlfn.IFS('09-60-Flooring'!F96="*",'09-60-Flooring'!E96,'09-60-Flooring'!H96="*",'09-60-Flooring'!G96,'09-60-Flooring'!J96="*",'09-60-Flooring'!I96,'09-60-Flooring'!L96="*",'09-60-Flooring'!K96,'09-60-Flooring'!N96="*",'09-60-Flooring'!M96,'09-60-Flooring'!P96="*",'09-60-Flooring'!O96,'09-60-Flooring'!R96="*",'09-60-Flooring'!Q96,'09-60-Flooring'!T96="*",'09-60-Flooring'!S96,'09-60-Flooring'!V96="*",'09-60-Flooring'!U96),"")</f>
        <v/>
      </c>
      <c r="H1672" s="236" t="e">
        <f>G1672/'Project Data'!$D$22</f>
        <v>#VALUE!</v>
      </c>
      <c r="I1672" s="175"/>
      <c r="J1672" s="244"/>
      <c r="K1672" s="242"/>
    </row>
    <row r="1673" spans="1:11" s="147" customFormat="1" ht="15" hidden="1" customHeight="1">
      <c r="A1673" s="198">
        <f>'09-60-Flooring'!A97</f>
        <v>0</v>
      </c>
      <c r="B1673" s="235" t="str">
        <f>'09-60-Flooring'!B97</f>
        <v>09 69 13 Rigid-Grid Access Flooring</v>
      </c>
      <c r="C1673" s="235"/>
      <c r="D1673" s="236" t="str" cm="1">
        <f t="array" ref="D1673">_xlfn.IFNA(_xlfn.IFS('09-60-Flooring'!D97="*",'09-60-Flooring'!C97,'09-60-Flooring'!F97="*",'09-60-Flooring'!E97,'09-60-Flooring'!H97="*",'09-60-Flooring'!G97,'09-60-Flooring'!J97="*",'09-60-Flooring'!I97,'09-60-Flooring'!L97="*",'09-60-Flooring'!K97,'09-60-Flooring'!N97="*",'09-60-Flooring'!M97,'09-60-Flooring'!P97="*",'09-60-Flooring'!O97,'09-60-Flooring'!R97="*",'09-60-Flooring'!Q97,'09-60-Flooring'!T97="*",'09-60-Flooring'!S97),"")</f>
        <v/>
      </c>
      <c r="E1673" s="236" t="e">
        <f>D1673/'Project Data'!$D$22</f>
        <v>#VALUE!</v>
      </c>
      <c r="F1673" s="164" t="s">
        <v>44</v>
      </c>
      <c r="G1673" s="236" t="str" cm="1">
        <f t="array" ref="G1673">_xlfn.IFNA(_xlfn.IFS('09-60-Flooring'!F97="*",'09-60-Flooring'!E97,'09-60-Flooring'!H97="*",'09-60-Flooring'!G97,'09-60-Flooring'!J97="*",'09-60-Flooring'!I97,'09-60-Flooring'!L97="*",'09-60-Flooring'!K97,'09-60-Flooring'!N97="*",'09-60-Flooring'!M97,'09-60-Flooring'!P97="*",'09-60-Flooring'!O97,'09-60-Flooring'!R97="*",'09-60-Flooring'!Q97,'09-60-Flooring'!T97="*",'09-60-Flooring'!S97,'09-60-Flooring'!V97="*",'09-60-Flooring'!U97),"")</f>
        <v/>
      </c>
      <c r="H1673" s="236" t="e">
        <f>G1673/'Project Data'!$D$22</f>
        <v>#VALUE!</v>
      </c>
      <c r="I1673" s="175"/>
      <c r="J1673" s="244"/>
      <c r="K1673" s="242"/>
    </row>
    <row r="1674" spans="1:11" s="147" customFormat="1" ht="15" hidden="1" customHeight="1">
      <c r="A1674" s="198">
        <f>'09-60-Flooring'!A98</f>
        <v>0</v>
      </c>
      <c r="B1674" s="235" t="str">
        <f>'09-60-Flooring'!B98</f>
        <v>09 69 16 Snap-on Stringer Access Flooring</v>
      </c>
      <c r="C1674" s="235"/>
      <c r="D1674" s="236" t="str" cm="1">
        <f t="array" ref="D1674">_xlfn.IFNA(_xlfn.IFS('09-60-Flooring'!D98="*",'09-60-Flooring'!C98,'09-60-Flooring'!F98="*",'09-60-Flooring'!E98,'09-60-Flooring'!H98="*",'09-60-Flooring'!G98,'09-60-Flooring'!J98="*",'09-60-Flooring'!I98,'09-60-Flooring'!L98="*",'09-60-Flooring'!K98,'09-60-Flooring'!N98="*",'09-60-Flooring'!M98,'09-60-Flooring'!P98="*",'09-60-Flooring'!O98,'09-60-Flooring'!R98="*",'09-60-Flooring'!Q98,'09-60-Flooring'!T98="*",'09-60-Flooring'!S98),"")</f>
        <v/>
      </c>
      <c r="E1674" s="236" t="e">
        <f>D1674/'Project Data'!$D$22</f>
        <v>#VALUE!</v>
      </c>
      <c r="F1674" s="164" t="s">
        <v>44</v>
      </c>
      <c r="G1674" s="236" t="str" cm="1">
        <f t="array" ref="G1674">_xlfn.IFNA(_xlfn.IFS('09-60-Flooring'!F98="*",'09-60-Flooring'!E98,'09-60-Flooring'!H98="*",'09-60-Flooring'!G98,'09-60-Flooring'!J98="*",'09-60-Flooring'!I98,'09-60-Flooring'!L98="*",'09-60-Flooring'!K98,'09-60-Flooring'!N98="*",'09-60-Flooring'!M98,'09-60-Flooring'!P98="*",'09-60-Flooring'!O98,'09-60-Flooring'!R98="*",'09-60-Flooring'!Q98,'09-60-Flooring'!T98="*",'09-60-Flooring'!S98,'09-60-Flooring'!V98="*",'09-60-Flooring'!U98),"")</f>
        <v/>
      </c>
      <c r="H1674" s="236" t="e">
        <f>G1674/'Project Data'!$D$22</f>
        <v>#VALUE!</v>
      </c>
      <c r="I1674" s="175"/>
      <c r="J1674" s="244"/>
      <c r="K1674" s="242"/>
    </row>
    <row r="1675" spans="1:11" s="147" customFormat="1" ht="15" hidden="1" customHeight="1">
      <c r="A1675" s="198">
        <f>'09-60-Flooring'!A99</f>
        <v>0</v>
      </c>
      <c r="B1675" s="235" t="str">
        <f>'09-60-Flooring'!B99</f>
        <v>09 69 19 Stringerless Access Flooring</v>
      </c>
      <c r="C1675" s="235"/>
      <c r="D1675" s="236" t="str" cm="1">
        <f t="array" ref="D1675">_xlfn.IFNA(_xlfn.IFS('09-60-Flooring'!D99="*",'09-60-Flooring'!C99,'09-60-Flooring'!F99="*",'09-60-Flooring'!E99,'09-60-Flooring'!H99="*",'09-60-Flooring'!G99,'09-60-Flooring'!J99="*",'09-60-Flooring'!I99,'09-60-Flooring'!L99="*",'09-60-Flooring'!K99,'09-60-Flooring'!N99="*",'09-60-Flooring'!M99,'09-60-Flooring'!P99="*",'09-60-Flooring'!O99,'09-60-Flooring'!R99="*",'09-60-Flooring'!Q99,'09-60-Flooring'!T99="*",'09-60-Flooring'!S99),"")</f>
        <v/>
      </c>
      <c r="E1675" s="236" t="e">
        <f>D1675/'Project Data'!$D$22</f>
        <v>#VALUE!</v>
      </c>
      <c r="F1675" s="164" t="s">
        <v>44</v>
      </c>
      <c r="G1675" s="236" t="str" cm="1">
        <f t="array" ref="G1675">_xlfn.IFNA(_xlfn.IFS('09-60-Flooring'!F99="*",'09-60-Flooring'!E99,'09-60-Flooring'!H99="*",'09-60-Flooring'!G99,'09-60-Flooring'!J99="*",'09-60-Flooring'!I99,'09-60-Flooring'!L99="*",'09-60-Flooring'!K99,'09-60-Flooring'!N99="*",'09-60-Flooring'!M99,'09-60-Flooring'!P99="*",'09-60-Flooring'!O99,'09-60-Flooring'!R99="*",'09-60-Flooring'!Q99,'09-60-Flooring'!T99="*",'09-60-Flooring'!S99,'09-60-Flooring'!V99="*",'09-60-Flooring'!U99),"")</f>
        <v/>
      </c>
      <c r="H1675" s="236" t="e">
        <f>G1675/'Project Data'!$D$22</f>
        <v>#VALUE!</v>
      </c>
      <c r="I1675" s="175"/>
      <c r="J1675" s="244"/>
      <c r="K1675" s="242"/>
    </row>
    <row r="1676" spans="1:11" s="147" customFormat="1" ht="15" hidden="1" customHeight="1">
      <c r="A1676" s="198">
        <f>'09-60-Flooring'!A100</f>
        <v>0</v>
      </c>
      <c r="B1676" s="235" t="str">
        <f>'09-60-Flooring'!B100</f>
        <v>09 69 33 Low-Profile Fixed Height Access Flooring</v>
      </c>
      <c r="C1676" s="235"/>
      <c r="D1676" s="236" t="str" cm="1">
        <f t="array" ref="D1676">_xlfn.IFNA(_xlfn.IFS('09-60-Flooring'!D100="*",'09-60-Flooring'!C100,'09-60-Flooring'!F100="*",'09-60-Flooring'!E100,'09-60-Flooring'!H100="*",'09-60-Flooring'!G100,'09-60-Flooring'!J100="*",'09-60-Flooring'!I100,'09-60-Flooring'!L100="*",'09-60-Flooring'!K100,'09-60-Flooring'!N100="*",'09-60-Flooring'!M100,'09-60-Flooring'!P100="*",'09-60-Flooring'!O100,'09-60-Flooring'!R100="*",'09-60-Flooring'!Q100,'09-60-Flooring'!T100="*",'09-60-Flooring'!S100),"")</f>
        <v/>
      </c>
      <c r="E1676" s="622" t="e">
        <f>D1676/'Project Data'!$D$22</f>
        <v>#VALUE!</v>
      </c>
      <c r="F1676" s="227" t="s">
        <v>44</v>
      </c>
      <c r="G1676" s="236" t="str" cm="1">
        <f t="array" ref="G1676">_xlfn.IFNA(_xlfn.IFS('09-60-Flooring'!F100="*",'09-60-Flooring'!E100,'09-60-Flooring'!H100="*",'09-60-Flooring'!G100,'09-60-Flooring'!J100="*",'09-60-Flooring'!I100,'09-60-Flooring'!L100="*",'09-60-Flooring'!K100,'09-60-Flooring'!N100="*",'09-60-Flooring'!M100,'09-60-Flooring'!P100="*",'09-60-Flooring'!O100,'09-60-Flooring'!R100="*",'09-60-Flooring'!Q100,'09-60-Flooring'!T100="*",'09-60-Flooring'!S100,'09-60-Flooring'!V100="*",'09-60-Flooring'!U100),"")</f>
        <v/>
      </c>
      <c r="H1676" s="236" t="e">
        <f>G1676/'Project Data'!$D$22</f>
        <v>#VALUE!</v>
      </c>
      <c r="I1676" s="175"/>
      <c r="J1676" s="244"/>
      <c r="K1676" s="242"/>
    </row>
    <row r="1677" spans="1:11" s="147" customFormat="1" ht="15" hidden="1" customHeight="1">
      <c r="A1677" s="198">
        <f>'09-60-Flooring'!A101</f>
        <v>0</v>
      </c>
      <c r="B1677" s="235" t="str">
        <f>'09-60-Flooring'!B101</f>
        <v>09 69 53 Access Flooring Accessories</v>
      </c>
      <c r="C1677" s="316"/>
      <c r="D1677" s="236" t="str" cm="1">
        <f t="array" ref="D1677">_xlfn.IFNA(_xlfn.IFS('09-60-Flooring'!D101="*",'09-60-Flooring'!C101,'09-60-Flooring'!F101="*",'09-60-Flooring'!E101,'09-60-Flooring'!H101="*",'09-60-Flooring'!G101,'09-60-Flooring'!J101="*",'09-60-Flooring'!I101,'09-60-Flooring'!L101="*",'09-60-Flooring'!K101,'09-60-Flooring'!N101="*",'09-60-Flooring'!M101,'09-60-Flooring'!P101="*",'09-60-Flooring'!O101,'09-60-Flooring'!R101="*",'09-60-Flooring'!Q101,'09-60-Flooring'!T101="*",'09-60-Flooring'!S101),"")</f>
        <v/>
      </c>
      <c r="E1677" s="622" t="e">
        <f>D1677/'Project Data'!$D$22</f>
        <v>#VALUE!</v>
      </c>
      <c r="F1677" s="179" t="s">
        <v>44</v>
      </c>
      <c r="G1677" s="236" t="str" cm="1">
        <f t="array" ref="G1677">_xlfn.IFNA(_xlfn.IFS('09-60-Flooring'!F101="*",'09-60-Flooring'!E101,'09-60-Flooring'!H101="*",'09-60-Flooring'!G101,'09-60-Flooring'!J101="*",'09-60-Flooring'!I101,'09-60-Flooring'!L101="*",'09-60-Flooring'!K101,'09-60-Flooring'!N101="*",'09-60-Flooring'!M101,'09-60-Flooring'!P101="*",'09-60-Flooring'!O101,'09-60-Flooring'!R101="*",'09-60-Flooring'!Q101,'09-60-Flooring'!T101="*",'09-60-Flooring'!S101,'09-60-Flooring'!V101="*",'09-60-Flooring'!U101),"")</f>
        <v/>
      </c>
      <c r="H1677" s="236" t="e">
        <f>G1677/'Project Data'!$D$22</f>
        <v>#VALUE!</v>
      </c>
      <c r="I1677" s="226"/>
      <c r="J1677" s="245"/>
      <c r="K1677" s="242"/>
    </row>
    <row r="1678" spans="1:11" s="147" customFormat="1" ht="15" hidden="1" customHeight="1">
      <c r="A1678" s="198">
        <f>'09-60-Flooring'!A102</f>
        <v>0</v>
      </c>
      <c r="B1678" s="235" t="str">
        <f>'09-60-Flooring'!B102</f>
        <v>09 69 56 Access Flooring Stairs and Stringers</v>
      </c>
      <c r="C1678" s="316"/>
      <c r="D1678" s="236" t="str" cm="1">
        <f t="array" ref="D1678">_xlfn.IFNA(_xlfn.IFS('09-60-Flooring'!D102="*",'09-60-Flooring'!C102,'09-60-Flooring'!F102="*",'09-60-Flooring'!E102,'09-60-Flooring'!H102="*",'09-60-Flooring'!G102,'09-60-Flooring'!J102="*",'09-60-Flooring'!I102,'09-60-Flooring'!L102="*",'09-60-Flooring'!K102,'09-60-Flooring'!N102="*",'09-60-Flooring'!M102,'09-60-Flooring'!P102="*",'09-60-Flooring'!O102,'09-60-Flooring'!R102="*",'09-60-Flooring'!Q102,'09-60-Flooring'!T102="*",'09-60-Flooring'!S102),"")</f>
        <v/>
      </c>
      <c r="E1678" s="622" t="e">
        <f>D1678/'Project Data'!$D$22</f>
        <v>#VALUE!</v>
      </c>
      <c r="F1678" s="179" t="s">
        <v>44</v>
      </c>
      <c r="G1678" s="236" t="str" cm="1">
        <f t="array" ref="G1678">_xlfn.IFNA(_xlfn.IFS('09-60-Flooring'!F102="*",'09-60-Flooring'!E102,'09-60-Flooring'!H102="*",'09-60-Flooring'!G102,'09-60-Flooring'!J102="*",'09-60-Flooring'!I102,'09-60-Flooring'!L102="*",'09-60-Flooring'!K102,'09-60-Flooring'!N102="*",'09-60-Flooring'!M102,'09-60-Flooring'!P102="*",'09-60-Flooring'!O102,'09-60-Flooring'!R102="*",'09-60-Flooring'!Q102,'09-60-Flooring'!T102="*",'09-60-Flooring'!S102,'09-60-Flooring'!V102="*",'09-60-Flooring'!U102),"")</f>
        <v/>
      </c>
      <c r="H1678" s="236" t="e">
        <f>G1678/'Project Data'!$D$22</f>
        <v>#VALUE!</v>
      </c>
      <c r="I1678" s="226"/>
      <c r="J1678" s="245"/>
      <c r="K1678" s="242"/>
    </row>
    <row r="1679" spans="1:11" s="147" customFormat="1" ht="15" customHeight="1">
      <c r="A1679" s="406">
        <v>1</v>
      </c>
      <c r="B1679" s="644" t="s">
        <v>100</v>
      </c>
      <c r="C1679" s="645"/>
      <c r="D1679" s="394" cm="1">
        <f t="array" ref="D1679">_xlfn.IFNA(_xlfn.IFS('09-70-Wall CoveringPainting'!D9="*",'09-70-Wall CoveringPainting'!C9,'09-70-Wall CoveringPainting'!F9="*",'09-70-Wall CoveringPainting'!E9,'09-70-Wall CoveringPainting'!H9="*",'09-70-Wall CoveringPainting'!G9,'09-70-Wall CoveringPainting'!J9="*",'09-70-Wall CoveringPainting'!I9,'09-70-Wall CoveringPainting'!L9="*",'09-70-Wall CoveringPainting'!K9,'09-70-Wall CoveringPainting'!N9="*",'09-70-Wall CoveringPainting'!M9,'09-70-Wall CoveringPainting'!P9="*",'09-70-Wall CoveringPainting'!O9,'09-70-Wall CoveringPainting'!R9="*",'09-70-Wall CoveringPainting'!Q9,'09-70-Wall CoveringPainting'!T9="*",'09-70-Wall CoveringPainting'!S9),"")</f>
        <v>372231</v>
      </c>
      <c r="E1679" s="641">
        <f>D1679/'Project Data'!$D$22</f>
        <v>4.1594238526779233</v>
      </c>
      <c r="F1679" s="415">
        <v>372231</v>
      </c>
      <c r="G1679" s="407" cm="1">
        <f t="array" ref="G1679">_xlfn.IFNA(_xlfn.IFS('09-70-Wall CoveringPainting'!F9="*",'09-70-Wall CoveringPainting'!E9,'09-70-Wall CoveringPainting'!H9="*",'09-70-Wall CoveringPainting'!G9,'09-70-Wall CoveringPainting'!J9="*",'09-70-Wall CoveringPainting'!I9,'09-70-Wall CoveringPainting'!L9="*",'09-70-Wall CoveringPainting'!K9,'09-70-Wall CoveringPainting'!N9="*",'09-70-Wall CoveringPainting'!M9,'09-70-Wall CoveringPainting'!P9="*",'09-70-Wall CoveringPainting'!O9,'09-70-Wall CoveringPainting'!R9="*",'09-70-Wall CoveringPainting'!Q9,'09-70-Wall CoveringPainting'!T9="*",'09-70-Wall CoveringPainting'!S9,'09-70-Wall CoveringPainting'!V9="*",'09-70-Wall CoveringPainting'!U9),"")</f>
        <v>372231</v>
      </c>
      <c r="H1679" s="407">
        <f>G1679/'Project Data'!$D$22</f>
        <v>4.1594238526779233</v>
      </c>
      <c r="I1679" s="391"/>
      <c r="J1679" s="396">
        <f>IFERROR(G1679-F1679, "--")</f>
        <v>0</v>
      </c>
      <c r="K1679" s="397"/>
    </row>
    <row r="1680" spans="1:11" s="147" customFormat="1" ht="15" hidden="1" customHeight="1">
      <c r="A1680" s="198">
        <f>'09-70-Wall CoveringPainting'!A11</f>
        <v>0</v>
      </c>
      <c r="B1680" s="235" t="str">
        <f>'09-70-Wall CoveringPainting'!B11</f>
        <v>09 70 00 Wall Finishes</v>
      </c>
      <c r="C1680" s="235"/>
      <c r="D1680" s="236" t="str" cm="1">
        <f t="array" ref="D1680">_xlfn.IFNA(_xlfn.IFS('09-70-Wall CoveringPainting'!D11="*",'09-70-Wall CoveringPainting'!C11,'09-70-Wall CoveringPainting'!F11="*",'09-70-Wall CoveringPainting'!E11,'09-70-Wall CoveringPainting'!H11="*",'09-70-Wall CoveringPainting'!G11,'09-70-Wall CoveringPainting'!J11="*",'09-70-Wall CoveringPainting'!I11,'09-70-Wall CoveringPainting'!L11="*",'09-70-Wall CoveringPainting'!K11,'09-70-Wall CoveringPainting'!N11="*",'09-70-Wall CoveringPainting'!M11,'09-70-Wall CoveringPainting'!P11="*",'09-70-Wall CoveringPainting'!O11,'09-70-Wall CoveringPainting'!R11="*",'09-70-Wall CoveringPainting'!Q11,'09-70-Wall CoveringPainting'!T11="*",'09-70-Wall CoveringPainting'!S11),"")</f>
        <v/>
      </c>
      <c r="E1680" s="236" t="e">
        <f>D1680/'Project Data'!$D$22</f>
        <v>#VALUE!</v>
      </c>
      <c r="F1680" s="164" t="s">
        <v>44</v>
      </c>
      <c r="G1680" s="236" t="str" cm="1">
        <f t="array" ref="G1680">_xlfn.IFNA(_xlfn.IFS('09-70-Wall CoveringPainting'!F11="*",'09-70-Wall CoveringPainting'!E11,'09-70-Wall CoveringPainting'!H11="*",'09-70-Wall CoveringPainting'!G11,'09-70-Wall CoveringPainting'!J11="*",'09-70-Wall CoveringPainting'!I11,'09-70-Wall CoveringPainting'!L11="*",'09-70-Wall CoveringPainting'!K11,'09-70-Wall CoveringPainting'!N11="*",'09-70-Wall CoveringPainting'!M11,'09-70-Wall CoveringPainting'!P11="*",'09-70-Wall CoveringPainting'!O11,'09-70-Wall CoveringPainting'!R11="*",'09-70-Wall CoveringPainting'!Q11,'09-70-Wall CoveringPainting'!T11="*",'09-70-Wall CoveringPainting'!S11,'09-70-Wall CoveringPainting'!V11="*",'09-70-Wall CoveringPainting'!U11),"")</f>
        <v/>
      </c>
      <c r="H1680" s="236" t="e">
        <f>G1680/'Project Data'!$D$22</f>
        <v>#VALUE!</v>
      </c>
      <c r="I1680" s="237"/>
      <c r="J1680" s="243"/>
      <c r="K1680" s="242"/>
    </row>
    <row r="1681" spans="1:11" s="147" customFormat="1" ht="15" hidden="1" customHeight="1">
      <c r="A1681" s="398" t="str">
        <f>'09-70-Wall CoveringPainting'!A12</f>
        <v xml:space="preserve"> </v>
      </c>
      <c r="B1681" s="399" t="str">
        <f>'09-70-Wall CoveringPainting'!B12</f>
        <v>09 72 00 Wall Coverings</v>
      </c>
      <c r="C1681" s="399"/>
      <c r="D1681" s="402" t="str" cm="1">
        <f t="array" ref="D1681">_xlfn.IFNA(_xlfn.IFS('09-70-Wall CoveringPainting'!D12="*",'09-70-Wall CoveringPainting'!C12,'09-70-Wall CoveringPainting'!F12="*",'09-70-Wall CoveringPainting'!E12,'09-70-Wall CoveringPainting'!H12="*",'09-70-Wall CoveringPainting'!G12,'09-70-Wall CoveringPainting'!J12="*",'09-70-Wall CoveringPainting'!I12,'09-70-Wall CoveringPainting'!L12="*",'09-70-Wall CoveringPainting'!K12,'09-70-Wall CoveringPainting'!N12="*",'09-70-Wall CoveringPainting'!M12,'09-70-Wall CoveringPainting'!P12="*",'09-70-Wall CoveringPainting'!O12,'09-70-Wall CoveringPainting'!R12="*",'09-70-Wall CoveringPainting'!Q12,'09-70-Wall CoveringPainting'!T12="*",'09-70-Wall CoveringPainting'!S12),"")</f>
        <v/>
      </c>
      <c r="E1681" s="402" t="e">
        <f>D1681/'Project Data'!$D$22</f>
        <v>#VALUE!</v>
      </c>
      <c r="F1681" s="412" t="s">
        <v>44</v>
      </c>
      <c r="G1681" s="402" t="str" cm="1">
        <f t="array" ref="G1681">_xlfn.IFNA(_xlfn.IFS('09-70-Wall CoveringPainting'!F12="*",'09-70-Wall CoveringPainting'!E12,'09-70-Wall CoveringPainting'!H12="*",'09-70-Wall CoveringPainting'!G12,'09-70-Wall CoveringPainting'!J12="*",'09-70-Wall CoveringPainting'!I12,'09-70-Wall CoveringPainting'!L12="*",'09-70-Wall CoveringPainting'!K12,'09-70-Wall CoveringPainting'!N12="*",'09-70-Wall CoveringPainting'!M12,'09-70-Wall CoveringPainting'!P12="*",'09-70-Wall CoveringPainting'!O12,'09-70-Wall CoveringPainting'!R12="*",'09-70-Wall CoveringPainting'!Q12,'09-70-Wall CoveringPainting'!T12="*",'09-70-Wall CoveringPainting'!S12,'09-70-Wall CoveringPainting'!V12="*",'09-70-Wall CoveringPainting'!U12),"")</f>
        <v/>
      </c>
      <c r="H1681" s="402" t="e">
        <f>G1681/'Project Data'!$D$22</f>
        <v>#VALUE!</v>
      </c>
      <c r="I1681" s="400"/>
      <c r="J1681" s="403"/>
      <c r="K1681" s="404"/>
    </row>
    <row r="1682" spans="1:11" s="147" customFormat="1" ht="15" hidden="1" customHeight="1">
      <c r="A1682" s="198">
        <f>'09-70-Wall CoveringPainting'!A13</f>
        <v>0</v>
      </c>
      <c r="B1682" s="235" t="str">
        <f>'09-70-Wall CoveringPainting'!B13</f>
        <v>09 72 13 Cork Wall Coverings</v>
      </c>
      <c r="C1682" s="235"/>
      <c r="D1682" s="236" t="str" cm="1">
        <f t="array" ref="D1682">_xlfn.IFNA(_xlfn.IFS('09-70-Wall CoveringPainting'!D13="*",'09-70-Wall CoveringPainting'!C13,'09-70-Wall CoveringPainting'!F13="*",'09-70-Wall CoveringPainting'!E13,'09-70-Wall CoveringPainting'!H13="*",'09-70-Wall CoveringPainting'!G13,'09-70-Wall CoveringPainting'!J13="*",'09-70-Wall CoveringPainting'!I13,'09-70-Wall CoveringPainting'!L13="*",'09-70-Wall CoveringPainting'!K13,'09-70-Wall CoveringPainting'!N13="*",'09-70-Wall CoveringPainting'!M13,'09-70-Wall CoveringPainting'!P13="*",'09-70-Wall CoveringPainting'!O13,'09-70-Wall CoveringPainting'!R13="*",'09-70-Wall CoveringPainting'!Q13,'09-70-Wall CoveringPainting'!T13="*",'09-70-Wall CoveringPainting'!S13),"")</f>
        <v/>
      </c>
      <c r="E1682" s="236" t="e">
        <f>D1682/'Project Data'!$D$22</f>
        <v>#VALUE!</v>
      </c>
      <c r="F1682" s="164" t="s">
        <v>44</v>
      </c>
      <c r="G1682" s="236" t="str" cm="1">
        <f t="array" ref="G1682">_xlfn.IFNA(_xlfn.IFS('09-70-Wall CoveringPainting'!F13="*",'09-70-Wall CoveringPainting'!E13,'09-70-Wall CoveringPainting'!H13="*",'09-70-Wall CoveringPainting'!G13,'09-70-Wall CoveringPainting'!J13="*",'09-70-Wall CoveringPainting'!I13,'09-70-Wall CoveringPainting'!L13="*",'09-70-Wall CoveringPainting'!K13,'09-70-Wall CoveringPainting'!N13="*",'09-70-Wall CoveringPainting'!M13,'09-70-Wall CoveringPainting'!P13="*",'09-70-Wall CoveringPainting'!O13,'09-70-Wall CoveringPainting'!R13="*",'09-70-Wall CoveringPainting'!Q13,'09-70-Wall CoveringPainting'!T13="*",'09-70-Wall CoveringPainting'!S13,'09-70-Wall CoveringPainting'!V13="*",'09-70-Wall CoveringPainting'!U13),"")</f>
        <v/>
      </c>
      <c r="H1682" s="236" t="e">
        <f>G1682/'Project Data'!$D$22</f>
        <v>#VALUE!</v>
      </c>
      <c r="I1682" s="175"/>
      <c r="J1682" s="244"/>
      <c r="K1682" s="242"/>
    </row>
    <row r="1683" spans="1:11" s="147" customFormat="1" ht="15" hidden="1" customHeight="1">
      <c r="A1683" s="198">
        <f>'09-70-Wall CoveringPainting'!A14</f>
        <v>0</v>
      </c>
      <c r="B1683" s="235" t="str">
        <f>'09-70-Wall CoveringPainting'!B14</f>
        <v>09 72 16 Vinyl-Coated Fabric Wall Coverings</v>
      </c>
      <c r="C1683" s="235"/>
      <c r="D1683" s="236" t="str" cm="1">
        <f t="array" ref="D1683">_xlfn.IFNA(_xlfn.IFS('09-70-Wall CoveringPainting'!D14="*",'09-70-Wall CoveringPainting'!C14,'09-70-Wall CoveringPainting'!F14="*",'09-70-Wall CoveringPainting'!E14,'09-70-Wall CoveringPainting'!H14="*",'09-70-Wall CoveringPainting'!G14,'09-70-Wall CoveringPainting'!J14="*",'09-70-Wall CoveringPainting'!I14,'09-70-Wall CoveringPainting'!L14="*",'09-70-Wall CoveringPainting'!K14,'09-70-Wall CoveringPainting'!N14="*",'09-70-Wall CoveringPainting'!M14,'09-70-Wall CoveringPainting'!P14="*",'09-70-Wall CoveringPainting'!O14,'09-70-Wall CoveringPainting'!R14="*",'09-70-Wall CoveringPainting'!Q14,'09-70-Wall CoveringPainting'!T14="*",'09-70-Wall CoveringPainting'!S14),"")</f>
        <v/>
      </c>
      <c r="E1683" s="236" t="e">
        <f>D1683/'Project Data'!$D$22</f>
        <v>#VALUE!</v>
      </c>
      <c r="F1683" s="164" t="s">
        <v>44</v>
      </c>
      <c r="G1683" s="236" t="str" cm="1">
        <f t="array" ref="G1683">_xlfn.IFNA(_xlfn.IFS('09-70-Wall CoveringPainting'!F14="*",'09-70-Wall CoveringPainting'!E14,'09-70-Wall CoveringPainting'!H14="*",'09-70-Wall CoveringPainting'!G14,'09-70-Wall CoveringPainting'!J14="*",'09-70-Wall CoveringPainting'!I14,'09-70-Wall CoveringPainting'!L14="*",'09-70-Wall CoveringPainting'!K14,'09-70-Wall CoveringPainting'!N14="*",'09-70-Wall CoveringPainting'!M14,'09-70-Wall CoveringPainting'!P14="*",'09-70-Wall CoveringPainting'!O14,'09-70-Wall CoveringPainting'!R14="*",'09-70-Wall CoveringPainting'!Q14,'09-70-Wall CoveringPainting'!T14="*",'09-70-Wall CoveringPainting'!S14,'09-70-Wall CoveringPainting'!V14="*",'09-70-Wall CoveringPainting'!U14),"")</f>
        <v/>
      </c>
      <c r="H1683" s="236" t="e">
        <f>G1683/'Project Data'!$D$22</f>
        <v>#VALUE!</v>
      </c>
      <c r="I1683" s="175"/>
      <c r="J1683" s="244"/>
      <c r="K1683" s="242"/>
    </row>
    <row r="1684" spans="1:11" s="147" customFormat="1" ht="15" hidden="1" customHeight="1">
      <c r="A1684" s="198">
        <f>'09-70-Wall CoveringPainting'!A15</f>
        <v>0</v>
      </c>
      <c r="B1684" s="235" t="str">
        <f>'09-70-Wall CoveringPainting'!B15</f>
        <v>09 72 16.13 Flexible Vinyl Wall Coverings</v>
      </c>
      <c r="C1684" s="235"/>
      <c r="D1684" s="236" t="str" cm="1">
        <f t="array" ref="D1684">_xlfn.IFNA(_xlfn.IFS('09-70-Wall CoveringPainting'!D15="*",'09-70-Wall CoveringPainting'!C15,'09-70-Wall CoveringPainting'!F15="*",'09-70-Wall CoveringPainting'!E15,'09-70-Wall CoveringPainting'!H15="*",'09-70-Wall CoveringPainting'!G15,'09-70-Wall CoveringPainting'!J15="*",'09-70-Wall CoveringPainting'!I15,'09-70-Wall CoveringPainting'!L15="*",'09-70-Wall CoveringPainting'!K15,'09-70-Wall CoveringPainting'!N15="*",'09-70-Wall CoveringPainting'!M15,'09-70-Wall CoveringPainting'!P15="*",'09-70-Wall CoveringPainting'!O15,'09-70-Wall CoveringPainting'!R15="*",'09-70-Wall CoveringPainting'!Q15,'09-70-Wall CoveringPainting'!T15="*",'09-70-Wall CoveringPainting'!S15),"")</f>
        <v/>
      </c>
      <c r="E1684" s="236" t="e">
        <f>D1684/'Project Data'!$D$22</f>
        <v>#VALUE!</v>
      </c>
      <c r="F1684" s="164" t="s">
        <v>44</v>
      </c>
      <c r="G1684" s="236" t="str" cm="1">
        <f t="array" ref="G1684">_xlfn.IFNA(_xlfn.IFS('09-70-Wall CoveringPainting'!F15="*",'09-70-Wall CoveringPainting'!E15,'09-70-Wall CoveringPainting'!H15="*",'09-70-Wall CoveringPainting'!G15,'09-70-Wall CoveringPainting'!J15="*",'09-70-Wall CoveringPainting'!I15,'09-70-Wall CoveringPainting'!L15="*",'09-70-Wall CoveringPainting'!K15,'09-70-Wall CoveringPainting'!N15="*",'09-70-Wall CoveringPainting'!M15,'09-70-Wall CoveringPainting'!P15="*",'09-70-Wall CoveringPainting'!O15,'09-70-Wall CoveringPainting'!R15="*",'09-70-Wall CoveringPainting'!Q15,'09-70-Wall CoveringPainting'!T15="*",'09-70-Wall CoveringPainting'!S15,'09-70-Wall CoveringPainting'!V15="*",'09-70-Wall CoveringPainting'!U15),"")</f>
        <v/>
      </c>
      <c r="H1684" s="236" t="e">
        <f>G1684/'Project Data'!$D$22</f>
        <v>#VALUE!</v>
      </c>
      <c r="I1684" s="175"/>
      <c r="J1684" s="244"/>
      <c r="K1684" s="242"/>
    </row>
    <row r="1685" spans="1:11" s="147" customFormat="1" ht="15" hidden="1" customHeight="1">
      <c r="A1685" s="198">
        <f>'09-70-Wall CoveringPainting'!A16</f>
        <v>0</v>
      </c>
      <c r="B1685" s="235" t="str">
        <f>'09-70-Wall CoveringPainting'!B16</f>
        <v>09 72 16.16 Rigid-Sheet Vinyl Wall Coverings</v>
      </c>
      <c r="C1685" s="235"/>
      <c r="D1685" s="236" t="str" cm="1">
        <f t="array" ref="D1685">_xlfn.IFNA(_xlfn.IFS('09-70-Wall CoveringPainting'!D16="*",'09-70-Wall CoveringPainting'!C16,'09-70-Wall CoveringPainting'!F16="*",'09-70-Wall CoveringPainting'!E16,'09-70-Wall CoveringPainting'!H16="*",'09-70-Wall CoveringPainting'!G16,'09-70-Wall CoveringPainting'!J16="*",'09-70-Wall CoveringPainting'!I16,'09-70-Wall CoveringPainting'!L16="*",'09-70-Wall CoveringPainting'!K16,'09-70-Wall CoveringPainting'!N16="*",'09-70-Wall CoveringPainting'!M16,'09-70-Wall CoveringPainting'!P16="*",'09-70-Wall CoveringPainting'!O16,'09-70-Wall CoveringPainting'!R16="*",'09-70-Wall CoveringPainting'!Q16,'09-70-Wall CoveringPainting'!T16="*",'09-70-Wall CoveringPainting'!S16),"")</f>
        <v/>
      </c>
      <c r="E1685" s="236" t="e">
        <f>D1685/'Project Data'!$D$22</f>
        <v>#VALUE!</v>
      </c>
      <c r="F1685" s="164" t="s">
        <v>44</v>
      </c>
      <c r="G1685" s="236" t="str" cm="1">
        <f t="array" ref="G1685">_xlfn.IFNA(_xlfn.IFS('09-70-Wall CoveringPainting'!F16="*",'09-70-Wall CoveringPainting'!E16,'09-70-Wall CoveringPainting'!H16="*",'09-70-Wall CoveringPainting'!G16,'09-70-Wall CoveringPainting'!J16="*",'09-70-Wall CoveringPainting'!I16,'09-70-Wall CoveringPainting'!L16="*",'09-70-Wall CoveringPainting'!K16,'09-70-Wall CoveringPainting'!N16="*",'09-70-Wall CoveringPainting'!M16,'09-70-Wall CoveringPainting'!P16="*",'09-70-Wall CoveringPainting'!O16,'09-70-Wall CoveringPainting'!R16="*",'09-70-Wall CoveringPainting'!Q16,'09-70-Wall CoveringPainting'!T16="*",'09-70-Wall CoveringPainting'!S16,'09-70-Wall CoveringPainting'!V16="*",'09-70-Wall CoveringPainting'!U16),"")</f>
        <v/>
      </c>
      <c r="H1685" s="236" t="e">
        <f>G1685/'Project Data'!$D$22</f>
        <v>#VALUE!</v>
      </c>
      <c r="I1685" s="175"/>
      <c r="J1685" s="244"/>
      <c r="K1685" s="242"/>
    </row>
    <row r="1686" spans="1:11" s="147" customFormat="1" ht="15" hidden="1" customHeight="1">
      <c r="A1686" s="198">
        <f>'09-70-Wall CoveringPainting'!A17</f>
        <v>0</v>
      </c>
      <c r="B1686" s="235" t="str">
        <f>'09-70-Wall CoveringPainting'!B17</f>
        <v>09 72 19 Textile Wall Coverings</v>
      </c>
      <c r="C1686" s="235"/>
      <c r="D1686" s="236" t="str" cm="1">
        <f t="array" ref="D1686">_xlfn.IFNA(_xlfn.IFS('09-70-Wall CoveringPainting'!D17="*",'09-70-Wall CoveringPainting'!C17,'09-70-Wall CoveringPainting'!F17="*",'09-70-Wall CoveringPainting'!E17,'09-70-Wall CoveringPainting'!H17="*",'09-70-Wall CoveringPainting'!G17,'09-70-Wall CoveringPainting'!J17="*",'09-70-Wall CoveringPainting'!I17,'09-70-Wall CoveringPainting'!L17="*",'09-70-Wall CoveringPainting'!K17,'09-70-Wall CoveringPainting'!N17="*",'09-70-Wall CoveringPainting'!M17,'09-70-Wall CoveringPainting'!P17="*",'09-70-Wall CoveringPainting'!O17,'09-70-Wall CoveringPainting'!R17="*",'09-70-Wall CoveringPainting'!Q17,'09-70-Wall CoveringPainting'!T17="*",'09-70-Wall CoveringPainting'!S17),"")</f>
        <v/>
      </c>
      <c r="E1686" s="236" t="e">
        <f>D1686/'Project Data'!$D$22</f>
        <v>#VALUE!</v>
      </c>
      <c r="F1686" s="164" t="s">
        <v>44</v>
      </c>
      <c r="G1686" s="236" t="str" cm="1">
        <f t="array" ref="G1686">_xlfn.IFNA(_xlfn.IFS('09-70-Wall CoveringPainting'!F17="*",'09-70-Wall CoveringPainting'!E17,'09-70-Wall CoveringPainting'!H17="*",'09-70-Wall CoveringPainting'!G17,'09-70-Wall CoveringPainting'!J17="*",'09-70-Wall CoveringPainting'!I17,'09-70-Wall CoveringPainting'!L17="*",'09-70-Wall CoveringPainting'!K17,'09-70-Wall CoveringPainting'!N17="*",'09-70-Wall CoveringPainting'!M17,'09-70-Wall CoveringPainting'!P17="*",'09-70-Wall CoveringPainting'!O17,'09-70-Wall CoveringPainting'!R17="*",'09-70-Wall CoveringPainting'!Q17,'09-70-Wall CoveringPainting'!T17="*",'09-70-Wall CoveringPainting'!S17,'09-70-Wall CoveringPainting'!V17="*",'09-70-Wall CoveringPainting'!U17),"")</f>
        <v/>
      </c>
      <c r="H1686" s="236" t="e">
        <f>G1686/'Project Data'!$D$22</f>
        <v>#VALUE!</v>
      </c>
      <c r="I1686" s="175"/>
      <c r="J1686" s="244"/>
      <c r="K1686" s="242"/>
    </row>
    <row r="1687" spans="1:11" s="147" customFormat="1" ht="15" hidden="1" customHeight="1">
      <c r="A1687" s="398" t="str">
        <f>'09-70-Wall CoveringPainting'!A18</f>
        <v xml:space="preserve"> </v>
      </c>
      <c r="B1687" s="399" t="str">
        <f>'09-70-Wall CoveringPainting'!B18</f>
        <v>09 72 23 Wallpapering</v>
      </c>
      <c r="C1687" s="399"/>
      <c r="D1687" s="402" t="str" cm="1">
        <f t="array" ref="D1687">_xlfn.IFNA(_xlfn.IFS('09-70-Wall CoveringPainting'!D18="*",'09-70-Wall CoveringPainting'!C18,'09-70-Wall CoveringPainting'!F18="*",'09-70-Wall CoveringPainting'!E18,'09-70-Wall CoveringPainting'!H18="*",'09-70-Wall CoveringPainting'!G18,'09-70-Wall CoveringPainting'!J18="*",'09-70-Wall CoveringPainting'!I18,'09-70-Wall CoveringPainting'!L18="*",'09-70-Wall CoveringPainting'!K18,'09-70-Wall CoveringPainting'!N18="*",'09-70-Wall CoveringPainting'!M18,'09-70-Wall CoveringPainting'!P18="*",'09-70-Wall CoveringPainting'!O18,'09-70-Wall CoveringPainting'!R18="*",'09-70-Wall CoveringPainting'!Q18,'09-70-Wall CoveringPainting'!T18="*",'09-70-Wall CoveringPainting'!S18),"")</f>
        <v/>
      </c>
      <c r="E1687" s="402" t="e">
        <f>D1687/'Project Data'!$D$22</f>
        <v>#VALUE!</v>
      </c>
      <c r="F1687" s="412" t="s">
        <v>44</v>
      </c>
      <c r="G1687" s="402" t="str" cm="1">
        <f t="array" ref="G1687">_xlfn.IFNA(_xlfn.IFS('09-70-Wall CoveringPainting'!F18="*",'09-70-Wall CoveringPainting'!E18,'09-70-Wall CoveringPainting'!H18="*",'09-70-Wall CoveringPainting'!G18,'09-70-Wall CoveringPainting'!J18="*",'09-70-Wall CoveringPainting'!I18,'09-70-Wall CoveringPainting'!L18="*",'09-70-Wall CoveringPainting'!K18,'09-70-Wall CoveringPainting'!N18="*",'09-70-Wall CoveringPainting'!M18,'09-70-Wall CoveringPainting'!P18="*",'09-70-Wall CoveringPainting'!O18,'09-70-Wall CoveringPainting'!R18="*",'09-70-Wall CoveringPainting'!Q18,'09-70-Wall CoveringPainting'!T18="*",'09-70-Wall CoveringPainting'!S18,'09-70-Wall CoveringPainting'!V18="*",'09-70-Wall CoveringPainting'!U18),"")</f>
        <v/>
      </c>
      <c r="H1687" s="402" t="e">
        <f>G1687/'Project Data'!$D$22</f>
        <v>#VALUE!</v>
      </c>
      <c r="I1687" s="400"/>
      <c r="J1687" s="403"/>
      <c r="K1687" s="404"/>
    </row>
    <row r="1688" spans="1:11" s="147" customFormat="1" ht="15" hidden="1" customHeight="1">
      <c r="A1688" s="198">
        <f>'09-70-Wall CoveringPainting'!A19</f>
        <v>0</v>
      </c>
      <c r="B1688" s="235" t="str">
        <f>'09-70-Wall CoveringPainting'!B19</f>
        <v>09 73 00 Wall Carpeting</v>
      </c>
      <c r="C1688" s="235"/>
      <c r="D1688" s="236" t="str" cm="1">
        <f t="array" ref="D1688">_xlfn.IFNA(_xlfn.IFS('09-70-Wall CoveringPainting'!D19="*",'09-70-Wall CoveringPainting'!C19,'09-70-Wall CoveringPainting'!F19="*",'09-70-Wall CoveringPainting'!E19,'09-70-Wall CoveringPainting'!H19="*",'09-70-Wall CoveringPainting'!G19,'09-70-Wall CoveringPainting'!J19="*",'09-70-Wall CoveringPainting'!I19,'09-70-Wall CoveringPainting'!L19="*",'09-70-Wall CoveringPainting'!K19,'09-70-Wall CoveringPainting'!N19="*",'09-70-Wall CoveringPainting'!M19,'09-70-Wall CoveringPainting'!P19="*",'09-70-Wall CoveringPainting'!O19,'09-70-Wall CoveringPainting'!R19="*",'09-70-Wall CoveringPainting'!Q19,'09-70-Wall CoveringPainting'!T19="*",'09-70-Wall CoveringPainting'!S19),"")</f>
        <v/>
      </c>
      <c r="E1688" s="236" t="e">
        <f>D1688/'Project Data'!$D$22</f>
        <v>#VALUE!</v>
      </c>
      <c r="F1688" s="164" t="s">
        <v>44</v>
      </c>
      <c r="G1688" s="236" t="str" cm="1">
        <f t="array" ref="G1688">_xlfn.IFNA(_xlfn.IFS('09-70-Wall CoveringPainting'!F19="*",'09-70-Wall CoveringPainting'!E19,'09-70-Wall CoveringPainting'!H19="*",'09-70-Wall CoveringPainting'!G19,'09-70-Wall CoveringPainting'!J19="*",'09-70-Wall CoveringPainting'!I19,'09-70-Wall CoveringPainting'!L19="*",'09-70-Wall CoveringPainting'!K19,'09-70-Wall CoveringPainting'!N19="*",'09-70-Wall CoveringPainting'!M19,'09-70-Wall CoveringPainting'!P19="*",'09-70-Wall CoveringPainting'!O19,'09-70-Wall CoveringPainting'!R19="*",'09-70-Wall CoveringPainting'!Q19,'09-70-Wall CoveringPainting'!T19="*",'09-70-Wall CoveringPainting'!S19,'09-70-Wall CoveringPainting'!V19="*",'09-70-Wall CoveringPainting'!U19),"")</f>
        <v/>
      </c>
      <c r="H1688" s="236" t="e">
        <f>G1688/'Project Data'!$D$22</f>
        <v>#VALUE!</v>
      </c>
      <c r="I1688" s="175"/>
      <c r="J1688" s="244"/>
      <c r="K1688" s="242"/>
    </row>
    <row r="1689" spans="1:11" s="147" customFormat="1" ht="15" hidden="1" customHeight="1">
      <c r="A1689" s="198">
        <f>'09-70-Wall CoveringPainting'!A20</f>
        <v>0</v>
      </c>
      <c r="B1689" s="235" t="str">
        <f>'09-70-Wall CoveringPainting'!B20</f>
        <v>09 74 00 Flexible Wood Sheets</v>
      </c>
      <c r="C1689" s="235"/>
      <c r="D1689" s="236" t="str" cm="1">
        <f t="array" ref="D1689">_xlfn.IFNA(_xlfn.IFS('09-70-Wall CoveringPainting'!D20="*",'09-70-Wall CoveringPainting'!C20,'09-70-Wall CoveringPainting'!F20="*",'09-70-Wall CoveringPainting'!E20,'09-70-Wall CoveringPainting'!H20="*",'09-70-Wall CoveringPainting'!G20,'09-70-Wall CoveringPainting'!J20="*",'09-70-Wall CoveringPainting'!I20,'09-70-Wall CoveringPainting'!L20="*",'09-70-Wall CoveringPainting'!K20,'09-70-Wall CoveringPainting'!N20="*",'09-70-Wall CoveringPainting'!M20,'09-70-Wall CoveringPainting'!P20="*",'09-70-Wall CoveringPainting'!O20,'09-70-Wall CoveringPainting'!R20="*",'09-70-Wall CoveringPainting'!Q20,'09-70-Wall CoveringPainting'!T20="*",'09-70-Wall CoveringPainting'!S20),"")</f>
        <v/>
      </c>
      <c r="E1689" s="236" t="e">
        <f>D1689/'Project Data'!$D$22</f>
        <v>#VALUE!</v>
      </c>
      <c r="F1689" s="164" t="s">
        <v>44</v>
      </c>
      <c r="G1689" s="236" t="str" cm="1">
        <f t="array" ref="G1689">_xlfn.IFNA(_xlfn.IFS('09-70-Wall CoveringPainting'!F20="*",'09-70-Wall CoveringPainting'!E20,'09-70-Wall CoveringPainting'!H20="*",'09-70-Wall CoveringPainting'!G20,'09-70-Wall CoveringPainting'!J20="*",'09-70-Wall CoveringPainting'!I20,'09-70-Wall CoveringPainting'!L20="*",'09-70-Wall CoveringPainting'!K20,'09-70-Wall CoveringPainting'!N20="*",'09-70-Wall CoveringPainting'!M20,'09-70-Wall CoveringPainting'!P20="*",'09-70-Wall CoveringPainting'!O20,'09-70-Wall CoveringPainting'!R20="*",'09-70-Wall CoveringPainting'!Q20,'09-70-Wall CoveringPainting'!T20="*",'09-70-Wall CoveringPainting'!S20,'09-70-Wall CoveringPainting'!V20="*",'09-70-Wall CoveringPainting'!U20),"")</f>
        <v/>
      </c>
      <c r="H1689" s="236" t="e">
        <f>G1689/'Project Data'!$D$22</f>
        <v>#VALUE!</v>
      </c>
      <c r="I1689" s="175"/>
      <c r="J1689" s="244"/>
      <c r="K1689" s="242"/>
    </row>
    <row r="1690" spans="1:11" s="147" customFormat="1" ht="15" hidden="1" customHeight="1">
      <c r="A1690" s="198">
        <f>'09-70-Wall CoveringPainting'!A21</f>
        <v>0</v>
      </c>
      <c r="B1690" s="235" t="str">
        <f>'09-70-Wall CoveringPainting'!B21</f>
        <v>09 74 13 Wood Wall Coverings</v>
      </c>
      <c r="C1690" s="235"/>
      <c r="D1690" s="236" t="str" cm="1">
        <f t="array" ref="D1690">_xlfn.IFNA(_xlfn.IFS('09-70-Wall CoveringPainting'!D21="*",'09-70-Wall CoveringPainting'!C21,'09-70-Wall CoveringPainting'!F21="*",'09-70-Wall CoveringPainting'!E21,'09-70-Wall CoveringPainting'!H21="*",'09-70-Wall CoveringPainting'!G21,'09-70-Wall CoveringPainting'!J21="*",'09-70-Wall CoveringPainting'!I21,'09-70-Wall CoveringPainting'!L21="*",'09-70-Wall CoveringPainting'!K21,'09-70-Wall CoveringPainting'!N21="*",'09-70-Wall CoveringPainting'!M21,'09-70-Wall CoveringPainting'!P21="*",'09-70-Wall CoveringPainting'!O21,'09-70-Wall CoveringPainting'!R21="*",'09-70-Wall CoveringPainting'!Q21,'09-70-Wall CoveringPainting'!T21="*",'09-70-Wall CoveringPainting'!S21),"")</f>
        <v/>
      </c>
      <c r="E1690" s="236" t="e">
        <f>D1690/'Project Data'!$D$22</f>
        <v>#VALUE!</v>
      </c>
      <c r="F1690" s="164" t="s">
        <v>44</v>
      </c>
      <c r="G1690" s="236" t="str" cm="1">
        <f t="array" ref="G1690">_xlfn.IFNA(_xlfn.IFS('09-70-Wall CoveringPainting'!F21="*",'09-70-Wall CoveringPainting'!E21,'09-70-Wall CoveringPainting'!H21="*",'09-70-Wall CoveringPainting'!G21,'09-70-Wall CoveringPainting'!J21="*",'09-70-Wall CoveringPainting'!I21,'09-70-Wall CoveringPainting'!L21="*",'09-70-Wall CoveringPainting'!K21,'09-70-Wall CoveringPainting'!N21="*",'09-70-Wall CoveringPainting'!M21,'09-70-Wall CoveringPainting'!P21="*",'09-70-Wall CoveringPainting'!O21,'09-70-Wall CoveringPainting'!R21="*",'09-70-Wall CoveringPainting'!Q21,'09-70-Wall CoveringPainting'!T21="*",'09-70-Wall CoveringPainting'!S21,'09-70-Wall CoveringPainting'!V21="*",'09-70-Wall CoveringPainting'!U21),"")</f>
        <v/>
      </c>
      <c r="H1690" s="236" t="e">
        <f>G1690/'Project Data'!$D$22</f>
        <v>#VALUE!</v>
      </c>
      <c r="I1690" s="175"/>
      <c r="J1690" s="244"/>
      <c r="K1690" s="242"/>
    </row>
    <row r="1691" spans="1:11" s="147" customFormat="1" ht="15" hidden="1" customHeight="1">
      <c r="A1691" s="198">
        <f>'09-70-Wall CoveringPainting'!A22</f>
        <v>0</v>
      </c>
      <c r="B1691" s="235" t="str">
        <f>'09-70-Wall CoveringPainting'!B22</f>
        <v>09 74 16 Flexible Wood Veneers</v>
      </c>
      <c r="C1691" s="235"/>
      <c r="D1691" s="236" t="str" cm="1">
        <f t="array" ref="D1691">_xlfn.IFNA(_xlfn.IFS('09-70-Wall CoveringPainting'!D22="*",'09-70-Wall CoveringPainting'!C22,'09-70-Wall CoveringPainting'!F22="*",'09-70-Wall CoveringPainting'!E22,'09-70-Wall CoveringPainting'!H22="*",'09-70-Wall CoveringPainting'!G22,'09-70-Wall CoveringPainting'!J22="*",'09-70-Wall CoveringPainting'!I22,'09-70-Wall CoveringPainting'!L22="*",'09-70-Wall CoveringPainting'!K22,'09-70-Wall CoveringPainting'!N22="*",'09-70-Wall CoveringPainting'!M22,'09-70-Wall CoveringPainting'!P22="*",'09-70-Wall CoveringPainting'!O22,'09-70-Wall CoveringPainting'!R22="*",'09-70-Wall CoveringPainting'!Q22,'09-70-Wall CoveringPainting'!T22="*",'09-70-Wall CoveringPainting'!S22),"")</f>
        <v/>
      </c>
      <c r="E1691" s="236" t="e">
        <f>D1691/'Project Data'!$D$22</f>
        <v>#VALUE!</v>
      </c>
      <c r="F1691" s="164" t="s">
        <v>44</v>
      </c>
      <c r="G1691" s="236" t="str" cm="1">
        <f t="array" ref="G1691">_xlfn.IFNA(_xlfn.IFS('09-70-Wall CoveringPainting'!F22="*",'09-70-Wall CoveringPainting'!E22,'09-70-Wall CoveringPainting'!H22="*",'09-70-Wall CoveringPainting'!G22,'09-70-Wall CoveringPainting'!J22="*",'09-70-Wall CoveringPainting'!I22,'09-70-Wall CoveringPainting'!L22="*",'09-70-Wall CoveringPainting'!K22,'09-70-Wall CoveringPainting'!N22="*",'09-70-Wall CoveringPainting'!M22,'09-70-Wall CoveringPainting'!P22="*",'09-70-Wall CoveringPainting'!O22,'09-70-Wall CoveringPainting'!R22="*",'09-70-Wall CoveringPainting'!Q22,'09-70-Wall CoveringPainting'!T22="*",'09-70-Wall CoveringPainting'!S22,'09-70-Wall CoveringPainting'!V22="*",'09-70-Wall CoveringPainting'!U22),"")</f>
        <v/>
      </c>
      <c r="H1691" s="236" t="e">
        <f>G1691/'Project Data'!$D$22</f>
        <v>#VALUE!</v>
      </c>
      <c r="I1691" s="175"/>
      <c r="J1691" s="244"/>
      <c r="K1691" s="242"/>
    </row>
    <row r="1692" spans="1:11" s="147" customFormat="1" ht="15" hidden="1" customHeight="1">
      <c r="A1692" s="198">
        <f>'09-70-Wall CoveringPainting'!A23</f>
        <v>0</v>
      </c>
      <c r="B1692" s="235" t="str">
        <f>'09-70-Wall CoveringPainting'!B23</f>
        <v>09 75 00 Stone Facing</v>
      </c>
      <c r="C1692" s="235"/>
      <c r="D1692" s="236" t="str" cm="1">
        <f t="array" ref="D1692">_xlfn.IFNA(_xlfn.IFS('09-70-Wall CoveringPainting'!D23="*",'09-70-Wall CoveringPainting'!C23,'09-70-Wall CoveringPainting'!F23="*",'09-70-Wall CoveringPainting'!E23,'09-70-Wall CoveringPainting'!H23="*",'09-70-Wall CoveringPainting'!G23,'09-70-Wall CoveringPainting'!J23="*",'09-70-Wall CoveringPainting'!I23,'09-70-Wall CoveringPainting'!L23="*",'09-70-Wall CoveringPainting'!K23,'09-70-Wall CoveringPainting'!N23="*",'09-70-Wall CoveringPainting'!M23,'09-70-Wall CoveringPainting'!P23="*",'09-70-Wall CoveringPainting'!O23,'09-70-Wall CoveringPainting'!R23="*",'09-70-Wall CoveringPainting'!Q23,'09-70-Wall CoveringPainting'!T23="*",'09-70-Wall CoveringPainting'!S23),"")</f>
        <v/>
      </c>
      <c r="E1692" s="236" t="e">
        <f>D1692/'Project Data'!$D$22</f>
        <v>#VALUE!</v>
      </c>
      <c r="F1692" s="164" t="s">
        <v>44</v>
      </c>
      <c r="G1692" s="236" t="str" cm="1">
        <f t="array" ref="G1692">_xlfn.IFNA(_xlfn.IFS('09-70-Wall CoveringPainting'!F23="*",'09-70-Wall CoveringPainting'!E23,'09-70-Wall CoveringPainting'!H23="*",'09-70-Wall CoveringPainting'!G23,'09-70-Wall CoveringPainting'!J23="*",'09-70-Wall CoveringPainting'!I23,'09-70-Wall CoveringPainting'!L23="*",'09-70-Wall CoveringPainting'!K23,'09-70-Wall CoveringPainting'!N23="*",'09-70-Wall CoveringPainting'!M23,'09-70-Wall CoveringPainting'!P23="*",'09-70-Wall CoveringPainting'!O23,'09-70-Wall CoveringPainting'!R23="*",'09-70-Wall CoveringPainting'!Q23,'09-70-Wall CoveringPainting'!T23="*",'09-70-Wall CoveringPainting'!S23,'09-70-Wall CoveringPainting'!V23="*",'09-70-Wall CoveringPainting'!U23),"")</f>
        <v/>
      </c>
      <c r="H1692" s="236" t="e">
        <f>G1692/'Project Data'!$D$22</f>
        <v>#VALUE!</v>
      </c>
      <c r="I1692" s="175"/>
      <c r="J1692" s="244"/>
      <c r="K1692" s="242"/>
    </row>
    <row r="1693" spans="1:11" s="147" customFormat="1" ht="15" hidden="1" customHeight="1">
      <c r="A1693" s="198">
        <f>'09-70-Wall CoveringPainting'!A24</f>
        <v>0</v>
      </c>
      <c r="B1693" s="235" t="str">
        <f>'09-70-Wall CoveringPainting'!B24</f>
        <v>09 75 13 Stone Wall Facing</v>
      </c>
      <c r="C1693" s="235"/>
      <c r="D1693" s="236" t="str" cm="1">
        <f t="array" ref="D1693">_xlfn.IFNA(_xlfn.IFS('09-70-Wall CoveringPainting'!D24="*",'09-70-Wall CoveringPainting'!C24,'09-70-Wall CoveringPainting'!F24="*",'09-70-Wall CoveringPainting'!E24,'09-70-Wall CoveringPainting'!H24="*",'09-70-Wall CoveringPainting'!G24,'09-70-Wall CoveringPainting'!J24="*",'09-70-Wall CoveringPainting'!I24,'09-70-Wall CoveringPainting'!L24="*",'09-70-Wall CoveringPainting'!K24,'09-70-Wall CoveringPainting'!N24="*",'09-70-Wall CoveringPainting'!M24,'09-70-Wall CoveringPainting'!P24="*",'09-70-Wall CoveringPainting'!O24,'09-70-Wall CoveringPainting'!R24="*",'09-70-Wall CoveringPainting'!Q24,'09-70-Wall CoveringPainting'!T24="*",'09-70-Wall CoveringPainting'!S24),"")</f>
        <v/>
      </c>
      <c r="E1693" s="236" t="e">
        <f>D1693/'Project Data'!$D$22</f>
        <v>#VALUE!</v>
      </c>
      <c r="F1693" s="164" t="s">
        <v>44</v>
      </c>
      <c r="G1693" s="236" t="str" cm="1">
        <f t="array" ref="G1693">_xlfn.IFNA(_xlfn.IFS('09-70-Wall CoveringPainting'!F24="*",'09-70-Wall CoveringPainting'!E24,'09-70-Wall CoveringPainting'!H24="*",'09-70-Wall CoveringPainting'!G24,'09-70-Wall CoveringPainting'!J24="*",'09-70-Wall CoveringPainting'!I24,'09-70-Wall CoveringPainting'!L24="*",'09-70-Wall CoveringPainting'!K24,'09-70-Wall CoveringPainting'!N24="*",'09-70-Wall CoveringPainting'!M24,'09-70-Wall CoveringPainting'!P24="*",'09-70-Wall CoveringPainting'!O24,'09-70-Wall CoveringPainting'!R24="*",'09-70-Wall CoveringPainting'!Q24,'09-70-Wall CoveringPainting'!T24="*",'09-70-Wall CoveringPainting'!S24,'09-70-Wall CoveringPainting'!V24="*",'09-70-Wall CoveringPainting'!U24),"")</f>
        <v/>
      </c>
      <c r="H1693" s="236" t="e">
        <f>G1693/'Project Data'!$D$22</f>
        <v>#VALUE!</v>
      </c>
      <c r="I1693" s="175"/>
      <c r="J1693" s="244"/>
      <c r="K1693" s="242"/>
    </row>
    <row r="1694" spans="1:11" s="147" customFormat="1" ht="15" hidden="1" customHeight="1">
      <c r="A1694" s="198">
        <f>'09-70-Wall CoveringPainting'!A25</f>
        <v>0</v>
      </c>
      <c r="B1694" s="235" t="str">
        <f>'09-70-Wall CoveringPainting'!B25</f>
        <v>09 75 19 Stone Trim</v>
      </c>
      <c r="C1694" s="235"/>
      <c r="D1694" s="236" t="str" cm="1">
        <f t="array" ref="D1694">_xlfn.IFNA(_xlfn.IFS('09-70-Wall CoveringPainting'!D25="*",'09-70-Wall CoveringPainting'!C25,'09-70-Wall CoveringPainting'!F25="*",'09-70-Wall CoveringPainting'!E25,'09-70-Wall CoveringPainting'!H25="*",'09-70-Wall CoveringPainting'!G25,'09-70-Wall CoveringPainting'!J25="*",'09-70-Wall CoveringPainting'!I25,'09-70-Wall CoveringPainting'!L25="*",'09-70-Wall CoveringPainting'!K25,'09-70-Wall CoveringPainting'!N25="*",'09-70-Wall CoveringPainting'!M25,'09-70-Wall CoveringPainting'!P25="*",'09-70-Wall CoveringPainting'!O25,'09-70-Wall CoveringPainting'!R25="*",'09-70-Wall CoveringPainting'!Q25,'09-70-Wall CoveringPainting'!T25="*",'09-70-Wall CoveringPainting'!S25),"")</f>
        <v/>
      </c>
      <c r="E1694" s="236" t="e">
        <f>D1694/'Project Data'!$D$22</f>
        <v>#VALUE!</v>
      </c>
      <c r="F1694" s="164" t="s">
        <v>44</v>
      </c>
      <c r="G1694" s="236" t="str" cm="1">
        <f t="array" ref="G1694">_xlfn.IFNA(_xlfn.IFS('09-70-Wall CoveringPainting'!F25="*",'09-70-Wall CoveringPainting'!E25,'09-70-Wall CoveringPainting'!H25="*",'09-70-Wall CoveringPainting'!G25,'09-70-Wall CoveringPainting'!J25="*",'09-70-Wall CoveringPainting'!I25,'09-70-Wall CoveringPainting'!L25="*",'09-70-Wall CoveringPainting'!K25,'09-70-Wall CoveringPainting'!N25="*",'09-70-Wall CoveringPainting'!M25,'09-70-Wall CoveringPainting'!P25="*",'09-70-Wall CoveringPainting'!O25,'09-70-Wall CoveringPainting'!R25="*",'09-70-Wall CoveringPainting'!Q25,'09-70-Wall CoveringPainting'!T25="*",'09-70-Wall CoveringPainting'!S25,'09-70-Wall CoveringPainting'!V25="*",'09-70-Wall CoveringPainting'!U25),"")</f>
        <v/>
      </c>
      <c r="H1694" s="236" t="e">
        <f>G1694/'Project Data'!$D$22</f>
        <v>#VALUE!</v>
      </c>
      <c r="I1694" s="175"/>
      <c r="J1694" s="244"/>
      <c r="K1694" s="242"/>
    </row>
    <row r="1695" spans="1:11" s="147" customFormat="1" ht="15" hidden="1" customHeight="1">
      <c r="A1695" s="198">
        <f>'09-70-Wall CoveringPainting'!A26</f>
        <v>0</v>
      </c>
      <c r="B1695" s="235" t="str">
        <f>'09-70-Wall CoveringPainting'!B26</f>
        <v>09 75 19.13 Stone Base</v>
      </c>
      <c r="C1695" s="235"/>
      <c r="D1695" s="236" t="str" cm="1">
        <f t="array" ref="D1695">_xlfn.IFNA(_xlfn.IFS('09-70-Wall CoveringPainting'!D26="*",'09-70-Wall CoveringPainting'!C26,'09-70-Wall CoveringPainting'!F26="*",'09-70-Wall CoveringPainting'!E26,'09-70-Wall CoveringPainting'!H26="*",'09-70-Wall CoveringPainting'!G26,'09-70-Wall CoveringPainting'!J26="*",'09-70-Wall CoveringPainting'!I26,'09-70-Wall CoveringPainting'!L26="*",'09-70-Wall CoveringPainting'!K26,'09-70-Wall CoveringPainting'!N26="*",'09-70-Wall CoveringPainting'!M26,'09-70-Wall CoveringPainting'!P26="*",'09-70-Wall CoveringPainting'!O26,'09-70-Wall CoveringPainting'!R26="*",'09-70-Wall CoveringPainting'!Q26,'09-70-Wall CoveringPainting'!T26="*",'09-70-Wall CoveringPainting'!S26),"")</f>
        <v/>
      </c>
      <c r="E1695" s="236" t="e">
        <f>D1695/'Project Data'!$D$22</f>
        <v>#VALUE!</v>
      </c>
      <c r="F1695" s="164" t="s">
        <v>44</v>
      </c>
      <c r="G1695" s="236" t="str" cm="1">
        <f t="array" ref="G1695">_xlfn.IFNA(_xlfn.IFS('09-70-Wall CoveringPainting'!F26="*",'09-70-Wall CoveringPainting'!E26,'09-70-Wall CoveringPainting'!H26="*",'09-70-Wall CoveringPainting'!G26,'09-70-Wall CoveringPainting'!J26="*",'09-70-Wall CoveringPainting'!I26,'09-70-Wall CoveringPainting'!L26="*",'09-70-Wall CoveringPainting'!K26,'09-70-Wall CoveringPainting'!N26="*",'09-70-Wall CoveringPainting'!M26,'09-70-Wall CoveringPainting'!P26="*",'09-70-Wall CoveringPainting'!O26,'09-70-Wall CoveringPainting'!R26="*",'09-70-Wall CoveringPainting'!Q26,'09-70-Wall CoveringPainting'!T26="*",'09-70-Wall CoveringPainting'!S26,'09-70-Wall CoveringPainting'!V26="*",'09-70-Wall CoveringPainting'!U26),"")</f>
        <v/>
      </c>
      <c r="H1695" s="236" t="e">
        <f>G1695/'Project Data'!$D$22</f>
        <v>#VALUE!</v>
      </c>
      <c r="I1695" s="175"/>
      <c r="J1695" s="244"/>
      <c r="K1695" s="242"/>
    </row>
    <row r="1696" spans="1:11" s="147" customFormat="1" ht="15" hidden="1" customHeight="1">
      <c r="A1696" s="198">
        <f>'09-70-Wall CoveringPainting'!A27</f>
        <v>0</v>
      </c>
      <c r="B1696" s="235" t="str">
        <f>'09-70-Wall CoveringPainting'!B27</f>
        <v>09 75 19.23 Stone Window Stools</v>
      </c>
      <c r="C1696" s="235"/>
      <c r="D1696" s="236" t="str" cm="1">
        <f t="array" ref="D1696">_xlfn.IFNA(_xlfn.IFS('09-70-Wall CoveringPainting'!D27="*",'09-70-Wall CoveringPainting'!C27,'09-70-Wall CoveringPainting'!F27="*",'09-70-Wall CoveringPainting'!E27,'09-70-Wall CoveringPainting'!H27="*",'09-70-Wall CoveringPainting'!G27,'09-70-Wall CoveringPainting'!J27="*",'09-70-Wall CoveringPainting'!I27,'09-70-Wall CoveringPainting'!L27="*",'09-70-Wall CoveringPainting'!K27,'09-70-Wall CoveringPainting'!N27="*",'09-70-Wall CoveringPainting'!M27,'09-70-Wall CoveringPainting'!P27="*",'09-70-Wall CoveringPainting'!O27,'09-70-Wall CoveringPainting'!R27="*",'09-70-Wall CoveringPainting'!Q27,'09-70-Wall CoveringPainting'!T27="*",'09-70-Wall CoveringPainting'!S27),"")</f>
        <v/>
      </c>
      <c r="E1696" s="236" t="e">
        <f>D1696/'Project Data'!$D$22</f>
        <v>#VALUE!</v>
      </c>
      <c r="F1696" s="164" t="s">
        <v>44</v>
      </c>
      <c r="G1696" s="236" t="str" cm="1">
        <f t="array" ref="G1696">_xlfn.IFNA(_xlfn.IFS('09-70-Wall CoveringPainting'!F27="*",'09-70-Wall CoveringPainting'!E27,'09-70-Wall CoveringPainting'!H27="*",'09-70-Wall CoveringPainting'!G27,'09-70-Wall CoveringPainting'!J27="*",'09-70-Wall CoveringPainting'!I27,'09-70-Wall CoveringPainting'!L27="*",'09-70-Wall CoveringPainting'!K27,'09-70-Wall CoveringPainting'!N27="*",'09-70-Wall CoveringPainting'!M27,'09-70-Wall CoveringPainting'!P27="*",'09-70-Wall CoveringPainting'!O27,'09-70-Wall CoveringPainting'!R27="*",'09-70-Wall CoveringPainting'!Q27,'09-70-Wall CoveringPainting'!T27="*",'09-70-Wall CoveringPainting'!S27,'09-70-Wall CoveringPainting'!V27="*",'09-70-Wall CoveringPainting'!U27),"")</f>
        <v/>
      </c>
      <c r="H1696" s="236" t="e">
        <f>G1696/'Project Data'!$D$22</f>
        <v>#VALUE!</v>
      </c>
      <c r="I1696" s="175"/>
      <c r="J1696" s="244"/>
      <c r="K1696" s="242"/>
    </row>
    <row r="1697" spans="1:11" s="147" customFormat="1" ht="15" hidden="1" customHeight="1">
      <c r="A1697" s="198">
        <f>'09-70-Wall CoveringPainting'!A28</f>
        <v>0</v>
      </c>
      <c r="B1697" s="235" t="str">
        <f>'09-70-Wall CoveringPainting'!B28</f>
        <v>09 75 23 Simulated Stone Wall Facing</v>
      </c>
      <c r="C1697" s="235"/>
      <c r="D1697" s="236" t="str" cm="1">
        <f t="array" ref="D1697">_xlfn.IFNA(_xlfn.IFS('09-70-Wall CoveringPainting'!D28="*",'09-70-Wall CoveringPainting'!C28,'09-70-Wall CoveringPainting'!F28="*",'09-70-Wall CoveringPainting'!E28,'09-70-Wall CoveringPainting'!H28="*",'09-70-Wall CoveringPainting'!G28,'09-70-Wall CoveringPainting'!J28="*",'09-70-Wall CoveringPainting'!I28,'09-70-Wall CoveringPainting'!L28="*",'09-70-Wall CoveringPainting'!K28,'09-70-Wall CoveringPainting'!N28="*",'09-70-Wall CoveringPainting'!M28,'09-70-Wall CoveringPainting'!P28="*",'09-70-Wall CoveringPainting'!O28,'09-70-Wall CoveringPainting'!R28="*",'09-70-Wall CoveringPainting'!Q28,'09-70-Wall CoveringPainting'!T28="*",'09-70-Wall CoveringPainting'!S28),"")</f>
        <v/>
      </c>
      <c r="E1697" s="236" t="e">
        <f>D1697/'Project Data'!$D$22</f>
        <v>#VALUE!</v>
      </c>
      <c r="F1697" s="164" t="s">
        <v>44</v>
      </c>
      <c r="G1697" s="236" t="str" cm="1">
        <f t="array" ref="G1697">_xlfn.IFNA(_xlfn.IFS('09-70-Wall CoveringPainting'!F28="*",'09-70-Wall CoveringPainting'!E28,'09-70-Wall CoveringPainting'!H28="*",'09-70-Wall CoveringPainting'!G28,'09-70-Wall CoveringPainting'!J28="*",'09-70-Wall CoveringPainting'!I28,'09-70-Wall CoveringPainting'!L28="*",'09-70-Wall CoveringPainting'!K28,'09-70-Wall CoveringPainting'!N28="*",'09-70-Wall CoveringPainting'!M28,'09-70-Wall CoveringPainting'!P28="*",'09-70-Wall CoveringPainting'!O28,'09-70-Wall CoveringPainting'!R28="*",'09-70-Wall CoveringPainting'!Q28,'09-70-Wall CoveringPainting'!T28="*",'09-70-Wall CoveringPainting'!S28,'09-70-Wall CoveringPainting'!V28="*",'09-70-Wall CoveringPainting'!U28),"")</f>
        <v/>
      </c>
      <c r="H1697" s="236" t="e">
        <f>G1697/'Project Data'!$D$22</f>
        <v>#VALUE!</v>
      </c>
      <c r="I1697" s="175"/>
      <c r="J1697" s="244"/>
      <c r="K1697" s="242"/>
    </row>
    <row r="1698" spans="1:11" s="147" customFormat="1" ht="15" hidden="1" customHeight="1">
      <c r="A1698" s="198">
        <f>'09-70-Wall CoveringPainting'!A29</f>
        <v>0</v>
      </c>
      <c r="B1698" s="235" t="str">
        <f>'09-70-Wall CoveringPainting'!B29</f>
        <v>09 76 00 Plastic Blocks</v>
      </c>
      <c r="C1698" s="235"/>
      <c r="D1698" s="236" t="str" cm="1">
        <f t="array" ref="D1698">_xlfn.IFNA(_xlfn.IFS('09-70-Wall CoveringPainting'!D29="*",'09-70-Wall CoveringPainting'!C29,'09-70-Wall CoveringPainting'!F29="*",'09-70-Wall CoveringPainting'!E29,'09-70-Wall CoveringPainting'!H29="*",'09-70-Wall CoveringPainting'!G29,'09-70-Wall CoveringPainting'!J29="*",'09-70-Wall CoveringPainting'!I29,'09-70-Wall CoveringPainting'!L29="*",'09-70-Wall CoveringPainting'!K29,'09-70-Wall CoveringPainting'!N29="*",'09-70-Wall CoveringPainting'!M29,'09-70-Wall CoveringPainting'!P29="*",'09-70-Wall CoveringPainting'!O29,'09-70-Wall CoveringPainting'!R29="*",'09-70-Wall CoveringPainting'!Q29,'09-70-Wall CoveringPainting'!T29="*",'09-70-Wall CoveringPainting'!S29),"")</f>
        <v/>
      </c>
      <c r="E1698" s="236" t="e">
        <f>D1698/'Project Data'!$D$22</f>
        <v>#VALUE!</v>
      </c>
      <c r="F1698" s="164" t="s">
        <v>44</v>
      </c>
      <c r="G1698" s="236" t="str" cm="1">
        <f t="array" ref="G1698">_xlfn.IFNA(_xlfn.IFS('09-70-Wall CoveringPainting'!F29="*",'09-70-Wall CoveringPainting'!E29,'09-70-Wall CoveringPainting'!H29="*",'09-70-Wall CoveringPainting'!G29,'09-70-Wall CoveringPainting'!J29="*",'09-70-Wall CoveringPainting'!I29,'09-70-Wall CoveringPainting'!L29="*",'09-70-Wall CoveringPainting'!K29,'09-70-Wall CoveringPainting'!N29="*",'09-70-Wall CoveringPainting'!M29,'09-70-Wall CoveringPainting'!P29="*",'09-70-Wall CoveringPainting'!O29,'09-70-Wall CoveringPainting'!R29="*",'09-70-Wall CoveringPainting'!Q29,'09-70-Wall CoveringPainting'!T29="*",'09-70-Wall CoveringPainting'!S29,'09-70-Wall CoveringPainting'!V29="*",'09-70-Wall CoveringPainting'!U29),"")</f>
        <v/>
      </c>
      <c r="H1698" s="236" t="e">
        <f>G1698/'Project Data'!$D$22</f>
        <v>#VALUE!</v>
      </c>
      <c r="I1698" s="175"/>
      <c r="J1698" s="244"/>
      <c r="K1698" s="242"/>
    </row>
    <row r="1699" spans="1:11" s="147" customFormat="1" ht="15" hidden="1" customHeight="1">
      <c r="A1699" s="198">
        <f>'09-70-Wall CoveringPainting'!A30</f>
        <v>0</v>
      </c>
      <c r="B1699" s="235" t="str">
        <f>'09-70-Wall CoveringPainting'!B30</f>
        <v>09 77 00 Special Wall Surfacing</v>
      </c>
      <c r="C1699" s="235"/>
      <c r="D1699" s="236" t="str" cm="1">
        <f t="array" ref="D1699">_xlfn.IFNA(_xlfn.IFS('09-70-Wall CoveringPainting'!D30="*",'09-70-Wall CoveringPainting'!C30,'09-70-Wall CoveringPainting'!F30="*",'09-70-Wall CoveringPainting'!E30,'09-70-Wall CoveringPainting'!H30="*",'09-70-Wall CoveringPainting'!G30,'09-70-Wall CoveringPainting'!J30="*",'09-70-Wall CoveringPainting'!I30,'09-70-Wall CoveringPainting'!L30="*",'09-70-Wall CoveringPainting'!K30,'09-70-Wall CoveringPainting'!N30="*",'09-70-Wall CoveringPainting'!M30,'09-70-Wall CoveringPainting'!P30="*",'09-70-Wall CoveringPainting'!O30,'09-70-Wall CoveringPainting'!R30="*",'09-70-Wall CoveringPainting'!Q30,'09-70-Wall CoveringPainting'!T30="*",'09-70-Wall CoveringPainting'!S30),"")</f>
        <v/>
      </c>
      <c r="E1699" s="236" t="e">
        <f>D1699/'Project Data'!$D$22</f>
        <v>#VALUE!</v>
      </c>
      <c r="F1699" s="164" t="s">
        <v>44</v>
      </c>
      <c r="G1699" s="236" t="str" cm="1">
        <f t="array" ref="G1699">_xlfn.IFNA(_xlfn.IFS('09-70-Wall CoveringPainting'!F30="*",'09-70-Wall CoveringPainting'!E30,'09-70-Wall CoveringPainting'!H30="*",'09-70-Wall CoveringPainting'!G30,'09-70-Wall CoveringPainting'!J30="*",'09-70-Wall CoveringPainting'!I30,'09-70-Wall CoveringPainting'!L30="*",'09-70-Wall CoveringPainting'!K30,'09-70-Wall CoveringPainting'!N30="*",'09-70-Wall CoveringPainting'!M30,'09-70-Wall CoveringPainting'!P30="*",'09-70-Wall CoveringPainting'!O30,'09-70-Wall CoveringPainting'!R30="*",'09-70-Wall CoveringPainting'!Q30,'09-70-Wall CoveringPainting'!T30="*",'09-70-Wall CoveringPainting'!S30,'09-70-Wall CoveringPainting'!V30="*",'09-70-Wall CoveringPainting'!U30),"")</f>
        <v/>
      </c>
      <c r="H1699" s="236" t="e">
        <f>G1699/'Project Data'!$D$22</f>
        <v>#VALUE!</v>
      </c>
      <c r="I1699" s="175"/>
      <c r="J1699" s="244"/>
      <c r="K1699" s="242"/>
    </row>
    <row r="1700" spans="1:11" s="147" customFormat="1" ht="15" hidden="1" customHeight="1">
      <c r="A1700" s="198">
        <f>'09-70-Wall CoveringPainting'!A31</f>
        <v>0</v>
      </c>
      <c r="B1700" s="235" t="str">
        <f>'09-70-Wall CoveringPainting'!B31</f>
        <v>09 77 13 Stretched-Fabric Wall Systems</v>
      </c>
      <c r="C1700" s="235"/>
      <c r="D1700" s="236" t="str" cm="1">
        <f t="array" ref="D1700">_xlfn.IFNA(_xlfn.IFS('09-70-Wall CoveringPainting'!D31="*",'09-70-Wall CoveringPainting'!C31,'09-70-Wall CoveringPainting'!F31="*",'09-70-Wall CoveringPainting'!E31,'09-70-Wall CoveringPainting'!H31="*",'09-70-Wall CoveringPainting'!G31,'09-70-Wall CoveringPainting'!J31="*",'09-70-Wall CoveringPainting'!I31,'09-70-Wall CoveringPainting'!L31="*",'09-70-Wall CoveringPainting'!K31,'09-70-Wall CoveringPainting'!N31="*",'09-70-Wall CoveringPainting'!M31,'09-70-Wall CoveringPainting'!P31="*",'09-70-Wall CoveringPainting'!O31,'09-70-Wall CoveringPainting'!R31="*",'09-70-Wall CoveringPainting'!Q31,'09-70-Wall CoveringPainting'!T31="*",'09-70-Wall CoveringPainting'!S31),"")</f>
        <v/>
      </c>
      <c r="E1700" s="236" t="e">
        <f>D1700/'Project Data'!$D$22</f>
        <v>#VALUE!</v>
      </c>
      <c r="F1700" s="164" t="s">
        <v>44</v>
      </c>
      <c r="G1700" s="236" t="str" cm="1">
        <f t="array" ref="G1700">_xlfn.IFNA(_xlfn.IFS('09-70-Wall CoveringPainting'!F31="*",'09-70-Wall CoveringPainting'!E31,'09-70-Wall CoveringPainting'!H31="*",'09-70-Wall CoveringPainting'!G31,'09-70-Wall CoveringPainting'!J31="*",'09-70-Wall CoveringPainting'!I31,'09-70-Wall CoveringPainting'!L31="*",'09-70-Wall CoveringPainting'!K31,'09-70-Wall CoveringPainting'!N31="*",'09-70-Wall CoveringPainting'!M31,'09-70-Wall CoveringPainting'!P31="*",'09-70-Wall CoveringPainting'!O31,'09-70-Wall CoveringPainting'!R31="*",'09-70-Wall CoveringPainting'!Q31,'09-70-Wall CoveringPainting'!T31="*",'09-70-Wall CoveringPainting'!S31,'09-70-Wall CoveringPainting'!V31="*",'09-70-Wall CoveringPainting'!U31),"")</f>
        <v/>
      </c>
      <c r="H1700" s="236" t="e">
        <f>G1700/'Project Data'!$D$22</f>
        <v>#VALUE!</v>
      </c>
      <c r="I1700" s="175"/>
      <c r="J1700" s="244"/>
      <c r="K1700" s="242"/>
    </row>
    <row r="1701" spans="1:11" s="147" customFormat="1" ht="15" hidden="1" customHeight="1">
      <c r="A1701" s="198">
        <f>'09-70-Wall CoveringPainting'!A32</f>
        <v>0</v>
      </c>
      <c r="B1701" s="235" t="str">
        <f>'09-70-Wall CoveringPainting'!B32</f>
        <v>09 77 23 Fabric-Wrapped Panels</v>
      </c>
      <c r="C1701" s="235"/>
      <c r="D1701" s="236" t="str" cm="1">
        <f t="array" ref="D1701">_xlfn.IFNA(_xlfn.IFS('09-70-Wall CoveringPainting'!D32="*",'09-70-Wall CoveringPainting'!C32,'09-70-Wall CoveringPainting'!F32="*",'09-70-Wall CoveringPainting'!E32,'09-70-Wall CoveringPainting'!H32="*",'09-70-Wall CoveringPainting'!G32,'09-70-Wall CoveringPainting'!J32="*",'09-70-Wall CoveringPainting'!I32,'09-70-Wall CoveringPainting'!L32="*",'09-70-Wall CoveringPainting'!K32,'09-70-Wall CoveringPainting'!N32="*",'09-70-Wall CoveringPainting'!M32,'09-70-Wall CoveringPainting'!P32="*",'09-70-Wall CoveringPainting'!O32,'09-70-Wall CoveringPainting'!R32="*",'09-70-Wall CoveringPainting'!Q32,'09-70-Wall CoveringPainting'!T32="*",'09-70-Wall CoveringPainting'!S32),"")</f>
        <v/>
      </c>
      <c r="E1701" s="236" t="e">
        <f>D1701/'Project Data'!$D$22</f>
        <v>#VALUE!</v>
      </c>
      <c r="F1701" s="164" t="s">
        <v>44</v>
      </c>
      <c r="G1701" s="236" t="str" cm="1">
        <f t="array" ref="G1701">_xlfn.IFNA(_xlfn.IFS('09-70-Wall CoveringPainting'!F32="*",'09-70-Wall CoveringPainting'!E32,'09-70-Wall CoveringPainting'!H32="*",'09-70-Wall CoveringPainting'!G32,'09-70-Wall CoveringPainting'!J32="*",'09-70-Wall CoveringPainting'!I32,'09-70-Wall CoveringPainting'!L32="*",'09-70-Wall CoveringPainting'!K32,'09-70-Wall CoveringPainting'!N32="*",'09-70-Wall CoveringPainting'!M32,'09-70-Wall CoveringPainting'!P32="*",'09-70-Wall CoveringPainting'!O32,'09-70-Wall CoveringPainting'!R32="*",'09-70-Wall CoveringPainting'!Q32,'09-70-Wall CoveringPainting'!T32="*",'09-70-Wall CoveringPainting'!S32,'09-70-Wall CoveringPainting'!V32="*",'09-70-Wall CoveringPainting'!U32),"")</f>
        <v/>
      </c>
      <c r="H1701" s="236" t="e">
        <f>G1701/'Project Data'!$D$22</f>
        <v>#VALUE!</v>
      </c>
      <c r="I1701" s="175"/>
      <c r="J1701" s="244"/>
      <c r="K1701" s="242"/>
    </row>
    <row r="1702" spans="1:11" s="147" customFormat="1" ht="15" hidden="1" customHeight="1">
      <c r="A1702" s="198">
        <f>'09-70-Wall CoveringPainting'!A33</f>
        <v>0</v>
      </c>
      <c r="B1702" s="235" t="str">
        <f>'09-70-Wall CoveringPainting'!B33</f>
        <v>09 77 26 Surfacing Films</v>
      </c>
      <c r="C1702" s="235"/>
      <c r="D1702" s="236" t="str" cm="1">
        <f t="array" ref="D1702">_xlfn.IFNA(_xlfn.IFS('09-70-Wall CoveringPainting'!D33="*",'09-70-Wall CoveringPainting'!C33,'09-70-Wall CoveringPainting'!F33="*",'09-70-Wall CoveringPainting'!E33,'09-70-Wall CoveringPainting'!H33="*",'09-70-Wall CoveringPainting'!G33,'09-70-Wall CoveringPainting'!J33="*",'09-70-Wall CoveringPainting'!I33,'09-70-Wall CoveringPainting'!L33="*",'09-70-Wall CoveringPainting'!K33,'09-70-Wall CoveringPainting'!N33="*",'09-70-Wall CoveringPainting'!M33,'09-70-Wall CoveringPainting'!P33="*",'09-70-Wall CoveringPainting'!O33,'09-70-Wall CoveringPainting'!R33="*",'09-70-Wall CoveringPainting'!Q33,'09-70-Wall CoveringPainting'!T33="*",'09-70-Wall CoveringPainting'!S33),"")</f>
        <v/>
      </c>
      <c r="E1702" s="236" t="e">
        <f>D1702/'Project Data'!$D$22</f>
        <v>#VALUE!</v>
      </c>
      <c r="F1702" s="164" t="s">
        <v>44</v>
      </c>
      <c r="G1702" s="236" t="str" cm="1">
        <f t="array" ref="G1702">_xlfn.IFNA(_xlfn.IFS('09-70-Wall CoveringPainting'!F33="*",'09-70-Wall CoveringPainting'!E33,'09-70-Wall CoveringPainting'!H33="*",'09-70-Wall CoveringPainting'!G33,'09-70-Wall CoveringPainting'!J33="*",'09-70-Wall CoveringPainting'!I33,'09-70-Wall CoveringPainting'!L33="*",'09-70-Wall CoveringPainting'!K33,'09-70-Wall CoveringPainting'!N33="*",'09-70-Wall CoveringPainting'!M33,'09-70-Wall CoveringPainting'!P33="*",'09-70-Wall CoveringPainting'!O33,'09-70-Wall CoveringPainting'!R33="*",'09-70-Wall CoveringPainting'!Q33,'09-70-Wall CoveringPainting'!T33="*",'09-70-Wall CoveringPainting'!S33,'09-70-Wall CoveringPainting'!V33="*",'09-70-Wall CoveringPainting'!U33),"")</f>
        <v/>
      </c>
      <c r="H1702" s="236" t="e">
        <f>G1702/'Project Data'!$D$22</f>
        <v>#VALUE!</v>
      </c>
      <c r="I1702" s="175"/>
      <c r="J1702" s="244"/>
      <c r="K1702" s="242"/>
    </row>
    <row r="1703" spans="1:11" s="147" customFormat="1" ht="15" hidden="1" customHeight="1">
      <c r="A1703" s="198">
        <f>'09-70-Wall CoveringPainting'!A34</f>
        <v>0</v>
      </c>
      <c r="B1703" s="235" t="str">
        <f>'09-70-Wall CoveringPainting'!B34</f>
        <v>09 77 33 Terrazzo Wall Finish</v>
      </c>
      <c r="C1703" s="235"/>
      <c r="D1703" s="236" t="str" cm="1">
        <f t="array" ref="D1703">_xlfn.IFNA(_xlfn.IFS('09-70-Wall CoveringPainting'!D34="*",'09-70-Wall CoveringPainting'!C34,'09-70-Wall CoveringPainting'!F34="*",'09-70-Wall CoveringPainting'!E34,'09-70-Wall CoveringPainting'!H34="*",'09-70-Wall CoveringPainting'!G34,'09-70-Wall CoveringPainting'!J34="*",'09-70-Wall CoveringPainting'!I34,'09-70-Wall CoveringPainting'!L34="*",'09-70-Wall CoveringPainting'!K34,'09-70-Wall CoveringPainting'!N34="*",'09-70-Wall CoveringPainting'!M34,'09-70-Wall CoveringPainting'!P34="*",'09-70-Wall CoveringPainting'!O34,'09-70-Wall CoveringPainting'!R34="*",'09-70-Wall CoveringPainting'!Q34,'09-70-Wall CoveringPainting'!T34="*",'09-70-Wall CoveringPainting'!S34),"")</f>
        <v/>
      </c>
      <c r="E1703" s="236" t="e">
        <f>D1703/'Project Data'!$D$22</f>
        <v>#VALUE!</v>
      </c>
      <c r="F1703" s="164" t="s">
        <v>44</v>
      </c>
      <c r="G1703" s="236" t="str" cm="1">
        <f t="array" ref="G1703">_xlfn.IFNA(_xlfn.IFS('09-70-Wall CoveringPainting'!F34="*",'09-70-Wall CoveringPainting'!E34,'09-70-Wall CoveringPainting'!H34="*",'09-70-Wall CoveringPainting'!G34,'09-70-Wall CoveringPainting'!J34="*",'09-70-Wall CoveringPainting'!I34,'09-70-Wall CoveringPainting'!L34="*",'09-70-Wall CoveringPainting'!K34,'09-70-Wall CoveringPainting'!N34="*",'09-70-Wall CoveringPainting'!M34,'09-70-Wall CoveringPainting'!P34="*",'09-70-Wall CoveringPainting'!O34,'09-70-Wall CoveringPainting'!R34="*",'09-70-Wall CoveringPainting'!Q34,'09-70-Wall CoveringPainting'!T34="*",'09-70-Wall CoveringPainting'!S34,'09-70-Wall CoveringPainting'!V34="*",'09-70-Wall CoveringPainting'!U34),"")</f>
        <v/>
      </c>
      <c r="H1703" s="236" t="e">
        <f>G1703/'Project Data'!$D$22</f>
        <v>#VALUE!</v>
      </c>
      <c r="I1703" s="175"/>
      <c r="J1703" s="244"/>
      <c r="K1703" s="242"/>
    </row>
    <row r="1704" spans="1:11" s="147" customFormat="1" ht="15" hidden="1" customHeight="1">
      <c r="A1704" s="198">
        <f>'09-70-Wall CoveringPainting'!A35</f>
        <v>0</v>
      </c>
      <c r="B1704" s="235" t="str">
        <f>'09-70-Wall CoveringPainting'!B35</f>
        <v>09 77 53 Vegetated Wall Systems</v>
      </c>
      <c r="C1704" s="235"/>
      <c r="D1704" s="236" t="str" cm="1">
        <f t="array" ref="D1704">_xlfn.IFNA(_xlfn.IFS('09-70-Wall CoveringPainting'!D35="*",'09-70-Wall CoveringPainting'!C35,'09-70-Wall CoveringPainting'!F35="*",'09-70-Wall CoveringPainting'!E35,'09-70-Wall CoveringPainting'!H35="*",'09-70-Wall CoveringPainting'!G35,'09-70-Wall CoveringPainting'!J35="*",'09-70-Wall CoveringPainting'!I35,'09-70-Wall CoveringPainting'!L35="*",'09-70-Wall CoveringPainting'!K35,'09-70-Wall CoveringPainting'!N35="*",'09-70-Wall CoveringPainting'!M35,'09-70-Wall CoveringPainting'!P35="*",'09-70-Wall CoveringPainting'!O35,'09-70-Wall CoveringPainting'!R35="*",'09-70-Wall CoveringPainting'!Q35,'09-70-Wall CoveringPainting'!T35="*",'09-70-Wall CoveringPainting'!S35),"")</f>
        <v/>
      </c>
      <c r="E1704" s="236" t="e">
        <f>D1704/'Project Data'!$D$22</f>
        <v>#VALUE!</v>
      </c>
      <c r="F1704" s="164" t="s">
        <v>44</v>
      </c>
      <c r="G1704" s="236" t="str" cm="1">
        <f t="array" ref="G1704">_xlfn.IFNA(_xlfn.IFS('09-70-Wall CoveringPainting'!F35="*",'09-70-Wall CoveringPainting'!E35,'09-70-Wall CoveringPainting'!H35="*",'09-70-Wall CoveringPainting'!G35,'09-70-Wall CoveringPainting'!J35="*",'09-70-Wall CoveringPainting'!I35,'09-70-Wall CoveringPainting'!L35="*",'09-70-Wall CoveringPainting'!K35,'09-70-Wall CoveringPainting'!N35="*",'09-70-Wall CoveringPainting'!M35,'09-70-Wall CoveringPainting'!P35="*",'09-70-Wall CoveringPainting'!O35,'09-70-Wall CoveringPainting'!R35="*",'09-70-Wall CoveringPainting'!Q35,'09-70-Wall CoveringPainting'!T35="*",'09-70-Wall CoveringPainting'!S35,'09-70-Wall CoveringPainting'!V35="*",'09-70-Wall CoveringPainting'!U35),"")</f>
        <v/>
      </c>
      <c r="H1704" s="236" t="e">
        <f>G1704/'Project Data'!$D$22</f>
        <v>#VALUE!</v>
      </c>
      <c r="I1704" s="175"/>
      <c r="J1704" s="244"/>
      <c r="K1704" s="242"/>
    </row>
    <row r="1705" spans="1:11" s="147" customFormat="1" ht="15" hidden="1" customHeight="1">
      <c r="A1705" s="198">
        <f>'09-70-Wall CoveringPainting'!A36</f>
        <v>0</v>
      </c>
      <c r="B1705" s="235" t="str">
        <f>'09-70-Wall CoveringPainting'!B36</f>
        <v>09 78 00 Interior Wall Paneling</v>
      </c>
      <c r="C1705" s="235"/>
      <c r="D1705" s="236" t="str" cm="1">
        <f t="array" ref="D1705">_xlfn.IFNA(_xlfn.IFS('09-70-Wall CoveringPainting'!D36="*",'09-70-Wall CoveringPainting'!C36,'09-70-Wall CoveringPainting'!F36="*",'09-70-Wall CoveringPainting'!E36,'09-70-Wall CoveringPainting'!H36="*",'09-70-Wall CoveringPainting'!G36,'09-70-Wall CoveringPainting'!J36="*",'09-70-Wall CoveringPainting'!I36,'09-70-Wall CoveringPainting'!L36="*",'09-70-Wall CoveringPainting'!K36,'09-70-Wall CoveringPainting'!N36="*",'09-70-Wall CoveringPainting'!M36,'09-70-Wall CoveringPainting'!P36="*",'09-70-Wall CoveringPainting'!O36,'09-70-Wall CoveringPainting'!R36="*",'09-70-Wall CoveringPainting'!Q36,'09-70-Wall CoveringPainting'!T36="*",'09-70-Wall CoveringPainting'!S36),"")</f>
        <v/>
      </c>
      <c r="E1705" s="236" t="e">
        <f>D1705/'Project Data'!$D$22</f>
        <v>#VALUE!</v>
      </c>
      <c r="F1705" s="164" t="s">
        <v>44</v>
      </c>
      <c r="G1705" s="236" t="str" cm="1">
        <f t="array" ref="G1705">_xlfn.IFNA(_xlfn.IFS('09-70-Wall CoveringPainting'!F36="*",'09-70-Wall CoveringPainting'!E36,'09-70-Wall CoveringPainting'!H36="*",'09-70-Wall CoveringPainting'!G36,'09-70-Wall CoveringPainting'!J36="*",'09-70-Wall CoveringPainting'!I36,'09-70-Wall CoveringPainting'!L36="*",'09-70-Wall CoveringPainting'!K36,'09-70-Wall CoveringPainting'!N36="*",'09-70-Wall CoveringPainting'!M36,'09-70-Wall CoveringPainting'!P36="*",'09-70-Wall CoveringPainting'!O36,'09-70-Wall CoveringPainting'!R36="*",'09-70-Wall CoveringPainting'!Q36,'09-70-Wall CoveringPainting'!T36="*",'09-70-Wall CoveringPainting'!S36,'09-70-Wall CoveringPainting'!V36="*",'09-70-Wall CoveringPainting'!U36),"")</f>
        <v/>
      </c>
      <c r="H1705" s="236" t="e">
        <f>G1705/'Project Data'!$D$22</f>
        <v>#VALUE!</v>
      </c>
      <c r="I1705" s="175"/>
      <c r="J1705" s="244"/>
      <c r="K1705" s="242"/>
    </row>
    <row r="1706" spans="1:11" s="147" customFormat="1" ht="15" hidden="1" customHeight="1">
      <c r="A1706" s="198">
        <f>'09-70-Wall CoveringPainting'!A37</f>
        <v>0</v>
      </c>
      <c r="B1706" s="235" t="str">
        <f>'09-70-Wall CoveringPainting'!B37</f>
        <v>09 78 13 Metal Interior Wall Paneling</v>
      </c>
      <c r="C1706" s="235"/>
      <c r="D1706" s="236" t="str" cm="1">
        <f t="array" ref="D1706">_xlfn.IFNA(_xlfn.IFS('09-70-Wall CoveringPainting'!D37="*",'09-70-Wall CoveringPainting'!C37,'09-70-Wall CoveringPainting'!F37="*",'09-70-Wall CoveringPainting'!E37,'09-70-Wall CoveringPainting'!H37="*",'09-70-Wall CoveringPainting'!G37,'09-70-Wall CoveringPainting'!J37="*",'09-70-Wall CoveringPainting'!I37,'09-70-Wall CoveringPainting'!L37="*",'09-70-Wall CoveringPainting'!K37,'09-70-Wall CoveringPainting'!N37="*",'09-70-Wall CoveringPainting'!M37,'09-70-Wall CoveringPainting'!P37="*",'09-70-Wall CoveringPainting'!O37,'09-70-Wall CoveringPainting'!R37="*",'09-70-Wall CoveringPainting'!Q37,'09-70-Wall CoveringPainting'!T37="*",'09-70-Wall CoveringPainting'!S37),"")</f>
        <v/>
      </c>
      <c r="E1706" s="236" t="e">
        <f>D1706/'Project Data'!$D$22</f>
        <v>#VALUE!</v>
      </c>
      <c r="F1706" s="164" t="s">
        <v>44</v>
      </c>
      <c r="G1706" s="236" t="str" cm="1">
        <f t="array" ref="G1706">_xlfn.IFNA(_xlfn.IFS('09-70-Wall CoveringPainting'!F37="*",'09-70-Wall CoveringPainting'!E37,'09-70-Wall CoveringPainting'!H37="*",'09-70-Wall CoveringPainting'!G37,'09-70-Wall CoveringPainting'!J37="*",'09-70-Wall CoveringPainting'!I37,'09-70-Wall CoveringPainting'!L37="*",'09-70-Wall CoveringPainting'!K37,'09-70-Wall CoveringPainting'!N37="*",'09-70-Wall CoveringPainting'!M37,'09-70-Wall CoveringPainting'!P37="*",'09-70-Wall CoveringPainting'!O37,'09-70-Wall CoveringPainting'!R37="*",'09-70-Wall CoveringPainting'!Q37,'09-70-Wall CoveringPainting'!T37="*",'09-70-Wall CoveringPainting'!S37,'09-70-Wall CoveringPainting'!V37="*",'09-70-Wall CoveringPainting'!U37),"")</f>
        <v/>
      </c>
      <c r="H1706" s="236" t="e">
        <f>G1706/'Project Data'!$D$22</f>
        <v>#VALUE!</v>
      </c>
      <c r="I1706" s="175"/>
      <c r="J1706" s="244"/>
      <c r="K1706" s="242"/>
    </row>
    <row r="1707" spans="1:11" s="147" customFormat="1" ht="15" hidden="1" customHeight="1">
      <c r="A1707" s="198">
        <f>'09-70-Wall CoveringPainting'!A38</f>
        <v>0</v>
      </c>
      <c r="B1707" s="235" t="str">
        <f>'09-70-Wall CoveringPainting'!B38</f>
        <v>09 78 16 Stone-Faced Interior Wall Paneling</v>
      </c>
      <c r="C1707" s="235"/>
      <c r="D1707" s="236" t="str" cm="1">
        <f t="array" ref="D1707">_xlfn.IFNA(_xlfn.IFS('09-70-Wall CoveringPainting'!D38="*",'09-70-Wall CoveringPainting'!C38,'09-70-Wall CoveringPainting'!F38="*",'09-70-Wall CoveringPainting'!E38,'09-70-Wall CoveringPainting'!H38="*",'09-70-Wall CoveringPainting'!G38,'09-70-Wall CoveringPainting'!J38="*",'09-70-Wall CoveringPainting'!I38,'09-70-Wall CoveringPainting'!L38="*",'09-70-Wall CoveringPainting'!K38,'09-70-Wall CoveringPainting'!N38="*",'09-70-Wall CoveringPainting'!M38,'09-70-Wall CoveringPainting'!P38="*",'09-70-Wall CoveringPainting'!O38,'09-70-Wall CoveringPainting'!R38="*",'09-70-Wall CoveringPainting'!Q38,'09-70-Wall CoveringPainting'!T38="*",'09-70-Wall CoveringPainting'!S38),"")</f>
        <v/>
      </c>
      <c r="E1707" s="236" t="e">
        <f>D1707/'Project Data'!$D$22</f>
        <v>#VALUE!</v>
      </c>
      <c r="F1707" s="164" t="s">
        <v>44</v>
      </c>
      <c r="G1707" s="236" t="str" cm="1">
        <f t="array" ref="G1707">_xlfn.IFNA(_xlfn.IFS('09-70-Wall CoveringPainting'!F38="*",'09-70-Wall CoveringPainting'!E38,'09-70-Wall CoveringPainting'!H38="*",'09-70-Wall CoveringPainting'!G38,'09-70-Wall CoveringPainting'!J38="*",'09-70-Wall CoveringPainting'!I38,'09-70-Wall CoveringPainting'!L38="*",'09-70-Wall CoveringPainting'!K38,'09-70-Wall CoveringPainting'!N38="*",'09-70-Wall CoveringPainting'!M38,'09-70-Wall CoveringPainting'!P38="*",'09-70-Wall CoveringPainting'!O38,'09-70-Wall CoveringPainting'!R38="*",'09-70-Wall CoveringPainting'!Q38,'09-70-Wall CoveringPainting'!T38="*",'09-70-Wall CoveringPainting'!S38,'09-70-Wall CoveringPainting'!V38="*",'09-70-Wall CoveringPainting'!U38),"")</f>
        <v/>
      </c>
      <c r="H1707" s="236" t="e">
        <f>G1707/'Project Data'!$D$22</f>
        <v>#VALUE!</v>
      </c>
      <c r="I1707" s="175"/>
      <c r="J1707" s="244"/>
      <c r="K1707" s="242"/>
    </row>
    <row r="1708" spans="1:11" s="147" customFormat="1" ht="15" hidden="1" customHeight="1">
      <c r="A1708" s="198">
        <f>'09-70-Wall CoveringPainting'!A39</f>
        <v>0</v>
      </c>
      <c r="B1708" s="235" t="str">
        <f>'09-70-Wall CoveringPainting'!B39</f>
        <v>09 78 19 Cementitious Interior Wall Paneling</v>
      </c>
      <c r="C1708" s="235"/>
      <c r="D1708" s="236" t="str" cm="1">
        <f t="array" ref="D1708">_xlfn.IFNA(_xlfn.IFS('09-70-Wall CoveringPainting'!D39="*",'09-70-Wall CoveringPainting'!C39,'09-70-Wall CoveringPainting'!F39="*",'09-70-Wall CoveringPainting'!E39,'09-70-Wall CoveringPainting'!H39="*",'09-70-Wall CoveringPainting'!G39,'09-70-Wall CoveringPainting'!J39="*",'09-70-Wall CoveringPainting'!I39,'09-70-Wall CoveringPainting'!L39="*",'09-70-Wall CoveringPainting'!K39,'09-70-Wall CoveringPainting'!N39="*",'09-70-Wall CoveringPainting'!M39,'09-70-Wall CoveringPainting'!P39="*",'09-70-Wall CoveringPainting'!O39,'09-70-Wall CoveringPainting'!R39="*",'09-70-Wall CoveringPainting'!Q39,'09-70-Wall CoveringPainting'!T39="*",'09-70-Wall CoveringPainting'!S39),"")</f>
        <v/>
      </c>
      <c r="E1708" s="236" t="e">
        <f>D1708/'Project Data'!$D$22</f>
        <v>#VALUE!</v>
      </c>
      <c r="F1708" s="164" t="s">
        <v>44</v>
      </c>
      <c r="G1708" s="236" t="str" cm="1">
        <f t="array" ref="G1708">_xlfn.IFNA(_xlfn.IFS('09-70-Wall CoveringPainting'!F39="*",'09-70-Wall CoveringPainting'!E39,'09-70-Wall CoveringPainting'!H39="*",'09-70-Wall CoveringPainting'!G39,'09-70-Wall CoveringPainting'!J39="*",'09-70-Wall CoveringPainting'!I39,'09-70-Wall CoveringPainting'!L39="*",'09-70-Wall CoveringPainting'!K39,'09-70-Wall CoveringPainting'!N39="*",'09-70-Wall CoveringPainting'!M39,'09-70-Wall CoveringPainting'!P39="*",'09-70-Wall CoveringPainting'!O39,'09-70-Wall CoveringPainting'!R39="*",'09-70-Wall CoveringPainting'!Q39,'09-70-Wall CoveringPainting'!T39="*",'09-70-Wall CoveringPainting'!S39,'09-70-Wall CoveringPainting'!V39="*",'09-70-Wall CoveringPainting'!U39),"")</f>
        <v/>
      </c>
      <c r="H1708" s="236" t="e">
        <f>G1708/'Project Data'!$D$22</f>
        <v>#VALUE!</v>
      </c>
      <c r="I1708" s="175"/>
      <c r="J1708" s="244"/>
      <c r="K1708" s="242"/>
    </row>
    <row r="1709" spans="1:11" s="147" customFormat="1" ht="15" hidden="1" customHeight="1">
      <c r="A1709" s="198">
        <f>'09-70-Wall CoveringPainting'!A40</f>
        <v>0</v>
      </c>
      <c r="B1709" s="235" t="str">
        <f>'09-70-Wall CoveringPainting'!B40</f>
        <v>09 78 23 Phenolic Interior Wall Paneling</v>
      </c>
      <c r="C1709" s="235"/>
      <c r="D1709" s="236" t="str" cm="1">
        <f t="array" ref="D1709">_xlfn.IFNA(_xlfn.IFS('09-70-Wall CoveringPainting'!D40="*",'09-70-Wall CoveringPainting'!C40,'09-70-Wall CoveringPainting'!F40="*",'09-70-Wall CoveringPainting'!E40,'09-70-Wall CoveringPainting'!H40="*",'09-70-Wall CoveringPainting'!G40,'09-70-Wall CoveringPainting'!J40="*",'09-70-Wall CoveringPainting'!I40,'09-70-Wall CoveringPainting'!L40="*",'09-70-Wall CoveringPainting'!K40,'09-70-Wall CoveringPainting'!N40="*",'09-70-Wall CoveringPainting'!M40,'09-70-Wall CoveringPainting'!P40="*",'09-70-Wall CoveringPainting'!O40,'09-70-Wall CoveringPainting'!R40="*",'09-70-Wall CoveringPainting'!Q40,'09-70-Wall CoveringPainting'!T40="*",'09-70-Wall CoveringPainting'!S40),"")</f>
        <v/>
      </c>
      <c r="E1709" s="236" t="e">
        <f>D1709/'Project Data'!$D$22</f>
        <v>#VALUE!</v>
      </c>
      <c r="F1709" s="164" t="s">
        <v>44</v>
      </c>
      <c r="G1709" s="236" t="str" cm="1">
        <f t="array" ref="G1709">_xlfn.IFNA(_xlfn.IFS('09-70-Wall CoveringPainting'!F40="*",'09-70-Wall CoveringPainting'!E40,'09-70-Wall CoveringPainting'!H40="*",'09-70-Wall CoveringPainting'!G40,'09-70-Wall CoveringPainting'!J40="*",'09-70-Wall CoveringPainting'!I40,'09-70-Wall CoveringPainting'!L40="*",'09-70-Wall CoveringPainting'!K40,'09-70-Wall CoveringPainting'!N40="*",'09-70-Wall CoveringPainting'!M40,'09-70-Wall CoveringPainting'!P40="*",'09-70-Wall CoveringPainting'!O40,'09-70-Wall CoveringPainting'!R40="*",'09-70-Wall CoveringPainting'!Q40,'09-70-Wall CoveringPainting'!T40="*",'09-70-Wall CoveringPainting'!S40,'09-70-Wall CoveringPainting'!V40="*",'09-70-Wall CoveringPainting'!U40),"")</f>
        <v/>
      </c>
      <c r="H1709" s="236" t="e">
        <f>G1709/'Project Data'!$D$22</f>
        <v>#VALUE!</v>
      </c>
      <c r="I1709" s="175"/>
      <c r="J1709" s="244"/>
      <c r="K1709" s="242"/>
    </row>
    <row r="1710" spans="1:11" s="147" customFormat="1" ht="15" hidden="1" customHeight="1">
      <c r="A1710" s="198">
        <f>'09-70-Wall CoveringPainting'!A41</f>
        <v>0</v>
      </c>
      <c r="B1710" s="235" t="str">
        <f>'09-70-Wall CoveringPainting'!B41</f>
        <v>09 78 26 Plastic Interior Wall Paneling</v>
      </c>
      <c r="C1710" s="235"/>
      <c r="D1710" s="236" t="str" cm="1">
        <f t="array" ref="D1710">_xlfn.IFNA(_xlfn.IFS('09-70-Wall CoveringPainting'!D41="*",'09-70-Wall CoveringPainting'!C41,'09-70-Wall CoveringPainting'!F41="*",'09-70-Wall CoveringPainting'!E41,'09-70-Wall CoveringPainting'!H41="*",'09-70-Wall CoveringPainting'!G41,'09-70-Wall CoveringPainting'!J41="*",'09-70-Wall CoveringPainting'!I41,'09-70-Wall CoveringPainting'!L41="*",'09-70-Wall CoveringPainting'!K41,'09-70-Wall CoveringPainting'!N41="*",'09-70-Wall CoveringPainting'!M41,'09-70-Wall CoveringPainting'!P41="*",'09-70-Wall CoveringPainting'!O41,'09-70-Wall CoveringPainting'!R41="*",'09-70-Wall CoveringPainting'!Q41,'09-70-Wall CoveringPainting'!T41="*",'09-70-Wall CoveringPainting'!S41),"")</f>
        <v/>
      </c>
      <c r="E1710" s="236" t="e">
        <f>D1710/'Project Data'!$D$22</f>
        <v>#VALUE!</v>
      </c>
      <c r="F1710" s="164" t="s">
        <v>44</v>
      </c>
      <c r="G1710" s="236" t="str" cm="1">
        <f t="array" ref="G1710">_xlfn.IFNA(_xlfn.IFS('09-70-Wall CoveringPainting'!F41="*",'09-70-Wall CoveringPainting'!E41,'09-70-Wall CoveringPainting'!H41="*",'09-70-Wall CoveringPainting'!G41,'09-70-Wall CoveringPainting'!J41="*",'09-70-Wall CoveringPainting'!I41,'09-70-Wall CoveringPainting'!L41="*",'09-70-Wall CoveringPainting'!K41,'09-70-Wall CoveringPainting'!N41="*",'09-70-Wall CoveringPainting'!M41,'09-70-Wall CoveringPainting'!P41="*",'09-70-Wall CoveringPainting'!O41,'09-70-Wall CoveringPainting'!R41="*",'09-70-Wall CoveringPainting'!Q41,'09-70-Wall CoveringPainting'!T41="*",'09-70-Wall CoveringPainting'!S41,'09-70-Wall CoveringPainting'!V41="*",'09-70-Wall CoveringPainting'!U41),"")</f>
        <v/>
      </c>
      <c r="H1710" s="236" t="e">
        <f>G1710/'Project Data'!$D$22</f>
        <v>#VALUE!</v>
      </c>
      <c r="I1710" s="175"/>
      <c r="J1710" s="244"/>
      <c r="K1710" s="242"/>
    </row>
    <row r="1711" spans="1:11" s="147" customFormat="1" ht="15" hidden="1" customHeight="1">
      <c r="A1711" s="198">
        <f>'09-70-Wall CoveringPainting'!A42</f>
        <v>0</v>
      </c>
      <c r="B1711" s="235" t="str">
        <f>'09-70-Wall CoveringPainting'!B42</f>
        <v>09 80 00 Acoustic Treatment</v>
      </c>
      <c r="C1711" s="235"/>
      <c r="D1711" s="236" t="str" cm="1">
        <f t="array" ref="D1711">_xlfn.IFNA(_xlfn.IFS('09-70-Wall CoveringPainting'!D42="*",'09-70-Wall CoveringPainting'!C42,'09-70-Wall CoveringPainting'!F42="*",'09-70-Wall CoveringPainting'!E42,'09-70-Wall CoveringPainting'!H42="*",'09-70-Wall CoveringPainting'!G42,'09-70-Wall CoveringPainting'!J42="*",'09-70-Wall CoveringPainting'!I42,'09-70-Wall CoveringPainting'!L42="*",'09-70-Wall CoveringPainting'!K42,'09-70-Wall CoveringPainting'!N42="*",'09-70-Wall CoveringPainting'!M42,'09-70-Wall CoveringPainting'!P42="*",'09-70-Wall CoveringPainting'!O42,'09-70-Wall CoveringPainting'!R42="*",'09-70-Wall CoveringPainting'!Q42,'09-70-Wall CoveringPainting'!T42="*",'09-70-Wall CoveringPainting'!S42),"")</f>
        <v/>
      </c>
      <c r="E1711" s="236" t="e">
        <f>D1711/'Project Data'!$D$22</f>
        <v>#VALUE!</v>
      </c>
      <c r="F1711" s="164" t="s">
        <v>44</v>
      </c>
      <c r="G1711" s="236" t="str" cm="1">
        <f t="array" ref="G1711">_xlfn.IFNA(_xlfn.IFS('09-70-Wall CoveringPainting'!F42="*",'09-70-Wall CoveringPainting'!E42,'09-70-Wall CoveringPainting'!H42="*",'09-70-Wall CoveringPainting'!G42,'09-70-Wall CoveringPainting'!J42="*",'09-70-Wall CoveringPainting'!I42,'09-70-Wall CoveringPainting'!L42="*",'09-70-Wall CoveringPainting'!K42,'09-70-Wall CoveringPainting'!N42="*",'09-70-Wall CoveringPainting'!M42,'09-70-Wall CoveringPainting'!P42="*",'09-70-Wall CoveringPainting'!O42,'09-70-Wall CoveringPainting'!R42="*",'09-70-Wall CoveringPainting'!Q42,'09-70-Wall CoveringPainting'!T42="*",'09-70-Wall CoveringPainting'!S42,'09-70-Wall CoveringPainting'!V42="*",'09-70-Wall CoveringPainting'!U42),"")</f>
        <v/>
      </c>
      <c r="H1711" s="236" t="e">
        <f>G1711/'Project Data'!$D$22</f>
        <v>#VALUE!</v>
      </c>
      <c r="I1711" s="175"/>
      <c r="J1711" s="244"/>
      <c r="K1711" s="242"/>
    </row>
    <row r="1712" spans="1:11" s="147" customFormat="1" ht="15" hidden="1" customHeight="1">
      <c r="A1712" s="198">
        <f>'09-70-Wall CoveringPainting'!A43</f>
        <v>0</v>
      </c>
      <c r="B1712" s="235" t="str">
        <f>'09-70-Wall CoveringPainting'!B43</f>
        <v>09 81 00 Acoustic Insulation</v>
      </c>
      <c r="C1712" s="235"/>
      <c r="D1712" s="236" t="str" cm="1">
        <f t="array" ref="D1712">_xlfn.IFNA(_xlfn.IFS('09-70-Wall CoveringPainting'!D43="*",'09-70-Wall CoveringPainting'!C43,'09-70-Wall CoveringPainting'!F43="*",'09-70-Wall CoveringPainting'!E43,'09-70-Wall CoveringPainting'!H43="*",'09-70-Wall CoveringPainting'!G43,'09-70-Wall CoveringPainting'!J43="*",'09-70-Wall CoveringPainting'!I43,'09-70-Wall CoveringPainting'!L43="*",'09-70-Wall CoveringPainting'!K43,'09-70-Wall CoveringPainting'!N43="*",'09-70-Wall CoveringPainting'!M43,'09-70-Wall CoveringPainting'!P43="*",'09-70-Wall CoveringPainting'!O43,'09-70-Wall CoveringPainting'!R43="*",'09-70-Wall CoveringPainting'!Q43,'09-70-Wall CoveringPainting'!T43="*",'09-70-Wall CoveringPainting'!S43),"")</f>
        <v/>
      </c>
      <c r="E1712" s="236" t="e">
        <f>D1712/'Project Data'!$D$22</f>
        <v>#VALUE!</v>
      </c>
      <c r="F1712" s="164" t="s">
        <v>44</v>
      </c>
      <c r="G1712" s="236" t="str" cm="1">
        <f t="array" ref="G1712">_xlfn.IFNA(_xlfn.IFS('09-70-Wall CoveringPainting'!F43="*",'09-70-Wall CoveringPainting'!E43,'09-70-Wall CoveringPainting'!H43="*",'09-70-Wall CoveringPainting'!G43,'09-70-Wall CoveringPainting'!J43="*",'09-70-Wall CoveringPainting'!I43,'09-70-Wall CoveringPainting'!L43="*",'09-70-Wall CoveringPainting'!K43,'09-70-Wall CoveringPainting'!N43="*",'09-70-Wall CoveringPainting'!M43,'09-70-Wall CoveringPainting'!P43="*",'09-70-Wall CoveringPainting'!O43,'09-70-Wall CoveringPainting'!R43="*",'09-70-Wall CoveringPainting'!Q43,'09-70-Wall CoveringPainting'!T43="*",'09-70-Wall CoveringPainting'!S43,'09-70-Wall CoveringPainting'!V43="*",'09-70-Wall CoveringPainting'!U43),"")</f>
        <v/>
      </c>
      <c r="H1712" s="236" t="e">
        <f>G1712/'Project Data'!$D$22</f>
        <v>#VALUE!</v>
      </c>
      <c r="I1712" s="175"/>
      <c r="J1712" s="244"/>
      <c r="K1712" s="242"/>
    </row>
    <row r="1713" spans="1:11" s="147" customFormat="1" ht="15" hidden="1" customHeight="1">
      <c r="A1713" s="198">
        <f>'09-70-Wall CoveringPainting'!A44</f>
        <v>0</v>
      </c>
      <c r="B1713" s="235" t="str">
        <f>'09-70-Wall CoveringPainting'!B44</f>
        <v>09 81 13 Acoustic Board Insulation</v>
      </c>
      <c r="C1713" s="235"/>
      <c r="D1713" s="236" t="str" cm="1">
        <f t="array" ref="D1713">_xlfn.IFNA(_xlfn.IFS('09-70-Wall CoveringPainting'!D44="*",'09-70-Wall CoveringPainting'!C44,'09-70-Wall CoveringPainting'!F44="*",'09-70-Wall CoveringPainting'!E44,'09-70-Wall CoveringPainting'!H44="*",'09-70-Wall CoveringPainting'!G44,'09-70-Wall CoveringPainting'!J44="*",'09-70-Wall CoveringPainting'!I44,'09-70-Wall CoveringPainting'!L44="*",'09-70-Wall CoveringPainting'!K44,'09-70-Wall CoveringPainting'!N44="*",'09-70-Wall CoveringPainting'!M44,'09-70-Wall CoveringPainting'!P44="*",'09-70-Wall CoveringPainting'!O44,'09-70-Wall CoveringPainting'!R44="*",'09-70-Wall CoveringPainting'!Q44,'09-70-Wall CoveringPainting'!T44="*",'09-70-Wall CoveringPainting'!S44),"")</f>
        <v/>
      </c>
      <c r="E1713" s="236" t="e">
        <f>D1713/'Project Data'!$D$22</f>
        <v>#VALUE!</v>
      </c>
      <c r="F1713" s="164" t="s">
        <v>44</v>
      </c>
      <c r="G1713" s="236" t="str" cm="1">
        <f t="array" ref="G1713">_xlfn.IFNA(_xlfn.IFS('09-70-Wall CoveringPainting'!F44="*",'09-70-Wall CoveringPainting'!E44,'09-70-Wall CoveringPainting'!H44="*",'09-70-Wall CoveringPainting'!G44,'09-70-Wall CoveringPainting'!J44="*",'09-70-Wall CoveringPainting'!I44,'09-70-Wall CoveringPainting'!L44="*",'09-70-Wall CoveringPainting'!K44,'09-70-Wall CoveringPainting'!N44="*",'09-70-Wall CoveringPainting'!M44,'09-70-Wall CoveringPainting'!P44="*",'09-70-Wall CoveringPainting'!O44,'09-70-Wall CoveringPainting'!R44="*",'09-70-Wall CoveringPainting'!Q44,'09-70-Wall CoveringPainting'!T44="*",'09-70-Wall CoveringPainting'!S44,'09-70-Wall CoveringPainting'!V44="*",'09-70-Wall CoveringPainting'!U44),"")</f>
        <v/>
      </c>
      <c r="H1713" s="236" t="e">
        <f>G1713/'Project Data'!$D$22</f>
        <v>#VALUE!</v>
      </c>
      <c r="I1713" s="175"/>
      <c r="J1713" s="244"/>
      <c r="K1713" s="242"/>
    </row>
    <row r="1714" spans="1:11" s="147" customFormat="1" ht="15" hidden="1" customHeight="1">
      <c r="A1714" s="198">
        <f>'09-70-Wall CoveringPainting'!A45</f>
        <v>0</v>
      </c>
      <c r="B1714" s="235" t="str">
        <f>'09-70-Wall CoveringPainting'!B45</f>
        <v>09 81 16 Acoustic Blanket Insulation</v>
      </c>
      <c r="C1714" s="235"/>
      <c r="D1714" s="236" t="str" cm="1">
        <f t="array" ref="D1714">_xlfn.IFNA(_xlfn.IFS('09-70-Wall CoveringPainting'!D45="*",'09-70-Wall CoveringPainting'!C45,'09-70-Wall CoveringPainting'!F45="*",'09-70-Wall CoveringPainting'!E45,'09-70-Wall CoveringPainting'!H45="*",'09-70-Wall CoveringPainting'!G45,'09-70-Wall CoveringPainting'!J45="*",'09-70-Wall CoveringPainting'!I45,'09-70-Wall CoveringPainting'!L45="*",'09-70-Wall CoveringPainting'!K45,'09-70-Wall CoveringPainting'!N45="*",'09-70-Wall CoveringPainting'!M45,'09-70-Wall CoveringPainting'!P45="*",'09-70-Wall CoveringPainting'!O45,'09-70-Wall CoveringPainting'!R45="*",'09-70-Wall CoveringPainting'!Q45,'09-70-Wall CoveringPainting'!T45="*",'09-70-Wall CoveringPainting'!S45),"")</f>
        <v/>
      </c>
      <c r="E1714" s="236" t="e">
        <f>D1714/'Project Data'!$D$22</f>
        <v>#VALUE!</v>
      </c>
      <c r="F1714" s="164" t="s">
        <v>44</v>
      </c>
      <c r="G1714" s="236" t="str" cm="1">
        <f t="array" ref="G1714">_xlfn.IFNA(_xlfn.IFS('09-70-Wall CoveringPainting'!F45="*",'09-70-Wall CoveringPainting'!E45,'09-70-Wall CoveringPainting'!H45="*",'09-70-Wall CoveringPainting'!G45,'09-70-Wall CoveringPainting'!J45="*",'09-70-Wall CoveringPainting'!I45,'09-70-Wall CoveringPainting'!L45="*",'09-70-Wall CoveringPainting'!K45,'09-70-Wall CoveringPainting'!N45="*",'09-70-Wall CoveringPainting'!M45,'09-70-Wall CoveringPainting'!P45="*",'09-70-Wall CoveringPainting'!O45,'09-70-Wall CoveringPainting'!R45="*",'09-70-Wall CoveringPainting'!Q45,'09-70-Wall CoveringPainting'!T45="*",'09-70-Wall CoveringPainting'!S45,'09-70-Wall CoveringPainting'!V45="*",'09-70-Wall CoveringPainting'!U45),"")</f>
        <v/>
      </c>
      <c r="H1714" s="236" t="e">
        <f>G1714/'Project Data'!$D$22</f>
        <v>#VALUE!</v>
      </c>
      <c r="I1714" s="175"/>
      <c r="J1714" s="244"/>
      <c r="K1714" s="242"/>
    </row>
    <row r="1715" spans="1:11" s="147" customFormat="1" ht="15" hidden="1" customHeight="1">
      <c r="A1715" s="198">
        <f>'09-70-Wall CoveringPainting'!A46</f>
        <v>0</v>
      </c>
      <c r="B1715" s="235" t="str">
        <f>'09-70-Wall CoveringPainting'!B46</f>
        <v>09 81 29 Sprayed Acoustic Insulation</v>
      </c>
      <c r="C1715" s="235"/>
      <c r="D1715" s="236" t="str" cm="1">
        <f t="array" ref="D1715">_xlfn.IFNA(_xlfn.IFS('09-70-Wall CoveringPainting'!D46="*",'09-70-Wall CoveringPainting'!C46,'09-70-Wall CoveringPainting'!F46="*",'09-70-Wall CoveringPainting'!E46,'09-70-Wall CoveringPainting'!H46="*",'09-70-Wall CoveringPainting'!G46,'09-70-Wall CoveringPainting'!J46="*",'09-70-Wall CoveringPainting'!I46,'09-70-Wall CoveringPainting'!L46="*",'09-70-Wall CoveringPainting'!K46,'09-70-Wall CoveringPainting'!N46="*",'09-70-Wall CoveringPainting'!M46,'09-70-Wall CoveringPainting'!P46="*",'09-70-Wall CoveringPainting'!O46,'09-70-Wall CoveringPainting'!R46="*",'09-70-Wall CoveringPainting'!Q46,'09-70-Wall CoveringPainting'!T46="*",'09-70-Wall CoveringPainting'!S46),"")</f>
        <v/>
      </c>
      <c r="E1715" s="236" t="e">
        <f>D1715/'Project Data'!$D$22</f>
        <v>#VALUE!</v>
      </c>
      <c r="F1715" s="164" t="s">
        <v>44</v>
      </c>
      <c r="G1715" s="236" t="str" cm="1">
        <f t="array" ref="G1715">_xlfn.IFNA(_xlfn.IFS('09-70-Wall CoveringPainting'!F46="*",'09-70-Wall CoveringPainting'!E46,'09-70-Wall CoveringPainting'!H46="*",'09-70-Wall CoveringPainting'!G46,'09-70-Wall CoveringPainting'!J46="*",'09-70-Wall CoveringPainting'!I46,'09-70-Wall CoveringPainting'!L46="*",'09-70-Wall CoveringPainting'!K46,'09-70-Wall CoveringPainting'!N46="*",'09-70-Wall CoveringPainting'!M46,'09-70-Wall CoveringPainting'!P46="*",'09-70-Wall CoveringPainting'!O46,'09-70-Wall CoveringPainting'!R46="*",'09-70-Wall CoveringPainting'!Q46,'09-70-Wall CoveringPainting'!T46="*",'09-70-Wall CoveringPainting'!S46,'09-70-Wall CoveringPainting'!V46="*",'09-70-Wall CoveringPainting'!U46),"")</f>
        <v/>
      </c>
      <c r="H1715" s="236" t="e">
        <f>G1715/'Project Data'!$D$22</f>
        <v>#VALUE!</v>
      </c>
      <c r="I1715" s="175"/>
      <c r="J1715" s="244"/>
      <c r="K1715" s="242"/>
    </row>
    <row r="1716" spans="1:11" s="147" customFormat="1" ht="15" hidden="1" customHeight="1">
      <c r="A1716" s="198">
        <f>'09-70-Wall CoveringPainting'!A47</f>
        <v>0</v>
      </c>
      <c r="B1716" s="235" t="str">
        <f>'09-70-Wall CoveringPainting'!B47</f>
        <v>09 83 00 Acoustic Finishes</v>
      </c>
      <c r="C1716" s="235"/>
      <c r="D1716" s="236" t="str" cm="1">
        <f t="array" ref="D1716">_xlfn.IFNA(_xlfn.IFS('09-70-Wall CoveringPainting'!D47="*",'09-70-Wall CoveringPainting'!C47,'09-70-Wall CoveringPainting'!F47="*",'09-70-Wall CoveringPainting'!E47,'09-70-Wall CoveringPainting'!H47="*",'09-70-Wall CoveringPainting'!G47,'09-70-Wall CoveringPainting'!J47="*",'09-70-Wall CoveringPainting'!I47,'09-70-Wall CoveringPainting'!L47="*",'09-70-Wall CoveringPainting'!K47,'09-70-Wall CoveringPainting'!N47="*",'09-70-Wall CoveringPainting'!M47,'09-70-Wall CoveringPainting'!P47="*",'09-70-Wall CoveringPainting'!O47,'09-70-Wall CoveringPainting'!R47="*",'09-70-Wall CoveringPainting'!Q47,'09-70-Wall CoveringPainting'!T47="*",'09-70-Wall CoveringPainting'!S47),"")</f>
        <v/>
      </c>
      <c r="E1716" s="236" t="e">
        <f>D1716/'Project Data'!$D$22</f>
        <v>#VALUE!</v>
      </c>
      <c r="F1716" s="164" t="s">
        <v>44</v>
      </c>
      <c r="G1716" s="236" t="str" cm="1">
        <f t="array" ref="G1716">_xlfn.IFNA(_xlfn.IFS('09-70-Wall CoveringPainting'!F47="*",'09-70-Wall CoveringPainting'!E47,'09-70-Wall CoveringPainting'!H47="*",'09-70-Wall CoveringPainting'!G47,'09-70-Wall CoveringPainting'!J47="*",'09-70-Wall CoveringPainting'!I47,'09-70-Wall CoveringPainting'!L47="*",'09-70-Wall CoveringPainting'!K47,'09-70-Wall CoveringPainting'!N47="*",'09-70-Wall CoveringPainting'!M47,'09-70-Wall CoveringPainting'!P47="*",'09-70-Wall CoveringPainting'!O47,'09-70-Wall CoveringPainting'!R47="*",'09-70-Wall CoveringPainting'!Q47,'09-70-Wall CoveringPainting'!T47="*",'09-70-Wall CoveringPainting'!S47,'09-70-Wall CoveringPainting'!V47="*",'09-70-Wall CoveringPainting'!U47),"")</f>
        <v/>
      </c>
      <c r="H1716" s="236" t="e">
        <f>G1716/'Project Data'!$D$22</f>
        <v>#VALUE!</v>
      </c>
      <c r="I1716" s="175"/>
      <c r="J1716" s="244"/>
      <c r="K1716" s="242"/>
    </row>
    <row r="1717" spans="1:11" s="147" customFormat="1" ht="15" hidden="1" customHeight="1">
      <c r="A1717" s="198">
        <f>'09-70-Wall CoveringPainting'!A48</f>
        <v>0</v>
      </c>
      <c r="B1717" s="235" t="str">
        <f>'09-70-Wall CoveringPainting'!B48</f>
        <v>09 83 13 Acoustic Wall Coating</v>
      </c>
      <c r="C1717" s="235"/>
      <c r="D1717" s="236" t="str" cm="1">
        <f t="array" ref="D1717">_xlfn.IFNA(_xlfn.IFS('09-70-Wall CoveringPainting'!D48="*",'09-70-Wall CoveringPainting'!C48,'09-70-Wall CoveringPainting'!F48="*",'09-70-Wall CoveringPainting'!E48,'09-70-Wall CoveringPainting'!H48="*",'09-70-Wall CoveringPainting'!G48,'09-70-Wall CoveringPainting'!J48="*",'09-70-Wall CoveringPainting'!I48,'09-70-Wall CoveringPainting'!L48="*",'09-70-Wall CoveringPainting'!K48,'09-70-Wall CoveringPainting'!N48="*",'09-70-Wall CoveringPainting'!M48,'09-70-Wall CoveringPainting'!P48="*",'09-70-Wall CoveringPainting'!O48,'09-70-Wall CoveringPainting'!R48="*",'09-70-Wall CoveringPainting'!Q48,'09-70-Wall CoveringPainting'!T48="*",'09-70-Wall CoveringPainting'!S48),"")</f>
        <v/>
      </c>
      <c r="E1717" s="236" t="e">
        <f>D1717/'Project Data'!$D$22</f>
        <v>#VALUE!</v>
      </c>
      <c r="F1717" s="164" t="s">
        <v>44</v>
      </c>
      <c r="G1717" s="236" t="str" cm="1">
        <f t="array" ref="G1717">_xlfn.IFNA(_xlfn.IFS('09-70-Wall CoveringPainting'!F48="*",'09-70-Wall CoveringPainting'!E48,'09-70-Wall CoveringPainting'!H48="*",'09-70-Wall CoveringPainting'!G48,'09-70-Wall CoveringPainting'!J48="*",'09-70-Wall CoveringPainting'!I48,'09-70-Wall CoveringPainting'!L48="*",'09-70-Wall CoveringPainting'!K48,'09-70-Wall CoveringPainting'!N48="*",'09-70-Wall CoveringPainting'!M48,'09-70-Wall CoveringPainting'!P48="*",'09-70-Wall CoveringPainting'!O48,'09-70-Wall CoveringPainting'!R48="*",'09-70-Wall CoveringPainting'!Q48,'09-70-Wall CoveringPainting'!T48="*",'09-70-Wall CoveringPainting'!S48,'09-70-Wall CoveringPainting'!V48="*",'09-70-Wall CoveringPainting'!U48),"")</f>
        <v/>
      </c>
      <c r="H1717" s="236" t="e">
        <f>G1717/'Project Data'!$D$22</f>
        <v>#VALUE!</v>
      </c>
      <c r="I1717" s="175"/>
      <c r="J1717" s="244"/>
      <c r="K1717" s="242"/>
    </row>
    <row r="1718" spans="1:11" s="147" customFormat="1" ht="15" hidden="1" customHeight="1">
      <c r="A1718" s="198">
        <f>'09-70-Wall CoveringPainting'!A49</f>
        <v>0</v>
      </c>
      <c r="B1718" s="235" t="str">
        <f>'09-70-Wall CoveringPainting'!B49</f>
        <v>09 83 16 Acoustic Ceiling Coating</v>
      </c>
      <c r="C1718" s="235"/>
      <c r="D1718" s="236" t="str" cm="1">
        <f t="array" ref="D1718">_xlfn.IFNA(_xlfn.IFS('09-70-Wall CoveringPainting'!D49="*",'09-70-Wall CoveringPainting'!C49,'09-70-Wall CoveringPainting'!F49="*",'09-70-Wall CoveringPainting'!E49,'09-70-Wall CoveringPainting'!H49="*",'09-70-Wall CoveringPainting'!G49,'09-70-Wall CoveringPainting'!J49="*",'09-70-Wall CoveringPainting'!I49,'09-70-Wall CoveringPainting'!L49="*",'09-70-Wall CoveringPainting'!K49,'09-70-Wall CoveringPainting'!N49="*",'09-70-Wall CoveringPainting'!M49,'09-70-Wall CoveringPainting'!P49="*",'09-70-Wall CoveringPainting'!O49,'09-70-Wall CoveringPainting'!R49="*",'09-70-Wall CoveringPainting'!Q49,'09-70-Wall CoveringPainting'!T49="*",'09-70-Wall CoveringPainting'!S49),"")</f>
        <v/>
      </c>
      <c r="E1718" s="236" t="e">
        <f>D1718/'Project Data'!$D$22</f>
        <v>#VALUE!</v>
      </c>
      <c r="F1718" s="164" t="s">
        <v>44</v>
      </c>
      <c r="G1718" s="236" t="str" cm="1">
        <f t="array" ref="G1718">_xlfn.IFNA(_xlfn.IFS('09-70-Wall CoveringPainting'!F49="*",'09-70-Wall CoveringPainting'!E49,'09-70-Wall CoveringPainting'!H49="*",'09-70-Wall CoveringPainting'!G49,'09-70-Wall CoveringPainting'!J49="*",'09-70-Wall CoveringPainting'!I49,'09-70-Wall CoveringPainting'!L49="*",'09-70-Wall CoveringPainting'!K49,'09-70-Wall CoveringPainting'!N49="*",'09-70-Wall CoveringPainting'!M49,'09-70-Wall CoveringPainting'!P49="*",'09-70-Wall CoveringPainting'!O49,'09-70-Wall CoveringPainting'!R49="*",'09-70-Wall CoveringPainting'!Q49,'09-70-Wall CoveringPainting'!T49="*",'09-70-Wall CoveringPainting'!S49,'09-70-Wall CoveringPainting'!V49="*",'09-70-Wall CoveringPainting'!U49),"")</f>
        <v/>
      </c>
      <c r="H1718" s="236" t="e">
        <f>G1718/'Project Data'!$D$22</f>
        <v>#VALUE!</v>
      </c>
      <c r="I1718" s="175"/>
      <c r="J1718" s="244"/>
      <c r="K1718" s="242"/>
    </row>
    <row r="1719" spans="1:11" s="147" customFormat="1" ht="15" hidden="1" customHeight="1">
      <c r="A1719" s="198">
        <f>'09-70-Wall CoveringPainting'!A50</f>
        <v>0</v>
      </c>
      <c r="B1719" s="235" t="str">
        <f>'09-70-Wall CoveringPainting'!B50</f>
        <v>09 83 22 Acoustic Drapery</v>
      </c>
      <c r="C1719" s="235"/>
      <c r="D1719" s="236" t="str" cm="1">
        <f t="array" ref="D1719">_xlfn.IFNA(_xlfn.IFS('09-70-Wall CoveringPainting'!D50="*",'09-70-Wall CoveringPainting'!C50,'09-70-Wall CoveringPainting'!F50="*",'09-70-Wall CoveringPainting'!E50,'09-70-Wall CoveringPainting'!H50="*",'09-70-Wall CoveringPainting'!G50,'09-70-Wall CoveringPainting'!J50="*",'09-70-Wall CoveringPainting'!I50,'09-70-Wall CoveringPainting'!L50="*",'09-70-Wall CoveringPainting'!K50,'09-70-Wall CoveringPainting'!N50="*",'09-70-Wall CoveringPainting'!M50,'09-70-Wall CoveringPainting'!P50="*",'09-70-Wall CoveringPainting'!O50,'09-70-Wall CoveringPainting'!R50="*",'09-70-Wall CoveringPainting'!Q50,'09-70-Wall CoveringPainting'!T50="*",'09-70-Wall CoveringPainting'!S50),"")</f>
        <v/>
      </c>
      <c r="E1719" s="236" t="e">
        <f>D1719/'Project Data'!$D$22</f>
        <v>#VALUE!</v>
      </c>
      <c r="F1719" s="164" t="s">
        <v>44</v>
      </c>
      <c r="G1719" s="236" t="str" cm="1">
        <f t="array" ref="G1719">_xlfn.IFNA(_xlfn.IFS('09-70-Wall CoveringPainting'!F50="*",'09-70-Wall CoveringPainting'!E50,'09-70-Wall CoveringPainting'!H50="*",'09-70-Wall CoveringPainting'!G50,'09-70-Wall CoveringPainting'!J50="*",'09-70-Wall CoveringPainting'!I50,'09-70-Wall CoveringPainting'!L50="*",'09-70-Wall CoveringPainting'!K50,'09-70-Wall CoveringPainting'!N50="*",'09-70-Wall CoveringPainting'!M50,'09-70-Wall CoveringPainting'!P50="*",'09-70-Wall CoveringPainting'!O50,'09-70-Wall CoveringPainting'!R50="*",'09-70-Wall CoveringPainting'!Q50,'09-70-Wall CoveringPainting'!T50="*",'09-70-Wall CoveringPainting'!S50,'09-70-Wall CoveringPainting'!V50="*",'09-70-Wall CoveringPainting'!U50),"")</f>
        <v/>
      </c>
      <c r="H1719" s="236" t="e">
        <f>G1719/'Project Data'!$D$22</f>
        <v>#VALUE!</v>
      </c>
      <c r="I1719" s="175"/>
      <c r="J1719" s="244"/>
      <c r="K1719" s="242"/>
    </row>
    <row r="1720" spans="1:11" s="147" customFormat="1" ht="15" hidden="1" customHeight="1">
      <c r="A1720" s="198">
        <f>'09-70-Wall CoveringPainting'!A51</f>
        <v>0</v>
      </c>
      <c r="B1720" s="235" t="str">
        <f>'09-70-Wall CoveringPainting'!B51</f>
        <v>09 84 00 Acoustic Room Components</v>
      </c>
      <c r="C1720" s="235"/>
      <c r="D1720" s="236" t="str" cm="1">
        <f t="array" ref="D1720">_xlfn.IFNA(_xlfn.IFS('09-70-Wall CoveringPainting'!D51="*",'09-70-Wall CoveringPainting'!C51,'09-70-Wall CoveringPainting'!F51="*",'09-70-Wall CoveringPainting'!E51,'09-70-Wall CoveringPainting'!H51="*",'09-70-Wall CoveringPainting'!G51,'09-70-Wall CoveringPainting'!J51="*",'09-70-Wall CoveringPainting'!I51,'09-70-Wall CoveringPainting'!L51="*",'09-70-Wall CoveringPainting'!K51,'09-70-Wall CoveringPainting'!N51="*",'09-70-Wall CoveringPainting'!M51,'09-70-Wall CoveringPainting'!P51="*",'09-70-Wall CoveringPainting'!O51,'09-70-Wall CoveringPainting'!R51="*",'09-70-Wall CoveringPainting'!Q51,'09-70-Wall CoveringPainting'!T51="*",'09-70-Wall CoveringPainting'!S51),"")</f>
        <v/>
      </c>
      <c r="E1720" s="236" t="e">
        <f>D1720/'Project Data'!$D$22</f>
        <v>#VALUE!</v>
      </c>
      <c r="F1720" s="164" t="s">
        <v>44</v>
      </c>
      <c r="G1720" s="236" t="str" cm="1">
        <f t="array" ref="G1720">_xlfn.IFNA(_xlfn.IFS('09-70-Wall CoveringPainting'!F51="*",'09-70-Wall CoveringPainting'!E51,'09-70-Wall CoveringPainting'!H51="*",'09-70-Wall CoveringPainting'!G51,'09-70-Wall CoveringPainting'!J51="*",'09-70-Wall CoveringPainting'!I51,'09-70-Wall CoveringPainting'!L51="*",'09-70-Wall CoveringPainting'!K51,'09-70-Wall CoveringPainting'!N51="*",'09-70-Wall CoveringPainting'!M51,'09-70-Wall CoveringPainting'!P51="*",'09-70-Wall CoveringPainting'!O51,'09-70-Wall CoveringPainting'!R51="*",'09-70-Wall CoveringPainting'!Q51,'09-70-Wall CoveringPainting'!T51="*",'09-70-Wall CoveringPainting'!S51,'09-70-Wall CoveringPainting'!V51="*",'09-70-Wall CoveringPainting'!U51),"")</f>
        <v/>
      </c>
      <c r="H1720" s="236" t="e">
        <f>G1720/'Project Data'!$D$22</f>
        <v>#VALUE!</v>
      </c>
      <c r="I1720" s="175"/>
      <c r="J1720" s="244"/>
      <c r="K1720" s="242"/>
    </row>
    <row r="1721" spans="1:11" s="147" customFormat="1" ht="15" hidden="1" customHeight="1">
      <c r="A1721" s="198">
        <f>'09-70-Wall CoveringPainting'!A52</f>
        <v>0</v>
      </c>
      <c r="B1721" s="235" t="str">
        <f>'09-70-Wall CoveringPainting'!B52</f>
        <v>09 84 13 Fixed Sound-Absorptive Panels</v>
      </c>
      <c r="C1721" s="235"/>
      <c r="D1721" s="236" t="str" cm="1">
        <f t="array" ref="D1721">_xlfn.IFNA(_xlfn.IFS('09-70-Wall CoveringPainting'!D52="*",'09-70-Wall CoveringPainting'!C52,'09-70-Wall CoveringPainting'!F52="*",'09-70-Wall CoveringPainting'!E52,'09-70-Wall CoveringPainting'!H52="*",'09-70-Wall CoveringPainting'!G52,'09-70-Wall CoveringPainting'!J52="*",'09-70-Wall CoveringPainting'!I52,'09-70-Wall CoveringPainting'!L52="*",'09-70-Wall CoveringPainting'!K52,'09-70-Wall CoveringPainting'!N52="*",'09-70-Wall CoveringPainting'!M52,'09-70-Wall CoveringPainting'!P52="*",'09-70-Wall CoveringPainting'!O52,'09-70-Wall CoveringPainting'!R52="*",'09-70-Wall CoveringPainting'!Q52,'09-70-Wall CoveringPainting'!T52="*",'09-70-Wall CoveringPainting'!S52),"")</f>
        <v/>
      </c>
      <c r="E1721" s="236" t="e">
        <f>D1721/'Project Data'!$D$22</f>
        <v>#VALUE!</v>
      </c>
      <c r="F1721" s="164" t="s">
        <v>44</v>
      </c>
      <c r="G1721" s="236" t="str" cm="1">
        <f t="array" ref="G1721">_xlfn.IFNA(_xlfn.IFS('09-70-Wall CoveringPainting'!F52="*",'09-70-Wall CoveringPainting'!E52,'09-70-Wall CoveringPainting'!H52="*",'09-70-Wall CoveringPainting'!G52,'09-70-Wall CoveringPainting'!J52="*",'09-70-Wall CoveringPainting'!I52,'09-70-Wall CoveringPainting'!L52="*",'09-70-Wall CoveringPainting'!K52,'09-70-Wall CoveringPainting'!N52="*",'09-70-Wall CoveringPainting'!M52,'09-70-Wall CoveringPainting'!P52="*",'09-70-Wall CoveringPainting'!O52,'09-70-Wall CoveringPainting'!R52="*",'09-70-Wall CoveringPainting'!Q52,'09-70-Wall CoveringPainting'!T52="*",'09-70-Wall CoveringPainting'!S52,'09-70-Wall CoveringPainting'!V52="*",'09-70-Wall CoveringPainting'!U52),"")</f>
        <v/>
      </c>
      <c r="H1721" s="236" t="e">
        <f>G1721/'Project Data'!$D$22</f>
        <v>#VALUE!</v>
      </c>
      <c r="I1721" s="175"/>
      <c r="J1721" s="244"/>
      <c r="K1721" s="242"/>
    </row>
    <row r="1722" spans="1:11" s="147" customFormat="1" ht="15" hidden="1" customHeight="1">
      <c r="A1722" s="198">
        <f>'09-70-Wall CoveringPainting'!A53</f>
        <v>0</v>
      </c>
      <c r="B1722" s="235" t="str">
        <f>'09-70-Wall CoveringPainting'!B53</f>
        <v>09 84 14 Acoustic Stretched-Fabric Wall Systems</v>
      </c>
      <c r="C1722" s="235"/>
      <c r="D1722" s="236" t="str" cm="1">
        <f t="array" ref="D1722">_xlfn.IFNA(_xlfn.IFS('09-70-Wall CoveringPainting'!D53="*",'09-70-Wall CoveringPainting'!C53,'09-70-Wall CoveringPainting'!F53="*",'09-70-Wall CoveringPainting'!E53,'09-70-Wall CoveringPainting'!H53="*",'09-70-Wall CoveringPainting'!G53,'09-70-Wall CoveringPainting'!J53="*",'09-70-Wall CoveringPainting'!I53,'09-70-Wall CoveringPainting'!L53="*",'09-70-Wall CoveringPainting'!K53,'09-70-Wall CoveringPainting'!N53="*",'09-70-Wall CoveringPainting'!M53,'09-70-Wall CoveringPainting'!P53="*",'09-70-Wall CoveringPainting'!O53,'09-70-Wall CoveringPainting'!R53="*",'09-70-Wall CoveringPainting'!Q53,'09-70-Wall CoveringPainting'!T53="*",'09-70-Wall CoveringPainting'!S53),"")</f>
        <v/>
      </c>
      <c r="E1722" s="236" t="e">
        <f>D1722/'Project Data'!$D$22</f>
        <v>#VALUE!</v>
      </c>
      <c r="F1722" s="164" t="s">
        <v>44</v>
      </c>
      <c r="G1722" s="236" t="str" cm="1">
        <f t="array" ref="G1722">_xlfn.IFNA(_xlfn.IFS('09-70-Wall CoveringPainting'!F53="*",'09-70-Wall CoveringPainting'!E53,'09-70-Wall CoveringPainting'!H53="*",'09-70-Wall CoveringPainting'!G53,'09-70-Wall CoveringPainting'!J53="*",'09-70-Wall CoveringPainting'!I53,'09-70-Wall CoveringPainting'!L53="*",'09-70-Wall CoveringPainting'!K53,'09-70-Wall CoveringPainting'!N53="*",'09-70-Wall CoveringPainting'!M53,'09-70-Wall CoveringPainting'!P53="*",'09-70-Wall CoveringPainting'!O53,'09-70-Wall CoveringPainting'!R53="*",'09-70-Wall CoveringPainting'!Q53,'09-70-Wall CoveringPainting'!T53="*",'09-70-Wall CoveringPainting'!S53,'09-70-Wall CoveringPainting'!V53="*",'09-70-Wall CoveringPainting'!U53),"")</f>
        <v/>
      </c>
      <c r="H1722" s="236" t="e">
        <f>G1722/'Project Data'!$D$22</f>
        <v>#VALUE!</v>
      </c>
      <c r="I1722" s="175"/>
      <c r="J1722" s="244"/>
      <c r="K1722" s="242"/>
    </row>
    <row r="1723" spans="1:11" s="147" customFormat="1" ht="15" hidden="1" customHeight="1">
      <c r="A1723" s="198">
        <f>'09-70-Wall CoveringPainting'!A54</f>
        <v>0</v>
      </c>
      <c r="B1723" s="235" t="str">
        <f>'09-70-Wall CoveringPainting'!B54</f>
        <v>09 84 16 Fixed Sound-Reflective Panels</v>
      </c>
      <c r="C1723" s="235"/>
      <c r="D1723" s="236" t="str" cm="1">
        <f t="array" ref="D1723">_xlfn.IFNA(_xlfn.IFS('09-70-Wall CoveringPainting'!D54="*",'09-70-Wall CoveringPainting'!C54,'09-70-Wall CoveringPainting'!F54="*",'09-70-Wall CoveringPainting'!E54,'09-70-Wall CoveringPainting'!H54="*",'09-70-Wall CoveringPainting'!G54,'09-70-Wall CoveringPainting'!J54="*",'09-70-Wall CoveringPainting'!I54,'09-70-Wall CoveringPainting'!L54="*",'09-70-Wall CoveringPainting'!K54,'09-70-Wall CoveringPainting'!N54="*",'09-70-Wall CoveringPainting'!M54,'09-70-Wall CoveringPainting'!P54="*",'09-70-Wall CoveringPainting'!O54,'09-70-Wall CoveringPainting'!R54="*",'09-70-Wall CoveringPainting'!Q54,'09-70-Wall CoveringPainting'!T54="*",'09-70-Wall CoveringPainting'!S54),"")</f>
        <v/>
      </c>
      <c r="E1723" s="236" t="e">
        <f>D1723/'Project Data'!$D$22</f>
        <v>#VALUE!</v>
      </c>
      <c r="F1723" s="164" t="s">
        <v>44</v>
      </c>
      <c r="G1723" s="236" t="str" cm="1">
        <f t="array" ref="G1723">_xlfn.IFNA(_xlfn.IFS('09-70-Wall CoveringPainting'!F54="*",'09-70-Wall CoveringPainting'!E54,'09-70-Wall CoveringPainting'!H54="*",'09-70-Wall CoveringPainting'!G54,'09-70-Wall CoveringPainting'!J54="*",'09-70-Wall CoveringPainting'!I54,'09-70-Wall CoveringPainting'!L54="*",'09-70-Wall CoveringPainting'!K54,'09-70-Wall CoveringPainting'!N54="*",'09-70-Wall CoveringPainting'!M54,'09-70-Wall CoveringPainting'!P54="*",'09-70-Wall CoveringPainting'!O54,'09-70-Wall CoveringPainting'!R54="*",'09-70-Wall CoveringPainting'!Q54,'09-70-Wall CoveringPainting'!T54="*",'09-70-Wall CoveringPainting'!S54,'09-70-Wall CoveringPainting'!V54="*",'09-70-Wall CoveringPainting'!U54),"")</f>
        <v/>
      </c>
      <c r="H1723" s="236" t="e">
        <f>G1723/'Project Data'!$D$22</f>
        <v>#VALUE!</v>
      </c>
      <c r="I1723" s="175"/>
      <c r="J1723" s="244"/>
      <c r="K1723" s="242"/>
    </row>
    <row r="1724" spans="1:11" s="147" customFormat="1" ht="15" hidden="1" customHeight="1">
      <c r="A1724" s="198">
        <f>'09-70-Wall CoveringPainting'!A55</f>
        <v>0</v>
      </c>
      <c r="B1724" s="235" t="str">
        <f>'09-70-Wall CoveringPainting'!B55</f>
        <v>09 84 23 Moveable Sound-Absorptive Panels</v>
      </c>
      <c r="C1724" s="235"/>
      <c r="D1724" s="236" t="str" cm="1">
        <f t="array" ref="D1724">_xlfn.IFNA(_xlfn.IFS('09-70-Wall CoveringPainting'!D55="*",'09-70-Wall CoveringPainting'!C55,'09-70-Wall CoveringPainting'!F55="*",'09-70-Wall CoveringPainting'!E55,'09-70-Wall CoveringPainting'!H55="*",'09-70-Wall CoveringPainting'!G55,'09-70-Wall CoveringPainting'!J55="*",'09-70-Wall CoveringPainting'!I55,'09-70-Wall CoveringPainting'!L55="*",'09-70-Wall CoveringPainting'!K55,'09-70-Wall CoveringPainting'!N55="*",'09-70-Wall CoveringPainting'!M55,'09-70-Wall CoveringPainting'!P55="*",'09-70-Wall CoveringPainting'!O55,'09-70-Wall CoveringPainting'!R55="*",'09-70-Wall CoveringPainting'!Q55,'09-70-Wall CoveringPainting'!T55="*",'09-70-Wall CoveringPainting'!S55),"")</f>
        <v/>
      </c>
      <c r="E1724" s="236" t="e">
        <f>D1724/'Project Data'!$D$22</f>
        <v>#VALUE!</v>
      </c>
      <c r="F1724" s="164" t="s">
        <v>44</v>
      </c>
      <c r="G1724" s="236" t="str" cm="1">
        <f t="array" ref="G1724">_xlfn.IFNA(_xlfn.IFS('09-70-Wall CoveringPainting'!F55="*",'09-70-Wall CoveringPainting'!E55,'09-70-Wall CoveringPainting'!H55="*",'09-70-Wall CoveringPainting'!G55,'09-70-Wall CoveringPainting'!J55="*",'09-70-Wall CoveringPainting'!I55,'09-70-Wall CoveringPainting'!L55="*",'09-70-Wall CoveringPainting'!K55,'09-70-Wall CoveringPainting'!N55="*",'09-70-Wall CoveringPainting'!M55,'09-70-Wall CoveringPainting'!P55="*",'09-70-Wall CoveringPainting'!O55,'09-70-Wall CoveringPainting'!R55="*",'09-70-Wall CoveringPainting'!Q55,'09-70-Wall CoveringPainting'!T55="*",'09-70-Wall CoveringPainting'!S55,'09-70-Wall CoveringPainting'!V55="*",'09-70-Wall CoveringPainting'!U55),"")</f>
        <v/>
      </c>
      <c r="H1724" s="236" t="e">
        <f>G1724/'Project Data'!$D$22</f>
        <v>#VALUE!</v>
      </c>
      <c r="I1724" s="175"/>
      <c r="J1724" s="244"/>
      <c r="K1724" s="242"/>
    </row>
    <row r="1725" spans="1:11" s="147" customFormat="1" ht="15" hidden="1" customHeight="1">
      <c r="A1725" s="198">
        <f>'09-70-Wall CoveringPainting'!A56</f>
        <v>0</v>
      </c>
      <c r="B1725" s="235" t="str">
        <f>'09-70-Wall CoveringPainting'!B56</f>
        <v>09 84 26 Moveable Sound-Reflective Panels</v>
      </c>
      <c r="C1725" s="235"/>
      <c r="D1725" s="236" t="str" cm="1">
        <f t="array" ref="D1725">_xlfn.IFNA(_xlfn.IFS('09-70-Wall CoveringPainting'!D56="*",'09-70-Wall CoveringPainting'!C56,'09-70-Wall CoveringPainting'!F56="*",'09-70-Wall CoveringPainting'!E56,'09-70-Wall CoveringPainting'!H56="*",'09-70-Wall CoveringPainting'!G56,'09-70-Wall CoveringPainting'!J56="*",'09-70-Wall CoveringPainting'!I56,'09-70-Wall CoveringPainting'!L56="*",'09-70-Wall CoveringPainting'!K56,'09-70-Wall CoveringPainting'!N56="*",'09-70-Wall CoveringPainting'!M56,'09-70-Wall CoveringPainting'!P56="*",'09-70-Wall CoveringPainting'!O56,'09-70-Wall CoveringPainting'!R56="*",'09-70-Wall CoveringPainting'!Q56,'09-70-Wall CoveringPainting'!T56="*",'09-70-Wall CoveringPainting'!S56),"")</f>
        <v/>
      </c>
      <c r="E1725" s="236" t="e">
        <f>D1725/'Project Data'!$D$22</f>
        <v>#VALUE!</v>
      </c>
      <c r="F1725" s="164" t="s">
        <v>44</v>
      </c>
      <c r="G1725" s="236" t="str" cm="1">
        <f t="array" ref="G1725">_xlfn.IFNA(_xlfn.IFS('09-70-Wall CoveringPainting'!F56="*",'09-70-Wall CoveringPainting'!E56,'09-70-Wall CoveringPainting'!H56="*",'09-70-Wall CoveringPainting'!G56,'09-70-Wall CoveringPainting'!J56="*",'09-70-Wall CoveringPainting'!I56,'09-70-Wall CoveringPainting'!L56="*",'09-70-Wall CoveringPainting'!K56,'09-70-Wall CoveringPainting'!N56="*",'09-70-Wall CoveringPainting'!M56,'09-70-Wall CoveringPainting'!P56="*",'09-70-Wall CoveringPainting'!O56,'09-70-Wall CoveringPainting'!R56="*",'09-70-Wall CoveringPainting'!Q56,'09-70-Wall CoveringPainting'!T56="*",'09-70-Wall CoveringPainting'!S56,'09-70-Wall CoveringPainting'!V56="*",'09-70-Wall CoveringPainting'!U56),"")</f>
        <v/>
      </c>
      <c r="H1725" s="236" t="e">
        <f>G1725/'Project Data'!$D$22</f>
        <v>#VALUE!</v>
      </c>
      <c r="I1725" s="175"/>
      <c r="J1725" s="244"/>
      <c r="K1725" s="242"/>
    </row>
    <row r="1726" spans="1:11" s="147" customFormat="1" ht="15" hidden="1" customHeight="1">
      <c r="A1726" s="198">
        <f>'09-70-Wall CoveringPainting'!A57</f>
        <v>0</v>
      </c>
      <c r="B1726" s="235" t="str">
        <f>'09-70-Wall CoveringPainting'!B57</f>
        <v>09 84 33 Sound-Absorbing Wall Units</v>
      </c>
      <c r="C1726" s="235"/>
      <c r="D1726" s="236" t="str" cm="1">
        <f t="array" ref="D1726">_xlfn.IFNA(_xlfn.IFS('09-70-Wall CoveringPainting'!D57="*",'09-70-Wall CoveringPainting'!C57,'09-70-Wall CoveringPainting'!F57="*",'09-70-Wall CoveringPainting'!E57,'09-70-Wall CoveringPainting'!H57="*",'09-70-Wall CoveringPainting'!G57,'09-70-Wall CoveringPainting'!J57="*",'09-70-Wall CoveringPainting'!I57,'09-70-Wall CoveringPainting'!L57="*",'09-70-Wall CoveringPainting'!K57,'09-70-Wall CoveringPainting'!N57="*",'09-70-Wall CoveringPainting'!M57,'09-70-Wall CoveringPainting'!P57="*",'09-70-Wall CoveringPainting'!O57,'09-70-Wall CoveringPainting'!R57="*",'09-70-Wall CoveringPainting'!Q57,'09-70-Wall CoveringPainting'!T57="*",'09-70-Wall CoveringPainting'!S57),"")</f>
        <v/>
      </c>
      <c r="E1726" s="236" t="e">
        <f>D1726/'Project Data'!$D$22</f>
        <v>#VALUE!</v>
      </c>
      <c r="F1726" s="164" t="s">
        <v>44</v>
      </c>
      <c r="G1726" s="236" t="str" cm="1">
        <f t="array" ref="G1726">_xlfn.IFNA(_xlfn.IFS('09-70-Wall CoveringPainting'!F57="*",'09-70-Wall CoveringPainting'!E57,'09-70-Wall CoveringPainting'!H57="*",'09-70-Wall CoveringPainting'!G57,'09-70-Wall CoveringPainting'!J57="*",'09-70-Wall CoveringPainting'!I57,'09-70-Wall CoveringPainting'!L57="*",'09-70-Wall CoveringPainting'!K57,'09-70-Wall CoveringPainting'!N57="*",'09-70-Wall CoveringPainting'!M57,'09-70-Wall CoveringPainting'!P57="*",'09-70-Wall CoveringPainting'!O57,'09-70-Wall CoveringPainting'!R57="*",'09-70-Wall CoveringPainting'!Q57,'09-70-Wall CoveringPainting'!T57="*",'09-70-Wall CoveringPainting'!S57,'09-70-Wall CoveringPainting'!V57="*",'09-70-Wall CoveringPainting'!U57),"")</f>
        <v/>
      </c>
      <c r="H1726" s="236" t="e">
        <f>G1726/'Project Data'!$D$22</f>
        <v>#VALUE!</v>
      </c>
      <c r="I1726" s="175"/>
      <c r="J1726" s="244"/>
      <c r="K1726" s="242"/>
    </row>
    <row r="1727" spans="1:11" s="147" customFormat="1" ht="15" hidden="1" customHeight="1">
      <c r="A1727" s="198">
        <f>'09-70-Wall CoveringPainting'!A58</f>
        <v>0</v>
      </c>
      <c r="B1727" s="235" t="str">
        <f>'09-70-Wall CoveringPainting'!B58</f>
        <v>09 84 36 Sound-Absorbing Ceiling Units</v>
      </c>
      <c r="C1727" s="235"/>
      <c r="D1727" s="236" t="str" cm="1">
        <f t="array" ref="D1727">_xlfn.IFNA(_xlfn.IFS('09-70-Wall CoveringPainting'!D58="*",'09-70-Wall CoveringPainting'!C58,'09-70-Wall CoveringPainting'!F58="*",'09-70-Wall CoveringPainting'!E58,'09-70-Wall CoveringPainting'!H58="*",'09-70-Wall CoveringPainting'!G58,'09-70-Wall CoveringPainting'!J58="*",'09-70-Wall CoveringPainting'!I58,'09-70-Wall CoveringPainting'!L58="*",'09-70-Wall CoveringPainting'!K58,'09-70-Wall CoveringPainting'!N58="*",'09-70-Wall CoveringPainting'!M58,'09-70-Wall CoveringPainting'!P58="*",'09-70-Wall CoveringPainting'!O58,'09-70-Wall CoveringPainting'!R58="*",'09-70-Wall CoveringPainting'!Q58,'09-70-Wall CoveringPainting'!T58="*",'09-70-Wall CoveringPainting'!S58),"")</f>
        <v/>
      </c>
      <c r="E1727" s="236" t="e">
        <f>D1727/'Project Data'!$D$22</f>
        <v>#VALUE!</v>
      </c>
      <c r="F1727" s="164" t="s">
        <v>44</v>
      </c>
      <c r="G1727" s="236" t="str" cm="1">
        <f t="array" ref="G1727">_xlfn.IFNA(_xlfn.IFS('09-70-Wall CoveringPainting'!F58="*",'09-70-Wall CoveringPainting'!E58,'09-70-Wall CoveringPainting'!H58="*",'09-70-Wall CoveringPainting'!G58,'09-70-Wall CoveringPainting'!J58="*",'09-70-Wall CoveringPainting'!I58,'09-70-Wall CoveringPainting'!L58="*",'09-70-Wall CoveringPainting'!K58,'09-70-Wall CoveringPainting'!N58="*",'09-70-Wall CoveringPainting'!M58,'09-70-Wall CoveringPainting'!P58="*",'09-70-Wall CoveringPainting'!O58,'09-70-Wall CoveringPainting'!R58="*",'09-70-Wall CoveringPainting'!Q58,'09-70-Wall CoveringPainting'!T58="*",'09-70-Wall CoveringPainting'!S58,'09-70-Wall CoveringPainting'!V58="*",'09-70-Wall CoveringPainting'!U58),"")</f>
        <v/>
      </c>
      <c r="H1727" s="236" t="e">
        <f>G1727/'Project Data'!$D$22</f>
        <v>#VALUE!</v>
      </c>
      <c r="I1727" s="175"/>
      <c r="J1727" s="244"/>
      <c r="K1727" s="242"/>
    </row>
    <row r="1728" spans="1:11" s="147" customFormat="1" ht="15" hidden="1" customHeight="1">
      <c r="A1728" s="198">
        <f>'09-70-Wall CoveringPainting'!A59</f>
        <v>0</v>
      </c>
      <c r="B1728" s="235" t="str">
        <f>'09-70-Wall CoveringPainting'!B59</f>
        <v>09 90 00 Painting and Coating</v>
      </c>
      <c r="C1728" s="235"/>
      <c r="D1728" s="236" t="str" cm="1">
        <f t="array" ref="D1728">_xlfn.IFNA(_xlfn.IFS('09-70-Wall CoveringPainting'!D59="*",'09-70-Wall CoveringPainting'!C59,'09-70-Wall CoveringPainting'!F59="*",'09-70-Wall CoveringPainting'!E59,'09-70-Wall CoveringPainting'!H59="*",'09-70-Wall CoveringPainting'!G59,'09-70-Wall CoveringPainting'!J59="*",'09-70-Wall CoveringPainting'!I59,'09-70-Wall CoveringPainting'!L59="*",'09-70-Wall CoveringPainting'!K59,'09-70-Wall CoveringPainting'!N59="*",'09-70-Wall CoveringPainting'!M59,'09-70-Wall CoveringPainting'!P59="*",'09-70-Wall CoveringPainting'!O59,'09-70-Wall CoveringPainting'!R59="*",'09-70-Wall CoveringPainting'!Q59,'09-70-Wall CoveringPainting'!T59="*",'09-70-Wall CoveringPainting'!S59),"")</f>
        <v/>
      </c>
      <c r="E1728" s="236" t="e">
        <f>D1728/'Project Data'!$D$22</f>
        <v>#VALUE!</v>
      </c>
      <c r="F1728" s="164" t="s">
        <v>44</v>
      </c>
      <c r="G1728" s="236" t="str" cm="1">
        <f t="array" ref="G1728">_xlfn.IFNA(_xlfn.IFS('09-70-Wall CoveringPainting'!F59="*",'09-70-Wall CoveringPainting'!E59,'09-70-Wall CoveringPainting'!H59="*",'09-70-Wall CoveringPainting'!G59,'09-70-Wall CoveringPainting'!J59="*",'09-70-Wall CoveringPainting'!I59,'09-70-Wall CoveringPainting'!L59="*",'09-70-Wall CoveringPainting'!K59,'09-70-Wall CoveringPainting'!N59="*",'09-70-Wall CoveringPainting'!M59,'09-70-Wall CoveringPainting'!P59="*",'09-70-Wall CoveringPainting'!O59,'09-70-Wall CoveringPainting'!R59="*",'09-70-Wall CoveringPainting'!Q59,'09-70-Wall CoveringPainting'!T59="*",'09-70-Wall CoveringPainting'!S59,'09-70-Wall CoveringPainting'!V59="*",'09-70-Wall CoveringPainting'!U59),"")</f>
        <v/>
      </c>
      <c r="H1728" s="236" t="e">
        <f>G1728/'Project Data'!$D$22</f>
        <v>#VALUE!</v>
      </c>
      <c r="I1728" s="175"/>
      <c r="J1728" s="244"/>
      <c r="K1728" s="242"/>
    </row>
    <row r="1729" spans="1:11" s="147" customFormat="1" ht="15" customHeight="1">
      <c r="A1729" s="398">
        <f>'09-70-Wall CoveringPainting'!A60</f>
        <v>1</v>
      </c>
      <c r="B1729" s="642" t="str">
        <f>'09-70-Wall CoveringPainting'!B60</f>
        <v>09 91 00 Painting</v>
      </c>
      <c r="C1729" s="643"/>
      <c r="D1729" s="402" cm="1">
        <f t="array" ref="D1729">_xlfn.IFNA(_xlfn.IFS('09-70-Wall CoveringPainting'!D60="*",'09-70-Wall CoveringPainting'!C60,'09-70-Wall CoveringPainting'!F60="*",'09-70-Wall CoveringPainting'!E60,'09-70-Wall CoveringPainting'!H60="*",'09-70-Wall CoveringPainting'!G60,'09-70-Wall CoveringPainting'!J60="*",'09-70-Wall CoveringPainting'!I60,'09-70-Wall CoveringPainting'!L60="*",'09-70-Wall CoveringPainting'!K60,'09-70-Wall CoveringPainting'!N60="*",'09-70-Wall CoveringPainting'!M60,'09-70-Wall CoveringPainting'!P60="*",'09-70-Wall CoveringPainting'!O60,'09-70-Wall CoveringPainting'!R60="*",'09-70-Wall CoveringPainting'!Q60,'09-70-Wall CoveringPainting'!T60="*",'09-70-Wall CoveringPainting'!S60),"")</f>
        <v>372231</v>
      </c>
      <c r="E1729" s="402">
        <f>D1729/'Project Data'!$D$22</f>
        <v>4.1594238526779233</v>
      </c>
      <c r="F1729" s="412">
        <v>372231</v>
      </c>
      <c r="G1729" s="402" cm="1">
        <f t="array" ref="G1729">_xlfn.IFNA(_xlfn.IFS('09-70-Wall CoveringPainting'!F60="*",'09-70-Wall CoveringPainting'!E60,'09-70-Wall CoveringPainting'!H60="*",'09-70-Wall CoveringPainting'!G60,'09-70-Wall CoveringPainting'!J60="*",'09-70-Wall CoveringPainting'!I60,'09-70-Wall CoveringPainting'!L60="*",'09-70-Wall CoveringPainting'!K60,'09-70-Wall CoveringPainting'!N60="*",'09-70-Wall CoveringPainting'!M60,'09-70-Wall CoveringPainting'!P60="*",'09-70-Wall CoveringPainting'!O60,'09-70-Wall CoveringPainting'!R60="*",'09-70-Wall CoveringPainting'!Q60,'09-70-Wall CoveringPainting'!T60="*",'09-70-Wall CoveringPainting'!S60,'09-70-Wall CoveringPainting'!V60="*",'09-70-Wall CoveringPainting'!U60),"")</f>
        <v>372231</v>
      </c>
      <c r="H1729" s="402">
        <f>G1729/'Project Data'!$D$22</f>
        <v>4.1594238526779233</v>
      </c>
      <c r="I1729" s="400"/>
      <c r="J1729" s="403"/>
      <c r="K1729" s="404" t="s">
        <v>101</v>
      </c>
    </row>
    <row r="1730" spans="1:11" s="147" customFormat="1" ht="15" customHeight="1">
      <c r="A1730" s="398">
        <f>'09-70-Wall CoveringPainting'!A61</f>
        <v>1</v>
      </c>
      <c r="B1730" s="642" t="str">
        <f>'09-70-Wall CoveringPainting'!B61</f>
        <v>09 91 13 Exterior Painting</v>
      </c>
      <c r="C1730" s="643"/>
      <c r="D1730" s="402" t="str" cm="1">
        <f t="array" ref="D1730">_xlfn.IFNA(_xlfn.IFS('09-70-Wall CoveringPainting'!D61="*",'09-70-Wall CoveringPainting'!C61,'09-70-Wall CoveringPainting'!F61="*",'09-70-Wall CoveringPainting'!E61,'09-70-Wall CoveringPainting'!H61="*",'09-70-Wall CoveringPainting'!G61,'09-70-Wall CoveringPainting'!J61="*",'09-70-Wall CoveringPainting'!I61,'09-70-Wall CoveringPainting'!L61="*",'09-70-Wall CoveringPainting'!K61,'09-70-Wall CoveringPainting'!N61="*",'09-70-Wall CoveringPainting'!M61,'09-70-Wall CoveringPainting'!P61="*",'09-70-Wall CoveringPainting'!O61,'09-70-Wall CoveringPainting'!R61="*",'09-70-Wall CoveringPainting'!Q61,'09-70-Wall CoveringPainting'!T61="*",'09-70-Wall CoveringPainting'!S61),"")</f>
        <v>Included in Painting</v>
      </c>
      <c r="E1730" s="402"/>
      <c r="F1730" s="412" t="s">
        <v>102</v>
      </c>
      <c r="G1730" s="402" t="str" cm="1">
        <f t="array" ref="G1730">_xlfn.IFNA(_xlfn.IFS('09-70-Wall CoveringPainting'!F61="*",'09-70-Wall CoveringPainting'!E61,'09-70-Wall CoveringPainting'!H61="*",'09-70-Wall CoveringPainting'!G61,'09-70-Wall CoveringPainting'!J61="*",'09-70-Wall CoveringPainting'!I61,'09-70-Wall CoveringPainting'!L61="*",'09-70-Wall CoveringPainting'!K61,'09-70-Wall CoveringPainting'!N61="*",'09-70-Wall CoveringPainting'!M61,'09-70-Wall CoveringPainting'!P61="*",'09-70-Wall CoveringPainting'!O61,'09-70-Wall CoveringPainting'!R61="*",'09-70-Wall CoveringPainting'!Q61,'09-70-Wall CoveringPainting'!T61="*",'09-70-Wall CoveringPainting'!S61,'09-70-Wall CoveringPainting'!V61="*",'09-70-Wall CoveringPainting'!U61),"")</f>
        <v>Included in Painting</v>
      </c>
      <c r="H1730" s="402" t="e">
        <f>G1730/'Project Data'!$D$22</f>
        <v>#VALUE!</v>
      </c>
      <c r="I1730" s="400"/>
      <c r="J1730" s="403"/>
      <c r="K1730" s="404" t="s">
        <v>101</v>
      </c>
    </row>
    <row r="1731" spans="1:11" s="147" customFormat="1" ht="15" hidden="1" customHeight="1">
      <c r="A1731" s="398" t="str">
        <f>'09-70-Wall CoveringPainting'!A62</f>
        <v xml:space="preserve"> </v>
      </c>
      <c r="B1731" s="399" t="str">
        <f>'09-70-Wall CoveringPainting'!B62</f>
        <v>09 91 23 Interior Painting</v>
      </c>
      <c r="C1731" s="399"/>
      <c r="D1731" s="402" t="str" cm="1">
        <f t="array" ref="D1731">_xlfn.IFNA(_xlfn.IFS('09-70-Wall CoveringPainting'!D62="*",'09-70-Wall CoveringPainting'!C62,'09-70-Wall CoveringPainting'!F62="*",'09-70-Wall CoveringPainting'!E62,'09-70-Wall CoveringPainting'!H62="*",'09-70-Wall CoveringPainting'!G62,'09-70-Wall CoveringPainting'!J62="*",'09-70-Wall CoveringPainting'!I62,'09-70-Wall CoveringPainting'!L62="*",'09-70-Wall CoveringPainting'!K62,'09-70-Wall CoveringPainting'!N62="*",'09-70-Wall CoveringPainting'!M62,'09-70-Wall CoveringPainting'!P62="*",'09-70-Wall CoveringPainting'!O62,'09-70-Wall CoveringPainting'!R62="*",'09-70-Wall CoveringPainting'!Q62,'09-70-Wall CoveringPainting'!T62="*",'09-70-Wall CoveringPainting'!S62),"")</f>
        <v/>
      </c>
      <c r="E1731" s="402" t="e">
        <f>D1731/'Project Data'!$D$22</f>
        <v>#VALUE!</v>
      </c>
      <c r="F1731" s="412" t="s">
        <v>44</v>
      </c>
      <c r="G1731" s="402" t="str" cm="1">
        <f t="array" ref="G1731">_xlfn.IFNA(_xlfn.IFS('09-70-Wall CoveringPainting'!F62="*",'09-70-Wall CoveringPainting'!E62,'09-70-Wall CoveringPainting'!H62="*",'09-70-Wall CoveringPainting'!G62,'09-70-Wall CoveringPainting'!J62="*",'09-70-Wall CoveringPainting'!I62,'09-70-Wall CoveringPainting'!L62="*",'09-70-Wall CoveringPainting'!K62,'09-70-Wall CoveringPainting'!N62="*",'09-70-Wall CoveringPainting'!M62,'09-70-Wall CoveringPainting'!P62="*",'09-70-Wall CoveringPainting'!O62,'09-70-Wall CoveringPainting'!R62="*",'09-70-Wall CoveringPainting'!Q62,'09-70-Wall CoveringPainting'!T62="*",'09-70-Wall CoveringPainting'!S62,'09-70-Wall CoveringPainting'!V62="*",'09-70-Wall CoveringPainting'!U62),"")</f>
        <v/>
      </c>
      <c r="H1731" s="402" t="e">
        <f>G1731/'Project Data'!$D$22</f>
        <v>#VALUE!</v>
      </c>
      <c r="I1731" s="400"/>
      <c r="J1731" s="403"/>
      <c r="K1731" s="404"/>
    </row>
    <row r="1732" spans="1:11" s="147" customFormat="1" ht="15" hidden="1" customHeight="1">
      <c r="A1732" s="198">
        <f>'09-70-Wall CoveringPainting'!A63</f>
        <v>0</v>
      </c>
      <c r="B1732" s="235" t="str">
        <f>'09-70-Wall CoveringPainting'!B63</f>
        <v>09 93 00 Staining and Transparent Finishing</v>
      </c>
      <c r="C1732" s="235"/>
      <c r="D1732" s="402" t="str" cm="1">
        <f t="array" ref="D1732">_xlfn.IFNA(_xlfn.IFS('09-70-Wall CoveringPainting'!D63="*",'09-70-Wall CoveringPainting'!C63,'09-70-Wall CoveringPainting'!F63="*",'09-70-Wall CoveringPainting'!E63,'09-70-Wall CoveringPainting'!H63="*",'09-70-Wall CoveringPainting'!G63,'09-70-Wall CoveringPainting'!J63="*",'09-70-Wall CoveringPainting'!I63,'09-70-Wall CoveringPainting'!L63="*",'09-70-Wall CoveringPainting'!K63,'09-70-Wall CoveringPainting'!N63="*",'09-70-Wall CoveringPainting'!M63,'09-70-Wall CoveringPainting'!P63="*",'09-70-Wall CoveringPainting'!O63,'09-70-Wall CoveringPainting'!R63="*",'09-70-Wall CoveringPainting'!Q63,'09-70-Wall CoveringPainting'!T63="*",'09-70-Wall CoveringPainting'!S63),"")</f>
        <v/>
      </c>
      <c r="E1732" s="402" t="e">
        <f>D1732/'Project Data'!$D$22</f>
        <v>#VALUE!</v>
      </c>
      <c r="F1732" s="164" t="s">
        <v>44</v>
      </c>
      <c r="G1732" s="236" t="str" cm="1">
        <f t="array" ref="G1732">_xlfn.IFNA(_xlfn.IFS('09-70-Wall CoveringPainting'!F63="*",'09-70-Wall CoveringPainting'!E63,'09-70-Wall CoveringPainting'!H63="*",'09-70-Wall CoveringPainting'!G63,'09-70-Wall CoveringPainting'!J63="*",'09-70-Wall CoveringPainting'!I63,'09-70-Wall CoveringPainting'!L63="*",'09-70-Wall CoveringPainting'!K63,'09-70-Wall CoveringPainting'!N63="*",'09-70-Wall CoveringPainting'!M63,'09-70-Wall CoveringPainting'!P63="*",'09-70-Wall CoveringPainting'!O63,'09-70-Wall CoveringPainting'!R63="*",'09-70-Wall CoveringPainting'!Q63,'09-70-Wall CoveringPainting'!T63="*",'09-70-Wall CoveringPainting'!S63,'09-70-Wall CoveringPainting'!V63="*",'09-70-Wall CoveringPainting'!U63),"")</f>
        <v/>
      </c>
      <c r="H1732" s="236" t="e">
        <f>G1732/'Project Data'!$D$22</f>
        <v>#VALUE!</v>
      </c>
      <c r="I1732" s="175"/>
      <c r="J1732" s="244"/>
      <c r="K1732" s="404"/>
    </row>
    <row r="1733" spans="1:11" s="147" customFormat="1" ht="15" hidden="1" customHeight="1">
      <c r="A1733" s="198">
        <f>'09-70-Wall CoveringPainting'!A64</f>
        <v>0</v>
      </c>
      <c r="B1733" s="235" t="str">
        <f>'09-70-Wall CoveringPainting'!B64</f>
        <v>09 93 13 Exterior Staining and Finishing</v>
      </c>
      <c r="C1733" s="235"/>
      <c r="D1733" s="236" t="str" cm="1">
        <f t="array" ref="D1733">_xlfn.IFNA(_xlfn.IFS('09-70-Wall CoveringPainting'!D64="*",'09-70-Wall CoveringPainting'!C64,'09-70-Wall CoveringPainting'!F64="*",'09-70-Wall CoveringPainting'!E64,'09-70-Wall CoveringPainting'!H64="*",'09-70-Wall CoveringPainting'!G64,'09-70-Wall CoveringPainting'!J64="*",'09-70-Wall CoveringPainting'!I64,'09-70-Wall CoveringPainting'!L64="*",'09-70-Wall CoveringPainting'!K64,'09-70-Wall CoveringPainting'!N64="*",'09-70-Wall CoveringPainting'!M64,'09-70-Wall CoveringPainting'!P64="*",'09-70-Wall CoveringPainting'!O64,'09-70-Wall CoveringPainting'!R64="*",'09-70-Wall CoveringPainting'!Q64,'09-70-Wall CoveringPainting'!T64="*",'09-70-Wall CoveringPainting'!S64),"")</f>
        <v/>
      </c>
      <c r="E1733" s="236" t="e">
        <f>D1733/'Project Data'!$D$22</f>
        <v>#VALUE!</v>
      </c>
      <c r="F1733" s="164" t="s">
        <v>44</v>
      </c>
      <c r="G1733" s="236" t="str" cm="1">
        <f t="array" ref="G1733">_xlfn.IFNA(_xlfn.IFS('09-70-Wall CoveringPainting'!F64="*",'09-70-Wall CoveringPainting'!E64,'09-70-Wall CoveringPainting'!H64="*",'09-70-Wall CoveringPainting'!G64,'09-70-Wall CoveringPainting'!J64="*",'09-70-Wall CoveringPainting'!I64,'09-70-Wall CoveringPainting'!L64="*",'09-70-Wall CoveringPainting'!K64,'09-70-Wall CoveringPainting'!N64="*",'09-70-Wall CoveringPainting'!M64,'09-70-Wall CoveringPainting'!P64="*",'09-70-Wall CoveringPainting'!O64,'09-70-Wall CoveringPainting'!R64="*",'09-70-Wall CoveringPainting'!Q64,'09-70-Wall CoveringPainting'!T64="*",'09-70-Wall CoveringPainting'!S64,'09-70-Wall CoveringPainting'!V64="*",'09-70-Wall CoveringPainting'!U64),"")</f>
        <v/>
      </c>
      <c r="H1733" s="236" t="e">
        <f>G1733/'Project Data'!$D$22</f>
        <v>#VALUE!</v>
      </c>
      <c r="I1733" s="175"/>
      <c r="J1733" s="244"/>
      <c r="K1733" s="242"/>
    </row>
    <row r="1734" spans="1:11" s="147" customFormat="1" ht="15" hidden="1" customHeight="1">
      <c r="A1734" s="198">
        <f>'09-70-Wall CoveringPainting'!A65</f>
        <v>0</v>
      </c>
      <c r="B1734" s="235" t="str">
        <f>'09-70-Wall CoveringPainting'!B65</f>
        <v>09 93 13.13 Exterior Staining</v>
      </c>
      <c r="C1734" s="235"/>
      <c r="D1734" s="236" t="str" cm="1">
        <f t="array" ref="D1734">_xlfn.IFNA(_xlfn.IFS('09-70-Wall CoveringPainting'!D65="*",'09-70-Wall CoveringPainting'!C65,'09-70-Wall CoveringPainting'!F65="*",'09-70-Wall CoveringPainting'!E65,'09-70-Wall CoveringPainting'!H65="*",'09-70-Wall CoveringPainting'!G65,'09-70-Wall CoveringPainting'!J65="*",'09-70-Wall CoveringPainting'!I65,'09-70-Wall CoveringPainting'!L65="*",'09-70-Wall CoveringPainting'!K65,'09-70-Wall CoveringPainting'!N65="*",'09-70-Wall CoveringPainting'!M65,'09-70-Wall CoveringPainting'!P65="*",'09-70-Wall CoveringPainting'!O65,'09-70-Wall CoveringPainting'!R65="*",'09-70-Wall CoveringPainting'!Q65,'09-70-Wall CoveringPainting'!T65="*",'09-70-Wall CoveringPainting'!S65),"")</f>
        <v/>
      </c>
      <c r="E1734" s="236" t="e">
        <f>D1734/'Project Data'!$D$22</f>
        <v>#VALUE!</v>
      </c>
      <c r="F1734" s="164" t="s">
        <v>44</v>
      </c>
      <c r="G1734" s="236" t="str" cm="1">
        <f t="array" ref="G1734">_xlfn.IFNA(_xlfn.IFS('09-70-Wall CoveringPainting'!F65="*",'09-70-Wall CoveringPainting'!E65,'09-70-Wall CoveringPainting'!H65="*",'09-70-Wall CoveringPainting'!G65,'09-70-Wall CoveringPainting'!J65="*",'09-70-Wall CoveringPainting'!I65,'09-70-Wall CoveringPainting'!L65="*",'09-70-Wall CoveringPainting'!K65,'09-70-Wall CoveringPainting'!N65="*",'09-70-Wall CoveringPainting'!M65,'09-70-Wall CoveringPainting'!P65="*",'09-70-Wall CoveringPainting'!O65,'09-70-Wall CoveringPainting'!R65="*",'09-70-Wall CoveringPainting'!Q65,'09-70-Wall CoveringPainting'!T65="*",'09-70-Wall CoveringPainting'!S65,'09-70-Wall CoveringPainting'!V65="*",'09-70-Wall CoveringPainting'!U65),"")</f>
        <v/>
      </c>
      <c r="H1734" s="236" t="e">
        <f>G1734/'Project Data'!$D$22</f>
        <v>#VALUE!</v>
      </c>
      <c r="I1734" s="175"/>
      <c r="J1734" s="244"/>
      <c r="K1734" s="242"/>
    </row>
    <row r="1735" spans="1:11" s="147" customFormat="1" ht="15" hidden="1" customHeight="1">
      <c r="A1735" s="198">
        <f>'09-70-Wall CoveringPainting'!A66</f>
        <v>0</v>
      </c>
      <c r="B1735" s="235" t="str">
        <f>'09-70-Wall CoveringPainting'!B66</f>
        <v>09 93 13.53 Exterior Finishing</v>
      </c>
      <c r="C1735" s="235"/>
      <c r="D1735" s="236" t="str" cm="1">
        <f t="array" ref="D1735">_xlfn.IFNA(_xlfn.IFS('09-70-Wall CoveringPainting'!D66="*",'09-70-Wall CoveringPainting'!C66,'09-70-Wall CoveringPainting'!F66="*",'09-70-Wall CoveringPainting'!E66,'09-70-Wall CoveringPainting'!H66="*",'09-70-Wall CoveringPainting'!G66,'09-70-Wall CoveringPainting'!J66="*",'09-70-Wall CoveringPainting'!I66,'09-70-Wall CoveringPainting'!L66="*",'09-70-Wall CoveringPainting'!K66,'09-70-Wall CoveringPainting'!N66="*",'09-70-Wall CoveringPainting'!M66,'09-70-Wall CoveringPainting'!P66="*",'09-70-Wall CoveringPainting'!O66,'09-70-Wall CoveringPainting'!R66="*",'09-70-Wall CoveringPainting'!Q66,'09-70-Wall CoveringPainting'!T66="*",'09-70-Wall CoveringPainting'!S66),"")</f>
        <v/>
      </c>
      <c r="E1735" s="236" t="e">
        <f>D1735/'Project Data'!$D$22</f>
        <v>#VALUE!</v>
      </c>
      <c r="F1735" s="164" t="s">
        <v>44</v>
      </c>
      <c r="G1735" s="236" t="str" cm="1">
        <f t="array" ref="G1735">_xlfn.IFNA(_xlfn.IFS('09-70-Wall CoveringPainting'!F66="*",'09-70-Wall CoveringPainting'!E66,'09-70-Wall CoveringPainting'!H66="*",'09-70-Wall CoveringPainting'!G66,'09-70-Wall CoveringPainting'!J66="*",'09-70-Wall CoveringPainting'!I66,'09-70-Wall CoveringPainting'!L66="*",'09-70-Wall CoveringPainting'!K66,'09-70-Wall CoveringPainting'!N66="*",'09-70-Wall CoveringPainting'!M66,'09-70-Wall CoveringPainting'!P66="*",'09-70-Wall CoveringPainting'!O66,'09-70-Wall CoveringPainting'!R66="*",'09-70-Wall CoveringPainting'!Q66,'09-70-Wall CoveringPainting'!T66="*",'09-70-Wall CoveringPainting'!S66,'09-70-Wall CoveringPainting'!V66="*",'09-70-Wall CoveringPainting'!U66),"")</f>
        <v/>
      </c>
      <c r="H1735" s="236" t="e">
        <f>G1735/'Project Data'!$D$22</f>
        <v>#VALUE!</v>
      </c>
      <c r="I1735" s="175"/>
      <c r="J1735" s="244"/>
      <c r="K1735" s="242"/>
    </row>
    <row r="1736" spans="1:11" s="147" customFormat="1" ht="15" hidden="1" customHeight="1">
      <c r="A1736" s="198">
        <f>'09-70-Wall CoveringPainting'!A67</f>
        <v>0</v>
      </c>
      <c r="B1736" s="235" t="str">
        <f>'09-70-Wall CoveringPainting'!B67</f>
        <v>09 93 23 Interior Staining and Finishing</v>
      </c>
      <c r="C1736" s="235"/>
      <c r="D1736" s="236" t="str" cm="1">
        <f t="array" ref="D1736">_xlfn.IFNA(_xlfn.IFS('09-70-Wall CoveringPainting'!D67="*",'09-70-Wall CoveringPainting'!C67,'09-70-Wall CoveringPainting'!F67="*",'09-70-Wall CoveringPainting'!E67,'09-70-Wall CoveringPainting'!H67="*",'09-70-Wall CoveringPainting'!G67,'09-70-Wall CoveringPainting'!J67="*",'09-70-Wall CoveringPainting'!I67,'09-70-Wall CoveringPainting'!L67="*",'09-70-Wall CoveringPainting'!K67,'09-70-Wall CoveringPainting'!N67="*",'09-70-Wall CoveringPainting'!M67,'09-70-Wall CoveringPainting'!P67="*",'09-70-Wall CoveringPainting'!O67,'09-70-Wall CoveringPainting'!R67="*",'09-70-Wall CoveringPainting'!Q67,'09-70-Wall CoveringPainting'!T67="*",'09-70-Wall CoveringPainting'!S67),"")</f>
        <v/>
      </c>
      <c r="E1736" s="236" t="e">
        <f>D1736/'Project Data'!$D$22</f>
        <v>#VALUE!</v>
      </c>
      <c r="F1736" s="164" t="s">
        <v>44</v>
      </c>
      <c r="G1736" s="236" t="str" cm="1">
        <f t="array" ref="G1736">_xlfn.IFNA(_xlfn.IFS('09-70-Wall CoveringPainting'!F67="*",'09-70-Wall CoveringPainting'!E67,'09-70-Wall CoveringPainting'!H67="*",'09-70-Wall CoveringPainting'!G67,'09-70-Wall CoveringPainting'!J67="*",'09-70-Wall CoveringPainting'!I67,'09-70-Wall CoveringPainting'!L67="*",'09-70-Wall CoveringPainting'!K67,'09-70-Wall CoveringPainting'!N67="*",'09-70-Wall CoveringPainting'!M67,'09-70-Wall CoveringPainting'!P67="*",'09-70-Wall CoveringPainting'!O67,'09-70-Wall CoveringPainting'!R67="*",'09-70-Wall CoveringPainting'!Q67,'09-70-Wall CoveringPainting'!T67="*",'09-70-Wall CoveringPainting'!S67,'09-70-Wall CoveringPainting'!V67="*",'09-70-Wall CoveringPainting'!U67),"")</f>
        <v/>
      </c>
      <c r="H1736" s="236" t="e">
        <f>G1736/'Project Data'!$D$22</f>
        <v>#VALUE!</v>
      </c>
      <c r="I1736" s="175"/>
      <c r="J1736" s="244"/>
      <c r="K1736" s="242"/>
    </row>
    <row r="1737" spans="1:11" s="147" customFormat="1" ht="15" hidden="1" customHeight="1">
      <c r="A1737" s="198">
        <f>'09-70-Wall CoveringPainting'!A68</f>
        <v>0</v>
      </c>
      <c r="B1737" s="235" t="str">
        <f>'09-70-Wall CoveringPainting'!B68</f>
        <v>09 93 23.13 Interior Staining</v>
      </c>
      <c r="C1737" s="235"/>
      <c r="D1737" s="236" t="str" cm="1">
        <f t="array" ref="D1737">_xlfn.IFNA(_xlfn.IFS('09-70-Wall CoveringPainting'!D68="*",'09-70-Wall CoveringPainting'!C68,'09-70-Wall CoveringPainting'!F68="*",'09-70-Wall CoveringPainting'!E68,'09-70-Wall CoveringPainting'!H68="*",'09-70-Wall CoveringPainting'!G68,'09-70-Wall CoveringPainting'!J68="*",'09-70-Wall CoveringPainting'!I68,'09-70-Wall CoveringPainting'!L68="*",'09-70-Wall CoveringPainting'!K68,'09-70-Wall CoveringPainting'!N68="*",'09-70-Wall CoveringPainting'!M68,'09-70-Wall CoveringPainting'!P68="*",'09-70-Wall CoveringPainting'!O68,'09-70-Wall CoveringPainting'!R68="*",'09-70-Wall CoveringPainting'!Q68,'09-70-Wall CoveringPainting'!T68="*",'09-70-Wall CoveringPainting'!S68),"")</f>
        <v/>
      </c>
      <c r="E1737" s="236" t="e">
        <f>D1737/'Project Data'!$D$22</f>
        <v>#VALUE!</v>
      </c>
      <c r="F1737" s="164" t="s">
        <v>44</v>
      </c>
      <c r="G1737" s="236" t="str" cm="1">
        <f t="array" ref="G1737">_xlfn.IFNA(_xlfn.IFS('09-70-Wall CoveringPainting'!F68="*",'09-70-Wall CoveringPainting'!E68,'09-70-Wall CoveringPainting'!H68="*",'09-70-Wall CoveringPainting'!G68,'09-70-Wall CoveringPainting'!J68="*",'09-70-Wall CoveringPainting'!I68,'09-70-Wall CoveringPainting'!L68="*",'09-70-Wall CoveringPainting'!K68,'09-70-Wall CoveringPainting'!N68="*",'09-70-Wall CoveringPainting'!M68,'09-70-Wall CoveringPainting'!P68="*",'09-70-Wall CoveringPainting'!O68,'09-70-Wall CoveringPainting'!R68="*",'09-70-Wall CoveringPainting'!Q68,'09-70-Wall CoveringPainting'!T68="*",'09-70-Wall CoveringPainting'!S68,'09-70-Wall CoveringPainting'!V68="*",'09-70-Wall CoveringPainting'!U68),"")</f>
        <v/>
      </c>
      <c r="H1737" s="236" t="e">
        <f>G1737/'Project Data'!$D$22</f>
        <v>#VALUE!</v>
      </c>
      <c r="I1737" s="175"/>
      <c r="J1737" s="244"/>
      <c r="K1737" s="242"/>
    </row>
    <row r="1738" spans="1:11" s="147" customFormat="1" ht="15" hidden="1" customHeight="1">
      <c r="A1738" s="198">
        <f>'09-70-Wall CoveringPainting'!A69</f>
        <v>0</v>
      </c>
      <c r="B1738" s="235" t="str">
        <f>'09-70-Wall CoveringPainting'!B69</f>
        <v>09 93 23.53 Interior Finishing</v>
      </c>
      <c r="C1738" s="235"/>
      <c r="D1738" s="236" t="str" cm="1">
        <f t="array" ref="D1738">_xlfn.IFNA(_xlfn.IFS('09-70-Wall CoveringPainting'!D69="*",'09-70-Wall CoveringPainting'!C69,'09-70-Wall CoveringPainting'!F69="*",'09-70-Wall CoveringPainting'!E69,'09-70-Wall CoveringPainting'!H69="*",'09-70-Wall CoveringPainting'!G69,'09-70-Wall CoveringPainting'!J69="*",'09-70-Wall CoveringPainting'!I69,'09-70-Wall CoveringPainting'!L69="*",'09-70-Wall CoveringPainting'!K69,'09-70-Wall CoveringPainting'!N69="*",'09-70-Wall CoveringPainting'!M69,'09-70-Wall CoveringPainting'!P69="*",'09-70-Wall CoveringPainting'!O69,'09-70-Wall CoveringPainting'!R69="*",'09-70-Wall CoveringPainting'!Q69,'09-70-Wall CoveringPainting'!T69="*",'09-70-Wall CoveringPainting'!S69),"")</f>
        <v/>
      </c>
      <c r="E1738" s="236" t="e">
        <f>D1738/'Project Data'!$D$22</f>
        <v>#VALUE!</v>
      </c>
      <c r="F1738" s="164" t="s">
        <v>44</v>
      </c>
      <c r="G1738" s="236" t="str" cm="1">
        <f t="array" ref="G1738">_xlfn.IFNA(_xlfn.IFS('09-70-Wall CoveringPainting'!F69="*",'09-70-Wall CoveringPainting'!E69,'09-70-Wall CoveringPainting'!H69="*",'09-70-Wall CoveringPainting'!G69,'09-70-Wall CoveringPainting'!J69="*",'09-70-Wall CoveringPainting'!I69,'09-70-Wall CoveringPainting'!L69="*",'09-70-Wall CoveringPainting'!K69,'09-70-Wall CoveringPainting'!N69="*",'09-70-Wall CoveringPainting'!M69,'09-70-Wall CoveringPainting'!P69="*",'09-70-Wall CoveringPainting'!O69,'09-70-Wall CoveringPainting'!R69="*",'09-70-Wall CoveringPainting'!Q69,'09-70-Wall CoveringPainting'!T69="*",'09-70-Wall CoveringPainting'!S69,'09-70-Wall CoveringPainting'!V69="*",'09-70-Wall CoveringPainting'!U69),"")</f>
        <v/>
      </c>
      <c r="H1738" s="236" t="e">
        <f>G1738/'Project Data'!$D$22</f>
        <v>#VALUE!</v>
      </c>
      <c r="I1738" s="175"/>
      <c r="J1738" s="244"/>
      <c r="K1738" s="242"/>
    </row>
    <row r="1739" spans="1:11" s="147" customFormat="1" ht="15" hidden="1" customHeight="1">
      <c r="A1739" s="198">
        <f>'09-70-Wall CoveringPainting'!A70</f>
        <v>0</v>
      </c>
      <c r="B1739" s="235" t="str">
        <f>'09-70-Wall CoveringPainting'!B70</f>
        <v>09 94 00 Decorative Finishing</v>
      </c>
      <c r="C1739" s="235"/>
      <c r="D1739" s="236" t="str" cm="1">
        <f t="array" ref="D1739">_xlfn.IFNA(_xlfn.IFS('09-70-Wall CoveringPainting'!D70="*",'09-70-Wall CoveringPainting'!C70,'09-70-Wall CoveringPainting'!F70="*",'09-70-Wall CoveringPainting'!E70,'09-70-Wall CoveringPainting'!H70="*",'09-70-Wall CoveringPainting'!G70,'09-70-Wall CoveringPainting'!J70="*",'09-70-Wall CoveringPainting'!I70,'09-70-Wall CoveringPainting'!L70="*",'09-70-Wall CoveringPainting'!K70,'09-70-Wall CoveringPainting'!N70="*",'09-70-Wall CoveringPainting'!M70,'09-70-Wall CoveringPainting'!P70="*",'09-70-Wall CoveringPainting'!O70,'09-70-Wall CoveringPainting'!R70="*",'09-70-Wall CoveringPainting'!Q70,'09-70-Wall CoveringPainting'!T70="*",'09-70-Wall CoveringPainting'!S70),"")</f>
        <v/>
      </c>
      <c r="E1739" s="236" t="e">
        <f>D1739/'Project Data'!$D$22</f>
        <v>#VALUE!</v>
      </c>
      <c r="F1739" s="164" t="s">
        <v>44</v>
      </c>
      <c r="G1739" s="236" t="str" cm="1">
        <f t="array" ref="G1739">_xlfn.IFNA(_xlfn.IFS('09-70-Wall CoveringPainting'!F70="*",'09-70-Wall CoveringPainting'!E70,'09-70-Wall CoveringPainting'!H70="*",'09-70-Wall CoveringPainting'!G70,'09-70-Wall CoveringPainting'!J70="*",'09-70-Wall CoveringPainting'!I70,'09-70-Wall CoveringPainting'!L70="*",'09-70-Wall CoveringPainting'!K70,'09-70-Wall CoveringPainting'!N70="*",'09-70-Wall CoveringPainting'!M70,'09-70-Wall CoveringPainting'!P70="*",'09-70-Wall CoveringPainting'!O70,'09-70-Wall CoveringPainting'!R70="*",'09-70-Wall CoveringPainting'!Q70,'09-70-Wall CoveringPainting'!T70="*",'09-70-Wall CoveringPainting'!S70,'09-70-Wall CoveringPainting'!V70="*",'09-70-Wall CoveringPainting'!U70),"")</f>
        <v/>
      </c>
      <c r="H1739" s="236" t="e">
        <f>G1739/'Project Data'!$D$22</f>
        <v>#VALUE!</v>
      </c>
      <c r="I1739" s="175"/>
      <c r="J1739" s="244"/>
      <c r="K1739" s="242"/>
    </row>
    <row r="1740" spans="1:11" s="147" customFormat="1" ht="15" hidden="1" customHeight="1">
      <c r="A1740" s="198">
        <f>'09-70-Wall CoveringPainting'!A71</f>
        <v>0</v>
      </c>
      <c r="B1740" s="235" t="str">
        <f>'09-70-Wall CoveringPainting'!B71</f>
        <v>09 94 13 Textured Finishing</v>
      </c>
      <c r="C1740" s="235"/>
      <c r="D1740" s="236" t="str" cm="1">
        <f t="array" ref="D1740">_xlfn.IFNA(_xlfn.IFS('09-70-Wall CoveringPainting'!D71="*",'09-70-Wall CoveringPainting'!C71,'09-70-Wall CoveringPainting'!F71="*",'09-70-Wall CoveringPainting'!E71,'09-70-Wall CoveringPainting'!H71="*",'09-70-Wall CoveringPainting'!G71,'09-70-Wall CoveringPainting'!J71="*",'09-70-Wall CoveringPainting'!I71,'09-70-Wall CoveringPainting'!L71="*",'09-70-Wall CoveringPainting'!K71,'09-70-Wall CoveringPainting'!N71="*",'09-70-Wall CoveringPainting'!M71,'09-70-Wall CoveringPainting'!P71="*",'09-70-Wall CoveringPainting'!O71,'09-70-Wall CoveringPainting'!R71="*",'09-70-Wall CoveringPainting'!Q71,'09-70-Wall CoveringPainting'!T71="*",'09-70-Wall CoveringPainting'!S71),"")</f>
        <v/>
      </c>
      <c r="E1740" s="236" t="e">
        <f>D1740/'Project Data'!$D$22</f>
        <v>#VALUE!</v>
      </c>
      <c r="F1740" s="164" t="s">
        <v>44</v>
      </c>
      <c r="G1740" s="236" t="str" cm="1">
        <f t="array" ref="G1740">_xlfn.IFNA(_xlfn.IFS('09-70-Wall CoveringPainting'!F71="*",'09-70-Wall CoveringPainting'!E71,'09-70-Wall CoveringPainting'!H71="*",'09-70-Wall CoveringPainting'!G71,'09-70-Wall CoveringPainting'!J71="*",'09-70-Wall CoveringPainting'!I71,'09-70-Wall CoveringPainting'!L71="*",'09-70-Wall CoveringPainting'!K71,'09-70-Wall CoveringPainting'!N71="*",'09-70-Wall CoveringPainting'!M71,'09-70-Wall CoveringPainting'!P71="*",'09-70-Wall CoveringPainting'!O71,'09-70-Wall CoveringPainting'!R71="*",'09-70-Wall CoveringPainting'!Q71,'09-70-Wall CoveringPainting'!T71="*",'09-70-Wall CoveringPainting'!S71,'09-70-Wall CoveringPainting'!V71="*",'09-70-Wall CoveringPainting'!U71),"")</f>
        <v/>
      </c>
      <c r="H1740" s="236" t="e">
        <f>G1740/'Project Data'!$D$22</f>
        <v>#VALUE!</v>
      </c>
      <c r="I1740" s="175"/>
      <c r="J1740" s="244"/>
      <c r="K1740" s="242"/>
    </row>
    <row r="1741" spans="1:11" s="147" customFormat="1" ht="15" hidden="1" customHeight="1">
      <c r="A1741" s="198">
        <f>'09-70-Wall CoveringPainting'!A72</f>
        <v>0</v>
      </c>
      <c r="B1741" s="235" t="str">
        <f>'09-70-Wall CoveringPainting'!B72</f>
        <v>09 94 16 Faux Finishing</v>
      </c>
      <c r="C1741" s="235"/>
      <c r="D1741" s="236" t="str" cm="1">
        <f t="array" ref="D1741">_xlfn.IFNA(_xlfn.IFS('09-70-Wall CoveringPainting'!D72="*",'09-70-Wall CoveringPainting'!C72,'09-70-Wall CoveringPainting'!F72="*",'09-70-Wall CoveringPainting'!E72,'09-70-Wall CoveringPainting'!H72="*",'09-70-Wall CoveringPainting'!G72,'09-70-Wall CoveringPainting'!J72="*",'09-70-Wall CoveringPainting'!I72,'09-70-Wall CoveringPainting'!L72="*",'09-70-Wall CoveringPainting'!K72,'09-70-Wall CoveringPainting'!N72="*",'09-70-Wall CoveringPainting'!M72,'09-70-Wall CoveringPainting'!P72="*",'09-70-Wall CoveringPainting'!O72,'09-70-Wall CoveringPainting'!R72="*",'09-70-Wall CoveringPainting'!Q72,'09-70-Wall CoveringPainting'!T72="*",'09-70-Wall CoveringPainting'!S72),"")</f>
        <v/>
      </c>
      <c r="E1741" s="236" t="e">
        <f>D1741/'Project Data'!$D$22</f>
        <v>#VALUE!</v>
      </c>
      <c r="F1741" s="164" t="s">
        <v>44</v>
      </c>
      <c r="G1741" s="236" t="str" cm="1">
        <f t="array" ref="G1741">_xlfn.IFNA(_xlfn.IFS('09-70-Wall CoveringPainting'!F72="*",'09-70-Wall CoveringPainting'!E72,'09-70-Wall CoveringPainting'!H72="*",'09-70-Wall CoveringPainting'!G72,'09-70-Wall CoveringPainting'!J72="*",'09-70-Wall CoveringPainting'!I72,'09-70-Wall CoveringPainting'!L72="*",'09-70-Wall CoveringPainting'!K72,'09-70-Wall CoveringPainting'!N72="*",'09-70-Wall CoveringPainting'!M72,'09-70-Wall CoveringPainting'!P72="*",'09-70-Wall CoveringPainting'!O72,'09-70-Wall CoveringPainting'!R72="*",'09-70-Wall CoveringPainting'!Q72,'09-70-Wall CoveringPainting'!T72="*",'09-70-Wall CoveringPainting'!S72,'09-70-Wall CoveringPainting'!V72="*",'09-70-Wall CoveringPainting'!U72),"")</f>
        <v/>
      </c>
      <c r="H1741" s="236" t="e">
        <f>G1741/'Project Data'!$D$22</f>
        <v>#VALUE!</v>
      </c>
      <c r="I1741" s="175"/>
      <c r="J1741" s="244"/>
      <c r="K1741" s="242"/>
    </row>
    <row r="1742" spans="1:11" s="147" customFormat="1" ht="15" hidden="1" customHeight="1">
      <c r="A1742" s="198">
        <f>'09-70-Wall CoveringPainting'!A73</f>
        <v>0</v>
      </c>
      <c r="B1742" s="235" t="str">
        <f>'09-70-Wall CoveringPainting'!B73</f>
        <v>09 94 19 Multicolor Interior Finishing</v>
      </c>
      <c r="C1742" s="235"/>
      <c r="D1742" s="236" t="str" cm="1">
        <f t="array" ref="D1742">_xlfn.IFNA(_xlfn.IFS('09-70-Wall CoveringPainting'!D73="*",'09-70-Wall CoveringPainting'!C73,'09-70-Wall CoveringPainting'!F73="*",'09-70-Wall CoveringPainting'!E73,'09-70-Wall CoveringPainting'!H73="*",'09-70-Wall CoveringPainting'!G73,'09-70-Wall CoveringPainting'!J73="*",'09-70-Wall CoveringPainting'!I73,'09-70-Wall CoveringPainting'!L73="*",'09-70-Wall CoveringPainting'!K73,'09-70-Wall CoveringPainting'!N73="*",'09-70-Wall CoveringPainting'!M73,'09-70-Wall CoveringPainting'!P73="*",'09-70-Wall CoveringPainting'!O73,'09-70-Wall CoveringPainting'!R73="*",'09-70-Wall CoveringPainting'!Q73,'09-70-Wall CoveringPainting'!T73="*",'09-70-Wall CoveringPainting'!S73),"")</f>
        <v/>
      </c>
      <c r="E1742" s="236" t="e">
        <f>D1742/'Project Data'!$D$22</f>
        <v>#VALUE!</v>
      </c>
      <c r="F1742" s="164" t="s">
        <v>44</v>
      </c>
      <c r="G1742" s="236" t="str" cm="1">
        <f t="array" ref="G1742">_xlfn.IFNA(_xlfn.IFS('09-70-Wall CoveringPainting'!F73="*",'09-70-Wall CoveringPainting'!E73,'09-70-Wall CoveringPainting'!H73="*",'09-70-Wall CoveringPainting'!G73,'09-70-Wall CoveringPainting'!J73="*",'09-70-Wall CoveringPainting'!I73,'09-70-Wall CoveringPainting'!L73="*",'09-70-Wall CoveringPainting'!K73,'09-70-Wall CoveringPainting'!N73="*",'09-70-Wall CoveringPainting'!M73,'09-70-Wall CoveringPainting'!P73="*",'09-70-Wall CoveringPainting'!O73,'09-70-Wall CoveringPainting'!R73="*",'09-70-Wall CoveringPainting'!Q73,'09-70-Wall CoveringPainting'!T73="*",'09-70-Wall CoveringPainting'!S73,'09-70-Wall CoveringPainting'!V73="*",'09-70-Wall CoveringPainting'!U73),"")</f>
        <v/>
      </c>
      <c r="H1742" s="236" t="e">
        <f>G1742/'Project Data'!$D$22</f>
        <v>#VALUE!</v>
      </c>
      <c r="I1742" s="175"/>
      <c r="J1742" s="244"/>
      <c r="K1742" s="242"/>
    </row>
    <row r="1743" spans="1:11" s="147" customFormat="1" ht="15" hidden="1" customHeight="1">
      <c r="A1743" s="198">
        <f>'09-70-Wall CoveringPainting'!A74</f>
        <v>0</v>
      </c>
      <c r="B1743" s="235" t="str">
        <f>'09-70-Wall CoveringPainting'!B74</f>
        <v>09 94 23 Gilding</v>
      </c>
      <c r="C1743" s="235"/>
      <c r="D1743" s="236" t="str" cm="1">
        <f t="array" ref="D1743">_xlfn.IFNA(_xlfn.IFS('09-70-Wall CoveringPainting'!D74="*",'09-70-Wall CoveringPainting'!C74,'09-70-Wall CoveringPainting'!F74="*",'09-70-Wall CoveringPainting'!E74,'09-70-Wall CoveringPainting'!H74="*",'09-70-Wall CoveringPainting'!G74,'09-70-Wall CoveringPainting'!J74="*",'09-70-Wall CoveringPainting'!I74,'09-70-Wall CoveringPainting'!L74="*",'09-70-Wall CoveringPainting'!K74,'09-70-Wall CoveringPainting'!N74="*",'09-70-Wall CoveringPainting'!M74,'09-70-Wall CoveringPainting'!P74="*",'09-70-Wall CoveringPainting'!O74,'09-70-Wall CoveringPainting'!R74="*",'09-70-Wall CoveringPainting'!Q74,'09-70-Wall CoveringPainting'!T74="*",'09-70-Wall CoveringPainting'!S74),"")</f>
        <v/>
      </c>
      <c r="E1743" s="236" t="e">
        <f>D1743/'Project Data'!$D$22</f>
        <v>#VALUE!</v>
      </c>
      <c r="F1743" s="164" t="s">
        <v>44</v>
      </c>
      <c r="G1743" s="236" t="str" cm="1">
        <f t="array" ref="G1743">_xlfn.IFNA(_xlfn.IFS('09-70-Wall CoveringPainting'!F74="*",'09-70-Wall CoveringPainting'!E74,'09-70-Wall CoveringPainting'!H74="*",'09-70-Wall CoveringPainting'!G74,'09-70-Wall CoveringPainting'!J74="*",'09-70-Wall CoveringPainting'!I74,'09-70-Wall CoveringPainting'!L74="*",'09-70-Wall CoveringPainting'!K74,'09-70-Wall CoveringPainting'!N74="*",'09-70-Wall CoveringPainting'!M74,'09-70-Wall CoveringPainting'!P74="*",'09-70-Wall CoveringPainting'!O74,'09-70-Wall CoveringPainting'!R74="*",'09-70-Wall CoveringPainting'!Q74,'09-70-Wall CoveringPainting'!T74="*",'09-70-Wall CoveringPainting'!S74,'09-70-Wall CoveringPainting'!V74="*",'09-70-Wall CoveringPainting'!U74),"")</f>
        <v/>
      </c>
      <c r="H1743" s="236" t="e">
        <f>G1743/'Project Data'!$D$22</f>
        <v>#VALUE!</v>
      </c>
      <c r="I1743" s="175"/>
      <c r="J1743" s="244"/>
      <c r="K1743" s="242"/>
    </row>
    <row r="1744" spans="1:11" s="147" customFormat="1" ht="15" hidden="1" customHeight="1">
      <c r="A1744" s="198">
        <f>'09-70-Wall CoveringPainting'!A75</f>
        <v>0</v>
      </c>
      <c r="B1744" s="235" t="str">
        <f>'09-70-Wall CoveringPainting'!B75</f>
        <v>09 96 00 High-Performance Coatings</v>
      </c>
      <c r="C1744" s="235"/>
      <c r="D1744" s="236" t="str" cm="1">
        <f t="array" ref="D1744">_xlfn.IFNA(_xlfn.IFS('09-70-Wall CoveringPainting'!D75="*",'09-70-Wall CoveringPainting'!C75,'09-70-Wall CoveringPainting'!F75="*",'09-70-Wall CoveringPainting'!E75,'09-70-Wall CoveringPainting'!H75="*",'09-70-Wall CoveringPainting'!G75,'09-70-Wall CoveringPainting'!J75="*",'09-70-Wall CoveringPainting'!I75,'09-70-Wall CoveringPainting'!L75="*",'09-70-Wall CoveringPainting'!K75,'09-70-Wall CoveringPainting'!N75="*",'09-70-Wall CoveringPainting'!M75,'09-70-Wall CoveringPainting'!P75="*",'09-70-Wall CoveringPainting'!O75,'09-70-Wall CoveringPainting'!R75="*",'09-70-Wall CoveringPainting'!Q75,'09-70-Wall CoveringPainting'!T75="*",'09-70-Wall CoveringPainting'!S75),"")</f>
        <v/>
      </c>
      <c r="E1744" s="236" t="e">
        <f>D1744/'Project Data'!$D$22</f>
        <v>#VALUE!</v>
      </c>
      <c r="F1744" s="164" t="s">
        <v>44</v>
      </c>
      <c r="G1744" s="236" t="str" cm="1">
        <f t="array" ref="G1744">_xlfn.IFNA(_xlfn.IFS('09-70-Wall CoveringPainting'!F75="*",'09-70-Wall CoveringPainting'!E75,'09-70-Wall CoveringPainting'!H75="*",'09-70-Wall CoveringPainting'!G75,'09-70-Wall CoveringPainting'!J75="*",'09-70-Wall CoveringPainting'!I75,'09-70-Wall CoveringPainting'!L75="*",'09-70-Wall CoveringPainting'!K75,'09-70-Wall CoveringPainting'!N75="*",'09-70-Wall CoveringPainting'!M75,'09-70-Wall CoveringPainting'!P75="*",'09-70-Wall CoveringPainting'!O75,'09-70-Wall CoveringPainting'!R75="*",'09-70-Wall CoveringPainting'!Q75,'09-70-Wall CoveringPainting'!T75="*",'09-70-Wall CoveringPainting'!S75,'09-70-Wall CoveringPainting'!V75="*",'09-70-Wall CoveringPainting'!U75),"")</f>
        <v/>
      </c>
      <c r="H1744" s="236" t="e">
        <f>G1744/'Project Data'!$D$22</f>
        <v>#VALUE!</v>
      </c>
      <c r="I1744" s="175"/>
      <c r="J1744" s="244"/>
      <c r="K1744" s="242"/>
    </row>
    <row r="1745" spans="1:11" s="147" customFormat="1" ht="15" hidden="1" customHeight="1">
      <c r="A1745" s="198">
        <f>'09-70-Wall CoveringPainting'!A76</f>
        <v>0</v>
      </c>
      <c r="B1745" s="235" t="str">
        <f>'09-70-Wall CoveringPainting'!B76</f>
        <v>09 96 13 Abrasion-Resistant Coatings</v>
      </c>
      <c r="C1745" s="235"/>
      <c r="D1745" s="236" t="str" cm="1">
        <f t="array" ref="D1745">_xlfn.IFNA(_xlfn.IFS('09-70-Wall CoveringPainting'!D76="*",'09-70-Wall CoveringPainting'!C76,'09-70-Wall CoveringPainting'!F76="*",'09-70-Wall CoveringPainting'!E76,'09-70-Wall CoveringPainting'!H76="*",'09-70-Wall CoveringPainting'!G76,'09-70-Wall CoveringPainting'!J76="*",'09-70-Wall CoveringPainting'!I76,'09-70-Wall CoveringPainting'!L76="*",'09-70-Wall CoveringPainting'!K76,'09-70-Wall CoveringPainting'!N76="*",'09-70-Wall CoveringPainting'!M76,'09-70-Wall CoveringPainting'!P76="*",'09-70-Wall CoveringPainting'!O76,'09-70-Wall CoveringPainting'!R76="*",'09-70-Wall CoveringPainting'!Q76,'09-70-Wall CoveringPainting'!T76="*",'09-70-Wall CoveringPainting'!S76),"")</f>
        <v/>
      </c>
      <c r="E1745" s="236" t="e">
        <f>D1745/'Project Data'!$D$22</f>
        <v>#VALUE!</v>
      </c>
      <c r="F1745" s="164" t="s">
        <v>44</v>
      </c>
      <c r="G1745" s="236" t="str" cm="1">
        <f t="array" ref="G1745">_xlfn.IFNA(_xlfn.IFS('09-70-Wall CoveringPainting'!F76="*",'09-70-Wall CoveringPainting'!E76,'09-70-Wall CoveringPainting'!H76="*",'09-70-Wall CoveringPainting'!G76,'09-70-Wall CoveringPainting'!J76="*",'09-70-Wall CoveringPainting'!I76,'09-70-Wall CoveringPainting'!L76="*",'09-70-Wall CoveringPainting'!K76,'09-70-Wall CoveringPainting'!N76="*",'09-70-Wall CoveringPainting'!M76,'09-70-Wall CoveringPainting'!P76="*",'09-70-Wall CoveringPainting'!O76,'09-70-Wall CoveringPainting'!R76="*",'09-70-Wall CoveringPainting'!Q76,'09-70-Wall CoveringPainting'!T76="*",'09-70-Wall CoveringPainting'!S76,'09-70-Wall CoveringPainting'!V76="*",'09-70-Wall CoveringPainting'!U76),"")</f>
        <v/>
      </c>
      <c r="H1745" s="236" t="e">
        <f>G1745/'Project Data'!$D$22</f>
        <v>#VALUE!</v>
      </c>
      <c r="I1745" s="175"/>
      <c r="J1745" s="244"/>
      <c r="K1745" s="242"/>
    </row>
    <row r="1746" spans="1:11" s="147" customFormat="1" ht="15" hidden="1" customHeight="1">
      <c r="A1746" s="198">
        <f>'09-70-Wall CoveringPainting'!A77</f>
        <v>0</v>
      </c>
      <c r="B1746" s="235" t="str">
        <f>'09-70-Wall CoveringPainting'!B77</f>
        <v>09 96 23 Graffiti-Resistant Coatings</v>
      </c>
      <c r="C1746" s="235"/>
      <c r="D1746" s="236" t="str" cm="1">
        <f t="array" ref="D1746">_xlfn.IFNA(_xlfn.IFS('09-70-Wall CoveringPainting'!D77="*",'09-70-Wall CoveringPainting'!C77,'09-70-Wall CoveringPainting'!F77="*",'09-70-Wall CoveringPainting'!E77,'09-70-Wall CoveringPainting'!H77="*",'09-70-Wall CoveringPainting'!G77,'09-70-Wall CoveringPainting'!J77="*",'09-70-Wall CoveringPainting'!I77,'09-70-Wall CoveringPainting'!L77="*",'09-70-Wall CoveringPainting'!K77,'09-70-Wall CoveringPainting'!N77="*",'09-70-Wall CoveringPainting'!M77,'09-70-Wall CoveringPainting'!P77="*",'09-70-Wall CoveringPainting'!O77,'09-70-Wall CoveringPainting'!R77="*",'09-70-Wall CoveringPainting'!Q77,'09-70-Wall CoveringPainting'!T77="*",'09-70-Wall CoveringPainting'!S77),"")</f>
        <v/>
      </c>
      <c r="E1746" s="236" t="e">
        <f>D1746/'Project Data'!$D$22</f>
        <v>#VALUE!</v>
      </c>
      <c r="F1746" s="164" t="s">
        <v>44</v>
      </c>
      <c r="G1746" s="236" t="str" cm="1">
        <f t="array" ref="G1746">_xlfn.IFNA(_xlfn.IFS('09-70-Wall CoveringPainting'!F77="*",'09-70-Wall CoveringPainting'!E77,'09-70-Wall CoveringPainting'!H77="*",'09-70-Wall CoveringPainting'!G77,'09-70-Wall CoveringPainting'!J77="*",'09-70-Wall CoveringPainting'!I77,'09-70-Wall CoveringPainting'!L77="*",'09-70-Wall CoveringPainting'!K77,'09-70-Wall CoveringPainting'!N77="*",'09-70-Wall CoveringPainting'!M77,'09-70-Wall CoveringPainting'!P77="*",'09-70-Wall CoveringPainting'!O77,'09-70-Wall CoveringPainting'!R77="*",'09-70-Wall CoveringPainting'!Q77,'09-70-Wall CoveringPainting'!T77="*",'09-70-Wall CoveringPainting'!S77,'09-70-Wall CoveringPainting'!V77="*",'09-70-Wall CoveringPainting'!U77),"")</f>
        <v/>
      </c>
      <c r="H1746" s="236" t="e">
        <f>G1746/'Project Data'!$D$22</f>
        <v>#VALUE!</v>
      </c>
      <c r="I1746" s="175"/>
      <c r="J1746" s="244"/>
      <c r="K1746" s="242"/>
    </row>
    <row r="1747" spans="1:11" s="147" customFormat="1" ht="15" hidden="1" customHeight="1">
      <c r="A1747" s="198">
        <f>'09-70-Wall CoveringPainting'!A78</f>
        <v>0</v>
      </c>
      <c r="B1747" s="235" t="str">
        <f>'09-70-Wall CoveringPainting'!B78</f>
        <v>09 96 26 Marine Coatings</v>
      </c>
      <c r="C1747" s="235"/>
      <c r="D1747" s="236" t="str" cm="1">
        <f t="array" ref="D1747">_xlfn.IFNA(_xlfn.IFS('09-70-Wall CoveringPainting'!D78="*",'09-70-Wall CoveringPainting'!C78,'09-70-Wall CoveringPainting'!F78="*",'09-70-Wall CoveringPainting'!E78,'09-70-Wall CoveringPainting'!H78="*",'09-70-Wall CoveringPainting'!G78,'09-70-Wall CoveringPainting'!J78="*",'09-70-Wall CoveringPainting'!I78,'09-70-Wall CoveringPainting'!L78="*",'09-70-Wall CoveringPainting'!K78,'09-70-Wall CoveringPainting'!N78="*",'09-70-Wall CoveringPainting'!M78,'09-70-Wall CoveringPainting'!P78="*",'09-70-Wall CoveringPainting'!O78,'09-70-Wall CoveringPainting'!R78="*",'09-70-Wall CoveringPainting'!Q78,'09-70-Wall CoveringPainting'!T78="*",'09-70-Wall CoveringPainting'!S78),"")</f>
        <v/>
      </c>
      <c r="E1747" s="236" t="e">
        <f>D1747/'Project Data'!$D$22</f>
        <v>#VALUE!</v>
      </c>
      <c r="F1747" s="164" t="s">
        <v>44</v>
      </c>
      <c r="G1747" s="236" t="str" cm="1">
        <f t="array" ref="G1747">_xlfn.IFNA(_xlfn.IFS('09-70-Wall CoveringPainting'!F78="*",'09-70-Wall CoveringPainting'!E78,'09-70-Wall CoveringPainting'!H78="*",'09-70-Wall CoveringPainting'!G78,'09-70-Wall CoveringPainting'!J78="*",'09-70-Wall CoveringPainting'!I78,'09-70-Wall CoveringPainting'!L78="*",'09-70-Wall CoveringPainting'!K78,'09-70-Wall CoveringPainting'!N78="*",'09-70-Wall CoveringPainting'!M78,'09-70-Wall CoveringPainting'!P78="*",'09-70-Wall CoveringPainting'!O78,'09-70-Wall CoveringPainting'!R78="*",'09-70-Wall CoveringPainting'!Q78,'09-70-Wall CoveringPainting'!T78="*",'09-70-Wall CoveringPainting'!S78,'09-70-Wall CoveringPainting'!V78="*",'09-70-Wall CoveringPainting'!U78),"")</f>
        <v/>
      </c>
      <c r="H1747" s="236" t="e">
        <f>G1747/'Project Data'!$D$22</f>
        <v>#VALUE!</v>
      </c>
      <c r="I1747" s="175"/>
      <c r="J1747" s="244"/>
      <c r="K1747" s="242"/>
    </row>
    <row r="1748" spans="1:11" s="147" customFormat="1" ht="15" hidden="1" customHeight="1">
      <c r="A1748" s="198">
        <f>'09-70-Wall CoveringPainting'!A79</f>
        <v>0</v>
      </c>
      <c r="B1748" s="235" t="str">
        <f>'09-70-Wall CoveringPainting'!B79</f>
        <v>09 96 33 High-Temperature-Resistant Coatings</v>
      </c>
      <c r="C1748" s="235"/>
      <c r="D1748" s="236" t="str" cm="1">
        <f t="array" ref="D1748">_xlfn.IFNA(_xlfn.IFS('09-70-Wall CoveringPainting'!D79="*",'09-70-Wall CoveringPainting'!C79,'09-70-Wall CoveringPainting'!F79="*",'09-70-Wall CoveringPainting'!E79,'09-70-Wall CoveringPainting'!H79="*",'09-70-Wall CoveringPainting'!G79,'09-70-Wall CoveringPainting'!J79="*",'09-70-Wall CoveringPainting'!I79,'09-70-Wall CoveringPainting'!L79="*",'09-70-Wall CoveringPainting'!K79,'09-70-Wall CoveringPainting'!N79="*",'09-70-Wall CoveringPainting'!M79,'09-70-Wall CoveringPainting'!P79="*",'09-70-Wall CoveringPainting'!O79,'09-70-Wall CoveringPainting'!R79="*",'09-70-Wall CoveringPainting'!Q79,'09-70-Wall CoveringPainting'!T79="*",'09-70-Wall CoveringPainting'!S79),"")</f>
        <v/>
      </c>
      <c r="E1748" s="236" t="e">
        <f>D1748/'Project Data'!$D$22</f>
        <v>#VALUE!</v>
      </c>
      <c r="F1748" s="164" t="s">
        <v>44</v>
      </c>
      <c r="G1748" s="236" t="str" cm="1">
        <f t="array" ref="G1748">_xlfn.IFNA(_xlfn.IFS('09-70-Wall CoveringPainting'!F79="*",'09-70-Wall CoveringPainting'!E79,'09-70-Wall CoveringPainting'!H79="*",'09-70-Wall CoveringPainting'!G79,'09-70-Wall CoveringPainting'!J79="*",'09-70-Wall CoveringPainting'!I79,'09-70-Wall CoveringPainting'!L79="*",'09-70-Wall CoveringPainting'!K79,'09-70-Wall CoveringPainting'!N79="*",'09-70-Wall CoveringPainting'!M79,'09-70-Wall CoveringPainting'!P79="*",'09-70-Wall CoveringPainting'!O79,'09-70-Wall CoveringPainting'!R79="*",'09-70-Wall CoveringPainting'!Q79,'09-70-Wall CoveringPainting'!T79="*",'09-70-Wall CoveringPainting'!S79,'09-70-Wall CoveringPainting'!V79="*",'09-70-Wall CoveringPainting'!U79),"")</f>
        <v/>
      </c>
      <c r="H1748" s="236" t="e">
        <f>G1748/'Project Data'!$D$22</f>
        <v>#VALUE!</v>
      </c>
      <c r="I1748" s="175"/>
      <c r="J1748" s="244"/>
      <c r="K1748" s="242"/>
    </row>
    <row r="1749" spans="1:11" s="147" customFormat="1" ht="15" hidden="1" customHeight="1">
      <c r="A1749" s="198">
        <f>'09-70-Wall CoveringPainting'!A80</f>
        <v>0</v>
      </c>
      <c r="B1749" s="235" t="str">
        <f>'09-70-Wall CoveringPainting'!B80</f>
        <v>09 96 35 Chemical-Resistant Coatings</v>
      </c>
      <c r="C1749" s="235"/>
      <c r="D1749" s="236" t="str" cm="1">
        <f t="array" ref="D1749">_xlfn.IFNA(_xlfn.IFS('09-70-Wall CoveringPainting'!D80="*",'09-70-Wall CoveringPainting'!C80,'09-70-Wall CoveringPainting'!F80="*",'09-70-Wall CoveringPainting'!E80,'09-70-Wall CoveringPainting'!H80="*",'09-70-Wall CoveringPainting'!G80,'09-70-Wall CoveringPainting'!J80="*",'09-70-Wall CoveringPainting'!I80,'09-70-Wall CoveringPainting'!L80="*",'09-70-Wall CoveringPainting'!K80,'09-70-Wall CoveringPainting'!N80="*",'09-70-Wall CoveringPainting'!M80,'09-70-Wall CoveringPainting'!P80="*",'09-70-Wall CoveringPainting'!O80,'09-70-Wall CoveringPainting'!R80="*",'09-70-Wall CoveringPainting'!Q80,'09-70-Wall CoveringPainting'!T80="*",'09-70-Wall CoveringPainting'!S80),"")</f>
        <v/>
      </c>
      <c r="E1749" s="236" t="e">
        <f>D1749/'Project Data'!$D$22</f>
        <v>#VALUE!</v>
      </c>
      <c r="F1749" s="164" t="s">
        <v>44</v>
      </c>
      <c r="G1749" s="236" t="str" cm="1">
        <f t="array" ref="G1749">_xlfn.IFNA(_xlfn.IFS('09-70-Wall CoveringPainting'!F80="*",'09-70-Wall CoveringPainting'!E80,'09-70-Wall CoveringPainting'!H80="*",'09-70-Wall CoveringPainting'!G80,'09-70-Wall CoveringPainting'!J80="*",'09-70-Wall CoveringPainting'!I80,'09-70-Wall CoveringPainting'!L80="*",'09-70-Wall CoveringPainting'!K80,'09-70-Wall CoveringPainting'!N80="*",'09-70-Wall CoveringPainting'!M80,'09-70-Wall CoveringPainting'!P80="*",'09-70-Wall CoveringPainting'!O80,'09-70-Wall CoveringPainting'!R80="*",'09-70-Wall CoveringPainting'!Q80,'09-70-Wall CoveringPainting'!T80="*",'09-70-Wall CoveringPainting'!S80,'09-70-Wall CoveringPainting'!V80="*",'09-70-Wall CoveringPainting'!U80),"")</f>
        <v/>
      </c>
      <c r="H1749" s="236" t="e">
        <f>G1749/'Project Data'!$D$22</f>
        <v>#VALUE!</v>
      </c>
      <c r="I1749" s="175"/>
      <c r="J1749" s="244"/>
      <c r="K1749" s="242"/>
    </row>
    <row r="1750" spans="1:11" s="147" customFormat="1" ht="15" hidden="1" customHeight="1">
      <c r="A1750" s="198">
        <f>'09-70-Wall CoveringPainting'!A81</f>
        <v>0</v>
      </c>
      <c r="B1750" s="235" t="str">
        <f>'09-70-Wall CoveringPainting'!B81</f>
        <v>09 96 43 Fire-Retardant Coatings</v>
      </c>
      <c r="C1750" s="235"/>
      <c r="D1750" s="236" t="str" cm="1">
        <f t="array" ref="D1750">_xlfn.IFNA(_xlfn.IFS('09-70-Wall CoveringPainting'!D81="*",'09-70-Wall CoveringPainting'!C81,'09-70-Wall CoveringPainting'!F81="*",'09-70-Wall CoveringPainting'!E81,'09-70-Wall CoveringPainting'!H81="*",'09-70-Wall CoveringPainting'!G81,'09-70-Wall CoveringPainting'!J81="*",'09-70-Wall CoveringPainting'!I81,'09-70-Wall CoveringPainting'!L81="*",'09-70-Wall CoveringPainting'!K81,'09-70-Wall CoveringPainting'!N81="*",'09-70-Wall CoveringPainting'!M81,'09-70-Wall CoveringPainting'!P81="*",'09-70-Wall CoveringPainting'!O81,'09-70-Wall CoveringPainting'!R81="*",'09-70-Wall CoveringPainting'!Q81,'09-70-Wall CoveringPainting'!T81="*",'09-70-Wall CoveringPainting'!S81),"")</f>
        <v/>
      </c>
      <c r="E1750" s="236" t="e">
        <f>D1750/'Project Data'!$D$22</f>
        <v>#VALUE!</v>
      </c>
      <c r="F1750" s="164" t="s">
        <v>44</v>
      </c>
      <c r="G1750" s="236" t="str" cm="1">
        <f t="array" ref="G1750">_xlfn.IFNA(_xlfn.IFS('09-70-Wall CoveringPainting'!F81="*",'09-70-Wall CoveringPainting'!E81,'09-70-Wall CoveringPainting'!H81="*",'09-70-Wall CoveringPainting'!G81,'09-70-Wall CoveringPainting'!J81="*",'09-70-Wall CoveringPainting'!I81,'09-70-Wall CoveringPainting'!L81="*",'09-70-Wall CoveringPainting'!K81,'09-70-Wall CoveringPainting'!N81="*",'09-70-Wall CoveringPainting'!M81,'09-70-Wall CoveringPainting'!P81="*",'09-70-Wall CoveringPainting'!O81,'09-70-Wall CoveringPainting'!R81="*",'09-70-Wall CoveringPainting'!Q81,'09-70-Wall CoveringPainting'!T81="*",'09-70-Wall CoveringPainting'!S81,'09-70-Wall CoveringPainting'!V81="*",'09-70-Wall CoveringPainting'!U81),"")</f>
        <v/>
      </c>
      <c r="H1750" s="236" t="e">
        <f>G1750/'Project Data'!$D$22</f>
        <v>#VALUE!</v>
      </c>
      <c r="I1750" s="175"/>
      <c r="J1750" s="244"/>
      <c r="K1750" s="242"/>
    </row>
    <row r="1751" spans="1:11" s="147" customFormat="1" ht="15" hidden="1" customHeight="1">
      <c r="A1751" s="198">
        <f>'09-70-Wall CoveringPainting'!A82</f>
        <v>0</v>
      </c>
      <c r="B1751" s="235" t="str">
        <f>'09-70-Wall CoveringPainting'!B82</f>
        <v>09 96 46 Intumescent Painting</v>
      </c>
      <c r="C1751" s="235"/>
      <c r="D1751" s="236" t="str" cm="1">
        <f t="array" ref="D1751">_xlfn.IFNA(_xlfn.IFS('09-70-Wall CoveringPainting'!D82="*",'09-70-Wall CoveringPainting'!C82,'09-70-Wall CoveringPainting'!F82="*",'09-70-Wall CoveringPainting'!E82,'09-70-Wall CoveringPainting'!H82="*",'09-70-Wall CoveringPainting'!G82,'09-70-Wall CoveringPainting'!J82="*",'09-70-Wall CoveringPainting'!I82,'09-70-Wall CoveringPainting'!L82="*",'09-70-Wall CoveringPainting'!K82,'09-70-Wall CoveringPainting'!N82="*",'09-70-Wall CoveringPainting'!M82,'09-70-Wall CoveringPainting'!P82="*",'09-70-Wall CoveringPainting'!O82,'09-70-Wall CoveringPainting'!R82="*",'09-70-Wall CoveringPainting'!Q82,'09-70-Wall CoveringPainting'!T82="*",'09-70-Wall CoveringPainting'!S82),"")</f>
        <v/>
      </c>
      <c r="E1751" s="236" t="e">
        <f>D1751/'Project Data'!$D$22</f>
        <v>#VALUE!</v>
      </c>
      <c r="F1751" s="164" t="s">
        <v>44</v>
      </c>
      <c r="G1751" s="236" t="str" cm="1">
        <f t="array" ref="G1751">_xlfn.IFNA(_xlfn.IFS('09-70-Wall CoveringPainting'!F82="*",'09-70-Wall CoveringPainting'!E82,'09-70-Wall CoveringPainting'!H82="*",'09-70-Wall CoveringPainting'!G82,'09-70-Wall CoveringPainting'!J82="*",'09-70-Wall CoveringPainting'!I82,'09-70-Wall CoveringPainting'!L82="*",'09-70-Wall CoveringPainting'!K82,'09-70-Wall CoveringPainting'!N82="*",'09-70-Wall CoveringPainting'!M82,'09-70-Wall CoveringPainting'!P82="*",'09-70-Wall CoveringPainting'!O82,'09-70-Wall CoveringPainting'!R82="*",'09-70-Wall CoveringPainting'!Q82,'09-70-Wall CoveringPainting'!T82="*",'09-70-Wall CoveringPainting'!S82,'09-70-Wall CoveringPainting'!V82="*",'09-70-Wall CoveringPainting'!U82),"")</f>
        <v/>
      </c>
      <c r="H1751" s="236" t="e">
        <f>G1751/'Project Data'!$D$22</f>
        <v>#VALUE!</v>
      </c>
      <c r="I1751" s="175"/>
      <c r="J1751" s="244"/>
      <c r="K1751" s="242"/>
    </row>
    <row r="1752" spans="1:11" s="147" customFormat="1" ht="15" hidden="1" customHeight="1">
      <c r="A1752" s="198">
        <f>'09-70-Wall CoveringPainting'!A83</f>
        <v>0</v>
      </c>
      <c r="B1752" s="235" t="str">
        <f>'09-70-Wall CoveringPainting'!B83</f>
        <v>09 96 53 Elastomeric Coatings</v>
      </c>
      <c r="C1752" s="235"/>
      <c r="D1752" s="236" t="str" cm="1">
        <f t="array" ref="D1752">_xlfn.IFNA(_xlfn.IFS('09-70-Wall CoveringPainting'!D83="*",'09-70-Wall CoveringPainting'!C83,'09-70-Wall CoveringPainting'!F83="*",'09-70-Wall CoveringPainting'!E83,'09-70-Wall CoveringPainting'!H83="*",'09-70-Wall CoveringPainting'!G83,'09-70-Wall CoveringPainting'!J83="*",'09-70-Wall CoveringPainting'!I83,'09-70-Wall CoveringPainting'!L83="*",'09-70-Wall CoveringPainting'!K83,'09-70-Wall CoveringPainting'!N83="*",'09-70-Wall CoveringPainting'!M83,'09-70-Wall CoveringPainting'!P83="*",'09-70-Wall CoveringPainting'!O83,'09-70-Wall CoveringPainting'!R83="*",'09-70-Wall CoveringPainting'!Q83,'09-70-Wall CoveringPainting'!T83="*",'09-70-Wall CoveringPainting'!S83),"")</f>
        <v/>
      </c>
      <c r="E1752" s="236" t="e">
        <f>D1752/'Project Data'!$D$22</f>
        <v>#VALUE!</v>
      </c>
      <c r="F1752" s="164" t="s">
        <v>44</v>
      </c>
      <c r="G1752" s="236" t="str" cm="1">
        <f t="array" ref="G1752">_xlfn.IFNA(_xlfn.IFS('09-70-Wall CoveringPainting'!F83="*",'09-70-Wall CoveringPainting'!E83,'09-70-Wall CoveringPainting'!H83="*",'09-70-Wall CoveringPainting'!G83,'09-70-Wall CoveringPainting'!J83="*",'09-70-Wall CoveringPainting'!I83,'09-70-Wall CoveringPainting'!L83="*",'09-70-Wall CoveringPainting'!K83,'09-70-Wall CoveringPainting'!N83="*",'09-70-Wall CoveringPainting'!M83,'09-70-Wall CoveringPainting'!P83="*",'09-70-Wall CoveringPainting'!O83,'09-70-Wall CoveringPainting'!R83="*",'09-70-Wall CoveringPainting'!Q83,'09-70-Wall CoveringPainting'!T83="*",'09-70-Wall CoveringPainting'!S83,'09-70-Wall CoveringPainting'!V83="*",'09-70-Wall CoveringPainting'!U83),"")</f>
        <v/>
      </c>
      <c r="H1752" s="236" t="e">
        <f>G1752/'Project Data'!$D$22</f>
        <v>#VALUE!</v>
      </c>
      <c r="I1752" s="175"/>
      <c r="J1752" s="244"/>
      <c r="K1752" s="242"/>
    </row>
    <row r="1753" spans="1:11" s="147" customFormat="1" ht="15" hidden="1" customHeight="1">
      <c r="A1753" s="398" t="str">
        <f>'09-70-Wall CoveringPainting'!A84</f>
        <v xml:space="preserve"> </v>
      </c>
      <c r="B1753" s="399" t="str">
        <f>'09-70-Wall CoveringPainting'!B84</f>
        <v>09 96 56 Epoxy Coatings</v>
      </c>
      <c r="C1753" s="399"/>
      <c r="D1753" s="402" t="str" cm="1">
        <f t="array" ref="D1753">_xlfn.IFNA(_xlfn.IFS('09-70-Wall CoveringPainting'!D84="*",'09-70-Wall CoveringPainting'!C84,'09-70-Wall CoveringPainting'!F84="*",'09-70-Wall CoveringPainting'!E84,'09-70-Wall CoveringPainting'!H84="*",'09-70-Wall CoveringPainting'!G84,'09-70-Wall CoveringPainting'!J84="*",'09-70-Wall CoveringPainting'!I84,'09-70-Wall CoveringPainting'!L84="*",'09-70-Wall CoveringPainting'!K84,'09-70-Wall CoveringPainting'!N84="*",'09-70-Wall CoveringPainting'!M84,'09-70-Wall CoveringPainting'!P84="*",'09-70-Wall CoveringPainting'!O84,'09-70-Wall CoveringPainting'!R84="*",'09-70-Wall CoveringPainting'!Q84,'09-70-Wall CoveringPainting'!T84="*",'09-70-Wall CoveringPainting'!S84),"")</f>
        <v/>
      </c>
      <c r="E1753" s="402" t="e">
        <f>D1753/'Project Data'!$D$22</f>
        <v>#VALUE!</v>
      </c>
      <c r="F1753" s="412" t="s">
        <v>44</v>
      </c>
      <c r="G1753" s="402" t="str" cm="1">
        <f t="array" ref="G1753">_xlfn.IFNA(_xlfn.IFS('09-70-Wall CoveringPainting'!F84="*",'09-70-Wall CoveringPainting'!E84,'09-70-Wall CoveringPainting'!H84="*",'09-70-Wall CoveringPainting'!G84,'09-70-Wall CoveringPainting'!J84="*",'09-70-Wall CoveringPainting'!I84,'09-70-Wall CoveringPainting'!L84="*",'09-70-Wall CoveringPainting'!K84,'09-70-Wall CoveringPainting'!N84="*",'09-70-Wall CoveringPainting'!M84,'09-70-Wall CoveringPainting'!P84="*",'09-70-Wall CoveringPainting'!O84,'09-70-Wall CoveringPainting'!R84="*",'09-70-Wall CoveringPainting'!Q84,'09-70-Wall CoveringPainting'!T84="*",'09-70-Wall CoveringPainting'!S84,'09-70-Wall CoveringPainting'!V84="*",'09-70-Wall CoveringPainting'!U84),"")</f>
        <v/>
      </c>
      <c r="H1753" s="402" t="e">
        <f>G1753/'Project Data'!$D$22</f>
        <v>#VALUE!</v>
      </c>
      <c r="I1753" s="400"/>
      <c r="J1753" s="403"/>
      <c r="K1753" s="404"/>
    </row>
    <row r="1754" spans="1:11" s="147" customFormat="1" ht="15" hidden="1" customHeight="1">
      <c r="A1754" s="198">
        <f>'09-70-Wall CoveringPainting'!A85</f>
        <v>0</v>
      </c>
      <c r="B1754" s="235" t="str">
        <f>'09-70-Wall CoveringPainting'!B85</f>
        <v>09 96 59 High-Build Glazed Coatings</v>
      </c>
      <c r="C1754" s="235"/>
      <c r="D1754" s="236" t="str" cm="1">
        <f t="array" ref="D1754">_xlfn.IFNA(_xlfn.IFS('09-70-Wall CoveringPainting'!D85="*",'09-70-Wall CoveringPainting'!C85,'09-70-Wall CoveringPainting'!F85="*",'09-70-Wall CoveringPainting'!E85,'09-70-Wall CoveringPainting'!H85="*",'09-70-Wall CoveringPainting'!G85,'09-70-Wall CoveringPainting'!J85="*",'09-70-Wall CoveringPainting'!I85,'09-70-Wall CoveringPainting'!L85="*",'09-70-Wall CoveringPainting'!K85,'09-70-Wall CoveringPainting'!N85="*",'09-70-Wall CoveringPainting'!M85,'09-70-Wall CoveringPainting'!P85="*",'09-70-Wall CoveringPainting'!O85,'09-70-Wall CoveringPainting'!R85="*",'09-70-Wall CoveringPainting'!Q85,'09-70-Wall CoveringPainting'!T85="*",'09-70-Wall CoveringPainting'!S85),"")</f>
        <v/>
      </c>
      <c r="E1754" s="236" t="e">
        <f>D1754/'Project Data'!$D$22</f>
        <v>#VALUE!</v>
      </c>
      <c r="F1754" s="164" t="s">
        <v>44</v>
      </c>
      <c r="G1754" s="236" t="str" cm="1">
        <f t="array" ref="G1754">_xlfn.IFNA(_xlfn.IFS('09-70-Wall CoveringPainting'!F85="*",'09-70-Wall CoveringPainting'!E85,'09-70-Wall CoveringPainting'!H85="*",'09-70-Wall CoveringPainting'!G85,'09-70-Wall CoveringPainting'!J85="*",'09-70-Wall CoveringPainting'!I85,'09-70-Wall CoveringPainting'!L85="*",'09-70-Wall CoveringPainting'!K85,'09-70-Wall CoveringPainting'!N85="*",'09-70-Wall CoveringPainting'!M85,'09-70-Wall CoveringPainting'!P85="*",'09-70-Wall CoveringPainting'!O85,'09-70-Wall CoveringPainting'!R85="*",'09-70-Wall CoveringPainting'!Q85,'09-70-Wall CoveringPainting'!T85="*",'09-70-Wall CoveringPainting'!S85,'09-70-Wall CoveringPainting'!V85="*",'09-70-Wall CoveringPainting'!U85),"")</f>
        <v/>
      </c>
      <c r="H1754" s="236" t="e">
        <f>G1754/'Project Data'!$D$22</f>
        <v>#VALUE!</v>
      </c>
      <c r="I1754" s="175"/>
      <c r="J1754" s="244"/>
      <c r="K1754" s="242"/>
    </row>
    <row r="1755" spans="1:11" s="147" customFormat="1" ht="15" hidden="1" customHeight="1">
      <c r="A1755" s="198">
        <f>'09-70-Wall CoveringPainting'!A86</f>
        <v>0</v>
      </c>
      <c r="B1755" s="235" t="str">
        <f>'09-70-Wall CoveringPainting'!B86</f>
        <v>09 96 63 Textured Plastic Coatings</v>
      </c>
      <c r="C1755" s="235"/>
      <c r="D1755" s="236" t="str" cm="1">
        <f t="array" ref="D1755">_xlfn.IFNA(_xlfn.IFS('09-70-Wall CoveringPainting'!D86="*",'09-70-Wall CoveringPainting'!C86,'09-70-Wall CoveringPainting'!F86="*",'09-70-Wall CoveringPainting'!E86,'09-70-Wall CoveringPainting'!H86="*",'09-70-Wall CoveringPainting'!G86,'09-70-Wall CoveringPainting'!J86="*",'09-70-Wall CoveringPainting'!I86,'09-70-Wall CoveringPainting'!L86="*",'09-70-Wall CoveringPainting'!K86,'09-70-Wall CoveringPainting'!N86="*",'09-70-Wall CoveringPainting'!M86,'09-70-Wall CoveringPainting'!P86="*",'09-70-Wall CoveringPainting'!O86,'09-70-Wall CoveringPainting'!R86="*",'09-70-Wall CoveringPainting'!Q86,'09-70-Wall CoveringPainting'!T86="*",'09-70-Wall CoveringPainting'!S86),"")</f>
        <v/>
      </c>
      <c r="E1755" s="236" t="e">
        <f>D1755/'Project Data'!$D$22</f>
        <v>#VALUE!</v>
      </c>
      <c r="F1755" s="164" t="s">
        <v>44</v>
      </c>
      <c r="G1755" s="236" t="str" cm="1">
        <f t="array" ref="G1755">_xlfn.IFNA(_xlfn.IFS('09-70-Wall CoveringPainting'!F86="*",'09-70-Wall CoveringPainting'!E86,'09-70-Wall CoveringPainting'!H86="*",'09-70-Wall CoveringPainting'!G86,'09-70-Wall CoveringPainting'!J86="*",'09-70-Wall CoveringPainting'!I86,'09-70-Wall CoveringPainting'!L86="*",'09-70-Wall CoveringPainting'!K86,'09-70-Wall CoveringPainting'!N86="*",'09-70-Wall CoveringPainting'!M86,'09-70-Wall CoveringPainting'!P86="*",'09-70-Wall CoveringPainting'!O86,'09-70-Wall CoveringPainting'!R86="*",'09-70-Wall CoveringPainting'!Q86,'09-70-Wall CoveringPainting'!T86="*",'09-70-Wall CoveringPainting'!S86,'09-70-Wall CoveringPainting'!V86="*",'09-70-Wall CoveringPainting'!U86),"")</f>
        <v/>
      </c>
      <c r="H1755" s="236" t="e">
        <f>G1755/'Project Data'!$D$22</f>
        <v>#VALUE!</v>
      </c>
      <c r="I1755" s="175"/>
      <c r="J1755" s="244"/>
      <c r="K1755" s="242"/>
    </row>
    <row r="1756" spans="1:11" s="147" customFormat="1" ht="15" hidden="1" customHeight="1">
      <c r="A1756" s="198">
        <f>'09-70-Wall CoveringPainting'!A87</f>
        <v>0</v>
      </c>
      <c r="B1756" s="235" t="str">
        <f>'09-70-Wall CoveringPainting'!B87</f>
        <v>09 96 66 Aggregate Wall Coatings</v>
      </c>
      <c r="C1756" s="235"/>
      <c r="D1756" s="236" t="str" cm="1">
        <f t="array" ref="D1756">_xlfn.IFNA(_xlfn.IFS('09-70-Wall CoveringPainting'!D87="*",'09-70-Wall CoveringPainting'!C87,'09-70-Wall CoveringPainting'!F87="*",'09-70-Wall CoveringPainting'!E87,'09-70-Wall CoveringPainting'!H87="*",'09-70-Wall CoveringPainting'!G87,'09-70-Wall CoveringPainting'!J87="*",'09-70-Wall CoveringPainting'!I87,'09-70-Wall CoveringPainting'!L87="*",'09-70-Wall CoveringPainting'!K87,'09-70-Wall CoveringPainting'!N87="*",'09-70-Wall CoveringPainting'!M87,'09-70-Wall CoveringPainting'!P87="*",'09-70-Wall CoveringPainting'!O87,'09-70-Wall CoveringPainting'!R87="*",'09-70-Wall CoveringPainting'!Q87,'09-70-Wall CoveringPainting'!T87="*",'09-70-Wall CoveringPainting'!S87),"")</f>
        <v/>
      </c>
      <c r="E1756" s="236" t="e">
        <f>D1756/'Project Data'!$D$22</f>
        <v>#VALUE!</v>
      </c>
      <c r="F1756" s="164" t="s">
        <v>44</v>
      </c>
      <c r="G1756" s="236" t="str" cm="1">
        <f t="array" ref="G1756">_xlfn.IFNA(_xlfn.IFS('09-70-Wall CoveringPainting'!F87="*",'09-70-Wall CoveringPainting'!E87,'09-70-Wall CoveringPainting'!H87="*",'09-70-Wall CoveringPainting'!G87,'09-70-Wall CoveringPainting'!J87="*",'09-70-Wall CoveringPainting'!I87,'09-70-Wall CoveringPainting'!L87="*",'09-70-Wall CoveringPainting'!K87,'09-70-Wall CoveringPainting'!N87="*",'09-70-Wall CoveringPainting'!M87,'09-70-Wall CoveringPainting'!P87="*",'09-70-Wall CoveringPainting'!O87,'09-70-Wall CoveringPainting'!R87="*",'09-70-Wall CoveringPainting'!Q87,'09-70-Wall CoveringPainting'!T87="*",'09-70-Wall CoveringPainting'!S87,'09-70-Wall CoveringPainting'!V87="*",'09-70-Wall CoveringPainting'!U87),"")</f>
        <v/>
      </c>
      <c r="H1756" s="236" t="e">
        <f>G1756/'Project Data'!$D$22</f>
        <v>#VALUE!</v>
      </c>
      <c r="I1756" s="175"/>
      <c r="J1756" s="244"/>
      <c r="K1756" s="242"/>
    </row>
    <row r="1757" spans="1:11" s="147" customFormat="1" ht="15" hidden="1" customHeight="1">
      <c r="A1757" s="198">
        <f>'09-70-Wall CoveringPainting'!A88</f>
        <v>0</v>
      </c>
      <c r="B1757" s="235" t="str">
        <f>'09-70-Wall CoveringPainting'!B88</f>
        <v>09 97 00 Special Coatings</v>
      </c>
      <c r="C1757" s="235"/>
      <c r="D1757" s="236" t="str" cm="1">
        <f t="array" ref="D1757">_xlfn.IFNA(_xlfn.IFS('09-70-Wall CoveringPainting'!D88="*",'09-70-Wall CoveringPainting'!C88,'09-70-Wall CoveringPainting'!F88="*",'09-70-Wall CoveringPainting'!E88,'09-70-Wall CoveringPainting'!H88="*",'09-70-Wall CoveringPainting'!G88,'09-70-Wall CoveringPainting'!J88="*",'09-70-Wall CoveringPainting'!I88,'09-70-Wall CoveringPainting'!L88="*",'09-70-Wall CoveringPainting'!K88,'09-70-Wall CoveringPainting'!N88="*",'09-70-Wall CoveringPainting'!M88,'09-70-Wall CoveringPainting'!P88="*",'09-70-Wall CoveringPainting'!O88,'09-70-Wall CoveringPainting'!R88="*",'09-70-Wall CoveringPainting'!Q88,'09-70-Wall CoveringPainting'!T88="*",'09-70-Wall CoveringPainting'!S88),"")</f>
        <v/>
      </c>
      <c r="E1757" s="236" t="e">
        <f>D1757/'Project Data'!$D$22</f>
        <v>#VALUE!</v>
      </c>
      <c r="F1757" s="164" t="s">
        <v>44</v>
      </c>
      <c r="G1757" s="236" t="str" cm="1">
        <f t="array" ref="G1757">_xlfn.IFNA(_xlfn.IFS('09-70-Wall CoveringPainting'!F88="*",'09-70-Wall CoveringPainting'!E88,'09-70-Wall CoveringPainting'!H88="*",'09-70-Wall CoveringPainting'!G88,'09-70-Wall CoveringPainting'!J88="*",'09-70-Wall CoveringPainting'!I88,'09-70-Wall CoveringPainting'!L88="*",'09-70-Wall CoveringPainting'!K88,'09-70-Wall CoveringPainting'!N88="*",'09-70-Wall CoveringPainting'!M88,'09-70-Wall CoveringPainting'!P88="*",'09-70-Wall CoveringPainting'!O88,'09-70-Wall CoveringPainting'!R88="*",'09-70-Wall CoveringPainting'!Q88,'09-70-Wall CoveringPainting'!T88="*",'09-70-Wall CoveringPainting'!S88,'09-70-Wall CoveringPainting'!V88="*",'09-70-Wall CoveringPainting'!U88),"")</f>
        <v/>
      </c>
      <c r="H1757" s="236" t="e">
        <f>G1757/'Project Data'!$D$22</f>
        <v>#VALUE!</v>
      </c>
      <c r="I1757" s="175"/>
      <c r="J1757" s="244"/>
      <c r="K1757" s="242"/>
    </row>
    <row r="1758" spans="1:11" s="147" customFormat="1" ht="15" hidden="1" customHeight="1">
      <c r="A1758" s="198">
        <f>'09-70-Wall CoveringPainting'!A89</f>
        <v>0</v>
      </c>
      <c r="B1758" s="235" t="str">
        <f>'09-70-Wall CoveringPainting'!B89</f>
        <v>09 97 13 Steel Coatings</v>
      </c>
      <c r="C1758" s="235"/>
      <c r="D1758" s="236" t="str" cm="1">
        <f t="array" ref="D1758">_xlfn.IFNA(_xlfn.IFS('09-70-Wall CoveringPainting'!D89="*",'09-70-Wall CoveringPainting'!C89,'09-70-Wall CoveringPainting'!F89="*",'09-70-Wall CoveringPainting'!E89,'09-70-Wall CoveringPainting'!H89="*",'09-70-Wall CoveringPainting'!G89,'09-70-Wall CoveringPainting'!J89="*",'09-70-Wall CoveringPainting'!I89,'09-70-Wall CoveringPainting'!L89="*",'09-70-Wall CoveringPainting'!K89,'09-70-Wall CoveringPainting'!N89="*",'09-70-Wall CoveringPainting'!M89,'09-70-Wall CoveringPainting'!P89="*",'09-70-Wall CoveringPainting'!O89,'09-70-Wall CoveringPainting'!R89="*",'09-70-Wall CoveringPainting'!Q89,'09-70-Wall CoveringPainting'!T89="*",'09-70-Wall CoveringPainting'!S89),"")</f>
        <v/>
      </c>
      <c r="E1758" s="236" t="e">
        <f>D1758/'Project Data'!$D$22</f>
        <v>#VALUE!</v>
      </c>
      <c r="F1758" s="164" t="s">
        <v>44</v>
      </c>
      <c r="G1758" s="236" t="str" cm="1">
        <f t="array" ref="G1758">_xlfn.IFNA(_xlfn.IFS('09-70-Wall CoveringPainting'!F89="*",'09-70-Wall CoveringPainting'!E89,'09-70-Wall CoveringPainting'!H89="*",'09-70-Wall CoveringPainting'!G89,'09-70-Wall CoveringPainting'!J89="*",'09-70-Wall CoveringPainting'!I89,'09-70-Wall CoveringPainting'!L89="*",'09-70-Wall CoveringPainting'!K89,'09-70-Wall CoveringPainting'!N89="*",'09-70-Wall CoveringPainting'!M89,'09-70-Wall CoveringPainting'!P89="*",'09-70-Wall CoveringPainting'!O89,'09-70-Wall CoveringPainting'!R89="*",'09-70-Wall CoveringPainting'!Q89,'09-70-Wall CoveringPainting'!T89="*",'09-70-Wall CoveringPainting'!S89,'09-70-Wall CoveringPainting'!V89="*",'09-70-Wall CoveringPainting'!U89),"")</f>
        <v/>
      </c>
      <c r="H1758" s="236" t="e">
        <f>G1758/'Project Data'!$D$22</f>
        <v>#VALUE!</v>
      </c>
      <c r="I1758" s="175"/>
      <c r="J1758" s="244"/>
      <c r="K1758" s="242"/>
    </row>
    <row r="1759" spans="1:11" s="147" customFormat="1" ht="15" hidden="1" customHeight="1">
      <c r="A1759" s="198">
        <f>'09-70-Wall CoveringPainting'!A90</f>
        <v>0</v>
      </c>
      <c r="B1759" s="235" t="str">
        <f>'09-70-Wall CoveringPainting'!B90</f>
        <v>09 97 13.13 Interior Steel Coatings</v>
      </c>
      <c r="C1759" s="235"/>
      <c r="D1759" s="236" t="str" cm="1">
        <f t="array" ref="D1759">_xlfn.IFNA(_xlfn.IFS('09-70-Wall CoveringPainting'!D90="*",'09-70-Wall CoveringPainting'!C90,'09-70-Wall CoveringPainting'!F90="*",'09-70-Wall CoveringPainting'!E90,'09-70-Wall CoveringPainting'!H90="*",'09-70-Wall CoveringPainting'!G90,'09-70-Wall CoveringPainting'!J90="*",'09-70-Wall CoveringPainting'!I90,'09-70-Wall CoveringPainting'!L90="*",'09-70-Wall CoveringPainting'!K90,'09-70-Wall CoveringPainting'!N90="*",'09-70-Wall CoveringPainting'!M90,'09-70-Wall CoveringPainting'!P90="*",'09-70-Wall CoveringPainting'!O90,'09-70-Wall CoveringPainting'!R90="*",'09-70-Wall CoveringPainting'!Q90,'09-70-Wall CoveringPainting'!T90="*",'09-70-Wall CoveringPainting'!S90),"")</f>
        <v/>
      </c>
      <c r="E1759" s="236" t="e">
        <f>D1759/'Project Data'!$D$22</f>
        <v>#VALUE!</v>
      </c>
      <c r="F1759" s="164" t="s">
        <v>44</v>
      </c>
      <c r="G1759" s="236" t="str" cm="1">
        <f t="array" ref="G1759">_xlfn.IFNA(_xlfn.IFS('09-70-Wall CoveringPainting'!F90="*",'09-70-Wall CoveringPainting'!E90,'09-70-Wall CoveringPainting'!H90="*",'09-70-Wall CoveringPainting'!G90,'09-70-Wall CoveringPainting'!J90="*",'09-70-Wall CoveringPainting'!I90,'09-70-Wall CoveringPainting'!L90="*",'09-70-Wall CoveringPainting'!K90,'09-70-Wall CoveringPainting'!N90="*",'09-70-Wall CoveringPainting'!M90,'09-70-Wall CoveringPainting'!P90="*",'09-70-Wall CoveringPainting'!O90,'09-70-Wall CoveringPainting'!R90="*",'09-70-Wall CoveringPainting'!Q90,'09-70-Wall CoveringPainting'!T90="*",'09-70-Wall CoveringPainting'!S90,'09-70-Wall CoveringPainting'!V90="*",'09-70-Wall CoveringPainting'!U90),"")</f>
        <v/>
      </c>
      <c r="H1759" s="236" t="e">
        <f>G1759/'Project Data'!$D$22</f>
        <v>#VALUE!</v>
      </c>
      <c r="I1759" s="175"/>
      <c r="J1759" s="244"/>
      <c r="K1759" s="242"/>
    </row>
    <row r="1760" spans="1:11" s="147" customFormat="1" ht="15" hidden="1" customHeight="1">
      <c r="A1760" s="198">
        <f>'09-70-Wall CoveringPainting'!A91</f>
        <v>0</v>
      </c>
      <c r="B1760" s="235" t="str">
        <f>'09-70-Wall CoveringPainting'!B91</f>
        <v>09 97 13.23 Exterior Steel Coatings</v>
      </c>
      <c r="C1760" s="235"/>
      <c r="D1760" s="236" t="str" cm="1">
        <f t="array" ref="D1760">_xlfn.IFNA(_xlfn.IFS('09-70-Wall CoveringPainting'!D91="*",'09-70-Wall CoveringPainting'!C91,'09-70-Wall CoveringPainting'!F91="*",'09-70-Wall CoveringPainting'!E91,'09-70-Wall CoveringPainting'!H91="*",'09-70-Wall CoveringPainting'!G91,'09-70-Wall CoveringPainting'!J91="*",'09-70-Wall CoveringPainting'!I91,'09-70-Wall CoveringPainting'!L91="*",'09-70-Wall CoveringPainting'!K91,'09-70-Wall CoveringPainting'!N91="*",'09-70-Wall CoveringPainting'!M91,'09-70-Wall CoveringPainting'!P91="*",'09-70-Wall CoveringPainting'!O91,'09-70-Wall CoveringPainting'!R91="*",'09-70-Wall CoveringPainting'!Q91,'09-70-Wall CoveringPainting'!T91="*",'09-70-Wall CoveringPainting'!S91),"")</f>
        <v/>
      </c>
      <c r="E1760" s="236" t="e">
        <f>D1760/'Project Data'!$D$22</f>
        <v>#VALUE!</v>
      </c>
      <c r="F1760" s="164" t="s">
        <v>44</v>
      </c>
      <c r="G1760" s="236" t="str" cm="1">
        <f t="array" ref="G1760">_xlfn.IFNA(_xlfn.IFS('09-70-Wall CoveringPainting'!F91="*",'09-70-Wall CoveringPainting'!E91,'09-70-Wall CoveringPainting'!H91="*",'09-70-Wall CoveringPainting'!G91,'09-70-Wall CoveringPainting'!J91="*",'09-70-Wall CoveringPainting'!I91,'09-70-Wall CoveringPainting'!L91="*",'09-70-Wall CoveringPainting'!K91,'09-70-Wall CoveringPainting'!N91="*",'09-70-Wall CoveringPainting'!M91,'09-70-Wall CoveringPainting'!P91="*",'09-70-Wall CoveringPainting'!O91,'09-70-Wall CoveringPainting'!R91="*",'09-70-Wall CoveringPainting'!Q91,'09-70-Wall CoveringPainting'!T91="*",'09-70-Wall CoveringPainting'!S91,'09-70-Wall CoveringPainting'!V91="*",'09-70-Wall CoveringPainting'!U91),"")</f>
        <v/>
      </c>
      <c r="H1760" s="236" t="e">
        <f>G1760/'Project Data'!$D$22</f>
        <v>#VALUE!</v>
      </c>
      <c r="I1760" s="175"/>
      <c r="J1760" s="244"/>
      <c r="K1760" s="242"/>
    </row>
    <row r="1761" spans="1:11" s="147" customFormat="1" ht="15" hidden="1" customHeight="1">
      <c r="A1761" s="198">
        <f>'09-70-Wall CoveringPainting'!A92</f>
        <v>0</v>
      </c>
      <c r="B1761" s="235" t="str">
        <f>'09-70-Wall CoveringPainting'!B92</f>
        <v>09 97 13.24 Steel Water Storage Tank Painting</v>
      </c>
      <c r="C1761" s="235"/>
      <c r="D1761" s="236" t="str" cm="1">
        <f t="array" ref="D1761">_xlfn.IFNA(_xlfn.IFS('09-70-Wall CoveringPainting'!D92="*",'09-70-Wall CoveringPainting'!C92,'09-70-Wall CoveringPainting'!F92="*",'09-70-Wall CoveringPainting'!E92,'09-70-Wall CoveringPainting'!H92="*",'09-70-Wall CoveringPainting'!G92,'09-70-Wall CoveringPainting'!J92="*",'09-70-Wall CoveringPainting'!I92,'09-70-Wall CoveringPainting'!L92="*",'09-70-Wall CoveringPainting'!K92,'09-70-Wall CoveringPainting'!N92="*",'09-70-Wall CoveringPainting'!M92,'09-70-Wall CoveringPainting'!P92="*",'09-70-Wall CoveringPainting'!O92,'09-70-Wall CoveringPainting'!R92="*",'09-70-Wall CoveringPainting'!Q92,'09-70-Wall CoveringPainting'!T92="*",'09-70-Wall CoveringPainting'!S92),"")</f>
        <v/>
      </c>
      <c r="E1761" s="236" t="e">
        <f>D1761/'Project Data'!$D$22</f>
        <v>#VALUE!</v>
      </c>
      <c r="F1761" s="164" t="s">
        <v>44</v>
      </c>
      <c r="G1761" s="236" t="str" cm="1">
        <f t="array" ref="G1761">_xlfn.IFNA(_xlfn.IFS('09-70-Wall CoveringPainting'!F92="*",'09-70-Wall CoveringPainting'!E92,'09-70-Wall CoveringPainting'!H92="*",'09-70-Wall CoveringPainting'!G92,'09-70-Wall CoveringPainting'!J92="*",'09-70-Wall CoveringPainting'!I92,'09-70-Wall CoveringPainting'!L92="*",'09-70-Wall CoveringPainting'!K92,'09-70-Wall CoveringPainting'!N92="*",'09-70-Wall CoveringPainting'!M92,'09-70-Wall CoveringPainting'!P92="*",'09-70-Wall CoveringPainting'!O92,'09-70-Wall CoveringPainting'!R92="*",'09-70-Wall CoveringPainting'!Q92,'09-70-Wall CoveringPainting'!T92="*",'09-70-Wall CoveringPainting'!S92,'09-70-Wall CoveringPainting'!V92="*",'09-70-Wall CoveringPainting'!U92),"")</f>
        <v/>
      </c>
      <c r="H1761" s="236" t="e">
        <f>G1761/'Project Data'!$D$22</f>
        <v>#VALUE!</v>
      </c>
      <c r="I1761" s="175"/>
      <c r="J1761" s="244"/>
      <c r="K1761" s="242"/>
    </row>
    <row r="1762" spans="1:11" s="147" customFormat="1" ht="15" hidden="1" customHeight="1">
      <c r="A1762" s="198">
        <f>'09-70-Wall CoveringPainting'!A93</f>
        <v>0</v>
      </c>
      <c r="B1762" s="235" t="str">
        <f>'09-70-Wall CoveringPainting'!B93</f>
        <v>09 97 23 Concrete and Masonry Coatings</v>
      </c>
      <c r="C1762" s="235"/>
      <c r="D1762" s="236" t="str" cm="1">
        <f t="array" ref="D1762">_xlfn.IFNA(_xlfn.IFS('09-70-Wall CoveringPainting'!D93="*",'09-70-Wall CoveringPainting'!C93,'09-70-Wall CoveringPainting'!F93="*",'09-70-Wall CoveringPainting'!E93,'09-70-Wall CoveringPainting'!H93="*",'09-70-Wall CoveringPainting'!G93,'09-70-Wall CoveringPainting'!J93="*",'09-70-Wall CoveringPainting'!I93,'09-70-Wall CoveringPainting'!L93="*",'09-70-Wall CoveringPainting'!K93,'09-70-Wall CoveringPainting'!N93="*",'09-70-Wall CoveringPainting'!M93,'09-70-Wall CoveringPainting'!P93="*",'09-70-Wall CoveringPainting'!O93,'09-70-Wall CoveringPainting'!R93="*",'09-70-Wall CoveringPainting'!Q93,'09-70-Wall CoveringPainting'!T93="*",'09-70-Wall CoveringPainting'!S93),"")</f>
        <v/>
      </c>
      <c r="E1762" s="236" t="e">
        <f>D1762/'Project Data'!$D$22</f>
        <v>#VALUE!</v>
      </c>
      <c r="F1762" s="164" t="s">
        <v>44</v>
      </c>
      <c r="G1762" s="236" t="str" cm="1">
        <f t="array" ref="G1762">_xlfn.IFNA(_xlfn.IFS('09-70-Wall CoveringPainting'!F93="*",'09-70-Wall CoveringPainting'!E93,'09-70-Wall CoveringPainting'!H93="*",'09-70-Wall CoveringPainting'!G93,'09-70-Wall CoveringPainting'!J93="*",'09-70-Wall CoveringPainting'!I93,'09-70-Wall CoveringPainting'!L93="*",'09-70-Wall CoveringPainting'!K93,'09-70-Wall CoveringPainting'!N93="*",'09-70-Wall CoveringPainting'!M93,'09-70-Wall CoveringPainting'!P93="*",'09-70-Wall CoveringPainting'!O93,'09-70-Wall CoveringPainting'!R93="*",'09-70-Wall CoveringPainting'!Q93,'09-70-Wall CoveringPainting'!T93="*",'09-70-Wall CoveringPainting'!S93,'09-70-Wall CoveringPainting'!V93="*",'09-70-Wall CoveringPainting'!U93),"")</f>
        <v/>
      </c>
      <c r="H1762" s="236" t="e">
        <f>G1762/'Project Data'!$D$22</f>
        <v>#VALUE!</v>
      </c>
      <c r="I1762" s="175"/>
      <c r="J1762" s="244"/>
      <c r="K1762" s="242"/>
    </row>
    <row r="1763" spans="1:11" s="147" customFormat="1" ht="15" hidden="1" customHeight="1">
      <c r="A1763" s="198">
        <f>'09-70-Wall CoveringPainting'!A94</f>
        <v>0</v>
      </c>
      <c r="B1763" s="235" t="str">
        <f>'09-70-Wall CoveringPainting'!B94</f>
        <v>09 97 23.24 Concrete Water Storage Tank Painting</v>
      </c>
      <c r="C1763" s="235"/>
      <c r="D1763" s="236" t="str" cm="1">
        <f t="array" ref="D1763">_xlfn.IFNA(_xlfn.IFS('09-70-Wall CoveringPainting'!D94="*",'09-70-Wall CoveringPainting'!C94,'09-70-Wall CoveringPainting'!F94="*",'09-70-Wall CoveringPainting'!E94,'09-70-Wall CoveringPainting'!H94="*",'09-70-Wall CoveringPainting'!G94,'09-70-Wall CoveringPainting'!J94="*",'09-70-Wall CoveringPainting'!I94,'09-70-Wall CoveringPainting'!L94="*",'09-70-Wall CoveringPainting'!K94,'09-70-Wall CoveringPainting'!N94="*",'09-70-Wall CoveringPainting'!M94,'09-70-Wall CoveringPainting'!P94="*",'09-70-Wall CoveringPainting'!O94,'09-70-Wall CoveringPainting'!R94="*",'09-70-Wall CoveringPainting'!Q94,'09-70-Wall CoveringPainting'!T94="*",'09-70-Wall CoveringPainting'!S94),"")</f>
        <v/>
      </c>
      <c r="E1763" s="236" t="e">
        <f>D1763/'Project Data'!$D$22</f>
        <v>#VALUE!</v>
      </c>
      <c r="F1763" s="164" t="s">
        <v>44</v>
      </c>
      <c r="G1763" s="236" t="str" cm="1">
        <f t="array" ref="G1763">_xlfn.IFNA(_xlfn.IFS('09-70-Wall CoveringPainting'!F94="*",'09-70-Wall CoveringPainting'!E94,'09-70-Wall CoveringPainting'!H94="*",'09-70-Wall CoveringPainting'!G94,'09-70-Wall CoveringPainting'!J94="*",'09-70-Wall CoveringPainting'!I94,'09-70-Wall CoveringPainting'!L94="*",'09-70-Wall CoveringPainting'!K94,'09-70-Wall CoveringPainting'!N94="*",'09-70-Wall CoveringPainting'!M94,'09-70-Wall CoveringPainting'!P94="*",'09-70-Wall CoveringPainting'!O94,'09-70-Wall CoveringPainting'!R94="*",'09-70-Wall CoveringPainting'!Q94,'09-70-Wall CoveringPainting'!T94="*",'09-70-Wall CoveringPainting'!S94,'09-70-Wall CoveringPainting'!V94="*",'09-70-Wall CoveringPainting'!U94),"")</f>
        <v/>
      </c>
      <c r="H1763" s="236" t="e">
        <f>G1763/'Project Data'!$D$22</f>
        <v>#VALUE!</v>
      </c>
      <c r="I1763" s="175"/>
      <c r="J1763" s="244"/>
      <c r="K1763" s="242"/>
    </row>
    <row r="1764" spans="1:11" s="147" customFormat="1" ht="15" hidden="1" customHeight="1">
      <c r="A1764" s="198">
        <f>'09-70-Wall CoveringPainting'!A95</f>
        <v>0</v>
      </c>
      <c r="B1764" s="235" t="str">
        <f>'09-70-Wall CoveringPainting'!B95</f>
        <v>09 97 26 Cementitious Coatings</v>
      </c>
      <c r="C1764" s="253"/>
      <c r="D1764" s="236" t="str" cm="1">
        <f t="array" ref="D1764">_xlfn.IFNA(_xlfn.IFS('09-70-Wall CoveringPainting'!D95="*",'09-70-Wall CoveringPainting'!C95,'09-70-Wall CoveringPainting'!F95="*",'09-70-Wall CoveringPainting'!E95,'09-70-Wall CoveringPainting'!H95="*",'09-70-Wall CoveringPainting'!G95,'09-70-Wall CoveringPainting'!J95="*",'09-70-Wall CoveringPainting'!I95,'09-70-Wall CoveringPainting'!L95="*",'09-70-Wall CoveringPainting'!K95,'09-70-Wall CoveringPainting'!N95="*",'09-70-Wall CoveringPainting'!M95,'09-70-Wall CoveringPainting'!P95="*",'09-70-Wall CoveringPainting'!O95,'09-70-Wall CoveringPainting'!R95="*",'09-70-Wall CoveringPainting'!Q95,'09-70-Wall CoveringPainting'!T95="*",'09-70-Wall CoveringPainting'!S95),"")</f>
        <v/>
      </c>
      <c r="E1764" s="622" t="e">
        <f>D1764/'Project Data'!$D$22</f>
        <v>#VALUE!</v>
      </c>
      <c r="F1764" s="227" t="s">
        <v>44</v>
      </c>
      <c r="G1764" s="236" t="str" cm="1">
        <f t="array" ref="G1764">_xlfn.IFNA(_xlfn.IFS('09-70-Wall CoveringPainting'!F95="*",'09-70-Wall CoveringPainting'!E95,'09-70-Wall CoveringPainting'!H95="*",'09-70-Wall CoveringPainting'!G95,'09-70-Wall CoveringPainting'!J95="*",'09-70-Wall CoveringPainting'!I95,'09-70-Wall CoveringPainting'!L95="*",'09-70-Wall CoveringPainting'!K95,'09-70-Wall CoveringPainting'!N95="*",'09-70-Wall CoveringPainting'!M95,'09-70-Wall CoveringPainting'!P95="*",'09-70-Wall CoveringPainting'!O95,'09-70-Wall CoveringPainting'!R95="*",'09-70-Wall CoveringPainting'!Q95,'09-70-Wall CoveringPainting'!T95="*",'09-70-Wall CoveringPainting'!S95,'09-70-Wall CoveringPainting'!V95="*",'09-70-Wall CoveringPainting'!U95),"")</f>
        <v/>
      </c>
      <c r="H1764" s="236" t="e">
        <f>G1764/'Project Data'!$D$22</f>
        <v>#VALUE!</v>
      </c>
      <c r="I1764" s="175"/>
      <c r="J1764" s="244"/>
      <c r="K1764" s="242"/>
    </row>
    <row r="1765" spans="1:11" s="147" customFormat="1" ht="15" hidden="1" customHeight="1">
      <c r="A1765" s="198">
        <f>'09-70-Wall CoveringPainting'!A96</f>
        <v>0</v>
      </c>
      <c r="B1765" s="336" t="str">
        <f>'09-70-Wall CoveringPainting'!B96</f>
        <v>09 97 26.1 Interior Cementitious Coatings</v>
      </c>
      <c r="C1765" s="335"/>
      <c r="D1765" s="236" t="str" cm="1">
        <f t="array" ref="D1765">_xlfn.IFNA(_xlfn.IFS('09-70-Wall CoveringPainting'!D96="*",'09-70-Wall CoveringPainting'!C96,'09-70-Wall CoveringPainting'!F96="*",'09-70-Wall CoveringPainting'!E96,'09-70-Wall CoveringPainting'!H96="*",'09-70-Wall CoveringPainting'!G96,'09-70-Wall CoveringPainting'!J96="*",'09-70-Wall CoveringPainting'!I96,'09-70-Wall CoveringPainting'!L96="*",'09-70-Wall CoveringPainting'!K96,'09-70-Wall CoveringPainting'!N96="*",'09-70-Wall CoveringPainting'!M96,'09-70-Wall CoveringPainting'!P96="*",'09-70-Wall CoveringPainting'!O96,'09-70-Wall CoveringPainting'!R96="*",'09-70-Wall CoveringPainting'!Q96,'09-70-Wall CoveringPainting'!T96="*",'09-70-Wall CoveringPainting'!S96),"")</f>
        <v/>
      </c>
      <c r="E1765" s="622" t="e">
        <f>D1765/'Project Data'!$D$22</f>
        <v>#VALUE!</v>
      </c>
      <c r="F1765" s="179" t="s">
        <v>44</v>
      </c>
      <c r="G1765" s="236" t="str" cm="1">
        <f t="array" ref="G1765">_xlfn.IFNA(_xlfn.IFS('09-70-Wall CoveringPainting'!F96="*",'09-70-Wall CoveringPainting'!E96,'09-70-Wall CoveringPainting'!H96="*",'09-70-Wall CoveringPainting'!G96,'09-70-Wall CoveringPainting'!J96="*",'09-70-Wall CoveringPainting'!I96,'09-70-Wall CoveringPainting'!L96="*",'09-70-Wall CoveringPainting'!K96,'09-70-Wall CoveringPainting'!N96="*",'09-70-Wall CoveringPainting'!M96,'09-70-Wall CoveringPainting'!P96="*",'09-70-Wall CoveringPainting'!O96,'09-70-Wall CoveringPainting'!R96="*",'09-70-Wall CoveringPainting'!Q96,'09-70-Wall CoveringPainting'!T96="*",'09-70-Wall CoveringPainting'!S96,'09-70-Wall CoveringPainting'!V96="*",'09-70-Wall CoveringPainting'!U96),"")</f>
        <v/>
      </c>
      <c r="H1765" s="236" t="e">
        <f>G1765/'Project Data'!$D$22</f>
        <v>#VALUE!</v>
      </c>
      <c r="I1765" s="226"/>
      <c r="J1765" s="245"/>
      <c r="K1765" s="242"/>
    </row>
    <row r="1766" spans="1:11" s="207" customFormat="1" ht="15" hidden="1" customHeight="1">
      <c r="A1766" s="198">
        <f>'09-70-Wall CoveringPainting'!A97</f>
        <v>0</v>
      </c>
      <c r="B1766" s="336" t="str">
        <f>'09-70-Wall CoveringPainting'!B97</f>
        <v>09 97 26.23 Exterior Cementitious Coatings</v>
      </c>
      <c r="C1766" s="335"/>
      <c r="D1766" s="236" t="str" cm="1">
        <f t="array" ref="D1766">_xlfn.IFNA(_xlfn.IFS('09-70-Wall CoveringPainting'!D97="*",'09-70-Wall CoveringPainting'!C97,'09-70-Wall CoveringPainting'!F97="*",'09-70-Wall CoveringPainting'!E97,'09-70-Wall CoveringPainting'!H97="*",'09-70-Wall CoveringPainting'!G97,'09-70-Wall CoveringPainting'!J97="*",'09-70-Wall CoveringPainting'!I97,'09-70-Wall CoveringPainting'!L97="*",'09-70-Wall CoveringPainting'!K97,'09-70-Wall CoveringPainting'!N97="*",'09-70-Wall CoveringPainting'!M97,'09-70-Wall CoveringPainting'!P97="*",'09-70-Wall CoveringPainting'!O97,'09-70-Wall CoveringPainting'!R97="*",'09-70-Wall CoveringPainting'!Q97,'09-70-Wall CoveringPainting'!T97="*",'09-70-Wall CoveringPainting'!S97),"")</f>
        <v/>
      </c>
      <c r="E1766" s="622" t="e">
        <f>D1766/'Project Data'!$D$22</f>
        <v>#VALUE!</v>
      </c>
      <c r="F1766" s="179" t="s">
        <v>44</v>
      </c>
      <c r="G1766" s="236" t="str" cm="1">
        <f t="array" ref="G1766">_xlfn.IFNA(_xlfn.IFS('09-70-Wall CoveringPainting'!F97="*",'09-70-Wall CoveringPainting'!E97,'09-70-Wall CoveringPainting'!H97="*",'09-70-Wall CoveringPainting'!G97,'09-70-Wall CoveringPainting'!J97="*",'09-70-Wall CoveringPainting'!I97,'09-70-Wall CoveringPainting'!L97="*",'09-70-Wall CoveringPainting'!K97,'09-70-Wall CoveringPainting'!N97="*",'09-70-Wall CoveringPainting'!M97,'09-70-Wall CoveringPainting'!P97="*",'09-70-Wall CoveringPainting'!O97,'09-70-Wall CoveringPainting'!R97="*",'09-70-Wall CoveringPainting'!Q97,'09-70-Wall CoveringPainting'!T97="*",'09-70-Wall CoveringPainting'!S97,'09-70-Wall CoveringPainting'!V97="*",'09-70-Wall CoveringPainting'!U97),"")</f>
        <v/>
      </c>
      <c r="H1766" s="236" t="e">
        <f>G1766/'Project Data'!$D$22</f>
        <v>#VALUE!</v>
      </c>
      <c r="I1766" s="226"/>
      <c r="J1766" s="245"/>
      <c r="K1766" s="242"/>
    </row>
    <row r="1767" spans="1:11" ht="15.6">
      <c r="A1767" s="410">
        <v>1</v>
      </c>
      <c r="B1767" s="644" t="s">
        <v>103</v>
      </c>
      <c r="C1767" s="645"/>
      <c r="D1767" s="394" cm="1">
        <f t="array" ref="D1767">_xlfn.IFNA(_xlfn.IFS('10-Specialties'!D9="*",'10-Specialties'!C9,'10-Specialties'!F9="*",'10-Specialties'!E9,'10-Specialties'!H9="*",'10-Specialties'!G9,'10-Specialties'!J9="*",'10-Specialties'!I9,'10-Specialties'!L9="*",'10-Specialties'!K9,'10-Specialties'!N9="*",'10-Specialties'!M9,'10-Specialties'!P9="*",'10-Specialties'!O9,'10-Specialties'!R9="*",'10-Specialties'!Q9,'10-Specialties'!T9="*",'10-Specialties'!S9),"")</f>
        <v>58681</v>
      </c>
      <c r="E1767" s="415">
        <f>D1767/'Project Data'!$D$22</f>
        <v>0.65571956956565469</v>
      </c>
      <c r="F1767" s="415">
        <v>58681</v>
      </c>
      <c r="G1767" s="394" cm="1">
        <f t="array" ref="G1767">_xlfn.IFNA(_xlfn.IFS('10-Specialties'!F9="*",'10-Specialties'!E9,'10-Specialties'!H9="*",'10-Specialties'!G9,'10-Specialties'!J9="*",'10-Specialties'!I9,'10-Specialties'!L9="*",'10-Specialties'!K9,'10-Specialties'!N9="*",'10-Specialties'!M9,'10-Specialties'!P9="*",'10-Specialties'!O9,'10-Specialties'!R9="*",'10-Specialties'!Q9,'10-Specialties'!T9="*",'10-Specialties'!S9,'10-Specialties'!V9="*",'10-Specialties'!U9),"")</f>
        <v>58681</v>
      </c>
      <c r="H1767" s="415">
        <f>G1767/'Project Data'!$D$22</f>
        <v>0.65571956956565469</v>
      </c>
      <c r="I1767" s="395" t="str">
        <f>'09-02-Gypsum'!W9</f>
        <v/>
      </c>
      <c r="J1767" s="396">
        <f>IFERROR(G1767-F1767, "--")</f>
        <v>0</v>
      </c>
      <c r="K1767" s="397"/>
    </row>
    <row r="1768" spans="1:11" s="147" customFormat="1" ht="15" hidden="1" customHeight="1">
      <c r="A1768" s="398" t="str">
        <f>'10-Specialties'!A11</f>
        <v xml:space="preserve"> </v>
      </c>
      <c r="B1768" s="399" t="str">
        <f>'10-Specialties'!B11</f>
        <v>10 00 00 Specialties</v>
      </c>
      <c r="C1768" s="399"/>
      <c r="D1768" s="402" t="str" cm="1">
        <f t="array" ref="D1768">_xlfn.IFNA(_xlfn.IFS('10-Specialties'!D11="*",'10-Specialties'!C11,'10-Specialties'!F11="*",'10-Specialties'!E11,'10-Specialties'!H11="*",'10-Specialties'!G11,'10-Specialties'!J11="*",'10-Specialties'!I11,'10-Specialties'!L11="*",'10-Specialties'!K11,'10-Specialties'!N11="*",'10-Specialties'!M11,'10-Specialties'!P11="*",'10-Specialties'!O11,'10-Specialties'!R11="*",'10-Specialties'!Q11,'10-Specialties'!T11="*",'10-Specialties'!S11),"")</f>
        <v/>
      </c>
      <c r="E1768" s="402" t="e">
        <f>D1768/'Project Data'!$D$22</f>
        <v>#VALUE!</v>
      </c>
      <c r="F1768" s="411" t="s">
        <v>44</v>
      </c>
      <c r="G1768" s="402" t="str" cm="1">
        <f t="array" ref="G1768">_xlfn.IFNA(_xlfn.IFS('10-Specialties'!F11="*",'10-Specialties'!E11,'10-Specialties'!H11="*",'10-Specialties'!G11,'10-Specialties'!J11="*",'10-Specialties'!I11,'10-Specialties'!L11="*",'10-Specialties'!K11,'10-Specialties'!N11="*",'10-Specialties'!M11,'10-Specialties'!P11="*",'10-Specialties'!O11,'10-Specialties'!R11="*",'10-Specialties'!Q11,'10-Specialties'!T11="*",'10-Specialties'!S11,'10-Specialties'!V11="*",'10-Specialties'!U11),"")</f>
        <v/>
      </c>
      <c r="H1768" s="402" t="e">
        <f>G1768/'Project Data'!$D$22</f>
        <v>#VALUE!</v>
      </c>
      <c r="I1768" s="400"/>
      <c r="J1768" s="403"/>
      <c r="K1768" s="404"/>
    </row>
    <row r="1769" spans="1:11" s="147" customFormat="1" ht="15" hidden="1" customHeight="1">
      <c r="A1769" s="198">
        <f>'10-Specialties'!A12</f>
        <v>0</v>
      </c>
      <c r="B1769" s="235" t="str">
        <f>'10-Specialties'!B12</f>
        <v>10 05 05 Selective Demolition for Specialties</v>
      </c>
      <c r="C1769" s="235"/>
      <c r="D1769" s="236" t="str" cm="1">
        <f t="array" ref="D1769">_xlfn.IFNA(_xlfn.IFS('10-Specialties'!D12="*",'10-Specialties'!C12,'10-Specialties'!F12="*",'10-Specialties'!E12,'10-Specialties'!H12="*",'10-Specialties'!G12,'10-Specialties'!J12="*",'10-Specialties'!I12,'10-Specialties'!L12="*",'10-Specialties'!K12,'10-Specialties'!N12="*",'10-Specialties'!M12,'10-Specialties'!P12="*",'10-Specialties'!O12,'10-Specialties'!R12="*",'10-Specialties'!Q12,'10-Specialties'!T12="*",'10-Specialties'!S12),"")</f>
        <v/>
      </c>
      <c r="E1769" s="236" t="e">
        <f>D1769/'Project Data'!$D$22</f>
        <v>#VALUE!</v>
      </c>
      <c r="F1769" s="164" t="s">
        <v>44</v>
      </c>
      <c r="G1769" s="236" t="str" cm="1">
        <f t="array" ref="G1769">_xlfn.IFNA(_xlfn.IFS('10-Specialties'!F12="*",'10-Specialties'!E12,'10-Specialties'!H12="*",'10-Specialties'!G12,'10-Specialties'!J12="*",'10-Specialties'!I12,'10-Specialties'!L12="*",'10-Specialties'!K12,'10-Specialties'!N12="*",'10-Specialties'!M12,'10-Specialties'!P12="*",'10-Specialties'!O12,'10-Specialties'!R12="*",'10-Specialties'!Q12,'10-Specialties'!T12="*",'10-Specialties'!S12,'10-Specialties'!V12="*",'10-Specialties'!U12),"")</f>
        <v/>
      </c>
      <c r="H1769" s="236" t="e">
        <f>G1769/'Project Data'!$D$22</f>
        <v>#VALUE!</v>
      </c>
      <c r="I1769" s="175"/>
      <c r="J1769" s="244"/>
      <c r="K1769" s="242"/>
    </row>
    <row r="1770" spans="1:11" s="147" customFormat="1" ht="15" hidden="1" customHeight="1">
      <c r="A1770" s="198">
        <f>'10-Specialties'!A13</f>
        <v>0</v>
      </c>
      <c r="B1770" s="235" t="str">
        <f>'10-Specialties'!B13</f>
        <v>10 08 00 Commissioning of Specialties</v>
      </c>
      <c r="C1770" s="235"/>
      <c r="D1770" s="236" t="str" cm="1">
        <f t="array" ref="D1770">_xlfn.IFNA(_xlfn.IFS('10-Specialties'!D13="*",'10-Specialties'!C13,'10-Specialties'!F13="*",'10-Specialties'!E13,'10-Specialties'!H13="*",'10-Specialties'!G13,'10-Specialties'!J13="*",'10-Specialties'!I13,'10-Specialties'!L13="*",'10-Specialties'!K13,'10-Specialties'!N13="*",'10-Specialties'!M13,'10-Specialties'!P13="*",'10-Specialties'!O13,'10-Specialties'!R13="*",'10-Specialties'!Q13,'10-Specialties'!T13="*",'10-Specialties'!S13),"")</f>
        <v/>
      </c>
      <c r="E1770" s="236" t="e">
        <f>D1770/'Project Data'!$D$22</f>
        <v>#VALUE!</v>
      </c>
      <c r="F1770" s="164" t="s">
        <v>44</v>
      </c>
      <c r="G1770" s="236" t="str" cm="1">
        <f t="array" ref="G1770">_xlfn.IFNA(_xlfn.IFS('10-Specialties'!F13="*",'10-Specialties'!E13,'10-Specialties'!H13="*",'10-Specialties'!G13,'10-Specialties'!J13="*",'10-Specialties'!I13,'10-Specialties'!L13="*",'10-Specialties'!K13,'10-Specialties'!N13="*",'10-Specialties'!M13,'10-Specialties'!P13="*",'10-Specialties'!O13,'10-Specialties'!R13="*",'10-Specialties'!Q13,'10-Specialties'!T13="*",'10-Specialties'!S13,'10-Specialties'!V13="*",'10-Specialties'!U13),"")</f>
        <v/>
      </c>
      <c r="H1770" s="236" t="e">
        <f>G1770/'Project Data'!$D$22</f>
        <v>#VALUE!</v>
      </c>
      <c r="I1770" s="175"/>
      <c r="J1770" s="244"/>
      <c r="K1770" s="242"/>
    </row>
    <row r="1771" spans="1:11" s="147" customFormat="1" ht="15" hidden="1" customHeight="1">
      <c r="A1771" s="198">
        <f>'10-Specialties'!A14</f>
        <v>0</v>
      </c>
      <c r="B1771" s="235" t="str">
        <f>'10-Specialties'!B14</f>
        <v>10 10 00 Information Specialties</v>
      </c>
      <c r="C1771" s="235"/>
      <c r="D1771" s="236" t="str" cm="1">
        <f t="array" ref="D1771">_xlfn.IFNA(_xlfn.IFS('10-Specialties'!D14="*",'10-Specialties'!C14,'10-Specialties'!F14="*",'10-Specialties'!E14,'10-Specialties'!H14="*",'10-Specialties'!G14,'10-Specialties'!J14="*",'10-Specialties'!I14,'10-Specialties'!L14="*",'10-Specialties'!K14,'10-Specialties'!N14="*",'10-Specialties'!M14,'10-Specialties'!P14="*",'10-Specialties'!O14,'10-Specialties'!R14="*",'10-Specialties'!Q14,'10-Specialties'!T14="*",'10-Specialties'!S14),"")</f>
        <v/>
      </c>
      <c r="E1771" s="236" t="e">
        <f>D1771/'Project Data'!$D$22</f>
        <v>#VALUE!</v>
      </c>
      <c r="F1771" s="164" t="s">
        <v>44</v>
      </c>
      <c r="G1771" s="236" t="str" cm="1">
        <f t="array" ref="G1771">_xlfn.IFNA(_xlfn.IFS('10-Specialties'!F14="*",'10-Specialties'!E14,'10-Specialties'!H14="*",'10-Specialties'!G14,'10-Specialties'!J14="*",'10-Specialties'!I14,'10-Specialties'!L14="*",'10-Specialties'!K14,'10-Specialties'!N14="*",'10-Specialties'!M14,'10-Specialties'!P14="*",'10-Specialties'!O14,'10-Specialties'!R14="*",'10-Specialties'!Q14,'10-Specialties'!T14="*",'10-Specialties'!S14,'10-Specialties'!V14="*",'10-Specialties'!U14),"")</f>
        <v/>
      </c>
      <c r="H1771" s="236" t="e">
        <f>G1771/'Project Data'!$D$22</f>
        <v>#VALUE!</v>
      </c>
      <c r="I1771" s="175"/>
      <c r="J1771" s="244"/>
      <c r="K1771" s="242"/>
    </row>
    <row r="1772" spans="1:11" s="147" customFormat="1" ht="15" hidden="1" customHeight="1">
      <c r="A1772" s="198">
        <f>'10-Specialties'!A15</f>
        <v>0</v>
      </c>
      <c r="B1772" s="235" t="str">
        <f>'10-Specialties'!B15</f>
        <v>10 11 00 Visual Display Units</v>
      </c>
      <c r="C1772" s="235"/>
      <c r="D1772" s="236" t="str" cm="1">
        <f t="array" ref="D1772">_xlfn.IFNA(_xlfn.IFS('10-Specialties'!D15="*",'10-Specialties'!C15,'10-Specialties'!F15="*",'10-Specialties'!E15,'10-Specialties'!H15="*",'10-Specialties'!G15,'10-Specialties'!J15="*",'10-Specialties'!I15,'10-Specialties'!L15="*",'10-Specialties'!K15,'10-Specialties'!N15="*",'10-Specialties'!M15,'10-Specialties'!P15="*",'10-Specialties'!O15,'10-Specialties'!R15="*",'10-Specialties'!Q15,'10-Specialties'!T15="*",'10-Specialties'!S15),"")</f>
        <v/>
      </c>
      <c r="E1772" s="236" t="e">
        <f>D1772/'Project Data'!$D$22</f>
        <v>#VALUE!</v>
      </c>
      <c r="F1772" s="164" t="s">
        <v>44</v>
      </c>
      <c r="G1772" s="236" t="str" cm="1">
        <f t="array" ref="G1772">_xlfn.IFNA(_xlfn.IFS('10-Specialties'!F15="*",'10-Specialties'!E15,'10-Specialties'!H15="*",'10-Specialties'!G15,'10-Specialties'!J15="*",'10-Specialties'!I15,'10-Specialties'!L15="*",'10-Specialties'!K15,'10-Specialties'!N15="*",'10-Specialties'!M15,'10-Specialties'!P15="*",'10-Specialties'!O15,'10-Specialties'!R15="*",'10-Specialties'!Q15,'10-Specialties'!T15="*",'10-Specialties'!S15,'10-Specialties'!V15="*",'10-Specialties'!U15),"")</f>
        <v/>
      </c>
      <c r="H1772" s="236" t="e">
        <f>G1772/'Project Data'!$D$22</f>
        <v>#VALUE!</v>
      </c>
      <c r="I1772" s="175"/>
      <c r="J1772" s="244"/>
      <c r="K1772" s="242"/>
    </row>
    <row r="1773" spans="1:11" s="147" customFormat="1" ht="15" hidden="1" customHeight="1">
      <c r="A1773" s="198">
        <f>'10-Specialties'!A16</f>
        <v>0</v>
      </c>
      <c r="B1773" s="235" t="str">
        <f>'10-Specialties'!B16</f>
        <v>10 11 13 Chalkboards</v>
      </c>
      <c r="C1773" s="235"/>
      <c r="D1773" s="236" t="str" cm="1">
        <f t="array" ref="D1773">_xlfn.IFNA(_xlfn.IFS('10-Specialties'!D16="*",'10-Specialties'!C16,'10-Specialties'!F16="*",'10-Specialties'!E16,'10-Specialties'!H16="*",'10-Specialties'!G16,'10-Specialties'!J16="*",'10-Specialties'!I16,'10-Specialties'!L16="*",'10-Specialties'!K16,'10-Specialties'!N16="*",'10-Specialties'!M16,'10-Specialties'!P16="*",'10-Specialties'!O16,'10-Specialties'!R16="*",'10-Specialties'!Q16,'10-Specialties'!T16="*",'10-Specialties'!S16),"")</f>
        <v/>
      </c>
      <c r="E1773" s="236" t="e">
        <f>D1773/'Project Data'!$D$22</f>
        <v>#VALUE!</v>
      </c>
      <c r="F1773" s="164" t="s">
        <v>44</v>
      </c>
      <c r="G1773" s="236" t="str" cm="1">
        <f t="array" ref="G1773">_xlfn.IFNA(_xlfn.IFS('10-Specialties'!F16="*",'10-Specialties'!E16,'10-Specialties'!H16="*",'10-Specialties'!G16,'10-Specialties'!J16="*",'10-Specialties'!I16,'10-Specialties'!L16="*",'10-Specialties'!K16,'10-Specialties'!N16="*",'10-Specialties'!M16,'10-Specialties'!P16="*",'10-Specialties'!O16,'10-Specialties'!R16="*",'10-Specialties'!Q16,'10-Specialties'!T16="*",'10-Specialties'!S16,'10-Specialties'!V16="*",'10-Specialties'!U16),"")</f>
        <v/>
      </c>
      <c r="H1773" s="236" t="e">
        <f>G1773/'Project Data'!$D$22</f>
        <v>#VALUE!</v>
      </c>
      <c r="I1773" s="175"/>
      <c r="J1773" s="244"/>
      <c r="K1773" s="242"/>
    </row>
    <row r="1774" spans="1:11" s="147" customFormat="1" ht="15" hidden="1" customHeight="1">
      <c r="A1774" s="198">
        <f>'10-Specialties'!A17</f>
        <v>0</v>
      </c>
      <c r="B1774" s="235" t="str">
        <f>'10-Specialties'!B17</f>
        <v>10 11 13.13 Fixed Chalkboards</v>
      </c>
      <c r="C1774" s="235"/>
      <c r="D1774" s="236" t="str" cm="1">
        <f t="array" ref="D1774">_xlfn.IFNA(_xlfn.IFS('10-Specialties'!D17="*",'10-Specialties'!C17,'10-Specialties'!F17="*",'10-Specialties'!E17,'10-Specialties'!H17="*",'10-Specialties'!G17,'10-Specialties'!J17="*",'10-Specialties'!I17,'10-Specialties'!L17="*",'10-Specialties'!K17,'10-Specialties'!N17="*",'10-Specialties'!M17,'10-Specialties'!P17="*",'10-Specialties'!O17,'10-Specialties'!R17="*",'10-Specialties'!Q17,'10-Specialties'!T17="*",'10-Specialties'!S17),"")</f>
        <v/>
      </c>
      <c r="E1774" s="236" t="e">
        <f>D1774/'Project Data'!$D$22</f>
        <v>#VALUE!</v>
      </c>
      <c r="F1774" s="164" t="s">
        <v>44</v>
      </c>
      <c r="G1774" s="236" t="str" cm="1">
        <f t="array" ref="G1774">_xlfn.IFNA(_xlfn.IFS('10-Specialties'!F17="*",'10-Specialties'!E17,'10-Specialties'!H17="*",'10-Specialties'!G17,'10-Specialties'!J17="*",'10-Specialties'!I17,'10-Specialties'!L17="*",'10-Specialties'!K17,'10-Specialties'!N17="*",'10-Specialties'!M17,'10-Specialties'!P17="*",'10-Specialties'!O17,'10-Specialties'!R17="*",'10-Specialties'!Q17,'10-Specialties'!T17="*",'10-Specialties'!S17,'10-Specialties'!V17="*",'10-Specialties'!U17),"")</f>
        <v/>
      </c>
      <c r="H1774" s="236" t="e">
        <f>G1774/'Project Data'!$D$22</f>
        <v>#VALUE!</v>
      </c>
      <c r="I1774" s="175"/>
      <c r="J1774" s="244"/>
      <c r="K1774" s="242"/>
    </row>
    <row r="1775" spans="1:11" s="147" customFormat="1" ht="15" hidden="1" customHeight="1">
      <c r="A1775" s="198">
        <f>'10-Specialties'!A18</f>
        <v>0</v>
      </c>
      <c r="B1775" s="235" t="str">
        <f>'10-Specialties'!B18</f>
        <v>10 11 13.23 Modular-Support-Mounted Chalkboards</v>
      </c>
      <c r="C1775" s="235"/>
      <c r="D1775" s="236" t="str" cm="1">
        <f t="array" ref="D1775">_xlfn.IFNA(_xlfn.IFS('10-Specialties'!D18="*",'10-Specialties'!C18,'10-Specialties'!F18="*",'10-Specialties'!E18,'10-Specialties'!H18="*",'10-Specialties'!G18,'10-Specialties'!J18="*",'10-Specialties'!I18,'10-Specialties'!L18="*",'10-Specialties'!K18,'10-Specialties'!N18="*",'10-Specialties'!M18,'10-Specialties'!P18="*",'10-Specialties'!O18,'10-Specialties'!R18="*",'10-Specialties'!Q18,'10-Specialties'!T18="*",'10-Specialties'!S18),"")</f>
        <v/>
      </c>
      <c r="E1775" s="236" t="e">
        <f>D1775/'Project Data'!$D$22</f>
        <v>#VALUE!</v>
      </c>
      <c r="F1775" s="164" t="s">
        <v>44</v>
      </c>
      <c r="G1775" s="236" t="str" cm="1">
        <f t="array" ref="G1775">_xlfn.IFNA(_xlfn.IFS('10-Specialties'!F18="*",'10-Specialties'!E18,'10-Specialties'!H18="*",'10-Specialties'!G18,'10-Specialties'!J18="*",'10-Specialties'!I18,'10-Specialties'!L18="*",'10-Specialties'!K18,'10-Specialties'!N18="*",'10-Specialties'!M18,'10-Specialties'!P18="*",'10-Specialties'!O18,'10-Specialties'!R18="*",'10-Specialties'!Q18,'10-Specialties'!T18="*",'10-Specialties'!S18,'10-Specialties'!V18="*",'10-Specialties'!U18),"")</f>
        <v/>
      </c>
      <c r="H1775" s="236" t="e">
        <f>G1775/'Project Data'!$D$22</f>
        <v>#VALUE!</v>
      </c>
      <c r="I1775" s="175"/>
      <c r="J1775" s="244"/>
      <c r="K1775" s="242"/>
    </row>
    <row r="1776" spans="1:11" s="147" customFormat="1" ht="15" hidden="1" customHeight="1">
      <c r="A1776" s="198">
        <f>'10-Specialties'!A19</f>
        <v>0</v>
      </c>
      <c r="B1776" s="235" t="str">
        <f>'10-Specialties'!B19</f>
        <v>10 11 13.33 Rail-Mounted Chalkboards</v>
      </c>
      <c r="C1776" s="235"/>
      <c r="D1776" s="236" t="str" cm="1">
        <f t="array" ref="D1776">_xlfn.IFNA(_xlfn.IFS('10-Specialties'!D19="*",'10-Specialties'!C19,'10-Specialties'!F19="*",'10-Specialties'!E19,'10-Specialties'!H19="*",'10-Specialties'!G19,'10-Specialties'!J19="*",'10-Specialties'!I19,'10-Specialties'!L19="*",'10-Specialties'!K19,'10-Specialties'!N19="*",'10-Specialties'!M19,'10-Specialties'!P19="*",'10-Specialties'!O19,'10-Specialties'!R19="*",'10-Specialties'!Q19,'10-Specialties'!T19="*",'10-Specialties'!S19),"")</f>
        <v/>
      </c>
      <c r="E1776" s="236" t="e">
        <f>D1776/'Project Data'!$D$22</f>
        <v>#VALUE!</v>
      </c>
      <c r="F1776" s="164" t="s">
        <v>44</v>
      </c>
      <c r="G1776" s="236" t="str" cm="1">
        <f t="array" ref="G1776">_xlfn.IFNA(_xlfn.IFS('10-Specialties'!F19="*",'10-Specialties'!E19,'10-Specialties'!H19="*",'10-Specialties'!G19,'10-Specialties'!J19="*",'10-Specialties'!I19,'10-Specialties'!L19="*",'10-Specialties'!K19,'10-Specialties'!N19="*",'10-Specialties'!M19,'10-Specialties'!P19="*",'10-Specialties'!O19,'10-Specialties'!R19="*",'10-Specialties'!Q19,'10-Specialties'!T19="*",'10-Specialties'!S19,'10-Specialties'!V19="*",'10-Specialties'!U19),"")</f>
        <v/>
      </c>
      <c r="H1776" s="236" t="e">
        <f>G1776/'Project Data'!$D$22</f>
        <v>#VALUE!</v>
      </c>
      <c r="I1776" s="175"/>
      <c r="J1776" s="244"/>
      <c r="K1776" s="242"/>
    </row>
    <row r="1777" spans="1:11" s="147" customFormat="1" ht="15" hidden="1" customHeight="1">
      <c r="A1777" s="198">
        <f>'10-Specialties'!A20</f>
        <v>0</v>
      </c>
      <c r="B1777" s="235" t="str">
        <f>'10-Specialties'!B20</f>
        <v>10 11 13.43 Portable Chalkboards</v>
      </c>
      <c r="C1777" s="235"/>
      <c r="D1777" s="236" t="str" cm="1">
        <f t="array" ref="D1777">_xlfn.IFNA(_xlfn.IFS('10-Specialties'!D20="*",'10-Specialties'!C20,'10-Specialties'!F20="*",'10-Specialties'!E20,'10-Specialties'!H20="*",'10-Specialties'!G20,'10-Specialties'!J20="*",'10-Specialties'!I20,'10-Specialties'!L20="*",'10-Specialties'!K20,'10-Specialties'!N20="*",'10-Specialties'!M20,'10-Specialties'!P20="*",'10-Specialties'!O20,'10-Specialties'!R20="*",'10-Specialties'!Q20,'10-Specialties'!T20="*",'10-Specialties'!S20),"")</f>
        <v/>
      </c>
      <c r="E1777" s="236" t="e">
        <f>D1777/'Project Data'!$D$22</f>
        <v>#VALUE!</v>
      </c>
      <c r="F1777" s="164" t="s">
        <v>44</v>
      </c>
      <c r="G1777" s="236" t="str" cm="1">
        <f t="array" ref="G1777">_xlfn.IFNA(_xlfn.IFS('10-Specialties'!F20="*",'10-Specialties'!E20,'10-Specialties'!H20="*",'10-Specialties'!G20,'10-Specialties'!J20="*",'10-Specialties'!I20,'10-Specialties'!L20="*",'10-Specialties'!K20,'10-Specialties'!N20="*",'10-Specialties'!M20,'10-Specialties'!P20="*",'10-Specialties'!O20,'10-Specialties'!R20="*",'10-Specialties'!Q20,'10-Specialties'!T20="*",'10-Specialties'!S20,'10-Specialties'!V20="*",'10-Specialties'!U20),"")</f>
        <v/>
      </c>
      <c r="H1777" s="236" t="e">
        <f>G1777/'Project Data'!$D$22</f>
        <v>#VALUE!</v>
      </c>
      <c r="I1777" s="175"/>
      <c r="J1777" s="244"/>
      <c r="K1777" s="242"/>
    </row>
    <row r="1778" spans="1:11" s="147" customFormat="1" ht="15" hidden="1" customHeight="1">
      <c r="A1778" s="198">
        <f>'10-Specialties'!A21</f>
        <v>0</v>
      </c>
      <c r="B1778" s="235" t="str">
        <f>'10-Specialties'!B21</f>
        <v>10 11 16 Markerboards</v>
      </c>
      <c r="C1778" s="235"/>
      <c r="D1778" s="236" t="str" cm="1">
        <f t="array" ref="D1778">_xlfn.IFNA(_xlfn.IFS('10-Specialties'!D21="*",'10-Specialties'!C21,'10-Specialties'!F21="*",'10-Specialties'!E21,'10-Specialties'!H21="*",'10-Specialties'!G21,'10-Specialties'!J21="*",'10-Specialties'!I21,'10-Specialties'!L21="*",'10-Specialties'!K21,'10-Specialties'!N21="*",'10-Specialties'!M21,'10-Specialties'!P21="*",'10-Specialties'!O21,'10-Specialties'!R21="*",'10-Specialties'!Q21,'10-Specialties'!T21="*",'10-Specialties'!S21),"")</f>
        <v/>
      </c>
      <c r="E1778" s="236" t="e">
        <f>D1778/'Project Data'!$D$22</f>
        <v>#VALUE!</v>
      </c>
      <c r="F1778" s="164" t="s">
        <v>44</v>
      </c>
      <c r="G1778" s="236" t="str" cm="1">
        <f t="array" ref="G1778">_xlfn.IFNA(_xlfn.IFS('10-Specialties'!F21="*",'10-Specialties'!E21,'10-Specialties'!H21="*",'10-Specialties'!G21,'10-Specialties'!J21="*",'10-Specialties'!I21,'10-Specialties'!L21="*",'10-Specialties'!K21,'10-Specialties'!N21="*",'10-Specialties'!M21,'10-Specialties'!P21="*",'10-Specialties'!O21,'10-Specialties'!R21="*",'10-Specialties'!Q21,'10-Specialties'!T21="*",'10-Specialties'!S21,'10-Specialties'!V21="*",'10-Specialties'!U21),"")</f>
        <v/>
      </c>
      <c r="H1778" s="236" t="e">
        <f>G1778/'Project Data'!$D$22</f>
        <v>#VALUE!</v>
      </c>
      <c r="I1778" s="175"/>
      <c r="J1778" s="244"/>
      <c r="K1778" s="242"/>
    </row>
    <row r="1779" spans="1:11" s="147" customFormat="1" ht="15" hidden="1" customHeight="1">
      <c r="A1779" s="198">
        <f>'10-Specialties'!A22</f>
        <v>0</v>
      </c>
      <c r="B1779" s="235" t="str">
        <f>'10-Specialties'!B22</f>
        <v>10 11 16.13 Fixed Markerboards</v>
      </c>
      <c r="C1779" s="235"/>
      <c r="D1779" s="236" t="str" cm="1">
        <f t="array" ref="D1779">_xlfn.IFNA(_xlfn.IFS('10-Specialties'!D22="*",'10-Specialties'!C22,'10-Specialties'!F22="*",'10-Specialties'!E22,'10-Specialties'!H22="*",'10-Specialties'!G22,'10-Specialties'!J22="*",'10-Specialties'!I22,'10-Specialties'!L22="*",'10-Specialties'!K22,'10-Specialties'!N22="*",'10-Specialties'!M22,'10-Specialties'!P22="*",'10-Specialties'!O22,'10-Specialties'!R22="*",'10-Specialties'!Q22,'10-Specialties'!T22="*",'10-Specialties'!S22),"")</f>
        <v/>
      </c>
      <c r="E1779" s="236" t="e">
        <f>D1779/'Project Data'!$D$22</f>
        <v>#VALUE!</v>
      </c>
      <c r="F1779" s="164" t="s">
        <v>44</v>
      </c>
      <c r="G1779" s="236" t="str" cm="1">
        <f t="array" ref="G1779">_xlfn.IFNA(_xlfn.IFS('10-Specialties'!F22="*",'10-Specialties'!E22,'10-Specialties'!H22="*",'10-Specialties'!G22,'10-Specialties'!J22="*",'10-Specialties'!I22,'10-Specialties'!L22="*",'10-Specialties'!K22,'10-Specialties'!N22="*",'10-Specialties'!M22,'10-Specialties'!P22="*",'10-Specialties'!O22,'10-Specialties'!R22="*",'10-Specialties'!Q22,'10-Specialties'!T22="*",'10-Specialties'!S22,'10-Specialties'!V22="*",'10-Specialties'!U22),"")</f>
        <v/>
      </c>
      <c r="H1779" s="236" t="e">
        <f>G1779/'Project Data'!$D$22</f>
        <v>#VALUE!</v>
      </c>
      <c r="I1779" s="175"/>
      <c r="J1779" s="244"/>
      <c r="K1779" s="242"/>
    </row>
    <row r="1780" spans="1:11" s="147" customFormat="1" ht="15" hidden="1" customHeight="1">
      <c r="A1780" s="198">
        <f>'10-Specialties'!A23</f>
        <v>0</v>
      </c>
      <c r="B1780" s="235" t="str">
        <f>'10-Specialties'!B23</f>
        <v>10 11 16.23 Modular-Support-Mounted Markerboards</v>
      </c>
      <c r="C1780" s="235"/>
      <c r="D1780" s="236" t="str" cm="1">
        <f t="array" ref="D1780">_xlfn.IFNA(_xlfn.IFS('10-Specialties'!D23="*",'10-Specialties'!C23,'10-Specialties'!F23="*",'10-Specialties'!E23,'10-Specialties'!H23="*",'10-Specialties'!G23,'10-Specialties'!J23="*",'10-Specialties'!I23,'10-Specialties'!L23="*",'10-Specialties'!K23,'10-Specialties'!N23="*",'10-Specialties'!M23,'10-Specialties'!P23="*",'10-Specialties'!O23,'10-Specialties'!R23="*",'10-Specialties'!Q23,'10-Specialties'!T23="*",'10-Specialties'!S23),"")</f>
        <v/>
      </c>
      <c r="E1780" s="236" t="e">
        <f>D1780/'Project Data'!$D$22</f>
        <v>#VALUE!</v>
      </c>
      <c r="F1780" s="164" t="s">
        <v>44</v>
      </c>
      <c r="G1780" s="236" t="str" cm="1">
        <f t="array" ref="G1780">_xlfn.IFNA(_xlfn.IFS('10-Specialties'!F23="*",'10-Specialties'!E23,'10-Specialties'!H23="*",'10-Specialties'!G23,'10-Specialties'!J23="*",'10-Specialties'!I23,'10-Specialties'!L23="*",'10-Specialties'!K23,'10-Specialties'!N23="*",'10-Specialties'!M23,'10-Specialties'!P23="*",'10-Specialties'!O23,'10-Specialties'!R23="*",'10-Specialties'!Q23,'10-Specialties'!T23="*",'10-Specialties'!S23,'10-Specialties'!V23="*",'10-Specialties'!U23),"")</f>
        <v/>
      </c>
      <c r="H1780" s="236" t="e">
        <f>G1780/'Project Data'!$D$22</f>
        <v>#VALUE!</v>
      </c>
      <c r="I1780" s="175"/>
      <c r="J1780" s="244"/>
      <c r="K1780" s="242"/>
    </row>
    <row r="1781" spans="1:11" s="147" customFormat="1" ht="15" hidden="1" customHeight="1">
      <c r="A1781" s="198">
        <f>'10-Specialties'!A24</f>
        <v>0</v>
      </c>
      <c r="B1781" s="235" t="str">
        <f>'10-Specialties'!B24</f>
        <v>10 11 16.33 Rail-Mounted Markerboards</v>
      </c>
      <c r="C1781" s="235"/>
      <c r="D1781" s="236" t="str" cm="1">
        <f t="array" ref="D1781">_xlfn.IFNA(_xlfn.IFS('10-Specialties'!D24="*",'10-Specialties'!C24,'10-Specialties'!F24="*",'10-Specialties'!E24,'10-Specialties'!H24="*",'10-Specialties'!G24,'10-Specialties'!J24="*",'10-Specialties'!I24,'10-Specialties'!L24="*",'10-Specialties'!K24,'10-Specialties'!N24="*",'10-Specialties'!M24,'10-Specialties'!P24="*",'10-Specialties'!O24,'10-Specialties'!R24="*",'10-Specialties'!Q24,'10-Specialties'!T24="*",'10-Specialties'!S24),"")</f>
        <v/>
      </c>
      <c r="E1781" s="236" t="e">
        <f>D1781/'Project Data'!$D$22</f>
        <v>#VALUE!</v>
      </c>
      <c r="F1781" s="164" t="s">
        <v>44</v>
      </c>
      <c r="G1781" s="236" t="str" cm="1">
        <f t="array" ref="G1781">_xlfn.IFNA(_xlfn.IFS('10-Specialties'!F24="*",'10-Specialties'!E24,'10-Specialties'!H24="*",'10-Specialties'!G24,'10-Specialties'!J24="*",'10-Specialties'!I24,'10-Specialties'!L24="*",'10-Specialties'!K24,'10-Specialties'!N24="*",'10-Specialties'!M24,'10-Specialties'!P24="*",'10-Specialties'!O24,'10-Specialties'!R24="*",'10-Specialties'!Q24,'10-Specialties'!T24="*",'10-Specialties'!S24,'10-Specialties'!V24="*",'10-Specialties'!U24),"")</f>
        <v/>
      </c>
      <c r="H1781" s="236" t="e">
        <f>G1781/'Project Data'!$D$22</f>
        <v>#VALUE!</v>
      </c>
      <c r="I1781" s="175"/>
      <c r="J1781" s="244"/>
      <c r="K1781" s="242"/>
    </row>
    <row r="1782" spans="1:11" s="147" customFormat="1" ht="15" hidden="1" customHeight="1">
      <c r="A1782" s="198">
        <f>'10-Specialties'!A25</f>
        <v>0</v>
      </c>
      <c r="B1782" s="235" t="str">
        <f>'10-Specialties'!B25</f>
        <v>10 11 16.43 Portable Markerboards</v>
      </c>
      <c r="C1782" s="235"/>
      <c r="D1782" s="236" t="str" cm="1">
        <f t="array" ref="D1782">_xlfn.IFNA(_xlfn.IFS('10-Specialties'!D25="*",'10-Specialties'!C25,'10-Specialties'!F25="*",'10-Specialties'!E25,'10-Specialties'!H25="*",'10-Specialties'!G25,'10-Specialties'!J25="*",'10-Specialties'!I25,'10-Specialties'!L25="*",'10-Specialties'!K25,'10-Specialties'!N25="*",'10-Specialties'!M25,'10-Specialties'!P25="*",'10-Specialties'!O25,'10-Specialties'!R25="*",'10-Specialties'!Q25,'10-Specialties'!T25="*",'10-Specialties'!S25),"")</f>
        <v/>
      </c>
      <c r="E1782" s="236" t="e">
        <f>D1782/'Project Data'!$D$22</f>
        <v>#VALUE!</v>
      </c>
      <c r="F1782" s="164" t="s">
        <v>44</v>
      </c>
      <c r="G1782" s="236" t="str" cm="1">
        <f t="array" ref="G1782">_xlfn.IFNA(_xlfn.IFS('10-Specialties'!F25="*",'10-Specialties'!E25,'10-Specialties'!H25="*",'10-Specialties'!G25,'10-Specialties'!J25="*",'10-Specialties'!I25,'10-Specialties'!L25="*",'10-Specialties'!K25,'10-Specialties'!N25="*",'10-Specialties'!M25,'10-Specialties'!P25="*",'10-Specialties'!O25,'10-Specialties'!R25="*",'10-Specialties'!Q25,'10-Specialties'!T25="*",'10-Specialties'!S25,'10-Specialties'!V25="*",'10-Specialties'!U25),"")</f>
        <v/>
      </c>
      <c r="H1782" s="236" t="e">
        <f>G1782/'Project Data'!$D$22</f>
        <v>#VALUE!</v>
      </c>
      <c r="I1782" s="175"/>
      <c r="J1782" s="244"/>
      <c r="K1782" s="242"/>
    </row>
    <row r="1783" spans="1:11" s="147" customFormat="1" ht="15" hidden="1" customHeight="1">
      <c r="A1783" s="198">
        <f>'10-Specialties'!A26</f>
        <v>0</v>
      </c>
      <c r="B1783" s="235" t="str">
        <f>'10-Specialties'!B26</f>
        <v>10 11 16.53 Electronic Markerboards</v>
      </c>
      <c r="C1783" s="235"/>
      <c r="D1783" s="236" t="str" cm="1">
        <f t="array" ref="D1783">_xlfn.IFNA(_xlfn.IFS('10-Specialties'!D26="*",'10-Specialties'!C26,'10-Specialties'!F26="*",'10-Specialties'!E26,'10-Specialties'!H26="*",'10-Specialties'!G26,'10-Specialties'!J26="*",'10-Specialties'!I26,'10-Specialties'!L26="*",'10-Specialties'!K26,'10-Specialties'!N26="*",'10-Specialties'!M26,'10-Specialties'!P26="*",'10-Specialties'!O26,'10-Specialties'!R26="*",'10-Specialties'!Q26,'10-Specialties'!T26="*",'10-Specialties'!S26),"")</f>
        <v/>
      </c>
      <c r="E1783" s="236" t="e">
        <f>D1783/'Project Data'!$D$22</f>
        <v>#VALUE!</v>
      </c>
      <c r="F1783" s="164" t="s">
        <v>44</v>
      </c>
      <c r="G1783" s="236" t="str" cm="1">
        <f t="array" ref="G1783">_xlfn.IFNA(_xlfn.IFS('10-Specialties'!F26="*",'10-Specialties'!E26,'10-Specialties'!H26="*",'10-Specialties'!G26,'10-Specialties'!J26="*",'10-Specialties'!I26,'10-Specialties'!L26="*",'10-Specialties'!K26,'10-Specialties'!N26="*",'10-Specialties'!M26,'10-Specialties'!P26="*",'10-Specialties'!O26,'10-Specialties'!R26="*",'10-Specialties'!Q26,'10-Specialties'!T26="*",'10-Specialties'!S26,'10-Specialties'!V26="*",'10-Specialties'!U26),"")</f>
        <v/>
      </c>
      <c r="H1783" s="236" t="e">
        <f>G1783/'Project Data'!$D$22</f>
        <v>#VALUE!</v>
      </c>
      <c r="I1783" s="175"/>
      <c r="J1783" s="244"/>
      <c r="K1783" s="242"/>
    </row>
    <row r="1784" spans="1:11" s="147" customFormat="1" ht="15" hidden="1" customHeight="1">
      <c r="A1784" s="198">
        <f>'10-Specialties'!A27</f>
        <v>0</v>
      </c>
      <c r="B1784" s="235" t="str">
        <f>'10-Specialties'!B27</f>
        <v>10 11 23 Tackboards</v>
      </c>
      <c r="C1784" s="235"/>
      <c r="D1784" s="236" t="str" cm="1">
        <f t="array" ref="D1784">_xlfn.IFNA(_xlfn.IFS('10-Specialties'!D27="*",'10-Specialties'!C27,'10-Specialties'!F27="*",'10-Specialties'!E27,'10-Specialties'!H27="*",'10-Specialties'!G27,'10-Specialties'!J27="*",'10-Specialties'!I27,'10-Specialties'!L27="*",'10-Specialties'!K27,'10-Specialties'!N27="*",'10-Specialties'!M27,'10-Specialties'!P27="*",'10-Specialties'!O27,'10-Specialties'!R27="*",'10-Specialties'!Q27,'10-Specialties'!T27="*",'10-Specialties'!S27),"")</f>
        <v/>
      </c>
      <c r="E1784" s="236" t="e">
        <f>D1784/'Project Data'!$D$22</f>
        <v>#VALUE!</v>
      </c>
      <c r="F1784" s="164" t="s">
        <v>44</v>
      </c>
      <c r="G1784" s="236" t="str" cm="1">
        <f t="array" ref="G1784">_xlfn.IFNA(_xlfn.IFS('10-Specialties'!F27="*",'10-Specialties'!E27,'10-Specialties'!H27="*",'10-Specialties'!G27,'10-Specialties'!J27="*",'10-Specialties'!I27,'10-Specialties'!L27="*",'10-Specialties'!K27,'10-Specialties'!N27="*",'10-Specialties'!M27,'10-Specialties'!P27="*",'10-Specialties'!O27,'10-Specialties'!R27="*",'10-Specialties'!Q27,'10-Specialties'!T27="*",'10-Specialties'!S27,'10-Specialties'!V27="*",'10-Specialties'!U27),"")</f>
        <v/>
      </c>
      <c r="H1784" s="236" t="e">
        <f>G1784/'Project Data'!$D$22</f>
        <v>#VALUE!</v>
      </c>
      <c r="I1784" s="175"/>
      <c r="J1784" s="244"/>
      <c r="K1784" s="242"/>
    </row>
    <row r="1785" spans="1:11" s="147" customFormat="1" ht="15" hidden="1" customHeight="1">
      <c r="A1785" s="198">
        <f>'10-Specialties'!A28</f>
        <v>0</v>
      </c>
      <c r="B1785" s="235" t="str">
        <f>'10-Specialties'!B28</f>
        <v>10 11 23.13 Fixed Tackboards</v>
      </c>
      <c r="C1785" s="235"/>
      <c r="D1785" s="236" t="str" cm="1">
        <f t="array" ref="D1785">_xlfn.IFNA(_xlfn.IFS('10-Specialties'!D28="*",'10-Specialties'!C28,'10-Specialties'!F28="*",'10-Specialties'!E28,'10-Specialties'!H28="*",'10-Specialties'!G28,'10-Specialties'!J28="*",'10-Specialties'!I28,'10-Specialties'!L28="*",'10-Specialties'!K28,'10-Specialties'!N28="*",'10-Specialties'!M28,'10-Specialties'!P28="*",'10-Specialties'!O28,'10-Specialties'!R28="*",'10-Specialties'!Q28,'10-Specialties'!T28="*",'10-Specialties'!S28),"")</f>
        <v/>
      </c>
      <c r="E1785" s="236" t="e">
        <f>D1785/'Project Data'!$D$22</f>
        <v>#VALUE!</v>
      </c>
      <c r="F1785" s="164" t="s">
        <v>44</v>
      </c>
      <c r="G1785" s="236" t="str" cm="1">
        <f t="array" ref="G1785">_xlfn.IFNA(_xlfn.IFS('10-Specialties'!F28="*",'10-Specialties'!E28,'10-Specialties'!H28="*",'10-Specialties'!G28,'10-Specialties'!J28="*",'10-Specialties'!I28,'10-Specialties'!L28="*",'10-Specialties'!K28,'10-Specialties'!N28="*",'10-Specialties'!M28,'10-Specialties'!P28="*",'10-Specialties'!O28,'10-Specialties'!R28="*",'10-Specialties'!Q28,'10-Specialties'!T28="*",'10-Specialties'!S28,'10-Specialties'!V28="*",'10-Specialties'!U28),"")</f>
        <v/>
      </c>
      <c r="H1785" s="236" t="e">
        <f>G1785/'Project Data'!$D$22</f>
        <v>#VALUE!</v>
      </c>
      <c r="I1785" s="175"/>
      <c r="J1785" s="244"/>
      <c r="K1785" s="242"/>
    </row>
    <row r="1786" spans="1:11" s="147" customFormat="1" ht="15" hidden="1" customHeight="1">
      <c r="A1786" s="198">
        <f>'10-Specialties'!A29</f>
        <v>0</v>
      </c>
      <c r="B1786" s="235" t="str">
        <f>'10-Specialties'!B29</f>
        <v>10 11 23.23 Modular-Support-Mounted Tackboards</v>
      </c>
      <c r="C1786" s="235"/>
      <c r="D1786" s="236" t="str" cm="1">
        <f t="array" ref="D1786">_xlfn.IFNA(_xlfn.IFS('10-Specialties'!D29="*",'10-Specialties'!C29,'10-Specialties'!F29="*",'10-Specialties'!E29,'10-Specialties'!H29="*",'10-Specialties'!G29,'10-Specialties'!J29="*",'10-Specialties'!I29,'10-Specialties'!L29="*",'10-Specialties'!K29,'10-Specialties'!N29="*",'10-Specialties'!M29,'10-Specialties'!P29="*",'10-Specialties'!O29,'10-Specialties'!R29="*",'10-Specialties'!Q29,'10-Specialties'!T29="*",'10-Specialties'!S29),"")</f>
        <v/>
      </c>
      <c r="E1786" s="236" t="e">
        <f>D1786/'Project Data'!$D$22</f>
        <v>#VALUE!</v>
      </c>
      <c r="F1786" s="164" t="s">
        <v>44</v>
      </c>
      <c r="G1786" s="236" t="str" cm="1">
        <f t="array" ref="G1786">_xlfn.IFNA(_xlfn.IFS('10-Specialties'!F29="*",'10-Specialties'!E29,'10-Specialties'!H29="*",'10-Specialties'!G29,'10-Specialties'!J29="*",'10-Specialties'!I29,'10-Specialties'!L29="*",'10-Specialties'!K29,'10-Specialties'!N29="*",'10-Specialties'!M29,'10-Specialties'!P29="*",'10-Specialties'!O29,'10-Specialties'!R29="*",'10-Specialties'!Q29,'10-Specialties'!T29="*",'10-Specialties'!S29,'10-Specialties'!V29="*",'10-Specialties'!U29),"")</f>
        <v/>
      </c>
      <c r="H1786" s="236" t="e">
        <f>G1786/'Project Data'!$D$22</f>
        <v>#VALUE!</v>
      </c>
      <c r="I1786" s="175"/>
      <c r="J1786" s="244"/>
      <c r="K1786" s="242"/>
    </row>
    <row r="1787" spans="1:11" s="147" customFormat="1" ht="15" hidden="1" customHeight="1">
      <c r="A1787" s="198">
        <f>'10-Specialties'!A30</f>
        <v>0</v>
      </c>
      <c r="B1787" s="235" t="str">
        <f>'10-Specialties'!B30</f>
        <v>10 11 23.33 Rail-Mounted Tackboards</v>
      </c>
      <c r="C1787" s="235"/>
      <c r="D1787" s="236" t="str" cm="1">
        <f t="array" ref="D1787">_xlfn.IFNA(_xlfn.IFS('10-Specialties'!D30="*",'10-Specialties'!C30,'10-Specialties'!F30="*",'10-Specialties'!E30,'10-Specialties'!H30="*",'10-Specialties'!G30,'10-Specialties'!J30="*",'10-Specialties'!I30,'10-Specialties'!L30="*",'10-Specialties'!K30,'10-Specialties'!N30="*",'10-Specialties'!M30,'10-Specialties'!P30="*",'10-Specialties'!O30,'10-Specialties'!R30="*",'10-Specialties'!Q30,'10-Specialties'!T30="*",'10-Specialties'!S30),"")</f>
        <v/>
      </c>
      <c r="E1787" s="236" t="e">
        <f>D1787/'Project Data'!$D$22</f>
        <v>#VALUE!</v>
      </c>
      <c r="F1787" s="164" t="s">
        <v>44</v>
      </c>
      <c r="G1787" s="236" t="str" cm="1">
        <f t="array" ref="G1787">_xlfn.IFNA(_xlfn.IFS('10-Specialties'!F30="*",'10-Specialties'!E30,'10-Specialties'!H30="*",'10-Specialties'!G30,'10-Specialties'!J30="*",'10-Specialties'!I30,'10-Specialties'!L30="*",'10-Specialties'!K30,'10-Specialties'!N30="*",'10-Specialties'!M30,'10-Specialties'!P30="*",'10-Specialties'!O30,'10-Specialties'!R30="*",'10-Specialties'!Q30,'10-Specialties'!T30="*",'10-Specialties'!S30,'10-Specialties'!V30="*",'10-Specialties'!U30),"")</f>
        <v/>
      </c>
      <c r="H1787" s="236" t="e">
        <f>G1787/'Project Data'!$D$22</f>
        <v>#VALUE!</v>
      </c>
      <c r="I1787" s="175"/>
      <c r="J1787" s="244"/>
      <c r="K1787" s="242"/>
    </row>
    <row r="1788" spans="1:11" s="147" customFormat="1" ht="15" hidden="1" customHeight="1">
      <c r="A1788" s="198">
        <f>'10-Specialties'!A31</f>
        <v>0</v>
      </c>
      <c r="B1788" s="235" t="str">
        <f>'10-Specialties'!B31</f>
        <v>10 11 23.43 Portable Tackboards</v>
      </c>
      <c r="C1788" s="235"/>
      <c r="D1788" s="236" t="str" cm="1">
        <f t="array" ref="D1788">_xlfn.IFNA(_xlfn.IFS('10-Specialties'!D31="*",'10-Specialties'!C31,'10-Specialties'!F31="*",'10-Specialties'!E31,'10-Specialties'!H31="*",'10-Specialties'!G31,'10-Specialties'!J31="*",'10-Specialties'!I31,'10-Specialties'!L31="*",'10-Specialties'!K31,'10-Specialties'!N31="*",'10-Specialties'!M31,'10-Specialties'!P31="*",'10-Specialties'!O31,'10-Specialties'!R31="*",'10-Specialties'!Q31,'10-Specialties'!T31="*",'10-Specialties'!S31),"")</f>
        <v/>
      </c>
      <c r="E1788" s="236" t="e">
        <f>D1788/'Project Data'!$D$22</f>
        <v>#VALUE!</v>
      </c>
      <c r="F1788" s="164" t="s">
        <v>44</v>
      </c>
      <c r="G1788" s="236" t="str" cm="1">
        <f t="array" ref="G1788">_xlfn.IFNA(_xlfn.IFS('10-Specialties'!F31="*",'10-Specialties'!E31,'10-Specialties'!H31="*",'10-Specialties'!G31,'10-Specialties'!J31="*",'10-Specialties'!I31,'10-Specialties'!L31="*",'10-Specialties'!K31,'10-Specialties'!N31="*",'10-Specialties'!M31,'10-Specialties'!P31="*",'10-Specialties'!O31,'10-Specialties'!R31="*",'10-Specialties'!Q31,'10-Specialties'!T31="*",'10-Specialties'!S31,'10-Specialties'!V31="*",'10-Specialties'!U31),"")</f>
        <v/>
      </c>
      <c r="H1788" s="236" t="e">
        <f>G1788/'Project Data'!$D$22</f>
        <v>#VALUE!</v>
      </c>
      <c r="I1788" s="175"/>
      <c r="J1788" s="244"/>
      <c r="K1788" s="242"/>
    </row>
    <row r="1789" spans="1:11" s="147" customFormat="1" ht="15" hidden="1" customHeight="1">
      <c r="A1789" s="198">
        <f>'10-Specialties'!A32</f>
        <v>0</v>
      </c>
      <c r="B1789" s="235" t="str">
        <f>'10-Specialties'!B32</f>
        <v>10 11 33 Sliding Visual Display Units</v>
      </c>
      <c r="C1789" s="235"/>
      <c r="D1789" s="236" t="str" cm="1">
        <f t="array" ref="D1789">_xlfn.IFNA(_xlfn.IFS('10-Specialties'!D32="*",'10-Specialties'!C32,'10-Specialties'!F32="*",'10-Specialties'!E32,'10-Specialties'!H32="*",'10-Specialties'!G32,'10-Specialties'!J32="*",'10-Specialties'!I32,'10-Specialties'!L32="*",'10-Specialties'!K32,'10-Specialties'!N32="*",'10-Specialties'!M32,'10-Specialties'!P32="*",'10-Specialties'!O32,'10-Specialties'!R32="*",'10-Specialties'!Q32,'10-Specialties'!T32="*",'10-Specialties'!S32),"")</f>
        <v/>
      </c>
      <c r="E1789" s="236" t="e">
        <f>D1789/'Project Data'!$D$22</f>
        <v>#VALUE!</v>
      </c>
      <c r="F1789" s="164" t="s">
        <v>44</v>
      </c>
      <c r="G1789" s="236" t="str" cm="1">
        <f t="array" ref="G1789">_xlfn.IFNA(_xlfn.IFS('10-Specialties'!F32="*",'10-Specialties'!E32,'10-Specialties'!H32="*",'10-Specialties'!G32,'10-Specialties'!J32="*",'10-Specialties'!I32,'10-Specialties'!L32="*",'10-Specialties'!K32,'10-Specialties'!N32="*",'10-Specialties'!M32,'10-Specialties'!P32="*",'10-Specialties'!O32,'10-Specialties'!R32="*",'10-Specialties'!Q32,'10-Specialties'!T32="*",'10-Specialties'!S32,'10-Specialties'!V32="*",'10-Specialties'!U32),"")</f>
        <v/>
      </c>
      <c r="H1789" s="236" t="e">
        <f>G1789/'Project Data'!$D$22</f>
        <v>#VALUE!</v>
      </c>
      <c r="I1789" s="175"/>
      <c r="J1789" s="244"/>
      <c r="K1789" s="242"/>
    </row>
    <row r="1790" spans="1:11" s="147" customFormat="1" ht="15" hidden="1" customHeight="1">
      <c r="A1790" s="198">
        <f>'10-Specialties'!A33</f>
        <v>0</v>
      </c>
      <c r="B1790" s="235" t="str">
        <f>'10-Specialties'!B33</f>
        <v>10 11 33.13 Horizontal-Sliding Visual Display Units</v>
      </c>
      <c r="C1790" s="235"/>
      <c r="D1790" s="236" t="str" cm="1">
        <f t="array" ref="D1790">_xlfn.IFNA(_xlfn.IFS('10-Specialties'!D33="*",'10-Specialties'!C33,'10-Specialties'!F33="*",'10-Specialties'!E33,'10-Specialties'!H33="*",'10-Specialties'!G33,'10-Specialties'!J33="*",'10-Specialties'!I33,'10-Specialties'!L33="*",'10-Specialties'!K33,'10-Specialties'!N33="*",'10-Specialties'!M33,'10-Specialties'!P33="*",'10-Specialties'!O33,'10-Specialties'!R33="*",'10-Specialties'!Q33,'10-Specialties'!T33="*",'10-Specialties'!S33),"")</f>
        <v/>
      </c>
      <c r="E1790" s="236" t="e">
        <f>D1790/'Project Data'!$D$22</f>
        <v>#VALUE!</v>
      </c>
      <c r="F1790" s="164" t="s">
        <v>44</v>
      </c>
      <c r="G1790" s="236" t="str" cm="1">
        <f t="array" ref="G1790">_xlfn.IFNA(_xlfn.IFS('10-Specialties'!F33="*",'10-Specialties'!E33,'10-Specialties'!H33="*",'10-Specialties'!G33,'10-Specialties'!J33="*",'10-Specialties'!I33,'10-Specialties'!L33="*",'10-Specialties'!K33,'10-Specialties'!N33="*",'10-Specialties'!M33,'10-Specialties'!P33="*",'10-Specialties'!O33,'10-Specialties'!R33="*",'10-Specialties'!Q33,'10-Specialties'!T33="*",'10-Specialties'!S33,'10-Specialties'!V33="*",'10-Specialties'!U33),"")</f>
        <v/>
      </c>
      <c r="H1790" s="236" t="e">
        <f>G1790/'Project Data'!$D$22</f>
        <v>#VALUE!</v>
      </c>
      <c r="I1790" s="175"/>
      <c r="J1790" s="244"/>
      <c r="K1790" s="242"/>
    </row>
    <row r="1791" spans="1:11" s="147" customFormat="1" ht="15" hidden="1" customHeight="1">
      <c r="A1791" s="198">
        <f>'10-Specialties'!A34</f>
        <v>0</v>
      </c>
      <c r="B1791" s="235" t="str">
        <f>'10-Specialties'!B34</f>
        <v>10 11 33.23 Vertical-Sliding Visual Display Units</v>
      </c>
      <c r="C1791" s="235"/>
      <c r="D1791" s="236" t="str" cm="1">
        <f t="array" ref="D1791">_xlfn.IFNA(_xlfn.IFS('10-Specialties'!D34="*",'10-Specialties'!C34,'10-Specialties'!F34="*",'10-Specialties'!E34,'10-Specialties'!H34="*",'10-Specialties'!G34,'10-Specialties'!J34="*",'10-Specialties'!I34,'10-Specialties'!L34="*",'10-Specialties'!K34,'10-Specialties'!N34="*",'10-Specialties'!M34,'10-Specialties'!P34="*",'10-Specialties'!O34,'10-Specialties'!R34="*",'10-Specialties'!Q34,'10-Specialties'!T34="*",'10-Specialties'!S34),"")</f>
        <v/>
      </c>
      <c r="E1791" s="236" t="e">
        <f>D1791/'Project Data'!$D$22</f>
        <v>#VALUE!</v>
      </c>
      <c r="F1791" s="164" t="s">
        <v>44</v>
      </c>
      <c r="G1791" s="236" t="str" cm="1">
        <f t="array" ref="G1791">_xlfn.IFNA(_xlfn.IFS('10-Specialties'!F34="*",'10-Specialties'!E34,'10-Specialties'!H34="*",'10-Specialties'!G34,'10-Specialties'!J34="*",'10-Specialties'!I34,'10-Specialties'!L34="*",'10-Specialties'!K34,'10-Specialties'!N34="*",'10-Specialties'!M34,'10-Specialties'!P34="*",'10-Specialties'!O34,'10-Specialties'!R34="*",'10-Specialties'!Q34,'10-Specialties'!T34="*",'10-Specialties'!S34,'10-Specialties'!V34="*",'10-Specialties'!U34),"")</f>
        <v/>
      </c>
      <c r="H1791" s="236" t="e">
        <f>G1791/'Project Data'!$D$22</f>
        <v>#VALUE!</v>
      </c>
      <c r="I1791" s="175"/>
      <c r="J1791" s="244"/>
      <c r="K1791" s="242"/>
    </row>
    <row r="1792" spans="1:11" s="147" customFormat="1" ht="15" hidden="1" customHeight="1">
      <c r="A1792" s="198">
        <f>'10-Specialties'!A35</f>
        <v>0</v>
      </c>
      <c r="B1792" s="235" t="str">
        <f>'10-Specialties'!B35</f>
        <v>10 11 36 Visual Display Conference Units</v>
      </c>
      <c r="C1792" s="235"/>
      <c r="D1792" s="236" t="str" cm="1">
        <f t="array" ref="D1792">_xlfn.IFNA(_xlfn.IFS('10-Specialties'!D35="*",'10-Specialties'!C35,'10-Specialties'!F35="*",'10-Specialties'!E35,'10-Specialties'!H35="*",'10-Specialties'!G35,'10-Specialties'!J35="*",'10-Specialties'!I35,'10-Specialties'!L35="*",'10-Specialties'!K35,'10-Specialties'!N35="*",'10-Specialties'!M35,'10-Specialties'!P35="*",'10-Specialties'!O35,'10-Specialties'!R35="*",'10-Specialties'!Q35,'10-Specialties'!T35="*",'10-Specialties'!S35),"")</f>
        <v/>
      </c>
      <c r="E1792" s="236" t="e">
        <f>D1792/'Project Data'!$D$22</f>
        <v>#VALUE!</v>
      </c>
      <c r="F1792" s="164" t="s">
        <v>44</v>
      </c>
      <c r="G1792" s="236" t="str" cm="1">
        <f t="array" ref="G1792">_xlfn.IFNA(_xlfn.IFS('10-Specialties'!F35="*",'10-Specialties'!E35,'10-Specialties'!H35="*",'10-Specialties'!G35,'10-Specialties'!J35="*",'10-Specialties'!I35,'10-Specialties'!L35="*",'10-Specialties'!K35,'10-Specialties'!N35="*",'10-Specialties'!M35,'10-Specialties'!P35="*",'10-Specialties'!O35,'10-Specialties'!R35="*",'10-Specialties'!Q35,'10-Specialties'!T35="*",'10-Specialties'!S35,'10-Specialties'!V35="*",'10-Specialties'!U35),"")</f>
        <v/>
      </c>
      <c r="H1792" s="236" t="e">
        <f>G1792/'Project Data'!$D$22</f>
        <v>#VALUE!</v>
      </c>
      <c r="I1792" s="175"/>
      <c r="J1792" s="244"/>
      <c r="K1792" s="242"/>
    </row>
    <row r="1793" spans="1:11" s="147" customFormat="1" ht="15" hidden="1" customHeight="1">
      <c r="A1793" s="198">
        <f>'10-Specialties'!A36</f>
        <v>0</v>
      </c>
      <c r="B1793" s="235" t="str">
        <f>'10-Specialties'!B36</f>
        <v>10 11 39 Visual Display Rails</v>
      </c>
      <c r="C1793" s="235"/>
      <c r="D1793" s="236" t="str" cm="1">
        <f t="array" ref="D1793">_xlfn.IFNA(_xlfn.IFS('10-Specialties'!D36="*",'10-Specialties'!C36,'10-Specialties'!F36="*",'10-Specialties'!E36,'10-Specialties'!H36="*",'10-Specialties'!G36,'10-Specialties'!J36="*",'10-Specialties'!I36,'10-Specialties'!L36="*",'10-Specialties'!K36,'10-Specialties'!N36="*",'10-Specialties'!M36,'10-Specialties'!P36="*",'10-Specialties'!O36,'10-Specialties'!R36="*",'10-Specialties'!Q36,'10-Specialties'!T36="*",'10-Specialties'!S36),"")</f>
        <v/>
      </c>
      <c r="E1793" s="236" t="e">
        <f>D1793/'Project Data'!$D$22</f>
        <v>#VALUE!</v>
      </c>
      <c r="F1793" s="164" t="s">
        <v>44</v>
      </c>
      <c r="G1793" s="236" t="str" cm="1">
        <f t="array" ref="G1793">_xlfn.IFNA(_xlfn.IFS('10-Specialties'!F36="*",'10-Specialties'!E36,'10-Specialties'!H36="*",'10-Specialties'!G36,'10-Specialties'!J36="*",'10-Specialties'!I36,'10-Specialties'!L36="*",'10-Specialties'!K36,'10-Specialties'!N36="*",'10-Specialties'!M36,'10-Specialties'!P36="*",'10-Specialties'!O36,'10-Specialties'!R36="*",'10-Specialties'!Q36,'10-Specialties'!T36="*",'10-Specialties'!S36,'10-Specialties'!V36="*",'10-Specialties'!U36),"")</f>
        <v/>
      </c>
      <c r="H1793" s="236" t="e">
        <f>G1793/'Project Data'!$D$22</f>
        <v>#VALUE!</v>
      </c>
      <c r="I1793" s="175"/>
      <c r="J1793" s="244"/>
      <c r="K1793" s="242"/>
    </row>
    <row r="1794" spans="1:11" s="147" customFormat="1" ht="15" hidden="1" customHeight="1">
      <c r="A1794" s="198">
        <f>'10-Specialties'!A37</f>
        <v>0</v>
      </c>
      <c r="B1794" s="235" t="str">
        <f>'10-Specialties'!B37</f>
        <v>10 11 43 Visual Display Wall Panels</v>
      </c>
      <c r="C1794" s="235"/>
      <c r="D1794" s="236" t="str" cm="1">
        <f t="array" ref="D1794">_xlfn.IFNA(_xlfn.IFS('10-Specialties'!D37="*",'10-Specialties'!C37,'10-Specialties'!F37="*",'10-Specialties'!E37,'10-Specialties'!H37="*",'10-Specialties'!G37,'10-Specialties'!J37="*",'10-Specialties'!I37,'10-Specialties'!L37="*",'10-Specialties'!K37,'10-Specialties'!N37="*",'10-Specialties'!M37,'10-Specialties'!P37="*",'10-Specialties'!O37,'10-Specialties'!R37="*",'10-Specialties'!Q37,'10-Specialties'!T37="*",'10-Specialties'!S37),"")</f>
        <v/>
      </c>
      <c r="E1794" s="236" t="e">
        <f>D1794/'Project Data'!$D$22</f>
        <v>#VALUE!</v>
      </c>
      <c r="F1794" s="164" t="s">
        <v>44</v>
      </c>
      <c r="G1794" s="236" t="str" cm="1">
        <f t="array" ref="G1794">_xlfn.IFNA(_xlfn.IFS('10-Specialties'!F37="*",'10-Specialties'!E37,'10-Specialties'!H37="*",'10-Specialties'!G37,'10-Specialties'!J37="*",'10-Specialties'!I37,'10-Specialties'!L37="*",'10-Specialties'!K37,'10-Specialties'!N37="*",'10-Specialties'!M37,'10-Specialties'!P37="*",'10-Specialties'!O37,'10-Specialties'!R37="*",'10-Specialties'!Q37,'10-Specialties'!T37="*",'10-Specialties'!S37,'10-Specialties'!V37="*",'10-Specialties'!U37),"")</f>
        <v/>
      </c>
      <c r="H1794" s="236" t="e">
        <f>G1794/'Project Data'!$D$22</f>
        <v>#VALUE!</v>
      </c>
      <c r="I1794" s="175"/>
      <c r="J1794" s="244"/>
      <c r="K1794" s="242"/>
    </row>
    <row r="1795" spans="1:11" s="147" customFormat="1" ht="15" hidden="1" customHeight="1">
      <c r="A1795" s="198">
        <f>'10-Specialties'!A38</f>
        <v>0</v>
      </c>
      <c r="B1795" s="235" t="str">
        <f>'10-Specialties'!B38</f>
        <v>10 11 46 Visual Display Fabrics</v>
      </c>
      <c r="C1795" s="235"/>
      <c r="D1795" s="236" t="str" cm="1">
        <f t="array" ref="D1795">_xlfn.IFNA(_xlfn.IFS('10-Specialties'!D38="*",'10-Specialties'!C38,'10-Specialties'!F38="*",'10-Specialties'!E38,'10-Specialties'!H38="*",'10-Specialties'!G38,'10-Specialties'!J38="*",'10-Specialties'!I38,'10-Specialties'!L38="*",'10-Specialties'!K38,'10-Specialties'!N38="*",'10-Specialties'!M38,'10-Specialties'!P38="*",'10-Specialties'!O38,'10-Specialties'!R38="*",'10-Specialties'!Q38,'10-Specialties'!T38="*",'10-Specialties'!S38),"")</f>
        <v/>
      </c>
      <c r="E1795" s="236" t="e">
        <f>D1795/'Project Data'!$D$22</f>
        <v>#VALUE!</v>
      </c>
      <c r="F1795" s="164" t="s">
        <v>44</v>
      </c>
      <c r="G1795" s="236" t="str" cm="1">
        <f t="array" ref="G1795">_xlfn.IFNA(_xlfn.IFS('10-Specialties'!F38="*",'10-Specialties'!E38,'10-Specialties'!H38="*",'10-Specialties'!G38,'10-Specialties'!J38="*",'10-Specialties'!I38,'10-Specialties'!L38="*",'10-Specialties'!K38,'10-Specialties'!N38="*",'10-Specialties'!M38,'10-Specialties'!P38="*",'10-Specialties'!O38,'10-Specialties'!R38="*",'10-Specialties'!Q38,'10-Specialties'!T38="*",'10-Specialties'!S38,'10-Specialties'!V38="*",'10-Specialties'!U38),"")</f>
        <v/>
      </c>
      <c r="H1795" s="236" t="e">
        <f>G1795/'Project Data'!$D$22</f>
        <v>#VALUE!</v>
      </c>
      <c r="I1795" s="175"/>
      <c r="J1795" s="244"/>
      <c r="K1795" s="242"/>
    </row>
    <row r="1796" spans="1:11" s="147" customFormat="1" ht="15" hidden="1" customHeight="1">
      <c r="A1796" s="198">
        <f>'10-Specialties'!A39</f>
        <v>0</v>
      </c>
      <c r="B1796" s="235" t="str">
        <f>'10-Specialties'!B39</f>
        <v>10 12 00 Display Cases</v>
      </c>
      <c r="C1796" s="235"/>
      <c r="D1796" s="236" t="str" cm="1">
        <f t="array" ref="D1796">_xlfn.IFNA(_xlfn.IFS('10-Specialties'!D39="*",'10-Specialties'!C39,'10-Specialties'!F39="*",'10-Specialties'!E39,'10-Specialties'!H39="*",'10-Specialties'!G39,'10-Specialties'!J39="*",'10-Specialties'!I39,'10-Specialties'!L39="*",'10-Specialties'!K39,'10-Specialties'!N39="*",'10-Specialties'!M39,'10-Specialties'!P39="*",'10-Specialties'!O39,'10-Specialties'!R39="*",'10-Specialties'!Q39,'10-Specialties'!T39="*",'10-Specialties'!S39),"")</f>
        <v/>
      </c>
      <c r="E1796" s="236" t="e">
        <f>D1796/'Project Data'!$D$22</f>
        <v>#VALUE!</v>
      </c>
      <c r="F1796" s="164" t="s">
        <v>44</v>
      </c>
      <c r="G1796" s="236" t="str" cm="1">
        <f t="array" ref="G1796">_xlfn.IFNA(_xlfn.IFS('10-Specialties'!F39="*",'10-Specialties'!E39,'10-Specialties'!H39="*",'10-Specialties'!G39,'10-Specialties'!J39="*",'10-Specialties'!I39,'10-Specialties'!L39="*",'10-Specialties'!K39,'10-Specialties'!N39="*",'10-Specialties'!M39,'10-Specialties'!P39="*",'10-Specialties'!O39,'10-Specialties'!R39="*",'10-Specialties'!Q39,'10-Specialties'!T39="*",'10-Specialties'!S39,'10-Specialties'!V39="*",'10-Specialties'!U39),"")</f>
        <v/>
      </c>
      <c r="H1796" s="236" t="e">
        <f>G1796/'Project Data'!$D$22</f>
        <v>#VALUE!</v>
      </c>
      <c r="I1796" s="175"/>
      <c r="J1796" s="244"/>
      <c r="K1796" s="242"/>
    </row>
    <row r="1797" spans="1:11" s="147" customFormat="1" ht="15" hidden="1" customHeight="1">
      <c r="A1797" s="398" t="str">
        <f>'10-Specialties'!A40</f>
        <v xml:space="preserve"> </v>
      </c>
      <c r="B1797" s="399" t="str">
        <f>'10-Specialties'!B40</f>
        <v>10 13 00 Directories</v>
      </c>
      <c r="C1797" s="399"/>
      <c r="D1797" s="402" t="str" cm="1">
        <f t="array" ref="D1797">_xlfn.IFNA(_xlfn.IFS('10-Specialties'!D40="*",'10-Specialties'!C40,'10-Specialties'!F40="*",'10-Specialties'!E40,'10-Specialties'!H40="*",'10-Specialties'!G40,'10-Specialties'!J40="*",'10-Specialties'!I40,'10-Specialties'!L40="*",'10-Specialties'!K40,'10-Specialties'!N40="*",'10-Specialties'!M40,'10-Specialties'!P40="*",'10-Specialties'!O40,'10-Specialties'!R40="*",'10-Specialties'!Q40,'10-Specialties'!T40="*",'10-Specialties'!S40),"")</f>
        <v/>
      </c>
      <c r="E1797" s="402" t="e">
        <f>D1797/'Project Data'!$D$22</f>
        <v>#VALUE!</v>
      </c>
      <c r="F1797" s="411" t="s">
        <v>44</v>
      </c>
      <c r="G1797" s="402" t="str" cm="1">
        <f t="array" ref="G1797">_xlfn.IFNA(_xlfn.IFS('10-Specialties'!F40="*",'10-Specialties'!E40,'10-Specialties'!H40="*",'10-Specialties'!G40,'10-Specialties'!J40="*",'10-Specialties'!I40,'10-Specialties'!L40="*",'10-Specialties'!K40,'10-Specialties'!N40="*",'10-Specialties'!M40,'10-Specialties'!P40="*",'10-Specialties'!O40,'10-Specialties'!R40="*",'10-Specialties'!Q40,'10-Specialties'!T40="*",'10-Specialties'!S40,'10-Specialties'!V40="*",'10-Specialties'!U40),"")</f>
        <v/>
      </c>
      <c r="H1797" s="402" t="e">
        <f>G1797/'Project Data'!$D$22</f>
        <v>#VALUE!</v>
      </c>
      <c r="I1797" s="400"/>
      <c r="J1797" s="403"/>
      <c r="K1797" s="404"/>
    </row>
    <row r="1798" spans="1:11" s="147" customFormat="1" ht="15" hidden="1" customHeight="1">
      <c r="A1798" s="198">
        <f>'10-Specialties'!A41</f>
        <v>0</v>
      </c>
      <c r="B1798" s="235" t="str">
        <f>'10-Specialties'!B41</f>
        <v>10 13 13 Electronic Directories</v>
      </c>
      <c r="C1798" s="235"/>
      <c r="D1798" s="236" t="str" cm="1">
        <f t="array" ref="D1798">_xlfn.IFNA(_xlfn.IFS('10-Specialties'!D41="*",'10-Specialties'!C41,'10-Specialties'!F41="*",'10-Specialties'!E41,'10-Specialties'!H41="*",'10-Specialties'!G41,'10-Specialties'!J41="*",'10-Specialties'!I41,'10-Specialties'!L41="*",'10-Specialties'!K41,'10-Specialties'!N41="*",'10-Specialties'!M41,'10-Specialties'!P41="*",'10-Specialties'!O41,'10-Specialties'!R41="*",'10-Specialties'!Q41,'10-Specialties'!T41="*",'10-Specialties'!S41),"")</f>
        <v/>
      </c>
      <c r="E1798" s="236" t="e">
        <f>D1798/'Project Data'!$D$22</f>
        <v>#VALUE!</v>
      </c>
      <c r="F1798" s="164" t="s">
        <v>44</v>
      </c>
      <c r="G1798" s="236" t="str" cm="1">
        <f t="array" ref="G1798">_xlfn.IFNA(_xlfn.IFS('10-Specialties'!F41="*",'10-Specialties'!E41,'10-Specialties'!H41="*",'10-Specialties'!G41,'10-Specialties'!J41="*",'10-Specialties'!I41,'10-Specialties'!L41="*",'10-Specialties'!K41,'10-Specialties'!N41="*",'10-Specialties'!M41,'10-Specialties'!P41="*",'10-Specialties'!O41,'10-Specialties'!R41="*",'10-Specialties'!Q41,'10-Specialties'!T41="*",'10-Specialties'!S41,'10-Specialties'!V41="*",'10-Specialties'!U41),"")</f>
        <v/>
      </c>
      <c r="H1798" s="236" t="e">
        <f>G1798/'Project Data'!$D$22</f>
        <v>#VALUE!</v>
      </c>
      <c r="I1798" s="175"/>
      <c r="J1798" s="244"/>
      <c r="K1798" s="242"/>
    </row>
    <row r="1799" spans="1:11" s="147" customFormat="1" ht="15" hidden="1" customHeight="1">
      <c r="A1799" s="198">
        <f>'10-Specialties'!A42</f>
        <v>0</v>
      </c>
      <c r="B1799" s="235" t="str">
        <f>'10-Specialties'!B42</f>
        <v>10 13 23 Illuminated Directories</v>
      </c>
      <c r="C1799" s="235"/>
      <c r="D1799" s="236" t="str" cm="1">
        <f t="array" ref="D1799">_xlfn.IFNA(_xlfn.IFS('10-Specialties'!D42="*",'10-Specialties'!C42,'10-Specialties'!F42="*",'10-Specialties'!E42,'10-Specialties'!H42="*",'10-Specialties'!G42,'10-Specialties'!J42="*",'10-Specialties'!I42,'10-Specialties'!L42="*",'10-Specialties'!K42,'10-Specialties'!N42="*",'10-Specialties'!M42,'10-Specialties'!P42="*",'10-Specialties'!O42,'10-Specialties'!R42="*",'10-Specialties'!Q42,'10-Specialties'!T42="*",'10-Specialties'!S42),"")</f>
        <v/>
      </c>
      <c r="E1799" s="236" t="e">
        <f>D1799/'Project Data'!$D$22</f>
        <v>#VALUE!</v>
      </c>
      <c r="F1799" s="164" t="s">
        <v>44</v>
      </c>
      <c r="G1799" s="236" t="str" cm="1">
        <f t="array" ref="G1799">_xlfn.IFNA(_xlfn.IFS('10-Specialties'!F42="*",'10-Specialties'!E42,'10-Specialties'!H42="*",'10-Specialties'!G42,'10-Specialties'!J42="*",'10-Specialties'!I42,'10-Specialties'!L42="*",'10-Specialties'!K42,'10-Specialties'!N42="*",'10-Specialties'!M42,'10-Specialties'!P42="*",'10-Specialties'!O42,'10-Specialties'!R42="*",'10-Specialties'!Q42,'10-Specialties'!T42="*",'10-Specialties'!S42,'10-Specialties'!V42="*",'10-Specialties'!U42),"")</f>
        <v/>
      </c>
      <c r="H1799" s="236" t="e">
        <f>G1799/'Project Data'!$D$22</f>
        <v>#VALUE!</v>
      </c>
      <c r="I1799" s="175"/>
      <c r="J1799" s="244"/>
      <c r="K1799" s="242"/>
    </row>
    <row r="1800" spans="1:11" s="147" customFormat="1" ht="15" hidden="1" customHeight="1">
      <c r="A1800" s="198">
        <f>'10-Specialties'!A43</f>
        <v>0</v>
      </c>
      <c r="B1800" s="235" t="str">
        <f>'10-Specialties'!B43</f>
        <v>10 17 00 Telephone Specialties</v>
      </c>
      <c r="C1800" s="235"/>
      <c r="D1800" s="236" t="str" cm="1">
        <f t="array" ref="D1800">_xlfn.IFNA(_xlfn.IFS('10-Specialties'!D43="*",'10-Specialties'!C43,'10-Specialties'!F43="*",'10-Specialties'!E43,'10-Specialties'!H43="*",'10-Specialties'!G43,'10-Specialties'!J43="*",'10-Specialties'!I43,'10-Specialties'!L43="*",'10-Specialties'!K43,'10-Specialties'!N43="*",'10-Specialties'!M43,'10-Specialties'!P43="*",'10-Specialties'!O43,'10-Specialties'!R43="*",'10-Specialties'!Q43,'10-Specialties'!T43="*",'10-Specialties'!S43),"")</f>
        <v/>
      </c>
      <c r="E1800" s="236" t="e">
        <f>D1800/'Project Data'!$D$22</f>
        <v>#VALUE!</v>
      </c>
      <c r="F1800" s="164" t="s">
        <v>44</v>
      </c>
      <c r="G1800" s="236" t="str" cm="1">
        <f t="array" ref="G1800">_xlfn.IFNA(_xlfn.IFS('10-Specialties'!F43="*",'10-Specialties'!E43,'10-Specialties'!H43="*",'10-Specialties'!G43,'10-Specialties'!J43="*",'10-Specialties'!I43,'10-Specialties'!L43="*",'10-Specialties'!K43,'10-Specialties'!N43="*",'10-Specialties'!M43,'10-Specialties'!P43="*",'10-Specialties'!O43,'10-Specialties'!R43="*",'10-Specialties'!Q43,'10-Specialties'!T43="*",'10-Specialties'!S43,'10-Specialties'!V43="*",'10-Specialties'!U43),"")</f>
        <v/>
      </c>
      <c r="H1800" s="236" t="e">
        <f>G1800/'Project Data'!$D$22</f>
        <v>#VALUE!</v>
      </c>
      <c r="I1800" s="175"/>
      <c r="J1800" s="244"/>
      <c r="K1800" s="242"/>
    </row>
    <row r="1801" spans="1:11" s="147" customFormat="1" ht="15" hidden="1" customHeight="1">
      <c r="A1801" s="198">
        <f>'10-Specialties'!A44</f>
        <v>0</v>
      </c>
      <c r="B1801" s="235" t="str">
        <f>'10-Specialties'!B44</f>
        <v>10 17 13 Telephone Directory Units</v>
      </c>
      <c r="C1801" s="235"/>
      <c r="D1801" s="236" t="str" cm="1">
        <f t="array" ref="D1801">_xlfn.IFNA(_xlfn.IFS('10-Specialties'!D44="*",'10-Specialties'!C44,'10-Specialties'!F44="*",'10-Specialties'!E44,'10-Specialties'!H44="*",'10-Specialties'!G44,'10-Specialties'!J44="*",'10-Specialties'!I44,'10-Specialties'!L44="*",'10-Specialties'!K44,'10-Specialties'!N44="*",'10-Specialties'!M44,'10-Specialties'!P44="*",'10-Specialties'!O44,'10-Specialties'!R44="*",'10-Specialties'!Q44,'10-Specialties'!T44="*",'10-Specialties'!S44),"")</f>
        <v/>
      </c>
      <c r="E1801" s="236" t="e">
        <f>D1801/'Project Data'!$D$22</f>
        <v>#VALUE!</v>
      </c>
      <c r="F1801" s="164" t="s">
        <v>44</v>
      </c>
      <c r="G1801" s="236" t="str" cm="1">
        <f t="array" ref="G1801">_xlfn.IFNA(_xlfn.IFS('10-Specialties'!F44="*",'10-Specialties'!E44,'10-Specialties'!H44="*",'10-Specialties'!G44,'10-Specialties'!J44="*",'10-Specialties'!I44,'10-Specialties'!L44="*",'10-Specialties'!K44,'10-Specialties'!N44="*",'10-Specialties'!M44,'10-Specialties'!P44="*",'10-Specialties'!O44,'10-Specialties'!R44="*",'10-Specialties'!Q44,'10-Specialties'!T44="*",'10-Specialties'!S44,'10-Specialties'!V44="*",'10-Specialties'!U44),"")</f>
        <v/>
      </c>
      <c r="H1801" s="236" t="e">
        <f>G1801/'Project Data'!$D$22</f>
        <v>#VALUE!</v>
      </c>
      <c r="I1801" s="175"/>
      <c r="J1801" s="244"/>
      <c r="K1801" s="242"/>
    </row>
    <row r="1802" spans="1:11" s="147" customFormat="1" ht="15" hidden="1" customHeight="1">
      <c r="A1802" s="198">
        <f>'10-Specialties'!A45</f>
        <v>0</v>
      </c>
      <c r="B1802" s="235" t="str">
        <f>'10-Specialties'!B45</f>
        <v>10 17 16 Telephone Enclosures</v>
      </c>
      <c r="C1802" s="235"/>
      <c r="D1802" s="236" t="str" cm="1">
        <f t="array" ref="D1802">_xlfn.IFNA(_xlfn.IFS('10-Specialties'!D45="*",'10-Specialties'!C45,'10-Specialties'!F45="*",'10-Specialties'!E45,'10-Specialties'!H45="*",'10-Specialties'!G45,'10-Specialties'!J45="*",'10-Specialties'!I45,'10-Specialties'!L45="*",'10-Specialties'!K45,'10-Specialties'!N45="*",'10-Specialties'!M45,'10-Specialties'!P45="*",'10-Specialties'!O45,'10-Specialties'!R45="*",'10-Specialties'!Q45,'10-Specialties'!T45="*",'10-Specialties'!S45),"")</f>
        <v/>
      </c>
      <c r="E1802" s="236" t="e">
        <f>D1802/'Project Data'!$D$22</f>
        <v>#VALUE!</v>
      </c>
      <c r="F1802" s="164" t="s">
        <v>44</v>
      </c>
      <c r="G1802" s="236" t="str" cm="1">
        <f t="array" ref="G1802">_xlfn.IFNA(_xlfn.IFS('10-Specialties'!F45="*",'10-Specialties'!E45,'10-Specialties'!H45="*",'10-Specialties'!G45,'10-Specialties'!J45="*",'10-Specialties'!I45,'10-Specialties'!L45="*",'10-Specialties'!K45,'10-Specialties'!N45="*",'10-Specialties'!M45,'10-Specialties'!P45="*",'10-Specialties'!O45,'10-Specialties'!R45="*",'10-Specialties'!Q45,'10-Specialties'!T45="*",'10-Specialties'!S45,'10-Specialties'!V45="*",'10-Specialties'!U45),"")</f>
        <v/>
      </c>
      <c r="H1802" s="236" t="e">
        <f>G1802/'Project Data'!$D$22</f>
        <v>#VALUE!</v>
      </c>
      <c r="I1802" s="175"/>
      <c r="J1802" s="244"/>
      <c r="K1802" s="242"/>
    </row>
    <row r="1803" spans="1:11" s="147" customFormat="1" ht="15" hidden="1" customHeight="1">
      <c r="A1803" s="198">
        <f>'10-Specialties'!A46</f>
        <v>0</v>
      </c>
      <c r="B1803" s="235" t="str">
        <f>'10-Specialties'!B46</f>
        <v>10 17 16.13 Telephone Stalls</v>
      </c>
      <c r="C1803" s="235"/>
      <c r="D1803" s="236" t="str" cm="1">
        <f t="array" ref="D1803">_xlfn.IFNA(_xlfn.IFS('10-Specialties'!D46="*",'10-Specialties'!C46,'10-Specialties'!F46="*",'10-Specialties'!E46,'10-Specialties'!H46="*",'10-Specialties'!G46,'10-Specialties'!J46="*",'10-Specialties'!I46,'10-Specialties'!L46="*",'10-Specialties'!K46,'10-Specialties'!N46="*",'10-Specialties'!M46,'10-Specialties'!P46="*",'10-Specialties'!O46,'10-Specialties'!R46="*",'10-Specialties'!Q46,'10-Specialties'!T46="*",'10-Specialties'!S46),"")</f>
        <v/>
      </c>
      <c r="E1803" s="236" t="e">
        <f>D1803/'Project Data'!$D$22</f>
        <v>#VALUE!</v>
      </c>
      <c r="F1803" s="164" t="s">
        <v>44</v>
      </c>
      <c r="G1803" s="236" t="str" cm="1">
        <f t="array" ref="G1803">_xlfn.IFNA(_xlfn.IFS('10-Specialties'!F46="*",'10-Specialties'!E46,'10-Specialties'!H46="*",'10-Specialties'!G46,'10-Specialties'!J46="*",'10-Specialties'!I46,'10-Specialties'!L46="*",'10-Specialties'!K46,'10-Specialties'!N46="*",'10-Specialties'!M46,'10-Specialties'!P46="*",'10-Specialties'!O46,'10-Specialties'!R46="*",'10-Specialties'!Q46,'10-Specialties'!T46="*",'10-Specialties'!S46,'10-Specialties'!V46="*",'10-Specialties'!U46),"")</f>
        <v/>
      </c>
      <c r="H1803" s="236" t="e">
        <f>G1803/'Project Data'!$D$22</f>
        <v>#VALUE!</v>
      </c>
      <c r="I1803" s="175"/>
      <c r="J1803" s="244"/>
      <c r="K1803" s="242"/>
    </row>
    <row r="1804" spans="1:11" s="147" customFormat="1" ht="15" hidden="1" customHeight="1">
      <c r="A1804" s="198">
        <f>'10-Specialties'!A47</f>
        <v>0</v>
      </c>
      <c r="B1804" s="235" t="str">
        <f>'10-Specialties'!B47</f>
        <v>10 17 16.16 Telephone Alcoves</v>
      </c>
      <c r="C1804" s="235"/>
      <c r="D1804" s="236" t="str" cm="1">
        <f t="array" ref="D1804">_xlfn.IFNA(_xlfn.IFS('10-Specialties'!D47="*",'10-Specialties'!C47,'10-Specialties'!F47="*",'10-Specialties'!E47,'10-Specialties'!H47="*",'10-Specialties'!G47,'10-Specialties'!J47="*",'10-Specialties'!I47,'10-Specialties'!L47="*",'10-Specialties'!K47,'10-Specialties'!N47="*",'10-Specialties'!M47,'10-Specialties'!P47="*",'10-Specialties'!O47,'10-Specialties'!R47="*",'10-Specialties'!Q47,'10-Specialties'!T47="*",'10-Specialties'!S47),"")</f>
        <v/>
      </c>
      <c r="E1804" s="236" t="e">
        <f>D1804/'Project Data'!$D$22</f>
        <v>#VALUE!</v>
      </c>
      <c r="F1804" s="164" t="s">
        <v>44</v>
      </c>
      <c r="G1804" s="236" t="str" cm="1">
        <f t="array" ref="G1804">_xlfn.IFNA(_xlfn.IFS('10-Specialties'!F47="*",'10-Specialties'!E47,'10-Specialties'!H47="*",'10-Specialties'!G47,'10-Specialties'!J47="*",'10-Specialties'!I47,'10-Specialties'!L47="*",'10-Specialties'!K47,'10-Specialties'!N47="*",'10-Specialties'!M47,'10-Specialties'!P47="*",'10-Specialties'!O47,'10-Specialties'!R47="*",'10-Specialties'!Q47,'10-Specialties'!T47="*",'10-Specialties'!S47,'10-Specialties'!V47="*",'10-Specialties'!U47),"")</f>
        <v/>
      </c>
      <c r="H1804" s="236" t="e">
        <f>G1804/'Project Data'!$D$22</f>
        <v>#VALUE!</v>
      </c>
      <c r="I1804" s="175"/>
      <c r="J1804" s="244"/>
      <c r="K1804" s="242"/>
    </row>
    <row r="1805" spans="1:11" s="147" customFormat="1" ht="15" hidden="1" customHeight="1">
      <c r="A1805" s="198">
        <f>'10-Specialties'!A48</f>
        <v>0</v>
      </c>
      <c r="B1805" s="235" t="str">
        <f>'10-Specialties'!B48</f>
        <v>10 17 19 Telephone Shelving</v>
      </c>
      <c r="C1805" s="235"/>
      <c r="D1805" s="236" t="str" cm="1">
        <f t="array" ref="D1805">_xlfn.IFNA(_xlfn.IFS('10-Specialties'!D48="*",'10-Specialties'!C48,'10-Specialties'!F48="*",'10-Specialties'!E48,'10-Specialties'!H48="*",'10-Specialties'!G48,'10-Specialties'!J48="*",'10-Specialties'!I48,'10-Specialties'!L48="*",'10-Specialties'!K48,'10-Specialties'!N48="*",'10-Specialties'!M48,'10-Specialties'!P48="*",'10-Specialties'!O48,'10-Specialties'!R48="*",'10-Specialties'!Q48,'10-Specialties'!T48="*",'10-Specialties'!S48),"")</f>
        <v/>
      </c>
      <c r="E1805" s="236" t="e">
        <f>D1805/'Project Data'!$D$22</f>
        <v>#VALUE!</v>
      </c>
      <c r="F1805" s="164" t="s">
        <v>44</v>
      </c>
      <c r="G1805" s="236" t="str" cm="1">
        <f t="array" ref="G1805">_xlfn.IFNA(_xlfn.IFS('10-Specialties'!F48="*",'10-Specialties'!E48,'10-Specialties'!H48="*",'10-Specialties'!G48,'10-Specialties'!J48="*",'10-Specialties'!I48,'10-Specialties'!L48="*",'10-Specialties'!K48,'10-Specialties'!N48="*",'10-Specialties'!M48,'10-Specialties'!P48="*",'10-Specialties'!O48,'10-Specialties'!R48="*",'10-Specialties'!Q48,'10-Specialties'!T48="*",'10-Specialties'!S48,'10-Specialties'!V48="*",'10-Specialties'!U48),"")</f>
        <v/>
      </c>
      <c r="H1805" s="236" t="e">
        <f>G1805/'Project Data'!$D$22</f>
        <v>#VALUE!</v>
      </c>
      <c r="I1805" s="175"/>
      <c r="J1805" s="244"/>
      <c r="K1805" s="242"/>
    </row>
    <row r="1806" spans="1:11" s="147" customFormat="1" ht="15" hidden="1" customHeight="1">
      <c r="A1806" s="198">
        <f>'10-Specialties'!A49</f>
        <v>0</v>
      </c>
      <c r="B1806" s="235" t="str">
        <f>'10-Specialties'!B49</f>
        <v>10 18 00 Informational Kiosks</v>
      </c>
      <c r="C1806" s="235"/>
      <c r="D1806" s="236" t="str" cm="1">
        <f t="array" ref="D1806">_xlfn.IFNA(_xlfn.IFS('10-Specialties'!D49="*",'10-Specialties'!C49,'10-Specialties'!F49="*",'10-Specialties'!E49,'10-Specialties'!H49="*",'10-Specialties'!G49,'10-Specialties'!J49="*",'10-Specialties'!I49,'10-Specialties'!L49="*",'10-Specialties'!K49,'10-Specialties'!N49="*",'10-Specialties'!M49,'10-Specialties'!P49="*",'10-Specialties'!O49,'10-Specialties'!R49="*",'10-Specialties'!Q49,'10-Specialties'!T49="*",'10-Specialties'!S49),"")</f>
        <v/>
      </c>
      <c r="E1806" s="236" t="e">
        <f>D1806/'Project Data'!$D$22</f>
        <v>#VALUE!</v>
      </c>
      <c r="F1806" s="164" t="s">
        <v>44</v>
      </c>
      <c r="G1806" s="236" t="str" cm="1">
        <f t="array" ref="G1806">_xlfn.IFNA(_xlfn.IFS('10-Specialties'!F49="*",'10-Specialties'!E49,'10-Specialties'!H49="*",'10-Specialties'!G49,'10-Specialties'!J49="*",'10-Specialties'!I49,'10-Specialties'!L49="*",'10-Specialties'!K49,'10-Specialties'!N49="*",'10-Specialties'!M49,'10-Specialties'!P49="*",'10-Specialties'!O49,'10-Specialties'!R49="*",'10-Specialties'!Q49,'10-Specialties'!T49="*",'10-Specialties'!S49,'10-Specialties'!V49="*",'10-Specialties'!U49),"")</f>
        <v/>
      </c>
      <c r="H1806" s="236" t="e">
        <f>G1806/'Project Data'!$D$22</f>
        <v>#VALUE!</v>
      </c>
      <c r="I1806" s="175"/>
      <c r="J1806" s="244"/>
      <c r="K1806" s="242"/>
    </row>
    <row r="1807" spans="1:11" s="147" customFormat="1" ht="15" hidden="1" customHeight="1">
      <c r="A1807" s="198">
        <f>'10-Specialties'!A50</f>
        <v>0</v>
      </c>
      <c r="B1807" s="235" t="str">
        <f>'10-Specialties'!B50</f>
        <v>10 20 00 Interior Specialties</v>
      </c>
      <c r="C1807" s="235"/>
      <c r="D1807" s="236" t="str" cm="1">
        <f t="array" ref="D1807">_xlfn.IFNA(_xlfn.IFS('10-Specialties'!D50="*",'10-Specialties'!C50,'10-Specialties'!F50="*",'10-Specialties'!E50,'10-Specialties'!H50="*",'10-Specialties'!G50,'10-Specialties'!J50="*",'10-Specialties'!I50,'10-Specialties'!L50="*",'10-Specialties'!K50,'10-Specialties'!N50="*",'10-Specialties'!M50,'10-Specialties'!P50="*",'10-Specialties'!O50,'10-Specialties'!R50="*",'10-Specialties'!Q50,'10-Specialties'!T50="*",'10-Specialties'!S50),"")</f>
        <v/>
      </c>
      <c r="E1807" s="236" t="e">
        <f>D1807/'Project Data'!$D$22</f>
        <v>#VALUE!</v>
      </c>
      <c r="F1807" s="164" t="s">
        <v>44</v>
      </c>
      <c r="G1807" s="236" t="str" cm="1">
        <f t="array" ref="G1807">_xlfn.IFNA(_xlfn.IFS('10-Specialties'!F50="*",'10-Specialties'!E50,'10-Specialties'!H50="*",'10-Specialties'!G50,'10-Specialties'!J50="*",'10-Specialties'!I50,'10-Specialties'!L50="*",'10-Specialties'!K50,'10-Specialties'!N50="*",'10-Specialties'!M50,'10-Specialties'!P50="*",'10-Specialties'!O50,'10-Specialties'!R50="*",'10-Specialties'!Q50,'10-Specialties'!T50="*",'10-Specialties'!S50,'10-Specialties'!V50="*",'10-Specialties'!U50),"")</f>
        <v/>
      </c>
      <c r="H1807" s="236" t="e">
        <f>G1807/'Project Data'!$D$22</f>
        <v>#VALUE!</v>
      </c>
      <c r="I1807" s="175"/>
      <c r="J1807" s="244"/>
      <c r="K1807" s="242"/>
    </row>
    <row r="1808" spans="1:11" s="147" customFormat="1" ht="15" hidden="1" customHeight="1">
      <c r="A1808" s="398" t="str">
        <f>'10-Specialties'!A51</f>
        <v xml:space="preserve"> </v>
      </c>
      <c r="B1808" s="399" t="str">
        <f>'10-Specialties'!B51</f>
        <v>10 30 00 Fireplaces and Stoves</v>
      </c>
      <c r="C1808" s="399"/>
      <c r="D1808" s="402" t="str" cm="1">
        <f t="array" ref="D1808">_xlfn.IFNA(_xlfn.IFS('10-Specialties'!D51="*",'10-Specialties'!C51,'10-Specialties'!F51="*",'10-Specialties'!E51,'10-Specialties'!H51="*",'10-Specialties'!G51,'10-Specialties'!J51="*",'10-Specialties'!I51,'10-Specialties'!L51="*",'10-Specialties'!K51,'10-Specialties'!N51="*",'10-Specialties'!M51,'10-Specialties'!P51="*",'10-Specialties'!O51,'10-Specialties'!R51="*",'10-Specialties'!Q51,'10-Specialties'!T51="*",'10-Specialties'!S51),"")</f>
        <v/>
      </c>
      <c r="E1808" s="402" t="e">
        <f>D1808/'Project Data'!$D$22</f>
        <v>#VALUE!</v>
      </c>
      <c r="F1808" s="411" t="s">
        <v>44</v>
      </c>
      <c r="G1808" s="402" t="str" cm="1">
        <f t="array" ref="G1808">_xlfn.IFNA(_xlfn.IFS('10-Specialties'!F51="*",'10-Specialties'!E51,'10-Specialties'!H51="*",'10-Specialties'!G51,'10-Specialties'!J51="*",'10-Specialties'!I51,'10-Specialties'!L51="*",'10-Specialties'!K51,'10-Specialties'!N51="*",'10-Specialties'!M51,'10-Specialties'!P51="*",'10-Specialties'!O51,'10-Specialties'!R51="*",'10-Specialties'!Q51,'10-Specialties'!T51="*",'10-Specialties'!S51,'10-Specialties'!V51="*",'10-Specialties'!U51),"")</f>
        <v/>
      </c>
      <c r="H1808" s="402" t="e">
        <f>G1808/'Project Data'!$D$22</f>
        <v>#VALUE!</v>
      </c>
      <c r="I1808" s="400"/>
      <c r="J1808" s="403"/>
      <c r="K1808" s="404"/>
    </row>
    <row r="1809" spans="1:11" s="147" customFormat="1" ht="15" hidden="1" customHeight="1">
      <c r="A1809" s="198">
        <f>'10-Specialties'!A52</f>
        <v>0</v>
      </c>
      <c r="B1809" s="235" t="str">
        <f>'10-Specialties'!B52</f>
        <v>10 31 00 Manufactured Fireplaces</v>
      </c>
      <c r="C1809" s="235"/>
      <c r="D1809" s="236" t="str" cm="1">
        <f t="array" ref="D1809">_xlfn.IFNA(_xlfn.IFS('10-Specialties'!D52="*",'10-Specialties'!C52,'10-Specialties'!F52="*",'10-Specialties'!E52,'10-Specialties'!H52="*",'10-Specialties'!G52,'10-Specialties'!J52="*",'10-Specialties'!I52,'10-Specialties'!L52="*",'10-Specialties'!K52,'10-Specialties'!N52="*",'10-Specialties'!M52,'10-Specialties'!P52="*",'10-Specialties'!O52,'10-Specialties'!R52="*",'10-Specialties'!Q52,'10-Specialties'!T52="*",'10-Specialties'!S52),"")</f>
        <v/>
      </c>
      <c r="E1809" s="236" t="e">
        <f>D1809/'Project Data'!$D$22</f>
        <v>#VALUE!</v>
      </c>
      <c r="F1809" s="164" t="s">
        <v>44</v>
      </c>
      <c r="G1809" s="236" t="str" cm="1">
        <f t="array" ref="G1809">_xlfn.IFNA(_xlfn.IFS('10-Specialties'!F52="*",'10-Specialties'!E52,'10-Specialties'!H52="*",'10-Specialties'!G52,'10-Specialties'!J52="*",'10-Specialties'!I52,'10-Specialties'!L52="*",'10-Specialties'!K52,'10-Specialties'!N52="*",'10-Specialties'!M52,'10-Specialties'!P52="*",'10-Specialties'!O52,'10-Specialties'!R52="*",'10-Specialties'!Q52,'10-Specialties'!T52="*",'10-Specialties'!S52,'10-Specialties'!V52="*",'10-Specialties'!U52),"")</f>
        <v/>
      </c>
      <c r="H1809" s="236" t="e">
        <f>G1809/'Project Data'!$D$22</f>
        <v>#VALUE!</v>
      </c>
      <c r="I1809" s="175"/>
      <c r="J1809" s="244"/>
      <c r="K1809" s="242"/>
    </row>
    <row r="1810" spans="1:11" s="147" customFormat="1" ht="15" hidden="1" customHeight="1">
      <c r="A1810" s="198">
        <f>'10-Specialties'!A53</f>
        <v>0</v>
      </c>
      <c r="B1810" s="235" t="str">
        <f>'10-Specialties'!B53</f>
        <v>10 31 13 Manufactured Fireplace Chimneys</v>
      </c>
      <c r="C1810" s="235"/>
      <c r="D1810" s="236" t="str" cm="1">
        <f t="array" ref="D1810">_xlfn.IFNA(_xlfn.IFS('10-Specialties'!D53="*",'10-Specialties'!C53,'10-Specialties'!F53="*",'10-Specialties'!E53,'10-Specialties'!H53="*",'10-Specialties'!G53,'10-Specialties'!J53="*",'10-Specialties'!I53,'10-Specialties'!L53="*",'10-Specialties'!K53,'10-Specialties'!N53="*",'10-Specialties'!M53,'10-Specialties'!P53="*",'10-Specialties'!O53,'10-Specialties'!R53="*",'10-Specialties'!Q53,'10-Specialties'!T53="*",'10-Specialties'!S53),"")</f>
        <v/>
      </c>
      <c r="E1810" s="236" t="e">
        <f>D1810/'Project Data'!$D$22</f>
        <v>#VALUE!</v>
      </c>
      <c r="F1810" s="164" t="s">
        <v>44</v>
      </c>
      <c r="G1810" s="236" t="str" cm="1">
        <f t="array" ref="G1810">_xlfn.IFNA(_xlfn.IFS('10-Specialties'!F53="*",'10-Specialties'!E53,'10-Specialties'!H53="*",'10-Specialties'!G53,'10-Specialties'!J53="*",'10-Specialties'!I53,'10-Specialties'!L53="*",'10-Specialties'!K53,'10-Specialties'!N53="*",'10-Specialties'!M53,'10-Specialties'!P53="*",'10-Specialties'!O53,'10-Specialties'!R53="*",'10-Specialties'!Q53,'10-Specialties'!T53="*",'10-Specialties'!S53,'10-Specialties'!V53="*",'10-Specialties'!U53),"")</f>
        <v/>
      </c>
      <c r="H1810" s="236" t="e">
        <f>G1810/'Project Data'!$D$22</f>
        <v>#VALUE!</v>
      </c>
      <c r="I1810" s="175"/>
      <c r="J1810" s="244"/>
      <c r="K1810" s="242"/>
    </row>
    <row r="1811" spans="1:11" s="147" customFormat="1" ht="15" hidden="1" customHeight="1">
      <c r="A1811" s="198">
        <f>'10-Specialties'!A54</f>
        <v>0</v>
      </c>
      <c r="B1811" s="235" t="str">
        <f>'10-Specialties'!B54</f>
        <v>10 31 16 Manufactured Fireplace Forms</v>
      </c>
      <c r="C1811" s="235"/>
      <c r="D1811" s="236" t="str" cm="1">
        <f t="array" ref="D1811">_xlfn.IFNA(_xlfn.IFS('10-Specialties'!D54="*",'10-Specialties'!C54,'10-Specialties'!F54="*",'10-Specialties'!E54,'10-Specialties'!H54="*",'10-Specialties'!G54,'10-Specialties'!J54="*",'10-Specialties'!I54,'10-Specialties'!L54="*",'10-Specialties'!K54,'10-Specialties'!N54="*",'10-Specialties'!M54,'10-Specialties'!P54="*",'10-Specialties'!O54,'10-Specialties'!R54="*",'10-Specialties'!Q54,'10-Specialties'!T54="*",'10-Specialties'!S54),"")</f>
        <v/>
      </c>
      <c r="E1811" s="236" t="e">
        <f>D1811/'Project Data'!$D$22</f>
        <v>#VALUE!</v>
      </c>
      <c r="F1811" s="164" t="s">
        <v>44</v>
      </c>
      <c r="G1811" s="236" t="str" cm="1">
        <f t="array" ref="G1811">_xlfn.IFNA(_xlfn.IFS('10-Specialties'!F54="*",'10-Specialties'!E54,'10-Specialties'!H54="*",'10-Specialties'!G54,'10-Specialties'!J54="*",'10-Specialties'!I54,'10-Specialties'!L54="*",'10-Specialties'!K54,'10-Specialties'!N54="*",'10-Specialties'!M54,'10-Specialties'!P54="*",'10-Specialties'!O54,'10-Specialties'!R54="*",'10-Specialties'!Q54,'10-Specialties'!T54="*",'10-Specialties'!S54,'10-Specialties'!V54="*",'10-Specialties'!U54),"")</f>
        <v/>
      </c>
      <c r="H1811" s="236" t="e">
        <f>G1811/'Project Data'!$D$22</f>
        <v>#VALUE!</v>
      </c>
      <c r="I1811" s="175"/>
      <c r="J1811" s="244"/>
      <c r="K1811" s="242"/>
    </row>
    <row r="1812" spans="1:11" s="147" customFormat="1" ht="15" hidden="1" customHeight="1">
      <c r="A1812" s="198">
        <f>'10-Specialties'!A55</f>
        <v>0</v>
      </c>
      <c r="B1812" s="235" t="str">
        <f>'10-Specialties'!B55</f>
        <v>10 32 00 Fireplace Specialties</v>
      </c>
      <c r="C1812" s="235"/>
      <c r="D1812" s="236" t="str" cm="1">
        <f t="array" ref="D1812">_xlfn.IFNA(_xlfn.IFS('10-Specialties'!D55="*",'10-Specialties'!C55,'10-Specialties'!F55="*",'10-Specialties'!E55,'10-Specialties'!H55="*",'10-Specialties'!G55,'10-Specialties'!J55="*",'10-Specialties'!I55,'10-Specialties'!L55="*",'10-Specialties'!K55,'10-Specialties'!N55="*",'10-Specialties'!M55,'10-Specialties'!P55="*",'10-Specialties'!O55,'10-Specialties'!R55="*",'10-Specialties'!Q55,'10-Specialties'!T55="*",'10-Specialties'!S55),"")</f>
        <v/>
      </c>
      <c r="E1812" s="236" t="e">
        <f>D1812/'Project Data'!$D$22</f>
        <v>#VALUE!</v>
      </c>
      <c r="F1812" s="164" t="s">
        <v>44</v>
      </c>
      <c r="G1812" s="236" t="str" cm="1">
        <f t="array" ref="G1812">_xlfn.IFNA(_xlfn.IFS('10-Specialties'!F55="*",'10-Specialties'!E55,'10-Specialties'!H55="*",'10-Specialties'!G55,'10-Specialties'!J55="*",'10-Specialties'!I55,'10-Specialties'!L55="*",'10-Specialties'!K55,'10-Specialties'!N55="*",'10-Specialties'!M55,'10-Specialties'!P55="*",'10-Specialties'!O55,'10-Specialties'!R55="*",'10-Specialties'!Q55,'10-Specialties'!T55="*",'10-Specialties'!S55,'10-Specialties'!V55="*",'10-Specialties'!U55),"")</f>
        <v/>
      </c>
      <c r="H1812" s="236" t="e">
        <f>G1812/'Project Data'!$D$22</f>
        <v>#VALUE!</v>
      </c>
      <c r="I1812" s="175"/>
      <c r="J1812" s="244"/>
      <c r="K1812" s="242"/>
    </row>
    <row r="1813" spans="1:11" s="147" customFormat="1" ht="15" hidden="1" customHeight="1">
      <c r="A1813" s="198">
        <f>'10-Specialties'!A56</f>
        <v>0</v>
      </c>
      <c r="B1813" s="235" t="str">
        <f>'10-Specialties'!B56</f>
        <v>10 32 13 Fireplace Dampers</v>
      </c>
      <c r="C1813" s="235"/>
      <c r="D1813" s="236" t="str" cm="1">
        <f t="array" ref="D1813">_xlfn.IFNA(_xlfn.IFS('10-Specialties'!D56="*",'10-Specialties'!C56,'10-Specialties'!F56="*",'10-Specialties'!E56,'10-Specialties'!H56="*",'10-Specialties'!G56,'10-Specialties'!J56="*",'10-Specialties'!I56,'10-Specialties'!L56="*",'10-Specialties'!K56,'10-Specialties'!N56="*",'10-Specialties'!M56,'10-Specialties'!P56="*",'10-Specialties'!O56,'10-Specialties'!R56="*",'10-Specialties'!Q56,'10-Specialties'!T56="*",'10-Specialties'!S56),"")</f>
        <v/>
      </c>
      <c r="E1813" s="236" t="e">
        <f>D1813/'Project Data'!$D$22</f>
        <v>#VALUE!</v>
      </c>
      <c r="F1813" s="164" t="s">
        <v>44</v>
      </c>
      <c r="G1813" s="236" t="str" cm="1">
        <f t="array" ref="G1813">_xlfn.IFNA(_xlfn.IFS('10-Specialties'!F56="*",'10-Specialties'!E56,'10-Specialties'!H56="*",'10-Specialties'!G56,'10-Specialties'!J56="*",'10-Specialties'!I56,'10-Specialties'!L56="*",'10-Specialties'!K56,'10-Specialties'!N56="*",'10-Specialties'!M56,'10-Specialties'!P56="*",'10-Specialties'!O56,'10-Specialties'!R56="*",'10-Specialties'!Q56,'10-Specialties'!T56="*",'10-Specialties'!S56,'10-Specialties'!V56="*",'10-Specialties'!U56),"")</f>
        <v/>
      </c>
      <c r="H1813" s="236" t="e">
        <f>G1813/'Project Data'!$D$22</f>
        <v>#VALUE!</v>
      </c>
      <c r="I1813" s="175"/>
      <c r="J1813" s="244"/>
      <c r="K1813" s="242"/>
    </row>
    <row r="1814" spans="1:11" s="147" customFormat="1" ht="15" hidden="1" customHeight="1">
      <c r="A1814" s="198">
        <f>'10-Specialties'!A57</f>
        <v>0</v>
      </c>
      <c r="B1814" s="235" t="str">
        <f>'10-Specialties'!B57</f>
        <v>10 32 16 Fireplace Inserts</v>
      </c>
      <c r="C1814" s="235"/>
      <c r="D1814" s="236" t="str" cm="1">
        <f t="array" ref="D1814">_xlfn.IFNA(_xlfn.IFS('10-Specialties'!D57="*",'10-Specialties'!C57,'10-Specialties'!F57="*",'10-Specialties'!E57,'10-Specialties'!H57="*",'10-Specialties'!G57,'10-Specialties'!J57="*",'10-Specialties'!I57,'10-Specialties'!L57="*",'10-Specialties'!K57,'10-Specialties'!N57="*",'10-Specialties'!M57,'10-Specialties'!P57="*",'10-Specialties'!O57,'10-Specialties'!R57="*",'10-Specialties'!Q57,'10-Specialties'!T57="*",'10-Specialties'!S57),"")</f>
        <v/>
      </c>
      <c r="E1814" s="236" t="e">
        <f>D1814/'Project Data'!$D$22</f>
        <v>#VALUE!</v>
      </c>
      <c r="F1814" s="164" t="s">
        <v>44</v>
      </c>
      <c r="G1814" s="236" t="str" cm="1">
        <f t="array" ref="G1814">_xlfn.IFNA(_xlfn.IFS('10-Specialties'!F57="*",'10-Specialties'!E57,'10-Specialties'!H57="*",'10-Specialties'!G57,'10-Specialties'!J57="*",'10-Specialties'!I57,'10-Specialties'!L57="*",'10-Specialties'!K57,'10-Specialties'!N57="*",'10-Specialties'!M57,'10-Specialties'!P57="*",'10-Specialties'!O57,'10-Specialties'!R57="*",'10-Specialties'!Q57,'10-Specialties'!T57="*",'10-Specialties'!S57,'10-Specialties'!V57="*",'10-Specialties'!U57),"")</f>
        <v/>
      </c>
      <c r="H1814" s="236" t="e">
        <f>G1814/'Project Data'!$D$22</f>
        <v>#VALUE!</v>
      </c>
      <c r="I1814" s="175"/>
      <c r="J1814" s="244"/>
      <c r="K1814" s="242"/>
    </row>
    <row r="1815" spans="1:11" s="147" customFormat="1" ht="15" hidden="1" customHeight="1">
      <c r="A1815" s="198">
        <f>'10-Specialties'!A58</f>
        <v>0</v>
      </c>
      <c r="B1815" s="235" t="str">
        <f>'10-Specialties'!B58</f>
        <v>10 32 19 Fireplace Screens</v>
      </c>
      <c r="C1815" s="235"/>
      <c r="D1815" s="236" t="str" cm="1">
        <f t="array" ref="D1815">_xlfn.IFNA(_xlfn.IFS('10-Specialties'!D58="*",'10-Specialties'!C58,'10-Specialties'!F58="*",'10-Specialties'!E58,'10-Specialties'!H58="*",'10-Specialties'!G58,'10-Specialties'!J58="*",'10-Specialties'!I58,'10-Specialties'!L58="*",'10-Specialties'!K58,'10-Specialties'!N58="*",'10-Specialties'!M58,'10-Specialties'!P58="*",'10-Specialties'!O58,'10-Specialties'!R58="*",'10-Specialties'!Q58,'10-Specialties'!T58="*",'10-Specialties'!S58),"")</f>
        <v/>
      </c>
      <c r="E1815" s="236" t="e">
        <f>D1815/'Project Data'!$D$22</f>
        <v>#VALUE!</v>
      </c>
      <c r="F1815" s="164" t="s">
        <v>44</v>
      </c>
      <c r="G1815" s="236" t="str" cm="1">
        <f t="array" ref="G1815">_xlfn.IFNA(_xlfn.IFS('10-Specialties'!F58="*",'10-Specialties'!E58,'10-Specialties'!H58="*",'10-Specialties'!G58,'10-Specialties'!J58="*",'10-Specialties'!I58,'10-Specialties'!L58="*",'10-Specialties'!K58,'10-Specialties'!N58="*",'10-Specialties'!M58,'10-Specialties'!P58="*",'10-Specialties'!O58,'10-Specialties'!R58="*",'10-Specialties'!Q58,'10-Specialties'!T58="*",'10-Specialties'!S58,'10-Specialties'!V58="*",'10-Specialties'!U58),"")</f>
        <v/>
      </c>
      <c r="H1815" s="236" t="e">
        <f>G1815/'Project Data'!$D$22</f>
        <v>#VALUE!</v>
      </c>
      <c r="I1815" s="175"/>
      <c r="J1815" s="244"/>
      <c r="K1815" s="242"/>
    </row>
    <row r="1816" spans="1:11" s="147" customFormat="1" ht="15" hidden="1" customHeight="1">
      <c r="A1816" s="198">
        <f>'10-Specialties'!A59</f>
        <v>0</v>
      </c>
      <c r="B1816" s="235" t="str">
        <f>'10-Specialties'!B59</f>
        <v>10 32 23 Fireplace Doors</v>
      </c>
      <c r="C1816" s="235"/>
      <c r="D1816" s="236" t="str" cm="1">
        <f t="array" ref="D1816">_xlfn.IFNA(_xlfn.IFS('10-Specialties'!D59="*",'10-Specialties'!C59,'10-Specialties'!F59="*",'10-Specialties'!E59,'10-Specialties'!H59="*",'10-Specialties'!G59,'10-Specialties'!J59="*",'10-Specialties'!I59,'10-Specialties'!L59="*",'10-Specialties'!K59,'10-Specialties'!N59="*",'10-Specialties'!M59,'10-Specialties'!P59="*",'10-Specialties'!O59,'10-Specialties'!R59="*",'10-Specialties'!Q59,'10-Specialties'!T59="*",'10-Specialties'!S59),"")</f>
        <v/>
      </c>
      <c r="E1816" s="236" t="e">
        <f>D1816/'Project Data'!$D$22</f>
        <v>#VALUE!</v>
      </c>
      <c r="F1816" s="164" t="s">
        <v>44</v>
      </c>
      <c r="G1816" s="236" t="str" cm="1">
        <f t="array" ref="G1816">_xlfn.IFNA(_xlfn.IFS('10-Specialties'!F59="*",'10-Specialties'!E59,'10-Specialties'!H59="*",'10-Specialties'!G59,'10-Specialties'!J59="*",'10-Specialties'!I59,'10-Specialties'!L59="*",'10-Specialties'!K59,'10-Specialties'!N59="*",'10-Specialties'!M59,'10-Specialties'!P59="*",'10-Specialties'!O59,'10-Specialties'!R59="*",'10-Specialties'!Q59,'10-Specialties'!T59="*",'10-Specialties'!S59,'10-Specialties'!V59="*",'10-Specialties'!U59),"")</f>
        <v/>
      </c>
      <c r="H1816" s="236" t="e">
        <f>G1816/'Project Data'!$D$22</f>
        <v>#VALUE!</v>
      </c>
      <c r="I1816" s="175"/>
      <c r="J1816" s="244"/>
      <c r="K1816" s="242"/>
    </row>
    <row r="1817" spans="1:11" s="147" customFormat="1" ht="15" hidden="1" customHeight="1">
      <c r="A1817" s="198">
        <f>'10-Specialties'!A60</f>
        <v>0</v>
      </c>
      <c r="B1817" s="235" t="str">
        <f>'10-Specialties'!B60</f>
        <v>10 32 26 Fireplace Water Heaters</v>
      </c>
      <c r="C1817" s="235"/>
      <c r="D1817" s="236" t="str" cm="1">
        <f t="array" ref="D1817">_xlfn.IFNA(_xlfn.IFS('10-Specialties'!D60="*",'10-Specialties'!C60,'10-Specialties'!F60="*",'10-Specialties'!E60,'10-Specialties'!H60="*",'10-Specialties'!G60,'10-Specialties'!J60="*",'10-Specialties'!I60,'10-Specialties'!L60="*",'10-Specialties'!K60,'10-Specialties'!N60="*",'10-Specialties'!M60,'10-Specialties'!P60="*",'10-Specialties'!O60,'10-Specialties'!R60="*",'10-Specialties'!Q60,'10-Specialties'!T60="*",'10-Specialties'!S60),"")</f>
        <v/>
      </c>
      <c r="E1817" s="236" t="e">
        <f>D1817/'Project Data'!$D$22</f>
        <v>#VALUE!</v>
      </c>
      <c r="F1817" s="164" t="s">
        <v>44</v>
      </c>
      <c r="G1817" s="236" t="str" cm="1">
        <f t="array" ref="G1817">_xlfn.IFNA(_xlfn.IFS('10-Specialties'!F60="*",'10-Specialties'!E60,'10-Specialties'!H60="*",'10-Specialties'!G60,'10-Specialties'!J60="*",'10-Specialties'!I60,'10-Specialties'!L60="*",'10-Specialties'!K60,'10-Specialties'!N60="*",'10-Specialties'!M60,'10-Specialties'!P60="*",'10-Specialties'!O60,'10-Specialties'!R60="*",'10-Specialties'!Q60,'10-Specialties'!T60="*",'10-Specialties'!S60,'10-Specialties'!V60="*",'10-Specialties'!U60),"")</f>
        <v/>
      </c>
      <c r="H1817" s="236" t="e">
        <f>G1817/'Project Data'!$D$22</f>
        <v>#VALUE!</v>
      </c>
      <c r="I1817" s="175"/>
      <c r="J1817" s="244"/>
      <c r="K1817" s="242"/>
    </row>
    <row r="1818" spans="1:11" s="147" customFormat="1" ht="15" hidden="1" customHeight="1">
      <c r="A1818" s="198">
        <f>'10-Specialties'!A61</f>
        <v>0</v>
      </c>
      <c r="B1818" s="235" t="str">
        <f>'10-Specialties'!B61</f>
        <v>10 35 00 Stoves</v>
      </c>
      <c r="C1818" s="235"/>
      <c r="D1818" s="236" t="str" cm="1">
        <f t="array" ref="D1818">_xlfn.IFNA(_xlfn.IFS('10-Specialties'!D61="*",'10-Specialties'!C61,'10-Specialties'!F61="*",'10-Specialties'!E61,'10-Specialties'!H61="*",'10-Specialties'!G61,'10-Specialties'!J61="*",'10-Specialties'!I61,'10-Specialties'!L61="*",'10-Specialties'!K61,'10-Specialties'!N61="*",'10-Specialties'!M61,'10-Specialties'!P61="*",'10-Specialties'!O61,'10-Specialties'!R61="*",'10-Specialties'!Q61,'10-Specialties'!T61="*",'10-Specialties'!S61),"")</f>
        <v/>
      </c>
      <c r="E1818" s="236" t="e">
        <f>D1818/'Project Data'!$D$22</f>
        <v>#VALUE!</v>
      </c>
      <c r="F1818" s="164" t="s">
        <v>44</v>
      </c>
      <c r="G1818" s="236" t="str" cm="1">
        <f t="array" ref="G1818">_xlfn.IFNA(_xlfn.IFS('10-Specialties'!F61="*",'10-Specialties'!E61,'10-Specialties'!H61="*",'10-Specialties'!G61,'10-Specialties'!J61="*",'10-Specialties'!I61,'10-Specialties'!L61="*",'10-Specialties'!K61,'10-Specialties'!N61="*",'10-Specialties'!M61,'10-Specialties'!P61="*",'10-Specialties'!O61,'10-Specialties'!R61="*",'10-Specialties'!Q61,'10-Specialties'!T61="*",'10-Specialties'!S61,'10-Specialties'!V61="*",'10-Specialties'!U61),"")</f>
        <v/>
      </c>
      <c r="H1818" s="236" t="e">
        <f>G1818/'Project Data'!$D$22</f>
        <v>#VALUE!</v>
      </c>
      <c r="I1818" s="175"/>
      <c r="J1818" s="244"/>
      <c r="K1818" s="242"/>
    </row>
    <row r="1819" spans="1:11" s="147" customFormat="1" ht="15" hidden="1" customHeight="1">
      <c r="A1819" s="198">
        <f>'10-Specialties'!A62</f>
        <v>0</v>
      </c>
      <c r="B1819" s="235" t="str">
        <f>'10-Specialties'!B62</f>
        <v>10 35 13 Heating Stoves</v>
      </c>
      <c r="C1819" s="235"/>
      <c r="D1819" s="236" t="str" cm="1">
        <f t="array" ref="D1819">_xlfn.IFNA(_xlfn.IFS('10-Specialties'!D62="*",'10-Specialties'!C62,'10-Specialties'!F62="*",'10-Specialties'!E62,'10-Specialties'!H62="*",'10-Specialties'!G62,'10-Specialties'!J62="*",'10-Specialties'!I62,'10-Specialties'!L62="*",'10-Specialties'!K62,'10-Specialties'!N62="*",'10-Specialties'!M62,'10-Specialties'!P62="*",'10-Specialties'!O62,'10-Specialties'!R62="*",'10-Specialties'!Q62,'10-Specialties'!T62="*",'10-Specialties'!S62),"")</f>
        <v/>
      </c>
      <c r="E1819" s="236" t="e">
        <f>D1819/'Project Data'!$D$22</f>
        <v>#VALUE!</v>
      </c>
      <c r="F1819" s="164" t="s">
        <v>44</v>
      </c>
      <c r="G1819" s="236" t="str" cm="1">
        <f t="array" ref="G1819">_xlfn.IFNA(_xlfn.IFS('10-Specialties'!F62="*",'10-Specialties'!E62,'10-Specialties'!H62="*",'10-Specialties'!G62,'10-Specialties'!J62="*",'10-Specialties'!I62,'10-Specialties'!L62="*",'10-Specialties'!K62,'10-Specialties'!N62="*",'10-Specialties'!M62,'10-Specialties'!P62="*",'10-Specialties'!O62,'10-Specialties'!R62="*",'10-Specialties'!Q62,'10-Specialties'!T62="*",'10-Specialties'!S62,'10-Specialties'!V62="*",'10-Specialties'!U62),"")</f>
        <v/>
      </c>
      <c r="H1819" s="236" t="e">
        <f>G1819/'Project Data'!$D$22</f>
        <v>#VALUE!</v>
      </c>
      <c r="I1819" s="175"/>
      <c r="J1819" s="244"/>
      <c r="K1819" s="242"/>
    </row>
    <row r="1820" spans="1:11" s="147" customFormat="1" ht="15" hidden="1" customHeight="1">
      <c r="A1820" s="198">
        <f>'10-Specialties'!A63</f>
        <v>0</v>
      </c>
      <c r="B1820" s="235" t="str">
        <f>'10-Specialties'!B63</f>
        <v>10 35 23 Cooking Stoves</v>
      </c>
      <c r="C1820" s="235"/>
      <c r="D1820" s="236" t="str" cm="1">
        <f t="array" ref="D1820">_xlfn.IFNA(_xlfn.IFS('10-Specialties'!D63="*",'10-Specialties'!C63,'10-Specialties'!F63="*",'10-Specialties'!E63,'10-Specialties'!H63="*",'10-Specialties'!G63,'10-Specialties'!J63="*",'10-Specialties'!I63,'10-Specialties'!L63="*",'10-Specialties'!K63,'10-Specialties'!N63="*",'10-Specialties'!M63,'10-Specialties'!P63="*",'10-Specialties'!O63,'10-Specialties'!R63="*",'10-Specialties'!Q63,'10-Specialties'!T63="*",'10-Specialties'!S63),"")</f>
        <v/>
      </c>
      <c r="E1820" s="236" t="e">
        <f>D1820/'Project Data'!$D$22</f>
        <v>#VALUE!</v>
      </c>
      <c r="F1820" s="164" t="s">
        <v>44</v>
      </c>
      <c r="G1820" s="236" t="str" cm="1">
        <f t="array" ref="G1820">_xlfn.IFNA(_xlfn.IFS('10-Specialties'!F63="*",'10-Specialties'!E63,'10-Specialties'!H63="*",'10-Specialties'!G63,'10-Specialties'!J63="*",'10-Specialties'!I63,'10-Specialties'!L63="*",'10-Specialties'!K63,'10-Specialties'!N63="*",'10-Specialties'!M63,'10-Specialties'!P63="*",'10-Specialties'!O63,'10-Specialties'!R63="*",'10-Specialties'!Q63,'10-Specialties'!T63="*",'10-Specialties'!S63,'10-Specialties'!V63="*",'10-Specialties'!U63),"")</f>
        <v/>
      </c>
      <c r="H1820" s="236" t="e">
        <f>G1820/'Project Data'!$D$22</f>
        <v>#VALUE!</v>
      </c>
      <c r="I1820" s="175"/>
      <c r="J1820" s="244"/>
      <c r="K1820" s="242"/>
    </row>
    <row r="1821" spans="1:11" s="147" customFormat="1" ht="15" hidden="1" customHeight="1">
      <c r="A1821" s="198">
        <f>'10-Specialties'!A64</f>
        <v>0</v>
      </c>
      <c r="B1821" s="235" t="str">
        <f>'10-Specialties'!B64</f>
        <v>10 40 00 Safety Specialties</v>
      </c>
      <c r="C1821" s="235"/>
      <c r="D1821" s="236" t="str" cm="1">
        <f t="array" ref="D1821">_xlfn.IFNA(_xlfn.IFS('10-Specialties'!D64="*",'10-Specialties'!C64,'10-Specialties'!F64="*",'10-Specialties'!E64,'10-Specialties'!H64="*",'10-Specialties'!G64,'10-Specialties'!J64="*",'10-Specialties'!I64,'10-Specialties'!L64="*",'10-Specialties'!K64,'10-Specialties'!N64="*",'10-Specialties'!M64,'10-Specialties'!P64="*",'10-Specialties'!O64,'10-Specialties'!R64="*",'10-Specialties'!Q64,'10-Specialties'!T64="*",'10-Specialties'!S64),"")</f>
        <v/>
      </c>
      <c r="E1821" s="236" t="e">
        <f>D1821/'Project Data'!$D$22</f>
        <v>#VALUE!</v>
      </c>
      <c r="F1821" s="164" t="s">
        <v>44</v>
      </c>
      <c r="G1821" s="236" t="str" cm="1">
        <f t="array" ref="G1821">_xlfn.IFNA(_xlfn.IFS('10-Specialties'!F64="*",'10-Specialties'!E64,'10-Specialties'!H64="*",'10-Specialties'!G64,'10-Specialties'!J64="*",'10-Specialties'!I64,'10-Specialties'!L64="*",'10-Specialties'!K64,'10-Specialties'!N64="*",'10-Specialties'!M64,'10-Specialties'!P64="*",'10-Specialties'!O64,'10-Specialties'!R64="*",'10-Specialties'!Q64,'10-Specialties'!T64="*",'10-Specialties'!S64,'10-Specialties'!V64="*",'10-Specialties'!U64),"")</f>
        <v/>
      </c>
      <c r="H1821" s="236" t="e">
        <f>G1821/'Project Data'!$D$22</f>
        <v>#VALUE!</v>
      </c>
      <c r="I1821" s="175"/>
      <c r="J1821" s="244"/>
      <c r="K1821" s="242"/>
    </row>
    <row r="1822" spans="1:11" s="147" customFormat="1" ht="15" hidden="1" customHeight="1">
      <c r="A1822" s="198">
        <f>'10-Specialties'!A65</f>
        <v>0</v>
      </c>
      <c r="B1822" s="235" t="str">
        <f>'10-Specialties'!B65</f>
        <v>10 41 00 Emergency Access and Information Cabinets</v>
      </c>
      <c r="C1822" s="235"/>
      <c r="D1822" s="236" t="str" cm="1">
        <f t="array" ref="D1822">_xlfn.IFNA(_xlfn.IFS('10-Specialties'!D65="*",'10-Specialties'!C65,'10-Specialties'!F65="*",'10-Specialties'!E65,'10-Specialties'!H65="*",'10-Specialties'!G65,'10-Specialties'!J65="*",'10-Specialties'!I65,'10-Specialties'!L65="*",'10-Specialties'!K65,'10-Specialties'!N65="*",'10-Specialties'!M65,'10-Specialties'!P65="*",'10-Specialties'!O65,'10-Specialties'!R65="*",'10-Specialties'!Q65,'10-Specialties'!T65="*",'10-Specialties'!S65),"")</f>
        <v/>
      </c>
      <c r="E1822" s="236" t="e">
        <f>D1822/'Project Data'!$D$22</f>
        <v>#VALUE!</v>
      </c>
      <c r="F1822" s="164" t="s">
        <v>44</v>
      </c>
      <c r="G1822" s="236" t="str" cm="1">
        <f t="array" ref="G1822">_xlfn.IFNA(_xlfn.IFS('10-Specialties'!F65="*",'10-Specialties'!E65,'10-Specialties'!H65="*",'10-Specialties'!G65,'10-Specialties'!J65="*",'10-Specialties'!I65,'10-Specialties'!L65="*",'10-Specialties'!K65,'10-Specialties'!N65="*",'10-Specialties'!M65,'10-Specialties'!P65="*",'10-Specialties'!O65,'10-Specialties'!R65="*",'10-Specialties'!Q65,'10-Specialties'!T65="*",'10-Specialties'!S65,'10-Specialties'!V65="*",'10-Specialties'!U65),"")</f>
        <v/>
      </c>
      <c r="H1822" s="236" t="e">
        <f>G1822/'Project Data'!$D$22</f>
        <v>#VALUE!</v>
      </c>
      <c r="I1822" s="175"/>
      <c r="J1822" s="244"/>
      <c r="K1822" s="242"/>
    </row>
    <row r="1823" spans="1:11" s="147" customFormat="1" ht="15" hidden="1" customHeight="1">
      <c r="A1823" s="198">
        <f>'10-Specialties'!A66</f>
        <v>0</v>
      </c>
      <c r="B1823" s="235" t="str">
        <f>'10-Specialties'!B66</f>
        <v>10 41 13 Fire Department Plan Cabinets</v>
      </c>
      <c r="C1823" s="235"/>
      <c r="D1823" s="236" t="str" cm="1">
        <f t="array" ref="D1823">_xlfn.IFNA(_xlfn.IFS('10-Specialties'!D66="*",'10-Specialties'!C66,'10-Specialties'!F66="*",'10-Specialties'!E66,'10-Specialties'!H66="*",'10-Specialties'!G66,'10-Specialties'!J66="*",'10-Specialties'!I66,'10-Specialties'!L66="*",'10-Specialties'!K66,'10-Specialties'!N66="*",'10-Specialties'!M66,'10-Specialties'!P66="*",'10-Specialties'!O66,'10-Specialties'!R66="*",'10-Specialties'!Q66,'10-Specialties'!T66="*",'10-Specialties'!S66),"")</f>
        <v/>
      </c>
      <c r="E1823" s="236" t="e">
        <f>D1823/'Project Data'!$D$22</f>
        <v>#VALUE!</v>
      </c>
      <c r="F1823" s="164" t="s">
        <v>44</v>
      </c>
      <c r="G1823" s="236" t="str" cm="1">
        <f t="array" ref="G1823">_xlfn.IFNA(_xlfn.IFS('10-Specialties'!F66="*",'10-Specialties'!E66,'10-Specialties'!H66="*",'10-Specialties'!G66,'10-Specialties'!J66="*",'10-Specialties'!I66,'10-Specialties'!L66="*",'10-Specialties'!K66,'10-Specialties'!N66="*",'10-Specialties'!M66,'10-Specialties'!P66="*",'10-Specialties'!O66,'10-Specialties'!R66="*",'10-Specialties'!Q66,'10-Specialties'!T66="*",'10-Specialties'!S66,'10-Specialties'!V66="*",'10-Specialties'!U66),"")</f>
        <v/>
      </c>
      <c r="H1823" s="236" t="e">
        <f>G1823/'Project Data'!$D$22</f>
        <v>#VALUE!</v>
      </c>
      <c r="I1823" s="175"/>
      <c r="J1823" s="244"/>
      <c r="K1823" s="242"/>
    </row>
    <row r="1824" spans="1:11" s="147" customFormat="1" ht="15" hidden="1" customHeight="1">
      <c r="A1824" s="198">
        <f>'10-Specialties'!A67</f>
        <v>0</v>
      </c>
      <c r="B1824" s="235" t="str">
        <f>'10-Specialties'!B67</f>
        <v>10 41 16 Emergency Key Cabinets</v>
      </c>
      <c r="C1824" s="235"/>
      <c r="D1824" s="236" t="str" cm="1">
        <f t="array" ref="D1824">_xlfn.IFNA(_xlfn.IFS('10-Specialties'!D67="*",'10-Specialties'!C67,'10-Specialties'!F67="*",'10-Specialties'!E67,'10-Specialties'!H67="*",'10-Specialties'!G67,'10-Specialties'!J67="*",'10-Specialties'!I67,'10-Specialties'!L67="*",'10-Specialties'!K67,'10-Specialties'!N67="*",'10-Specialties'!M67,'10-Specialties'!P67="*",'10-Specialties'!O67,'10-Specialties'!R67="*",'10-Specialties'!Q67,'10-Specialties'!T67="*",'10-Specialties'!S67),"")</f>
        <v/>
      </c>
      <c r="E1824" s="236" t="e">
        <f>D1824/'Project Data'!$D$22</f>
        <v>#VALUE!</v>
      </c>
      <c r="F1824" s="164" t="s">
        <v>44</v>
      </c>
      <c r="G1824" s="236" t="str" cm="1">
        <f t="array" ref="G1824">_xlfn.IFNA(_xlfn.IFS('10-Specialties'!F67="*",'10-Specialties'!E67,'10-Specialties'!H67="*",'10-Specialties'!G67,'10-Specialties'!J67="*",'10-Specialties'!I67,'10-Specialties'!L67="*",'10-Specialties'!K67,'10-Specialties'!N67="*",'10-Specialties'!M67,'10-Specialties'!P67="*",'10-Specialties'!O67,'10-Specialties'!R67="*",'10-Specialties'!Q67,'10-Specialties'!T67="*",'10-Specialties'!S67,'10-Specialties'!V67="*",'10-Specialties'!U67),"")</f>
        <v/>
      </c>
      <c r="H1824" s="236" t="e">
        <f>G1824/'Project Data'!$D$22</f>
        <v>#VALUE!</v>
      </c>
      <c r="I1824" s="175"/>
      <c r="J1824" s="244"/>
      <c r="K1824" s="242"/>
    </row>
    <row r="1825" spans="1:11" s="147" customFormat="1" ht="15" hidden="1" customHeight="1">
      <c r="A1825" s="198">
        <f>'10-Specialties'!A68</f>
        <v>0</v>
      </c>
      <c r="B1825" s="235" t="str">
        <f>'10-Specialties'!B68</f>
        <v>10 43 00 Emergency Aid Specialties</v>
      </c>
      <c r="C1825" s="235"/>
      <c r="D1825" s="236" t="str" cm="1">
        <f t="array" ref="D1825">_xlfn.IFNA(_xlfn.IFS('10-Specialties'!D68="*",'10-Specialties'!C68,'10-Specialties'!F68="*",'10-Specialties'!E68,'10-Specialties'!H68="*",'10-Specialties'!G68,'10-Specialties'!J68="*",'10-Specialties'!I68,'10-Specialties'!L68="*",'10-Specialties'!K68,'10-Specialties'!N68="*",'10-Specialties'!M68,'10-Specialties'!P68="*",'10-Specialties'!O68,'10-Specialties'!R68="*",'10-Specialties'!Q68,'10-Specialties'!T68="*",'10-Specialties'!S68),"")</f>
        <v/>
      </c>
      <c r="E1825" s="236" t="e">
        <f>D1825/'Project Data'!$D$22</f>
        <v>#VALUE!</v>
      </c>
      <c r="F1825" s="164" t="s">
        <v>44</v>
      </c>
      <c r="G1825" s="236" t="str" cm="1">
        <f t="array" ref="G1825">_xlfn.IFNA(_xlfn.IFS('10-Specialties'!F68="*",'10-Specialties'!E68,'10-Specialties'!H68="*",'10-Specialties'!G68,'10-Specialties'!J68="*",'10-Specialties'!I68,'10-Specialties'!L68="*",'10-Specialties'!K68,'10-Specialties'!N68="*",'10-Specialties'!M68,'10-Specialties'!P68="*",'10-Specialties'!O68,'10-Specialties'!R68="*",'10-Specialties'!Q68,'10-Specialties'!T68="*",'10-Specialties'!S68,'10-Specialties'!V68="*",'10-Specialties'!U68),"")</f>
        <v/>
      </c>
      <c r="H1825" s="236" t="e">
        <f>G1825/'Project Data'!$D$22</f>
        <v>#VALUE!</v>
      </c>
      <c r="I1825" s="175"/>
      <c r="J1825" s="244"/>
      <c r="K1825" s="242"/>
    </row>
    <row r="1826" spans="1:11" s="147" customFormat="1" ht="15" hidden="1" customHeight="1">
      <c r="A1826" s="198">
        <f>'10-Specialties'!A69</f>
        <v>0</v>
      </c>
      <c r="B1826" s="235" t="str">
        <f>'10-Specialties'!B69</f>
        <v>10 43 13 Defibrillator Cabinets</v>
      </c>
      <c r="C1826" s="235"/>
      <c r="D1826" s="236" t="str" cm="1">
        <f t="array" ref="D1826">_xlfn.IFNA(_xlfn.IFS('10-Specialties'!D69="*",'10-Specialties'!C69,'10-Specialties'!F69="*",'10-Specialties'!E69,'10-Specialties'!H69="*",'10-Specialties'!G69,'10-Specialties'!J69="*",'10-Specialties'!I69,'10-Specialties'!L69="*",'10-Specialties'!K69,'10-Specialties'!N69="*",'10-Specialties'!M69,'10-Specialties'!P69="*",'10-Specialties'!O69,'10-Specialties'!R69="*",'10-Specialties'!Q69,'10-Specialties'!T69="*",'10-Specialties'!S69),"")</f>
        <v/>
      </c>
      <c r="E1826" s="236" t="e">
        <f>D1826/'Project Data'!$D$22</f>
        <v>#VALUE!</v>
      </c>
      <c r="F1826" s="164" t="s">
        <v>44</v>
      </c>
      <c r="G1826" s="236" t="str" cm="1">
        <f t="array" ref="G1826">_xlfn.IFNA(_xlfn.IFS('10-Specialties'!F69="*",'10-Specialties'!E69,'10-Specialties'!H69="*",'10-Specialties'!G69,'10-Specialties'!J69="*",'10-Specialties'!I69,'10-Specialties'!L69="*",'10-Specialties'!K69,'10-Specialties'!N69="*",'10-Specialties'!M69,'10-Specialties'!P69="*",'10-Specialties'!O69,'10-Specialties'!R69="*",'10-Specialties'!Q69,'10-Specialties'!T69="*",'10-Specialties'!S69,'10-Specialties'!V69="*",'10-Specialties'!U69),"")</f>
        <v/>
      </c>
      <c r="H1826" s="236" t="e">
        <f>G1826/'Project Data'!$D$22</f>
        <v>#VALUE!</v>
      </c>
      <c r="I1826" s="175"/>
      <c r="J1826" s="244"/>
      <c r="K1826" s="242"/>
    </row>
    <row r="1827" spans="1:11" s="147" customFormat="1" ht="15" hidden="1" customHeight="1">
      <c r="A1827" s="198">
        <f>'10-Specialties'!A70</f>
        <v>0</v>
      </c>
      <c r="B1827" s="235" t="str">
        <f>'10-Specialties'!B70</f>
        <v>10 43 16 First Aid Cabinets</v>
      </c>
      <c r="C1827" s="235"/>
      <c r="D1827" s="236" t="str" cm="1">
        <f t="array" ref="D1827">_xlfn.IFNA(_xlfn.IFS('10-Specialties'!D70="*",'10-Specialties'!C70,'10-Specialties'!F70="*",'10-Specialties'!E70,'10-Specialties'!H70="*",'10-Specialties'!G70,'10-Specialties'!J70="*",'10-Specialties'!I70,'10-Specialties'!L70="*",'10-Specialties'!K70,'10-Specialties'!N70="*",'10-Specialties'!M70,'10-Specialties'!P70="*",'10-Specialties'!O70,'10-Specialties'!R70="*",'10-Specialties'!Q70,'10-Specialties'!T70="*",'10-Specialties'!S70),"")</f>
        <v/>
      </c>
      <c r="E1827" s="236" t="e">
        <f>D1827/'Project Data'!$D$22</f>
        <v>#VALUE!</v>
      </c>
      <c r="F1827" s="164" t="s">
        <v>44</v>
      </c>
      <c r="G1827" s="236" t="str" cm="1">
        <f t="array" ref="G1827">_xlfn.IFNA(_xlfn.IFS('10-Specialties'!F70="*",'10-Specialties'!E70,'10-Specialties'!H70="*",'10-Specialties'!G70,'10-Specialties'!J70="*",'10-Specialties'!I70,'10-Specialties'!L70="*",'10-Specialties'!K70,'10-Specialties'!N70="*",'10-Specialties'!M70,'10-Specialties'!P70="*",'10-Specialties'!O70,'10-Specialties'!R70="*",'10-Specialties'!Q70,'10-Specialties'!T70="*",'10-Specialties'!S70,'10-Specialties'!V70="*",'10-Specialties'!U70),"")</f>
        <v/>
      </c>
      <c r="H1827" s="236" t="e">
        <f>G1827/'Project Data'!$D$22</f>
        <v>#VALUE!</v>
      </c>
      <c r="I1827" s="175"/>
      <c r="J1827" s="244"/>
      <c r="K1827" s="242"/>
    </row>
    <row r="1828" spans="1:11" s="147" customFormat="1" ht="15" hidden="1" customHeight="1">
      <c r="A1828" s="198">
        <f>'10-Specialties'!A71</f>
        <v>0</v>
      </c>
      <c r="B1828" s="235" t="str">
        <f>'10-Specialties'!B71</f>
        <v>10 43 21 Accessibility Evacuation Chairs</v>
      </c>
      <c r="C1828" s="235"/>
      <c r="D1828" s="236" t="str" cm="1">
        <f t="array" ref="D1828">_xlfn.IFNA(_xlfn.IFS('10-Specialties'!D71="*",'10-Specialties'!C71,'10-Specialties'!F71="*",'10-Specialties'!E71,'10-Specialties'!H71="*",'10-Specialties'!G71,'10-Specialties'!J71="*",'10-Specialties'!I71,'10-Specialties'!L71="*",'10-Specialties'!K71,'10-Specialties'!N71="*",'10-Specialties'!M71,'10-Specialties'!P71="*",'10-Specialties'!O71,'10-Specialties'!R71="*",'10-Specialties'!Q71,'10-Specialties'!T71="*",'10-Specialties'!S71),"")</f>
        <v/>
      </c>
      <c r="E1828" s="236" t="e">
        <f>D1828/'Project Data'!$D$22</f>
        <v>#VALUE!</v>
      </c>
      <c r="F1828" s="164" t="s">
        <v>44</v>
      </c>
      <c r="G1828" s="236" t="str" cm="1">
        <f t="array" ref="G1828">_xlfn.IFNA(_xlfn.IFS('10-Specialties'!F71="*",'10-Specialties'!E71,'10-Specialties'!H71="*",'10-Specialties'!G71,'10-Specialties'!J71="*",'10-Specialties'!I71,'10-Specialties'!L71="*",'10-Specialties'!K71,'10-Specialties'!N71="*",'10-Specialties'!M71,'10-Specialties'!P71="*",'10-Specialties'!O71,'10-Specialties'!R71="*",'10-Specialties'!Q71,'10-Specialties'!T71="*",'10-Specialties'!S71,'10-Specialties'!V71="*",'10-Specialties'!U71),"")</f>
        <v/>
      </c>
      <c r="H1828" s="236" t="e">
        <f>G1828/'Project Data'!$D$22</f>
        <v>#VALUE!</v>
      </c>
      <c r="I1828" s="175"/>
      <c r="J1828" s="244"/>
      <c r="K1828" s="242"/>
    </row>
    <row r="1829" spans="1:11" s="147" customFormat="1" ht="15" hidden="1" customHeight="1">
      <c r="A1829" s="198">
        <f>'10-Specialties'!A72</f>
        <v>0</v>
      </c>
      <c r="B1829" s="235" t="str">
        <f>'10-Specialties'!B72</f>
        <v>10 43 31 Respiration Equipment</v>
      </c>
      <c r="C1829" s="235"/>
      <c r="D1829" s="236" t="str" cm="1">
        <f t="array" ref="D1829">_xlfn.IFNA(_xlfn.IFS('10-Specialties'!D72="*",'10-Specialties'!C72,'10-Specialties'!F72="*",'10-Specialties'!E72,'10-Specialties'!H72="*",'10-Specialties'!G72,'10-Specialties'!J72="*",'10-Specialties'!I72,'10-Specialties'!L72="*",'10-Specialties'!K72,'10-Specialties'!N72="*",'10-Specialties'!M72,'10-Specialties'!P72="*",'10-Specialties'!O72,'10-Specialties'!R72="*",'10-Specialties'!Q72,'10-Specialties'!T72="*",'10-Specialties'!S72),"")</f>
        <v/>
      </c>
      <c r="E1829" s="236" t="e">
        <f>D1829/'Project Data'!$D$22</f>
        <v>#VALUE!</v>
      </c>
      <c r="F1829" s="164" t="s">
        <v>44</v>
      </c>
      <c r="G1829" s="236" t="str" cm="1">
        <f t="array" ref="G1829">_xlfn.IFNA(_xlfn.IFS('10-Specialties'!F72="*",'10-Specialties'!E72,'10-Specialties'!H72="*",'10-Specialties'!G72,'10-Specialties'!J72="*",'10-Specialties'!I72,'10-Specialties'!L72="*",'10-Specialties'!K72,'10-Specialties'!N72="*",'10-Specialties'!M72,'10-Specialties'!P72="*",'10-Specialties'!O72,'10-Specialties'!R72="*",'10-Specialties'!Q72,'10-Specialties'!T72="*",'10-Specialties'!S72,'10-Specialties'!V72="*",'10-Specialties'!U72),"")</f>
        <v/>
      </c>
      <c r="H1829" s="236" t="e">
        <f>G1829/'Project Data'!$D$22</f>
        <v>#VALUE!</v>
      </c>
      <c r="I1829" s="175"/>
      <c r="J1829" s="244"/>
      <c r="K1829" s="242"/>
    </row>
    <row r="1830" spans="1:11" s="147" customFormat="1" ht="15" hidden="1" customHeight="1">
      <c r="A1830" s="198">
        <f>'10-Specialties'!A73</f>
        <v>0</v>
      </c>
      <c r="B1830" s="235" t="str">
        <f>'10-Specialties'!B73</f>
        <v>10 43 33 Breathing Air Replenishment Systems</v>
      </c>
      <c r="C1830" s="235"/>
      <c r="D1830" s="236" t="str" cm="1">
        <f t="array" ref="D1830">_xlfn.IFNA(_xlfn.IFS('10-Specialties'!D73="*",'10-Specialties'!C73,'10-Specialties'!F73="*",'10-Specialties'!E73,'10-Specialties'!H73="*",'10-Specialties'!G73,'10-Specialties'!J73="*",'10-Specialties'!I73,'10-Specialties'!L73="*",'10-Specialties'!K73,'10-Specialties'!N73="*",'10-Specialties'!M73,'10-Specialties'!P73="*",'10-Specialties'!O73,'10-Specialties'!R73="*",'10-Specialties'!Q73,'10-Specialties'!T73="*",'10-Specialties'!S73),"")</f>
        <v/>
      </c>
      <c r="E1830" s="236" t="e">
        <f>D1830/'Project Data'!$D$22</f>
        <v>#VALUE!</v>
      </c>
      <c r="F1830" s="164" t="s">
        <v>44</v>
      </c>
      <c r="G1830" s="236" t="str" cm="1">
        <f t="array" ref="G1830">_xlfn.IFNA(_xlfn.IFS('10-Specialties'!F73="*",'10-Specialties'!E73,'10-Specialties'!H73="*",'10-Specialties'!G73,'10-Specialties'!J73="*",'10-Specialties'!I73,'10-Specialties'!L73="*",'10-Specialties'!K73,'10-Specialties'!N73="*",'10-Specialties'!M73,'10-Specialties'!P73="*",'10-Specialties'!O73,'10-Specialties'!R73="*",'10-Specialties'!Q73,'10-Specialties'!T73="*",'10-Specialties'!S73,'10-Specialties'!V73="*",'10-Specialties'!U73),"")</f>
        <v/>
      </c>
      <c r="H1830" s="236" t="e">
        <f>G1830/'Project Data'!$D$22</f>
        <v>#VALUE!</v>
      </c>
      <c r="I1830" s="175"/>
      <c r="J1830" s="244"/>
      <c r="K1830" s="242"/>
    </row>
    <row r="1831" spans="1:11" s="147" customFormat="1" ht="15" hidden="1" customHeight="1">
      <c r="A1831" s="198">
        <f>'10-Specialties'!A74</f>
        <v>0</v>
      </c>
      <c r="B1831" s="235" t="str">
        <f>'10-Specialties'!B74</f>
        <v>10 44 00 Fire Protection Specialties</v>
      </c>
      <c r="C1831" s="235"/>
      <c r="D1831" s="236" t="str" cm="1">
        <f t="array" ref="D1831">_xlfn.IFNA(_xlfn.IFS('10-Specialties'!D74="*",'10-Specialties'!C74,'10-Specialties'!F74="*",'10-Specialties'!E74,'10-Specialties'!H74="*",'10-Specialties'!G74,'10-Specialties'!J74="*",'10-Specialties'!I74,'10-Specialties'!L74="*",'10-Specialties'!K74,'10-Specialties'!N74="*",'10-Specialties'!M74,'10-Specialties'!P74="*",'10-Specialties'!O74,'10-Specialties'!R74="*",'10-Specialties'!Q74,'10-Specialties'!T74="*",'10-Specialties'!S74),"")</f>
        <v/>
      </c>
      <c r="E1831" s="236" t="e">
        <f>D1831/'Project Data'!$D$22</f>
        <v>#VALUE!</v>
      </c>
      <c r="F1831" s="164" t="s">
        <v>44</v>
      </c>
      <c r="G1831" s="236" t="str" cm="1">
        <f t="array" ref="G1831">_xlfn.IFNA(_xlfn.IFS('10-Specialties'!F74="*",'10-Specialties'!E74,'10-Specialties'!H74="*",'10-Specialties'!G74,'10-Specialties'!J74="*",'10-Specialties'!I74,'10-Specialties'!L74="*",'10-Specialties'!K74,'10-Specialties'!N74="*",'10-Specialties'!M74,'10-Specialties'!P74="*",'10-Specialties'!O74,'10-Specialties'!R74="*",'10-Specialties'!Q74,'10-Specialties'!T74="*",'10-Specialties'!S74,'10-Specialties'!V74="*",'10-Specialties'!U74),"")</f>
        <v/>
      </c>
      <c r="H1831" s="236" t="e">
        <f>G1831/'Project Data'!$D$22</f>
        <v>#VALUE!</v>
      </c>
      <c r="I1831" s="175"/>
      <c r="J1831" s="244"/>
      <c r="K1831" s="242"/>
    </row>
    <row r="1832" spans="1:11" s="147" customFormat="1" ht="15" hidden="1" customHeight="1">
      <c r="A1832" s="398" t="str">
        <f>'10-Specialties'!A75</f>
        <v xml:space="preserve"> </v>
      </c>
      <c r="B1832" s="399" t="str">
        <f>'10-Specialties'!B75</f>
        <v>10 44 13 Fire Protection Cabinets</v>
      </c>
      <c r="C1832" s="399"/>
      <c r="D1832" s="402" t="str" cm="1">
        <f t="array" ref="D1832">_xlfn.IFNA(_xlfn.IFS('10-Specialties'!D75="*",'10-Specialties'!C75,'10-Specialties'!F75="*",'10-Specialties'!E75,'10-Specialties'!H75="*",'10-Specialties'!G75,'10-Specialties'!J75="*",'10-Specialties'!I75,'10-Specialties'!L75="*",'10-Specialties'!K75,'10-Specialties'!N75="*",'10-Specialties'!M75,'10-Specialties'!P75="*",'10-Specialties'!O75,'10-Specialties'!R75="*",'10-Specialties'!Q75,'10-Specialties'!T75="*",'10-Specialties'!S75),"")</f>
        <v/>
      </c>
      <c r="E1832" s="402" t="e">
        <f>D1832/'Project Data'!$D$22</f>
        <v>#VALUE!</v>
      </c>
      <c r="F1832" s="411" t="s">
        <v>44</v>
      </c>
      <c r="G1832" s="402" t="str" cm="1">
        <f t="array" ref="G1832">_xlfn.IFNA(_xlfn.IFS('10-Specialties'!F75="*",'10-Specialties'!E75,'10-Specialties'!H75="*",'10-Specialties'!G75,'10-Specialties'!J75="*",'10-Specialties'!I75,'10-Specialties'!L75="*",'10-Specialties'!K75,'10-Specialties'!N75="*",'10-Specialties'!M75,'10-Specialties'!P75="*",'10-Specialties'!O75,'10-Specialties'!R75="*",'10-Specialties'!Q75,'10-Specialties'!T75="*",'10-Specialties'!S75,'10-Specialties'!V75="*",'10-Specialties'!U75),"")</f>
        <v/>
      </c>
      <c r="H1832" s="402" t="e">
        <f>G1832/'Project Data'!$D$22</f>
        <v>#VALUE!</v>
      </c>
      <c r="I1832" s="400"/>
      <c r="J1832" s="403"/>
      <c r="K1832" s="404"/>
    </row>
    <row r="1833" spans="1:11" s="147" customFormat="1" ht="15" hidden="1" customHeight="1">
      <c r="A1833" s="198">
        <f>'10-Specialties'!A76</f>
        <v>0</v>
      </c>
      <c r="B1833" s="235" t="str">
        <f>'10-Specialties'!B76</f>
        <v>10 44 13.53 Security Fire Extinguisher Cabinets</v>
      </c>
      <c r="C1833" s="235"/>
      <c r="D1833" s="236" t="str" cm="1">
        <f t="array" ref="D1833">_xlfn.IFNA(_xlfn.IFS('10-Specialties'!D76="*",'10-Specialties'!C76,'10-Specialties'!F76="*",'10-Specialties'!E76,'10-Specialties'!H76="*",'10-Specialties'!G76,'10-Specialties'!J76="*",'10-Specialties'!I76,'10-Specialties'!L76="*",'10-Specialties'!K76,'10-Specialties'!N76="*",'10-Specialties'!M76,'10-Specialties'!P76="*",'10-Specialties'!O76,'10-Specialties'!R76="*",'10-Specialties'!Q76,'10-Specialties'!T76="*",'10-Specialties'!S76),"")</f>
        <v/>
      </c>
      <c r="E1833" s="236" t="e">
        <f>D1833/'Project Data'!$D$22</f>
        <v>#VALUE!</v>
      </c>
      <c r="F1833" s="164" t="s">
        <v>44</v>
      </c>
      <c r="G1833" s="236" t="str" cm="1">
        <f t="array" ref="G1833">_xlfn.IFNA(_xlfn.IFS('10-Specialties'!F76="*",'10-Specialties'!E76,'10-Specialties'!H76="*",'10-Specialties'!G76,'10-Specialties'!J76="*",'10-Specialties'!I76,'10-Specialties'!L76="*",'10-Specialties'!K76,'10-Specialties'!N76="*",'10-Specialties'!M76,'10-Specialties'!P76="*",'10-Specialties'!O76,'10-Specialties'!R76="*",'10-Specialties'!Q76,'10-Specialties'!T76="*",'10-Specialties'!S76,'10-Specialties'!V76="*",'10-Specialties'!U76),"")</f>
        <v/>
      </c>
      <c r="H1833" s="236" t="e">
        <f>G1833/'Project Data'!$D$22</f>
        <v>#VALUE!</v>
      </c>
      <c r="I1833" s="175"/>
      <c r="J1833" s="244"/>
      <c r="K1833" s="242"/>
    </row>
    <row r="1834" spans="1:11" s="147" customFormat="1" ht="15" customHeight="1">
      <c r="A1834" s="398">
        <f>'10-Specialties'!A77</f>
        <v>1</v>
      </c>
      <c r="B1834" s="642" t="str">
        <f>'10-Specialties'!B77</f>
        <v>10 44 16 Fire Extinguishers &amp; Cabinets</v>
      </c>
      <c r="C1834" s="643"/>
      <c r="D1834" s="402" cm="1">
        <f t="array" ref="D1834">_xlfn.IFNA(_xlfn.IFS('10-Specialties'!D77="*",'10-Specialties'!C77,'10-Specialties'!F77="*",'10-Specialties'!E77,'10-Specialties'!H77="*",'10-Specialties'!G77,'10-Specialties'!J77="*",'10-Specialties'!I77,'10-Specialties'!L77="*",'10-Specialties'!K77,'10-Specialties'!N77="*",'10-Specialties'!M77,'10-Specialties'!P77="*",'10-Specialties'!O77,'10-Specialties'!R77="*",'10-Specialties'!Q77,'10-Specialties'!T77="*",'10-Specialties'!S77),"")</f>
        <v>12606</v>
      </c>
      <c r="E1834" s="402">
        <f>D1834/'Project Data'!$D$22</f>
        <v>0.14086332703847315</v>
      </c>
      <c r="F1834" s="411">
        <v>12606</v>
      </c>
      <c r="G1834" s="402" cm="1">
        <f t="array" ref="G1834">_xlfn.IFNA(_xlfn.IFS('10-Specialties'!F77="*",'10-Specialties'!E77,'10-Specialties'!H77="*",'10-Specialties'!G77,'10-Specialties'!J77="*",'10-Specialties'!I77,'10-Specialties'!L77="*",'10-Specialties'!K77,'10-Specialties'!N77="*",'10-Specialties'!M77,'10-Specialties'!P77="*",'10-Specialties'!O77,'10-Specialties'!R77="*",'10-Specialties'!Q77,'10-Specialties'!T77="*",'10-Specialties'!S77,'10-Specialties'!V77="*",'10-Specialties'!U77),"")</f>
        <v>12606</v>
      </c>
      <c r="H1834" s="402">
        <f>G1834/'Project Data'!$D$22</f>
        <v>0.14086332703847315</v>
      </c>
      <c r="I1834" s="400"/>
      <c r="J1834" s="403"/>
      <c r="K1834" s="404" t="s">
        <v>72</v>
      </c>
    </row>
    <row r="1835" spans="1:11" s="147" customFormat="1" ht="15" hidden="1" customHeight="1">
      <c r="A1835" s="198">
        <f>'10-Specialties'!A78</f>
        <v>0</v>
      </c>
      <c r="B1835" s="399" t="str">
        <f>'10-Specialties'!B78</f>
        <v>10 44 16.13 Portable Fire Extinguishers</v>
      </c>
      <c r="C1835" s="235"/>
      <c r="D1835" s="402" t="str" cm="1">
        <f t="array" ref="D1835">_xlfn.IFNA(_xlfn.IFS('10-Specialties'!D78="*",'10-Specialties'!C78,'10-Specialties'!F78="*",'10-Specialties'!E78,'10-Specialties'!H78="*",'10-Specialties'!G78,'10-Specialties'!J78="*",'10-Specialties'!I78,'10-Specialties'!L78="*",'10-Specialties'!K78,'10-Specialties'!N78="*",'10-Specialties'!M78,'10-Specialties'!P78="*",'10-Specialties'!O78,'10-Specialties'!R78="*",'10-Specialties'!Q78,'10-Specialties'!T78="*",'10-Specialties'!S78),"")</f>
        <v/>
      </c>
      <c r="E1835" s="402" t="e">
        <f>D1835/'Project Data'!$D$22</f>
        <v>#VALUE!</v>
      </c>
      <c r="F1835" s="164" t="s">
        <v>44</v>
      </c>
      <c r="G1835" s="236" t="str" cm="1">
        <f t="array" ref="G1835">_xlfn.IFNA(_xlfn.IFS('10-Specialties'!F78="*",'10-Specialties'!E78,'10-Specialties'!H78="*",'10-Specialties'!G78,'10-Specialties'!J78="*",'10-Specialties'!I78,'10-Specialties'!L78="*",'10-Specialties'!K78,'10-Specialties'!N78="*",'10-Specialties'!M78,'10-Specialties'!P78="*",'10-Specialties'!O78,'10-Specialties'!R78="*",'10-Specialties'!Q78,'10-Specialties'!T78="*",'10-Specialties'!S78,'10-Specialties'!V78="*",'10-Specialties'!U78),"")</f>
        <v/>
      </c>
      <c r="H1835" s="236" t="e">
        <f>G1835/'Project Data'!$D$22</f>
        <v>#VALUE!</v>
      </c>
      <c r="I1835" s="175"/>
      <c r="J1835" s="244"/>
      <c r="K1835" s="404"/>
    </row>
    <row r="1836" spans="1:11" s="147" customFormat="1" ht="15" hidden="1" customHeight="1">
      <c r="A1836" s="198">
        <f>'10-Specialties'!A79</f>
        <v>0</v>
      </c>
      <c r="B1836" s="399" t="str">
        <f>'10-Specialties'!B79</f>
        <v>10 44 16.16 Wheeled Fire Extinguisher Units</v>
      </c>
      <c r="C1836" s="235"/>
      <c r="D1836" s="402" t="str" cm="1">
        <f t="array" ref="D1836">_xlfn.IFNA(_xlfn.IFS('10-Specialties'!D79="*",'10-Specialties'!C79,'10-Specialties'!F79="*",'10-Specialties'!E79,'10-Specialties'!H79="*",'10-Specialties'!G79,'10-Specialties'!J79="*",'10-Specialties'!I79,'10-Specialties'!L79="*",'10-Specialties'!K79,'10-Specialties'!N79="*",'10-Specialties'!M79,'10-Specialties'!P79="*",'10-Specialties'!O79,'10-Specialties'!R79="*",'10-Specialties'!Q79,'10-Specialties'!T79="*",'10-Specialties'!S79),"")</f>
        <v/>
      </c>
      <c r="E1836" s="402" t="e">
        <f>D1836/'Project Data'!$D$22</f>
        <v>#VALUE!</v>
      </c>
      <c r="F1836" s="164" t="s">
        <v>44</v>
      </c>
      <c r="G1836" s="236" t="str" cm="1">
        <f t="array" ref="G1836">_xlfn.IFNA(_xlfn.IFS('10-Specialties'!F79="*",'10-Specialties'!E79,'10-Specialties'!H79="*",'10-Specialties'!G79,'10-Specialties'!J79="*",'10-Specialties'!I79,'10-Specialties'!L79="*",'10-Specialties'!K79,'10-Specialties'!N79="*",'10-Specialties'!M79,'10-Specialties'!P79="*",'10-Specialties'!O79,'10-Specialties'!R79="*",'10-Specialties'!Q79,'10-Specialties'!T79="*",'10-Specialties'!S79,'10-Specialties'!V79="*",'10-Specialties'!U79),"")</f>
        <v/>
      </c>
      <c r="H1836" s="236" t="e">
        <f>G1836/'Project Data'!$D$22</f>
        <v>#VALUE!</v>
      </c>
      <c r="I1836" s="175"/>
      <c r="J1836" s="244"/>
      <c r="K1836" s="404"/>
    </row>
    <row r="1837" spans="1:11" s="147" customFormat="1" ht="15" hidden="1" customHeight="1">
      <c r="A1837" s="198">
        <f>'10-Specialties'!A80</f>
        <v>0</v>
      </c>
      <c r="B1837" s="399" t="str">
        <f>'10-Specialties'!B80</f>
        <v>10 44 19 Fire Blankets</v>
      </c>
      <c r="C1837" s="235"/>
      <c r="D1837" s="402" t="str" cm="1">
        <f t="array" ref="D1837">_xlfn.IFNA(_xlfn.IFS('10-Specialties'!D80="*",'10-Specialties'!C80,'10-Specialties'!F80="*",'10-Specialties'!E80,'10-Specialties'!H80="*",'10-Specialties'!G80,'10-Specialties'!J80="*",'10-Specialties'!I80,'10-Specialties'!L80="*",'10-Specialties'!K80,'10-Specialties'!N80="*",'10-Specialties'!M80,'10-Specialties'!P80="*",'10-Specialties'!O80,'10-Specialties'!R80="*",'10-Specialties'!Q80,'10-Specialties'!T80="*",'10-Specialties'!S80),"")</f>
        <v/>
      </c>
      <c r="E1837" s="402" t="e">
        <f>D1837/'Project Data'!$D$22</f>
        <v>#VALUE!</v>
      </c>
      <c r="F1837" s="164" t="s">
        <v>44</v>
      </c>
      <c r="G1837" s="236" t="str" cm="1">
        <f t="array" ref="G1837">_xlfn.IFNA(_xlfn.IFS('10-Specialties'!F80="*",'10-Specialties'!E80,'10-Specialties'!H80="*",'10-Specialties'!G80,'10-Specialties'!J80="*",'10-Specialties'!I80,'10-Specialties'!L80="*",'10-Specialties'!K80,'10-Specialties'!N80="*",'10-Specialties'!M80,'10-Specialties'!P80="*",'10-Specialties'!O80,'10-Specialties'!R80="*",'10-Specialties'!Q80,'10-Specialties'!T80="*",'10-Specialties'!S80,'10-Specialties'!V80="*",'10-Specialties'!U80),"")</f>
        <v/>
      </c>
      <c r="H1837" s="236" t="e">
        <f>G1837/'Project Data'!$D$22</f>
        <v>#VALUE!</v>
      </c>
      <c r="I1837" s="175"/>
      <c r="J1837" s="244"/>
      <c r="K1837" s="404"/>
    </row>
    <row r="1838" spans="1:11" s="147" customFormat="1" ht="15" hidden="1" customHeight="1">
      <c r="A1838" s="198">
        <f>'10-Specialties'!A81</f>
        <v>0</v>
      </c>
      <c r="B1838" s="399" t="str">
        <f>'10-Specialties'!B81</f>
        <v>10 44 43 Fire Extinguisher Accessories</v>
      </c>
      <c r="C1838" s="235"/>
      <c r="D1838" s="402" t="str" cm="1">
        <f t="array" ref="D1838">_xlfn.IFNA(_xlfn.IFS('10-Specialties'!D81="*",'10-Specialties'!C81,'10-Specialties'!F81="*",'10-Specialties'!E81,'10-Specialties'!H81="*",'10-Specialties'!G81,'10-Specialties'!J81="*",'10-Specialties'!I81,'10-Specialties'!L81="*",'10-Specialties'!K81,'10-Specialties'!N81="*",'10-Specialties'!M81,'10-Specialties'!P81="*",'10-Specialties'!O81,'10-Specialties'!R81="*",'10-Specialties'!Q81,'10-Specialties'!T81="*",'10-Specialties'!S81),"")</f>
        <v/>
      </c>
      <c r="E1838" s="402" t="e">
        <f>D1838/'Project Data'!$D$22</f>
        <v>#VALUE!</v>
      </c>
      <c r="F1838" s="164" t="s">
        <v>44</v>
      </c>
      <c r="G1838" s="236" t="str" cm="1">
        <f t="array" ref="G1838">_xlfn.IFNA(_xlfn.IFS('10-Specialties'!F81="*",'10-Specialties'!E81,'10-Specialties'!H81="*",'10-Specialties'!G81,'10-Specialties'!J81="*",'10-Specialties'!I81,'10-Specialties'!L81="*",'10-Specialties'!K81,'10-Specialties'!N81="*",'10-Specialties'!M81,'10-Specialties'!P81="*",'10-Specialties'!O81,'10-Specialties'!R81="*",'10-Specialties'!Q81,'10-Specialties'!T81="*",'10-Specialties'!S81,'10-Specialties'!V81="*",'10-Specialties'!U81),"")</f>
        <v/>
      </c>
      <c r="H1838" s="236" t="e">
        <f>G1838/'Project Data'!$D$22</f>
        <v>#VALUE!</v>
      </c>
      <c r="I1838" s="175"/>
      <c r="J1838" s="244"/>
      <c r="K1838" s="404"/>
    </row>
    <row r="1839" spans="1:11" s="147" customFormat="1" ht="15" hidden="1" customHeight="1">
      <c r="A1839" s="198">
        <f>'10-Specialties'!A82</f>
        <v>0</v>
      </c>
      <c r="B1839" s="399" t="str">
        <f>'10-Specialties'!B82</f>
        <v>10 45 00 Photoluminescent Exit Specialties</v>
      </c>
      <c r="C1839" s="235"/>
      <c r="D1839" s="402" t="str" cm="1">
        <f t="array" ref="D1839">_xlfn.IFNA(_xlfn.IFS('10-Specialties'!D82="*",'10-Specialties'!C82,'10-Specialties'!F82="*",'10-Specialties'!E82,'10-Specialties'!H82="*",'10-Specialties'!G82,'10-Specialties'!J82="*",'10-Specialties'!I82,'10-Specialties'!L82="*",'10-Specialties'!K82,'10-Specialties'!N82="*",'10-Specialties'!M82,'10-Specialties'!P82="*",'10-Specialties'!O82,'10-Specialties'!R82="*",'10-Specialties'!Q82,'10-Specialties'!T82="*",'10-Specialties'!S82),"")</f>
        <v/>
      </c>
      <c r="E1839" s="402" t="e">
        <f>D1839/'Project Data'!$D$22</f>
        <v>#VALUE!</v>
      </c>
      <c r="F1839" s="164" t="s">
        <v>44</v>
      </c>
      <c r="G1839" s="236" t="str" cm="1">
        <f t="array" ref="G1839">_xlfn.IFNA(_xlfn.IFS('10-Specialties'!F82="*",'10-Specialties'!E82,'10-Specialties'!H82="*",'10-Specialties'!G82,'10-Specialties'!J82="*",'10-Specialties'!I82,'10-Specialties'!L82="*",'10-Specialties'!K82,'10-Specialties'!N82="*",'10-Specialties'!M82,'10-Specialties'!P82="*",'10-Specialties'!O82,'10-Specialties'!R82="*",'10-Specialties'!Q82,'10-Specialties'!T82="*",'10-Specialties'!S82,'10-Specialties'!V82="*",'10-Specialties'!U82),"")</f>
        <v/>
      </c>
      <c r="H1839" s="236" t="e">
        <f>G1839/'Project Data'!$D$22</f>
        <v>#VALUE!</v>
      </c>
      <c r="I1839" s="175"/>
      <c r="J1839" s="244"/>
      <c r="K1839" s="404"/>
    </row>
    <row r="1840" spans="1:11" s="147" customFormat="1" ht="15" hidden="1" customHeight="1">
      <c r="A1840" s="198">
        <f>'10-Specialties'!A83</f>
        <v>0</v>
      </c>
      <c r="B1840" s="399" t="str">
        <f>'10-Specialties'!B83</f>
        <v>10 50 00 Storage Specialties</v>
      </c>
      <c r="C1840" s="235"/>
      <c r="D1840" s="402" t="str" cm="1">
        <f t="array" ref="D1840">_xlfn.IFNA(_xlfn.IFS('10-Specialties'!D83="*",'10-Specialties'!C83,'10-Specialties'!F83="*",'10-Specialties'!E83,'10-Specialties'!H83="*",'10-Specialties'!G83,'10-Specialties'!J83="*",'10-Specialties'!I83,'10-Specialties'!L83="*",'10-Specialties'!K83,'10-Specialties'!N83="*",'10-Specialties'!M83,'10-Specialties'!P83="*",'10-Specialties'!O83,'10-Specialties'!R83="*",'10-Specialties'!Q83,'10-Specialties'!T83="*",'10-Specialties'!S83),"")</f>
        <v/>
      </c>
      <c r="E1840" s="402" t="e">
        <f>D1840/'Project Data'!$D$22</f>
        <v>#VALUE!</v>
      </c>
      <c r="F1840" s="164" t="s">
        <v>44</v>
      </c>
      <c r="G1840" s="236" t="str" cm="1">
        <f t="array" ref="G1840">_xlfn.IFNA(_xlfn.IFS('10-Specialties'!F83="*",'10-Specialties'!E83,'10-Specialties'!H83="*",'10-Specialties'!G83,'10-Specialties'!J83="*",'10-Specialties'!I83,'10-Specialties'!L83="*",'10-Specialties'!K83,'10-Specialties'!N83="*",'10-Specialties'!M83,'10-Specialties'!P83="*",'10-Specialties'!O83,'10-Specialties'!R83="*",'10-Specialties'!Q83,'10-Specialties'!T83="*",'10-Specialties'!S83,'10-Specialties'!V83="*",'10-Specialties'!U83),"")</f>
        <v/>
      </c>
      <c r="H1840" s="236" t="e">
        <f>G1840/'Project Data'!$D$22</f>
        <v>#VALUE!</v>
      </c>
      <c r="I1840" s="175"/>
      <c r="J1840" s="244"/>
      <c r="K1840" s="404"/>
    </row>
    <row r="1841" spans="1:11" s="147" customFormat="1" ht="15" hidden="1" customHeight="1">
      <c r="A1841" s="398" t="str">
        <f>'10-Specialties'!A84</f>
        <v xml:space="preserve"> </v>
      </c>
      <c r="B1841" s="399" t="str">
        <f>'10-Specialties'!B84</f>
        <v>10 51 00 Lockers</v>
      </c>
      <c r="C1841" s="399"/>
      <c r="D1841" s="402" t="str" cm="1">
        <f t="array" ref="D1841">_xlfn.IFNA(_xlfn.IFS('10-Specialties'!D84="*",'10-Specialties'!C84,'10-Specialties'!F84="*",'10-Specialties'!E84,'10-Specialties'!H84="*",'10-Specialties'!G84,'10-Specialties'!J84="*",'10-Specialties'!I84,'10-Specialties'!L84="*",'10-Specialties'!K84,'10-Specialties'!N84="*",'10-Specialties'!M84,'10-Specialties'!P84="*",'10-Specialties'!O84,'10-Specialties'!R84="*",'10-Specialties'!Q84,'10-Specialties'!T84="*",'10-Specialties'!S84),"")</f>
        <v/>
      </c>
      <c r="E1841" s="402" t="e">
        <f>D1841/'Project Data'!$D$22</f>
        <v>#VALUE!</v>
      </c>
      <c r="F1841" s="411" t="s">
        <v>44</v>
      </c>
      <c r="G1841" s="402" t="str" cm="1">
        <f t="array" ref="G1841">_xlfn.IFNA(_xlfn.IFS('10-Specialties'!F84="*",'10-Specialties'!E84,'10-Specialties'!H84="*",'10-Specialties'!G84,'10-Specialties'!J84="*",'10-Specialties'!I84,'10-Specialties'!L84="*",'10-Specialties'!K84,'10-Specialties'!N84="*",'10-Specialties'!M84,'10-Specialties'!P84="*",'10-Specialties'!O84,'10-Specialties'!R84="*",'10-Specialties'!Q84,'10-Specialties'!T84="*",'10-Specialties'!S84,'10-Specialties'!V84="*",'10-Specialties'!U84),"")</f>
        <v/>
      </c>
      <c r="H1841" s="402" t="e">
        <f>G1841/'Project Data'!$D$22</f>
        <v>#VALUE!</v>
      </c>
      <c r="I1841" s="400"/>
      <c r="J1841" s="403"/>
      <c r="K1841" s="404"/>
    </row>
    <row r="1842" spans="1:11" s="147" customFormat="1" ht="15" hidden="1" customHeight="1">
      <c r="A1842" s="198">
        <f>'10-Specialties'!A85</f>
        <v>0</v>
      </c>
      <c r="B1842" s="399" t="str">
        <f>'10-Specialties'!B85</f>
        <v>10 51 13 Metal Lockers</v>
      </c>
      <c r="C1842" s="235"/>
      <c r="D1842" s="402" t="str" cm="1">
        <f t="array" ref="D1842">_xlfn.IFNA(_xlfn.IFS('10-Specialties'!D85="*",'10-Specialties'!C85,'10-Specialties'!F85="*",'10-Specialties'!E85,'10-Specialties'!H85="*",'10-Specialties'!G85,'10-Specialties'!J85="*",'10-Specialties'!I85,'10-Specialties'!L85="*",'10-Specialties'!K85,'10-Specialties'!N85="*",'10-Specialties'!M85,'10-Specialties'!P85="*",'10-Specialties'!O85,'10-Specialties'!R85="*",'10-Specialties'!Q85,'10-Specialties'!T85="*",'10-Specialties'!S85),"")</f>
        <v/>
      </c>
      <c r="E1842" s="402" t="e">
        <f>D1842/'Project Data'!$D$22</f>
        <v>#VALUE!</v>
      </c>
      <c r="F1842" s="164" t="s">
        <v>44</v>
      </c>
      <c r="G1842" s="236" t="str" cm="1">
        <f t="array" ref="G1842">_xlfn.IFNA(_xlfn.IFS('10-Specialties'!F85="*",'10-Specialties'!E85,'10-Specialties'!H85="*",'10-Specialties'!G85,'10-Specialties'!J85="*",'10-Specialties'!I85,'10-Specialties'!L85="*",'10-Specialties'!K85,'10-Specialties'!N85="*",'10-Specialties'!M85,'10-Specialties'!P85="*",'10-Specialties'!O85,'10-Specialties'!R85="*",'10-Specialties'!Q85,'10-Specialties'!T85="*",'10-Specialties'!S85,'10-Specialties'!V85="*",'10-Specialties'!U85),"")</f>
        <v/>
      </c>
      <c r="H1842" s="236" t="e">
        <f>G1842/'Project Data'!$D$22</f>
        <v>#VALUE!</v>
      </c>
      <c r="I1842" s="175"/>
      <c r="J1842" s="244"/>
      <c r="K1842" s="404"/>
    </row>
    <row r="1843" spans="1:11" s="147" customFormat="1" ht="15" hidden="1" customHeight="1">
      <c r="A1843" s="198">
        <f>'10-Specialties'!A86</f>
        <v>0</v>
      </c>
      <c r="B1843" s="399" t="str">
        <f>'10-Specialties'!B86</f>
        <v>10 51 13.13 Coin-Operated Metal Lockers</v>
      </c>
      <c r="C1843" s="235"/>
      <c r="D1843" s="402" t="str" cm="1">
        <f t="array" ref="D1843">_xlfn.IFNA(_xlfn.IFS('10-Specialties'!D86="*",'10-Specialties'!C86,'10-Specialties'!F86="*",'10-Specialties'!E86,'10-Specialties'!H86="*",'10-Specialties'!G86,'10-Specialties'!J86="*",'10-Specialties'!I86,'10-Specialties'!L86="*",'10-Specialties'!K86,'10-Specialties'!N86="*",'10-Specialties'!M86,'10-Specialties'!P86="*",'10-Specialties'!O86,'10-Specialties'!R86="*",'10-Specialties'!Q86,'10-Specialties'!T86="*",'10-Specialties'!S86),"")</f>
        <v/>
      </c>
      <c r="E1843" s="402" t="e">
        <f>D1843/'Project Data'!$D$22</f>
        <v>#VALUE!</v>
      </c>
      <c r="F1843" s="164" t="s">
        <v>44</v>
      </c>
      <c r="G1843" s="236" t="str" cm="1">
        <f t="array" ref="G1843">_xlfn.IFNA(_xlfn.IFS('10-Specialties'!F86="*",'10-Specialties'!E86,'10-Specialties'!H86="*",'10-Specialties'!G86,'10-Specialties'!J86="*",'10-Specialties'!I86,'10-Specialties'!L86="*",'10-Specialties'!K86,'10-Specialties'!N86="*",'10-Specialties'!M86,'10-Specialties'!P86="*",'10-Specialties'!O86,'10-Specialties'!R86="*",'10-Specialties'!Q86,'10-Specialties'!T86="*",'10-Specialties'!S86,'10-Specialties'!V86="*",'10-Specialties'!U86),"")</f>
        <v/>
      </c>
      <c r="H1843" s="236" t="e">
        <f>G1843/'Project Data'!$D$22</f>
        <v>#VALUE!</v>
      </c>
      <c r="I1843" s="175"/>
      <c r="J1843" s="244"/>
      <c r="K1843" s="404"/>
    </row>
    <row r="1844" spans="1:11" s="147" customFormat="1" ht="15" hidden="1" customHeight="1">
      <c r="A1844" s="198">
        <f>'10-Specialties'!A87</f>
        <v>0</v>
      </c>
      <c r="B1844" s="399" t="str">
        <f>'10-Specialties'!B87</f>
        <v>10 51 16 Wood Lockers</v>
      </c>
      <c r="C1844" s="235"/>
      <c r="D1844" s="402" t="str" cm="1">
        <f t="array" ref="D1844">_xlfn.IFNA(_xlfn.IFS('10-Specialties'!D87="*",'10-Specialties'!C87,'10-Specialties'!F87="*",'10-Specialties'!E87,'10-Specialties'!H87="*",'10-Specialties'!G87,'10-Specialties'!J87="*",'10-Specialties'!I87,'10-Specialties'!L87="*",'10-Specialties'!K87,'10-Specialties'!N87="*",'10-Specialties'!M87,'10-Specialties'!P87="*",'10-Specialties'!O87,'10-Specialties'!R87="*",'10-Specialties'!Q87,'10-Specialties'!T87="*",'10-Specialties'!S87),"")</f>
        <v/>
      </c>
      <c r="E1844" s="402" t="e">
        <f>D1844/'Project Data'!$D$22</f>
        <v>#VALUE!</v>
      </c>
      <c r="F1844" s="164" t="s">
        <v>44</v>
      </c>
      <c r="G1844" s="236" t="str" cm="1">
        <f t="array" ref="G1844">_xlfn.IFNA(_xlfn.IFS('10-Specialties'!F87="*",'10-Specialties'!E87,'10-Specialties'!H87="*",'10-Specialties'!G87,'10-Specialties'!J87="*",'10-Specialties'!I87,'10-Specialties'!L87="*",'10-Specialties'!K87,'10-Specialties'!N87="*",'10-Specialties'!M87,'10-Specialties'!P87="*",'10-Specialties'!O87,'10-Specialties'!R87="*",'10-Specialties'!Q87,'10-Specialties'!T87="*",'10-Specialties'!S87,'10-Specialties'!V87="*",'10-Specialties'!U87),"")</f>
        <v/>
      </c>
      <c r="H1844" s="236" t="e">
        <f>G1844/'Project Data'!$D$22</f>
        <v>#VALUE!</v>
      </c>
      <c r="I1844" s="175"/>
      <c r="J1844" s="244"/>
      <c r="K1844" s="404"/>
    </row>
    <row r="1845" spans="1:11" s="147" customFormat="1" ht="15" hidden="1" customHeight="1">
      <c r="A1845" s="198">
        <f>'10-Specialties'!A88</f>
        <v>0</v>
      </c>
      <c r="B1845" s="399" t="str">
        <f>'10-Specialties'!B88</f>
        <v>10 51 23 Plastic-Laminate-Clad Lockers</v>
      </c>
      <c r="C1845" s="235"/>
      <c r="D1845" s="402" t="str" cm="1">
        <f t="array" ref="D1845">_xlfn.IFNA(_xlfn.IFS('10-Specialties'!D88="*",'10-Specialties'!C88,'10-Specialties'!F88="*",'10-Specialties'!E88,'10-Specialties'!H88="*",'10-Specialties'!G88,'10-Specialties'!J88="*",'10-Specialties'!I88,'10-Specialties'!L88="*",'10-Specialties'!K88,'10-Specialties'!N88="*",'10-Specialties'!M88,'10-Specialties'!P88="*",'10-Specialties'!O88,'10-Specialties'!R88="*",'10-Specialties'!Q88,'10-Specialties'!T88="*",'10-Specialties'!S88),"")</f>
        <v/>
      </c>
      <c r="E1845" s="402" t="e">
        <f>D1845/'Project Data'!$D$22</f>
        <v>#VALUE!</v>
      </c>
      <c r="F1845" s="164" t="s">
        <v>44</v>
      </c>
      <c r="G1845" s="236" t="str" cm="1">
        <f t="array" ref="G1845">_xlfn.IFNA(_xlfn.IFS('10-Specialties'!F88="*",'10-Specialties'!E88,'10-Specialties'!H88="*",'10-Specialties'!G88,'10-Specialties'!J88="*",'10-Specialties'!I88,'10-Specialties'!L88="*",'10-Specialties'!K88,'10-Specialties'!N88="*",'10-Specialties'!M88,'10-Specialties'!P88="*",'10-Specialties'!O88,'10-Specialties'!R88="*",'10-Specialties'!Q88,'10-Specialties'!T88="*",'10-Specialties'!S88,'10-Specialties'!V88="*",'10-Specialties'!U88),"")</f>
        <v/>
      </c>
      <c r="H1845" s="236" t="e">
        <f>G1845/'Project Data'!$D$22</f>
        <v>#VALUE!</v>
      </c>
      <c r="I1845" s="175"/>
      <c r="J1845" s="244"/>
      <c r="K1845" s="404"/>
    </row>
    <row r="1846" spans="1:11" s="147" customFormat="1" ht="15" hidden="1" customHeight="1">
      <c r="A1846" s="198">
        <f>'10-Specialties'!A89</f>
        <v>0</v>
      </c>
      <c r="B1846" s="399" t="str">
        <f>'10-Specialties'!B89</f>
        <v>10 51 26 Plastic Lockers</v>
      </c>
      <c r="C1846" s="235"/>
      <c r="D1846" s="402" t="str" cm="1">
        <f t="array" ref="D1846">_xlfn.IFNA(_xlfn.IFS('10-Specialties'!D89="*",'10-Specialties'!C89,'10-Specialties'!F89="*",'10-Specialties'!E89,'10-Specialties'!H89="*",'10-Specialties'!G89,'10-Specialties'!J89="*",'10-Specialties'!I89,'10-Specialties'!L89="*",'10-Specialties'!K89,'10-Specialties'!N89="*",'10-Specialties'!M89,'10-Specialties'!P89="*",'10-Specialties'!O89,'10-Specialties'!R89="*",'10-Specialties'!Q89,'10-Specialties'!T89="*",'10-Specialties'!S89),"")</f>
        <v/>
      </c>
      <c r="E1846" s="402" t="e">
        <f>D1846/'Project Data'!$D$22</f>
        <v>#VALUE!</v>
      </c>
      <c r="F1846" s="164" t="s">
        <v>44</v>
      </c>
      <c r="G1846" s="236" t="str" cm="1">
        <f t="array" ref="G1846">_xlfn.IFNA(_xlfn.IFS('10-Specialties'!F89="*",'10-Specialties'!E89,'10-Specialties'!H89="*",'10-Specialties'!G89,'10-Specialties'!J89="*",'10-Specialties'!I89,'10-Specialties'!L89="*",'10-Specialties'!K89,'10-Specialties'!N89="*",'10-Specialties'!M89,'10-Specialties'!P89="*",'10-Specialties'!O89,'10-Specialties'!R89="*",'10-Specialties'!Q89,'10-Specialties'!T89="*",'10-Specialties'!S89,'10-Specialties'!V89="*",'10-Specialties'!U89),"")</f>
        <v/>
      </c>
      <c r="H1846" s="236" t="e">
        <f>G1846/'Project Data'!$D$22</f>
        <v>#VALUE!</v>
      </c>
      <c r="I1846" s="175"/>
      <c r="J1846" s="244"/>
      <c r="K1846" s="404"/>
    </row>
    <row r="1847" spans="1:11" s="147" customFormat="1" ht="15" hidden="1" customHeight="1">
      <c r="A1847" s="198">
        <f>'10-Specialties'!A90</f>
        <v>0</v>
      </c>
      <c r="B1847" s="399" t="str">
        <f>'10-Specialties'!B90</f>
        <v>10 51 26.13 Recycled Plastic Lockers</v>
      </c>
      <c r="C1847" s="235"/>
      <c r="D1847" s="402" t="str" cm="1">
        <f t="array" ref="D1847">_xlfn.IFNA(_xlfn.IFS('10-Specialties'!D90="*",'10-Specialties'!C90,'10-Specialties'!F90="*",'10-Specialties'!E90,'10-Specialties'!H90="*",'10-Specialties'!G90,'10-Specialties'!J90="*",'10-Specialties'!I90,'10-Specialties'!L90="*",'10-Specialties'!K90,'10-Specialties'!N90="*",'10-Specialties'!M90,'10-Specialties'!P90="*",'10-Specialties'!O90,'10-Specialties'!R90="*",'10-Specialties'!Q90,'10-Specialties'!T90="*",'10-Specialties'!S90),"")</f>
        <v/>
      </c>
      <c r="E1847" s="402" t="e">
        <f>D1847/'Project Data'!$D$22</f>
        <v>#VALUE!</v>
      </c>
      <c r="F1847" s="164" t="s">
        <v>44</v>
      </c>
      <c r="G1847" s="236" t="str" cm="1">
        <f t="array" ref="G1847">_xlfn.IFNA(_xlfn.IFS('10-Specialties'!F90="*",'10-Specialties'!E90,'10-Specialties'!H90="*",'10-Specialties'!G90,'10-Specialties'!J90="*",'10-Specialties'!I90,'10-Specialties'!L90="*",'10-Specialties'!K90,'10-Specialties'!N90="*",'10-Specialties'!M90,'10-Specialties'!P90="*",'10-Specialties'!O90,'10-Specialties'!R90="*",'10-Specialties'!Q90,'10-Specialties'!T90="*",'10-Specialties'!S90,'10-Specialties'!V90="*",'10-Specialties'!U90),"")</f>
        <v/>
      </c>
      <c r="H1847" s="236" t="e">
        <f>G1847/'Project Data'!$D$22</f>
        <v>#VALUE!</v>
      </c>
      <c r="I1847" s="175"/>
      <c r="J1847" s="244"/>
      <c r="K1847" s="404"/>
    </row>
    <row r="1848" spans="1:11" s="147" customFormat="1" ht="15" hidden="1" customHeight="1">
      <c r="A1848" s="198">
        <f>'10-Specialties'!A91</f>
        <v>0</v>
      </c>
      <c r="B1848" s="399" t="str">
        <f>'10-Specialties'!B91</f>
        <v>10 51 29 Phenolic Lockers</v>
      </c>
      <c r="C1848" s="235"/>
      <c r="D1848" s="402" t="str" cm="1">
        <f t="array" ref="D1848">_xlfn.IFNA(_xlfn.IFS('10-Specialties'!D91="*",'10-Specialties'!C91,'10-Specialties'!F91="*",'10-Specialties'!E91,'10-Specialties'!H91="*",'10-Specialties'!G91,'10-Specialties'!J91="*",'10-Specialties'!I91,'10-Specialties'!L91="*",'10-Specialties'!K91,'10-Specialties'!N91="*",'10-Specialties'!M91,'10-Specialties'!P91="*",'10-Specialties'!O91,'10-Specialties'!R91="*",'10-Specialties'!Q91,'10-Specialties'!T91="*",'10-Specialties'!S91),"")</f>
        <v/>
      </c>
      <c r="E1848" s="402" t="e">
        <f>D1848/'Project Data'!$D$22</f>
        <v>#VALUE!</v>
      </c>
      <c r="F1848" s="164" t="s">
        <v>44</v>
      </c>
      <c r="G1848" s="236" t="str" cm="1">
        <f t="array" ref="G1848">_xlfn.IFNA(_xlfn.IFS('10-Specialties'!F91="*",'10-Specialties'!E91,'10-Specialties'!H91="*",'10-Specialties'!G91,'10-Specialties'!J91="*",'10-Specialties'!I91,'10-Specialties'!L91="*",'10-Specialties'!K91,'10-Specialties'!N91="*",'10-Specialties'!M91,'10-Specialties'!P91="*",'10-Specialties'!O91,'10-Specialties'!R91="*",'10-Specialties'!Q91,'10-Specialties'!T91="*",'10-Specialties'!S91,'10-Specialties'!V91="*",'10-Specialties'!U91),"")</f>
        <v/>
      </c>
      <c r="H1848" s="236" t="e">
        <f>G1848/'Project Data'!$D$22</f>
        <v>#VALUE!</v>
      </c>
      <c r="I1848" s="175"/>
      <c r="J1848" s="244"/>
      <c r="K1848" s="404"/>
    </row>
    <row r="1849" spans="1:11" s="147" customFormat="1" ht="15" hidden="1" customHeight="1">
      <c r="A1849" s="198">
        <f>'10-Specialties'!A92</f>
        <v>0</v>
      </c>
      <c r="B1849" s="399" t="str">
        <f>'10-Specialties'!B92</f>
        <v>10 51 33 Glass Lockers</v>
      </c>
      <c r="C1849" s="235"/>
      <c r="D1849" s="402" t="str" cm="1">
        <f t="array" ref="D1849">_xlfn.IFNA(_xlfn.IFS('10-Specialties'!D92="*",'10-Specialties'!C92,'10-Specialties'!F92="*",'10-Specialties'!E92,'10-Specialties'!H92="*",'10-Specialties'!G92,'10-Specialties'!J92="*",'10-Specialties'!I92,'10-Specialties'!L92="*",'10-Specialties'!K92,'10-Specialties'!N92="*",'10-Specialties'!M92,'10-Specialties'!P92="*",'10-Specialties'!O92,'10-Specialties'!R92="*",'10-Specialties'!Q92,'10-Specialties'!T92="*",'10-Specialties'!S92),"")</f>
        <v/>
      </c>
      <c r="E1849" s="402" t="e">
        <f>D1849/'Project Data'!$D$22</f>
        <v>#VALUE!</v>
      </c>
      <c r="F1849" s="164" t="s">
        <v>44</v>
      </c>
      <c r="G1849" s="236" t="str" cm="1">
        <f t="array" ref="G1849">_xlfn.IFNA(_xlfn.IFS('10-Specialties'!F92="*",'10-Specialties'!E92,'10-Specialties'!H92="*",'10-Specialties'!G92,'10-Specialties'!J92="*",'10-Specialties'!I92,'10-Specialties'!L92="*",'10-Specialties'!K92,'10-Specialties'!N92="*",'10-Specialties'!M92,'10-Specialties'!P92="*",'10-Specialties'!O92,'10-Specialties'!R92="*",'10-Specialties'!Q92,'10-Specialties'!T92="*",'10-Specialties'!S92,'10-Specialties'!V92="*",'10-Specialties'!U92),"")</f>
        <v/>
      </c>
      <c r="H1849" s="236" t="e">
        <f>G1849/'Project Data'!$D$22</f>
        <v>#VALUE!</v>
      </c>
      <c r="I1849" s="175"/>
      <c r="J1849" s="244"/>
      <c r="K1849" s="404"/>
    </row>
    <row r="1850" spans="1:11" s="147" customFormat="1" ht="15" hidden="1" customHeight="1">
      <c r="A1850" s="198">
        <f>'10-Specialties'!A93</f>
        <v>0</v>
      </c>
      <c r="B1850" s="399" t="str">
        <f>'10-Specialties'!B93</f>
        <v>10 51 43 Wire Mesh Storage Lockers</v>
      </c>
      <c r="C1850" s="235"/>
      <c r="D1850" s="402" t="str" cm="1">
        <f t="array" ref="D1850">_xlfn.IFNA(_xlfn.IFS('10-Specialties'!D93="*",'10-Specialties'!C93,'10-Specialties'!F93="*",'10-Specialties'!E93,'10-Specialties'!H93="*",'10-Specialties'!G93,'10-Specialties'!J93="*",'10-Specialties'!I93,'10-Specialties'!L93="*",'10-Specialties'!K93,'10-Specialties'!N93="*",'10-Specialties'!M93,'10-Specialties'!P93="*",'10-Specialties'!O93,'10-Specialties'!R93="*",'10-Specialties'!Q93,'10-Specialties'!T93="*",'10-Specialties'!S93),"")</f>
        <v/>
      </c>
      <c r="E1850" s="402" t="e">
        <f>D1850/'Project Data'!$D$22</f>
        <v>#VALUE!</v>
      </c>
      <c r="F1850" s="164" t="s">
        <v>44</v>
      </c>
      <c r="G1850" s="236" t="str" cm="1">
        <f t="array" ref="G1850">_xlfn.IFNA(_xlfn.IFS('10-Specialties'!F93="*",'10-Specialties'!E93,'10-Specialties'!H93="*",'10-Specialties'!G93,'10-Specialties'!J93="*",'10-Specialties'!I93,'10-Specialties'!L93="*",'10-Specialties'!K93,'10-Specialties'!N93="*",'10-Specialties'!M93,'10-Specialties'!P93="*",'10-Specialties'!O93,'10-Specialties'!R93="*",'10-Specialties'!Q93,'10-Specialties'!T93="*",'10-Specialties'!S93,'10-Specialties'!V93="*",'10-Specialties'!U93),"")</f>
        <v/>
      </c>
      <c r="H1850" s="236" t="e">
        <f>G1850/'Project Data'!$D$22</f>
        <v>#VALUE!</v>
      </c>
      <c r="I1850" s="175"/>
      <c r="J1850" s="244"/>
      <c r="K1850" s="404"/>
    </row>
    <row r="1851" spans="1:11" s="147" customFormat="1" ht="15" hidden="1" customHeight="1">
      <c r="A1851" s="198">
        <f>'10-Specialties'!A94</f>
        <v>0</v>
      </c>
      <c r="B1851" s="399" t="str">
        <f>'10-Specialties'!B94</f>
        <v>10 51 53 Locker Room Benches</v>
      </c>
      <c r="C1851" s="235"/>
      <c r="D1851" s="402" t="str" cm="1">
        <f t="array" ref="D1851">_xlfn.IFNA(_xlfn.IFS('10-Specialties'!D94="*",'10-Specialties'!C94,'10-Specialties'!F94="*",'10-Specialties'!E94,'10-Specialties'!H94="*",'10-Specialties'!G94,'10-Specialties'!J94="*",'10-Specialties'!I94,'10-Specialties'!L94="*",'10-Specialties'!K94,'10-Specialties'!N94="*",'10-Specialties'!M94,'10-Specialties'!P94="*",'10-Specialties'!O94,'10-Specialties'!R94="*",'10-Specialties'!Q94,'10-Specialties'!T94="*",'10-Specialties'!S94),"")</f>
        <v/>
      </c>
      <c r="E1851" s="402" t="e">
        <f>D1851/'Project Data'!$D$22</f>
        <v>#VALUE!</v>
      </c>
      <c r="F1851" s="164" t="s">
        <v>44</v>
      </c>
      <c r="G1851" s="236" t="str" cm="1">
        <f t="array" ref="G1851">_xlfn.IFNA(_xlfn.IFS('10-Specialties'!F94="*",'10-Specialties'!E94,'10-Specialties'!H94="*",'10-Specialties'!G94,'10-Specialties'!J94="*",'10-Specialties'!I94,'10-Specialties'!L94="*",'10-Specialties'!K94,'10-Specialties'!N94="*",'10-Specialties'!M94,'10-Specialties'!P94="*",'10-Specialties'!O94,'10-Specialties'!R94="*",'10-Specialties'!Q94,'10-Specialties'!T94="*",'10-Specialties'!S94,'10-Specialties'!V94="*",'10-Specialties'!U94),"")</f>
        <v/>
      </c>
      <c r="H1851" s="236" t="e">
        <f>G1851/'Project Data'!$D$22</f>
        <v>#VALUE!</v>
      </c>
      <c r="I1851" s="175"/>
      <c r="J1851" s="244"/>
      <c r="K1851" s="404"/>
    </row>
    <row r="1852" spans="1:11" s="147" customFormat="1" ht="15" hidden="1" customHeight="1">
      <c r="A1852" s="198">
        <f>'10-Specialties'!A95</f>
        <v>0</v>
      </c>
      <c r="B1852" s="399" t="str">
        <f>'10-Specialties'!B95</f>
        <v>10 55 00 Postal Specialties</v>
      </c>
      <c r="C1852" s="235"/>
      <c r="D1852" s="402" t="str" cm="1">
        <f t="array" ref="D1852">_xlfn.IFNA(_xlfn.IFS('10-Specialties'!D95="*",'10-Specialties'!C95,'10-Specialties'!F95="*",'10-Specialties'!E95,'10-Specialties'!H95="*",'10-Specialties'!G95,'10-Specialties'!J95="*",'10-Specialties'!I95,'10-Specialties'!L95="*",'10-Specialties'!K95,'10-Specialties'!N95="*",'10-Specialties'!M95,'10-Specialties'!P95="*",'10-Specialties'!O95,'10-Specialties'!R95="*",'10-Specialties'!Q95,'10-Specialties'!T95="*",'10-Specialties'!S95),"")</f>
        <v/>
      </c>
      <c r="E1852" s="402" t="e">
        <f>D1852/'Project Data'!$D$22</f>
        <v>#VALUE!</v>
      </c>
      <c r="F1852" s="164" t="s">
        <v>44</v>
      </c>
      <c r="G1852" s="236" t="str" cm="1">
        <f t="array" ref="G1852">_xlfn.IFNA(_xlfn.IFS('10-Specialties'!F95="*",'10-Specialties'!E95,'10-Specialties'!H95="*",'10-Specialties'!G95,'10-Specialties'!J95="*",'10-Specialties'!I95,'10-Specialties'!L95="*",'10-Specialties'!K95,'10-Specialties'!N95="*",'10-Specialties'!M95,'10-Specialties'!P95="*",'10-Specialties'!O95,'10-Specialties'!R95="*",'10-Specialties'!Q95,'10-Specialties'!T95="*",'10-Specialties'!S95,'10-Specialties'!V95="*",'10-Specialties'!U95),"")</f>
        <v/>
      </c>
      <c r="H1852" s="236" t="e">
        <f>G1852/'Project Data'!$D$22</f>
        <v>#VALUE!</v>
      </c>
      <c r="I1852" s="175"/>
      <c r="J1852" s="244"/>
      <c r="K1852" s="404"/>
    </row>
    <row r="1853" spans="1:11" s="147" customFormat="1" ht="15" hidden="1" customHeight="1">
      <c r="A1853" s="198">
        <f>'10-Specialties'!A96</f>
        <v>0</v>
      </c>
      <c r="B1853" s="399" t="str">
        <f>'10-Specialties'!B96</f>
        <v>10 55 13 Central Mail Delivery Boxes</v>
      </c>
      <c r="C1853" s="235"/>
      <c r="D1853" s="402" t="str" cm="1">
        <f t="array" ref="D1853">_xlfn.IFNA(_xlfn.IFS('10-Specialties'!D96="*",'10-Specialties'!C96,'10-Specialties'!F96="*",'10-Specialties'!E96,'10-Specialties'!H96="*",'10-Specialties'!G96,'10-Specialties'!J96="*",'10-Specialties'!I96,'10-Specialties'!L96="*",'10-Specialties'!K96,'10-Specialties'!N96="*",'10-Specialties'!M96,'10-Specialties'!P96="*",'10-Specialties'!O96,'10-Specialties'!R96="*",'10-Specialties'!Q96,'10-Specialties'!T96="*",'10-Specialties'!S96),"")</f>
        <v/>
      </c>
      <c r="E1853" s="402" t="e">
        <f>D1853/'Project Data'!$D$22</f>
        <v>#VALUE!</v>
      </c>
      <c r="F1853" s="164" t="s">
        <v>44</v>
      </c>
      <c r="G1853" s="236" t="str" cm="1">
        <f t="array" ref="G1853">_xlfn.IFNA(_xlfn.IFS('10-Specialties'!F96="*",'10-Specialties'!E96,'10-Specialties'!H96="*",'10-Specialties'!G96,'10-Specialties'!J96="*",'10-Specialties'!I96,'10-Specialties'!L96="*",'10-Specialties'!K96,'10-Specialties'!N96="*",'10-Specialties'!M96,'10-Specialties'!P96="*",'10-Specialties'!O96,'10-Specialties'!R96="*",'10-Specialties'!Q96,'10-Specialties'!T96="*",'10-Specialties'!S96,'10-Specialties'!V96="*",'10-Specialties'!U96),"")</f>
        <v/>
      </c>
      <c r="H1853" s="236" t="e">
        <f>G1853/'Project Data'!$D$22</f>
        <v>#VALUE!</v>
      </c>
      <c r="I1853" s="175"/>
      <c r="J1853" s="244"/>
      <c r="K1853" s="404"/>
    </row>
    <row r="1854" spans="1:11" s="147" customFormat="1" ht="15" hidden="1" customHeight="1">
      <c r="A1854" s="198">
        <f>'10-Specialties'!A97</f>
        <v>0</v>
      </c>
      <c r="B1854" s="399" t="str">
        <f>'10-Specialties'!B97</f>
        <v>10 55 13.13 Cluster Box Units</v>
      </c>
      <c r="C1854" s="235"/>
      <c r="D1854" s="402" t="str" cm="1">
        <f t="array" ref="D1854">_xlfn.IFNA(_xlfn.IFS('10-Specialties'!D97="*",'10-Specialties'!C97,'10-Specialties'!F97="*",'10-Specialties'!E97,'10-Specialties'!H97="*",'10-Specialties'!G97,'10-Specialties'!J97="*",'10-Specialties'!I97,'10-Specialties'!L97="*",'10-Specialties'!K97,'10-Specialties'!N97="*",'10-Specialties'!M97,'10-Specialties'!P97="*",'10-Specialties'!O97,'10-Specialties'!R97="*",'10-Specialties'!Q97,'10-Specialties'!T97="*",'10-Specialties'!S97),"")</f>
        <v/>
      </c>
      <c r="E1854" s="402" t="e">
        <f>D1854/'Project Data'!$D$22</f>
        <v>#VALUE!</v>
      </c>
      <c r="F1854" s="164" t="s">
        <v>44</v>
      </c>
      <c r="G1854" s="236" t="str" cm="1">
        <f t="array" ref="G1854">_xlfn.IFNA(_xlfn.IFS('10-Specialties'!F97="*",'10-Specialties'!E97,'10-Specialties'!H97="*",'10-Specialties'!G97,'10-Specialties'!J97="*",'10-Specialties'!I97,'10-Specialties'!L97="*",'10-Specialties'!K97,'10-Specialties'!N97="*",'10-Specialties'!M97,'10-Specialties'!P97="*",'10-Specialties'!O97,'10-Specialties'!R97="*",'10-Specialties'!Q97,'10-Specialties'!T97="*",'10-Specialties'!S97,'10-Specialties'!V97="*",'10-Specialties'!U97),"")</f>
        <v/>
      </c>
      <c r="H1854" s="236" t="e">
        <f>G1854/'Project Data'!$D$22</f>
        <v>#VALUE!</v>
      </c>
      <c r="I1854" s="175"/>
      <c r="J1854" s="244"/>
      <c r="K1854" s="404"/>
    </row>
    <row r="1855" spans="1:11" s="147" customFormat="1" ht="15" hidden="1" customHeight="1">
      <c r="A1855" s="198">
        <f>'10-Specialties'!A98</f>
        <v>0</v>
      </c>
      <c r="B1855" s="399" t="str">
        <f>'10-Specialties'!B98</f>
        <v>10 55 16 Mail Collection Boxes</v>
      </c>
      <c r="C1855" s="235"/>
      <c r="D1855" s="402" t="str" cm="1">
        <f t="array" ref="D1855">_xlfn.IFNA(_xlfn.IFS('10-Specialties'!D98="*",'10-Specialties'!C98,'10-Specialties'!F98="*",'10-Specialties'!E98,'10-Specialties'!H98="*",'10-Specialties'!G98,'10-Specialties'!J98="*",'10-Specialties'!I98,'10-Specialties'!L98="*",'10-Specialties'!K98,'10-Specialties'!N98="*",'10-Specialties'!M98,'10-Specialties'!P98="*",'10-Specialties'!O98,'10-Specialties'!R98="*",'10-Specialties'!Q98,'10-Specialties'!T98="*",'10-Specialties'!S98),"")</f>
        <v/>
      </c>
      <c r="E1855" s="402" t="e">
        <f>D1855/'Project Data'!$D$22</f>
        <v>#VALUE!</v>
      </c>
      <c r="F1855" s="164" t="s">
        <v>44</v>
      </c>
      <c r="G1855" s="236" t="str" cm="1">
        <f t="array" ref="G1855">_xlfn.IFNA(_xlfn.IFS('10-Specialties'!F98="*",'10-Specialties'!E98,'10-Specialties'!H98="*",'10-Specialties'!G98,'10-Specialties'!J98="*",'10-Specialties'!I98,'10-Specialties'!L98="*",'10-Specialties'!K98,'10-Specialties'!N98="*",'10-Specialties'!M98,'10-Specialties'!P98="*",'10-Specialties'!O98,'10-Specialties'!R98="*",'10-Specialties'!Q98,'10-Specialties'!T98="*",'10-Specialties'!S98,'10-Specialties'!V98="*",'10-Specialties'!U98),"")</f>
        <v/>
      </c>
      <c r="H1855" s="236" t="e">
        <f>G1855/'Project Data'!$D$22</f>
        <v>#VALUE!</v>
      </c>
      <c r="I1855" s="175"/>
      <c r="J1855" s="244"/>
      <c r="K1855" s="404"/>
    </row>
    <row r="1856" spans="1:11" s="147" customFormat="1" ht="15" hidden="1" customHeight="1">
      <c r="A1856" s="198">
        <f>'10-Specialties'!A99</f>
        <v>0</v>
      </c>
      <c r="B1856" s="399" t="str">
        <f>'10-Specialties'!B99</f>
        <v>10 55 19 Receiving Boxes</v>
      </c>
      <c r="C1856" s="235"/>
      <c r="D1856" s="402" t="str" cm="1">
        <f t="array" ref="D1856">_xlfn.IFNA(_xlfn.IFS('10-Specialties'!D99="*",'10-Specialties'!C99,'10-Specialties'!F99="*",'10-Specialties'!E99,'10-Specialties'!H99="*",'10-Specialties'!G99,'10-Specialties'!J99="*",'10-Specialties'!I99,'10-Specialties'!L99="*",'10-Specialties'!K99,'10-Specialties'!N99="*",'10-Specialties'!M99,'10-Specialties'!P99="*",'10-Specialties'!O99,'10-Specialties'!R99="*",'10-Specialties'!Q99,'10-Specialties'!T99="*",'10-Specialties'!S99),"")</f>
        <v/>
      </c>
      <c r="E1856" s="402" t="e">
        <f>D1856/'Project Data'!$D$22</f>
        <v>#VALUE!</v>
      </c>
      <c r="F1856" s="164" t="s">
        <v>44</v>
      </c>
      <c r="G1856" s="236" t="str" cm="1">
        <f t="array" ref="G1856">_xlfn.IFNA(_xlfn.IFS('10-Specialties'!F99="*",'10-Specialties'!E99,'10-Specialties'!H99="*",'10-Specialties'!G99,'10-Specialties'!J99="*",'10-Specialties'!I99,'10-Specialties'!L99="*",'10-Specialties'!K99,'10-Specialties'!N99="*",'10-Specialties'!M99,'10-Specialties'!P99="*",'10-Specialties'!O99,'10-Specialties'!R99="*",'10-Specialties'!Q99,'10-Specialties'!T99="*",'10-Specialties'!S99,'10-Specialties'!V99="*",'10-Specialties'!U99),"")</f>
        <v/>
      </c>
      <c r="H1856" s="236" t="e">
        <f>G1856/'Project Data'!$D$22</f>
        <v>#VALUE!</v>
      </c>
      <c r="I1856" s="175"/>
      <c r="J1856" s="244"/>
      <c r="K1856" s="404"/>
    </row>
    <row r="1857" spans="1:11" s="147" customFormat="1" ht="15" hidden="1" customHeight="1">
      <c r="A1857" s="198">
        <f>'10-Specialties'!A100</f>
        <v>0</v>
      </c>
      <c r="B1857" s="399" t="str">
        <f>'10-Specialties'!B100</f>
        <v>10 55 23 Mail Boxes</v>
      </c>
      <c r="C1857" s="235"/>
      <c r="D1857" s="402" t="str" cm="1">
        <f t="array" ref="D1857">_xlfn.IFNA(_xlfn.IFS('10-Specialties'!D100="*",'10-Specialties'!C100,'10-Specialties'!F100="*",'10-Specialties'!E100,'10-Specialties'!H100="*",'10-Specialties'!G100,'10-Specialties'!J100="*",'10-Specialties'!I100,'10-Specialties'!L100="*",'10-Specialties'!K100,'10-Specialties'!N100="*",'10-Specialties'!M100,'10-Specialties'!P100="*",'10-Specialties'!O100,'10-Specialties'!R100="*",'10-Specialties'!Q100,'10-Specialties'!T100="*",'10-Specialties'!S100),"")</f>
        <v/>
      </c>
      <c r="E1857" s="402" t="e">
        <f>D1857/'Project Data'!$D$22</f>
        <v>#VALUE!</v>
      </c>
      <c r="F1857" s="164" t="s">
        <v>44</v>
      </c>
      <c r="G1857" s="236" t="str" cm="1">
        <f t="array" ref="G1857">_xlfn.IFNA(_xlfn.IFS('10-Specialties'!F100="*",'10-Specialties'!E100,'10-Specialties'!H100="*",'10-Specialties'!G100,'10-Specialties'!J100="*",'10-Specialties'!I100,'10-Specialties'!L100="*",'10-Specialties'!K100,'10-Specialties'!N100="*",'10-Specialties'!M100,'10-Specialties'!P100="*",'10-Specialties'!O100,'10-Specialties'!R100="*",'10-Specialties'!Q100,'10-Specialties'!T100="*",'10-Specialties'!S100,'10-Specialties'!V100="*",'10-Specialties'!U100),"")</f>
        <v/>
      </c>
      <c r="H1857" s="236" t="e">
        <f>G1857/'Project Data'!$D$22</f>
        <v>#VALUE!</v>
      </c>
      <c r="I1857" s="175"/>
      <c r="J1857" s="244"/>
      <c r="K1857" s="404"/>
    </row>
    <row r="1858" spans="1:11" s="147" customFormat="1" ht="15" customHeight="1">
      <c r="A1858" s="398">
        <f>'10-Specialties'!A101</f>
        <v>1</v>
      </c>
      <c r="B1858" s="642" t="str">
        <f>'10-Specialties'!B101</f>
        <v>10 55 23.13 Mail Boxes</v>
      </c>
      <c r="C1858" s="643"/>
      <c r="D1858" s="402" cm="1">
        <f t="array" ref="D1858">_xlfn.IFNA(_xlfn.IFS('10-Specialties'!D101="*",'10-Specialties'!C101,'10-Specialties'!F101="*",'10-Specialties'!E101,'10-Specialties'!H101="*",'10-Specialties'!G101,'10-Specialties'!J101="*",'10-Specialties'!I101,'10-Specialties'!L101="*",'10-Specialties'!K101,'10-Specialties'!N101="*",'10-Specialties'!M101,'10-Specialties'!P101="*",'10-Specialties'!O101,'10-Specialties'!R101="*",'10-Specialties'!Q101,'10-Specialties'!T101="*",'10-Specialties'!S101),"")</f>
        <v>26288</v>
      </c>
      <c r="E1858" s="402">
        <f>D1858/'Project Data'!$D$22</f>
        <v>0.29375020951827557</v>
      </c>
      <c r="F1858" s="411">
        <v>26288</v>
      </c>
      <c r="G1858" s="402" cm="1">
        <f t="array" ref="G1858">_xlfn.IFNA(_xlfn.IFS('10-Specialties'!F101="*",'10-Specialties'!E101,'10-Specialties'!H101="*",'10-Specialties'!G101,'10-Specialties'!J101="*",'10-Specialties'!I101,'10-Specialties'!L101="*",'10-Specialties'!K101,'10-Specialties'!N101="*",'10-Specialties'!M101,'10-Specialties'!P101="*",'10-Specialties'!O101,'10-Specialties'!R101="*",'10-Specialties'!Q101,'10-Specialties'!T101="*",'10-Specialties'!S101,'10-Specialties'!V101="*",'10-Specialties'!U101),"")</f>
        <v>26288</v>
      </c>
      <c r="H1858" s="402">
        <f>G1858/'Project Data'!$D$22</f>
        <v>0.29375020951827557</v>
      </c>
      <c r="I1858" s="400"/>
      <c r="J1858" s="403"/>
      <c r="K1858" s="404" t="s">
        <v>72</v>
      </c>
    </row>
    <row r="1859" spans="1:11" s="147" customFormat="1" ht="15" hidden="1" customHeight="1">
      <c r="A1859" s="198">
        <f>'10-Specialties'!A102</f>
        <v>0</v>
      </c>
      <c r="B1859" s="399" t="str">
        <f>'10-Specialties'!B102</f>
        <v>10 55 23.16 Mail Box Directories</v>
      </c>
      <c r="C1859" s="235"/>
      <c r="D1859" s="402" t="str" cm="1">
        <f t="array" ref="D1859">_xlfn.IFNA(_xlfn.IFS('10-Specialties'!D102="*",'10-Specialties'!C102,'10-Specialties'!F102="*",'10-Specialties'!E102,'10-Specialties'!H102="*",'10-Specialties'!G102,'10-Specialties'!J102="*",'10-Specialties'!I102,'10-Specialties'!L102="*",'10-Specialties'!K102,'10-Specialties'!N102="*",'10-Specialties'!M102,'10-Specialties'!P102="*",'10-Specialties'!O102,'10-Specialties'!R102="*",'10-Specialties'!Q102,'10-Specialties'!T102="*",'10-Specialties'!S102),"")</f>
        <v/>
      </c>
      <c r="E1859" s="402" t="e">
        <f>D1859/'Project Data'!$D$22</f>
        <v>#VALUE!</v>
      </c>
      <c r="F1859" s="164" t="s">
        <v>44</v>
      </c>
      <c r="G1859" s="236" t="str" cm="1">
        <f t="array" ref="G1859">_xlfn.IFNA(_xlfn.IFS('10-Specialties'!F102="*",'10-Specialties'!E102,'10-Specialties'!H102="*",'10-Specialties'!G102,'10-Specialties'!J102="*",'10-Specialties'!I102,'10-Specialties'!L102="*",'10-Specialties'!K102,'10-Specialties'!N102="*",'10-Specialties'!M102,'10-Specialties'!P102="*",'10-Specialties'!O102,'10-Specialties'!R102="*",'10-Specialties'!Q102,'10-Specialties'!T102="*",'10-Specialties'!S102,'10-Specialties'!V102="*",'10-Specialties'!U102),"")</f>
        <v/>
      </c>
      <c r="H1859" s="236" t="e">
        <f>G1859/'Project Data'!$D$22</f>
        <v>#VALUE!</v>
      </c>
      <c r="I1859" s="175"/>
      <c r="J1859" s="244"/>
      <c r="K1859" s="404"/>
    </row>
    <row r="1860" spans="1:11" s="147" customFormat="1" ht="15" hidden="1" customHeight="1">
      <c r="A1860" s="198">
        <f>'10-Specialties'!A103</f>
        <v>0</v>
      </c>
      <c r="B1860" s="399" t="str">
        <f>'10-Specialties'!B103</f>
        <v>10 55 23.19 Mail Box Key Keepers</v>
      </c>
      <c r="C1860" s="235"/>
      <c r="D1860" s="402" t="str" cm="1">
        <f t="array" ref="D1860">_xlfn.IFNA(_xlfn.IFS('10-Specialties'!D103="*",'10-Specialties'!C103,'10-Specialties'!F103="*",'10-Specialties'!E103,'10-Specialties'!H103="*",'10-Specialties'!G103,'10-Specialties'!J103="*",'10-Specialties'!I103,'10-Specialties'!L103="*",'10-Specialties'!K103,'10-Specialties'!N103="*",'10-Specialties'!M103,'10-Specialties'!P103="*",'10-Specialties'!O103,'10-Specialties'!R103="*",'10-Specialties'!Q103,'10-Specialties'!T103="*",'10-Specialties'!S103),"")</f>
        <v/>
      </c>
      <c r="E1860" s="402" t="e">
        <f>D1860/'Project Data'!$D$22</f>
        <v>#VALUE!</v>
      </c>
      <c r="F1860" s="164" t="s">
        <v>44</v>
      </c>
      <c r="G1860" s="236" t="str" cm="1">
        <f t="array" ref="G1860">_xlfn.IFNA(_xlfn.IFS('10-Specialties'!F103="*",'10-Specialties'!E103,'10-Specialties'!H103="*",'10-Specialties'!G103,'10-Specialties'!J103="*",'10-Specialties'!I103,'10-Specialties'!L103="*",'10-Specialties'!K103,'10-Specialties'!N103="*",'10-Specialties'!M103,'10-Specialties'!P103="*",'10-Specialties'!O103,'10-Specialties'!R103="*",'10-Specialties'!Q103,'10-Specialties'!T103="*",'10-Specialties'!S103,'10-Specialties'!V103="*",'10-Specialties'!U103),"")</f>
        <v/>
      </c>
      <c r="H1860" s="236" t="e">
        <f>G1860/'Project Data'!$D$22</f>
        <v>#VALUE!</v>
      </c>
      <c r="I1860" s="175"/>
      <c r="J1860" s="244"/>
      <c r="K1860" s="404"/>
    </row>
    <row r="1861" spans="1:11" s="147" customFormat="1" ht="15" hidden="1" customHeight="1">
      <c r="A1861" s="198">
        <f>'10-Specialties'!A104</f>
        <v>0</v>
      </c>
      <c r="B1861" s="399" t="str">
        <f>'10-Specialties'!B104</f>
        <v>10 55 26 Parcel Lockers</v>
      </c>
      <c r="C1861" s="235"/>
      <c r="D1861" s="402" t="str" cm="1">
        <f t="array" ref="D1861">_xlfn.IFNA(_xlfn.IFS('10-Specialties'!D104="*",'10-Specialties'!C104,'10-Specialties'!F104="*",'10-Specialties'!E104,'10-Specialties'!H104="*",'10-Specialties'!G104,'10-Specialties'!J104="*",'10-Specialties'!I104,'10-Specialties'!L104="*",'10-Specialties'!K104,'10-Specialties'!N104="*",'10-Specialties'!M104,'10-Specialties'!P104="*",'10-Specialties'!O104,'10-Specialties'!R104="*",'10-Specialties'!Q104,'10-Specialties'!T104="*",'10-Specialties'!S104),"")</f>
        <v/>
      </c>
      <c r="E1861" s="402" t="e">
        <f>D1861/'Project Data'!$D$22</f>
        <v>#VALUE!</v>
      </c>
      <c r="F1861" s="164" t="s">
        <v>44</v>
      </c>
      <c r="G1861" s="236" t="str" cm="1">
        <f t="array" ref="G1861">_xlfn.IFNA(_xlfn.IFS('10-Specialties'!F104="*",'10-Specialties'!E104,'10-Specialties'!H104="*",'10-Specialties'!G104,'10-Specialties'!J104="*",'10-Specialties'!I104,'10-Specialties'!L104="*",'10-Specialties'!K104,'10-Specialties'!N104="*",'10-Specialties'!M104,'10-Specialties'!P104="*",'10-Specialties'!O104,'10-Specialties'!R104="*",'10-Specialties'!Q104,'10-Specialties'!T104="*",'10-Specialties'!S104,'10-Specialties'!V104="*",'10-Specialties'!U104),"")</f>
        <v/>
      </c>
      <c r="H1861" s="236" t="e">
        <f>G1861/'Project Data'!$D$22</f>
        <v>#VALUE!</v>
      </c>
      <c r="I1861" s="175"/>
      <c r="J1861" s="244"/>
      <c r="K1861" s="404"/>
    </row>
    <row r="1862" spans="1:11" s="147" customFormat="1" ht="15" hidden="1" customHeight="1">
      <c r="A1862" s="198">
        <f>'10-Specialties'!A105</f>
        <v>0</v>
      </c>
      <c r="B1862" s="399" t="str">
        <f>'10-Specialties'!B105</f>
        <v>10 55 33 Data Distribution Boxes</v>
      </c>
      <c r="C1862" s="235"/>
      <c r="D1862" s="402" t="str" cm="1">
        <f t="array" ref="D1862">_xlfn.IFNA(_xlfn.IFS('10-Specialties'!D105="*",'10-Specialties'!C105,'10-Specialties'!F105="*",'10-Specialties'!E105,'10-Specialties'!H105="*",'10-Specialties'!G105,'10-Specialties'!J105="*",'10-Specialties'!I105,'10-Specialties'!L105="*",'10-Specialties'!K105,'10-Specialties'!N105="*",'10-Specialties'!M105,'10-Specialties'!P105="*",'10-Specialties'!O105,'10-Specialties'!R105="*",'10-Specialties'!Q105,'10-Specialties'!T105="*",'10-Specialties'!S105),"")</f>
        <v/>
      </c>
      <c r="E1862" s="402" t="e">
        <f>D1862/'Project Data'!$D$22</f>
        <v>#VALUE!</v>
      </c>
      <c r="F1862" s="164" t="s">
        <v>44</v>
      </c>
      <c r="G1862" s="236" t="str" cm="1">
        <f t="array" ref="G1862">_xlfn.IFNA(_xlfn.IFS('10-Specialties'!F105="*",'10-Specialties'!E105,'10-Specialties'!H105="*",'10-Specialties'!G105,'10-Specialties'!J105="*",'10-Specialties'!I105,'10-Specialties'!L105="*",'10-Specialties'!K105,'10-Specialties'!N105="*",'10-Specialties'!M105,'10-Specialties'!P105="*",'10-Specialties'!O105,'10-Specialties'!R105="*",'10-Specialties'!Q105,'10-Specialties'!T105="*",'10-Specialties'!S105,'10-Specialties'!V105="*",'10-Specialties'!U105),"")</f>
        <v/>
      </c>
      <c r="H1862" s="236" t="e">
        <f>G1862/'Project Data'!$D$22</f>
        <v>#VALUE!</v>
      </c>
      <c r="I1862" s="175"/>
      <c r="J1862" s="244"/>
      <c r="K1862" s="404"/>
    </row>
    <row r="1863" spans="1:11" s="147" customFormat="1" ht="15" hidden="1" customHeight="1">
      <c r="A1863" s="198">
        <f>'10-Specialties'!A106</f>
        <v>0</v>
      </c>
      <c r="B1863" s="399" t="str">
        <f>'10-Specialties'!B106</f>
        <v>10 55 36 Package Depositories</v>
      </c>
      <c r="C1863" s="235"/>
      <c r="D1863" s="402" t="str" cm="1">
        <f t="array" ref="D1863">_xlfn.IFNA(_xlfn.IFS('10-Specialties'!D106="*",'10-Specialties'!C106,'10-Specialties'!F106="*",'10-Specialties'!E106,'10-Specialties'!H106="*",'10-Specialties'!G106,'10-Specialties'!J106="*",'10-Specialties'!I106,'10-Specialties'!L106="*",'10-Specialties'!K106,'10-Specialties'!N106="*",'10-Specialties'!M106,'10-Specialties'!P106="*",'10-Specialties'!O106,'10-Specialties'!R106="*",'10-Specialties'!Q106,'10-Specialties'!T106="*",'10-Specialties'!S106),"")</f>
        <v/>
      </c>
      <c r="E1863" s="402" t="e">
        <f>D1863/'Project Data'!$D$22</f>
        <v>#VALUE!</v>
      </c>
      <c r="F1863" s="164" t="s">
        <v>44</v>
      </c>
      <c r="G1863" s="236" t="str" cm="1">
        <f t="array" ref="G1863">_xlfn.IFNA(_xlfn.IFS('10-Specialties'!F106="*",'10-Specialties'!E106,'10-Specialties'!H106="*",'10-Specialties'!G106,'10-Specialties'!J106="*",'10-Specialties'!I106,'10-Specialties'!L106="*",'10-Specialties'!K106,'10-Specialties'!N106="*",'10-Specialties'!M106,'10-Specialties'!P106="*",'10-Specialties'!O106,'10-Specialties'!R106="*",'10-Specialties'!Q106,'10-Specialties'!T106="*",'10-Specialties'!S106,'10-Specialties'!V106="*",'10-Specialties'!U106),"")</f>
        <v/>
      </c>
      <c r="H1863" s="236" t="e">
        <f>G1863/'Project Data'!$D$22</f>
        <v>#VALUE!</v>
      </c>
      <c r="I1863" s="175"/>
      <c r="J1863" s="244"/>
      <c r="K1863" s="404"/>
    </row>
    <row r="1864" spans="1:11" s="147" customFormat="1" ht="15" hidden="1" customHeight="1">
      <c r="A1864" s="198">
        <f>'10-Specialties'!A107</f>
        <v>0</v>
      </c>
      <c r="B1864" s="399" t="str">
        <f>'10-Specialties'!B107</f>
        <v>10 55 91 Mail Chutes</v>
      </c>
      <c r="C1864" s="235"/>
      <c r="D1864" s="402" t="str" cm="1">
        <f t="array" ref="D1864">_xlfn.IFNA(_xlfn.IFS('10-Specialties'!D107="*",'10-Specialties'!C107,'10-Specialties'!F107="*",'10-Specialties'!E107,'10-Specialties'!H107="*",'10-Specialties'!G107,'10-Specialties'!J107="*",'10-Specialties'!I107,'10-Specialties'!L107="*",'10-Specialties'!K107,'10-Specialties'!N107="*",'10-Specialties'!M107,'10-Specialties'!P107="*",'10-Specialties'!O107,'10-Specialties'!R107="*",'10-Specialties'!Q107,'10-Specialties'!T107="*",'10-Specialties'!S107),"")</f>
        <v/>
      </c>
      <c r="E1864" s="402" t="e">
        <f>D1864/'Project Data'!$D$22</f>
        <v>#VALUE!</v>
      </c>
      <c r="F1864" s="164" t="s">
        <v>44</v>
      </c>
      <c r="G1864" s="236" t="str" cm="1">
        <f t="array" ref="G1864">_xlfn.IFNA(_xlfn.IFS('10-Specialties'!F107="*",'10-Specialties'!E107,'10-Specialties'!H107="*",'10-Specialties'!G107,'10-Specialties'!J107="*",'10-Specialties'!I107,'10-Specialties'!L107="*",'10-Specialties'!K107,'10-Specialties'!N107="*",'10-Specialties'!M107,'10-Specialties'!P107="*",'10-Specialties'!O107,'10-Specialties'!R107="*",'10-Specialties'!Q107,'10-Specialties'!T107="*",'10-Specialties'!S107,'10-Specialties'!V107="*",'10-Specialties'!U107),"")</f>
        <v/>
      </c>
      <c r="H1864" s="236" t="e">
        <f>G1864/'Project Data'!$D$22</f>
        <v>#VALUE!</v>
      </c>
      <c r="I1864" s="175"/>
      <c r="J1864" s="244"/>
      <c r="K1864" s="404"/>
    </row>
    <row r="1865" spans="1:11" s="147" customFormat="1" ht="15" hidden="1" customHeight="1">
      <c r="A1865" s="398" t="str">
        <f>'10-Specialties'!A108</f>
        <v xml:space="preserve"> </v>
      </c>
      <c r="B1865" s="399" t="str">
        <f>'10-Specialties'!B108</f>
        <v>10 56 00 Storage Assemblies</v>
      </c>
      <c r="C1865" s="399"/>
      <c r="D1865" s="402" t="str" cm="1">
        <f t="array" ref="D1865">_xlfn.IFNA(_xlfn.IFS('10-Specialties'!D108="*",'10-Specialties'!C108,'10-Specialties'!F108="*",'10-Specialties'!E108,'10-Specialties'!H108="*",'10-Specialties'!G108,'10-Specialties'!J108="*",'10-Specialties'!I108,'10-Specialties'!L108="*",'10-Specialties'!K108,'10-Specialties'!N108="*",'10-Specialties'!M108,'10-Specialties'!P108="*",'10-Specialties'!O108,'10-Specialties'!R108="*",'10-Specialties'!Q108,'10-Specialties'!T108="*",'10-Specialties'!S108),"")</f>
        <v/>
      </c>
      <c r="E1865" s="402" t="e">
        <f>D1865/'Project Data'!$D$22</f>
        <v>#VALUE!</v>
      </c>
      <c r="F1865" s="411" t="s">
        <v>44</v>
      </c>
      <c r="G1865" s="402" t="str" cm="1">
        <f t="array" ref="G1865">_xlfn.IFNA(_xlfn.IFS('10-Specialties'!F108="*",'10-Specialties'!E108,'10-Specialties'!H108="*",'10-Specialties'!G108,'10-Specialties'!J108="*",'10-Specialties'!I108,'10-Specialties'!L108="*",'10-Specialties'!K108,'10-Specialties'!N108="*",'10-Specialties'!M108,'10-Specialties'!P108="*",'10-Specialties'!O108,'10-Specialties'!R108="*",'10-Specialties'!Q108,'10-Specialties'!T108="*",'10-Specialties'!S108,'10-Specialties'!V108="*",'10-Specialties'!U108),"")</f>
        <v/>
      </c>
      <c r="H1865" s="402" t="e">
        <f>G1865/'Project Data'!$D$22</f>
        <v>#VALUE!</v>
      </c>
      <c r="I1865" s="400"/>
      <c r="J1865" s="403"/>
      <c r="K1865" s="404"/>
    </row>
    <row r="1866" spans="1:11" s="147" customFormat="1" ht="15" hidden="1" customHeight="1">
      <c r="A1866" s="198">
        <f>'10-Specialties'!A109</f>
        <v>0</v>
      </c>
      <c r="B1866" s="399" t="str">
        <f>'10-Specialties'!B109</f>
        <v>10 56 13 Metal Storage Shelving</v>
      </c>
      <c r="C1866" s="235"/>
      <c r="D1866" s="402" t="str" cm="1">
        <f t="array" ref="D1866">_xlfn.IFNA(_xlfn.IFS('10-Specialties'!D109="*",'10-Specialties'!C109,'10-Specialties'!F109="*",'10-Specialties'!E109,'10-Specialties'!H109="*",'10-Specialties'!G109,'10-Specialties'!J109="*",'10-Specialties'!I109,'10-Specialties'!L109="*",'10-Specialties'!K109,'10-Specialties'!N109="*",'10-Specialties'!M109,'10-Specialties'!P109="*",'10-Specialties'!O109,'10-Specialties'!R109="*",'10-Specialties'!Q109,'10-Specialties'!T109="*",'10-Specialties'!S109),"")</f>
        <v/>
      </c>
      <c r="E1866" s="402" t="e">
        <f>D1866/'Project Data'!$D$22</f>
        <v>#VALUE!</v>
      </c>
      <c r="F1866" s="164" t="s">
        <v>44</v>
      </c>
      <c r="G1866" s="236" t="str" cm="1">
        <f t="array" ref="G1866">_xlfn.IFNA(_xlfn.IFS('10-Specialties'!F109="*",'10-Specialties'!E109,'10-Specialties'!H109="*",'10-Specialties'!G109,'10-Specialties'!J109="*",'10-Specialties'!I109,'10-Specialties'!L109="*",'10-Specialties'!K109,'10-Specialties'!N109="*",'10-Specialties'!M109,'10-Specialties'!P109="*",'10-Specialties'!O109,'10-Specialties'!R109="*",'10-Specialties'!Q109,'10-Specialties'!T109="*",'10-Specialties'!S109,'10-Specialties'!V109="*",'10-Specialties'!U109),"")</f>
        <v/>
      </c>
      <c r="H1866" s="236" t="e">
        <f>G1866/'Project Data'!$D$22</f>
        <v>#VALUE!</v>
      </c>
      <c r="I1866" s="175"/>
      <c r="J1866" s="244"/>
      <c r="K1866" s="404"/>
    </row>
    <row r="1867" spans="1:11" s="147" customFormat="1" ht="15" hidden="1" customHeight="1">
      <c r="A1867" s="198">
        <f>'10-Specialties'!A110</f>
        <v>0</v>
      </c>
      <c r="B1867" s="399" t="str">
        <f>'10-Specialties'!B110</f>
        <v>10 56 13.13 End-Panel-Support Metal Storage Shelving</v>
      </c>
      <c r="C1867" s="235"/>
      <c r="D1867" s="402" t="str" cm="1">
        <f t="array" ref="D1867">_xlfn.IFNA(_xlfn.IFS('10-Specialties'!D110="*",'10-Specialties'!C110,'10-Specialties'!F110="*",'10-Specialties'!E110,'10-Specialties'!H110="*",'10-Specialties'!G110,'10-Specialties'!J110="*",'10-Specialties'!I110,'10-Specialties'!L110="*",'10-Specialties'!K110,'10-Specialties'!N110="*",'10-Specialties'!M110,'10-Specialties'!P110="*",'10-Specialties'!O110,'10-Specialties'!R110="*",'10-Specialties'!Q110,'10-Specialties'!T110="*",'10-Specialties'!S110),"")</f>
        <v/>
      </c>
      <c r="E1867" s="402" t="e">
        <f>D1867/'Project Data'!$D$22</f>
        <v>#VALUE!</v>
      </c>
      <c r="F1867" s="164" t="s">
        <v>44</v>
      </c>
      <c r="G1867" s="236" t="str" cm="1">
        <f t="array" ref="G1867">_xlfn.IFNA(_xlfn.IFS('10-Specialties'!F110="*",'10-Specialties'!E110,'10-Specialties'!H110="*",'10-Specialties'!G110,'10-Specialties'!J110="*",'10-Specialties'!I110,'10-Specialties'!L110="*",'10-Specialties'!K110,'10-Specialties'!N110="*",'10-Specialties'!M110,'10-Specialties'!P110="*",'10-Specialties'!O110,'10-Specialties'!R110="*",'10-Specialties'!Q110,'10-Specialties'!T110="*",'10-Specialties'!S110,'10-Specialties'!V110="*",'10-Specialties'!U110),"")</f>
        <v/>
      </c>
      <c r="H1867" s="236" t="e">
        <f>G1867/'Project Data'!$D$22</f>
        <v>#VALUE!</v>
      </c>
      <c r="I1867" s="175"/>
      <c r="J1867" s="244"/>
      <c r="K1867" s="404"/>
    </row>
    <row r="1868" spans="1:11" s="147" customFormat="1" ht="15" hidden="1" customHeight="1">
      <c r="A1868" s="198">
        <f>'10-Specialties'!A111</f>
        <v>0</v>
      </c>
      <c r="B1868" s="399" t="str">
        <f>'10-Specialties'!B111</f>
        <v>10 56 13.16 Post-and-Shelf Metal Storage Shelving</v>
      </c>
      <c r="C1868" s="235"/>
      <c r="D1868" s="402" t="str" cm="1">
        <f t="array" ref="D1868">_xlfn.IFNA(_xlfn.IFS('10-Specialties'!D111="*",'10-Specialties'!C111,'10-Specialties'!F111="*",'10-Specialties'!E111,'10-Specialties'!H111="*",'10-Specialties'!G111,'10-Specialties'!J111="*",'10-Specialties'!I111,'10-Specialties'!L111="*",'10-Specialties'!K111,'10-Specialties'!N111="*",'10-Specialties'!M111,'10-Specialties'!P111="*",'10-Specialties'!O111,'10-Specialties'!R111="*",'10-Specialties'!Q111,'10-Specialties'!T111="*",'10-Specialties'!S111),"")</f>
        <v/>
      </c>
      <c r="E1868" s="402" t="e">
        <f>D1868/'Project Data'!$D$22</f>
        <v>#VALUE!</v>
      </c>
      <c r="F1868" s="164" t="s">
        <v>44</v>
      </c>
      <c r="G1868" s="236" t="str" cm="1">
        <f t="array" ref="G1868">_xlfn.IFNA(_xlfn.IFS('10-Specialties'!F111="*",'10-Specialties'!E111,'10-Specialties'!H111="*",'10-Specialties'!G111,'10-Specialties'!J111="*",'10-Specialties'!I111,'10-Specialties'!L111="*",'10-Specialties'!K111,'10-Specialties'!N111="*",'10-Specialties'!M111,'10-Specialties'!P111="*",'10-Specialties'!O111,'10-Specialties'!R111="*",'10-Specialties'!Q111,'10-Specialties'!T111="*",'10-Specialties'!S111,'10-Specialties'!V111="*",'10-Specialties'!U111),"")</f>
        <v/>
      </c>
      <c r="H1868" s="236" t="e">
        <f>G1868/'Project Data'!$D$22</f>
        <v>#VALUE!</v>
      </c>
      <c r="I1868" s="175"/>
      <c r="J1868" s="244"/>
      <c r="K1868" s="404"/>
    </row>
    <row r="1869" spans="1:11" s="147" customFormat="1" ht="15" hidden="1" customHeight="1">
      <c r="A1869" s="198">
        <f>'10-Specialties'!A112</f>
        <v>0</v>
      </c>
      <c r="B1869" s="399" t="str">
        <f>'10-Specialties'!B112</f>
        <v>10 56 13.19 Post-and-Beam Metal Storage Shelving</v>
      </c>
      <c r="C1869" s="235"/>
      <c r="D1869" s="402" t="str" cm="1">
        <f t="array" ref="D1869">_xlfn.IFNA(_xlfn.IFS('10-Specialties'!D112="*",'10-Specialties'!C112,'10-Specialties'!F112="*",'10-Specialties'!E112,'10-Specialties'!H112="*",'10-Specialties'!G112,'10-Specialties'!J112="*",'10-Specialties'!I112,'10-Specialties'!L112="*",'10-Specialties'!K112,'10-Specialties'!N112="*",'10-Specialties'!M112,'10-Specialties'!P112="*",'10-Specialties'!O112,'10-Specialties'!R112="*",'10-Specialties'!Q112,'10-Specialties'!T112="*",'10-Specialties'!S112),"")</f>
        <v/>
      </c>
      <c r="E1869" s="402" t="e">
        <f>D1869/'Project Data'!$D$22</f>
        <v>#VALUE!</v>
      </c>
      <c r="F1869" s="164" t="s">
        <v>44</v>
      </c>
      <c r="G1869" s="236" t="str" cm="1">
        <f t="array" ref="G1869">_xlfn.IFNA(_xlfn.IFS('10-Specialties'!F112="*",'10-Specialties'!E112,'10-Specialties'!H112="*",'10-Specialties'!G112,'10-Specialties'!J112="*",'10-Specialties'!I112,'10-Specialties'!L112="*",'10-Specialties'!K112,'10-Specialties'!N112="*",'10-Specialties'!M112,'10-Specialties'!P112="*",'10-Specialties'!O112,'10-Specialties'!R112="*",'10-Specialties'!Q112,'10-Specialties'!T112="*",'10-Specialties'!S112,'10-Specialties'!V112="*",'10-Specialties'!U112),"")</f>
        <v/>
      </c>
      <c r="H1869" s="236" t="e">
        <f>G1869/'Project Data'!$D$22</f>
        <v>#VALUE!</v>
      </c>
      <c r="I1869" s="175"/>
      <c r="J1869" s="244"/>
      <c r="K1869" s="404"/>
    </row>
    <row r="1870" spans="1:11" s="147" customFormat="1" ht="15" hidden="1" customHeight="1">
      <c r="A1870" s="198">
        <f>'10-Specialties'!A113</f>
        <v>0</v>
      </c>
      <c r="B1870" s="399" t="str">
        <f>'10-Specialties'!B113</f>
        <v>10 56 13.23 Cantilever Metal Storage Shelving</v>
      </c>
      <c r="C1870" s="235"/>
      <c r="D1870" s="402" t="str" cm="1">
        <f t="array" ref="D1870">_xlfn.IFNA(_xlfn.IFS('10-Specialties'!D113="*",'10-Specialties'!C113,'10-Specialties'!F113="*",'10-Specialties'!E113,'10-Specialties'!H113="*",'10-Specialties'!G113,'10-Specialties'!J113="*",'10-Specialties'!I113,'10-Specialties'!L113="*",'10-Specialties'!K113,'10-Specialties'!N113="*",'10-Specialties'!M113,'10-Specialties'!P113="*",'10-Specialties'!O113,'10-Specialties'!R113="*",'10-Specialties'!Q113,'10-Specialties'!T113="*",'10-Specialties'!S113),"")</f>
        <v/>
      </c>
      <c r="E1870" s="402" t="e">
        <f>D1870/'Project Data'!$D$22</f>
        <v>#VALUE!</v>
      </c>
      <c r="F1870" s="164" t="s">
        <v>44</v>
      </c>
      <c r="G1870" s="236" t="str" cm="1">
        <f t="array" ref="G1870">_xlfn.IFNA(_xlfn.IFS('10-Specialties'!F113="*",'10-Specialties'!E113,'10-Specialties'!H113="*",'10-Specialties'!G113,'10-Specialties'!J113="*",'10-Specialties'!I113,'10-Specialties'!L113="*",'10-Specialties'!K113,'10-Specialties'!N113="*",'10-Specialties'!M113,'10-Specialties'!P113="*",'10-Specialties'!O113,'10-Specialties'!R113="*",'10-Specialties'!Q113,'10-Specialties'!T113="*",'10-Specialties'!S113,'10-Specialties'!V113="*",'10-Specialties'!U113),"")</f>
        <v/>
      </c>
      <c r="H1870" s="236" t="e">
        <f>G1870/'Project Data'!$D$22</f>
        <v>#VALUE!</v>
      </c>
      <c r="I1870" s="175"/>
      <c r="J1870" s="244"/>
      <c r="K1870" s="404"/>
    </row>
    <row r="1871" spans="1:11" s="147" customFormat="1" ht="15" hidden="1" customHeight="1">
      <c r="A1871" s="198">
        <f>'10-Specialties'!A114</f>
        <v>0</v>
      </c>
      <c r="B1871" s="399" t="str">
        <f>'10-Specialties'!B114</f>
        <v>10 56 16 Fabricated Wood Storage Shelving</v>
      </c>
      <c r="C1871" s="235"/>
      <c r="D1871" s="402" t="str" cm="1">
        <f t="array" ref="D1871">_xlfn.IFNA(_xlfn.IFS('10-Specialties'!D114="*",'10-Specialties'!C114,'10-Specialties'!F114="*",'10-Specialties'!E114,'10-Specialties'!H114="*",'10-Specialties'!G114,'10-Specialties'!J114="*",'10-Specialties'!I114,'10-Specialties'!L114="*",'10-Specialties'!K114,'10-Specialties'!N114="*",'10-Specialties'!M114,'10-Specialties'!P114="*",'10-Specialties'!O114,'10-Specialties'!R114="*",'10-Specialties'!Q114,'10-Specialties'!T114="*",'10-Specialties'!S114),"")</f>
        <v/>
      </c>
      <c r="E1871" s="402" t="e">
        <f>D1871/'Project Data'!$D$22</f>
        <v>#VALUE!</v>
      </c>
      <c r="F1871" s="164" t="s">
        <v>44</v>
      </c>
      <c r="G1871" s="236" t="str" cm="1">
        <f t="array" ref="G1871">_xlfn.IFNA(_xlfn.IFS('10-Specialties'!F114="*",'10-Specialties'!E114,'10-Specialties'!H114="*",'10-Specialties'!G114,'10-Specialties'!J114="*",'10-Specialties'!I114,'10-Specialties'!L114="*",'10-Specialties'!K114,'10-Specialties'!N114="*",'10-Specialties'!M114,'10-Specialties'!P114="*",'10-Specialties'!O114,'10-Specialties'!R114="*",'10-Specialties'!Q114,'10-Specialties'!T114="*",'10-Specialties'!S114,'10-Specialties'!V114="*",'10-Specialties'!U114),"")</f>
        <v/>
      </c>
      <c r="H1871" s="236" t="e">
        <f>G1871/'Project Data'!$D$22</f>
        <v>#VALUE!</v>
      </c>
      <c r="I1871" s="175"/>
      <c r="J1871" s="244"/>
      <c r="K1871" s="404"/>
    </row>
    <row r="1872" spans="1:11" s="147" customFormat="1" ht="15" hidden="1" customHeight="1">
      <c r="A1872" s="198">
        <f>'10-Specialties'!A115</f>
        <v>0</v>
      </c>
      <c r="B1872" s="399" t="str">
        <f>'10-Specialties'!B115</f>
        <v>10 56 17 Wall-Mounted Standards and Shelving</v>
      </c>
      <c r="C1872" s="235"/>
      <c r="D1872" s="402" t="str" cm="1">
        <f t="array" ref="D1872">_xlfn.IFNA(_xlfn.IFS('10-Specialties'!D115="*",'10-Specialties'!C115,'10-Specialties'!F115="*",'10-Specialties'!E115,'10-Specialties'!H115="*",'10-Specialties'!G115,'10-Specialties'!J115="*",'10-Specialties'!I115,'10-Specialties'!L115="*",'10-Specialties'!K115,'10-Specialties'!N115="*",'10-Specialties'!M115,'10-Specialties'!P115="*",'10-Specialties'!O115,'10-Specialties'!R115="*",'10-Specialties'!Q115,'10-Specialties'!T115="*",'10-Specialties'!S115),"")</f>
        <v/>
      </c>
      <c r="E1872" s="402" t="e">
        <f>D1872/'Project Data'!$D$22</f>
        <v>#VALUE!</v>
      </c>
      <c r="F1872" s="164" t="s">
        <v>44</v>
      </c>
      <c r="G1872" s="236" t="str" cm="1">
        <f t="array" ref="G1872">_xlfn.IFNA(_xlfn.IFS('10-Specialties'!F115="*",'10-Specialties'!E115,'10-Specialties'!H115="*",'10-Specialties'!G115,'10-Specialties'!J115="*",'10-Specialties'!I115,'10-Specialties'!L115="*",'10-Specialties'!K115,'10-Specialties'!N115="*",'10-Specialties'!M115,'10-Specialties'!P115="*",'10-Specialties'!O115,'10-Specialties'!R115="*",'10-Specialties'!Q115,'10-Specialties'!T115="*",'10-Specialties'!S115,'10-Specialties'!V115="*",'10-Specialties'!U115),"")</f>
        <v/>
      </c>
      <c r="H1872" s="236" t="e">
        <f>G1872/'Project Data'!$D$22</f>
        <v>#VALUE!</v>
      </c>
      <c r="I1872" s="175"/>
      <c r="J1872" s="244"/>
      <c r="K1872" s="404"/>
    </row>
    <row r="1873" spans="1:11" s="147" customFormat="1" ht="15" hidden="1" customHeight="1">
      <c r="A1873" s="198">
        <f>'10-Specialties'!A116</f>
        <v>0</v>
      </c>
      <c r="B1873" s="399" t="str">
        <f>'10-Specialties'!B116</f>
        <v>10 56 19 Plastic Storage Shelving</v>
      </c>
      <c r="C1873" s="235"/>
      <c r="D1873" s="402" t="str" cm="1">
        <f t="array" ref="D1873">_xlfn.IFNA(_xlfn.IFS('10-Specialties'!D116="*",'10-Specialties'!C116,'10-Specialties'!F116="*",'10-Specialties'!E116,'10-Specialties'!H116="*",'10-Specialties'!G116,'10-Specialties'!J116="*",'10-Specialties'!I116,'10-Specialties'!L116="*",'10-Specialties'!K116,'10-Specialties'!N116="*",'10-Specialties'!M116,'10-Specialties'!P116="*",'10-Specialties'!O116,'10-Specialties'!R116="*",'10-Specialties'!Q116,'10-Specialties'!T116="*",'10-Specialties'!S116),"")</f>
        <v/>
      </c>
      <c r="E1873" s="402" t="e">
        <f>D1873/'Project Data'!$D$22</f>
        <v>#VALUE!</v>
      </c>
      <c r="F1873" s="164" t="s">
        <v>44</v>
      </c>
      <c r="G1873" s="236" t="str" cm="1">
        <f t="array" ref="G1873">_xlfn.IFNA(_xlfn.IFS('10-Specialties'!F116="*",'10-Specialties'!E116,'10-Specialties'!H116="*",'10-Specialties'!G116,'10-Specialties'!J116="*",'10-Specialties'!I116,'10-Specialties'!L116="*",'10-Specialties'!K116,'10-Specialties'!N116="*",'10-Specialties'!M116,'10-Specialties'!P116="*",'10-Specialties'!O116,'10-Specialties'!R116="*",'10-Specialties'!Q116,'10-Specialties'!T116="*",'10-Specialties'!S116,'10-Specialties'!V116="*",'10-Specialties'!U116),"")</f>
        <v/>
      </c>
      <c r="H1873" s="236" t="e">
        <f>G1873/'Project Data'!$D$22</f>
        <v>#VALUE!</v>
      </c>
      <c r="I1873" s="175"/>
      <c r="J1873" s="244"/>
      <c r="K1873" s="404"/>
    </row>
    <row r="1874" spans="1:11" s="147" customFormat="1" ht="15" hidden="1" customHeight="1">
      <c r="A1874" s="198">
        <f>'10-Specialties'!A117</f>
        <v>0</v>
      </c>
      <c r="B1874" s="399" t="str">
        <f>'10-Specialties'!B117</f>
        <v>10 56 19.13 Recycled Plastic Storage Shelving</v>
      </c>
      <c r="C1874" s="235"/>
      <c r="D1874" s="402" t="str" cm="1">
        <f t="array" ref="D1874">_xlfn.IFNA(_xlfn.IFS('10-Specialties'!D117="*",'10-Specialties'!C117,'10-Specialties'!F117="*",'10-Specialties'!E117,'10-Specialties'!H117="*",'10-Specialties'!G117,'10-Specialties'!J117="*",'10-Specialties'!I117,'10-Specialties'!L117="*",'10-Specialties'!K117,'10-Specialties'!N117="*",'10-Specialties'!M117,'10-Specialties'!P117="*",'10-Specialties'!O117,'10-Specialties'!R117="*",'10-Specialties'!Q117,'10-Specialties'!T117="*",'10-Specialties'!S117),"")</f>
        <v/>
      </c>
      <c r="E1874" s="402" t="e">
        <f>D1874/'Project Data'!$D$22</f>
        <v>#VALUE!</v>
      </c>
      <c r="F1874" s="164" t="s">
        <v>44</v>
      </c>
      <c r="G1874" s="236" t="str" cm="1">
        <f t="array" ref="G1874">_xlfn.IFNA(_xlfn.IFS('10-Specialties'!F117="*",'10-Specialties'!E117,'10-Specialties'!H117="*",'10-Specialties'!G117,'10-Specialties'!J117="*",'10-Specialties'!I117,'10-Specialties'!L117="*",'10-Specialties'!K117,'10-Specialties'!N117="*",'10-Specialties'!M117,'10-Specialties'!P117="*",'10-Specialties'!O117,'10-Specialties'!R117="*",'10-Specialties'!Q117,'10-Specialties'!T117="*",'10-Specialties'!S117,'10-Specialties'!V117="*",'10-Specialties'!U117),"")</f>
        <v/>
      </c>
      <c r="H1874" s="236" t="e">
        <f>G1874/'Project Data'!$D$22</f>
        <v>#VALUE!</v>
      </c>
      <c r="I1874" s="175"/>
      <c r="J1874" s="244"/>
      <c r="K1874" s="404"/>
    </row>
    <row r="1875" spans="1:11" s="147" customFormat="1" ht="15" hidden="1" customHeight="1">
      <c r="A1875" s="198">
        <f>'10-Specialties'!A118</f>
        <v>0</v>
      </c>
      <c r="B1875" s="399" t="str">
        <f>'10-Specialties'!B118</f>
        <v>10 56 23 Wire Storage Shelving</v>
      </c>
      <c r="C1875" s="235"/>
      <c r="D1875" s="402" t="str" cm="1">
        <f t="array" ref="D1875">_xlfn.IFNA(_xlfn.IFS('10-Specialties'!D118="*",'10-Specialties'!C118,'10-Specialties'!F118="*",'10-Specialties'!E118,'10-Specialties'!H118="*",'10-Specialties'!G118,'10-Specialties'!J118="*",'10-Specialties'!I118,'10-Specialties'!L118="*",'10-Specialties'!K118,'10-Specialties'!N118="*",'10-Specialties'!M118,'10-Specialties'!P118="*",'10-Specialties'!O118,'10-Specialties'!R118="*",'10-Specialties'!Q118,'10-Specialties'!T118="*",'10-Specialties'!S118),"")</f>
        <v/>
      </c>
      <c r="E1875" s="402" t="e">
        <f>D1875/'Project Data'!$D$22</f>
        <v>#VALUE!</v>
      </c>
      <c r="F1875" s="164" t="s">
        <v>44</v>
      </c>
      <c r="G1875" s="236" t="str" cm="1">
        <f t="array" ref="G1875">_xlfn.IFNA(_xlfn.IFS('10-Specialties'!F118="*",'10-Specialties'!E118,'10-Specialties'!H118="*",'10-Specialties'!G118,'10-Specialties'!J118="*",'10-Specialties'!I118,'10-Specialties'!L118="*",'10-Specialties'!K118,'10-Specialties'!N118="*",'10-Specialties'!M118,'10-Specialties'!P118="*",'10-Specialties'!O118,'10-Specialties'!R118="*",'10-Specialties'!Q118,'10-Specialties'!T118="*",'10-Specialties'!S118,'10-Specialties'!V118="*",'10-Specialties'!U118),"")</f>
        <v/>
      </c>
      <c r="H1875" s="236" t="e">
        <f>G1875/'Project Data'!$D$22</f>
        <v>#VALUE!</v>
      </c>
      <c r="I1875" s="175"/>
      <c r="J1875" s="244"/>
      <c r="K1875" s="404"/>
    </row>
    <row r="1876" spans="1:11" s="147" customFormat="1" ht="15" hidden="1" customHeight="1">
      <c r="A1876" s="198">
        <f>'10-Specialties'!A119</f>
        <v>0</v>
      </c>
      <c r="B1876" s="399" t="str">
        <f>'10-Specialties'!B119</f>
        <v>10 56 26 Mobile Storage Shelving</v>
      </c>
      <c r="C1876" s="235"/>
      <c r="D1876" s="402" t="str" cm="1">
        <f t="array" ref="D1876">_xlfn.IFNA(_xlfn.IFS('10-Specialties'!D119="*",'10-Specialties'!C119,'10-Specialties'!F119="*",'10-Specialties'!E119,'10-Specialties'!H119="*",'10-Specialties'!G119,'10-Specialties'!J119="*",'10-Specialties'!I119,'10-Specialties'!L119="*",'10-Specialties'!K119,'10-Specialties'!N119="*",'10-Specialties'!M119,'10-Specialties'!P119="*",'10-Specialties'!O119,'10-Specialties'!R119="*",'10-Specialties'!Q119,'10-Specialties'!T119="*",'10-Specialties'!S119),"")</f>
        <v/>
      </c>
      <c r="E1876" s="402" t="e">
        <f>D1876/'Project Data'!$D$22</f>
        <v>#VALUE!</v>
      </c>
      <c r="F1876" s="164" t="s">
        <v>44</v>
      </c>
      <c r="G1876" s="236" t="str" cm="1">
        <f t="array" ref="G1876">_xlfn.IFNA(_xlfn.IFS('10-Specialties'!F119="*",'10-Specialties'!E119,'10-Specialties'!H119="*",'10-Specialties'!G119,'10-Specialties'!J119="*",'10-Specialties'!I119,'10-Specialties'!L119="*",'10-Specialties'!K119,'10-Specialties'!N119="*",'10-Specialties'!M119,'10-Specialties'!P119="*",'10-Specialties'!O119,'10-Specialties'!R119="*",'10-Specialties'!Q119,'10-Specialties'!T119="*",'10-Specialties'!S119,'10-Specialties'!V119="*",'10-Specialties'!U119),"")</f>
        <v/>
      </c>
      <c r="H1876" s="236" t="e">
        <f>G1876/'Project Data'!$D$22</f>
        <v>#VALUE!</v>
      </c>
      <c r="I1876" s="175"/>
      <c r="J1876" s="244"/>
      <c r="K1876" s="404"/>
    </row>
    <row r="1877" spans="1:11" s="147" customFormat="1" ht="15" hidden="1" customHeight="1">
      <c r="A1877" s="198">
        <f>'10-Specialties'!A120</f>
        <v>0</v>
      </c>
      <c r="B1877" s="399" t="str">
        <f>'10-Specialties'!B120</f>
        <v>10 56 26.13 Manual Mobile Storage Shelving</v>
      </c>
      <c r="C1877" s="235"/>
      <c r="D1877" s="402" t="str" cm="1">
        <f t="array" ref="D1877">_xlfn.IFNA(_xlfn.IFS('10-Specialties'!D120="*",'10-Specialties'!C120,'10-Specialties'!F120="*",'10-Specialties'!E120,'10-Specialties'!H120="*",'10-Specialties'!G120,'10-Specialties'!J120="*",'10-Specialties'!I120,'10-Specialties'!L120="*",'10-Specialties'!K120,'10-Specialties'!N120="*",'10-Specialties'!M120,'10-Specialties'!P120="*",'10-Specialties'!O120,'10-Specialties'!R120="*",'10-Specialties'!Q120,'10-Specialties'!T120="*",'10-Specialties'!S120),"")</f>
        <v/>
      </c>
      <c r="E1877" s="402" t="e">
        <f>D1877/'Project Data'!$D$22</f>
        <v>#VALUE!</v>
      </c>
      <c r="F1877" s="164" t="s">
        <v>44</v>
      </c>
      <c r="G1877" s="236" t="str" cm="1">
        <f t="array" ref="G1877">_xlfn.IFNA(_xlfn.IFS('10-Specialties'!F120="*",'10-Specialties'!E120,'10-Specialties'!H120="*",'10-Specialties'!G120,'10-Specialties'!J120="*",'10-Specialties'!I120,'10-Specialties'!L120="*",'10-Specialties'!K120,'10-Specialties'!N120="*",'10-Specialties'!M120,'10-Specialties'!P120="*",'10-Specialties'!O120,'10-Specialties'!R120="*",'10-Specialties'!Q120,'10-Specialties'!T120="*",'10-Specialties'!S120,'10-Specialties'!V120="*",'10-Specialties'!U120),"")</f>
        <v/>
      </c>
      <c r="H1877" s="236" t="e">
        <f>G1877/'Project Data'!$D$22</f>
        <v>#VALUE!</v>
      </c>
      <c r="I1877" s="175"/>
      <c r="J1877" s="244"/>
      <c r="K1877" s="404"/>
    </row>
    <row r="1878" spans="1:11" s="147" customFormat="1" ht="15" hidden="1" customHeight="1">
      <c r="A1878" s="198">
        <f>'10-Specialties'!A121</f>
        <v>0</v>
      </c>
      <c r="B1878" s="399" t="str">
        <f>'10-Specialties'!B121</f>
        <v>10 56 26.23 Motorized Mobile Storage Shelving</v>
      </c>
      <c r="C1878" s="235"/>
      <c r="D1878" s="402" t="str" cm="1">
        <f t="array" ref="D1878">_xlfn.IFNA(_xlfn.IFS('10-Specialties'!D121="*",'10-Specialties'!C121,'10-Specialties'!F121="*",'10-Specialties'!E121,'10-Specialties'!H121="*",'10-Specialties'!G121,'10-Specialties'!J121="*",'10-Specialties'!I121,'10-Specialties'!L121="*",'10-Specialties'!K121,'10-Specialties'!N121="*",'10-Specialties'!M121,'10-Specialties'!P121="*",'10-Specialties'!O121,'10-Specialties'!R121="*",'10-Specialties'!Q121,'10-Specialties'!T121="*",'10-Specialties'!S121),"")</f>
        <v/>
      </c>
      <c r="E1878" s="402" t="e">
        <f>D1878/'Project Data'!$D$22</f>
        <v>#VALUE!</v>
      </c>
      <c r="F1878" s="164" t="s">
        <v>44</v>
      </c>
      <c r="G1878" s="236" t="str" cm="1">
        <f t="array" ref="G1878">_xlfn.IFNA(_xlfn.IFS('10-Specialties'!F121="*",'10-Specialties'!E121,'10-Specialties'!H121="*",'10-Specialties'!G121,'10-Specialties'!J121="*",'10-Specialties'!I121,'10-Specialties'!L121="*",'10-Specialties'!K121,'10-Specialties'!N121="*",'10-Specialties'!M121,'10-Specialties'!P121="*",'10-Specialties'!O121,'10-Specialties'!R121="*",'10-Specialties'!Q121,'10-Specialties'!T121="*",'10-Specialties'!S121,'10-Specialties'!V121="*",'10-Specialties'!U121),"")</f>
        <v/>
      </c>
      <c r="H1878" s="236" t="e">
        <f>G1878/'Project Data'!$D$22</f>
        <v>#VALUE!</v>
      </c>
      <c r="I1878" s="175"/>
      <c r="J1878" s="244"/>
      <c r="K1878" s="404"/>
    </row>
    <row r="1879" spans="1:11" s="147" customFormat="1" ht="15" hidden="1" customHeight="1">
      <c r="A1879" s="198">
        <f>'10-Specialties'!A122</f>
        <v>0</v>
      </c>
      <c r="B1879" s="399" t="str">
        <f>'10-Specialties'!B122</f>
        <v>10 56 29 Storage Racks</v>
      </c>
      <c r="C1879" s="235"/>
      <c r="D1879" s="402" t="str" cm="1">
        <f t="array" ref="D1879">_xlfn.IFNA(_xlfn.IFS('10-Specialties'!D122="*",'10-Specialties'!C122,'10-Specialties'!F122="*",'10-Specialties'!E122,'10-Specialties'!H122="*",'10-Specialties'!G122,'10-Specialties'!J122="*",'10-Specialties'!I122,'10-Specialties'!L122="*",'10-Specialties'!K122,'10-Specialties'!N122="*",'10-Specialties'!M122,'10-Specialties'!P122="*",'10-Specialties'!O122,'10-Specialties'!R122="*",'10-Specialties'!Q122,'10-Specialties'!T122="*",'10-Specialties'!S122),"")</f>
        <v/>
      </c>
      <c r="E1879" s="402" t="e">
        <f>D1879/'Project Data'!$D$22</f>
        <v>#VALUE!</v>
      </c>
      <c r="F1879" s="164" t="s">
        <v>44</v>
      </c>
      <c r="G1879" s="236" t="str" cm="1">
        <f t="array" ref="G1879">_xlfn.IFNA(_xlfn.IFS('10-Specialties'!F122="*",'10-Specialties'!E122,'10-Specialties'!H122="*",'10-Specialties'!G122,'10-Specialties'!J122="*",'10-Specialties'!I122,'10-Specialties'!L122="*",'10-Specialties'!K122,'10-Specialties'!N122="*",'10-Specialties'!M122,'10-Specialties'!P122="*",'10-Specialties'!O122,'10-Specialties'!R122="*",'10-Specialties'!Q122,'10-Specialties'!T122="*",'10-Specialties'!S122,'10-Specialties'!V122="*",'10-Specialties'!U122),"")</f>
        <v/>
      </c>
      <c r="H1879" s="236" t="e">
        <f>G1879/'Project Data'!$D$22</f>
        <v>#VALUE!</v>
      </c>
      <c r="I1879" s="175"/>
      <c r="J1879" s="244"/>
      <c r="K1879" s="404"/>
    </row>
    <row r="1880" spans="1:11" s="147" customFormat="1" ht="15" hidden="1" customHeight="1">
      <c r="A1880" s="198">
        <f>'10-Specialties'!A123</f>
        <v>0</v>
      </c>
      <c r="B1880" s="399" t="str">
        <f>'10-Specialties'!B123</f>
        <v>10 56 29.13 Flow Storage Racks</v>
      </c>
      <c r="C1880" s="235"/>
      <c r="D1880" s="402" t="str" cm="1">
        <f t="array" ref="D1880">_xlfn.IFNA(_xlfn.IFS('10-Specialties'!D123="*",'10-Specialties'!C123,'10-Specialties'!F123="*",'10-Specialties'!E123,'10-Specialties'!H123="*",'10-Specialties'!G123,'10-Specialties'!J123="*",'10-Specialties'!I123,'10-Specialties'!L123="*",'10-Specialties'!K123,'10-Specialties'!N123="*",'10-Specialties'!M123,'10-Specialties'!P123="*",'10-Specialties'!O123,'10-Specialties'!R123="*",'10-Specialties'!Q123,'10-Specialties'!T123="*",'10-Specialties'!S123),"")</f>
        <v/>
      </c>
      <c r="E1880" s="402" t="e">
        <f>D1880/'Project Data'!$D$22</f>
        <v>#VALUE!</v>
      </c>
      <c r="F1880" s="164" t="s">
        <v>44</v>
      </c>
      <c r="G1880" s="236" t="str" cm="1">
        <f t="array" ref="G1880">_xlfn.IFNA(_xlfn.IFS('10-Specialties'!F123="*",'10-Specialties'!E123,'10-Specialties'!H123="*",'10-Specialties'!G123,'10-Specialties'!J123="*",'10-Specialties'!I123,'10-Specialties'!L123="*",'10-Specialties'!K123,'10-Specialties'!N123="*",'10-Specialties'!M123,'10-Specialties'!P123="*",'10-Specialties'!O123,'10-Specialties'!R123="*",'10-Specialties'!Q123,'10-Specialties'!T123="*",'10-Specialties'!S123,'10-Specialties'!V123="*",'10-Specialties'!U123),"")</f>
        <v/>
      </c>
      <c r="H1880" s="236" t="e">
        <f>G1880/'Project Data'!$D$22</f>
        <v>#VALUE!</v>
      </c>
      <c r="I1880" s="175"/>
      <c r="J1880" s="244"/>
      <c r="K1880" s="404"/>
    </row>
    <row r="1881" spans="1:11" s="147" customFormat="1" ht="15" hidden="1" customHeight="1">
      <c r="A1881" s="198">
        <f>'10-Specialties'!A124</f>
        <v>0</v>
      </c>
      <c r="B1881" s="399" t="str">
        <f>'10-Specialties'!B124</f>
        <v>10 56 29.16 Pallet Storage Racks</v>
      </c>
      <c r="C1881" s="235"/>
      <c r="D1881" s="402" t="str" cm="1">
        <f t="array" ref="D1881">_xlfn.IFNA(_xlfn.IFS('10-Specialties'!D124="*",'10-Specialties'!C124,'10-Specialties'!F124="*",'10-Specialties'!E124,'10-Specialties'!H124="*",'10-Specialties'!G124,'10-Specialties'!J124="*",'10-Specialties'!I124,'10-Specialties'!L124="*",'10-Specialties'!K124,'10-Specialties'!N124="*",'10-Specialties'!M124,'10-Specialties'!P124="*",'10-Specialties'!O124,'10-Specialties'!R124="*",'10-Specialties'!Q124,'10-Specialties'!T124="*",'10-Specialties'!S124),"")</f>
        <v/>
      </c>
      <c r="E1881" s="402" t="e">
        <f>D1881/'Project Data'!$D$22</f>
        <v>#VALUE!</v>
      </c>
      <c r="F1881" s="164" t="s">
        <v>44</v>
      </c>
      <c r="G1881" s="236" t="str" cm="1">
        <f t="array" ref="G1881">_xlfn.IFNA(_xlfn.IFS('10-Specialties'!F124="*",'10-Specialties'!E124,'10-Specialties'!H124="*",'10-Specialties'!G124,'10-Specialties'!J124="*",'10-Specialties'!I124,'10-Specialties'!L124="*",'10-Specialties'!K124,'10-Specialties'!N124="*",'10-Specialties'!M124,'10-Specialties'!P124="*",'10-Specialties'!O124,'10-Specialties'!R124="*",'10-Specialties'!Q124,'10-Specialties'!T124="*",'10-Specialties'!S124,'10-Specialties'!V124="*",'10-Specialties'!U124),"")</f>
        <v/>
      </c>
      <c r="H1881" s="236" t="e">
        <f>G1881/'Project Data'!$D$22</f>
        <v>#VALUE!</v>
      </c>
      <c r="I1881" s="175"/>
      <c r="J1881" s="244"/>
      <c r="K1881" s="404"/>
    </row>
    <row r="1882" spans="1:11" s="147" customFormat="1" ht="15" hidden="1" customHeight="1">
      <c r="A1882" s="198">
        <f>'10-Specialties'!A125</f>
        <v>0</v>
      </c>
      <c r="B1882" s="399" t="str">
        <f>'10-Specialties'!B125</f>
        <v>10 56 29.19 Movable-Shelf Storage Racks</v>
      </c>
      <c r="C1882" s="235"/>
      <c r="D1882" s="402" t="str" cm="1">
        <f t="array" ref="D1882">_xlfn.IFNA(_xlfn.IFS('10-Specialties'!D125="*",'10-Specialties'!C125,'10-Specialties'!F125="*",'10-Specialties'!E125,'10-Specialties'!H125="*",'10-Specialties'!G125,'10-Specialties'!J125="*",'10-Specialties'!I125,'10-Specialties'!L125="*",'10-Specialties'!K125,'10-Specialties'!N125="*",'10-Specialties'!M125,'10-Specialties'!P125="*",'10-Specialties'!O125,'10-Specialties'!R125="*",'10-Specialties'!Q125,'10-Specialties'!T125="*",'10-Specialties'!S125),"")</f>
        <v/>
      </c>
      <c r="E1882" s="402" t="e">
        <f>D1882/'Project Data'!$D$22</f>
        <v>#VALUE!</v>
      </c>
      <c r="F1882" s="164" t="s">
        <v>44</v>
      </c>
      <c r="G1882" s="236" t="str" cm="1">
        <f t="array" ref="G1882">_xlfn.IFNA(_xlfn.IFS('10-Specialties'!F125="*",'10-Specialties'!E125,'10-Specialties'!H125="*",'10-Specialties'!G125,'10-Specialties'!J125="*",'10-Specialties'!I125,'10-Specialties'!L125="*",'10-Specialties'!K125,'10-Specialties'!N125="*",'10-Specialties'!M125,'10-Specialties'!P125="*",'10-Specialties'!O125,'10-Specialties'!R125="*",'10-Specialties'!Q125,'10-Specialties'!T125="*",'10-Specialties'!S125,'10-Specialties'!V125="*",'10-Specialties'!U125),"")</f>
        <v/>
      </c>
      <c r="H1882" s="236" t="e">
        <f>G1882/'Project Data'!$D$22</f>
        <v>#VALUE!</v>
      </c>
      <c r="I1882" s="175"/>
      <c r="J1882" s="244"/>
      <c r="K1882" s="404"/>
    </row>
    <row r="1883" spans="1:11" s="147" customFormat="1" ht="15" hidden="1" customHeight="1">
      <c r="A1883" s="198">
        <f>'10-Specialties'!A126</f>
        <v>0</v>
      </c>
      <c r="B1883" s="399" t="str">
        <f>'10-Specialties'!B126</f>
        <v>10 56 29.23 Stacker Storage Racks</v>
      </c>
      <c r="C1883" s="235"/>
      <c r="D1883" s="402" t="str" cm="1">
        <f t="array" ref="D1883">_xlfn.IFNA(_xlfn.IFS('10-Specialties'!D126="*",'10-Specialties'!C126,'10-Specialties'!F126="*",'10-Specialties'!E126,'10-Specialties'!H126="*",'10-Specialties'!G126,'10-Specialties'!J126="*",'10-Specialties'!I126,'10-Specialties'!L126="*",'10-Specialties'!K126,'10-Specialties'!N126="*",'10-Specialties'!M126,'10-Specialties'!P126="*",'10-Specialties'!O126,'10-Specialties'!R126="*",'10-Specialties'!Q126,'10-Specialties'!T126="*",'10-Specialties'!S126),"")</f>
        <v/>
      </c>
      <c r="E1883" s="402" t="e">
        <f>D1883/'Project Data'!$D$22</f>
        <v>#VALUE!</v>
      </c>
      <c r="F1883" s="164" t="s">
        <v>44</v>
      </c>
      <c r="G1883" s="236" t="str" cm="1">
        <f t="array" ref="G1883">_xlfn.IFNA(_xlfn.IFS('10-Specialties'!F126="*",'10-Specialties'!E126,'10-Specialties'!H126="*",'10-Specialties'!G126,'10-Specialties'!J126="*",'10-Specialties'!I126,'10-Specialties'!L126="*",'10-Specialties'!K126,'10-Specialties'!N126="*",'10-Specialties'!M126,'10-Specialties'!P126="*",'10-Specialties'!O126,'10-Specialties'!R126="*",'10-Specialties'!Q126,'10-Specialties'!T126="*",'10-Specialties'!S126,'10-Specialties'!V126="*",'10-Specialties'!U126),"")</f>
        <v/>
      </c>
      <c r="H1883" s="236" t="e">
        <f>G1883/'Project Data'!$D$22</f>
        <v>#VALUE!</v>
      </c>
      <c r="I1883" s="175"/>
      <c r="J1883" s="244"/>
      <c r="K1883" s="404"/>
    </row>
    <row r="1884" spans="1:11" s="147" customFormat="1" ht="15" hidden="1" customHeight="1">
      <c r="A1884" s="198">
        <f>'10-Specialties'!A127</f>
        <v>0</v>
      </c>
      <c r="B1884" s="399" t="str">
        <f>'10-Specialties'!B127</f>
        <v>10 56 29.26 Cantilever Storage Racks</v>
      </c>
      <c r="C1884" s="235"/>
      <c r="D1884" s="402" t="str" cm="1">
        <f t="array" ref="D1884">_xlfn.IFNA(_xlfn.IFS('10-Specialties'!D127="*",'10-Specialties'!C127,'10-Specialties'!F127="*",'10-Specialties'!E127,'10-Specialties'!H127="*",'10-Specialties'!G127,'10-Specialties'!J127="*",'10-Specialties'!I127,'10-Specialties'!L127="*",'10-Specialties'!K127,'10-Specialties'!N127="*",'10-Specialties'!M127,'10-Specialties'!P127="*",'10-Specialties'!O127,'10-Specialties'!R127="*",'10-Specialties'!Q127,'10-Specialties'!T127="*",'10-Specialties'!S127),"")</f>
        <v/>
      </c>
      <c r="E1884" s="402" t="e">
        <f>D1884/'Project Data'!$D$22</f>
        <v>#VALUE!</v>
      </c>
      <c r="F1884" s="164" t="s">
        <v>44</v>
      </c>
      <c r="G1884" s="236" t="str" cm="1">
        <f t="array" ref="G1884">_xlfn.IFNA(_xlfn.IFS('10-Specialties'!F127="*",'10-Specialties'!E127,'10-Specialties'!H127="*",'10-Specialties'!G127,'10-Specialties'!J127="*",'10-Specialties'!I127,'10-Specialties'!L127="*",'10-Specialties'!K127,'10-Specialties'!N127="*",'10-Specialties'!M127,'10-Specialties'!P127="*",'10-Specialties'!O127,'10-Specialties'!R127="*",'10-Specialties'!Q127,'10-Specialties'!T127="*",'10-Specialties'!S127,'10-Specialties'!V127="*",'10-Specialties'!U127),"")</f>
        <v/>
      </c>
      <c r="H1884" s="236" t="e">
        <f>G1884/'Project Data'!$D$22</f>
        <v>#VALUE!</v>
      </c>
      <c r="I1884" s="175"/>
      <c r="J1884" s="244"/>
      <c r="K1884" s="404"/>
    </row>
    <row r="1885" spans="1:11" s="147" customFormat="1" ht="15" hidden="1" customHeight="1">
      <c r="A1885" s="198">
        <f>'10-Specialties'!A128</f>
        <v>0</v>
      </c>
      <c r="B1885" s="399" t="str">
        <f>'10-Specialties'!B128</f>
        <v>10 56 29.29 Drive-In Storage Racks</v>
      </c>
      <c r="C1885" s="235"/>
      <c r="D1885" s="402" t="str" cm="1">
        <f t="array" ref="D1885">_xlfn.IFNA(_xlfn.IFS('10-Specialties'!D128="*",'10-Specialties'!C128,'10-Specialties'!F128="*",'10-Specialties'!E128,'10-Specialties'!H128="*",'10-Specialties'!G128,'10-Specialties'!J128="*",'10-Specialties'!I128,'10-Specialties'!L128="*",'10-Specialties'!K128,'10-Specialties'!N128="*",'10-Specialties'!M128,'10-Specialties'!P128="*",'10-Specialties'!O128,'10-Specialties'!R128="*",'10-Specialties'!Q128,'10-Specialties'!T128="*",'10-Specialties'!S128),"")</f>
        <v/>
      </c>
      <c r="E1885" s="402" t="e">
        <f>D1885/'Project Data'!$D$22</f>
        <v>#VALUE!</v>
      </c>
      <c r="F1885" s="164" t="s">
        <v>44</v>
      </c>
      <c r="G1885" s="236" t="str" cm="1">
        <f t="array" ref="G1885">_xlfn.IFNA(_xlfn.IFS('10-Specialties'!F128="*",'10-Specialties'!E128,'10-Specialties'!H128="*",'10-Specialties'!G128,'10-Specialties'!J128="*",'10-Specialties'!I128,'10-Specialties'!L128="*",'10-Specialties'!K128,'10-Specialties'!N128="*",'10-Specialties'!M128,'10-Specialties'!P128="*",'10-Specialties'!O128,'10-Specialties'!R128="*",'10-Specialties'!Q128,'10-Specialties'!T128="*",'10-Specialties'!S128,'10-Specialties'!V128="*",'10-Specialties'!U128),"")</f>
        <v/>
      </c>
      <c r="H1885" s="236" t="e">
        <f>G1885/'Project Data'!$D$22</f>
        <v>#VALUE!</v>
      </c>
      <c r="I1885" s="175"/>
      <c r="J1885" s="244"/>
      <c r="K1885" s="404"/>
    </row>
    <row r="1886" spans="1:11" s="147" customFormat="1" ht="15" hidden="1" customHeight="1">
      <c r="A1886" s="198">
        <f>'10-Specialties'!A129</f>
        <v>0</v>
      </c>
      <c r="B1886" s="399" t="str">
        <f>'10-Specialties'!B129</f>
        <v>10 56 29.33 Drive-Through Storage Racks</v>
      </c>
      <c r="C1886" s="235"/>
      <c r="D1886" s="402" t="str" cm="1">
        <f t="array" ref="D1886">_xlfn.IFNA(_xlfn.IFS('10-Specialties'!D129="*",'10-Specialties'!C129,'10-Specialties'!F129="*",'10-Specialties'!E129,'10-Specialties'!H129="*",'10-Specialties'!G129,'10-Specialties'!J129="*",'10-Specialties'!I129,'10-Specialties'!L129="*",'10-Specialties'!K129,'10-Specialties'!N129="*",'10-Specialties'!M129,'10-Specialties'!P129="*",'10-Specialties'!O129,'10-Specialties'!R129="*",'10-Specialties'!Q129,'10-Specialties'!T129="*",'10-Specialties'!S129),"")</f>
        <v/>
      </c>
      <c r="E1886" s="402" t="e">
        <f>D1886/'Project Data'!$D$22</f>
        <v>#VALUE!</v>
      </c>
      <c r="F1886" s="164" t="s">
        <v>44</v>
      </c>
      <c r="G1886" s="236" t="str" cm="1">
        <f t="array" ref="G1886">_xlfn.IFNA(_xlfn.IFS('10-Specialties'!F129="*",'10-Specialties'!E129,'10-Specialties'!H129="*",'10-Specialties'!G129,'10-Specialties'!J129="*",'10-Specialties'!I129,'10-Specialties'!L129="*",'10-Specialties'!K129,'10-Specialties'!N129="*",'10-Specialties'!M129,'10-Specialties'!P129="*",'10-Specialties'!O129,'10-Specialties'!R129="*",'10-Specialties'!Q129,'10-Specialties'!T129="*",'10-Specialties'!S129,'10-Specialties'!V129="*",'10-Specialties'!U129),"")</f>
        <v/>
      </c>
      <c r="H1886" s="236" t="e">
        <f>G1886/'Project Data'!$D$22</f>
        <v>#VALUE!</v>
      </c>
      <c r="I1886" s="175"/>
      <c r="J1886" s="244"/>
      <c r="K1886" s="404"/>
    </row>
    <row r="1887" spans="1:11" s="147" customFormat="1" ht="15" hidden="1" customHeight="1">
      <c r="A1887" s="198">
        <f>'10-Specialties'!A130</f>
        <v>0</v>
      </c>
      <c r="B1887" s="399" t="str">
        <f>'10-Specialties'!B130</f>
        <v>10 56 29.43 Wine Storage Racks</v>
      </c>
      <c r="C1887" s="235"/>
      <c r="D1887" s="402" t="str" cm="1">
        <f t="array" ref="D1887">_xlfn.IFNA(_xlfn.IFS('10-Specialties'!D130="*",'10-Specialties'!C130,'10-Specialties'!F130="*",'10-Specialties'!E130,'10-Specialties'!H130="*",'10-Specialties'!G130,'10-Specialties'!J130="*",'10-Specialties'!I130,'10-Specialties'!L130="*",'10-Specialties'!K130,'10-Specialties'!N130="*",'10-Specialties'!M130,'10-Specialties'!P130="*",'10-Specialties'!O130,'10-Specialties'!R130="*",'10-Specialties'!Q130,'10-Specialties'!T130="*",'10-Specialties'!S130),"")</f>
        <v/>
      </c>
      <c r="E1887" s="402" t="e">
        <f>D1887/'Project Data'!$D$22</f>
        <v>#VALUE!</v>
      </c>
      <c r="F1887" s="164" t="s">
        <v>44</v>
      </c>
      <c r="G1887" s="236" t="str" cm="1">
        <f t="array" ref="G1887">_xlfn.IFNA(_xlfn.IFS('10-Specialties'!F130="*",'10-Specialties'!E130,'10-Specialties'!H130="*",'10-Specialties'!G130,'10-Specialties'!J130="*",'10-Specialties'!I130,'10-Specialties'!L130="*",'10-Specialties'!K130,'10-Specialties'!N130="*",'10-Specialties'!M130,'10-Specialties'!P130="*",'10-Specialties'!O130,'10-Specialties'!R130="*",'10-Specialties'!Q130,'10-Specialties'!T130="*",'10-Specialties'!S130,'10-Specialties'!V130="*",'10-Specialties'!U130),"")</f>
        <v/>
      </c>
      <c r="H1887" s="236" t="e">
        <f>G1887/'Project Data'!$D$22</f>
        <v>#VALUE!</v>
      </c>
      <c r="I1887" s="175"/>
      <c r="J1887" s="244"/>
      <c r="K1887" s="404"/>
    </row>
    <row r="1888" spans="1:11" s="147" customFormat="1" ht="15" hidden="1" customHeight="1">
      <c r="A1888" s="198">
        <f>'10-Specialties'!A131</f>
        <v>0</v>
      </c>
      <c r="B1888" s="399" t="str">
        <f>'10-Specialties'!B131</f>
        <v>10 56 33 Mercantile Storage Assemblies</v>
      </c>
      <c r="C1888" s="235"/>
      <c r="D1888" s="402" t="str" cm="1">
        <f t="array" ref="D1888">_xlfn.IFNA(_xlfn.IFS('10-Specialties'!D131="*",'10-Specialties'!C131,'10-Specialties'!F131="*",'10-Specialties'!E131,'10-Specialties'!H131="*",'10-Specialties'!G131,'10-Specialties'!J131="*",'10-Specialties'!I131,'10-Specialties'!L131="*",'10-Specialties'!K131,'10-Specialties'!N131="*",'10-Specialties'!M131,'10-Specialties'!P131="*",'10-Specialties'!O131,'10-Specialties'!R131="*",'10-Specialties'!Q131,'10-Specialties'!T131="*",'10-Specialties'!S131),"")</f>
        <v/>
      </c>
      <c r="E1888" s="402" t="e">
        <f>D1888/'Project Data'!$D$22</f>
        <v>#VALUE!</v>
      </c>
      <c r="F1888" s="164" t="s">
        <v>44</v>
      </c>
      <c r="G1888" s="236" t="str" cm="1">
        <f t="array" ref="G1888">_xlfn.IFNA(_xlfn.IFS('10-Specialties'!F131="*",'10-Specialties'!E131,'10-Specialties'!H131="*",'10-Specialties'!G131,'10-Specialties'!J131="*",'10-Specialties'!I131,'10-Specialties'!L131="*",'10-Specialties'!K131,'10-Specialties'!N131="*",'10-Specialties'!M131,'10-Specialties'!P131="*",'10-Specialties'!O131,'10-Specialties'!R131="*",'10-Specialties'!Q131,'10-Specialties'!T131="*",'10-Specialties'!S131,'10-Specialties'!V131="*",'10-Specialties'!U131),"")</f>
        <v/>
      </c>
      <c r="H1888" s="236" t="e">
        <f>G1888/'Project Data'!$D$22</f>
        <v>#VALUE!</v>
      </c>
      <c r="I1888" s="175"/>
      <c r="J1888" s="244"/>
      <c r="K1888" s="404"/>
    </row>
    <row r="1889" spans="1:11" s="147" customFormat="1" ht="15" hidden="1" customHeight="1">
      <c r="A1889" s="198">
        <f>'10-Specialties'!A132</f>
        <v>0</v>
      </c>
      <c r="B1889" s="399" t="str">
        <f>'10-Specialties'!B132</f>
        <v>10 57 00 Wardrobe and Closet Specialties</v>
      </c>
      <c r="C1889" s="235"/>
      <c r="D1889" s="402" t="str" cm="1">
        <f t="array" ref="D1889">_xlfn.IFNA(_xlfn.IFS('10-Specialties'!D132="*",'10-Specialties'!C132,'10-Specialties'!F132="*",'10-Specialties'!E132,'10-Specialties'!H132="*",'10-Specialties'!G132,'10-Specialties'!J132="*",'10-Specialties'!I132,'10-Specialties'!L132="*",'10-Specialties'!K132,'10-Specialties'!N132="*",'10-Specialties'!M132,'10-Specialties'!P132="*",'10-Specialties'!O132,'10-Specialties'!R132="*",'10-Specialties'!Q132,'10-Specialties'!T132="*",'10-Specialties'!S132),"")</f>
        <v/>
      </c>
      <c r="E1889" s="402" t="e">
        <f>D1889/'Project Data'!$D$22</f>
        <v>#VALUE!</v>
      </c>
      <c r="F1889" s="164" t="s">
        <v>44</v>
      </c>
      <c r="G1889" s="236" t="str" cm="1">
        <f t="array" ref="G1889">_xlfn.IFNA(_xlfn.IFS('10-Specialties'!F132="*",'10-Specialties'!E132,'10-Specialties'!H132="*",'10-Specialties'!G132,'10-Specialties'!J132="*",'10-Specialties'!I132,'10-Specialties'!L132="*",'10-Specialties'!K132,'10-Specialties'!N132="*",'10-Specialties'!M132,'10-Specialties'!P132="*",'10-Specialties'!O132,'10-Specialties'!R132="*",'10-Specialties'!Q132,'10-Specialties'!T132="*",'10-Specialties'!S132,'10-Specialties'!V132="*",'10-Specialties'!U132),"")</f>
        <v/>
      </c>
      <c r="H1889" s="236" t="e">
        <f>G1889/'Project Data'!$D$22</f>
        <v>#VALUE!</v>
      </c>
      <c r="I1889" s="175"/>
      <c r="J1889" s="244"/>
      <c r="K1889" s="404"/>
    </row>
    <row r="1890" spans="1:11" s="147" customFormat="1" ht="15" hidden="1" customHeight="1">
      <c r="A1890" s="198">
        <f>'10-Specialties'!A133</f>
        <v>0</v>
      </c>
      <c r="B1890" s="399" t="str">
        <f>'10-Specialties'!B133</f>
        <v>10 57 13 Hat and Coat Racks</v>
      </c>
      <c r="C1890" s="235"/>
      <c r="D1890" s="402" t="str" cm="1">
        <f t="array" ref="D1890">_xlfn.IFNA(_xlfn.IFS('10-Specialties'!D133="*",'10-Specialties'!C133,'10-Specialties'!F133="*",'10-Specialties'!E133,'10-Specialties'!H133="*",'10-Specialties'!G133,'10-Specialties'!J133="*",'10-Specialties'!I133,'10-Specialties'!L133="*",'10-Specialties'!K133,'10-Specialties'!N133="*",'10-Specialties'!M133,'10-Specialties'!P133="*",'10-Specialties'!O133,'10-Specialties'!R133="*",'10-Specialties'!Q133,'10-Specialties'!T133="*",'10-Specialties'!S133),"")</f>
        <v/>
      </c>
      <c r="E1890" s="402" t="e">
        <f>D1890/'Project Data'!$D$22</f>
        <v>#VALUE!</v>
      </c>
      <c r="F1890" s="164" t="s">
        <v>44</v>
      </c>
      <c r="G1890" s="236" t="str" cm="1">
        <f t="array" ref="G1890">_xlfn.IFNA(_xlfn.IFS('10-Specialties'!F133="*",'10-Specialties'!E133,'10-Specialties'!H133="*",'10-Specialties'!G133,'10-Specialties'!J133="*",'10-Specialties'!I133,'10-Specialties'!L133="*",'10-Specialties'!K133,'10-Specialties'!N133="*",'10-Specialties'!M133,'10-Specialties'!P133="*",'10-Specialties'!O133,'10-Specialties'!R133="*",'10-Specialties'!Q133,'10-Specialties'!T133="*",'10-Specialties'!S133,'10-Specialties'!V133="*",'10-Specialties'!U133),"")</f>
        <v/>
      </c>
      <c r="H1890" s="236" t="e">
        <f>G1890/'Project Data'!$D$22</f>
        <v>#VALUE!</v>
      </c>
      <c r="I1890" s="175"/>
      <c r="J1890" s="244"/>
      <c r="K1890" s="404"/>
    </row>
    <row r="1891" spans="1:11" s="147" customFormat="1" ht="15" hidden="1" customHeight="1">
      <c r="A1891" s="198">
        <f>'10-Specialties'!A134</f>
        <v>0</v>
      </c>
      <c r="B1891" s="399" t="str">
        <f>'10-Specialties'!B134</f>
        <v>10 57 16 Boot Racks</v>
      </c>
      <c r="C1891" s="235"/>
      <c r="D1891" s="402" t="str" cm="1">
        <f t="array" ref="D1891">_xlfn.IFNA(_xlfn.IFS('10-Specialties'!D134="*",'10-Specialties'!C134,'10-Specialties'!F134="*",'10-Specialties'!E134,'10-Specialties'!H134="*",'10-Specialties'!G134,'10-Specialties'!J134="*",'10-Specialties'!I134,'10-Specialties'!L134="*",'10-Specialties'!K134,'10-Specialties'!N134="*",'10-Specialties'!M134,'10-Specialties'!P134="*",'10-Specialties'!O134,'10-Specialties'!R134="*",'10-Specialties'!Q134,'10-Specialties'!T134="*",'10-Specialties'!S134),"")</f>
        <v/>
      </c>
      <c r="E1891" s="402" t="e">
        <f>D1891/'Project Data'!$D$22</f>
        <v>#VALUE!</v>
      </c>
      <c r="F1891" s="164" t="s">
        <v>44</v>
      </c>
      <c r="G1891" s="236" t="str" cm="1">
        <f t="array" ref="G1891">_xlfn.IFNA(_xlfn.IFS('10-Specialties'!F134="*",'10-Specialties'!E134,'10-Specialties'!H134="*",'10-Specialties'!G134,'10-Specialties'!J134="*",'10-Specialties'!I134,'10-Specialties'!L134="*",'10-Specialties'!K134,'10-Specialties'!N134="*",'10-Specialties'!M134,'10-Specialties'!P134="*",'10-Specialties'!O134,'10-Specialties'!R134="*",'10-Specialties'!Q134,'10-Specialties'!T134="*",'10-Specialties'!S134,'10-Specialties'!V134="*",'10-Specialties'!U134),"")</f>
        <v/>
      </c>
      <c r="H1891" s="236" t="e">
        <f>G1891/'Project Data'!$D$22</f>
        <v>#VALUE!</v>
      </c>
      <c r="I1891" s="175"/>
      <c r="J1891" s="244"/>
      <c r="K1891" s="404"/>
    </row>
    <row r="1892" spans="1:11" s="147" customFormat="1" ht="15" hidden="1" customHeight="1">
      <c r="A1892" s="198">
        <f>'10-Specialties'!A135</f>
        <v>0</v>
      </c>
      <c r="B1892" s="399" t="str">
        <f>'10-Specialties'!B135</f>
        <v>10 57 23 Closet and Utility Shelving</v>
      </c>
      <c r="C1892" s="235"/>
      <c r="D1892" s="402" t="str" cm="1">
        <f t="array" ref="D1892">_xlfn.IFNA(_xlfn.IFS('10-Specialties'!D135="*",'10-Specialties'!C135,'10-Specialties'!F135="*",'10-Specialties'!E135,'10-Specialties'!H135="*",'10-Specialties'!G135,'10-Specialties'!J135="*",'10-Specialties'!I135,'10-Specialties'!L135="*",'10-Specialties'!K135,'10-Specialties'!N135="*",'10-Specialties'!M135,'10-Specialties'!P135="*",'10-Specialties'!O135,'10-Specialties'!R135="*",'10-Specialties'!Q135,'10-Specialties'!T135="*",'10-Specialties'!S135),"")</f>
        <v/>
      </c>
      <c r="E1892" s="402" t="e">
        <f>D1892/'Project Data'!$D$22</f>
        <v>#VALUE!</v>
      </c>
      <c r="F1892" s="164" t="s">
        <v>44</v>
      </c>
      <c r="G1892" s="236" t="str" cm="1">
        <f t="array" ref="G1892">_xlfn.IFNA(_xlfn.IFS('10-Specialties'!F135="*",'10-Specialties'!E135,'10-Specialties'!H135="*",'10-Specialties'!G135,'10-Specialties'!J135="*",'10-Specialties'!I135,'10-Specialties'!L135="*",'10-Specialties'!K135,'10-Specialties'!N135="*",'10-Specialties'!M135,'10-Specialties'!P135="*",'10-Specialties'!O135,'10-Specialties'!R135="*",'10-Specialties'!Q135,'10-Specialties'!T135="*",'10-Specialties'!S135,'10-Specialties'!V135="*",'10-Specialties'!U135),"")</f>
        <v/>
      </c>
      <c r="H1892" s="236" t="e">
        <f>G1892/'Project Data'!$D$22</f>
        <v>#VALUE!</v>
      </c>
      <c r="I1892" s="175"/>
      <c r="J1892" s="244"/>
      <c r="K1892" s="404"/>
    </row>
    <row r="1893" spans="1:11" s="147" customFormat="1" ht="15" customHeight="1">
      <c r="A1893" s="398">
        <f>'10-Specialties'!A136</f>
        <v>1</v>
      </c>
      <c r="B1893" s="642" t="str">
        <f>'10-Specialties'!B136</f>
        <v>10 57 23.13 Wire Closet and Utility Shelving</v>
      </c>
      <c r="C1893" s="643"/>
      <c r="D1893" s="402" cm="1">
        <f t="array" ref="D1893">_xlfn.IFNA(_xlfn.IFS('10-Specialties'!D136="*",'10-Specialties'!C136,'10-Specialties'!F136="*",'10-Specialties'!E136,'10-Specialties'!H136="*",'10-Specialties'!G136,'10-Specialties'!J136="*",'10-Specialties'!I136,'10-Specialties'!L136="*",'10-Specialties'!K136,'10-Specialties'!N136="*",'10-Specialties'!M136,'10-Specialties'!P136="*",'10-Specialties'!O136,'10-Specialties'!R136="*",'10-Specialties'!Q136,'10-Specialties'!T136="*",'10-Specialties'!S136),"")</f>
        <v>19787</v>
      </c>
      <c r="E1893" s="402">
        <f>D1893/'Project Data'!$D$22</f>
        <v>0.22110603300890591</v>
      </c>
      <c r="F1893" s="411">
        <v>19787</v>
      </c>
      <c r="G1893" s="402" cm="1">
        <f t="array" ref="G1893">_xlfn.IFNA(_xlfn.IFS('10-Specialties'!F136="*",'10-Specialties'!E136,'10-Specialties'!H136="*",'10-Specialties'!G136,'10-Specialties'!J136="*",'10-Specialties'!I136,'10-Specialties'!L136="*",'10-Specialties'!K136,'10-Specialties'!N136="*",'10-Specialties'!M136,'10-Specialties'!P136="*",'10-Specialties'!O136,'10-Specialties'!R136="*",'10-Specialties'!Q136,'10-Specialties'!T136="*",'10-Specialties'!S136,'10-Specialties'!V136="*",'10-Specialties'!U136),"")</f>
        <v>19787</v>
      </c>
      <c r="H1893" s="402">
        <f>G1893/'Project Data'!$D$22</f>
        <v>0.22110603300890591</v>
      </c>
      <c r="I1893" s="400"/>
      <c r="J1893" s="403"/>
      <c r="K1893" s="404" t="s">
        <v>72</v>
      </c>
    </row>
    <row r="1894" spans="1:11" s="147" customFormat="1" ht="15" hidden="1" customHeight="1">
      <c r="A1894" s="198">
        <f>'10-Specialties'!A137</f>
        <v>0</v>
      </c>
      <c r="B1894" s="399" t="str">
        <f>'10-Specialties'!B137</f>
        <v>10 57 23.16 Plastic-Laminate-Clad Closet and Utility Shelving</v>
      </c>
      <c r="C1894" s="235"/>
      <c r="D1894" s="402" t="str" cm="1">
        <f t="array" ref="D1894">_xlfn.IFNA(_xlfn.IFS('10-Specialties'!D137="*",'10-Specialties'!C137,'10-Specialties'!F137="*",'10-Specialties'!E137,'10-Specialties'!H137="*",'10-Specialties'!G137,'10-Specialties'!J137="*",'10-Specialties'!I137,'10-Specialties'!L137="*",'10-Specialties'!K137,'10-Specialties'!N137="*",'10-Specialties'!M137,'10-Specialties'!P137="*",'10-Specialties'!O137,'10-Specialties'!R137="*",'10-Specialties'!Q137,'10-Specialties'!T137="*",'10-Specialties'!S137),"")</f>
        <v/>
      </c>
      <c r="E1894" s="402" t="e">
        <f>D1894/'Project Data'!$D$22</f>
        <v>#VALUE!</v>
      </c>
      <c r="F1894" s="164" t="s">
        <v>44</v>
      </c>
      <c r="G1894" s="236" t="str" cm="1">
        <f t="array" ref="G1894">_xlfn.IFNA(_xlfn.IFS('10-Specialties'!F137="*",'10-Specialties'!E137,'10-Specialties'!H137="*",'10-Specialties'!G137,'10-Specialties'!J137="*",'10-Specialties'!I137,'10-Specialties'!L137="*",'10-Specialties'!K137,'10-Specialties'!N137="*",'10-Specialties'!M137,'10-Specialties'!P137="*",'10-Specialties'!O137,'10-Specialties'!R137="*",'10-Specialties'!Q137,'10-Specialties'!T137="*",'10-Specialties'!S137,'10-Specialties'!V137="*",'10-Specialties'!U137),"")</f>
        <v/>
      </c>
      <c r="H1894" s="236" t="e">
        <f>G1894/'Project Data'!$D$22</f>
        <v>#VALUE!</v>
      </c>
      <c r="I1894" s="175"/>
      <c r="J1894" s="244"/>
      <c r="K1894" s="404"/>
    </row>
    <row r="1895" spans="1:11" s="147" customFormat="1" ht="15" hidden="1" customHeight="1">
      <c r="A1895" s="198">
        <f>'10-Specialties'!A138</f>
        <v>0</v>
      </c>
      <c r="B1895" s="399" t="str">
        <f>'10-Specialties'!B138</f>
        <v>10 57 23.19 Wood Closet and Utility Shelving</v>
      </c>
      <c r="C1895" s="235"/>
      <c r="D1895" s="402" t="str" cm="1">
        <f t="array" ref="D1895">_xlfn.IFNA(_xlfn.IFS('10-Specialties'!D138="*",'10-Specialties'!C138,'10-Specialties'!F138="*",'10-Specialties'!E138,'10-Specialties'!H138="*",'10-Specialties'!G138,'10-Specialties'!J138="*",'10-Specialties'!I138,'10-Specialties'!L138="*",'10-Specialties'!K138,'10-Specialties'!N138="*",'10-Specialties'!M138,'10-Specialties'!P138="*",'10-Specialties'!O138,'10-Specialties'!R138="*",'10-Specialties'!Q138,'10-Specialties'!T138="*",'10-Specialties'!S138),"")</f>
        <v/>
      </c>
      <c r="E1895" s="402" t="e">
        <f>D1895/'Project Data'!$D$22</f>
        <v>#VALUE!</v>
      </c>
      <c r="F1895" s="164" t="s">
        <v>44</v>
      </c>
      <c r="G1895" s="236" t="str" cm="1">
        <f t="array" ref="G1895">_xlfn.IFNA(_xlfn.IFS('10-Specialties'!F138="*",'10-Specialties'!E138,'10-Specialties'!H138="*",'10-Specialties'!G138,'10-Specialties'!J138="*",'10-Specialties'!I138,'10-Specialties'!L138="*",'10-Specialties'!K138,'10-Specialties'!N138="*",'10-Specialties'!M138,'10-Specialties'!P138="*",'10-Specialties'!O138,'10-Specialties'!R138="*",'10-Specialties'!Q138,'10-Specialties'!T138="*",'10-Specialties'!S138,'10-Specialties'!V138="*",'10-Specialties'!U138),"")</f>
        <v/>
      </c>
      <c r="H1895" s="236" t="e">
        <f>G1895/'Project Data'!$D$22</f>
        <v>#VALUE!</v>
      </c>
      <c r="I1895" s="175"/>
      <c r="J1895" s="244"/>
      <c r="K1895" s="404"/>
    </row>
    <row r="1896" spans="1:11" s="147" customFormat="1" ht="15" hidden="1" customHeight="1">
      <c r="A1896" s="198">
        <f>'10-Specialties'!A139</f>
        <v>0</v>
      </c>
      <c r="B1896" s="399" t="str">
        <f>'10-Specialties'!B139</f>
        <v>10 57 33 Closet and Utility Shelving Hardware</v>
      </c>
      <c r="C1896" s="235"/>
      <c r="D1896" s="402" t="str" cm="1">
        <f t="array" ref="D1896">_xlfn.IFNA(_xlfn.IFS('10-Specialties'!D139="*",'10-Specialties'!C139,'10-Specialties'!F139="*",'10-Specialties'!E139,'10-Specialties'!H139="*",'10-Specialties'!G139,'10-Specialties'!J139="*",'10-Specialties'!I139,'10-Specialties'!L139="*",'10-Specialties'!K139,'10-Specialties'!N139="*",'10-Specialties'!M139,'10-Specialties'!P139="*",'10-Specialties'!O139,'10-Specialties'!R139="*",'10-Specialties'!Q139,'10-Specialties'!T139="*",'10-Specialties'!S139),"")</f>
        <v/>
      </c>
      <c r="E1896" s="402" t="e">
        <f>D1896/'Project Data'!$D$22</f>
        <v>#VALUE!</v>
      </c>
      <c r="F1896" s="164" t="s">
        <v>44</v>
      </c>
      <c r="G1896" s="236" t="str" cm="1">
        <f t="array" ref="G1896">_xlfn.IFNA(_xlfn.IFS('10-Specialties'!F139="*",'10-Specialties'!E139,'10-Specialties'!H139="*",'10-Specialties'!G139,'10-Specialties'!J139="*",'10-Specialties'!I139,'10-Specialties'!L139="*",'10-Specialties'!K139,'10-Specialties'!N139="*",'10-Specialties'!M139,'10-Specialties'!P139="*",'10-Specialties'!O139,'10-Specialties'!R139="*",'10-Specialties'!Q139,'10-Specialties'!T139="*",'10-Specialties'!S139,'10-Specialties'!V139="*",'10-Specialties'!U139),"")</f>
        <v/>
      </c>
      <c r="H1896" s="236" t="e">
        <f>G1896/'Project Data'!$D$22</f>
        <v>#VALUE!</v>
      </c>
      <c r="I1896" s="175"/>
      <c r="J1896" s="244"/>
      <c r="K1896" s="404"/>
    </row>
    <row r="1897" spans="1:11" s="147" customFormat="1" ht="15" hidden="1" customHeight="1">
      <c r="A1897" s="198">
        <f>'10-Specialties'!A140</f>
        <v>0</v>
      </c>
      <c r="B1897" s="399" t="str">
        <f>'10-Specialties'!B140</f>
        <v>10 57 36 Closet Doors</v>
      </c>
      <c r="C1897" s="235"/>
      <c r="D1897" s="402" t="str" cm="1">
        <f t="array" ref="D1897">_xlfn.IFNA(_xlfn.IFS('10-Specialties'!D140="*",'10-Specialties'!C140,'10-Specialties'!F140="*",'10-Specialties'!E140,'10-Specialties'!H140="*",'10-Specialties'!G140,'10-Specialties'!J140="*",'10-Specialties'!I140,'10-Specialties'!L140="*",'10-Specialties'!K140,'10-Specialties'!N140="*",'10-Specialties'!M140,'10-Specialties'!P140="*",'10-Specialties'!O140,'10-Specialties'!R140="*",'10-Specialties'!Q140,'10-Specialties'!T140="*",'10-Specialties'!S140),"")</f>
        <v/>
      </c>
      <c r="E1897" s="402" t="e">
        <f>D1897/'Project Data'!$D$22</f>
        <v>#VALUE!</v>
      </c>
      <c r="F1897" s="164" t="s">
        <v>44</v>
      </c>
      <c r="G1897" s="236" t="str" cm="1">
        <f t="array" ref="G1897">_xlfn.IFNA(_xlfn.IFS('10-Specialties'!F140="*",'10-Specialties'!E140,'10-Specialties'!H140="*",'10-Specialties'!G140,'10-Specialties'!J140="*",'10-Specialties'!I140,'10-Specialties'!L140="*",'10-Specialties'!K140,'10-Specialties'!N140="*",'10-Specialties'!M140,'10-Specialties'!P140="*",'10-Specialties'!O140,'10-Specialties'!R140="*",'10-Specialties'!Q140,'10-Specialties'!T140="*",'10-Specialties'!S140,'10-Specialties'!V140="*",'10-Specialties'!U140),"")</f>
        <v/>
      </c>
      <c r="H1897" s="236" t="e">
        <f>G1897/'Project Data'!$D$22</f>
        <v>#VALUE!</v>
      </c>
      <c r="I1897" s="175"/>
      <c r="J1897" s="244"/>
      <c r="K1897" s="404"/>
    </row>
    <row r="1898" spans="1:11" s="147" customFormat="1" ht="15" hidden="1" customHeight="1">
      <c r="A1898" s="198">
        <f>'10-Specialties'!A141</f>
        <v>0</v>
      </c>
      <c r="B1898" s="399" t="str">
        <f>'10-Specialties'!B141</f>
        <v>10 57 36.13 Sliding Closet Doors</v>
      </c>
      <c r="C1898" s="235"/>
      <c r="D1898" s="402" t="str" cm="1">
        <f t="array" ref="D1898">_xlfn.IFNA(_xlfn.IFS('10-Specialties'!D141="*",'10-Specialties'!C141,'10-Specialties'!F141="*",'10-Specialties'!E141,'10-Specialties'!H141="*",'10-Specialties'!G141,'10-Specialties'!J141="*",'10-Specialties'!I141,'10-Specialties'!L141="*",'10-Specialties'!K141,'10-Specialties'!N141="*",'10-Specialties'!M141,'10-Specialties'!P141="*",'10-Specialties'!O141,'10-Specialties'!R141="*",'10-Specialties'!Q141,'10-Specialties'!T141="*",'10-Specialties'!S141),"")</f>
        <v/>
      </c>
      <c r="E1898" s="402" t="e">
        <f>D1898/'Project Data'!$D$22</f>
        <v>#VALUE!</v>
      </c>
      <c r="F1898" s="164" t="s">
        <v>44</v>
      </c>
      <c r="G1898" s="236" t="str" cm="1">
        <f t="array" ref="G1898">_xlfn.IFNA(_xlfn.IFS('10-Specialties'!F141="*",'10-Specialties'!E141,'10-Specialties'!H141="*",'10-Specialties'!G141,'10-Specialties'!J141="*",'10-Specialties'!I141,'10-Specialties'!L141="*",'10-Specialties'!K141,'10-Specialties'!N141="*",'10-Specialties'!M141,'10-Specialties'!P141="*",'10-Specialties'!O141,'10-Specialties'!R141="*",'10-Specialties'!Q141,'10-Specialties'!T141="*",'10-Specialties'!S141,'10-Specialties'!V141="*",'10-Specialties'!U141),"")</f>
        <v/>
      </c>
      <c r="H1898" s="236" t="e">
        <f>G1898/'Project Data'!$D$22</f>
        <v>#VALUE!</v>
      </c>
      <c r="I1898" s="175"/>
      <c r="J1898" s="244"/>
      <c r="K1898" s="404"/>
    </row>
    <row r="1899" spans="1:11" s="147" customFormat="1" ht="15" hidden="1" customHeight="1">
      <c r="A1899" s="198">
        <f>'10-Specialties'!A142</f>
        <v>0</v>
      </c>
      <c r="B1899" s="399" t="str">
        <f>'10-Specialties'!B142</f>
        <v>10 57 36.16 Bifold Closet Doors</v>
      </c>
      <c r="C1899" s="235"/>
      <c r="D1899" s="402" t="str" cm="1">
        <f t="array" ref="D1899">_xlfn.IFNA(_xlfn.IFS('10-Specialties'!D142="*",'10-Specialties'!C142,'10-Specialties'!F142="*",'10-Specialties'!E142,'10-Specialties'!H142="*",'10-Specialties'!G142,'10-Specialties'!J142="*",'10-Specialties'!I142,'10-Specialties'!L142="*",'10-Specialties'!K142,'10-Specialties'!N142="*",'10-Specialties'!M142,'10-Specialties'!P142="*",'10-Specialties'!O142,'10-Specialties'!R142="*",'10-Specialties'!Q142,'10-Specialties'!T142="*",'10-Specialties'!S142),"")</f>
        <v/>
      </c>
      <c r="E1899" s="402" t="e">
        <f>D1899/'Project Data'!$D$22</f>
        <v>#VALUE!</v>
      </c>
      <c r="F1899" s="164" t="s">
        <v>44</v>
      </c>
      <c r="G1899" s="236" t="str" cm="1">
        <f t="array" ref="G1899">_xlfn.IFNA(_xlfn.IFS('10-Specialties'!F142="*",'10-Specialties'!E142,'10-Specialties'!H142="*",'10-Specialties'!G142,'10-Specialties'!J142="*",'10-Specialties'!I142,'10-Specialties'!L142="*",'10-Specialties'!K142,'10-Specialties'!N142="*",'10-Specialties'!M142,'10-Specialties'!P142="*",'10-Specialties'!O142,'10-Specialties'!R142="*",'10-Specialties'!Q142,'10-Specialties'!T142="*",'10-Specialties'!S142,'10-Specialties'!V142="*",'10-Specialties'!U142),"")</f>
        <v/>
      </c>
      <c r="H1899" s="236" t="e">
        <f>G1899/'Project Data'!$D$22</f>
        <v>#VALUE!</v>
      </c>
      <c r="I1899" s="175"/>
      <c r="J1899" s="244"/>
      <c r="K1899" s="404"/>
    </row>
    <row r="1900" spans="1:11" s="147" customFormat="1" ht="15" hidden="1" customHeight="1">
      <c r="A1900" s="198">
        <f>'10-Specialties'!A143</f>
        <v>0</v>
      </c>
      <c r="B1900" s="399" t="str">
        <f>'10-Specialties'!B143</f>
        <v>10 70 00 Exterior Specialties</v>
      </c>
      <c r="C1900" s="235"/>
      <c r="D1900" s="402" t="str" cm="1">
        <f t="array" ref="D1900">_xlfn.IFNA(_xlfn.IFS('10-Specialties'!D143="*",'10-Specialties'!C143,'10-Specialties'!F143="*",'10-Specialties'!E143,'10-Specialties'!H143="*",'10-Specialties'!G143,'10-Specialties'!J143="*",'10-Specialties'!I143,'10-Specialties'!L143="*",'10-Specialties'!K143,'10-Specialties'!N143="*",'10-Specialties'!M143,'10-Specialties'!P143="*",'10-Specialties'!O143,'10-Specialties'!R143="*",'10-Specialties'!Q143,'10-Specialties'!T143="*",'10-Specialties'!S143),"")</f>
        <v/>
      </c>
      <c r="E1900" s="402" t="e">
        <f>D1900/'Project Data'!$D$22</f>
        <v>#VALUE!</v>
      </c>
      <c r="F1900" s="164" t="s">
        <v>44</v>
      </c>
      <c r="G1900" s="236" t="str" cm="1">
        <f t="array" ref="G1900">_xlfn.IFNA(_xlfn.IFS('10-Specialties'!F143="*",'10-Specialties'!E143,'10-Specialties'!H143="*",'10-Specialties'!G143,'10-Specialties'!J143="*",'10-Specialties'!I143,'10-Specialties'!L143="*",'10-Specialties'!K143,'10-Specialties'!N143="*",'10-Specialties'!M143,'10-Specialties'!P143="*",'10-Specialties'!O143,'10-Specialties'!R143="*",'10-Specialties'!Q143,'10-Specialties'!T143="*",'10-Specialties'!S143,'10-Specialties'!V143="*",'10-Specialties'!U143),"")</f>
        <v/>
      </c>
      <c r="H1900" s="236" t="e">
        <f>G1900/'Project Data'!$D$22</f>
        <v>#VALUE!</v>
      </c>
      <c r="I1900" s="175"/>
      <c r="J1900" s="244"/>
      <c r="K1900" s="404"/>
    </row>
    <row r="1901" spans="1:11" s="147" customFormat="1" ht="15" hidden="1" customHeight="1">
      <c r="A1901" s="198">
        <f>'10-Specialties'!A144</f>
        <v>0</v>
      </c>
      <c r="B1901" s="399" t="str">
        <f>'10-Specialties'!B144</f>
        <v>10 71 00 Exterior Protection</v>
      </c>
      <c r="C1901" s="235"/>
      <c r="D1901" s="402" t="str" cm="1">
        <f t="array" ref="D1901">_xlfn.IFNA(_xlfn.IFS('10-Specialties'!D144="*",'10-Specialties'!C144,'10-Specialties'!F144="*",'10-Specialties'!E144,'10-Specialties'!H144="*",'10-Specialties'!G144,'10-Specialties'!J144="*",'10-Specialties'!I144,'10-Specialties'!L144="*",'10-Specialties'!K144,'10-Specialties'!N144="*",'10-Specialties'!M144,'10-Specialties'!P144="*",'10-Specialties'!O144,'10-Specialties'!R144="*",'10-Specialties'!Q144,'10-Specialties'!T144="*",'10-Specialties'!S144),"")</f>
        <v/>
      </c>
      <c r="E1901" s="402" t="e">
        <f>D1901/'Project Data'!$D$22</f>
        <v>#VALUE!</v>
      </c>
      <c r="F1901" s="164" t="s">
        <v>44</v>
      </c>
      <c r="G1901" s="236" t="str" cm="1">
        <f t="array" ref="G1901">_xlfn.IFNA(_xlfn.IFS('10-Specialties'!F144="*",'10-Specialties'!E144,'10-Specialties'!H144="*",'10-Specialties'!G144,'10-Specialties'!J144="*",'10-Specialties'!I144,'10-Specialties'!L144="*",'10-Specialties'!K144,'10-Specialties'!N144="*",'10-Specialties'!M144,'10-Specialties'!P144="*",'10-Specialties'!O144,'10-Specialties'!R144="*",'10-Specialties'!Q144,'10-Specialties'!T144="*",'10-Specialties'!S144,'10-Specialties'!V144="*",'10-Specialties'!U144),"")</f>
        <v/>
      </c>
      <c r="H1901" s="236" t="e">
        <f>G1901/'Project Data'!$D$22</f>
        <v>#VALUE!</v>
      </c>
      <c r="I1901" s="175"/>
      <c r="J1901" s="244"/>
      <c r="K1901" s="404"/>
    </row>
    <row r="1902" spans="1:11" s="147" customFormat="1" ht="15" hidden="1" customHeight="1">
      <c r="A1902" s="198">
        <f>'10-Specialties'!A145</f>
        <v>0</v>
      </c>
      <c r="B1902" s="399" t="str">
        <f>'10-Specialties'!B145</f>
        <v>10 71 13 Exterior Sun Control Devices</v>
      </c>
      <c r="C1902" s="235"/>
      <c r="D1902" s="402" t="str" cm="1">
        <f t="array" ref="D1902">_xlfn.IFNA(_xlfn.IFS('10-Specialties'!D145="*",'10-Specialties'!C145,'10-Specialties'!F145="*",'10-Specialties'!E145,'10-Specialties'!H145="*",'10-Specialties'!G145,'10-Specialties'!J145="*",'10-Specialties'!I145,'10-Specialties'!L145="*",'10-Specialties'!K145,'10-Specialties'!N145="*",'10-Specialties'!M145,'10-Specialties'!P145="*",'10-Specialties'!O145,'10-Specialties'!R145="*",'10-Specialties'!Q145,'10-Specialties'!T145="*",'10-Specialties'!S145),"")</f>
        <v/>
      </c>
      <c r="E1902" s="402" t="e">
        <f>D1902/'Project Data'!$D$22</f>
        <v>#VALUE!</v>
      </c>
      <c r="F1902" s="164" t="s">
        <v>44</v>
      </c>
      <c r="G1902" s="236" t="str" cm="1">
        <f t="array" ref="G1902">_xlfn.IFNA(_xlfn.IFS('10-Specialties'!F145="*",'10-Specialties'!E145,'10-Specialties'!H145="*",'10-Specialties'!G145,'10-Specialties'!J145="*",'10-Specialties'!I145,'10-Specialties'!L145="*",'10-Specialties'!K145,'10-Specialties'!N145="*",'10-Specialties'!M145,'10-Specialties'!P145="*",'10-Specialties'!O145,'10-Specialties'!R145="*",'10-Specialties'!Q145,'10-Specialties'!T145="*",'10-Specialties'!S145,'10-Specialties'!V145="*",'10-Specialties'!U145),"")</f>
        <v/>
      </c>
      <c r="H1902" s="236" t="e">
        <f>G1902/'Project Data'!$D$22</f>
        <v>#VALUE!</v>
      </c>
      <c r="I1902" s="175"/>
      <c r="J1902" s="244"/>
      <c r="K1902" s="404"/>
    </row>
    <row r="1903" spans="1:11" s="147" customFormat="1" ht="15" hidden="1" customHeight="1">
      <c r="A1903" s="198">
        <f>'10-Specialties'!A146</f>
        <v>0</v>
      </c>
      <c r="B1903" s="399" t="str">
        <f>'10-Specialties'!B146</f>
        <v>10 71 13.13 Exterior Shutters</v>
      </c>
      <c r="C1903" s="235"/>
      <c r="D1903" s="402" t="str" cm="1">
        <f t="array" ref="D1903">_xlfn.IFNA(_xlfn.IFS('10-Specialties'!D146="*",'10-Specialties'!C146,'10-Specialties'!F146="*",'10-Specialties'!E146,'10-Specialties'!H146="*",'10-Specialties'!G146,'10-Specialties'!J146="*",'10-Specialties'!I146,'10-Specialties'!L146="*",'10-Specialties'!K146,'10-Specialties'!N146="*",'10-Specialties'!M146,'10-Specialties'!P146="*",'10-Specialties'!O146,'10-Specialties'!R146="*",'10-Specialties'!Q146,'10-Specialties'!T146="*",'10-Specialties'!S146),"")</f>
        <v/>
      </c>
      <c r="E1903" s="402" t="e">
        <f>D1903/'Project Data'!$D$22</f>
        <v>#VALUE!</v>
      </c>
      <c r="F1903" s="164" t="s">
        <v>44</v>
      </c>
      <c r="G1903" s="236" t="str" cm="1">
        <f t="array" ref="G1903">_xlfn.IFNA(_xlfn.IFS('10-Specialties'!F146="*",'10-Specialties'!E146,'10-Specialties'!H146="*",'10-Specialties'!G146,'10-Specialties'!J146="*",'10-Specialties'!I146,'10-Specialties'!L146="*",'10-Specialties'!K146,'10-Specialties'!N146="*",'10-Specialties'!M146,'10-Specialties'!P146="*",'10-Specialties'!O146,'10-Specialties'!R146="*",'10-Specialties'!Q146,'10-Specialties'!T146="*",'10-Specialties'!S146,'10-Specialties'!V146="*",'10-Specialties'!U146),"")</f>
        <v/>
      </c>
      <c r="H1903" s="236" t="e">
        <f>G1903/'Project Data'!$D$22</f>
        <v>#VALUE!</v>
      </c>
      <c r="I1903" s="175"/>
      <c r="J1903" s="244"/>
      <c r="K1903" s="404"/>
    </row>
    <row r="1904" spans="1:11" s="147" customFormat="1" ht="15" hidden="1" customHeight="1">
      <c r="A1904" s="198">
        <f>'10-Specialties'!A147</f>
        <v>0</v>
      </c>
      <c r="B1904" s="399" t="str">
        <f>'10-Specialties'!B147</f>
        <v>10 71 13.19 Rolling Exterior Shutters</v>
      </c>
      <c r="C1904" s="235"/>
      <c r="D1904" s="402" t="str" cm="1">
        <f t="array" ref="D1904">_xlfn.IFNA(_xlfn.IFS('10-Specialties'!D147="*",'10-Specialties'!C147,'10-Specialties'!F147="*",'10-Specialties'!E147,'10-Specialties'!H147="*",'10-Specialties'!G147,'10-Specialties'!J147="*",'10-Specialties'!I147,'10-Specialties'!L147="*",'10-Specialties'!K147,'10-Specialties'!N147="*",'10-Specialties'!M147,'10-Specialties'!P147="*",'10-Specialties'!O147,'10-Specialties'!R147="*",'10-Specialties'!Q147,'10-Specialties'!T147="*",'10-Specialties'!S147),"")</f>
        <v/>
      </c>
      <c r="E1904" s="402" t="e">
        <f>D1904/'Project Data'!$D$22</f>
        <v>#VALUE!</v>
      </c>
      <c r="F1904" s="164" t="s">
        <v>44</v>
      </c>
      <c r="G1904" s="236" t="str" cm="1">
        <f t="array" ref="G1904">_xlfn.IFNA(_xlfn.IFS('10-Specialties'!F147="*",'10-Specialties'!E147,'10-Specialties'!H147="*",'10-Specialties'!G147,'10-Specialties'!J147="*",'10-Specialties'!I147,'10-Specialties'!L147="*",'10-Specialties'!K147,'10-Specialties'!N147="*",'10-Specialties'!M147,'10-Specialties'!P147="*",'10-Specialties'!O147,'10-Specialties'!R147="*",'10-Specialties'!Q147,'10-Specialties'!T147="*",'10-Specialties'!S147,'10-Specialties'!V147="*",'10-Specialties'!U147),"")</f>
        <v/>
      </c>
      <c r="H1904" s="236" t="e">
        <f>G1904/'Project Data'!$D$22</f>
        <v>#VALUE!</v>
      </c>
      <c r="I1904" s="175"/>
      <c r="J1904" s="244"/>
      <c r="K1904" s="404"/>
    </row>
    <row r="1905" spans="1:11" s="147" customFormat="1" ht="15" hidden="1" customHeight="1">
      <c r="A1905" s="198">
        <f>'10-Specialties'!A148</f>
        <v>0</v>
      </c>
      <c r="B1905" s="399" t="str">
        <f>'10-Specialties'!B148</f>
        <v>10 71 13.23 Coiling Exterior Shutters</v>
      </c>
      <c r="C1905" s="235"/>
      <c r="D1905" s="402" t="str" cm="1">
        <f t="array" ref="D1905">_xlfn.IFNA(_xlfn.IFS('10-Specialties'!D148="*",'10-Specialties'!C148,'10-Specialties'!F148="*",'10-Specialties'!E148,'10-Specialties'!H148="*",'10-Specialties'!G148,'10-Specialties'!J148="*",'10-Specialties'!I148,'10-Specialties'!L148="*",'10-Specialties'!K148,'10-Specialties'!N148="*",'10-Specialties'!M148,'10-Specialties'!P148="*",'10-Specialties'!O148,'10-Specialties'!R148="*",'10-Specialties'!Q148,'10-Specialties'!T148="*",'10-Specialties'!S148),"")</f>
        <v/>
      </c>
      <c r="E1905" s="402" t="e">
        <f>D1905/'Project Data'!$D$22</f>
        <v>#VALUE!</v>
      </c>
      <c r="F1905" s="164" t="s">
        <v>44</v>
      </c>
      <c r="G1905" s="236" t="str" cm="1">
        <f t="array" ref="G1905">_xlfn.IFNA(_xlfn.IFS('10-Specialties'!F148="*",'10-Specialties'!E148,'10-Specialties'!H148="*",'10-Specialties'!G148,'10-Specialties'!J148="*",'10-Specialties'!I148,'10-Specialties'!L148="*",'10-Specialties'!K148,'10-Specialties'!N148="*",'10-Specialties'!M148,'10-Specialties'!P148="*",'10-Specialties'!O148,'10-Specialties'!R148="*",'10-Specialties'!Q148,'10-Specialties'!T148="*",'10-Specialties'!S148,'10-Specialties'!V148="*",'10-Specialties'!U148),"")</f>
        <v/>
      </c>
      <c r="H1905" s="236" t="e">
        <f>G1905/'Project Data'!$D$22</f>
        <v>#VALUE!</v>
      </c>
      <c r="I1905" s="175"/>
      <c r="J1905" s="244"/>
      <c r="K1905" s="404"/>
    </row>
    <row r="1906" spans="1:11" s="147" customFormat="1" ht="15" hidden="1" customHeight="1">
      <c r="A1906" s="198">
        <f>'10-Specialties'!A149</f>
        <v>0</v>
      </c>
      <c r="B1906" s="399" t="str">
        <f>'10-Specialties'!B149</f>
        <v>10 71 13.26 Decorative Exterior Shutters</v>
      </c>
      <c r="C1906" s="235"/>
      <c r="D1906" s="402" t="str" cm="1">
        <f t="array" ref="D1906">_xlfn.IFNA(_xlfn.IFS('10-Specialties'!D149="*",'10-Specialties'!C149,'10-Specialties'!F149="*",'10-Specialties'!E149,'10-Specialties'!H149="*",'10-Specialties'!G149,'10-Specialties'!J149="*",'10-Specialties'!I149,'10-Specialties'!L149="*",'10-Specialties'!K149,'10-Specialties'!N149="*",'10-Specialties'!M149,'10-Specialties'!P149="*",'10-Specialties'!O149,'10-Specialties'!R149="*",'10-Specialties'!Q149,'10-Specialties'!T149="*",'10-Specialties'!S149),"")</f>
        <v/>
      </c>
      <c r="E1906" s="402" t="e">
        <f>D1906/'Project Data'!$D$22</f>
        <v>#VALUE!</v>
      </c>
      <c r="F1906" s="164" t="s">
        <v>44</v>
      </c>
      <c r="G1906" s="236" t="str" cm="1">
        <f t="array" ref="G1906">_xlfn.IFNA(_xlfn.IFS('10-Specialties'!F149="*",'10-Specialties'!E149,'10-Specialties'!H149="*",'10-Specialties'!G149,'10-Specialties'!J149="*",'10-Specialties'!I149,'10-Specialties'!L149="*",'10-Specialties'!K149,'10-Specialties'!N149="*",'10-Specialties'!M149,'10-Specialties'!P149="*",'10-Specialties'!O149,'10-Specialties'!R149="*",'10-Specialties'!Q149,'10-Specialties'!T149="*",'10-Specialties'!S149,'10-Specialties'!V149="*",'10-Specialties'!U149),"")</f>
        <v/>
      </c>
      <c r="H1906" s="236" t="e">
        <f>G1906/'Project Data'!$D$22</f>
        <v>#VALUE!</v>
      </c>
      <c r="I1906" s="175"/>
      <c r="J1906" s="244"/>
      <c r="K1906" s="404"/>
    </row>
    <row r="1907" spans="1:11" s="147" customFormat="1" ht="15" hidden="1" customHeight="1">
      <c r="A1907" s="198">
        <f>'10-Specialties'!A150</f>
        <v>0</v>
      </c>
      <c r="B1907" s="399" t="str">
        <f>'10-Specialties'!B150</f>
        <v>10 71 13.29 Side-Hinged Exterior Shutters</v>
      </c>
      <c r="C1907" s="235"/>
      <c r="D1907" s="402" t="str" cm="1">
        <f t="array" ref="D1907">_xlfn.IFNA(_xlfn.IFS('10-Specialties'!D150="*",'10-Specialties'!C150,'10-Specialties'!F150="*",'10-Specialties'!E150,'10-Specialties'!H150="*",'10-Specialties'!G150,'10-Specialties'!J150="*",'10-Specialties'!I150,'10-Specialties'!L150="*",'10-Specialties'!K150,'10-Specialties'!N150="*",'10-Specialties'!M150,'10-Specialties'!P150="*",'10-Specialties'!O150,'10-Specialties'!R150="*",'10-Specialties'!Q150,'10-Specialties'!T150="*",'10-Specialties'!S150),"")</f>
        <v/>
      </c>
      <c r="E1907" s="402" t="e">
        <f>D1907/'Project Data'!$D$22</f>
        <v>#VALUE!</v>
      </c>
      <c r="F1907" s="164" t="s">
        <v>44</v>
      </c>
      <c r="G1907" s="236" t="str" cm="1">
        <f t="array" ref="G1907">_xlfn.IFNA(_xlfn.IFS('10-Specialties'!F150="*",'10-Specialties'!E150,'10-Specialties'!H150="*",'10-Specialties'!G150,'10-Specialties'!J150="*",'10-Specialties'!I150,'10-Specialties'!L150="*",'10-Specialties'!K150,'10-Specialties'!N150="*",'10-Specialties'!M150,'10-Specialties'!P150="*",'10-Specialties'!O150,'10-Specialties'!R150="*",'10-Specialties'!Q150,'10-Specialties'!T150="*",'10-Specialties'!S150,'10-Specialties'!V150="*",'10-Specialties'!U150),"")</f>
        <v/>
      </c>
      <c r="H1907" s="236" t="e">
        <f>G1907/'Project Data'!$D$22</f>
        <v>#VALUE!</v>
      </c>
      <c r="I1907" s="175"/>
      <c r="J1907" s="244"/>
      <c r="K1907" s="404"/>
    </row>
    <row r="1908" spans="1:11" s="147" customFormat="1" ht="15" hidden="1" customHeight="1">
      <c r="A1908" s="198">
        <f>'10-Specialties'!A151</f>
        <v>0</v>
      </c>
      <c r="B1908" s="399" t="str">
        <f>'10-Specialties'!B151</f>
        <v>10 71 13.43 Fixed Sun Screens</v>
      </c>
      <c r="C1908" s="235"/>
      <c r="D1908" s="402" t="str" cm="1">
        <f t="array" ref="D1908">_xlfn.IFNA(_xlfn.IFS('10-Specialties'!D151="*",'10-Specialties'!C151,'10-Specialties'!F151="*",'10-Specialties'!E151,'10-Specialties'!H151="*",'10-Specialties'!G151,'10-Specialties'!J151="*",'10-Specialties'!I151,'10-Specialties'!L151="*",'10-Specialties'!K151,'10-Specialties'!N151="*",'10-Specialties'!M151,'10-Specialties'!P151="*",'10-Specialties'!O151,'10-Specialties'!R151="*",'10-Specialties'!Q151,'10-Specialties'!T151="*",'10-Specialties'!S151),"")</f>
        <v/>
      </c>
      <c r="E1908" s="402" t="e">
        <f>D1908/'Project Data'!$D$22</f>
        <v>#VALUE!</v>
      </c>
      <c r="F1908" s="164" t="s">
        <v>44</v>
      </c>
      <c r="G1908" s="236" t="str" cm="1">
        <f t="array" ref="G1908">_xlfn.IFNA(_xlfn.IFS('10-Specialties'!F151="*",'10-Specialties'!E151,'10-Specialties'!H151="*",'10-Specialties'!G151,'10-Specialties'!J151="*",'10-Specialties'!I151,'10-Specialties'!L151="*",'10-Specialties'!K151,'10-Specialties'!N151="*",'10-Specialties'!M151,'10-Specialties'!P151="*",'10-Specialties'!O151,'10-Specialties'!R151="*",'10-Specialties'!Q151,'10-Specialties'!T151="*",'10-Specialties'!S151,'10-Specialties'!V151="*",'10-Specialties'!U151),"")</f>
        <v/>
      </c>
      <c r="H1908" s="236" t="e">
        <f>G1908/'Project Data'!$D$22</f>
        <v>#VALUE!</v>
      </c>
      <c r="I1908" s="175"/>
      <c r="J1908" s="244"/>
      <c r="K1908" s="404"/>
    </row>
    <row r="1909" spans="1:11" s="147" customFormat="1" ht="15" hidden="1" customHeight="1">
      <c r="A1909" s="198">
        <f>'10-Specialties'!A152</f>
        <v>0</v>
      </c>
      <c r="B1909" s="399" t="str">
        <f>'10-Specialties'!B152</f>
        <v>10 71 13.53 Exterior Daylighting Devices</v>
      </c>
      <c r="C1909" s="235"/>
      <c r="D1909" s="402" t="str" cm="1">
        <f t="array" ref="D1909">_xlfn.IFNA(_xlfn.IFS('10-Specialties'!D152="*",'10-Specialties'!C152,'10-Specialties'!F152="*",'10-Specialties'!E152,'10-Specialties'!H152="*",'10-Specialties'!G152,'10-Specialties'!J152="*",'10-Specialties'!I152,'10-Specialties'!L152="*",'10-Specialties'!K152,'10-Specialties'!N152="*",'10-Specialties'!M152,'10-Specialties'!P152="*",'10-Specialties'!O152,'10-Specialties'!R152="*",'10-Specialties'!Q152,'10-Specialties'!T152="*",'10-Specialties'!S152),"")</f>
        <v/>
      </c>
      <c r="E1909" s="402" t="e">
        <f>D1909/'Project Data'!$D$22</f>
        <v>#VALUE!</v>
      </c>
      <c r="F1909" s="164" t="s">
        <v>44</v>
      </c>
      <c r="G1909" s="236" t="str" cm="1">
        <f t="array" ref="G1909">_xlfn.IFNA(_xlfn.IFS('10-Specialties'!F152="*",'10-Specialties'!E152,'10-Specialties'!H152="*",'10-Specialties'!G152,'10-Specialties'!J152="*",'10-Specialties'!I152,'10-Specialties'!L152="*",'10-Specialties'!K152,'10-Specialties'!N152="*",'10-Specialties'!M152,'10-Specialties'!P152="*",'10-Specialties'!O152,'10-Specialties'!R152="*",'10-Specialties'!Q152,'10-Specialties'!T152="*",'10-Specialties'!S152,'10-Specialties'!V152="*",'10-Specialties'!U152),"")</f>
        <v/>
      </c>
      <c r="H1909" s="236" t="e">
        <f>G1909/'Project Data'!$D$22</f>
        <v>#VALUE!</v>
      </c>
      <c r="I1909" s="175"/>
      <c r="J1909" s="244"/>
      <c r="K1909" s="404"/>
    </row>
    <row r="1910" spans="1:11" s="147" customFormat="1" ht="15" hidden="1" customHeight="1">
      <c r="A1910" s="198">
        <f>'10-Specialties'!A153</f>
        <v>0</v>
      </c>
      <c r="B1910" s="399" t="str">
        <f>'10-Specialties'!B153</f>
        <v>10 71 16 Storm Panels</v>
      </c>
      <c r="C1910" s="235"/>
      <c r="D1910" s="402" t="str" cm="1">
        <f t="array" ref="D1910">_xlfn.IFNA(_xlfn.IFS('10-Specialties'!D153="*",'10-Specialties'!C153,'10-Specialties'!F153="*",'10-Specialties'!E153,'10-Specialties'!H153="*",'10-Specialties'!G153,'10-Specialties'!J153="*",'10-Specialties'!I153,'10-Specialties'!L153="*",'10-Specialties'!K153,'10-Specialties'!N153="*",'10-Specialties'!M153,'10-Specialties'!P153="*",'10-Specialties'!O153,'10-Specialties'!R153="*",'10-Specialties'!Q153,'10-Specialties'!T153="*",'10-Specialties'!S153),"")</f>
        <v/>
      </c>
      <c r="E1910" s="402" t="e">
        <f>D1910/'Project Data'!$D$22</f>
        <v>#VALUE!</v>
      </c>
      <c r="F1910" s="164" t="s">
        <v>44</v>
      </c>
      <c r="G1910" s="236" t="str" cm="1">
        <f t="array" ref="G1910">_xlfn.IFNA(_xlfn.IFS('10-Specialties'!F153="*",'10-Specialties'!E153,'10-Specialties'!H153="*",'10-Specialties'!G153,'10-Specialties'!J153="*",'10-Specialties'!I153,'10-Specialties'!L153="*",'10-Specialties'!K153,'10-Specialties'!N153="*",'10-Specialties'!M153,'10-Specialties'!P153="*",'10-Specialties'!O153,'10-Specialties'!R153="*",'10-Specialties'!Q153,'10-Specialties'!T153="*",'10-Specialties'!S153,'10-Specialties'!V153="*",'10-Specialties'!U153),"")</f>
        <v/>
      </c>
      <c r="H1910" s="236" t="e">
        <f>G1910/'Project Data'!$D$22</f>
        <v>#VALUE!</v>
      </c>
      <c r="I1910" s="175"/>
      <c r="J1910" s="244"/>
      <c r="K1910" s="404"/>
    </row>
    <row r="1911" spans="1:11" s="147" customFormat="1" ht="15" hidden="1" customHeight="1">
      <c r="A1911" s="198">
        <f>'10-Specialties'!A154</f>
        <v>0</v>
      </c>
      <c r="B1911" s="399" t="str">
        <f>'10-Specialties'!B154</f>
        <v>10 71 16.13 Demountable Storm Panels</v>
      </c>
      <c r="C1911" s="235"/>
      <c r="D1911" s="402" t="str" cm="1">
        <f t="array" ref="D1911">_xlfn.IFNA(_xlfn.IFS('10-Specialties'!D154="*",'10-Specialties'!C154,'10-Specialties'!F154="*",'10-Specialties'!E154,'10-Specialties'!H154="*",'10-Specialties'!G154,'10-Specialties'!J154="*",'10-Specialties'!I154,'10-Specialties'!L154="*",'10-Specialties'!K154,'10-Specialties'!N154="*",'10-Specialties'!M154,'10-Specialties'!P154="*",'10-Specialties'!O154,'10-Specialties'!R154="*",'10-Specialties'!Q154,'10-Specialties'!T154="*",'10-Specialties'!S154),"")</f>
        <v/>
      </c>
      <c r="E1911" s="402" t="e">
        <f>D1911/'Project Data'!$D$22</f>
        <v>#VALUE!</v>
      </c>
      <c r="F1911" s="164" t="s">
        <v>44</v>
      </c>
      <c r="G1911" s="236" t="str" cm="1">
        <f t="array" ref="G1911">_xlfn.IFNA(_xlfn.IFS('10-Specialties'!F154="*",'10-Specialties'!E154,'10-Specialties'!H154="*",'10-Specialties'!G154,'10-Specialties'!J154="*",'10-Specialties'!I154,'10-Specialties'!L154="*",'10-Specialties'!K154,'10-Specialties'!N154="*",'10-Specialties'!M154,'10-Specialties'!P154="*",'10-Specialties'!O154,'10-Specialties'!R154="*",'10-Specialties'!Q154,'10-Specialties'!T154="*",'10-Specialties'!S154,'10-Specialties'!V154="*",'10-Specialties'!U154),"")</f>
        <v/>
      </c>
      <c r="H1911" s="236" t="e">
        <f>G1911/'Project Data'!$D$22</f>
        <v>#VALUE!</v>
      </c>
      <c r="I1911" s="175"/>
      <c r="J1911" s="244"/>
      <c r="K1911" s="404"/>
    </row>
    <row r="1912" spans="1:11" s="147" customFormat="1" ht="15" hidden="1" customHeight="1">
      <c r="A1912" s="198">
        <f>'10-Specialties'!A155</f>
        <v>0</v>
      </c>
      <c r="B1912" s="399" t="str">
        <f>'10-Specialties'!B155</f>
        <v>10 71 16.16 Movable Storm Panels</v>
      </c>
      <c r="C1912" s="235"/>
      <c r="D1912" s="402" t="str" cm="1">
        <f t="array" ref="D1912">_xlfn.IFNA(_xlfn.IFS('10-Specialties'!D155="*",'10-Specialties'!C155,'10-Specialties'!F155="*",'10-Specialties'!E155,'10-Specialties'!H155="*",'10-Specialties'!G155,'10-Specialties'!J155="*",'10-Specialties'!I155,'10-Specialties'!L155="*",'10-Specialties'!K155,'10-Specialties'!N155="*",'10-Specialties'!M155,'10-Specialties'!P155="*",'10-Specialties'!O155,'10-Specialties'!R155="*",'10-Specialties'!Q155,'10-Specialties'!T155="*",'10-Specialties'!S155),"")</f>
        <v/>
      </c>
      <c r="E1912" s="402" t="e">
        <f>D1912/'Project Data'!$D$22</f>
        <v>#VALUE!</v>
      </c>
      <c r="F1912" s="164" t="s">
        <v>44</v>
      </c>
      <c r="G1912" s="236" t="str" cm="1">
        <f t="array" ref="G1912">_xlfn.IFNA(_xlfn.IFS('10-Specialties'!F155="*",'10-Specialties'!E155,'10-Specialties'!H155="*",'10-Specialties'!G155,'10-Specialties'!J155="*",'10-Specialties'!I155,'10-Specialties'!L155="*",'10-Specialties'!K155,'10-Specialties'!N155="*",'10-Specialties'!M155,'10-Specialties'!P155="*",'10-Specialties'!O155,'10-Specialties'!R155="*",'10-Specialties'!Q155,'10-Specialties'!T155="*",'10-Specialties'!S155,'10-Specialties'!V155="*",'10-Specialties'!U155),"")</f>
        <v/>
      </c>
      <c r="H1912" s="236" t="e">
        <f>G1912/'Project Data'!$D$22</f>
        <v>#VALUE!</v>
      </c>
      <c r="I1912" s="175"/>
      <c r="J1912" s="244"/>
      <c r="K1912" s="404"/>
    </row>
    <row r="1913" spans="1:11" s="147" customFormat="1" ht="15" hidden="1" customHeight="1">
      <c r="A1913" s="198">
        <f>'10-Specialties'!A156</f>
        <v>0</v>
      </c>
      <c r="B1913" s="399" t="str">
        <f>'10-Specialties'!B156</f>
        <v>10 71 19 Flood Barriers</v>
      </c>
      <c r="C1913" s="235"/>
      <c r="D1913" s="402" t="str" cm="1">
        <f t="array" ref="D1913">_xlfn.IFNA(_xlfn.IFS('10-Specialties'!D156="*",'10-Specialties'!C156,'10-Specialties'!F156="*",'10-Specialties'!E156,'10-Specialties'!H156="*",'10-Specialties'!G156,'10-Specialties'!J156="*",'10-Specialties'!I156,'10-Specialties'!L156="*",'10-Specialties'!K156,'10-Specialties'!N156="*",'10-Specialties'!M156,'10-Specialties'!P156="*",'10-Specialties'!O156,'10-Specialties'!R156="*",'10-Specialties'!Q156,'10-Specialties'!T156="*",'10-Specialties'!S156),"")</f>
        <v/>
      </c>
      <c r="E1913" s="402" t="e">
        <f>D1913/'Project Data'!$D$22</f>
        <v>#VALUE!</v>
      </c>
      <c r="F1913" s="164" t="s">
        <v>44</v>
      </c>
      <c r="G1913" s="236" t="str" cm="1">
        <f t="array" ref="G1913">_xlfn.IFNA(_xlfn.IFS('10-Specialties'!F156="*",'10-Specialties'!E156,'10-Specialties'!H156="*",'10-Specialties'!G156,'10-Specialties'!J156="*",'10-Specialties'!I156,'10-Specialties'!L156="*",'10-Specialties'!K156,'10-Specialties'!N156="*",'10-Specialties'!M156,'10-Specialties'!P156="*",'10-Specialties'!O156,'10-Specialties'!R156="*",'10-Specialties'!Q156,'10-Specialties'!T156="*",'10-Specialties'!S156,'10-Specialties'!V156="*",'10-Specialties'!U156),"")</f>
        <v/>
      </c>
      <c r="H1913" s="236" t="e">
        <f>G1913/'Project Data'!$D$22</f>
        <v>#VALUE!</v>
      </c>
      <c r="I1913" s="175"/>
      <c r="J1913" s="244"/>
      <c r="K1913" s="404"/>
    </row>
    <row r="1914" spans="1:11" s="147" customFormat="1" ht="15" hidden="1" customHeight="1">
      <c r="A1914" s="198">
        <f>'10-Specialties'!A157</f>
        <v>0</v>
      </c>
      <c r="B1914" s="399" t="str">
        <f>'10-Specialties'!B157</f>
        <v>10 71 19.16 Removable Flood Barriers</v>
      </c>
      <c r="C1914" s="235"/>
      <c r="D1914" s="402" t="str" cm="1">
        <f t="array" ref="D1914">_xlfn.IFNA(_xlfn.IFS('10-Specialties'!D157="*",'10-Specialties'!C157,'10-Specialties'!F157="*",'10-Specialties'!E157,'10-Specialties'!H157="*",'10-Specialties'!G157,'10-Specialties'!J157="*",'10-Specialties'!I157,'10-Specialties'!L157="*",'10-Specialties'!K157,'10-Specialties'!N157="*",'10-Specialties'!M157,'10-Specialties'!P157="*",'10-Specialties'!O157,'10-Specialties'!R157="*",'10-Specialties'!Q157,'10-Specialties'!T157="*",'10-Specialties'!S157),"")</f>
        <v/>
      </c>
      <c r="E1914" s="402" t="e">
        <f>D1914/'Project Data'!$D$22</f>
        <v>#VALUE!</v>
      </c>
      <c r="F1914" s="164" t="s">
        <v>44</v>
      </c>
      <c r="G1914" s="236" t="str" cm="1">
        <f t="array" ref="G1914">_xlfn.IFNA(_xlfn.IFS('10-Specialties'!F157="*",'10-Specialties'!E157,'10-Specialties'!H157="*",'10-Specialties'!G157,'10-Specialties'!J157="*",'10-Specialties'!I157,'10-Specialties'!L157="*",'10-Specialties'!K157,'10-Specialties'!N157="*",'10-Specialties'!M157,'10-Specialties'!P157="*",'10-Specialties'!O157,'10-Specialties'!R157="*",'10-Specialties'!Q157,'10-Specialties'!T157="*",'10-Specialties'!S157,'10-Specialties'!V157="*",'10-Specialties'!U157),"")</f>
        <v/>
      </c>
      <c r="H1914" s="236" t="e">
        <f>G1914/'Project Data'!$D$22</f>
        <v>#VALUE!</v>
      </c>
      <c r="I1914" s="175"/>
      <c r="J1914" s="244"/>
      <c r="K1914" s="404"/>
    </row>
    <row r="1915" spans="1:11" s="147" customFormat="1" ht="15" hidden="1" customHeight="1">
      <c r="A1915" s="198">
        <f>'10-Specialties'!A158</f>
        <v>0</v>
      </c>
      <c r="B1915" s="399" t="str">
        <f>'10-Specialties'!B158</f>
        <v>10 73 00 Protective Covers</v>
      </c>
      <c r="C1915" s="235"/>
      <c r="D1915" s="402" t="str" cm="1">
        <f t="array" ref="D1915">_xlfn.IFNA(_xlfn.IFS('10-Specialties'!D158="*",'10-Specialties'!C158,'10-Specialties'!F158="*",'10-Specialties'!E158,'10-Specialties'!H158="*",'10-Specialties'!G158,'10-Specialties'!J158="*",'10-Specialties'!I158,'10-Specialties'!L158="*",'10-Specialties'!K158,'10-Specialties'!N158="*",'10-Specialties'!M158,'10-Specialties'!P158="*",'10-Specialties'!O158,'10-Specialties'!R158="*",'10-Specialties'!Q158,'10-Specialties'!T158="*",'10-Specialties'!S158),"")</f>
        <v/>
      </c>
      <c r="E1915" s="402" t="e">
        <f>D1915/'Project Data'!$D$22</f>
        <v>#VALUE!</v>
      </c>
      <c r="F1915" s="164" t="s">
        <v>44</v>
      </c>
      <c r="G1915" s="236" t="str" cm="1">
        <f t="array" ref="G1915">_xlfn.IFNA(_xlfn.IFS('10-Specialties'!F158="*",'10-Specialties'!E158,'10-Specialties'!H158="*",'10-Specialties'!G158,'10-Specialties'!J158="*",'10-Specialties'!I158,'10-Specialties'!L158="*",'10-Specialties'!K158,'10-Specialties'!N158="*",'10-Specialties'!M158,'10-Specialties'!P158="*",'10-Specialties'!O158,'10-Specialties'!R158="*",'10-Specialties'!Q158,'10-Specialties'!T158="*",'10-Specialties'!S158,'10-Specialties'!V158="*",'10-Specialties'!U158),"")</f>
        <v/>
      </c>
      <c r="H1915" s="236" t="e">
        <f>G1915/'Project Data'!$D$22</f>
        <v>#VALUE!</v>
      </c>
      <c r="I1915" s="175"/>
      <c r="J1915" s="244"/>
      <c r="K1915" s="404"/>
    </row>
    <row r="1916" spans="1:11" s="147" customFormat="1" ht="15" customHeight="1">
      <c r="A1916" s="398">
        <f>'10-Specialties'!A159</f>
        <v>1</v>
      </c>
      <c r="B1916" s="642" t="str">
        <f>'10-Specialties'!B159</f>
        <v>10 73 13 Awnings</v>
      </c>
      <c r="C1916" s="643"/>
      <c r="D1916" s="402" t="str" cm="1">
        <f t="array" ref="D1916">_xlfn.IFNA(_xlfn.IFS('10-Specialties'!D159="*",'10-Specialties'!C159,'10-Specialties'!F159="*",'10-Specialties'!E159,'10-Specialties'!H159="*",'10-Specialties'!G159,'10-Specialties'!J159="*",'10-Specialties'!I159,'10-Specialties'!L159="*",'10-Specialties'!K159,'10-Specialties'!N159="*",'10-Specialties'!M159,'10-Specialties'!P159="*",'10-Specialties'!O159,'10-Specialties'!R159="*",'10-Specialties'!Q159,'10-Specialties'!T159="*",'10-Specialties'!S159),"")</f>
        <v>Included in Misc. Metals</v>
      </c>
      <c r="E1916" s="402"/>
      <c r="F1916" s="411" t="s">
        <v>67</v>
      </c>
      <c r="G1916" s="402" t="str" cm="1">
        <f t="array" ref="G1916">_xlfn.IFNA(_xlfn.IFS('10-Specialties'!F159="*",'10-Specialties'!E159,'10-Specialties'!H159="*",'10-Specialties'!G159,'10-Specialties'!J159="*",'10-Specialties'!I159,'10-Specialties'!L159="*",'10-Specialties'!K159,'10-Specialties'!N159="*",'10-Specialties'!M159,'10-Specialties'!P159="*",'10-Specialties'!O159,'10-Specialties'!R159="*",'10-Specialties'!Q159,'10-Specialties'!T159="*",'10-Specialties'!S159,'10-Specialties'!V159="*",'10-Specialties'!U159),"")</f>
        <v>Included in Misc. Metals</v>
      </c>
      <c r="H1916" s="402" t="e">
        <f>G1916/'Project Data'!$D$22</f>
        <v>#VALUE!</v>
      </c>
      <c r="I1916" s="400"/>
      <c r="J1916" s="403"/>
      <c r="K1916" s="404" t="s">
        <v>66</v>
      </c>
    </row>
    <row r="1917" spans="1:11" s="147" customFormat="1" ht="15" hidden="1" customHeight="1">
      <c r="A1917" s="198">
        <f>'10-Specialties'!A160</f>
        <v>0</v>
      </c>
      <c r="B1917" s="235" t="str">
        <f>'10-Specialties'!B160</f>
        <v>10 73 13.13 Metal Awnings</v>
      </c>
      <c r="C1917" s="235"/>
      <c r="D1917" s="236" t="str" cm="1">
        <f t="array" ref="D1917">_xlfn.IFNA(_xlfn.IFS('10-Specialties'!D160="*",'10-Specialties'!C160,'10-Specialties'!F160="*",'10-Specialties'!E160,'10-Specialties'!H160="*",'10-Specialties'!G160,'10-Specialties'!J160="*",'10-Specialties'!I160,'10-Specialties'!L160="*",'10-Specialties'!K160,'10-Specialties'!N160="*",'10-Specialties'!M160,'10-Specialties'!P160="*",'10-Specialties'!O160,'10-Specialties'!R160="*",'10-Specialties'!Q160,'10-Specialties'!T160="*",'10-Specialties'!S160),"")</f>
        <v/>
      </c>
      <c r="E1917" s="236" t="e">
        <f>D1917/'Project Data'!$D$22</f>
        <v>#VALUE!</v>
      </c>
      <c r="F1917" s="164" t="s">
        <v>44</v>
      </c>
      <c r="G1917" s="236" t="str" cm="1">
        <f t="array" ref="G1917">_xlfn.IFNA(_xlfn.IFS('10-Specialties'!F160="*",'10-Specialties'!E160,'10-Specialties'!H160="*",'10-Specialties'!G160,'10-Specialties'!J160="*",'10-Specialties'!I160,'10-Specialties'!L160="*",'10-Specialties'!K160,'10-Specialties'!N160="*",'10-Specialties'!M160,'10-Specialties'!P160="*",'10-Specialties'!O160,'10-Specialties'!R160="*",'10-Specialties'!Q160,'10-Specialties'!T160="*",'10-Specialties'!S160,'10-Specialties'!V160="*",'10-Specialties'!U160),"")</f>
        <v/>
      </c>
      <c r="H1917" s="236" t="e">
        <f>G1917/'Project Data'!$D$22</f>
        <v>#VALUE!</v>
      </c>
      <c r="I1917" s="175"/>
      <c r="J1917" s="244"/>
      <c r="K1917" s="242"/>
    </row>
    <row r="1918" spans="1:11" s="147" customFormat="1" ht="15" hidden="1" customHeight="1">
      <c r="A1918" s="198">
        <f>'10-Specialties'!A161</f>
        <v>0</v>
      </c>
      <c r="B1918" s="235" t="str">
        <f>'10-Specialties'!B161</f>
        <v>10 73 13.23 Fabric Awnings</v>
      </c>
      <c r="C1918" s="235"/>
      <c r="D1918" s="236" t="str" cm="1">
        <f t="array" ref="D1918">_xlfn.IFNA(_xlfn.IFS('10-Specialties'!D161="*",'10-Specialties'!C161,'10-Specialties'!F161="*",'10-Specialties'!E161,'10-Specialties'!H161="*",'10-Specialties'!G161,'10-Specialties'!J161="*",'10-Specialties'!I161,'10-Specialties'!L161="*",'10-Specialties'!K161,'10-Specialties'!N161="*",'10-Specialties'!M161,'10-Specialties'!P161="*",'10-Specialties'!O161,'10-Specialties'!R161="*",'10-Specialties'!Q161,'10-Specialties'!T161="*",'10-Specialties'!S161),"")</f>
        <v/>
      </c>
      <c r="E1918" s="236" t="e">
        <f>D1918/'Project Data'!$D$22</f>
        <v>#VALUE!</v>
      </c>
      <c r="F1918" s="164" t="s">
        <v>44</v>
      </c>
      <c r="G1918" s="236" t="str" cm="1">
        <f t="array" ref="G1918">_xlfn.IFNA(_xlfn.IFS('10-Specialties'!F161="*",'10-Specialties'!E161,'10-Specialties'!H161="*",'10-Specialties'!G161,'10-Specialties'!J161="*",'10-Specialties'!I161,'10-Specialties'!L161="*",'10-Specialties'!K161,'10-Specialties'!N161="*",'10-Specialties'!M161,'10-Specialties'!P161="*",'10-Specialties'!O161,'10-Specialties'!R161="*",'10-Specialties'!Q161,'10-Specialties'!T161="*",'10-Specialties'!S161,'10-Specialties'!V161="*",'10-Specialties'!U161),"")</f>
        <v/>
      </c>
      <c r="H1918" s="236" t="e">
        <f>G1918/'Project Data'!$D$22</f>
        <v>#VALUE!</v>
      </c>
      <c r="I1918" s="175"/>
      <c r="J1918" s="244"/>
      <c r="K1918" s="242"/>
    </row>
    <row r="1919" spans="1:11" s="147" customFormat="1" ht="15" hidden="1" customHeight="1">
      <c r="A1919" s="198">
        <f>'10-Specialties'!A162</f>
        <v>0</v>
      </c>
      <c r="B1919" s="235" t="str">
        <f>'10-Specialties'!B162</f>
        <v>10 73 13.36 Point Supported Glass Awnings</v>
      </c>
      <c r="C1919" s="235"/>
      <c r="D1919" s="236" t="str" cm="1">
        <f t="array" ref="D1919">_xlfn.IFNA(_xlfn.IFS('10-Specialties'!D162="*",'10-Specialties'!C162,'10-Specialties'!F162="*",'10-Specialties'!E162,'10-Specialties'!H162="*",'10-Specialties'!G162,'10-Specialties'!J162="*",'10-Specialties'!I162,'10-Specialties'!L162="*",'10-Specialties'!K162,'10-Specialties'!N162="*",'10-Specialties'!M162,'10-Specialties'!P162="*",'10-Specialties'!O162,'10-Specialties'!R162="*",'10-Specialties'!Q162,'10-Specialties'!T162="*",'10-Specialties'!S162),"")</f>
        <v/>
      </c>
      <c r="E1919" s="236" t="e">
        <f>D1919/'Project Data'!$D$22</f>
        <v>#VALUE!</v>
      </c>
      <c r="F1919" s="164" t="s">
        <v>44</v>
      </c>
      <c r="G1919" s="236" t="str" cm="1">
        <f t="array" ref="G1919">_xlfn.IFNA(_xlfn.IFS('10-Specialties'!F162="*",'10-Specialties'!E162,'10-Specialties'!H162="*",'10-Specialties'!G162,'10-Specialties'!J162="*",'10-Specialties'!I162,'10-Specialties'!L162="*",'10-Specialties'!K162,'10-Specialties'!N162="*",'10-Specialties'!M162,'10-Specialties'!P162="*",'10-Specialties'!O162,'10-Specialties'!R162="*",'10-Specialties'!Q162,'10-Specialties'!T162="*",'10-Specialties'!S162,'10-Specialties'!V162="*",'10-Specialties'!U162),"")</f>
        <v/>
      </c>
      <c r="H1919" s="236" t="e">
        <f>G1919/'Project Data'!$D$22</f>
        <v>#VALUE!</v>
      </c>
      <c r="I1919" s="175"/>
      <c r="J1919" s="244"/>
      <c r="K1919" s="242"/>
    </row>
    <row r="1920" spans="1:11" s="147" customFormat="1" ht="15" hidden="1" customHeight="1">
      <c r="A1920" s="398" t="str">
        <f>'10-Specialties'!A163</f>
        <v xml:space="preserve"> </v>
      </c>
      <c r="B1920" s="399" t="str">
        <f>'10-Specialties'!B163</f>
        <v>10 73 16 Canopies</v>
      </c>
      <c r="C1920" s="399"/>
      <c r="D1920" s="402" t="str" cm="1">
        <f t="array" ref="D1920">_xlfn.IFNA(_xlfn.IFS('10-Specialties'!D163="*",'10-Specialties'!C163,'10-Specialties'!F163="*",'10-Specialties'!E163,'10-Specialties'!H163="*",'10-Specialties'!G163,'10-Specialties'!J163="*",'10-Specialties'!I163,'10-Specialties'!L163="*",'10-Specialties'!K163,'10-Specialties'!N163="*",'10-Specialties'!M163,'10-Specialties'!P163="*",'10-Specialties'!O163,'10-Specialties'!R163="*",'10-Specialties'!Q163,'10-Specialties'!T163="*",'10-Specialties'!S163),"")</f>
        <v/>
      </c>
      <c r="E1920" s="402" t="e">
        <f>D1920/'Project Data'!$D$22</f>
        <v>#VALUE!</v>
      </c>
      <c r="F1920" s="411" t="s">
        <v>44</v>
      </c>
      <c r="G1920" s="402" t="str" cm="1">
        <f t="array" ref="G1920">_xlfn.IFNA(_xlfn.IFS('10-Specialties'!F163="*",'10-Specialties'!E163,'10-Specialties'!H163="*",'10-Specialties'!G163,'10-Specialties'!J163="*",'10-Specialties'!I163,'10-Specialties'!L163="*",'10-Specialties'!K163,'10-Specialties'!N163="*",'10-Specialties'!M163,'10-Specialties'!P163="*",'10-Specialties'!O163,'10-Specialties'!R163="*",'10-Specialties'!Q163,'10-Specialties'!T163="*",'10-Specialties'!S163,'10-Specialties'!V163="*",'10-Specialties'!U163),"")</f>
        <v/>
      </c>
      <c r="H1920" s="402" t="e">
        <f>G1920/'Project Data'!$D$22</f>
        <v>#VALUE!</v>
      </c>
      <c r="I1920" s="400"/>
      <c r="J1920" s="403"/>
      <c r="K1920" s="404"/>
    </row>
    <row r="1921" spans="1:11" s="147" customFormat="1" ht="15" hidden="1" customHeight="1">
      <c r="A1921" s="198">
        <f>'10-Specialties'!A164</f>
        <v>0</v>
      </c>
      <c r="B1921" s="235" t="str">
        <f>'10-Specialties'!B164</f>
        <v>10 73 16.13 Metal Canopies</v>
      </c>
      <c r="C1921" s="235"/>
      <c r="D1921" s="236" t="str" cm="1">
        <f t="array" ref="D1921">_xlfn.IFNA(_xlfn.IFS('10-Specialties'!D164="*",'10-Specialties'!C164,'10-Specialties'!F164="*",'10-Specialties'!E164,'10-Specialties'!H164="*",'10-Specialties'!G164,'10-Specialties'!J164="*",'10-Specialties'!I164,'10-Specialties'!L164="*",'10-Specialties'!K164,'10-Specialties'!N164="*",'10-Specialties'!M164,'10-Specialties'!P164="*",'10-Specialties'!O164,'10-Specialties'!R164="*",'10-Specialties'!Q164,'10-Specialties'!T164="*",'10-Specialties'!S164),"")</f>
        <v/>
      </c>
      <c r="E1921" s="236" t="e">
        <f>D1921/'Project Data'!$D$22</f>
        <v>#VALUE!</v>
      </c>
      <c r="F1921" s="164" t="s">
        <v>44</v>
      </c>
      <c r="G1921" s="236" t="str" cm="1">
        <f t="array" ref="G1921">_xlfn.IFNA(_xlfn.IFS('10-Specialties'!F164="*",'10-Specialties'!E164,'10-Specialties'!H164="*",'10-Specialties'!G164,'10-Specialties'!J164="*",'10-Specialties'!I164,'10-Specialties'!L164="*",'10-Specialties'!K164,'10-Specialties'!N164="*",'10-Specialties'!M164,'10-Specialties'!P164="*",'10-Specialties'!O164,'10-Specialties'!R164="*",'10-Specialties'!Q164,'10-Specialties'!T164="*",'10-Specialties'!S164,'10-Specialties'!V164="*",'10-Specialties'!U164),"")</f>
        <v/>
      </c>
      <c r="H1921" s="236" t="e">
        <f>G1921/'Project Data'!$D$22</f>
        <v>#VALUE!</v>
      </c>
      <c r="I1921" s="175"/>
      <c r="J1921" s="244"/>
      <c r="K1921" s="242"/>
    </row>
    <row r="1922" spans="1:11" s="147" customFormat="1" ht="15" hidden="1" customHeight="1">
      <c r="A1922" s="198">
        <f>'10-Specialties'!A165</f>
        <v>0</v>
      </c>
      <c r="B1922" s="235" t="str">
        <f>'10-Specialties'!B165</f>
        <v>10 73 16.23 Fabric Canopies</v>
      </c>
      <c r="C1922" s="235"/>
      <c r="D1922" s="236" t="str" cm="1">
        <f t="array" ref="D1922">_xlfn.IFNA(_xlfn.IFS('10-Specialties'!D165="*",'10-Specialties'!C165,'10-Specialties'!F165="*",'10-Specialties'!E165,'10-Specialties'!H165="*",'10-Specialties'!G165,'10-Specialties'!J165="*",'10-Specialties'!I165,'10-Specialties'!L165="*",'10-Specialties'!K165,'10-Specialties'!N165="*",'10-Specialties'!M165,'10-Specialties'!P165="*",'10-Specialties'!O165,'10-Specialties'!R165="*",'10-Specialties'!Q165,'10-Specialties'!T165="*",'10-Specialties'!S165),"")</f>
        <v/>
      </c>
      <c r="E1922" s="236" t="e">
        <f>D1922/'Project Data'!$D$22</f>
        <v>#VALUE!</v>
      </c>
      <c r="F1922" s="164" t="s">
        <v>44</v>
      </c>
      <c r="G1922" s="236" t="str" cm="1">
        <f t="array" ref="G1922">_xlfn.IFNA(_xlfn.IFS('10-Specialties'!F165="*",'10-Specialties'!E165,'10-Specialties'!H165="*",'10-Specialties'!G165,'10-Specialties'!J165="*",'10-Specialties'!I165,'10-Specialties'!L165="*",'10-Specialties'!K165,'10-Specialties'!N165="*",'10-Specialties'!M165,'10-Specialties'!P165="*",'10-Specialties'!O165,'10-Specialties'!R165="*",'10-Specialties'!Q165,'10-Specialties'!T165="*",'10-Specialties'!S165,'10-Specialties'!V165="*",'10-Specialties'!U165),"")</f>
        <v/>
      </c>
      <c r="H1922" s="236" t="e">
        <f>G1922/'Project Data'!$D$22</f>
        <v>#VALUE!</v>
      </c>
      <c r="I1922" s="175"/>
      <c r="J1922" s="244"/>
      <c r="K1922" s="242"/>
    </row>
    <row r="1923" spans="1:11" s="147" customFormat="1" ht="15" hidden="1" customHeight="1">
      <c r="A1923" s="198">
        <f>'10-Specialties'!A166</f>
        <v>0</v>
      </c>
      <c r="B1923" s="235" t="str">
        <f>'10-Specialties'!B166</f>
        <v>10 73 16.33 Glazed Canopies</v>
      </c>
      <c r="C1923" s="235"/>
      <c r="D1923" s="236" t="str" cm="1">
        <f t="array" ref="D1923">_xlfn.IFNA(_xlfn.IFS('10-Specialties'!D166="*",'10-Specialties'!C166,'10-Specialties'!F166="*",'10-Specialties'!E166,'10-Specialties'!H166="*",'10-Specialties'!G166,'10-Specialties'!J166="*",'10-Specialties'!I166,'10-Specialties'!L166="*",'10-Specialties'!K166,'10-Specialties'!N166="*",'10-Specialties'!M166,'10-Specialties'!P166="*",'10-Specialties'!O166,'10-Specialties'!R166="*",'10-Specialties'!Q166,'10-Specialties'!T166="*",'10-Specialties'!S166),"")</f>
        <v/>
      </c>
      <c r="E1923" s="236" t="e">
        <f>D1923/'Project Data'!$D$22</f>
        <v>#VALUE!</v>
      </c>
      <c r="F1923" s="164" t="s">
        <v>44</v>
      </c>
      <c r="G1923" s="236" t="str" cm="1">
        <f t="array" ref="G1923">_xlfn.IFNA(_xlfn.IFS('10-Specialties'!F166="*",'10-Specialties'!E166,'10-Specialties'!H166="*",'10-Specialties'!G166,'10-Specialties'!J166="*",'10-Specialties'!I166,'10-Specialties'!L166="*",'10-Specialties'!K166,'10-Specialties'!N166="*",'10-Specialties'!M166,'10-Specialties'!P166="*",'10-Specialties'!O166,'10-Specialties'!R166="*",'10-Specialties'!Q166,'10-Specialties'!T166="*",'10-Specialties'!S166,'10-Specialties'!V166="*",'10-Specialties'!U166),"")</f>
        <v/>
      </c>
      <c r="H1923" s="236" t="e">
        <f>G1923/'Project Data'!$D$22</f>
        <v>#VALUE!</v>
      </c>
      <c r="I1923" s="175"/>
      <c r="J1923" s="244"/>
      <c r="K1923" s="242"/>
    </row>
    <row r="1924" spans="1:11" s="147" customFormat="1" ht="15" hidden="1" customHeight="1">
      <c r="A1924" s="198">
        <f>'10-Specialties'!A167</f>
        <v>0</v>
      </c>
      <c r="B1924" s="235" t="str">
        <f>'10-Specialties'!B167</f>
        <v>10 73 16.36 Point Supported Glass Canopies</v>
      </c>
      <c r="C1924" s="235"/>
      <c r="D1924" s="236" t="str" cm="1">
        <f t="array" ref="D1924">_xlfn.IFNA(_xlfn.IFS('10-Specialties'!D167="*",'10-Specialties'!C167,'10-Specialties'!F167="*",'10-Specialties'!E167,'10-Specialties'!H167="*",'10-Specialties'!G167,'10-Specialties'!J167="*",'10-Specialties'!I167,'10-Specialties'!L167="*",'10-Specialties'!K167,'10-Specialties'!N167="*",'10-Specialties'!M167,'10-Specialties'!P167="*",'10-Specialties'!O167,'10-Specialties'!R167="*",'10-Specialties'!Q167,'10-Specialties'!T167="*",'10-Specialties'!S167),"")</f>
        <v/>
      </c>
      <c r="E1924" s="236" t="e">
        <f>D1924/'Project Data'!$D$22</f>
        <v>#VALUE!</v>
      </c>
      <c r="F1924" s="164" t="s">
        <v>44</v>
      </c>
      <c r="G1924" s="236" t="str" cm="1">
        <f t="array" ref="G1924">_xlfn.IFNA(_xlfn.IFS('10-Specialties'!F167="*",'10-Specialties'!E167,'10-Specialties'!H167="*",'10-Specialties'!G167,'10-Specialties'!J167="*",'10-Specialties'!I167,'10-Specialties'!L167="*",'10-Specialties'!K167,'10-Specialties'!N167="*",'10-Specialties'!M167,'10-Specialties'!P167="*",'10-Specialties'!O167,'10-Specialties'!R167="*",'10-Specialties'!Q167,'10-Specialties'!T167="*",'10-Specialties'!S167,'10-Specialties'!V167="*",'10-Specialties'!U167),"")</f>
        <v/>
      </c>
      <c r="H1924" s="236" t="e">
        <f>G1924/'Project Data'!$D$22</f>
        <v>#VALUE!</v>
      </c>
      <c r="I1924" s="175"/>
      <c r="J1924" s="244"/>
      <c r="K1924" s="242"/>
    </row>
    <row r="1925" spans="1:11" s="147" customFormat="1" ht="15" hidden="1" customHeight="1">
      <c r="A1925" s="198">
        <f>'10-Specialties'!A168</f>
        <v>0</v>
      </c>
      <c r="B1925" s="235" t="str">
        <f>'10-Specialties'!B168</f>
        <v>10 73 23 Car Shelters</v>
      </c>
      <c r="C1925" s="235"/>
      <c r="D1925" s="236" t="str" cm="1">
        <f t="array" ref="D1925">_xlfn.IFNA(_xlfn.IFS('10-Specialties'!D168="*",'10-Specialties'!C168,'10-Specialties'!F168="*",'10-Specialties'!E168,'10-Specialties'!H168="*",'10-Specialties'!G168,'10-Specialties'!J168="*",'10-Specialties'!I168,'10-Specialties'!L168="*",'10-Specialties'!K168,'10-Specialties'!N168="*",'10-Specialties'!M168,'10-Specialties'!P168="*",'10-Specialties'!O168,'10-Specialties'!R168="*",'10-Specialties'!Q168,'10-Specialties'!T168="*",'10-Specialties'!S168),"")</f>
        <v/>
      </c>
      <c r="E1925" s="236" t="e">
        <f>D1925/'Project Data'!$D$22</f>
        <v>#VALUE!</v>
      </c>
      <c r="F1925" s="164" t="s">
        <v>44</v>
      </c>
      <c r="G1925" s="236" t="str" cm="1">
        <f t="array" ref="G1925">_xlfn.IFNA(_xlfn.IFS('10-Specialties'!F168="*",'10-Specialties'!E168,'10-Specialties'!H168="*",'10-Specialties'!G168,'10-Specialties'!J168="*",'10-Specialties'!I168,'10-Specialties'!L168="*",'10-Specialties'!K168,'10-Specialties'!N168="*",'10-Specialties'!M168,'10-Specialties'!P168="*",'10-Specialties'!O168,'10-Specialties'!R168="*",'10-Specialties'!Q168,'10-Specialties'!T168="*",'10-Specialties'!S168,'10-Specialties'!V168="*",'10-Specialties'!U168),"")</f>
        <v/>
      </c>
      <c r="H1925" s="236" t="e">
        <f>G1925/'Project Data'!$D$22</f>
        <v>#VALUE!</v>
      </c>
      <c r="I1925" s="175"/>
      <c r="J1925" s="244"/>
      <c r="K1925" s="242"/>
    </row>
    <row r="1926" spans="1:11" s="147" customFormat="1" ht="15" hidden="1" customHeight="1">
      <c r="A1926" s="198">
        <f>'10-Specialties'!A169</f>
        <v>0</v>
      </c>
      <c r="B1926" s="235" t="str">
        <f>'10-Specialties'!B169</f>
        <v>10 73 26 Walkway Coverings</v>
      </c>
      <c r="C1926" s="235"/>
      <c r="D1926" s="236" t="str" cm="1">
        <f t="array" ref="D1926">_xlfn.IFNA(_xlfn.IFS('10-Specialties'!D169="*",'10-Specialties'!C169,'10-Specialties'!F169="*",'10-Specialties'!E169,'10-Specialties'!H169="*",'10-Specialties'!G169,'10-Specialties'!J169="*",'10-Specialties'!I169,'10-Specialties'!L169="*",'10-Specialties'!K169,'10-Specialties'!N169="*",'10-Specialties'!M169,'10-Specialties'!P169="*",'10-Specialties'!O169,'10-Specialties'!R169="*",'10-Specialties'!Q169,'10-Specialties'!T169="*",'10-Specialties'!S169),"")</f>
        <v/>
      </c>
      <c r="E1926" s="236" t="e">
        <f>D1926/'Project Data'!$D$22</f>
        <v>#VALUE!</v>
      </c>
      <c r="F1926" s="164" t="s">
        <v>44</v>
      </c>
      <c r="G1926" s="236" t="str" cm="1">
        <f t="array" ref="G1926">_xlfn.IFNA(_xlfn.IFS('10-Specialties'!F169="*",'10-Specialties'!E169,'10-Specialties'!H169="*",'10-Specialties'!G169,'10-Specialties'!J169="*",'10-Specialties'!I169,'10-Specialties'!L169="*",'10-Specialties'!K169,'10-Specialties'!N169="*",'10-Specialties'!M169,'10-Specialties'!P169="*",'10-Specialties'!O169,'10-Specialties'!R169="*",'10-Specialties'!Q169,'10-Specialties'!T169="*",'10-Specialties'!S169,'10-Specialties'!V169="*",'10-Specialties'!U169),"")</f>
        <v/>
      </c>
      <c r="H1926" s="236" t="e">
        <f>G1926/'Project Data'!$D$22</f>
        <v>#VALUE!</v>
      </c>
      <c r="I1926" s="175"/>
      <c r="J1926" s="244"/>
      <c r="K1926" s="242"/>
    </row>
    <row r="1927" spans="1:11" s="147" customFormat="1" ht="15" hidden="1" customHeight="1">
      <c r="A1927" s="198">
        <f>'10-Specialties'!A170</f>
        <v>0</v>
      </c>
      <c r="B1927" s="235" t="str">
        <f>'10-Specialties'!B170</f>
        <v>10 73 26.13 Metal Walkway Coverings</v>
      </c>
      <c r="C1927" s="235"/>
      <c r="D1927" s="236" t="str" cm="1">
        <f t="array" ref="D1927">_xlfn.IFNA(_xlfn.IFS('10-Specialties'!D170="*",'10-Specialties'!C170,'10-Specialties'!F170="*",'10-Specialties'!E170,'10-Specialties'!H170="*",'10-Specialties'!G170,'10-Specialties'!J170="*",'10-Specialties'!I170,'10-Specialties'!L170="*",'10-Specialties'!K170,'10-Specialties'!N170="*",'10-Specialties'!M170,'10-Specialties'!P170="*",'10-Specialties'!O170,'10-Specialties'!R170="*",'10-Specialties'!Q170,'10-Specialties'!T170="*",'10-Specialties'!S170),"")</f>
        <v/>
      </c>
      <c r="E1927" s="236" t="e">
        <f>D1927/'Project Data'!$D$22</f>
        <v>#VALUE!</v>
      </c>
      <c r="F1927" s="164" t="s">
        <v>44</v>
      </c>
      <c r="G1927" s="236" t="str" cm="1">
        <f t="array" ref="G1927">_xlfn.IFNA(_xlfn.IFS('10-Specialties'!F170="*",'10-Specialties'!E170,'10-Specialties'!H170="*",'10-Specialties'!G170,'10-Specialties'!J170="*",'10-Specialties'!I170,'10-Specialties'!L170="*",'10-Specialties'!K170,'10-Specialties'!N170="*",'10-Specialties'!M170,'10-Specialties'!P170="*",'10-Specialties'!O170,'10-Specialties'!R170="*",'10-Specialties'!Q170,'10-Specialties'!T170="*",'10-Specialties'!S170,'10-Specialties'!V170="*",'10-Specialties'!U170),"")</f>
        <v/>
      </c>
      <c r="H1927" s="236" t="e">
        <f>G1927/'Project Data'!$D$22</f>
        <v>#VALUE!</v>
      </c>
      <c r="I1927" s="175"/>
      <c r="J1927" s="244"/>
      <c r="K1927" s="242"/>
    </row>
    <row r="1928" spans="1:11" s="147" customFormat="1" ht="15" hidden="1" customHeight="1">
      <c r="A1928" s="198">
        <f>'10-Specialties'!A171</f>
        <v>0</v>
      </c>
      <c r="B1928" s="235" t="str">
        <f>'10-Specialties'!B171</f>
        <v>10 73 26.23 Fabric Walkway Coverings</v>
      </c>
      <c r="C1928" s="235"/>
      <c r="D1928" s="236" t="str" cm="1">
        <f t="array" ref="D1928">_xlfn.IFNA(_xlfn.IFS('10-Specialties'!D171="*",'10-Specialties'!C171,'10-Specialties'!F171="*",'10-Specialties'!E171,'10-Specialties'!H171="*",'10-Specialties'!G171,'10-Specialties'!J171="*",'10-Specialties'!I171,'10-Specialties'!L171="*",'10-Specialties'!K171,'10-Specialties'!N171="*",'10-Specialties'!M171,'10-Specialties'!P171="*",'10-Specialties'!O171,'10-Specialties'!R171="*",'10-Specialties'!Q171,'10-Specialties'!T171="*",'10-Specialties'!S171),"")</f>
        <v/>
      </c>
      <c r="E1928" s="236" t="e">
        <f>D1928/'Project Data'!$D$22</f>
        <v>#VALUE!</v>
      </c>
      <c r="F1928" s="164" t="s">
        <v>44</v>
      </c>
      <c r="G1928" s="236" t="str" cm="1">
        <f t="array" ref="G1928">_xlfn.IFNA(_xlfn.IFS('10-Specialties'!F171="*",'10-Specialties'!E171,'10-Specialties'!H171="*",'10-Specialties'!G171,'10-Specialties'!J171="*",'10-Specialties'!I171,'10-Specialties'!L171="*",'10-Specialties'!K171,'10-Specialties'!N171="*",'10-Specialties'!M171,'10-Specialties'!P171="*",'10-Specialties'!O171,'10-Specialties'!R171="*",'10-Specialties'!Q171,'10-Specialties'!T171="*",'10-Specialties'!S171,'10-Specialties'!V171="*",'10-Specialties'!U171),"")</f>
        <v/>
      </c>
      <c r="H1928" s="236" t="e">
        <f>G1928/'Project Data'!$D$22</f>
        <v>#VALUE!</v>
      </c>
      <c r="I1928" s="175"/>
      <c r="J1928" s="244"/>
      <c r="K1928" s="242"/>
    </row>
    <row r="1929" spans="1:11" s="147" customFormat="1" ht="15" hidden="1" customHeight="1">
      <c r="A1929" s="198">
        <f>'10-Specialties'!A172</f>
        <v>0</v>
      </c>
      <c r="B1929" s="235" t="str">
        <f>'10-Specialties'!B172</f>
        <v>10 73 26.33 Glazed Walkway Coverings</v>
      </c>
      <c r="C1929" s="235"/>
      <c r="D1929" s="236" t="str" cm="1">
        <f t="array" ref="D1929">_xlfn.IFNA(_xlfn.IFS('10-Specialties'!D172="*",'10-Specialties'!C172,'10-Specialties'!F172="*",'10-Specialties'!E172,'10-Specialties'!H172="*",'10-Specialties'!G172,'10-Specialties'!J172="*",'10-Specialties'!I172,'10-Specialties'!L172="*",'10-Specialties'!K172,'10-Specialties'!N172="*",'10-Specialties'!M172,'10-Specialties'!P172="*",'10-Specialties'!O172,'10-Specialties'!R172="*",'10-Specialties'!Q172,'10-Specialties'!T172="*",'10-Specialties'!S172),"")</f>
        <v/>
      </c>
      <c r="E1929" s="236" t="e">
        <f>D1929/'Project Data'!$D$22</f>
        <v>#VALUE!</v>
      </c>
      <c r="F1929" s="164" t="s">
        <v>44</v>
      </c>
      <c r="G1929" s="236" t="str" cm="1">
        <f t="array" ref="G1929">_xlfn.IFNA(_xlfn.IFS('10-Specialties'!F172="*",'10-Specialties'!E172,'10-Specialties'!H172="*",'10-Specialties'!G172,'10-Specialties'!J172="*",'10-Specialties'!I172,'10-Specialties'!L172="*",'10-Specialties'!K172,'10-Specialties'!N172="*",'10-Specialties'!M172,'10-Specialties'!P172="*",'10-Specialties'!O172,'10-Specialties'!R172="*",'10-Specialties'!Q172,'10-Specialties'!T172="*",'10-Specialties'!S172,'10-Specialties'!V172="*",'10-Specialties'!U172),"")</f>
        <v/>
      </c>
      <c r="H1929" s="236" t="e">
        <f>G1929/'Project Data'!$D$22</f>
        <v>#VALUE!</v>
      </c>
      <c r="I1929" s="175"/>
      <c r="J1929" s="244"/>
      <c r="K1929" s="242"/>
    </row>
    <row r="1930" spans="1:11" s="147" customFormat="1" ht="15" hidden="1" customHeight="1">
      <c r="A1930" s="198">
        <f>'10-Specialties'!A173</f>
        <v>0</v>
      </c>
      <c r="B1930" s="235" t="str">
        <f>'10-Specialties'!B173</f>
        <v>10 73 26.36 Point Supported Glass Walkway Coverings</v>
      </c>
      <c r="C1930" s="235"/>
      <c r="D1930" s="236" t="str" cm="1">
        <f t="array" ref="D1930">_xlfn.IFNA(_xlfn.IFS('10-Specialties'!D173="*",'10-Specialties'!C173,'10-Specialties'!F173="*",'10-Specialties'!E173,'10-Specialties'!H173="*",'10-Specialties'!G173,'10-Specialties'!J173="*",'10-Specialties'!I173,'10-Specialties'!L173="*",'10-Specialties'!K173,'10-Specialties'!N173="*",'10-Specialties'!M173,'10-Specialties'!P173="*",'10-Specialties'!O173,'10-Specialties'!R173="*",'10-Specialties'!Q173,'10-Specialties'!T173="*",'10-Specialties'!S173),"")</f>
        <v/>
      </c>
      <c r="E1930" s="236" t="e">
        <f>D1930/'Project Data'!$D$22</f>
        <v>#VALUE!</v>
      </c>
      <c r="F1930" s="164" t="s">
        <v>44</v>
      </c>
      <c r="G1930" s="236" t="str" cm="1">
        <f t="array" ref="G1930">_xlfn.IFNA(_xlfn.IFS('10-Specialties'!F173="*",'10-Specialties'!E173,'10-Specialties'!H173="*",'10-Specialties'!G173,'10-Specialties'!J173="*",'10-Specialties'!I173,'10-Specialties'!L173="*",'10-Specialties'!K173,'10-Specialties'!N173="*",'10-Specialties'!M173,'10-Specialties'!P173="*",'10-Specialties'!O173,'10-Specialties'!R173="*",'10-Specialties'!Q173,'10-Specialties'!T173="*",'10-Specialties'!S173,'10-Specialties'!V173="*",'10-Specialties'!U173),"")</f>
        <v/>
      </c>
      <c r="H1930" s="236" t="e">
        <f>G1930/'Project Data'!$D$22</f>
        <v>#VALUE!</v>
      </c>
      <c r="I1930" s="175"/>
      <c r="J1930" s="244"/>
      <c r="K1930" s="242"/>
    </row>
    <row r="1931" spans="1:11" s="147" customFormat="1" ht="15" hidden="1" customHeight="1">
      <c r="A1931" s="198">
        <f>'10-Specialties'!A174</f>
        <v>0</v>
      </c>
      <c r="B1931" s="235" t="str">
        <f>'10-Specialties'!B174</f>
        <v>10 73 29 Smoking Shelters</v>
      </c>
      <c r="C1931" s="235"/>
      <c r="D1931" s="236" t="str" cm="1">
        <f t="array" ref="D1931">_xlfn.IFNA(_xlfn.IFS('10-Specialties'!D174="*",'10-Specialties'!C174,'10-Specialties'!F174="*",'10-Specialties'!E174,'10-Specialties'!H174="*",'10-Specialties'!G174,'10-Specialties'!J174="*",'10-Specialties'!I174,'10-Specialties'!L174="*",'10-Specialties'!K174,'10-Specialties'!N174="*",'10-Specialties'!M174,'10-Specialties'!P174="*",'10-Specialties'!O174,'10-Specialties'!R174="*",'10-Specialties'!Q174,'10-Specialties'!T174="*",'10-Specialties'!S174),"")</f>
        <v/>
      </c>
      <c r="E1931" s="236" t="e">
        <f>D1931/'Project Data'!$D$22</f>
        <v>#VALUE!</v>
      </c>
      <c r="F1931" s="164" t="s">
        <v>44</v>
      </c>
      <c r="G1931" s="236" t="str" cm="1">
        <f t="array" ref="G1931">_xlfn.IFNA(_xlfn.IFS('10-Specialties'!F174="*",'10-Specialties'!E174,'10-Specialties'!H174="*",'10-Specialties'!G174,'10-Specialties'!J174="*",'10-Specialties'!I174,'10-Specialties'!L174="*",'10-Specialties'!K174,'10-Specialties'!N174="*",'10-Specialties'!M174,'10-Specialties'!P174="*",'10-Specialties'!O174,'10-Specialties'!R174="*",'10-Specialties'!Q174,'10-Specialties'!T174="*",'10-Specialties'!S174,'10-Specialties'!V174="*",'10-Specialties'!U174),"")</f>
        <v/>
      </c>
      <c r="H1931" s="236" t="e">
        <f>G1931/'Project Data'!$D$22</f>
        <v>#VALUE!</v>
      </c>
      <c r="I1931" s="175"/>
      <c r="J1931" s="244"/>
      <c r="K1931" s="242"/>
    </row>
    <row r="1932" spans="1:11" s="147" customFormat="1" ht="15" hidden="1" customHeight="1">
      <c r="A1932" s="198">
        <f>'10-Specialties'!A175</f>
        <v>0</v>
      </c>
      <c r="B1932" s="235" t="str">
        <f>'10-Specialties'!B175</f>
        <v>10 73 33 Marquees</v>
      </c>
      <c r="C1932" s="235"/>
      <c r="D1932" s="236" t="str" cm="1">
        <f t="array" ref="D1932">_xlfn.IFNA(_xlfn.IFS('10-Specialties'!D175="*",'10-Specialties'!C175,'10-Specialties'!F175="*",'10-Specialties'!E175,'10-Specialties'!H175="*",'10-Specialties'!G175,'10-Specialties'!J175="*",'10-Specialties'!I175,'10-Specialties'!L175="*",'10-Specialties'!K175,'10-Specialties'!N175="*",'10-Specialties'!M175,'10-Specialties'!P175="*",'10-Specialties'!O175,'10-Specialties'!R175="*",'10-Specialties'!Q175,'10-Specialties'!T175="*",'10-Specialties'!S175),"")</f>
        <v/>
      </c>
      <c r="E1932" s="236" t="e">
        <f>D1932/'Project Data'!$D$22</f>
        <v>#VALUE!</v>
      </c>
      <c r="F1932" s="164" t="s">
        <v>44</v>
      </c>
      <c r="G1932" s="236" t="str" cm="1">
        <f t="array" ref="G1932">_xlfn.IFNA(_xlfn.IFS('10-Specialties'!F175="*",'10-Specialties'!E175,'10-Specialties'!H175="*",'10-Specialties'!G175,'10-Specialties'!J175="*",'10-Specialties'!I175,'10-Specialties'!L175="*",'10-Specialties'!K175,'10-Specialties'!N175="*",'10-Specialties'!M175,'10-Specialties'!P175="*",'10-Specialties'!O175,'10-Specialties'!R175="*",'10-Specialties'!Q175,'10-Specialties'!T175="*",'10-Specialties'!S175,'10-Specialties'!V175="*",'10-Specialties'!U175),"")</f>
        <v/>
      </c>
      <c r="H1932" s="236" t="e">
        <f>G1932/'Project Data'!$D$22</f>
        <v>#VALUE!</v>
      </c>
      <c r="I1932" s="175"/>
      <c r="J1932" s="244"/>
      <c r="K1932" s="242"/>
    </row>
    <row r="1933" spans="1:11" s="147" customFormat="1" ht="15" hidden="1" customHeight="1">
      <c r="A1933" s="198">
        <f>'10-Specialties'!A176</f>
        <v>0</v>
      </c>
      <c r="B1933" s="235" t="str">
        <f>'10-Specialties'!B176</f>
        <v>10 73 43 Transportation Stop Shelters</v>
      </c>
      <c r="C1933" s="235"/>
      <c r="D1933" s="236" t="str" cm="1">
        <f t="array" ref="D1933">_xlfn.IFNA(_xlfn.IFS('10-Specialties'!D176="*",'10-Specialties'!C176,'10-Specialties'!F176="*",'10-Specialties'!E176,'10-Specialties'!H176="*",'10-Specialties'!G176,'10-Specialties'!J176="*",'10-Specialties'!I176,'10-Specialties'!L176="*",'10-Specialties'!K176,'10-Specialties'!N176="*",'10-Specialties'!M176,'10-Specialties'!P176="*",'10-Specialties'!O176,'10-Specialties'!R176="*",'10-Specialties'!Q176,'10-Specialties'!T176="*",'10-Specialties'!S176),"")</f>
        <v/>
      </c>
      <c r="E1933" s="236" t="e">
        <f>D1933/'Project Data'!$D$22</f>
        <v>#VALUE!</v>
      </c>
      <c r="F1933" s="164" t="s">
        <v>44</v>
      </c>
      <c r="G1933" s="236" t="str" cm="1">
        <f t="array" ref="G1933">_xlfn.IFNA(_xlfn.IFS('10-Specialties'!F176="*",'10-Specialties'!E176,'10-Specialties'!H176="*",'10-Specialties'!G176,'10-Specialties'!J176="*",'10-Specialties'!I176,'10-Specialties'!L176="*",'10-Specialties'!K176,'10-Specialties'!N176="*",'10-Specialties'!M176,'10-Specialties'!P176="*",'10-Specialties'!O176,'10-Specialties'!R176="*",'10-Specialties'!Q176,'10-Specialties'!T176="*",'10-Specialties'!S176,'10-Specialties'!V176="*",'10-Specialties'!U176),"")</f>
        <v/>
      </c>
      <c r="H1933" s="236" t="e">
        <f>G1933/'Project Data'!$D$22</f>
        <v>#VALUE!</v>
      </c>
      <c r="I1933" s="175"/>
      <c r="J1933" s="244"/>
      <c r="K1933" s="242"/>
    </row>
    <row r="1934" spans="1:11" s="147" customFormat="1" ht="15" hidden="1" customHeight="1">
      <c r="A1934" s="198">
        <f>'10-Specialties'!A177</f>
        <v>0</v>
      </c>
      <c r="B1934" s="235" t="str">
        <f>'10-Specialties'!B177</f>
        <v>10 74 00 Manufactured Exterior Specialties</v>
      </c>
      <c r="C1934" s="235"/>
      <c r="D1934" s="236" t="str" cm="1">
        <f t="array" ref="D1934">_xlfn.IFNA(_xlfn.IFS('10-Specialties'!D177="*",'10-Specialties'!C177,'10-Specialties'!F177="*",'10-Specialties'!E177,'10-Specialties'!H177="*",'10-Specialties'!G177,'10-Specialties'!J177="*",'10-Specialties'!I177,'10-Specialties'!L177="*",'10-Specialties'!K177,'10-Specialties'!N177="*",'10-Specialties'!M177,'10-Specialties'!P177="*",'10-Specialties'!O177,'10-Specialties'!R177="*",'10-Specialties'!Q177,'10-Specialties'!T177="*",'10-Specialties'!S177),"")</f>
        <v/>
      </c>
      <c r="E1934" s="236" t="e">
        <f>D1934/'Project Data'!$D$22</f>
        <v>#VALUE!</v>
      </c>
      <c r="F1934" s="164" t="s">
        <v>44</v>
      </c>
      <c r="G1934" s="236" t="str" cm="1">
        <f t="array" ref="G1934">_xlfn.IFNA(_xlfn.IFS('10-Specialties'!F177="*",'10-Specialties'!E177,'10-Specialties'!H177="*",'10-Specialties'!G177,'10-Specialties'!J177="*",'10-Specialties'!I177,'10-Specialties'!L177="*",'10-Specialties'!K177,'10-Specialties'!N177="*",'10-Specialties'!M177,'10-Specialties'!P177="*",'10-Specialties'!O177,'10-Specialties'!R177="*",'10-Specialties'!Q177,'10-Specialties'!T177="*",'10-Specialties'!S177,'10-Specialties'!V177="*",'10-Specialties'!U177),"")</f>
        <v/>
      </c>
      <c r="H1934" s="236" t="e">
        <f>G1934/'Project Data'!$D$22</f>
        <v>#VALUE!</v>
      </c>
      <c r="I1934" s="175"/>
      <c r="J1934" s="244"/>
      <c r="K1934" s="242"/>
    </row>
    <row r="1935" spans="1:11" s="147" customFormat="1" ht="15" hidden="1" customHeight="1">
      <c r="A1935" s="198">
        <f>'10-Specialties'!A178</f>
        <v>0</v>
      </c>
      <c r="B1935" s="235" t="str">
        <f>'10-Specialties'!B178</f>
        <v>10 74 13 Exterior Clocks</v>
      </c>
      <c r="C1935" s="235"/>
      <c r="D1935" s="236" t="str" cm="1">
        <f t="array" ref="D1935">_xlfn.IFNA(_xlfn.IFS('10-Specialties'!D178="*",'10-Specialties'!C178,'10-Specialties'!F178="*",'10-Specialties'!E178,'10-Specialties'!H178="*",'10-Specialties'!G178,'10-Specialties'!J178="*",'10-Specialties'!I178,'10-Specialties'!L178="*",'10-Specialties'!K178,'10-Specialties'!N178="*",'10-Specialties'!M178,'10-Specialties'!P178="*",'10-Specialties'!O178,'10-Specialties'!R178="*",'10-Specialties'!Q178,'10-Specialties'!T178="*",'10-Specialties'!S178),"")</f>
        <v/>
      </c>
      <c r="E1935" s="236" t="e">
        <f>D1935/'Project Data'!$D$22</f>
        <v>#VALUE!</v>
      </c>
      <c r="F1935" s="164" t="s">
        <v>44</v>
      </c>
      <c r="G1935" s="236" t="str" cm="1">
        <f t="array" ref="G1935">_xlfn.IFNA(_xlfn.IFS('10-Specialties'!F178="*",'10-Specialties'!E178,'10-Specialties'!H178="*",'10-Specialties'!G178,'10-Specialties'!J178="*",'10-Specialties'!I178,'10-Specialties'!L178="*",'10-Specialties'!K178,'10-Specialties'!N178="*",'10-Specialties'!M178,'10-Specialties'!P178="*",'10-Specialties'!O178,'10-Specialties'!R178="*",'10-Specialties'!Q178,'10-Specialties'!T178="*",'10-Specialties'!S178,'10-Specialties'!V178="*",'10-Specialties'!U178),"")</f>
        <v/>
      </c>
      <c r="H1935" s="236" t="e">
        <f>G1935/'Project Data'!$D$22</f>
        <v>#VALUE!</v>
      </c>
      <c r="I1935" s="175"/>
      <c r="J1935" s="244"/>
      <c r="K1935" s="242"/>
    </row>
    <row r="1936" spans="1:11" s="147" customFormat="1" ht="15" hidden="1" customHeight="1">
      <c r="A1936" s="198">
        <f>'10-Specialties'!A179</f>
        <v>0</v>
      </c>
      <c r="B1936" s="235" t="str">
        <f>'10-Specialties'!B179</f>
        <v>10 74 23 Cupolas</v>
      </c>
      <c r="C1936" s="235"/>
      <c r="D1936" s="236" t="str" cm="1">
        <f t="array" ref="D1936">_xlfn.IFNA(_xlfn.IFS('10-Specialties'!D179="*",'10-Specialties'!C179,'10-Specialties'!F179="*",'10-Specialties'!E179,'10-Specialties'!H179="*",'10-Specialties'!G179,'10-Specialties'!J179="*",'10-Specialties'!I179,'10-Specialties'!L179="*",'10-Specialties'!K179,'10-Specialties'!N179="*",'10-Specialties'!M179,'10-Specialties'!P179="*",'10-Specialties'!O179,'10-Specialties'!R179="*",'10-Specialties'!Q179,'10-Specialties'!T179="*",'10-Specialties'!S179),"")</f>
        <v/>
      </c>
      <c r="E1936" s="236" t="e">
        <f>D1936/'Project Data'!$D$22</f>
        <v>#VALUE!</v>
      </c>
      <c r="F1936" s="164" t="s">
        <v>44</v>
      </c>
      <c r="G1936" s="236" t="str" cm="1">
        <f t="array" ref="G1936">_xlfn.IFNA(_xlfn.IFS('10-Specialties'!F179="*",'10-Specialties'!E179,'10-Specialties'!H179="*",'10-Specialties'!G179,'10-Specialties'!J179="*",'10-Specialties'!I179,'10-Specialties'!L179="*",'10-Specialties'!K179,'10-Specialties'!N179="*",'10-Specialties'!M179,'10-Specialties'!P179="*",'10-Specialties'!O179,'10-Specialties'!R179="*",'10-Specialties'!Q179,'10-Specialties'!T179="*",'10-Specialties'!S179,'10-Specialties'!V179="*",'10-Specialties'!U179),"")</f>
        <v/>
      </c>
      <c r="H1936" s="236" t="e">
        <f>G1936/'Project Data'!$D$22</f>
        <v>#VALUE!</v>
      </c>
      <c r="I1936" s="175"/>
      <c r="J1936" s="244"/>
      <c r="K1936" s="242"/>
    </row>
    <row r="1937" spans="1:11" s="147" customFormat="1" ht="15" hidden="1" customHeight="1">
      <c r="A1937" s="198">
        <f>'10-Specialties'!A180</f>
        <v>0</v>
      </c>
      <c r="B1937" s="235" t="str">
        <f>'10-Specialties'!B180</f>
        <v>10 74 26 Spires</v>
      </c>
      <c r="C1937" s="235"/>
      <c r="D1937" s="236" t="str" cm="1">
        <f t="array" ref="D1937">_xlfn.IFNA(_xlfn.IFS('10-Specialties'!D180="*",'10-Specialties'!C180,'10-Specialties'!F180="*",'10-Specialties'!E180,'10-Specialties'!H180="*",'10-Specialties'!G180,'10-Specialties'!J180="*",'10-Specialties'!I180,'10-Specialties'!L180="*",'10-Specialties'!K180,'10-Specialties'!N180="*",'10-Specialties'!M180,'10-Specialties'!P180="*",'10-Specialties'!O180,'10-Specialties'!R180="*",'10-Specialties'!Q180,'10-Specialties'!T180="*",'10-Specialties'!S180),"")</f>
        <v/>
      </c>
      <c r="E1937" s="236" t="e">
        <f>D1937/'Project Data'!$D$22</f>
        <v>#VALUE!</v>
      </c>
      <c r="F1937" s="164" t="s">
        <v>44</v>
      </c>
      <c r="G1937" s="236" t="str" cm="1">
        <f t="array" ref="G1937">_xlfn.IFNA(_xlfn.IFS('10-Specialties'!F180="*",'10-Specialties'!E180,'10-Specialties'!H180="*",'10-Specialties'!G180,'10-Specialties'!J180="*",'10-Specialties'!I180,'10-Specialties'!L180="*",'10-Specialties'!K180,'10-Specialties'!N180="*",'10-Specialties'!M180,'10-Specialties'!P180="*",'10-Specialties'!O180,'10-Specialties'!R180="*",'10-Specialties'!Q180,'10-Specialties'!T180="*",'10-Specialties'!S180,'10-Specialties'!V180="*",'10-Specialties'!U180),"")</f>
        <v/>
      </c>
      <c r="H1937" s="236" t="e">
        <f>G1937/'Project Data'!$D$22</f>
        <v>#VALUE!</v>
      </c>
      <c r="I1937" s="175"/>
      <c r="J1937" s="244"/>
      <c r="K1937" s="242"/>
    </row>
    <row r="1938" spans="1:11" s="147" customFormat="1" ht="15" hidden="1" customHeight="1">
      <c r="A1938" s="198">
        <f>'10-Specialties'!A181</f>
        <v>0</v>
      </c>
      <c r="B1938" s="235" t="str">
        <f>'10-Specialties'!B181</f>
        <v>10 74 29 Steeples</v>
      </c>
      <c r="C1938" s="235"/>
      <c r="D1938" s="236" t="str" cm="1">
        <f t="array" ref="D1938">_xlfn.IFNA(_xlfn.IFS('10-Specialties'!D181="*",'10-Specialties'!C181,'10-Specialties'!F181="*",'10-Specialties'!E181,'10-Specialties'!H181="*",'10-Specialties'!G181,'10-Specialties'!J181="*",'10-Specialties'!I181,'10-Specialties'!L181="*",'10-Specialties'!K181,'10-Specialties'!N181="*",'10-Specialties'!M181,'10-Specialties'!P181="*",'10-Specialties'!O181,'10-Specialties'!R181="*",'10-Specialties'!Q181,'10-Specialties'!T181="*",'10-Specialties'!S181),"")</f>
        <v/>
      </c>
      <c r="E1938" s="236" t="e">
        <f>D1938/'Project Data'!$D$22</f>
        <v>#VALUE!</v>
      </c>
      <c r="F1938" s="164" t="s">
        <v>44</v>
      </c>
      <c r="G1938" s="236" t="str" cm="1">
        <f t="array" ref="G1938">_xlfn.IFNA(_xlfn.IFS('10-Specialties'!F181="*",'10-Specialties'!E181,'10-Specialties'!H181="*",'10-Specialties'!G181,'10-Specialties'!J181="*",'10-Specialties'!I181,'10-Specialties'!L181="*",'10-Specialties'!K181,'10-Specialties'!N181="*",'10-Specialties'!M181,'10-Specialties'!P181="*",'10-Specialties'!O181,'10-Specialties'!R181="*",'10-Specialties'!Q181,'10-Specialties'!T181="*",'10-Specialties'!S181,'10-Specialties'!V181="*",'10-Specialties'!U181),"")</f>
        <v/>
      </c>
      <c r="H1938" s="236" t="e">
        <f>G1938/'Project Data'!$D$22</f>
        <v>#VALUE!</v>
      </c>
      <c r="I1938" s="175"/>
      <c r="J1938" s="244"/>
      <c r="K1938" s="242"/>
    </row>
    <row r="1939" spans="1:11" s="147" customFormat="1" ht="15" hidden="1" customHeight="1">
      <c r="A1939" s="198">
        <f>'10-Specialties'!A182</f>
        <v>0</v>
      </c>
      <c r="B1939" s="235" t="str">
        <f>'10-Specialties'!B182</f>
        <v>10 74 33 Weathervanes</v>
      </c>
      <c r="C1939" s="235"/>
      <c r="D1939" s="236" t="str" cm="1">
        <f t="array" ref="D1939">_xlfn.IFNA(_xlfn.IFS('10-Specialties'!D182="*",'10-Specialties'!C182,'10-Specialties'!F182="*",'10-Specialties'!E182,'10-Specialties'!H182="*",'10-Specialties'!G182,'10-Specialties'!J182="*",'10-Specialties'!I182,'10-Specialties'!L182="*",'10-Specialties'!K182,'10-Specialties'!N182="*",'10-Specialties'!M182,'10-Specialties'!P182="*",'10-Specialties'!O182,'10-Specialties'!R182="*",'10-Specialties'!Q182,'10-Specialties'!T182="*",'10-Specialties'!S182),"")</f>
        <v/>
      </c>
      <c r="E1939" s="236" t="e">
        <f>D1939/'Project Data'!$D$22</f>
        <v>#VALUE!</v>
      </c>
      <c r="F1939" s="164" t="s">
        <v>44</v>
      </c>
      <c r="G1939" s="236" t="str" cm="1">
        <f t="array" ref="G1939">_xlfn.IFNA(_xlfn.IFS('10-Specialties'!F182="*",'10-Specialties'!E182,'10-Specialties'!H182="*",'10-Specialties'!G182,'10-Specialties'!J182="*",'10-Specialties'!I182,'10-Specialties'!L182="*",'10-Specialties'!K182,'10-Specialties'!N182="*",'10-Specialties'!M182,'10-Specialties'!P182="*",'10-Specialties'!O182,'10-Specialties'!R182="*",'10-Specialties'!Q182,'10-Specialties'!T182="*",'10-Specialties'!S182,'10-Specialties'!V182="*",'10-Specialties'!U182),"")</f>
        <v/>
      </c>
      <c r="H1939" s="236" t="e">
        <f>G1939/'Project Data'!$D$22</f>
        <v>#VALUE!</v>
      </c>
      <c r="I1939" s="175"/>
      <c r="J1939" s="244"/>
      <c r="K1939" s="242"/>
    </row>
    <row r="1940" spans="1:11" s="147" customFormat="1" ht="15" hidden="1" customHeight="1">
      <c r="A1940" s="198">
        <f>'10-Specialties'!A183</f>
        <v>0</v>
      </c>
      <c r="B1940" s="235" t="str">
        <f>'10-Specialties'!B183</f>
        <v>10 74 43 Below-Grade Egress Assemblies</v>
      </c>
      <c r="C1940" s="235"/>
      <c r="D1940" s="236" t="str" cm="1">
        <f t="array" ref="D1940">_xlfn.IFNA(_xlfn.IFS('10-Specialties'!D183="*",'10-Specialties'!C183,'10-Specialties'!F183="*",'10-Specialties'!E183,'10-Specialties'!H183="*",'10-Specialties'!G183,'10-Specialties'!J183="*",'10-Specialties'!I183,'10-Specialties'!L183="*",'10-Specialties'!K183,'10-Specialties'!N183="*",'10-Specialties'!M183,'10-Specialties'!P183="*",'10-Specialties'!O183,'10-Specialties'!R183="*",'10-Specialties'!Q183,'10-Specialties'!T183="*",'10-Specialties'!S183),"")</f>
        <v/>
      </c>
      <c r="E1940" s="236" t="e">
        <f>D1940/'Project Data'!$D$22</f>
        <v>#VALUE!</v>
      </c>
      <c r="F1940" s="164" t="s">
        <v>44</v>
      </c>
      <c r="G1940" s="236" t="str" cm="1">
        <f t="array" ref="G1940">_xlfn.IFNA(_xlfn.IFS('10-Specialties'!F183="*",'10-Specialties'!E183,'10-Specialties'!H183="*",'10-Specialties'!G183,'10-Specialties'!J183="*",'10-Specialties'!I183,'10-Specialties'!L183="*",'10-Specialties'!K183,'10-Specialties'!N183="*",'10-Specialties'!M183,'10-Specialties'!P183="*",'10-Specialties'!O183,'10-Specialties'!R183="*",'10-Specialties'!Q183,'10-Specialties'!T183="*",'10-Specialties'!S183,'10-Specialties'!V183="*",'10-Specialties'!U183),"")</f>
        <v/>
      </c>
      <c r="H1940" s="236" t="e">
        <f>G1940/'Project Data'!$D$22</f>
        <v>#VALUE!</v>
      </c>
      <c r="I1940" s="175"/>
      <c r="J1940" s="244"/>
      <c r="K1940" s="242"/>
    </row>
    <row r="1941" spans="1:11" s="147" customFormat="1" ht="15" hidden="1" customHeight="1">
      <c r="A1941" s="198">
        <f>'10-Specialties'!A184</f>
        <v>0</v>
      </c>
      <c r="B1941" s="235" t="str">
        <f>'10-Specialties'!B184</f>
        <v>10 74 46 Window Wells</v>
      </c>
      <c r="C1941" s="235"/>
      <c r="D1941" s="236" t="str" cm="1">
        <f t="array" ref="D1941">_xlfn.IFNA(_xlfn.IFS('10-Specialties'!D184="*",'10-Specialties'!C184,'10-Specialties'!F184="*",'10-Specialties'!E184,'10-Specialties'!H184="*",'10-Specialties'!G184,'10-Specialties'!J184="*",'10-Specialties'!I184,'10-Specialties'!L184="*",'10-Specialties'!K184,'10-Specialties'!N184="*",'10-Specialties'!M184,'10-Specialties'!P184="*",'10-Specialties'!O184,'10-Specialties'!R184="*",'10-Specialties'!Q184,'10-Specialties'!T184="*",'10-Specialties'!S184),"")</f>
        <v/>
      </c>
      <c r="E1941" s="236" t="e">
        <f>D1941/'Project Data'!$D$22</f>
        <v>#VALUE!</v>
      </c>
      <c r="F1941" s="164" t="s">
        <v>44</v>
      </c>
      <c r="G1941" s="236" t="str" cm="1">
        <f t="array" ref="G1941">_xlfn.IFNA(_xlfn.IFS('10-Specialties'!F184="*",'10-Specialties'!E184,'10-Specialties'!H184="*",'10-Specialties'!G184,'10-Specialties'!J184="*",'10-Specialties'!I184,'10-Specialties'!L184="*",'10-Specialties'!K184,'10-Specialties'!N184="*",'10-Specialties'!M184,'10-Specialties'!P184="*",'10-Specialties'!O184,'10-Specialties'!R184="*",'10-Specialties'!Q184,'10-Specialties'!T184="*",'10-Specialties'!S184,'10-Specialties'!V184="*",'10-Specialties'!U184),"")</f>
        <v/>
      </c>
      <c r="H1941" s="236" t="e">
        <f>G1941/'Project Data'!$D$22</f>
        <v>#VALUE!</v>
      </c>
      <c r="I1941" s="175"/>
      <c r="J1941" s="244"/>
      <c r="K1941" s="242"/>
    </row>
    <row r="1942" spans="1:11" s="147" customFormat="1" ht="15" hidden="1" customHeight="1">
      <c r="A1942" s="198">
        <f>'10-Specialties'!A185</f>
        <v>0</v>
      </c>
      <c r="B1942" s="235" t="str">
        <f>'10-Specialties'!B185</f>
        <v>10 74 49 Modular Landing and Ramp Systems</v>
      </c>
      <c r="C1942" s="235"/>
      <c r="D1942" s="236" t="str" cm="1">
        <f t="array" ref="D1942">_xlfn.IFNA(_xlfn.IFS('10-Specialties'!D185="*",'10-Specialties'!C185,'10-Specialties'!F185="*",'10-Specialties'!E185,'10-Specialties'!H185="*",'10-Specialties'!G185,'10-Specialties'!J185="*",'10-Specialties'!I185,'10-Specialties'!L185="*",'10-Specialties'!K185,'10-Specialties'!N185="*",'10-Specialties'!M185,'10-Specialties'!P185="*",'10-Specialties'!O185,'10-Specialties'!R185="*",'10-Specialties'!Q185,'10-Specialties'!T185="*",'10-Specialties'!S185),"")</f>
        <v/>
      </c>
      <c r="E1942" s="236" t="e">
        <f>D1942/'Project Data'!$D$22</f>
        <v>#VALUE!</v>
      </c>
      <c r="F1942" s="164" t="s">
        <v>44</v>
      </c>
      <c r="G1942" s="236" t="str" cm="1">
        <f t="array" ref="G1942">_xlfn.IFNA(_xlfn.IFS('10-Specialties'!F185="*",'10-Specialties'!E185,'10-Specialties'!H185="*",'10-Specialties'!G185,'10-Specialties'!J185="*",'10-Specialties'!I185,'10-Specialties'!L185="*",'10-Specialties'!K185,'10-Specialties'!N185="*",'10-Specialties'!M185,'10-Specialties'!P185="*",'10-Specialties'!O185,'10-Specialties'!R185="*",'10-Specialties'!Q185,'10-Specialties'!T185="*",'10-Specialties'!S185,'10-Specialties'!V185="*",'10-Specialties'!U185),"")</f>
        <v/>
      </c>
      <c r="H1942" s="236" t="e">
        <f>G1942/'Project Data'!$D$22</f>
        <v>#VALUE!</v>
      </c>
      <c r="I1942" s="175"/>
      <c r="J1942" s="244"/>
      <c r="K1942" s="242"/>
    </row>
    <row r="1943" spans="1:11" s="147" customFormat="1" ht="15" hidden="1" customHeight="1">
      <c r="A1943" s="198">
        <f>'10-Specialties'!A186</f>
        <v>0</v>
      </c>
      <c r="B1943" s="235" t="str">
        <f>'10-Specialties'!B186</f>
        <v>10 75 00 Flagpoles</v>
      </c>
      <c r="C1943" s="235"/>
      <c r="D1943" s="236" t="str" cm="1">
        <f t="array" ref="D1943">_xlfn.IFNA(_xlfn.IFS('10-Specialties'!D186="*",'10-Specialties'!C186,'10-Specialties'!F186="*",'10-Specialties'!E186,'10-Specialties'!H186="*",'10-Specialties'!G186,'10-Specialties'!J186="*",'10-Specialties'!I186,'10-Specialties'!L186="*",'10-Specialties'!K186,'10-Specialties'!N186="*",'10-Specialties'!M186,'10-Specialties'!P186="*",'10-Specialties'!O186,'10-Specialties'!R186="*",'10-Specialties'!Q186,'10-Specialties'!T186="*",'10-Specialties'!S186),"")</f>
        <v/>
      </c>
      <c r="E1943" s="236" t="e">
        <f>D1943/'Project Data'!$D$22</f>
        <v>#VALUE!</v>
      </c>
      <c r="F1943" s="164" t="s">
        <v>44</v>
      </c>
      <c r="G1943" s="236" t="str" cm="1">
        <f t="array" ref="G1943">_xlfn.IFNA(_xlfn.IFS('10-Specialties'!F186="*",'10-Specialties'!E186,'10-Specialties'!H186="*",'10-Specialties'!G186,'10-Specialties'!J186="*",'10-Specialties'!I186,'10-Specialties'!L186="*",'10-Specialties'!K186,'10-Specialties'!N186="*",'10-Specialties'!M186,'10-Specialties'!P186="*",'10-Specialties'!O186,'10-Specialties'!R186="*",'10-Specialties'!Q186,'10-Specialties'!T186="*",'10-Specialties'!S186,'10-Specialties'!V186="*",'10-Specialties'!U186),"")</f>
        <v/>
      </c>
      <c r="H1943" s="236" t="e">
        <f>G1943/'Project Data'!$D$22</f>
        <v>#VALUE!</v>
      </c>
      <c r="I1943" s="175"/>
      <c r="J1943" s="244"/>
      <c r="K1943" s="242"/>
    </row>
    <row r="1944" spans="1:11" s="147" customFormat="1" ht="15" hidden="1" customHeight="1">
      <c r="A1944" s="198">
        <f>'10-Specialties'!A187</f>
        <v>0</v>
      </c>
      <c r="B1944" s="235" t="str">
        <f>'10-Specialties'!B187</f>
        <v>10 75 13 Automatic Flagpoles</v>
      </c>
      <c r="C1944" s="235"/>
      <c r="D1944" s="236" t="str" cm="1">
        <f t="array" ref="D1944">_xlfn.IFNA(_xlfn.IFS('10-Specialties'!D187="*",'10-Specialties'!C187,'10-Specialties'!F187="*",'10-Specialties'!E187,'10-Specialties'!H187="*",'10-Specialties'!G187,'10-Specialties'!J187="*",'10-Specialties'!I187,'10-Specialties'!L187="*",'10-Specialties'!K187,'10-Specialties'!N187="*",'10-Specialties'!M187,'10-Specialties'!P187="*",'10-Specialties'!O187,'10-Specialties'!R187="*",'10-Specialties'!Q187,'10-Specialties'!T187="*",'10-Specialties'!S187),"")</f>
        <v/>
      </c>
      <c r="E1944" s="236" t="e">
        <f>D1944/'Project Data'!$D$22</f>
        <v>#VALUE!</v>
      </c>
      <c r="F1944" s="164" t="s">
        <v>44</v>
      </c>
      <c r="G1944" s="236" t="str" cm="1">
        <f t="array" ref="G1944">_xlfn.IFNA(_xlfn.IFS('10-Specialties'!F187="*",'10-Specialties'!E187,'10-Specialties'!H187="*",'10-Specialties'!G187,'10-Specialties'!J187="*",'10-Specialties'!I187,'10-Specialties'!L187="*",'10-Specialties'!K187,'10-Specialties'!N187="*",'10-Specialties'!M187,'10-Specialties'!P187="*",'10-Specialties'!O187,'10-Specialties'!R187="*",'10-Specialties'!Q187,'10-Specialties'!T187="*",'10-Specialties'!S187,'10-Specialties'!V187="*",'10-Specialties'!U187),"")</f>
        <v/>
      </c>
      <c r="H1944" s="236" t="e">
        <f>G1944/'Project Data'!$D$22</f>
        <v>#VALUE!</v>
      </c>
      <c r="I1944" s="175"/>
      <c r="J1944" s="244"/>
      <c r="K1944" s="242"/>
    </row>
    <row r="1945" spans="1:11" s="147" customFormat="1" ht="15" hidden="1" customHeight="1">
      <c r="A1945" s="198">
        <f>'10-Specialties'!A188</f>
        <v>0</v>
      </c>
      <c r="B1945" s="235" t="str">
        <f>'10-Specialties'!B188</f>
        <v>10 75 16 Ground-Set Flagpoles</v>
      </c>
      <c r="C1945" s="235"/>
      <c r="D1945" s="236" t="str" cm="1">
        <f t="array" ref="D1945">_xlfn.IFNA(_xlfn.IFS('10-Specialties'!D188="*",'10-Specialties'!C188,'10-Specialties'!F188="*",'10-Specialties'!E188,'10-Specialties'!H188="*",'10-Specialties'!G188,'10-Specialties'!J188="*",'10-Specialties'!I188,'10-Specialties'!L188="*",'10-Specialties'!K188,'10-Specialties'!N188="*",'10-Specialties'!M188,'10-Specialties'!P188="*",'10-Specialties'!O188,'10-Specialties'!R188="*",'10-Specialties'!Q188,'10-Specialties'!T188="*",'10-Specialties'!S188),"")</f>
        <v/>
      </c>
      <c r="E1945" s="236" t="e">
        <f>D1945/'Project Data'!$D$22</f>
        <v>#VALUE!</v>
      </c>
      <c r="F1945" s="164" t="s">
        <v>44</v>
      </c>
      <c r="G1945" s="236" t="str" cm="1">
        <f t="array" ref="G1945">_xlfn.IFNA(_xlfn.IFS('10-Specialties'!F188="*",'10-Specialties'!E188,'10-Specialties'!H188="*",'10-Specialties'!G188,'10-Specialties'!J188="*",'10-Specialties'!I188,'10-Specialties'!L188="*",'10-Specialties'!K188,'10-Specialties'!N188="*",'10-Specialties'!M188,'10-Specialties'!P188="*",'10-Specialties'!O188,'10-Specialties'!R188="*",'10-Specialties'!Q188,'10-Specialties'!T188="*",'10-Specialties'!S188,'10-Specialties'!V188="*",'10-Specialties'!U188),"")</f>
        <v/>
      </c>
      <c r="H1945" s="236" t="e">
        <f>G1945/'Project Data'!$D$22</f>
        <v>#VALUE!</v>
      </c>
      <c r="I1945" s="175"/>
      <c r="J1945" s="244"/>
      <c r="K1945" s="242"/>
    </row>
    <row r="1946" spans="1:11" s="147" customFormat="1" ht="15" hidden="1" customHeight="1">
      <c r="A1946" s="198">
        <f>'10-Specialties'!A189</f>
        <v>0</v>
      </c>
      <c r="B1946" s="235" t="str">
        <f>'10-Specialties'!B189</f>
        <v>10 75 19 Nautical Flagpoles</v>
      </c>
      <c r="C1946" s="235"/>
      <c r="D1946" s="236" t="str" cm="1">
        <f t="array" ref="D1946">_xlfn.IFNA(_xlfn.IFS('10-Specialties'!D189="*",'10-Specialties'!C189,'10-Specialties'!F189="*",'10-Specialties'!E189,'10-Specialties'!H189="*",'10-Specialties'!G189,'10-Specialties'!J189="*",'10-Specialties'!I189,'10-Specialties'!L189="*",'10-Specialties'!K189,'10-Specialties'!N189="*",'10-Specialties'!M189,'10-Specialties'!P189="*",'10-Specialties'!O189,'10-Specialties'!R189="*",'10-Specialties'!Q189,'10-Specialties'!T189="*",'10-Specialties'!S189),"")</f>
        <v/>
      </c>
      <c r="E1946" s="236" t="e">
        <f>D1946/'Project Data'!$D$22</f>
        <v>#VALUE!</v>
      </c>
      <c r="F1946" s="164" t="s">
        <v>44</v>
      </c>
      <c r="G1946" s="236" t="str" cm="1">
        <f t="array" ref="G1946">_xlfn.IFNA(_xlfn.IFS('10-Specialties'!F189="*",'10-Specialties'!E189,'10-Specialties'!H189="*",'10-Specialties'!G189,'10-Specialties'!J189="*",'10-Specialties'!I189,'10-Specialties'!L189="*",'10-Specialties'!K189,'10-Specialties'!N189="*",'10-Specialties'!M189,'10-Specialties'!P189="*",'10-Specialties'!O189,'10-Specialties'!R189="*",'10-Specialties'!Q189,'10-Specialties'!T189="*",'10-Specialties'!S189,'10-Specialties'!V189="*",'10-Specialties'!U189),"")</f>
        <v/>
      </c>
      <c r="H1946" s="236" t="e">
        <f>G1946/'Project Data'!$D$22</f>
        <v>#VALUE!</v>
      </c>
      <c r="I1946" s="175"/>
      <c r="J1946" s="244"/>
      <c r="K1946" s="242"/>
    </row>
    <row r="1947" spans="1:11" s="147" customFormat="1" ht="15" hidden="1" customHeight="1">
      <c r="A1947" s="198">
        <f>'10-Specialties'!A190</f>
        <v>0</v>
      </c>
      <c r="B1947" s="235" t="str">
        <f>'10-Specialties'!B190</f>
        <v>10 75 23 Wall-Mounted Flagpoles</v>
      </c>
      <c r="C1947" s="235"/>
      <c r="D1947" s="236" t="str" cm="1">
        <f t="array" ref="D1947">_xlfn.IFNA(_xlfn.IFS('10-Specialties'!D190="*",'10-Specialties'!C190,'10-Specialties'!F190="*",'10-Specialties'!E190,'10-Specialties'!H190="*",'10-Specialties'!G190,'10-Specialties'!J190="*",'10-Specialties'!I190,'10-Specialties'!L190="*",'10-Specialties'!K190,'10-Specialties'!N190="*",'10-Specialties'!M190,'10-Specialties'!P190="*",'10-Specialties'!O190,'10-Specialties'!R190="*",'10-Specialties'!Q190,'10-Specialties'!T190="*",'10-Specialties'!S190),"")</f>
        <v/>
      </c>
      <c r="E1947" s="236" t="e">
        <f>D1947/'Project Data'!$D$22</f>
        <v>#VALUE!</v>
      </c>
      <c r="F1947" s="164" t="s">
        <v>44</v>
      </c>
      <c r="G1947" s="236" t="str" cm="1">
        <f t="array" ref="G1947">_xlfn.IFNA(_xlfn.IFS('10-Specialties'!F190="*",'10-Specialties'!E190,'10-Specialties'!H190="*",'10-Specialties'!G190,'10-Specialties'!J190="*",'10-Specialties'!I190,'10-Specialties'!L190="*",'10-Specialties'!K190,'10-Specialties'!N190="*",'10-Specialties'!M190,'10-Specialties'!P190="*",'10-Specialties'!O190,'10-Specialties'!R190="*",'10-Specialties'!Q190,'10-Specialties'!T190="*",'10-Specialties'!S190,'10-Specialties'!V190="*",'10-Specialties'!U190),"")</f>
        <v/>
      </c>
      <c r="H1947" s="236" t="e">
        <f>G1947/'Project Data'!$D$22</f>
        <v>#VALUE!</v>
      </c>
      <c r="I1947" s="175"/>
      <c r="J1947" s="244"/>
      <c r="K1947" s="242"/>
    </row>
    <row r="1948" spans="1:11" s="147" customFormat="1" ht="15" hidden="1" customHeight="1">
      <c r="A1948" s="198">
        <f>'10-Specialties'!A191</f>
        <v>0</v>
      </c>
      <c r="B1948" s="235" t="str">
        <f>'10-Specialties'!B191</f>
        <v>10 75 26 Roof-Mounted Flagpoles</v>
      </c>
      <c r="C1948" s="235"/>
      <c r="D1948" s="236" t="str" cm="1">
        <f t="array" ref="D1948">_xlfn.IFNA(_xlfn.IFS('10-Specialties'!D191="*",'10-Specialties'!C191,'10-Specialties'!F191="*",'10-Specialties'!E191,'10-Specialties'!H191="*",'10-Specialties'!G191,'10-Specialties'!J191="*",'10-Specialties'!I191,'10-Specialties'!L191="*",'10-Specialties'!K191,'10-Specialties'!N191="*",'10-Specialties'!M191,'10-Specialties'!P191="*",'10-Specialties'!O191,'10-Specialties'!R191="*",'10-Specialties'!Q191,'10-Specialties'!T191="*",'10-Specialties'!S191),"")</f>
        <v/>
      </c>
      <c r="E1948" s="236" t="e">
        <f>D1948/'Project Data'!$D$22</f>
        <v>#VALUE!</v>
      </c>
      <c r="F1948" s="164" t="s">
        <v>44</v>
      </c>
      <c r="G1948" s="236" t="str" cm="1">
        <f t="array" ref="G1948">_xlfn.IFNA(_xlfn.IFS('10-Specialties'!F191="*",'10-Specialties'!E191,'10-Specialties'!H191="*",'10-Specialties'!G191,'10-Specialties'!J191="*",'10-Specialties'!I191,'10-Specialties'!L191="*",'10-Specialties'!K191,'10-Specialties'!N191="*",'10-Specialties'!M191,'10-Specialties'!P191="*",'10-Specialties'!O191,'10-Specialties'!R191="*",'10-Specialties'!Q191,'10-Specialties'!T191="*",'10-Specialties'!S191,'10-Specialties'!V191="*",'10-Specialties'!U191),"")</f>
        <v/>
      </c>
      <c r="H1948" s="236" t="e">
        <f>G1948/'Project Data'!$D$22</f>
        <v>#VALUE!</v>
      </c>
      <c r="I1948" s="175"/>
      <c r="J1948" s="244"/>
      <c r="K1948" s="242"/>
    </row>
    <row r="1949" spans="1:11" s="147" customFormat="1" ht="15" hidden="1" customHeight="1">
      <c r="A1949" s="198">
        <f>'10-Specialties'!A192</f>
        <v>0</v>
      </c>
      <c r="B1949" s="235" t="str">
        <f>'10-Specialties'!B192</f>
        <v>10 75 29 Plaza-Mounted Flagpoles</v>
      </c>
      <c r="C1949" s="235"/>
      <c r="D1949" s="236" t="str" cm="1">
        <f t="array" ref="D1949">_xlfn.IFNA(_xlfn.IFS('10-Specialties'!D192="*",'10-Specialties'!C192,'10-Specialties'!F192="*",'10-Specialties'!E192,'10-Specialties'!H192="*",'10-Specialties'!G192,'10-Specialties'!J192="*",'10-Specialties'!I192,'10-Specialties'!L192="*",'10-Specialties'!K192,'10-Specialties'!N192="*",'10-Specialties'!M192,'10-Specialties'!P192="*",'10-Specialties'!O192,'10-Specialties'!R192="*",'10-Specialties'!Q192,'10-Specialties'!T192="*",'10-Specialties'!S192),"")</f>
        <v/>
      </c>
      <c r="E1949" s="236" t="e">
        <f>D1949/'Project Data'!$D$22</f>
        <v>#VALUE!</v>
      </c>
      <c r="F1949" s="164" t="s">
        <v>44</v>
      </c>
      <c r="G1949" s="236" t="str" cm="1">
        <f t="array" ref="G1949">_xlfn.IFNA(_xlfn.IFS('10-Specialties'!F192="*",'10-Specialties'!E192,'10-Specialties'!H192="*",'10-Specialties'!G192,'10-Specialties'!J192="*",'10-Specialties'!I192,'10-Specialties'!L192="*",'10-Specialties'!K192,'10-Specialties'!N192="*",'10-Specialties'!M192,'10-Specialties'!P192="*",'10-Specialties'!O192,'10-Specialties'!R192="*",'10-Specialties'!Q192,'10-Specialties'!T192="*",'10-Specialties'!S192,'10-Specialties'!V192="*",'10-Specialties'!U192),"")</f>
        <v/>
      </c>
      <c r="H1949" s="236" t="e">
        <f>G1949/'Project Data'!$D$22</f>
        <v>#VALUE!</v>
      </c>
      <c r="I1949" s="175"/>
      <c r="J1949" s="244"/>
      <c r="K1949" s="242"/>
    </row>
    <row r="1950" spans="1:11" s="147" customFormat="1" ht="15" hidden="1" customHeight="1">
      <c r="A1950" s="198">
        <f>'10-Specialties'!A193</f>
        <v>0</v>
      </c>
      <c r="B1950" s="235" t="str">
        <f>'10-Specialties'!B193</f>
        <v>10 80 00 Other Specialties</v>
      </c>
      <c r="C1950" s="235"/>
      <c r="D1950" s="236" t="str" cm="1">
        <f t="array" ref="D1950">_xlfn.IFNA(_xlfn.IFS('10-Specialties'!D193="*",'10-Specialties'!C193,'10-Specialties'!F193="*",'10-Specialties'!E193,'10-Specialties'!H193="*",'10-Specialties'!G193,'10-Specialties'!J193="*",'10-Specialties'!I193,'10-Specialties'!L193="*",'10-Specialties'!K193,'10-Specialties'!N193="*",'10-Specialties'!M193,'10-Specialties'!P193="*",'10-Specialties'!O193,'10-Specialties'!R193="*",'10-Specialties'!Q193,'10-Specialties'!T193="*",'10-Specialties'!S193),"")</f>
        <v/>
      </c>
      <c r="E1950" s="236" t="e">
        <f>D1950/'Project Data'!$D$22</f>
        <v>#VALUE!</v>
      </c>
      <c r="F1950" s="164" t="s">
        <v>44</v>
      </c>
      <c r="G1950" s="236" t="str" cm="1">
        <f t="array" ref="G1950">_xlfn.IFNA(_xlfn.IFS('10-Specialties'!F193="*",'10-Specialties'!E193,'10-Specialties'!H193="*",'10-Specialties'!G193,'10-Specialties'!J193="*",'10-Specialties'!I193,'10-Specialties'!L193="*",'10-Specialties'!K193,'10-Specialties'!N193="*",'10-Specialties'!M193,'10-Specialties'!P193="*",'10-Specialties'!O193,'10-Specialties'!R193="*",'10-Specialties'!Q193,'10-Specialties'!T193="*",'10-Specialties'!S193,'10-Specialties'!V193="*",'10-Specialties'!U193),"")</f>
        <v/>
      </c>
      <c r="H1950" s="236" t="e">
        <f>G1950/'Project Data'!$D$22</f>
        <v>#VALUE!</v>
      </c>
      <c r="I1950" s="175"/>
      <c r="J1950" s="244"/>
      <c r="K1950" s="242"/>
    </row>
    <row r="1951" spans="1:11" s="147" customFormat="1" ht="15" hidden="1" customHeight="1">
      <c r="A1951" s="198">
        <f>'10-Specialties'!A194</f>
        <v>0</v>
      </c>
      <c r="B1951" s="235" t="str">
        <f>'10-Specialties'!B194</f>
        <v>10 81 00 Pest Control Devices</v>
      </c>
      <c r="C1951" s="235"/>
      <c r="D1951" s="236" t="str" cm="1">
        <f t="array" ref="D1951">_xlfn.IFNA(_xlfn.IFS('10-Specialties'!D194="*",'10-Specialties'!C194,'10-Specialties'!F194="*",'10-Specialties'!E194,'10-Specialties'!H194="*",'10-Specialties'!G194,'10-Specialties'!J194="*",'10-Specialties'!I194,'10-Specialties'!L194="*",'10-Specialties'!K194,'10-Specialties'!N194="*",'10-Specialties'!M194,'10-Specialties'!P194="*",'10-Specialties'!O194,'10-Specialties'!R194="*",'10-Specialties'!Q194,'10-Specialties'!T194="*",'10-Specialties'!S194),"")</f>
        <v/>
      </c>
      <c r="E1951" s="236" t="e">
        <f>D1951/'Project Data'!$D$22</f>
        <v>#VALUE!</v>
      </c>
      <c r="F1951" s="164" t="s">
        <v>44</v>
      </c>
      <c r="G1951" s="236" t="str" cm="1">
        <f t="array" ref="G1951">_xlfn.IFNA(_xlfn.IFS('10-Specialties'!F194="*",'10-Specialties'!E194,'10-Specialties'!H194="*",'10-Specialties'!G194,'10-Specialties'!J194="*",'10-Specialties'!I194,'10-Specialties'!L194="*",'10-Specialties'!K194,'10-Specialties'!N194="*",'10-Specialties'!M194,'10-Specialties'!P194="*",'10-Specialties'!O194,'10-Specialties'!R194="*",'10-Specialties'!Q194,'10-Specialties'!T194="*",'10-Specialties'!S194,'10-Specialties'!V194="*",'10-Specialties'!U194),"")</f>
        <v/>
      </c>
      <c r="H1951" s="236" t="e">
        <f>G1951/'Project Data'!$D$22</f>
        <v>#VALUE!</v>
      </c>
      <c r="I1951" s="175"/>
      <c r="J1951" s="244"/>
      <c r="K1951" s="242"/>
    </row>
    <row r="1952" spans="1:11" s="147" customFormat="1" ht="15" hidden="1" customHeight="1">
      <c r="A1952" s="198">
        <f>'10-Specialties'!A195</f>
        <v>0</v>
      </c>
      <c r="B1952" s="235" t="str">
        <f>'10-Specialties'!B195</f>
        <v>10 81 13 Bird Control Devices</v>
      </c>
      <c r="C1952" s="235"/>
      <c r="D1952" s="236" t="str" cm="1">
        <f t="array" ref="D1952">_xlfn.IFNA(_xlfn.IFS('10-Specialties'!D195="*",'10-Specialties'!C195,'10-Specialties'!F195="*",'10-Specialties'!E195,'10-Specialties'!H195="*",'10-Specialties'!G195,'10-Specialties'!J195="*",'10-Specialties'!I195,'10-Specialties'!L195="*",'10-Specialties'!K195,'10-Specialties'!N195="*",'10-Specialties'!M195,'10-Specialties'!P195="*",'10-Specialties'!O195,'10-Specialties'!R195="*",'10-Specialties'!Q195,'10-Specialties'!T195="*",'10-Specialties'!S195),"")</f>
        <v/>
      </c>
      <c r="E1952" s="236" t="e">
        <f>D1952/'Project Data'!$D$22</f>
        <v>#VALUE!</v>
      </c>
      <c r="F1952" s="164" t="s">
        <v>44</v>
      </c>
      <c r="G1952" s="236" t="str" cm="1">
        <f t="array" ref="G1952">_xlfn.IFNA(_xlfn.IFS('10-Specialties'!F195="*",'10-Specialties'!E195,'10-Specialties'!H195="*",'10-Specialties'!G195,'10-Specialties'!J195="*",'10-Specialties'!I195,'10-Specialties'!L195="*",'10-Specialties'!K195,'10-Specialties'!N195="*",'10-Specialties'!M195,'10-Specialties'!P195="*",'10-Specialties'!O195,'10-Specialties'!R195="*",'10-Specialties'!Q195,'10-Specialties'!T195="*",'10-Specialties'!S195,'10-Specialties'!V195="*",'10-Specialties'!U195),"")</f>
        <v/>
      </c>
      <c r="H1952" s="236" t="e">
        <f>G1952/'Project Data'!$D$22</f>
        <v>#VALUE!</v>
      </c>
      <c r="I1952" s="175"/>
      <c r="J1952" s="244"/>
      <c r="K1952" s="242"/>
    </row>
    <row r="1953" spans="1:11" s="147" customFormat="1" ht="15" hidden="1" customHeight="1">
      <c r="A1953" s="198">
        <f>'10-Specialties'!A196</f>
        <v>0</v>
      </c>
      <c r="B1953" s="235" t="str">
        <f>'10-Specialties'!B196</f>
        <v>10 81 16 Insect Control Devices</v>
      </c>
      <c r="C1953" s="235"/>
      <c r="D1953" s="236" t="str" cm="1">
        <f t="array" ref="D1953">_xlfn.IFNA(_xlfn.IFS('10-Specialties'!D196="*",'10-Specialties'!C196,'10-Specialties'!F196="*",'10-Specialties'!E196,'10-Specialties'!H196="*",'10-Specialties'!G196,'10-Specialties'!J196="*",'10-Specialties'!I196,'10-Specialties'!L196="*",'10-Specialties'!K196,'10-Specialties'!N196="*",'10-Specialties'!M196,'10-Specialties'!P196="*",'10-Specialties'!O196,'10-Specialties'!R196="*",'10-Specialties'!Q196,'10-Specialties'!T196="*",'10-Specialties'!S196),"")</f>
        <v/>
      </c>
      <c r="E1953" s="236" t="e">
        <f>D1953/'Project Data'!$D$22</f>
        <v>#VALUE!</v>
      </c>
      <c r="F1953" s="164" t="s">
        <v>44</v>
      </c>
      <c r="G1953" s="236" t="str" cm="1">
        <f t="array" ref="G1953">_xlfn.IFNA(_xlfn.IFS('10-Specialties'!F196="*",'10-Specialties'!E196,'10-Specialties'!H196="*",'10-Specialties'!G196,'10-Specialties'!J196="*",'10-Specialties'!I196,'10-Specialties'!L196="*",'10-Specialties'!K196,'10-Specialties'!N196="*",'10-Specialties'!M196,'10-Specialties'!P196="*",'10-Specialties'!O196,'10-Specialties'!R196="*",'10-Specialties'!Q196,'10-Specialties'!T196="*",'10-Specialties'!S196,'10-Specialties'!V196="*",'10-Specialties'!U196),"")</f>
        <v/>
      </c>
      <c r="H1953" s="236" t="e">
        <f>G1953/'Project Data'!$D$22</f>
        <v>#VALUE!</v>
      </c>
      <c r="I1953" s="175"/>
      <c r="J1953" s="244"/>
      <c r="K1953" s="242"/>
    </row>
    <row r="1954" spans="1:11" s="147" customFormat="1" ht="15" hidden="1" customHeight="1">
      <c r="A1954" s="198">
        <f>'10-Specialties'!A197</f>
        <v>0</v>
      </c>
      <c r="B1954" s="235" t="str">
        <f>'10-Specialties'!B197</f>
        <v>10 81 19 Rodent Control Devices</v>
      </c>
      <c r="C1954" s="235"/>
      <c r="D1954" s="236" t="str" cm="1">
        <f t="array" ref="D1954">_xlfn.IFNA(_xlfn.IFS('10-Specialties'!D197="*",'10-Specialties'!C197,'10-Specialties'!F197="*",'10-Specialties'!E197,'10-Specialties'!H197="*",'10-Specialties'!G197,'10-Specialties'!J197="*",'10-Specialties'!I197,'10-Specialties'!L197="*",'10-Specialties'!K197,'10-Specialties'!N197="*",'10-Specialties'!M197,'10-Specialties'!P197="*",'10-Specialties'!O197,'10-Specialties'!R197="*",'10-Specialties'!Q197,'10-Specialties'!T197="*",'10-Specialties'!S197),"")</f>
        <v/>
      </c>
      <c r="E1954" s="236" t="e">
        <f>D1954/'Project Data'!$D$22</f>
        <v>#VALUE!</v>
      </c>
      <c r="F1954" s="164" t="s">
        <v>44</v>
      </c>
      <c r="G1954" s="236" t="str" cm="1">
        <f t="array" ref="G1954">_xlfn.IFNA(_xlfn.IFS('10-Specialties'!F197="*",'10-Specialties'!E197,'10-Specialties'!H197="*",'10-Specialties'!G197,'10-Specialties'!J197="*",'10-Specialties'!I197,'10-Specialties'!L197="*",'10-Specialties'!K197,'10-Specialties'!N197="*",'10-Specialties'!M197,'10-Specialties'!P197="*",'10-Specialties'!O197,'10-Specialties'!R197="*",'10-Specialties'!Q197,'10-Specialties'!T197="*",'10-Specialties'!S197,'10-Specialties'!V197="*",'10-Specialties'!U197),"")</f>
        <v/>
      </c>
      <c r="H1954" s="236" t="e">
        <f>G1954/'Project Data'!$D$22</f>
        <v>#VALUE!</v>
      </c>
      <c r="I1954" s="175"/>
      <c r="J1954" s="244"/>
      <c r="K1954" s="242"/>
    </row>
    <row r="1955" spans="1:11" s="147" customFormat="1" ht="15" hidden="1" customHeight="1">
      <c r="A1955" s="198">
        <f>'10-Specialties'!A198</f>
        <v>0</v>
      </c>
      <c r="B1955" s="235" t="str">
        <f>'10-Specialties'!B198</f>
        <v>10 82 00 Grilles and Screens</v>
      </c>
      <c r="C1955" s="235"/>
      <c r="D1955" s="236" t="str" cm="1">
        <f t="array" ref="D1955">_xlfn.IFNA(_xlfn.IFS('10-Specialties'!D198="*",'10-Specialties'!C198,'10-Specialties'!F198="*",'10-Specialties'!E198,'10-Specialties'!H198="*",'10-Specialties'!G198,'10-Specialties'!J198="*",'10-Specialties'!I198,'10-Specialties'!L198="*",'10-Specialties'!K198,'10-Specialties'!N198="*",'10-Specialties'!M198,'10-Specialties'!P198="*",'10-Specialties'!O198,'10-Specialties'!R198="*",'10-Specialties'!Q198,'10-Specialties'!T198="*",'10-Specialties'!S198),"")</f>
        <v/>
      </c>
      <c r="E1955" s="236" t="e">
        <f>D1955/'Project Data'!$D$22</f>
        <v>#VALUE!</v>
      </c>
      <c r="F1955" s="164" t="s">
        <v>44</v>
      </c>
      <c r="G1955" s="236" t="str" cm="1">
        <f t="array" ref="G1955">_xlfn.IFNA(_xlfn.IFS('10-Specialties'!F198="*",'10-Specialties'!E198,'10-Specialties'!H198="*",'10-Specialties'!G198,'10-Specialties'!J198="*",'10-Specialties'!I198,'10-Specialties'!L198="*",'10-Specialties'!K198,'10-Specialties'!N198="*",'10-Specialties'!M198,'10-Specialties'!P198="*",'10-Specialties'!O198,'10-Specialties'!R198="*",'10-Specialties'!Q198,'10-Specialties'!T198="*",'10-Specialties'!S198,'10-Specialties'!V198="*",'10-Specialties'!U198),"")</f>
        <v/>
      </c>
      <c r="H1955" s="236" t="e">
        <f>G1955/'Project Data'!$D$22</f>
        <v>#VALUE!</v>
      </c>
      <c r="I1955" s="175"/>
      <c r="J1955" s="244"/>
      <c r="K1955" s="242"/>
    </row>
    <row r="1956" spans="1:11" s="147" customFormat="1" ht="15" hidden="1" customHeight="1">
      <c r="A1956" s="198">
        <f>'10-Specialties'!A199</f>
        <v>0</v>
      </c>
      <c r="B1956" s="235" t="str">
        <f>'10-Specialties'!B199</f>
        <v>10 82 13 Exterior Grilles and Screens</v>
      </c>
      <c r="C1956" s="235"/>
      <c r="D1956" s="236" t="str" cm="1">
        <f t="array" ref="D1956">_xlfn.IFNA(_xlfn.IFS('10-Specialties'!D199="*",'10-Specialties'!C199,'10-Specialties'!F199="*",'10-Specialties'!E199,'10-Specialties'!H199="*",'10-Specialties'!G199,'10-Specialties'!J199="*",'10-Specialties'!I199,'10-Specialties'!L199="*",'10-Specialties'!K199,'10-Specialties'!N199="*",'10-Specialties'!M199,'10-Specialties'!P199="*",'10-Specialties'!O199,'10-Specialties'!R199="*",'10-Specialties'!Q199,'10-Specialties'!T199="*",'10-Specialties'!S199),"")</f>
        <v/>
      </c>
      <c r="E1956" s="236" t="e">
        <f>D1956/'Project Data'!$D$22</f>
        <v>#VALUE!</v>
      </c>
      <c r="F1956" s="164" t="s">
        <v>44</v>
      </c>
      <c r="G1956" s="236" t="str" cm="1">
        <f t="array" ref="G1956">_xlfn.IFNA(_xlfn.IFS('10-Specialties'!F199="*",'10-Specialties'!E199,'10-Specialties'!H199="*",'10-Specialties'!G199,'10-Specialties'!J199="*",'10-Specialties'!I199,'10-Specialties'!L199="*",'10-Specialties'!K199,'10-Specialties'!N199="*",'10-Specialties'!M199,'10-Specialties'!P199="*",'10-Specialties'!O199,'10-Specialties'!R199="*",'10-Specialties'!Q199,'10-Specialties'!T199="*",'10-Specialties'!S199,'10-Specialties'!V199="*",'10-Specialties'!U199),"")</f>
        <v/>
      </c>
      <c r="H1956" s="236" t="e">
        <f>G1956/'Project Data'!$D$22</f>
        <v>#VALUE!</v>
      </c>
      <c r="I1956" s="175"/>
      <c r="J1956" s="244"/>
      <c r="K1956" s="242"/>
    </row>
    <row r="1957" spans="1:11" s="147" customFormat="1" ht="15" hidden="1" customHeight="1">
      <c r="A1957" s="198">
        <f>'10-Specialties'!A200</f>
        <v>0</v>
      </c>
      <c r="B1957" s="235" t="str">
        <f>'10-Specialties'!B200</f>
        <v>10 82 19 Exterior Sound Screens</v>
      </c>
      <c r="C1957" s="235"/>
      <c r="D1957" s="236" t="str" cm="1">
        <f t="array" ref="D1957">_xlfn.IFNA(_xlfn.IFS('10-Specialties'!D200="*",'10-Specialties'!C200,'10-Specialties'!F200="*",'10-Specialties'!E200,'10-Specialties'!H200="*",'10-Specialties'!G200,'10-Specialties'!J200="*",'10-Specialties'!I200,'10-Specialties'!L200="*",'10-Specialties'!K200,'10-Specialties'!N200="*",'10-Specialties'!M200,'10-Specialties'!P200="*",'10-Specialties'!O200,'10-Specialties'!R200="*",'10-Specialties'!Q200,'10-Specialties'!T200="*",'10-Specialties'!S200),"")</f>
        <v/>
      </c>
      <c r="E1957" s="236" t="e">
        <f>D1957/'Project Data'!$D$22</f>
        <v>#VALUE!</v>
      </c>
      <c r="F1957" s="164" t="s">
        <v>44</v>
      </c>
      <c r="G1957" s="236" t="str" cm="1">
        <f t="array" ref="G1957">_xlfn.IFNA(_xlfn.IFS('10-Specialties'!F200="*",'10-Specialties'!E200,'10-Specialties'!H200="*",'10-Specialties'!G200,'10-Specialties'!J200="*",'10-Specialties'!I200,'10-Specialties'!L200="*",'10-Specialties'!K200,'10-Specialties'!N200="*",'10-Specialties'!M200,'10-Specialties'!P200="*",'10-Specialties'!O200,'10-Specialties'!R200="*",'10-Specialties'!Q200,'10-Specialties'!T200="*",'10-Specialties'!S200,'10-Specialties'!V200="*",'10-Specialties'!U200),"")</f>
        <v/>
      </c>
      <c r="H1957" s="236" t="e">
        <f>G1957/'Project Data'!$D$22</f>
        <v>#VALUE!</v>
      </c>
      <c r="I1957" s="175"/>
      <c r="J1957" s="244"/>
      <c r="K1957" s="242"/>
    </row>
    <row r="1958" spans="1:11" s="147" customFormat="1" ht="15" hidden="1" customHeight="1">
      <c r="A1958" s="198">
        <f>'10-Specialties'!A201</f>
        <v>0</v>
      </c>
      <c r="B1958" s="235" t="str">
        <f>'10-Specialties'!B201</f>
        <v>10 82 23 Interior Grilles and Screens</v>
      </c>
      <c r="C1958" s="235"/>
      <c r="D1958" s="236" t="str" cm="1">
        <f t="array" ref="D1958">_xlfn.IFNA(_xlfn.IFS('10-Specialties'!D201="*",'10-Specialties'!C201,'10-Specialties'!F201="*",'10-Specialties'!E201,'10-Specialties'!H201="*",'10-Specialties'!G201,'10-Specialties'!J201="*",'10-Specialties'!I201,'10-Specialties'!L201="*",'10-Specialties'!K201,'10-Specialties'!N201="*",'10-Specialties'!M201,'10-Specialties'!P201="*",'10-Specialties'!O201,'10-Specialties'!R201="*",'10-Specialties'!Q201,'10-Specialties'!T201="*",'10-Specialties'!S201),"")</f>
        <v/>
      </c>
      <c r="E1958" s="236" t="e">
        <f>D1958/'Project Data'!$D$22</f>
        <v>#VALUE!</v>
      </c>
      <c r="F1958" s="164" t="s">
        <v>44</v>
      </c>
      <c r="G1958" s="236" t="str" cm="1">
        <f t="array" ref="G1958">_xlfn.IFNA(_xlfn.IFS('10-Specialties'!F201="*",'10-Specialties'!E201,'10-Specialties'!H201="*",'10-Specialties'!G201,'10-Specialties'!J201="*",'10-Specialties'!I201,'10-Specialties'!L201="*",'10-Specialties'!K201,'10-Specialties'!N201="*",'10-Specialties'!M201,'10-Specialties'!P201="*",'10-Specialties'!O201,'10-Specialties'!R201="*",'10-Specialties'!Q201,'10-Specialties'!T201="*",'10-Specialties'!S201,'10-Specialties'!V201="*",'10-Specialties'!U201),"")</f>
        <v/>
      </c>
      <c r="H1958" s="236" t="e">
        <f>G1958/'Project Data'!$D$22</f>
        <v>#VALUE!</v>
      </c>
      <c r="I1958" s="175"/>
      <c r="J1958" s="244"/>
      <c r="K1958" s="242"/>
    </row>
    <row r="1959" spans="1:11" s="147" customFormat="1" ht="15" hidden="1" customHeight="1">
      <c r="A1959" s="198">
        <f>'10-Specialties'!A202</f>
        <v>0</v>
      </c>
      <c r="B1959" s="235" t="str">
        <f>'10-Specialties'!B202</f>
        <v>10 83 00 Flags and Banners</v>
      </c>
      <c r="C1959" s="235"/>
      <c r="D1959" s="236" t="str" cm="1">
        <f t="array" ref="D1959">_xlfn.IFNA(_xlfn.IFS('10-Specialties'!D202="*",'10-Specialties'!C202,'10-Specialties'!F202="*",'10-Specialties'!E202,'10-Specialties'!H202="*",'10-Specialties'!G202,'10-Specialties'!J202="*",'10-Specialties'!I202,'10-Specialties'!L202="*",'10-Specialties'!K202,'10-Specialties'!N202="*",'10-Specialties'!M202,'10-Specialties'!P202="*",'10-Specialties'!O202,'10-Specialties'!R202="*",'10-Specialties'!Q202,'10-Specialties'!T202="*",'10-Specialties'!S202),"")</f>
        <v/>
      </c>
      <c r="E1959" s="236" t="e">
        <f>D1959/'Project Data'!$D$22</f>
        <v>#VALUE!</v>
      </c>
      <c r="F1959" s="164" t="s">
        <v>44</v>
      </c>
      <c r="G1959" s="236" t="str" cm="1">
        <f t="array" ref="G1959">_xlfn.IFNA(_xlfn.IFS('10-Specialties'!F202="*",'10-Specialties'!E202,'10-Specialties'!H202="*",'10-Specialties'!G202,'10-Specialties'!J202="*",'10-Specialties'!I202,'10-Specialties'!L202="*",'10-Specialties'!K202,'10-Specialties'!N202="*",'10-Specialties'!M202,'10-Specialties'!P202="*",'10-Specialties'!O202,'10-Specialties'!R202="*",'10-Specialties'!Q202,'10-Specialties'!T202="*",'10-Specialties'!S202,'10-Specialties'!V202="*",'10-Specialties'!U202),"")</f>
        <v/>
      </c>
      <c r="H1959" s="236" t="e">
        <f>G1959/'Project Data'!$D$22</f>
        <v>#VALUE!</v>
      </c>
      <c r="I1959" s="175"/>
      <c r="J1959" s="244"/>
      <c r="K1959" s="242"/>
    </row>
    <row r="1960" spans="1:11" s="147" customFormat="1" ht="15" hidden="1" customHeight="1">
      <c r="A1960" s="198">
        <f>'10-Specialties'!A203</f>
        <v>0</v>
      </c>
      <c r="B1960" s="235" t="str">
        <f>'10-Specialties'!B203</f>
        <v>10 83 13 Flags</v>
      </c>
      <c r="C1960" s="235"/>
      <c r="D1960" s="236" t="str" cm="1">
        <f t="array" ref="D1960">_xlfn.IFNA(_xlfn.IFS('10-Specialties'!D203="*",'10-Specialties'!C203,'10-Specialties'!F203="*",'10-Specialties'!E203,'10-Specialties'!H203="*",'10-Specialties'!G203,'10-Specialties'!J203="*",'10-Specialties'!I203,'10-Specialties'!L203="*",'10-Specialties'!K203,'10-Specialties'!N203="*",'10-Specialties'!M203,'10-Specialties'!P203="*",'10-Specialties'!O203,'10-Specialties'!R203="*",'10-Specialties'!Q203,'10-Specialties'!T203="*",'10-Specialties'!S203),"")</f>
        <v/>
      </c>
      <c r="E1960" s="236" t="e">
        <f>D1960/'Project Data'!$D$22</f>
        <v>#VALUE!</v>
      </c>
      <c r="F1960" s="164" t="s">
        <v>44</v>
      </c>
      <c r="G1960" s="236" t="str" cm="1">
        <f t="array" ref="G1960">_xlfn.IFNA(_xlfn.IFS('10-Specialties'!F203="*",'10-Specialties'!E203,'10-Specialties'!H203="*",'10-Specialties'!G203,'10-Specialties'!J203="*",'10-Specialties'!I203,'10-Specialties'!L203="*",'10-Specialties'!K203,'10-Specialties'!N203="*",'10-Specialties'!M203,'10-Specialties'!P203="*",'10-Specialties'!O203,'10-Specialties'!R203="*",'10-Specialties'!Q203,'10-Specialties'!T203="*",'10-Specialties'!S203,'10-Specialties'!V203="*",'10-Specialties'!U203),"")</f>
        <v/>
      </c>
      <c r="H1960" s="236" t="e">
        <f>G1960/'Project Data'!$D$22</f>
        <v>#VALUE!</v>
      </c>
      <c r="I1960" s="175"/>
      <c r="J1960" s="244"/>
      <c r="K1960" s="242"/>
    </row>
    <row r="1961" spans="1:11" s="147" customFormat="1" ht="15" hidden="1" customHeight="1">
      <c r="A1961" s="198">
        <f>'10-Specialties'!A204</f>
        <v>0</v>
      </c>
      <c r="B1961" s="235" t="str">
        <f>'10-Specialties'!B204</f>
        <v>10 83 16 Banners</v>
      </c>
      <c r="C1961" s="235"/>
      <c r="D1961" s="236" t="str" cm="1">
        <f t="array" ref="D1961">_xlfn.IFNA(_xlfn.IFS('10-Specialties'!D204="*",'10-Specialties'!C204,'10-Specialties'!F204="*",'10-Specialties'!E204,'10-Specialties'!H204="*",'10-Specialties'!G204,'10-Specialties'!J204="*",'10-Specialties'!I204,'10-Specialties'!L204="*",'10-Specialties'!K204,'10-Specialties'!N204="*",'10-Specialties'!M204,'10-Specialties'!P204="*",'10-Specialties'!O204,'10-Specialties'!R204="*",'10-Specialties'!Q204,'10-Specialties'!T204="*",'10-Specialties'!S204),"")</f>
        <v/>
      </c>
      <c r="E1961" s="236" t="e">
        <f>D1961/'Project Data'!$D$22</f>
        <v>#VALUE!</v>
      </c>
      <c r="F1961" s="164" t="s">
        <v>44</v>
      </c>
      <c r="G1961" s="236" t="str" cm="1">
        <f t="array" ref="G1961">_xlfn.IFNA(_xlfn.IFS('10-Specialties'!F204="*",'10-Specialties'!E204,'10-Specialties'!H204="*",'10-Specialties'!G204,'10-Specialties'!J204="*",'10-Specialties'!I204,'10-Specialties'!L204="*",'10-Specialties'!K204,'10-Specialties'!N204="*",'10-Specialties'!M204,'10-Specialties'!P204="*",'10-Specialties'!O204,'10-Specialties'!R204="*",'10-Specialties'!Q204,'10-Specialties'!T204="*",'10-Specialties'!S204,'10-Specialties'!V204="*",'10-Specialties'!U204),"")</f>
        <v/>
      </c>
      <c r="H1961" s="236" t="e">
        <f>G1961/'Project Data'!$D$22</f>
        <v>#VALUE!</v>
      </c>
      <c r="I1961" s="175"/>
      <c r="J1961" s="244"/>
      <c r="K1961" s="242"/>
    </row>
    <row r="1962" spans="1:11" s="147" customFormat="1" ht="15" hidden="1" customHeight="1">
      <c r="A1962" s="198">
        <f>'10-Specialties'!A205</f>
        <v>0</v>
      </c>
      <c r="B1962" s="235" t="str">
        <f>'10-Specialties'!B205</f>
        <v>10 84 00 Gas Lighting</v>
      </c>
      <c r="C1962" s="235"/>
      <c r="D1962" s="236" t="str" cm="1">
        <f t="array" ref="D1962">_xlfn.IFNA(_xlfn.IFS('10-Specialties'!D205="*",'10-Specialties'!C205,'10-Specialties'!F205="*",'10-Specialties'!E205,'10-Specialties'!H205="*",'10-Specialties'!G205,'10-Specialties'!J205="*",'10-Specialties'!I205,'10-Specialties'!L205="*",'10-Specialties'!K205,'10-Specialties'!N205="*",'10-Specialties'!M205,'10-Specialties'!P205="*",'10-Specialties'!O205,'10-Specialties'!R205="*",'10-Specialties'!Q205,'10-Specialties'!T205="*",'10-Specialties'!S205),"")</f>
        <v/>
      </c>
      <c r="E1962" s="236" t="e">
        <f>D1962/'Project Data'!$D$22</f>
        <v>#VALUE!</v>
      </c>
      <c r="F1962" s="164" t="s">
        <v>44</v>
      </c>
      <c r="G1962" s="236" t="str" cm="1">
        <f t="array" ref="G1962">_xlfn.IFNA(_xlfn.IFS('10-Specialties'!F205="*",'10-Specialties'!E205,'10-Specialties'!H205="*",'10-Specialties'!G205,'10-Specialties'!J205="*",'10-Specialties'!I205,'10-Specialties'!L205="*",'10-Specialties'!K205,'10-Specialties'!N205="*",'10-Specialties'!M205,'10-Specialties'!P205="*",'10-Specialties'!O205,'10-Specialties'!R205="*",'10-Specialties'!Q205,'10-Specialties'!T205="*",'10-Specialties'!S205,'10-Specialties'!V205="*",'10-Specialties'!U205),"")</f>
        <v/>
      </c>
      <c r="H1962" s="236" t="e">
        <f>G1962/'Project Data'!$D$22</f>
        <v>#VALUE!</v>
      </c>
      <c r="I1962" s="175"/>
      <c r="J1962" s="244"/>
      <c r="K1962" s="242"/>
    </row>
    <row r="1963" spans="1:11" s="147" customFormat="1" ht="15" hidden="1" customHeight="1">
      <c r="A1963" s="198">
        <f>'10-Specialties'!A206</f>
        <v>0</v>
      </c>
      <c r="B1963" s="235" t="str">
        <f>'10-Specialties'!B206</f>
        <v>10 84 13 Exterior Gas Lighting</v>
      </c>
      <c r="C1963" s="235"/>
      <c r="D1963" s="236" t="str" cm="1">
        <f t="array" ref="D1963">_xlfn.IFNA(_xlfn.IFS('10-Specialties'!D206="*",'10-Specialties'!C206,'10-Specialties'!F206="*",'10-Specialties'!E206,'10-Specialties'!H206="*",'10-Specialties'!G206,'10-Specialties'!J206="*",'10-Specialties'!I206,'10-Specialties'!L206="*",'10-Specialties'!K206,'10-Specialties'!N206="*",'10-Specialties'!M206,'10-Specialties'!P206="*",'10-Specialties'!O206,'10-Specialties'!R206="*",'10-Specialties'!Q206,'10-Specialties'!T206="*",'10-Specialties'!S206),"")</f>
        <v/>
      </c>
      <c r="E1963" s="236" t="e">
        <f>D1963/'Project Data'!$D$22</f>
        <v>#VALUE!</v>
      </c>
      <c r="F1963" s="164" t="s">
        <v>44</v>
      </c>
      <c r="G1963" s="236" t="str" cm="1">
        <f t="array" ref="G1963">_xlfn.IFNA(_xlfn.IFS('10-Specialties'!F206="*",'10-Specialties'!E206,'10-Specialties'!H206="*",'10-Specialties'!G206,'10-Specialties'!J206="*",'10-Specialties'!I206,'10-Specialties'!L206="*",'10-Specialties'!K206,'10-Specialties'!N206="*",'10-Specialties'!M206,'10-Specialties'!P206="*",'10-Specialties'!O206,'10-Specialties'!R206="*",'10-Specialties'!Q206,'10-Specialties'!T206="*",'10-Specialties'!S206,'10-Specialties'!V206="*",'10-Specialties'!U206),"")</f>
        <v/>
      </c>
      <c r="H1963" s="236" t="e">
        <f>G1963/'Project Data'!$D$22</f>
        <v>#VALUE!</v>
      </c>
      <c r="I1963" s="175"/>
      <c r="J1963" s="244"/>
      <c r="K1963" s="242"/>
    </row>
    <row r="1964" spans="1:11" s="147" customFormat="1" ht="15" hidden="1" customHeight="1">
      <c r="A1964" s="198">
        <f>'10-Specialties'!A207</f>
        <v>0</v>
      </c>
      <c r="B1964" s="235" t="str">
        <f>'10-Specialties'!B207</f>
        <v>10 84 16 Interior Gas Lighting</v>
      </c>
      <c r="C1964" s="235"/>
      <c r="D1964" s="236" t="str" cm="1">
        <f t="array" ref="D1964">_xlfn.IFNA(_xlfn.IFS('10-Specialties'!D207="*",'10-Specialties'!C207,'10-Specialties'!F207="*",'10-Specialties'!E207,'10-Specialties'!H207="*",'10-Specialties'!G207,'10-Specialties'!J207="*",'10-Specialties'!I207,'10-Specialties'!L207="*",'10-Specialties'!K207,'10-Specialties'!N207="*",'10-Specialties'!M207,'10-Specialties'!P207="*",'10-Specialties'!O207,'10-Specialties'!R207="*",'10-Specialties'!Q207,'10-Specialties'!T207="*",'10-Specialties'!S207),"")</f>
        <v/>
      </c>
      <c r="E1964" s="236" t="e">
        <f>D1964/'Project Data'!$D$22</f>
        <v>#VALUE!</v>
      </c>
      <c r="F1964" s="164" t="s">
        <v>44</v>
      </c>
      <c r="G1964" s="236" t="str" cm="1">
        <f t="array" ref="G1964">_xlfn.IFNA(_xlfn.IFS('10-Specialties'!F207="*",'10-Specialties'!E207,'10-Specialties'!H207="*",'10-Specialties'!G207,'10-Specialties'!J207="*",'10-Specialties'!I207,'10-Specialties'!L207="*",'10-Specialties'!K207,'10-Specialties'!N207="*",'10-Specialties'!M207,'10-Specialties'!P207="*",'10-Specialties'!O207,'10-Specialties'!R207="*",'10-Specialties'!Q207,'10-Specialties'!T207="*",'10-Specialties'!S207,'10-Specialties'!V207="*",'10-Specialties'!U207),"")</f>
        <v/>
      </c>
      <c r="H1964" s="236" t="e">
        <f>G1964/'Project Data'!$D$22</f>
        <v>#VALUE!</v>
      </c>
      <c r="I1964" s="175"/>
      <c r="J1964" s="244"/>
      <c r="K1964" s="242"/>
    </row>
    <row r="1965" spans="1:11" s="147" customFormat="1" ht="15" hidden="1" customHeight="1">
      <c r="A1965" s="198" t="str">
        <f>'10-Specialties'!A208</f>
        <v xml:space="preserve"> </v>
      </c>
      <c r="B1965" s="235" t="str">
        <f>'10-Specialties'!B208</f>
        <v>10 86 00 Mirrors</v>
      </c>
      <c r="C1965" s="235"/>
      <c r="D1965" s="236" t="str" cm="1">
        <f t="array" ref="D1965">_xlfn.IFNA(_xlfn.IFS('10-Specialties'!D208="*",'10-Specialties'!C208,'10-Specialties'!F208="*",'10-Specialties'!E208,'10-Specialties'!H208="*",'10-Specialties'!G208,'10-Specialties'!J208="*",'10-Specialties'!I208,'10-Specialties'!L208="*",'10-Specialties'!K208,'10-Specialties'!N208="*",'10-Specialties'!M208,'10-Specialties'!P208="*",'10-Specialties'!O208,'10-Specialties'!R208="*",'10-Specialties'!Q208,'10-Specialties'!T208="*",'10-Specialties'!S208),"")</f>
        <v/>
      </c>
      <c r="E1965" s="236" t="e">
        <f>D1965/'Project Data'!$D$22</f>
        <v>#VALUE!</v>
      </c>
      <c r="F1965" s="164" t="s">
        <v>44</v>
      </c>
      <c r="G1965" s="236" t="str" cm="1">
        <f t="array" ref="G1965">_xlfn.IFNA(_xlfn.IFS('10-Specialties'!F208="*",'10-Specialties'!E208,'10-Specialties'!H208="*",'10-Specialties'!G208,'10-Specialties'!J208="*",'10-Specialties'!I208,'10-Specialties'!L208="*",'10-Specialties'!K208,'10-Specialties'!N208="*",'10-Specialties'!M208,'10-Specialties'!P208="*",'10-Specialties'!O208,'10-Specialties'!R208="*",'10-Specialties'!Q208,'10-Specialties'!T208="*",'10-Specialties'!S208,'10-Specialties'!V208="*",'10-Specialties'!U208),"")</f>
        <v/>
      </c>
      <c r="H1965" s="236" t="e">
        <f>G1965/'Project Data'!$D$22</f>
        <v>#VALUE!</v>
      </c>
      <c r="I1965" s="175"/>
      <c r="J1965" s="244"/>
      <c r="K1965" s="242"/>
    </row>
    <row r="1966" spans="1:11" s="147" customFormat="1" ht="15" hidden="1" customHeight="1">
      <c r="A1966" s="198">
        <f>'10-Specialties'!A209</f>
        <v>0</v>
      </c>
      <c r="B1966" s="235" t="str">
        <f>'10-Specialties'!B209</f>
        <v>10 88 00 Scales</v>
      </c>
      <c r="C1966" s="235"/>
      <c r="D1966" s="236" t="str" cm="1">
        <f t="array" ref="D1966">_xlfn.IFNA(_xlfn.IFS('10-Specialties'!D209="*",'10-Specialties'!C209,'10-Specialties'!F209="*",'10-Specialties'!E209,'10-Specialties'!H209="*",'10-Specialties'!G209,'10-Specialties'!J209="*",'10-Specialties'!I209,'10-Specialties'!L209="*",'10-Specialties'!K209,'10-Specialties'!N209="*",'10-Specialties'!M209,'10-Specialties'!P209="*",'10-Specialties'!O209,'10-Specialties'!R209="*",'10-Specialties'!Q209,'10-Specialties'!T209="*",'10-Specialties'!S209),"")</f>
        <v/>
      </c>
      <c r="E1966" s="236" t="e">
        <f>D1966/'Project Data'!$D$22</f>
        <v>#VALUE!</v>
      </c>
      <c r="F1966" s="164" t="s">
        <v>44</v>
      </c>
      <c r="G1966" s="236" t="str" cm="1">
        <f t="array" ref="G1966">_xlfn.IFNA(_xlfn.IFS('10-Specialties'!F209="*",'10-Specialties'!E209,'10-Specialties'!H209="*",'10-Specialties'!G209,'10-Specialties'!J209="*",'10-Specialties'!I209,'10-Specialties'!L209="*",'10-Specialties'!K209,'10-Specialties'!N209="*",'10-Specialties'!M209,'10-Specialties'!P209="*",'10-Specialties'!O209,'10-Specialties'!R209="*",'10-Specialties'!Q209,'10-Specialties'!T209="*",'10-Specialties'!S209,'10-Specialties'!V209="*",'10-Specialties'!U209),"")</f>
        <v/>
      </c>
      <c r="H1966" s="236" t="e">
        <f>G1966/'Project Data'!$D$22</f>
        <v>#VALUE!</v>
      </c>
      <c r="I1966" s="175"/>
      <c r="J1966" s="244"/>
      <c r="K1966" s="242"/>
    </row>
    <row r="1967" spans="1:11" ht="15.6">
      <c r="A1967" s="410">
        <f>'10-14 Signage'!A11</f>
        <v>1</v>
      </c>
      <c r="B1967" s="648" t="s">
        <v>104</v>
      </c>
      <c r="C1967" s="649"/>
      <c r="D1967" s="394" cm="1">
        <f t="array" ref="D1967">_xlfn.IFNA(_xlfn.IFS('10-14 Signage'!$F$9="*",'10-14 Signage'!$E$9,'10-14 Signage'!$H$9="*",'10-14 Signage'!$G$9,'10-14 Signage'!$J$9="*",'10-14 Signage'!$I$9,'10-14 Signage'!$L$9="*",'10-14 Signage'!$K$9,'10-14 Signage'!$N$9="*",'10-14 Signage'!$M$9,'10-14 Signage'!$P$9="*",'10-14 Signage'!$O$9,'10-14 Signage'!$Q$9="*",'10-14 Signage'!$R$9,'10-14 Signage'!$T$9="*",'10-14 Signage'!$S$9,'10-14 Signage'!$V$9="*",'10-14 Signage'!$U$9),"")</f>
        <v>12589</v>
      </c>
      <c r="E1967" s="394">
        <f>D1967/'Project Data'!$D$22</f>
        <v>0.14067336380194656</v>
      </c>
      <c r="F1967" s="415">
        <v>12589</v>
      </c>
      <c r="G1967" s="394" cm="1">
        <f t="array" ref="G1967">_xlfn.IFNA(_xlfn.IFS('10-14 Signage'!$F$9="*",'10-14 Signage'!$E$9,'10-14 Signage'!$H$9="*",'10-14 Signage'!$G$9,'10-14 Signage'!$J$9="*",'10-14 Signage'!$I$9,'10-14 Signage'!$L$9="*",'10-14 Signage'!$K$9,'10-14 Signage'!$N$9="*",'10-14 Signage'!$M$9,'10-14 Signage'!$P$9="*",'10-14 Signage'!$O$9,'10-14 Signage'!$Q$9="*",'10-14 Signage'!$R$9,'10-14 Signage'!$T$9="*",'10-14 Signage'!$S$9,'10-14 Signage'!$V$9="*",'10-14 Signage'!$U$9),"")</f>
        <v>12589</v>
      </c>
      <c r="H1967" s="394">
        <f>G1967/'Project Data'!$D$22</f>
        <v>0.14067336380194656</v>
      </c>
      <c r="I1967" s="395"/>
      <c r="J1967" s="396"/>
      <c r="K1967" s="397"/>
    </row>
    <row r="1968" spans="1:11" s="147" customFormat="1" ht="15" customHeight="1">
      <c r="A1968" s="398">
        <f>'10-14 Signage'!A11</f>
        <v>1</v>
      </c>
      <c r="B1968" s="650" t="str">
        <f>'10-14 Signage'!B11</f>
        <v>10 14 00 Signage</v>
      </c>
      <c r="C1968" s="651"/>
      <c r="D1968" s="402" cm="1">
        <f t="array" ref="D1968">_xlfn.IFNA(_xlfn.IFS('10-14 Signage'!D11="*",'10-14 Signage'!C11,'10-14 Signage'!F11="*",'10-14 Signage'!E11,'10-14 Signage'!H11="*",'10-14 Signage'!G11,'10-14 Signage'!J11="*",'10-14 Signage'!I11,'10-14 Signage'!L11="*",'10-14 Signage'!K11,'10-14 Signage'!N11="*",'10-14 Signage'!M11,'10-14 Signage'!P11="*",'10-14 Signage'!O11,'10-14 Signage'!R11="*",'10-14 Signage'!Q11,'10-14 Signage'!T11="*",'10-14 Signage'!S11),"")</f>
        <v>12589</v>
      </c>
      <c r="E1968" s="402">
        <f>D1968/'Project Data'!$D$22</f>
        <v>0.14067336380194656</v>
      </c>
      <c r="F1968" s="411">
        <v>12589</v>
      </c>
      <c r="G1968" s="402" cm="1">
        <f t="array" ref="G1968">_xlfn.IFNA(_xlfn.IFS('10-14 Signage'!F11="*",'10-14 Signage'!E11,'10-14 Signage'!H11="*",'10-14 Signage'!G11,'10-14 Signage'!J11="*",'10-14 Signage'!I11,'10-14 Signage'!L11="*",'10-14 Signage'!K11,'10-14 Signage'!N11="*",'10-14 Signage'!M11,'10-14 Signage'!P11="*",'10-14 Signage'!O11,'10-14 Signage'!R11="*",'10-14 Signage'!Q11,'10-14 Signage'!T11="*",'10-14 Signage'!S11,'10-14 Signage'!V11="*",'10-14 Signage'!U11),"")</f>
        <v>12589</v>
      </c>
      <c r="H1968" s="402">
        <f>G1968/'Project Data'!$D$22</f>
        <v>0.14067336380194656</v>
      </c>
      <c r="I1968" s="400"/>
      <c r="J1968" s="403"/>
      <c r="K1968" s="404" t="s">
        <v>105</v>
      </c>
    </row>
    <row r="1969" spans="1:11" s="147" customFormat="1" ht="15" hidden="1" customHeight="1">
      <c r="A1969" s="198">
        <f>'10-14 Signage'!A12</f>
        <v>0</v>
      </c>
      <c r="B1969" s="624" t="str">
        <f>'10-14 Signage'!B12</f>
        <v>10 14 16 Plaques</v>
      </c>
      <c r="C1969" s="235"/>
      <c r="D1969" s="402" t="str" cm="1">
        <f t="array" ref="D1969">_xlfn.IFNA(_xlfn.IFS('10-14 Signage'!D12="*",'10-14 Signage'!C12,'10-14 Signage'!F12="*",'10-14 Signage'!E12,'10-14 Signage'!H12="*",'10-14 Signage'!G12,'10-14 Signage'!J12="*",'10-14 Signage'!I12,'10-14 Signage'!L12="*",'10-14 Signage'!K12,'10-14 Signage'!N12="*",'10-14 Signage'!M12,'10-14 Signage'!P12="*",'10-14 Signage'!O12,'10-14 Signage'!R12="*",'10-14 Signage'!Q12,'10-14 Signage'!T12="*",'10-14 Signage'!S12),"")</f>
        <v/>
      </c>
      <c r="E1969" s="402" t="e">
        <f>D1969/'Project Data'!$D$22</f>
        <v>#VALUE!</v>
      </c>
      <c r="F1969" s="164" t="s">
        <v>44</v>
      </c>
      <c r="G1969" s="236" t="str" cm="1">
        <f t="array" ref="G1969">_xlfn.IFNA(_xlfn.IFS('10-14 Signage'!F12="*",'10-14 Signage'!E12,'10-14 Signage'!H12="*",'10-14 Signage'!G12,'10-14 Signage'!J12="*",'10-14 Signage'!I12,'10-14 Signage'!L12="*",'10-14 Signage'!K12,'10-14 Signage'!N12="*",'10-14 Signage'!M12,'10-14 Signage'!P12="*",'10-14 Signage'!O12,'10-14 Signage'!R12="*",'10-14 Signage'!Q12,'10-14 Signage'!T12="*",'10-14 Signage'!S12,'10-14 Signage'!V12="*",'10-14 Signage'!U12),"")</f>
        <v/>
      </c>
      <c r="H1969" s="236" t="e">
        <f>G1969/'Project Data'!$D$22</f>
        <v>#VALUE!</v>
      </c>
      <c r="I1969" s="175"/>
      <c r="J1969" s="244"/>
      <c r="K1969" s="404"/>
    </row>
    <row r="1970" spans="1:11" s="147" customFormat="1" ht="15" hidden="1" customHeight="1">
      <c r="A1970" s="198">
        <f>'10-14 Signage'!A13</f>
        <v>0</v>
      </c>
      <c r="B1970" s="624" t="str">
        <f>'10-14 Signage'!B13</f>
        <v>10 14 19 Dimensional Letter Signage</v>
      </c>
      <c r="C1970" s="235"/>
      <c r="D1970" s="402" t="str" cm="1">
        <f t="array" ref="D1970">_xlfn.IFNA(_xlfn.IFS('10-14 Signage'!D13="*",'10-14 Signage'!C13,'10-14 Signage'!F13="*",'10-14 Signage'!E13,'10-14 Signage'!H13="*",'10-14 Signage'!G13,'10-14 Signage'!J13="*",'10-14 Signage'!I13,'10-14 Signage'!L13="*",'10-14 Signage'!K13,'10-14 Signage'!N13="*",'10-14 Signage'!M13,'10-14 Signage'!P13="*",'10-14 Signage'!O13,'10-14 Signage'!R13="*",'10-14 Signage'!Q13,'10-14 Signage'!T13="*",'10-14 Signage'!S13),"")</f>
        <v/>
      </c>
      <c r="E1970" s="402" t="e">
        <f>D1970/'Project Data'!$D$22</f>
        <v>#VALUE!</v>
      </c>
      <c r="F1970" s="164" t="s">
        <v>44</v>
      </c>
      <c r="G1970" s="236" t="str" cm="1">
        <f t="array" ref="G1970">_xlfn.IFNA(_xlfn.IFS('10-14 Signage'!F13="*",'10-14 Signage'!E13,'10-14 Signage'!H13="*",'10-14 Signage'!G13,'10-14 Signage'!J13="*",'10-14 Signage'!I13,'10-14 Signage'!L13="*",'10-14 Signage'!K13,'10-14 Signage'!N13="*",'10-14 Signage'!M13,'10-14 Signage'!P13="*",'10-14 Signage'!O13,'10-14 Signage'!R13="*",'10-14 Signage'!Q13,'10-14 Signage'!T13="*",'10-14 Signage'!S13,'10-14 Signage'!V13="*",'10-14 Signage'!U13),"")</f>
        <v/>
      </c>
      <c r="H1970" s="236" t="e">
        <f>G1970/'Project Data'!$D$22</f>
        <v>#VALUE!</v>
      </c>
      <c r="I1970" s="175"/>
      <c r="J1970" s="244"/>
      <c r="K1970" s="404"/>
    </row>
    <row r="1971" spans="1:11" s="147" customFormat="1" ht="15" hidden="1" customHeight="1">
      <c r="A1971" s="198">
        <f>'10-14 Signage'!A14</f>
        <v>0</v>
      </c>
      <c r="B1971" s="624" t="str">
        <f>'10-14 Signage'!B14</f>
        <v>10 14 23 Panel Signage</v>
      </c>
      <c r="C1971" s="235"/>
      <c r="D1971" s="402" t="str" cm="1">
        <f t="array" ref="D1971">_xlfn.IFNA(_xlfn.IFS('10-14 Signage'!D14="*",'10-14 Signage'!C14,'10-14 Signage'!F14="*",'10-14 Signage'!E14,'10-14 Signage'!H14="*",'10-14 Signage'!G14,'10-14 Signage'!J14="*",'10-14 Signage'!I14,'10-14 Signage'!L14="*",'10-14 Signage'!K14,'10-14 Signage'!N14="*",'10-14 Signage'!M14,'10-14 Signage'!P14="*",'10-14 Signage'!O14,'10-14 Signage'!R14="*",'10-14 Signage'!Q14,'10-14 Signage'!T14="*",'10-14 Signage'!S14),"")</f>
        <v/>
      </c>
      <c r="E1971" s="402" t="e">
        <f>D1971/'Project Data'!$D$22</f>
        <v>#VALUE!</v>
      </c>
      <c r="F1971" s="164" t="s">
        <v>44</v>
      </c>
      <c r="G1971" s="236" t="str" cm="1">
        <f t="array" ref="G1971">_xlfn.IFNA(_xlfn.IFS('10-14 Signage'!F14="*",'10-14 Signage'!E14,'10-14 Signage'!H14="*",'10-14 Signage'!G14,'10-14 Signage'!J14="*",'10-14 Signage'!I14,'10-14 Signage'!L14="*",'10-14 Signage'!K14,'10-14 Signage'!N14="*",'10-14 Signage'!M14,'10-14 Signage'!P14="*",'10-14 Signage'!O14,'10-14 Signage'!R14="*",'10-14 Signage'!Q14,'10-14 Signage'!T14="*",'10-14 Signage'!S14,'10-14 Signage'!V14="*",'10-14 Signage'!U14),"")</f>
        <v/>
      </c>
      <c r="H1971" s="236" t="e">
        <f>G1971/'Project Data'!$D$22</f>
        <v>#VALUE!</v>
      </c>
      <c r="I1971" s="175"/>
      <c r="J1971" s="244"/>
      <c r="K1971" s="404"/>
    </row>
    <row r="1972" spans="1:11" s="147" customFormat="1" ht="15" hidden="1" customHeight="1">
      <c r="A1972" s="398" t="str">
        <f>'10-14 Signage'!A15</f>
        <v xml:space="preserve"> </v>
      </c>
      <c r="B1972" s="399" t="str">
        <f>'10-14 Signage'!B15</f>
        <v>10 14 23.13 Engraved Panel Signage</v>
      </c>
      <c r="C1972" s="399"/>
      <c r="D1972" s="402" t="str" cm="1">
        <f t="array" ref="D1972">_xlfn.IFNA(_xlfn.IFS('10-14 Signage'!D15="*",'10-14 Signage'!C15,'10-14 Signage'!F15="*",'10-14 Signage'!E15,'10-14 Signage'!H15="*",'10-14 Signage'!G15,'10-14 Signage'!J15="*",'10-14 Signage'!I15,'10-14 Signage'!L15="*",'10-14 Signage'!K15,'10-14 Signage'!N15="*",'10-14 Signage'!M15,'10-14 Signage'!P15="*",'10-14 Signage'!O15,'10-14 Signage'!R15="*",'10-14 Signage'!Q15,'10-14 Signage'!T15="*",'10-14 Signage'!S15),"")</f>
        <v/>
      </c>
      <c r="E1972" s="402" t="e">
        <f>D1972/'Project Data'!$D$22</f>
        <v>#VALUE!</v>
      </c>
      <c r="F1972" s="411" t="s">
        <v>44</v>
      </c>
      <c r="G1972" s="402" t="str" cm="1">
        <f t="array" ref="G1972">_xlfn.IFNA(_xlfn.IFS('10-14 Signage'!F15="*",'10-14 Signage'!E15,'10-14 Signage'!H15="*",'10-14 Signage'!G15,'10-14 Signage'!J15="*",'10-14 Signage'!I15,'10-14 Signage'!L15="*",'10-14 Signage'!K15,'10-14 Signage'!N15="*",'10-14 Signage'!M15,'10-14 Signage'!P15="*",'10-14 Signage'!O15,'10-14 Signage'!R15="*",'10-14 Signage'!Q15,'10-14 Signage'!T15="*",'10-14 Signage'!S15,'10-14 Signage'!V15="*",'10-14 Signage'!U15),"")</f>
        <v/>
      </c>
      <c r="H1972" s="402" t="e">
        <f>G1972/'Project Data'!$D$22</f>
        <v>#VALUE!</v>
      </c>
      <c r="I1972" s="400"/>
      <c r="J1972" s="403"/>
      <c r="K1972" s="404"/>
    </row>
    <row r="1973" spans="1:11" s="147" customFormat="1" ht="15" hidden="1" customHeight="1">
      <c r="A1973" s="398" t="str">
        <f>'10-14 Signage'!A16</f>
        <v xml:space="preserve"> </v>
      </c>
      <c r="B1973" s="399" t="str">
        <f>'10-14 Signage'!B16</f>
        <v>10 14 26 Post and Panel/Pylon Signage</v>
      </c>
      <c r="C1973" s="399"/>
      <c r="D1973" s="402" t="str" cm="1">
        <f t="array" ref="D1973">_xlfn.IFNA(_xlfn.IFS('10-14 Signage'!D16="*",'10-14 Signage'!C16,'10-14 Signage'!F16="*",'10-14 Signage'!E16,'10-14 Signage'!H16="*",'10-14 Signage'!G16,'10-14 Signage'!J16="*",'10-14 Signage'!I16,'10-14 Signage'!L16="*",'10-14 Signage'!K16,'10-14 Signage'!N16="*",'10-14 Signage'!M16,'10-14 Signage'!P16="*",'10-14 Signage'!O16,'10-14 Signage'!R16="*",'10-14 Signage'!Q16,'10-14 Signage'!T16="*",'10-14 Signage'!S16),"")</f>
        <v/>
      </c>
      <c r="E1973" s="402" t="e">
        <f>D1973/'Project Data'!$D$22</f>
        <v>#VALUE!</v>
      </c>
      <c r="F1973" s="411" t="s">
        <v>44</v>
      </c>
      <c r="G1973" s="402" t="str" cm="1">
        <f t="array" ref="G1973">_xlfn.IFNA(_xlfn.IFS('10-14 Signage'!F16="*",'10-14 Signage'!E16,'10-14 Signage'!H16="*",'10-14 Signage'!G16,'10-14 Signage'!J16="*",'10-14 Signage'!I16,'10-14 Signage'!L16="*",'10-14 Signage'!K16,'10-14 Signage'!N16="*",'10-14 Signage'!M16,'10-14 Signage'!P16="*",'10-14 Signage'!O16,'10-14 Signage'!R16="*",'10-14 Signage'!Q16,'10-14 Signage'!T16="*",'10-14 Signage'!S16,'10-14 Signage'!V16="*",'10-14 Signage'!U16),"")</f>
        <v/>
      </c>
      <c r="H1973" s="402" t="e">
        <f>G1973/'Project Data'!$D$22</f>
        <v>#VALUE!</v>
      </c>
      <c r="I1973" s="400"/>
      <c r="J1973" s="403"/>
      <c r="K1973" s="404"/>
    </row>
    <row r="1974" spans="1:11" s="147" customFormat="1" ht="15" hidden="1" customHeight="1">
      <c r="A1974" s="398" t="str">
        <f>'10-14 Signage'!A17</f>
        <v xml:space="preserve"> </v>
      </c>
      <c r="B1974" s="399" t="str">
        <f>'10-14 Signage'!B17</f>
        <v>10 14 33 Illuminated Panel Signage</v>
      </c>
      <c r="C1974" s="399"/>
      <c r="D1974" s="402" t="str" cm="1">
        <f t="array" ref="D1974">_xlfn.IFNA(_xlfn.IFS('10-14 Signage'!D17="*",'10-14 Signage'!C17,'10-14 Signage'!F17="*",'10-14 Signage'!E17,'10-14 Signage'!H17="*",'10-14 Signage'!G17,'10-14 Signage'!J17="*",'10-14 Signage'!I17,'10-14 Signage'!L17="*",'10-14 Signage'!K17,'10-14 Signage'!N17="*",'10-14 Signage'!M17,'10-14 Signage'!P17="*",'10-14 Signage'!O17,'10-14 Signage'!R17="*",'10-14 Signage'!Q17,'10-14 Signage'!T17="*",'10-14 Signage'!S17),"")</f>
        <v/>
      </c>
      <c r="E1974" s="402" t="e">
        <f>D1974/'Project Data'!$D$22</f>
        <v>#VALUE!</v>
      </c>
      <c r="F1974" s="411" t="s">
        <v>44</v>
      </c>
      <c r="G1974" s="402" t="str" cm="1">
        <f t="array" ref="G1974">_xlfn.IFNA(_xlfn.IFS('10-14 Signage'!F17="*",'10-14 Signage'!E17,'10-14 Signage'!H17="*",'10-14 Signage'!G17,'10-14 Signage'!J17="*",'10-14 Signage'!I17,'10-14 Signage'!L17="*",'10-14 Signage'!K17,'10-14 Signage'!N17="*",'10-14 Signage'!M17,'10-14 Signage'!P17="*",'10-14 Signage'!O17,'10-14 Signage'!R17="*",'10-14 Signage'!Q17,'10-14 Signage'!T17="*",'10-14 Signage'!S17,'10-14 Signage'!V17="*",'10-14 Signage'!U17),"")</f>
        <v/>
      </c>
      <c r="H1974" s="402" t="e">
        <f>G1974/'Project Data'!$D$22</f>
        <v>#VALUE!</v>
      </c>
      <c r="I1974" s="400"/>
      <c r="J1974" s="403"/>
      <c r="K1974" s="404"/>
    </row>
    <row r="1975" spans="1:11" s="147" customFormat="1" ht="15" hidden="1" customHeight="1">
      <c r="A1975" s="398" t="str">
        <f>'10-14 Signage'!A18</f>
        <v xml:space="preserve"> </v>
      </c>
      <c r="B1975" s="399" t="str">
        <f>'10-14 Signage'!B18</f>
        <v>10 14 43 Photoluminescent Signage</v>
      </c>
      <c r="C1975" s="399"/>
      <c r="D1975" s="402" t="str" cm="1">
        <f t="array" ref="D1975">_xlfn.IFNA(_xlfn.IFS('10-14 Signage'!D18="*",'10-14 Signage'!C18,'10-14 Signage'!F18="*",'10-14 Signage'!E18,'10-14 Signage'!H18="*",'10-14 Signage'!G18,'10-14 Signage'!J18="*",'10-14 Signage'!I18,'10-14 Signage'!L18="*",'10-14 Signage'!K18,'10-14 Signage'!N18="*",'10-14 Signage'!M18,'10-14 Signage'!P18="*",'10-14 Signage'!O18,'10-14 Signage'!R18="*",'10-14 Signage'!Q18,'10-14 Signage'!T18="*",'10-14 Signage'!S18),"")</f>
        <v/>
      </c>
      <c r="E1975" s="402" t="e">
        <f>D1975/'Project Data'!$D$22</f>
        <v>#VALUE!</v>
      </c>
      <c r="F1975" s="411" t="s">
        <v>44</v>
      </c>
      <c r="G1975" s="402" t="str" cm="1">
        <f t="array" ref="G1975">_xlfn.IFNA(_xlfn.IFS('10-14 Signage'!F18="*",'10-14 Signage'!E18,'10-14 Signage'!H18="*",'10-14 Signage'!G18,'10-14 Signage'!J18="*",'10-14 Signage'!I18,'10-14 Signage'!L18="*",'10-14 Signage'!K18,'10-14 Signage'!N18="*",'10-14 Signage'!M18,'10-14 Signage'!P18="*",'10-14 Signage'!O18,'10-14 Signage'!R18="*",'10-14 Signage'!Q18,'10-14 Signage'!T18="*",'10-14 Signage'!S18,'10-14 Signage'!V18="*",'10-14 Signage'!U18),"")</f>
        <v/>
      </c>
      <c r="H1975" s="402" t="e">
        <f>G1975/'Project Data'!$D$22</f>
        <v>#VALUE!</v>
      </c>
      <c r="I1975" s="400"/>
      <c r="J1975" s="403"/>
      <c r="K1975" s="404"/>
    </row>
    <row r="1976" spans="1:11" s="147" customFormat="1" ht="15" hidden="1" customHeight="1">
      <c r="A1976" s="198">
        <f>'10-14 Signage'!A19</f>
        <v>0</v>
      </c>
      <c r="B1976" s="624" t="str">
        <f>'10-14 Signage'!B19</f>
        <v>10 14 53 Traffic Signage</v>
      </c>
      <c r="C1976" s="235"/>
      <c r="D1976" s="236" t="str" cm="1">
        <f t="array" ref="D1976">_xlfn.IFNA(_xlfn.IFS('10-14 Signage'!D19="*",'10-14 Signage'!C19,'10-14 Signage'!F19="*",'10-14 Signage'!E19,'10-14 Signage'!H19="*",'10-14 Signage'!G19,'10-14 Signage'!J19="*",'10-14 Signage'!I19,'10-14 Signage'!L19="*",'10-14 Signage'!K19,'10-14 Signage'!N19="*",'10-14 Signage'!M19,'10-14 Signage'!P19="*",'10-14 Signage'!O19,'10-14 Signage'!R19="*",'10-14 Signage'!Q19,'10-14 Signage'!T19="*",'10-14 Signage'!S19),"")</f>
        <v/>
      </c>
      <c r="E1976" s="622" t="e">
        <f>D1976/'Project Data'!$D$22</f>
        <v>#VALUE!</v>
      </c>
      <c r="F1976" s="164" t="s">
        <v>44</v>
      </c>
      <c r="G1976" s="236" t="str" cm="1">
        <f t="array" ref="G1976">_xlfn.IFNA(_xlfn.IFS('10-14 Signage'!F19="*",'10-14 Signage'!E19,'10-14 Signage'!H19="*",'10-14 Signage'!G19,'10-14 Signage'!J19="*",'10-14 Signage'!I19,'10-14 Signage'!L19="*",'10-14 Signage'!K19,'10-14 Signage'!N19="*",'10-14 Signage'!M19,'10-14 Signage'!P19="*",'10-14 Signage'!O19,'10-14 Signage'!R19="*",'10-14 Signage'!Q19,'10-14 Signage'!T19="*",'10-14 Signage'!S19,'10-14 Signage'!V19="*",'10-14 Signage'!U19),"")</f>
        <v/>
      </c>
      <c r="H1976" s="236" t="e">
        <f>G1976/'Project Data'!$D$22</f>
        <v>#VALUE!</v>
      </c>
      <c r="I1976" s="175"/>
      <c r="J1976" s="244"/>
      <c r="K1976" s="242"/>
    </row>
    <row r="1977" spans="1:11" s="147" customFormat="1" ht="15" hidden="1" customHeight="1">
      <c r="A1977" s="198">
        <f>'10-14 Signage'!A20</f>
        <v>0</v>
      </c>
      <c r="B1977" s="624" t="str">
        <f>'10-14 Signage'!B20</f>
        <v>10 14 53.13 Transportation Reference Markers</v>
      </c>
      <c r="C1977" s="235"/>
      <c r="D1977" s="236" t="str" cm="1">
        <f t="array" ref="D1977">_xlfn.IFNA(_xlfn.IFS('10-14 Signage'!D20="*",'10-14 Signage'!C20,'10-14 Signage'!F20="*",'10-14 Signage'!E20,'10-14 Signage'!H20="*",'10-14 Signage'!G20,'10-14 Signage'!J20="*",'10-14 Signage'!I20,'10-14 Signage'!L20="*",'10-14 Signage'!K20,'10-14 Signage'!N20="*",'10-14 Signage'!M20,'10-14 Signage'!P20="*",'10-14 Signage'!O20,'10-14 Signage'!R20="*",'10-14 Signage'!Q20,'10-14 Signage'!T20="*",'10-14 Signage'!S20),"")</f>
        <v/>
      </c>
      <c r="E1977" s="622" t="e">
        <f>D1977/'Project Data'!$D$22</f>
        <v>#VALUE!</v>
      </c>
      <c r="F1977" s="164" t="s">
        <v>44</v>
      </c>
      <c r="G1977" s="236" t="str" cm="1">
        <f t="array" ref="G1977">_xlfn.IFNA(_xlfn.IFS('10-14 Signage'!F20="*",'10-14 Signage'!E20,'10-14 Signage'!H20="*",'10-14 Signage'!G20,'10-14 Signage'!J20="*",'10-14 Signage'!I20,'10-14 Signage'!L20="*",'10-14 Signage'!K20,'10-14 Signage'!N20="*",'10-14 Signage'!M20,'10-14 Signage'!P20="*",'10-14 Signage'!O20,'10-14 Signage'!R20="*",'10-14 Signage'!Q20,'10-14 Signage'!T20="*",'10-14 Signage'!S20,'10-14 Signage'!V20="*",'10-14 Signage'!U20),"")</f>
        <v/>
      </c>
      <c r="H1977" s="236" t="e">
        <f>G1977/'Project Data'!$D$22</f>
        <v>#VALUE!</v>
      </c>
      <c r="I1977" s="175"/>
      <c r="J1977" s="244"/>
      <c r="K1977" s="242"/>
    </row>
    <row r="1978" spans="1:11" s="147" customFormat="1" ht="15" hidden="1" customHeight="1">
      <c r="A1978" s="198">
        <f>'10-14 Signage'!A21</f>
        <v>0</v>
      </c>
      <c r="B1978" s="624" t="str">
        <f>'10-14 Signage'!B21</f>
        <v>10 14 63 Electronic Message Signage</v>
      </c>
      <c r="C1978" s="235"/>
      <c r="D1978" s="236" t="str" cm="1">
        <f t="array" ref="D1978">_xlfn.IFNA(_xlfn.IFS('10-14 Signage'!D21="*",'10-14 Signage'!C21,'10-14 Signage'!F21="*",'10-14 Signage'!E21,'10-14 Signage'!H21="*",'10-14 Signage'!G21,'10-14 Signage'!J21="*",'10-14 Signage'!I21,'10-14 Signage'!L21="*",'10-14 Signage'!K21,'10-14 Signage'!N21="*",'10-14 Signage'!M21,'10-14 Signage'!P21="*",'10-14 Signage'!O21,'10-14 Signage'!R21="*",'10-14 Signage'!Q21,'10-14 Signage'!T21="*",'10-14 Signage'!S21),"")</f>
        <v/>
      </c>
      <c r="E1978" s="622" t="e">
        <f>D1978/'Project Data'!$D$22</f>
        <v>#VALUE!</v>
      </c>
      <c r="F1978" s="164" t="s">
        <v>44</v>
      </c>
      <c r="G1978" s="236" t="str" cm="1">
        <f t="array" ref="G1978">_xlfn.IFNA(_xlfn.IFS('10-14 Signage'!F21="*",'10-14 Signage'!E21,'10-14 Signage'!H21="*",'10-14 Signage'!G21,'10-14 Signage'!J21="*",'10-14 Signage'!I21,'10-14 Signage'!L21="*",'10-14 Signage'!K21,'10-14 Signage'!N21="*",'10-14 Signage'!M21,'10-14 Signage'!P21="*",'10-14 Signage'!O21,'10-14 Signage'!R21="*",'10-14 Signage'!Q21,'10-14 Signage'!T21="*",'10-14 Signage'!S21,'10-14 Signage'!V21="*",'10-14 Signage'!U21),"")</f>
        <v/>
      </c>
      <c r="H1978" s="236" t="e">
        <f>G1978/'Project Data'!$D$22</f>
        <v>#VALUE!</v>
      </c>
      <c r="I1978" s="175"/>
      <c r="J1978" s="244"/>
      <c r="K1978" s="242"/>
    </row>
    <row r="1979" spans="1:11" s="147" customFormat="1" ht="15" hidden="1" customHeight="1">
      <c r="A1979" s="198">
        <f>'10-14 Signage'!A22</f>
        <v>0</v>
      </c>
      <c r="B1979" s="624" t="str">
        <f>'10-14 Signage'!B22</f>
        <v>10 14 64 Audible Signage</v>
      </c>
      <c r="C1979" s="235"/>
      <c r="D1979" s="236" t="str" cm="1">
        <f t="array" ref="D1979">_xlfn.IFNA(_xlfn.IFS('10-14 Signage'!D22="*",'10-14 Signage'!C22,'10-14 Signage'!F22="*",'10-14 Signage'!E22,'10-14 Signage'!H22="*",'10-14 Signage'!G22,'10-14 Signage'!J22="*",'10-14 Signage'!I22,'10-14 Signage'!L22="*",'10-14 Signage'!K22,'10-14 Signage'!N22="*",'10-14 Signage'!M22,'10-14 Signage'!P22="*",'10-14 Signage'!O22,'10-14 Signage'!R22="*",'10-14 Signage'!Q22,'10-14 Signage'!T22="*",'10-14 Signage'!S22),"")</f>
        <v/>
      </c>
      <c r="E1979" s="622" t="e">
        <f>D1979/'Project Data'!$D$22</f>
        <v>#VALUE!</v>
      </c>
      <c r="F1979" s="164" t="s">
        <v>44</v>
      </c>
      <c r="G1979" s="236" t="str" cm="1">
        <f t="array" ref="G1979">_xlfn.IFNA(_xlfn.IFS('10-14 Signage'!F22="*",'10-14 Signage'!E22,'10-14 Signage'!H22="*",'10-14 Signage'!G22,'10-14 Signage'!J22="*",'10-14 Signage'!I22,'10-14 Signage'!L22="*",'10-14 Signage'!K22,'10-14 Signage'!N22="*",'10-14 Signage'!M22,'10-14 Signage'!P22="*",'10-14 Signage'!O22,'10-14 Signage'!R22="*",'10-14 Signage'!Q22,'10-14 Signage'!T22="*",'10-14 Signage'!S22,'10-14 Signage'!V22="*",'10-14 Signage'!U22),"")</f>
        <v/>
      </c>
      <c r="H1979" s="236" t="e">
        <f>G1979/'Project Data'!$D$22</f>
        <v>#VALUE!</v>
      </c>
      <c r="I1979" s="175"/>
      <c r="J1979" s="244"/>
      <c r="K1979" s="242"/>
    </row>
    <row r="1980" spans="1:11" s="147" customFormat="1" ht="15" hidden="1" customHeight="1">
      <c r="A1980" s="198">
        <f>'10-14 Signage'!A23</f>
        <v>0</v>
      </c>
      <c r="B1980" s="624" t="str">
        <f>'10-14 Signage'!B23</f>
        <v>10 14 66 Floating Signage</v>
      </c>
      <c r="C1980" s="235"/>
      <c r="D1980" s="236" t="str" cm="1">
        <f t="array" ref="D1980">_xlfn.IFNA(_xlfn.IFS('10-14 Signage'!D23="*",'10-14 Signage'!C23,'10-14 Signage'!F23="*",'10-14 Signage'!E23,'10-14 Signage'!H23="*",'10-14 Signage'!G23,'10-14 Signage'!J23="*",'10-14 Signage'!I23,'10-14 Signage'!L23="*",'10-14 Signage'!K23,'10-14 Signage'!N23="*",'10-14 Signage'!M23,'10-14 Signage'!P23="*",'10-14 Signage'!O23,'10-14 Signage'!R23="*",'10-14 Signage'!Q23,'10-14 Signage'!T23="*",'10-14 Signage'!S23),"")</f>
        <v/>
      </c>
      <c r="E1980" s="622" t="e">
        <f>D1980/'Project Data'!$D$22</f>
        <v>#VALUE!</v>
      </c>
      <c r="F1980" s="164" t="s">
        <v>44</v>
      </c>
      <c r="G1980" s="236" t="str" cm="1">
        <f t="array" ref="G1980">_xlfn.IFNA(_xlfn.IFS('10-14 Signage'!F23="*",'10-14 Signage'!E23,'10-14 Signage'!H23="*",'10-14 Signage'!G23,'10-14 Signage'!J23="*",'10-14 Signage'!I23,'10-14 Signage'!L23="*",'10-14 Signage'!K23,'10-14 Signage'!N23="*",'10-14 Signage'!M23,'10-14 Signage'!P23="*",'10-14 Signage'!O23,'10-14 Signage'!R23="*",'10-14 Signage'!Q23,'10-14 Signage'!T23="*",'10-14 Signage'!S23,'10-14 Signage'!V23="*",'10-14 Signage'!U23),"")</f>
        <v/>
      </c>
      <c r="H1980" s="236" t="e">
        <f>G1980/'Project Data'!$D$22</f>
        <v>#VALUE!</v>
      </c>
      <c r="I1980" s="175"/>
      <c r="J1980" s="244"/>
      <c r="K1980" s="242"/>
    </row>
    <row r="1981" spans="1:11" s="147" customFormat="1" ht="15" hidden="1" customHeight="1">
      <c r="A1981" s="198">
        <f>'10-14 Signage'!A24</f>
        <v>0</v>
      </c>
      <c r="B1981" s="624" t="str">
        <f>'10-14 Signage'!B24</f>
        <v>10 14 67 Tactile Signage</v>
      </c>
      <c r="C1981" s="235"/>
      <c r="D1981" s="236" t="str" cm="1">
        <f t="array" ref="D1981">_xlfn.IFNA(_xlfn.IFS('10-14 Signage'!D24="*",'10-14 Signage'!C24,'10-14 Signage'!F24="*",'10-14 Signage'!E24,'10-14 Signage'!H24="*",'10-14 Signage'!G24,'10-14 Signage'!J24="*",'10-14 Signage'!I24,'10-14 Signage'!L24="*",'10-14 Signage'!K24,'10-14 Signage'!N24="*",'10-14 Signage'!M24,'10-14 Signage'!P24="*",'10-14 Signage'!O24,'10-14 Signage'!R24="*",'10-14 Signage'!Q24,'10-14 Signage'!T24="*",'10-14 Signage'!S24),"")</f>
        <v/>
      </c>
      <c r="E1981" s="622" t="e">
        <f>D1981/'Project Data'!$D$22</f>
        <v>#VALUE!</v>
      </c>
      <c r="F1981" s="164" t="s">
        <v>44</v>
      </c>
      <c r="G1981" s="236" t="str" cm="1">
        <f t="array" ref="G1981">_xlfn.IFNA(_xlfn.IFS('10-14 Signage'!F24="*",'10-14 Signage'!E24,'10-14 Signage'!H24="*",'10-14 Signage'!G24,'10-14 Signage'!J24="*",'10-14 Signage'!I24,'10-14 Signage'!L24="*",'10-14 Signage'!K24,'10-14 Signage'!N24="*",'10-14 Signage'!M24,'10-14 Signage'!P24="*",'10-14 Signage'!O24,'10-14 Signage'!R24="*",'10-14 Signage'!Q24,'10-14 Signage'!T24="*",'10-14 Signage'!S24,'10-14 Signage'!V24="*",'10-14 Signage'!U24),"")</f>
        <v/>
      </c>
      <c r="H1981" s="236" t="e">
        <f>G1981/'Project Data'!$D$22</f>
        <v>#VALUE!</v>
      </c>
      <c r="I1981" s="175"/>
      <c r="J1981" s="244"/>
      <c r="K1981" s="242"/>
    </row>
    <row r="1982" spans="1:11" ht="15.6" hidden="1">
      <c r="A1982" s="410" t="s">
        <v>53</v>
      </c>
      <c r="B1982" s="392" t="s">
        <v>106</v>
      </c>
      <c r="C1982" s="416"/>
      <c r="D1982" s="394" t="str" cm="1">
        <f t="array" ref="D1982">_xlfn.IFNA(_xlfn.IFS('10-22 Partitions'!$F$9="*",'10-22 Partitions'!$E$9,'10-22 Partitions'!$H$9="*",'10-22 Partitions'!$G$9,'10-22 Partitions'!$J$9="*",'10-22 Partitions'!$I$9,'10-22 Partitions'!$L$9="*",'10-22 Partitions'!$K$9,'10-22 Partitions'!$N$9="*",'10-22 Partitions'!$M$9,'10-22 Partitions'!$P$9="*",'10-22 Partitions'!$O$9,'10-22 Partitions'!$Q$9="*",'10-22 Partitions'!$R$9,'10-22 Partitions'!$T$9="*",'10-22 Partitions'!$S$9,'10-22 Partitions'!$V$9="*",'10-22 Partitions'!$U$9),"")</f>
        <v/>
      </c>
      <c r="E1982" s="394" t="e">
        <f>D1982/'Project Data'!$D$22</f>
        <v>#VALUE!</v>
      </c>
      <c r="F1982" s="415" t="s">
        <v>44</v>
      </c>
      <c r="G1982" s="394" t="str" cm="1">
        <f t="array" ref="G1982">_xlfn.IFNA(_xlfn.IFS('10-22 Partitions'!$F$9="*",'10-22 Partitions'!$E$9,'10-22 Partitions'!$H$9="*",'10-22 Partitions'!$G$9,'10-22 Partitions'!$J$9="*",'10-22 Partitions'!$I$9,'10-22 Partitions'!$L$9="*",'10-22 Partitions'!$K$9,'10-22 Partitions'!$N$9="*",'10-22 Partitions'!$M$9,'10-22 Partitions'!$P$9="*",'10-22 Partitions'!$O$9,'10-22 Partitions'!$Q$9="*",'10-22 Partitions'!$R$9,'10-22 Partitions'!$T$9="*",'10-22 Partitions'!$S$9,'10-22 Partitions'!$V$9="*",'10-22 Partitions'!$U$9),"")</f>
        <v/>
      </c>
      <c r="H1982" s="394" t="e">
        <f>G1982/'Project Data'!$D$22</f>
        <v>#VALUE!</v>
      </c>
      <c r="I1982" s="395"/>
      <c r="J1982" s="396"/>
      <c r="K1982" s="397"/>
    </row>
    <row r="1983" spans="1:11" s="147" customFormat="1" ht="15" hidden="1" customHeight="1">
      <c r="A1983" s="198">
        <f>'10-22 Partitions'!A11</f>
        <v>0</v>
      </c>
      <c r="B1983" s="624" t="str">
        <f>'10-22 Partitions'!B11</f>
        <v>10 21 00 Compartments and Cubicles</v>
      </c>
      <c r="C1983" s="235"/>
      <c r="D1983" s="236" t="str" cm="1">
        <f t="array" ref="D1983">_xlfn.IFNA(_xlfn.IFS('10-22 Partitions'!D11="*",'10-22 Partitions'!C11,'10-22 Partitions'!F11="*",'10-22 Partitions'!E11,'10-22 Partitions'!H11="*",'10-22 Partitions'!G11,'10-22 Partitions'!J11="*",'10-22 Partitions'!I11,'10-22 Partitions'!L11="*",'10-22 Partitions'!K11,'10-22 Partitions'!N11="*",'10-22 Partitions'!M11,'10-22 Partitions'!P11="*",'10-22 Partitions'!O11,'10-22 Partitions'!R11="*",'10-22 Partitions'!Q11,'10-22 Partitions'!T11="*",'10-22 Partitions'!S11),"")</f>
        <v/>
      </c>
      <c r="E1983" s="622" t="e">
        <f>D1983/'Project Data'!$D$22</f>
        <v>#VALUE!</v>
      </c>
      <c r="F1983" s="164" t="s">
        <v>44</v>
      </c>
      <c r="G1983" s="236" t="str" cm="1">
        <f t="array" ref="G1983">_xlfn.IFNA(_xlfn.IFS('10-22 Partitions'!F11="*",'10-22 Partitions'!E11,'10-22 Partitions'!H11="*",'10-22 Partitions'!G11,'10-22 Partitions'!J11="*",'10-22 Partitions'!I11,'10-22 Partitions'!L11="*",'10-22 Partitions'!K11,'10-22 Partitions'!N11="*",'10-22 Partitions'!M11,'10-22 Partitions'!P11="*",'10-22 Partitions'!O11,'10-22 Partitions'!R11="*",'10-22 Partitions'!Q11,'10-22 Partitions'!T11="*",'10-22 Partitions'!S11,'10-22 Partitions'!V11="*",'10-22 Partitions'!U11),"")</f>
        <v/>
      </c>
      <c r="H1983" s="236" t="e">
        <f>G1983/'Project Data'!$D$22</f>
        <v>#VALUE!</v>
      </c>
      <c r="I1983" s="175"/>
      <c r="J1983" s="244"/>
      <c r="K1983" s="242"/>
    </row>
    <row r="1984" spans="1:11" s="147" customFormat="1" ht="15" hidden="1" customHeight="1">
      <c r="A1984" s="398" t="s">
        <v>53</v>
      </c>
      <c r="B1984" s="399" t="str">
        <f>'10-22 Partitions'!B12</f>
        <v>10 21 13 Toilet Compartments</v>
      </c>
      <c r="C1984" s="399"/>
      <c r="D1984" s="402" t="str" cm="1">
        <f t="array" ref="D1984">_xlfn.IFNA(_xlfn.IFS('10-22 Partitions'!D12="*",'10-22 Partitions'!C12,'10-22 Partitions'!F12="*",'10-22 Partitions'!E12,'10-22 Partitions'!H12="*",'10-22 Partitions'!G12,'10-22 Partitions'!J12="*",'10-22 Partitions'!I12,'10-22 Partitions'!L12="*",'10-22 Partitions'!K12,'10-22 Partitions'!N12="*",'10-22 Partitions'!M12,'10-22 Partitions'!P12="*",'10-22 Partitions'!O12,'10-22 Partitions'!R12="*",'10-22 Partitions'!Q12,'10-22 Partitions'!T12="*",'10-22 Partitions'!S12),"")</f>
        <v/>
      </c>
      <c r="E1984" s="402" t="e">
        <f>D1984/'Project Data'!$D$22</f>
        <v>#VALUE!</v>
      </c>
      <c r="F1984" s="411" t="s">
        <v>44</v>
      </c>
      <c r="G1984" s="402" t="str" cm="1">
        <f t="array" ref="G1984">_xlfn.IFNA(_xlfn.IFS('10-22 Partitions'!F12="*",'10-22 Partitions'!E12,'10-22 Partitions'!H12="*",'10-22 Partitions'!G12,'10-22 Partitions'!J12="*",'10-22 Partitions'!I12,'10-22 Partitions'!L12="*",'10-22 Partitions'!K12,'10-22 Partitions'!N12="*",'10-22 Partitions'!M12,'10-22 Partitions'!P12="*",'10-22 Partitions'!O12,'10-22 Partitions'!R12="*",'10-22 Partitions'!Q12,'10-22 Partitions'!T12="*",'10-22 Partitions'!S12,'10-22 Partitions'!V12="*",'10-22 Partitions'!U12),"")</f>
        <v/>
      </c>
      <c r="H1984" s="402" t="e">
        <f>G1984/'Project Data'!$D$22</f>
        <v>#VALUE!</v>
      </c>
      <c r="I1984" s="400"/>
      <c r="J1984" s="403"/>
      <c r="K1984" s="404"/>
    </row>
    <row r="1985" spans="1:11" s="147" customFormat="1" ht="15" hidden="1" customHeight="1">
      <c r="A1985" s="198">
        <f>'10-22 Partitions'!A13</f>
        <v>0</v>
      </c>
      <c r="B1985" s="624" t="str">
        <f>'10-22 Partitions'!B13</f>
        <v>10 21 13.13 Metal Toilet Compartments</v>
      </c>
      <c r="C1985" s="235"/>
      <c r="D1985" s="236" t="str" cm="1">
        <f t="array" ref="D1985">_xlfn.IFNA(_xlfn.IFS('10-22 Partitions'!D13="*",'10-22 Partitions'!C13,'10-22 Partitions'!F13="*",'10-22 Partitions'!E13,'10-22 Partitions'!H13="*",'10-22 Partitions'!G13,'10-22 Partitions'!J13="*",'10-22 Partitions'!I13,'10-22 Partitions'!L13="*",'10-22 Partitions'!K13,'10-22 Partitions'!N13="*",'10-22 Partitions'!M13,'10-22 Partitions'!P13="*",'10-22 Partitions'!O13,'10-22 Partitions'!R13="*",'10-22 Partitions'!Q13,'10-22 Partitions'!T13="*",'10-22 Partitions'!S13),"")</f>
        <v/>
      </c>
      <c r="E1985" s="622" t="e">
        <f>D1985/'Project Data'!$D$22</f>
        <v>#VALUE!</v>
      </c>
      <c r="F1985" s="164" t="s">
        <v>44</v>
      </c>
      <c r="G1985" s="236" t="str" cm="1">
        <f t="array" ref="G1985">_xlfn.IFNA(_xlfn.IFS('10-22 Partitions'!F13="*",'10-22 Partitions'!E13,'10-22 Partitions'!H13="*",'10-22 Partitions'!G13,'10-22 Partitions'!J13="*",'10-22 Partitions'!I13,'10-22 Partitions'!L13="*",'10-22 Partitions'!K13,'10-22 Partitions'!N13="*",'10-22 Partitions'!M13,'10-22 Partitions'!P13="*",'10-22 Partitions'!O13,'10-22 Partitions'!R13="*",'10-22 Partitions'!Q13,'10-22 Partitions'!T13="*",'10-22 Partitions'!S13,'10-22 Partitions'!V13="*",'10-22 Partitions'!U13),"")</f>
        <v/>
      </c>
      <c r="H1985" s="236" t="e">
        <f>G1985/'Project Data'!$D$22</f>
        <v>#VALUE!</v>
      </c>
      <c r="I1985" s="175"/>
      <c r="J1985" s="244"/>
      <c r="K1985" s="242"/>
    </row>
    <row r="1986" spans="1:11" s="147" customFormat="1" ht="15" hidden="1" customHeight="1">
      <c r="A1986" s="198">
        <f>'10-22 Partitions'!A14</f>
        <v>0</v>
      </c>
      <c r="B1986" s="624" t="str">
        <f>'10-22 Partitions'!B14</f>
        <v>10 21 13.14 Stainless-Steel Toilet Compartments</v>
      </c>
      <c r="C1986" s="235"/>
      <c r="D1986" s="236" t="str" cm="1">
        <f t="array" ref="D1986">_xlfn.IFNA(_xlfn.IFS('10-22 Partitions'!D14="*",'10-22 Partitions'!C14,'10-22 Partitions'!F14="*",'10-22 Partitions'!E14,'10-22 Partitions'!H14="*",'10-22 Partitions'!G14,'10-22 Partitions'!J14="*",'10-22 Partitions'!I14,'10-22 Partitions'!L14="*",'10-22 Partitions'!K14,'10-22 Partitions'!N14="*",'10-22 Partitions'!M14,'10-22 Partitions'!P14="*",'10-22 Partitions'!O14,'10-22 Partitions'!R14="*",'10-22 Partitions'!Q14,'10-22 Partitions'!T14="*",'10-22 Partitions'!S14),"")</f>
        <v/>
      </c>
      <c r="E1986" s="622" t="e">
        <f>D1986/'Project Data'!$D$22</f>
        <v>#VALUE!</v>
      </c>
      <c r="F1986" s="164" t="s">
        <v>44</v>
      </c>
      <c r="G1986" s="236" t="str" cm="1">
        <f t="array" ref="G1986">_xlfn.IFNA(_xlfn.IFS('10-22 Partitions'!F14="*",'10-22 Partitions'!E14,'10-22 Partitions'!H14="*",'10-22 Partitions'!G14,'10-22 Partitions'!J14="*",'10-22 Partitions'!I14,'10-22 Partitions'!L14="*",'10-22 Partitions'!K14,'10-22 Partitions'!N14="*",'10-22 Partitions'!M14,'10-22 Partitions'!P14="*",'10-22 Partitions'!O14,'10-22 Partitions'!R14="*",'10-22 Partitions'!Q14,'10-22 Partitions'!T14="*",'10-22 Partitions'!S14,'10-22 Partitions'!V14="*",'10-22 Partitions'!U14),"")</f>
        <v/>
      </c>
      <c r="H1986" s="236" t="e">
        <f>G1986/'Project Data'!$D$22</f>
        <v>#VALUE!</v>
      </c>
      <c r="I1986" s="175"/>
      <c r="J1986" s="244"/>
      <c r="K1986" s="242"/>
    </row>
    <row r="1987" spans="1:11" s="147" customFormat="1" ht="15" hidden="1" customHeight="1">
      <c r="A1987" s="198">
        <f>'10-22 Partitions'!A15</f>
        <v>0</v>
      </c>
      <c r="B1987" s="624" t="str">
        <f>'10-22 Partitions'!B15</f>
        <v>10 21 13.16 Plastic-Laminate-Clad Toilet Compartments</v>
      </c>
      <c r="C1987" s="235"/>
      <c r="D1987" s="236" t="str" cm="1">
        <f t="array" ref="D1987">_xlfn.IFNA(_xlfn.IFS('10-22 Partitions'!D15="*",'10-22 Partitions'!C15,'10-22 Partitions'!F15="*",'10-22 Partitions'!E15,'10-22 Partitions'!H15="*",'10-22 Partitions'!G15,'10-22 Partitions'!J15="*",'10-22 Partitions'!I15,'10-22 Partitions'!L15="*",'10-22 Partitions'!K15,'10-22 Partitions'!N15="*",'10-22 Partitions'!M15,'10-22 Partitions'!P15="*",'10-22 Partitions'!O15,'10-22 Partitions'!R15="*",'10-22 Partitions'!Q15,'10-22 Partitions'!T15="*",'10-22 Partitions'!S15),"")</f>
        <v/>
      </c>
      <c r="E1987" s="622" t="e">
        <f>D1987/'Project Data'!$D$22</f>
        <v>#VALUE!</v>
      </c>
      <c r="F1987" s="164" t="s">
        <v>44</v>
      </c>
      <c r="G1987" s="236" t="str" cm="1">
        <f t="array" ref="G1987">_xlfn.IFNA(_xlfn.IFS('10-22 Partitions'!F15="*",'10-22 Partitions'!E15,'10-22 Partitions'!H15="*",'10-22 Partitions'!G15,'10-22 Partitions'!J15="*",'10-22 Partitions'!I15,'10-22 Partitions'!L15="*",'10-22 Partitions'!K15,'10-22 Partitions'!N15="*",'10-22 Partitions'!M15,'10-22 Partitions'!P15="*",'10-22 Partitions'!O15,'10-22 Partitions'!R15="*",'10-22 Partitions'!Q15,'10-22 Partitions'!T15="*",'10-22 Partitions'!S15,'10-22 Partitions'!V15="*",'10-22 Partitions'!U15),"")</f>
        <v/>
      </c>
      <c r="H1987" s="236" t="e">
        <f>G1987/'Project Data'!$D$22</f>
        <v>#VALUE!</v>
      </c>
      <c r="I1987" s="175"/>
      <c r="J1987" s="244"/>
      <c r="K1987" s="242"/>
    </row>
    <row r="1988" spans="1:11" s="147" customFormat="1" ht="15" hidden="1" customHeight="1">
      <c r="A1988" s="198">
        <f>'10-22 Partitions'!A16</f>
        <v>0</v>
      </c>
      <c r="B1988" s="624" t="str">
        <f>'10-22 Partitions'!B16</f>
        <v>10 21 13.17 Phenolic-Core Toilet Compartments</v>
      </c>
      <c r="C1988" s="235"/>
      <c r="D1988" s="236" t="str" cm="1">
        <f t="array" ref="D1988">_xlfn.IFNA(_xlfn.IFS('10-22 Partitions'!D16="*",'10-22 Partitions'!C16,'10-22 Partitions'!F16="*",'10-22 Partitions'!E16,'10-22 Partitions'!H16="*",'10-22 Partitions'!G16,'10-22 Partitions'!J16="*",'10-22 Partitions'!I16,'10-22 Partitions'!L16="*",'10-22 Partitions'!K16,'10-22 Partitions'!N16="*",'10-22 Partitions'!M16,'10-22 Partitions'!P16="*",'10-22 Partitions'!O16,'10-22 Partitions'!R16="*",'10-22 Partitions'!Q16,'10-22 Partitions'!T16="*",'10-22 Partitions'!S16),"")</f>
        <v/>
      </c>
      <c r="E1988" s="622" t="e">
        <f>D1988/'Project Data'!$D$22</f>
        <v>#VALUE!</v>
      </c>
      <c r="F1988" s="164" t="s">
        <v>44</v>
      </c>
      <c r="G1988" s="236" t="str" cm="1">
        <f t="array" ref="G1988">_xlfn.IFNA(_xlfn.IFS('10-22 Partitions'!F16="*",'10-22 Partitions'!E16,'10-22 Partitions'!H16="*",'10-22 Partitions'!G16,'10-22 Partitions'!J16="*",'10-22 Partitions'!I16,'10-22 Partitions'!L16="*",'10-22 Partitions'!K16,'10-22 Partitions'!N16="*",'10-22 Partitions'!M16,'10-22 Partitions'!P16="*",'10-22 Partitions'!O16,'10-22 Partitions'!R16="*",'10-22 Partitions'!Q16,'10-22 Partitions'!T16="*",'10-22 Partitions'!S16,'10-22 Partitions'!V16="*",'10-22 Partitions'!U16),"")</f>
        <v/>
      </c>
      <c r="H1988" s="236" t="e">
        <f>G1988/'Project Data'!$D$22</f>
        <v>#VALUE!</v>
      </c>
      <c r="I1988" s="175"/>
      <c r="J1988" s="244"/>
      <c r="K1988" s="242"/>
    </row>
    <row r="1989" spans="1:11" s="147" customFormat="1" ht="15" hidden="1" customHeight="1">
      <c r="A1989" s="198">
        <f>'10-22 Partitions'!A17</f>
        <v>0</v>
      </c>
      <c r="B1989" s="624" t="str">
        <f>'10-22 Partitions'!B17</f>
        <v>10 21 13.19 Plastic Toilet Compartments</v>
      </c>
      <c r="C1989" s="235"/>
      <c r="D1989" s="236" t="str" cm="1">
        <f t="array" ref="D1989">_xlfn.IFNA(_xlfn.IFS('10-22 Partitions'!D17="*",'10-22 Partitions'!C17,'10-22 Partitions'!F17="*",'10-22 Partitions'!E17,'10-22 Partitions'!H17="*",'10-22 Partitions'!G17,'10-22 Partitions'!J17="*",'10-22 Partitions'!I17,'10-22 Partitions'!L17="*",'10-22 Partitions'!K17,'10-22 Partitions'!N17="*",'10-22 Partitions'!M17,'10-22 Partitions'!P17="*",'10-22 Partitions'!O17,'10-22 Partitions'!R17="*",'10-22 Partitions'!Q17,'10-22 Partitions'!T17="*",'10-22 Partitions'!S17),"")</f>
        <v/>
      </c>
      <c r="E1989" s="622" t="e">
        <f>D1989/'Project Data'!$D$22</f>
        <v>#VALUE!</v>
      </c>
      <c r="F1989" s="164" t="s">
        <v>44</v>
      </c>
      <c r="G1989" s="236" t="str" cm="1">
        <f t="array" ref="G1989">_xlfn.IFNA(_xlfn.IFS('10-22 Partitions'!F17="*",'10-22 Partitions'!E17,'10-22 Partitions'!H17="*",'10-22 Partitions'!G17,'10-22 Partitions'!J17="*",'10-22 Partitions'!I17,'10-22 Partitions'!L17="*",'10-22 Partitions'!K17,'10-22 Partitions'!N17="*",'10-22 Partitions'!M17,'10-22 Partitions'!P17="*",'10-22 Partitions'!O17,'10-22 Partitions'!R17="*",'10-22 Partitions'!Q17,'10-22 Partitions'!T17="*",'10-22 Partitions'!S17,'10-22 Partitions'!V17="*",'10-22 Partitions'!U17),"")</f>
        <v/>
      </c>
      <c r="H1989" s="236" t="e">
        <f>G1989/'Project Data'!$D$22</f>
        <v>#VALUE!</v>
      </c>
      <c r="I1989" s="175"/>
      <c r="J1989" s="244"/>
      <c r="K1989" s="242"/>
    </row>
    <row r="1990" spans="1:11" s="147" customFormat="1" ht="15" hidden="1" customHeight="1">
      <c r="A1990" s="198">
        <f>'10-22 Partitions'!A18</f>
        <v>0</v>
      </c>
      <c r="B1990" s="624" t="str">
        <f>'10-22 Partitions'!B18</f>
        <v>10 21 13.23 Particleboard Toilet Compartments</v>
      </c>
      <c r="C1990" s="235"/>
      <c r="D1990" s="236" t="str" cm="1">
        <f t="array" ref="D1990">_xlfn.IFNA(_xlfn.IFS('10-22 Partitions'!D18="*",'10-22 Partitions'!C18,'10-22 Partitions'!F18="*",'10-22 Partitions'!E18,'10-22 Partitions'!H18="*",'10-22 Partitions'!G18,'10-22 Partitions'!J18="*",'10-22 Partitions'!I18,'10-22 Partitions'!L18="*",'10-22 Partitions'!K18,'10-22 Partitions'!N18="*",'10-22 Partitions'!M18,'10-22 Partitions'!P18="*",'10-22 Partitions'!O18,'10-22 Partitions'!R18="*",'10-22 Partitions'!Q18,'10-22 Partitions'!T18="*",'10-22 Partitions'!S18),"")</f>
        <v/>
      </c>
      <c r="E1990" s="622" t="e">
        <f>D1990/'Project Data'!$D$22</f>
        <v>#VALUE!</v>
      </c>
      <c r="F1990" s="164" t="s">
        <v>44</v>
      </c>
      <c r="G1990" s="236" t="str" cm="1">
        <f t="array" ref="G1990">_xlfn.IFNA(_xlfn.IFS('10-22 Partitions'!F18="*",'10-22 Partitions'!E18,'10-22 Partitions'!H18="*",'10-22 Partitions'!G18,'10-22 Partitions'!J18="*",'10-22 Partitions'!I18,'10-22 Partitions'!L18="*",'10-22 Partitions'!K18,'10-22 Partitions'!N18="*",'10-22 Partitions'!M18,'10-22 Partitions'!P18="*",'10-22 Partitions'!O18,'10-22 Partitions'!R18="*",'10-22 Partitions'!Q18,'10-22 Partitions'!T18="*",'10-22 Partitions'!S18,'10-22 Partitions'!V18="*",'10-22 Partitions'!U18),"")</f>
        <v/>
      </c>
      <c r="H1990" s="236" t="e">
        <f>G1990/'Project Data'!$D$22</f>
        <v>#VALUE!</v>
      </c>
      <c r="I1990" s="175"/>
      <c r="J1990" s="244"/>
      <c r="K1990" s="242"/>
    </row>
    <row r="1991" spans="1:11" s="147" customFormat="1" ht="15" hidden="1" customHeight="1">
      <c r="A1991" s="198">
        <f>'10-22 Partitions'!A19</f>
        <v>0</v>
      </c>
      <c r="B1991" s="624" t="str">
        <f>'10-22 Partitions'!B19</f>
        <v>10 21 13.40 Stone Toilet Compartments</v>
      </c>
      <c r="C1991" s="235"/>
      <c r="D1991" s="236" t="str" cm="1">
        <f t="array" ref="D1991">_xlfn.IFNA(_xlfn.IFS('10-22 Partitions'!D19="*",'10-22 Partitions'!C19,'10-22 Partitions'!F19="*",'10-22 Partitions'!E19,'10-22 Partitions'!H19="*",'10-22 Partitions'!G19,'10-22 Partitions'!J19="*",'10-22 Partitions'!I19,'10-22 Partitions'!L19="*",'10-22 Partitions'!K19,'10-22 Partitions'!N19="*",'10-22 Partitions'!M19,'10-22 Partitions'!P19="*",'10-22 Partitions'!O19,'10-22 Partitions'!R19="*",'10-22 Partitions'!Q19,'10-22 Partitions'!T19="*",'10-22 Partitions'!S19),"")</f>
        <v/>
      </c>
      <c r="E1991" s="622" t="e">
        <f>D1991/'Project Data'!$D$22</f>
        <v>#VALUE!</v>
      </c>
      <c r="F1991" s="164" t="s">
        <v>44</v>
      </c>
      <c r="G1991" s="236" t="str" cm="1">
        <f t="array" ref="G1991">_xlfn.IFNA(_xlfn.IFS('10-22 Partitions'!F19="*",'10-22 Partitions'!E19,'10-22 Partitions'!H19="*",'10-22 Partitions'!G19,'10-22 Partitions'!J19="*",'10-22 Partitions'!I19,'10-22 Partitions'!L19="*",'10-22 Partitions'!K19,'10-22 Partitions'!N19="*",'10-22 Partitions'!M19,'10-22 Partitions'!P19="*",'10-22 Partitions'!O19,'10-22 Partitions'!R19="*",'10-22 Partitions'!Q19,'10-22 Partitions'!T19="*",'10-22 Partitions'!S19,'10-22 Partitions'!V19="*",'10-22 Partitions'!U19),"")</f>
        <v/>
      </c>
      <c r="H1991" s="236" t="e">
        <f>G1991/'Project Data'!$D$22</f>
        <v>#VALUE!</v>
      </c>
      <c r="I1991" s="175"/>
      <c r="J1991" s="244"/>
      <c r="K1991" s="242"/>
    </row>
    <row r="1992" spans="1:11" s="147" customFormat="1" ht="15" hidden="1" customHeight="1">
      <c r="A1992" s="198">
        <f>'10-22 Partitions'!A20</f>
        <v>0</v>
      </c>
      <c r="B1992" s="624" t="str">
        <f>'10-22 Partitions'!B20</f>
        <v>10 21 16 Shower and Dressing Compartments</v>
      </c>
      <c r="C1992" s="235"/>
      <c r="D1992" s="236" t="str" cm="1">
        <f t="array" ref="D1992">_xlfn.IFNA(_xlfn.IFS('10-22 Partitions'!D20="*",'10-22 Partitions'!C20,'10-22 Partitions'!F20="*",'10-22 Partitions'!E20,'10-22 Partitions'!H20="*",'10-22 Partitions'!G20,'10-22 Partitions'!J20="*",'10-22 Partitions'!I20,'10-22 Partitions'!L20="*",'10-22 Partitions'!K20,'10-22 Partitions'!N20="*",'10-22 Partitions'!M20,'10-22 Partitions'!P20="*",'10-22 Partitions'!O20,'10-22 Partitions'!R20="*",'10-22 Partitions'!Q20,'10-22 Partitions'!T20="*",'10-22 Partitions'!S20),"")</f>
        <v/>
      </c>
      <c r="E1992" s="622" t="e">
        <f>D1992/'Project Data'!$D$22</f>
        <v>#VALUE!</v>
      </c>
      <c r="F1992" s="164" t="s">
        <v>44</v>
      </c>
      <c r="G1992" s="236" t="str" cm="1">
        <f t="array" ref="G1992">_xlfn.IFNA(_xlfn.IFS('10-22 Partitions'!F20="*",'10-22 Partitions'!E20,'10-22 Partitions'!H20="*",'10-22 Partitions'!G20,'10-22 Partitions'!J20="*",'10-22 Partitions'!I20,'10-22 Partitions'!L20="*",'10-22 Partitions'!K20,'10-22 Partitions'!N20="*",'10-22 Partitions'!M20,'10-22 Partitions'!P20="*",'10-22 Partitions'!O20,'10-22 Partitions'!R20="*",'10-22 Partitions'!Q20,'10-22 Partitions'!T20="*",'10-22 Partitions'!S20,'10-22 Partitions'!V20="*",'10-22 Partitions'!U20),"")</f>
        <v/>
      </c>
      <c r="H1992" s="236" t="e">
        <f>G1992/'Project Data'!$D$22</f>
        <v>#VALUE!</v>
      </c>
      <c r="I1992" s="175"/>
      <c r="J1992" s="244"/>
      <c r="K1992" s="242"/>
    </row>
    <row r="1993" spans="1:11" s="147" customFormat="1" ht="15" hidden="1" customHeight="1">
      <c r="A1993" s="198">
        <f>'10-22 Partitions'!A21</f>
        <v>0</v>
      </c>
      <c r="B1993" s="624" t="str">
        <f>'10-22 Partitions'!B21</f>
        <v>10 21 16.13 Metal Shower and Dressing Compartments</v>
      </c>
      <c r="C1993" s="235"/>
      <c r="D1993" s="236" t="str" cm="1">
        <f t="array" ref="D1993">_xlfn.IFNA(_xlfn.IFS('10-22 Partitions'!D21="*",'10-22 Partitions'!C21,'10-22 Partitions'!F21="*",'10-22 Partitions'!E21,'10-22 Partitions'!H21="*",'10-22 Partitions'!G21,'10-22 Partitions'!J21="*",'10-22 Partitions'!I21,'10-22 Partitions'!L21="*",'10-22 Partitions'!K21,'10-22 Partitions'!N21="*",'10-22 Partitions'!M21,'10-22 Partitions'!P21="*",'10-22 Partitions'!O21,'10-22 Partitions'!R21="*",'10-22 Partitions'!Q21,'10-22 Partitions'!T21="*",'10-22 Partitions'!S21),"")</f>
        <v/>
      </c>
      <c r="E1993" s="622" t="e">
        <f>D1993/'Project Data'!$D$22</f>
        <v>#VALUE!</v>
      </c>
      <c r="F1993" s="164" t="s">
        <v>44</v>
      </c>
      <c r="G1993" s="236" t="str" cm="1">
        <f t="array" ref="G1993">_xlfn.IFNA(_xlfn.IFS('10-22 Partitions'!F21="*",'10-22 Partitions'!E21,'10-22 Partitions'!H21="*",'10-22 Partitions'!G21,'10-22 Partitions'!J21="*",'10-22 Partitions'!I21,'10-22 Partitions'!L21="*",'10-22 Partitions'!K21,'10-22 Partitions'!N21="*",'10-22 Partitions'!M21,'10-22 Partitions'!P21="*",'10-22 Partitions'!O21,'10-22 Partitions'!R21="*",'10-22 Partitions'!Q21,'10-22 Partitions'!T21="*",'10-22 Partitions'!S21,'10-22 Partitions'!V21="*",'10-22 Partitions'!U21),"")</f>
        <v/>
      </c>
      <c r="H1993" s="236" t="e">
        <f>G1993/'Project Data'!$D$22</f>
        <v>#VALUE!</v>
      </c>
      <c r="I1993" s="175"/>
      <c r="J1993" s="244"/>
      <c r="K1993" s="242"/>
    </row>
    <row r="1994" spans="1:11" s="147" customFormat="1" ht="15" hidden="1" customHeight="1">
      <c r="A1994" s="198">
        <f>'10-22 Partitions'!A22</f>
        <v>0</v>
      </c>
      <c r="B1994" s="624" t="str">
        <f>'10-22 Partitions'!B22</f>
        <v>10 21 16.14 Stainless-Steel Shower and Dressing Compartments</v>
      </c>
      <c r="C1994" s="235"/>
      <c r="D1994" s="236" t="str" cm="1">
        <f t="array" ref="D1994">_xlfn.IFNA(_xlfn.IFS('10-22 Partitions'!D22="*",'10-22 Partitions'!C22,'10-22 Partitions'!F22="*",'10-22 Partitions'!E22,'10-22 Partitions'!H22="*",'10-22 Partitions'!G22,'10-22 Partitions'!J22="*",'10-22 Partitions'!I22,'10-22 Partitions'!L22="*",'10-22 Partitions'!K22,'10-22 Partitions'!N22="*",'10-22 Partitions'!M22,'10-22 Partitions'!P22="*",'10-22 Partitions'!O22,'10-22 Partitions'!R22="*",'10-22 Partitions'!Q22,'10-22 Partitions'!T22="*",'10-22 Partitions'!S22),"")</f>
        <v/>
      </c>
      <c r="E1994" s="622" t="e">
        <f>D1994/'Project Data'!$D$22</f>
        <v>#VALUE!</v>
      </c>
      <c r="F1994" s="164" t="s">
        <v>44</v>
      </c>
      <c r="G1994" s="236" t="str" cm="1">
        <f t="array" ref="G1994">_xlfn.IFNA(_xlfn.IFS('10-22 Partitions'!F22="*",'10-22 Partitions'!E22,'10-22 Partitions'!H22="*",'10-22 Partitions'!G22,'10-22 Partitions'!J22="*",'10-22 Partitions'!I22,'10-22 Partitions'!L22="*",'10-22 Partitions'!K22,'10-22 Partitions'!N22="*",'10-22 Partitions'!M22,'10-22 Partitions'!P22="*",'10-22 Partitions'!O22,'10-22 Partitions'!R22="*",'10-22 Partitions'!Q22,'10-22 Partitions'!T22="*",'10-22 Partitions'!S22,'10-22 Partitions'!V22="*",'10-22 Partitions'!U22),"")</f>
        <v/>
      </c>
      <c r="H1994" s="236" t="e">
        <f>G1994/'Project Data'!$D$22</f>
        <v>#VALUE!</v>
      </c>
      <c r="I1994" s="175"/>
      <c r="J1994" s="244"/>
      <c r="K1994" s="242"/>
    </row>
    <row r="1995" spans="1:11" s="147" customFormat="1" ht="15" hidden="1" customHeight="1">
      <c r="A1995" s="198">
        <f>'10-22 Partitions'!A23</f>
        <v>0</v>
      </c>
      <c r="B1995" s="624" t="str">
        <f>'10-22 Partitions'!B23</f>
        <v>10 21 16.16 Plastic-Laminate-Clad Shower and Dressing Compartments</v>
      </c>
      <c r="C1995" s="235"/>
      <c r="D1995" s="236" t="str" cm="1">
        <f t="array" ref="D1995">_xlfn.IFNA(_xlfn.IFS('10-22 Partitions'!D23="*",'10-22 Partitions'!C23,'10-22 Partitions'!F23="*",'10-22 Partitions'!E23,'10-22 Partitions'!H23="*",'10-22 Partitions'!G23,'10-22 Partitions'!J23="*",'10-22 Partitions'!I23,'10-22 Partitions'!L23="*",'10-22 Partitions'!K23,'10-22 Partitions'!N23="*",'10-22 Partitions'!M23,'10-22 Partitions'!P23="*",'10-22 Partitions'!O23,'10-22 Partitions'!R23="*",'10-22 Partitions'!Q23,'10-22 Partitions'!T23="*",'10-22 Partitions'!S23),"")</f>
        <v/>
      </c>
      <c r="E1995" s="622" t="e">
        <f>D1995/'Project Data'!$D$22</f>
        <v>#VALUE!</v>
      </c>
      <c r="F1995" s="164" t="s">
        <v>44</v>
      </c>
      <c r="G1995" s="236" t="str" cm="1">
        <f t="array" ref="G1995">_xlfn.IFNA(_xlfn.IFS('10-22 Partitions'!F23="*",'10-22 Partitions'!E23,'10-22 Partitions'!H23="*",'10-22 Partitions'!G23,'10-22 Partitions'!J23="*",'10-22 Partitions'!I23,'10-22 Partitions'!L23="*",'10-22 Partitions'!K23,'10-22 Partitions'!N23="*",'10-22 Partitions'!M23,'10-22 Partitions'!P23="*",'10-22 Partitions'!O23,'10-22 Partitions'!R23="*",'10-22 Partitions'!Q23,'10-22 Partitions'!T23="*",'10-22 Partitions'!S23,'10-22 Partitions'!V23="*",'10-22 Partitions'!U23),"")</f>
        <v/>
      </c>
      <c r="H1995" s="236" t="e">
        <f>G1995/'Project Data'!$D$22</f>
        <v>#VALUE!</v>
      </c>
      <c r="I1995" s="175"/>
      <c r="J1995" s="244"/>
      <c r="K1995" s="242"/>
    </row>
    <row r="1996" spans="1:11" s="147" customFormat="1" ht="15" hidden="1" customHeight="1">
      <c r="A1996" s="198">
        <f>'10-22 Partitions'!A24</f>
        <v>0</v>
      </c>
      <c r="B1996" s="624" t="str">
        <f>'10-22 Partitions'!B24</f>
        <v>10 21 16.17 Phenolic-Core Shower and Dressing Compartments</v>
      </c>
      <c r="C1996" s="235"/>
      <c r="D1996" s="236" t="str" cm="1">
        <f t="array" ref="D1996">_xlfn.IFNA(_xlfn.IFS('10-22 Partitions'!D24="*",'10-22 Partitions'!C24,'10-22 Partitions'!F24="*",'10-22 Partitions'!E24,'10-22 Partitions'!H24="*",'10-22 Partitions'!G24,'10-22 Partitions'!J24="*",'10-22 Partitions'!I24,'10-22 Partitions'!L24="*",'10-22 Partitions'!K24,'10-22 Partitions'!N24="*",'10-22 Partitions'!M24,'10-22 Partitions'!P24="*",'10-22 Partitions'!O24,'10-22 Partitions'!R24="*",'10-22 Partitions'!Q24,'10-22 Partitions'!T24="*",'10-22 Partitions'!S24),"")</f>
        <v/>
      </c>
      <c r="E1996" s="622" t="e">
        <f>D1996/'Project Data'!$D$22</f>
        <v>#VALUE!</v>
      </c>
      <c r="F1996" s="164" t="s">
        <v>44</v>
      </c>
      <c r="G1996" s="236" t="str" cm="1">
        <f t="array" ref="G1996">_xlfn.IFNA(_xlfn.IFS('10-22 Partitions'!F24="*",'10-22 Partitions'!E24,'10-22 Partitions'!H24="*",'10-22 Partitions'!G24,'10-22 Partitions'!J24="*",'10-22 Partitions'!I24,'10-22 Partitions'!L24="*",'10-22 Partitions'!K24,'10-22 Partitions'!N24="*",'10-22 Partitions'!M24,'10-22 Partitions'!P24="*",'10-22 Partitions'!O24,'10-22 Partitions'!R24="*",'10-22 Partitions'!Q24,'10-22 Partitions'!T24="*",'10-22 Partitions'!S24,'10-22 Partitions'!V24="*",'10-22 Partitions'!U24),"")</f>
        <v/>
      </c>
      <c r="H1996" s="236" t="e">
        <f>G1996/'Project Data'!$D$22</f>
        <v>#VALUE!</v>
      </c>
      <c r="I1996" s="175"/>
      <c r="J1996" s="244"/>
      <c r="K1996" s="242"/>
    </row>
    <row r="1997" spans="1:11" s="147" customFormat="1" ht="15" hidden="1" customHeight="1">
      <c r="A1997" s="198">
        <f>'10-22 Partitions'!A25</f>
        <v>0</v>
      </c>
      <c r="B1997" s="624" t="str">
        <f>'10-22 Partitions'!B25</f>
        <v>10 21 16.19 Plastic Shower and Dressing Compartments</v>
      </c>
      <c r="C1997" s="235"/>
      <c r="D1997" s="236" t="str" cm="1">
        <f t="array" ref="D1997">_xlfn.IFNA(_xlfn.IFS('10-22 Partitions'!D25="*",'10-22 Partitions'!C25,'10-22 Partitions'!F25="*",'10-22 Partitions'!E25,'10-22 Partitions'!H25="*",'10-22 Partitions'!G25,'10-22 Partitions'!J25="*",'10-22 Partitions'!I25,'10-22 Partitions'!L25="*",'10-22 Partitions'!K25,'10-22 Partitions'!N25="*",'10-22 Partitions'!M25,'10-22 Partitions'!P25="*",'10-22 Partitions'!O25,'10-22 Partitions'!R25="*",'10-22 Partitions'!Q25,'10-22 Partitions'!T25="*",'10-22 Partitions'!S25),"")</f>
        <v/>
      </c>
      <c r="E1997" s="622" t="e">
        <f>D1997/'Project Data'!$D$22</f>
        <v>#VALUE!</v>
      </c>
      <c r="F1997" s="164" t="s">
        <v>44</v>
      </c>
      <c r="G1997" s="236" t="str" cm="1">
        <f t="array" ref="G1997">_xlfn.IFNA(_xlfn.IFS('10-22 Partitions'!F25="*",'10-22 Partitions'!E25,'10-22 Partitions'!H25="*",'10-22 Partitions'!G25,'10-22 Partitions'!J25="*",'10-22 Partitions'!I25,'10-22 Partitions'!L25="*",'10-22 Partitions'!K25,'10-22 Partitions'!N25="*",'10-22 Partitions'!M25,'10-22 Partitions'!P25="*",'10-22 Partitions'!O25,'10-22 Partitions'!R25="*",'10-22 Partitions'!Q25,'10-22 Partitions'!T25="*",'10-22 Partitions'!S25,'10-22 Partitions'!V25="*",'10-22 Partitions'!U25),"")</f>
        <v/>
      </c>
      <c r="H1997" s="236" t="e">
        <f>G1997/'Project Data'!$D$22</f>
        <v>#VALUE!</v>
      </c>
      <c r="I1997" s="175"/>
      <c r="J1997" s="244"/>
      <c r="K1997" s="242"/>
    </row>
    <row r="1998" spans="1:11" s="147" customFormat="1" ht="15" hidden="1" customHeight="1">
      <c r="A1998" s="198">
        <f>'10-22 Partitions'!A26</f>
        <v>0</v>
      </c>
      <c r="B1998" s="624" t="str">
        <f>'10-22 Partitions'!B26</f>
        <v>10 21 16.23 Particleboard Shower and Dressing Compartments</v>
      </c>
      <c r="C1998" s="235"/>
      <c r="D1998" s="236" t="str" cm="1">
        <f t="array" ref="D1998">_xlfn.IFNA(_xlfn.IFS('10-22 Partitions'!D26="*",'10-22 Partitions'!C26,'10-22 Partitions'!F26="*",'10-22 Partitions'!E26,'10-22 Partitions'!H26="*",'10-22 Partitions'!G26,'10-22 Partitions'!J26="*",'10-22 Partitions'!I26,'10-22 Partitions'!L26="*",'10-22 Partitions'!K26,'10-22 Partitions'!N26="*",'10-22 Partitions'!M26,'10-22 Partitions'!P26="*",'10-22 Partitions'!O26,'10-22 Partitions'!R26="*",'10-22 Partitions'!Q26,'10-22 Partitions'!T26="*",'10-22 Partitions'!S26),"")</f>
        <v/>
      </c>
      <c r="E1998" s="622" t="e">
        <f>D1998/'Project Data'!$D$22</f>
        <v>#VALUE!</v>
      </c>
      <c r="F1998" s="164" t="s">
        <v>44</v>
      </c>
      <c r="G1998" s="236" t="str" cm="1">
        <f t="array" ref="G1998">_xlfn.IFNA(_xlfn.IFS('10-22 Partitions'!F26="*",'10-22 Partitions'!E26,'10-22 Partitions'!H26="*",'10-22 Partitions'!G26,'10-22 Partitions'!J26="*",'10-22 Partitions'!I26,'10-22 Partitions'!L26="*",'10-22 Partitions'!K26,'10-22 Partitions'!N26="*",'10-22 Partitions'!M26,'10-22 Partitions'!P26="*",'10-22 Partitions'!O26,'10-22 Partitions'!R26="*",'10-22 Partitions'!Q26,'10-22 Partitions'!T26="*",'10-22 Partitions'!S26,'10-22 Partitions'!V26="*",'10-22 Partitions'!U26),"")</f>
        <v/>
      </c>
      <c r="H1998" s="236" t="e">
        <f>G1998/'Project Data'!$D$22</f>
        <v>#VALUE!</v>
      </c>
      <c r="I1998" s="175"/>
      <c r="J1998" s="244"/>
      <c r="K1998" s="242"/>
    </row>
    <row r="1999" spans="1:11" s="147" customFormat="1" ht="15" hidden="1" customHeight="1">
      <c r="A1999" s="198">
        <f>'10-22 Partitions'!A27</f>
        <v>0</v>
      </c>
      <c r="B1999" s="624" t="str">
        <f>'10-22 Partitions'!B27</f>
        <v>10 21 16.40 Stone Shower and Dressing Compartments</v>
      </c>
      <c r="C1999" s="235"/>
      <c r="D1999" s="236" t="str" cm="1">
        <f t="array" ref="D1999">_xlfn.IFNA(_xlfn.IFS('10-22 Partitions'!D27="*",'10-22 Partitions'!C27,'10-22 Partitions'!F27="*",'10-22 Partitions'!E27,'10-22 Partitions'!H27="*",'10-22 Partitions'!G27,'10-22 Partitions'!J27="*",'10-22 Partitions'!I27,'10-22 Partitions'!L27="*",'10-22 Partitions'!K27,'10-22 Partitions'!N27="*",'10-22 Partitions'!M27,'10-22 Partitions'!P27="*",'10-22 Partitions'!O27,'10-22 Partitions'!R27="*",'10-22 Partitions'!Q27,'10-22 Partitions'!T27="*",'10-22 Partitions'!S27),"")</f>
        <v/>
      </c>
      <c r="E1999" s="622" t="e">
        <f>D1999/'Project Data'!$D$22</f>
        <v>#VALUE!</v>
      </c>
      <c r="F1999" s="164" t="s">
        <v>44</v>
      </c>
      <c r="G1999" s="236" t="str" cm="1">
        <f t="array" ref="G1999">_xlfn.IFNA(_xlfn.IFS('10-22 Partitions'!F27="*",'10-22 Partitions'!E27,'10-22 Partitions'!H27="*",'10-22 Partitions'!G27,'10-22 Partitions'!J27="*",'10-22 Partitions'!I27,'10-22 Partitions'!L27="*",'10-22 Partitions'!K27,'10-22 Partitions'!N27="*",'10-22 Partitions'!M27,'10-22 Partitions'!P27="*",'10-22 Partitions'!O27,'10-22 Partitions'!R27="*",'10-22 Partitions'!Q27,'10-22 Partitions'!T27="*",'10-22 Partitions'!S27,'10-22 Partitions'!V27="*",'10-22 Partitions'!U27),"")</f>
        <v/>
      </c>
      <c r="H1999" s="236" t="e">
        <f>G1999/'Project Data'!$D$22</f>
        <v>#VALUE!</v>
      </c>
      <c r="I1999" s="175"/>
      <c r="J1999" s="244"/>
      <c r="K1999" s="242"/>
    </row>
    <row r="2000" spans="1:11" s="147" customFormat="1" ht="15" hidden="1" customHeight="1">
      <c r="A2000" s="198">
        <f>'10-22 Partitions'!A28</f>
        <v>0</v>
      </c>
      <c r="B2000" s="624" t="str">
        <f>'10-22 Partitions'!B28</f>
        <v>10 21 23 Cubicle Curtains and Track</v>
      </c>
      <c r="C2000" s="235"/>
      <c r="D2000" s="236" t="str" cm="1">
        <f t="array" ref="D2000">_xlfn.IFNA(_xlfn.IFS('10-22 Partitions'!D28="*",'10-22 Partitions'!C28,'10-22 Partitions'!F28="*",'10-22 Partitions'!E28,'10-22 Partitions'!H28="*",'10-22 Partitions'!G28,'10-22 Partitions'!J28="*",'10-22 Partitions'!I28,'10-22 Partitions'!L28="*",'10-22 Partitions'!K28,'10-22 Partitions'!N28="*",'10-22 Partitions'!M28,'10-22 Partitions'!P28="*",'10-22 Partitions'!O28,'10-22 Partitions'!R28="*",'10-22 Partitions'!Q28,'10-22 Partitions'!T28="*",'10-22 Partitions'!S28),"")</f>
        <v/>
      </c>
      <c r="E2000" s="622" t="e">
        <f>D2000/'Project Data'!$D$22</f>
        <v>#VALUE!</v>
      </c>
      <c r="F2000" s="164" t="s">
        <v>44</v>
      </c>
      <c r="G2000" s="236" t="str" cm="1">
        <f t="array" ref="G2000">_xlfn.IFNA(_xlfn.IFS('10-22 Partitions'!F28="*",'10-22 Partitions'!E28,'10-22 Partitions'!H28="*",'10-22 Partitions'!G28,'10-22 Partitions'!J28="*",'10-22 Partitions'!I28,'10-22 Partitions'!L28="*",'10-22 Partitions'!K28,'10-22 Partitions'!N28="*",'10-22 Partitions'!M28,'10-22 Partitions'!P28="*",'10-22 Partitions'!O28,'10-22 Partitions'!R28="*",'10-22 Partitions'!Q28,'10-22 Partitions'!T28="*",'10-22 Partitions'!S28,'10-22 Partitions'!V28="*",'10-22 Partitions'!U28),"")</f>
        <v/>
      </c>
      <c r="H2000" s="236" t="e">
        <f>G2000/'Project Data'!$D$22</f>
        <v>#VALUE!</v>
      </c>
      <c r="I2000" s="175"/>
      <c r="J2000" s="244"/>
      <c r="K2000" s="242"/>
    </row>
    <row r="2001" spans="1:11" s="147" customFormat="1" ht="15" hidden="1" customHeight="1">
      <c r="A2001" s="198">
        <f>'10-22 Partitions'!A29</f>
        <v>0</v>
      </c>
      <c r="B2001" s="624" t="str">
        <f>'10-22 Partitions'!B29</f>
        <v>10 21 23.13 Cubicle Curtains</v>
      </c>
      <c r="C2001" s="235"/>
      <c r="D2001" s="236" t="str" cm="1">
        <f t="array" ref="D2001">_xlfn.IFNA(_xlfn.IFS('10-22 Partitions'!D29="*",'10-22 Partitions'!C29,'10-22 Partitions'!F29="*",'10-22 Partitions'!E29,'10-22 Partitions'!H29="*",'10-22 Partitions'!G29,'10-22 Partitions'!J29="*",'10-22 Partitions'!I29,'10-22 Partitions'!L29="*",'10-22 Partitions'!K29,'10-22 Partitions'!N29="*",'10-22 Partitions'!M29,'10-22 Partitions'!P29="*",'10-22 Partitions'!O29,'10-22 Partitions'!R29="*",'10-22 Partitions'!Q29,'10-22 Partitions'!T29="*",'10-22 Partitions'!S29),"")</f>
        <v/>
      </c>
      <c r="E2001" s="622" t="e">
        <f>D2001/'Project Data'!$D$22</f>
        <v>#VALUE!</v>
      </c>
      <c r="F2001" s="164" t="s">
        <v>44</v>
      </c>
      <c r="G2001" s="236" t="str" cm="1">
        <f t="array" ref="G2001">_xlfn.IFNA(_xlfn.IFS('10-22 Partitions'!F29="*",'10-22 Partitions'!E29,'10-22 Partitions'!H29="*",'10-22 Partitions'!G29,'10-22 Partitions'!J29="*",'10-22 Partitions'!I29,'10-22 Partitions'!L29="*",'10-22 Partitions'!K29,'10-22 Partitions'!N29="*",'10-22 Partitions'!M29,'10-22 Partitions'!P29="*",'10-22 Partitions'!O29,'10-22 Partitions'!R29="*",'10-22 Partitions'!Q29,'10-22 Partitions'!T29="*",'10-22 Partitions'!S29,'10-22 Partitions'!V29="*",'10-22 Partitions'!U29),"")</f>
        <v/>
      </c>
      <c r="H2001" s="236" t="e">
        <f>G2001/'Project Data'!$D$22</f>
        <v>#VALUE!</v>
      </c>
      <c r="I2001" s="175"/>
      <c r="J2001" s="244"/>
      <c r="K2001" s="242"/>
    </row>
    <row r="2002" spans="1:11" s="147" customFormat="1" ht="15" hidden="1" customHeight="1">
      <c r="A2002" s="198">
        <f>'10-22 Partitions'!A30</f>
        <v>0</v>
      </c>
      <c r="B2002" s="624" t="str">
        <f>'10-22 Partitions'!B30</f>
        <v>10 21 23.16 Cubicle Track and Hardware</v>
      </c>
      <c r="C2002" s="235"/>
      <c r="D2002" s="236" t="str" cm="1">
        <f t="array" ref="D2002">_xlfn.IFNA(_xlfn.IFS('10-22 Partitions'!D30="*",'10-22 Partitions'!C30,'10-22 Partitions'!F30="*",'10-22 Partitions'!E30,'10-22 Partitions'!H30="*",'10-22 Partitions'!G30,'10-22 Partitions'!J30="*",'10-22 Partitions'!I30,'10-22 Partitions'!L30="*",'10-22 Partitions'!K30,'10-22 Partitions'!N30="*",'10-22 Partitions'!M30,'10-22 Partitions'!P30="*",'10-22 Partitions'!O30,'10-22 Partitions'!R30="*",'10-22 Partitions'!Q30,'10-22 Partitions'!T30="*",'10-22 Partitions'!S30),"")</f>
        <v/>
      </c>
      <c r="E2002" s="622" t="e">
        <f>D2002/'Project Data'!$D$22</f>
        <v>#VALUE!</v>
      </c>
      <c r="F2002" s="164" t="s">
        <v>44</v>
      </c>
      <c r="G2002" s="236" t="str" cm="1">
        <f t="array" ref="G2002">_xlfn.IFNA(_xlfn.IFS('10-22 Partitions'!F30="*",'10-22 Partitions'!E30,'10-22 Partitions'!H30="*",'10-22 Partitions'!G30,'10-22 Partitions'!J30="*",'10-22 Partitions'!I30,'10-22 Partitions'!L30="*",'10-22 Partitions'!K30,'10-22 Partitions'!N30="*",'10-22 Partitions'!M30,'10-22 Partitions'!P30="*",'10-22 Partitions'!O30,'10-22 Partitions'!R30="*",'10-22 Partitions'!Q30,'10-22 Partitions'!T30="*",'10-22 Partitions'!S30,'10-22 Partitions'!V30="*",'10-22 Partitions'!U30),"")</f>
        <v/>
      </c>
      <c r="H2002" s="236" t="e">
        <f>G2002/'Project Data'!$D$22</f>
        <v>#VALUE!</v>
      </c>
      <c r="I2002" s="175"/>
      <c r="J2002" s="244"/>
      <c r="K2002" s="242"/>
    </row>
    <row r="2003" spans="1:11" s="147" customFormat="1" ht="15" hidden="1" customHeight="1">
      <c r="A2003" s="398" t="s">
        <v>53</v>
      </c>
      <c r="B2003" s="399" t="str">
        <f>'10-22 Partitions'!B31</f>
        <v>10 21 26 Room Darkening Curtains and Tracks</v>
      </c>
      <c r="C2003" s="399"/>
      <c r="D2003" s="402" t="str" cm="1">
        <f t="array" ref="D2003">_xlfn.IFNA(_xlfn.IFS('10-22 Partitions'!D31="*",'10-22 Partitions'!C31,'10-22 Partitions'!F31="*",'10-22 Partitions'!E31,'10-22 Partitions'!H31="*",'10-22 Partitions'!G31,'10-22 Partitions'!J31="*",'10-22 Partitions'!I31,'10-22 Partitions'!L31="*",'10-22 Partitions'!K31,'10-22 Partitions'!N31="*",'10-22 Partitions'!M31,'10-22 Partitions'!P31="*",'10-22 Partitions'!O31,'10-22 Partitions'!R31="*",'10-22 Partitions'!Q31,'10-22 Partitions'!T31="*",'10-22 Partitions'!S31),"")</f>
        <v/>
      </c>
      <c r="E2003" s="402" t="e">
        <f>D2003/'Project Data'!$D$22</f>
        <v>#VALUE!</v>
      </c>
      <c r="F2003" s="411" t="s">
        <v>44</v>
      </c>
      <c r="G2003" s="402" t="str" cm="1">
        <f t="array" ref="G2003">_xlfn.IFNA(_xlfn.IFS('10-22 Partitions'!F31="*",'10-22 Partitions'!E31,'10-22 Partitions'!H31="*",'10-22 Partitions'!G31,'10-22 Partitions'!J31="*",'10-22 Partitions'!I31,'10-22 Partitions'!L31="*",'10-22 Partitions'!K31,'10-22 Partitions'!N31="*",'10-22 Partitions'!M31,'10-22 Partitions'!P31="*",'10-22 Partitions'!O31,'10-22 Partitions'!R31="*",'10-22 Partitions'!Q31,'10-22 Partitions'!T31="*",'10-22 Partitions'!S31,'10-22 Partitions'!V31="*",'10-22 Partitions'!U31),"")</f>
        <v/>
      </c>
      <c r="H2003" s="402" t="e">
        <f>G2003/'Project Data'!$D$22</f>
        <v>#VALUE!</v>
      </c>
      <c r="I2003" s="400"/>
      <c r="J2003" s="403"/>
      <c r="K2003" s="404"/>
    </row>
    <row r="2004" spans="1:11" ht="15.6" hidden="1">
      <c r="A2004" s="410" t="s">
        <v>53</v>
      </c>
      <c r="B2004" s="392" t="s">
        <v>107</v>
      </c>
      <c r="C2004" s="416"/>
      <c r="D2004" s="394" t="str" cm="1">
        <f t="array" ref="D2004">_xlfn.IFNA(_xlfn.IFS('10-26 Wall and Door Protection'!$F$9="*",'10-26 Wall and Door Protection'!$E$9,'10-26 Wall and Door Protection'!$H$9="*",'10-26 Wall and Door Protection'!$G$9,'10-26 Wall and Door Protection'!$J$9="*",'10-26 Wall and Door Protection'!$I$9,'10-26 Wall and Door Protection'!$L$9="*",'10-26 Wall and Door Protection'!$K$9,'10-26 Wall and Door Protection'!$N$9="*",'10-26 Wall and Door Protection'!$M$9,'10-26 Wall and Door Protection'!$P$9="*",'10-26 Wall and Door Protection'!$O$9,'10-26 Wall and Door Protection'!$Q$9="*",'10-26 Wall and Door Protection'!$R$9,'10-26 Wall and Door Protection'!$T$9="*",'10-26 Wall and Door Protection'!$S$9,'10-26 Wall and Door Protection'!$V$9="*",'10-26 Wall and Door Protection'!$U$9),"")</f>
        <v/>
      </c>
      <c r="E2004" s="394" t="e">
        <f>D2004/'Project Data'!$D$22</f>
        <v>#VALUE!</v>
      </c>
      <c r="F2004" s="415" t="s">
        <v>44</v>
      </c>
      <c r="G2004" s="394" t="str" cm="1">
        <f t="array" ref="G2004">_xlfn.IFNA(_xlfn.IFS('10-26 Wall and Door Protection'!$F$9="*",'10-26 Wall and Door Protection'!$E$9,'10-26 Wall and Door Protection'!$H$9="*",'10-26 Wall and Door Protection'!$G$9,'10-26 Wall and Door Protection'!$J$9="*",'10-26 Wall and Door Protection'!$I$9,'10-26 Wall and Door Protection'!$L$9="*",'10-26 Wall and Door Protection'!$K$9,'10-26 Wall and Door Protection'!$N$9="*",'10-26 Wall and Door Protection'!$M$9,'10-26 Wall and Door Protection'!$P$9="*",'10-26 Wall and Door Protection'!$O$9,'10-26 Wall and Door Protection'!$Q$9="*",'10-26 Wall and Door Protection'!$R$9,'10-26 Wall and Door Protection'!$T$9="*",'10-26 Wall and Door Protection'!$S$9,'10-26 Wall and Door Protection'!$V$9="*",'10-26 Wall and Door Protection'!$U$9),"")</f>
        <v/>
      </c>
      <c r="H2004" s="394" t="e">
        <f>G2004/'Project Data'!$D$22</f>
        <v>#VALUE!</v>
      </c>
      <c r="I2004" s="395"/>
      <c r="J2004" s="396"/>
      <c r="K2004" s="397"/>
    </row>
    <row r="2005" spans="1:11" s="147" customFormat="1" ht="15" hidden="1" customHeight="1">
      <c r="A2005" s="398" t="s">
        <v>53</v>
      </c>
      <c r="B2005" s="399" t="str">
        <f>'10-26 Wall and Door Protection'!B11</f>
        <v>10 26 00 Wall and Door Protection</v>
      </c>
      <c r="C2005" s="399"/>
      <c r="D2005" s="402" t="str" cm="1">
        <f t="array" ref="D2005">_xlfn.IFNA(_xlfn.IFS('10-26 Wall and Door Protection'!D11="*",'10-26 Wall and Door Protection'!C11,'10-26 Wall and Door Protection'!F11="*",'10-26 Wall and Door Protection'!E11,'10-26 Wall and Door Protection'!H11="*",'10-26 Wall and Door Protection'!G11,'10-26 Wall and Door Protection'!J11="*",'10-26 Wall and Door Protection'!I11,'10-26 Wall and Door Protection'!L11="*",'10-26 Wall and Door Protection'!K11,'10-26 Wall and Door Protection'!N11="*",'10-26 Wall and Door Protection'!M11,'10-26 Wall and Door Protection'!P11="*",'10-26 Wall and Door Protection'!O11,'10-26 Wall and Door Protection'!R11="*",'10-26 Wall and Door Protection'!Q11,'10-26 Wall and Door Protection'!T11="*",'10-26 Wall and Door Protection'!S11),"")</f>
        <v/>
      </c>
      <c r="E2005" s="402" t="e">
        <f>D2005/'Project Data'!$D$22</f>
        <v>#VALUE!</v>
      </c>
      <c r="F2005" s="411" t="s">
        <v>44</v>
      </c>
      <c r="G2005" s="402" t="str" cm="1">
        <f t="array" ref="G2005">_xlfn.IFNA(_xlfn.IFS('10-26 Wall and Door Protection'!F11="*",'10-26 Wall and Door Protection'!E11,'10-26 Wall and Door Protection'!H11="*",'10-26 Wall and Door Protection'!G11,'10-26 Wall and Door Protection'!J11="*",'10-26 Wall and Door Protection'!I11,'10-26 Wall and Door Protection'!L11="*",'10-26 Wall and Door Protection'!K11,'10-26 Wall and Door Protection'!N11="*",'10-26 Wall and Door Protection'!M11,'10-26 Wall and Door Protection'!P11="*",'10-26 Wall and Door Protection'!O11,'10-26 Wall and Door Protection'!R11="*",'10-26 Wall and Door Protection'!Q11,'10-26 Wall and Door Protection'!T11="*",'10-26 Wall and Door Protection'!S11,'10-26 Wall and Door Protection'!V11="*",'10-26 Wall and Door Protection'!U11),"")</f>
        <v/>
      </c>
      <c r="H2005" s="402" t="e">
        <f>G2005/'Project Data'!$D$22</f>
        <v>#VALUE!</v>
      </c>
      <c r="I2005" s="400"/>
      <c r="J2005" s="403"/>
      <c r="K2005" s="404"/>
    </row>
    <row r="2006" spans="1:11" s="147" customFormat="1" ht="15" hidden="1" customHeight="1">
      <c r="A2006" s="398" t="s">
        <v>53</v>
      </c>
      <c r="B2006" s="399" t="str">
        <f>'10-26 Wall and Door Protection'!B12</f>
        <v>10 26 13 Corner Guards</v>
      </c>
      <c r="C2006" s="399"/>
      <c r="D2006" s="402" t="str" cm="1">
        <f t="array" ref="D2006">_xlfn.IFNA(_xlfn.IFS('10-26 Wall and Door Protection'!D12="*",'10-26 Wall and Door Protection'!C12,'10-26 Wall and Door Protection'!F12="*",'10-26 Wall and Door Protection'!E12,'10-26 Wall and Door Protection'!H12="*",'10-26 Wall and Door Protection'!G12,'10-26 Wall and Door Protection'!J12="*",'10-26 Wall and Door Protection'!I12,'10-26 Wall and Door Protection'!L12="*",'10-26 Wall and Door Protection'!K12,'10-26 Wall and Door Protection'!N12="*",'10-26 Wall and Door Protection'!M12,'10-26 Wall and Door Protection'!P12="*",'10-26 Wall and Door Protection'!O12,'10-26 Wall and Door Protection'!R12="*",'10-26 Wall and Door Protection'!Q12,'10-26 Wall and Door Protection'!T12="*",'10-26 Wall and Door Protection'!S12),"")</f>
        <v/>
      </c>
      <c r="E2006" s="402" t="e">
        <f>D2006/'Project Data'!$D$22</f>
        <v>#VALUE!</v>
      </c>
      <c r="F2006" s="411" t="s">
        <v>44</v>
      </c>
      <c r="G2006" s="402" t="str" cm="1">
        <f t="array" ref="G2006">_xlfn.IFNA(_xlfn.IFS('10-26 Wall and Door Protection'!F12="*",'10-26 Wall and Door Protection'!E12,'10-26 Wall and Door Protection'!H12="*",'10-26 Wall and Door Protection'!G12,'10-26 Wall and Door Protection'!J12="*",'10-26 Wall and Door Protection'!I12,'10-26 Wall and Door Protection'!L12="*",'10-26 Wall and Door Protection'!K12,'10-26 Wall and Door Protection'!N12="*",'10-26 Wall and Door Protection'!M12,'10-26 Wall and Door Protection'!P12="*",'10-26 Wall and Door Protection'!O12,'10-26 Wall and Door Protection'!R12="*",'10-26 Wall and Door Protection'!Q12,'10-26 Wall and Door Protection'!T12="*",'10-26 Wall and Door Protection'!S12,'10-26 Wall and Door Protection'!V12="*",'10-26 Wall and Door Protection'!U12),"")</f>
        <v/>
      </c>
      <c r="H2006" s="402" t="e">
        <f>G2006/'Project Data'!$D$22</f>
        <v>#VALUE!</v>
      </c>
      <c r="I2006" s="400"/>
      <c r="J2006" s="403"/>
      <c r="K2006" s="404"/>
    </row>
    <row r="2007" spans="1:11" s="147" customFormat="1" ht="15" hidden="1" customHeight="1">
      <c r="A2007" s="198">
        <f>'10-26 Wall and Door Protection'!A13</f>
        <v>0</v>
      </c>
      <c r="B2007" s="624" t="str">
        <f>'10-26 Wall and Door Protection'!B13</f>
        <v>10 26 16 Bumper Guards</v>
      </c>
      <c r="C2007" s="235"/>
      <c r="D2007" s="236" t="str" cm="1">
        <f t="array" ref="D2007">_xlfn.IFNA(_xlfn.IFS('10-26 Wall and Door Protection'!D13="*",'10-26 Wall and Door Protection'!C13,'10-26 Wall and Door Protection'!F13="*",'10-26 Wall and Door Protection'!E13,'10-26 Wall and Door Protection'!H13="*",'10-26 Wall and Door Protection'!G13,'10-26 Wall and Door Protection'!J13="*",'10-26 Wall and Door Protection'!I13,'10-26 Wall and Door Protection'!L13="*",'10-26 Wall and Door Protection'!K13,'10-26 Wall and Door Protection'!N13="*",'10-26 Wall and Door Protection'!M13,'10-26 Wall and Door Protection'!P13="*",'10-26 Wall and Door Protection'!O13,'10-26 Wall and Door Protection'!R13="*",'10-26 Wall and Door Protection'!Q13,'10-26 Wall and Door Protection'!T13="*",'10-26 Wall and Door Protection'!S13),"")</f>
        <v/>
      </c>
      <c r="E2007" s="622" t="e">
        <f>D2007/'Project Data'!$D$22</f>
        <v>#VALUE!</v>
      </c>
      <c r="F2007" s="164" t="s">
        <v>44</v>
      </c>
      <c r="G2007" s="236" t="str" cm="1">
        <f t="array" ref="G2007">_xlfn.IFNA(_xlfn.IFS('10-26 Wall and Door Protection'!F13="*",'10-26 Wall and Door Protection'!E13,'10-26 Wall and Door Protection'!H13="*",'10-26 Wall and Door Protection'!G13,'10-26 Wall and Door Protection'!J13="*",'10-26 Wall and Door Protection'!I13,'10-26 Wall and Door Protection'!L13="*",'10-26 Wall and Door Protection'!K13,'10-26 Wall and Door Protection'!N13="*",'10-26 Wall and Door Protection'!M13,'10-26 Wall and Door Protection'!P13="*",'10-26 Wall and Door Protection'!O13,'10-26 Wall and Door Protection'!R13="*",'10-26 Wall and Door Protection'!Q13,'10-26 Wall and Door Protection'!T13="*",'10-26 Wall and Door Protection'!S13,'10-26 Wall and Door Protection'!V13="*",'10-26 Wall and Door Protection'!U13),"")</f>
        <v/>
      </c>
      <c r="H2007" s="236" t="e">
        <f>G2007/'Project Data'!$D$22</f>
        <v>#VALUE!</v>
      </c>
      <c r="I2007" s="175"/>
      <c r="J2007" s="244"/>
      <c r="K2007" s="242"/>
    </row>
    <row r="2008" spans="1:11" s="147" customFormat="1" ht="15" hidden="1" customHeight="1">
      <c r="A2008" s="198">
        <f>'10-26 Wall and Door Protection'!A14</f>
        <v>0</v>
      </c>
      <c r="B2008" s="624" t="str">
        <f>'10-26 Wall and Door Protection'!B14</f>
        <v>10 26 16.13 Bumper Rails</v>
      </c>
      <c r="C2008" s="235"/>
      <c r="D2008" s="236" t="str" cm="1">
        <f t="array" ref="D2008">_xlfn.IFNA(_xlfn.IFS('10-26 Wall and Door Protection'!D14="*",'10-26 Wall and Door Protection'!C14,'10-26 Wall and Door Protection'!F14="*",'10-26 Wall and Door Protection'!E14,'10-26 Wall and Door Protection'!H14="*",'10-26 Wall and Door Protection'!G14,'10-26 Wall and Door Protection'!J14="*",'10-26 Wall and Door Protection'!I14,'10-26 Wall and Door Protection'!L14="*",'10-26 Wall and Door Protection'!K14,'10-26 Wall and Door Protection'!N14="*",'10-26 Wall and Door Protection'!M14,'10-26 Wall and Door Protection'!P14="*",'10-26 Wall and Door Protection'!O14,'10-26 Wall and Door Protection'!R14="*",'10-26 Wall and Door Protection'!Q14,'10-26 Wall and Door Protection'!T14="*",'10-26 Wall and Door Protection'!S14),"")</f>
        <v/>
      </c>
      <c r="E2008" s="622" t="e">
        <f>D2008/'Project Data'!$D$22</f>
        <v>#VALUE!</v>
      </c>
      <c r="F2008" s="164" t="s">
        <v>44</v>
      </c>
      <c r="G2008" s="236" t="str" cm="1">
        <f t="array" ref="G2008">_xlfn.IFNA(_xlfn.IFS('10-26 Wall and Door Protection'!F14="*",'10-26 Wall and Door Protection'!E14,'10-26 Wall and Door Protection'!H14="*",'10-26 Wall and Door Protection'!G14,'10-26 Wall and Door Protection'!J14="*",'10-26 Wall and Door Protection'!I14,'10-26 Wall and Door Protection'!L14="*",'10-26 Wall and Door Protection'!K14,'10-26 Wall and Door Protection'!N14="*",'10-26 Wall and Door Protection'!M14,'10-26 Wall and Door Protection'!P14="*",'10-26 Wall and Door Protection'!O14,'10-26 Wall and Door Protection'!R14="*",'10-26 Wall and Door Protection'!Q14,'10-26 Wall and Door Protection'!T14="*",'10-26 Wall and Door Protection'!S14,'10-26 Wall and Door Protection'!V14="*",'10-26 Wall and Door Protection'!U14),"")</f>
        <v/>
      </c>
      <c r="H2008" s="236" t="e">
        <f>G2008/'Project Data'!$D$22</f>
        <v>#VALUE!</v>
      </c>
      <c r="I2008" s="175"/>
      <c r="J2008" s="244"/>
      <c r="K2008" s="242"/>
    </row>
    <row r="2009" spans="1:11" s="147" customFormat="1" ht="15" hidden="1" customHeight="1">
      <c r="A2009" s="198">
        <f>'10-26 Wall and Door Protection'!A15</f>
        <v>0</v>
      </c>
      <c r="B2009" s="624" t="str">
        <f>'10-26 Wall and Door Protection'!B15</f>
        <v>10 26 16.16 Protective Corridor Handrails</v>
      </c>
      <c r="C2009" s="235"/>
      <c r="D2009" s="236" t="str" cm="1">
        <f t="array" ref="D2009">_xlfn.IFNA(_xlfn.IFS('10-26 Wall and Door Protection'!D15="*",'10-26 Wall and Door Protection'!C15,'10-26 Wall and Door Protection'!F15="*",'10-26 Wall and Door Protection'!E15,'10-26 Wall and Door Protection'!H15="*",'10-26 Wall and Door Protection'!G15,'10-26 Wall and Door Protection'!J15="*",'10-26 Wall and Door Protection'!I15,'10-26 Wall and Door Protection'!L15="*",'10-26 Wall and Door Protection'!K15,'10-26 Wall and Door Protection'!N15="*",'10-26 Wall and Door Protection'!M15,'10-26 Wall and Door Protection'!P15="*",'10-26 Wall and Door Protection'!O15,'10-26 Wall and Door Protection'!R15="*",'10-26 Wall and Door Protection'!Q15,'10-26 Wall and Door Protection'!T15="*",'10-26 Wall and Door Protection'!S15),"")</f>
        <v/>
      </c>
      <c r="E2009" s="622" t="e">
        <f>D2009/'Project Data'!$D$22</f>
        <v>#VALUE!</v>
      </c>
      <c r="F2009" s="164" t="s">
        <v>44</v>
      </c>
      <c r="G2009" s="236" t="str" cm="1">
        <f t="array" ref="G2009">_xlfn.IFNA(_xlfn.IFS('10-26 Wall and Door Protection'!F15="*",'10-26 Wall and Door Protection'!E15,'10-26 Wall and Door Protection'!H15="*",'10-26 Wall and Door Protection'!G15,'10-26 Wall and Door Protection'!J15="*",'10-26 Wall and Door Protection'!I15,'10-26 Wall and Door Protection'!L15="*",'10-26 Wall and Door Protection'!K15,'10-26 Wall and Door Protection'!N15="*",'10-26 Wall and Door Protection'!M15,'10-26 Wall and Door Protection'!P15="*",'10-26 Wall and Door Protection'!O15,'10-26 Wall and Door Protection'!R15="*",'10-26 Wall and Door Protection'!Q15,'10-26 Wall and Door Protection'!T15="*",'10-26 Wall and Door Protection'!S15,'10-26 Wall and Door Protection'!V15="*",'10-26 Wall and Door Protection'!U15),"")</f>
        <v/>
      </c>
      <c r="H2009" s="236" t="e">
        <f>G2009/'Project Data'!$D$22</f>
        <v>#VALUE!</v>
      </c>
      <c r="I2009" s="175"/>
      <c r="J2009" s="244"/>
      <c r="K2009" s="242"/>
    </row>
    <row r="2010" spans="1:11" s="147" customFormat="1" ht="15" hidden="1" customHeight="1">
      <c r="A2010" s="398" t="s">
        <v>53</v>
      </c>
      <c r="B2010" s="399" t="str">
        <f>'10-26 Wall and Door Protection'!B16</f>
        <v>10 26 23 Protective Wall Covering</v>
      </c>
      <c r="C2010" s="399"/>
      <c r="D2010" s="402" t="str" cm="1">
        <f t="array" ref="D2010">_xlfn.IFNA(_xlfn.IFS('10-26 Wall and Door Protection'!D16="*",'10-26 Wall and Door Protection'!C16,'10-26 Wall and Door Protection'!F16="*",'10-26 Wall and Door Protection'!E16,'10-26 Wall and Door Protection'!H16="*",'10-26 Wall and Door Protection'!G16,'10-26 Wall and Door Protection'!J16="*",'10-26 Wall and Door Protection'!I16,'10-26 Wall and Door Protection'!L16="*",'10-26 Wall and Door Protection'!K16,'10-26 Wall and Door Protection'!N16="*",'10-26 Wall and Door Protection'!M16,'10-26 Wall and Door Protection'!P16="*",'10-26 Wall and Door Protection'!O16,'10-26 Wall and Door Protection'!R16="*",'10-26 Wall and Door Protection'!Q16,'10-26 Wall and Door Protection'!T16="*",'10-26 Wall and Door Protection'!S16),"")</f>
        <v/>
      </c>
      <c r="E2010" s="402" t="e">
        <f>D2010/'Project Data'!$D$22</f>
        <v>#VALUE!</v>
      </c>
      <c r="F2010" s="411" t="s">
        <v>44</v>
      </c>
      <c r="G2010" s="402" t="str" cm="1">
        <f t="array" ref="G2010">_xlfn.IFNA(_xlfn.IFS('10-26 Wall and Door Protection'!F16="*",'10-26 Wall and Door Protection'!E16,'10-26 Wall and Door Protection'!H16="*",'10-26 Wall and Door Protection'!G16,'10-26 Wall and Door Protection'!J16="*",'10-26 Wall and Door Protection'!I16,'10-26 Wall and Door Protection'!L16="*",'10-26 Wall and Door Protection'!K16,'10-26 Wall and Door Protection'!N16="*",'10-26 Wall and Door Protection'!M16,'10-26 Wall and Door Protection'!P16="*",'10-26 Wall and Door Protection'!O16,'10-26 Wall and Door Protection'!R16="*",'10-26 Wall and Door Protection'!Q16,'10-26 Wall and Door Protection'!T16="*",'10-26 Wall and Door Protection'!S16,'10-26 Wall and Door Protection'!V16="*",'10-26 Wall and Door Protection'!U16),"")</f>
        <v/>
      </c>
      <c r="H2010" s="402" t="e">
        <f>G2010/'Project Data'!$D$22</f>
        <v>#VALUE!</v>
      </c>
      <c r="I2010" s="400"/>
      <c r="J2010" s="403"/>
      <c r="K2010" s="404"/>
    </row>
    <row r="2011" spans="1:11" s="147" customFormat="1" ht="15" hidden="1" customHeight="1">
      <c r="A2011" s="198">
        <f>'10-26 Wall and Door Protection'!A17</f>
        <v>0</v>
      </c>
      <c r="B2011" s="624" t="str">
        <f>'10-26 Wall and Door Protection'!B17</f>
        <v>10 26 23.13 Impact Resistant Wall Protection</v>
      </c>
      <c r="C2011" s="235"/>
      <c r="D2011" s="236" t="str" cm="1">
        <f t="array" ref="D2011">_xlfn.IFNA(_xlfn.IFS('10-26 Wall and Door Protection'!D17="*",'10-26 Wall and Door Protection'!C17,'10-26 Wall and Door Protection'!F17="*",'10-26 Wall and Door Protection'!E17,'10-26 Wall and Door Protection'!H17="*",'10-26 Wall and Door Protection'!G17,'10-26 Wall and Door Protection'!J17="*",'10-26 Wall and Door Protection'!I17,'10-26 Wall and Door Protection'!L17="*",'10-26 Wall and Door Protection'!K17,'10-26 Wall and Door Protection'!N17="*",'10-26 Wall and Door Protection'!M17,'10-26 Wall and Door Protection'!P17="*",'10-26 Wall and Door Protection'!O17,'10-26 Wall and Door Protection'!R17="*",'10-26 Wall and Door Protection'!Q17,'10-26 Wall and Door Protection'!T17="*",'10-26 Wall and Door Protection'!S17),"")</f>
        <v/>
      </c>
      <c r="E2011" s="622" t="e">
        <f>D2011/'Project Data'!$D$22</f>
        <v>#VALUE!</v>
      </c>
      <c r="F2011" s="164" t="s">
        <v>44</v>
      </c>
      <c r="G2011" s="236" t="str" cm="1">
        <f t="array" ref="G2011">_xlfn.IFNA(_xlfn.IFS('10-26 Wall and Door Protection'!F17="*",'10-26 Wall and Door Protection'!E17,'10-26 Wall and Door Protection'!H17="*",'10-26 Wall and Door Protection'!G17,'10-26 Wall and Door Protection'!J17="*",'10-26 Wall and Door Protection'!I17,'10-26 Wall and Door Protection'!L17="*",'10-26 Wall and Door Protection'!K17,'10-26 Wall and Door Protection'!N17="*",'10-26 Wall and Door Protection'!M17,'10-26 Wall and Door Protection'!P17="*",'10-26 Wall and Door Protection'!O17,'10-26 Wall and Door Protection'!R17="*",'10-26 Wall and Door Protection'!Q17,'10-26 Wall and Door Protection'!T17="*",'10-26 Wall and Door Protection'!S17,'10-26 Wall and Door Protection'!V17="*",'10-26 Wall and Door Protection'!U17),"")</f>
        <v/>
      </c>
      <c r="H2011" s="236" t="e">
        <f>G2011/'Project Data'!$D$22</f>
        <v>#VALUE!</v>
      </c>
      <c r="I2011" s="175"/>
      <c r="J2011" s="244"/>
      <c r="K2011" s="242"/>
    </row>
    <row r="2012" spans="1:11" s="147" customFormat="1" ht="15" hidden="1" customHeight="1">
      <c r="A2012" s="198">
        <f>'10-26 Wall and Door Protection'!A18</f>
        <v>0</v>
      </c>
      <c r="B2012" s="624" t="str">
        <f>'10-26 Wall and Door Protection'!B18</f>
        <v>10 26 23.16 Fiberglass Reinforced Protective Wall Covering</v>
      </c>
      <c r="C2012" s="235"/>
      <c r="D2012" s="236" t="str" cm="1">
        <f t="array" ref="D2012">_xlfn.IFNA(_xlfn.IFS('10-26 Wall and Door Protection'!D18="*",'10-26 Wall and Door Protection'!C18,'10-26 Wall and Door Protection'!F18="*",'10-26 Wall and Door Protection'!E18,'10-26 Wall and Door Protection'!H18="*",'10-26 Wall and Door Protection'!G18,'10-26 Wall and Door Protection'!J18="*",'10-26 Wall and Door Protection'!I18,'10-26 Wall and Door Protection'!L18="*",'10-26 Wall and Door Protection'!K18,'10-26 Wall and Door Protection'!N18="*",'10-26 Wall and Door Protection'!M18,'10-26 Wall and Door Protection'!P18="*",'10-26 Wall and Door Protection'!O18,'10-26 Wall and Door Protection'!R18="*",'10-26 Wall and Door Protection'!Q18,'10-26 Wall and Door Protection'!T18="*",'10-26 Wall and Door Protection'!S18),"")</f>
        <v/>
      </c>
      <c r="E2012" s="622" t="e">
        <f>D2012/'Project Data'!$D$22</f>
        <v>#VALUE!</v>
      </c>
      <c r="F2012" s="164" t="s">
        <v>44</v>
      </c>
      <c r="G2012" s="236" t="str" cm="1">
        <f t="array" ref="G2012">_xlfn.IFNA(_xlfn.IFS('10-26 Wall and Door Protection'!F18="*",'10-26 Wall and Door Protection'!E18,'10-26 Wall and Door Protection'!H18="*",'10-26 Wall and Door Protection'!G18,'10-26 Wall and Door Protection'!J18="*",'10-26 Wall and Door Protection'!I18,'10-26 Wall and Door Protection'!L18="*",'10-26 Wall and Door Protection'!K18,'10-26 Wall and Door Protection'!N18="*",'10-26 Wall and Door Protection'!M18,'10-26 Wall and Door Protection'!P18="*",'10-26 Wall and Door Protection'!O18,'10-26 Wall and Door Protection'!R18="*",'10-26 Wall and Door Protection'!Q18,'10-26 Wall and Door Protection'!T18="*",'10-26 Wall and Door Protection'!S18,'10-26 Wall and Door Protection'!V18="*",'10-26 Wall and Door Protection'!U18),"")</f>
        <v/>
      </c>
      <c r="H2012" s="236" t="e">
        <f>G2012/'Project Data'!$D$22</f>
        <v>#VALUE!</v>
      </c>
      <c r="I2012" s="175"/>
      <c r="J2012" s="244"/>
      <c r="K2012" s="242"/>
    </row>
    <row r="2013" spans="1:11" s="147" customFormat="1" ht="15" hidden="1" customHeight="1">
      <c r="A2013" s="198">
        <f>'10-26 Wall and Door Protection'!A19</f>
        <v>0</v>
      </c>
      <c r="B2013" s="624" t="str">
        <f>'10-26 Wall and Door Protection'!B19</f>
        <v>10 26 33 Door and Frame Protection</v>
      </c>
      <c r="C2013" s="235"/>
      <c r="D2013" s="236" t="str" cm="1">
        <f t="array" ref="D2013">_xlfn.IFNA(_xlfn.IFS('10-26 Wall and Door Protection'!D19="*",'10-26 Wall and Door Protection'!C19,'10-26 Wall and Door Protection'!F19="*",'10-26 Wall and Door Protection'!E19,'10-26 Wall and Door Protection'!H19="*",'10-26 Wall and Door Protection'!G19,'10-26 Wall and Door Protection'!J19="*",'10-26 Wall and Door Protection'!I19,'10-26 Wall and Door Protection'!L19="*",'10-26 Wall and Door Protection'!K19,'10-26 Wall and Door Protection'!N19="*",'10-26 Wall and Door Protection'!M19,'10-26 Wall and Door Protection'!P19="*",'10-26 Wall and Door Protection'!O19,'10-26 Wall and Door Protection'!R19="*",'10-26 Wall and Door Protection'!Q19,'10-26 Wall and Door Protection'!T19="*",'10-26 Wall and Door Protection'!S19),"")</f>
        <v/>
      </c>
      <c r="E2013" s="622" t="e">
        <f>D2013/'Project Data'!$D$22</f>
        <v>#VALUE!</v>
      </c>
      <c r="F2013" s="164" t="s">
        <v>44</v>
      </c>
      <c r="G2013" s="236" t="str" cm="1">
        <f t="array" ref="G2013">_xlfn.IFNA(_xlfn.IFS('10-26 Wall and Door Protection'!F19="*",'10-26 Wall and Door Protection'!E19,'10-26 Wall and Door Protection'!H19="*",'10-26 Wall and Door Protection'!G19,'10-26 Wall and Door Protection'!J19="*",'10-26 Wall and Door Protection'!I19,'10-26 Wall and Door Protection'!L19="*",'10-26 Wall and Door Protection'!K19,'10-26 Wall and Door Protection'!N19="*",'10-26 Wall and Door Protection'!M19,'10-26 Wall and Door Protection'!P19="*",'10-26 Wall and Door Protection'!O19,'10-26 Wall and Door Protection'!R19="*",'10-26 Wall and Door Protection'!Q19,'10-26 Wall and Door Protection'!T19="*",'10-26 Wall and Door Protection'!S19,'10-26 Wall and Door Protection'!V19="*",'10-26 Wall and Door Protection'!U19),"")</f>
        <v/>
      </c>
      <c r="H2013" s="236" t="e">
        <f>G2013/'Project Data'!$D$22</f>
        <v>#VALUE!</v>
      </c>
      <c r="I2013" s="175"/>
      <c r="J2013" s="244"/>
      <c r="K2013" s="242"/>
    </row>
    <row r="2014" spans="1:11" ht="15.6">
      <c r="A2014" s="410">
        <v>1</v>
      </c>
      <c r="B2014" s="648" t="s">
        <v>108</v>
      </c>
      <c r="C2014" s="649"/>
      <c r="D2014" s="394" cm="1">
        <f t="array" ref="D2014">_xlfn.IFNA(_xlfn.IFS('10-28 Toilet Bath and Laundry'!$F$9="*",'10-28 Toilet Bath and Laundry'!$E$9,'10-28 Toilet Bath and Laundry'!$H$9="*",'10-28 Toilet Bath and Laundry'!$G$9,'10-28 Toilet Bath and Laundry'!$J$9="*",'10-28 Toilet Bath and Laundry'!$I$9,'10-28 Toilet Bath and Laundry'!$L$9="*",'10-28 Toilet Bath and Laundry'!$K$9,'10-28 Toilet Bath and Laundry'!$N$9="*",'10-28 Toilet Bath and Laundry'!$M$9,'10-28 Toilet Bath and Laundry'!$P$9="*",'10-28 Toilet Bath and Laundry'!$O$9,'10-28 Toilet Bath and Laundry'!$Q$9="*",'10-28 Toilet Bath and Laundry'!$R$9,'10-28 Toilet Bath and Laundry'!$T$9="*",'10-28 Toilet Bath and Laundry'!$S$9,'10-28 Toilet Bath and Laundry'!$V$9="*",'10-28 Toilet Bath and Laundry'!$U$9),"")</f>
        <v>61711</v>
      </c>
      <c r="E2014" s="394">
        <f>D2014/'Project Data'!$D$22</f>
        <v>0.68957772289950947</v>
      </c>
      <c r="F2014" s="415">
        <v>61711</v>
      </c>
      <c r="G2014" s="394" cm="1">
        <f t="array" ref="G2014">_xlfn.IFNA(_xlfn.IFS('10-28 Toilet Bath and Laundry'!$F$9="*",'10-28 Toilet Bath and Laundry'!$E$9,'10-28 Toilet Bath and Laundry'!$H$9="*",'10-28 Toilet Bath and Laundry'!$G$9,'10-28 Toilet Bath and Laundry'!$J$9="*",'10-28 Toilet Bath and Laundry'!$I$9,'10-28 Toilet Bath and Laundry'!$L$9="*",'10-28 Toilet Bath and Laundry'!$K$9,'10-28 Toilet Bath and Laundry'!$N$9="*",'10-28 Toilet Bath and Laundry'!$M$9,'10-28 Toilet Bath and Laundry'!$P$9="*",'10-28 Toilet Bath and Laundry'!$O$9,'10-28 Toilet Bath and Laundry'!$Q$9="*",'10-28 Toilet Bath and Laundry'!$R$9,'10-28 Toilet Bath and Laundry'!$T$9="*",'10-28 Toilet Bath and Laundry'!$S$9,'10-28 Toilet Bath and Laundry'!$V$9="*",'10-28 Toilet Bath and Laundry'!$U$9),"")</f>
        <v>61711</v>
      </c>
      <c r="H2014" s="394">
        <f>G2014/'Project Data'!$D$22</f>
        <v>0.68957772289950947</v>
      </c>
      <c r="I2014" s="395"/>
      <c r="J2014" s="396"/>
      <c r="K2014" s="397"/>
    </row>
    <row r="2015" spans="1:11" s="147" customFormat="1" ht="15" hidden="1" customHeight="1">
      <c r="A2015" s="198">
        <f>'10-28 Toilet Bath and Laundry'!A11</f>
        <v>0</v>
      </c>
      <c r="B2015" s="624" t="str">
        <f>'10-28 Toilet Bath and Laundry'!B11</f>
        <v>10 28 00 Toilet, Bath, and Laundry Accessories</v>
      </c>
      <c r="C2015" s="235"/>
      <c r="D2015" s="236" t="str" cm="1">
        <f t="array" ref="D2015">_xlfn.IFNA(_xlfn.IFS('10-28 Toilet Bath and Laundry'!D11="*",'10-28 Toilet Bath and Laundry'!C11,'10-28 Toilet Bath and Laundry'!F11="*",'10-28 Toilet Bath and Laundry'!E11,'10-28 Toilet Bath and Laundry'!H11="*",'10-28 Toilet Bath and Laundry'!G11,'10-28 Toilet Bath and Laundry'!J11="*",'10-28 Toilet Bath and Laundry'!I11,'10-28 Toilet Bath and Laundry'!L11="*",'10-28 Toilet Bath and Laundry'!K11,'10-28 Toilet Bath and Laundry'!N11="*",'10-28 Toilet Bath and Laundry'!M11,'10-28 Toilet Bath and Laundry'!P11="*",'10-28 Toilet Bath and Laundry'!O11,'10-28 Toilet Bath and Laundry'!R11="*",'10-28 Toilet Bath and Laundry'!Q11,'10-28 Toilet Bath and Laundry'!T11="*",'10-28 Toilet Bath and Laundry'!S11),"")</f>
        <v/>
      </c>
      <c r="E2015" s="622" t="e">
        <f>D2015/'Project Data'!$D$22</f>
        <v>#VALUE!</v>
      </c>
      <c r="F2015" s="337" t="s">
        <v>44</v>
      </c>
      <c r="G2015" s="236" t="str" cm="1">
        <f t="array" ref="G2015">_xlfn.IFNA(_xlfn.IFS('10-28 Toilet Bath and Laundry'!F11="*",'10-28 Toilet Bath and Laundry'!E11,'10-28 Toilet Bath and Laundry'!H11="*",'10-28 Toilet Bath and Laundry'!G11,'10-28 Toilet Bath and Laundry'!J11="*",'10-28 Toilet Bath and Laundry'!I11,'10-28 Toilet Bath and Laundry'!L11="*",'10-28 Toilet Bath and Laundry'!K11,'10-28 Toilet Bath and Laundry'!N11="*",'10-28 Toilet Bath and Laundry'!M11,'10-28 Toilet Bath and Laundry'!P11="*",'10-28 Toilet Bath and Laundry'!O11,'10-28 Toilet Bath and Laundry'!R11="*",'10-28 Toilet Bath and Laundry'!Q11,'10-28 Toilet Bath and Laundry'!T11="*",'10-28 Toilet Bath and Laundry'!S11,'10-28 Toilet Bath and Laundry'!V11="*",'10-28 Toilet Bath and Laundry'!U11),"")</f>
        <v/>
      </c>
      <c r="H2015" s="236" t="e">
        <f>G2015/'Project Data'!$D$22</f>
        <v>#VALUE!</v>
      </c>
      <c r="I2015" s="175"/>
      <c r="J2015" s="244"/>
      <c r="K2015" s="242"/>
    </row>
    <row r="2016" spans="1:11" s="147" customFormat="1" ht="15" customHeight="1">
      <c r="A2016" s="398">
        <f>'10-28 Toilet Bath and Laundry'!A12</f>
        <v>1</v>
      </c>
      <c r="B2016" s="642" t="str">
        <f>'10-28 Toilet Bath and Laundry'!B12</f>
        <v>10 28 13 Toilet Accessories</v>
      </c>
      <c r="C2016" s="643"/>
      <c r="D2016" s="402" cm="1">
        <f t="array" ref="D2016">_xlfn.IFNA(_xlfn.IFS('10-28 Toilet Bath and Laundry'!D12="*",'10-28 Toilet Bath and Laundry'!C12,'10-28 Toilet Bath and Laundry'!F12="*",'10-28 Toilet Bath and Laundry'!E12,'10-28 Toilet Bath and Laundry'!H12="*",'10-28 Toilet Bath and Laundry'!G12,'10-28 Toilet Bath and Laundry'!J12="*",'10-28 Toilet Bath and Laundry'!I12,'10-28 Toilet Bath and Laundry'!L12="*",'10-28 Toilet Bath and Laundry'!K12,'10-28 Toilet Bath and Laundry'!N12="*",'10-28 Toilet Bath and Laundry'!M12,'10-28 Toilet Bath and Laundry'!P12="*",'10-28 Toilet Bath and Laundry'!O12,'10-28 Toilet Bath and Laundry'!R12="*",'10-28 Toilet Bath and Laundry'!Q12,'10-28 Toilet Bath and Laundry'!T12="*",'10-28 Toilet Bath and Laundry'!S12),"")</f>
        <v>30342</v>
      </c>
      <c r="E2016" s="402">
        <f>D2016/'Project Data'!$D$22</f>
        <v>0.33905085427584897</v>
      </c>
      <c r="F2016" s="411">
        <v>30342</v>
      </c>
      <c r="G2016" s="402" cm="1">
        <f t="array" ref="G2016">_xlfn.IFNA(_xlfn.IFS('10-28 Toilet Bath and Laundry'!F12="*",'10-28 Toilet Bath and Laundry'!E12,'10-28 Toilet Bath and Laundry'!H12="*",'10-28 Toilet Bath and Laundry'!G12,'10-28 Toilet Bath and Laundry'!J12="*",'10-28 Toilet Bath and Laundry'!I12,'10-28 Toilet Bath and Laundry'!L12="*",'10-28 Toilet Bath and Laundry'!K12,'10-28 Toilet Bath and Laundry'!N12="*",'10-28 Toilet Bath and Laundry'!M12,'10-28 Toilet Bath and Laundry'!P12="*",'10-28 Toilet Bath and Laundry'!O12,'10-28 Toilet Bath and Laundry'!R12="*",'10-28 Toilet Bath and Laundry'!Q12,'10-28 Toilet Bath and Laundry'!T12="*",'10-28 Toilet Bath and Laundry'!S12,'10-28 Toilet Bath and Laundry'!V12="*",'10-28 Toilet Bath and Laundry'!U12),"")</f>
        <v>30342</v>
      </c>
      <c r="H2016" s="402">
        <f>G2016/'Project Data'!$D$22</f>
        <v>0.33905085427584897</v>
      </c>
      <c r="I2016" s="400"/>
      <c r="J2016" s="403"/>
      <c r="K2016" s="404" t="s">
        <v>72</v>
      </c>
    </row>
    <row r="2017" spans="1:11" s="147" customFormat="1" ht="15" hidden="1" customHeight="1">
      <c r="A2017" s="198">
        <f>'10-28 Toilet Bath and Laundry'!A13</f>
        <v>0</v>
      </c>
      <c r="B2017" s="399" t="str">
        <f>'10-28 Toilet Bath and Laundry'!B13</f>
        <v>10 28 13.13 Commercial Toilet Accessories</v>
      </c>
      <c r="C2017" s="235"/>
      <c r="D2017" s="402" t="str" cm="1">
        <f t="array" ref="D2017">_xlfn.IFNA(_xlfn.IFS('10-28 Toilet Bath and Laundry'!D13="*",'10-28 Toilet Bath and Laundry'!C13,'10-28 Toilet Bath and Laundry'!F13="*",'10-28 Toilet Bath and Laundry'!E13,'10-28 Toilet Bath and Laundry'!H13="*",'10-28 Toilet Bath and Laundry'!G13,'10-28 Toilet Bath and Laundry'!J13="*",'10-28 Toilet Bath and Laundry'!I13,'10-28 Toilet Bath and Laundry'!L13="*",'10-28 Toilet Bath and Laundry'!K13,'10-28 Toilet Bath and Laundry'!N13="*",'10-28 Toilet Bath and Laundry'!M13,'10-28 Toilet Bath and Laundry'!P13="*",'10-28 Toilet Bath and Laundry'!O13,'10-28 Toilet Bath and Laundry'!R13="*",'10-28 Toilet Bath and Laundry'!Q13,'10-28 Toilet Bath and Laundry'!T13="*",'10-28 Toilet Bath and Laundry'!S13),"")</f>
        <v/>
      </c>
      <c r="E2017" s="402" t="e">
        <f>D2017/'Project Data'!$D$22</f>
        <v>#VALUE!</v>
      </c>
      <c r="F2017" s="164" t="s">
        <v>44</v>
      </c>
      <c r="G2017" s="236" t="str" cm="1">
        <f t="array" ref="G2017">_xlfn.IFNA(_xlfn.IFS('10-28 Toilet Bath and Laundry'!F13="*",'10-28 Toilet Bath and Laundry'!E13,'10-28 Toilet Bath and Laundry'!H13="*",'10-28 Toilet Bath and Laundry'!G13,'10-28 Toilet Bath and Laundry'!J13="*",'10-28 Toilet Bath and Laundry'!I13,'10-28 Toilet Bath and Laundry'!L13="*",'10-28 Toilet Bath and Laundry'!K13,'10-28 Toilet Bath and Laundry'!N13="*",'10-28 Toilet Bath and Laundry'!M13,'10-28 Toilet Bath and Laundry'!P13="*",'10-28 Toilet Bath and Laundry'!O13,'10-28 Toilet Bath and Laundry'!R13="*",'10-28 Toilet Bath and Laundry'!Q13,'10-28 Toilet Bath and Laundry'!T13="*",'10-28 Toilet Bath and Laundry'!S13,'10-28 Toilet Bath and Laundry'!V13="*",'10-28 Toilet Bath and Laundry'!U13),"")</f>
        <v/>
      </c>
      <c r="H2017" s="236" t="e">
        <f>G2017/'Project Data'!$D$22</f>
        <v>#VALUE!</v>
      </c>
      <c r="I2017" s="175"/>
      <c r="J2017" s="244"/>
      <c r="K2017" s="404"/>
    </row>
    <row r="2018" spans="1:11" s="147" customFormat="1" ht="15" hidden="1" customHeight="1">
      <c r="A2018" s="198">
        <f>'10-28 Toilet Bath and Laundry'!A14</f>
        <v>0</v>
      </c>
      <c r="B2018" s="399" t="str">
        <f>'10-28 Toilet Bath and Laundry'!B14</f>
        <v>10 28 13.19 Healthcare Toilet Accessories</v>
      </c>
      <c r="C2018" s="235"/>
      <c r="D2018" s="402" t="str" cm="1">
        <f t="array" ref="D2018">_xlfn.IFNA(_xlfn.IFS('10-28 Toilet Bath and Laundry'!D14="*",'10-28 Toilet Bath and Laundry'!C14,'10-28 Toilet Bath and Laundry'!F14="*",'10-28 Toilet Bath and Laundry'!E14,'10-28 Toilet Bath and Laundry'!H14="*",'10-28 Toilet Bath and Laundry'!G14,'10-28 Toilet Bath and Laundry'!J14="*",'10-28 Toilet Bath and Laundry'!I14,'10-28 Toilet Bath and Laundry'!L14="*",'10-28 Toilet Bath and Laundry'!K14,'10-28 Toilet Bath and Laundry'!N14="*",'10-28 Toilet Bath and Laundry'!M14,'10-28 Toilet Bath and Laundry'!P14="*",'10-28 Toilet Bath and Laundry'!O14,'10-28 Toilet Bath and Laundry'!R14="*",'10-28 Toilet Bath and Laundry'!Q14,'10-28 Toilet Bath and Laundry'!T14="*",'10-28 Toilet Bath and Laundry'!S14),"")</f>
        <v/>
      </c>
      <c r="E2018" s="402" t="e">
        <f>D2018/'Project Data'!$D$22</f>
        <v>#VALUE!</v>
      </c>
      <c r="F2018" s="164" t="s">
        <v>44</v>
      </c>
      <c r="G2018" s="236" t="str" cm="1">
        <f t="array" ref="G2018">_xlfn.IFNA(_xlfn.IFS('10-28 Toilet Bath and Laundry'!F14="*",'10-28 Toilet Bath and Laundry'!E14,'10-28 Toilet Bath and Laundry'!H14="*",'10-28 Toilet Bath and Laundry'!G14,'10-28 Toilet Bath and Laundry'!J14="*",'10-28 Toilet Bath and Laundry'!I14,'10-28 Toilet Bath and Laundry'!L14="*",'10-28 Toilet Bath and Laundry'!K14,'10-28 Toilet Bath and Laundry'!N14="*",'10-28 Toilet Bath and Laundry'!M14,'10-28 Toilet Bath and Laundry'!P14="*",'10-28 Toilet Bath and Laundry'!O14,'10-28 Toilet Bath and Laundry'!R14="*",'10-28 Toilet Bath and Laundry'!Q14,'10-28 Toilet Bath and Laundry'!T14="*",'10-28 Toilet Bath and Laundry'!S14,'10-28 Toilet Bath and Laundry'!V14="*",'10-28 Toilet Bath and Laundry'!U14),"")</f>
        <v/>
      </c>
      <c r="H2018" s="236" t="e">
        <f>G2018/'Project Data'!$D$22</f>
        <v>#VALUE!</v>
      </c>
      <c r="I2018" s="175"/>
      <c r="J2018" s="244"/>
      <c r="K2018" s="404"/>
    </row>
    <row r="2019" spans="1:11" s="147" customFormat="1" ht="15" hidden="1" customHeight="1">
      <c r="A2019" s="198">
        <f>'10-28 Toilet Bath and Laundry'!A15</f>
        <v>0</v>
      </c>
      <c r="B2019" s="399" t="str">
        <f>'10-28 Toilet Bath and Laundry'!B15</f>
        <v>10 28 13.53 Security Toilet Accessories</v>
      </c>
      <c r="C2019" s="235"/>
      <c r="D2019" s="402" t="str" cm="1">
        <f t="array" ref="D2019">_xlfn.IFNA(_xlfn.IFS('10-28 Toilet Bath and Laundry'!D15="*",'10-28 Toilet Bath and Laundry'!C15,'10-28 Toilet Bath and Laundry'!F15="*",'10-28 Toilet Bath and Laundry'!E15,'10-28 Toilet Bath and Laundry'!H15="*",'10-28 Toilet Bath and Laundry'!G15,'10-28 Toilet Bath and Laundry'!J15="*",'10-28 Toilet Bath and Laundry'!I15,'10-28 Toilet Bath and Laundry'!L15="*",'10-28 Toilet Bath and Laundry'!K15,'10-28 Toilet Bath and Laundry'!N15="*",'10-28 Toilet Bath and Laundry'!M15,'10-28 Toilet Bath and Laundry'!P15="*",'10-28 Toilet Bath and Laundry'!O15,'10-28 Toilet Bath and Laundry'!R15="*",'10-28 Toilet Bath and Laundry'!Q15,'10-28 Toilet Bath and Laundry'!T15="*",'10-28 Toilet Bath and Laundry'!S15),"")</f>
        <v/>
      </c>
      <c r="E2019" s="402" t="e">
        <f>D2019/'Project Data'!$D$22</f>
        <v>#VALUE!</v>
      </c>
      <c r="F2019" s="164" t="s">
        <v>44</v>
      </c>
      <c r="G2019" s="236" t="str" cm="1">
        <f t="array" ref="G2019">_xlfn.IFNA(_xlfn.IFS('10-28 Toilet Bath and Laundry'!F15="*",'10-28 Toilet Bath and Laundry'!E15,'10-28 Toilet Bath and Laundry'!H15="*",'10-28 Toilet Bath and Laundry'!G15,'10-28 Toilet Bath and Laundry'!J15="*",'10-28 Toilet Bath and Laundry'!I15,'10-28 Toilet Bath and Laundry'!L15="*",'10-28 Toilet Bath and Laundry'!K15,'10-28 Toilet Bath and Laundry'!N15="*",'10-28 Toilet Bath and Laundry'!M15,'10-28 Toilet Bath and Laundry'!P15="*",'10-28 Toilet Bath and Laundry'!O15,'10-28 Toilet Bath and Laundry'!R15="*",'10-28 Toilet Bath and Laundry'!Q15,'10-28 Toilet Bath and Laundry'!T15="*",'10-28 Toilet Bath and Laundry'!S15,'10-28 Toilet Bath and Laundry'!V15="*",'10-28 Toilet Bath and Laundry'!U15),"")</f>
        <v/>
      </c>
      <c r="H2019" s="236" t="e">
        <f>G2019/'Project Data'!$D$22</f>
        <v>#VALUE!</v>
      </c>
      <c r="I2019" s="175"/>
      <c r="J2019" s="244"/>
      <c r="K2019" s="404"/>
    </row>
    <row r="2020" spans="1:11" s="147" customFormat="1" ht="15" hidden="1" customHeight="1">
      <c r="A2020" s="198">
        <f>'10-28 Toilet Bath and Laundry'!A16</f>
        <v>0</v>
      </c>
      <c r="B2020" s="399" t="str">
        <f>'10-28 Toilet Bath and Laundry'!B16</f>
        <v>10 28 13.63 Detention Toilet Accessories</v>
      </c>
      <c r="C2020" s="235"/>
      <c r="D2020" s="402" t="str" cm="1">
        <f t="array" ref="D2020">_xlfn.IFNA(_xlfn.IFS('10-28 Toilet Bath and Laundry'!D16="*",'10-28 Toilet Bath and Laundry'!C16,'10-28 Toilet Bath and Laundry'!F16="*",'10-28 Toilet Bath and Laundry'!E16,'10-28 Toilet Bath and Laundry'!H16="*",'10-28 Toilet Bath and Laundry'!G16,'10-28 Toilet Bath and Laundry'!J16="*",'10-28 Toilet Bath and Laundry'!I16,'10-28 Toilet Bath and Laundry'!L16="*",'10-28 Toilet Bath and Laundry'!K16,'10-28 Toilet Bath and Laundry'!N16="*",'10-28 Toilet Bath and Laundry'!M16,'10-28 Toilet Bath and Laundry'!P16="*",'10-28 Toilet Bath and Laundry'!O16,'10-28 Toilet Bath and Laundry'!R16="*",'10-28 Toilet Bath and Laundry'!Q16,'10-28 Toilet Bath and Laundry'!T16="*",'10-28 Toilet Bath and Laundry'!S16),"")</f>
        <v/>
      </c>
      <c r="E2020" s="402" t="e">
        <f>D2020/'Project Data'!$D$22</f>
        <v>#VALUE!</v>
      </c>
      <c r="F2020" s="164" t="s">
        <v>44</v>
      </c>
      <c r="G2020" s="236" t="str" cm="1">
        <f t="array" ref="G2020">_xlfn.IFNA(_xlfn.IFS('10-28 Toilet Bath and Laundry'!F16="*",'10-28 Toilet Bath and Laundry'!E16,'10-28 Toilet Bath and Laundry'!H16="*",'10-28 Toilet Bath and Laundry'!G16,'10-28 Toilet Bath and Laundry'!J16="*",'10-28 Toilet Bath and Laundry'!I16,'10-28 Toilet Bath and Laundry'!L16="*",'10-28 Toilet Bath and Laundry'!K16,'10-28 Toilet Bath and Laundry'!N16="*",'10-28 Toilet Bath and Laundry'!M16,'10-28 Toilet Bath and Laundry'!P16="*",'10-28 Toilet Bath and Laundry'!O16,'10-28 Toilet Bath and Laundry'!R16="*",'10-28 Toilet Bath and Laundry'!Q16,'10-28 Toilet Bath and Laundry'!T16="*",'10-28 Toilet Bath and Laundry'!S16,'10-28 Toilet Bath and Laundry'!V16="*",'10-28 Toilet Bath and Laundry'!U16),"")</f>
        <v/>
      </c>
      <c r="H2020" s="236" t="e">
        <f>G2020/'Project Data'!$D$22</f>
        <v>#VALUE!</v>
      </c>
      <c r="I2020" s="175"/>
      <c r="J2020" s="244"/>
      <c r="K2020" s="404"/>
    </row>
    <row r="2021" spans="1:11" s="147" customFormat="1" ht="15" hidden="1" customHeight="1">
      <c r="A2021" s="198">
        <f>'10-28 Toilet Bath and Laundry'!A17</f>
        <v>0</v>
      </c>
      <c r="B2021" s="399" t="str">
        <f>'10-28 Toilet Bath and Laundry'!B17</f>
        <v>10 28 16 Bath Accessories</v>
      </c>
      <c r="C2021" s="235"/>
      <c r="D2021" s="402" t="str" cm="1">
        <f t="array" ref="D2021">_xlfn.IFNA(_xlfn.IFS('10-28 Toilet Bath and Laundry'!D17="*",'10-28 Toilet Bath and Laundry'!C17,'10-28 Toilet Bath and Laundry'!F17="*",'10-28 Toilet Bath and Laundry'!E17,'10-28 Toilet Bath and Laundry'!H17="*",'10-28 Toilet Bath and Laundry'!G17,'10-28 Toilet Bath and Laundry'!J17="*",'10-28 Toilet Bath and Laundry'!I17,'10-28 Toilet Bath and Laundry'!L17="*",'10-28 Toilet Bath and Laundry'!K17,'10-28 Toilet Bath and Laundry'!N17="*",'10-28 Toilet Bath and Laundry'!M17,'10-28 Toilet Bath and Laundry'!P17="*",'10-28 Toilet Bath and Laundry'!O17,'10-28 Toilet Bath and Laundry'!R17="*",'10-28 Toilet Bath and Laundry'!Q17,'10-28 Toilet Bath and Laundry'!T17="*",'10-28 Toilet Bath and Laundry'!S17),"")</f>
        <v/>
      </c>
      <c r="E2021" s="402" t="e">
        <f>D2021/'Project Data'!$D$22</f>
        <v>#VALUE!</v>
      </c>
      <c r="F2021" s="164" t="s">
        <v>44</v>
      </c>
      <c r="G2021" s="236" t="str" cm="1">
        <f t="array" ref="G2021">_xlfn.IFNA(_xlfn.IFS('10-28 Toilet Bath and Laundry'!F17="*",'10-28 Toilet Bath and Laundry'!E17,'10-28 Toilet Bath and Laundry'!H17="*",'10-28 Toilet Bath and Laundry'!G17,'10-28 Toilet Bath and Laundry'!J17="*",'10-28 Toilet Bath and Laundry'!I17,'10-28 Toilet Bath and Laundry'!L17="*",'10-28 Toilet Bath and Laundry'!K17,'10-28 Toilet Bath and Laundry'!N17="*",'10-28 Toilet Bath and Laundry'!M17,'10-28 Toilet Bath and Laundry'!P17="*",'10-28 Toilet Bath and Laundry'!O17,'10-28 Toilet Bath and Laundry'!R17="*",'10-28 Toilet Bath and Laundry'!Q17,'10-28 Toilet Bath and Laundry'!T17="*",'10-28 Toilet Bath and Laundry'!S17,'10-28 Toilet Bath and Laundry'!V17="*",'10-28 Toilet Bath and Laundry'!U17),"")</f>
        <v/>
      </c>
      <c r="H2021" s="236" t="e">
        <f>G2021/'Project Data'!$D$22</f>
        <v>#VALUE!</v>
      </c>
      <c r="I2021" s="175"/>
      <c r="J2021" s="244"/>
      <c r="K2021" s="404"/>
    </row>
    <row r="2022" spans="1:11" s="147" customFormat="1" ht="15" hidden="1" customHeight="1">
      <c r="A2022" s="198">
        <f>'10-28 Toilet Bath and Laundry'!A18</f>
        <v>0</v>
      </c>
      <c r="B2022" s="399" t="str">
        <f>'10-28 Toilet Bath and Laundry'!B18</f>
        <v>10 28 16.13 Residential Bath Accessories</v>
      </c>
      <c r="C2022" s="235"/>
      <c r="D2022" s="402" t="str" cm="1">
        <f t="array" ref="D2022">_xlfn.IFNA(_xlfn.IFS('10-28 Toilet Bath and Laundry'!D18="*",'10-28 Toilet Bath and Laundry'!C18,'10-28 Toilet Bath and Laundry'!F18="*",'10-28 Toilet Bath and Laundry'!E18,'10-28 Toilet Bath and Laundry'!H18="*",'10-28 Toilet Bath and Laundry'!G18,'10-28 Toilet Bath and Laundry'!J18="*",'10-28 Toilet Bath and Laundry'!I18,'10-28 Toilet Bath and Laundry'!L18="*",'10-28 Toilet Bath and Laundry'!K18,'10-28 Toilet Bath and Laundry'!N18="*",'10-28 Toilet Bath and Laundry'!M18,'10-28 Toilet Bath and Laundry'!P18="*",'10-28 Toilet Bath and Laundry'!O18,'10-28 Toilet Bath and Laundry'!R18="*",'10-28 Toilet Bath and Laundry'!Q18,'10-28 Toilet Bath and Laundry'!T18="*",'10-28 Toilet Bath and Laundry'!S18),"")</f>
        <v/>
      </c>
      <c r="E2022" s="402" t="e">
        <f>D2022/'Project Data'!$D$22</f>
        <v>#VALUE!</v>
      </c>
      <c r="F2022" s="164" t="s">
        <v>44</v>
      </c>
      <c r="G2022" s="236" t="str" cm="1">
        <f t="array" ref="G2022">_xlfn.IFNA(_xlfn.IFS('10-28 Toilet Bath and Laundry'!F18="*",'10-28 Toilet Bath and Laundry'!E18,'10-28 Toilet Bath and Laundry'!H18="*",'10-28 Toilet Bath and Laundry'!G18,'10-28 Toilet Bath and Laundry'!J18="*",'10-28 Toilet Bath and Laundry'!I18,'10-28 Toilet Bath and Laundry'!L18="*",'10-28 Toilet Bath and Laundry'!K18,'10-28 Toilet Bath and Laundry'!N18="*",'10-28 Toilet Bath and Laundry'!M18,'10-28 Toilet Bath and Laundry'!P18="*",'10-28 Toilet Bath and Laundry'!O18,'10-28 Toilet Bath and Laundry'!R18="*",'10-28 Toilet Bath and Laundry'!Q18,'10-28 Toilet Bath and Laundry'!T18="*",'10-28 Toilet Bath and Laundry'!S18,'10-28 Toilet Bath and Laundry'!V18="*",'10-28 Toilet Bath and Laundry'!U18),"")</f>
        <v/>
      </c>
      <c r="H2022" s="236" t="e">
        <f>G2022/'Project Data'!$D$22</f>
        <v>#VALUE!</v>
      </c>
      <c r="I2022" s="175"/>
      <c r="J2022" s="244"/>
      <c r="K2022" s="404"/>
    </row>
    <row r="2023" spans="1:11" s="147" customFormat="1" ht="15" hidden="1" customHeight="1">
      <c r="A2023" s="198">
        <f>'10-28 Toilet Bath and Laundry'!A19</f>
        <v>0</v>
      </c>
      <c r="B2023" s="399" t="str">
        <f>'10-28 Toilet Bath and Laundry'!B19</f>
        <v>10 28 19 Tub and Shower Enclosures</v>
      </c>
      <c r="C2023" s="235"/>
      <c r="D2023" s="402" t="str" cm="1">
        <f t="array" ref="D2023">_xlfn.IFNA(_xlfn.IFS('10-28 Toilet Bath and Laundry'!D19="*",'10-28 Toilet Bath and Laundry'!C19,'10-28 Toilet Bath and Laundry'!F19="*",'10-28 Toilet Bath and Laundry'!E19,'10-28 Toilet Bath and Laundry'!H19="*",'10-28 Toilet Bath and Laundry'!G19,'10-28 Toilet Bath and Laundry'!J19="*",'10-28 Toilet Bath and Laundry'!I19,'10-28 Toilet Bath and Laundry'!L19="*",'10-28 Toilet Bath and Laundry'!K19,'10-28 Toilet Bath and Laundry'!N19="*",'10-28 Toilet Bath and Laundry'!M19,'10-28 Toilet Bath and Laundry'!P19="*",'10-28 Toilet Bath and Laundry'!O19,'10-28 Toilet Bath and Laundry'!R19="*",'10-28 Toilet Bath and Laundry'!Q19,'10-28 Toilet Bath and Laundry'!T19="*",'10-28 Toilet Bath and Laundry'!S19),"")</f>
        <v/>
      </c>
      <c r="E2023" s="402" t="e">
        <f>D2023/'Project Data'!$D$22</f>
        <v>#VALUE!</v>
      </c>
      <c r="F2023" s="337" t="s">
        <v>44</v>
      </c>
      <c r="G2023" s="236" t="str" cm="1">
        <f t="array" ref="G2023">_xlfn.IFNA(_xlfn.IFS('10-28 Toilet Bath and Laundry'!F19="*",'10-28 Toilet Bath and Laundry'!E19,'10-28 Toilet Bath and Laundry'!H19="*",'10-28 Toilet Bath and Laundry'!G19,'10-28 Toilet Bath and Laundry'!J19="*",'10-28 Toilet Bath and Laundry'!I19,'10-28 Toilet Bath and Laundry'!L19="*",'10-28 Toilet Bath and Laundry'!K19,'10-28 Toilet Bath and Laundry'!N19="*",'10-28 Toilet Bath and Laundry'!M19,'10-28 Toilet Bath and Laundry'!P19="*",'10-28 Toilet Bath and Laundry'!O19,'10-28 Toilet Bath and Laundry'!R19="*",'10-28 Toilet Bath and Laundry'!Q19,'10-28 Toilet Bath and Laundry'!T19="*",'10-28 Toilet Bath and Laundry'!S19,'10-28 Toilet Bath and Laundry'!V19="*",'10-28 Toilet Bath and Laundry'!U19),"")</f>
        <v/>
      </c>
      <c r="H2023" s="236" t="e">
        <f>G2023/'Project Data'!$D$22</f>
        <v>#VALUE!</v>
      </c>
      <c r="I2023" s="175"/>
      <c r="J2023" s="244"/>
      <c r="K2023" s="404"/>
    </row>
    <row r="2024" spans="1:11" s="147" customFormat="1" ht="15" customHeight="1">
      <c r="A2024" s="398">
        <f>'10-28 Toilet Bath and Laundry'!A20</f>
        <v>1</v>
      </c>
      <c r="B2024" s="642" t="str">
        <f>'10-28 Toilet Bath and Laundry'!B20</f>
        <v>10 28 19.16 Shower Doors</v>
      </c>
      <c r="C2024" s="643"/>
      <c r="D2024" s="402" cm="1">
        <f t="array" ref="D2024">_xlfn.IFNA(_xlfn.IFS('10-28 Toilet Bath and Laundry'!D20="*",'10-28 Toilet Bath and Laundry'!C20,'10-28 Toilet Bath and Laundry'!F20="*",'10-28 Toilet Bath and Laundry'!E20,'10-28 Toilet Bath and Laundry'!H20="*",'10-28 Toilet Bath and Laundry'!G20,'10-28 Toilet Bath and Laundry'!J20="*",'10-28 Toilet Bath and Laundry'!I20,'10-28 Toilet Bath and Laundry'!L20="*",'10-28 Toilet Bath and Laundry'!K20,'10-28 Toilet Bath and Laundry'!N20="*",'10-28 Toilet Bath and Laundry'!M20,'10-28 Toilet Bath and Laundry'!P20="*",'10-28 Toilet Bath and Laundry'!O20,'10-28 Toilet Bath and Laundry'!R20="*",'10-28 Toilet Bath and Laundry'!Q20,'10-28 Toilet Bath and Laundry'!T20="*",'10-28 Toilet Bath and Laundry'!S20),"")</f>
        <v>31369</v>
      </c>
      <c r="E2024" s="402">
        <f>D2024/'Project Data'!$D$22</f>
        <v>0.3505268686236605</v>
      </c>
      <c r="F2024" s="411">
        <v>31369</v>
      </c>
      <c r="G2024" s="402" cm="1">
        <f t="array" ref="G2024">_xlfn.IFNA(_xlfn.IFS('10-28 Toilet Bath and Laundry'!F20="*",'10-28 Toilet Bath and Laundry'!E20,'10-28 Toilet Bath and Laundry'!H20="*",'10-28 Toilet Bath and Laundry'!G20,'10-28 Toilet Bath and Laundry'!J20="*",'10-28 Toilet Bath and Laundry'!I20,'10-28 Toilet Bath and Laundry'!L20="*",'10-28 Toilet Bath and Laundry'!K20,'10-28 Toilet Bath and Laundry'!N20="*",'10-28 Toilet Bath and Laundry'!M20,'10-28 Toilet Bath and Laundry'!P20="*",'10-28 Toilet Bath and Laundry'!O20,'10-28 Toilet Bath and Laundry'!R20="*",'10-28 Toilet Bath and Laundry'!Q20,'10-28 Toilet Bath and Laundry'!T20="*",'10-28 Toilet Bath and Laundry'!S20,'10-28 Toilet Bath and Laundry'!V20="*",'10-28 Toilet Bath and Laundry'!U20),"")</f>
        <v>31369</v>
      </c>
      <c r="H2024" s="402">
        <f>G2024/'Project Data'!$D$22</f>
        <v>0.3505268686236605</v>
      </c>
      <c r="I2024" s="400"/>
      <c r="J2024" s="403"/>
      <c r="K2024" s="404" t="s">
        <v>72</v>
      </c>
    </row>
    <row r="2025" spans="1:11" s="147" customFormat="1" ht="15" hidden="1" customHeight="1">
      <c r="A2025" s="198">
        <f>'10-28 Toilet Bath and Laundry'!A21</f>
        <v>0</v>
      </c>
      <c r="B2025" s="624" t="str">
        <f>'10-28 Toilet Bath and Laundry'!B21</f>
        <v>10 28 19.19 Tub Doors</v>
      </c>
      <c r="C2025" s="235"/>
      <c r="D2025" s="236" t="str" cm="1">
        <f t="array" ref="D2025">_xlfn.IFNA(_xlfn.IFS('10-28 Toilet Bath and Laundry'!D21="*",'10-28 Toilet Bath and Laundry'!C21,'10-28 Toilet Bath and Laundry'!F21="*",'10-28 Toilet Bath and Laundry'!E21,'10-28 Toilet Bath and Laundry'!H21="*",'10-28 Toilet Bath and Laundry'!G21,'10-28 Toilet Bath and Laundry'!J21="*",'10-28 Toilet Bath and Laundry'!I21,'10-28 Toilet Bath and Laundry'!L21="*",'10-28 Toilet Bath and Laundry'!K21,'10-28 Toilet Bath and Laundry'!N21="*",'10-28 Toilet Bath and Laundry'!M21,'10-28 Toilet Bath and Laundry'!P21="*",'10-28 Toilet Bath and Laundry'!O21,'10-28 Toilet Bath and Laundry'!R21="*",'10-28 Toilet Bath and Laundry'!Q21,'10-28 Toilet Bath and Laundry'!T21="*",'10-28 Toilet Bath and Laundry'!S21),"")</f>
        <v/>
      </c>
      <c r="E2025" s="622" t="e">
        <f>D2025/'Project Data'!$D$22</f>
        <v>#VALUE!</v>
      </c>
      <c r="F2025" s="164" t="s">
        <v>44</v>
      </c>
      <c r="G2025" s="236" t="str" cm="1">
        <f t="array" ref="G2025">_xlfn.IFNA(_xlfn.IFS('10-28 Toilet Bath and Laundry'!F21="*",'10-28 Toilet Bath and Laundry'!E21,'10-28 Toilet Bath and Laundry'!H21="*",'10-28 Toilet Bath and Laundry'!G21,'10-28 Toilet Bath and Laundry'!J21="*",'10-28 Toilet Bath and Laundry'!I21,'10-28 Toilet Bath and Laundry'!L21="*",'10-28 Toilet Bath and Laundry'!K21,'10-28 Toilet Bath and Laundry'!N21="*",'10-28 Toilet Bath and Laundry'!M21,'10-28 Toilet Bath and Laundry'!P21="*",'10-28 Toilet Bath and Laundry'!O21,'10-28 Toilet Bath and Laundry'!R21="*",'10-28 Toilet Bath and Laundry'!Q21,'10-28 Toilet Bath and Laundry'!T21="*",'10-28 Toilet Bath and Laundry'!S21,'10-28 Toilet Bath and Laundry'!V21="*",'10-28 Toilet Bath and Laundry'!U21),"")</f>
        <v/>
      </c>
      <c r="H2025" s="236" t="e">
        <f>G2025/'Project Data'!$D$22</f>
        <v>#VALUE!</v>
      </c>
      <c r="I2025" s="175"/>
      <c r="J2025" s="244"/>
      <c r="K2025" s="242"/>
    </row>
    <row r="2026" spans="1:11" s="147" customFormat="1" ht="15" hidden="1" customHeight="1">
      <c r="A2026" s="198">
        <f>'10-28 Toilet Bath and Laundry'!A22</f>
        <v>0</v>
      </c>
      <c r="B2026" s="624" t="str">
        <f>'10-28 Toilet Bath and Laundry'!B22</f>
        <v>10 28 23 Laundry Accessories</v>
      </c>
      <c r="C2026" s="235"/>
      <c r="D2026" s="236" t="str" cm="1">
        <f t="array" ref="D2026">_xlfn.IFNA(_xlfn.IFS('10-28 Toilet Bath and Laundry'!D22="*",'10-28 Toilet Bath and Laundry'!C22,'10-28 Toilet Bath and Laundry'!F22="*",'10-28 Toilet Bath and Laundry'!E22,'10-28 Toilet Bath and Laundry'!H22="*",'10-28 Toilet Bath and Laundry'!G22,'10-28 Toilet Bath and Laundry'!J22="*",'10-28 Toilet Bath and Laundry'!I22,'10-28 Toilet Bath and Laundry'!L22="*",'10-28 Toilet Bath and Laundry'!K22,'10-28 Toilet Bath and Laundry'!N22="*",'10-28 Toilet Bath and Laundry'!M22,'10-28 Toilet Bath and Laundry'!P22="*",'10-28 Toilet Bath and Laundry'!O22,'10-28 Toilet Bath and Laundry'!R22="*",'10-28 Toilet Bath and Laundry'!Q22,'10-28 Toilet Bath and Laundry'!T22="*",'10-28 Toilet Bath and Laundry'!S22),"")</f>
        <v/>
      </c>
      <c r="E2026" s="622" t="e">
        <f>D2026/'Project Data'!$D$22</f>
        <v>#VALUE!</v>
      </c>
      <c r="F2026" s="164" t="s">
        <v>44</v>
      </c>
      <c r="G2026" s="236" t="str" cm="1">
        <f t="array" ref="G2026">_xlfn.IFNA(_xlfn.IFS('10-28 Toilet Bath and Laundry'!F22="*",'10-28 Toilet Bath and Laundry'!E22,'10-28 Toilet Bath and Laundry'!H22="*",'10-28 Toilet Bath and Laundry'!G22,'10-28 Toilet Bath and Laundry'!J22="*",'10-28 Toilet Bath and Laundry'!I22,'10-28 Toilet Bath and Laundry'!L22="*",'10-28 Toilet Bath and Laundry'!K22,'10-28 Toilet Bath and Laundry'!N22="*",'10-28 Toilet Bath and Laundry'!M22,'10-28 Toilet Bath and Laundry'!P22="*",'10-28 Toilet Bath and Laundry'!O22,'10-28 Toilet Bath and Laundry'!R22="*",'10-28 Toilet Bath and Laundry'!Q22,'10-28 Toilet Bath and Laundry'!T22="*",'10-28 Toilet Bath and Laundry'!S22,'10-28 Toilet Bath and Laundry'!V22="*",'10-28 Toilet Bath and Laundry'!U22),"")</f>
        <v/>
      </c>
      <c r="H2026" s="236" t="e">
        <f>G2026/'Project Data'!$D$22</f>
        <v>#VALUE!</v>
      </c>
      <c r="I2026" s="175"/>
      <c r="J2026" s="244"/>
      <c r="K2026" s="242"/>
    </row>
    <row r="2027" spans="1:11" s="147" customFormat="1" ht="15" hidden="1" customHeight="1">
      <c r="A2027" s="198">
        <f>'10-28 Toilet Bath and Laundry'!A23</f>
        <v>0</v>
      </c>
      <c r="B2027" s="624" t="str">
        <f>'10-28 Toilet Bath and Laundry'!B23</f>
        <v>10 28 23.13 Built-In Ironing Boards</v>
      </c>
      <c r="C2027" s="235"/>
      <c r="D2027" s="236" t="str" cm="1">
        <f t="array" ref="D2027">_xlfn.IFNA(_xlfn.IFS('10-28 Toilet Bath and Laundry'!D23="*",'10-28 Toilet Bath and Laundry'!C23,'10-28 Toilet Bath and Laundry'!F23="*",'10-28 Toilet Bath and Laundry'!E23,'10-28 Toilet Bath and Laundry'!H23="*",'10-28 Toilet Bath and Laundry'!G23,'10-28 Toilet Bath and Laundry'!J23="*",'10-28 Toilet Bath and Laundry'!I23,'10-28 Toilet Bath and Laundry'!L23="*",'10-28 Toilet Bath and Laundry'!K23,'10-28 Toilet Bath and Laundry'!N23="*",'10-28 Toilet Bath and Laundry'!M23,'10-28 Toilet Bath and Laundry'!P23="*",'10-28 Toilet Bath and Laundry'!O23,'10-28 Toilet Bath and Laundry'!R23="*",'10-28 Toilet Bath and Laundry'!Q23,'10-28 Toilet Bath and Laundry'!T23="*",'10-28 Toilet Bath and Laundry'!S23),"")</f>
        <v/>
      </c>
      <c r="E2027" s="622" t="e">
        <f>D2027/'Project Data'!$D$22</f>
        <v>#VALUE!</v>
      </c>
      <c r="F2027" s="164" t="s">
        <v>44</v>
      </c>
      <c r="G2027" s="236" t="str" cm="1">
        <f t="array" ref="G2027">_xlfn.IFNA(_xlfn.IFS('10-28 Toilet Bath and Laundry'!F23="*",'10-28 Toilet Bath and Laundry'!E23,'10-28 Toilet Bath and Laundry'!H23="*",'10-28 Toilet Bath and Laundry'!G23,'10-28 Toilet Bath and Laundry'!J23="*",'10-28 Toilet Bath and Laundry'!I23,'10-28 Toilet Bath and Laundry'!L23="*",'10-28 Toilet Bath and Laundry'!K23,'10-28 Toilet Bath and Laundry'!N23="*",'10-28 Toilet Bath and Laundry'!M23,'10-28 Toilet Bath and Laundry'!P23="*",'10-28 Toilet Bath and Laundry'!O23,'10-28 Toilet Bath and Laundry'!R23="*",'10-28 Toilet Bath and Laundry'!Q23,'10-28 Toilet Bath and Laundry'!T23="*",'10-28 Toilet Bath and Laundry'!S23,'10-28 Toilet Bath and Laundry'!V23="*",'10-28 Toilet Bath and Laundry'!U23),"")</f>
        <v/>
      </c>
      <c r="H2027" s="236" t="e">
        <f>G2027/'Project Data'!$D$22</f>
        <v>#VALUE!</v>
      </c>
      <c r="I2027" s="175"/>
      <c r="J2027" s="244"/>
      <c r="K2027" s="242"/>
    </row>
    <row r="2028" spans="1:11" s="147" customFormat="1" ht="15" hidden="1" customHeight="1">
      <c r="A2028" s="198">
        <f>'10-28 Toilet Bath and Laundry'!A24</f>
        <v>0</v>
      </c>
      <c r="B2028" s="624" t="str">
        <f>'10-28 Toilet Bath and Laundry'!B24</f>
        <v>10 28 23.16 Clothes Drying Racks and Lines</v>
      </c>
      <c r="C2028" s="235"/>
      <c r="D2028" s="236" t="str" cm="1">
        <f t="array" ref="D2028">_xlfn.IFNA(_xlfn.IFS('10-28 Toilet Bath and Laundry'!D24="*",'10-28 Toilet Bath and Laundry'!C24,'10-28 Toilet Bath and Laundry'!F24="*",'10-28 Toilet Bath and Laundry'!E24,'10-28 Toilet Bath and Laundry'!H24="*",'10-28 Toilet Bath and Laundry'!G24,'10-28 Toilet Bath and Laundry'!J24="*",'10-28 Toilet Bath and Laundry'!I24,'10-28 Toilet Bath and Laundry'!L24="*",'10-28 Toilet Bath and Laundry'!K24,'10-28 Toilet Bath and Laundry'!N24="*",'10-28 Toilet Bath and Laundry'!M24,'10-28 Toilet Bath and Laundry'!P24="*",'10-28 Toilet Bath and Laundry'!O24,'10-28 Toilet Bath and Laundry'!R24="*",'10-28 Toilet Bath and Laundry'!Q24,'10-28 Toilet Bath and Laundry'!T24="*",'10-28 Toilet Bath and Laundry'!S24),"")</f>
        <v/>
      </c>
      <c r="E2028" s="622" t="e">
        <f>D2028/'Project Data'!$D$22</f>
        <v>#VALUE!</v>
      </c>
      <c r="F2028" s="164" t="s">
        <v>44</v>
      </c>
      <c r="G2028" s="236" t="str" cm="1">
        <f t="array" ref="G2028">_xlfn.IFNA(_xlfn.IFS('10-28 Toilet Bath and Laundry'!F24="*",'10-28 Toilet Bath and Laundry'!E24,'10-28 Toilet Bath and Laundry'!H24="*",'10-28 Toilet Bath and Laundry'!G24,'10-28 Toilet Bath and Laundry'!J24="*",'10-28 Toilet Bath and Laundry'!I24,'10-28 Toilet Bath and Laundry'!L24="*",'10-28 Toilet Bath and Laundry'!K24,'10-28 Toilet Bath and Laundry'!N24="*",'10-28 Toilet Bath and Laundry'!M24,'10-28 Toilet Bath and Laundry'!P24="*",'10-28 Toilet Bath and Laundry'!O24,'10-28 Toilet Bath and Laundry'!R24="*",'10-28 Toilet Bath and Laundry'!Q24,'10-28 Toilet Bath and Laundry'!T24="*",'10-28 Toilet Bath and Laundry'!S24,'10-28 Toilet Bath and Laundry'!V24="*",'10-28 Toilet Bath and Laundry'!U24),"")</f>
        <v/>
      </c>
      <c r="H2028" s="236" t="e">
        <f>G2028/'Project Data'!$D$22</f>
        <v>#VALUE!</v>
      </c>
      <c r="I2028" s="175"/>
      <c r="J2028" s="244"/>
      <c r="K2028" s="242"/>
    </row>
    <row r="2029" spans="1:11" s="147" customFormat="1" ht="15" hidden="1" customHeight="1">
      <c r="A2029" s="198">
        <f>'10-28 Toilet Bath and Laundry'!A25</f>
        <v>0</v>
      </c>
      <c r="B2029" s="624" t="str">
        <f>'10-28 Toilet Bath and Laundry'!B25</f>
        <v>10 28 26 Hygiene and Custodial Accessories</v>
      </c>
      <c r="C2029" s="235"/>
      <c r="D2029" s="236" t="str" cm="1">
        <f t="array" ref="D2029">_xlfn.IFNA(_xlfn.IFS('10-28 Toilet Bath and Laundry'!D25="*",'10-28 Toilet Bath and Laundry'!C25,'10-28 Toilet Bath and Laundry'!F25="*",'10-28 Toilet Bath and Laundry'!E25,'10-28 Toilet Bath and Laundry'!H25="*",'10-28 Toilet Bath and Laundry'!G25,'10-28 Toilet Bath and Laundry'!J25="*",'10-28 Toilet Bath and Laundry'!I25,'10-28 Toilet Bath and Laundry'!L25="*",'10-28 Toilet Bath and Laundry'!K25,'10-28 Toilet Bath and Laundry'!N25="*",'10-28 Toilet Bath and Laundry'!M25,'10-28 Toilet Bath and Laundry'!P25="*",'10-28 Toilet Bath and Laundry'!O25,'10-28 Toilet Bath and Laundry'!R25="*",'10-28 Toilet Bath and Laundry'!Q25,'10-28 Toilet Bath and Laundry'!T25="*",'10-28 Toilet Bath and Laundry'!S25),"")</f>
        <v/>
      </c>
      <c r="E2029" s="622" t="e">
        <f>D2029/'Project Data'!$D$22</f>
        <v>#VALUE!</v>
      </c>
      <c r="F2029" s="337" t="s">
        <v>44</v>
      </c>
      <c r="G2029" s="236" t="str" cm="1">
        <f t="array" ref="G2029">_xlfn.IFNA(_xlfn.IFS('10-28 Toilet Bath and Laundry'!F25="*",'10-28 Toilet Bath and Laundry'!E25,'10-28 Toilet Bath and Laundry'!H25="*",'10-28 Toilet Bath and Laundry'!G25,'10-28 Toilet Bath and Laundry'!J25="*",'10-28 Toilet Bath and Laundry'!I25,'10-28 Toilet Bath and Laundry'!L25="*",'10-28 Toilet Bath and Laundry'!K25,'10-28 Toilet Bath and Laundry'!N25="*",'10-28 Toilet Bath and Laundry'!M25,'10-28 Toilet Bath and Laundry'!P25="*",'10-28 Toilet Bath and Laundry'!O25,'10-28 Toilet Bath and Laundry'!R25="*",'10-28 Toilet Bath and Laundry'!Q25,'10-28 Toilet Bath and Laundry'!T25="*",'10-28 Toilet Bath and Laundry'!S25,'10-28 Toilet Bath and Laundry'!V25="*",'10-28 Toilet Bath and Laundry'!U25),"")</f>
        <v/>
      </c>
      <c r="H2029" s="236" t="e">
        <f>G2029/'Project Data'!$D$22</f>
        <v>#VALUE!</v>
      </c>
      <c r="I2029" s="175"/>
      <c r="J2029" s="244"/>
      <c r="K2029" s="242"/>
    </row>
    <row r="2030" spans="1:11" ht="15.6">
      <c r="A2030" s="410">
        <v>1</v>
      </c>
      <c r="B2030" s="648" t="s">
        <v>109</v>
      </c>
      <c r="C2030" s="649"/>
      <c r="D2030" s="394" cm="1">
        <f t="array" ref="D2030">_xlfn.IFNA(_xlfn.IFS('11-Equipment'!D9="*",'11-Equipment'!C9,'11-Equipment'!F9="*",'11-Equipment'!E9,'11-Equipment'!H9="*",'11-Equipment'!G9,'11-Equipment'!J9="*",'11-Equipment'!I9,'11-Equipment'!L9="*",'11-Equipment'!K9,'11-Equipment'!N9="*",'11-Equipment'!M9,'11-Equipment'!P9="*",'11-Equipment'!O9,'11-Equipment'!R9="*",'11-Equipment'!Q9,'11-Equipment'!T9="*",'11-Equipment'!S9),"")</f>
        <v>441495</v>
      </c>
      <c r="E2030" s="394">
        <f>D2030/'Project Data'!$D$22</f>
        <v>4.9334011241353881</v>
      </c>
      <c r="F2030" s="393">
        <v>441495</v>
      </c>
      <c r="G2030" s="394" cm="1">
        <f t="array" ref="G2030">_xlfn.IFNA(_xlfn.IFS('11-Equipment'!F9="*",'11-Equipment'!E9,'11-Equipment'!H9="*",'11-Equipment'!G9,'11-Equipment'!J9="*",'11-Equipment'!I9,'11-Equipment'!L9="*",'11-Equipment'!K9,'11-Equipment'!N9="*",'11-Equipment'!M9,'11-Equipment'!P9="*",'11-Equipment'!O9,'11-Equipment'!R9="*",'11-Equipment'!Q9,'11-Equipment'!T9="*",'11-Equipment'!S9,'11-Equipment'!V9="*",'11-Equipment'!U9),"")</f>
        <v>441495</v>
      </c>
      <c r="H2030" s="394">
        <f>G2030/'Project Data'!$D$22</f>
        <v>4.9334011241353881</v>
      </c>
      <c r="I2030" s="395" t="str">
        <f>'11-Equipment'!W9</f>
        <v/>
      </c>
      <c r="J2030" s="396">
        <f>IFERROR(G2030-F2030, "--")</f>
        <v>0</v>
      </c>
      <c r="K2030" s="397"/>
    </row>
    <row r="2031" spans="1:11" s="171" customFormat="1" ht="15" hidden="1" customHeight="1">
      <c r="A2031" s="398" t="str">
        <f>'11-Equipment'!A11</f>
        <v xml:space="preserve"> </v>
      </c>
      <c r="B2031" s="399" t="str">
        <f>'11-Equipment'!B11</f>
        <v>11 00 00 Equipment</v>
      </c>
      <c r="C2031" s="399"/>
      <c r="D2031" s="402" t="str" cm="1">
        <f t="array" ref="D2031">_xlfn.IFNA(_xlfn.IFS('11-Equipment'!D11="*",'11-Equipment'!C11,'11-Equipment'!F11="*",'11-Equipment'!E11,'11-Equipment'!H11="*",'11-Equipment'!G11,'11-Equipment'!J11="*",'11-Equipment'!I11,'11-Equipment'!L11="*",'11-Equipment'!K11,'11-Equipment'!N11="*",'11-Equipment'!M11,'11-Equipment'!P11="*",'11-Equipment'!O11,'11-Equipment'!R11="*",'11-Equipment'!Q11,'11-Equipment'!T11="*",'11-Equipment'!S11),"")</f>
        <v/>
      </c>
      <c r="E2031" s="402" t="e">
        <f>D2031/'Project Data'!$D$22</f>
        <v>#VALUE!</v>
      </c>
      <c r="F2031" s="411" t="s">
        <v>44</v>
      </c>
      <c r="G2031" s="402" t="str" cm="1">
        <f t="array" ref="G2031">_xlfn.IFNA(_xlfn.IFS('11-Equipment'!F11="*",'11-Equipment'!E11,'11-Equipment'!H11="*",'11-Equipment'!G11,'11-Equipment'!J11="*",'11-Equipment'!I11,'11-Equipment'!L11="*",'11-Equipment'!K11,'11-Equipment'!N11="*",'11-Equipment'!M11,'11-Equipment'!P11="*",'11-Equipment'!O11,'11-Equipment'!R11="*",'11-Equipment'!Q11,'11-Equipment'!T11="*",'11-Equipment'!S11,'11-Equipment'!V11="*",'11-Equipment'!U11),"")</f>
        <v/>
      </c>
      <c r="H2031" s="402" t="e">
        <f>G2031/'Project Data'!$D$22</f>
        <v>#VALUE!</v>
      </c>
      <c r="I2031" s="408"/>
      <c r="J2031" s="409"/>
      <c r="K2031" s="404"/>
    </row>
    <row r="2032" spans="1:11" s="147" customFormat="1" ht="15" hidden="1" customHeight="1">
      <c r="A2032" s="198">
        <f>'11-Equipment'!A12</f>
        <v>0</v>
      </c>
      <c r="B2032" s="624" t="str">
        <f>'11-Equipment'!B12</f>
        <v>11 05 05 Selective Demolition for Equipment</v>
      </c>
      <c r="C2032" s="235"/>
      <c r="D2032" s="236" t="str" cm="1">
        <f t="array" ref="D2032">_xlfn.IFNA(_xlfn.IFS('11-Equipment'!D12="*",'11-Equipment'!C12,'11-Equipment'!F12="*",'11-Equipment'!E12,'11-Equipment'!H12="*",'11-Equipment'!G12,'11-Equipment'!J12="*",'11-Equipment'!I12,'11-Equipment'!L12="*",'11-Equipment'!K12,'11-Equipment'!N12="*",'11-Equipment'!M12,'11-Equipment'!P12="*",'11-Equipment'!O12,'11-Equipment'!R12="*",'11-Equipment'!Q12,'11-Equipment'!T12="*",'11-Equipment'!S12),"")</f>
        <v/>
      </c>
      <c r="E2032" s="622" t="e">
        <f>D2032/'Project Data'!$D$22</f>
        <v>#VALUE!</v>
      </c>
      <c r="F2032" s="164" t="s">
        <v>44</v>
      </c>
      <c r="G2032" s="236" t="str" cm="1">
        <f t="array" ref="G2032">_xlfn.IFNA(_xlfn.IFS('11-Equipment'!F12="*",'11-Equipment'!E12,'11-Equipment'!H12="*",'11-Equipment'!G12,'11-Equipment'!J12="*",'11-Equipment'!I12,'11-Equipment'!L12="*",'11-Equipment'!K12,'11-Equipment'!N12="*",'11-Equipment'!M12,'11-Equipment'!P12="*",'11-Equipment'!O12,'11-Equipment'!R12="*",'11-Equipment'!Q12,'11-Equipment'!T12="*",'11-Equipment'!S12,'11-Equipment'!V12="*",'11-Equipment'!U12),"")</f>
        <v/>
      </c>
      <c r="H2032" s="236" t="e">
        <f>G2032/'Project Data'!$D$22</f>
        <v>#VALUE!</v>
      </c>
      <c r="I2032" s="175"/>
      <c r="J2032" s="244"/>
      <c r="K2032" s="242"/>
    </row>
    <row r="2033" spans="1:11" s="147" customFormat="1" ht="15" hidden="1" customHeight="1">
      <c r="A2033" s="198">
        <f>'11-Equipment'!A13</f>
        <v>0</v>
      </c>
      <c r="B2033" s="624" t="str">
        <f>'11-Equipment'!B13</f>
        <v>11 08 00 Commissioning of Equipment</v>
      </c>
      <c r="C2033" s="235"/>
      <c r="D2033" s="236" t="str" cm="1">
        <f t="array" ref="D2033">_xlfn.IFNA(_xlfn.IFS('11-Equipment'!D13="*",'11-Equipment'!C13,'11-Equipment'!F13="*",'11-Equipment'!E13,'11-Equipment'!H13="*",'11-Equipment'!G13,'11-Equipment'!J13="*",'11-Equipment'!I13,'11-Equipment'!L13="*",'11-Equipment'!K13,'11-Equipment'!N13="*",'11-Equipment'!M13,'11-Equipment'!P13="*",'11-Equipment'!O13,'11-Equipment'!R13="*",'11-Equipment'!Q13,'11-Equipment'!T13="*",'11-Equipment'!S13),"")</f>
        <v/>
      </c>
      <c r="E2033" s="622" t="e">
        <f>D2033/'Project Data'!$D$22</f>
        <v>#VALUE!</v>
      </c>
      <c r="F2033" s="164" t="s">
        <v>44</v>
      </c>
      <c r="G2033" s="236" t="str" cm="1">
        <f t="array" ref="G2033">_xlfn.IFNA(_xlfn.IFS('11-Equipment'!F13="*",'11-Equipment'!E13,'11-Equipment'!H13="*",'11-Equipment'!G13,'11-Equipment'!J13="*",'11-Equipment'!I13,'11-Equipment'!L13="*",'11-Equipment'!K13,'11-Equipment'!N13="*",'11-Equipment'!M13,'11-Equipment'!P13="*",'11-Equipment'!O13,'11-Equipment'!R13="*",'11-Equipment'!Q13,'11-Equipment'!T13="*",'11-Equipment'!S13,'11-Equipment'!V13="*",'11-Equipment'!U13),"")</f>
        <v/>
      </c>
      <c r="H2033" s="236" t="e">
        <f>G2033/'Project Data'!$D$22</f>
        <v>#VALUE!</v>
      </c>
      <c r="I2033" s="175"/>
      <c r="J2033" s="244"/>
      <c r="K2033" s="242"/>
    </row>
    <row r="2034" spans="1:11" s="147" customFormat="1" ht="15" hidden="1" customHeight="1">
      <c r="A2034" s="198">
        <f>'11-Equipment'!A14</f>
        <v>0</v>
      </c>
      <c r="B2034" s="624" t="str">
        <f>'11-Equipment'!B14</f>
        <v>11 10 00 Vehicle and Pedestrian Equipment</v>
      </c>
      <c r="C2034" s="235"/>
      <c r="D2034" s="236" t="str" cm="1">
        <f t="array" ref="D2034">_xlfn.IFNA(_xlfn.IFS('11-Equipment'!D14="*",'11-Equipment'!C14,'11-Equipment'!F14="*",'11-Equipment'!E14,'11-Equipment'!H14="*",'11-Equipment'!G14,'11-Equipment'!J14="*",'11-Equipment'!I14,'11-Equipment'!L14="*",'11-Equipment'!K14,'11-Equipment'!N14="*",'11-Equipment'!M14,'11-Equipment'!P14="*",'11-Equipment'!O14,'11-Equipment'!R14="*",'11-Equipment'!Q14,'11-Equipment'!T14="*",'11-Equipment'!S14),"")</f>
        <v/>
      </c>
      <c r="E2034" s="622" t="e">
        <f>D2034/'Project Data'!$D$22</f>
        <v>#VALUE!</v>
      </c>
      <c r="F2034" s="164" t="s">
        <v>44</v>
      </c>
      <c r="G2034" s="236" t="str" cm="1">
        <f t="array" ref="G2034">_xlfn.IFNA(_xlfn.IFS('11-Equipment'!F14="*",'11-Equipment'!E14,'11-Equipment'!H14="*",'11-Equipment'!G14,'11-Equipment'!J14="*",'11-Equipment'!I14,'11-Equipment'!L14="*",'11-Equipment'!K14,'11-Equipment'!N14="*",'11-Equipment'!M14,'11-Equipment'!P14="*",'11-Equipment'!O14,'11-Equipment'!R14="*",'11-Equipment'!Q14,'11-Equipment'!T14="*",'11-Equipment'!S14,'11-Equipment'!V14="*",'11-Equipment'!U14),"")</f>
        <v/>
      </c>
      <c r="H2034" s="236" t="e">
        <f>G2034/'Project Data'!$D$22</f>
        <v>#VALUE!</v>
      </c>
      <c r="I2034" s="175"/>
      <c r="J2034" s="244"/>
      <c r="K2034" s="242"/>
    </row>
    <row r="2035" spans="1:11" s="147" customFormat="1" ht="15" hidden="1" customHeight="1">
      <c r="A2035" s="198">
        <f>'11-Equipment'!A15</f>
        <v>0</v>
      </c>
      <c r="B2035" s="624" t="str">
        <f>'11-Equipment'!B15</f>
        <v>11 11 00 Vehicle Service Equipment</v>
      </c>
      <c r="C2035" s="235"/>
      <c r="D2035" s="236" t="str" cm="1">
        <f t="array" ref="D2035">_xlfn.IFNA(_xlfn.IFS('11-Equipment'!D15="*",'11-Equipment'!C15,'11-Equipment'!F15="*",'11-Equipment'!E15,'11-Equipment'!H15="*",'11-Equipment'!G15,'11-Equipment'!J15="*",'11-Equipment'!I15,'11-Equipment'!L15="*",'11-Equipment'!K15,'11-Equipment'!N15="*",'11-Equipment'!M15,'11-Equipment'!P15="*",'11-Equipment'!O15,'11-Equipment'!R15="*",'11-Equipment'!Q15,'11-Equipment'!T15="*",'11-Equipment'!S15),"")</f>
        <v/>
      </c>
      <c r="E2035" s="622" t="e">
        <f>D2035/'Project Data'!$D$22</f>
        <v>#VALUE!</v>
      </c>
      <c r="F2035" s="164" t="s">
        <v>44</v>
      </c>
      <c r="G2035" s="236" t="str" cm="1">
        <f t="array" ref="G2035">_xlfn.IFNA(_xlfn.IFS('11-Equipment'!F15="*",'11-Equipment'!E15,'11-Equipment'!H15="*",'11-Equipment'!G15,'11-Equipment'!J15="*",'11-Equipment'!I15,'11-Equipment'!L15="*",'11-Equipment'!K15,'11-Equipment'!N15="*",'11-Equipment'!M15,'11-Equipment'!P15="*",'11-Equipment'!O15,'11-Equipment'!R15="*",'11-Equipment'!Q15,'11-Equipment'!T15="*",'11-Equipment'!S15,'11-Equipment'!V15="*",'11-Equipment'!U15),"")</f>
        <v/>
      </c>
      <c r="H2035" s="236" t="e">
        <f>G2035/'Project Data'!$D$22</f>
        <v>#VALUE!</v>
      </c>
      <c r="I2035" s="175"/>
      <c r="J2035" s="244"/>
      <c r="K2035" s="242"/>
    </row>
    <row r="2036" spans="1:11" s="147" customFormat="1" ht="15" hidden="1" customHeight="1">
      <c r="A2036" s="198">
        <f>'11-Equipment'!A16</f>
        <v>0</v>
      </c>
      <c r="B2036" s="624" t="str">
        <f>'11-Equipment'!B16</f>
        <v>11 11 13 Compressed-Air Vehicle Service Equipment</v>
      </c>
      <c r="C2036" s="235"/>
      <c r="D2036" s="236" t="str" cm="1">
        <f t="array" ref="D2036">_xlfn.IFNA(_xlfn.IFS('11-Equipment'!D16="*",'11-Equipment'!C16,'11-Equipment'!F16="*",'11-Equipment'!E16,'11-Equipment'!H16="*",'11-Equipment'!G16,'11-Equipment'!J16="*",'11-Equipment'!I16,'11-Equipment'!L16="*",'11-Equipment'!K16,'11-Equipment'!N16="*",'11-Equipment'!M16,'11-Equipment'!P16="*",'11-Equipment'!O16,'11-Equipment'!R16="*",'11-Equipment'!Q16,'11-Equipment'!T16="*",'11-Equipment'!S16),"")</f>
        <v/>
      </c>
      <c r="E2036" s="622" t="e">
        <f>D2036/'Project Data'!$D$22</f>
        <v>#VALUE!</v>
      </c>
      <c r="F2036" s="164" t="s">
        <v>44</v>
      </c>
      <c r="G2036" s="236" t="str" cm="1">
        <f t="array" ref="G2036">_xlfn.IFNA(_xlfn.IFS('11-Equipment'!F16="*",'11-Equipment'!E16,'11-Equipment'!H16="*",'11-Equipment'!G16,'11-Equipment'!J16="*",'11-Equipment'!I16,'11-Equipment'!L16="*",'11-Equipment'!K16,'11-Equipment'!N16="*",'11-Equipment'!M16,'11-Equipment'!P16="*",'11-Equipment'!O16,'11-Equipment'!R16="*",'11-Equipment'!Q16,'11-Equipment'!T16="*",'11-Equipment'!S16,'11-Equipment'!V16="*",'11-Equipment'!U16),"")</f>
        <v/>
      </c>
      <c r="H2036" s="236" t="e">
        <f>G2036/'Project Data'!$D$22</f>
        <v>#VALUE!</v>
      </c>
      <c r="I2036" s="175"/>
      <c r="J2036" s="244"/>
      <c r="K2036" s="242"/>
    </row>
    <row r="2037" spans="1:11" s="147" customFormat="1" ht="15" hidden="1" customHeight="1">
      <c r="A2037" s="198">
        <f>'11-Equipment'!A17</f>
        <v>0</v>
      </c>
      <c r="B2037" s="624" t="str">
        <f>'11-Equipment'!B17</f>
        <v>11 11 19 Vehicle Lubrication Equipment</v>
      </c>
      <c r="C2037" s="235"/>
      <c r="D2037" s="236" t="str" cm="1">
        <f t="array" ref="D2037">_xlfn.IFNA(_xlfn.IFS('11-Equipment'!D17="*",'11-Equipment'!C17,'11-Equipment'!F17="*",'11-Equipment'!E17,'11-Equipment'!H17="*",'11-Equipment'!G17,'11-Equipment'!J17="*",'11-Equipment'!I17,'11-Equipment'!L17="*",'11-Equipment'!K17,'11-Equipment'!N17="*",'11-Equipment'!M17,'11-Equipment'!P17="*",'11-Equipment'!O17,'11-Equipment'!R17="*",'11-Equipment'!Q17,'11-Equipment'!T17="*",'11-Equipment'!S17),"")</f>
        <v/>
      </c>
      <c r="E2037" s="622" t="e">
        <f>D2037/'Project Data'!$D$22</f>
        <v>#VALUE!</v>
      </c>
      <c r="F2037" s="164" t="s">
        <v>44</v>
      </c>
      <c r="G2037" s="236" t="str" cm="1">
        <f t="array" ref="G2037">_xlfn.IFNA(_xlfn.IFS('11-Equipment'!F17="*",'11-Equipment'!E17,'11-Equipment'!H17="*",'11-Equipment'!G17,'11-Equipment'!J17="*",'11-Equipment'!I17,'11-Equipment'!L17="*",'11-Equipment'!K17,'11-Equipment'!N17="*",'11-Equipment'!M17,'11-Equipment'!P17="*",'11-Equipment'!O17,'11-Equipment'!R17="*",'11-Equipment'!Q17,'11-Equipment'!T17="*",'11-Equipment'!S17,'11-Equipment'!V17="*",'11-Equipment'!U17),"")</f>
        <v/>
      </c>
      <c r="H2037" s="236" t="e">
        <f>G2037/'Project Data'!$D$22</f>
        <v>#VALUE!</v>
      </c>
      <c r="I2037" s="175"/>
      <c r="J2037" s="244"/>
      <c r="K2037" s="242"/>
    </row>
    <row r="2038" spans="1:11" s="147" customFormat="1" ht="15" hidden="1" customHeight="1">
      <c r="A2038" s="198">
        <f>'11-Equipment'!A18</f>
        <v>0</v>
      </c>
      <c r="B2038" s="624" t="str">
        <f>'11-Equipment'!B18</f>
        <v>11 11 23 Tire-Changing Equipment</v>
      </c>
      <c r="C2038" s="235"/>
      <c r="D2038" s="236" t="str" cm="1">
        <f t="array" ref="D2038">_xlfn.IFNA(_xlfn.IFS('11-Equipment'!D18="*",'11-Equipment'!C18,'11-Equipment'!F18="*",'11-Equipment'!E18,'11-Equipment'!H18="*",'11-Equipment'!G18,'11-Equipment'!J18="*",'11-Equipment'!I18,'11-Equipment'!L18="*",'11-Equipment'!K18,'11-Equipment'!N18="*",'11-Equipment'!M18,'11-Equipment'!P18="*",'11-Equipment'!O18,'11-Equipment'!R18="*",'11-Equipment'!Q18,'11-Equipment'!T18="*",'11-Equipment'!S18),"")</f>
        <v/>
      </c>
      <c r="E2038" s="622" t="e">
        <f>D2038/'Project Data'!$D$22</f>
        <v>#VALUE!</v>
      </c>
      <c r="F2038" s="164" t="s">
        <v>44</v>
      </c>
      <c r="G2038" s="236" t="str" cm="1">
        <f t="array" ref="G2038">_xlfn.IFNA(_xlfn.IFS('11-Equipment'!F18="*",'11-Equipment'!E18,'11-Equipment'!H18="*",'11-Equipment'!G18,'11-Equipment'!J18="*",'11-Equipment'!I18,'11-Equipment'!L18="*",'11-Equipment'!K18,'11-Equipment'!N18="*",'11-Equipment'!M18,'11-Equipment'!P18="*",'11-Equipment'!O18,'11-Equipment'!R18="*",'11-Equipment'!Q18,'11-Equipment'!T18="*",'11-Equipment'!S18,'11-Equipment'!V18="*",'11-Equipment'!U18),"")</f>
        <v/>
      </c>
      <c r="H2038" s="236" t="e">
        <f>G2038/'Project Data'!$D$22</f>
        <v>#VALUE!</v>
      </c>
      <c r="I2038" s="175"/>
      <c r="J2038" s="244"/>
      <c r="K2038" s="242"/>
    </row>
    <row r="2039" spans="1:11" s="147" customFormat="1" ht="15" hidden="1" customHeight="1">
      <c r="A2039" s="198">
        <f>'11-Equipment'!A19</f>
        <v>0</v>
      </c>
      <c r="B2039" s="624" t="str">
        <f>'11-Equipment'!B19</f>
        <v>11 11 26 Vehicle-Washing Equipment</v>
      </c>
      <c r="C2039" s="235"/>
      <c r="D2039" s="236" t="str" cm="1">
        <f t="array" ref="D2039">_xlfn.IFNA(_xlfn.IFS('11-Equipment'!D19="*",'11-Equipment'!C19,'11-Equipment'!F19="*",'11-Equipment'!E19,'11-Equipment'!H19="*",'11-Equipment'!G19,'11-Equipment'!J19="*",'11-Equipment'!I19,'11-Equipment'!L19="*",'11-Equipment'!K19,'11-Equipment'!N19="*",'11-Equipment'!M19,'11-Equipment'!P19="*",'11-Equipment'!O19,'11-Equipment'!R19="*",'11-Equipment'!Q19,'11-Equipment'!T19="*",'11-Equipment'!S19),"")</f>
        <v/>
      </c>
      <c r="E2039" s="622" t="e">
        <f>D2039/'Project Data'!$D$22</f>
        <v>#VALUE!</v>
      </c>
      <c r="F2039" s="164" t="s">
        <v>44</v>
      </c>
      <c r="G2039" s="236" t="str" cm="1">
        <f t="array" ref="G2039">_xlfn.IFNA(_xlfn.IFS('11-Equipment'!F19="*",'11-Equipment'!E19,'11-Equipment'!H19="*",'11-Equipment'!G19,'11-Equipment'!J19="*",'11-Equipment'!I19,'11-Equipment'!L19="*",'11-Equipment'!K19,'11-Equipment'!N19="*",'11-Equipment'!M19,'11-Equipment'!P19="*",'11-Equipment'!O19,'11-Equipment'!R19="*",'11-Equipment'!Q19,'11-Equipment'!T19="*",'11-Equipment'!S19,'11-Equipment'!V19="*",'11-Equipment'!U19),"")</f>
        <v/>
      </c>
      <c r="H2039" s="236" t="e">
        <f>G2039/'Project Data'!$D$22</f>
        <v>#VALUE!</v>
      </c>
      <c r="I2039" s="175"/>
      <c r="J2039" s="244"/>
      <c r="K2039" s="242"/>
    </row>
    <row r="2040" spans="1:11" s="147" customFormat="1" ht="15" hidden="1" customHeight="1">
      <c r="A2040" s="198">
        <f>'11-Equipment'!A20</f>
        <v>0</v>
      </c>
      <c r="B2040" s="624" t="str">
        <f>'11-Equipment'!B20</f>
        <v>11 11 36 Vehicle Charging Equipment</v>
      </c>
      <c r="C2040" s="235"/>
      <c r="D2040" s="236" t="str" cm="1">
        <f t="array" ref="D2040">_xlfn.IFNA(_xlfn.IFS('11-Equipment'!D20="*",'11-Equipment'!C20,'11-Equipment'!F20="*",'11-Equipment'!E20,'11-Equipment'!H20="*",'11-Equipment'!G20,'11-Equipment'!J20="*",'11-Equipment'!I20,'11-Equipment'!L20="*",'11-Equipment'!K20,'11-Equipment'!N20="*",'11-Equipment'!M20,'11-Equipment'!P20="*",'11-Equipment'!O20,'11-Equipment'!R20="*",'11-Equipment'!Q20,'11-Equipment'!T20="*",'11-Equipment'!S20),"")</f>
        <v/>
      </c>
      <c r="E2040" s="622" t="e">
        <f>D2040/'Project Data'!$D$22</f>
        <v>#VALUE!</v>
      </c>
      <c r="F2040" s="164" t="s">
        <v>44</v>
      </c>
      <c r="G2040" s="236" t="str" cm="1">
        <f t="array" ref="G2040">_xlfn.IFNA(_xlfn.IFS('11-Equipment'!F20="*",'11-Equipment'!E20,'11-Equipment'!H20="*",'11-Equipment'!G20,'11-Equipment'!J20="*",'11-Equipment'!I20,'11-Equipment'!L20="*",'11-Equipment'!K20,'11-Equipment'!N20="*",'11-Equipment'!M20,'11-Equipment'!P20="*",'11-Equipment'!O20,'11-Equipment'!R20="*",'11-Equipment'!Q20,'11-Equipment'!T20="*",'11-Equipment'!S20,'11-Equipment'!V20="*",'11-Equipment'!U20),"")</f>
        <v/>
      </c>
      <c r="H2040" s="236" t="e">
        <f>G2040/'Project Data'!$D$22</f>
        <v>#VALUE!</v>
      </c>
      <c r="I2040" s="175"/>
      <c r="J2040" s="244"/>
      <c r="K2040" s="242"/>
    </row>
    <row r="2041" spans="1:11" s="147" customFormat="1" ht="15" hidden="1" customHeight="1">
      <c r="A2041" s="198">
        <f>'11-Equipment'!A21</f>
        <v>0</v>
      </c>
      <c r="B2041" s="624" t="str">
        <f>'11-Equipment'!B21</f>
        <v>11 11 36.13 Commercial Electric Vehicle Charging Unit</v>
      </c>
      <c r="C2041" s="235"/>
      <c r="D2041" s="236" t="str" cm="1">
        <f t="array" ref="D2041">_xlfn.IFNA(_xlfn.IFS('11-Equipment'!D21="*",'11-Equipment'!C21,'11-Equipment'!F21="*",'11-Equipment'!E21,'11-Equipment'!H21="*",'11-Equipment'!G21,'11-Equipment'!J21="*",'11-Equipment'!I21,'11-Equipment'!L21="*",'11-Equipment'!K21,'11-Equipment'!N21="*",'11-Equipment'!M21,'11-Equipment'!P21="*",'11-Equipment'!O21,'11-Equipment'!R21="*",'11-Equipment'!Q21,'11-Equipment'!T21="*",'11-Equipment'!S21),"")</f>
        <v/>
      </c>
      <c r="E2041" s="622" t="e">
        <f>D2041/'Project Data'!$D$22</f>
        <v>#VALUE!</v>
      </c>
      <c r="F2041" s="164" t="s">
        <v>44</v>
      </c>
      <c r="G2041" s="236" t="str" cm="1">
        <f t="array" ref="G2041">_xlfn.IFNA(_xlfn.IFS('11-Equipment'!F21="*",'11-Equipment'!E21,'11-Equipment'!H21="*",'11-Equipment'!G21,'11-Equipment'!J21="*",'11-Equipment'!I21,'11-Equipment'!L21="*",'11-Equipment'!K21,'11-Equipment'!N21="*",'11-Equipment'!M21,'11-Equipment'!P21="*",'11-Equipment'!O21,'11-Equipment'!R21="*",'11-Equipment'!Q21,'11-Equipment'!T21="*",'11-Equipment'!S21,'11-Equipment'!V21="*",'11-Equipment'!U21),"")</f>
        <v/>
      </c>
      <c r="H2041" s="236" t="e">
        <f>G2041/'Project Data'!$D$22</f>
        <v>#VALUE!</v>
      </c>
      <c r="I2041" s="175"/>
      <c r="J2041" s="244"/>
      <c r="K2041" s="242"/>
    </row>
    <row r="2042" spans="1:11" s="147" customFormat="1" ht="15" hidden="1" customHeight="1">
      <c r="A2042" s="198">
        <f>'11-Equipment'!A22</f>
        <v>0</v>
      </c>
      <c r="B2042" s="624" t="str">
        <f>'11-Equipment'!B22</f>
        <v>11 11 36.16 Residential Electric Vehicle Charging Unit</v>
      </c>
      <c r="C2042" s="235"/>
      <c r="D2042" s="236" t="str" cm="1">
        <f t="array" ref="D2042">_xlfn.IFNA(_xlfn.IFS('11-Equipment'!D22="*",'11-Equipment'!C22,'11-Equipment'!F22="*",'11-Equipment'!E22,'11-Equipment'!H22="*",'11-Equipment'!G22,'11-Equipment'!J22="*",'11-Equipment'!I22,'11-Equipment'!L22="*",'11-Equipment'!K22,'11-Equipment'!N22="*",'11-Equipment'!M22,'11-Equipment'!P22="*",'11-Equipment'!O22,'11-Equipment'!R22="*",'11-Equipment'!Q22,'11-Equipment'!T22="*",'11-Equipment'!S22),"")</f>
        <v/>
      </c>
      <c r="E2042" s="622" t="e">
        <f>D2042/'Project Data'!$D$22</f>
        <v>#VALUE!</v>
      </c>
      <c r="F2042" s="164" t="s">
        <v>44</v>
      </c>
      <c r="G2042" s="236" t="str" cm="1">
        <f t="array" ref="G2042">_xlfn.IFNA(_xlfn.IFS('11-Equipment'!F22="*",'11-Equipment'!E22,'11-Equipment'!H22="*",'11-Equipment'!G22,'11-Equipment'!J22="*",'11-Equipment'!I22,'11-Equipment'!L22="*",'11-Equipment'!K22,'11-Equipment'!N22="*",'11-Equipment'!M22,'11-Equipment'!P22="*",'11-Equipment'!O22,'11-Equipment'!R22="*",'11-Equipment'!Q22,'11-Equipment'!T22="*",'11-Equipment'!S22,'11-Equipment'!V22="*",'11-Equipment'!U22),"")</f>
        <v/>
      </c>
      <c r="H2042" s="236" t="e">
        <f>G2042/'Project Data'!$D$22</f>
        <v>#VALUE!</v>
      </c>
      <c r="I2042" s="175"/>
      <c r="J2042" s="244"/>
      <c r="K2042" s="242"/>
    </row>
    <row r="2043" spans="1:11" s="147" customFormat="1" ht="15" hidden="1" customHeight="1">
      <c r="A2043" s="198">
        <f>'11-Equipment'!A23</f>
        <v>0</v>
      </c>
      <c r="B2043" s="624" t="str">
        <f>'11-Equipment'!B23</f>
        <v>11 12 00 Parking Control Equipment</v>
      </c>
      <c r="C2043" s="235"/>
      <c r="D2043" s="236" t="str" cm="1">
        <f t="array" ref="D2043">_xlfn.IFNA(_xlfn.IFS('11-Equipment'!D23="*",'11-Equipment'!C23,'11-Equipment'!F23="*",'11-Equipment'!E23,'11-Equipment'!H23="*",'11-Equipment'!G23,'11-Equipment'!J23="*",'11-Equipment'!I23,'11-Equipment'!L23="*",'11-Equipment'!K23,'11-Equipment'!N23="*",'11-Equipment'!M23,'11-Equipment'!P23="*",'11-Equipment'!O23,'11-Equipment'!R23="*",'11-Equipment'!Q23,'11-Equipment'!T23="*",'11-Equipment'!S23),"")</f>
        <v/>
      </c>
      <c r="E2043" s="622" t="e">
        <f>D2043/'Project Data'!$D$22</f>
        <v>#VALUE!</v>
      </c>
      <c r="F2043" s="164" t="s">
        <v>44</v>
      </c>
      <c r="G2043" s="236" t="str" cm="1">
        <f t="array" ref="G2043">_xlfn.IFNA(_xlfn.IFS('11-Equipment'!F23="*",'11-Equipment'!E23,'11-Equipment'!H23="*",'11-Equipment'!G23,'11-Equipment'!J23="*",'11-Equipment'!I23,'11-Equipment'!L23="*",'11-Equipment'!K23,'11-Equipment'!N23="*",'11-Equipment'!M23,'11-Equipment'!P23="*",'11-Equipment'!O23,'11-Equipment'!R23="*",'11-Equipment'!Q23,'11-Equipment'!T23="*",'11-Equipment'!S23,'11-Equipment'!V23="*",'11-Equipment'!U23),"")</f>
        <v/>
      </c>
      <c r="H2043" s="236" t="e">
        <f>G2043/'Project Data'!$D$22</f>
        <v>#VALUE!</v>
      </c>
      <c r="I2043" s="175"/>
      <c r="J2043" s="244"/>
      <c r="K2043" s="242"/>
    </row>
    <row r="2044" spans="1:11" s="147" customFormat="1" ht="15" hidden="1" customHeight="1">
      <c r="A2044" s="198">
        <f>'11-Equipment'!A24</f>
        <v>0</v>
      </c>
      <c r="B2044" s="624" t="str">
        <f>'11-Equipment'!B24</f>
        <v>11 12 13 Parking Key and Card Control Units</v>
      </c>
      <c r="C2044" s="235"/>
      <c r="D2044" s="236" t="str" cm="1">
        <f t="array" ref="D2044">_xlfn.IFNA(_xlfn.IFS('11-Equipment'!D24="*",'11-Equipment'!C24,'11-Equipment'!F24="*",'11-Equipment'!E24,'11-Equipment'!H24="*",'11-Equipment'!G24,'11-Equipment'!J24="*",'11-Equipment'!I24,'11-Equipment'!L24="*",'11-Equipment'!K24,'11-Equipment'!N24="*",'11-Equipment'!M24,'11-Equipment'!P24="*",'11-Equipment'!O24,'11-Equipment'!R24="*",'11-Equipment'!Q24,'11-Equipment'!T24="*",'11-Equipment'!S24),"")</f>
        <v/>
      </c>
      <c r="E2044" s="622" t="e">
        <f>D2044/'Project Data'!$D$22</f>
        <v>#VALUE!</v>
      </c>
      <c r="F2044" s="164" t="s">
        <v>44</v>
      </c>
      <c r="G2044" s="236" t="str" cm="1">
        <f t="array" ref="G2044">_xlfn.IFNA(_xlfn.IFS('11-Equipment'!F24="*",'11-Equipment'!E24,'11-Equipment'!H24="*",'11-Equipment'!G24,'11-Equipment'!J24="*",'11-Equipment'!I24,'11-Equipment'!L24="*",'11-Equipment'!K24,'11-Equipment'!N24="*",'11-Equipment'!M24,'11-Equipment'!P24="*",'11-Equipment'!O24,'11-Equipment'!R24="*",'11-Equipment'!Q24,'11-Equipment'!T24="*",'11-Equipment'!S24,'11-Equipment'!V24="*",'11-Equipment'!U24),"")</f>
        <v/>
      </c>
      <c r="H2044" s="236" t="e">
        <f>G2044/'Project Data'!$D$22</f>
        <v>#VALUE!</v>
      </c>
      <c r="I2044" s="175"/>
      <c r="J2044" s="244"/>
      <c r="K2044" s="242"/>
    </row>
    <row r="2045" spans="1:11" s="147" customFormat="1" ht="15" hidden="1" customHeight="1">
      <c r="A2045" s="198">
        <f>'11-Equipment'!A25</f>
        <v>0</v>
      </c>
      <c r="B2045" s="624" t="str">
        <f>'11-Equipment'!B25</f>
        <v>11 12 16 Parking Ticket Dispensers</v>
      </c>
      <c r="C2045" s="235"/>
      <c r="D2045" s="236" t="str" cm="1">
        <f t="array" ref="D2045">_xlfn.IFNA(_xlfn.IFS('11-Equipment'!D25="*",'11-Equipment'!C25,'11-Equipment'!F25="*",'11-Equipment'!E25,'11-Equipment'!H25="*",'11-Equipment'!G25,'11-Equipment'!J25="*",'11-Equipment'!I25,'11-Equipment'!L25="*",'11-Equipment'!K25,'11-Equipment'!N25="*",'11-Equipment'!M25,'11-Equipment'!P25="*",'11-Equipment'!O25,'11-Equipment'!R25="*",'11-Equipment'!Q25,'11-Equipment'!T25="*",'11-Equipment'!S25),"")</f>
        <v/>
      </c>
      <c r="E2045" s="622" t="e">
        <f>D2045/'Project Data'!$D$22</f>
        <v>#VALUE!</v>
      </c>
      <c r="F2045" s="164" t="s">
        <v>44</v>
      </c>
      <c r="G2045" s="236" t="str" cm="1">
        <f t="array" ref="G2045">_xlfn.IFNA(_xlfn.IFS('11-Equipment'!F25="*",'11-Equipment'!E25,'11-Equipment'!H25="*",'11-Equipment'!G25,'11-Equipment'!J25="*",'11-Equipment'!I25,'11-Equipment'!L25="*",'11-Equipment'!K25,'11-Equipment'!N25="*",'11-Equipment'!M25,'11-Equipment'!P25="*",'11-Equipment'!O25,'11-Equipment'!R25="*",'11-Equipment'!Q25,'11-Equipment'!T25="*",'11-Equipment'!S25,'11-Equipment'!V25="*",'11-Equipment'!U25),"")</f>
        <v/>
      </c>
      <c r="H2045" s="236" t="e">
        <f>G2045/'Project Data'!$D$22</f>
        <v>#VALUE!</v>
      </c>
      <c r="I2045" s="175"/>
      <c r="J2045" s="244"/>
      <c r="K2045" s="242"/>
    </row>
    <row r="2046" spans="1:11" s="147" customFormat="1" ht="15" hidden="1" customHeight="1">
      <c r="A2046" s="198">
        <f>'11-Equipment'!A26</f>
        <v>0</v>
      </c>
      <c r="B2046" s="624" t="str">
        <f>'11-Equipment'!B26</f>
        <v>11 12 23 Parking Meters</v>
      </c>
      <c r="C2046" s="235"/>
      <c r="D2046" s="236" t="str" cm="1">
        <f t="array" ref="D2046">_xlfn.IFNA(_xlfn.IFS('11-Equipment'!D26="*",'11-Equipment'!C26,'11-Equipment'!F26="*",'11-Equipment'!E26,'11-Equipment'!H26="*",'11-Equipment'!G26,'11-Equipment'!J26="*",'11-Equipment'!I26,'11-Equipment'!L26="*",'11-Equipment'!K26,'11-Equipment'!N26="*",'11-Equipment'!M26,'11-Equipment'!P26="*",'11-Equipment'!O26,'11-Equipment'!R26="*",'11-Equipment'!Q26,'11-Equipment'!T26="*",'11-Equipment'!S26),"")</f>
        <v/>
      </c>
      <c r="E2046" s="622" t="e">
        <f>D2046/'Project Data'!$D$22</f>
        <v>#VALUE!</v>
      </c>
      <c r="F2046" s="164" t="s">
        <v>44</v>
      </c>
      <c r="G2046" s="236" t="str" cm="1">
        <f t="array" ref="G2046">_xlfn.IFNA(_xlfn.IFS('11-Equipment'!F26="*",'11-Equipment'!E26,'11-Equipment'!H26="*",'11-Equipment'!G26,'11-Equipment'!J26="*",'11-Equipment'!I26,'11-Equipment'!L26="*",'11-Equipment'!K26,'11-Equipment'!N26="*",'11-Equipment'!M26,'11-Equipment'!P26="*",'11-Equipment'!O26,'11-Equipment'!R26="*",'11-Equipment'!Q26,'11-Equipment'!T26="*",'11-Equipment'!S26,'11-Equipment'!V26="*",'11-Equipment'!U26),"")</f>
        <v/>
      </c>
      <c r="H2046" s="236" t="e">
        <f>G2046/'Project Data'!$D$22</f>
        <v>#VALUE!</v>
      </c>
      <c r="I2046" s="175"/>
      <c r="J2046" s="244"/>
      <c r="K2046" s="242"/>
    </row>
    <row r="2047" spans="1:11" s="147" customFormat="1" ht="15" hidden="1" customHeight="1">
      <c r="A2047" s="198">
        <f>'11-Equipment'!A27</f>
        <v>0</v>
      </c>
      <c r="B2047" s="624" t="str">
        <f>'11-Equipment'!B27</f>
        <v>11 12 26 Parking Fee Collection Equipment</v>
      </c>
      <c r="C2047" s="235"/>
      <c r="D2047" s="236" t="str" cm="1">
        <f t="array" ref="D2047">_xlfn.IFNA(_xlfn.IFS('11-Equipment'!D27="*",'11-Equipment'!C27,'11-Equipment'!F27="*",'11-Equipment'!E27,'11-Equipment'!H27="*",'11-Equipment'!G27,'11-Equipment'!J27="*",'11-Equipment'!I27,'11-Equipment'!L27="*",'11-Equipment'!K27,'11-Equipment'!N27="*",'11-Equipment'!M27,'11-Equipment'!P27="*",'11-Equipment'!O27,'11-Equipment'!R27="*",'11-Equipment'!Q27,'11-Equipment'!T27="*",'11-Equipment'!S27),"")</f>
        <v/>
      </c>
      <c r="E2047" s="622" t="e">
        <f>D2047/'Project Data'!$D$22</f>
        <v>#VALUE!</v>
      </c>
      <c r="F2047" s="164" t="s">
        <v>44</v>
      </c>
      <c r="G2047" s="236" t="str" cm="1">
        <f t="array" ref="G2047">_xlfn.IFNA(_xlfn.IFS('11-Equipment'!F27="*",'11-Equipment'!E27,'11-Equipment'!H27="*",'11-Equipment'!G27,'11-Equipment'!J27="*",'11-Equipment'!I27,'11-Equipment'!L27="*",'11-Equipment'!K27,'11-Equipment'!N27="*",'11-Equipment'!M27,'11-Equipment'!P27="*",'11-Equipment'!O27,'11-Equipment'!R27="*",'11-Equipment'!Q27,'11-Equipment'!T27="*",'11-Equipment'!S27,'11-Equipment'!V27="*",'11-Equipment'!U27),"")</f>
        <v/>
      </c>
      <c r="H2047" s="236" t="e">
        <f>G2047/'Project Data'!$D$22</f>
        <v>#VALUE!</v>
      </c>
      <c r="I2047" s="175"/>
      <c r="J2047" s="244"/>
      <c r="K2047" s="242"/>
    </row>
    <row r="2048" spans="1:11" s="147" customFormat="1" ht="15" hidden="1" customHeight="1">
      <c r="A2048" s="198">
        <f>'11-Equipment'!A28</f>
        <v>0</v>
      </c>
      <c r="B2048" s="624" t="str">
        <f>'11-Equipment'!B28</f>
        <v>11 12 26.13        Parking Fee Coin Collection Equipment</v>
      </c>
      <c r="C2048" s="235"/>
      <c r="D2048" s="236" t="str" cm="1">
        <f t="array" ref="D2048">_xlfn.IFNA(_xlfn.IFS('11-Equipment'!D28="*",'11-Equipment'!C28,'11-Equipment'!F28="*",'11-Equipment'!E28,'11-Equipment'!H28="*",'11-Equipment'!G28,'11-Equipment'!J28="*",'11-Equipment'!I28,'11-Equipment'!L28="*",'11-Equipment'!K28,'11-Equipment'!N28="*",'11-Equipment'!M28,'11-Equipment'!P28="*",'11-Equipment'!O28,'11-Equipment'!R28="*",'11-Equipment'!Q28,'11-Equipment'!T28="*",'11-Equipment'!S28),"")</f>
        <v/>
      </c>
      <c r="E2048" s="622" t="e">
        <f>D2048/'Project Data'!$D$22</f>
        <v>#VALUE!</v>
      </c>
      <c r="F2048" s="164" t="s">
        <v>44</v>
      </c>
      <c r="G2048" s="236" t="str" cm="1">
        <f t="array" ref="G2048">_xlfn.IFNA(_xlfn.IFS('11-Equipment'!F28="*",'11-Equipment'!E28,'11-Equipment'!H28="*",'11-Equipment'!G28,'11-Equipment'!J28="*",'11-Equipment'!I28,'11-Equipment'!L28="*",'11-Equipment'!K28,'11-Equipment'!N28="*",'11-Equipment'!M28,'11-Equipment'!P28="*",'11-Equipment'!O28,'11-Equipment'!R28="*",'11-Equipment'!Q28,'11-Equipment'!T28="*",'11-Equipment'!S28,'11-Equipment'!V28="*",'11-Equipment'!U28),"")</f>
        <v/>
      </c>
      <c r="H2048" s="236" t="e">
        <f>G2048/'Project Data'!$D$22</f>
        <v>#VALUE!</v>
      </c>
      <c r="I2048" s="175"/>
      <c r="J2048" s="244"/>
      <c r="K2048" s="242"/>
    </row>
    <row r="2049" spans="1:11" s="147" customFormat="1" ht="15" hidden="1" customHeight="1">
      <c r="A2049" s="198">
        <f>'11-Equipment'!A29</f>
        <v>0</v>
      </c>
      <c r="B2049" s="624" t="str">
        <f>'11-Equipment'!B29</f>
        <v>11 12 33 Parking Gates</v>
      </c>
      <c r="C2049" s="235"/>
      <c r="D2049" s="236" t="str" cm="1">
        <f t="array" ref="D2049">_xlfn.IFNA(_xlfn.IFS('11-Equipment'!D29="*",'11-Equipment'!C29,'11-Equipment'!F29="*",'11-Equipment'!E29,'11-Equipment'!H29="*",'11-Equipment'!G29,'11-Equipment'!J29="*",'11-Equipment'!I29,'11-Equipment'!L29="*",'11-Equipment'!K29,'11-Equipment'!N29="*",'11-Equipment'!M29,'11-Equipment'!P29="*",'11-Equipment'!O29,'11-Equipment'!R29="*",'11-Equipment'!Q29,'11-Equipment'!T29="*",'11-Equipment'!S29),"")</f>
        <v/>
      </c>
      <c r="E2049" s="622" t="e">
        <f>D2049/'Project Data'!$D$22</f>
        <v>#VALUE!</v>
      </c>
      <c r="F2049" s="164" t="s">
        <v>44</v>
      </c>
      <c r="G2049" s="236" t="str" cm="1">
        <f t="array" ref="G2049">_xlfn.IFNA(_xlfn.IFS('11-Equipment'!F29="*",'11-Equipment'!E29,'11-Equipment'!H29="*",'11-Equipment'!G29,'11-Equipment'!J29="*",'11-Equipment'!I29,'11-Equipment'!L29="*",'11-Equipment'!K29,'11-Equipment'!N29="*",'11-Equipment'!M29,'11-Equipment'!P29="*",'11-Equipment'!O29,'11-Equipment'!R29="*",'11-Equipment'!Q29,'11-Equipment'!T29="*",'11-Equipment'!S29,'11-Equipment'!V29="*",'11-Equipment'!U29),"")</f>
        <v/>
      </c>
      <c r="H2049" s="236" t="e">
        <f>G2049/'Project Data'!$D$22</f>
        <v>#VALUE!</v>
      </c>
      <c r="I2049" s="175"/>
      <c r="J2049" s="244"/>
      <c r="K2049" s="242"/>
    </row>
    <row r="2050" spans="1:11" s="147" customFormat="1" ht="15" hidden="1" customHeight="1">
      <c r="A2050" s="198">
        <f>'11-Equipment'!A30</f>
        <v>0</v>
      </c>
      <c r="B2050" s="624" t="str">
        <f>'11-Equipment'!B30</f>
        <v>11 12 33.13 Lift Arm Parking Gates</v>
      </c>
      <c r="C2050" s="235"/>
      <c r="D2050" s="236" t="str" cm="1">
        <f t="array" ref="D2050">_xlfn.IFNA(_xlfn.IFS('11-Equipment'!D30="*",'11-Equipment'!C30,'11-Equipment'!F30="*",'11-Equipment'!E30,'11-Equipment'!H30="*",'11-Equipment'!G30,'11-Equipment'!J30="*",'11-Equipment'!I30,'11-Equipment'!L30="*",'11-Equipment'!K30,'11-Equipment'!N30="*",'11-Equipment'!M30,'11-Equipment'!P30="*",'11-Equipment'!O30,'11-Equipment'!R30="*",'11-Equipment'!Q30,'11-Equipment'!T30="*",'11-Equipment'!S30),"")</f>
        <v/>
      </c>
      <c r="E2050" s="622" t="e">
        <f>D2050/'Project Data'!$D$22</f>
        <v>#VALUE!</v>
      </c>
      <c r="F2050" s="164" t="s">
        <v>44</v>
      </c>
      <c r="G2050" s="236" t="str" cm="1">
        <f t="array" ref="G2050">_xlfn.IFNA(_xlfn.IFS('11-Equipment'!F30="*",'11-Equipment'!E30,'11-Equipment'!H30="*",'11-Equipment'!G30,'11-Equipment'!J30="*",'11-Equipment'!I30,'11-Equipment'!L30="*",'11-Equipment'!K30,'11-Equipment'!N30="*",'11-Equipment'!M30,'11-Equipment'!P30="*",'11-Equipment'!O30,'11-Equipment'!R30="*",'11-Equipment'!Q30,'11-Equipment'!T30="*",'11-Equipment'!S30,'11-Equipment'!V30="*",'11-Equipment'!U30),"")</f>
        <v/>
      </c>
      <c r="H2050" s="236" t="e">
        <f>G2050/'Project Data'!$D$22</f>
        <v>#VALUE!</v>
      </c>
      <c r="I2050" s="175"/>
      <c r="J2050" s="244"/>
      <c r="K2050" s="242"/>
    </row>
    <row r="2051" spans="1:11" s="147" customFormat="1" ht="15" hidden="1" customHeight="1">
      <c r="A2051" s="198">
        <f>'11-Equipment'!A31</f>
        <v>0</v>
      </c>
      <c r="B2051" s="624" t="str">
        <f>'11-Equipment'!B31</f>
        <v>11 12 33.16 Sliding Parking Gates</v>
      </c>
      <c r="C2051" s="235"/>
      <c r="D2051" s="236" t="str" cm="1">
        <f t="array" ref="D2051">_xlfn.IFNA(_xlfn.IFS('11-Equipment'!D31="*",'11-Equipment'!C31,'11-Equipment'!F31="*",'11-Equipment'!E31,'11-Equipment'!H31="*",'11-Equipment'!G31,'11-Equipment'!J31="*",'11-Equipment'!I31,'11-Equipment'!L31="*",'11-Equipment'!K31,'11-Equipment'!N31="*",'11-Equipment'!M31,'11-Equipment'!P31="*",'11-Equipment'!O31,'11-Equipment'!R31="*",'11-Equipment'!Q31,'11-Equipment'!T31="*",'11-Equipment'!S31),"")</f>
        <v/>
      </c>
      <c r="E2051" s="236" t="e">
        <f>D2051/'Project Data'!$D$22</f>
        <v>#VALUE!</v>
      </c>
      <c r="F2051" s="164" t="s">
        <v>44</v>
      </c>
      <c r="G2051" s="236" t="str" cm="1">
        <f t="array" ref="G2051">_xlfn.IFNA(_xlfn.IFS('11-Equipment'!F31="*",'11-Equipment'!E31,'11-Equipment'!H31="*",'11-Equipment'!G31,'11-Equipment'!J31="*",'11-Equipment'!I31,'11-Equipment'!L31="*",'11-Equipment'!K31,'11-Equipment'!N31="*",'11-Equipment'!M31,'11-Equipment'!P31="*",'11-Equipment'!O31,'11-Equipment'!R31="*",'11-Equipment'!Q31,'11-Equipment'!T31="*",'11-Equipment'!S31,'11-Equipment'!V31="*",'11-Equipment'!U31),"")</f>
        <v/>
      </c>
      <c r="H2051" s="236" t="e">
        <f>G2051/'Project Data'!$D$22</f>
        <v>#VALUE!</v>
      </c>
      <c r="I2051" s="175"/>
      <c r="J2051" s="244"/>
      <c r="K2051" s="242"/>
    </row>
    <row r="2052" spans="1:11" s="147" customFormat="1" ht="15" hidden="1" customHeight="1">
      <c r="A2052" s="198">
        <f>'11-Equipment'!A32</f>
        <v>0</v>
      </c>
      <c r="B2052" s="624" t="str">
        <f>'11-Equipment'!B32</f>
        <v>11 12 33.19 Swinging Parking Gates</v>
      </c>
      <c r="C2052" s="235"/>
      <c r="D2052" s="236" t="str" cm="1">
        <f t="array" ref="D2052">_xlfn.IFNA(_xlfn.IFS('11-Equipment'!D32="*",'11-Equipment'!C32,'11-Equipment'!F32="*",'11-Equipment'!E32,'11-Equipment'!H32="*",'11-Equipment'!G32,'11-Equipment'!J32="*",'11-Equipment'!I32,'11-Equipment'!L32="*",'11-Equipment'!K32,'11-Equipment'!N32="*",'11-Equipment'!M32,'11-Equipment'!P32="*",'11-Equipment'!O32,'11-Equipment'!R32="*",'11-Equipment'!Q32,'11-Equipment'!T32="*",'11-Equipment'!S32),"")</f>
        <v/>
      </c>
      <c r="E2052" s="236" t="e">
        <f>D2052/'Project Data'!$D$22</f>
        <v>#VALUE!</v>
      </c>
      <c r="F2052" s="164" t="s">
        <v>44</v>
      </c>
      <c r="G2052" s="236" t="str" cm="1">
        <f t="array" ref="G2052">_xlfn.IFNA(_xlfn.IFS('11-Equipment'!F32="*",'11-Equipment'!E32,'11-Equipment'!H32="*",'11-Equipment'!G32,'11-Equipment'!J32="*",'11-Equipment'!I32,'11-Equipment'!L32="*",'11-Equipment'!K32,'11-Equipment'!N32="*",'11-Equipment'!M32,'11-Equipment'!P32="*",'11-Equipment'!O32,'11-Equipment'!R32="*",'11-Equipment'!Q32,'11-Equipment'!T32="*",'11-Equipment'!S32,'11-Equipment'!V32="*",'11-Equipment'!U32),"")</f>
        <v/>
      </c>
      <c r="H2052" s="236" t="e">
        <f>G2052/'Project Data'!$D$22</f>
        <v>#VALUE!</v>
      </c>
      <c r="I2052" s="175"/>
      <c r="J2052" s="244"/>
      <c r="K2052" s="242"/>
    </row>
    <row r="2053" spans="1:11" s="147" customFormat="1" ht="15" hidden="1" customHeight="1">
      <c r="A2053" s="198">
        <f>'11-Equipment'!A33</f>
        <v>0</v>
      </c>
      <c r="B2053" s="624" t="str">
        <f>'11-Equipment'!B33</f>
        <v>11 13 00 Loading Dock Equipment</v>
      </c>
      <c r="C2053" s="235"/>
      <c r="D2053" s="236" t="str" cm="1">
        <f t="array" ref="D2053">_xlfn.IFNA(_xlfn.IFS('11-Equipment'!D33="*",'11-Equipment'!C33,'11-Equipment'!F33="*",'11-Equipment'!E33,'11-Equipment'!H33="*",'11-Equipment'!G33,'11-Equipment'!J33="*",'11-Equipment'!I33,'11-Equipment'!L33="*",'11-Equipment'!K33,'11-Equipment'!N33="*",'11-Equipment'!M33,'11-Equipment'!P33="*",'11-Equipment'!O33,'11-Equipment'!R33="*",'11-Equipment'!Q33,'11-Equipment'!T33="*",'11-Equipment'!S33),"")</f>
        <v/>
      </c>
      <c r="E2053" s="236" t="e">
        <f>D2053/'Project Data'!$D$22</f>
        <v>#VALUE!</v>
      </c>
      <c r="F2053" s="164" t="s">
        <v>44</v>
      </c>
      <c r="G2053" s="236" t="str" cm="1">
        <f t="array" ref="G2053">_xlfn.IFNA(_xlfn.IFS('11-Equipment'!F33="*",'11-Equipment'!E33,'11-Equipment'!H33="*",'11-Equipment'!G33,'11-Equipment'!J33="*",'11-Equipment'!I33,'11-Equipment'!L33="*",'11-Equipment'!K33,'11-Equipment'!N33="*",'11-Equipment'!M33,'11-Equipment'!P33="*",'11-Equipment'!O33,'11-Equipment'!R33="*",'11-Equipment'!Q33,'11-Equipment'!T33="*",'11-Equipment'!S33,'11-Equipment'!V33="*",'11-Equipment'!U33),"")</f>
        <v/>
      </c>
      <c r="H2053" s="236" t="e">
        <f>G2053/'Project Data'!$D$22</f>
        <v>#VALUE!</v>
      </c>
      <c r="I2053" s="175"/>
      <c r="J2053" s="244"/>
      <c r="K2053" s="242"/>
    </row>
    <row r="2054" spans="1:11" s="147" customFormat="1" ht="15" hidden="1" customHeight="1">
      <c r="A2054" s="198">
        <f>'11-Equipment'!A34</f>
        <v>0</v>
      </c>
      <c r="B2054" s="624" t="str">
        <f>'11-Equipment'!B34</f>
        <v>11 13 13 Loading Dock Bumpers</v>
      </c>
      <c r="C2054" s="235"/>
      <c r="D2054" s="236" t="str" cm="1">
        <f t="array" ref="D2054">_xlfn.IFNA(_xlfn.IFS('11-Equipment'!D34="*",'11-Equipment'!C34,'11-Equipment'!F34="*",'11-Equipment'!E34,'11-Equipment'!H34="*",'11-Equipment'!G34,'11-Equipment'!J34="*",'11-Equipment'!I34,'11-Equipment'!L34="*",'11-Equipment'!K34,'11-Equipment'!N34="*",'11-Equipment'!M34,'11-Equipment'!P34="*",'11-Equipment'!O34,'11-Equipment'!R34="*",'11-Equipment'!Q34,'11-Equipment'!T34="*",'11-Equipment'!S34),"")</f>
        <v/>
      </c>
      <c r="E2054" s="236" t="e">
        <f>D2054/'Project Data'!$D$22</f>
        <v>#VALUE!</v>
      </c>
      <c r="F2054" s="164" t="s">
        <v>44</v>
      </c>
      <c r="G2054" s="236" t="str" cm="1">
        <f t="array" ref="G2054">_xlfn.IFNA(_xlfn.IFS('11-Equipment'!F34="*",'11-Equipment'!E34,'11-Equipment'!H34="*",'11-Equipment'!G34,'11-Equipment'!J34="*",'11-Equipment'!I34,'11-Equipment'!L34="*",'11-Equipment'!K34,'11-Equipment'!N34="*",'11-Equipment'!M34,'11-Equipment'!P34="*",'11-Equipment'!O34,'11-Equipment'!R34="*",'11-Equipment'!Q34,'11-Equipment'!T34="*",'11-Equipment'!S34,'11-Equipment'!V34="*",'11-Equipment'!U34),"")</f>
        <v/>
      </c>
      <c r="H2054" s="236" t="e">
        <f>G2054/'Project Data'!$D$22</f>
        <v>#VALUE!</v>
      </c>
      <c r="I2054" s="175"/>
      <c r="J2054" s="244"/>
      <c r="K2054" s="242"/>
    </row>
    <row r="2055" spans="1:11" s="147" customFormat="1" ht="15" hidden="1" customHeight="1">
      <c r="A2055" s="198">
        <f>'11-Equipment'!A35</f>
        <v>0</v>
      </c>
      <c r="B2055" s="624" t="str">
        <f>'11-Equipment'!B35</f>
        <v>11 13 16 Loading Dock Seals and Shelters</v>
      </c>
      <c r="C2055" s="235"/>
      <c r="D2055" s="236" t="str" cm="1">
        <f t="array" ref="D2055">_xlfn.IFNA(_xlfn.IFS('11-Equipment'!D35="*",'11-Equipment'!C35,'11-Equipment'!F35="*",'11-Equipment'!E35,'11-Equipment'!H35="*",'11-Equipment'!G35,'11-Equipment'!J35="*",'11-Equipment'!I35,'11-Equipment'!L35="*",'11-Equipment'!K35,'11-Equipment'!N35="*",'11-Equipment'!M35,'11-Equipment'!P35="*",'11-Equipment'!O35,'11-Equipment'!R35="*",'11-Equipment'!Q35,'11-Equipment'!T35="*",'11-Equipment'!S35),"")</f>
        <v/>
      </c>
      <c r="E2055" s="236" t="e">
        <f>D2055/'Project Data'!$D$22</f>
        <v>#VALUE!</v>
      </c>
      <c r="F2055" s="164" t="s">
        <v>44</v>
      </c>
      <c r="G2055" s="236" t="str" cm="1">
        <f t="array" ref="G2055">_xlfn.IFNA(_xlfn.IFS('11-Equipment'!F35="*",'11-Equipment'!E35,'11-Equipment'!H35="*",'11-Equipment'!G35,'11-Equipment'!J35="*",'11-Equipment'!I35,'11-Equipment'!L35="*",'11-Equipment'!K35,'11-Equipment'!N35="*",'11-Equipment'!M35,'11-Equipment'!P35="*",'11-Equipment'!O35,'11-Equipment'!R35="*",'11-Equipment'!Q35,'11-Equipment'!T35="*",'11-Equipment'!S35,'11-Equipment'!V35="*",'11-Equipment'!U35),"")</f>
        <v/>
      </c>
      <c r="H2055" s="236" t="e">
        <f>G2055/'Project Data'!$D$22</f>
        <v>#VALUE!</v>
      </c>
      <c r="I2055" s="175"/>
      <c r="J2055" s="244"/>
      <c r="K2055" s="242"/>
    </row>
    <row r="2056" spans="1:11" s="147" customFormat="1" ht="15" hidden="1" customHeight="1">
      <c r="A2056" s="198">
        <f>'11-Equipment'!A36</f>
        <v>0</v>
      </c>
      <c r="B2056" s="624" t="str">
        <f>'11-Equipment'!B36</f>
        <v>11 13 16.13 Loading Dock Seals</v>
      </c>
      <c r="C2056" s="235"/>
      <c r="D2056" s="236" t="str" cm="1">
        <f t="array" ref="D2056">_xlfn.IFNA(_xlfn.IFS('11-Equipment'!D36="*",'11-Equipment'!C36,'11-Equipment'!F36="*",'11-Equipment'!E36,'11-Equipment'!H36="*",'11-Equipment'!G36,'11-Equipment'!J36="*",'11-Equipment'!I36,'11-Equipment'!L36="*",'11-Equipment'!K36,'11-Equipment'!N36="*",'11-Equipment'!M36,'11-Equipment'!P36="*",'11-Equipment'!O36,'11-Equipment'!R36="*",'11-Equipment'!Q36,'11-Equipment'!T36="*",'11-Equipment'!S36),"")</f>
        <v/>
      </c>
      <c r="E2056" s="236" t="e">
        <f>D2056/'Project Data'!$D$22</f>
        <v>#VALUE!</v>
      </c>
      <c r="F2056" s="164" t="s">
        <v>44</v>
      </c>
      <c r="G2056" s="236" t="str" cm="1">
        <f t="array" ref="G2056">_xlfn.IFNA(_xlfn.IFS('11-Equipment'!F36="*",'11-Equipment'!E36,'11-Equipment'!H36="*",'11-Equipment'!G36,'11-Equipment'!J36="*",'11-Equipment'!I36,'11-Equipment'!L36="*",'11-Equipment'!K36,'11-Equipment'!N36="*",'11-Equipment'!M36,'11-Equipment'!P36="*",'11-Equipment'!O36,'11-Equipment'!R36="*",'11-Equipment'!Q36,'11-Equipment'!T36="*",'11-Equipment'!S36,'11-Equipment'!V36="*",'11-Equipment'!U36),"")</f>
        <v/>
      </c>
      <c r="H2056" s="236" t="e">
        <f>G2056/'Project Data'!$D$22</f>
        <v>#VALUE!</v>
      </c>
      <c r="I2056" s="175"/>
      <c r="J2056" s="244"/>
      <c r="K2056" s="242"/>
    </row>
    <row r="2057" spans="1:11" s="147" customFormat="1" ht="15" hidden="1" customHeight="1">
      <c r="A2057" s="198">
        <f>'11-Equipment'!A37</f>
        <v>0</v>
      </c>
      <c r="B2057" s="624" t="str">
        <f>'11-Equipment'!B37</f>
        <v>11 13 16.23 Loading Dock Shelters</v>
      </c>
      <c r="C2057" s="235"/>
      <c r="D2057" s="236" t="str" cm="1">
        <f t="array" ref="D2057">_xlfn.IFNA(_xlfn.IFS('11-Equipment'!D37="*",'11-Equipment'!C37,'11-Equipment'!F37="*",'11-Equipment'!E37,'11-Equipment'!H37="*",'11-Equipment'!G37,'11-Equipment'!J37="*",'11-Equipment'!I37,'11-Equipment'!L37="*",'11-Equipment'!K37,'11-Equipment'!N37="*",'11-Equipment'!M37,'11-Equipment'!P37="*",'11-Equipment'!O37,'11-Equipment'!R37="*",'11-Equipment'!Q37,'11-Equipment'!T37="*",'11-Equipment'!S37),"")</f>
        <v/>
      </c>
      <c r="E2057" s="236" t="e">
        <f>D2057/'Project Data'!$D$22</f>
        <v>#VALUE!</v>
      </c>
      <c r="F2057" s="164" t="s">
        <v>44</v>
      </c>
      <c r="G2057" s="236" t="str" cm="1">
        <f t="array" ref="G2057">_xlfn.IFNA(_xlfn.IFS('11-Equipment'!F37="*",'11-Equipment'!E37,'11-Equipment'!H37="*",'11-Equipment'!G37,'11-Equipment'!J37="*",'11-Equipment'!I37,'11-Equipment'!L37="*",'11-Equipment'!K37,'11-Equipment'!N37="*",'11-Equipment'!M37,'11-Equipment'!P37="*",'11-Equipment'!O37,'11-Equipment'!R37="*",'11-Equipment'!Q37,'11-Equipment'!T37="*",'11-Equipment'!S37,'11-Equipment'!V37="*",'11-Equipment'!U37),"")</f>
        <v/>
      </c>
      <c r="H2057" s="236" t="e">
        <f>G2057/'Project Data'!$D$22</f>
        <v>#VALUE!</v>
      </c>
      <c r="I2057" s="175"/>
      <c r="J2057" s="244"/>
      <c r="K2057" s="242"/>
    </row>
    <row r="2058" spans="1:11" s="147" customFormat="1" ht="15" hidden="1" customHeight="1">
      <c r="A2058" s="198">
        <f>'11-Equipment'!A38</f>
        <v>0</v>
      </c>
      <c r="B2058" s="624" t="str">
        <f>'11-Equipment'!B38</f>
        <v>11 13 16.33 Loading Dock Rail Shelters</v>
      </c>
      <c r="C2058" s="235"/>
      <c r="D2058" s="236" t="str" cm="1">
        <f t="array" ref="D2058">_xlfn.IFNA(_xlfn.IFS('11-Equipment'!D38="*",'11-Equipment'!C38,'11-Equipment'!F38="*",'11-Equipment'!E38,'11-Equipment'!H38="*",'11-Equipment'!G38,'11-Equipment'!J38="*",'11-Equipment'!I38,'11-Equipment'!L38="*",'11-Equipment'!K38,'11-Equipment'!N38="*",'11-Equipment'!M38,'11-Equipment'!P38="*",'11-Equipment'!O38,'11-Equipment'!R38="*",'11-Equipment'!Q38,'11-Equipment'!T38="*",'11-Equipment'!S38),"")</f>
        <v/>
      </c>
      <c r="E2058" s="236" t="e">
        <f>D2058/'Project Data'!$D$22</f>
        <v>#VALUE!</v>
      </c>
      <c r="F2058" s="164" t="s">
        <v>44</v>
      </c>
      <c r="G2058" s="236" t="str" cm="1">
        <f t="array" ref="G2058">_xlfn.IFNA(_xlfn.IFS('11-Equipment'!F38="*",'11-Equipment'!E38,'11-Equipment'!H38="*",'11-Equipment'!G38,'11-Equipment'!J38="*",'11-Equipment'!I38,'11-Equipment'!L38="*",'11-Equipment'!K38,'11-Equipment'!N38="*",'11-Equipment'!M38,'11-Equipment'!P38="*",'11-Equipment'!O38,'11-Equipment'!R38="*",'11-Equipment'!Q38,'11-Equipment'!T38="*",'11-Equipment'!S38,'11-Equipment'!V38="*",'11-Equipment'!U38),"")</f>
        <v/>
      </c>
      <c r="H2058" s="236" t="e">
        <f>G2058/'Project Data'!$D$22</f>
        <v>#VALUE!</v>
      </c>
      <c r="I2058" s="175"/>
      <c r="J2058" s="244"/>
      <c r="K2058" s="242"/>
    </row>
    <row r="2059" spans="1:11" s="147" customFormat="1" ht="15" hidden="1" customHeight="1">
      <c r="A2059" s="198">
        <f>'11-Equipment'!A39</f>
        <v>0</v>
      </c>
      <c r="B2059" s="624" t="str">
        <f>'11-Equipment'!B39</f>
        <v>11 13 19 Stationary Loading Dock Equipment</v>
      </c>
      <c r="C2059" s="235"/>
      <c r="D2059" s="236" t="str" cm="1">
        <f t="array" ref="D2059">_xlfn.IFNA(_xlfn.IFS('11-Equipment'!D39="*",'11-Equipment'!C39,'11-Equipment'!F39="*",'11-Equipment'!E39,'11-Equipment'!H39="*",'11-Equipment'!G39,'11-Equipment'!J39="*",'11-Equipment'!I39,'11-Equipment'!L39="*",'11-Equipment'!K39,'11-Equipment'!N39="*",'11-Equipment'!M39,'11-Equipment'!P39="*",'11-Equipment'!O39,'11-Equipment'!R39="*",'11-Equipment'!Q39,'11-Equipment'!T39="*",'11-Equipment'!S39),"")</f>
        <v/>
      </c>
      <c r="E2059" s="236" t="e">
        <f>D2059/'Project Data'!$D$22</f>
        <v>#VALUE!</v>
      </c>
      <c r="F2059" s="164" t="s">
        <v>44</v>
      </c>
      <c r="G2059" s="236" t="str" cm="1">
        <f t="array" ref="G2059">_xlfn.IFNA(_xlfn.IFS('11-Equipment'!F39="*",'11-Equipment'!E39,'11-Equipment'!H39="*",'11-Equipment'!G39,'11-Equipment'!J39="*",'11-Equipment'!I39,'11-Equipment'!L39="*",'11-Equipment'!K39,'11-Equipment'!N39="*",'11-Equipment'!M39,'11-Equipment'!P39="*",'11-Equipment'!O39,'11-Equipment'!R39="*",'11-Equipment'!Q39,'11-Equipment'!T39="*",'11-Equipment'!S39,'11-Equipment'!V39="*",'11-Equipment'!U39),"")</f>
        <v/>
      </c>
      <c r="H2059" s="236" t="e">
        <f>G2059/'Project Data'!$D$22</f>
        <v>#VALUE!</v>
      </c>
      <c r="I2059" s="175"/>
      <c r="J2059" s="244"/>
      <c r="K2059" s="242"/>
    </row>
    <row r="2060" spans="1:11" s="147" customFormat="1" ht="15" hidden="1" customHeight="1">
      <c r="A2060" s="198">
        <f>'11-Equipment'!A40</f>
        <v>0</v>
      </c>
      <c r="B2060" s="624" t="str">
        <f>'11-Equipment'!B40</f>
        <v>11 13 19.13 Loading Dock Levelers</v>
      </c>
      <c r="C2060" s="235"/>
      <c r="D2060" s="236" t="str" cm="1">
        <f t="array" ref="D2060">_xlfn.IFNA(_xlfn.IFS('11-Equipment'!D40="*",'11-Equipment'!C40,'11-Equipment'!F40="*",'11-Equipment'!E40,'11-Equipment'!H40="*",'11-Equipment'!G40,'11-Equipment'!J40="*",'11-Equipment'!I40,'11-Equipment'!L40="*",'11-Equipment'!K40,'11-Equipment'!N40="*",'11-Equipment'!M40,'11-Equipment'!P40="*",'11-Equipment'!O40,'11-Equipment'!R40="*",'11-Equipment'!Q40,'11-Equipment'!T40="*",'11-Equipment'!S40),"")</f>
        <v/>
      </c>
      <c r="E2060" s="236" t="e">
        <f>D2060/'Project Data'!$D$22</f>
        <v>#VALUE!</v>
      </c>
      <c r="F2060" s="164" t="s">
        <v>44</v>
      </c>
      <c r="G2060" s="236" t="str" cm="1">
        <f t="array" ref="G2060">_xlfn.IFNA(_xlfn.IFS('11-Equipment'!F40="*",'11-Equipment'!E40,'11-Equipment'!H40="*",'11-Equipment'!G40,'11-Equipment'!J40="*",'11-Equipment'!I40,'11-Equipment'!L40="*",'11-Equipment'!K40,'11-Equipment'!N40="*",'11-Equipment'!M40,'11-Equipment'!P40="*",'11-Equipment'!O40,'11-Equipment'!R40="*",'11-Equipment'!Q40,'11-Equipment'!T40="*",'11-Equipment'!S40,'11-Equipment'!V40="*",'11-Equipment'!U40),"")</f>
        <v/>
      </c>
      <c r="H2060" s="236" t="e">
        <f>G2060/'Project Data'!$D$22</f>
        <v>#VALUE!</v>
      </c>
      <c r="I2060" s="175"/>
      <c r="J2060" s="244"/>
      <c r="K2060" s="242"/>
    </row>
    <row r="2061" spans="1:11" s="147" customFormat="1" ht="15" hidden="1" customHeight="1">
      <c r="A2061" s="198">
        <f>'11-Equipment'!A41</f>
        <v>0</v>
      </c>
      <c r="B2061" s="624" t="str">
        <f>'11-Equipment'!B41</f>
        <v>11 13 19.23 Stationary Loading Dock Lifts</v>
      </c>
      <c r="C2061" s="235"/>
      <c r="D2061" s="236" t="str" cm="1">
        <f t="array" ref="D2061">_xlfn.IFNA(_xlfn.IFS('11-Equipment'!D41="*",'11-Equipment'!C41,'11-Equipment'!F41="*",'11-Equipment'!E41,'11-Equipment'!H41="*",'11-Equipment'!G41,'11-Equipment'!J41="*",'11-Equipment'!I41,'11-Equipment'!L41="*",'11-Equipment'!K41,'11-Equipment'!N41="*",'11-Equipment'!M41,'11-Equipment'!P41="*",'11-Equipment'!O41,'11-Equipment'!R41="*",'11-Equipment'!Q41,'11-Equipment'!T41="*",'11-Equipment'!S41),"")</f>
        <v/>
      </c>
      <c r="E2061" s="236" t="e">
        <f>D2061/'Project Data'!$D$22</f>
        <v>#VALUE!</v>
      </c>
      <c r="F2061" s="164" t="s">
        <v>44</v>
      </c>
      <c r="G2061" s="236" t="str" cm="1">
        <f t="array" ref="G2061">_xlfn.IFNA(_xlfn.IFS('11-Equipment'!F41="*",'11-Equipment'!E41,'11-Equipment'!H41="*",'11-Equipment'!G41,'11-Equipment'!J41="*",'11-Equipment'!I41,'11-Equipment'!L41="*",'11-Equipment'!K41,'11-Equipment'!N41="*",'11-Equipment'!M41,'11-Equipment'!P41="*",'11-Equipment'!O41,'11-Equipment'!R41="*",'11-Equipment'!Q41,'11-Equipment'!T41="*",'11-Equipment'!S41,'11-Equipment'!V41="*",'11-Equipment'!U41),"")</f>
        <v/>
      </c>
      <c r="H2061" s="236" t="e">
        <f>G2061/'Project Data'!$D$22</f>
        <v>#VALUE!</v>
      </c>
      <c r="I2061" s="175"/>
      <c r="J2061" s="244"/>
      <c r="K2061" s="242"/>
    </row>
    <row r="2062" spans="1:11" s="147" customFormat="1" ht="15" hidden="1" customHeight="1">
      <c r="A2062" s="198">
        <f>'11-Equipment'!A42</f>
        <v>0</v>
      </c>
      <c r="B2062" s="624" t="str">
        <f>'11-Equipment'!B42</f>
        <v>11 13 19.26 Loading Dock Truck Lifts</v>
      </c>
      <c r="C2062" s="235"/>
      <c r="D2062" s="236" t="str" cm="1">
        <f t="array" ref="D2062">_xlfn.IFNA(_xlfn.IFS('11-Equipment'!D42="*",'11-Equipment'!C42,'11-Equipment'!F42="*",'11-Equipment'!E42,'11-Equipment'!H42="*",'11-Equipment'!G42,'11-Equipment'!J42="*",'11-Equipment'!I42,'11-Equipment'!L42="*",'11-Equipment'!K42,'11-Equipment'!N42="*",'11-Equipment'!M42,'11-Equipment'!P42="*",'11-Equipment'!O42,'11-Equipment'!R42="*",'11-Equipment'!Q42,'11-Equipment'!T42="*",'11-Equipment'!S42),"")</f>
        <v/>
      </c>
      <c r="E2062" s="236" t="e">
        <f>D2062/'Project Data'!$D$22</f>
        <v>#VALUE!</v>
      </c>
      <c r="F2062" s="164" t="s">
        <v>44</v>
      </c>
      <c r="G2062" s="236" t="str" cm="1">
        <f t="array" ref="G2062">_xlfn.IFNA(_xlfn.IFS('11-Equipment'!F42="*",'11-Equipment'!E42,'11-Equipment'!H42="*",'11-Equipment'!G42,'11-Equipment'!J42="*",'11-Equipment'!I42,'11-Equipment'!L42="*",'11-Equipment'!K42,'11-Equipment'!N42="*",'11-Equipment'!M42,'11-Equipment'!P42="*",'11-Equipment'!O42,'11-Equipment'!R42="*",'11-Equipment'!Q42,'11-Equipment'!T42="*",'11-Equipment'!S42,'11-Equipment'!V42="*",'11-Equipment'!U42),"")</f>
        <v/>
      </c>
      <c r="H2062" s="236" t="e">
        <f>G2062/'Project Data'!$D$22</f>
        <v>#VALUE!</v>
      </c>
      <c r="I2062" s="175"/>
      <c r="J2062" s="244"/>
      <c r="K2062" s="242"/>
    </row>
    <row r="2063" spans="1:11" s="147" customFormat="1" ht="15" hidden="1" customHeight="1">
      <c r="A2063" s="198">
        <f>'11-Equipment'!A43</f>
        <v>0</v>
      </c>
      <c r="B2063" s="624" t="str">
        <f>'11-Equipment'!B43</f>
        <v>11 13 19.33 Loading Dock Truck Restraints</v>
      </c>
      <c r="C2063" s="235"/>
      <c r="D2063" s="236" t="str" cm="1">
        <f t="array" ref="D2063">_xlfn.IFNA(_xlfn.IFS('11-Equipment'!D43="*",'11-Equipment'!C43,'11-Equipment'!F43="*",'11-Equipment'!E43,'11-Equipment'!H43="*",'11-Equipment'!G43,'11-Equipment'!J43="*",'11-Equipment'!I43,'11-Equipment'!L43="*",'11-Equipment'!K43,'11-Equipment'!N43="*",'11-Equipment'!M43,'11-Equipment'!P43="*",'11-Equipment'!O43,'11-Equipment'!R43="*",'11-Equipment'!Q43,'11-Equipment'!T43="*",'11-Equipment'!S43),"")</f>
        <v/>
      </c>
      <c r="E2063" s="236" t="e">
        <f>D2063/'Project Data'!$D$22</f>
        <v>#VALUE!</v>
      </c>
      <c r="F2063" s="164" t="s">
        <v>44</v>
      </c>
      <c r="G2063" s="236" t="str" cm="1">
        <f t="array" ref="G2063">_xlfn.IFNA(_xlfn.IFS('11-Equipment'!F43="*",'11-Equipment'!E43,'11-Equipment'!H43="*",'11-Equipment'!G43,'11-Equipment'!J43="*",'11-Equipment'!I43,'11-Equipment'!L43="*",'11-Equipment'!K43,'11-Equipment'!N43="*",'11-Equipment'!M43,'11-Equipment'!P43="*",'11-Equipment'!O43,'11-Equipment'!R43="*",'11-Equipment'!Q43,'11-Equipment'!T43="*",'11-Equipment'!S43,'11-Equipment'!V43="*",'11-Equipment'!U43),"")</f>
        <v/>
      </c>
      <c r="H2063" s="236" t="e">
        <f>G2063/'Project Data'!$D$22</f>
        <v>#VALUE!</v>
      </c>
      <c r="I2063" s="175"/>
      <c r="J2063" s="244"/>
      <c r="K2063" s="242"/>
    </row>
    <row r="2064" spans="1:11" s="147" customFormat="1" ht="15" hidden="1" customHeight="1">
      <c r="A2064" s="198">
        <f>'11-Equipment'!A44</f>
        <v>0</v>
      </c>
      <c r="B2064" s="624" t="str">
        <f>'11-Equipment'!B44</f>
        <v>11 13 23 Portable Dock Equipment</v>
      </c>
      <c r="C2064" s="235"/>
      <c r="D2064" s="236" t="str" cm="1">
        <f t="array" ref="D2064">_xlfn.IFNA(_xlfn.IFS('11-Equipment'!D44="*",'11-Equipment'!C44,'11-Equipment'!F44="*",'11-Equipment'!E44,'11-Equipment'!H44="*",'11-Equipment'!G44,'11-Equipment'!J44="*",'11-Equipment'!I44,'11-Equipment'!L44="*",'11-Equipment'!K44,'11-Equipment'!N44="*",'11-Equipment'!M44,'11-Equipment'!P44="*",'11-Equipment'!O44,'11-Equipment'!R44="*",'11-Equipment'!Q44,'11-Equipment'!T44="*",'11-Equipment'!S44),"")</f>
        <v/>
      </c>
      <c r="E2064" s="236" t="e">
        <f>D2064/'Project Data'!$D$22</f>
        <v>#VALUE!</v>
      </c>
      <c r="F2064" s="164" t="s">
        <v>44</v>
      </c>
      <c r="G2064" s="236" t="str" cm="1">
        <f t="array" ref="G2064">_xlfn.IFNA(_xlfn.IFS('11-Equipment'!F44="*",'11-Equipment'!E44,'11-Equipment'!H44="*",'11-Equipment'!G44,'11-Equipment'!J44="*",'11-Equipment'!I44,'11-Equipment'!L44="*",'11-Equipment'!K44,'11-Equipment'!N44="*",'11-Equipment'!M44,'11-Equipment'!P44="*",'11-Equipment'!O44,'11-Equipment'!R44="*",'11-Equipment'!Q44,'11-Equipment'!T44="*",'11-Equipment'!S44,'11-Equipment'!V44="*",'11-Equipment'!U44),"")</f>
        <v/>
      </c>
      <c r="H2064" s="236" t="e">
        <f>G2064/'Project Data'!$D$22</f>
        <v>#VALUE!</v>
      </c>
      <c r="I2064" s="175"/>
      <c r="J2064" s="244"/>
      <c r="K2064" s="242"/>
    </row>
    <row r="2065" spans="1:11" s="147" customFormat="1" ht="15" hidden="1" customHeight="1">
      <c r="A2065" s="198">
        <f>'11-Equipment'!A45</f>
        <v>0</v>
      </c>
      <c r="B2065" s="624" t="str">
        <f>'11-Equipment'!B45</f>
        <v>11 13 23.13 Portable Dock Lifts</v>
      </c>
      <c r="C2065" s="235"/>
      <c r="D2065" s="236" t="str" cm="1">
        <f t="array" ref="D2065">_xlfn.IFNA(_xlfn.IFS('11-Equipment'!D45="*",'11-Equipment'!C45,'11-Equipment'!F45="*",'11-Equipment'!E45,'11-Equipment'!H45="*",'11-Equipment'!G45,'11-Equipment'!J45="*",'11-Equipment'!I45,'11-Equipment'!L45="*",'11-Equipment'!K45,'11-Equipment'!N45="*",'11-Equipment'!M45,'11-Equipment'!P45="*",'11-Equipment'!O45,'11-Equipment'!R45="*",'11-Equipment'!Q45,'11-Equipment'!T45="*",'11-Equipment'!S45),"")</f>
        <v/>
      </c>
      <c r="E2065" s="236" t="e">
        <f>D2065/'Project Data'!$D$22</f>
        <v>#VALUE!</v>
      </c>
      <c r="F2065" s="164" t="s">
        <v>44</v>
      </c>
      <c r="G2065" s="236" t="str" cm="1">
        <f t="array" ref="G2065">_xlfn.IFNA(_xlfn.IFS('11-Equipment'!F45="*",'11-Equipment'!E45,'11-Equipment'!H45="*",'11-Equipment'!G45,'11-Equipment'!J45="*",'11-Equipment'!I45,'11-Equipment'!L45="*",'11-Equipment'!K45,'11-Equipment'!N45="*",'11-Equipment'!M45,'11-Equipment'!P45="*",'11-Equipment'!O45,'11-Equipment'!R45="*",'11-Equipment'!Q45,'11-Equipment'!T45="*",'11-Equipment'!S45,'11-Equipment'!V45="*",'11-Equipment'!U45),"")</f>
        <v/>
      </c>
      <c r="H2065" s="236" t="e">
        <f>G2065/'Project Data'!$D$22</f>
        <v>#VALUE!</v>
      </c>
      <c r="I2065" s="175"/>
      <c r="J2065" s="244"/>
      <c r="K2065" s="242"/>
    </row>
    <row r="2066" spans="1:11" s="147" customFormat="1" ht="15" hidden="1" customHeight="1">
      <c r="A2066" s="198">
        <f>'11-Equipment'!A46</f>
        <v>0</v>
      </c>
      <c r="B2066" s="624" t="str">
        <f>'11-Equipment'!B46</f>
        <v>11 13 23.16 Portable Dock Ramps</v>
      </c>
      <c r="C2066" s="235"/>
      <c r="D2066" s="236" t="str" cm="1">
        <f t="array" ref="D2066">_xlfn.IFNA(_xlfn.IFS('11-Equipment'!D46="*",'11-Equipment'!C46,'11-Equipment'!F46="*",'11-Equipment'!E46,'11-Equipment'!H46="*",'11-Equipment'!G46,'11-Equipment'!J46="*",'11-Equipment'!I46,'11-Equipment'!L46="*",'11-Equipment'!K46,'11-Equipment'!N46="*",'11-Equipment'!M46,'11-Equipment'!P46="*",'11-Equipment'!O46,'11-Equipment'!R46="*",'11-Equipment'!Q46,'11-Equipment'!T46="*",'11-Equipment'!S46),"")</f>
        <v/>
      </c>
      <c r="E2066" s="236" t="e">
        <f>D2066/'Project Data'!$D$22</f>
        <v>#VALUE!</v>
      </c>
      <c r="F2066" s="164" t="s">
        <v>44</v>
      </c>
      <c r="G2066" s="236" t="str" cm="1">
        <f t="array" ref="G2066">_xlfn.IFNA(_xlfn.IFS('11-Equipment'!F46="*",'11-Equipment'!E46,'11-Equipment'!H46="*",'11-Equipment'!G46,'11-Equipment'!J46="*",'11-Equipment'!I46,'11-Equipment'!L46="*",'11-Equipment'!K46,'11-Equipment'!N46="*",'11-Equipment'!M46,'11-Equipment'!P46="*",'11-Equipment'!O46,'11-Equipment'!R46="*",'11-Equipment'!Q46,'11-Equipment'!T46="*",'11-Equipment'!S46,'11-Equipment'!V46="*",'11-Equipment'!U46),"")</f>
        <v/>
      </c>
      <c r="H2066" s="236" t="e">
        <f>G2066/'Project Data'!$D$22</f>
        <v>#VALUE!</v>
      </c>
      <c r="I2066" s="175"/>
      <c r="J2066" s="244"/>
      <c r="K2066" s="242"/>
    </row>
    <row r="2067" spans="1:11" s="147" customFormat="1" ht="15" hidden="1" customHeight="1">
      <c r="A2067" s="198">
        <f>'11-Equipment'!A47</f>
        <v>0</v>
      </c>
      <c r="B2067" s="624" t="str">
        <f>'11-Equipment'!B47</f>
        <v>11 13 23.19 Portable Dock Bridges</v>
      </c>
      <c r="C2067" s="235"/>
      <c r="D2067" s="236" t="str" cm="1">
        <f t="array" ref="D2067">_xlfn.IFNA(_xlfn.IFS('11-Equipment'!D47="*",'11-Equipment'!C47,'11-Equipment'!F47="*",'11-Equipment'!E47,'11-Equipment'!H47="*",'11-Equipment'!G47,'11-Equipment'!J47="*",'11-Equipment'!I47,'11-Equipment'!L47="*",'11-Equipment'!K47,'11-Equipment'!N47="*",'11-Equipment'!M47,'11-Equipment'!P47="*",'11-Equipment'!O47,'11-Equipment'!R47="*",'11-Equipment'!Q47,'11-Equipment'!T47="*",'11-Equipment'!S47),"")</f>
        <v/>
      </c>
      <c r="E2067" s="236" t="e">
        <f>D2067/'Project Data'!$D$22</f>
        <v>#VALUE!</v>
      </c>
      <c r="F2067" s="164" t="s">
        <v>44</v>
      </c>
      <c r="G2067" s="236" t="str" cm="1">
        <f t="array" ref="G2067">_xlfn.IFNA(_xlfn.IFS('11-Equipment'!F47="*",'11-Equipment'!E47,'11-Equipment'!H47="*",'11-Equipment'!G47,'11-Equipment'!J47="*",'11-Equipment'!I47,'11-Equipment'!L47="*",'11-Equipment'!K47,'11-Equipment'!N47="*",'11-Equipment'!M47,'11-Equipment'!P47="*",'11-Equipment'!O47,'11-Equipment'!R47="*",'11-Equipment'!Q47,'11-Equipment'!T47="*",'11-Equipment'!S47,'11-Equipment'!V47="*",'11-Equipment'!U47),"")</f>
        <v/>
      </c>
      <c r="H2067" s="236" t="e">
        <f>G2067/'Project Data'!$D$22</f>
        <v>#VALUE!</v>
      </c>
      <c r="I2067" s="175"/>
      <c r="J2067" s="244"/>
      <c r="K2067" s="242"/>
    </row>
    <row r="2068" spans="1:11" s="147" customFormat="1" ht="15" hidden="1" customHeight="1">
      <c r="A2068" s="198">
        <f>'11-Equipment'!A48</f>
        <v>0</v>
      </c>
      <c r="B2068" s="624" t="str">
        <f>'11-Equipment'!B48</f>
        <v>11 13 23.23 Portable Dock Platforms</v>
      </c>
      <c r="C2068" s="235"/>
      <c r="D2068" s="236" t="str" cm="1">
        <f t="array" ref="D2068">_xlfn.IFNA(_xlfn.IFS('11-Equipment'!D48="*",'11-Equipment'!C48,'11-Equipment'!F48="*",'11-Equipment'!E48,'11-Equipment'!H48="*",'11-Equipment'!G48,'11-Equipment'!J48="*",'11-Equipment'!I48,'11-Equipment'!L48="*",'11-Equipment'!K48,'11-Equipment'!N48="*",'11-Equipment'!M48,'11-Equipment'!P48="*",'11-Equipment'!O48,'11-Equipment'!R48="*",'11-Equipment'!Q48,'11-Equipment'!T48="*",'11-Equipment'!S48),"")</f>
        <v/>
      </c>
      <c r="E2068" s="236" t="e">
        <f>D2068/'Project Data'!$D$22</f>
        <v>#VALUE!</v>
      </c>
      <c r="F2068" s="164" t="s">
        <v>44</v>
      </c>
      <c r="G2068" s="236" t="str" cm="1">
        <f t="array" ref="G2068">_xlfn.IFNA(_xlfn.IFS('11-Equipment'!F48="*",'11-Equipment'!E48,'11-Equipment'!H48="*",'11-Equipment'!G48,'11-Equipment'!J48="*",'11-Equipment'!I48,'11-Equipment'!L48="*",'11-Equipment'!K48,'11-Equipment'!N48="*",'11-Equipment'!M48,'11-Equipment'!P48="*",'11-Equipment'!O48,'11-Equipment'!R48="*",'11-Equipment'!Q48,'11-Equipment'!T48="*",'11-Equipment'!S48,'11-Equipment'!V48="*",'11-Equipment'!U48),"")</f>
        <v/>
      </c>
      <c r="H2068" s="236" t="e">
        <f>G2068/'Project Data'!$D$22</f>
        <v>#VALUE!</v>
      </c>
      <c r="I2068" s="175"/>
      <c r="J2068" s="244"/>
      <c r="K2068" s="242"/>
    </row>
    <row r="2069" spans="1:11" s="147" customFormat="1" ht="15" hidden="1" customHeight="1">
      <c r="A2069" s="198">
        <f>'11-Equipment'!A49</f>
        <v>0</v>
      </c>
      <c r="B2069" s="624" t="str">
        <f>'11-Equipment'!B49</f>
        <v>11 13 26 Loading Dock Lights</v>
      </c>
      <c r="C2069" s="235"/>
      <c r="D2069" s="236" t="str" cm="1">
        <f t="array" ref="D2069">_xlfn.IFNA(_xlfn.IFS('11-Equipment'!D49="*",'11-Equipment'!C49,'11-Equipment'!F49="*",'11-Equipment'!E49,'11-Equipment'!H49="*",'11-Equipment'!G49,'11-Equipment'!J49="*",'11-Equipment'!I49,'11-Equipment'!L49="*",'11-Equipment'!K49,'11-Equipment'!N49="*",'11-Equipment'!M49,'11-Equipment'!P49="*",'11-Equipment'!O49,'11-Equipment'!R49="*",'11-Equipment'!Q49,'11-Equipment'!T49="*",'11-Equipment'!S49),"")</f>
        <v/>
      </c>
      <c r="E2069" s="236" t="e">
        <f>D2069/'Project Data'!$D$22</f>
        <v>#VALUE!</v>
      </c>
      <c r="F2069" s="164" t="s">
        <v>44</v>
      </c>
      <c r="G2069" s="236" t="str" cm="1">
        <f t="array" ref="G2069">_xlfn.IFNA(_xlfn.IFS('11-Equipment'!F49="*",'11-Equipment'!E49,'11-Equipment'!H49="*",'11-Equipment'!G49,'11-Equipment'!J49="*",'11-Equipment'!I49,'11-Equipment'!L49="*",'11-Equipment'!K49,'11-Equipment'!N49="*",'11-Equipment'!M49,'11-Equipment'!P49="*",'11-Equipment'!O49,'11-Equipment'!R49="*",'11-Equipment'!Q49,'11-Equipment'!T49="*",'11-Equipment'!S49,'11-Equipment'!V49="*",'11-Equipment'!U49),"")</f>
        <v/>
      </c>
      <c r="H2069" s="236" t="e">
        <f>G2069/'Project Data'!$D$22</f>
        <v>#VALUE!</v>
      </c>
      <c r="I2069" s="175"/>
      <c r="J2069" s="244"/>
      <c r="K2069" s="242"/>
    </row>
    <row r="2070" spans="1:11" s="147" customFormat="1" ht="15" hidden="1" customHeight="1">
      <c r="A2070" s="198">
        <f>'11-Equipment'!A50</f>
        <v>0</v>
      </c>
      <c r="B2070" s="624" t="str">
        <f>'11-Equipment'!B50</f>
        <v>11 14 00 Pedestrian Control Equipment</v>
      </c>
      <c r="C2070" s="235"/>
      <c r="D2070" s="236" t="str" cm="1">
        <f t="array" ref="D2070">_xlfn.IFNA(_xlfn.IFS('11-Equipment'!D50="*",'11-Equipment'!C50,'11-Equipment'!F50="*",'11-Equipment'!E50,'11-Equipment'!H50="*",'11-Equipment'!G50,'11-Equipment'!J50="*",'11-Equipment'!I50,'11-Equipment'!L50="*",'11-Equipment'!K50,'11-Equipment'!N50="*",'11-Equipment'!M50,'11-Equipment'!P50="*",'11-Equipment'!O50,'11-Equipment'!R50="*",'11-Equipment'!Q50,'11-Equipment'!T50="*",'11-Equipment'!S50),"")</f>
        <v/>
      </c>
      <c r="E2070" s="236" t="e">
        <f>D2070/'Project Data'!$D$22</f>
        <v>#VALUE!</v>
      </c>
      <c r="F2070" s="164" t="s">
        <v>44</v>
      </c>
      <c r="G2070" s="236" t="str" cm="1">
        <f t="array" ref="G2070">_xlfn.IFNA(_xlfn.IFS('11-Equipment'!F50="*",'11-Equipment'!E50,'11-Equipment'!H50="*",'11-Equipment'!G50,'11-Equipment'!J50="*",'11-Equipment'!I50,'11-Equipment'!L50="*",'11-Equipment'!K50,'11-Equipment'!N50="*",'11-Equipment'!M50,'11-Equipment'!P50="*",'11-Equipment'!O50,'11-Equipment'!R50="*",'11-Equipment'!Q50,'11-Equipment'!T50="*",'11-Equipment'!S50,'11-Equipment'!V50="*",'11-Equipment'!U50),"")</f>
        <v/>
      </c>
      <c r="H2070" s="236" t="e">
        <f>G2070/'Project Data'!$D$22</f>
        <v>#VALUE!</v>
      </c>
      <c r="I2070" s="175"/>
      <c r="J2070" s="244"/>
      <c r="K2070" s="242"/>
    </row>
    <row r="2071" spans="1:11" s="147" customFormat="1" ht="15" hidden="1" customHeight="1">
      <c r="A2071" s="198">
        <f>'11-Equipment'!A51</f>
        <v>0</v>
      </c>
      <c r="B2071" s="624" t="str">
        <f>'11-Equipment'!B51</f>
        <v>11 14 13 Pedestrian Gates</v>
      </c>
      <c r="C2071" s="235"/>
      <c r="D2071" s="236" t="str" cm="1">
        <f t="array" ref="D2071">_xlfn.IFNA(_xlfn.IFS('11-Equipment'!D51="*",'11-Equipment'!C51,'11-Equipment'!F51="*",'11-Equipment'!E51,'11-Equipment'!H51="*",'11-Equipment'!G51,'11-Equipment'!J51="*",'11-Equipment'!I51,'11-Equipment'!L51="*",'11-Equipment'!K51,'11-Equipment'!N51="*",'11-Equipment'!M51,'11-Equipment'!P51="*",'11-Equipment'!O51,'11-Equipment'!R51="*",'11-Equipment'!Q51,'11-Equipment'!T51="*",'11-Equipment'!S51),"")</f>
        <v/>
      </c>
      <c r="E2071" s="236" t="e">
        <f>D2071/'Project Data'!$D$22</f>
        <v>#VALUE!</v>
      </c>
      <c r="F2071" s="164" t="s">
        <v>44</v>
      </c>
      <c r="G2071" s="236" t="str" cm="1">
        <f t="array" ref="G2071">_xlfn.IFNA(_xlfn.IFS('11-Equipment'!F51="*",'11-Equipment'!E51,'11-Equipment'!H51="*",'11-Equipment'!G51,'11-Equipment'!J51="*",'11-Equipment'!I51,'11-Equipment'!L51="*",'11-Equipment'!K51,'11-Equipment'!N51="*",'11-Equipment'!M51,'11-Equipment'!P51="*",'11-Equipment'!O51,'11-Equipment'!R51="*",'11-Equipment'!Q51,'11-Equipment'!T51="*",'11-Equipment'!S51,'11-Equipment'!V51="*",'11-Equipment'!U51),"")</f>
        <v/>
      </c>
      <c r="H2071" s="236" t="e">
        <f>G2071/'Project Data'!$D$22</f>
        <v>#VALUE!</v>
      </c>
      <c r="I2071" s="175"/>
      <c r="J2071" s="244"/>
      <c r="K2071" s="242"/>
    </row>
    <row r="2072" spans="1:11" s="147" customFormat="1" ht="15" hidden="1" customHeight="1">
      <c r="A2072" s="198">
        <f>'11-Equipment'!A52</f>
        <v>0</v>
      </c>
      <c r="B2072" s="624" t="str">
        <f>'11-Equipment'!B52</f>
        <v>11 14 13.16 Rotary Gates</v>
      </c>
      <c r="C2072" s="235"/>
      <c r="D2072" s="236" t="str" cm="1">
        <f t="array" ref="D2072">_xlfn.IFNA(_xlfn.IFS('11-Equipment'!D52="*",'11-Equipment'!C52,'11-Equipment'!F52="*",'11-Equipment'!E52,'11-Equipment'!H52="*",'11-Equipment'!G52,'11-Equipment'!J52="*",'11-Equipment'!I52,'11-Equipment'!L52="*",'11-Equipment'!K52,'11-Equipment'!N52="*",'11-Equipment'!M52,'11-Equipment'!P52="*",'11-Equipment'!O52,'11-Equipment'!R52="*",'11-Equipment'!Q52,'11-Equipment'!T52="*",'11-Equipment'!S52),"")</f>
        <v/>
      </c>
      <c r="E2072" s="236" t="e">
        <f>D2072/'Project Data'!$D$22</f>
        <v>#VALUE!</v>
      </c>
      <c r="F2072" s="164" t="s">
        <v>44</v>
      </c>
      <c r="G2072" s="236" t="str" cm="1">
        <f t="array" ref="G2072">_xlfn.IFNA(_xlfn.IFS('11-Equipment'!F52="*",'11-Equipment'!E52,'11-Equipment'!H52="*",'11-Equipment'!G52,'11-Equipment'!J52="*",'11-Equipment'!I52,'11-Equipment'!L52="*",'11-Equipment'!K52,'11-Equipment'!N52="*",'11-Equipment'!M52,'11-Equipment'!P52="*",'11-Equipment'!O52,'11-Equipment'!R52="*",'11-Equipment'!Q52,'11-Equipment'!T52="*",'11-Equipment'!S52,'11-Equipment'!V52="*",'11-Equipment'!U52),"")</f>
        <v/>
      </c>
      <c r="H2072" s="236" t="e">
        <f>G2072/'Project Data'!$D$22</f>
        <v>#VALUE!</v>
      </c>
      <c r="I2072" s="175"/>
      <c r="J2072" s="244"/>
      <c r="K2072" s="242"/>
    </row>
    <row r="2073" spans="1:11" s="147" customFormat="1" ht="15" hidden="1" customHeight="1">
      <c r="A2073" s="198">
        <f>'11-Equipment'!A53</f>
        <v>0</v>
      </c>
      <c r="B2073" s="624" t="str">
        <f>'11-Equipment'!B53</f>
        <v>11 14 13.19 Turnstiles</v>
      </c>
      <c r="C2073" s="235"/>
      <c r="D2073" s="236" t="str" cm="1">
        <f t="array" ref="D2073">_xlfn.IFNA(_xlfn.IFS('11-Equipment'!D53="*",'11-Equipment'!C53,'11-Equipment'!F53="*",'11-Equipment'!E53,'11-Equipment'!H53="*",'11-Equipment'!G53,'11-Equipment'!J53="*",'11-Equipment'!I53,'11-Equipment'!L53="*",'11-Equipment'!K53,'11-Equipment'!N53="*",'11-Equipment'!M53,'11-Equipment'!P53="*",'11-Equipment'!O53,'11-Equipment'!R53="*",'11-Equipment'!Q53,'11-Equipment'!T53="*",'11-Equipment'!S53),"")</f>
        <v/>
      </c>
      <c r="E2073" s="236" t="e">
        <f>D2073/'Project Data'!$D$22</f>
        <v>#VALUE!</v>
      </c>
      <c r="F2073" s="164" t="s">
        <v>44</v>
      </c>
      <c r="G2073" s="236" t="str" cm="1">
        <f t="array" ref="G2073">_xlfn.IFNA(_xlfn.IFS('11-Equipment'!F53="*",'11-Equipment'!E53,'11-Equipment'!H53="*",'11-Equipment'!G53,'11-Equipment'!J53="*",'11-Equipment'!I53,'11-Equipment'!L53="*",'11-Equipment'!K53,'11-Equipment'!N53="*",'11-Equipment'!M53,'11-Equipment'!P53="*",'11-Equipment'!O53,'11-Equipment'!R53="*",'11-Equipment'!Q53,'11-Equipment'!T53="*",'11-Equipment'!S53,'11-Equipment'!V53="*",'11-Equipment'!U53),"")</f>
        <v/>
      </c>
      <c r="H2073" s="236" t="e">
        <f>G2073/'Project Data'!$D$22</f>
        <v>#VALUE!</v>
      </c>
      <c r="I2073" s="175"/>
      <c r="J2073" s="244"/>
      <c r="K2073" s="242"/>
    </row>
    <row r="2074" spans="1:11" s="147" customFormat="1" ht="15" hidden="1" customHeight="1">
      <c r="A2074" s="198">
        <f>'11-Equipment'!A54</f>
        <v>0</v>
      </c>
      <c r="B2074" s="624" t="str">
        <f>'11-Equipment'!B54</f>
        <v>11 14 16 Pedestrian Control Devices</v>
      </c>
      <c r="C2074" s="235"/>
      <c r="D2074" s="236" t="str" cm="1">
        <f t="array" ref="D2074">_xlfn.IFNA(_xlfn.IFS('11-Equipment'!D54="*",'11-Equipment'!C54,'11-Equipment'!F54="*",'11-Equipment'!E54,'11-Equipment'!H54="*",'11-Equipment'!G54,'11-Equipment'!J54="*",'11-Equipment'!I54,'11-Equipment'!L54="*",'11-Equipment'!K54,'11-Equipment'!N54="*",'11-Equipment'!M54,'11-Equipment'!P54="*",'11-Equipment'!O54,'11-Equipment'!R54="*",'11-Equipment'!Q54,'11-Equipment'!T54="*",'11-Equipment'!S54),"")</f>
        <v/>
      </c>
      <c r="E2074" s="236" t="e">
        <f>D2074/'Project Data'!$D$22</f>
        <v>#VALUE!</v>
      </c>
      <c r="F2074" s="164" t="s">
        <v>44</v>
      </c>
      <c r="G2074" s="236" t="str" cm="1">
        <f t="array" ref="G2074">_xlfn.IFNA(_xlfn.IFS('11-Equipment'!F54="*",'11-Equipment'!E54,'11-Equipment'!H54="*",'11-Equipment'!G54,'11-Equipment'!J54="*",'11-Equipment'!I54,'11-Equipment'!L54="*",'11-Equipment'!K54,'11-Equipment'!N54="*",'11-Equipment'!M54,'11-Equipment'!P54="*",'11-Equipment'!O54,'11-Equipment'!R54="*",'11-Equipment'!Q54,'11-Equipment'!T54="*",'11-Equipment'!S54,'11-Equipment'!V54="*",'11-Equipment'!U54),"")</f>
        <v/>
      </c>
      <c r="H2074" s="236" t="e">
        <f>G2074/'Project Data'!$D$22</f>
        <v>#VALUE!</v>
      </c>
      <c r="I2074" s="175"/>
      <c r="J2074" s="244"/>
      <c r="K2074" s="242"/>
    </row>
    <row r="2075" spans="1:11" s="147" customFormat="1" ht="15" hidden="1" customHeight="1">
      <c r="A2075" s="198">
        <f>'11-Equipment'!A55</f>
        <v>0</v>
      </c>
      <c r="B2075" s="624" t="str">
        <f>'11-Equipment'!B55</f>
        <v>11 14 19 Portable Posts and Railings</v>
      </c>
      <c r="C2075" s="235"/>
      <c r="D2075" s="236" t="str" cm="1">
        <f t="array" ref="D2075">_xlfn.IFNA(_xlfn.IFS('11-Equipment'!D55="*",'11-Equipment'!C55,'11-Equipment'!F55="*",'11-Equipment'!E55,'11-Equipment'!H55="*",'11-Equipment'!G55,'11-Equipment'!J55="*",'11-Equipment'!I55,'11-Equipment'!L55="*",'11-Equipment'!K55,'11-Equipment'!N55="*",'11-Equipment'!M55,'11-Equipment'!P55="*",'11-Equipment'!O55,'11-Equipment'!R55="*",'11-Equipment'!Q55,'11-Equipment'!T55="*",'11-Equipment'!S55),"")</f>
        <v/>
      </c>
      <c r="E2075" s="236" t="e">
        <f>D2075/'Project Data'!$D$22</f>
        <v>#VALUE!</v>
      </c>
      <c r="F2075" s="164" t="s">
        <v>44</v>
      </c>
      <c r="G2075" s="236" t="str" cm="1">
        <f t="array" ref="G2075">_xlfn.IFNA(_xlfn.IFS('11-Equipment'!F55="*",'11-Equipment'!E55,'11-Equipment'!H55="*",'11-Equipment'!G55,'11-Equipment'!J55="*",'11-Equipment'!I55,'11-Equipment'!L55="*",'11-Equipment'!K55,'11-Equipment'!N55="*",'11-Equipment'!M55,'11-Equipment'!P55="*",'11-Equipment'!O55,'11-Equipment'!R55="*",'11-Equipment'!Q55,'11-Equipment'!T55="*",'11-Equipment'!S55,'11-Equipment'!V55="*",'11-Equipment'!U55),"")</f>
        <v/>
      </c>
      <c r="H2075" s="236" t="e">
        <f>G2075/'Project Data'!$D$22</f>
        <v>#VALUE!</v>
      </c>
      <c r="I2075" s="175"/>
      <c r="J2075" s="244"/>
      <c r="K2075" s="242"/>
    </row>
    <row r="2076" spans="1:11" s="147" customFormat="1" ht="15" hidden="1" customHeight="1">
      <c r="A2076" s="198">
        <f>'11-Equipment'!A56</f>
        <v>0</v>
      </c>
      <c r="B2076" s="624" t="str">
        <f>'11-Equipment'!B56</f>
        <v>11 14 26 Pedestrian Fare Collection Equipment</v>
      </c>
      <c r="C2076" s="235"/>
      <c r="D2076" s="236" t="str" cm="1">
        <f t="array" ref="D2076">_xlfn.IFNA(_xlfn.IFS('11-Equipment'!D56="*",'11-Equipment'!C56,'11-Equipment'!F56="*",'11-Equipment'!E56,'11-Equipment'!H56="*",'11-Equipment'!G56,'11-Equipment'!J56="*",'11-Equipment'!I56,'11-Equipment'!L56="*",'11-Equipment'!K56,'11-Equipment'!N56="*",'11-Equipment'!M56,'11-Equipment'!P56="*",'11-Equipment'!O56,'11-Equipment'!R56="*",'11-Equipment'!Q56,'11-Equipment'!T56="*",'11-Equipment'!S56),"")</f>
        <v/>
      </c>
      <c r="E2076" s="236" t="e">
        <f>D2076/'Project Data'!$D$22</f>
        <v>#VALUE!</v>
      </c>
      <c r="F2076" s="164" t="s">
        <v>44</v>
      </c>
      <c r="G2076" s="236" t="str" cm="1">
        <f t="array" ref="G2076">_xlfn.IFNA(_xlfn.IFS('11-Equipment'!F56="*",'11-Equipment'!E56,'11-Equipment'!H56="*",'11-Equipment'!G56,'11-Equipment'!J56="*",'11-Equipment'!I56,'11-Equipment'!L56="*",'11-Equipment'!K56,'11-Equipment'!N56="*",'11-Equipment'!M56,'11-Equipment'!P56="*",'11-Equipment'!O56,'11-Equipment'!R56="*",'11-Equipment'!Q56,'11-Equipment'!T56="*",'11-Equipment'!S56,'11-Equipment'!V56="*",'11-Equipment'!U56),"")</f>
        <v/>
      </c>
      <c r="H2076" s="236" t="e">
        <f>G2076/'Project Data'!$D$22</f>
        <v>#VALUE!</v>
      </c>
      <c r="I2076" s="175"/>
      <c r="J2076" s="244"/>
      <c r="K2076" s="242"/>
    </row>
    <row r="2077" spans="1:11" s="147" customFormat="1" ht="15" hidden="1" customHeight="1">
      <c r="A2077" s="198">
        <f>'11-Equipment'!A57</f>
        <v>0</v>
      </c>
      <c r="B2077" s="624" t="str">
        <f>'11-Equipment'!B57</f>
        <v>11 14 26.13 Pedestrian Coin Fare Collection Equipment</v>
      </c>
      <c r="C2077" s="235"/>
      <c r="D2077" s="236" t="str" cm="1">
        <f t="array" ref="D2077">_xlfn.IFNA(_xlfn.IFS('11-Equipment'!D57="*",'11-Equipment'!C57,'11-Equipment'!F57="*",'11-Equipment'!E57,'11-Equipment'!H57="*",'11-Equipment'!G57,'11-Equipment'!J57="*",'11-Equipment'!I57,'11-Equipment'!L57="*",'11-Equipment'!K57,'11-Equipment'!N57="*",'11-Equipment'!M57,'11-Equipment'!P57="*",'11-Equipment'!O57,'11-Equipment'!R57="*",'11-Equipment'!Q57,'11-Equipment'!T57="*",'11-Equipment'!S57),"")</f>
        <v/>
      </c>
      <c r="E2077" s="236" t="e">
        <f>D2077/'Project Data'!$D$22</f>
        <v>#VALUE!</v>
      </c>
      <c r="F2077" s="164" t="s">
        <v>44</v>
      </c>
      <c r="G2077" s="236" t="str" cm="1">
        <f t="array" ref="G2077">_xlfn.IFNA(_xlfn.IFS('11-Equipment'!F57="*",'11-Equipment'!E57,'11-Equipment'!H57="*",'11-Equipment'!G57,'11-Equipment'!J57="*",'11-Equipment'!I57,'11-Equipment'!L57="*",'11-Equipment'!K57,'11-Equipment'!N57="*",'11-Equipment'!M57,'11-Equipment'!P57="*",'11-Equipment'!O57,'11-Equipment'!R57="*",'11-Equipment'!Q57,'11-Equipment'!T57="*",'11-Equipment'!S57,'11-Equipment'!V57="*",'11-Equipment'!U57),"")</f>
        <v/>
      </c>
      <c r="H2077" s="236" t="e">
        <f>G2077/'Project Data'!$D$22</f>
        <v>#VALUE!</v>
      </c>
      <c r="I2077" s="175"/>
      <c r="J2077" s="244"/>
      <c r="K2077" s="242"/>
    </row>
    <row r="2078" spans="1:11" s="147" customFormat="1" ht="15" hidden="1" customHeight="1">
      <c r="A2078" s="198">
        <f>'11-Equipment'!A58</f>
        <v>0</v>
      </c>
      <c r="B2078" s="624" t="str">
        <f>'11-Equipment'!B58</f>
        <v>11 14 43 Pedestrian Detection Equipment</v>
      </c>
      <c r="C2078" s="235"/>
      <c r="D2078" s="236" t="str" cm="1">
        <f t="array" ref="D2078">_xlfn.IFNA(_xlfn.IFS('11-Equipment'!D58="*",'11-Equipment'!C58,'11-Equipment'!F58="*",'11-Equipment'!E58,'11-Equipment'!H58="*",'11-Equipment'!G58,'11-Equipment'!J58="*",'11-Equipment'!I58,'11-Equipment'!L58="*",'11-Equipment'!K58,'11-Equipment'!N58="*",'11-Equipment'!M58,'11-Equipment'!P58="*",'11-Equipment'!O58,'11-Equipment'!R58="*",'11-Equipment'!Q58,'11-Equipment'!T58="*",'11-Equipment'!S58),"")</f>
        <v/>
      </c>
      <c r="E2078" s="236" t="e">
        <f>D2078/'Project Data'!$D$22</f>
        <v>#VALUE!</v>
      </c>
      <c r="F2078" s="164" t="s">
        <v>44</v>
      </c>
      <c r="G2078" s="236" t="str" cm="1">
        <f t="array" ref="G2078">_xlfn.IFNA(_xlfn.IFS('11-Equipment'!F58="*",'11-Equipment'!E58,'11-Equipment'!H58="*",'11-Equipment'!G58,'11-Equipment'!J58="*",'11-Equipment'!I58,'11-Equipment'!L58="*",'11-Equipment'!K58,'11-Equipment'!N58="*",'11-Equipment'!M58,'11-Equipment'!P58="*",'11-Equipment'!O58,'11-Equipment'!R58="*",'11-Equipment'!Q58,'11-Equipment'!T58="*",'11-Equipment'!S58,'11-Equipment'!V58="*",'11-Equipment'!U58),"")</f>
        <v/>
      </c>
      <c r="H2078" s="236" t="e">
        <f>G2078/'Project Data'!$D$22</f>
        <v>#VALUE!</v>
      </c>
      <c r="I2078" s="175"/>
      <c r="J2078" s="244"/>
      <c r="K2078" s="242"/>
    </row>
    <row r="2079" spans="1:11" s="147" customFormat="1" ht="15" hidden="1" customHeight="1">
      <c r="A2079" s="198">
        <f>'11-Equipment'!A59</f>
        <v>0</v>
      </c>
      <c r="B2079" s="624" t="str">
        <f>'11-Equipment'!B59</f>
        <v>11 14 43.13 Electronic Detection and Counting Systems</v>
      </c>
      <c r="C2079" s="235"/>
      <c r="D2079" s="236" t="str" cm="1">
        <f t="array" ref="D2079">_xlfn.IFNA(_xlfn.IFS('11-Equipment'!D59="*",'11-Equipment'!C59,'11-Equipment'!F59="*",'11-Equipment'!E59,'11-Equipment'!H59="*",'11-Equipment'!G59,'11-Equipment'!J59="*",'11-Equipment'!I59,'11-Equipment'!L59="*",'11-Equipment'!K59,'11-Equipment'!N59="*",'11-Equipment'!M59,'11-Equipment'!P59="*",'11-Equipment'!O59,'11-Equipment'!R59="*",'11-Equipment'!Q59,'11-Equipment'!T59="*",'11-Equipment'!S59),"")</f>
        <v/>
      </c>
      <c r="E2079" s="236" t="e">
        <f>D2079/'Project Data'!$D$22</f>
        <v>#VALUE!</v>
      </c>
      <c r="F2079" s="164" t="s">
        <v>44</v>
      </c>
      <c r="G2079" s="236" t="str" cm="1">
        <f t="array" ref="G2079">_xlfn.IFNA(_xlfn.IFS('11-Equipment'!F59="*",'11-Equipment'!E59,'11-Equipment'!H59="*",'11-Equipment'!G59,'11-Equipment'!J59="*",'11-Equipment'!I59,'11-Equipment'!L59="*",'11-Equipment'!K59,'11-Equipment'!N59="*",'11-Equipment'!M59,'11-Equipment'!P59="*",'11-Equipment'!O59,'11-Equipment'!R59="*",'11-Equipment'!Q59,'11-Equipment'!T59="*",'11-Equipment'!S59,'11-Equipment'!V59="*",'11-Equipment'!U59),"")</f>
        <v/>
      </c>
      <c r="H2079" s="236" t="e">
        <f>G2079/'Project Data'!$D$22</f>
        <v>#VALUE!</v>
      </c>
      <c r="I2079" s="175"/>
      <c r="J2079" s="244"/>
      <c r="K2079" s="242"/>
    </row>
    <row r="2080" spans="1:11" s="147" customFormat="1" ht="15" hidden="1" customHeight="1">
      <c r="A2080" s="198">
        <f>'11-Equipment'!A60</f>
        <v>0</v>
      </c>
      <c r="B2080" s="624" t="str">
        <f>'11-Equipment'!B60</f>
        <v>11 14 53 Pedestrian Security Equipment</v>
      </c>
      <c r="C2080" s="235"/>
      <c r="D2080" s="236" t="str" cm="1">
        <f t="array" ref="D2080">_xlfn.IFNA(_xlfn.IFS('11-Equipment'!D60="*",'11-Equipment'!C60,'11-Equipment'!F60="*",'11-Equipment'!E60,'11-Equipment'!H60="*",'11-Equipment'!G60,'11-Equipment'!J60="*",'11-Equipment'!I60,'11-Equipment'!L60="*",'11-Equipment'!K60,'11-Equipment'!N60="*",'11-Equipment'!M60,'11-Equipment'!P60="*",'11-Equipment'!O60,'11-Equipment'!R60="*",'11-Equipment'!Q60,'11-Equipment'!T60="*",'11-Equipment'!S60),"")</f>
        <v/>
      </c>
      <c r="E2080" s="236" t="e">
        <f>D2080/'Project Data'!$D$22</f>
        <v>#VALUE!</v>
      </c>
      <c r="F2080" s="164" t="s">
        <v>44</v>
      </c>
      <c r="G2080" s="236" t="str" cm="1">
        <f t="array" ref="G2080">_xlfn.IFNA(_xlfn.IFS('11-Equipment'!F60="*",'11-Equipment'!E60,'11-Equipment'!H60="*",'11-Equipment'!G60,'11-Equipment'!J60="*",'11-Equipment'!I60,'11-Equipment'!L60="*",'11-Equipment'!K60,'11-Equipment'!N60="*",'11-Equipment'!M60,'11-Equipment'!P60="*",'11-Equipment'!O60,'11-Equipment'!R60="*",'11-Equipment'!Q60,'11-Equipment'!T60="*",'11-Equipment'!S60,'11-Equipment'!V60="*",'11-Equipment'!U60),"")</f>
        <v/>
      </c>
      <c r="H2080" s="236" t="e">
        <f>G2080/'Project Data'!$D$22</f>
        <v>#VALUE!</v>
      </c>
      <c r="I2080" s="175"/>
      <c r="J2080" s="244"/>
      <c r="K2080" s="242"/>
    </row>
    <row r="2081" spans="1:11" s="147" customFormat="1" ht="15" hidden="1" customHeight="1">
      <c r="A2081" s="198">
        <f>'11-Equipment'!A61</f>
        <v>0</v>
      </c>
      <c r="B2081" s="624" t="str">
        <f>'11-Equipment'!B61</f>
        <v>11 15 00 Security Control Equipment</v>
      </c>
      <c r="C2081" s="235"/>
      <c r="D2081" s="236" t="str" cm="1">
        <f t="array" ref="D2081">_xlfn.IFNA(_xlfn.IFS('11-Equipment'!D61="*",'11-Equipment'!C61,'11-Equipment'!F61="*",'11-Equipment'!E61,'11-Equipment'!H61="*",'11-Equipment'!G61,'11-Equipment'!J61="*",'11-Equipment'!I61,'11-Equipment'!L61="*",'11-Equipment'!K61,'11-Equipment'!N61="*",'11-Equipment'!M61,'11-Equipment'!P61="*",'11-Equipment'!O61,'11-Equipment'!R61="*",'11-Equipment'!Q61,'11-Equipment'!T61="*",'11-Equipment'!S61),"")</f>
        <v/>
      </c>
      <c r="E2081" s="236" t="e">
        <f>D2081/'Project Data'!$D$22</f>
        <v>#VALUE!</v>
      </c>
      <c r="F2081" s="164" t="s">
        <v>44</v>
      </c>
      <c r="G2081" s="236" t="str" cm="1">
        <f t="array" ref="G2081">_xlfn.IFNA(_xlfn.IFS('11-Equipment'!F61="*",'11-Equipment'!E61,'11-Equipment'!H61="*",'11-Equipment'!G61,'11-Equipment'!J61="*",'11-Equipment'!I61,'11-Equipment'!L61="*",'11-Equipment'!K61,'11-Equipment'!N61="*",'11-Equipment'!M61,'11-Equipment'!P61="*",'11-Equipment'!O61,'11-Equipment'!R61="*",'11-Equipment'!Q61,'11-Equipment'!T61="*",'11-Equipment'!S61,'11-Equipment'!V61="*",'11-Equipment'!U61),"")</f>
        <v/>
      </c>
      <c r="H2081" s="236" t="e">
        <f>G2081/'Project Data'!$D$22</f>
        <v>#VALUE!</v>
      </c>
      <c r="I2081" s="175"/>
      <c r="J2081" s="244"/>
      <c r="K2081" s="242"/>
    </row>
    <row r="2082" spans="1:11" s="147" customFormat="1" ht="15" hidden="1" customHeight="1">
      <c r="A2082" s="198">
        <f>'11-Equipment'!A62</f>
        <v>0</v>
      </c>
      <c r="B2082" s="624" t="str">
        <f>'11-Equipment'!B62</f>
        <v>11 20 00 Commercial Equipment</v>
      </c>
      <c r="C2082" s="235"/>
      <c r="D2082" s="236" t="str" cm="1">
        <f t="array" ref="D2082">_xlfn.IFNA(_xlfn.IFS('11-Equipment'!D62="*",'11-Equipment'!C62,'11-Equipment'!F62="*",'11-Equipment'!E62,'11-Equipment'!H62="*",'11-Equipment'!G62,'11-Equipment'!J62="*",'11-Equipment'!I62,'11-Equipment'!L62="*",'11-Equipment'!K62,'11-Equipment'!N62="*",'11-Equipment'!M62,'11-Equipment'!P62="*",'11-Equipment'!O62,'11-Equipment'!R62="*",'11-Equipment'!Q62,'11-Equipment'!T62="*",'11-Equipment'!S62),"")</f>
        <v/>
      </c>
      <c r="E2082" s="236" t="e">
        <f>D2082/'Project Data'!$D$22</f>
        <v>#VALUE!</v>
      </c>
      <c r="F2082" s="164" t="s">
        <v>44</v>
      </c>
      <c r="G2082" s="236" t="str" cm="1">
        <f t="array" ref="G2082">_xlfn.IFNA(_xlfn.IFS('11-Equipment'!F62="*",'11-Equipment'!E62,'11-Equipment'!H62="*",'11-Equipment'!G62,'11-Equipment'!J62="*",'11-Equipment'!I62,'11-Equipment'!L62="*",'11-Equipment'!K62,'11-Equipment'!N62="*",'11-Equipment'!M62,'11-Equipment'!P62="*",'11-Equipment'!O62,'11-Equipment'!R62="*",'11-Equipment'!Q62,'11-Equipment'!T62="*",'11-Equipment'!S62,'11-Equipment'!V62="*",'11-Equipment'!U62),"")</f>
        <v/>
      </c>
      <c r="H2082" s="236" t="e">
        <f>G2082/'Project Data'!$D$22</f>
        <v>#VALUE!</v>
      </c>
      <c r="I2082" s="175"/>
      <c r="J2082" s="244"/>
      <c r="K2082" s="242"/>
    </row>
    <row r="2083" spans="1:11" s="147" customFormat="1" ht="15" hidden="1" customHeight="1">
      <c r="A2083" s="198">
        <f>'11-Equipment'!A63</f>
        <v>0</v>
      </c>
      <c r="B2083" s="624" t="str">
        <f>'11-Equipment'!B63</f>
        <v>11 21 00 Retail and Service Equipment</v>
      </c>
      <c r="C2083" s="235"/>
      <c r="D2083" s="236" t="str" cm="1">
        <f t="array" ref="D2083">_xlfn.IFNA(_xlfn.IFS('11-Equipment'!D63="*",'11-Equipment'!C63,'11-Equipment'!F63="*",'11-Equipment'!E63,'11-Equipment'!H63="*",'11-Equipment'!G63,'11-Equipment'!J63="*",'11-Equipment'!I63,'11-Equipment'!L63="*",'11-Equipment'!K63,'11-Equipment'!N63="*",'11-Equipment'!M63,'11-Equipment'!P63="*",'11-Equipment'!O63,'11-Equipment'!R63="*",'11-Equipment'!Q63,'11-Equipment'!T63="*",'11-Equipment'!S63),"")</f>
        <v/>
      </c>
      <c r="E2083" s="236" t="e">
        <f>D2083/'Project Data'!$D$22</f>
        <v>#VALUE!</v>
      </c>
      <c r="F2083" s="164" t="s">
        <v>44</v>
      </c>
      <c r="G2083" s="236" t="str" cm="1">
        <f t="array" ref="G2083">_xlfn.IFNA(_xlfn.IFS('11-Equipment'!F63="*",'11-Equipment'!E63,'11-Equipment'!H63="*",'11-Equipment'!G63,'11-Equipment'!J63="*",'11-Equipment'!I63,'11-Equipment'!L63="*",'11-Equipment'!K63,'11-Equipment'!N63="*",'11-Equipment'!M63,'11-Equipment'!P63="*",'11-Equipment'!O63,'11-Equipment'!R63="*",'11-Equipment'!Q63,'11-Equipment'!T63="*",'11-Equipment'!S63,'11-Equipment'!V63="*",'11-Equipment'!U63),"")</f>
        <v/>
      </c>
      <c r="H2083" s="236" t="e">
        <f>G2083/'Project Data'!$D$22</f>
        <v>#VALUE!</v>
      </c>
      <c r="I2083" s="175"/>
      <c r="J2083" s="244"/>
      <c r="K2083" s="242"/>
    </row>
    <row r="2084" spans="1:11" s="147" customFormat="1" ht="15" hidden="1" customHeight="1">
      <c r="A2084" s="198">
        <f>'11-Equipment'!A64</f>
        <v>0</v>
      </c>
      <c r="B2084" s="624" t="str">
        <f>'11-Equipment'!B64</f>
        <v>11 21 13 Cash Registers and Checking Equipment</v>
      </c>
      <c r="C2084" s="235"/>
      <c r="D2084" s="236" t="str" cm="1">
        <f t="array" ref="D2084">_xlfn.IFNA(_xlfn.IFS('11-Equipment'!D64="*",'11-Equipment'!C64,'11-Equipment'!F64="*",'11-Equipment'!E64,'11-Equipment'!H64="*",'11-Equipment'!G64,'11-Equipment'!J64="*",'11-Equipment'!I64,'11-Equipment'!L64="*",'11-Equipment'!K64,'11-Equipment'!N64="*",'11-Equipment'!M64,'11-Equipment'!P64="*",'11-Equipment'!O64,'11-Equipment'!R64="*",'11-Equipment'!Q64,'11-Equipment'!T64="*",'11-Equipment'!S64),"")</f>
        <v/>
      </c>
      <c r="E2084" s="236" t="e">
        <f>D2084/'Project Data'!$D$22</f>
        <v>#VALUE!</v>
      </c>
      <c r="F2084" s="164" t="s">
        <v>44</v>
      </c>
      <c r="G2084" s="236" t="str" cm="1">
        <f t="array" ref="G2084">_xlfn.IFNA(_xlfn.IFS('11-Equipment'!F64="*",'11-Equipment'!E64,'11-Equipment'!H64="*",'11-Equipment'!G64,'11-Equipment'!J64="*",'11-Equipment'!I64,'11-Equipment'!L64="*",'11-Equipment'!K64,'11-Equipment'!N64="*",'11-Equipment'!M64,'11-Equipment'!P64="*",'11-Equipment'!O64,'11-Equipment'!R64="*",'11-Equipment'!Q64,'11-Equipment'!T64="*",'11-Equipment'!S64,'11-Equipment'!V64="*",'11-Equipment'!U64),"")</f>
        <v/>
      </c>
      <c r="H2084" s="236" t="e">
        <f>G2084/'Project Data'!$D$22</f>
        <v>#VALUE!</v>
      </c>
      <c r="I2084" s="175"/>
      <c r="J2084" s="244"/>
      <c r="K2084" s="242"/>
    </row>
    <row r="2085" spans="1:11" s="147" customFormat="1" ht="15" hidden="1" customHeight="1">
      <c r="A2085" s="198">
        <f>'11-Equipment'!A65</f>
        <v>0</v>
      </c>
      <c r="B2085" s="624" t="str">
        <f>'11-Equipment'!B65</f>
        <v>11 21 23 Vending Equipment</v>
      </c>
      <c r="C2085" s="235"/>
      <c r="D2085" s="236" t="str" cm="1">
        <f t="array" ref="D2085">_xlfn.IFNA(_xlfn.IFS('11-Equipment'!D65="*",'11-Equipment'!C65,'11-Equipment'!F65="*",'11-Equipment'!E65,'11-Equipment'!H65="*",'11-Equipment'!G65,'11-Equipment'!J65="*",'11-Equipment'!I65,'11-Equipment'!L65="*",'11-Equipment'!K65,'11-Equipment'!N65="*",'11-Equipment'!M65,'11-Equipment'!P65="*",'11-Equipment'!O65,'11-Equipment'!R65="*",'11-Equipment'!Q65,'11-Equipment'!T65="*",'11-Equipment'!S65),"")</f>
        <v/>
      </c>
      <c r="E2085" s="236" t="e">
        <f>D2085/'Project Data'!$D$22</f>
        <v>#VALUE!</v>
      </c>
      <c r="F2085" s="164" t="s">
        <v>44</v>
      </c>
      <c r="G2085" s="236" t="str" cm="1">
        <f t="array" ref="G2085">_xlfn.IFNA(_xlfn.IFS('11-Equipment'!F65="*",'11-Equipment'!E65,'11-Equipment'!H65="*",'11-Equipment'!G65,'11-Equipment'!J65="*",'11-Equipment'!I65,'11-Equipment'!L65="*",'11-Equipment'!K65,'11-Equipment'!N65="*",'11-Equipment'!M65,'11-Equipment'!P65="*",'11-Equipment'!O65,'11-Equipment'!R65="*",'11-Equipment'!Q65,'11-Equipment'!T65="*",'11-Equipment'!S65,'11-Equipment'!V65="*",'11-Equipment'!U65),"")</f>
        <v/>
      </c>
      <c r="H2085" s="236" t="e">
        <f>G2085/'Project Data'!$D$22</f>
        <v>#VALUE!</v>
      </c>
      <c r="I2085" s="175"/>
      <c r="J2085" s="244"/>
      <c r="K2085" s="242"/>
    </row>
    <row r="2086" spans="1:11" s="147" customFormat="1" ht="15" hidden="1" customHeight="1">
      <c r="A2086" s="198">
        <f>'11-Equipment'!A66</f>
        <v>0</v>
      </c>
      <c r="B2086" s="624" t="str">
        <f>'11-Equipment'!B66</f>
        <v>11 21 23.13 Merchandise Vending Machines</v>
      </c>
      <c r="C2086" s="235"/>
      <c r="D2086" s="236" t="str" cm="1">
        <f t="array" ref="D2086">_xlfn.IFNA(_xlfn.IFS('11-Equipment'!D66="*",'11-Equipment'!C66,'11-Equipment'!F66="*",'11-Equipment'!E66,'11-Equipment'!H66="*",'11-Equipment'!G66,'11-Equipment'!J66="*",'11-Equipment'!I66,'11-Equipment'!L66="*",'11-Equipment'!K66,'11-Equipment'!N66="*",'11-Equipment'!M66,'11-Equipment'!P66="*",'11-Equipment'!O66,'11-Equipment'!R66="*",'11-Equipment'!Q66,'11-Equipment'!T66="*",'11-Equipment'!S66),"")</f>
        <v/>
      </c>
      <c r="E2086" s="236" t="e">
        <f>D2086/'Project Data'!$D$22</f>
        <v>#VALUE!</v>
      </c>
      <c r="F2086" s="164" t="s">
        <v>44</v>
      </c>
      <c r="G2086" s="236" t="str" cm="1">
        <f t="array" ref="G2086">_xlfn.IFNA(_xlfn.IFS('11-Equipment'!F66="*",'11-Equipment'!E66,'11-Equipment'!H66="*",'11-Equipment'!G66,'11-Equipment'!J66="*",'11-Equipment'!I66,'11-Equipment'!L66="*",'11-Equipment'!K66,'11-Equipment'!N66="*",'11-Equipment'!M66,'11-Equipment'!P66="*",'11-Equipment'!O66,'11-Equipment'!R66="*",'11-Equipment'!Q66,'11-Equipment'!T66="*",'11-Equipment'!S66,'11-Equipment'!V66="*",'11-Equipment'!U66),"")</f>
        <v/>
      </c>
      <c r="H2086" s="236" t="e">
        <f>G2086/'Project Data'!$D$22</f>
        <v>#VALUE!</v>
      </c>
      <c r="I2086" s="175"/>
      <c r="J2086" s="244"/>
      <c r="K2086" s="242"/>
    </row>
    <row r="2087" spans="1:11" s="147" customFormat="1" ht="15" hidden="1" customHeight="1">
      <c r="A2087" s="198">
        <f>'11-Equipment'!A67</f>
        <v>0</v>
      </c>
      <c r="B2087" s="624" t="str">
        <f>'11-Equipment'!B67</f>
        <v>11 21 23.16 Reverse Vending Machines</v>
      </c>
      <c r="C2087" s="235"/>
      <c r="D2087" s="236" t="str" cm="1">
        <f t="array" ref="D2087">_xlfn.IFNA(_xlfn.IFS('11-Equipment'!D67="*",'11-Equipment'!C67,'11-Equipment'!F67="*",'11-Equipment'!E67,'11-Equipment'!H67="*",'11-Equipment'!G67,'11-Equipment'!J67="*",'11-Equipment'!I67,'11-Equipment'!L67="*",'11-Equipment'!K67,'11-Equipment'!N67="*",'11-Equipment'!M67,'11-Equipment'!P67="*",'11-Equipment'!O67,'11-Equipment'!R67="*",'11-Equipment'!Q67,'11-Equipment'!T67="*",'11-Equipment'!S67),"")</f>
        <v/>
      </c>
      <c r="E2087" s="236" t="e">
        <f>D2087/'Project Data'!$D$22</f>
        <v>#VALUE!</v>
      </c>
      <c r="F2087" s="164" t="s">
        <v>44</v>
      </c>
      <c r="G2087" s="236" t="str" cm="1">
        <f t="array" ref="G2087">_xlfn.IFNA(_xlfn.IFS('11-Equipment'!F67="*",'11-Equipment'!E67,'11-Equipment'!H67="*",'11-Equipment'!G67,'11-Equipment'!J67="*",'11-Equipment'!I67,'11-Equipment'!L67="*",'11-Equipment'!K67,'11-Equipment'!N67="*",'11-Equipment'!M67,'11-Equipment'!P67="*",'11-Equipment'!O67,'11-Equipment'!R67="*",'11-Equipment'!Q67,'11-Equipment'!T67="*",'11-Equipment'!S67,'11-Equipment'!V67="*",'11-Equipment'!U67),"")</f>
        <v/>
      </c>
      <c r="H2087" s="236" t="e">
        <f>G2087/'Project Data'!$D$22</f>
        <v>#VALUE!</v>
      </c>
      <c r="I2087" s="175"/>
      <c r="J2087" s="244"/>
      <c r="K2087" s="242"/>
    </row>
    <row r="2088" spans="1:11" s="147" customFormat="1" ht="15" hidden="1" customHeight="1">
      <c r="A2088" s="198">
        <f>'11-Equipment'!A68</f>
        <v>0</v>
      </c>
      <c r="B2088" s="624" t="str">
        <f>'11-Equipment'!B68</f>
        <v>11 21 23.19 Video Rental Vending Machines</v>
      </c>
      <c r="C2088" s="235"/>
      <c r="D2088" s="236" t="str" cm="1">
        <f t="array" ref="D2088">_xlfn.IFNA(_xlfn.IFS('11-Equipment'!D68="*",'11-Equipment'!C68,'11-Equipment'!F68="*",'11-Equipment'!E68,'11-Equipment'!H68="*",'11-Equipment'!G68,'11-Equipment'!J68="*",'11-Equipment'!I68,'11-Equipment'!L68="*",'11-Equipment'!K68,'11-Equipment'!N68="*",'11-Equipment'!M68,'11-Equipment'!P68="*",'11-Equipment'!O68,'11-Equipment'!R68="*",'11-Equipment'!Q68,'11-Equipment'!T68="*",'11-Equipment'!S68),"")</f>
        <v/>
      </c>
      <c r="E2088" s="236" t="e">
        <f>D2088/'Project Data'!$D$22</f>
        <v>#VALUE!</v>
      </c>
      <c r="F2088" s="164" t="s">
        <v>44</v>
      </c>
      <c r="G2088" s="236" t="str" cm="1">
        <f t="array" ref="G2088">_xlfn.IFNA(_xlfn.IFS('11-Equipment'!F68="*",'11-Equipment'!E68,'11-Equipment'!H68="*",'11-Equipment'!G68,'11-Equipment'!J68="*",'11-Equipment'!I68,'11-Equipment'!L68="*",'11-Equipment'!K68,'11-Equipment'!N68="*",'11-Equipment'!M68,'11-Equipment'!P68="*",'11-Equipment'!O68,'11-Equipment'!R68="*",'11-Equipment'!Q68,'11-Equipment'!T68="*",'11-Equipment'!S68,'11-Equipment'!V68="*",'11-Equipment'!U68),"")</f>
        <v/>
      </c>
      <c r="H2088" s="236" t="e">
        <f>G2088/'Project Data'!$D$22</f>
        <v>#VALUE!</v>
      </c>
      <c r="I2088" s="175"/>
      <c r="J2088" s="244"/>
      <c r="K2088" s="242"/>
    </row>
    <row r="2089" spans="1:11" s="147" customFormat="1" ht="15" hidden="1" customHeight="1">
      <c r="A2089" s="198">
        <f>'11-Equipment'!A69</f>
        <v>0</v>
      </c>
      <c r="B2089" s="624" t="str">
        <f>'11-Equipment'!B69</f>
        <v>11 21 23.36 Token Vending Machines</v>
      </c>
      <c r="C2089" s="235"/>
      <c r="D2089" s="236" t="str" cm="1">
        <f t="array" ref="D2089">_xlfn.IFNA(_xlfn.IFS('11-Equipment'!D69="*",'11-Equipment'!C69,'11-Equipment'!F69="*",'11-Equipment'!E69,'11-Equipment'!H69="*",'11-Equipment'!G69,'11-Equipment'!J69="*",'11-Equipment'!I69,'11-Equipment'!L69="*",'11-Equipment'!K69,'11-Equipment'!N69="*",'11-Equipment'!M69,'11-Equipment'!P69="*",'11-Equipment'!O69,'11-Equipment'!R69="*",'11-Equipment'!Q69,'11-Equipment'!T69="*",'11-Equipment'!S69),"")</f>
        <v/>
      </c>
      <c r="E2089" s="236" t="e">
        <f>D2089/'Project Data'!$D$22</f>
        <v>#VALUE!</v>
      </c>
      <c r="F2089" s="164" t="s">
        <v>44</v>
      </c>
      <c r="G2089" s="236" t="str" cm="1">
        <f t="array" ref="G2089">_xlfn.IFNA(_xlfn.IFS('11-Equipment'!F69="*",'11-Equipment'!E69,'11-Equipment'!H69="*",'11-Equipment'!G69,'11-Equipment'!J69="*",'11-Equipment'!I69,'11-Equipment'!L69="*",'11-Equipment'!K69,'11-Equipment'!N69="*",'11-Equipment'!M69,'11-Equipment'!P69="*",'11-Equipment'!O69,'11-Equipment'!R69="*",'11-Equipment'!Q69,'11-Equipment'!T69="*",'11-Equipment'!S69,'11-Equipment'!V69="*",'11-Equipment'!U69),"")</f>
        <v/>
      </c>
      <c r="H2089" s="236" t="e">
        <f>G2089/'Project Data'!$D$22</f>
        <v>#VALUE!</v>
      </c>
      <c r="I2089" s="175"/>
      <c r="J2089" s="244"/>
      <c r="K2089" s="242"/>
    </row>
    <row r="2090" spans="1:11" s="147" customFormat="1" ht="15" hidden="1" customHeight="1">
      <c r="A2090" s="198">
        <f>'11-Equipment'!A70</f>
        <v>0</v>
      </c>
      <c r="B2090" s="624" t="str">
        <f>'11-Equipment'!B70</f>
        <v>11 21 24 Money Changing Machines</v>
      </c>
      <c r="C2090" s="235"/>
      <c r="D2090" s="236" t="str" cm="1">
        <f t="array" ref="D2090">_xlfn.IFNA(_xlfn.IFS('11-Equipment'!D70="*",'11-Equipment'!C70,'11-Equipment'!F70="*",'11-Equipment'!E70,'11-Equipment'!H70="*",'11-Equipment'!G70,'11-Equipment'!J70="*",'11-Equipment'!I70,'11-Equipment'!L70="*",'11-Equipment'!K70,'11-Equipment'!N70="*",'11-Equipment'!M70,'11-Equipment'!P70="*",'11-Equipment'!O70,'11-Equipment'!R70="*",'11-Equipment'!Q70,'11-Equipment'!T70="*",'11-Equipment'!S70),"")</f>
        <v/>
      </c>
      <c r="E2090" s="236" t="e">
        <f>D2090/'Project Data'!$D$22</f>
        <v>#VALUE!</v>
      </c>
      <c r="F2090" s="164" t="s">
        <v>44</v>
      </c>
      <c r="G2090" s="236" t="str" cm="1">
        <f t="array" ref="G2090">_xlfn.IFNA(_xlfn.IFS('11-Equipment'!F70="*",'11-Equipment'!E70,'11-Equipment'!H70="*",'11-Equipment'!G70,'11-Equipment'!J70="*",'11-Equipment'!I70,'11-Equipment'!L70="*",'11-Equipment'!K70,'11-Equipment'!N70="*",'11-Equipment'!M70,'11-Equipment'!P70="*",'11-Equipment'!O70,'11-Equipment'!R70="*",'11-Equipment'!Q70,'11-Equipment'!T70="*",'11-Equipment'!S70,'11-Equipment'!V70="*",'11-Equipment'!U70),"")</f>
        <v/>
      </c>
      <c r="H2090" s="236" t="e">
        <f>G2090/'Project Data'!$D$22</f>
        <v>#VALUE!</v>
      </c>
      <c r="I2090" s="175"/>
      <c r="J2090" s="244"/>
      <c r="K2090" s="242"/>
    </row>
    <row r="2091" spans="1:11" s="147" customFormat="1" ht="15" hidden="1" customHeight="1">
      <c r="A2091" s="198">
        <f>'11-Equipment'!A71</f>
        <v>0</v>
      </c>
      <c r="B2091" s="624" t="str">
        <f>'11-Equipment'!B71</f>
        <v>11 21 33 Checkroom Equipment</v>
      </c>
      <c r="C2091" s="235"/>
      <c r="D2091" s="236" t="str" cm="1">
        <f t="array" ref="D2091">_xlfn.IFNA(_xlfn.IFS('11-Equipment'!D71="*",'11-Equipment'!C71,'11-Equipment'!F71="*",'11-Equipment'!E71,'11-Equipment'!H71="*",'11-Equipment'!G71,'11-Equipment'!J71="*",'11-Equipment'!I71,'11-Equipment'!L71="*",'11-Equipment'!K71,'11-Equipment'!N71="*",'11-Equipment'!M71,'11-Equipment'!P71="*",'11-Equipment'!O71,'11-Equipment'!R71="*",'11-Equipment'!Q71,'11-Equipment'!T71="*",'11-Equipment'!S71),"")</f>
        <v/>
      </c>
      <c r="E2091" s="236" t="e">
        <f>D2091/'Project Data'!$D$22</f>
        <v>#VALUE!</v>
      </c>
      <c r="F2091" s="164" t="s">
        <v>44</v>
      </c>
      <c r="G2091" s="236" t="str" cm="1">
        <f t="array" ref="G2091">_xlfn.IFNA(_xlfn.IFS('11-Equipment'!F71="*",'11-Equipment'!E71,'11-Equipment'!H71="*",'11-Equipment'!G71,'11-Equipment'!J71="*",'11-Equipment'!I71,'11-Equipment'!L71="*",'11-Equipment'!K71,'11-Equipment'!N71="*",'11-Equipment'!M71,'11-Equipment'!P71="*",'11-Equipment'!O71,'11-Equipment'!R71="*",'11-Equipment'!Q71,'11-Equipment'!T71="*",'11-Equipment'!S71,'11-Equipment'!V71="*",'11-Equipment'!U71),"")</f>
        <v/>
      </c>
      <c r="H2091" s="236" t="e">
        <f>G2091/'Project Data'!$D$22</f>
        <v>#VALUE!</v>
      </c>
      <c r="I2091" s="175"/>
      <c r="J2091" s="244"/>
      <c r="K2091" s="242"/>
    </row>
    <row r="2092" spans="1:11" s="147" customFormat="1" ht="15" hidden="1" customHeight="1">
      <c r="A2092" s="198">
        <f>'11-Equipment'!A72</f>
        <v>0</v>
      </c>
      <c r="B2092" s="624" t="str">
        <f>'11-Equipment'!B72</f>
        <v>11 21 43 Weighing and Wrapping Equipment</v>
      </c>
      <c r="C2092" s="235"/>
      <c r="D2092" s="236" t="str" cm="1">
        <f t="array" ref="D2092">_xlfn.IFNA(_xlfn.IFS('11-Equipment'!D72="*",'11-Equipment'!C72,'11-Equipment'!F72="*",'11-Equipment'!E72,'11-Equipment'!H72="*",'11-Equipment'!G72,'11-Equipment'!J72="*",'11-Equipment'!I72,'11-Equipment'!L72="*",'11-Equipment'!K72,'11-Equipment'!N72="*",'11-Equipment'!M72,'11-Equipment'!P72="*",'11-Equipment'!O72,'11-Equipment'!R72="*",'11-Equipment'!Q72,'11-Equipment'!T72="*",'11-Equipment'!S72),"")</f>
        <v/>
      </c>
      <c r="E2092" s="236" t="e">
        <f>D2092/'Project Data'!$D$22</f>
        <v>#VALUE!</v>
      </c>
      <c r="F2092" s="164" t="s">
        <v>44</v>
      </c>
      <c r="G2092" s="236" t="str" cm="1">
        <f t="array" ref="G2092">_xlfn.IFNA(_xlfn.IFS('11-Equipment'!F72="*",'11-Equipment'!E72,'11-Equipment'!H72="*",'11-Equipment'!G72,'11-Equipment'!J72="*",'11-Equipment'!I72,'11-Equipment'!L72="*",'11-Equipment'!K72,'11-Equipment'!N72="*",'11-Equipment'!M72,'11-Equipment'!P72="*",'11-Equipment'!O72,'11-Equipment'!R72="*",'11-Equipment'!Q72,'11-Equipment'!T72="*",'11-Equipment'!S72,'11-Equipment'!V72="*",'11-Equipment'!U72),"")</f>
        <v/>
      </c>
      <c r="H2092" s="236" t="e">
        <f>G2092/'Project Data'!$D$22</f>
        <v>#VALUE!</v>
      </c>
      <c r="I2092" s="175"/>
      <c r="J2092" s="244"/>
      <c r="K2092" s="242"/>
    </row>
    <row r="2093" spans="1:11" s="147" customFormat="1" ht="15" hidden="1" customHeight="1">
      <c r="A2093" s="198">
        <f>'11-Equipment'!A73</f>
        <v>0</v>
      </c>
      <c r="B2093" s="624" t="str">
        <f>'11-Equipment'!B73</f>
        <v>11 21 53 Barber and Beauty Shop Equipment</v>
      </c>
      <c r="C2093" s="235"/>
      <c r="D2093" s="236" t="str" cm="1">
        <f t="array" ref="D2093">_xlfn.IFNA(_xlfn.IFS('11-Equipment'!D73="*",'11-Equipment'!C73,'11-Equipment'!F73="*",'11-Equipment'!E73,'11-Equipment'!H73="*",'11-Equipment'!G73,'11-Equipment'!J73="*",'11-Equipment'!I73,'11-Equipment'!L73="*",'11-Equipment'!K73,'11-Equipment'!N73="*",'11-Equipment'!M73,'11-Equipment'!P73="*",'11-Equipment'!O73,'11-Equipment'!R73="*",'11-Equipment'!Q73,'11-Equipment'!T73="*",'11-Equipment'!S73),"")</f>
        <v/>
      </c>
      <c r="E2093" s="236" t="e">
        <f>D2093/'Project Data'!$D$22</f>
        <v>#VALUE!</v>
      </c>
      <c r="F2093" s="164" t="s">
        <v>44</v>
      </c>
      <c r="G2093" s="236" t="str" cm="1">
        <f t="array" ref="G2093">_xlfn.IFNA(_xlfn.IFS('11-Equipment'!F73="*",'11-Equipment'!E73,'11-Equipment'!H73="*",'11-Equipment'!G73,'11-Equipment'!J73="*",'11-Equipment'!I73,'11-Equipment'!L73="*",'11-Equipment'!K73,'11-Equipment'!N73="*",'11-Equipment'!M73,'11-Equipment'!P73="*",'11-Equipment'!O73,'11-Equipment'!R73="*",'11-Equipment'!Q73,'11-Equipment'!T73="*",'11-Equipment'!S73,'11-Equipment'!V73="*",'11-Equipment'!U73),"")</f>
        <v/>
      </c>
      <c r="H2093" s="236" t="e">
        <f>G2093/'Project Data'!$D$22</f>
        <v>#VALUE!</v>
      </c>
      <c r="I2093" s="175"/>
      <c r="J2093" s="244"/>
      <c r="K2093" s="242"/>
    </row>
    <row r="2094" spans="1:11" s="147" customFormat="1" ht="15" hidden="1" customHeight="1">
      <c r="A2094" s="198">
        <f>'11-Equipment'!A74</f>
        <v>0</v>
      </c>
      <c r="B2094" s="624" t="str">
        <f>'11-Equipment'!B74</f>
        <v>11 21 63 Refrigerated Display Equipment</v>
      </c>
      <c r="C2094" s="235"/>
      <c r="D2094" s="236" t="str" cm="1">
        <f t="array" ref="D2094">_xlfn.IFNA(_xlfn.IFS('11-Equipment'!D74="*",'11-Equipment'!C74,'11-Equipment'!F74="*",'11-Equipment'!E74,'11-Equipment'!H74="*",'11-Equipment'!G74,'11-Equipment'!J74="*",'11-Equipment'!I74,'11-Equipment'!L74="*",'11-Equipment'!K74,'11-Equipment'!N74="*",'11-Equipment'!M74,'11-Equipment'!P74="*",'11-Equipment'!O74,'11-Equipment'!R74="*",'11-Equipment'!Q74,'11-Equipment'!T74="*",'11-Equipment'!S74),"")</f>
        <v/>
      </c>
      <c r="E2094" s="236" t="e">
        <f>D2094/'Project Data'!$D$22</f>
        <v>#VALUE!</v>
      </c>
      <c r="F2094" s="164" t="s">
        <v>44</v>
      </c>
      <c r="G2094" s="236" t="str" cm="1">
        <f t="array" ref="G2094">_xlfn.IFNA(_xlfn.IFS('11-Equipment'!F74="*",'11-Equipment'!E74,'11-Equipment'!H74="*",'11-Equipment'!G74,'11-Equipment'!J74="*",'11-Equipment'!I74,'11-Equipment'!L74="*",'11-Equipment'!K74,'11-Equipment'!N74="*",'11-Equipment'!M74,'11-Equipment'!P74="*",'11-Equipment'!O74,'11-Equipment'!R74="*",'11-Equipment'!Q74,'11-Equipment'!T74="*",'11-Equipment'!S74,'11-Equipment'!V74="*",'11-Equipment'!U74),"")</f>
        <v/>
      </c>
      <c r="H2094" s="236" t="e">
        <f>G2094/'Project Data'!$D$22</f>
        <v>#VALUE!</v>
      </c>
      <c r="I2094" s="175"/>
      <c r="J2094" s="244"/>
      <c r="K2094" s="242"/>
    </row>
    <row r="2095" spans="1:11" s="147" customFormat="1" ht="15" hidden="1" customHeight="1">
      <c r="A2095" s="198">
        <f>'11-Equipment'!A75</f>
        <v>0</v>
      </c>
      <c r="B2095" s="624" t="str">
        <f>'11-Equipment'!B75</f>
        <v>11 21 73 Commercial Laundry and Dry Cleaning Equipment</v>
      </c>
      <c r="C2095" s="235"/>
      <c r="D2095" s="236" t="str" cm="1">
        <f t="array" ref="D2095">_xlfn.IFNA(_xlfn.IFS('11-Equipment'!D75="*",'11-Equipment'!C75,'11-Equipment'!F75="*",'11-Equipment'!E75,'11-Equipment'!H75="*",'11-Equipment'!G75,'11-Equipment'!J75="*",'11-Equipment'!I75,'11-Equipment'!L75="*",'11-Equipment'!K75,'11-Equipment'!N75="*",'11-Equipment'!M75,'11-Equipment'!P75="*",'11-Equipment'!O75,'11-Equipment'!R75="*",'11-Equipment'!Q75,'11-Equipment'!T75="*",'11-Equipment'!S75),"")</f>
        <v/>
      </c>
      <c r="E2095" s="236" t="e">
        <f>D2095/'Project Data'!$D$22</f>
        <v>#VALUE!</v>
      </c>
      <c r="F2095" s="164" t="s">
        <v>44</v>
      </c>
      <c r="G2095" s="236" t="str" cm="1">
        <f t="array" ref="G2095">_xlfn.IFNA(_xlfn.IFS('11-Equipment'!F75="*",'11-Equipment'!E75,'11-Equipment'!H75="*",'11-Equipment'!G75,'11-Equipment'!J75="*",'11-Equipment'!I75,'11-Equipment'!L75="*",'11-Equipment'!K75,'11-Equipment'!N75="*",'11-Equipment'!M75,'11-Equipment'!P75="*",'11-Equipment'!O75,'11-Equipment'!R75="*",'11-Equipment'!Q75,'11-Equipment'!T75="*",'11-Equipment'!S75,'11-Equipment'!V75="*",'11-Equipment'!U75),"")</f>
        <v/>
      </c>
      <c r="H2095" s="236" t="e">
        <f>G2095/'Project Data'!$D$22</f>
        <v>#VALUE!</v>
      </c>
      <c r="I2095" s="175"/>
      <c r="J2095" s="244"/>
      <c r="K2095" s="242"/>
    </row>
    <row r="2096" spans="1:11" s="147" customFormat="1" ht="15" hidden="1" customHeight="1">
      <c r="A2096" s="198">
        <f>'11-Equipment'!A76</f>
        <v>0</v>
      </c>
      <c r="B2096" s="624" t="str">
        <f>'11-Equipment'!B76</f>
        <v>11 21 73.13 Dry Cleaning Equipment</v>
      </c>
      <c r="C2096" s="235"/>
      <c r="D2096" s="236" t="str" cm="1">
        <f t="array" ref="D2096">_xlfn.IFNA(_xlfn.IFS('11-Equipment'!D76="*",'11-Equipment'!C76,'11-Equipment'!F76="*",'11-Equipment'!E76,'11-Equipment'!H76="*",'11-Equipment'!G76,'11-Equipment'!J76="*",'11-Equipment'!I76,'11-Equipment'!L76="*",'11-Equipment'!K76,'11-Equipment'!N76="*",'11-Equipment'!M76,'11-Equipment'!P76="*",'11-Equipment'!O76,'11-Equipment'!R76="*",'11-Equipment'!Q76,'11-Equipment'!T76="*",'11-Equipment'!S76),"")</f>
        <v/>
      </c>
      <c r="E2096" s="236" t="e">
        <f>D2096/'Project Data'!$D$22</f>
        <v>#VALUE!</v>
      </c>
      <c r="F2096" s="164" t="s">
        <v>44</v>
      </c>
      <c r="G2096" s="236" t="str" cm="1">
        <f t="array" ref="G2096">_xlfn.IFNA(_xlfn.IFS('11-Equipment'!F76="*",'11-Equipment'!E76,'11-Equipment'!H76="*",'11-Equipment'!G76,'11-Equipment'!J76="*",'11-Equipment'!I76,'11-Equipment'!L76="*",'11-Equipment'!K76,'11-Equipment'!N76="*",'11-Equipment'!M76,'11-Equipment'!P76="*",'11-Equipment'!O76,'11-Equipment'!R76="*",'11-Equipment'!Q76,'11-Equipment'!T76="*",'11-Equipment'!S76,'11-Equipment'!V76="*",'11-Equipment'!U76),"")</f>
        <v/>
      </c>
      <c r="H2096" s="236" t="e">
        <f>G2096/'Project Data'!$D$22</f>
        <v>#VALUE!</v>
      </c>
      <c r="I2096" s="175"/>
      <c r="J2096" s="244"/>
      <c r="K2096" s="242"/>
    </row>
    <row r="2097" spans="1:11" s="147" customFormat="1" ht="15" hidden="1" customHeight="1">
      <c r="A2097" s="198">
        <f>'11-Equipment'!A77</f>
        <v>0</v>
      </c>
      <c r="B2097" s="624" t="str">
        <f>'11-Equipment'!B77</f>
        <v>11 21 73.16 Drying and Conditioning Equipment</v>
      </c>
      <c r="C2097" s="235"/>
      <c r="D2097" s="236" t="str" cm="1">
        <f t="array" ref="D2097">_xlfn.IFNA(_xlfn.IFS('11-Equipment'!D77="*",'11-Equipment'!C77,'11-Equipment'!F77="*",'11-Equipment'!E77,'11-Equipment'!H77="*",'11-Equipment'!G77,'11-Equipment'!J77="*",'11-Equipment'!I77,'11-Equipment'!L77="*",'11-Equipment'!K77,'11-Equipment'!N77="*",'11-Equipment'!M77,'11-Equipment'!P77="*",'11-Equipment'!O77,'11-Equipment'!R77="*",'11-Equipment'!Q77,'11-Equipment'!T77="*",'11-Equipment'!S77),"")</f>
        <v/>
      </c>
      <c r="E2097" s="236" t="e">
        <f>D2097/'Project Data'!$D$22</f>
        <v>#VALUE!</v>
      </c>
      <c r="F2097" s="164" t="s">
        <v>44</v>
      </c>
      <c r="G2097" s="236" t="str" cm="1">
        <f t="array" ref="G2097">_xlfn.IFNA(_xlfn.IFS('11-Equipment'!F77="*",'11-Equipment'!E77,'11-Equipment'!H77="*",'11-Equipment'!G77,'11-Equipment'!J77="*",'11-Equipment'!I77,'11-Equipment'!L77="*",'11-Equipment'!K77,'11-Equipment'!N77="*",'11-Equipment'!M77,'11-Equipment'!P77="*",'11-Equipment'!O77,'11-Equipment'!R77="*",'11-Equipment'!Q77,'11-Equipment'!T77="*",'11-Equipment'!S77,'11-Equipment'!V77="*",'11-Equipment'!U77),"")</f>
        <v/>
      </c>
      <c r="H2097" s="236" t="e">
        <f>G2097/'Project Data'!$D$22</f>
        <v>#VALUE!</v>
      </c>
      <c r="I2097" s="175"/>
      <c r="J2097" s="244"/>
      <c r="K2097" s="242"/>
    </row>
    <row r="2098" spans="1:11" s="147" customFormat="1" ht="15" hidden="1" customHeight="1">
      <c r="A2098" s="198">
        <f>'11-Equipment'!A78</f>
        <v>0</v>
      </c>
      <c r="B2098" s="624" t="str">
        <f>'11-Equipment'!B78</f>
        <v>11 21 73.19 Finishing Equipment</v>
      </c>
      <c r="C2098" s="235"/>
      <c r="D2098" s="236" t="str" cm="1">
        <f t="array" ref="D2098">_xlfn.IFNA(_xlfn.IFS('11-Equipment'!D78="*",'11-Equipment'!C78,'11-Equipment'!F78="*",'11-Equipment'!E78,'11-Equipment'!H78="*",'11-Equipment'!G78,'11-Equipment'!J78="*",'11-Equipment'!I78,'11-Equipment'!L78="*",'11-Equipment'!K78,'11-Equipment'!N78="*",'11-Equipment'!M78,'11-Equipment'!P78="*",'11-Equipment'!O78,'11-Equipment'!R78="*",'11-Equipment'!Q78,'11-Equipment'!T78="*",'11-Equipment'!S78),"")</f>
        <v/>
      </c>
      <c r="E2098" s="236" t="e">
        <f>D2098/'Project Data'!$D$22</f>
        <v>#VALUE!</v>
      </c>
      <c r="F2098" s="164" t="s">
        <v>44</v>
      </c>
      <c r="G2098" s="236" t="str" cm="1">
        <f t="array" ref="G2098">_xlfn.IFNA(_xlfn.IFS('11-Equipment'!F78="*",'11-Equipment'!E78,'11-Equipment'!H78="*",'11-Equipment'!G78,'11-Equipment'!J78="*",'11-Equipment'!I78,'11-Equipment'!L78="*",'11-Equipment'!K78,'11-Equipment'!N78="*",'11-Equipment'!M78,'11-Equipment'!P78="*",'11-Equipment'!O78,'11-Equipment'!R78="*",'11-Equipment'!Q78,'11-Equipment'!T78="*",'11-Equipment'!S78,'11-Equipment'!V78="*",'11-Equipment'!U78),"")</f>
        <v/>
      </c>
      <c r="H2098" s="236" t="e">
        <f>G2098/'Project Data'!$D$22</f>
        <v>#VALUE!</v>
      </c>
      <c r="I2098" s="175"/>
      <c r="J2098" s="244"/>
      <c r="K2098" s="242"/>
    </row>
    <row r="2099" spans="1:11" s="147" customFormat="1" ht="15" hidden="1" customHeight="1">
      <c r="A2099" s="198">
        <f>'11-Equipment'!A79</f>
        <v>0</v>
      </c>
      <c r="B2099" s="624" t="str">
        <f>'11-Equipment'!B79</f>
        <v>11 21 73.23 Commercial Ironing Equipment</v>
      </c>
      <c r="C2099" s="235"/>
      <c r="D2099" s="236" t="str" cm="1">
        <f t="array" ref="D2099">_xlfn.IFNA(_xlfn.IFS('11-Equipment'!D79="*",'11-Equipment'!C79,'11-Equipment'!F79="*",'11-Equipment'!E79,'11-Equipment'!H79="*",'11-Equipment'!G79,'11-Equipment'!J79="*",'11-Equipment'!I79,'11-Equipment'!L79="*",'11-Equipment'!K79,'11-Equipment'!N79="*",'11-Equipment'!M79,'11-Equipment'!P79="*",'11-Equipment'!O79,'11-Equipment'!R79="*",'11-Equipment'!Q79,'11-Equipment'!T79="*",'11-Equipment'!S79),"")</f>
        <v/>
      </c>
      <c r="E2099" s="236" t="e">
        <f>D2099/'Project Data'!$D$22</f>
        <v>#VALUE!</v>
      </c>
      <c r="F2099" s="164" t="s">
        <v>44</v>
      </c>
      <c r="G2099" s="236" t="str" cm="1">
        <f t="array" ref="G2099">_xlfn.IFNA(_xlfn.IFS('11-Equipment'!F79="*",'11-Equipment'!E79,'11-Equipment'!H79="*",'11-Equipment'!G79,'11-Equipment'!J79="*",'11-Equipment'!I79,'11-Equipment'!L79="*",'11-Equipment'!K79,'11-Equipment'!N79="*",'11-Equipment'!M79,'11-Equipment'!P79="*",'11-Equipment'!O79,'11-Equipment'!R79="*",'11-Equipment'!Q79,'11-Equipment'!T79="*",'11-Equipment'!S79,'11-Equipment'!V79="*",'11-Equipment'!U79),"")</f>
        <v/>
      </c>
      <c r="H2099" s="236" t="e">
        <f>G2099/'Project Data'!$D$22</f>
        <v>#VALUE!</v>
      </c>
      <c r="I2099" s="175"/>
      <c r="J2099" s="244"/>
      <c r="K2099" s="242"/>
    </row>
    <row r="2100" spans="1:11" s="147" customFormat="1" ht="15" hidden="1" customHeight="1">
      <c r="A2100" s="198">
        <f>'11-Equipment'!A80</f>
        <v>0</v>
      </c>
      <c r="B2100" s="624" t="str">
        <f>'11-Equipment'!B80</f>
        <v>11 21 73.26 Commercial Washers and Extractors</v>
      </c>
      <c r="C2100" s="235"/>
      <c r="D2100" s="236" t="str" cm="1">
        <f t="array" ref="D2100">_xlfn.IFNA(_xlfn.IFS('11-Equipment'!D80="*",'11-Equipment'!C80,'11-Equipment'!F80="*",'11-Equipment'!E80,'11-Equipment'!H80="*",'11-Equipment'!G80,'11-Equipment'!J80="*",'11-Equipment'!I80,'11-Equipment'!L80="*",'11-Equipment'!K80,'11-Equipment'!N80="*",'11-Equipment'!M80,'11-Equipment'!P80="*",'11-Equipment'!O80,'11-Equipment'!R80="*",'11-Equipment'!Q80,'11-Equipment'!T80="*",'11-Equipment'!S80),"")</f>
        <v/>
      </c>
      <c r="E2100" s="236" t="e">
        <f>D2100/'Project Data'!$D$22</f>
        <v>#VALUE!</v>
      </c>
      <c r="F2100" s="164" t="s">
        <v>44</v>
      </c>
      <c r="G2100" s="236" t="str" cm="1">
        <f t="array" ref="G2100">_xlfn.IFNA(_xlfn.IFS('11-Equipment'!F80="*",'11-Equipment'!E80,'11-Equipment'!H80="*",'11-Equipment'!G80,'11-Equipment'!J80="*",'11-Equipment'!I80,'11-Equipment'!L80="*",'11-Equipment'!K80,'11-Equipment'!N80="*",'11-Equipment'!M80,'11-Equipment'!P80="*",'11-Equipment'!O80,'11-Equipment'!R80="*",'11-Equipment'!Q80,'11-Equipment'!T80="*",'11-Equipment'!S80,'11-Equipment'!V80="*",'11-Equipment'!U80),"")</f>
        <v/>
      </c>
      <c r="H2100" s="236" t="e">
        <f>G2100/'Project Data'!$D$22</f>
        <v>#VALUE!</v>
      </c>
      <c r="I2100" s="175"/>
      <c r="J2100" s="244"/>
      <c r="K2100" s="242"/>
    </row>
    <row r="2101" spans="1:11" s="147" customFormat="1" ht="15" hidden="1" customHeight="1">
      <c r="A2101" s="198">
        <f>'11-Equipment'!A81</f>
        <v>0</v>
      </c>
      <c r="B2101" s="624" t="str">
        <f>'11-Equipment'!B81</f>
        <v>11 21 73.33 Coin-Operated Laundry Equipment</v>
      </c>
      <c r="C2101" s="235"/>
      <c r="D2101" s="236" t="str" cm="1">
        <f t="array" ref="D2101">_xlfn.IFNA(_xlfn.IFS('11-Equipment'!D81="*",'11-Equipment'!C81,'11-Equipment'!F81="*",'11-Equipment'!E81,'11-Equipment'!H81="*",'11-Equipment'!G81,'11-Equipment'!J81="*",'11-Equipment'!I81,'11-Equipment'!L81="*",'11-Equipment'!K81,'11-Equipment'!N81="*",'11-Equipment'!M81,'11-Equipment'!P81="*",'11-Equipment'!O81,'11-Equipment'!R81="*",'11-Equipment'!Q81,'11-Equipment'!T81="*",'11-Equipment'!S81),"")</f>
        <v/>
      </c>
      <c r="E2101" s="236" t="e">
        <f>D2101/'Project Data'!$D$22</f>
        <v>#VALUE!</v>
      </c>
      <c r="F2101" s="164" t="s">
        <v>44</v>
      </c>
      <c r="G2101" s="236" t="str" cm="1">
        <f t="array" ref="G2101">_xlfn.IFNA(_xlfn.IFS('11-Equipment'!F81="*",'11-Equipment'!E81,'11-Equipment'!H81="*",'11-Equipment'!G81,'11-Equipment'!J81="*",'11-Equipment'!I81,'11-Equipment'!L81="*",'11-Equipment'!K81,'11-Equipment'!N81="*",'11-Equipment'!M81,'11-Equipment'!P81="*",'11-Equipment'!O81,'11-Equipment'!R81="*",'11-Equipment'!Q81,'11-Equipment'!T81="*",'11-Equipment'!S81,'11-Equipment'!V81="*",'11-Equipment'!U81),"")</f>
        <v/>
      </c>
      <c r="H2101" s="236" t="e">
        <f>G2101/'Project Data'!$D$22</f>
        <v>#VALUE!</v>
      </c>
      <c r="I2101" s="175"/>
      <c r="J2101" s="244"/>
      <c r="K2101" s="242"/>
    </row>
    <row r="2102" spans="1:11" s="147" customFormat="1" ht="15" hidden="1" customHeight="1">
      <c r="A2102" s="198">
        <f>'11-Equipment'!A82</f>
        <v>0</v>
      </c>
      <c r="B2102" s="624" t="str">
        <f>'11-Equipment'!B82</f>
        <v>11 21 73.43 Hanging Garment Conveyors</v>
      </c>
      <c r="C2102" s="235"/>
      <c r="D2102" s="236" t="str" cm="1">
        <f t="array" ref="D2102">_xlfn.IFNA(_xlfn.IFS('11-Equipment'!D82="*",'11-Equipment'!C82,'11-Equipment'!F82="*",'11-Equipment'!E82,'11-Equipment'!H82="*",'11-Equipment'!G82,'11-Equipment'!J82="*",'11-Equipment'!I82,'11-Equipment'!L82="*",'11-Equipment'!K82,'11-Equipment'!N82="*",'11-Equipment'!M82,'11-Equipment'!P82="*",'11-Equipment'!O82,'11-Equipment'!R82="*",'11-Equipment'!Q82,'11-Equipment'!T82="*",'11-Equipment'!S82),"")</f>
        <v/>
      </c>
      <c r="E2102" s="236" t="e">
        <f>D2102/'Project Data'!$D$22</f>
        <v>#VALUE!</v>
      </c>
      <c r="F2102" s="164" t="s">
        <v>44</v>
      </c>
      <c r="G2102" s="236" t="str" cm="1">
        <f t="array" ref="G2102">_xlfn.IFNA(_xlfn.IFS('11-Equipment'!F82="*",'11-Equipment'!E82,'11-Equipment'!H82="*",'11-Equipment'!G82,'11-Equipment'!J82="*",'11-Equipment'!I82,'11-Equipment'!L82="*",'11-Equipment'!K82,'11-Equipment'!N82="*",'11-Equipment'!M82,'11-Equipment'!P82="*",'11-Equipment'!O82,'11-Equipment'!R82="*",'11-Equipment'!Q82,'11-Equipment'!T82="*",'11-Equipment'!S82,'11-Equipment'!V82="*",'11-Equipment'!U82),"")</f>
        <v/>
      </c>
      <c r="H2102" s="236" t="e">
        <f>G2102/'Project Data'!$D$22</f>
        <v>#VALUE!</v>
      </c>
      <c r="I2102" s="175"/>
      <c r="J2102" s="244"/>
      <c r="K2102" s="242"/>
    </row>
    <row r="2103" spans="1:11" s="147" customFormat="1" ht="15" hidden="1" customHeight="1">
      <c r="A2103" s="198">
        <f>'11-Equipment'!A83</f>
        <v>0</v>
      </c>
      <c r="B2103" s="624" t="str">
        <f>'11-Equipment'!B83</f>
        <v>11 21 83 Photo Processing Equipment</v>
      </c>
      <c r="C2103" s="235"/>
      <c r="D2103" s="236" t="str" cm="1">
        <f t="array" ref="D2103">_xlfn.IFNA(_xlfn.IFS('11-Equipment'!D83="*",'11-Equipment'!C83,'11-Equipment'!F83="*",'11-Equipment'!E83,'11-Equipment'!H83="*",'11-Equipment'!G83,'11-Equipment'!J83="*",'11-Equipment'!I83,'11-Equipment'!L83="*",'11-Equipment'!K83,'11-Equipment'!N83="*",'11-Equipment'!M83,'11-Equipment'!P83="*",'11-Equipment'!O83,'11-Equipment'!R83="*",'11-Equipment'!Q83,'11-Equipment'!T83="*",'11-Equipment'!S83),"")</f>
        <v/>
      </c>
      <c r="E2103" s="236" t="e">
        <f>D2103/'Project Data'!$D$22</f>
        <v>#VALUE!</v>
      </c>
      <c r="F2103" s="164" t="s">
        <v>44</v>
      </c>
      <c r="G2103" s="236" t="str" cm="1">
        <f t="array" ref="G2103">_xlfn.IFNA(_xlfn.IFS('11-Equipment'!F83="*",'11-Equipment'!E83,'11-Equipment'!H83="*",'11-Equipment'!G83,'11-Equipment'!J83="*",'11-Equipment'!I83,'11-Equipment'!L83="*",'11-Equipment'!K83,'11-Equipment'!N83="*",'11-Equipment'!M83,'11-Equipment'!P83="*",'11-Equipment'!O83,'11-Equipment'!R83="*",'11-Equipment'!Q83,'11-Equipment'!T83="*",'11-Equipment'!S83,'11-Equipment'!V83="*",'11-Equipment'!U83),"")</f>
        <v/>
      </c>
      <c r="H2103" s="236" t="e">
        <f>G2103/'Project Data'!$D$22</f>
        <v>#VALUE!</v>
      </c>
      <c r="I2103" s="175"/>
      <c r="J2103" s="244"/>
      <c r="K2103" s="242"/>
    </row>
    <row r="2104" spans="1:11" s="147" customFormat="1" ht="15" hidden="1" customHeight="1">
      <c r="A2104" s="198">
        <f>'11-Equipment'!A84</f>
        <v>0</v>
      </c>
      <c r="B2104" s="624" t="str">
        <f>'11-Equipment'!B84</f>
        <v>11 22 00 Banking Equipment</v>
      </c>
      <c r="C2104" s="235"/>
      <c r="D2104" s="236" t="str" cm="1">
        <f t="array" ref="D2104">_xlfn.IFNA(_xlfn.IFS('11-Equipment'!D84="*",'11-Equipment'!C84,'11-Equipment'!F84="*",'11-Equipment'!E84,'11-Equipment'!H84="*",'11-Equipment'!G84,'11-Equipment'!J84="*",'11-Equipment'!I84,'11-Equipment'!L84="*",'11-Equipment'!K84,'11-Equipment'!N84="*",'11-Equipment'!M84,'11-Equipment'!P84="*",'11-Equipment'!O84,'11-Equipment'!R84="*",'11-Equipment'!Q84,'11-Equipment'!T84="*",'11-Equipment'!S84),"")</f>
        <v/>
      </c>
      <c r="E2104" s="236" t="e">
        <f>D2104/'Project Data'!$D$22</f>
        <v>#VALUE!</v>
      </c>
      <c r="F2104" s="164" t="s">
        <v>44</v>
      </c>
      <c r="G2104" s="236" t="str" cm="1">
        <f t="array" ref="G2104">_xlfn.IFNA(_xlfn.IFS('11-Equipment'!F84="*",'11-Equipment'!E84,'11-Equipment'!H84="*",'11-Equipment'!G84,'11-Equipment'!J84="*",'11-Equipment'!I84,'11-Equipment'!L84="*",'11-Equipment'!K84,'11-Equipment'!N84="*",'11-Equipment'!M84,'11-Equipment'!P84="*",'11-Equipment'!O84,'11-Equipment'!R84="*",'11-Equipment'!Q84,'11-Equipment'!T84="*",'11-Equipment'!S84,'11-Equipment'!V84="*",'11-Equipment'!U84),"")</f>
        <v/>
      </c>
      <c r="H2104" s="236" t="e">
        <f>G2104/'Project Data'!$D$22</f>
        <v>#VALUE!</v>
      </c>
      <c r="I2104" s="175"/>
      <c r="J2104" s="244"/>
      <c r="K2104" s="242"/>
    </row>
    <row r="2105" spans="1:11" s="147" customFormat="1" ht="15" hidden="1" customHeight="1">
      <c r="A2105" s="198">
        <f>'11-Equipment'!A85</f>
        <v>0</v>
      </c>
      <c r="B2105" s="624" t="str">
        <f>'11-Equipment'!B85</f>
        <v>11 22 13 Vault Equipment</v>
      </c>
      <c r="C2105" s="235"/>
      <c r="D2105" s="236" t="str" cm="1">
        <f t="array" ref="D2105">_xlfn.IFNA(_xlfn.IFS('11-Equipment'!D85="*",'11-Equipment'!C85,'11-Equipment'!F85="*",'11-Equipment'!E85,'11-Equipment'!H85="*",'11-Equipment'!G85,'11-Equipment'!J85="*",'11-Equipment'!I85,'11-Equipment'!L85="*",'11-Equipment'!K85,'11-Equipment'!N85="*",'11-Equipment'!M85,'11-Equipment'!P85="*",'11-Equipment'!O85,'11-Equipment'!R85="*",'11-Equipment'!Q85,'11-Equipment'!T85="*",'11-Equipment'!S85),"")</f>
        <v/>
      </c>
      <c r="E2105" s="236" t="e">
        <f>D2105/'Project Data'!$D$22</f>
        <v>#VALUE!</v>
      </c>
      <c r="F2105" s="164" t="s">
        <v>44</v>
      </c>
      <c r="G2105" s="236" t="str" cm="1">
        <f t="array" ref="G2105">_xlfn.IFNA(_xlfn.IFS('11-Equipment'!F85="*",'11-Equipment'!E85,'11-Equipment'!H85="*",'11-Equipment'!G85,'11-Equipment'!J85="*",'11-Equipment'!I85,'11-Equipment'!L85="*",'11-Equipment'!K85,'11-Equipment'!N85="*",'11-Equipment'!M85,'11-Equipment'!P85="*",'11-Equipment'!O85,'11-Equipment'!R85="*",'11-Equipment'!Q85,'11-Equipment'!T85="*",'11-Equipment'!S85,'11-Equipment'!V85="*",'11-Equipment'!U85),"")</f>
        <v/>
      </c>
      <c r="H2105" s="236" t="e">
        <f>G2105/'Project Data'!$D$22</f>
        <v>#VALUE!</v>
      </c>
      <c r="I2105" s="175"/>
      <c r="J2105" s="244"/>
      <c r="K2105" s="242"/>
    </row>
    <row r="2106" spans="1:11" s="147" customFormat="1" ht="15" hidden="1" customHeight="1">
      <c r="A2106" s="198">
        <f>'11-Equipment'!A86</f>
        <v>0</v>
      </c>
      <c r="B2106" s="624" t="str">
        <f>'11-Equipment'!B86</f>
        <v>11 22 13.13 Safe Deposit Boxes</v>
      </c>
      <c r="C2106" s="235"/>
      <c r="D2106" s="236" t="str" cm="1">
        <f t="array" ref="D2106">_xlfn.IFNA(_xlfn.IFS('11-Equipment'!D86="*",'11-Equipment'!C86,'11-Equipment'!F86="*",'11-Equipment'!E86,'11-Equipment'!H86="*",'11-Equipment'!G86,'11-Equipment'!J86="*",'11-Equipment'!I86,'11-Equipment'!L86="*",'11-Equipment'!K86,'11-Equipment'!N86="*",'11-Equipment'!M86,'11-Equipment'!P86="*",'11-Equipment'!O86,'11-Equipment'!R86="*",'11-Equipment'!Q86,'11-Equipment'!T86="*",'11-Equipment'!S86),"")</f>
        <v/>
      </c>
      <c r="E2106" s="236" t="e">
        <f>D2106/'Project Data'!$D$22</f>
        <v>#VALUE!</v>
      </c>
      <c r="F2106" s="164" t="s">
        <v>44</v>
      </c>
      <c r="G2106" s="236" t="str" cm="1">
        <f t="array" ref="G2106">_xlfn.IFNA(_xlfn.IFS('11-Equipment'!F86="*",'11-Equipment'!E86,'11-Equipment'!H86="*",'11-Equipment'!G86,'11-Equipment'!J86="*",'11-Equipment'!I86,'11-Equipment'!L86="*",'11-Equipment'!K86,'11-Equipment'!N86="*",'11-Equipment'!M86,'11-Equipment'!P86="*",'11-Equipment'!O86,'11-Equipment'!R86="*",'11-Equipment'!Q86,'11-Equipment'!T86="*",'11-Equipment'!S86,'11-Equipment'!V86="*",'11-Equipment'!U86),"")</f>
        <v/>
      </c>
      <c r="H2106" s="236" t="e">
        <f>G2106/'Project Data'!$D$22</f>
        <v>#VALUE!</v>
      </c>
      <c r="I2106" s="175"/>
      <c r="J2106" s="244"/>
      <c r="K2106" s="242"/>
    </row>
    <row r="2107" spans="1:11" s="147" customFormat="1" ht="15" hidden="1" customHeight="1">
      <c r="A2107" s="198">
        <f>'11-Equipment'!A87</f>
        <v>0</v>
      </c>
      <c r="B2107" s="624" t="str">
        <f>'11-Equipment'!B87</f>
        <v>11 22 13.16 Safes</v>
      </c>
      <c r="C2107" s="235"/>
      <c r="D2107" s="236" t="str" cm="1">
        <f t="array" ref="D2107">_xlfn.IFNA(_xlfn.IFS('11-Equipment'!D87="*",'11-Equipment'!C87,'11-Equipment'!F87="*",'11-Equipment'!E87,'11-Equipment'!H87="*",'11-Equipment'!G87,'11-Equipment'!J87="*",'11-Equipment'!I87,'11-Equipment'!L87="*",'11-Equipment'!K87,'11-Equipment'!N87="*",'11-Equipment'!M87,'11-Equipment'!P87="*",'11-Equipment'!O87,'11-Equipment'!R87="*",'11-Equipment'!Q87,'11-Equipment'!T87="*",'11-Equipment'!S87),"")</f>
        <v/>
      </c>
      <c r="E2107" s="236" t="e">
        <f>D2107/'Project Data'!$D$22</f>
        <v>#VALUE!</v>
      </c>
      <c r="F2107" s="164" t="s">
        <v>44</v>
      </c>
      <c r="G2107" s="236" t="str" cm="1">
        <f t="array" ref="G2107">_xlfn.IFNA(_xlfn.IFS('11-Equipment'!F87="*",'11-Equipment'!E87,'11-Equipment'!H87="*",'11-Equipment'!G87,'11-Equipment'!J87="*",'11-Equipment'!I87,'11-Equipment'!L87="*",'11-Equipment'!K87,'11-Equipment'!N87="*",'11-Equipment'!M87,'11-Equipment'!P87="*",'11-Equipment'!O87,'11-Equipment'!R87="*",'11-Equipment'!Q87,'11-Equipment'!T87="*",'11-Equipment'!S87,'11-Equipment'!V87="*",'11-Equipment'!U87),"")</f>
        <v/>
      </c>
      <c r="H2107" s="236" t="e">
        <f>G2107/'Project Data'!$D$22</f>
        <v>#VALUE!</v>
      </c>
      <c r="I2107" s="175"/>
      <c r="J2107" s="244"/>
      <c r="K2107" s="242"/>
    </row>
    <row r="2108" spans="1:11" s="147" customFormat="1" ht="15" hidden="1" customHeight="1">
      <c r="A2108" s="198">
        <f>'11-Equipment'!A88</f>
        <v>0</v>
      </c>
      <c r="B2108" s="624" t="str">
        <f>'11-Equipment'!B88</f>
        <v>11 22 13.23 Vault Ventilators</v>
      </c>
      <c r="C2108" s="235"/>
      <c r="D2108" s="236" t="str" cm="1">
        <f t="array" ref="D2108">_xlfn.IFNA(_xlfn.IFS('11-Equipment'!D88="*",'11-Equipment'!C88,'11-Equipment'!F88="*",'11-Equipment'!E88,'11-Equipment'!H88="*",'11-Equipment'!G88,'11-Equipment'!J88="*",'11-Equipment'!I88,'11-Equipment'!L88="*",'11-Equipment'!K88,'11-Equipment'!N88="*",'11-Equipment'!M88,'11-Equipment'!P88="*",'11-Equipment'!O88,'11-Equipment'!R88="*",'11-Equipment'!Q88,'11-Equipment'!T88="*",'11-Equipment'!S88),"")</f>
        <v/>
      </c>
      <c r="E2108" s="236" t="e">
        <f>D2108/'Project Data'!$D$22</f>
        <v>#VALUE!</v>
      </c>
      <c r="F2108" s="164" t="s">
        <v>44</v>
      </c>
      <c r="G2108" s="236" t="str" cm="1">
        <f t="array" ref="G2108">_xlfn.IFNA(_xlfn.IFS('11-Equipment'!F88="*",'11-Equipment'!E88,'11-Equipment'!H88="*",'11-Equipment'!G88,'11-Equipment'!J88="*",'11-Equipment'!I88,'11-Equipment'!L88="*",'11-Equipment'!K88,'11-Equipment'!N88="*",'11-Equipment'!M88,'11-Equipment'!P88="*",'11-Equipment'!O88,'11-Equipment'!R88="*",'11-Equipment'!Q88,'11-Equipment'!T88="*",'11-Equipment'!S88,'11-Equipment'!V88="*",'11-Equipment'!U88),"")</f>
        <v/>
      </c>
      <c r="H2108" s="236" t="e">
        <f>G2108/'Project Data'!$D$22</f>
        <v>#VALUE!</v>
      </c>
      <c r="I2108" s="175"/>
      <c r="J2108" s="244"/>
      <c r="K2108" s="242"/>
    </row>
    <row r="2109" spans="1:11" s="147" customFormat="1" ht="15" hidden="1" customHeight="1">
      <c r="A2109" s="198">
        <f>'11-Equipment'!A89</f>
        <v>0</v>
      </c>
      <c r="B2109" s="624" t="str">
        <f>'11-Equipment'!B89</f>
        <v>11 22 13.26 Time Capsules</v>
      </c>
      <c r="C2109" s="235"/>
      <c r="D2109" s="236" t="str" cm="1">
        <f t="array" ref="D2109">_xlfn.IFNA(_xlfn.IFS('11-Equipment'!D89="*",'11-Equipment'!C89,'11-Equipment'!F89="*",'11-Equipment'!E89,'11-Equipment'!H89="*",'11-Equipment'!G89,'11-Equipment'!J89="*",'11-Equipment'!I89,'11-Equipment'!L89="*",'11-Equipment'!K89,'11-Equipment'!N89="*",'11-Equipment'!M89,'11-Equipment'!P89="*",'11-Equipment'!O89,'11-Equipment'!R89="*",'11-Equipment'!Q89,'11-Equipment'!T89="*",'11-Equipment'!S89),"")</f>
        <v/>
      </c>
      <c r="E2109" s="236" t="e">
        <f>D2109/'Project Data'!$D$22</f>
        <v>#VALUE!</v>
      </c>
      <c r="F2109" s="164" t="s">
        <v>44</v>
      </c>
      <c r="G2109" s="236" t="str" cm="1">
        <f t="array" ref="G2109">_xlfn.IFNA(_xlfn.IFS('11-Equipment'!F89="*",'11-Equipment'!E89,'11-Equipment'!H89="*",'11-Equipment'!G89,'11-Equipment'!J89="*",'11-Equipment'!I89,'11-Equipment'!L89="*",'11-Equipment'!K89,'11-Equipment'!N89="*",'11-Equipment'!M89,'11-Equipment'!P89="*",'11-Equipment'!O89,'11-Equipment'!R89="*",'11-Equipment'!Q89,'11-Equipment'!T89="*",'11-Equipment'!S89,'11-Equipment'!V89="*",'11-Equipment'!U89),"")</f>
        <v/>
      </c>
      <c r="H2109" s="236" t="e">
        <f>G2109/'Project Data'!$D$22</f>
        <v>#VALUE!</v>
      </c>
      <c r="I2109" s="175"/>
      <c r="J2109" s="244"/>
      <c r="K2109" s="242"/>
    </row>
    <row r="2110" spans="1:11" s="147" customFormat="1" ht="15" hidden="1" customHeight="1">
      <c r="A2110" s="198">
        <f>'11-Equipment'!A90</f>
        <v>0</v>
      </c>
      <c r="B2110" s="624" t="str">
        <f>'11-Equipment'!B90</f>
        <v>11 22 16 Teller and Service Equipment</v>
      </c>
      <c r="C2110" s="235"/>
      <c r="D2110" s="236" t="str" cm="1">
        <f t="array" ref="D2110">_xlfn.IFNA(_xlfn.IFS('11-Equipment'!D90="*",'11-Equipment'!C90,'11-Equipment'!F90="*",'11-Equipment'!E90,'11-Equipment'!H90="*",'11-Equipment'!G90,'11-Equipment'!J90="*",'11-Equipment'!I90,'11-Equipment'!L90="*",'11-Equipment'!K90,'11-Equipment'!N90="*",'11-Equipment'!M90,'11-Equipment'!P90="*",'11-Equipment'!O90,'11-Equipment'!R90="*",'11-Equipment'!Q90,'11-Equipment'!T90="*",'11-Equipment'!S90),"")</f>
        <v/>
      </c>
      <c r="E2110" s="236" t="e">
        <f>D2110/'Project Data'!$D$22</f>
        <v>#VALUE!</v>
      </c>
      <c r="F2110" s="164" t="s">
        <v>44</v>
      </c>
      <c r="G2110" s="236" t="str" cm="1">
        <f t="array" ref="G2110">_xlfn.IFNA(_xlfn.IFS('11-Equipment'!F90="*",'11-Equipment'!E90,'11-Equipment'!H90="*",'11-Equipment'!G90,'11-Equipment'!J90="*",'11-Equipment'!I90,'11-Equipment'!L90="*",'11-Equipment'!K90,'11-Equipment'!N90="*",'11-Equipment'!M90,'11-Equipment'!P90="*",'11-Equipment'!O90,'11-Equipment'!R90="*",'11-Equipment'!Q90,'11-Equipment'!T90="*",'11-Equipment'!S90,'11-Equipment'!V90="*",'11-Equipment'!U90),"")</f>
        <v/>
      </c>
      <c r="H2110" s="236" t="e">
        <f>G2110/'Project Data'!$D$22</f>
        <v>#VALUE!</v>
      </c>
      <c r="I2110" s="175"/>
      <c r="J2110" s="244"/>
      <c r="K2110" s="242"/>
    </row>
    <row r="2111" spans="1:11" s="147" customFormat="1" ht="15" hidden="1" customHeight="1">
      <c r="A2111" s="198">
        <f>'11-Equipment'!A91</f>
        <v>0</v>
      </c>
      <c r="B2111" s="624" t="str">
        <f>'11-Equipment'!B91</f>
        <v>11 22 16.13 Teller Equipment Systems</v>
      </c>
      <c r="C2111" s="235"/>
      <c r="D2111" s="236" t="str" cm="1">
        <f t="array" ref="D2111">_xlfn.IFNA(_xlfn.IFS('11-Equipment'!D91="*",'11-Equipment'!C91,'11-Equipment'!F91="*",'11-Equipment'!E91,'11-Equipment'!H91="*",'11-Equipment'!G91,'11-Equipment'!J91="*",'11-Equipment'!I91,'11-Equipment'!L91="*",'11-Equipment'!K91,'11-Equipment'!N91="*",'11-Equipment'!M91,'11-Equipment'!P91="*",'11-Equipment'!O91,'11-Equipment'!R91="*",'11-Equipment'!Q91,'11-Equipment'!T91="*",'11-Equipment'!S91),"")</f>
        <v/>
      </c>
      <c r="E2111" s="236" t="e">
        <f>D2111/'Project Data'!$D$22</f>
        <v>#VALUE!</v>
      </c>
      <c r="F2111" s="164" t="s">
        <v>44</v>
      </c>
      <c r="G2111" s="236" t="str" cm="1">
        <f t="array" ref="G2111">_xlfn.IFNA(_xlfn.IFS('11-Equipment'!F91="*",'11-Equipment'!E91,'11-Equipment'!H91="*",'11-Equipment'!G91,'11-Equipment'!J91="*",'11-Equipment'!I91,'11-Equipment'!L91="*",'11-Equipment'!K91,'11-Equipment'!N91="*",'11-Equipment'!M91,'11-Equipment'!P91="*",'11-Equipment'!O91,'11-Equipment'!R91="*",'11-Equipment'!Q91,'11-Equipment'!T91="*",'11-Equipment'!S91,'11-Equipment'!V91="*",'11-Equipment'!U91),"")</f>
        <v/>
      </c>
      <c r="H2111" s="236" t="e">
        <f>G2111/'Project Data'!$D$22</f>
        <v>#VALUE!</v>
      </c>
      <c r="I2111" s="175"/>
      <c r="J2111" s="244"/>
      <c r="K2111" s="242"/>
    </row>
    <row r="2112" spans="1:11" s="147" customFormat="1" ht="15" hidden="1" customHeight="1">
      <c r="A2112" s="198">
        <f>'11-Equipment'!A92</f>
        <v>0</v>
      </c>
      <c r="B2112" s="624" t="str">
        <f>'11-Equipment'!B92</f>
        <v>11 22 16.16 Automatic Banking Systems</v>
      </c>
      <c r="C2112" s="235"/>
      <c r="D2112" s="236" t="str" cm="1">
        <f t="array" ref="D2112">_xlfn.IFNA(_xlfn.IFS('11-Equipment'!D92="*",'11-Equipment'!C92,'11-Equipment'!F92="*",'11-Equipment'!E92,'11-Equipment'!H92="*",'11-Equipment'!G92,'11-Equipment'!J92="*",'11-Equipment'!I92,'11-Equipment'!L92="*",'11-Equipment'!K92,'11-Equipment'!N92="*",'11-Equipment'!M92,'11-Equipment'!P92="*",'11-Equipment'!O92,'11-Equipment'!R92="*",'11-Equipment'!Q92,'11-Equipment'!T92="*",'11-Equipment'!S92),"")</f>
        <v/>
      </c>
      <c r="E2112" s="236" t="e">
        <f>D2112/'Project Data'!$D$22</f>
        <v>#VALUE!</v>
      </c>
      <c r="F2112" s="164" t="s">
        <v>44</v>
      </c>
      <c r="G2112" s="236" t="str" cm="1">
        <f t="array" ref="G2112">_xlfn.IFNA(_xlfn.IFS('11-Equipment'!F92="*",'11-Equipment'!E92,'11-Equipment'!H92="*",'11-Equipment'!G92,'11-Equipment'!J92="*",'11-Equipment'!I92,'11-Equipment'!L92="*",'11-Equipment'!K92,'11-Equipment'!N92="*",'11-Equipment'!M92,'11-Equipment'!P92="*",'11-Equipment'!O92,'11-Equipment'!R92="*",'11-Equipment'!Q92,'11-Equipment'!T92="*",'11-Equipment'!S92,'11-Equipment'!V92="*",'11-Equipment'!U92),"")</f>
        <v/>
      </c>
      <c r="H2112" s="236" t="e">
        <f>G2112/'Project Data'!$D$22</f>
        <v>#VALUE!</v>
      </c>
      <c r="I2112" s="175"/>
      <c r="J2112" s="244"/>
      <c r="K2112" s="242"/>
    </row>
    <row r="2113" spans="1:11" s="147" customFormat="1" ht="15" hidden="1" customHeight="1">
      <c r="A2113" s="198">
        <f>'11-Equipment'!A93</f>
        <v>0</v>
      </c>
      <c r="B2113" s="624" t="str">
        <f>'11-Equipment'!B93</f>
        <v>11 22 16.19 Money Handling Equipment</v>
      </c>
      <c r="C2113" s="235"/>
      <c r="D2113" s="236" t="str" cm="1">
        <f t="array" ref="D2113">_xlfn.IFNA(_xlfn.IFS('11-Equipment'!D93="*",'11-Equipment'!C93,'11-Equipment'!F93="*",'11-Equipment'!E93,'11-Equipment'!H93="*",'11-Equipment'!G93,'11-Equipment'!J93="*",'11-Equipment'!I93,'11-Equipment'!L93="*",'11-Equipment'!K93,'11-Equipment'!N93="*",'11-Equipment'!M93,'11-Equipment'!P93="*",'11-Equipment'!O93,'11-Equipment'!R93="*",'11-Equipment'!Q93,'11-Equipment'!T93="*",'11-Equipment'!S93),"")</f>
        <v/>
      </c>
      <c r="E2113" s="236" t="e">
        <f>D2113/'Project Data'!$D$22</f>
        <v>#VALUE!</v>
      </c>
      <c r="F2113" s="164" t="s">
        <v>44</v>
      </c>
      <c r="G2113" s="236" t="str" cm="1">
        <f t="array" ref="G2113">_xlfn.IFNA(_xlfn.IFS('11-Equipment'!F93="*",'11-Equipment'!E93,'11-Equipment'!H93="*",'11-Equipment'!G93,'11-Equipment'!J93="*",'11-Equipment'!I93,'11-Equipment'!L93="*",'11-Equipment'!K93,'11-Equipment'!N93="*",'11-Equipment'!M93,'11-Equipment'!P93="*",'11-Equipment'!O93,'11-Equipment'!R93="*",'11-Equipment'!Q93,'11-Equipment'!T93="*",'11-Equipment'!S93,'11-Equipment'!V93="*",'11-Equipment'!U93),"")</f>
        <v/>
      </c>
      <c r="H2113" s="236" t="e">
        <f>G2113/'Project Data'!$D$22</f>
        <v>#VALUE!</v>
      </c>
      <c r="I2113" s="175"/>
      <c r="J2113" s="244"/>
      <c r="K2113" s="242"/>
    </row>
    <row r="2114" spans="1:11" s="147" customFormat="1" ht="15" hidden="1" customHeight="1">
      <c r="A2114" s="198">
        <f>'11-Equipment'!A94</f>
        <v>0</v>
      </c>
      <c r="B2114" s="624" t="str">
        <f>'11-Equipment'!B94</f>
        <v>11 22 16.23 Money Depositories</v>
      </c>
      <c r="C2114" s="235"/>
      <c r="D2114" s="236" t="str" cm="1">
        <f t="array" ref="D2114">_xlfn.IFNA(_xlfn.IFS('11-Equipment'!D94="*",'11-Equipment'!C94,'11-Equipment'!F94="*",'11-Equipment'!E94,'11-Equipment'!H94="*",'11-Equipment'!G94,'11-Equipment'!J94="*",'11-Equipment'!I94,'11-Equipment'!L94="*",'11-Equipment'!K94,'11-Equipment'!N94="*",'11-Equipment'!M94,'11-Equipment'!P94="*",'11-Equipment'!O94,'11-Equipment'!R94="*",'11-Equipment'!Q94,'11-Equipment'!T94="*",'11-Equipment'!S94),"")</f>
        <v/>
      </c>
      <c r="E2114" s="236" t="e">
        <f>D2114/'Project Data'!$D$22</f>
        <v>#VALUE!</v>
      </c>
      <c r="F2114" s="164" t="s">
        <v>44</v>
      </c>
      <c r="G2114" s="236" t="str" cm="1">
        <f t="array" ref="G2114">_xlfn.IFNA(_xlfn.IFS('11-Equipment'!F94="*",'11-Equipment'!E94,'11-Equipment'!H94="*",'11-Equipment'!G94,'11-Equipment'!J94="*",'11-Equipment'!I94,'11-Equipment'!L94="*",'11-Equipment'!K94,'11-Equipment'!N94="*",'11-Equipment'!M94,'11-Equipment'!P94="*",'11-Equipment'!O94,'11-Equipment'!R94="*",'11-Equipment'!Q94,'11-Equipment'!T94="*",'11-Equipment'!S94,'11-Equipment'!V94="*",'11-Equipment'!U94),"")</f>
        <v/>
      </c>
      <c r="H2114" s="236" t="e">
        <f>G2114/'Project Data'!$D$22</f>
        <v>#VALUE!</v>
      </c>
      <c r="I2114" s="175"/>
      <c r="J2114" s="244"/>
      <c r="K2114" s="242"/>
    </row>
    <row r="2115" spans="1:11" s="147" customFormat="1" ht="15" hidden="1" customHeight="1">
      <c r="A2115" s="198">
        <f>'11-Equipment'!A95</f>
        <v>0</v>
      </c>
      <c r="B2115" s="624" t="str">
        <f>'11-Equipment'!B95</f>
        <v>11 22 16.26 Money Cart Pass-Through</v>
      </c>
      <c r="C2115" s="235"/>
      <c r="D2115" s="236" t="str" cm="1">
        <f t="array" ref="D2115">_xlfn.IFNA(_xlfn.IFS('11-Equipment'!D95="*",'11-Equipment'!C95,'11-Equipment'!F95="*",'11-Equipment'!E95,'11-Equipment'!H95="*",'11-Equipment'!G95,'11-Equipment'!J95="*",'11-Equipment'!I95,'11-Equipment'!L95="*",'11-Equipment'!K95,'11-Equipment'!N95="*",'11-Equipment'!M95,'11-Equipment'!P95="*",'11-Equipment'!O95,'11-Equipment'!R95="*",'11-Equipment'!Q95,'11-Equipment'!T95="*",'11-Equipment'!S95),"")</f>
        <v/>
      </c>
      <c r="E2115" s="236" t="e">
        <f>D2115/'Project Data'!$D$22</f>
        <v>#VALUE!</v>
      </c>
      <c r="F2115" s="164" t="s">
        <v>44</v>
      </c>
      <c r="G2115" s="236" t="str" cm="1">
        <f t="array" ref="G2115">_xlfn.IFNA(_xlfn.IFS('11-Equipment'!F95="*",'11-Equipment'!E95,'11-Equipment'!H95="*",'11-Equipment'!G95,'11-Equipment'!J95="*",'11-Equipment'!I95,'11-Equipment'!L95="*",'11-Equipment'!K95,'11-Equipment'!N95="*",'11-Equipment'!M95,'11-Equipment'!P95="*",'11-Equipment'!O95,'11-Equipment'!R95="*",'11-Equipment'!Q95,'11-Equipment'!T95="*",'11-Equipment'!S95,'11-Equipment'!V95="*",'11-Equipment'!U95),"")</f>
        <v/>
      </c>
      <c r="H2115" s="236" t="e">
        <f>G2115/'Project Data'!$D$22</f>
        <v>#VALUE!</v>
      </c>
      <c r="I2115" s="175"/>
      <c r="J2115" s="244"/>
      <c r="K2115" s="242"/>
    </row>
    <row r="2116" spans="1:11" s="147" customFormat="1" ht="15" hidden="1" customHeight="1">
      <c r="A2116" s="198">
        <f>'11-Equipment'!A96</f>
        <v>0</v>
      </c>
      <c r="B2116" s="624" t="str">
        <f>'11-Equipment'!B96</f>
        <v>11 22 16.29 Package Transfer Units</v>
      </c>
      <c r="C2116" s="235"/>
      <c r="D2116" s="236" t="str" cm="1">
        <f t="array" ref="D2116">_xlfn.IFNA(_xlfn.IFS('11-Equipment'!D96="*",'11-Equipment'!C96,'11-Equipment'!F96="*",'11-Equipment'!E96,'11-Equipment'!H96="*",'11-Equipment'!G96,'11-Equipment'!J96="*",'11-Equipment'!I96,'11-Equipment'!L96="*",'11-Equipment'!K96,'11-Equipment'!N96="*",'11-Equipment'!M96,'11-Equipment'!P96="*",'11-Equipment'!O96,'11-Equipment'!R96="*",'11-Equipment'!Q96,'11-Equipment'!T96="*",'11-Equipment'!S96),"")</f>
        <v/>
      </c>
      <c r="E2116" s="236" t="e">
        <f>D2116/'Project Data'!$D$22</f>
        <v>#VALUE!</v>
      </c>
      <c r="F2116" s="164" t="s">
        <v>44</v>
      </c>
      <c r="G2116" s="236" t="str" cm="1">
        <f t="array" ref="G2116">_xlfn.IFNA(_xlfn.IFS('11-Equipment'!F96="*",'11-Equipment'!E96,'11-Equipment'!H96="*",'11-Equipment'!G96,'11-Equipment'!J96="*",'11-Equipment'!I96,'11-Equipment'!L96="*",'11-Equipment'!K96,'11-Equipment'!N96="*",'11-Equipment'!M96,'11-Equipment'!P96="*",'11-Equipment'!O96,'11-Equipment'!R96="*",'11-Equipment'!Q96,'11-Equipment'!T96="*",'11-Equipment'!S96,'11-Equipment'!V96="*",'11-Equipment'!U96),"")</f>
        <v/>
      </c>
      <c r="H2116" s="236" t="e">
        <f>G2116/'Project Data'!$D$22</f>
        <v>#VALUE!</v>
      </c>
      <c r="I2116" s="175"/>
      <c r="J2116" s="244"/>
      <c r="K2116" s="242"/>
    </row>
    <row r="2117" spans="1:11" s="147" customFormat="1" ht="15" hidden="1" customHeight="1">
      <c r="A2117" s="198">
        <f>'11-Equipment'!A97</f>
        <v>0</v>
      </c>
      <c r="B2117" s="624" t="str">
        <f>'11-Equipment'!B97</f>
        <v>11 22 16.33 Deal Trays</v>
      </c>
      <c r="C2117" s="235"/>
      <c r="D2117" s="236" t="str" cm="1">
        <f t="array" ref="D2117">_xlfn.IFNA(_xlfn.IFS('11-Equipment'!D97="*",'11-Equipment'!C97,'11-Equipment'!F97="*",'11-Equipment'!E97,'11-Equipment'!H97="*",'11-Equipment'!G97,'11-Equipment'!J97="*",'11-Equipment'!I97,'11-Equipment'!L97="*",'11-Equipment'!K97,'11-Equipment'!N97="*",'11-Equipment'!M97,'11-Equipment'!P97="*",'11-Equipment'!O97,'11-Equipment'!R97="*",'11-Equipment'!Q97,'11-Equipment'!T97="*",'11-Equipment'!S97),"")</f>
        <v/>
      </c>
      <c r="E2117" s="236" t="e">
        <f>D2117/'Project Data'!$D$22</f>
        <v>#VALUE!</v>
      </c>
      <c r="F2117" s="164" t="s">
        <v>44</v>
      </c>
      <c r="G2117" s="236" t="str" cm="1">
        <f t="array" ref="G2117">_xlfn.IFNA(_xlfn.IFS('11-Equipment'!F97="*",'11-Equipment'!E97,'11-Equipment'!H97="*",'11-Equipment'!G97,'11-Equipment'!J97="*",'11-Equipment'!I97,'11-Equipment'!L97="*",'11-Equipment'!K97,'11-Equipment'!N97="*",'11-Equipment'!M97,'11-Equipment'!P97="*",'11-Equipment'!O97,'11-Equipment'!R97="*",'11-Equipment'!Q97,'11-Equipment'!T97="*",'11-Equipment'!S97,'11-Equipment'!V97="*",'11-Equipment'!U97),"")</f>
        <v/>
      </c>
      <c r="H2117" s="236" t="e">
        <f>G2117/'Project Data'!$D$22</f>
        <v>#VALUE!</v>
      </c>
      <c r="I2117" s="175"/>
      <c r="J2117" s="244"/>
      <c r="K2117" s="242"/>
    </row>
    <row r="2118" spans="1:11" s="147" customFormat="1" ht="15" hidden="1" customHeight="1">
      <c r="A2118" s="198">
        <f>'11-Equipment'!A98</f>
        <v>0</v>
      </c>
      <c r="B2118" s="624" t="str">
        <f>'11-Equipment'!B98</f>
        <v>11 25 00 Hospitality Equipment</v>
      </c>
      <c r="C2118" s="235"/>
      <c r="D2118" s="236" t="str" cm="1">
        <f t="array" ref="D2118">_xlfn.IFNA(_xlfn.IFS('11-Equipment'!D98="*",'11-Equipment'!C98,'11-Equipment'!F98="*",'11-Equipment'!E98,'11-Equipment'!H98="*",'11-Equipment'!G98,'11-Equipment'!J98="*",'11-Equipment'!I98,'11-Equipment'!L98="*",'11-Equipment'!K98,'11-Equipment'!N98="*",'11-Equipment'!M98,'11-Equipment'!P98="*",'11-Equipment'!O98,'11-Equipment'!R98="*",'11-Equipment'!Q98,'11-Equipment'!T98="*",'11-Equipment'!S98),"")</f>
        <v/>
      </c>
      <c r="E2118" s="236" t="e">
        <f>D2118/'Project Data'!$D$22</f>
        <v>#VALUE!</v>
      </c>
      <c r="F2118" s="164" t="s">
        <v>44</v>
      </c>
      <c r="G2118" s="236" t="str" cm="1">
        <f t="array" ref="G2118">_xlfn.IFNA(_xlfn.IFS('11-Equipment'!F98="*",'11-Equipment'!E98,'11-Equipment'!H98="*",'11-Equipment'!G98,'11-Equipment'!J98="*",'11-Equipment'!I98,'11-Equipment'!L98="*",'11-Equipment'!K98,'11-Equipment'!N98="*",'11-Equipment'!M98,'11-Equipment'!P98="*",'11-Equipment'!O98,'11-Equipment'!R98="*",'11-Equipment'!Q98,'11-Equipment'!T98="*",'11-Equipment'!S98,'11-Equipment'!V98="*",'11-Equipment'!U98),"")</f>
        <v/>
      </c>
      <c r="H2118" s="236" t="e">
        <f>G2118/'Project Data'!$D$22</f>
        <v>#VALUE!</v>
      </c>
      <c r="I2118" s="175"/>
      <c r="J2118" s="244"/>
      <c r="K2118" s="242"/>
    </row>
    <row r="2119" spans="1:11" s="147" customFormat="1" ht="15" hidden="1" customHeight="1">
      <c r="A2119" s="198">
        <f>'11-Equipment'!A99</f>
        <v>0</v>
      </c>
      <c r="B2119" s="624" t="str">
        <f>'11-Equipment'!B99</f>
        <v>11 25 13 Registration Equipment</v>
      </c>
      <c r="C2119" s="235"/>
      <c r="D2119" s="236" t="str" cm="1">
        <f t="array" ref="D2119">_xlfn.IFNA(_xlfn.IFS('11-Equipment'!D99="*",'11-Equipment'!C99,'11-Equipment'!F99="*",'11-Equipment'!E99,'11-Equipment'!H99="*",'11-Equipment'!G99,'11-Equipment'!J99="*",'11-Equipment'!I99,'11-Equipment'!L99="*",'11-Equipment'!K99,'11-Equipment'!N99="*",'11-Equipment'!M99,'11-Equipment'!P99="*",'11-Equipment'!O99,'11-Equipment'!R99="*",'11-Equipment'!Q99,'11-Equipment'!T99="*",'11-Equipment'!S99),"")</f>
        <v/>
      </c>
      <c r="E2119" s="236" t="e">
        <f>D2119/'Project Data'!$D$22</f>
        <v>#VALUE!</v>
      </c>
      <c r="F2119" s="164" t="s">
        <v>44</v>
      </c>
      <c r="G2119" s="236" t="str" cm="1">
        <f t="array" ref="G2119">_xlfn.IFNA(_xlfn.IFS('11-Equipment'!F99="*",'11-Equipment'!E99,'11-Equipment'!H99="*",'11-Equipment'!G99,'11-Equipment'!J99="*",'11-Equipment'!I99,'11-Equipment'!L99="*",'11-Equipment'!K99,'11-Equipment'!N99="*",'11-Equipment'!M99,'11-Equipment'!P99="*",'11-Equipment'!O99,'11-Equipment'!R99="*",'11-Equipment'!Q99,'11-Equipment'!T99="*",'11-Equipment'!S99,'11-Equipment'!V99="*",'11-Equipment'!U99),"")</f>
        <v/>
      </c>
      <c r="H2119" s="236" t="e">
        <f>G2119/'Project Data'!$D$22</f>
        <v>#VALUE!</v>
      </c>
      <c r="I2119" s="175"/>
      <c r="J2119" s="244"/>
      <c r="K2119" s="242"/>
    </row>
    <row r="2120" spans="1:11" s="147" customFormat="1" ht="15" hidden="1" customHeight="1">
      <c r="A2120" s="198">
        <f>'11-Equipment'!A100</f>
        <v>0</v>
      </c>
      <c r="B2120" s="624" t="str">
        <f>'11-Equipment'!B100</f>
        <v>11 28 00 Office Equipment</v>
      </c>
      <c r="C2120" s="235"/>
      <c r="D2120" s="236" t="str" cm="1">
        <f t="array" ref="D2120">_xlfn.IFNA(_xlfn.IFS('11-Equipment'!D100="*",'11-Equipment'!C100,'11-Equipment'!F100="*",'11-Equipment'!E100,'11-Equipment'!H100="*",'11-Equipment'!G100,'11-Equipment'!J100="*",'11-Equipment'!I100,'11-Equipment'!L100="*",'11-Equipment'!K100,'11-Equipment'!N100="*",'11-Equipment'!M100,'11-Equipment'!P100="*",'11-Equipment'!O100,'11-Equipment'!R100="*",'11-Equipment'!Q100,'11-Equipment'!T100="*",'11-Equipment'!S100),"")</f>
        <v/>
      </c>
      <c r="E2120" s="236" t="e">
        <f>D2120/'Project Data'!$D$22</f>
        <v>#VALUE!</v>
      </c>
      <c r="F2120" s="164" t="s">
        <v>44</v>
      </c>
      <c r="G2120" s="236" t="str" cm="1">
        <f t="array" ref="G2120">_xlfn.IFNA(_xlfn.IFS('11-Equipment'!F100="*",'11-Equipment'!E100,'11-Equipment'!H100="*",'11-Equipment'!G100,'11-Equipment'!J100="*",'11-Equipment'!I100,'11-Equipment'!L100="*",'11-Equipment'!K100,'11-Equipment'!N100="*",'11-Equipment'!M100,'11-Equipment'!P100="*",'11-Equipment'!O100,'11-Equipment'!R100="*",'11-Equipment'!Q100,'11-Equipment'!T100="*",'11-Equipment'!S100,'11-Equipment'!V100="*",'11-Equipment'!U100),"")</f>
        <v/>
      </c>
      <c r="H2120" s="236" t="e">
        <f>G2120/'Project Data'!$D$22</f>
        <v>#VALUE!</v>
      </c>
      <c r="I2120" s="175"/>
      <c r="J2120" s="244"/>
      <c r="K2120" s="242"/>
    </row>
    <row r="2121" spans="1:11" s="147" customFormat="1" ht="15" hidden="1" customHeight="1">
      <c r="A2121" s="198">
        <f>'11-Equipment'!A101</f>
        <v>0</v>
      </c>
      <c r="B2121" s="624" t="str">
        <f>'11-Equipment'!B101</f>
        <v>11 28 13 Computers</v>
      </c>
      <c r="C2121" s="235"/>
      <c r="D2121" s="236" t="str" cm="1">
        <f t="array" ref="D2121">_xlfn.IFNA(_xlfn.IFS('11-Equipment'!D101="*",'11-Equipment'!C101,'11-Equipment'!F101="*",'11-Equipment'!E101,'11-Equipment'!H101="*",'11-Equipment'!G101,'11-Equipment'!J101="*",'11-Equipment'!I101,'11-Equipment'!L101="*",'11-Equipment'!K101,'11-Equipment'!N101="*",'11-Equipment'!M101,'11-Equipment'!P101="*",'11-Equipment'!O101,'11-Equipment'!R101="*",'11-Equipment'!Q101,'11-Equipment'!T101="*",'11-Equipment'!S101),"")</f>
        <v/>
      </c>
      <c r="E2121" s="236" t="e">
        <f>D2121/'Project Data'!$D$22</f>
        <v>#VALUE!</v>
      </c>
      <c r="F2121" s="164" t="s">
        <v>44</v>
      </c>
      <c r="G2121" s="236" t="str" cm="1">
        <f t="array" ref="G2121">_xlfn.IFNA(_xlfn.IFS('11-Equipment'!F101="*",'11-Equipment'!E101,'11-Equipment'!H101="*",'11-Equipment'!G101,'11-Equipment'!J101="*",'11-Equipment'!I101,'11-Equipment'!L101="*",'11-Equipment'!K101,'11-Equipment'!N101="*",'11-Equipment'!M101,'11-Equipment'!P101="*",'11-Equipment'!O101,'11-Equipment'!R101="*",'11-Equipment'!Q101,'11-Equipment'!T101="*",'11-Equipment'!S101,'11-Equipment'!V101="*",'11-Equipment'!U101),"")</f>
        <v/>
      </c>
      <c r="H2121" s="236" t="e">
        <f>G2121/'Project Data'!$D$22</f>
        <v>#VALUE!</v>
      </c>
      <c r="I2121" s="175"/>
      <c r="J2121" s="244"/>
      <c r="K2121" s="242"/>
    </row>
    <row r="2122" spans="1:11" s="147" customFormat="1" ht="15" hidden="1" customHeight="1">
      <c r="A2122" s="198">
        <f>'11-Equipment'!A102</f>
        <v>0</v>
      </c>
      <c r="B2122" s="624" t="str">
        <f>'11-Equipment'!B102</f>
        <v>11 28 16 Printers</v>
      </c>
      <c r="C2122" s="235"/>
      <c r="D2122" s="236" t="str" cm="1">
        <f t="array" ref="D2122">_xlfn.IFNA(_xlfn.IFS('11-Equipment'!D102="*",'11-Equipment'!C102,'11-Equipment'!F102="*",'11-Equipment'!E102,'11-Equipment'!H102="*",'11-Equipment'!G102,'11-Equipment'!J102="*",'11-Equipment'!I102,'11-Equipment'!L102="*",'11-Equipment'!K102,'11-Equipment'!N102="*",'11-Equipment'!M102,'11-Equipment'!P102="*",'11-Equipment'!O102,'11-Equipment'!R102="*",'11-Equipment'!Q102,'11-Equipment'!T102="*",'11-Equipment'!S102),"")</f>
        <v/>
      </c>
      <c r="E2122" s="236" t="e">
        <f>D2122/'Project Data'!$D$22</f>
        <v>#VALUE!</v>
      </c>
      <c r="F2122" s="164" t="s">
        <v>44</v>
      </c>
      <c r="G2122" s="236" t="str" cm="1">
        <f t="array" ref="G2122">_xlfn.IFNA(_xlfn.IFS('11-Equipment'!F102="*",'11-Equipment'!E102,'11-Equipment'!H102="*",'11-Equipment'!G102,'11-Equipment'!J102="*",'11-Equipment'!I102,'11-Equipment'!L102="*",'11-Equipment'!K102,'11-Equipment'!N102="*",'11-Equipment'!M102,'11-Equipment'!P102="*",'11-Equipment'!O102,'11-Equipment'!R102="*",'11-Equipment'!Q102,'11-Equipment'!T102="*",'11-Equipment'!S102,'11-Equipment'!V102="*",'11-Equipment'!U102),"")</f>
        <v/>
      </c>
      <c r="H2122" s="236" t="e">
        <f>G2122/'Project Data'!$D$22</f>
        <v>#VALUE!</v>
      </c>
      <c r="I2122" s="175"/>
      <c r="J2122" s="244"/>
      <c r="K2122" s="242"/>
    </row>
    <row r="2123" spans="1:11" s="147" customFormat="1" ht="15" hidden="1" customHeight="1">
      <c r="A2123" s="198">
        <f>'11-Equipment'!A103</f>
        <v>0</v>
      </c>
      <c r="B2123" s="624" t="str">
        <f>'11-Equipment'!B103</f>
        <v>11 28 23 Copiers</v>
      </c>
      <c r="C2123" s="235"/>
      <c r="D2123" s="236" t="str" cm="1">
        <f t="array" ref="D2123">_xlfn.IFNA(_xlfn.IFS('11-Equipment'!D103="*",'11-Equipment'!C103,'11-Equipment'!F103="*",'11-Equipment'!E103,'11-Equipment'!H103="*",'11-Equipment'!G103,'11-Equipment'!J103="*",'11-Equipment'!I103,'11-Equipment'!L103="*",'11-Equipment'!K103,'11-Equipment'!N103="*",'11-Equipment'!M103,'11-Equipment'!P103="*",'11-Equipment'!O103,'11-Equipment'!R103="*",'11-Equipment'!Q103,'11-Equipment'!T103="*",'11-Equipment'!S103),"")</f>
        <v/>
      </c>
      <c r="E2123" s="236" t="e">
        <f>D2123/'Project Data'!$D$22</f>
        <v>#VALUE!</v>
      </c>
      <c r="F2123" s="164" t="s">
        <v>44</v>
      </c>
      <c r="G2123" s="236" t="str" cm="1">
        <f t="array" ref="G2123">_xlfn.IFNA(_xlfn.IFS('11-Equipment'!F103="*",'11-Equipment'!E103,'11-Equipment'!H103="*",'11-Equipment'!G103,'11-Equipment'!J103="*",'11-Equipment'!I103,'11-Equipment'!L103="*",'11-Equipment'!K103,'11-Equipment'!N103="*",'11-Equipment'!M103,'11-Equipment'!P103="*",'11-Equipment'!O103,'11-Equipment'!R103="*",'11-Equipment'!Q103,'11-Equipment'!T103="*",'11-Equipment'!S103,'11-Equipment'!V103="*",'11-Equipment'!U103),"")</f>
        <v/>
      </c>
      <c r="H2123" s="236" t="e">
        <f>G2123/'Project Data'!$D$22</f>
        <v>#VALUE!</v>
      </c>
      <c r="I2123" s="175"/>
      <c r="J2123" s="244"/>
      <c r="K2123" s="242"/>
    </row>
    <row r="2124" spans="1:11" s="147" customFormat="1" ht="15" hidden="1" customHeight="1">
      <c r="A2124" s="198">
        <f>'11-Equipment'!A104</f>
        <v>0</v>
      </c>
      <c r="B2124" s="624" t="str">
        <f>'11-Equipment'!B104</f>
        <v>11 29 00 Postal, Packaging, and Shipping Equipment</v>
      </c>
      <c r="C2124" s="235"/>
      <c r="D2124" s="236" t="str" cm="1">
        <f t="array" ref="D2124">_xlfn.IFNA(_xlfn.IFS('11-Equipment'!D104="*",'11-Equipment'!C104,'11-Equipment'!F104="*",'11-Equipment'!E104,'11-Equipment'!H104="*",'11-Equipment'!G104,'11-Equipment'!J104="*",'11-Equipment'!I104,'11-Equipment'!L104="*",'11-Equipment'!K104,'11-Equipment'!N104="*",'11-Equipment'!M104,'11-Equipment'!P104="*",'11-Equipment'!O104,'11-Equipment'!R104="*",'11-Equipment'!Q104,'11-Equipment'!T104="*",'11-Equipment'!S104),"")</f>
        <v/>
      </c>
      <c r="E2124" s="236" t="e">
        <f>D2124/'Project Data'!$D$22</f>
        <v>#VALUE!</v>
      </c>
      <c r="F2124" s="164" t="s">
        <v>44</v>
      </c>
      <c r="G2124" s="236" t="str" cm="1">
        <f t="array" ref="G2124">_xlfn.IFNA(_xlfn.IFS('11-Equipment'!F104="*",'11-Equipment'!E104,'11-Equipment'!H104="*",'11-Equipment'!G104,'11-Equipment'!J104="*",'11-Equipment'!I104,'11-Equipment'!L104="*",'11-Equipment'!K104,'11-Equipment'!N104="*",'11-Equipment'!M104,'11-Equipment'!P104="*",'11-Equipment'!O104,'11-Equipment'!R104="*",'11-Equipment'!Q104,'11-Equipment'!T104="*",'11-Equipment'!S104,'11-Equipment'!V104="*",'11-Equipment'!U104),"")</f>
        <v/>
      </c>
      <c r="H2124" s="236" t="e">
        <f>G2124/'Project Data'!$D$22</f>
        <v>#VALUE!</v>
      </c>
      <c r="I2124" s="175"/>
      <c r="J2124" s="244"/>
      <c r="K2124" s="242"/>
    </row>
    <row r="2125" spans="1:11" s="147" customFormat="1" ht="15" hidden="1" customHeight="1">
      <c r="A2125" s="198">
        <f>'11-Equipment'!A105</f>
        <v>0</v>
      </c>
      <c r="B2125" s="624" t="str">
        <f>'11-Equipment'!B105</f>
        <v>11 29 23 Packaging Equipment</v>
      </c>
      <c r="C2125" s="235"/>
      <c r="D2125" s="236" t="str" cm="1">
        <f t="array" ref="D2125">_xlfn.IFNA(_xlfn.IFS('11-Equipment'!D105="*",'11-Equipment'!C105,'11-Equipment'!F105="*",'11-Equipment'!E105,'11-Equipment'!H105="*",'11-Equipment'!G105,'11-Equipment'!J105="*",'11-Equipment'!I105,'11-Equipment'!L105="*",'11-Equipment'!K105,'11-Equipment'!N105="*",'11-Equipment'!M105,'11-Equipment'!P105="*",'11-Equipment'!O105,'11-Equipment'!R105="*",'11-Equipment'!Q105,'11-Equipment'!T105="*",'11-Equipment'!S105),"")</f>
        <v/>
      </c>
      <c r="E2125" s="236" t="e">
        <f>D2125/'Project Data'!$D$22</f>
        <v>#VALUE!</v>
      </c>
      <c r="F2125" s="164" t="s">
        <v>44</v>
      </c>
      <c r="G2125" s="236" t="str" cm="1">
        <f t="array" ref="G2125">_xlfn.IFNA(_xlfn.IFS('11-Equipment'!F105="*",'11-Equipment'!E105,'11-Equipment'!H105="*",'11-Equipment'!G105,'11-Equipment'!J105="*",'11-Equipment'!I105,'11-Equipment'!L105="*",'11-Equipment'!K105,'11-Equipment'!N105="*",'11-Equipment'!M105,'11-Equipment'!P105="*",'11-Equipment'!O105,'11-Equipment'!R105="*",'11-Equipment'!Q105,'11-Equipment'!T105="*",'11-Equipment'!S105,'11-Equipment'!V105="*",'11-Equipment'!U105),"")</f>
        <v/>
      </c>
      <c r="H2125" s="236" t="e">
        <f>G2125/'Project Data'!$D$22</f>
        <v>#VALUE!</v>
      </c>
      <c r="I2125" s="175"/>
      <c r="J2125" s="244"/>
      <c r="K2125" s="242"/>
    </row>
    <row r="2126" spans="1:11" s="147" customFormat="1" ht="15" hidden="1" customHeight="1">
      <c r="A2126" s="198">
        <f>'11-Equipment'!A106</f>
        <v>0</v>
      </c>
      <c r="B2126" s="624" t="str">
        <f>'11-Equipment'!B106</f>
        <v>11 29 33 Shipping Equipment</v>
      </c>
      <c r="C2126" s="235"/>
      <c r="D2126" s="236" t="str" cm="1">
        <f t="array" ref="D2126">_xlfn.IFNA(_xlfn.IFS('11-Equipment'!D106="*",'11-Equipment'!C106,'11-Equipment'!F106="*",'11-Equipment'!E106,'11-Equipment'!H106="*",'11-Equipment'!G106,'11-Equipment'!J106="*",'11-Equipment'!I106,'11-Equipment'!L106="*",'11-Equipment'!K106,'11-Equipment'!N106="*",'11-Equipment'!M106,'11-Equipment'!P106="*",'11-Equipment'!O106,'11-Equipment'!R106="*",'11-Equipment'!Q106,'11-Equipment'!T106="*",'11-Equipment'!S106),"")</f>
        <v/>
      </c>
      <c r="E2126" s="236" t="e">
        <f>D2126/'Project Data'!$D$22</f>
        <v>#VALUE!</v>
      </c>
      <c r="F2126" s="164" t="s">
        <v>44</v>
      </c>
      <c r="G2126" s="236" t="str" cm="1">
        <f t="array" ref="G2126">_xlfn.IFNA(_xlfn.IFS('11-Equipment'!F106="*",'11-Equipment'!E106,'11-Equipment'!H106="*",'11-Equipment'!G106,'11-Equipment'!J106="*",'11-Equipment'!I106,'11-Equipment'!L106="*",'11-Equipment'!K106,'11-Equipment'!N106="*",'11-Equipment'!M106,'11-Equipment'!P106="*",'11-Equipment'!O106,'11-Equipment'!R106="*",'11-Equipment'!Q106,'11-Equipment'!T106="*",'11-Equipment'!S106,'11-Equipment'!V106="*",'11-Equipment'!U106),"")</f>
        <v/>
      </c>
      <c r="H2126" s="236" t="e">
        <f>G2126/'Project Data'!$D$22</f>
        <v>#VALUE!</v>
      </c>
      <c r="I2126" s="175"/>
      <c r="J2126" s="244"/>
      <c r="K2126" s="242"/>
    </row>
    <row r="2127" spans="1:11" s="147" customFormat="1" ht="15" hidden="1" customHeight="1">
      <c r="A2127" s="198">
        <f>'11-Equipment'!A107</f>
        <v>0</v>
      </c>
      <c r="B2127" s="624" t="str">
        <f>'11-Equipment'!B107</f>
        <v>11 29 55 Postal Equipment</v>
      </c>
      <c r="C2127" s="235"/>
      <c r="D2127" s="236" t="str" cm="1">
        <f t="array" ref="D2127">_xlfn.IFNA(_xlfn.IFS('11-Equipment'!D107="*",'11-Equipment'!C107,'11-Equipment'!F107="*",'11-Equipment'!E107,'11-Equipment'!H107="*",'11-Equipment'!G107,'11-Equipment'!J107="*",'11-Equipment'!I107,'11-Equipment'!L107="*",'11-Equipment'!K107,'11-Equipment'!N107="*",'11-Equipment'!M107,'11-Equipment'!P107="*",'11-Equipment'!O107,'11-Equipment'!R107="*",'11-Equipment'!Q107,'11-Equipment'!T107="*",'11-Equipment'!S107),"")</f>
        <v/>
      </c>
      <c r="E2127" s="236" t="e">
        <f>D2127/'Project Data'!$D$22</f>
        <v>#VALUE!</v>
      </c>
      <c r="F2127" s="164" t="s">
        <v>44</v>
      </c>
      <c r="G2127" s="236" t="str" cm="1">
        <f t="array" ref="G2127">_xlfn.IFNA(_xlfn.IFS('11-Equipment'!F107="*",'11-Equipment'!E107,'11-Equipment'!H107="*",'11-Equipment'!G107,'11-Equipment'!J107="*",'11-Equipment'!I107,'11-Equipment'!L107="*",'11-Equipment'!K107,'11-Equipment'!N107="*",'11-Equipment'!M107,'11-Equipment'!P107="*",'11-Equipment'!O107,'11-Equipment'!R107="*",'11-Equipment'!Q107,'11-Equipment'!T107="*",'11-Equipment'!S107,'11-Equipment'!V107="*",'11-Equipment'!U107),"")</f>
        <v/>
      </c>
      <c r="H2127" s="236" t="e">
        <f>G2127/'Project Data'!$D$22</f>
        <v>#VALUE!</v>
      </c>
      <c r="I2127" s="175"/>
      <c r="J2127" s="244"/>
      <c r="K2127" s="242"/>
    </row>
    <row r="2128" spans="1:11" s="147" customFormat="1" ht="15" hidden="1" customHeight="1">
      <c r="A2128" s="198">
        <f>'11-Equipment'!A108</f>
        <v>0</v>
      </c>
      <c r="B2128" s="624" t="str">
        <f>'11-Equipment'!B108</f>
        <v>11 30 00 Residential Equipment</v>
      </c>
      <c r="C2128" s="235"/>
      <c r="D2128" s="236" t="str" cm="1">
        <f t="array" ref="D2128">_xlfn.IFNA(_xlfn.IFS('11-Equipment'!D108="*",'11-Equipment'!C108,'11-Equipment'!F108="*",'11-Equipment'!E108,'11-Equipment'!H108="*",'11-Equipment'!G108,'11-Equipment'!J108="*",'11-Equipment'!I108,'11-Equipment'!L108="*",'11-Equipment'!K108,'11-Equipment'!N108="*",'11-Equipment'!M108,'11-Equipment'!P108="*",'11-Equipment'!O108,'11-Equipment'!R108="*",'11-Equipment'!Q108,'11-Equipment'!T108="*",'11-Equipment'!S108),"")</f>
        <v/>
      </c>
      <c r="E2128" s="236" t="e">
        <f>D2128/'Project Data'!$D$22</f>
        <v>#VALUE!</v>
      </c>
      <c r="F2128" s="164" t="s">
        <v>44</v>
      </c>
      <c r="G2128" s="236" t="str" cm="1">
        <f t="array" ref="G2128">_xlfn.IFNA(_xlfn.IFS('11-Equipment'!F108="*",'11-Equipment'!E108,'11-Equipment'!H108="*",'11-Equipment'!G108,'11-Equipment'!J108="*",'11-Equipment'!I108,'11-Equipment'!L108="*",'11-Equipment'!K108,'11-Equipment'!N108="*",'11-Equipment'!M108,'11-Equipment'!P108="*",'11-Equipment'!O108,'11-Equipment'!R108="*",'11-Equipment'!Q108,'11-Equipment'!T108="*",'11-Equipment'!S108,'11-Equipment'!V108="*",'11-Equipment'!U108),"")</f>
        <v/>
      </c>
      <c r="H2128" s="236" t="e">
        <f>G2128/'Project Data'!$D$22</f>
        <v>#VALUE!</v>
      </c>
      <c r="I2128" s="175"/>
      <c r="J2128" s="244"/>
      <c r="K2128" s="242"/>
    </row>
    <row r="2129" spans="1:11" s="147" customFormat="1" ht="15" customHeight="1">
      <c r="A2129" s="398">
        <f>'11-Equipment'!A109</f>
        <v>1</v>
      </c>
      <c r="B2129" s="642" t="str">
        <f>'11-Equipment'!B109</f>
        <v>11 30 13 Residential Appliances</v>
      </c>
      <c r="C2129" s="643"/>
      <c r="D2129" s="402" cm="1">
        <f t="array" ref="D2129">_xlfn.IFNA(_xlfn.IFS('11-Equipment'!D109="*",'11-Equipment'!C109,'11-Equipment'!F109="*",'11-Equipment'!E109,'11-Equipment'!H109="*",'11-Equipment'!G109,'11-Equipment'!J109="*",'11-Equipment'!I109,'11-Equipment'!L109="*",'11-Equipment'!K109,'11-Equipment'!N109="*",'11-Equipment'!M109,'11-Equipment'!P109="*",'11-Equipment'!O109,'11-Equipment'!R109="*",'11-Equipment'!Q109,'11-Equipment'!T109="*",'11-Equipment'!S109),"")</f>
        <v>441495</v>
      </c>
      <c r="E2129" s="402">
        <f>D2129/'Project Data'!$D$22</f>
        <v>4.9334011241353881</v>
      </c>
      <c r="F2129" s="412">
        <v>441495</v>
      </c>
      <c r="G2129" s="402" cm="1">
        <f t="array" ref="G2129">_xlfn.IFNA(_xlfn.IFS('11-Equipment'!F109="*",'11-Equipment'!E109,'11-Equipment'!H109="*",'11-Equipment'!G109,'11-Equipment'!J109="*",'11-Equipment'!I109,'11-Equipment'!L109="*",'11-Equipment'!K109,'11-Equipment'!N109="*",'11-Equipment'!M109,'11-Equipment'!P109="*",'11-Equipment'!O109,'11-Equipment'!R109="*",'11-Equipment'!Q109,'11-Equipment'!T109="*",'11-Equipment'!S109,'11-Equipment'!V109="*",'11-Equipment'!U109),"")</f>
        <v>441495</v>
      </c>
      <c r="H2129" s="402">
        <f>G2129/'Project Data'!$D$22</f>
        <v>4.9334011241353881</v>
      </c>
      <c r="I2129" s="400"/>
      <c r="J2129" s="403"/>
      <c r="K2129" s="404" t="s">
        <v>110</v>
      </c>
    </row>
    <row r="2130" spans="1:11" s="147" customFormat="1" ht="15" hidden="1" customHeight="1">
      <c r="A2130" s="198">
        <f>'11-Equipment'!A110</f>
        <v>0</v>
      </c>
      <c r="B2130" s="399" t="str">
        <f>'11-Equipment'!B110</f>
        <v>11 30 13.13 Residential Kitchen Appliances</v>
      </c>
      <c r="C2130" s="235"/>
      <c r="D2130" s="402" t="str" cm="1">
        <f t="array" ref="D2130">_xlfn.IFNA(_xlfn.IFS('11-Equipment'!D110="*",'11-Equipment'!C110,'11-Equipment'!F110="*",'11-Equipment'!E110,'11-Equipment'!H110="*",'11-Equipment'!G110,'11-Equipment'!J110="*",'11-Equipment'!I110,'11-Equipment'!L110="*",'11-Equipment'!K110,'11-Equipment'!N110="*",'11-Equipment'!M110,'11-Equipment'!P110="*",'11-Equipment'!O110,'11-Equipment'!R110="*",'11-Equipment'!Q110,'11-Equipment'!T110="*",'11-Equipment'!S110),"")</f>
        <v/>
      </c>
      <c r="E2130" s="402" t="e">
        <f>D2130/'Project Data'!$D$22</f>
        <v>#VALUE!</v>
      </c>
      <c r="F2130" s="164" t="s">
        <v>44</v>
      </c>
      <c r="G2130" s="236" t="str" cm="1">
        <f t="array" ref="G2130">_xlfn.IFNA(_xlfn.IFS('11-Equipment'!F110="*",'11-Equipment'!E110,'11-Equipment'!H110="*",'11-Equipment'!G110,'11-Equipment'!J110="*",'11-Equipment'!I110,'11-Equipment'!L110="*",'11-Equipment'!K110,'11-Equipment'!N110="*",'11-Equipment'!M110,'11-Equipment'!P110="*",'11-Equipment'!O110,'11-Equipment'!R110="*",'11-Equipment'!Q110,'11-Equipment'!T110="*",'11-Equipment'!S110,'11-Equipment'!V110="*",'11-Equipment'!U110),"")</f>
        <v/>
      </c>
      <c r="H2130" s="236" t="e">
        <f>G2130/'Project Data'!$D$22</f>
        <v>#VALUE!</v>
      </c>
      <c r="I2130" s="175"/>
      <c r="J2130" s="244"/>
      <c r="K2130" s="404"/>
    </row>
    <row r="2131" spans="1:11" s="147" customFormat="1" ht="15" hidden="1" customHeight="1">
      <c r="A2131" s="198">
        <f>'11-Equipment'!A111</f>
        <v>0</v>
      </c>
      <c r="B2131" s="399" t="str">
        <f>'11-Equipment'!B111</f>
        <v>11 30 13.23 Residential Laundry Appliances</v>
      </c>
      <c r="C2131" s="235"/>
      <c r="D2131" s="236" t="str" cm="1">
        <f t="array" ref="D2131">_xlfn.IFNA(_xlfn.IFS('11-Equipment'!D111="*",'11-Equipment'!C111,'11-Equipment'!F111="*",'11-Equipment'!E111,'11-Equipment'!H111="*",'11-Equipment'!G111,'11-Equipment'!J111="*",'11-Equipment'!I111,'11-Equipment'!L111="*",'11-Equipment'!K111,'11-Equipment'!N111="*",'11-Equipment'!M111,'11-Equipment'!P111="*",'11-Equipment'!O111,'11-Equipment'!R111="*",'11-Equipment'!Q111,'11-Equipment'!T111="*",'11-Equipment'!S111),"")</f>
        <v/>
      </c>
      <c r="E2131" s="622" t="e">
        <f>D2131/'Project Data'!$D$22</f>
        <v>#VALUE!</v>
      </c>
      <c r="F2131" s="164" t="s">
        <v>44</v>
      </c>
      <c r="G2131" s="236" t="str" cm="1">
        <f t="array" ref="G2131">_xlfn.IFNA(_xlfn.IFS('11-Equipment'!F111="*",'11-Equipment'!E111,'11-Equipment'!H111="*",'11-Equipment'!G111,'11-Equipment'!J111="*",'11-Equipment'!I111,'11-Equipment'!L111="*",'11-Equipment'!K111,'11-Equipment'!N111="*",'11-Equipment'!M111,'11-Equipment'!P111="*",'11-Equipment'!O111,'11-Equipment'!R111="*",'11-Equipment'!Q111,'11-Equipment'!T111="*",'11-Equipment'!S111,'11-Equipment'!V111="*",'11-Equipment'!U111),"")</f>
        <v/>
      </c>
      <c r="H2131" s="236" t="e">
        <f>G2131/'Project Data'!$D$22</f>
        <v>#VALUE!</v>
      </c>
      <c r="I2131" s="175"/>
      <c r="J2131" s="244"/>
      <c r="K2131" s="242"/>
    </row>
    <row r="2132" spans="1:11" s="147" customFormat="1" ht="15" hidden="1" customHeight="1">
      <c r="A2132" s="198">
        <f>'11-Equipment'!A112</f>
        <v>0</v>
      </c>
      <c r="B2132" s="399" t="str">
        <f>'11-Equipment'!B112</f>
        <v>11 30 33 Retractable Stairs</v>
      </c>
      <c r="C2132" s="235"/>
      <c r="D2132" s="236" t="str" cm="1">
        <f t="array" ref="D2132">_xlfn.IFNA(_xlfn.IFS('11-Equipment'!D112="*",'11-Equipment'!C112,'11-Equipment'!F112="*",'11-Equipment'!E112,'11-Equipment'!H112="*",'11-Equipment'!G112,'11-Equipment'!J112="*",'11-Equipment'!I112,'11-Equipment'!L112="*",'11-Equipment'!K112,'11-Equipment'!N112="*",'11-Equipment'!M112,'11-Equipment'!P112="*",'11-Equipment'!O112,'11-Equipment'!R112="*",'11-Equipment'!Q112,'11-Equipment'!T112="*",'11-Equipment'!S112),"")</f>
        <v/>
      </c>
      <c r="E2132" s="622" t="e">
        <f>D2132/'Project Data'!$D$22</f>
        <v>#VALUE!</v>
      </c>
      <c r="F2132" s="164" t="s">
        <v>44</v>
      </c>
      <c r="G2132" s="236" t="str" cm="1">
        <f t="array" ref="G2132">_xlfn.IFNA(_xlfn.IFS('11-Equipment'!F112="*",'11-Equipment'!E112,'11-Equipment'!H112="*",'11-Equipment'!G112,'11-Equipment'!J112="*",'11-Equipment'!I112,'11-Equipment'!L112="*",'11-Equipment'!K112,'11-Equipment'!N112="*",'11-Equipment'!M112,'11-Equipment'!P112="*",'11-Equipment'!O112,'11-Equipment'!R112="*",'11-Equipment'!Q112,'11-Equipment'!T112="*",'11-Equipment'!S112,'11-Equipment'!V112="*",'11-Equipment'!U112),"")</f>
        <v/>
      </c>
      <c r="H2132" s="236" t="e">
        <f>G2132/'Project Data'!$D$22</f>
        <v>#VALUE!</v>
      </c>
      <c r="I2132" s="175"/>
      <c r="J2132" s="244"/>
      <c r="K2132" s="242"/>
    </row>
    <row r="2133" spans="1:11" s="147" customFormat="1" ht="15" hidden="1" customHeight="1">
      <c r="A2133" s="198">
        <f>'11-Equipment'!A113</f>
        <v>0</v>
      </c>
      <c r="B2133" s="399" t="str">
        <f>'11-Equipment'!B113</f>
        <v>11 30 34 Residential Ceiling Fans</v>
      </c>
      <c r="C2133" s="235"/>
      <c r="D2133" s="236" t="str" cm="1">
        <f t="array" ref="D2133">_xlfn.IFNA(_xlfn.IFS('11-Equipment'!D113="*",'11-Equipment'!C113,'11-Equipment'!F113="*",'11-Equipment'!E113,'11-Equipment'!H113="*",'11-Equipment'!G113,'11-Equipment'!J113="*",'11-Equipment'!I113,'11-Equipment'!L113="*",'11-Equipment'!K113,'11-Equipment'!N113="*",'11-Equipment'!M113,'11-Equipment'!P113="*",'11-Equipment'!O113,'11-Equipment'!R113="*",'11-Equipment'!Q113,'11-Equipment'!T113="*",'11-Equipment'!S113),"")</f>
        <v/>
      </c>
      <c r="E2133" s="622" t="e">
        <f>D2133/'Project Data'!$D$22</f>
        <v>#VALUE!</v>
      </c>
      <c r="F2133" s="164" t="s">
        <v>44</v>
      </c>
      <c r="G2133" s="236" t="str" cm="1">
        <f t="array" ref="G2133">_xlfn.IFNA(_xlfn.IFS('11-Equipment'!F113="*",'11-Equipment'!E113,'11-Equipment'!H113="*",'11-Equipment'!G113,'11-Equipment'!J113="*",'11-Equipment'!I113,'11-Equipment'!L113="*",'11-Equipment'!K113,'11-Equipment'!N113="*",'11-Equipment'!M113,'11-Equipment'!P113="*",'11-Equipment'!O113,'11-Equipment'!R113="*",'11-Equipment'!Q113,'11-Equipment'!T113="*",'11-Equipment'!S113,'11-Equipment'!V113="*",'11-Equipment'!U113),"")</f>
        <v/>
      </c>
      <c r="H2133" s="236" t="e">
        <f>G2133/'Project Data'!$D$22</f>
        <v>#VALUE!</v>
      </c>
      <c r="I2133" s="175"/>
      <c r="J2133" s="244"/>
      <c r="K2133" s="242"/>
    </row>
    <row r="2134" spans="1:11" s="147" customFormat="1" ht="15" hidden="1" customHeight="1">
      <c r="A2134" s="198">
        <f>'11-Equipment'!A114</f>
        <v>0</v>
      </c>
      <c r="B2134" s="399" t="str">
        <f>'11-Equipment'!B114</f>
        <v>11 32 00 Unit Kitchens</v>
      </c>
      <c r="C2134" s="235"/>
      <c r="D2134" s="236" t="str" cm="1">
        <f t="array" ref="D2134">_xlfn.IFNA(_xlfn.IFS('11-Equipment'!D114="*",'11-Equipment'!C114,'11-Equipment'!F114="*",'11-Equipment'!E114,'11-Equipment'!H114="*",'11-Equipment'!G114,'11-Equipment'!J114="*",'11-Equipment'!I114,'11-Equipment'!L114="*",'11-Equipment'!K114,'11-Equipment'!N114="*",'11-Equipment'!M114,'11-Equipment'!P114="*",'11-Equipment'!O114,'11-Equipment'!R114="*",'11-Equipment'!Q114,'11-Equipment'!T114="*",'11-Equipment'!S114),"")</f>
        <v/>
      </c>
      <c r="E2134" s="622" t="e">
        <f>D2134/'Project Data'!$D$22</f>
        <v>#VALUE!</v>
      </c>
      <c r="F2134" s="164" t="s">
        <v>44</v>
      </c>
      <c r="G2134" s="236" t="str" cm="1">
        <f t="array" ref="G2134">_xlfn.IFNA(_xlfn.IFS('11-Equipment'!F114="*",'11-Equipment'!E114,'11-Equipment'!H114="*",'11-Equipment'!G114,'11-Equipment'!J114="*",'11-Equipment'!I114,'11-Equipment'!L114="*",'11-Equipment'!K114,'11-Equipment'!N114="*",'11-Equipment'!M114,'11-Equipment'!P114="*",'11-Equipment'!O114,'11-Equipment'!R114="*",'11-Equipment'!Q114,'11-Equipment'!T114="*",'11-Equipment'!S114,'11-Equipment'!V114="*",'11-Equipment'!U114),"")</f>
        <v/>
      </c>
      <c r="H2134" s="236" t="e">
        <f>G2134/'Project Data'!$D$22</f>
        <v>#VALUE!</v>
      </c>
      <c r="I2134" s="175"/>
      <c r="J2134" s="244"/>
      <c r="K2134" s="242"/>
    </row>
    <row r="2135" spans="1:11" s="147" customFormat="1" ht="15" hidden="1" customHeight="1">
      <c r="A2135" s="198">
        <f>'11-Equipment'!A115</f>
        <v>0</v>
      </c>
      <c r="B2135" s="399" t="str">
        <f>'11-Equipment'!B115</f>
        <v>11 32 13 Metal Unit Kitchens</v>
      </c>
      <c r="C2135" s="235"/>
      <c r="D2135" s="236" t="str" cm="1">
        <f t="array" ref="D2135">_xlfn.IFNA(_xlfn.IFS('11-Equipment'!D115="*",'11-Equipment'!C115,'11-Equipment'!F115="*",'11-Equipment'!E115,'11-Equipment'!H115="*",'11-Equipment'!G115,'11-Equipment'!J115="*",'11-Equipment'!I115,'11-Equipment'!L115="*",'11-Equipment'!K115,'11-Equipment'!N115="*",'11-Equipment'!M115,'11-Equipment'!P115="*",'11-Equipment'!O115,'11-Equipment'!R115="*",'11-Equipment'!Q115,'11-Equipment'!T115="*",'11-Equipment'!S115),"")</f>
        <v/>
      </c>
      <c r="E2135" s="622" t="e">
        <f>D2135/'Project Data'!$D$22</f>
        <v>#VALUE!</v>
      </c>
      <c r="F2135" s="164" t="s">
        <v>44</v>
      </c>
      <c r="G2135" s="236" t="str" cm="1">
        <f t="array" ref="G2135">_xlfn.IFNA(_xlfn.IFS('11-Equipment'!F115="*",'11-Equipment'!E115,'11-Equipment'!H115="*",'11-Equipment'!G115,'11-Equipment'!J115="*",'11-Equipment'!I115,'11-Equipment'!L115="*",'11-Equipment'!K115,'11-Equipment'!N115="*",'11-Equipment'!M115,'11-Equipment'!P115="*",'11-Equipment'!O115,'11-Equipment'!R115="*",'11-Equipment'!Q115,'11-Equipment'!T115="*",'11-Equipment'!S115,'11-Equipment'!V115="*",'11-Equipment'!U115),"")</f>
        <v/>
      </c>
      <c r="H2135" s="236" t="e">
        <f>G2135/'Project Data'!$D$22</f>
        <v>#VALUE!</v>
      </c>
      <c r="I2135" s="175"/>
      <c r="J2135" s="244"/>
      <c r="K2135" s="242"/>
    </row>
    <row r="2136" spans="1:11" s="147" customFormat="1" ht="15" hidden="1" customHeight="1">
      <c r="A2136" s="198">
        <f>'11-Equipment'!A116</f>
        <v>0</v>
      </c>
      <c r="B2136" s="399" t="str">
        <f>'11-Equipment'!B116</f>
        <v>11 32 16 Wood Unit Kitchens</v>
      </c>
      <c r="C2136" s="235"/>
      <c r="D2136" s="236" t="str" cm="1">
        <f t="array" ref="D2136">_xlfn.IFNA(_xlfn.IFS('11-Equipment'!D116="*",'11-Equipment'!C116,'11-Equipment'!F116="*",'11-Equipment'!E116,'11-Equipment'!H116="*",'11-Equipment'!G116,'11-Equipment'!J116="*",'11-Equipment'!I116,'11-Equipment'!L116="*",'11-Equipment'!K116,'11-Equipment'!N116="*",'11-Equipment'!M116,'11-Equipment'!P116="*",'11-Equipment'!O116,'11-Equipment'!R116="*",'11-Equipment'!Q116,'11-Equipment'!T116="*",'11-Equipment'!S116),"")</f>
        <v/>
      </c>
      <c r="E2136" s="622" t="e">
        <f>D2136/'Project Data'!$D$22</f>
        <v>#VALUE!</v>
      </c>
      <c r="F2136" s="164" t="s">
        <v>44</v>
      </c>
      <c r="G2136" s="236" t="str" cm="1">
        <f t="array" ref="G2136">_xlfn.IFNA(_xlfn.IFS('11-Equipment'!F116="*",'11-Equipment'!E116,'11-Equipment'!H116="*",'11-Equipment'!G116,'11-Equipment'!J116="*",'11-Equipment'!I116,'11-Equipment'!L116="*",'11-Equipment'!K116,'11-Equipment'!N116="*",'11-Equipment'!M116,'11-Equipment'!P116="*",'11-Equipment'!O116,'11-Equipment'!R116="*",'11-Equipment'!Q116,'11-Equipment'!T116="*",'11-Equipment'!S116,'11-Equipment'!V116="*",'11-Equipment'!U116),"")</f>
        <v/>
      </c>
      <c r="H2136" s="236" t="e">
        <f>G2136/'Project Data'!$D$22</f>
        <v>#VALUE!</v>
      </c>
      <c r="I2136" s="175"/>
      <c r="J2136" s="244"/>
      <c r="K2136" s="242"/>
    </row>
    <row r="2137" spans="1:11" s="147" customFormat="1" ht="15" hidden="1" customHeight="1">
      <c r="A2137" s="198">
        <f>'11-Equipment'!A117</f>
        <v>0</v>
      </c>
      <c r="B2137" s="399" t="str">
        <f>'11-Equipment'!B117</f>
        <v>11 32 19 Plastic-Laminate-Clad Unit Kitchens</v>
      </c>
      <c r="C2137" s="235"/>
      <c r="D2137" s="236" t="str" cm="1">
        <f t="array" ref="D2137">_xlfn.IFNA(_xlfn.IFS('11-Equipment'!D117="*",'11-Equipment'!C117,'11-Equipment'!F117="*",'11-Equipment'!E117,'11-Equipment'!H117="*",'11-Equipment'!G117,'11-Equipment'!J117="*",'11-Equipment'!I117,'11-Equipment'!L117="*",'11-Equipment'!K117,'11-Equipment'!N117="*",'11-Equipment'!M117,'11-Equipment'!P117="*",'11-Equipment'!O117,'11-Equipment'!R117="*",'11-Equipment'!Q117,'11-Equipment'!T117="*",'11-Equipment'!S117),"")</f>
        <v/>
      </c>
      <c r="E2137" s="622" t="e">
        <f>D2137/'Project Data'!$D$22</f>
        <v>#VALUE!</v>
      </c>
      <c r="F2137" s="164" t="s">
        <v>44</v>
      </c>
      <c r="G2137" s="236" t="str" cm="1">
        <f t="array" ref="G2137">_xlfn.IFNA(_xlfn.IFS('11-Equipment'!F117="*",'11-Equipment'!E117,'11-Equipment'!H117="*",'11-Equipment'!G117,'11-Equipment'!J117="*",'11-Equipment'!I117,'11-Equipment'!L117="*",'11-Equipment'!K117,'11-Equipment'!N117="*",'11-Equipment'!M117,'11-Equipment'!P117="*",'11-Equipment'!O117,'11-Equipment'!R117="*",'11-Equipment'!Q117,'11-Equipment'!T117="*",'11-Equipment'!S117,'11-Equipment'!V117="*",'11-Equipment'!U117),"")</f>
        <v/>
      </c>
      <c r="H2137" s="236" t="e">
        <f>G2137/'Project Data'!$D$22</f>
        <v>#VALUE!</v>
      </c>
      <c r="I2137" s="175"/>
      <c r="J2137" s="244"/>
      <c r="K2137" s="242"/>
    </row>
    <row r="2138" spans="1:11" s="147" customFormat="1" ht="15" hidden="1" customHeight="1">
      <c r="A2138" s="198">
        <f>'11-Equipment'!A118</f>
        <v>0</v>
      </c>
      <c r="B2138" s="235" t="str">
        <f>'11-Equipment'!B118</f>
        <v>11 40 00 Foodservice Equipment</v>
      </c>
      <c r="C2138" s="235"/>
      <c r="D2138" s="236" t="str" cm="1">
        <f t="array" ref="D2138">_xlfn.IFNA(_xlfn.IFS('11-Equipment'!D118="*",'11-Equipment'!C118,'11-Equipment'!F118="*",'11-Equipment'!E118,'11-Equipment'!H118="*",'11-Equipment'!G118,'11-Equipment'!J118="*",'11-Equipment'!I118,'11-Equipment'!L118="*",'11-Equipment'!K118,'11-Equipment'!N118="*",'11-Equipment'!M118,'11-Equipment'!P118="*",'11-Equipment'!O118,'11-Equipment'!R118="*",'11-Equipment'!Q118,'11-Equipment'!T118="*",'11-Equipment'!S118),"")</f>
        <v/>
      </c>
      <c r="E2138" s="236" t="e">
        <f>D2138/'Project Data'!$D$22</f>
        <v>#VALUE!</v>
      </c>
      <c r="F2138" s="164" t="s">
        <v>44</v>
      </c>
      <c r="G2138" s="236" t="str" cm="1">
        <f t="array" ref="G2138">_xlfn.IFNA(_xlfn.IFS('11-Equipment'!F118="*",'11-Equipment'!E118,'11-Equipment'!H118="*",'11-Equipment'!G118,'11-Equipment'!J118="*",'11-Equipment'!I118,'11-Equipment'!L118="*",'11-Equipment'!K118,'11-Equipment'!N118="*",'11-Equipment'!M118,'11-Equipment'!P118="*",'11-Equipment'!O118,'11-Equipment'!R118="*",'11-Equipment'!Q118,'11-Equipment'!T118="*",'11-Equipment'!S118,'11-Equipment'!V118="*",'11-Equipment'!U118),"")</f>
        <v/>
      </c>
      <c r="H2138" s="236" t="e">
        <f>G2138/'Project Data'!$D$22</f>
        <v>#VALUE!</v>
      </c>
      <c r="I2138" s="175"/>
      <c r="J2138" s="244"/>
      <c r="K2138" s="242"/>
    </row>
    <row r="2139" spans="1:11" s="147" customFormat="1" ht="15" hidden="1" customHeight="1">
      <c r="A2139" s="198">
        <f>'11-Equipment'!A119</f>
        <v>0</v>
      </c>
      <c r="B2139" s="235" t="str">
        <f>'11-Equipment'!B119</f>
        <v>11 41 00 Foodservice Storage Equipment</v>
      </c>
      <c r="C2139" s="235"/>
      <c r="D2139" s="236" t="str" cm="1">
        <f t="array" ref="D2139">_xlfn.IFNA(_xlfn.IFS('11-Equipment'!D119="*",'11-Equipment'!C119,'11-Equipment'!F119="*",'11-Equipment'!E119,'11-Equipment'!H119="*",'11-Equipment'!G119,'11-Equipment'!J119="*",'11-Equipment'!I119,'11-Equipment'!L119="*",'11-Equipment'!K119,'11-Equipment'!N119="*",'11-Equipment'!M119,'11-Equipment'!P119="*",'11-Equipment'!O119,'11-Equipment'!R119="*",'11-Equipment'!Q119,'11-Equipment'!T119="*",'11-Equipment'!S119),"")</f>
        <v/>
      </c>
      <c r="E2139" s="236" t="e">
        <f>D2139/'Project Data'!$D$22</f>
        <v>#VALUE!</v>
      </c>
      <c r="F2139" s="164" t="s">
        <v>44</v>
      </c>
      <c r="G2139" s="236" t="str" cm="1">
        <f t="array" ref="G2139">_xlfn.IFNA(_xlfn.IFS('11-Equipment'!F119="*",'11-Equipment'!E119,'11-Equipment'!H119="*",'11-Equipment'!G119,'11-Equipment'!J119="*",'11-Equipment'!I119,'11-Equipment'!L119="*",'11-Equipment'!K119,'11-Equipment'!N119="*",'11-Equipment'!M119,'11-Equipment'!P119="*",'11-Equipment'!O119,'11-Equipment'!R119="*",'11-Equipment'!Q119,'11-Equipment'!T119="*",'11-Equipment'!S119,'11-Equipment'!V119="*",'11-Equipment'!U119),"")</f>
        <v/>
      </c>
      <c r="H2139" s="236" t="e">
        <f>G2139/'Project Data'!$D$22</f>
        <v>#VALUE!</v>
      </c>
      <c r="I2139" s="175"/>
      <c r="J2139" s="244"/>
      <c r="K2139" s="242"/>
    </row>
    <row r="2140" spans="1:11" s="147" customFormat="1" ht="15" hidden="1" customHeight="1">
      <c r="A2140" s="198">
        <f>'11-Equipment'!A120</f>
        <v>0</v>
      </c>
      <c r="B2140" s="235" t="str">
        <f>'11-Equipment'!B120</f>
        <v>11 41 13 Refrigerated Food Storage Cases</v>
      </c>
      <c r="C2140" s="235"/>
      <c r="D2140" s="236" t="str" cm="1">
        <f t="array" ref="D2140">_xlfn.IFNA(_xlfn.IFS('11-Equipment'!D120="*",'11-Equipment'!C120,'11-Equipment'!F120="*",'11-Equipment'!E120,'11-Equipment'!H120="*",'11-Equipment'!G120,'11-Equipment'!J120="*",'11-Equipment'!I120,'11-Equipment'!L120="*",'11-Equipment'!K120,'11-Equipment'!N120="*",'11-Equipment'!M120,'11-Equipment'!P120="*",'11-Equipment'!O120,'11-Equipment'!R120="*",'11-Equipment'!Q120,'11-Equipment'!T120="*",'11-Equipment'!S120),"")</f>
        <v/>
      </c>
      <c r="E2140" s="236" t="e">
        <f>D2140/'Project Data'!$D$22</f>
        <v>#VALUE!</v>
      </c>
      <c r="F2140" s="164" t="s">
        <v>44</v>
      </c>
      <c r="G2140" s="236" t="str" cm="1">
        <f t="array" ref="G2140">_xlfn.IFNA(_xlfn.IFS('11-Equipment'!F120="*",'11-Equipment'!E120,'11-Equipment'!H120="*",'11-Equipment'!G120,'11-Equipment'!J120="*",'11-Equipment'!I120,'11-Equipment'!L120="*",'11-Equipment'!K120,'11-Equipment'!N120="*",'11-Equipment'!M120,'11-Equipment'!P120="*",'11-Equipment'!O120,'11-Equipment'!R120="*",'11-Equipment'!Q120,'11-Equipment'!T120="*",'11-Equipment'!S120,'11-Equipment'!V120="*",'11-Equipment'!U120),"")</f>
        <v/>
      </c>
      <c r="H2140" s="236" t="e">
        <f>G2140/'Project Data'!$D$22</f>
        <v>#VALUE!</v>
      </c>
      <c r="I2140" s="175"/>
      <c r="J2140" s="244"/>
      <c r="K2140" s="242"/>
    </row>
    <row r="2141" spans="1:11" s="147" customFormat="1" ht="15" hidden="1" customHeight="1">
      <c r="A2141" s="198">
        <f>'11-Equipment'!A121</f>
        <v>0</v>
      </c>
      <c r="B2141" s="235" t="str">
        <f>'11-Equipment'!B121</f>
        <v>11 41 23 Walk-In Coolers</v>
      </c>
      <c r="C2141" s="235"/>
      <c r="D2141" s="236" t="str" cm="1">
        <f t="array" ref="D2141">_xlfn.IFNA(_xlfn.IFS('11-Equipment'!D121="*",'11-Equipment'!C121,'11-Equipment'!F121="*",'11-Equipment'!E121,'11-Equipment'!H121="*",'11-Equipment'!G121,'11-Equipment'!J121="*",'11-Equipment'!I121,'11-Equipment'!L121="*",'11-Equipment'!K121,'11-Equipment'!N121="*",'11-Equipment'!M121,'11-Equipment'!P121="*",'11-Equipment'!O121,'11-Equipment'!R121="*",'11-Equipment'!Q121,'11-Equipment'!T121="*",'11-Equipment'!S121),"")</f>
        <v/>
      </c>
      <c r="E2141" s="236" t="e">
        <f>D2141/'Project Data'!$D$22</f>
        <v>#VALUE!</v>
      </c>
      <c r="F2141" s="164" t="s">
        <v>44</v>
      </c>
      <c r="G2141" s="236" t="str" cm="1">
        <f t="array" ref="G2141">_xlfn.IFNA(_xlfn.IFS('11-Equipment'!F121="*",'11-Equipment'!E121,'11-Equipment'!H121="*",'11-Equipment'!G121,'11-Equipment'!J121="*",'11-Equipment'!I121,'11-Equipment'!L121="*",'11-Equipment'!K121,'11-Equipment'!N121="*",'11-Equipment'!M121,'11-Equipment'!P121="*",'11-Equipment'!O121,'11-Equipment'!R121="*",'11-Equipment'!Q121,'11-Equipment'!T121="*",'11-Equipment'!S121,'11-Equipment'!V121="*",'11-Equipment'!U121),"")</f>
        <v/>
      </c>
      <c r="H2141" s="236" t="e">
        <f>G2141/'Project Data'!$D$22</f>
        <v>#VALUE!</v>
      </c>
      <c r="I2141" s="175"/>
      <c r="J2141" s="244"/>
      <c r="K2141" s="242"/>
    </row>
    <row r="2142" spans="1:11" s="147" customFormat="1" ht="15" hidden="1" customHeight="1">
      <c r="A2142" s="198">
        <f>'11-Equipment'!A122</f>
        <v>0</v>
      </c>
      <c r="B2142" s="235" t="str">
        <f>'11-Equipment'!B122</f>
        <v>11 41 26 Walk-In Freezers</v>
      </c>
      <c r="C2142" s="235"/>
      <c r="D2142" s="236" t="str" cm="1">
        <f t="array" ref="D2142">_xlfn.IFNA(_xlfn.IFS('11-Equipment'!D122="*",'11-Equipment'!C122,'11-Equipment'!F122="*",'11-Equipment'!E122,'11-Equipment'!H122="*",'11-Equipment'!G122,'11-Equipment'!J122="*",'11-Equipment'!I122,'11-Equipment'!L122="*",'11-Equipment'!K122,'11-Equipment'!N122="*",'11-Equipment'!M122,'11-Equipment'!P122="*",'11-Equipment'!O122,'11-Equipment'!R122="*",'11-Equipment'!Q122,'11-Equipment'!T122="*",'11-Equipment'!S122),"")</f>
        <v/>
      </c>
      <c r="E2142" s="236" t="e">
        <f>D2142/'Project Data'!$D$22</f>
        <v>#VALUE!</v>
      </c>
      <c r="F2142" s="164" t="s">
        <v>44</v>
      </c>
      <c r="G2142" s="236" t="str" cm="1">
        <f t="array" ref="G2142">_xlfn.IFNA(_xlfn.IFS('11-Equipment'!F122="*",'11-Equipment'!E122,'11-Equipment'!H122="*",'11-Equipment'!G122,'11-Equipment'!J122="*",'11-Equipment'!I122,'11-Equipment'!L122="*",'11-Equipment'!K122,'11-Equipment'!N122="*",'11-Equipment'!M122,'11-Equipment'!P122="*",'11-Equipment'!O122,'11-Equipment'!R122="*",'11-Equipment'!Q122,'11-Equipment'!T122="*",'11-Equipment'!S122,'11-Equipment'!V122="*",'11-Equipment'!U122),"")</f>
        <v/>
      </c>
      <c r="H2142" s="236" t="e">
        <f>G2142/'Project Data'!$D$22</f>
        <v>#VALUE!</v>
      </c>
      <c r="I2142" s="175"/>
      <c r="J2142" s="244"/>
      <c r="K2142" s="242"/>
    </row>
    <row r="2143" spans="1:11" s="147" customFormat="1" ht="15" hidden="1" customHeight="1">
      <c r="A2143" s="198">
        <f>'11-Equipment'!A123</f>
        <v>0</v>
      </c>
      <c r="B2143" s="235" t="str">
        <f>'11-Equipment'!B123</f>
        <v>11 41 33 Foodservice Shelving</v>
      </c>
      <c r="C2143" s="235"/>
      <c r="D2143" s="236" t="str" cm="1">
        <f t="array" ref="D2143">_xlfn.IFNA(_xlfn.IFS('11-Equipment'!D123="*",'11-Equipment'!C123,'11-Equipment'!F123="*",'11-Equipment'!E123,'11-Equipment'!H123="*",'11-Equipment'!G123,'11-Equipment'!J123="*",'11-Equipment'!I123,'11-Equipment'!L123="*",'11-Equipment'!K123,'11-Equipment'!N123="*",'11-Equipment'!M123,'11-Equipment'!P123="*",'11-Equipment'!O123,'11-Equipment'!R123="*",'11-Equipment'!Q123,'11-Equipment'!T123="*",'11-Equipment'!S123),"")</f>
        <v/>
      </c>
      <c r="E2143" s="236" t="e">
        <f>D2143/'Project Data'!$D$22</f>
        <v>#VALUE!</v>
      </c>
      <c r="F2143" s="164" t="s">
        <v>44</v>
      </c>
      <c r="G2143" s="236" t="str" cm="1">
        <f t="array" ref="G2143">_xlfn.IFNA(_xlfn.IFS('11-Equipment'!F123="*",'11-Equipment'!E123,'11-Equipment'!H123="*",'11-Equipment'!G123,'11-Equipment'!J123="*",'11-Equipment'!I123,'11-Equipment'!L123="*",'11-Equipment'!K123,'11-Equipment'!N123="*",'11-Equipment'!M123,'11-Equipment'!P123="*",'11-Equipment'!O123,'11-Equipment'!R123="*",'11-Equipment'!Q123,'11-Equipment'!T123="*",'11-Equipment'!S123,'11-Equipment'!V123="*",'11-Equipment'!U123),"")</f>
        <v/>
      </c>
      <c r="H2143" s="236" t="e">
        <f>G2143/'Project Data'!$D$22</f>
        <v>#VALUE!</v>
      </c>
      <c r="I2143" s="175"/>
      <c r="J2143" s="244"/>
      <c r="K2143" s="242"/>
    </row>
    <row r="2144" spans="1:11" s="147" customFormat="1" ht="15" hidden="1" customHeight="1">
      <c r="A2144" s="198">
        <f>'11-Equipment'!A124</f>
        <v>0</v>
      </c>
      <c r="B2144" s="235" t="str">
        <f>'11-Equipment'!B124</f>
        <v>11 42 00 Food Preparation Equipment</v>
      </c>
      <c r="C2144" s="235"/>
      <c r="D2144" s="236" t="str" cm="1">
        <f t="array" ref="D2144">_xlfn.IFNA(_xlfn.IFS('11-Equipment'!D124="*",'11-Equipment'!C124,'11-Equipment'!F124="*",'11-Equipment'!E124,'11-Equipment'!H124="*",'11-Equipment'!G124,'11-Equipment'!J124="*",'11-Equipment'!I124,'11-Equipment'!L124="*",'11-Equipment'!K124,'11-Equipment'!N124="*",'11-Equipment'!M124,'11-Equipment'!P124="*",'11-Equipment'!O124,'11-Equipment'!R124="*",'11-Equipment'!Q124,'11-Equipment'!T124="*",'11-Equipment'!S124),"")</f>
        <v/>
      </c>
      <c r="E2144" s="236" t="e">
        <f>D2144/'Project Data'!$D$22</f>
        <v>#VALUE!</v>
      </c>
      <c r="F2144" s="164" t="s">
        <v>44</v>
      </c>
      <c r="G2144" s="236" t="str" cm="1">
        <f t="array" ref="G2144">_xlfn.IFNA(_xlfn.IFS('11-Equipment'!F124="*",'11-Equipment'!E124,'11-Equipment'!H124="*",'11-Equipment'!G124,'11-Equipment'!J124="*",'11-Equipment'!I124,'11-Equipment'!L124="*",'11-Equipment'!K124,'11-Equipment'!N124="*",'11-Equipment'!M124,'11-Equipment'!P124="*",'11-Equipment'!O124,'11-Equipment'!R124="*",'11-Equipment'!Q124,'11-Equipment'!T124="*",'11-Equipment'!S124,'11-Equipment'!V124="*",'11-Equipment'!U124),"")</f>
        <v/>
      </c>
      <c r="H2144" s="236" t="e">
        <f>G2144/'Project Data'!$D$22</f>
        <v>#VALUE!</v>
      </c>
      <c r="I2144" s="175"/>
      <c r="J2144" s="244"/>
      <c r="K2144" s="242"/>
    </row>
    <row r="2145" spans="1:11" s="147" customFormat="1" ht="15" hidden="1" customHeight="1">
      <c r="A2145" s="198">
        <f>'11-Equipment'!A125</f>
        <v>0</v>
      </c>
      <c r="B2145" s="235" t="str">
        <f>'11-Equipment'!B125</f>
        <v>11 42 13 Food Preparation Appliances</v>
      </c>
      <c r="C2145" s="235"/>
      <c r="D2145" s="236" t="str" cm="1">
        <f t="array" ref="D2145">_xlfn.IFNA(_xlfn.IFS('11-Equipment'!D125="*",'11-Equipment'!C125,'11-Equipment'!F125="*",'11-Equipment'!E125,'11-Equipment'!H125="*",'11-Equipment'!G125,'11-Equipment'!J125="*",'11-Equipment'!I125,'11-Equipment'!L125="*",'11-Equipment'!K125,'11-Equipment'!N125="*",'11-Equipment'!M125,'11-Equipment'!P125="*",'11-Equipment'!O125,'11-Equipment'!R125="*",'11-Equipment'!Q125,'11-Equipment'!T125="*",'11-Equipment'!S125),"")</f>
        <v/>
      </c>
      <c r="E2145" s="236" t="e">
        <f>D2145/'Project Data'!$D$22</f>
        <v>#VALUE!</v>
      </c>
      <c r="F2145" s="164" t="s">
        <v>44</v>
      </c>
      <c r="G2145" s="236" t="str" cm="1">
        <f t="array" ref="G2145">_xlfn.IFNA(_xlfn.IFS('11-Equipment'!F125="*",'11-Equipment'!E125,'11-Equipment'!H125="*",'11-Equipment'!G125,'11-Equipment'!J125="*",'11-Equipment'!I125,'11-Equipment'!L125="*",'11-Equipment'!K125,'11-Equipment'!N125="*",'11-Equipment'!M125,'11-Equipment'!P125="*",'11-Equipment'!O125,'11-Equipment'!R125="*",'11-Equipment'!Q125,'11-Equipment'!T125="*",'11-Equipment'!S125,'11-Equipment'!V125="*",'11-Equipment'!U125),"")</f>
        <v/>
      </c>
      <c r="H2145" s="236" t="e">
        <f>G2145/'Project Data'!$D$22</f>
        <v>#VALUE!</v>
      </c>
      <c r="I2145" s="175"/>
      <c r="J2145" s="244"/>
      <c r="K2145" s="242"/>
    </row>
    <row r="2146" spans="1:11" s="147" customFormat="1" ht="15" hidden="1" customHeight="1">
      <c r="A2146" s="198">
        <f>'11-Equipment'!A126</f>
        <v>0</v>
      </c>
      <c r="B2146" s="235" t="str">
        <f>'11-Equipment'!B126</f>
        <v>11 42 16 Food Preparation Surfaces</v>
      </c>
      <c r="C2146" s="235"/>
      <c r="D2146" s="236" t="str" cm="1">
        <f t="array" ref="D2146">_xlfn.IFNA(_xlfn.IFS('11-Equipment'!D126="*",'11-Equipment'!C126,'11-Equipment'!F126="*",'11-Equipment'!E126,'11-Equipment'!H126="*",'11-Equipment'!G126,'11-Equipment'!J126="*",'11-Equipment'!I126,'11-Equipment'!L126="*",'11-Equipment'!K126,'11-Equipment'!N126="*",'11-Equipment'!M126,'11-Equipment'!P126="*",'11-Equipment'!O126,'11-Equipment'!R126="*",'11-Equipment'!Q126,'11-Equipment'!T126="*",'11-Equipment'!S126),"")</f>
        <v/>
      </c>
      <c r="E2146" s="236" t="e">
        <f>D2146/'Project Data'!$D$22</f>
        <v>#VALUE!</v>
      </c>
      <c r="F2146" s="164" t="s">
        <v>44</v>
      </c>
      <c r="G2146" s="236" t="str" cm="1">
        <f t="array" ref="G2146">_xlfn.IFNA(_xlfn.IFS('11-Equipment'!F126="*",'11-Equipment'!E126,'11-Equipment'!H126="*",'11-Equipment'!G126,'11-Equipment'!J126="*",'11-Equipment'!I126,'11-Equipment'!L126="*",'11-Equipment'!K126,'11-Equipment'!N126="*",'11-Equipment'!M126,'11-Equipment'!P126="*",'11-Equipment'!O126,'11-Equipment'!R126="*",'11-Equipment'!Q126,'11-Equipment'!T126="*",'11-Equipment'!S126,'11-Equipment'!V126="*",'11-Equipment'!U126),"")</f>
        <v/>
      </c>
      <c r="H2146" s="236" t="e">
        <f>G2146/'Project Data'!$D$22</f>
        <v>#VALUE!</v>
      </c>
      <c r="I2146" s="175"/>
      <c r="J2146" s="244"/>
      <c r="K2146" s="242"/>
    </row>
    <row r="2147" spans="1:11" s="147" customFormat="1" ht="15" hidden="1" customHeight="1">
      <c r="A2147" s="198">
        <f>'11-Equipment'!A127</f>
        <v>0</v>
      </c>
      <c r="B2147" s="235" t="str">
        <f>'11-Equipment'!B127</f>
        <v>11 43 00 Food Delivery Carts and Conveyors</v>
      </c>
      <c r="C2147" s="235"/>
      <c r="D2147" s="236" t="str" cm="1">
        <f t="array" ref="D2147">_xlfn.IFNA(_xlfn.IFS('11-Equipment'!D127="*",'11-Equipment'!C127,'11-Equipment'!F127="*",'11-Equipment'!E127,'11-Equipment'!H127="*",'11-Equipment'!G127,'11-Equipment'!J127="*",'11-Equipment'!I127,'11-Equipment'!L127="*",'11-Equipment'!K127,'11-Equipment'!N127="*",'11-Equipment'!M127,'11-Equipment'!P127="*",'11-Equipment'!O127,'11-Equipment'!R127="*",'11-Equipment'!Q127,'11-Equipment'!T127="*",'11-Equipment'!S127),"")</f>
        <v/>
      </c>
      <c r="E2147" s="236" t="e">
        <f>D2147/'Project Data'!$D$22</f>
        <v>#VALUE!</v>
      </c>
      <c r="F2147" s="164" t="s">
        <v>44</v>
      </c>
      <c r="G2147" s="236" t="str" cm="1">
        <f t="array" ref="G2147">_xlfn.IFNA(_xlfn.IFS('11-Equipment'!F127="*",'11-Equipment'!E127,'11-Equipment'!H127="*",'11-Equipment'!G127,'11-Equipment'!J127="*",'11-Equipment'!I127,'11-Equipment'!L127="*",'11-Equipment'!K127,'11-Equipment'!N127="*",'11-Equipment'!M127,'11-Equipment'!P127="*",'11-Equipment'!O127,'11-Equipment'!R127="*",'11-Equipment'!Q127,'11-Equipment'!T127="*",'11-Equipment'!S127,'11-Equipment'!V127="*",'11-Equipment'!U127),"")</f>
        <v/>
      </c>
      <c r="H2147" s="236" t="e">
        <f>G2147/'Project Data'!$D$22</f>
        <v>#VALUE!</v>
      </c>
      <c r="I2147" s="175"/>
      <c r="J2147" s="244"/>
      <c r="K2147" s="242"/>
    </row>
    <row r="2148" spans="1:11" s="147" customFormat="1" ht="15" hidden="1" customHeight="1">
      <c r="A2148" s="198">
        <f>'11-Equipment'!A128</f>
        <v>0</v>
      </c>
      <c r="B2148" s="235" t="str">
        <f>'11-Equipment'!B128</f>
        <v>11 43 13 Food Delivery Carts</v>
      </c>
      <c r="C2148" s="235"/>
      <c r="D2148" s="236" t="str" cm="1">
        <f t="array" ref="D2148">_xlfn.IFNA(_xlfn.IFS('11-Equipment'!D128="*",'11-Equipment'!C128,'11-Equipment'!F128="*",'11-Equipment'!E128,'11-Equipment'!H128="*",'11-Equipment'!G128,'11-Equipment'!J128="*",'11-Equipment'!I128,'11-Equipment'!L128="*",'11-Equipment'!K128,'11-Equipment'!N128="*",'11-Equipment'!M128,'11-Equipment'!P128="*",'11-Equipment'!O128,'11-Equipment'!R128="*",'11-Equipment'!Q128,'11-Equipment'!T128="*",'11-Equipment'!S128),"")</f>
        <v/>
      </c>
      <c r="E2148" s="236" t="e">
        <f>D2148/'Project Data'!$D$22</f>
        <v>#VALUE!</v>
      </c>
      <c r="F2148" s="164" t="s">
        <v>44</v>
      </c>
      <c r="G2148" s="236" t="str" cm="1">
        <f t="array" ref="G2148">_xlfn.IFNA(_xlfn.IFS('11-Equipment'!F128="*",'11-Equipment'!E128,'11-Equipment'!H128="*",'11-Equipment'!G128,'11-Equipment'!J128="*",'11-Equipment'!I128,'11-Equipment'!L128="*",'11-Equipment'!K128,'11-Equipment'!N128="*",'11-Equipment'!M128,'11-Equipment'!P128="*",'11-Equipment'!O128,'11-Equipment'!R128="*",'11-Equipment'!Q128,'11-Equipment'!T128="*",'11-Equipment'!S128,'11-Equipment'!V128="*",'11-Equipment'!U128),"")</f>
        <v/>
      </c>
      <c r="H2148" s="236" t="e">
        <f>G2148/'Project Data'!$D$22</f>
        <v>#VALUE!</v>
      </c>
      <c r="I2148" s="175"/>
      <c r="J2148" s="244"/>
      <c r="K2148" s="242"/>
    </row>
    <row r="2149" spans="1:11" s="147" customFormat="1" ht="15" hidden="1" customHeight="1">
      <c r="A2149" s="198">
        <f>'11-Equipment'!A129</f>
        <v>0</v>
      </c>
      <c r="B2149" s="235" t="str">
        <f>'11-Equipment'!B129</f>
        <v>11 43 16 Food Delivery Conveyors</v>
      </c>
      <c r="C2149" s="235"/>
      <c r="D2149" s="236" t="str" cm="1">
        <f t="array" ref="D2149">_xlfn.IFNA(_xlfn.IFS('11-Equipment'!D129="*",'11-Equipment'!C129,'11-Equipment'!F129="*",'11-Equipment'!E129,'11-Equipment'!H129="*",'11-Equipment'!G129,'11-Equipment'!J129="*",'11-Equipment'!I129,'11-Equipment'!L129="*",'11-Equipment'!K129,'11-Equipment'!N129="*",'11-Equipment'!M129,'11-Equipment'!P129="*",'11-Equipment'!O129,'11-Equipment'!R129="*",'11-Equipment'!Q129,'11-Equipment'!T129="*",'11-Equipment'!S129),"")</f>
        <v/>
      </c>
      <c r="E2149" s="236" t="e">
        <f>D2149/'Project Data'!$D$22</f>
        <v>#VALUE!</v>
      </c>
      <c r="F2149" s="164" t="s">
        <v>44</v>
      </c>
      <c r="G2149" s="236" t="str" cm="1">
        <f t="array" ref="G2149">_xlfn.IFNA(_xlfn.IFS('11-Equipment'!F129="*",'11-Equipment'!E129,'11-Equipment'!H129="*",'11-Equipment'!G129,'11-Equipment'!J129="*",'11-Equipment'!I129,'11-Equipment'!L129="*",'11-Equipment'!K129,'11-Equipment'!N129="*",'11-Equipment'!M129,'11-Equipment'!P129="*",'11-Equipment'!O129,'11-Equipment'!R129="*",'11-Equipment'!Q129,'11-Equipment'!T129="*",'11-Equipment'!S129,'11-Equipment'!V129="*",'11-Equipment'!U129),"")</f>
        <v/>
      </c>
      <c r="H2149" s="236" t="e">
        <f>G2149/'Project Data'!$D$22</f>
        <v>#VALUE!</v>
      </c>
      <c r="I2149" s="175"/>
      <c r="J2149" s="244"/>
      <c r="K2149" s="242"/>
    </row>
    <row r="2150" spans="1:11" s="147" customFormat="1" ht="15" hidden="1" customHeight="1">
      <c r="A2150" s="198">
        <f>'11-Equipment'!A130</f>
        <v>0</v>
      </c>
      <c r="B2150" s="235" t="str">
        <f>'11-Equipment'!B130</f>
        <v>11 44 00 Food Cooking Equipment</v>
      </c>
      <c r="C2150" s="235"/>
      <c r="D2150" s="236" t="str" cm="1">
        <f t="array" ref="D2150">_xlfn.IFNA(_xlfn.IFS('11-Equipment'!D130="*",'11-Equipment'!C130,'11-Equipment'!F130="*",'11-Equipment'!E130,'11-Equipment'!H130="*",'11-Equipment'!G130,'11-Equipment'!J130="*",'11-Equipment'!I130,'11-Equipment'!L130="*",'11-Equipment'!K130,'11-Equipment'!N130="*",'11-Equipment'!M130,'11-Equipment'!P130="*",'11-Equipment'!O130,'11-Equipment'!R130="*",'11-Equipment'!Q130,'11-Equipment'!T130="*",'11-Equipment'!S130),"")</f>
        <v/>
      </c>
      <c r="E2150" s="236" t="e">
        <f>D2150/'Project Data'!$D$22</f>
        <v>#VALUE!</v>
      </c>
      <c r="F2150" s="164" t="s">
        <v>44</v>
      </c>
      <c r="G2150" s="236" t="str" cm="1">
        <f t="array" ref="G2150">_xlfn.IFNA(_xlfn.IFS('11-Equipment'!F130="*",'11-Equipment'!E130,'11-Equipment'!H130="*",'11-Equipment'!G130,'11-Equipment'!J130="*",'11-Equipment'!I130,'11-Equipment'!L130="*",'11-Equipment'!K130,'11-Equipment'!N130="*",'11-Equipment'!M130,'11-Equipment'!P130="*",'11-Equipment'!O130,'11-Equipment'!R130="*",'11-Equipment'!Q130,'11-Equipment'!T130="*",'11-Equipment'!S130,'11-Equipment'!V130="*",'11-Equipment'!U130),"")</f>
        <v/>
      </c>
      <c r="H2150" s="236" t="e">
        <f>G2150/'Project Data'!$D$22</f>
        <v>#VALUE!</v>
      </c>
      <c r="I2150" s="175"/>
      <c r="J2150" s="244"/>
      <c r="K2150" s="242"/>
    </row>
    <row r="2151" spans="1:11" s="147" customFormat="1" ht="15" hidden="1" customHeight="1">
      <c r="A2151" s="198">
        <f>'11-Equipment'!A131</f>
        <v>0</v>
      </c>
      <c r="B2151" s="235" t="str">
        <f>'11-Equipment'!B131</f>
        <v>11 44 13 Commercial Ranges</v>
      </c>
      <c r="C2151" s="235"/>
      <c r="D2151" s="236" t="str" cm="1">
        <f t="array" ref="D2151">_xlfn.IFNA(_xlfn.IFS('11-Equipment'!D131="*",'11-Equipment'!C131,'11-Equipment'!F131="*",'11-Equipment'!E131,'11-Equipment'!H131="*",'11-Equipment'!G131,'11-Equipment'!J131="*",'11-Equipment'!I131,'11-Equipment'!L131="*",'11-Equipment'!K131,'11-Equipment'!N131="*",'11-Equipment'!M131,'11-Equipment'!P131="*",'11-Equipment'!O131,'11-Equipment'!R131="*",'11-Equipment'!Q131,'11-Equipment'!T131="*",'11-Equipment'!S131),"")</f>
        <v/>
      </c>
      <c r="E2151" s="236" t="e">
        <f>D2151/'Project Data'!$D$22</f>
        <v>#VALUE!</v>
      </c>
      <c r="F2151" s="164" t="s">
        <v>44</v>
      </c>
      <c r="G2151" s="236" t="str" cm="1">
        <f t="array" ref="G2151">_xlfn.IFNA(_xlfn.IFS('11-Equipment'!F131="*",'11-Equipment'!E131,'11-Equipment'!H131="*",'11-Equipment'!G131,'11-Equipment'!J131="*",'11-Equipment'!I131,'11-Equipment'!L131="*",'11-Equipment'!K131,'11-Equipment'!N131="*",'11-Equipment'!M131,'11-Equipment'!P131="*",'11-Equipment'!O131,'11-Equipment'!R131="*",'11-Equipment'!Q131,'11-Equipment'!T131="*",'11-Equipment'!S131,'11-Equipment'!V131="*",'11-Equipment'!U131),"")</f>
        <v/>
      </c>
      <c r="H2151" s="236" t="e">
        <f>G2151/'Project Data'!$D$22</f>
        <v>#VALUE!</v>
      </c>
      <c r="I2151" s="175"/>
      <c r="J2151" s="244"/>
      <c r="K2151" s="242"/>
    </row>
    <row r="2152" spans="1:11" s="147" customFormat="1" ht="15" hidden="1" customHeight="1">
      <c r="A2152" s="198">
        <f>'11-Equipment'!A132</f>
        <v>0</v>
      </c>
      <c r="B2152" s="235" t="str">
        <f>'11-Equipment'!B132</f>
        <v>11 44 16 Commercial Ovens</v>
      </c>
      <c r="C2152" s="235"/>
      <c r="D2152" s="236" t="str" cm="1">
        <f t="array" ref="D2152">_xlfn.IFNA(_xlfn.IFS('11-Equipment'!D132="*",'11-Equipment'!C132,'11-Equipment'!F132="*",'11-Equipment'!E132,'11-Equipment'!H132="*",'11-Equipment'!G132,'11-Equipment'!J132="*",'11-Equipment'!I132,'11-Equipment'!L132="*",'11-Equipment'!K132,'11-Equipment'!N132="*",'11-Equipment'!M132,'11-Equipment'!P132="*",'11-Equipment'!O132,'11-Equipment'!R132="*",'11-Equipment'!Q132,'11-Equipment'!T132="*",'11-Equipment'!S132),"")</f>
        <v/>
      </c>
      <c r="E2152" s="236" t="e">
        <f>D2152/'Project Data'!$D$22</f>
        <v>#VALUE!</v>
      </c>
      <c r="F2152" s="164" t="s">
        <v>44</v>
      </c>
      <c r="G2152" s="236" t="str" cm="1">
        <f t="array" ref="G2152">_xlfn.IFNA(_xlfn.IFS('11-Equipment'!F132="*",'11-Equipment'!E132,'11-Equipment'!H132="*",'11-Equipment'!G132,'11-Equipment'!J132="*",'11-Equipment'!I132,'11-Equipment'!L132="*",'11-Equipment'!K132,'11-Equipment'!N132="*",'11-Equipment'!M132,'11-Equipment'!P132="*",'11-Equipment'!O132,'11-Equipment'!R132="*",'11-Equipment'!Q132,'11-Equipment'!T132="*",'11-Equipment'!S132,'11-Equipment'!V132="*",'11-Equipment'!U132),"")</f>
        <v/>
      </c>
      <c r="H2152" s="236" t="e">
        <f>G2152/'Project Data'!$D$22</f>
        <v>#VALUE!</v>
      </c>
      <c r="I2152" s="175"/>
      <c r="J2152" s="244"/>
      <c r="K2152" s="242"/>
    </row>
    <row r="2153" spans="1:11" s="147" customFormat="1" ht="15" hidden="1" customHeight="1">
      <c r="A2153" s="198">
        <f>'11-Equipment'!A133</f>
        <v>0</v>
      </c>
      <c r="B2153" s="235" t="str">
        <f>'11-Equipment'!B133</f>
        <v>11 46 00 Food Dispensing Equipment</v>
      </c>
      <c r="C2153" s="235"/>
      <c r="D2153" s="236" t="str" cm="1">
        <f t="array" ref="D2153">_xlfn.IFNA(_xlfn.IFS('11-Equipment'!D133="*",'11-Equipment'!C133,'11-Equipment'!F133="*",'11-Equipment'!E133,'11-Equipment'!H133="*",'11-Equipment'!G133,'11-Equipment'!J133="*",'11-Equipment'!I133,'11-Equipment'!L133="*",'11-Equipment'!K133,'11-Equipment'!N133="*",'11-Equipment'!M133,'11-Equipment'!P133="*",'11-Equipment'!O133,'11-Equipment'!R133="*",'11-Equipment'!Q133,'11-Equipment'!T133="*",'11-Equipment'!S133),"")</f>
        <v/>
      </c>
      <c r="E2153" s="236" t="e">
        <f>D2153/'Project Data'!$D$22</f>
        <v>#VALUE!</v>
      </c>
      <c r="F2153" s="164" t="s">
        <v>44</v>
      </c>
      <c r="G2153" s="236" t="str" cm="1">
        <f t="array" ref="G2153">_xlfn.IFNA(_xlfn.IFS('11-Equipment'!F133="*",'11-Equipment'!E133,'11-Equipment'!H133="*",'11-Equipment'!G133,'11-Equipment'!J133="*",'11-Equipment'!I133,'11-Equipment'!L133="*",'11-Equipment'!K133,'11-Equipment'!N133="*",'11-Equipment'!M133,'11-Equipment'!P133="*",'11-Equipment'!O133,'11-Equipment'!R133="*",'11-Equipment'!Q133,'11-Equipment'!T133="*",'11-Equipment'!S133,'11-Equipment'!V133="*",'11-Equipment'!U133),"")</f>
        <v/>
      </c>
      <c r="H2153" s="236" t="e">
        <f>G2153/'Project Data'!$D$22</f>
        <v>#VALUE!</v>
      </c>
      <c r="I2153" s="175"/>
      <c r="J2153" s="244"/>
      <c r="K2153" s="242"/>
    </row>
    <row r="2154" spans="1:11" s="147" customFormat="1" ht="15" hidden="1" customHeight="1">
      <c r="A2154" s="198">
        <f>'11-Equipment'!A134</f>
        <v>0</v>
      </c>
      <c r="B2154" s="235" t="str">
        <f>'11-Equipment'!B134</f>
        <v>11 46 13 Bar Equipment</v>
      </c>
      <c r="C2154" s="235"/>
      <c r="D2154" s="236" t="str" cm="1">
        <f t="array" ref="D2154">_xlfn.IFNA(_xlfn.IFS('11-Equipment'!D134="*",'11-Equipment'!C134,'11-Equipment'!F134="*",'11-Equipment'!E134,'11-Equipment'!H134="*",'11-Equipment'!G134,'11-Equipment'!J134="*",'11-Equipment'!I134,'11-Equipment'!L134="*",'11-Equipment'!K134,'11-Equipment'!N134="*",'11-Equipment'!M134,'11-Equipment'!P134="*",'11-Equipment'!O134,'11-Equipment'!R134="*",'11-Equipment'!Q134,'11-Equipment'!T134="*",'11-Equipment'!S134),"")</f>
        <v/>
      </c>
      <c r="E2154" s="236" t="e">
        <f>D2154/'Project Data'!$D$22</f>
        <v>#VALUE!</v>
      </c>
      <c r="F2154" s="164" t="s">
        <v>44</v>
      </c>
      <c r="G2154" s="236" t="str" cm="1">
        <f t="array" ref="G2154">_xlfn.IFNA(_xlfn.IFS('11-Equipment'!F134="*",'11-Equipment'!E134,'11-Equipment'!H134="*",'11-Equipment'!G134,'11-Equipment'!J134="*",'11-Equipment'!I134,'11-Equipment'!L134="*",'11-Equipment'!K134,'11-Equipment'!N134="*",'11-Equipment'!M134,'11-Equipment'!P134="*",'11-Equipment'!O134,'11-Equipment'!R134="*",'11-Equipment'!Q134,'11-Equipment'!T134="*",'11-Equipment'!S134,'11-Equipment'!V134="*",'11-Equipment'!U134),"")</f>
        <v/>
      </c>
      <c r="H2154" s="236" t="e">
        <f>G2154/'Project Data'!$D$22</f>
        <v>#VALUE!</v>
      </c>
      <c r="I2154" s="175"/>
      <c r="J2154" s="244"/>
      <c r="K2154" s="242"/>
    </row>
    <row r="2155" spans="1:11" s="147" customFormat="1" ht="15" hidden="1" customHeight="1">
      <c r="A2155" s="198">
        <f>'11-Equipment'!A135</f>
        <v>0</v>
      </c>
      <c r="B2155" s="235" t="str">
        <f>'11-Equipment'!B135</f>
        <v>11 46 16 Service Line Equipment</v>
      </c>
      <c r="C2155" s="235"/>
      <c r="D2155" s="236" t="str" cm="1">
        <f t="array" ref="D2155">_xlfn.IFNA(_xlfn.IFS('11-Equipment'!D135="*",'11-Equipment'!C135,'11-Equipment'!F135="*",'11-Equipment'!E135,'11-Equipment'!H135="*",'11-Equipment'!G135,'11-Equipment'!J135="*",'11-Equipment'!I135,'11-Equipment'!L135="*",'11-Equipment'!K135,'11-Equipment'!N135="*",'11-Equipment'!M135,'11-Equipment'!P135="*",'11-Equipment'!O135,'11-Equipment'!R135="*",'11-Equipment'!Q135,'11-Equipment'!T135="*",'11-Equipment'!S135),"")</f>
        <v/>
      </c>
      <c r="E2155" s="236" t="e">
        <f>D2155/'Project Data'!$D$22</f>
        <v>#VALUE!</v>
      </c>
      <c r="F2155" s="164" t="s">
        <v>44</v>
      </c>
      <c r="G2155" s="236" t="str" cm="1">
        <f t="array" ref="G2155">_xlfn.IFNA(_xlfn.IFS('11-Equipment'!F135="*",'11-Equipment'!E135,'11-Equipment'!H135="*",'11-Equipment'!G135,'11-Equipment'!J135="*",'11-Equipment'!I135,'11-Equipment'!L135="*",'11-Equipment'!K135,'11-Equipment'!N135="*",'11-Equipment'!M135,'11-Equipment'!P135="*",'11-Equipment'!O135,'11-Equipment'!R135="*",'11-Equipment'!Q135,'11-Equipment'!T135="*",'11-Equipment'!S135,'11-Equipment'!V135="*",'11-Equipment'!U135),"")</f>
        <v/>
      </c>
      <c r="H2155" s="236" t="e">
        <f>G2155/'Project Data'!$D$22</f>
        <v>#VALUE!</v>
      </c>
      <c r="I2155" s="175"/>
      <c r="J2155" s="244"/>
      <c r="K2155" s="242"/>
    </row>
    <row r="2156" spans="1:11" s="147" customFormat="1" ht="15" hidden="1" customHeight="1">
      <c r="A2156" s="198">
        <f>'11-Equipment'!A136</f>
        <v>0</v>
      </c>
      <c r="B2156" s="235" t="str">
        <f>'11-Equipment'!B136</f>
        <v>11 46 19 Soda Fountain Equipment</v>
      </c>
      <c r="C2156" s="235"/>
      <c r="D2156" s="236" t="str" cm="1">
        <f t="array" ref="D2156">_xlfn.IFNA(_xlfn.IFS('11-Equipment'!D136="*",'11-Equipment'!C136,'11-Equipment'!F136="*",'11-Equipment'!E136,'11-Equipment'!H136="*",'11-Equipment'!G136,'11-Equipment'!J136="*",'11-Equipment'!I136,'11-Equipment'!L136="*",'11-Equipment'!K136,'11-Equipment'!N136="*",'11-Equipment'!M136,'11-Equipment'!P136="*",'11-Equipment'!O136,'11-Equipment'!R136="*",'11-Equipment'!Q136,'11-Equipment'!T136="*",'11-Equipment'!S136),"")</f>
        <v/>
      </c>
      <c r="E2156" s="236" t="e">
        <f>D2156/'Project Data'!$D$22</f>
        <v>#VALUE!</v>
      </c>
      <c r="F2156" s="164" t="s">
        <v>44</v>
      </c>
      <c r="G2156" s="236" t="str" cm="1">
        <f t="array" ref="G2156">_xlfn.IFNA(_xlfn.IFS('11-Equipment'!F136="*",'11-Equipment'!E136,'11-Equipment'!H136="*",'11-Equipment'!G136,'11-Equipment'!J136="*",'11-Equipment'!I136,'11-Equipment'!L136="*",'11-Equipment'!K136,'11-Equipment'!N136="*",'11-Equipment'!M136,'11-Equipment'!P136="*",'11-Equipment'!O136,'11-Equipment'!R136="*",'11-Equipment'!Q136,'11-Equipment'!T136="*",'11-Equipment'!S136,'11-Equipment'!V136="*",'11-Equipment'!U136),"")</f>
        <v/>
      </c>
      <c r="H2156" s="236" t="e">
        <f>G2156/'Project Data'!$D$22</f>
        <v>#VALUE!</v>
      </c>
      <c r="I2156" s="175"/>
      <c r="J2156" s="244"/>
      <c r="K2156" s="242"/>
    </row>
    <row r="2157" spans="1:11" s="147" customFormat="1" ht="15" hidden="1" customHeight="1">
      <c r="A2157" s="198">
        <f>'11-Equipment'!A137</f>
        <v>0</v>
      </c>
      <c r="B2157" s="235" t="str">
        <f>'11-Equipment'!B137</f>
        <v>11 46 23 Coffee and Espresso Equipment</v>
      </c>
      <c r="C2157" s="235"/>
      <c r="D2157" s="236" t="str" cm="1">
        <f t="array" ref="D2157">_xlfn.IFNA(_xlfn.IFS('11-Equipment'!D137="*",'11-Equipment'!C137,'11-Equipment'!F137="*",'11-Equipment'!E137,'11-Equipment'!H137="*",'11-Equipment'!G137,'11-Equipment'!J137="*",'11-Equipment'!I137,'11-Equipment'!L137="*",'11-Equipment'!K137,'11-Equipment'!N137="*",'11-Equipment'!M137,'11-Equipment'!P137="*",'11-Equipment'!O137,'11-Equipment'!R137="*",'11-Equipment'!Q137,'11-Equipment'!T137="*",'11-Equipment'!S137),"")</f>
        <v/>
      </c>
      <c r="E2157" s="236" t="e">
        <f>D2157/'Project Data'!$D$22</f>
        <v>#VALUE!</v>
      </c>
      <c r="F2157" s="164" t="s">
        <v>44</v>
      </c>
      <c r="G2157" s="236" t="str" cm="1">
        <f t="array" ref="G2157">_xlfn.IFNA(_xlfn.IFS('11-Equipment'!F137="*",'11-Equipment'!E137,'11-Equipment'!H137="*",'11-Equipment'!G137,'11-Equipment'!J137="*",'11-Equipment'!I137,'11-Equipment'!L137="*",'11-Equipment'!K137,'11-Equipment'!N137="*",'11-Equipment'!M137,'11-Equipment'!P137="*",'11-Equipment'!O137,'11-Equipment'!R137="*",'11-Equipment'!Q137,'11-Equipment'!T137="*",'11-Equipment'!S137,'11-Equipment'!V137="*",'11-Equipment'!U137),"")</f>
        <v/>
      </c>
      <c r="H2157" s="236" t="e">
        <f>G2157/'Project Data'!$D$22</f>
        <v>#VALUE!</v>
      </c>
      <c r="I2157" s="175"/>
      <c r="J2157" s="244"/>
      <c r="K2157" s="242"/>
    </row>
    <row r="2158" spans="1:11" s="147" customFormat="1" ht="15" hidden="1" customHeight="1">
      <c r="A2158" s="198">
        <f>'11-Equipment'!A138</f>
        <v>0</v>
      </c>
      <c r="B2158" s="235" t="str">
        <f>'11-Equipment'!B138</f>
        <v>11 46 83 Ice Machines</v>
      </c>
      <c r="C2158" s="235"/>
      <c r="D2158" s="236" t="str" cm="1">
        <f t="array" ref="D2158">_xlfn.IFNA(_xlfn.IFS('11-Equipment'!D138="*",'11-Equipment'!C138,'11-Equipment'!F138="*",'11-Equipment'!E138,'11-Equipment'!H138="*",'11-Equipment'!G138,'11-Equipment'!J138="*",'11-Equipment'!I138,'11-Equipment'!L138="*",'11-Equipment'!K138,'11-Equipment'!N138="*",'11-Equipment'!M138,'11-Equipment'!P138="*",'11-Equipment'!O138,'11-Equipment'!R138="*",'11-Equipment'!Q138,'11-Equipment'!T138="*",'11-Equipment'!S138),"")</f>
        <v/>
      </c>
      <c r="E2158" s="236" t="e">
        <f>D2158/'Project Data'!$D$22</f>
        <v>#VALUE!</v>
      </c>
      <c r="F2158" s="164" t="s">
        <v>44</v>
      </c>
      <c r="G2158" s="236" t="str" cm="1">
        <f t="array" ref="G2158">_xlfn.IFNA(_xlfn.IFS('11-Equipment'!F138="*",'11-Equipment'!E138,'11-Equipment'!H138="*",'11-Equipment'!G138,'11-Equipment'!J138="*",'11-Equipment'!I138,'11-Equipment'!L138="*",'11-Equipment'!K138,'11-Equipment'!N138="*",'11-Equipment'!M138,'11-Equipment'!P138="*",'11-Equipment'!O138,'11-Equipment'!R138="*",'11-Equipment'!Q138,'11-Equipment'!T138="*",'11-Equipment'!S138,'11-Equipment'!V138="*",'11-Equipment'!U138),"")</f>
        <v/>
      </c>
      <c r="H2158" s="236" t="e">
        <f>G2158/'Project Data'!$D$22</f>
        <v>#VALUE!</v>
      </c>
      <c r="I2158" s="175"/>
      <c r="J2158" s="244"/>
      <c r="K2158" s="242"/>
    </row>
    <row r="2159" spans="1:11" s="147" customFormat="1" ht="15" hidden="1" customHeight="1">
      <c r="A2159" s="198">
        <f>'11-Equipment'!A139</f>
        <v>0</v>
      </c>
      <c r="B2159" s="235" t="str">
        <f>'11-Equipment'!B139</f>
        <v>11 48 00 Foodservice Cleaning and Disposal Equipment</v>
      </c>
      <c r="C2159" s="235"/>
      <c r="D2159" s="236" t="str" cm="1">
        <f t="array" ref="D2159">_xlfn.IFNA(_xlfn.IFS('11-Equipment'!D139="*",'11-Equipment'!C139,'11-Equipment'!F139="*",'11-Equipment'!E139,'11-Equipment'!H139="*",'11-Equipment'!G139,'11-Equipment'!J139="*",'11-Equipment'!I139,'11-Equipment'!L139="*",'11-Equipment'!K139,'11-Equipment'!N139="*",'11-Equipment'!M139,'11-Equipment'!P139="*",'11-Equipment'!O139,'11-Equipment'!R139="*",'11-Equipment'!Q139,'11-Equipment'!T139="*",'11-Equipment'!S139),"")</f>
        <v/>
      </c>
      <c r="E2159" s="236" t="e">
        <f>D2159/'Project Data'!$D$22</f>
        <v>#VALUE!</v>
      </c>
      <c r="F2159" s="164" t="s">
        <v>44</v>
      </c>
      <c r="G2159" s="236" t="str" cm="1">
        <f t="array" ref="G2159">_xlfn.IFNA(_xlfn.IFS('11-Equipment'!F139="*",'11-Equipment'!E139,'11-Equipment'!H139="*",'11-Equipment'!G139,'11-Equipment'!J139="*",'11-Equipment'!I139,'11-Equipment'!L139="*",'11-Equipment'!K139,'11-Equipment'!N139="*",'11-Equipment'!M139,'11-Equipment'!P139="*",'11-Equipment'!O139,'11-Equipment'!R139="*",'11-Equipment'!Q139,'11-Equipment'!T139="*",'11-Equipment'!S139,'11-Equipment'!V139="*",'11-Equipment'!U139),"")</f>
        <v/>
      </c>
      <c r="H2159" s="236" t="e">
        <f>G2159/'Project Data'!$D$22</f>
        <v>#VALUE!</v>
      </c>
      <c r="I2159" s="175"/>
      <c r="J2159" s="244"/>
      <c r="K2159" s="242"/>
    </row>
    <row r="2160" spans="1:11" s="147" customFormat="1" ht="15" hidden="1" customHeight="1">
      <c r="A2160" s="198">
        <f>'11-Equipment'!A140</f>
        <v>0</v>
      </c>
      <c r="B2160" s="235" t="str">
        <f>'11-Equipment'!B140</f>
        <v>11 48 13 Commercial Dishwashers</v>
      </c>
      <c r="C2160" s="235"/>
      <c r="D2160" s="236" t="str" cm="1">
        <f t="array" ref="D2160">_xlfn.IFNA(_xlfn.IFS('11-Equipment'!D140="*",'11-Equipment'!C140,'11-Equipment'!F140="*",'11-Equipment'!E140,'11-Equipment'!H140="*",'11-Equipment'!G140,'11-Equipment'!J140="*",'11-Equipment'!I140,'11-Equipment'!L140="*",'11-Equipment'!K140,'11-Equipment'!N140="*",'11-Equipment'!M140,'11-Equipment'!P140="*",'11-Equipment'!O140,'11-Equipment'!R140="*",'11-Equipment'!Q140,'11-Equipment'!T140="*",'11-Equipment'!S140),"")</f>
        <v/>
      </c>
      <c r="E2160" s="236" t="e">
        <f>D2160/'Project Data'!$D$22</f>
        <v>#VALUE!</v>
      </c>
      <c r="F2160" s="164" t="s">
        <v>44</v>
      </c>
      <c r="G2160" s="236" t="str" cm="1">
        <f t="array" ref="G2160">_xlfn.IFNA(_xlfn.IFS('11-Equipment'!F140="*",'11-Equipment'!E140,'11-Equipment'!H140="*",'11-Equipment'!G140,'11-Equipment'!J140="*",'11-Equipment'!I140,'11-Equipment'!L140="*",'11-Equipment'!K140,'11-Equipment'!N140="*",'11-Equipment'!M140,'11-Equipment'!P140="*",'11-Equipment'!O140,'11-Equipment'!R140="*",'11-Equipment'!Q140,'11-Equipment'!T140="*",'11-Equipment'!S140,'11-Equipment'!V140="*",'11-Equipment'!U140),"")</f>
        <v/>
      </c>
      <c r="H2160" s="236" t="e">
        <f>G2160/'Project Data'!$D$22</f>
        <v>#VALUE!</v>
      </c>
      <c r="I2160" s="175"/>
      <c r="J2160" s="244"/>
      <c r="K2160" s="242"/>
    </row>
    <row r="2161" spans="1:11" s="147" customFormat="1" ht="15" hidden="1" customHeight="1">
      <c r="A2161" s="198">
        <f>'11-Equipment'!A141</f>
        <v>0</v>
      </c>
      <c r="B2161" s="235" t="str">
        <f>'11-Equipment'!B141</f>
        <v>11 50 00 Educational and Scientific Equipment</v>
      </c>
      <c r="C2161" s="235"/>
      <c r="D2161" s="236" t="str" cm="1">
        <f t="array" ref="D2161">_xlfn.IFNA(_xlfn.IFS('11-Equipment'!D141="*",'11-Equipment'!C141,'11-Equipment'!F141="*",'11-Equipment'!E141,'11-Equipment'!H141="*",'11-Equipment'!G141,'11-Equipment'!J141="*",'11-Equipment'!I141,'11-Equipment'!L141="*",'11-Equipment'!K141,'11-Equipment'!N141="*",'11-Equipment'!M141,'11-Equipment'!P141="*",'11-Equipment'!O141,'11-Equipment'!R141="*",'11-Equipment'!Q141,'11-Equipment'!T141="*",'11-Equipment'!S141),"")</f>
        <v/>
      </c>
      <c r="E2161" s="236" t="e">
        <f>D2161/'Project Data'!$D$22</f>
        <v>#VALUE!</v>
      </c>
      <c r="F2161" s="164" t="s">
        <v>44</v>
      </c>
      <c r="G2161" s="236" t="str" cm="1">
        <f t="array" ref="G2161">_xlfn.IFNA(_xlfn.IFS('11-Equipment'!F141="*",'11-Equipment'!E141,'11-Equipment'!H141="*",'11-Equipment'!G141,'11-Equipment'!J141="*",'11-Equipment'!I141,'11-Equipment'!L141="*",'11-Equipment'!K141,'11-Equipment'!N141="*",'11-Equipment'!M141,'11-Equipment'!P141="*",'11-Equipment'!O141,'11-Equipment'!R141="*",'11-Equipment'!Q141,'11-Equipment'!T141="*",'11-Equipment'!S141,'11-Equipment'!V141="*",'11-Equipment'!U141),"")</f>
        <v/>
      </c>
      <c r="H2161" s="236" t="e">
        <f>G2161/'Project Data'!$D$22</f>
        <v>#VALUE!</v>
      </c>
      <c r="I2161" s="175"/>
      <c r="J2161" s="244"/>
      <c r="K2161" s="242"/>
    </row>
    <row r="2162" spans="1:11" s="147" customFormat="1" ht="15" hidden="1" customHeight="1">
      <c r="A2162" s="198">
        <f>'11-Equipment'!A142</f>
        <v>0</v>
      </c>
      <c r="B2162" s="235" t="str">
        <f>'11-Equipment'!B142</f>
        <v>11 51 00 Library Equipment</v>
      </c>
      <c r="C2162" s="235"/>
      <c r="D2162" s="236" t="str" cm="1">
        <f t="array" ref="D2162">_xlfn.IFNA(_xlfn.IFS('11-Equipment'!D142="*",'11-Equipment'!C142,'11-Equipment'!F142="*",'11-Equipment'!E142,'11-Equipment'!H142="*",'11-Equipment'!G142,'11-Equipment'!J142="*",'11-Equipment'!I142,'11-Equipment'!L142="*",'11-Equipment'!K142,'11-Equipment'!N142="*",'11-Equipment'!M142,'11-Equipment'!P142="*",'11-Equipment'!O142,'11-Equipment'!R142="*",'11-Equipment'!Q142,'11-Equipment'!T142="*",'11-Equipment'!S142),"")</f>
        <v/>
      </c>
      <c r="E2162" s="236" t="e">
        <f>D2162/'Project Data'!$D$22</f>
        <v>#VALUE!</v>
      </c>
      <c r="F2162" s="164" t="s">
        <v>44</v>
      </c>
      <c r="G2162" s="236" t="str" cm="1">
        <f t="array" ref="G2162">_xlfn.IFNA(_xlfn.IFS('11-Equipment'!F142="*",'11-Equipment'!E142,'11-Equipment'!H142="*",'11-Equipment'!G142,'11-Equipment'!J142="*",'11-Equipment'!I142,'11-Equipment'!L142="*",'11-Equipment'!K142,'11-Equipment'!N142="*",'11-Equipment'!M142,'11-Equipment'!P142="*",'11-Equipment'!O142,'11-Equipment'!R142="*",'11-Equipment'!Q142,'11-Equipment'!T142="*",'11-Equipment'!S142,'11-Equipment'!V142="*",'11-Equipment'!U142),"")</f>
        <v/>
      </c>
      <c r="H2162" s="236" t="e">
        <f>G2162/'Project Data'!$D$22</f>
        <v>#VALUE!</v>
      </c>
      <c r="I2162" s="175"/>
      <c r="J2162" s="244"/>
      <c r="K2162" s="242"/>
    </row>
    <row r="2163" spans="1:11" s="147" customFormat="1" ht="15" hidden="1" customHeight="1">
      <c r="A2163" s="198">
        <f>'11-Equipment'!A143</f>
        <v>0</v>
      </c>
      <c r="B2163" s="235" t="str">
        <f>'11-Equipment'!B143</f>
        <v>11 51 13 Automated Book Storage and Retrieval Systems</v>
      </c>
      <c r="C2163" s="235"/>
      <c r="D2163" s="236" t="str" cm="1">
        <f t="array" ref="D2163">_xlfn.IFNA(_xlfn.IFS('11-Equipment'!D143="*",'11-Equipment'!C143,'11-Equipment'!F143="*",'11-Equipment'!E143,'11-Equipment'!H143="*",'11-Equipment'!G143,'11-Equipment'!J143="*",'11-Equipment'!I143,'11-Equipment'!L143="*",'11-Equipment'!K143,'11-Equipment'!N143="*",'11-Equipment'!M143,'11-Equipment'!P143="*",'11-Equipment'!O143,'11-Equipment'!R143="*",'11-Equipment'!Q143,'11-Equipment'!T143="*",'11-Equipment'!S143),"")</f>
        <v/>
      </c>
      <c r="E2163" s="236" t="e">
        <f>D2163/'Project Data'!$D$22</f>
        <v>#VALUE!</v>
      </c>
      <c r="F2163" s="164" t="s">
        <v>44</v>
      </c>
      <c r="G2163" s="236" t="str" cm="1">
        <f t="array" ref="G2163">_xlfn.IFNA(_xlfn.IFS('11-Equipment'!F143="*",'11-Equipment'!E143,'11-Equipment'!H143="*",'11-Equipment'!G143,'11-Equipment'!J143="*",'11-Equipment'!I143,'11-Equipment'!L143="*",'11-Equipment'!K143,'11-Equipment'!N143="*",'11-Equipment'!M143,'11-Equipment'!P143="*",'11-Equipment'!O143,'11-Equipment'!R143="*",'11-Equipment'!Q143,'11-Equipment'!T143="*",'11-Equipment'!S143,'11-Equipment'!V143="*",'11-Equipment'!U143),"")</f>
        <v/>
      </c>
      <c r="H2163" s="236" t="e">
        <f>G2163/'Project Data'!$D$22</f>
        <v>#VALUE!</v>
      </c>
      <c r="I2163" s="175"/>
      <c r="J2163" s="244"/>
      <c r="K2163" s="242"/>
    </row>
    <row r="2164" spans="1:11" s="147" customFormat="1" ht="15" hidden="1" customHeight="1">
      <c r="A2164" s="198">
        <f>'11-Equipment'!A144</f>
        <v>0</v>
      </c>
      <c r="B2164" s="235" t="str">
        <f>'11-Equipment'!B144</f>
        <v>11 51 16 Book Depositories</v>
      </c>
      <c r="C2164" s="235"/>
      <c r="D2164" s="236" t="str" cm="1">
        <f t="array" ref="D2164">_xlfn.IFNA(_xlfn.IFS('11-Equipment'!D144="*",'11-Equipment'!C144,'11-Equipment'!F144="*",'11-Equipment'!E144,'11-Equipment'!H144="*",'11-Equipment'!G144,'11-Equipment'!J144="*",'11-Equipment'!I144,'11-Equipment'!L144="*",'11-Equipment'!K144,'11-Equipment'!N144="*",'11-Equipment'!M144,'11-Equipment'!P144="*",'11-Equipment'!O144,'11-Equipment'!R144="*",'11-Equipment'!Q144,'11-Equipment'!T144="*",'11-Equipment'!S144),"")</f>
        <v/>
      </c>
      <c r="E2164" s="236" t="e">
        <f>D2164/'Project Data'!$D$22</f>
        <v>#VALUE!</v>
      </c>
      <c r="F2164" s="164" t="s">
        <v>44</v>
      </c>
      <c r="G2164" s="236" t="str" cm="1">
        <f t="array" ref="G2164">_xlfn.IFNA(_xlfn.IFS('11-Equipment'!F144="*",'11-Equipment'!E144,'11-Equipment'!H144="*",'11-Equipment'!G144,'11-Equipment'!J144="*",'11-Equipment'!I144,'11-Equipment'!L144="*",'11-Equipment'!K144,'11-Equipment'!N144="*",'11-Equipment'!M144,'11-Equipment'!P144="*",'11-Equipment'!O144,'11-Equipment'!R144="*",'11-Equipment'!Q144,'11-Equipment'!T144="*",'11-Equipment'!S144,'11-Equipment'!V144="*",'11-Equipment'!U144),"")</f>
        <v/>
      </c>
      <c r="H2164" s="236" t="e">
        <f>G2164/'Project Data'!$D$22</f>
        <v>#VALUE!</v>
      </c>
      <c r="I2164" s="175"/>
      <c r="J2164" s="244"/>
      <c r="K2164" s="242"/>
    </row>
    <row r="2165" spans="1:11" s="147" customFormat="1" ht="15" hidden="1" customHeight="1">
      <c r="A2165" s="198">
        <f>'11-Equipment'!A145</f>
        <v>0</v>
      </c>
      <c r="B2165" s="235" t="str">
        <f>'11-Equipment'!B145</f>
        <v>11 51 19 Book Theft Protection Equipment</v>
      </c>
      <c r="C2165" s="235"/>
      <c r="D2165" s="236" t="str" cm="1">
        <f t="array" ref="D2165">_xlfn.IFNA(_xlfn.IFS('11-Equipment'!D145="*",'11-Equipment'!C145,'11-Equipment'!F145="*",'11-Equipment'!E145,'11-Equipment'!H145="*",'11-Equipment'!G145,'11-Equipment'!J145="*",'11-Equipment'!I145,'11-Equipment'!L145="*",'11-Equipment'!K145,'11-Equipment'!N145="*",'11-Equipment'!M145,'11-Equipment'!P145="*",'11-Equipment'!O145,'11-Equipment'!R145="*",'11-Equipment'!Q145,'11-Equipment'!T145="*",'11-Equipment'!S145),"")</f>
        <v/>
      </c>
      <c r="E2165" s="236" t="e">
        <f>D2165/'Project Data'!$D$22</f>
        <v>#VALUE!</v>
      </c>
      <c r="F2165" s="164" t="s">
        <v>44</v>
      </c>
      <c r="G2165" s="236" t="str" cm="1">
        <f t="array" ref="G2165">_xlfn.IFNA(_xlfn.IFS('11-Equipment'!F145="*",'11-Equipment'!E145,'11-Equipment'!H145="*",'11-Equipment'!G145,'11-Equipment'!J145="*",'11-Equipment'!I145,'11-Equipment'!L145="*",'11-Equipment'!K145,'11-Equipment'!N145="*",'11-Equipment'!M145,'11-Equipment'!P145="*",'11-Equipment'!O145,'11-Equipment'!R145="*",'11-Equipment'!Q145,'11-Equipment'!T145="*",'11-Equipment'!S145,'11-Equipment'!V145="*",'11-Equipment'!U145),"")</f>
        <v/>
      </c>
      <c r="H2165" s="236" t="e">
        <f>G2165/'Project Data'!$D$22</f>
        <v>#VALUE!</v>
      </c>
      <c r="I2165" s="175"/>
      <c r="J2165" s="244"/>
      <c r="K2165" s="242"/>
    </row>
    <row r="2166" spans="1:11" s="147" customFormat="1" ht="15" hidden="1" customHeight="1">
      <c r="A2166" s="198">
        <f>'11-Equipment'!A146</f>
        <v>0</v>
      </c>
      <c r="B2166" s="235" t="str">
        <f>'11-Equipment'!B146</f>
        <v>11 51 23 Library Stack Systems</v>
      </c>
      <c r="C2166" s="235"/>
      <c r="D2166" s="236" t="str" cm="1">
        <f t="array" ref="D2166">_xlfn.IFNA(_xlfn.IFS('11-Equipment'!D146="*",'11-Equipment'!C146,'11-Equipment'!F146="*",'11-Equipment'!E146,'11-Equipment'!H146="*",'11-Equipment'!G146,'11-Equipment'!J146="*",'11-Equipment'!I146,'11-Equipment'!L146="*",'11-Equipment'!K146,'11-Equipment'!N146="*",'11-Equipment'!M146,'11-Equipment'!P146="*",'11-Equipment'!O146,'11-Equipment'!R146="*",'11-Equipment'!Q146,'11-Equipment'!T146="*",'11-Equipment'!S146),"")</f>
        <v/>
      </c>
      <c r="E2166" s="236" t="e">
        <f>D2166/'Project Data'!$D$22</f>
        <v>#VALUE!</v>
      </c>
      <c r="F2166" s="164" t="s">
        <v>44</v>
      </c>
      <c r="G2166" s="236" t="str" cm="1">
        <f t="array" ref="G2166">_xlfn.IFNA(_xlfn.IFS('11-Equipment'!F146="*",'11-Equipment'!E146,'11-Equipment'!H146="*",'11-Equipment'!G146,'11-Equipment'!J146="*",'11-Equipment'!I146,'11-Equipment'!L146="*",'11-Equipment'!K146,'11-Equipment'!N146="*",'11-Equipment'!M146,'11-Equipment'!P146="*",'11-Equipment'!O146,'11-Equipment'!R146="*",'11-Equipment'!Q146,'11-Equipment'!T146="*",'11-Equipment'!S146,'11-Equipment'!V146="*",'11-Equipment'!U146),"")</f>
        <v/>
      </c>
      <c r="H2166" s="236" t="e">
        <f>G2166/'Project Data'!$D$22</f>
        <v>#VALUE!</v>
      </c>
      <c r="I2166" s="175"/>
      <c r="J2166" s="244"/>
      <c r="K2166" s="242"/>
    </row>
    <row r="2167" spans="1:11" s="147" customFormat="1" ht="15" hidden="1" customHeight="1">
      <c r="A2167" s="198">
        <f>'11-Equipment'!A147</f>
        <v>0</v>
      </c>
      <c r="B2167" s="235" t="str">
        <f>'11-Equipment'!B147</f>
        <v>11 51 23.13 Metal Library Shelving</v>
      </c>
      <c r="C2167" s="235"/>
      <c r="D2167" s="236" t="str" cm="1">
        <f t="array" ref="D2167">_xlfn.IFNA(_xlfn.IFS('11-Equipment'!D147="*",'11-Equipment'!C147,'11-Equipment'!F147="*",'11-Equipment'!E147,'11-Equipment'!H147="*",'11-Equipment'!G147,'11-Equipment'!J147="*",'11-Equipment'!I147,'11-Equipment'!L147="*",'11-Equipment'!K147,'11-Equipment'!N147="*",'11-Equipment'!M147,'11-Equipment'!P147="*",'11-Equipment'!O147,'11-Equipment'!R147="*",'11-Equipment'!Q147,'11-Equipment'!T147="*",'11-Equipment'!S147),"")</f>
        <v/>
      </c>
      <c r="E2167" s="236" t="e">
        <f>D2167/'Project Data'!$D$22</f>
        <v>#VALUE!</v>
      </c>
      <c r="F2167" s="164" t="s">
        <v>44</v>
      </c>
      <c r="G2167" s="236" t="str" cm="1">
        <f t="array" ref="G2167">_xlfn.IFNA(_xlfn.IFS('11-Equipment'!F147="*",'11-Equipment'!E147,'11-Equipment'!H147="*",'11-Equipment'!G147,'11-Equipment'!J147="*",'11-Equipment'!I147,'11-Equipment'!L147="*",'11-Equipment'!K147,'11-Equipment'!N147="*",'11-Equipment'!M147,'11-Equipment'!P147="*",'11-Equipment'!O147,'11-Equipment'!R147="*",'11-Equipment'!Q147,'11-Equipment'!T147="*",'11-Equipment'!S147,'11-Equipment'!V147="*",'11-Equipment'!U147),"")</f>
        <v/>
      </c>
      <c r="H2167" s="236" t="e">
        <f>G2167/'Project Data'!$D$22</f>
        <v>#VALUE!</v>
      </c>
      <c r="I2167" s="175"/>
      <c r="J2167" s="244"/>
      <c r="K2167" s="242"/>
    </row>
    <row r="2168" spans="1:11" s="147" customFormat="1" ht="15" hidden="1" customHeight="1">
      <c r="A2168" s="198">
        <f>'11-Equipment'!A148</f>
        <v>0</v>
      </c>
      <c r="B2168" s="235" t="str">
        <f>'11-Equipment'!B148</f>
        <v>11 52 00 Audio-Visual Equipment</v>
      </c>
      <c r="C2168" s="235"/>
      <c r="D2168" s="236" t="str" cm="1">
        <f t="array" ref="D2168">_xlfn.IFNA(_xlfn.IFS('11-Equipment'!D148="*",'11-Equipment'!C148,'11-Equipment'!F148="*",'11-Equipment'!E148,'11-Equipment'!H148="*",'11-Equipment'!G148,'11-Equipment'!J148="*",'11-Equipment'!I148,'11-Equipment'!L148="*",'11-Equipment'!K148,'11-Equipment'!N148="*",'11-Equipment'!M148,'11-Equipment'!P148="*",'11-Equipment'!O148,'11-Equipment'!R148="*",'11-Equipment'!Q148,'11-Equipment'!T148="*",'11-Equipment'!S148),"")</f>
        <v/>
      </c>
      <c r="E2168" s="236" t="e">
        <f>D2168/'Project Data'!$D$22</f>
        <v>#VALUE!</v>
      </c>
      <c r="F2168" s="164" t="s">
        <v>44</v>
      </c>
      <c r="G2168" s="236" t="str" cm="1">
        <f t="array" ref="G2168">_xlfn.IFNA(_xlfn.IFS('11-Equipment'!F148="*",'11-Equipment'!E148,'11-Equipment'!H148="*",'11-Equipment'!G148,'11-Equipment'!J148="*",'11-Equipment'!I148,'11-Equipment'!L148="*",'11-Equipment'!K148,'11-Equipment'!N148="*",'11-Equipment'!M148,'11-Equipment'!P148="*",'11-Equipment'!O148,'11-Equipment'!R148="*",'11-Equipment'!Q148,'11-Equipment'!T148="*",'11-Equipment'!S148,'11-Equipment'!V148="*",'11-Equipment'!U148),"")</f>
        <v/>
      </c>
      <c r="H2168" s="236" t="e">
        <f>G2168/'Project Data'!$D$22</f>
        <v>#VALUE!</v>
      </c>
      <c r="I2168" s="175"/>
      <c r="J2168" s="244"/>
      <c r="K2168" s="242"/>
    </row>
    <row r="2169" spans="1:11" s="147" customFormat="1" ht="15" hidden="1" customHeight="1">
      <c r="A2169" s="198">
        <f>'11-Equipment'!A149</f>
        <v>0</v>
      </c>
      <c r="B2169" s="235" t="str">
        <f>'11-Equipment'!B149</f>
        <v>11 52 13 Projection Screens</v>
      </c>
      <c r="C2169" s="235"/>
      <c r="D2169" s="236" t="str" cm="1">
        <f t="array" ref="D2169">_xlfn.IFNA(_xlfn.IFS('11-Equipment'!D149="*",'11-Equipment'!C149,'11-Equipment'!F149="*",'11-Equipment'!E149,'11-Equipment'!H149="*",'11-Equipment'!G149,'11-Equipment'!J149="*",'11-Equipment'!I149,'11-Equipment'!L149="*",'11-Equipment'!K149,'11-Equipment'!N149="*",'11-Equipment'!M149,'11-Equipment'!P149="*",'11-Equipment'!O149,'11-Equipment'!R149="*",'11-Equipment'!Q149,'11-Equipment'!T149="*",'11-Equipment'!S149),"")</f>
        <v/>
      </c>
      <c r="E2169" s="236" t="e">
        <f>D2169/'Project Data'!$D$22</f>
        <v>#VALUE!</v>
      </c>
      <c r="F2169" s="164" t="s">
        <v>44</v>
      </c>
      <c r="G2169" s="236" t="str" cm="1">
        <f t="array" ref="G2169">_xlfn.IFNA(_xlfn.IFS('11-Equipment'!F149="*",'11-Equipment'!E149,'11-Equipment'!H149="*",'11-Equipment'!G149,'11-Equipment'!J149="*",'11-Equipment'!I149,'11-Equipment'!L149="*",'11-Equipment'!K149,'11-Equipment'!N149="*",'11-Equipment'!M149,'11-Equipment'!P149="*",'11-Equipment'!O149,'11-Equipment'!R149="*",'11-Equipment'!Q149,'11-Equipment'!T149="*",'11-Equipment'!S149,'11-Equipment'!V149="*",'11-Equipment'!U149),"")</f>
        <v/>
      </c>
      <c r="H2169" s="236" t="e">
        <f>G2169/'Project Data'!$D$22</f>
        <v>#VALUE!</v>
      </c>
      <c r="I2169" s="175"/>
      <c r="J2169" s="244"/>
      <c r="K2169" s="242"/>
    </row>
    <row r="2170" spans="1:11" s="147" customFormat="1" ht="15" hidden="1" customHeight="1">
      <c r="A2170" s="198">
        <f>'11-Equipment'!A150</f>
        <v>0</v>
      </c>
      <c r="B2170" s="235" t="str">
        <f>'11-Equipment'!B150</f>
        <v>11 52 13.13 Fixed Projection Screens</v>
      </c>
      <c r="C2170" s="235"/>
      <c r="D2170" s="236" t="str" cm="1">
        <f t="array" ref="D2170">_xlfn.IFNA(_xlfn.IFS('11-Equipment'!D150="*",'11-Equipment'!C150,'11-Equipment'!F150="*",'11-Equipment'!E150,'11-Equipment'!H150="*",'11-Equipment'!G150,'11-Equipment'!J150="*",'11-Equipment'!I150,'11-Equipment'!L150="*",'11-Equipment'!K150,'11-Equipment'!N150="*",'11-Equipment'!M150,'11-Equipment'!P150="*",'11-Equipment'!O150,'11-Equipment'!R150="*",'11-Equipment'!Q150,'11-Equipment'!T150="*",'11-Equipment'!S150),"")</f>
        <v/>
      </c>
      <c r="E2170" s="236" t="e">
        <f>D2170/'Project Data'!$D$22</f>
        <v>#VALUE!</v>
      </c>
      <c r="F2170" s="164" t="s">
        <v>44</v>
      </c>
      <c r="G2170" s="236" t="str" cm="1">
        <f t="array" ref="G2170">_xlfn.IFNA(_xlfn.IFS('11-Equipment'!F150="*",'11-Equipment'!E150,'11-Equipment'!H150="*",'11-Equipment'!G150,'11-Equipment'!J150="*",'11-Equipment'!I150,'11-Equipment'!L150="*",'11-Equipment'!K150,'11-Equipment'!N150="*",'11-Equipment'!M150,'11-Equipment'!P150="*",'11-Equipment'!O150,'11-Equipment'!R150="*",'11-Equipment'!Q150,'11-Equipment'!T150="*",'11-Equipment'!S150,'11-Equipment'!V150="*",'11-Equipment'!U150),"")</f>
        <v/>
      </c>
      <c r="H2170" s="236" t="e">
        <f>G2170/'Project Data'!$D$22</f>
        <v>#VALUE!</v>
      </c>
      <c r="I2170" s="175"/>
      <c r="J2170" s="244"/>
      <c r="K2170" s="242"/>
    </row>
    <row r="2171" spans="1:11" s="147" customFormat="1" ht="15" hidden="1" customHeight="1">
      <c r="A2171" s="198">
        <f>'11-Equipment'!A151</f>
        <v>0</v>
      </c>
      <c r="B2171" s="235" t="str">
        <f>'11-Equipment'!B151</f>
        <v>11 52 13.16 Portable Projection Screens</v>
      </c>
      <c r="C2171" s="235"/>
      <c r="D2171" s="236" t="str" cm="1">
        <f t="array" ref="D2171">_xlfn.IFNA(_xlfn.IFS('11-Equipment'!D151="*",'11-Equipment'!C151,'11-Equipment'!F151="*",'11-Equipment'!E151,'11-Equipment'!H151="*",'11-Equipment'!G151,'11-Equipment'!J151="*",'11-Equipment'!I151,'11-Equipment'!L151="*",'11-Equipment'!K151,'11-Equipment'!N151="*",'11-Equipment'!M151,'11-Equipment'!P151="*",'11-Equipment'!O151,'11-Equipment'!R151="*",'11-Equipment'!Q151,'11-Equipment'!T151="*",'11-Equipment'!S151),"")</f>
        <v/>
      </c>
      <c r="E2171" s="236" t="e">
        <f>D2171/'Project Data'!$D$22</f>
        <v>#VALUE!</v>
      </c>
      <c r="F2171" s="164" t="s">
        <v>44</v>
      </c>
      <c r="G2171" s="236" t="str" cm="1">
        <f t="array" ref="G2171">_xlfn.IFNA(_xlfn.IFS('11-Equipment'!F151="*",'11-Equipment'!E151,'11-Equipment'!H151="*",'11-Equipment'!G151,'11-Equipment'!J151="*",'11-Equipment'!I151,'11-Equipment'!L151="*",'11-Equipment'!K151,'11-Equipment'!N151="*",'11-Equipment'!M151,'11-Equipment'!P151="*",'11-Equipment'!O151,'11-Equipment'!R151="*",'11-Equipment'!Q151,'11-Equipment'!T151="*",'11-Equipment'!S151,'11-Equipment'!V151="*",'11-Equipment'!U151),"")</f>
        <v/>
      </c>
      <c r="H2171" s="236" t="e">
        <f>G2171/'Project Data'!$D$22</f>
        <v>#VALUE!</v>
      </c>
      <c r="I2171" s="175"/>
      <c r="J2171" s="244"/>
      <c r="K2171" s="242"/>
    </row>
    <row r="2172" spans="1:11" s="147" customFormat="1" ht="15" hidden="1" customHeight="1">
      <c r="A2172" s="198">
        <f>'11-Equipment'!A152</f>
        <v>0</v>
      </c>
      <c r="B2172" s="235" t="str">
        <f>'11-Equipment'!B152</f>
        <v>11 52 13.19 Rear Projection Screens</v>
      </c>
      <c r="C2172" s="235"/>
      <c r="D2172" s="236" t="str" cm="1">
        <f t="array" ref="D2172">_xlfn.IFNA(_xlfn.IFS('11-Equipment'!D152="*",'11-Equipment'!C152,'11-Equipment'!F152="*",'11-Equipment'!E152,'11-Equipment'!H152="*",'11-Equipment'!G152,'11-Equipment'!J152="*",'11-Equipment'!I152,'11-Equipment'!L152="*",'11-Equipment'!K152,'11-Equipment'!N152="*",'11-Equipment'!M152,'11-Equipment'!P152="*",'11-Equipment'!O152,'11-Equipment'!R152="*",'11-Equipment'!Q152,'11-Equipment'!T152="*",'11-Equipment'!S152),"")</f>
        <v/>
      </c>
      <c r="E2172" s="236" t="e">
        <f>D2172/'Project Data'!$D$22</f>
        <v>#VALUE!</v>
      </c>
      <c r="F2172" s="164" t="s">
        <v>44</v>
      </c>
      <c r="G2172" s="236" t="str" cm="1">
        <f t="array" ref="G2172">_xlfn.IFNA(_xlfn.IFS('11-Equipment'!F152="*",'11-Equipment'!E152,'11-Equipment'!H152="*",'11-Equipment'!G152,'11-Equipment'!J152="*",'11-Equipment'!I152,'11-Equipment'!L152="*",'11-Equipment'!K152,'11-Equipment'!N152="*",'11-Equipment'!M152,'11-Equipment'!P152="*",'11-Equipment'!O152,'11-Equipment'!R152="*",'11-Equipment'!Q152,'11-Equipment'!T152="*",'11-Equipment'!S152,'11-Equipment'!V152="*",'11-Equipment'!U152),"")</f>
        <v/>
      </c>
      <c r="H2172" s="236" t="e">
        <f>G2172/'Project Data'!$D$22</f>
        <v>#VALUE!</v>
      </c>
      <c r="I2172" s="175"/>
      <c r="J2172" s="244"/>
      <c r="K2172" s="242"/>
    </row>
    <row r="2173" spans="1:11" s="147" customFormat="1" ht="15" hidden="1" customHeight="1">
      <c r="A2173" s="198">
        <f>'11-Equipment'!A153</f>
        <v>0</v>
      </c>
      <c r="B2173" s="235" t="str">
        <f>'11-Equipment'!B153</f>
        <v>11 52 16 Projectors</v>
      </c>
      <c r="C2173" s="235"/>
      <c r="D2173" s="236" t="str" cm="1">
        <f t="array" ref="D2173">_xlfn.IFNA(_xlfn.IFS('11-Equipment'!D153="*",'11-Equipment'!C153,'11-Equipment'!F153="*",'11-Equipment'!E153,'11-Equipment'!H153="*",'11-Equipment'!G153,'11-Equipment'!J153="*",'11-Equipment'!I153,'11-Equipment'!L153="*",'11-Equipment'!K153,'11-Equipment'!N153="*",'11-Equipment'!M153,'11-Equipment'!P153="*",'11-Equipment'!O153,'11-Equipment'!R153="*",'11-Equipment'!Q153,'11-Equipment'!T153="*",'11-Equipment'!S153),"")</f>
        <v/>
      </c>
      <c r="E2173" s="236" t="e">
        <f>D2173/'Project Data'!$D$22</f>
        <v>#VALUE!</v>
      </c>
      <c r="F2173" s="164" t="s">
        <v>44</v>
      </c>
      <c r="G2173" s="236" t="str" cm="1">
        <f t="array" ref="G2173">_xlfn.IFNA(_xlfn.IFS('11-Equipment'!F153="*",'11-Equipment'!E153,'11-Equipment'!H153="*",'11-Equipment'!G153,'11-Equipment'!J153="*",'11-Equipment'!I153,'11-Equipment'!L153="*",'11-Equipment'!K153,'11-Equipment'!N153="*",'11-Equipment'!M153,'11-Equipment'!P153="*",'11-Equipment'!O153,'11-Equipment'!R153="*",'11-Equipment'!Q153,'11-Equipment'!T153="*",'11-Equipment'!S153,'11-Equipment'!V153="*",'11-Equipment'!U153),"")</f>
        <v/>
      </c>
      <c r="H2173" s="236" t="e">
        <f>G2173/'Project Data'!$D$22</f>
        <v>#VALUE!</v>
      </c>
      <c r="I2173" s="175"/>
      <c r="J2173" s="244"/>
      <c r="K2173" s="242"/>
    </row>
    <row r="2174" spans="1:11" s="147" customFormat="1" ht="15" hidden="1" customHeight="1">
      <c r="A2174" s="198">
        <f>'11-Equipment'!A154</f>
        <v>0</v>
      </c>
      <c r="B2174" s="235" t="str">
        <f>'11-Equipment'!B154</f>
        <v>11 52 16.13 Movie Projectors</v>
      </c>
      <c r="C2174" s="235"/>
      <c r="D2174" s="236" t="str" cm="1">
        <f t="array" ref="D2174">_xlfn.IFNA(_xlfn.IFS('11-Equipment'!D154="*",'11-Equipment'!C154,'11-Equipment'!F154="*",'11-Equipment'!E154,'11-Equipment'!H154="*",'11-Equipment'!G154,'11-Equipment'!J154="*",'11-Equipment'!I154,'11-Equipment'!L154="*",'11-Equipment'!K154,'11-Equipment'!N154="*",'11-Equipment'!M154,'11-Equipment'!P154="*",'11-Equipment'!O154,'11-Equipment'!R154="*",'11-Equipment'!Q154,'11-Equipment'!T154="*",'11-Equipment'!S154),"")</f>
        <v/>
      </c>
      <c r="E2174" s="236" t="e">
        <f>D2174/'Project Data'!$D$22</f>
        <v>#VALUE!</v>
      </c>
      <c r="F2174" s="164" t="s">
        <v>44</v>
      </c>
      <c r="G2174" s="236" t="str" cm="1">
        <f t="array" ref="G2174">_xlfn.IFNA(_xlfn.IFS('11-Equipment'!F154="*",'11-Equipment'!E154,'11-Equipment'!H154="*",'11-Equipment'!G154,'11-Equipment'!J154="*",'11-Equipment'!I154,'11-Equipment'!L154="*",'11-Equipment'!K154,'11-Equipment'!N154="*",'11-Equipment'!M154,'11-Equipment'!P154="*",'11-Equipment'!O154,'11-Equipment'!R154="*",'11-Equipment'!Q154,'11-Equipment'!T154="*",'11-Equipment'!S154,'11-Equipment'!V154="*",'11-Equipment'!U154),"")</f>
        <v/>
      </c>
      <c r="H2174" s="236" t="e">
        <f>G2174/'Project Data'!$D$22</f>
        <v>#VALUE!</v>
      </c>
      <c r="I2174" s="175"/>
      <c r="J2174" s="244"/>
      <c r="K2174" s="242"/>
    </row>
    <row r="2175" spans="1:11" s="147" customFormat="1" ht="15" hidden="1" customHeight="1">
      <c r="A2175" s="198">
        <f>'11-Equipment'!A155</f>
        <v>0</v>
      </c>
      <c r="B2175" s="235" t="str">
        <f>'11-Equipment'!B155</f>
        <v>11 52 16.16 Slide Projectors</v>
      </c>
      <c r="C2175" s="235"/>
      <c r="D2175" s="236" t="str" cm="1">
        <f t="array" ref="D2175">_xlfn.IFNA(_xlfn.IFS('11-Equipment'!D155="*",'11-Equipment'!C155,'11-Equipment'!F155="*",'11-Equipment'!E155,'11-Equipment'!H155="*",'11-Equipment'!G155,'11-Equipment'!J155="*",'11-Equipment'!I155,'11-Equipment'!L155="*",'11-Equipment'!K155,'11-Equipment'!N155="*",'11-Equipment'!M155,'11-Equipment'!P155="*",'11-Equipment'!O155,'11-Equipment'!R155="*",'11-Equipment'!Q155,'11-Equipment'!T155="*",'11-Equipment'!S155),"")</f>
        <v/>
      </c>
      <c r="E2175" s="236" t="e">
        <f>D2175/'Project Data'!$D$22</f>
        <v>#VALUE!</v>
      </c>
      <c r="F2175" s="164" t="s">
        <v>44</v>
      </c>
      <c r="G2175" s="236" t="str" cm="1">
        <f t="array" ref="G2175">_xlfn.IFNA(_xlfn.IFS('11-Equipment'!F155="*",'11-Equipment'!E155,'11-Equipment'!H155="*",'11-Equipment'!G155,'11-Equipment'!J155="*",'11-Equipment'!I155,'11-Equipment'!L155="*",'11-Equipment'!K155,'11-Equipment'!N155="*",'11-Equipment'!M155,'11-Equipment'!P155="*",'11-Equipment'!O155,'11-Equipment'!R155="*",'11-Equipment'!Q155,'11-Equipment'!T155="*",'11-Equipment'!S155,'11-Equipment'!V155="*",'11-Equipment'!U155),"")</f>
        <v/>
      </c>
      <c r="H2175" s="236" t="e">
        <f>G2175/'Project Data'!$D$22</f>
        <v>#VALUE!</v>
      </c>
      <c r="I2175" s="175"/>
      <c r="J2175" s="244"/>
      <c r="K2175" s="242"/>
    </row>
    <row r="2176" spans="1:11" s="147" customFormat="1" ht="15" hidden="1" customHeight="1">
      <c r="A2176" s="198">
        <f>'11-Equipment'!A156</f>
        <v>0</v>
      </c>
      <c r="B2176" s="235" t="str">
        <f>'11-Equipment'!B156</f>
        <v>11 52 16.19 Overhead Projectors</v>
      </c>
      <c r="C2176" s="235"/>
      <c r="D2176" s="236" t="str" cm="1">
        <f t="array" ref="D2176">_xlfn.IFNA(_xlfn.IFS('11-Equipment'!D156="*",'11-Equipment'!C156,'11-Equipment'!F156="*",'11-Equipment'!E156,'11-Equipment'!H156="*",'11-Equipment'!G156,'11-Equipment'!J156="*",'11-Equipment'!I156,'11-Equipment'!L156="*",'11-Equipment'!K156,'11-Equipment'!N156="*",'11-Equipment'!M156,'11-Equipment'!P156="*",'11-Equipment'!O156,'11-Equipment'!R156="*",'11-Equipment'!Q156,'11-Equipment'!T156="*",'11-Equipment'!S156),"")</f>
        <v/>
      </c>
      <c r="E2176" s="236" t="e">
        <f>D2176/'Project Data'!$D$22</f>
        <v>#VALUE!</v>
      </c>
      <c r="F2176" s="164" t="s">
        <v>44</v>
      </c>
      <c r="G2176" s="236" t="str" cm="1">
        <f t="array" ref="G2176">_xlfn.IFNA(_xlfn.IFS('11-Equipment'!F156="*",'11-Equipment'!E156,'11-Equipment'!H156="*",'11-Equipment'!G156,'11-Equipment'!J156="*",'11-Equipment'!I156,'11-Equipment'!L156="*",'11-Equipment'!K156,'11-Equipment'!N156="*",'11-Equipment'!M156,'11-Equipment'!P156="*",'11-Equipment'!O156,'11-Equipment'!R156="*",'11-Equipment'!Q156,'11-Equipment'!T156="*",'11-Equipment'!S156,'11-Equipment'!V156="*",'11-Equipment'!U156),"")</f>
        <v/>
      </c>
      <c r="H2176" s="236" t="e">
        <f>G2176/'Project Data'!$D$22</f>
        <v>#VALUE!</v>
      </c>
      <c r="I2176" s="175"/>
      <c r="J2176" s="244"/>
      <c r="K2176" s="242"/>
    </row>
    <row r="2177" spans="1:11" s="147" customFormat="1" ht="15" hidden="1" customHeight="1">
      <c r="A2177" s="198">
        <f>'11-Equipment'!A157</f>
        <v>0</v>
      </c>
      <c r="B2177" s="235" t="str">
        <f>'11-Equipment'!B157</f>
        <v>11 52 16.23 Opaque Projectors</v>
      </c>
      <c r="C2177" s="235"/>
      <c r="D2177" s="236" t="str" cm="1">
        <f t="array" ref="D2177">_xlfn.IFNA(_xlfn.IFS('11-Equipment'!D157="*",'11-Equipment'!C157,'11-Equipment'!F157="*",'11-Equipment'!E157,'11-Equipment'!H157="*",'11-Equipment'!G157,'11-Equipment'!J157="*",'11-Equipment'!I157,'11-Equipment'!L157="*",'11-Equipment'!K157,'11-Equipment'!N157="*",'11-Equipment'!M157,'11-Equipment'!P157="*",'11-Equipment'!O157,'11-Equipment'!R157="*",'11-Equipment'!Q157,'11-Equipment'!T157="*",'11-Equipment'!S157),"")</f>
        <v/>
      </c>
      <c r="E2177" s="236" t="e">
        <f>D2177/'Project Data'!$D$22</f>
        <v>#VALUE!</v>
      </c>
      <c r="F2177" s="164" t="s">
        <v>44</v>
      </c>
      <c r="G2177" s="236" t="str" cm="1">
        <f t="array" ref="G2177">_xlfn.IFNA(_xlfn.IFS('11-Equipment'!F157="*",'11-Equipment'!E157,'11-Equipment'!H157="*",'11-Equipment'!G157,'11-Equipment'!J157="*",'11-Equipment'!I157,'11-Equipment'!L157="*",'11-Equipment'!K157,'11-Equipment'!N157="*",'11-Equipment'!M157,'11-Equipment'!P157="*",'11-Equipment'!O157,'11-Equipment'!R157="*",'11-Equipment'!Q157,'11-Equipment'!T157="*",'11-Equipment'!S157,'11-Equipment'!V157="*",'11-Equipment'!U157),"")</f>
        <v/>
      </c>
      <c r="H2177" s="236" t="e">
        <f>G2177/'Project Data'!$D$22</f>
        <v>#VALUE!</v>
      </c>
      <c r="I2177" s="175"/>
      <c r="J2177" s="244"/>
      <c r="K2177" s="242"/>
    </row>
    <row r="2178" spans="1:11" s="147" customFormat="1" ht="15" hidden="1" customHeight="1">
      <c r="A2178" s="198">
        <f>'11-Equipment'!A158</f>
        <v>0</v>
      </c>
      <c r="B2178" s="235" t="str">
        <f>'11-Equipment'!B158</f>
        <v>11 52 16.26 Video Projectors</v>
      </c>
      <c r="C2178" s="235"/>
      <c r="D2178" s="236" t="str" cm="1">
        <f t="array" ref="D2178">_xlfn.IFNA(_xlfn.IFS('11-Equipment'!D158="*",'11-Equipment'!C158,'11-Equipment'!F158="*",'11-Equipment'!E158,'11-Equipment'!H158="*",'11-Equipment'!G158,'11-Equipment'!J158="*",'11-Equipment'!I158,'11-Equipment'!L158="*",'11-Equipment'!K158,'11-Equipment'!N158="*",'11-Equipment'!M158,'11-Equipment'!P158="*",'11-Equipment'!O158,'11-Equipment'!R158="*",'11-Equipment'!Q158,'11-Equipment'!T158="*",'11-Equipment'!S158),"")</f>
        <v/>
      </c>
      <c r="E2178" s="236" t="e">
        <f>D2178/'Project Data'!$D$22</f>
        <v>#VALUE!</v>
      </c>
      <c r="F2178" s="164" t="s">
        <v>44</v>
      </c>
      <c r="G2178" s="236" t="str" cm="1">
        <f t="array" ref="G2178">_xlfn.IFNA(_xlfn.IFS('11-Equipment'!F158="*",'11-Equipment'!E158,'11-Equipment'!H158="*",'11-Equipment'!G158,'11-Equipment'!J158="*",'11-Equipment'!I158,'11-Equipment'!L158="*",'11-Equipment'!K158,'11-Equipment'!N158="*",'11-Equipment'!M158,'11-Equipment'!P158="*",'11-Equipment'!O158,'11-Equipment'!R158="*",'11-Equipment'!Q158,'11-Equipment'!T158="*",'11-Equipment'!S158,'11-Equipment'!V158="*",'11-Equipment'!U158),"")</f>
        <v/>
      </c>
      <c r="H2178" s="236" t="e">
        <f>G2178/'Project Data'!$D$22</f>
        <v>#VALUE!</v>
      </c>
      <c r="I2178" s="175"/>
      <c r="J2178" s="244"/>
      <c r="K2178" s="242"/>
    </row>
    <row r="2179" spans="1:11" s="147" customFormat="1" ht="15" hidden="1" customHeight="1">
      <c r="A2179" s="198">
        <f>'11-Equipment'!A159</f>
        <v>0</v>
      </c>
      <c r="B2179" s="235" t="str">
        <f>'11-Equipment'!B159</f>
        <v>11 52 19 Players and Recorders</v>
      </c>
      <c r="C2179" s="235"/>
      <c r="D2179" s="236" t="str" cm="1">
        <f t="array" ref="D2179">_xlfn.IFNA(_xlfn.IFS('11-Equipment'!D159="*",'11-Equipment'!C159,'11-Equipment'!F159="*",'11-Equipment'!E159,'11-Equipment'!H159="*",'11-Equipment'!G159,'11-Equipment'!J159="*",'11-Equipment'!I159,'11-Equipment'!L159="*",'11-Equipment'!K159,'11-Equipment'!N159="*",'11-Equipment'!M159,'11-Equipment'!P159="*",'11-Equipment'!O159,'11-Equipment'!R159="*",'11-Equipment'!Q159,'11-Equipment'!T159="*",'11-Equipment'!S159),"")</f>
        <v/>
      </c>
      <c r="E2179" s="236" t="e">
        <f>D2179/'Project Data'!$D$22</f>
        <v>#VALUE!</v>
      </c>
      <c r="F2179" s="164" t="s">
        <v>44</v>
      </c>
      <c r="G2179" s="236" t="str" cm="1">
        <f t="array" ref="G2179">_xlfn.IFNA(_xlfn.IFS('11-Equipment'!F159="*",'11-Equipment'!E159,'11-Equipment'!H159="*",'11-Equipment'!G159,'11-Equipment'!J159="*",'11-Equipment'!I159,'11-Equipment'!L159="*",'11-Equipment'!K159,'11-Equipment'!N159="*",'11-Equipment'!M159,'11-Equipment'!P159="*",'11-Equipment'!O159,'11-Equipment'!R159="*",'11-Equipment'!Q159,'11-Equipment'!T159="*",'11-Equipment'!S159,'11-Equipment'!V159="*",'11-Equipment'!U159),"")</f>
        <v/>
      </c>
      <c r="H2179" s="236" t="e">
        <f>G2179/'Project Data'!$D$22</f>
        <v>#VALUE!</v>
      </c>
      <c r="I2179" s="175"/>
      <c r="J2179" s="244"/>
      <c r="K2179" s="242"/>
    </row>
    <row r="2180" spans="1:11" s="147" customFormat="1" ht="15" hidden="1" customHeight="1">
      <c r="A2180" s="198">
        <f>'11-Equipment'!A160</f>
        <v>0</v>
      </c>
      <c r="B2180" s="235" t="str">
        <f>'11-Equipment'!B160</f>
        <v>11 52 23 Audio-Visual Equipment Supports</v>
      </c>
      <c r="C2180" s="235"/>
      <c r="D2180" s="236" t="str" cm="1">
        <f t="array" ref="D2180">_xlfn.IFNA(_xlfn.IFS('11-Equipment'!D160="*",'11-Equipment'!C160,'11-Equipment'!F160="*",'11-Equipment'!E160,'11-Equipment'!H160="*",'11-Equipment'!G160,'11-Equipment'!J160="*",'11-Equipment'!I160,'11-Equipment'!L160="*",'11-Equipment'!K160,'11-Equipment'!N160="*",'11-Equipment'!M160,'11-Equipment'!P160="*",'11-Equipment'!O160,'11-Equipment'!R160="*",'11-Equipment'!Q160,'11-Equipment'!T160="*",'11-Equipment'!S160),"")</f>
        <v/>
      </c>
      <c r="E2180" s="236" t="e">
        <f>D2180/'Project Data'!$D$22</f>
        <v>#VALUE!</v>
      </c>
      <c r="F2180" s="164" t="s">
        <v>44</v>
      </c>
      <c r="G2180" s="236" t="str" cm="1">
        <f t="array" ref="G2180">_xlfn.IFNA(_xlfn.IFS('11-Equipment'!F160="*",'11-Equipment'!E160,'11-Equipment'!H160="*",'11-Equipment'!G160,'11-Equipment'!J160="*",'11-Equipment'!I160,'11-Equipment'!L160="*",'11-Equipment'!K160,'11-Equipment'!N160="*",'11-Equipment'!M160,'11-Equipment'!P160="*",'11-Equipment'!O160,'11-Equipment'!R160="*",'11-Equipment'!Q160,'11-Equipment'!T160="*",'11-Equipment'!S160,'11-Equipment'!V160="*",'11-Equipment'!U160),"")</f>
        <v/>
      </c>
      <c r="H2180" s="236" t="e">
        <f>G2180/'Project Data'!$D$22</f>
        <v>#VALUE!</v>
      </c>
      <c r="I2180" s="175"/>
      <c r="J2180" s="244"/>
      <c r="K2180" s="242"/>
    </row>
    <row r="2181" spans="1:11" s="147" customFormat="1" ht="15" hidden="1" customHeight="1">
      <c r="A2181" s="198">
        <f>'11-Equipment'!A161</f>
        <v>0</v>
      </c>
      <c r="B2181" s="235" t="str">
        <f>'11-Equipment'!B161</f>
        <v>11 53 00 Laboratory Equipment</v>
      </c>
      <c r="C2181" s="235"/>
      <c r="D2181" s="236" t="str" cm="1">
        <f t="array" ref="D2181">_xlfn.IFNA(_xlfn.IFS('11-Equipment'!D161="*",'11-Equipment'!C161,'11-Equipment'!F161="*",'11-Equipment'!E161,'11-Equipment'!H161="*",'11-Equipment'!G161,'11-Equipment'!J161="*",'11-Equipment'!I161,'11-Equipment'!L161="*",'11-Equipment'!K161,'11-Equipment'!N161="*",'11-Equipment'!M161,'11-Equipment'!P161="*",'11-Equipment'!O161,'11-Equipment'!R161="*",'11-Equipment'!Q161,'11-Equipment'!T161="*",'11-Equipment'!S161),"")</f>
        <v/>
      </c>
      <c r="E2181" s="236" t="e">
        <f>D2181/'Project Data'!$D$22</f>
        <v>#VALUE!</v>
      </c>
      <c r="F2181" s="164" t="s">
        <v>44</v>
      </c>
      <c r="G2181" s="236" t="str" cm="1">
        <f t="array" ref="G2181">_xlfn.IFNA(_xlfn.IFS('11-Equipment'!F161="*",'11-Equipment'!E161,'11-Equipment'!H161="*",'11-Equipment'!G161,'11-Equipment'!J161="*",'11-Equipment'!I161,'11-Equipment'!L161="*",'11-Equipment'!K161,'11-Equipment'!N161="*",'11-Equipment'!M161,'11-Equipment'!P161="*",'11-Equipment'!O161,'11-Equipment'!R161="*",'11-Equipment'!Q161,'11-Equipment'!T161="*",'11-Equipment'!S161,'11-Equipment'!V161="*",'11-Equipment'!U161),"")</f>
        <v/>
      </c>
      <c r="H2181" s="236" t="e">
        <f>G2181/'Project Data'!$D$22</f>
        <v>#VALUE!</v>
      </c>
      <c r="I2181" s="175"/>
      <c r="J2181" s="244"/>
      <c r="K2181" s="242"/>
    </row>
    <row r="2182" spans="1:11" s="147" customFormat="1" ht="15" hidden="1" customHeight="1">
      <c r="A2182" s="198">
        <f>'11-Equipment'!A162</f>
        <v>0</v>
      </c>
      <c r="B2182" s="235" t="str">
        <f>'11-Equipment'!B162</f>
        <v>11 53 13 Laboratory Fume Hoods</v>
      </c>
      <c r="C2182" s="235"/>
      <c r="D2182" s="236" t="str" cm="1">
        <f t="array" ref="D2182">_xlfn.IFNA(_xlfn.IFS('11-Equipment'!D162="*",'11-Equipment'!C162,'11-Equipment'!F162="*",'11-Equipment'!E162,'11-Equipment'!H162="*",'11-Equipment'!G162,'11-Equipment'!J162="*",'11-Equipment'!I162,'11-Equipment'!L162="*",'11-Equipment'!K162,'11-Equipment'!N162="*",'11-Equipment'!M162,'11-Equipment'!P162="*",'11-Equipment'!O162,'11-Equipment'!R162="*",'11-Equipment'!Q162,'11-Equipment'!T162="*",'11-Equipment'!S162),"")</f>
        <v/>
      </c>
      <c r="E2182" s="236" t="e">
        <f>D2182/'Project Data'!$D$22</f>
        <v>#VALUE!</v>
      </c>
      <c r="F2182" s="164" t="s">
        <v>44</v>
      </c>
      <c r="G2182" s="236" t="str" cm="1">
        <f t="array" ref="G2182">_xlfn.IFNA(_xlfn.IFS('11-Equipment'!F162="*",'11-Equipment'!E162,'11-Equipment'!H162="*",'11-Equipment'!G162,'11-Equipment'!J162="*",'11-Equipment'!I162,'11-Equipment'!L162="*",'11-Equipment'!K162,'11-Equipment'!N162="*",'11-Equipment'!M162,'11-Equipment'!P162="*",'11-Equipment'!O162,'11-Equipment'!R162="*",'11-Equipment'!Q162,'11-Equipment'!T162="*",'11-Equipment'!S162,'11-Equipment'!V162="*",'11-Equipment'!U162),"")</f>
        <v/>
      </c>
      <c r="H2182" s="236" t="e">
        <f>G2182/'Project Data'!$D$22</f>
        <v>#VALUE!</v>
      </c>
      <c r="I2182" s="175"/>
      <c r="J2182" s="244"/>
      <c r="K2182" s="242"/>
    </row>
    <row r="2183" spans="1:11" s="147" customFormat="1" ht="15" hidden="1" customHeight="1">
      <c r="A2183" s="198">
        <f>'11-Equipment'!A163</f>
        <v>0</v>
      </c>
      <c r="B2183" s="235" t="str">
        <f>'11-Equipment'!B163</f>
        <v>11 53 13.13 Recirculating Laboratory Fume Hoods</v>
      </c>
      <c r="C2183" s="235"/>
      <c r="D2183" s="236" t="str" cm="1">
        <f t="array" ref="D2183">_xlfn.IFNA(_xlfn.IFS('11-Equipment'!D163="*",'11-Equipment'!C163,'11-Equipment'!F163="*",'11-Equipment'!E163,'11-Equipment'!H163="*",'11-Equipment'!G163,'11-Equipment'!J163="*",'11-Equipment'!I163,'11-Equipment'!L163="*",'11-Equipment'!K163,'11-Equipment'!N163="*",'11-Equipment'!M163,'11-Equipment'!P163="*",'11-Equipment'!O163,'11-Equipment'!R163="*",'11-Equipment'!Q163,'11-Equipment'!T163="*",'11-Equipment'!S163),"")</f>
        <v/>
      </c>
      <c r="E2183" s="236" t="e">
        <f>D2183/'Project Data'!$D$22</f>
        <v>#VALUE!</v>
      </c>
      <c r="F2183" s="164" t="s">
        <v>44</v>
      </c>
      <c r="G2183" s="236" t="str" cm="1">
        <f t="array" ref="G2183">_xlfn.IFNA(_xlfn.IFS('11-Equipment'!F163="*",'11-Equipment'!E163,'11-Equipment'!H163="*",'11-Equipment'!G163,'11-Equipment'!J163="*",'11-Equipment'!I163,'11-Equipment'!L163="*",'11-Equipment'!K163,'11-Equipment'!N163="*",'11-Equipment'!M163,'11-Equipment'!P163="*",'11-Equipment'!O163,'11-Equipment'!R163="*",'11-Equipment'!Q163,'11-Equipment'!T163="*",'11-Equipment'!S163,'11-Equipment'!V163="*",'11-Equipment'!U163),"")</f>
        <v/>
      </c>
      <c r="H2183" s="236" t="e">
        <f>G2183/'Project Data'!$D$22</f>
        <v>#VALUE!</v>
      </c>
      <c r="I2183" s="175"/>
      <c r="J2183" s="244"/>
      <c r="K2183" s="242"/>
    </row>
    <row r="2184" spans="1:11" s="147" customFormat="1" ht="15" hidden="1" customHeight="1">
      <c r="A2184" s="198">
        <f>'11-Equipment'!A164</f>
        <v>0</v>
      </c>
      <c r="B2184" s="235" t="str">
        <f>'11-Equipment'!B164</f>
        <v>11 53 16 Laboratory Incubators</v>
      </c>
      <c r="C2184" s="235"/>
      <c r="D2184" s="236" t="str" cm="1">
        <f t="array" ref="D2184">_xlfn.IFNA(_xlfn.IFS('11-Equipment'!D164="*",'11-Equipment'!C164,'11-Equipment'!F164="*",'11-Equipment'!E164,'11-Equipment'!H164="*",'11-Equipment'!G164,'11-Equipment'!J164="*",'11-Equipment'!I164,'11-Equipment'!L164="*",'11-Equipment'!K164,'11-Equipment'!N164="*",'11-Equipment'!M164,'11-Equipment'!P164="*",'11-Equipment'!O164,'11-Equipment'!R164="*",'11-Equipment'!Q164,'11-Equipment'!T164="*",'11-Equipment'!S164),"")</f>
        <v/>
      </c>
      <c r="E2184" s="236" t="e">
        <f>D2184/'Project Data'!$D$22</f>
        <v>#VALUE!</v>
      </c>
      <c r="F2184" s="164" t="s">
        <v>44</v>
      </c>
      <c r="G2184" s="236" t="str" cm="1">
        <f t="array" ref="G2184">_xlfn.IFNA(_xlfn.IFS('11-Equipment'!F164="*",'11-Equipment'!E164,'11-Equipment'!H164="*",'11-Equipment'!G164,'11-Equipment'!J164="*",'11-Equipment'!I164,'11-Equipment'!L164="*",'11-Equipment'!K164,'11-Equipment'!N164="*",'11-Equipment'!M164,'11-Equipment'!P164="*",'11-Equipment'!O164,'11-Equipment'!R164="*",'11-Equipment'!Q164,'11-Equipment'!T164="*",'11-Equipment'!S164,'11-Equipment'!V164="*",'11-Equipment'!U164),"")</f>
        <v/>
      </c>
      <c r="H2184" s="236" t="e">
        <f>G2184/'Project Data'!$D$22</f>
        <v>#VALUE!</v>
      </c>
      <c r="I2184" s="175"/>
      <c r="J2184" s="244"/>
      <c r="K2184" s="242"/>
    </row>
    <row r="2185" spans="1:11" s="147" customFormat="1" ht="15" hidden="1" customHeight="1">
      <c r="A2185" s="198">
        <f>'11-Equipment'!A165</f>
        <v>0</v>
      </c>
      <c r="B2185" s="235" t="str">
        <f>'11-Equipment'!B165</f>
        <v>11 53 17 Laboratory Equipment Washers</v>
      </c>
      <c r="C2185" s="235"/>
      <c r="D2185" s="236" t="str" cm="1">
        <f t="array" ref="D2185">_xlfn.IFNA(_xlfn.IFS('11-Equipment'!D165="*",'11-Equipment'!C165,'11-Equipment'!F165="*",'11-Equipment'!E165,'11-Equipment'!H165="*",'11-Equipment'!G165,'11-Equipment'!J165="*",'11-Equipment'!I165,'11-Equipment'!L165="*",'11-Equipment'!K165,'11-Equipment'!N165="*",'11-Equipment'!M165,'11-Equipment'!P165="*",'11-Equipment'!O165,'11-Equipment'!R165="*",'11-Equipment'!Q165,'11-Equipment'!T165="*",'11-Equipment'!S165),"")</f>
        <v/>
      </c>
      <c r="E2185" s="236" t="e">
        <f>D2185/'Project Data'!$D$22</f>
        <v>#VALUE!</v>
      </c>
      <c r="F2185" s="164" t="s">
        <v>44</v>
      </c>
      <c r="G2185" s="236" t="str" cm="1">
        <f t="array" ref="G2185">_xlfn.IFNA(_xlfn.IFS('11-Equipment'!F165="*",'11-Equipment'!E165,'11-Equipment'!H165="*",'11-Equipment'!G165,'11-Equipment'!J165="*",'11-Equipment'!I165,'11-Equipment'!L165="*",'11-Equipment'!K165,'11-Equipment'!N165="*",'11-Equipment'!M165,'11-Equipment'!P165="*",'11-Equipment'!O165,'11-Equipment'!R165="*",'11-Equipment'!Q165,'11-Equipment'!T165="*",'11-Equipment'!S165,'11-Equipment'!V165="*",'11-Equipment'!U165),"")</f>
        <v/>
      </c>
      <c r="H2185" s="236" t="e">
        <f>G2185/'Project Data'!$D$22</f>
        <v>#VALUE!</v>
      </c>
      <c r="I2185" s="175"/>
      <c r="J2185" s="244"/>
      <c r="K2185" s="242"/>
    </row>
    <row r="2186" spans="1:11" s="147" customFormat="1" ht="15" hidden="1" customHeight="1">
      <c r="A2186" s="198">
        <f>'11-Equipment'!A166</f>
        <v>0</v>
      </c>
      <c r="B2186" s="235" t="str">
        <f>'11-Equipment'!B166</f>
        <v>11 53 19 Laboratory Sterilizers</v>
      </c>
      <c r="C2186" s="235"/>
      <c r="D2186" s="236" t="str" cm="1">
        <f t="array" ref="D2186">_xlfn.IFNA(_xlfn.IFS('11-Equipment'!D166="*",'11-Equipment'!C166,'11-Equipment'!F166="*",'11-Equipment'!E166,'11-Equipment'!H166="*",'11-Equipment'!G166,'11-Equipment'!J166="*",'11-Equipment'!I166,'11-Equipment'!L166="*",'11-Equipment'!K166,'11-Equipment'!N166="*",'11-Equipment'!M166,'11-Equipment'!P166="*",'11-Equipment'!O166,'11-Equipment'!R166="*",'11-Equipment'!Q166,'11-Equipment'!T166="*",'11-Equipment'!S166),"")</f>
        <v/>
      </c>
      <c r="E2186" s="236" t="e">
        <f>D2186/'Project Data'!$D$22</f>
        <v>#VALUE!</v>
      </c>
      <c r="F2186" s="164" t="s">
        <v>44</v>
      </c>
      <c r="G2186" s="236" t="str" cm="1">
        <f t="array" ref="G2186">_xlfn.IFNA(_xlfn.IFS('11-Equipment'!F166="*",'11-Equipment'!E166,'11-Equipment'!H166="*",'11-Equipment'!G166,'11-Equipment'!J166="*",'11-Equipment'!I166,'11-Equipment'!L166="*",'11-Equipment'!K166,'11-Equipment'!N166="*",'11-Equipment'!M166,'11-Equipment'!P166="*",'11-Equipment'!O166,'11-Equipment'!R166="*",'11-Equipment'!Q166,'11-Equipment'!T166="*",'11-Equipment'!S166,'11-Equipment'!V166="*",'11-Equipment'!U166),"")</f>
        <v/>
      </c>
      <c r="H2186" s="236" t="e">
        <f>G2186/'Project Data'!$D$22</f>
        <v>#VALUE!</v>
      </c>
      <c r="I2186" s="175"/>
      <c r="J2186" s="244"/>
      <c r="K2186" s="242"/>
    </row>
    <row r="2187" spans="1:11" s="147" customFormat="1" ht="15" hidden="1" customHeight="1">
      <c r="A2187" s="198">
        <f>'11-Equipment'!A167</f>
        <v>0</v>
      </c>
      <c r="B2187" s="235" t="str">
        <f>'11-Equipment'!B167</f>
        <v>11 53 23 Laboratory Refrigerators</v>
      </c>
      <c r="C2187" s="235"/>
      <c r="D2187" s="236" t="str" cm="1">
        <f t="array" ref="D2187">_xlfn.IFNA(_xlfn.IFS('11-Equipment'!D167="*",'11-Equipment'!C167,'11-Equipment'!F167="*",'11-Equipment'!E167,'11-Equipment'!H167="*",'11-Equipment'!G167,'11-Equipment'!J167="*",'11-Equipment'!I167,'11-Equipment'!L167="*",'11-Equipment'!K167,'11-Equipment'!N167="*",'11-Equipment'!M167,'11-Equipment'!P167="*",'11-Equipment'!O167,'11-Equipment'!R167="*",'11-Equipment'!Q167,'11-Equipment'!T167="*",'11-Equipment'!S167),"")</f>
        <v/>
      </c>
      <c r="E2187" s="236" t="e">
        <f>D2187/'Project Data'!$D$22</f>
        <v>#VALUE!</v>
      </c>
      <c r="F2187" s="164" t="s">
        <v>44</v>
      </c>
      <c r="G2187" s="236" t="str" cm="1">
        <f t="array" ref="G2187">_xlfn.IFNA(_xlfn.IFS('11-Equipment'!F167="*",'11-Equipment'!E167,'11-Equipment'!H167="*",'11-Equipment'!G167,'11-Equipment'!J167="*",'11-Equipment'!I167,'11-Equipment'!L167="*",'11-Equipment'!K167,'11-Equipment'!N167="*",'11-Equipment'!M167,'11-Equipment'!P167="*",'11-Equipment'!O167,'11-Equipment'!R167="*",'11-Equipment'!Q167,'11-Equipment'!T167="*",'11-Equipment'!S167,'11-Equipment'!V167="*",'11-Equipment'!U167),"")</f>
        <v/>
      </c>
      <c r="H2187" s="236" t="e">
        <f>G2187/'Project Data'!$D$22</f>
        <v>#VALUE!</v>
      </c>
      <c r="I2187" s="175"/>
      <c r="J2187" s="244"/>
      <c r="K2187" s="242"/>
    </row>
    <row r="2188" spans="1:11" s="147" customFormat="1" ht="15" hidden="1" customHeight="1">
      <c r="A2188" s="198">
        <f>'11-Equipment'!A168</f>
        <v>0</v>
      </c>
      <c r="B2188" s="235" t="str">
        <f>'11-Equipment'!B168</f>
        <v>11 53 26 Laboratory Freezers</v>
      </c>
      <c r="C2188" s="235"/>
      <c r="D2188" s="236" t="str" cm="1">
        <f t="array" ref="D2188">_xlfn.IFNA(_xlfn.IFS('11-Equipment'!D168="*",'11-Equipment'!C168,'11-Equipment'!F168="*",'11-Equipment'!E168,'11-Equipment'!H168="*",'11-Equipment'!G168,'11-Equipment'!J168="*",'11-Equipment'!I168,'11-Equipment'!L168="*",'11-Equipment'!K168,'11-Equipment'!N168="*",'11-Equipment'!M168,'11-Equipment'!P168="*",'11-Equipment'!O168,'11-Equipment'!R168="*",'11-Equipment'!Q168,'11-Equipment'!T168="*",'11-Equipment'!S168),"")</f>
        <v/>
      </c>
      <c r="E2188" s="236" t="e">
        <f>D2188/'Project Data'!$D$22</f>
        <v>#VALUE!</v>
      </c>
      <c r="F2188" s="164" t="s">
        <v>44</v>
      </c>
      <c r="G2188" s="236" t="str" cm="1">
        <f t="array" ref="G2188">_xlfn.IFNA(_xlfn.IFS('11-Equipment'!F168="*",'11-Equipment'!E168,'11-Equipment'!H168="*",'11-Equipment'!G168,'11-Equipment'!J168="*",'11-Equipment'!I168,'11-Equipment'!L168="*",'11-Equipment'!K168,'11-Equipment'!N168="*",'11-Equipment'!M168,'11-Equipment'!P168="*",'11-Equipment'!O168,'11-Equipment'!R168="*",'11-Equipment'!Q168,'11-Equipment'!T168="*",'11-Equipment'!S168,'11-Equipment'!V168="*",'11-Equipment'!U168),"")</f>
        <v/>
      </c>
      <c r="H2188" s="236" t="e">
        <f>G2188/'Project Data'!$D$22</f>
        <v>#VALUE!</v>
      </c>
      <c r="I2188" s="175"/>
      <c r="J2188" s="244"/>
      <c r="K2188" s="242"/>
    </row>
    <row r="2189" spans="1:11" s="147" customFormat="1" ht="15" hidden="1" customHeight="1">
      <c r="A2189" s="198">
        <f>'11-Equipment'!A169</f>
        <v>0</v>
      </c>
      <c r="B2189" s="235" t="str">
        <f>'11-Equipment'!B169</f>
        <v>11 53 29 Laboratory Controlled-Environment Cabinets</v>
      </c>
      <c r="C2189" s="235"/>
      <c r="D2189" s="236" t="str" cm="1">
        <f t="array" ref="D2189">_xlfn.IFNA(_xlfn.IFS('11-Equipment'!D169="*",'11-Equipment'!C169,'11-Equipment'!F169="*",'11-Equipment'!E169,'11-Equipment'!H169="*",'11-Equipment'!G169,'11-Equipment'!J169="*",'11-Equipment'!I169,'11-Equipment'!L169="*",'11-Equipment'!K169,'11-Equipment'!N169="*",'11-Equipment'!M169,'11-Equipment'!P169="*",'11-Equipment'!O169,'11-Equipment'!R169="*",'11-Equipment'!Q169,'11-Equipment'!T169="*",'11-Equipment'!S169),"")</f>
        <v/>
      </c>
      <c r="E2189" s="236" t="e">
        <f>D2189/'Project Data'!$D$22</f>
        <v>#VALUE!</v>
      </c>
      <c r="F2189" s="164" t="s">
        <v>44</v>
      </c>
      <c r="G2189" s="236" t="str" cm="1">
        <f t="array" ref="G2189">_xlfn.IFNA(_xlfn.IFS('11-Equipment'!F169="*",'11-Equipment'!E169,'11-Equipment'!H169="*",'11-Equipment'!G169,'11-Equipment'!J169="*",'11-Equipment'!I169,'11-Equipment'!L169="*",'11-Equipment'!K169,'11-Equipment'!N169="*",'11-Equipment'!M169,'11-Equipment'!P169="*",'11-Equipment'!O169,'11-Equipment'!R169="*",'11-Equipment'!Q169,'11-Equipment'!T169="*",'11-Equipment'!S169,'11-Equipment'!V169="*",'11-Equipment'!U169),"")</f>
        <v/>
      </c>
      <c r="H2189" s="236" t="e">
        <f>G2189/'Project Data'!$D$22</f>
        <v>#VALUE!</v>
      </c>
      <c r="I2189" s="175"/>
      <c r="J2189" s="244"/>
      <c r="K2189" s="242"/>
    </row>
    <row r="2190" spans="1:11" s="147" customFormat="1" ht="15" hidden="1" customHeight="1">
      <c r="A2190" s="198">
        <f>'11-Equipment'!A170</f>
        <v>0</v>
      </c>
      <c r="B2190" s="235" t="str">
        <f>'11-Equipment'!B170</f>
        <v>11 53 33 Emergency Safety Appliances</v>
      </c>
      <c r="C2190" s="235"/>
      <c r="D2190" s="236" t="str" cm="1">
        <f t="array" ref="D2190">_xlfn.IFNA(_xlfn.IFS('11-Equipment'!D170="*",'11-Equipment'!C170,'11-Equipment'!F170="*",'11-Equipment'!E170,'11-Equipment'!H170="*",'11-Equipment'!G170,'11-Equipment'!J170="*",'11-Equipment'!I170,'11-Equipment'!L170="*",'11-Equipment'!K170,'11-Equipment'!N170="*",'11-Equipment'!M170,'11-Equipment'!P170="*",'11-Equipment'!O170,'11-Equipment'!R170="*",'11-Equipment'!Q170,'11-Equipment'!T170="*",'11-Equipment'!S170),"")</f>
        <v/>
      </c>
      <c r="E2190" s="236" t="e">
        <f>D2190/'Project Data'!$D$22</f>
        <v>#VALUE!</v>
      </c>
      <c r="F2190" s="164" t="s">
        <v>44</v>
      </c>
      <c r="G2190" s="236" t="str" cm="1">
        <f t="array" ref="G2190">_xlfn.IFNA(_xlfn.IFS('11-Equipment'!F170="*",'11-Equipment'!E170,'11-Equipment'!H170="*",'11-Equipment'!G170,'11-Equipment'!J170="*",'11-Equipment'!I170,'11-Equipment'!L170="*",'11-Equipment'!K170,'11-Equipment'!N170="*",'11-Equipment'!M170,'11-Equipment'!P170="*",'11-Equipment'!O170,'11-Equipment'!R170="*",'11-Equipment'!Q170,'11-Equipment'!T170="*",'11-Equipment'!S170,'11-Equipment'!V170="*",'11-Equipment'!U170),"")</f>
        <v/>
      </c>
      <c r="H2190" s="236" t="e">
        <f>G2190/'Project Data'!$D$22</f>
        <v>#VALUE!</v>
      </c>
      <c r="I2190" s="175"/>
      <c r="J2190" s="244"/>
      <c r="K2190" s="242"/>
    </row>
    <row r="2191" spans="1:11" s="147" customFormat="1" ht="15" hidden="1" customHeight="1">
      <c r="A2191" s="198">
        <f>'11-Equipment'!A171</f>
        <v>0</v>
      </c>
      <c r="B2191" s="235" t="str">
        <f>'11-Equipment'!B171</f>
        <v>11 53 43 Service Fittings and Accessories</v>
      </c>
      <c r="C2191" s="235"/>
      <c r="D2191" s="236" t="str" cm="1">
        <f t="array" ref="D2191">_xlfn.IFNA(_xlfn.IFS('11-Equipment'!D171="*",'11-Equipment'!C171,'11-Equipment'!F171="*",'11-Equipment'!E171,'11-Equipment'!H171="*",'11-Equipment'!G171,'11-Equipment'!J171="*",'11-Equipment'!I171,'11-Equipment'!L171="*",'11-Equipment'!K171,'11-Equipment'!N171="*",'11-Equipment'!M171,'11-Equipment'!P171="*",'11-Equipment'!O171,'11-Equipment'!R171="*",'11-Equipment'!Q171,'11-Equipment'!T171="*",'11-Equipment'!S171),"")</f>
        <v/>
      </c>
      <c r="E2191" s="236" t="e">
        <f>D2191/'Project Data'!$D$22</f>
        <v>#VALUE!</v>
      </c>
      <c r="F2191" s="164" t="s">
        <v>44</v>
      </c>
      <c r="G2191" s="236" t="str" cm="1">
        <f t="array" ref="G2191">_xlfn.IFNA(_xlfn.IFS('11-Equipment'!F171="*",'11-Equipment'!E171,'11-Equipment'!H171="*",'11-Equipment'!G171,'11-Equipment'!J171="*",'11-Equipment'!I171,'11-Equipment'!L171="*",'11-Equipment'!K171,'11-Equipment'!N171="*",'11-Equipment'!M171,'11-Equipment'!P171="*",'11-Equipment'!O171,'11-Equipment'!R171="*",'11-Equipment'!Q171,'11-Equipment'!T171="*",'11-Equipment'!S171,'11-Equipment'!V171="*",'11-Equipment'!U171),"")</f>
        <v/>
      </c>
      <c r="H2191" s="236" t="e">
        <f>G2191/'Project Data'!$D$22</f>
        <v>#VALUE!</v>
      </c>
      <c r="I2191" s="175"/>
      <c r="J2191" s="244"/>
      <c r="K2191" s="242"/>
    </row>
    <row r="2192" spans="1:11" s="147" customFormat="1" ht="15" hidden="1" customHeight="1">
      <c r="A2192" s="198">
        <f>'11-Equipment'!A172</f>
        <v>0</v>
      </c>
      <c r="B2192" s="235" t="str">
        <f>'11-Equipment'!B172</f>
        <v>11 53 53 Biological Safety Cabinets</v>
      </c>
      <c r="C2192" s="235"/>
      <c r="D2192" s="236" t="str" cm="1">
        <f t="array" ref="D2192">_xlfn.IFNA(_xlfn.IFS('11-Equipment'!D172="*",'11-Equipment'!C172,'11-Equipment'!F172="*",'11-Equipment'!E172,'11-Equipment'!H172="*",'11-Equipment'!G172,'11-Equipment'!J172="*",'11-Equipment'!I172,'11-Equipment'!L172="*",'11-Equipment'!K172,'11-Equipment'!N172="*",'11-Equipment'!M172,'11-Equipment'!P172="*",'11-Equipment'!O172,'11-Equipment'!R172="*",'11-Equipment'!Q172,'11-Equipment'!T172="*",'11-Equipment'!S172),"")</f>
        <v/>
      </c>
      <c r="E2192" s="236" t="e">
        <f>D2192/'Project Data'!$D$22</f>
        <v>#VALUE!</v>
      </c>
      <c r="F2192" s="164" t="s">
        <v>44</v>
      </c>
      <c r="G2192" s="236" t="str" cm="1">
        <f t="array" ref="G2192">_xlfn.IFNA(_xlfn.IFS('11-Equipment'!F172="*",'11-Equipment'!E172,'11-Equipment'!H172="*",'11-Equipment'!G172,'11-Equipment'!J172="*",'11-Equipment'!I172,'11-Equipment'!L172="*",'11-Equipment'!K172,'11-Equipment'!N172="*",'11-Equipment'!M172,'11-Equipment'!P172="*",'11-Equipment'!O172,'11-Equipment'!R172="*",'11-Equipment'!Q172,'11-Equipment'!T172="*",'11-Equipment'!S172,'11-Equipment'!V172="*",'11-Equipment'!U172),"")</f>
        <v/>
      </c>
      <c r="H2192" s="236" t="e">
        <f>G2192/'Project Data'!$D$22</f>
        <v>#VALUE!</v>
      </c>
      <c r="I2192" s="175"/>
      <c r="J2192" s="244"/>
      <c r="K2192" s="242"/>
    </row>
    <row r="2193" spans="1:11" s="147" customFormat="1" ht="15" hidden="1" customHeight="1">
      <c r="A2193" s="198">
        <f>'11-Equipment'!A173</f>
        <v>0</v>
      </c>
      <c r="B2193" s="235" t="str">
        <f>'11-Equipment'!B173</f>
        <v>11 55 00 Planetarium Equipment</v>
      </c>
      <c r="C2193" s="235"/>
      <c r="D2193" s="236" t="str" cm="1">
        <f t="array" ref="D2193">_xlfn.IFNA(_xlfn.IFS('11-Equipment'!D173="*",'11-Equipment'!C173,'11-Equipment'!F173="*",'11-Equipment'!E173,'11-Equipment'!H173="*",'11-Equipment'!G173,'11-Equipment'!J173="*",'11-Equipment'!I173,'11-Equipment'!L173="*",'11-Equipment'!K173,'11-Equipment'!N173="*",'11-Equipment'!M173,'11-Equipment'!P173="*",'11-Equipment'!O173,'11-Equipment'!R173="*",'11-Equipment'!Q173,'11-Equipment'!T173="*",'11-Equipment'!S173),"")</f>
        <v/>
      </c>
      <c r="E2193" s="236" t="e">
        <f>D2193/'Project Data'!$D$22</f>
        <v>#VALUE!</v>
      </c>
      <c r="F2193" s="164" t="s">
        <v>44</v>
      </c>
      <c r="G2193" s="236" t="str" cm="1">
        <f t="array" ref="G2193">_xlfn.IFNA(_xlfn.IFS('11-Equipment'!F173="*",'11-Equipment'!E173,'11-Equipment'!H173="*",'11-Equipment'!G173,'11-Equipment'!J173="*",'11-Equipment'!I173,'11-Equipment'!L173="*",'11-Equipment'!K173,'11-Equipment'!N173="*",'11-Equipment'!M173,'11-Equipment'!P173="*",'11-Equipment'!O173,'11-Equipment'!R173="*",'11-Equipment'!Q173,'11-Equipment'!T173="*",'11-Equipment'!S173,'11-Equipment'!V173="*",'11-Equipment'!U173),"")</f>
        <v/>
      </c>
      <c r="H2193" s="236" t="e">
        <f>G2193/'Project Data'!$D$22</f>
        <v>#VALUE!</v>
      </c>
      <c r="I2193" s="175"/>
      <c r="J2193" s="244"/>
      <c r="K2193" s="242"/>
    </row>
    <row r="2194" spans="1:11" s="147" customFormat="1" ht="15" hidden="1" customHeight="1">
      <c r="A2194" s="198">
        <f>'11-Equipment'!A174</f>
        <v>0</v>
      </c>
      <c r="B2194" s="235" t="str">
        <f>'11-Equipment'!B174</f>
        <v>11 55 13 Planetarium Projectors</v>
      </c>
      <c r="C2194" s="235"/>
      <c r="D2194" s="236" t="str" cm="1">
        <f t="array" ref="D2194">_xlfn.IFNA(_xlfn.IFS('11-Equipment'!D174="*",'11-Equipment'!C174,'11-Equipment'!F174="*",'11-Equipment'!E174,'11-Equipment'!H174="*",'11-Equipment'!G174,'11-Equipment'!J174="*",'11-Equipment'!I174,'11-Equipment'!L174="*",'11-Equipment'!K174,'11-Equipment'!N174="*",'11-Equipment'!M174,'11-Equipment'!P174="*",'11-Equipment'!O174,'11-Equipment'!R174="*",'11-Equipment'!Q174,'11-Equipment'!T174="*",'11-Equipment'!S174),"")</f>
        <v/>
      </c>
      <c r="E2194" s="236" t="e">
        <f>D2194/'Project Data'!$D$22</f>
        <v>#VALUE!</v>
      </c>
      <c r="F2194" s="164" t="s">
        <v>44</v>
      </c>
      <c r="G2194" s="236" t="str" cm="1">
        <f t="array" ref="G2194">_xlfn.IFNA(_xlfn.IFS('11-Equipment'!F174="*",'11-Equipment'!E174,'11-Equipment'!H174="*",'11-Equipment'!G174,'11-Equipment'!J174="*",'11-Equipment'!I174,'11-Equipment'!L174="*",'11-Equipment'!K174,'11-Equipment'!N174="*",'11-Equipment'!M174,'11-Equipment'!P174="*",'11-Equipment'!O174,'11-Equipment'!R174="*",'11-Equipment'!Q174,'11-Equipment'!T174="*",'11-Equipment'!S174,'11-Equipment'!V174="*",'11-Equipment'!U174),"")</f>
        <v/>
      </c>
      <c r="H2194" s="236" t="e">
        <f>G2194/'Project Data'!$D$22</f>
        <v>#VALUE!</v>
      </c>
      <c r="I2194" s="175"/>
      <c r="J2194" s="244"/>
      <c r="K2194" s="242"/>
    </row>
    <row r="2195" spans="1:11" s="147" customFormat="1" ht="15" hidden="1" customHeight="1">
      <c r="A2195" s="198">
        <f>'11-Equipment'!A175</f>
        <v>0</v>
      </c>
      <c r="B2195" s="235" t="str">
        <f>'11-Equipment'!B175</f>
        <v>11 55 16 Planetarium Pendulums</v>
      </c>
      <c r="C2195" s="235"/>
      <c r="D2195" s="236" t="str" cm="1">
        <f t="array" ref="D2195">_xlfn.IFNA(_xlfn.IFS('11-Equipment'!D175="*",'11-Equipment'!C175,'11-Equipment'!F175="*",'11-Equipment'!E175,'11-Equipment'!H175="*",'11-Equipment'!G175,'11-Equipment'!J175="*",'11-Equipment'!I175,'11-Equipment'!L175="*",'11-Equipment'!K175,'11-Equipment'!N175="*",'11-Equipment'!M175,'11-Equipment'!P175="*",'11-Equipment'!O175,'11-Equipment'!R175="*",'11-Equipment'!Q175,'11-Equipment'!T175="*",'11-Equipment'!S175),"")</f>
        <v/>
      </c>
      <c r="E2195" s="236" t="e">
        <f>D2195/'Project Data'!$D$22</f>
        <v>#VALUE!</v>
      </c>
      <c r="F2195" s="164" t="s">
        <v>44</v>
      </c>
      <c r="G2195" s="236" t="str" cm="1">
        <f t="array" ref="G2195">_xlfn.IFNA(_xlfn.IFS('11-Equipment'!F175="*",'11-Equipment'!E175,'11-Equipment'!H175="*",'11-Equipment'!G175,'11-Equipment'!J175="*",'11-Equipment'!I175,'11-Equipment'!L175="*",'11-Equipment'!K175,'11-Equipment'!N175="*",'11-Equipment'!M175,'11-Equipment'!P175="*",'11-Equipment'!O175,'11-Equipment'!R175="*",'11-Equipment'!Q175,'11-Equipment'!T175="*",'11-Equipment'!S175,'11-Equipment'!V175="*",'11-Equipment'!U175),"")</f>
        <v/>
      </c>
      <c r="H2195" s="236" t="e">
        <f>G2195/'Project Data'!$D$22</f>
        <v>#VALUE!</v>
      </c>
      <c r="I2195" s="175"/>
      <c r="J2195" s="244"/>
      <c r="K2195" s="242"/>
    </row>
    <row r="2196" spans="1:11" s="147" customFormat="1" ht="15" hidden="1" customHeight="1">
      <c r="A2196" s="198">
        <f>'11-Equipment'!A176</f>
        <v>0</v>
      </c>
      <c r="B2196" s="235" t="str">
        <f>'11-Equipment'!B176</f>
        <v>11 56 00 Observatory Equipment</v>
      </c>
      <c r="C2196" s="235"/>
      <c r="D2196" s="236" t="str" cm="1">
        <f t="array" ref="D2196">_xlfn.IFNA(_xlfn.IFS('11-Equipment'!D176="*",'11-Equipment'!C176,'11-Equipment'!F176="*",'11-Equipment'!E176,'11-Equipment'!H176="*",'11-Equipment'!G176,'11-Equipment'!J176="*",'11-Equipment'!I176,'11-Equipment'!L176="*",'11-Equipment'!K176,'11-Equipment'!N176="*",'11-Equipment'!M176,'11-Equipment'!P176="*",'11-Equipment'!O176,'11-Equipment'!R176="*",'11-Equipment'!Q176,'11-Equipment'!T176="*",'11-Equipment'!S176),"")</f>
        <v/>
      </c>
      <c r="E2196" s="236" t="e">
        <f>D2196/'Project Data'!$D$22</f>
        <v>#VALUE!</v>
      </c>
      <c r="F2196" s="164" t="s">
        <v>44</v>
      </c>
      <c r="G2196" s="236" t="str" cm="1">
        <f t="array" ref="G2196">_xlfn.IFNA(_xlfn.IFS('11-Equipment'!F176="*",'11-Equipment'!E176,'11-Equipment'!H176="*",'11-Equipment'!G176,'11-Equipment'!J176="*",'11-Equipment'!I176,'11-Equipment'!L176="*",'11-Equipment'!K176,'11-Equipment'!N176="*",'11-Equipment'!M176,'11-Equipment'!P176="*",'11-Equipment'!O176,'11-Equipment'!R176="*",'11-Equipment'!Q176,'11-Equipment'!T176="*",'11-Equipment'!S176,'11-Equipment'!V176="*",'11-Equipment'!U176),"")</f>
        <v/>
      </c>
      <c r="H2196" s="236" t="e">
        <f>G2196/'Project Data'!$D$22</f>
        <v>#VALUE!</v>
      </c>
      <c r="I2196" s="175"/>
      <c r="J2196" s="244"/>
      <c r="K2196" s="242"/>
    </row>
    <row r="2197" spans="1:11" s="147" customFormat="1" ht="15" hidden="1" customHeight="1">
      <c r="A2197" s="198">
        <f>'11-Equipment'!A177</f>
        <v>0</v>
      </c>
      <c r="B2197" s="235" t="str">
        <f>'11-Equipment'!B177</f>
        <v>11 56 13 Telescopes</v>
      </c>
      <c r="C2197" s="235"/>
      <c r="D2197" s="236" t="str" cm="1">
        <f t="array" ref="D2197">_xlfn.IFNA(_xlfn.IFS('11-Equipment'!D177="*",'11-Equipment'!C177,'11-Equipment'!F177="*",'11-Equipment'!E177,'11-Equipment'!H177="*",'11-Equipment'!G177,'11-Equipment'!J177="*",'11-Equipment'!I177,'11-Equipment'!L177="*",'11-Equipment'!K177,'11-Equipment'!N177="*",'11-Equipment'!M177,'11-Equipment'!P177="*",'11-Equipment'!O177,'11-Equipment'!R177="*",'11-Equipment'!Q177,'11-Equipment'!T177="*",'11-Equipment'!S177),"")</f>
        <v/>
      </c>
      <c r="E2197" s="236" t="e">
        <f>D2197/'Project Data'!$D$22</f>
        <v>#VALUE!</v>
      </c>
      <c r="F2197" s="164" t="s">
        <v>44</v>
      </c>
      <c r="G2197" s="236" t="str" cm="1">
        <f t="array" ref="G2197">_xlfn.IFNA(_xlfn.IFS('11-Equipment'!F177="*",'11-Equipment'!E177,'11-Equipment'!H177="*",'11-Equipment'!G177,'11-Equipment'!J177="*",'11-Equipment'!I177,'11-Equipment'!L177="*",'11-Equipment'!K177,'11-Equipment'!N177="*",'11-Equipment'!M177,'11-Equipment'!P177="*",'11-Equipment'!O177,'11-Equipment'!R177="*",'11-Equipment'!Q177,'11-Equipment'!T177="*",'11-Equipment'!S177,'11-Equipment'!V177="*",'11-Equipment'!U177),"")</f>
        <v/>
      </c>
      <c r="H2197" s="236" t="e">
        <f>G2197/'Project Data'!$D$22</f>
        <v>#VALUE!</v>
      </c>
      <c r="I2197" s="175"/>
      <c r="J2197" s="244"/>
      <c r="K2197" s="242"/>
    </row>
    <row r="2198" spans="1:11" s="147" customFormat="1" ht="15" hidden="1" customHeight="1">
      <c r="A2198" s="198">
        <f>'11-Equipment'!A178</f>
        <v>0</v>
      </c>
      <c r="B2198" s="235" t="str">
        <f>'11-Equipment'!B178</f>
        <v>11 56 16 Telescope Mounts</v>
      </c>
      <c r="C2198" s="235"/>
      <c r="D2198" s="236" t="str" cm="1">
        <f t="array" ref="D2198">_xlfn.IFNA(_xlfn.IFS('11-Equipment'!D178="*",'11-Equipment'!C178,'11-Equipment'!F178="*",'11-Equipment'!E178,'11-Equipment'!H178="*",'11-Equipment'!G178,'11-Equipment'!J178="*",'11-Equipment'!I178,'11-Equipment'!L178="*",'11-Equipment'!K178,'11-Equipment'!N178="*",'11-Equipment'!M178,'11-Equipment'!P178="*",'11-Equipment'!O178,'11-Equipment'!R178="*",'11-Equipment'!Q178,'11-Equipment'!T178="*",'11-Equipment'!S178),"")</f>
        <v/>
      </c>
      <c r="E2198" s="236" t="e">
        <f>D2198/'Project Data'!$D$22</f>
        <v>#VALUE!</v>
      </c>
      <c r="F2198" s="164" t="s">
        <v>44</v>
      </c>
      <c r="G2198" s="236" t="str" cm="1">
        <f t="array" ref="G2198">_xlfn.IFNA(_xlfn.IFS('11-Equipment'!F178="*",'11-Equipment'!E178,'11-Equipment'!H178="*",'11-Equipment'!G178,'11-Equipment'!J178="*",'11-Equipment'!I178,'11-Equipment'!L178="*",'11-Equipment'!K178,'11-Equipment'!N178="*",'11-Equipment'!M178,'11-Equipment'!P178="*",'11-Equipment'!O178,'11-Equipment'!R178="*",'11-Equipment'!Q178,'11-Equipment'!T178="*",'11-Equipment'!S178,'11-Equipment'!V178="*",'11-Equipment'!U178),"")</f>
        <v/>
      </c>
      <c r="H2198" s="236" t="e">
        <f>G2198/'Project Data'!$D$22</f>
        <v>#VALUE!</v>
      </c>
      <c r="I2198" s="175"/>
      <c r="J2198" s="244"/>
      <c r="K2198" s="242"/>
    </row>
    <row r="2199" spans="1:11" s="147" customFormat="1" ht="15" hidden="1" customHeight="1">
      <c r="A2199" s="198">
        <f>'11-Equipment'!A179</f>
        <v>0</v>
      </c>
      <c r="B2199" s="235" t="str">
        <f>'11-Equipment'!B179</f>
        <v>11 56 19 Telescope Drive Mechanisms</v>
      </c>
      <c r="C2199" s="235"/>
      <c r="D2199" s="236" t="str" cm="1">
        <f t="array" ref="D2199">_xlfn.IFNA(_xlfn.IFS('11-Equipment'!D179="*",'11-Equipment'!C179,'11-Equipment'!F179="*",'11-Equipment'!E179,'11-Equipment'!H179="*",'11-Equipment'!G179,'11-Equipment'!J179="*",'11-Equipment'!I179,'11-Equipment'!L179="*",'11-Equipment'!K179,'11-Equipment'!N179="*",'11-Equipment'!M179,'11-Equipment'!P179="*",'11-Equipment'!O179,'11-Equipment'!R179="*",'11-Equipment'!Q179,'11-Equipment'!T179="*",'11-Equipment'!S179),"")</f>
        <v/>
      </c>
      <c r="E2199" s="236" t="e">
        <f>D2199/'Project Data'!$D$22</f>
        <v>#VALUE!</v>
      </c>
      <c r="F2199" s="164" t="s">
        <v>44</v>
      </c>
      <c r="G2199" s="236" t="str" cm="1">
        <f t="array" ref="G2199">_xlfn.IFNA(_xlfn.IFS('11-Equipment'!F179="*",'11-Equipment'!E179,'11-Equipment'!H179="*",'11-Equipment'!G179,'11-Equipment'!J179="*",'11-Equipment'!I179,'11-Equipment'!L179="*",'11-Equipment'!K179,'11-Equipment'!N179="*",'11-Equipment'!M179,'11-Equipment'!P179="*",'11-Equipment'!O179,'11-Equipment'!R179="*",'11-Equipment'!Q179,'11-Equipment'!T179="*",'11-Equipment'!S179,'11-Equipment'!V179="*",'11-Equipment'!U179),"")</f>
        <v/>
      </c>
      <c r="H2199" s="236" t="e">
        <f>G2199/'Project Data'!$D$22</f>
        <v>#VALUE!</v>
      </c>
      <c r="I2199" s="175"/>
      <c r="J2199" s="244"/>
      <c r="K2199" s="242"/>
    </row>
    <row r="2200" spans="1:11" s="147" customFormat="1" ht="15" hidden="1" customHeight="1">
      <c r="A2200" s="198">
        <f>'11-Equipment'!A180</f>
        <v>0</v>
      </c>
      <c r="B2200" s="235" t="str">
        <f>'11-Equipment'!B180</f>
        <v>11 56 23 Telescope Domes</v>
      </c>
      <c r="C2200" s="235"/>
      <c r="D2200" s="236" t="str" cm="1">
        <f t="array" ref="D2200">_xlfn.IFNA(_xlfn.IFS('11-Equipment'!D180="*",'11-Equipment'!C180,'11-Equipment'!F180="*",'11-Equipment'!E180,'11-Equipment'!H180="*",'11-Equipment'!G180,'11-Equipment'!J180="*",'11-Equipment'!I180,'11-Equipment'!L180="*",'11-Equipment'!K180,'11-Equipment'!N180="*",'11-Equipment'!M180,'11-Equipment'!P180="*",'11-Equipment'!O180,'11-Equipment'!R180="*",'11-Equipment'!Q180,'11-Equipment'!T180="*",'11-Equipment'!S180),"")</f>
        <v/>
      </c>
      <c r="E2200" s="236" t="e">
        <f>D2200/'Project Data'!$D$22</f>
        <v>#VALUE!</v>
      </c>
      <c r="F2200" s="164" t="s">
        <v>44</v>
      </c>
      <c r="G2200" s="236" t="str" cm="1">
        <f t="array" ref="G2200">_xlfn.IFNA(_xlfn.IFS('11-Equipment'!F180="*",'11-Equipment'!E180,'11-Equipment'!H180="*",'11-Equipment'!G180,'11-Equipment'!J180="*",'11-Equipment'!I180,'11-Equipment'!L180="*",'11-Equipment'!K180,'11-Equipment'!N180="*",'11-Equipment'!M180,'11-Equipment'!P180="*",'11-Equipment'!O180,'11-Equipment'!R180="*",'11-Equipment'!Q180,'11-Equipment'!T180="*",'11-Equipment'!S180,'11-Equipment'!V180="*",'11-Equipment'!U180),"")</f>
        <v/>
      </c>
      <c r="H2200" s="236" t="e">
        <f>G2200/'Project Data'!$D$22</f>
        <v>#VALUE!</v>
      </c>
      <c r="I2200" s="175"/>
      <c r="J2200" s="244"/>
      <c r="K2200" s="242"/>
    </row>
    <row r="2201" spans="1:11" s="147" customFormat="1" ht="15" hidden="1" customHeight="1">
      <c r="A2201" s="198">
        <f>'11-Equipment'!A181</f>
        <v>0</v>
      </c>
      <c r="B2201" s="235" t="str">
        <f>'11-Equipment'!B181</f>
        <v>11 57 00 Vocational Shop Equipment</v>
      </c>
      <c r="C2201" s="235"/>
      <c r="D2201" s="236" t="str" cm="1">
        <f t="array" ref="D2201">_xlfn.IFNA(_xlfn.IFS('11-Equipment'!D181="*",'11-Equipment'!C181,'11-Equipment'!F181="*",'11-Equipment'!E181,'11-Equipment'!H181="*",'11-Equipment'!G181,'11-Equipment'!J181="*",'11-Equipment'!I181,'11-Equipment'!L181="*",'11-Equipment'!K181,'11-Equipment'!N181="*",'11-Equipment'!M181,'11-Equipment'!P181="*",'11-Equipment'!O181,'11-Equipment'!R181="*",'11-Equipment'!Q181,'11-Equipment'!T181="*",'11-Equipment'!S181),"")</f>
        <v/>
      </c>
      <c r="E2201" s="236" t="e">
        <f>D2201/'Project Data'!$D$22</f>
        <v>#VALUE!</v>
      </c>
      <c r="F2201" s="164" t="s">
        <v>44</v>
      </c>
      <c r="G2201" s="236" t="str" cm="1">
        <f t="array" ref="G2201">_xlfn.IFNA(_xlfn.IFS('11-Equipment'!F181="*",'11-Equipment'!E181,'11-Equipment'!H181="*",'11-Equipment'!G181,'11-Equipment'!J181="*",'11-Equipment'!I181,'11-Equipment'!L181="*",'11-Equipment'!K181,'11-Equipment'!N181="*",'11-Equipment'!M181,'11-Equipment'!P181="*",'11-Equipment'!O181,'11-Equipment'!R181="*",'11-Equipment'!Q181,'11-Equipment'!T181="*",'11-Equipment'!S181,'11-Equipment'!V181="*",'11-Equipment'!U181),"")</f>
        <v/>
      </c>
      <c r="H2201" s="236" t="e">
        <f>G2201/'Project Data'!$D$22</f>
        <v>#VALUE!</v>
      </c>
      <c r="I2201" s="175"/>
      <c r="J2201" s="244"/>
      <c r="K2201" s="242"/>
    </row>
    <row r="2202" spans="1:11" s="147" customFormat="1" ht="15" hidden="1" customHeight="1">
      <c r="A2202" s="198">
        <f>'11-Equipment'!A182</f>
        <v>0</v>
      </c>
      <c r="B2202" s="235" t="str">
        <f>'11-Equipment'!B182</f>
        <v>11 59 00 Exhibit Equipment</v>
      </c>
      <c r="C2202" s="235"/>
      <c r="D2202" s="236" t="str" cm="1">
        <f t="array" ref="D2202">_xlfn.IFNA(_xlfn.IFS('11-Equipment'!D182="*",'11-Equipment'!C182,'11-Equipment'!F182="*",'11-Equipment'!E182,'11-Equipment'!H182="*",'11-Equipment'!G182,'11-Equipment'!J182="*",'11-Equipment'!I182,'11-Equipment'!L182="*",'11-Equipment'!K182,'11-Equipment'!N182="*",'11-Equipment'!M182,'11-Equipment'!P182="*",'11-Equipment'!O182,'11-Equipment'!R182="*",'11-Equipment'!Q182,'11-Equipment'!T182="*",'11-Equipment'!S182),"")</f>
        <v/>
      </c>
      <c r="E2202" s="236" t="e">
        <f>D2202/'Project Data'!$D$22</f>
        <v>#VALUE!</v>
      </c>
      <c r="F2202" s="164" t="s">
        <v>44</v>
      </c>
      <c r="G2202" s="236" t="str" cm="1">
        <f t="array" ref="G2202">_xlfn.IFNA(_xlfn.IFS('11-Equipment'!F182="*",'11-Equipment'!E182,'11-Equipment'!H182="*",'11-Equipment'!G182,'11-Equipment'!J182="*",'11-Equipment'!I182,'11-Equipment'!L182="*",'11-Equipment'!K182,'11-Equipment'!N182="*",'11-Equipment'!M182,'11-Equipment'!P182="*",'11-Equipment'!O182,'11-Equipment'!R182="*",'11-Equipment'!Q182,'11-Equipment'!T182="*",'11-Equipment'!S182,'11-Equipment'!V182="*",'11-Equipment'!U182),"")</f>
        <v/>
      </c>
      <c r="H2202" s="236" t="e">
        <f>G2202/'Project Data'!$D$22</f>
        <v>#VALUE!</v>
      </c>
      <c r="I2202" s="175"/>
      <c r="J2202" s="244"/>
      <c r="K2202" s="242"/>
    </row>
    <row r="2203" spans="1:11" s="147" customFormat="1" ht="15" hidden="1" customHeight="1">
      <c r="A2203" s="198">
        <f>'11-Equipment'!A183</f>
        <v>0</v>
      </c>
      <c r="B2203" s="235" t="str">
        <f>'11-Equipment'!B183</f>
        <v>11 60 00 Entertainment and Recreation Equipment</v>
      </c>
      <c r="C2203" s="235"/>
      <c r="D2203" s="236" t="str" cm="1">
        <f t="array" ref="D2203">_xlfn.IFNA(_xlfn.IFS('11-Equipment'!D183="*",'11-Equipment'!C183,'11-Equipment'!F183="*",'11-Equipment'!E183,'11-Equipment'!H183="*",'11-Equipment'!G183,'11-Equipment'!J183="*",'11-Equipment'!I183,'11-Equipment'!L183="*",'11-Equipment'!K183,'11-Equipment'!N183="*",'11-Equipment'!M183,'11-Equipment'!P183="*",'11-Equipment'!O183,'11-Equipment'!R183="*",'11-Equipment'!Q183,'11-Equipment'!T183="*",'11-Equipment'!S183),"")</f>
        <v/>
      </c>
      <c r="E2203" s="236" t="e">
        <f>D2203/'Project Data'!$D$22</f>
        <v>#VALUE!</v>
      </c>
      <c r="F2203" s="164" t="s">
        <v>44</v>
      </c>
      <c r="G2203" s="236" t="str" cm="1">
        <f t="array" ref="G2203">_xlfn.IFNA(_xlfn.IFS('11-Equipment'!F183="*",'11-Equipment'!E183,'11-Equipment'!H183="*",'11-Equipment'!G183,'11-Equipment'!J183="*",'11-Equipment'!I183,'11-Equipment'!L183="*",'11-Equipment'!K183,'11-Equipment'!N183="*",'11-Equipment'!M183,'11-Equipment'!P183="*",'11-Equipment'!O183,'11-Equipment'!R183="*",'11-Equipment'!Q183,'11-Equipment'!T183="*",'11-Equipment'!S183,'11-Equipment'!V183="*",'11-Equipment'!U183),"")</f>
        <v/>
      </c>
      <c r="H2203" s="236" t="e">
        <f>G2203/'Project Data'!$D$22</f>
        <v>#VALUE!</v>
      </c>
      <c r="I2203" s="175"/>
      <c r="J2203" s="244"/>
      <c r="K2203" s="242"/>
    </row>
    <row r="2204" spans="1:11" s="147" customFormat="1" ht="15" hidden="1" customHeight="1">
      <c r="A2204" s="198">
        <f>'11-Equipment'!A184</f>
        <v>0</v>
      </c>
      <c r="B2204" s="235" t="str">
        <f>'11-Equipment'!B184</f>
        <v>11 61 00 Broadcast, Theater, and Stage Equipment</v>
      </c>
      <c r="C2204" s="235"/>
      <c r="D2204" s="236" t="str" cm="1">
        <f t="array" ref="D2204">_xlfn.IFNA(_xlfn.IFS('11-Equipment'!D184="*",'11-Equipment'!C184,'11-Equipment'!F184="*",'11-Equipment'!E184,'11-Equipment'!H184="*",'11-Equipment'!G184,'11-Equipment'!J184="*",'11-Equipment'!I184,'11-Equipment'!L184="*",'11-Equipment'!K184,'11-Equipment'!N184="*",'11-Equipment'!M184,'11-Equipment'!P184="*",'11-Equipment'!O184,'11-Equipment'!R184="*",'11-Equipment'!Q184,'11-Equipment'!T184="*",'11-Equipment'!S184),"")</f>
        <v/>
      </c>
      <c r="E2204" s="236" t="e">
        <f>D2204/'Project Data'!$D$22</f>
        <v>#VALUE!</v>
      </c>
      <c r="F2204" s="164" t="s">
        <v>44</v>
      </c>
      <c r="G2204" s="236" t="str" cm="1">
        <f t="array" ref="G2204">_xlfn.IFNA(_xlfn.IFS('11-Equipment'!F184="*",'11-Equipment'!E184,'11-Equipment'!H184="*",'11-Equipment'!G184,'11-Equipment'!J184="*",'11-Equipment'!I184,'11-Equipment'!L184="*",'11-Equipment'!K184,'11-Equipment'!N184="*",'11-Equipment'!M184,'11-Equipment'!P184="*",'11-Equipment'!O184,'11-Equipment'!R184="*",'11-Equipment'!Q184,'11-Equipment'!T184="*",'11-Equipment'!S184,'11-Equipment'!V184="*",'11-Equipment'!U184),"")</f>
        <v/>
      </c>
      <c r="H2204" s="236" t="e">
        <f>G2204/'Project Data'!$D$22</f>
        <v>#VALUE!</v>
      </c>
      <c r="I2204" s="175"/>
      <c r="J2204" s="244"/>
      <c r="K2204" s="242"/>
    </row>
    <row r="2205" spans="1:11" s="147" customFormat="1" ht="15" hidden="1" customHeight="1">
      <c r="A2205" s="198">
        <f>'11-Equipment'!A185</f>
        <v>0</v>
      </c>
      <c r="B2205" s="235" t="str">
        <f>'11-Equipment'!B185</f>
        <v>11 61 13 Acoustical Shells</v>
      </c>
      <c r="C2205" s="235"/>
      <c r="D2205" s="236" t="str" cm="1">
        <f t="array" ref="D2205">_xlfn.IFNA(_xlfn.IFS('11-Equipment'!D185="*",'11-Equipment'!C185,'11-Equipment'!F185="*",'11-Equipment'!E185,'11-Equipment'!H185="*",'11-Equipment'!G185,'11-Equipment'!J185="*",'11-Equipment'!I185,'11-Equipment'!L185="*",'11-Equipment'!K185,'11-Equipment'!N185="*",'11-Equipment'!M185,'11-Equipment'!P185="*",'11-Equipment'!O185,'11-Equipment'!R185="*",'11-Equipment'!Q185,'11-Equipment'!T185="*",'11-Equipment'!S185),"")</f>
        <v/>
      </c>
      <c r="E2205" s="236" t="e">
        <f>D2205/'Project Data'!$D$22</f>
        <v>#VALUE!</v>
      </c>
      <c r="F2205" s="164" t="s">
        <v>44</v>
      </c>
      <c r="G2205" s="236" t="str" cm="1">
        <f t="array" ref="G2205">_xlfn.IFNA(_xlfn.IFS('11-Equipment'!F185="*",'11-Equipment'!E185,'11-Equipment'!H185="*",'11-Equipment'!G185,'11-Equipment'!J185="*",'11-Equipment'!I185,'11-Equipment'!L185="*",'11-Equipment'!K185,'11-Equipment'!N185="*",'11-Equipment'!M185,'11-Equipment'!P185="*",'11-Equipment'!O185,'11-Equipment'!R185="*",'11-Equipment'!Q185,'11-Equipment'!T185="*",'11-Equipment'!S185,'11-Equipment'!V185="*",'11-Equipment'!U185),"")</f>
        <v/>
      </c>
      <c r="H2205" s="236" t="e">
        <f>G2205/'Project Data'!$D$22</f>
        <v>#VALUE!</v>
      </c>
      <c r="I2205" s="175"/>
      <c r="J2205" s="244"/>
      <c r="K2205" s="242"/>
    </row>
    <row r="2206" spans="1:11" s="147" customFormat="1" ht="15" hidden="1" customHeight="1">
      <c r="A2206" s="198">
        <f>'11-Equipment'!A186</f>
        <v>0</v>
      </c>
      <c r="B2206" s="235" t="str">
        <f>'11-Equipment'!B186</f>
        <v>11 61 23 Folding and Portable Stages</v>
      </c>
      <c r="C2206" s="235"/>
      <c r="D2206" s="236" t="str" cm="1">
        <f t="array" ref="D2206">_xlfn.IFNA(_xlfn.IFS('11-Equipment'!D186="*",'11-Equipment'!C186,'11-Equipment'!F186="*",'11-Equipment'!E186,'11-Equipment'!H186="*",'11-Equipment'!G186,'11-Equipment'!J186="*",'11-Equipment'!I186,'11-Equipment'!L186="*",'11-Equipment'!K186,'11-Equipment'!N186="*",'11-Equipment'!M186,'11-Equipment'!P186="*",'11-Equipment'!O186,'11-Equipment'!R186="*",'11-Equipment'!Q186,'11-Equipment'!T186="*",'11-Equipment'!S186),"")</f>
        <v/>
      </c>
      <c r="E2206" s="236" t="e">
        <f>D2206/'Project Data'!$D$22</f>
        <v>#VALUE!</v>
      </c>
      <c r="F2206" s="164" t="s">
        <v>44</v>
      </c>
      <c r="G2206" s="236" t="str" cm="1">
        <f t="array" ref="G2206">_xlfn.IFNA(_xlfn.IFS('11-Equipment'!F186="*",'11-Equipment'!E186,'11-Equipment'!H186="*",'11-Equipment'!G186,'11-Equipment'!J186="*",'11-Equipment'!I186,'11-Equipment'!L186="*",'11-Equipment'!K186,'11-Equipment'!N186="*",'11-Equipment'!M186,'11-Equipment'!P186="*",'11-Equipment'!O186,'11-Equipment'!R186="*",'11-Equipment'!Q186,'11-Equipment'!T186="*",'11-Equipment'!S186,'11-Equipment'!V186="*",'11-Equipment'!U186),"")</f>
        <v/>
      </c>
      <c r="H2206" s="236" t="e">
        <f>G2206/'Project Data'!$D$22</f>
        <v>#VALUE!</v>
      </c>
      <c r="I2206" s="175"/>
      <c r="J2206" s="244"/>
      <c r="K2206" s="242"/>
    </row>
    <row r="2207" spans="1:11" s="147" customFormat="1" ht="15" hidden="1" customHeight="1">
      <c r="A2207" s="198">
        <f>'11-Equipment'!A187</f>
        <v>0</v>
      </c>
      <c r="B2207" s="235" t="str">
        <f>'11-Equipment'!B187</f>
        <v>11 61 33 Rigging Systems and Controls</v>
      </c>
      <c r="C2207" s="235"/>
      <c r="D2207" s="236" t="str" cm="1">
        <f t="array" ref="D2207">_xlfn.IFNA(_xlfn.IFS('11-Equipment'!D187="*",'11-Equipment'!C187,'11-Equipment'!F187="*",'11-Equipment'!E187,'11-Equipment'!H187="*",'11-Equipment'!G187,'11-Equipment'!J187="*",'11-Equipment'!I187,'11-Equipment'!L187="*",'11-Equipment'!K187,'11-Equipment'!N187="*",'11-Equipment'!M187,'11-Equipment'!P187="*",'11-Equipment'!O187,'11-Equipment'!R187="*",'11-Equipment'!Q187,'11-Equipment'!T187="*",'11-Equipment'!S187),"")</f>
        <v/>
      </c>
      <c r="E2207" s="236" t="e">
        <f>D2207/'Project Data'!$D$22</f>
        <v>#VALUE!</v>
      </c>
      <c r="F2207" s="164" t="s">
        <v>44</v>
      </c>
      <c r="G2207" s="236" t="str" cm="1">
        <f t="array" ref="G2207">_xlfn.IFNA(_xlfn.IFS('11-Equipment'!F187="*",'11-Equipment'!E187,'11-Equipment'!H187="*",'11-Equipment'!G187,'11-Equipment'!J187="*",'11-Equipment'!I187,'11-Equipment'!L187="*",'11-Equipment'!K187,'11-Equipment'!N187="*",'11-Equipment'!M187,'11-Equipment'!P187="*",'11-Equipment'!O187,'11-Equipment'!R187="*",'11-Equipment'!Q187,'11-Equipment'!T187="*",'11-Equipment'!S187,'11-Equipment'!V187="*",'11-Equipment'!U187),"")</f>
        <v/>
      </c>
      <c r="H2207" s="236" t="e">
        <f>G2207/'Project Data'!$D$22</f>
        <v>#VALUE!</v>
      </c>
      <c r="I2207" s="175"/>
      <c r="J2207" s="244"/>
      <c r="K2207" s="242"/>
    </row>
    <row r="2208" spans="1:11" s="147" customFormat="1" ht="15" hidden="1" customHeight="1">
      <c r="A2208" s="198">
        <f>'11-Equipment'!A188</f>
        <v>0</v>
      </c>
      <c r="B2208" s="235" t="str">
        <f>'11-Equipment'!B188</f>
        <v>11 61 33.11 Lighting Rigging Systems</v>
      </c>
      <c r="C2208" s="235"/>
      <c r="D2208" s="236" t="str" cm="1">
        <f t="array" ref="D2208">_xlfn.IFNA(_xlfn.IFS('11-Equipment'!D188="*",'11-Equipment'!C188,'11-Equipment'!F188="*",'11-Equipment'!E188,'11-Equipment'!H188="*",'11-Equipment'!G188,'11-Equipment'!J188="*",'11-Equipment'!I188,'11-Equipment'!L188="*",'11-Equipment'!K188,'11-Equipment'!N188="*",'11-Equipment'!M188,'11-Equipment'!P188="*",'11-Equipment'!O188,'11-Equipment'!R188="*",'11-Equipment'!Q188,'11-Equipment'!T188="*",'11-Equipment'!S188),"")</f>
        <v/>
      </c>
      <c r="E2208" s="236" t="e">
        <f>D2208/'Project Data'!$D$22</f>
        <v>#VALUE!</v>
      </c>
      <c r="F2208" s="164" t="s">
        <v>44</v>
      </c>
      <c r="G2208" s="236" t="str" cm="1">
        <f t="array" ref="G2208">_xlfn.IFNA(_xlfn.IFS('11-Equipment'!F188="*",'11-Equipment'!E188,'11-Equipment'!H188="*",'11-Equipment'!G188,'11-Equipment'!J188="*",'11-Equipment'!I188,'11-Equipment'!L188="*",'11-Equipment'!K188,'11-Equipment'!N188="*",'11-Equipment'!M188,'11-Equipment'!P188="*",'11-Equipment'!O188,'11-Equipment'!R188="*",'11-Equipment'!Q188,'11-Equipment'!T188="*",'11-Equipment'!S188,'11-Equipment'!V188="*",'11-Equipment'!U188),"")</f>
        <v/>
      </c>
      <c r="H2208" s="236" t="e">
        <f>G2208/'Project Data'!$D$22</f>
        <v>#VALUE!</v>
      </c>
      <c r="I2208" s="175"/>
      <c r="J2208" s="244"/>
      <c r="K2208" s="242"/>
    </row>
    <row r="2209" spans="1:11" s="147" customFormat="1" ht="15" hidden="1" customHeight="1">
      <c r="A2209" s="198">
        <f>'11-Equipment'!A189</f>
        <v>0</v>
      </c>
      <c r="B2209" s="235" t="str">
        <f>'11-Equipment'!B189</f>
        <v>11 61 33.16 Scenery Rigging Systems</v>
      </c>
      <c r="C2209" s="235"/>
      <c r="D2209" s="236" t="str" cm="1">
        <f t="array" ref="D2209">_xlfn.IFNA(_xlfn.IFS('11-Equipment'!D189="*",'11-Equipment'!C189,'11-Equipment'!F189="*",'11-Equipment'!E189,'11-Equipment'!H189="*",'11-Equipment'!G189,'11-Equipment'!J189="*",'11-Equipment'!I189,'11-Equipment'!L189="*",'11-Equipment'!K189,'11-Equipment'!N189="*",'11-Equipment'!M189,'11-Equipment'!P189="*",'11-Equipment'!O189,'11-Equipment'!R189="*",'11-Equipment'!Q189,'11-Equipment'!T189="*",'11-Equipment'!S189),"")</f>
        <v/>
      </c>
      <c r="E2209" s="236" t="e">
        <f>D2209/'Project Data'!$D$22</f>
        <v>#VALUE!</v>
      </c>
      <c r="F2209" s="164" t="s">
        <v>44</v>
      </c>
      <c r="G2209" s="236" t="str" cm="1">
        <f t="array" ref="G2209">_xlfn.IFNA(_xlfn.IFS('11-Equipment'!F189="*",'11-Equipment'!E189,'11-Equipment'!H189="*",'11-Equipment'!G189,'11-Equipment'!J189="*",'11-Equipment'!I189,'11-Equipment'!L189="*",'11-Equipment'!K189,'11-Equipment'!N189="*",'11-Equipment'!M189,'11-Equipment'!P189="*",'11-Equipment'!O189,'11-Equipment'!R189="*",'11-Equipment'!Q189,'11-Equipment'!T189="*",'11-Equipment'!S189,'11-Equipment'!V189="*",'11-Equipment'!U189),"")</f>
        <v/>
      </c>
      <c r="H2209" s="236" t="e">
        <f>G2209/'Project Data'!$D$22</f>
        <v>#VALUE!</v>
      </c>
      <c r="I2209" s="175"/>
      <c r="J2209" s="244"/>
      <c r="K2209" s="242"/>
    </row>
    <row r="2210" spans="1:11" s="147" customFormat="1" ht="15" hidden="1" customHeight="1">
      <c r="A2210" s="198">
        <f>'11-Equipment'!A190</f>
        <v>0</v>
      </c>
      <c r="B2210" s="235" t="str">
        <f>'11-Equipment'!B190</f>
        <v>11 61 33.19 Curtain Systems</v>
      </c>
      <c r="C2210" s="235"/>
      <c r="D2210" s="236" t="str" cm="1">
        <f t="array" ref="D2210">_xlfn.IFNA(_xlfn.IFS('11-Equipment'!D190="*",'11-Equipment'!C190,'11-Equipment'!F190="*",'11-Equipment'!E190,'11-Equipment'!H190="*",'11-Equipment'!G190,'11-Equipment'!J190="*",'11-Equipment'!I190,'11-Equipment'!L190="*",'11-Equipment'!K190,'11-Equipment'!N190="*",'11-Equipment'!M190,'11-Equipment'!P190="*",'11-Equipment'!O190,'11-Equipment'!R190="*",'11-Equipment'!Q190,'11-Equipment'!T190="*",'11-Equipment'!S190),"")</f>
        <v/>
      </c>
      <c r="E2210" s="236" t="e">
        <f>D2210/'Project Data'!$D$22</f>
        <v>#VALUE!</v>
      </c>
      <c r="F2210" s="164" t="s">
        <v>44</v>
      </c>
      <c r="G2210" s="236" t="str" cm="1">
        <f t="array" ref="G2210">_xlfn.IFNA(_xlfn.IFS('11-Equipment'!F190="*",'11-Equipment'!E190,'11-Equipment'!H190="*",'11-Equipment'!G190,'11-Equipment'!J190="*",'11-Equipment'!I190,'11-Equipment'!L190="*",'11-Equipment'!K190,'11-Equipment'!N190="*",'11-Equipment'!M190,'11-Equipment'!P190="*",'11-Equipment'!O190,'11-Equipment'!R190="*",'11-Equipment'!Q190,'11-Equipment'!T190="*",'11-Equipment'!S190,'11-Equipment'!V190="*",'11-Equipment'!U190),"")</f>
        <v/>
      </c>
      <c r="H2210" s="236" t="e">
        <f>G2210/'Project Data'!$D$22</f>
        <v>#VALUE!</v>
      </c>
      <c r="I2210" s="175"/>
      <c r="J2210" s="244"/>
      <c r="K2210" s="242"/>
    </row>
    <row r="2211" spans="1:11" s="147" customFormat="1" ht="15" hidden="1" customHeight="1">
      <c r="A2211" s="198">
        <f>'11-Equipment'!A191</f>
        <v>0</v>
      </c>
      <c r="B2211" s="235" t="str">
        <f>'11-Equipment'!B191</f>
        <v>11 61 43 Stage Curtains</v>
      </c>
      <c r="C2211" s="235"/>
      <c r="D2211" s="236" t="str" cm="1">
        <f t="array" ref="D2211">_xlfn.IFNA(_xlfn.IFS('11-Equipment'!D191="*",'11-Equipment'!C191,'11-Equipment'!F191="*",'11-Equipment'!E191,'11-Equipment'!H191="*",'11-Equipment'!G191,'11-Equipment'!J191="*",'11-Equipment'!I191,'11-Equipment'!L191="*",'11-Equipment'!K191,'11-Equipment'!N191="*",'11-Equipment'!M191,'11-Equipment'!P191="*",'11-Equipment'!O191,'11-Equipment'!R191="*",'11-Equipment'!Q191,'11-Equipment'!T191="*",'11-Equipment'!S191),"")</f>
        <v/>
      </c>
      <c r="E2211" s="236" t="e">
        <f>D2211/'Project Data'!$D$22</f>
        <v>#VALUE!</v>
      </c>
      <c r="F2211" s="164" t="s">
        <v>44</v>
      </c>
      <c r="G2211" s="236" t="str" cm="1">
        <f t="array" ref="G2211">_xlfn.IFNA(_xlfn.IFS('11-Equipment'!F191="*",'11-Equipment'!E191,'11-Equipment'!H191="*",'11-Equipment'!G191,'11-Equipment'!J191="*",'11-Equipment'!I191,'11-Equipment'!L191="*",'11-Equipment'!K191,'11-Equipment'!N191="*",'11-Equipment'!M191,'11-Equipment'!P191="*",'11-Equipment'!O191,'11-Equipment'!R191="*",'11-Equipment'!Q191,'11-Equipment'!T191="*",'11-Equipment'!S191,'11-Equipment'!V191="*",'11-Equipment'!U191),"")</f>
        <v/>
      </c>
      <c r="H2211" s="236" t="e">
        <f>G2211/'Project Data'!$D$22</f>
        <v>#VALUE!</v>
      </c>
      <c r="I2211" s="175"/>
      <c r="J2211" s="244"/>
      <c r="K2211" s="242"/>
    </row>
    <row r="2212" spans="1:11" s="147" customFormat="1" ht="15" hidden="1" customHeight="1">
      <c r="A2212" s="198">
        <f>'11-Equipment'!A192</f>
        <v>0</v>
      </c>
      <c r="B2212" s="235" t="str">
        <f>'11-Equipment'!B192</f>
        <v>11 62 00 Musical Equipment</v>
      </c>
      <c r="C2212" s="235"/>
      <c r="D2212" s="236" t="str" cm="1">
        <f t="array" ref="D2212">_xlfn.IFNA(_xlfn.IFS('11-Equipment'!D192="*",'11-Equipment'!C192,'11-Equipment'!F192="*",'11-Equipment'!E192,'11-Equipment'!H192="*",'11-Equipment'!G192,'11-Equipment'!J192="*",'11-Equipment'!I192,'11-Equipment'!L192="*",'11-Equipment'!K192,'11-Equipment'!N192="*",'11-Equipment'!M192,'11-Equipment'!P192="*",'11-Equipment'!O192,'11-Equipment'!R192="*",'11-Equipment'!Q192,'11-Equipment'!T192="*",'11-Equipment'!S192),"")</f>
        <v/>
      </c>
      <c r="E2212" s="236" t="e">
        <f>D2212/'Project Data'!$D$22</f>
        <v>#VALUE!</v>
      </c>
      <c r="F2212" s="164" t="s">
        <v>44</v>
      </c>
      <c r="G2212" s="236" t="str" cm="1">
        <f t="array" ref="G2212">_xlfn.IFNA(_xlfn.IFS('11-Equipment'!F192="*",'11-Equipment'!E192,'11-Equipment'!H192="*",'11-Equipment'!G192,'11-Equipment'!J192="*",'11-Equipment'!I192,'11-Equipment'!L192="*",'11-Equipment'!K192,'11-Equipment'!N192="*",'11-Equipment'!M192,'11-Equipment'!P192="*",'11-Equipment'!O192,'11-Equipment'!R192="*",'11-Equipment'!Q192,'11-Equipment'!T192="*",'11-Equipment'!S192,'11-Equipment'!V192="*",'11-Equipment'!U192),"")</f>
        <v/>
      </c>
      <c r="H2212" s="236" t="e">
        <f>G2212/'Project Data'!$D$22</f>
        <v>#VALUE!</v>
      </c>
      <c r="I2212" s="175"/>
      <c r="J2212" s="244"/>
      <c r="K2212" s="242"/>
    </row>
    <row r="2213" spans="1:11" s="147" customFormat="1" ht="15" hidden="1" customHeight="1">
      <c r="A2213" s="198">
        <f>'11-Equipment'!A193</f>
        <v>0</v>
      </c>
      <c r="B2213" s="235" t="str">
        <f>'11-Equipment'!B193</f>
        <v>11 62 13 Bells</v>
      </c>
      <c r="C2213" s="235"/>
      <c r="D2213" s="236" t="str" cm="1">
        <f t="array" ref="D2213">_xlfn.IFNA(_xlfn.IFS('11-Equipment'!D193="*",'11-Equipment'!C193,'11-Equipment'!F193="*",'11-Equipment'!E193,'11-Equipment'!H193="*",'11-Equipment'!G193,'11-Equipment'!J193="*",'11-Equipment'!I193,'11-Equipment'!L193="*",'11-Equipment'!K193,'11-Equipment'!N193="*",'11-Equipment'!M193,'11-Equipment'!P193="*",'11-Equipment'!O193,'11-Equipment'!R193="*",'11-Equipment'!Q193,'11-Equipment'!T193="*",'11-Equipment'!S193),"")</f>
        <v/>
      </c>
      <c r="E2213" s="236" t="e">
        <f>D2213/'Project Data'!$D$22</f>
        <v>#VALUE!</v>
      </c>
      <c r="F2213" s="164" t="s">
        <v>44</v>
      </c>
      <c r="G2213" s="236" t="str" cm="1">
        <f t="array" ref="G2213">_xlfn.IFNA(_xlfn.IFS('11-Equipment'!F193="*",'11-Equipment'!E193,'11-Equipment'!H193="*",'11-Equipment'!G193,'11-Equipment'!J193="*",'11-Equipment'!I193,'11-Equipment'!L193="*",'11-Equipment'!K193,'11-Equipment'!N193="*",'11-Equipment'!M193,'11-Equipment'!P193="*",'11-Equipment'!O193,'11-Equipment'!R193="*",'11-Equipment'!Q193,'11-Equipment'!T193="*",'11-Equipment'!S193,'11-Equipment'!V193="*",'11-Equipment'!U193),"")</f>
        <v/>
      </c>
      <c r="H2213" s="236" t="e">
        <f>G2213/'Project Data'!$D$22</f>
        <v>#VALUE!</v>
      </c>
      <c r="I2213" s="175"/>
      <c r="J2213" s="244"/>
      <c r="K2213" s="242"/>
    </row>
    <row r="2214" spans="1:11" s="147" customFormat="1" ht="15" hidden="1" customHeight="1">
      <c r="A2214" s="198">
        <f>'11-Equipment'!A194</f>
        <v>0</v>
      </c>
      <c r="B2214" s="235" t="str">
        <f>'11-Equipment'!B194</f>
        <v>11 62 16 Carillons</v>
      </c>
      <c r="C2214" s="235"/>
      <c r="D2214" s="236" t="str" cm="1">
        <f t="array" ref="D2214">_xlfn.IFNA(_xlfn.IFS('11-Equipment'!D194="*",'11-Equipment'!C194,'11-Equipment'!F194="*",'11-Equipment'!E194,'11-Equipment'!H194="*",'11-Equipment'!G194,'11-Equipment'!J194="*",'11-Equipment'!I194,'11-Equipment'!L194="*",'11-Equipment'!K194,'11-Equipment'!N194="*",'11-Equipment'!M194,'11-Equipment'!P194="*",'11-Equipment'!O194,'11-Equipment'!R194="*",'11-Equipment'!Q194,'11-Equipment'!T194="*",'11-Equipment'!S194),"")</f>
        <v/>
      </c>
      <c r="E2214" s="236" t="e">
        <f>D2214/'Project Data'!$D$22</f>
        <v>#VALUE!</v>
      </c>
      <c r="F2214" s="164" t="s">
        <v>44</v>
      </c>
      <c r="G2214" s="236" t="str" cm="1">
        <f t="array" ref="G2214">_xlfn.IFNA(_xlfn.IFS('11-Equipment'!F194="*",'11-Equipment'!E194,'11-Equipment'!H194="*",'11-Equipment'!G194,'11-Equipment'!J194="*",'11-Equipment'!I194,'11-Equipment'!L194="*",'11-Equipment'!K194,'11-Equipment'!N194="*",'11-Equipment'!M194,'11-Equipment'!P194="*",'11-Equipment'!O194,'11-Equipment'!R194="*",'11-Equipment'!Q194,'11-Equipment'!T194="*",'11-Equipment'!S194,'11-Equipment'!V194="*",'11-Equipment'!U194),"")</f>
        <v/>
      </c>
      <c r="H2214" s="236" t="e">
        <f>G2214/'Project Data'!$D$22</f>
        <v>#VALUE!</v>
      </c>
      <c r="I2214" s="175"/>
      <c r="J2214" s="244"/>
      <c r="K2214" s="242"/>
    </row>
    <row r="2215" spans="1:11" s="147" customFormat="1" ht="15" hidden="1" customHeight="1">
      <c r="A2215" s="198">
        <f>'11-Equipment'!A195</f>
        <v>0</v>
      </c>
      <c r="B2215" s="235" t="str">
        <f>'11-Equipment'!B195</f>
        <v>11 62 19 Organs</v>
      </c>
      <c r="C2215" s="235"/>
      <c r="D2215" s="236" t="str" cm="1">
        <f t="array" ref="D2215">_xlfn.IFNA(_xlfn.IFS('11-Equipment'!D195="*",'11-Equipment'!C195,'11-Equipment'!F195="*",'11-Equipment'!E195,'11-Equipment'!H195="*",'11-Equipment'!G195,'11-Equipment'!J195="*",'11-Equipment'!I195,'11-Equipment'!L195="*",'11-Equipment'!K195,'11-Equipment'!N195="*",'11-Equipment'!M195,'11-Equipment'!P195="*",'11-Equipment'!O195,'11-Equipment'!R195="*",'11-Equipment'!Q195,'11-Equipment'!T195="*",'11-Equipment'!S195),"")</f>
        <v/>
      </c>
      <c r="E2215" s="236" t="e">
        <f>D2215/'Project Data'!$D$22</f>
        <v>#VALUE!</v>
      </c>
      <c r="F2215" s="164" t="s">
        <v>44</v>
      </c>
      <c r="G2215" s="236" t="str" cm="1">
        <f t="array" ref="G2215">_xlfn.IFNA(_xlfn.IFS('11-Equipment'!F195="*",'11-Equipment'!E195,'11-Equipment'!H195="*",'11-Equipment'!G195,'11-Equipment'!J195="*",'11-Equipment'!I195,'11-Equipment'!L195="*",'11-Equipment'!K195,'11-Equipment'!N195="*",'11-Equipment'!M195,'11-Equipment'!P195="*",'11-Equipment'!O195,'11-Equipment'!R195="*",'11-Equipment'!Q195,'11-Equipment'!T195="*",'11-Equipment'!S195,'11-Equipment'!V195="*",'11-Equipment'!U195),"")</f>
        <v/>
      </c>
      <c r="H2215" s="236" t="e">
        <f>G2215/'Project Data'!$D$22</f>
        <v>#VALUE!</v>
      </c>
      <c r="I2215" s="175"/>
      <c r="J2215" s="244"/>
      <c r="K2215" s="242"/>
    </row>
    <row r="2216" spans="1:11" s="147" customFormat="1" ht="15" hidden="1" customHeight="1">
      <c r="A2216" s="198">
        <f>'11-Equipment'!A196</f>
        <v>0</v>
      </c>
      <c r="B2216" s="235" t="str">
        <f>'11-Equipment'!B196</f>
        <v>11 66 00 Athletic Equipment</v>
      </c>
      <c r="C2216" s="235"/>
      <c r="D2216" s="236" t="str" cm="1">
        <f t="array" ref="D2216">_xlfn.IFNA(_xlfn.IFS('11-Equipment'!D196="*",'11-Equipment'!C196,'11-Equipment'!F196="*",'11-Equipment'!E196,'11-Equipment'!H196="*",'11-Equipment'!G196,'11-Equipment'!J196="*",'11-Equipment'!I196,'11-Equipment'!L196="*",'11-Equipment'!K196,'11-Equipment'!N196="*",'11-Equipment'!M196,'11-Equipment'!P196="*",'11-Equipment'!O196,'11-Equipment'!R196="*",'11-Equipment'!Q196,'11-Equipment'!T196="*",'11-Equipment'!S196),"")</f>
        <v/>
      </c>
      <c r="E2216" s="236" t="e">
        <f>D2216/'Project Data'!$D$22</f>
        <v>#VALUE!</v>
      </c>
      <c r="F2216" s="164" t="s">
        <v>44</v>
      </c>
      <c r="G2216" s="236" t="str" cm="1">
        <f t="array" ref="G2216">_xlfn.IFNA(_xlfn.IFS('11-Equipment'!F196="*",'11-Equipment'!E196,'11-Equipment'!H196="*",'11-Equipment'!G196,'11-Equipment'!J196="*",'11-Equipment'!I196,'11-Equipment'!L196="*",'11-Equipment'!K196,'11-Equipment'!N196="*",'11-Equipment'!M196,'11-Equipment'!P196="*",'11-Equipment'!O196,'11-Equipment'!R196="*",'11-Equipment'!Q196,'11-Equipment'!T196="*",'11-Equipment'!S196,'11-Equipment'!V196="*",'11-Equipment'!U196),"")</f>
        <v/>
      </c>
      <c r="H2216" s="236" t="e">
        <f>G2216/'Project Data'!$D$22</f>
        <v>#VALUE!</v>
      </c>
      <c r="I2216" s="175"/>
      <c r="J2216" s="244"/>
      <c r="K2216" s="242"/>
    </row>
    <row r="2217" spans="1:11" s="147" customFormat="1" ht="15" hidden="1" customHeight="1">
      <c r="A2217" s="198">
        <f>'11-Equipment'!A197</f>
        <v>0</v>
      </c>
      <c r="B2217" s="235" t="str">
        <f>'11-Equipment'!B197</f>
        <v>11 66 13 Exercise Equipment</v>
      </c>
      <c r="C2217" s="235"/>
      <c r="D2217" s="236" t="str" cm="1">
        <f t="array" ref="D2217">_xlfn.IFNA(_xlfn.IFS('11-Equipment'!D197="*",'11-Equipment'!C197,'11-Equipment'!F197="*",'11-Equipment'!E197,'11-Equipment'!H197="*",'11-Equipment'!G197,'11-Equipment'!J197="*",'11-Equipment'!I197,'11-Equipment'!L197="*",'11-Equipment'!K197,'11-Equipment'!N197="*",'11-Equipment'!M197,'11-Equipment'!P197="*",'11-Equipment'!O197,'11-Equipment'!R197="*",'11-Equipment'!Q197,'11-Equipment'!T197="*",'11-Equipment'!S197),"")</f>
        <v/>
      </c>
      <c r="E2217" s="236" t="e">
        <f>D2217/'Project Data'!$D$22</f>
        <v>#VALUE!</v>
      </c>
      <c r="F2217" s="164" t="s">
        <v>44</v>
      </c>
      <c r="G2217" s="236" t="str" cm="1">
        <f t="array" ref="G2217">_xlfn.IFNA(_xlfn.IFS('11-Equipment'!F197="*",'11-Equipment'!E197,'11-Equipment'!H197="*",'11-Equipment'!G197,'11-Equipment'!J197="*",'11-Equipment'!I197,'11-Equipment'!L197="*",'11-Equipment'!K197,'11-Equipment'!N197="*",'11-Equipment'!M197,'11-Equipment'!P197="*",'11-Equipment'!O197,'11-Equipment'!R197="*",'11-Equipment'!Q197,'11-Equipment'!T197="*",'11-Equipment'!S197,'11-Equipment'!V197="*",'11-Equipment'!U197),"")</f>
        <v/>
      </c>
      <c r="H2217" s="236" t="e">
        <f>G2217/'Project Data'!$D$22</f>
        <v>#VALUE!</v>
      </c>
      <c r="I2217" s="175"/>
      <c r="J2217" s="244"/>
      <c r="K2217" s="242"/>
    </row>
    <row r="2218" spans="1:11" s="147" customFormat="1" ht="15" hidden="1" customHeight="1">
      <c r="A2218" s="198">
        <f>'11-Equipment'!A198</f>
        <v>0</v>
      </c>
      <c r="B2218" s="235" t="str">
        <f>'11-Equipment'!B198</f>
        <v>11 66 23 Gymnasium Equipment</v>
      </c>
      <c r="C2218" s="235"/>
      <c r="D2218" s="236" t="str" cm="1">
        <f t="array" ref="D2218">_xlfn.IFNA(_xlfn.IFS('11-Equipment'!D198="*",'11-Equipment'!C198,'11-Equipment'!F198="*",'11-Equipment'!E198,'11-Equipment'!H198="*",'11-Equipment'!G198,'11-Equipment'!J198="*",'11-Equipment'!I198,'11-Equipment'!L198="*",'11-Equipment'!K198,'11-Equipment'!N198="*",'11-Equipment'!M198,'11-Equipment'!P198="*",'11-Equipment'!O198,'11-Equipment'!R198="*",'11-Equipment'!Q198,'11-Equipment'!T198="*",'11-Equipment'!S198),"")</f>
        <v/>
      </c>
      <c r="E2218" s="236" t="e">
        <f>D2218/'Project Data'!$D$22</f>
        <v>#VALUE!</v>
      </c>
      <c r="F2218" s="164" t="s">
        <v>44</v>
      </c>
      <c r="G2218" s="236" t="str" cm="1">
        <f t="array" ref="G2218">_xlfn.IFNA(_xlfn.IFS('11-Equipment'!F198="*",'11-Equipment'!E198,'11-Equipment'!H198="*",'11-Equipment'!G198,'11-Equipment'!J198="*",'11-Equipment'!I198,'11-Equipment'!L198="*",'11-Equipment'!K198,'11-Equipment'!N198="*",'11-Equipment'!M198,'11-Equipment'!P198="*",'11-Equipment'!O198,'11-Equipment'!R198="*",'11-Equipment'!Q198,'11-Equipment'!T198="*",'11-Equipment'!S198,'11-Equipment'!V198="*",'11-Equipment'!U198),"")</f>
        <v/>
      </c>
      <c r="H2218" s="236" t="e">
        <f>G2218/'Project Data'!$D$22</f>
        <v>#VALUE!</v>
      </c>
      <c r="I2218" s="175"/>
      <c r="J2218" s="244"/>
      <c r="K2218" s="242"/>
    </row>
    <row r="2219" spans="1:11" s="147" customFormat="1" ht="15" hidden="1" customHeight="1">
      <c r="A2219" s="198">
        <f>'11-Equipment'!A199</f>
        <v>0</v>
      </c>
      <c r="B2219" s="235" t="str">
        <f>'11-Equipment'!B199</f>
        <v>11 66 23.13 Basketball Equipment</v>
      </c>
      <c r="C2219" s="235"/>
      <c r="D2219" s="236" t="str" cm="1">
        <f t="array" ref="D2219">_xlfn.IFNA(_xlfn.IFS('11-Equipment'!D199="*",'11-Equipment'!C199,'11-Equipment'!F199="*",'11-Equipment'!E199,'11-Equipment'!H199="*",'11-Equipment'!G199,'11-Equipment'!J199="*",'11-Equipment'!I199,'11-Equipment'!L199="*",'11-Equipment'!K199,'11-Equipment'!N199="*",'11-Equipment'!M199,'11-Equipment'!P199="*",'11-Equipment'!O199,'11-Equipment'!R199="*",'11-Equipment'!Q199,'11-Equipment'!T199="*",'11-Equipment'!S199),"")</f>
        <v/>
      </c>
      <c r="E2219" s="236" t="e">
        <f>D2219/'Project Data'!$D$22</f>
        <v>#VALUE!</v>
      </c>
      <c r="F2219" s="164" t="s">
        <v>44</v>
      </c>
      <c r="G2219" s="236" t="str" cm="1">
        <f t="array" ref="G2219">_xlfn.IFNA(_xlfn.IFS('11-Equipment'!F199="*",'11-Equipment'!E199,'11-Equipment'!H199="*",'11-Equipment'!G199,'11-Equipment'!J199="*",'11-Equipment'!I199,'11-Equipment'!L199="*",'11-Equipment'!K199,'11-Equipment'!N199="*",'11-Equipment'!M199,'11-Equipment'!P199="*",'11-Equipment'!O199,'11-Equipment'!R199="*",'11-Equipment'!Q199,'11-Equipment'!T199="*",'11-Equipment'!S199,'11-Equipment'!V199="*",'11-Equipment'!U199),"")</f>
        <v/>
      </c>
      <c r="H2219" s="236" t="e">
        <f>G2219/'Project Data'!$D$22</f>
        <v>#VALUE!</v>
      </c>
      <c r="I2219" s="175"/>
      <c r="J2219" s="244"/>
      <c r="K2219" s="242"/>
    </row>
    <row r="2220" spans="1:11" s="147" customFormat="1" ht="15" hidden="1" customHeight="1">
      <c r="A2220" s="198">
        <f>'11-Equipment'!A200</f>
        <v>0</v>
      </c>
      <c r="B2220" s="235" t="str">
        <f>'11-Equipment'!B200</f>
        <v>11 66 23.23 Volleyball Equipment</v>
      </c>
      <c r="C2220" s="235"/>
      <c r="D2220" s="236" t="str" cm="1">
        <f t="array" ref="D2220">_xlfn.IFNA(_xlfn.IFS('11-Equipment'!D200="*",'11-Equipment'!C200,'11-Equipment'!F200="*",'11-Equipment'!E200,'11-Equipment'!H200="*",'11-Equipment'!G200,'11-Equipment'!J200="*",'11-Equipment'!I200,'11-Equipment'!L200="*",'11-Equipment'!K200,'11-Equipment'!N200="*",'11-Equipment'!M200,'11-Equipment'!P200="*",'11-Equipment'!O200,'11-Equipment'!R200="*",'11-Equipment'!Q200,'11-Equipment'!T200="*",'11-Equipment'!S200),"")</f>
        <v/>
      </c>
      <c r="E2220" s="236" t="e">
        <f>D2220/'Project Data'!$D$22</f>
        <v>#VALUE!</v>
      </c>
      <c r="F2220" s="164" t="s">
        <v>44</v>
      </c>
      <c r="G2220" s="236" t="str" cm="1">
        <f t="array" ref="G2220">_xlfn.IFNA(_xlfn.IFS('11-Equipment'!F200="*",'11-Equipment'!E200,'11-Equipment'!H200="*",'11-Equipment'!G200,'11-Equipment'!J200="*",'11-Equipment'!I200,'11-Equipment'!L200="*",'11-Equipment'!K200,'11-Equipment'!N200="*",'11-Equipment'!M200,'11-Equipment'!P200="*",'11-Equipment'!O200,'11-Equipment'!R200="*",'11-Equipment'!Q200,'11-Equipment'!T200="*",'11-Equipment'!S200,'11-Equipment'!V200="*",'11-Equipment'!U200),"")</f>
        <v/>
      </c>
      <c r="H2220" s="236" t="e">
        <f>G2220/'Project Data'!$D$22</f>
        <v>#VALUE!</v>
      </c>
      <c r="I2220" s="175"/>
      <c r="J2220" s="244"/>
      <c r="K2220" s="242"/>
    </row>
    <row r="2221" spans="1:11" s="147" customFormat="1" ht="15" hidden="1" customHeight="1">
      <c r="A2221" s="198">
        <f>'11-Equipment'!A201</f>
        <v>0</v>
      </c>
      <c r="B2221" s="235" t="str">
        <f>'11-Equipment'!B201</f>
        <v>11 66 23.33 Interior Tennis Equipment</v>
      </c>
      <c r="C2221" s="235"/>
      <c r="D2221" s="236" t="str" cm="1">
        <f t="array" ref="D2221">_xlfn.IFNA(_xlfn.IFS('11-Equipment'!D201="*",'11-Equipment'!C201,'11-Equipment'!F201="*",'11-Equipment'!E201,'11-Equipment'!H201="*",'11-Equipment'!G201,'11-Equipment'!J201="*",'11-Equipment'!I201,'11-Equipment'!L201="*",'11-Equipment'!K201,'11-Equipment'!N201="*",'11-Equipment'!M201,'11-Equipment'!P201="*",'11-Equipment'!O201,'11-Equipment'!R201="*",'11-Equipment'!Q201,'11-Equipment'!T201="*",'11-Equipment'!S201),"")</f>
        <v/>
      </c>
      <c r="E2221" s="236" t="e">
        <f>D2221/'Project Data'!$D$22</f>
        <v>#VALUE!</v>
      </c>
      <c r="F2221" s="164" t="s">
        <v>44</v>
      </c>
      <c r="G2221" s="236" t="str" cm="1">
        <f t="array" ref="G2221">_xlfn.IFNA(_xlfn.IFS('11-Equipment'!F201="*",'11-Equipment'!E201,'11-Equipment'!H201="*",'11-Equipment'!G201,'11-Equipment'!J201="*",'11-Equipment'!I201,'11-Equipment'!L201="*",'11-Equipment'!K201,'11-Equipment'!N201="*",'11-Equipment'!M201,'11-Equipment'!P201="*",'11-Equipment'!O201,'11-Equipment'!R201="*",'11-Equipment'!Q201,'11-Equipment'!T201="*",'11-Equipment'!S201,'11-Equipment'!V201="*",'11-Equipment'!U201),"")</f>
        <v/>
      </c>
      <c r="H2221" s="236" t="e">
        <f>G2221/'Project Data'!$D$22</f>
        <v>#VALUE!</v>
      </c>
      <c r="I2221" s="175"/>
      <c r="J2221" s="244"/>
      <c r="K2221" s="242"/>
    </row>
    <row r="2222" spans="1:11" s="147" customFormat="1" ht="15" hidden="1" customHeight="1">
      <c r="A2222" s="198">
        <f>'11-Equipment'!A202</f>
        <v>0</v>
      </c>
      <c r="B2222" s="235" t="str">
        <f>'11-Equipment'!B202</f>
        <v>11 66 23.43 Interior Track and Field Equipment</v>
      </c>
      <c r="C2222" s="235"/>
      <c r="D2222" s="236" t="str" cm="1">
        <f t="array" ref="D2222">_xlfn.IFNA(_xlfn.IFS('11-Equipment'!D202="*",'11-Equipment'!C202,'11-Equipment'!F202="*",'11-Equipment'!E202,'11-Equipment'!H202="*",'11-Equipment'!G202,'11-Equipment'!J202="*",'11-Equipment'!I202,'11-Equipment'!L202="*",'11-Equipment'!K202,'11-Equipment'!N202="*",'11-Equipment'!M202,'11-Equipment'!P202="*",'11-Equipment'!O202,'11-Equipment'!R202="*",'11-Equipment'!Q202,'11-Equipment'!T202="*",'11-Equipment'!S202),"")</f>
        <v/>
      </c>
      <c r="E2222" s="236" t="e">
        <f>D2222/'Project Data'!$D$22</f>
        <v>#VALUE!</v>
      </c>
      <c r="F2222" s="164" t="s">
        <v>44</v>
      </c>
      <c r="G2222" s="236" t="str" cm="1">
        <f t="array" ref="G2222">_xlfn.IFNA(_xlfn.IFS('11-Equipment'!F202="*",'11-Equipment'!E202,'11-Equipment'!H202="*",'11-Equipment'!G202,'11-Equipment'!J202="*",'11-Equipment'!I202,'11-Equipment'!L202="*",'11-Equipment'!K202,'11-Equipment'!N202="*",'11-Equipment'!M202,'11-Equipment'!P202="*",'11-Equipment'!O202,'11-Equipment'!R202="*",'11-Equipment'!Q202,'11-Equipment'!T202="*",'11-Equipment'!S202,'11-Equipment'!V202="*",'11-Equipment'!U202),"")</f>
        <v/>
      </c>
      <c r="H2222" s="236" t="e">
        <f>G2222/'Project Data'!$D$22</f>
        <v>#VALUE!</v>
      </c>
      <c r="I2222" s="175"/>
      <c r="J2222" s="244"/>
      <c r="K2222" s="242"/>
    </row>
    <row r="2223" spans="1:11" s="147" customFormat="1" ht="15" hidden="1" customHeight="1">
      <c r="A2223" s="198">
        <f>'11-Equipment'!A203</f>
        <v>0</v>
      </c>
      <c r="B2223" s="235" t="str">
        <f>'11-Equipment'!B203</f>
        <v>11 66 23.53 Wall Padding</v>
      </c>
      <c r="C2223" s="235"/>
      <c r="D2223" s="236" t="str" cm="1">
        <f t="array" ref="D2223">_xlfn.IFNA(_xlfn.IFS('11-Equipment'!D203="*",'11-Equipment'!C203,'11-Equipment'!F203="*",'11-Equipment'!E203,'11-Equipment'!H203="*",'11-Equipment'!G203,'11-Equipment'!J203="*",'11-Equipment'!I203,'11-Equipment'!L203="*",'11-Equipment'!K203,'11-Equipment'!N203="*",'11-Equipment'!M203,'11-Equipment'!P203="*",'11-Equipment'!O203,'11-Equipment'!R203="*",'11-Equipment'!Q203,'11-Equipment'!T203="*",'11-Equipment'!S203),"")</f>
        <v/>
      </c>
      <c r="E2223" s="236" t="e">
        <f>D2223/'Project Data'!$D$22</f>
        <v>#VALUE!</v>
      </c>
      <c r="F2223" s="164" t="s">
        <v>44</v>
      </c>
      <c r="G2223" s="236" t="str" cm="1">
        <f t="array" ref="G2223">_xlfn.IFNA(_xlfn.IFS('11-Equipment'!F203="*",'11-Equipment'!E203,'11-Equipment'!H203="*",'11-Equipment'!G203,'11-Equipment'!J203="*",'11-Equipment'!I203,'11-Equipment'!L203="*",'11-Equipment'!K203,'11-Equipment'!N203="*",'11-Equipment'!M203,'11-Equipment'!P203="*",'11-Equipment'!O203,'11-Equipment'!R203="*",'11-Equipment'!Q203,'11-Equipment'!T203="*",'11-Equipment'!S203,'11-Equipment'!V203="*",'11-Equipment'!U203),"")</f>
        <v/>
      </c>
      <c r="H2223" s="236" t="e">
        <f>G2223/'Project Data'!$D$22</f>
        <v>#VALUE!</v>
      </c>
      <c r="I2223" s="175"/>
      <c r="J2223" s="244"/>
      <c r="K2223" s="242"/>
    </row>
    <row r="2224" spans="1:11" s="147" customFormat="1" ht="15" hidden="1" customHeight="1">
      <c r="A2224" s="198">
        <f>'11-Equipment'!A204</f>
        <v>0</v>
      </c>
      <c r="B2224" s="235" t="str">
        <f>'11-Equipment'!B204</f>
        <v>11 66 23.56 Mat Storage</v>
      </c>
      <c r="C2224" s="235"/>
      <c r="D2224" s="236" t="str" cm="1">
        <f t="array" ref="D2224">_xlfn.IFNA(_xlfn.IFS('11-Equipment'!D204="*",'11-Equipment'!C204,'11-Equipment'!F204="*",'11-Equipment'!E204,'11-Equipment'!H204="*",'11-Equipment'!G204,'11-Equipment'!J204="*",'11-Equipment'!I204,'11-Equipment'!L204="*",'11-Equipment'!K204,'11-Equipment'!N204="*",'11-Equipment'!M204,'11-Equipment'!P204="*",'11-Equipment'!O204,'11-Equipment'!R204="*",'11-Equipment'!Q204,'11-Equipment'!T204="*",'11-Equipment'!S204),"")</f>
        <v/>
      </c>
      <c r="E2224" s="236" t="e">
        <f>D2224/'Project Data'!$D$22</f>
        <v>#VALUE!</v>
      </c>
      <c r="F2224" s="164" t="s">
        <v>44</v>
      </c>
      <c r="G2224" s="236" t="str" cm="1">
        <f t="array" ref="G2224">_xlfn.IFNA(_xlfn.IFS('11-Equipment'!F204="*",'11-Equipment'!E204,'11-Equipment'!H204="*",'11-Equipment'!G204,'11-Equipment'!J204="*",'11-Equipment'!I204,'11-Equipment'!L204="*",'11-Equipment'!K204,'11-Equipment'!N204="*",'11-Equipment'!M204,'11-Equipment'!P204="*",'11-Equipment'!O204,'11-Equipment'!R204="*",'11-Equipment'!Q204,'11-Equipment'!T204="*",'11-Equipment'!S204,'11-Equipment'!V204="*",'11-Equipment'!U204),"")</f>
        <v/>
      </c>
      <c r="H2224" s="236" t="e">
        <f>G2224/'Project Data'!$D$22</f>
        <v>#VALUE!</v>
      </c>
      <c r="I2224" s="175"/>
      <c r="J2224" s="244"/>
      <c r="K2224" s="242"/>
    </row>
    <row r="2225" spans="1:11" s="147" customFormat="1" ht="15" hidden="1" customHeight="1">
      <c r="A2225" s="198">
        <f>'11-Equipment'!A205</f>
        <v>0</v>
      </c>
      <c r="B2225" s="235" t="str">
        <f>'11-Equipment'!B205</f>
        <v>11 66 43 Interior Scoreboards</v>
      </c>
      <c r="C2225" s="235"/>
      <c r="D2225" s="236" t="str" cm="1">
        <f t="array" ref="D2225">_xlfn.IFNA(_xlfn.IFS('11-Equipment'!D205="*",'11-Equipment'!C205,'11-Equipment'!F205="*",'11-Equipment'!E205,'11-Equipment'!H205="*",'11-Equipment'!G205,'11-Equipment'!J205="*",'11-Equipment'!I205,'11-Equipment'!L205="*",'11-Equipment'!K205,'11-Equipment'!N205="*",'11-Equipment'!M205,'11-Equipment'!P205="*",'11-Equipment'!O205,'11-Equipment'!R205="*",'11-Equipment'!Q205,'11-Equipment'!T205="*",'11-Equipment'!S205),"")</f>
        <v/>
      </c>
      <c r="E2225" s="236" t="e">
        <f>D2225/'Project Data'!$D$22</f>
        <v>#VALUE!</v>
      </c>
      <c r="F2225" s="164" t="s">
        <v>44</v>
      </c>
      <c r="G2225" s="236" t="str" cm="1">
        <f t="array" ref="G2225">_xlfn.IFNA(_xlfn.IFS('11-Equipment'!F205="*",'11-Equipment'!E205,'11-Equipment'!H205="*",'11-Equipment'!G205,'11-Equipment'!J205="*",'11-Equipment'!I205,'11-Equipment'!L205="*",'11-Equipment'!K205,'11-Equipment'!N205="*",'11-Equipment'!M205,'11-Equipment'!P205="*",'11-Equipment'!O205,'11-Equipment'!R205="*",'11-Equipment'!Q205,'11-Equipment'!T205="*",'11-Equipment'!S205,'11-Equipment'!V205="*",'11-Equipment'!U205),"")</f>
        <v/>
      </c>
      <c r="H2225" s="236" t="e">
        <f>G2225/'Project Data'!$D$22</f>
        <v>#VALUE!</v>
      </c>
      <c r="I2225" s="175"/>
      <c r="J2225" s="244"/>
      <c r="K2225" s="242"/>
    </row>
    <row r="2226" spans="1:11" s="147" customFormat="1" ht="15" hidden="1" customHeight="1">
      <c r="A2226" s="198">
        <f>'11-Equipment'!A206</f>
        <v>0</v>
      </c>
      <c r="B2226" s="235" t="str">
        <f>'11-Equipment'!B206</f>
        <v>11 66 53 Gymnasium Dividers</v>
      </c>
      <c r="C2226" s="235"/>
      <c r="D2226" s="236" t="str" cm="1">
        <f t="array" ref="D2226">_xlfn.IFNA(_xlfn.IFS('11-Equipment'!D206="*",'11-Equipment'!C206,'11-Equipment'!F206="*",'11-Equipment'!E206,'11-Equipment'!H206="*",'11-Equipment'!G206,'11-Equipment'!J206="*",'11-Equipment'!I206,'11-Equipment'!L206="*",'11-Equipment'!K206,'11-Equipment'!N206="*",'11-Equipment'!M206,'11-Equipment'!P206="*",'11-Equipment'!O206,'11-Equipment'!R206="*",'11-Equipment'!Q206,'11-Equipment'!T206="*",'11-Equipment'!S206),"")</f>
        <v/>
      </c>
      <c r="E2226" s="236" t="e">
        <f>D2226/'Project Data'!$D$22</f>
        <v>#VALUE!</v>
      </c>
      <c r="F2226" s="164" t="s">
        <v>44</v>
      </c>
      <c r="G2226" s="236" t="str" cm="1">
        <f t="array" ref="G2226">_xlfn.IFNA(_xlfn.IFS('11-Equipment'!F206="*",'11-Equipment'!E206,'11-Equipment'!H206="*",'11-Equipment'!G206,'11-Equipment'!J206="*",'11-Equipment'!I206,'11-Equipment'!L206="*",'11-Equipment'!K206,'11-Equipment'!N206="*",'11-Equipment'!M206,'11-Equipment'!P206="*",'11-Equipment'!O206,'11-Equipment'!R206="*",'11-Equipment'!Q206,'11-Equipment'!T206="*",'11-Equipment'!S206,'11-Equipment'!V206="*",'11-Equipment'!U206),"")</f>
        <v/>
      </c>
      <c r="H2226" s="236" t="e">
        <f>G2226/'Project Data'!$D$22</f>
        <v>#VALUE!</v>
      </c>
      <c r="I2226" s="175"/>
      <c r="J2226" s="244"/>
      <c r="K2226" s="242"/>
    </row>
    <row r="2227" spans="1:11" s="147" customFormat="1" ht="15" hidden="1" customHeight="1">
      <c r="A2227" s="198">
        <f>'11-Equipment'!A207</f>
        <v>0</v>
      </c>
      <c r="B2227" s="235" t="str">
        <f>'11-Equipment'!B207</f>
        <v>11 66 53.13 Batting/Golf Cages</v>
      </c>
      <c r="C2227" s="235"/>
      <c r="D2227" s="236" t="str" cm="1">
        <f t="array" ref="D2227">_xlfn.IFNA(_xlfn.IFS('11-Equipment'!D207="*",'11-Equipment'!C207,'11-Equipment'!F207="*",'11-Equipment'!E207,'11-Equipment'!H207="*",'11-Equipment'!G207,'11-Equipment'!J207="*",'11-Equipment'!I207,'11-Equipment'!L207="*",'11-Equipment'!K207,'11-Equipment'!N207="*",'11-Equipment'!M207,'11-Equipment'!P207="*",'11-Equipment'!O207,'11-Equipment'!R207="*",'11-Equipment'!Q207,'11-Equipment'!T207="*",'11-Equipment'!S207),"")</f>
        <v/>
      </c>
      <c r="E2227" s="236" t="e">
        <f>D2227/'Project Data'!$D$22</f>
        <v>#VALUE!</v>
      </c>
      <c r="F2227" s="164" t="s">
        <v>44</v>
      </c>
      <c r="G2227" s="236" t="str" cm="1">
        <f t="array" ref="G2227">_xlfn.IFNA(_xlfn.IFS('11-Equipment'!F207="*",'11-Equipment'!E207,'11-Equipment'!H207="*",'11-Equipment'!G207,'11-Equipment'!J207="*",'11-Equipment'!I207,'11-Equipment'!L207="*",'11-Equipment'!K207,'11-Equipment'!N207="*",'11-Equipment'!M207,'11-Equipment'!P207="*",'11-Equipment'!O207,'11-Equipment'!R207="*",'11-Equipment'!Q207,'11-Equipment'!T207="*",'11-Equipment'!S207,'11-Equipment'!V207="*",'11-Equipment'!U207),"")</f>
        <v/>
      </c>
      <c r="H2227" s="236" t="e">
        <f>G2227/'Project Data'!$D$22</f>
        <v>#VALUE!</v>
      </c>
      <c r="I2227" s="175"/>
      <c r="J2227" s="244"/>
      <c r="K2227" s="242"/>
    </row>
    <row r="2228" spans="1:11" s="147" customFormat="1" ht="15" hidden="1" customHeight="1">
      <c r="A2228" s="198">
        <f>'11-Equipment'!A208</f>
        <v>0</v>
      </c>
      <c r="B2228" s="235" t="str">
        <f>'11-Equipment'!B208</f>
        <v>11 67 00 Recreational Equipment</v>
      </c>
      <c r="C2228" s="235"/>
      <c r="D2228" s="236" t="str" cm="1">
        <f t="array" ref="D2228">_xlfn.IFNA(_xlfn.IFS('11-Equipment'!D208="*",'11-Equipment'!C208,'11-Equipment'!F208="*",'11-Equipment'!E208,'11-Equipment'!H208="*",'11-Equipment'!G208,'11-Equipment'!J208="*",'11-Equipment'!I208,'11-Equipment'!L208="*",'11-Equipment'!K208,'11-Equipment'!N208="*",'11-Equipment'!M208,'11-Equipment'!P208="*",'11-Equipment'!O208,'11-Equipment'!R208="*",'11-Equipment'!Q208,'11-Equipment'!T208="*",'11-Equipment'!S208),"")</f>
        <v/>
      </c>
      <c r="E2228" s="236" t="e">
        <f>D2228/'Project Data'!$D$22</f>
        <v>#VALUE!</v>
      </c>
      <c r="F2228" s="164" t="s">
        <v>44</v>
      </c>
      <c r="G2228" s="236" t="str" cm="1">
        <f t="array" ref="G2228">_xlfn.IFNA(_xlfn.IFS('11-Equipment'!F208="*",'11-Equipment'!E208,'11-Equipment'!H208="*",'11-Equipment'!G208,'11-Equipment'!J208="*",'11-Equipment'!I208,'11-Equipment'!L208="*",'11-Equipment'!K208,'11-Equipment'!N208="*",'11-Equipment'!M208,'11-Equipment'!P208="*",'11-Equipment'!O208,'11-Equipment'!R208="*",'11-Equipment'!Q208,'11-Equipment'!T208="*",'11-Equipment'!S208,'11-Equipment'!V208="*",'11-Equipment'!U208),"")</f>
        <v/>
      </c>
      <c r="H2228" s="236" t="e">
        <f>G2228/'Project Data'!$D$22</f>
        <v>#VALUE!</v>
      </c>
      <c r="I2228" s="175"/>
      <c r="J2228" s="244"/>
      <c r="K2228" s="242"/>
    </row>
    <row r="2229" spans="1:11" s="147" customFormat="1" ht="15" hidden="1" customHeight="1">
      <c r="A2229" s="198">
        <f>'11-Equipment'!A209</f>
        <v>0</v>
      </c>
      <c r="B2229" s="235" t="str">
        <f>'11-Equipment'!B209</f>
        <v>11 67 13 Bowling Alley Equipment</v>
      </c>
      <c r="C2229" s="235"/>
      <c r="D2229" s="236" t="str" cm="1">
        <f t="array" ref="D2229">_xlfn.IFNA(_xlfn.IFS('11-Equipment'!D209="*",'11-Equipment'!C209,'11-Equipment'!F209="*",'11-Equipment'!E209,'11-Equipment'!H209="*",'11-Equipment'!G209,'11-Equipment'!J209="*",'11-Equipment'!I209,'11-Equipment'!L209="*",'11-Equipment'!K209,'11-Equipment'!N209="*",'11-Equipment'!M209,'11-Equipment'!P209="*",'11-Equipment'!O209,'11-Equipment'!R209="*",'11-Equipment'!Q209,'11-Equipment'!T209="*",'11-Equipment'!S209),"")</f>
        <v/>
      </c>
      <c r="E2229" s="236" t="e">
        <f>D2229/'Project Data'!$D$22</f>
        <v>#VALUE!</v>
      </c>
      <c r="F2229" s="164" t="s">
        <v>44</v>
      </c>
      <c r="G2229" s="236" t="str" cm="1">
        <f t="array" ref="G2229">_xlfn.IFNA(_xlfn.IFS('11-Equipment'!F209="*",'11-Equipment'!E209,'11-Equipment'!H209="*",'11-Equipment'!G209,'11-Equipment'!J209="*",'11-Equipment'!I209,'11-Equipment'!L209="*",'11-Equipment'!K209,'11-Equipment'!N209="*",'11-Equipment'!M209,'11-Equipment'!P209="*",'11-Equipment'!O209,'11-Equipment'!R209="*",'11-Equipment'!Q209,'11-Equipment'!T209="*",'11-Equipment'!S209,'11-Equipment'!V209="*",'11-Equipment'!U209),"")</f>
        <v/>
      </c>
      <c r="H2229" s="236" t="e">
        <f>G2229/'Project Data'!$D$22</f>
        <v>#VALUE!</v>
      </c>
      <c r="I2229" s="175"/>
      <c r="J2229" s="244"/>
      <c r="K2229" s="242"/>
    </row>
    <row r="2230" spans="1:11" s="147" customFormat="1" ht="15" hidden="1" customHeight="1">
      <c r="A2230" s="198">
        <f>'11-Equipment'!A210</f>
        <v>0</v>
      </c>
      <c r="B2230" s="235" t="str">
        <f>'11-Equipment'!B210</f>
        <v>11 67 23 Shooting Range Equipment</v>
      </c>
      <c r="C2230" s="235"/>
      <c r="D2230" s="236" t="str" cm="1">
        <f t="array" ref="D2230">_xlfn.IFNA(_xlfn.IFS('11-Equipment'!D210="*",'11-Equipment'!C210,'11-Equipment'!F210="*",'11-Equipment'!E210,'11-Equipment'!H210="*",'11-Equipment'!G210,'11-Equipment'!J210="*",'11-Equipment'!I210,'11-Equipment'!L210="*",'11-Equipment'!K210,'11-Equipment'!N210="*",'11-Equipment'!M210,'11-Equipment'!P210="*",'11-Equipment'!O210,'11-Equipment'!R210="*",'11-Equipment'!Q210,'11-Equipment'!T210="*",'11-Equipment'!S210),"")</f>
        <v/>
      </c>
      <c r="E2230" s="236" t="e">
        <f>D2230/'Project Data'!$D$22</f>
        <v>#VALUE!</v>
      </c>
      <c r="F2230" s="164" t="s">
        <v>44</v>
      </c>
      <c r="G2230" s="236" t="str" cm="1">
        <f t="array" ref="G2230">_xlfn.IFNA(_xlfn.IFS('11-Equipment'!F210="*",'11-Equipment'!E210,'11-Equipment'!H210="*",'11-Equipment'!G210,'11-Equipment'!J210="*",'11-Equipment'!I210,'11-Equipment'!L210="*",'11-Equipment'!K210,'11-Equipment'!N210="*",'11-Equipment'!M210,'11-Equipment'!P210="*",'11-Equipment'!O210,'11-Equipment'!R210="*",'11-Equipment'!Q210,'11-Equipment'!T210="*",'11-Equipment'!S210,'11-Equipment'!V210="*",'11-Equipment'!U210),"")</f>
        <v/>
      </c>
      <c r="H2230" s="236" t="e">
        <f>G2230/'Project Data'!$D$22</f>
        <v>#VALUE!</v>
      </c>
      <c r="I2230" s="175"/>
      <c r="J2230" s="244"/>
      <c r="K2230" s="242"/>
    </row>
    <row r="2231" spans="1:11" s="147" customFormat="1" ht="15" hidden="1" customHeight="1">
      <c r="A2231" s="198">
        <f>'11-Equipment'!A211</f>
        <v>0</v>
      </c>
      <c r="B2231" s="235" t="str">
        <f>'11-Equipment'!B211</f>
        <v>11 67 33 Climbing Walls</v>
      </c>
      <c r="C2231" s="235"/>
      <c r="D2231" s="236" t="str" cm="1">
        <f t="array" ref="D2231">_xlfn.IFNA(_xlfn.IFS('11-Equipment'!D211="*",'11-Equipment'!C211,'11-Equipment'!F211="*",'11-Equipment'!E211,'11-Equipment'!H211="*",'11-Equipment'!G211,'11-Equipment'!J211="*",'11-Equipment'!I211,'11-Equipment'!L211="*",'11-Equipment'!K211,'11-Equipment'!N211="*",'11-Equipment'!M211,'11-Equipment'!P211="*",'11-Equipment'!O211,'11-Equipment'!R211="*",'11-Equipment'!Q211,'11-Equipment'!T211="*",'11-Equipment'!S211),"")</f>
        <v/>
      </c>
      <c r="E2231" s="236" t="e">
        <f>D2231/'Project Data'!$D$22</f>
        <v>#VALUE!</v>
      </c>
      <c r="F2231" s="164" t="s">
        <v>44</v>
      </c>
      <c r="G2231" s="236" t="str" cm="1">
        <f t="array" ref="G2231">_xlfn.IFNA(_xlfn.IFS('11-Equipment'!F211="*",'11-Equipment'!E211,'11-Equipment'!H211="*",'11-Equipment'!G211,'11-Equipment'!J211="*",'11-Equipment'!I211,'11-Equipment'!L211="*",'11-Equipment'!K211,'11-Equipment'!N211="*",'11-Equipment'!M211,'11-Equipment'!P211="*",'11-Equipment'!O211,'11-Equipment'!R211="*",'11-Equipment'!Q211,'11-Equipment'!T211="*",'11-Equipment'!S211,'11-Equipment'!V211="*",'11-Equipment'!U211),"")</f>
        <v/>
      </c>
      <c r="H2231" s="236" t="e">
        <f>G2231/'Project Data'!$D$22</f>
        <v>#VALUE!</v>
      </c>
      <c r="I2231" s="175"/>
      <c r="J2231" s="244"/>
      <c r="K2231" s="242"/>
    </row>
    <row r="2232" spans="1:11" s="147" customFormat="1" ht="15" hidden="1" customHeight="1">
      <c r="A2232" s="198">
        <f>'11-Equipment'!A212</f>
        <v>0</v>
      </c>
      <c r="B2232" s="235" t="str">
        <f>'11-Equipment'!B212</f>
        <v>11 67 43 Table Games Equipment</v>
      </c>
      <c r="C2232" s="235"/>
      <c r="D2232" s="236" t="str" cm="1">
        <f t="array" ref="D2232">_xlfn.IFNA(_xlfn.IFS('11-Equipment'!D212="*",'11-Equipment'!C212,'11-Equipment'!F212="*",'11-Equipment'!E212,'11-Equipment'!H212="*",'11-Equipment'!G212,'11-Equipment'!J212="*",'11-Equipment'!I212,'11-Equipment'!L212="*",'11-Equipment'!K212,'11-Equipment'!N212="*",'11-Equipment'!M212,'11-Equipment'!P212="*",'11-Equipment'!O212,'11-Equipment'!R212="*",'11-Equipment'!Q212,'11-Equipment'!T212="*",'11-Equipment'!S212),"")</f>
        <v/>
      </c>
      <c r="E2232" s="236" t="e">
        <f>D2232/'Project Data'!$D$22</f>
        <v>#VALUE!</v>
      </c>
      <c r="F2232" s="164" t="s">
        <v>44</v>
      </c>
      <c r="G2232" s="236" t="str" cm="1">
        <f t="array" ref="G2232">_xlfn.IFNA(_xlfn.IFS('11-Equipment'!F212="*",'11-Equipment'!E212,'11-Equipment'!H212="*",'11-Equipment'!G212,'11-Equipment'!J212="*",'11-Equipment'!I212,'11-Equipment'!L212="*",'11-Equipment'!K212,'11-Equipment'!N212="*",'11-Equipment'!M212,'11-Equipment'!P212="*",'11-Equipment'!O212,'11-Equipment'!R212="*",'11-Equipment'!Q212,'11-Equipment'!T212="*",'11-Equipment'!S212,'11-Equipment'!V212="*",'11-Equipment'!U212),"")</f>
        <v/>
      </c>
      <c r="H2232" s="236" t="e">
        <f>G2232/'Project Data'!$D$22</f>
        <v>#VALUE!</v>
      </c>
      <c r="I2232" s="175"/>
      <c r="J2232" s="244"/>
      <c r="K2232" s="242"/>
    </row>
    <row r="2233" spans="1:11" s="147" customFormat="1" ht="15" hidden="1" customHeight="1">
      <c r="A2233" s="198">
        <f>'11-Equipment'!A213</f>
        <v>0</v>
      </c>
      <c r="B2233" s="235" t="str">
        <f>'11-Equipment'!B213</f>
        <v>11 67 43.13 Pool Tables</v>
      </c>
      <c r="C2233" s="235"/>
      <c r="D2233" s="236" t="str" cm="1">
        <f t="array" ref="D2233">_xlfn.IFNA(_xlfn.IFS('11-Equipment'!D213="*",'11-Equipment'!C213,'11-Equipment'!F213="*",'11-Equipment'!E213,'11-Equipment'!H213="*",'11-Equipment'!G213,'11-Equipment'!J213="*",'11-Equipment'!I213,'11-Equipment'!L213="*",'11-Equipment'!K213,'11-Equipment'!N213="*",'11-Equipment'!M213,'11-Equipment'!P213="*",'11-Equipment'!O213,'11-Equipment'!R213="*",'11-Equipment'!Q213,'11-Equipment'!T213="*",'11-Equipment'!S213),"")</f>
        <v/>
      </c>
      <c r="E2233" s="236" t="e">
        <f>D2233/'Project Data'!$D$22</f>
        <v>#VALUE!</v>
      </c>
      <c r="F2233" s="164" t="s">
        <v>44</v>
      </c>
      <c r="G2233" s="236" t="str" cm="1">
        <f t="array" ref="G2233">_xlfn.IFNA(_xlfn.IFS('11-Equipment'!F213="*",'11-Equipment'!E213,'11-Equipment'!H213="*",'11-Equipment'!G213,'11-Equipment'!J213="*",'11-Equipment'!I213,'11-Equipment'!L213="*",'11-Equipment'!K213,'11-Equipment'!N213="*",'11-Equipment'!M213,'11-Equipment'!P213="*",'11-Equipment'!O213,'11-Equipment'!R213="*",'11-Equipment'!Q213,'11-Equipment'!T213="*",'11-Equipment'!S213,'11-Equipment'!V213="*",'11-Equipment'!U213),"")</f>
        <v/>
      </c>
      <c r="H2233" s="236" t="e">
        <f>G2233/'Project Data'!$D$22</f>
        <v>#VALUE!</v>
      </c>
      <c r="I2233" s="175"/>
      <c r="J2233" s="244"/>
      <c r="K2233" s="242"/>
    </row>
    <row r="2234" spans="1:11" s="147" customFormat="1" ht="15" hidden="1" customHeight="1">
      <c r="A2234" s="198">
        <f>'11-Equipment'!A214</f>
        <v>0</v>
      </c>
      <c r="B2234" s="235" t="str">
        <f>'11-Equipment'!B214</f>
        <v>11 67 43.23 Ping-Pong Tables</v>
      </c>
      <c r="C2234" s="235"/>
      <c r="D2234" s="236" t="str" cm="1">
        <f t="array" ref="D2234">_xlfn.IFNA(_xlfn.IFS('11-Equipment'!D214="*",'11-Equipment'!C214,'11-Equipment'!F214="*",'11-Equipment'!E214,'11-Equipment'!H214="*",'11-Equipment'!G214,'11-Equipment'!J214="*",'11-Equipment'!I214,'11-Equipment'!L214="*",'11-Equipment'!K214,'11-Equipment'!N214="*",'11-Equipment'!M214,'11-Equipment'!P214="*",'11-Equipment'!O214,'11-Equipment'!R214="*",'11-Equipment'!Q214,'11-Equipment'!T214="*",'11-Equipment'!S214),"")</f>
        <v/>
      </c>
      <c r="E2234" s="236" t="e">
        <f>D2234/'Project Data'!$D$22</f>
        <v>#VALUE!</v>
      </c>
      <c r="F2234" s="164" t="s">
        <v>44</v>
      </c>
      <c r="G2234" s="236" t="str" cm="1">
        <f t="array" ref="G2234">_xlfn.IFNA(_xlfn.IFS('11-Equipment'!F214="*",'11-Equipment'!E214,'11-Equipment'!H214="*",'11-Equipment'!G214,'11-Equipment'!J214="*",'11-Equipment'!I214,'11-Equipment'!L214="*",'11-Equipment'!K214,'11-Equipment'!N214="*",'11-Equipment'!M214,'11-Equipment'!P214="*",'11-Equipment'!O214,'11-Equipment'!R214="*",'11-Equipment'!Q214,'11-Equipment'!T214="*",'11-Equipment'!S214,'11-Equipment'!V214="*",'11-Equipment'!U214),"")</f>
        <v/>
      </c>
      <c r="H2234" s="236" t="e">
        <f>G2234/'Project Data'!$D$22</f>
        <v>#VALUE!</v>
      </c>
      <c r="I2234" s="175"/>
      <c r="J2234" s="244"/>
      <c r="K2234" s="242"/>
    </row>
    <row r="2235" spans="1:11" s="147" customFormat="1" ht="15" hidden="1" customHeight="1">
      <c r="A2235" s="198">
        <f>'11-Equipment'!A215</f>
        <v>0</v>
      </c>
      <c r="B2235" s="235" t="str">
        <f>'11-Equipment'!B215</f>
        <v>11 67 53 Game Room Equipment</v>
      </c>
      <c r="C2235" s="235"/>
      <c r="D2235" s="236" t="str" cm="1">
        <f t="array" ref="D2235">_xlfn.IFNA(_xlfn.IFS('11-Equipment'!D215="*",'11-Equipment'!C215,'11-Equipment'!F215="*",'11-Equipment'!E215,'11-Equipment'!H215="*",'11-Equipment'!G215,'11-Equipment'!J215="*",'11-Equipment'!I215,'11-Equipment'!L215="*",'11-Equipment'!K215,'11-Equipment'!N215="*",'11-Equipment'!M215,'11-Equipment'!P215="*",'11-Equipment'!O215,'11-Equipment'!R215="*",'11-Equipment'!Q215,'11-Equipment'!T215="*",'11-Equipment'!S215),"")</f>
        <v/>
      </c>
      <c r="E2235" s="236" t="e">
        <f>D2235/'Project Data'!$D$22</f>
        <v>#VALUE!</v>
      </c>
      <c r="F2235" s="164" t="s">
        <v>44</v>
      </c>
      <c r="G2235" s="236" t="str" cm="1">
        <f t="array" ref="G2235">_xlfn.IFNA(_xlfn.IFS('11-Equipment'!F215="*",'11-Equipment'!E215,'11-Equipment'!H215="*",'11-Equipment'!G215,'11-Equipment'!J215="*",'11-Equipment'!I215,'11-Equipment'!L215="*",'11-Equipment'!K215,'11-Equipment'!N215="*",'11-Equipment'!M215,'11-Equipment'!P215="*",'11-Equipment'!O215,'11-Equipment'!R215="*",'11-Equipment'!Q215,'11-Equipment'!T215="*",'11-Equipment'!S215,'11-Equipment'!V215="*",'11-Equipment'!U215),"")</f>
        <v/>
      </c>
      <c r="H2235" s="236" t="e">
        <f>G2235/'Project Data'!$D$22</f>
        <v>#VALUE!</v>
      </c>
      <c r="I2235" s="175"/>
      <c r="J2235" s="244"/>
      <c r="K2235" s="242"/>
    </row>
    <row r="2236" spans="1:11" s="147" customFormat="1" ht="15" hidden="1" customHeight="1">
      <c r="A2236" s="198">
        <f>'11-Equipment'!A216</f>
        <v>0</v>
      </c>
      <c r="B2236" s="235" t="str">
        <f>'11-Equipment'!B216</f>
        <v>11 67 53.13 Video Games</v>
      </c>
      <c r="C2236" s="235"/>
      <c r="D2236" s="236" t="str" cm="1">
        <f t="array" ref="D2236">_xlfn.IFNA(_xlfn.IFS('11-Equipment'!D216="*",'11-Equipment'!C216,'11-Equipment'!F216="*",'11-Equipment'!E216,'11-Equipment'!H216="*",'11-Equipment'!G216,'11-Equipment'!J216="*",'11-Equipment'!I216,'11-Equipment'!L216="*",'11-Equipment'!K216,'11-Equipment'!N216="*",'11-Equipment'!M216,'11-Equipment'!P216="*",'11-Equipment'!O216,'11-Equipment'!R216="*",'11-Equipment'!Q216,'11-Equipment'!T216="*",'11-Equipment'!S216),"")</f>
        <v/>
      </c>
      <c r="E2236" s="236" t="e">
        <f>D2236/'Project Data'!$D$22</f>
        <v>#VALUE!</v>
      </c>
      <c r="F2236" s="164" t="s">
        <v>44</v>
      </c>
      <c r="G2236" s="236" t="str" cm="1">
        <f t="array" ref="G2236">_xlfn.IFNA(_xlfn.IFS('11-Equipment'!F216="*",'11-Equipment'!E216,'11-Equipment'!H216="*",'11-Equipment'!G216,'11-Equipment'!J216="*",'11-Equipment'!I216,'11-Equipment'!L216="*",'11-Equipment'!K216,'11-Equipment'!N216="*",'11-Equipment'!M216,'11-Equipment'!P216="*",'11-Equipment'!O216,'11-Equipment'!R216="*",'11-Equipment'!Q216,'11-Equipment'!T216="*",'11-Equipment'!S216,'11-Equipment'!V216="*",'11-Equipment'!U216),"")</f>
        <v/>
      </c>
      <c r="H2236" s="236" t="e">
        <f>G2236/'Project Data'!$D$22</f>
        <v>#VALUE!</v>
      </c>
      <c r="I2236" s="175"/>
      <c r="J2236" s="244"/>
      <c r="K2236" s="242"/>
    </row>
    <row r="2237" spans="1:11" s="147" customFormat="1" ht="15" hidden="1" customHeight="1">
      <c r="A2237" s="198">
        <f>'11-Equipment'!A217</f>
        <v>0</v>
      </c>
      <c r="B2237" s="235" t="str">
        <f>'11-Equipment'!B217</f>
        <v>11 67 53.23 Pinball Machines</v>
      </c>
      <c r="C2237" s="235"/>
      <c r="D2237" s="236" t="str" cm="1">
        <f t="array" ref="D2237">_xlfn.IFNA(_xlfn.IFS('11-Equipment'!D217="*",'11-Equipment'!C217,'11-Equipment'!F217="*",'11-Equipment'!E217,'11-Equipment'!H217="*",'11-Equipment'!G217,'11-Equipment'!J217="*",'11-Equipment'!I217,'11-Equipment'!L217="*",'11-Equipment'!K217,'11-Equipment'!N217="*",'11-Equipment'!M217,'11-Equipment'!P217="*",'11-Equipment'!O217,'11-Equipment'!R217="*",'11-Equipment'!Q217,'11-Equipment'!T217="*",'11-Equipment'!S217),"")</f>
        <v/>
      </c>
      <c r="E2237" s="236" t="e">
        <f>D2237/'Project Data'!$D$22</f>
        <v>#VALUE!</v>
      </c>
      <c r="F2237" s="164" t="s">
        <v>44</v>
      </c>
      <c r="G2237" s="236" t="str" cm="1">
        <f t="array" ref="G2237">_xlfn.IFNA(_xlfn.IFS('11-Equipment'!F217="*",'11-Equipment'!E217,'11-Equipment'!H217="*",'11-Equipment'!G217,'11-Equipment'!J217="*",'11-Equipment'!I217,'11-Equipment'!L217="*",'11-Equipment'!K217,'11-Equipment'!N217="*",'11-Equipment'!M217,'11-Equipment'!P217="*",'11-Equipment'!O217,'11-Equipment'!R217="*",'11-Equipment'!Q217,'11-Equipment'!T217="*",'11-Equipment'!S217,'11-Equipment'!V217="*",'11-Equipment'!U217),"")</f>
        <v/>
      </c>
      <c r="H2237" s="236" t="e">
        <f>G2237/'Project Data'!$D$22</f>
        <v>#VALUE!</v>
      </c>
      <c r="I2237" s="175"/>
      <c r="J2237" s="244"/>
      <c r="K2237" s="242"/>
    </row>
    <row r="2238" spans="1:11" s="147" customFormat="1" ht="15" hidden="1" customHeight="1">
      <c r="A2238" s="198">
        <f>'11-Equipment'!A218</f>
        <v>0</v>
      </c>
      <c r="B2238" s="235" t="str">
        <f>'11-Equipment'!B218</f>
        <v>11 68 00 Play Field Equipment and Structures</v>
      </c>
      <c r="C2238" s="235"/>
      <c r="D2238" s="236" t="str" cm="1">
        <f t="array" ref="D2238">_xlfn.IFNA(_xlfn.IFS('11-Equipment'!D218="*",'11-Equipment'!C218,'11-Equipment'!F218="*",'11-Equipment'!E218,'11-Equipment'!H218="*",'11-Equipment'!G218,'11-Equipment'!J218="*",'11-Equipment'!I218,'11-Equipment'!L218="*",'11-Equipment'!K218,'11-Equipment'!N218="*",'11-Equipment'!M218,'11-Equipment'!P218="*",'11-Equipment'!O218,'11-Equipment'!R218="*",'11-Equipment'!Q218,'11-Equipment'!T218="*",'11-Equipment'!S218),"")</f>
        <v/>
      </c>
      <c r="E2238" s="236" t="e">
        <f>D2238/'Project Data'!$D$22</f>
        <v>#VALUE!</v>
      </c>
      <c r="F2238" s="164" t="s">
        <v>44</v>
      </c>
      <c r="G2238" s="236" t="str" cm="1">
        <f t="array" ref="G2238">_xlfn.IFNA(_xlfn.IFS('11-Equipment'!F218="*",'11-Equipment'!E218,'11-Equipment'!H218="*",'11-Equipment'!G218,'11-Equipment'!J218="*",'11-Equipment'!I218,'11-Equipment'!L218="*",'11-Equipment'!K218,'11-Equipment'!N218="*",'11-Equipment'!M218,'11-Equipment'!P218="*",'11-Equipment'!O218,'11-Equipment'!R218="*",'11-Equipment'!Q218,'11-Equipment'!T218="*",'11-Equipment'!S218,'11-Equipment'!V218="*",'11-Equipment'!U218),"")</f>
        <v/>
      </c>
      <c r="H2238" s="236" t="e">
        <f>G2238/'Project Data'!$D$22</f>
        <v>#VALUE!</v>
      </c>
      <c r="I2238" s="175"/>
      <c r="J2238" s="244"/>
      <c r="K2238" s="242"/>
    </row>
    <row r="2239" spans="1:11" s="147" customFormat="1" ht="15" hidden="1" customHeight="1">
      <c r="A2239" s="198">
        <f>'11-Equipment'!A219</f>
        <v>0</v>
      </c>
      <c r="B2239" s="235" t="str">
        <f>'11-Equipment'!B219</f>
        <v>11 68 13 Playground Equipment</v>
      </c>
      <c r="C2239" s="235"/>
      <c r="D2239" s="236" t="str" cm="1">
        <f t="array" ref="D2239">_xlfn.IFNA(_xlfn.IFS('11-Equipment'!D219="*",'11-Equipment'!C219,'11-Equipment'!F219="*",'11-Equipment'!E219,'11-Equipment'!H219="*",'11-Equipment'!G219,'11-Equipment'!J219="*",'11-Equipment'!I219,'11-Equipment'!L219="*",'11-Equipment'!K219,'11-Equipment'!N219="*",'11-Equipment'!M219,'11-Equipment'!P219="*",'11-Equipment'!O219,'11-Equipment'!R219="*",'11-Equipment'!Q219,'11-Equipment'!T219="*",'11-Equipment'!S219),"")</f>
        <v/>
      </c>
      <c r="E2239" s="236" t="e">
        <f>D2239/'Project Data'!$D$22</f>
        <v>#VALUE!</v>
      </c>
      <c r="F2239" s="164" t="s">
        <v>44</v>
      </c>
      <c r="G2239" s="236" t="str" cm="1">
        <f t="array" ref="G2239">_xlfn.IFNA(_xlfn.IFS('11-Equipment'!F219="*",'11-Equipment'!E219,'11-Equipment'!H219="*",'11-Equipment'!G219,'11-Equipment'!J219="*",'11-Equipment'!I219,'11-Equipment'!L219="*",'11-Equipment'!K219,'11-Equipment'!N219="*",'11-Equipment'!M219,'11-Equipment'!P219="*",'11-Equipment'!O219,'11-Equipment'!R219="*",'11-Equipment'!Q219,'11-Equipment'!T219="*",'11-Equipment'!S219,'11-Equipment'!V219="*",'11-Equipment'!U219),"")</f>
        <v/>
      </c>
      <c r="H2239" s="236" t="e">
        <f>G2239/'Project Data'!$D$22</f>
        <v>#VALUE!</v>
      </c>
      <c r="I2239" s="175"/>
      <c r="J2239" s="244"/>
      <c r="K2239" s="242"/>
    </row>
    <row r="2240" spans="1:11" s="147" customFormat="1" ht="15" hidden="1" customHeight="1">
      <c r="A2240" s="198">
        <f>'11-Equipment'!A220</f>
        <v>0</v>
      </c>
      <c r="B2240" s="235" t="str">
        <f>'11-Equipment'!B220</f>
        <v>11 68 16 Play Structures</v>
      </c>
      <c r="C2240" s="235"/>
      <c r="D2240" s="236" t="str" cm="1">
        <f t="array" ref="D2240">_xlfn.IFNA(_xlfn.IFS('11-Equipment'!D220="*",'11-Equipment'!C220,'11-Equipment'!F220="*",'11-Equipment'!E220,'11-Equipment'!H220="*",'11-Equipment'!G220,'11-Equipment'!J220="*",'11-Equipment'!I220,'11-Equipment'!L220="*",'11-Equipment'!K220,'11-Equipment'!N220="*",'11-Equipment'!M220,'11-Equipment'!P220="*",'11-Equipment'!O220,'11-Equipment'!R220="*",'11-Equipment'!Q220,'11-Equipment'!T220="*",'11-Equipment'!S220),"")</f>
        <v/>
      </c>
      <c r="E2240" s="236" t="e">
        <f>D2240/'Project Data'!$D$22</f>
        <v>#VALUE!</v>
      </c>
      <c r="F2240" s="164" t="s">
        <v>44</v>
      </c>
      <c r="G2240" s="236" t="str" cm="1">
        <f t="array" ref="G2240">_xlfn.IFNA(_xlfn.IFS('11-Equipment'!F220="*",'11-Equipment'!E220,'11-Equipment'!H220="*",'11-Equipment'!G220,'11-Equipment'!J220="*",'11-Equipment'!I220,'11-Equipment'!L220="*",'11-Equipment'!K220,'11-Equipment'!N220="*",'11-Equipment'!M220,'11-Equipment'!P220="*",'11-Equipment'!O220,'11-Equipment'!R220="*",'11-Equipment'!Q220,'11-Equipment'!T220="*",'11-Equipment'!S220,'11-Equipment'!V220="*",'11-Equipment'!U220),"")</f>
        <v/>
      </c>
      <c r="H2240" s="236" t="e">
        <f>G2240/'Project Data'!$D$22</f>
        <v>#VALUE!</v>
      </c>
      <c r="I2240" s="175"/>
      <c r="J2240" s="244"/>
      <c r="K2240" s="242"/>
    </row>
    <row r="2241" spans="1:11" s="147" customFormat="1" ht="15" hidden="1" customHeight="1">
      <c r="A2241" s="198">
        <f>'11-Equipment'!A221</f>
        <v>0</v>
      </c>
      <c r="B2241" s="235" t="str">
        <f>'11-Equipment'!B221</f>
        <v>11 68 23 Exterior Court Athletic Equipment</v>
      </c>
      <c r="C2241" s="235"/>
      <c r="D2241" s="236" t="str" cm="1">
        <f t="array" ref="D2241">_xlfn.IFNA(_xlfn.IFS('11-Equipment'!D221="*",'11-Equipment'!C221,'11-Equipment'!F221="*",'11-Equipment'!E221,'11-Equipment'!H221="*",'11-Equipment'!G221,'11-Equipment'!J221="*",'11-Equipment'!I221,'11-Equipment'!L221="*",'11-Equipment'!K221,'11-Equipment'!N221="*",'11-Equipment'!M221,'11-Equipment'!P221="*",'11-Equipment'!O221,'11-Equipment'!R221="*",'11-Equipment'!Q221,'11-Equipment'!T221="*",'11-Equipment'!S221),"")</f>
        <v/>
      </c>
      <c r="E2241" s="236" t="e">
        <f>D2241/'Project Data'!$D$22</f>
        <v>#VALUE!</v>
      </c>
      <c r="F2241" s="164" t="s">
        <v>44</v>
      </c>
      <c r="G2241" s="236" t="str" cm="1">
        <f t="array" ref="G2241">_xlfn.IFNA(_xlfn.IFS('11-Equipment'!F221="*",'11-Equipment'!E221,'11-Equipment'!H221="*",'11-Equipment'!G221,'11-Equipment'!J221="*",'11-Equipment'!I221,'11-Equipment'!L221="*",'11-Equipment'!K221,'11-Equipment'!N221="*",'11-Equipment'!M221,'11-Equipment'!P221="*",'11-Equipment'!O221,'11-Equipment'!R221="*",'11-Equipment'!Q221,'11-Equipment'!T221="*",'11-Equipment'!S221,'11-Equipment'!V221="*",'11-Equipment'!U221),"")</f>
        <v/>
      </c>
      <c r="H2241" s="236" t="e">
        <f>G2241/'Project Data'!$D$22</f>
        <v>#VALUE!</v>
      </c>
      <c r="I2241" s="175"/>
      <c r="J2241" s="244"/>
      <c r="K2241" s="242"/>
    </row>
    <row r="2242" spans="1:11" s="147" customFormat="1" ht="15" hidden="1" customHeight="1">
      <c r="A2242" s="198">
        <f>'11-Equipment'!A222</f>
        <v>0</v>
      </c>
      <c r="B2242" s="235" t="str">
        <f>'11-Equipment'!B222</f>
        <v>11 68 23.13 Exterior Basketball Equipment</v>
      </c>
      <c r="C2242" s="235"/>
      <c r="D2242" s="236" t="str" cm="1">
        <f t="array" ref="D2242">_xlfn.IFNA(_xlfn.IFS('11-Equipment'!D222="*",'11-Equipment'!C222,'11-Equipment'!F222="*",'11-Equipment'!E222,'11-Equipment'!H222="*",'11-Equipment'!G222,'11-Equipment'!J222="*",'11-Equipment'!I222,'11-Equipment'!L222="*",'11-Equipment'!K222,'11-Equipment'!N222="*",'11-Equipment'!M222,'11-Equipment'!P222="*",'11-Equipment'!O222,'11-Equipment'!R222="*",'11-Equipment'!Q222,'11-Equipment'!T222="*",'11-Equipment'!S222),"")</f>
        <v/>
      </c>
      <c r="E2242" s="236" t="e">
        <f>D2242/'Project Data'!$D$22</f>
        <v>#VALUE!</v>
      </c>
      <c r="F2242" s="164" t="s">
        <v>44</v>
      </c>
      <c r="G2242" s="236" t="str" cm="1">
        <f t="array" ref="G2242">_xlfn.IFNA(_xlfn.IFS('11-Equipment'!F222="*",'11-Equipment'!E222,'11-Equipment'!H222="*",'11-Equipment'!G222,'11-Equipment'!J222="*",'11-Equipment'!I222,'11-Equipment'!L222="*",'11-Equipment'!K222,'11-Equipment'!N222="*",'11-Equipment'!M222,'11-Equipment'!P222="*",'11-Equipment'!O222,'11-Equipment'!R222="*",'11-Equipment'!Q222,'11-Equipment'!T222="*",'11-Equipment'!S222,'11-Equipment'!V222="*",'11-Equipment'!U222),"")</f>
        <v/>
      </c>
      <c r="H2242" s="236" t="e">
        <f>G2242/'Project Data'!$D$22</f>
        <v>#VALUE!</v>
      </c>
      <c r="I2242" s="175"/>
      <c r="J2242" s="244"/>
      <c r="K2242" s="242"/>
    </row>
    <row r="2243" spans="1:11" s="147" customFormat="1" ht="15" hidden="1" customHeight="1">
      <c r="A2243" s="198">
        <f>'11-Equipment'!A223</f>
        <v>0</v>
      </c>
      <c r="B2243" s="235" t="str">
        <f>'11-Equipment'!B223</f>
        <v>11 68 23.23 Exterior Volleyball Equipment</v>
      </c>
      <c r="C2243" s="235"/>
      <c r="D2243" s="236" t="str" cm="1">
        <f t="array" ref="D2243">_xlfn.IFNA(_xlfn.IFS('11-Equipment'!D223="*",'11-Equipment'!C223,'11-Equipment'!F223="*",'11-Equipment'!E223,'11-Equipment'!H223="*",'11-Equipment'!G223,'11-Equipment'!J223="*",'11-Equipment'!I223,'11-Equipment'!L223="*",'11-Equipment'!K223,'11-Equipment'!N223="*",'11-Equipment'!M223,'11-Equipment'!P223="*",'11-Equipment'!O223,'11-Equipment'!R223="*",'11-Equipment'!Q223,'11-Equipment'!T223="*",'11-Equipment'!S223),"")</f>
        <v/>
      </c>
      <c r="E2243" s="236" t="e">
        <f>D2243/'Project Data'!$D$22</f>
        <v>#VALUE!</v>
      </c>
      <c r="F2243" s="164" t="s">
        <v>44</v>
      </c>
      <c r="G2243" s="236" t="str" cm="1">
        <f t="array" ref="G2243">_xlfn.IFNA(_xlfn.IFS('11-Equipment'!F223="*",'11-Equipment'!E223,'11-Equipment'!H223="*",'11-Equipment'!G223,'11-Equipment'!J223="*",'11-Equipment'!I223,'11-Equipment'!L223="*",'11-Equipment'!K223,'11-Equipment'!N223="*",'11-Equipment'!M223,'11-Equipment'!P223="*",'11-Equipment'!O223,'11-Equipment'!R223="*",'11-Equipment'!Q223,'11-Equipment'!T223="*",'11-Equipment'!S223,'11-Equipment'!V223="*",'11-Equipment'!U223),"")</f>
        <v/>
      </c>
      <c r="H2243" s="236" t="e">
        <f>G2243/'Project Data'!$D$22</f>
        <v>#VALUE!</v>
      </c>
      <c r="I2243" s="175"/>
      <c r="J2243" s="244"/>
      <c r="K2243" s="242"/>
    </row>
    <row r="2244" spans="1:11" s="147" customFormat="1" ht="15" hidden="1" customHeight="1">
      <c r="A2244" s="198">
        <f>'11-Equipment'!A224</f>
        <v>0</v>
      </c>
      <c r="B2244" s="235" t="str">
        <f>'11-Equipment'!B224</f>
        <v>11 68 23.33 Tennis Equipment</v>
      </c>
      <c r="C2244" s="235"/>
      <c r="D2244" s="236" t="str" cm="1">
        <f t="array" ref="D2244">_xlfn.IFNA(_xlfn.IFS('11-Equipment'!D224="*",'11-Equipment'!C224,'11-Equipment'!F224="*",'11-Equipment'!E224,'11-Equipment'!H224="*",'11-Equipment'!G224,'11-Equipment'!J224="*",'11-Equipment'!I224,'11-Equipment'!L224="*",'11-Equipment'!K224,'11-Equipment'!N224="*",'11-Equipment'!M224,'11-Equipment'!P224="*",'11-Equipment'!O224,'11-Equipment'!R224="*",'11-Equipment'!Q224,'11-Equipment'!T224="*",'11-Equipment'!S224),"")</f>
        <v/>
      </c>
      <c r="E2244" s="236" t="e">
        <f>D2244/'Project Data'!$D$22</f>
        <v>#VALUE!</v>
      </c>
      <c r="F2244" s="164" t="s">
        <v>44</v>
      </c>
      <c r="G2244" s="236" t="str" cm="1">
        <f t="array" ref="G2244">_xlfn.IFNA(_xlfn.IFS('11-Equipment'!F224="*",'11-Equipment'!E224,'11-Equipment'!H224="*",'11-Equipment'!G224,'11-Equipment'!J224="*",'11-Equipment'!I224,'11-Equipment'!L224="*",'11-Equipment'!K224,'11-Equipment'!N224="*",'11-Equipment'!M224,'11-Equipment'!P224="*",'11-Equipment'!O224,'11-Equipment'!R224="*",'11-Equipment'!Q224,'11-Equipment'!T224="*",'11-Equipment'!S224,'11-Equipment'!V224="*",'11-Equipment'!U224),"")</f>
        <v/>
      </c>
      <c r="H2244" s="236" t="e">
        <f>G2244/'Project Data'!$D$22</f>
        <v>#VALUE!</v>
      </c>
      <c r="I2244" s="175"/>
      <c r="J2244" s="244"/>
      <c r="K2244" s="242"/>
    </row>
    <row r="2245" spans="1:11" s="147" customFormat="1" ht="15" hidden="1" customHeight="1">
      <c r="A2245" s="198">
        <f>'11-Equipment'!A225</f>
        <v>0</v>
      </c>
      <c r="B2245" s="235" t="str">
        <f>'11-Equipment'!B225</f>
        <v>11 68 33 Athletic Field Equipment</v>
      </c>
      <c r="C2245" s="235"/>
      <c r="D2245" s="236" t="str" cm="1">
        <f t="array" ref="D2245">_xlfn.IFNA(_xlfn.IFS('11-Equipment'!D225="*",'11-Equipment'!C225,'11-Equipment'!F225="*",'11-Equipment'!E225,'11-Equipment'!H225="*",'11-Equipment'!G225,'11-Equipment'!J225="*",'11-Equipment'!I225,'11-Equipment'!L225="*",'11-Equipment'!K225,'11-Equipment'!N225="*",'11-Equipment'!M225,'11-Equipment'!P225="*",'11-Equipment'!O225,'11-Equipment'!R225="*",'11-Equipment'!Q225,'11-Equipment'!T225="*",'11-Equipment'!S225),"")</f>
        <v/>
      </c>
      <c r="E2245" s="236" t="e">
        <f>D2245/'Project Data'!$D$22</f>
        <v>#VALUE!</v>
      </c>
      <c r="F2245" s="164" t="s">
        <v>44</v>
      </c>
      <c r="G2245" s="236" t="str" cm="1">
        <f t="array" ref="G2245">_xlfn.IFNA(_xlfn.IFS('11-Equipment'!F225="*",'11-Equipment'!E225,'11-Equipment'!H225="*",'11-Equipment'!G225,'11-Equipment'!J225="*",'11-Equipment'!I225,'11-Equipment'!L225="*",'11-Equipment'!K225,'11-Equipment'!N225="*",'11-Equipment'!M225,'11-Equipment'!P225="*",'11-Equipment'!O225,'11-Equipment'!R225="*",'11-Equipment'!Q225,'11-Equipment'!T225="*",'11-Equipment'!S225,'11-Equipment'!V225="*",'11-Equipment'!U225),"")</f>
        <v/>
      </c>
      <c r="H2245" s="236" t="e">
        <f>G2245/'Project Data'!$D$22</f>
        <v>#VALUE!</v>
      </c>
      <c r="I2245" s="175"/>
      <c r="J2245" s="244"/>
      <c r="K2245" s="242"/>
    </row>
    <row r="2246" spans="1:11" s="147" customFormat="1" ht="15" hidden="1" customHeight="1">
      <c r="A2246" s="198">
        <f>'11-Equipment'!A226</f>
        <v>0</v>
      </c>
      <c r="B2246" s="235" t="str">
        <f>'11-Equipment'!B226</f>
        <v>11 68 33.13 Football Field Equipment</v>
      </c>
      <c r="C2246" s="235"/>
      <c r="D2246" s="236" t="str" cm="1">
        <f t="array" ref="D2246">_xlfn.IFNA(_xlfn.IFS('11-Equipment'!D226="*",'11-Equipment'!C226,'11-Equipment'!F226="*",'11-Equipment'!E226,'11-Equipment'!H226="*",'11-Equipment'!G226,'11-Equipment'!J226="*",'11-Equipment'!I226,'11-Equipment'!L226="*",'11-Equipment'!K226,'11-Equipment'!N226="*",'11-Equipment'!M226,'11-Equipment'!P226="*",'11-Equipment'!O226,'11-Equipment'!R226="*",'11-Equipment'!Q226,'11-Equipment'!T226="*",'11-Equipment'!S226),"")</f>
        <v/>
      </c>
      <c r="E2246" s="236" t="e">
        <f>D2246/'Project Data'!$D$22</f>
        <v>#VALUE!</v>
      </c>
      <c r="F2246" s="164" t="s">
        <v>44</v>
      </c>
      <c r="G2246" s="236" t="str" cm="1">
        <f t="array" ref="G2246">_xlfn.IFNA(_xlfn.IFS('11-Equipment'!F226="*",'11-Equipment'!E226,'11-Equipment'!H226="*",'11-Equipment'!G226,'11-Equipment'!J226="*",'11-Equipment'!I226,'11-Equipment'!L226="*",'11-Equipment'!K226,'11-Equipment'!N226="*",'11-Equipment'!M226,'11-Equipment'!P226="*",'11-Equipment'!O226,'11-Equipment'!R226="*",'11-Equipment'!Q226,'11-Equipment'!T226="*",'11-Equipment'!S226,'11-Equipment'!V226="*",'11-Equipment'!U226),"")</f>
        <v/>
      </c>
      <c r="H2246" s="236" t="e">
        <f>G2246/'Project Data'!$D$22</f>
        <v>#VALUE!</v>
      </c>
      <c r="I2246" s="175"/>
      <c r="J2246" s="244"/>
      <c r="K2246" s="242"/>
    </row>
    <row r="2247" spans="1:11" s="147" customFormat="1" ht="15" hidden="1" customHeight="1">
      <c r="A2247" s="198">
        <f>'11-Equipment'!A227</f>
        <v>0</v>
      </c>
      <c r="B2247" s="235" t="str">
        <f>'11-Equipment'!B227</f>
        <v>11 68 33.23 Soccer and Field Hockey Equipment</v>
      </c>
      <c r="C2247" s="235"/>
      <c r="D2247" s="236" t="str" cm="1">
        <f t="array" ref="D2247">_xlfn.IFNA(_xlfn.IFS('11-Equipment'!D227="*",'11-Equipment'!C227,'11-Equipment'!F227="*",'11-Equipment'!E227,'11-Equipment'!H227="*",'11-Equipment'!G227,'11-Equipment'!J227="*",'11-Equipment'!I227,'11-Equipment'!L227="*",'11-Equipment'!K227,'11-Equipment'!N227="*",'11-Equipment'!M227,'11-Equipment'!P227="*",'11-Equipment'!O227,'11-Equipment'!R227="*",'11-Equipment'!Q227,'11-Equipment'!T227="*",'11-Equipment'!S227),"")</f>
        <v/>
      </c>
      <c r="E2247" s="236" t="e">
        <f>D2247/'Project Data'!$D$22</f>
        <v>#VALUE!</v>
      </c>
      <c r="F2247" s="164" t="s">
        <v>44</v>
      </c>
      <c r="G2247" s="236" t="str" cm="1">
        <f t="array" ref="G2247">_xlfn.IFNA(_xlfn.IFS('11-Equipment'!F227="*",'11-Equipment'!E227,'11-Equipment'!H227="*",'11-Equipment'!G227,'11-Equipment'!J227="*",'11-Equipment'!I227,'11-Equipment'!L227="*",'11-Equipment'!K227,'11-Equipment'!N227="*",'11-Equipment'!M227,'11-Equipment'!P227="*",'11-Equipment'!O227,'11-Equipment'!R227="*",'11-Equipment'!Q227,'11-Equipment'!T227="*",'11-Equipment'!S227,'11-Equipment'!V227="*",'11-Equipment'!U227),"")</f>
        <v/>
      </c>
      <c r="H2247" s="236" t="e">
        <f>G2247/'Project Data'!$D$22</f>
        <v>#VALUE!</v>
      </c>
      <c r="I2247" s="175"/>
      <c r="J2247" s="244"/>
      <c r="K2247" s="242"/>
    </row>
    <row r="2248" spans="1:11" s="147" customFormat="1" ht="15" hidden="1" customHeight="1">
      <c r="A2248" s="198">
        <f>'11-Equipment'!A228</f>
        <v>0</v>
      </c>
      <c r="B2248" s="235" t="str">
        <f>'11-Equipment'!B228</f>
        <v>11 68 33.33 Baseball Field Equipment</v>
      </c>
      <c r="C2248" s="235"/>
      <c r="D2248" s="236" t="str" cm="1">
        <f t="array" ref="D2248">_xlfn.IFNA(_xlfn.IFS('11-Equipment'!D228="*",'11-Equipment'!C228,'11-Equipment'!F228="*",'11-Equipment'!E228,'11-Equipment'!H228="*",'11-Equipment'!G228,'11-Equipment'!J228="*",'11-Equipment'!I228,'11-Equipment'!L228="*",'11-Equipment'!K228,'11-Equipment'!N228="*",'11-Equipment'!M228,'11-Equipment'!P228="*",'11-Equipment'!O228,'11-Equipment'!R228="*",'11-Equipment'!Q228,'11-Equipment'!T228="*",'11-Equipment'!S228),"")</f>
        <v/>
      </c>
      <c r="E2248" s="236" t="e">
        <f>D2248/'Project Data'!$D$22</f>
        <v>#VALUE!</v>
      </c>
      <c r="F2248" s="164" t="s">
        <v>44</v>
      </c>
      <c r="G2248" s="236" t="str" cm="1">
        <f t="array" ref="G2248">_xlfn.IFNA(_xlfn.IFS('11-Equipment'!F228="*",'11-Equipment'!E228,'11-Equipment'!H228="*",'11-Equipment'!G228,'11-Equipment'!J228="*",'11-Equipment'!I228,'11-Equipment'!L228="*",'11-Equipment'!K228,'11-Equipment'!N228="*",'11-Equipment'!M228,'11-Equipment'!P228="*",'11-Equipment'!O228,'11-Equipment'!R228="*",'11-Equipment'!Q228,'11-Equipment'!T228="*",'11-Equipment'!S228,'11-Equipment'!V228="*",'11-Equipment'!U228),"")</f>
        <v/>
      </c>
      <c r="H2248" s="236" t="e">
        <f>G2248/'Project Data'!$D$22</f>
        <v>#VALUE!</v>
      </c>
      <c r="I2248" s="175"/>
      <c r="J2248" s="244"/>
      <c r="K2248" s="242"/>
    </row>
    <row r="2249" spans="1:11" s="147" customFormat="1" ht="15" hidden="1" customHeight="1">
      <c r="A2249" s="198">
        <f>'11-Equipment'!A229</f>
        <v>0</v>
      </c>
      <c r="B2249" s="235" t="str">
        <f>'11-Equipment'!B229</f>
        <v>11 68 33.43 Track and Field Equipment</v>
      </c>
      <c r="C2249" s="235"/>
      <c r="D2249" s="236" t="str" cm="1">
        <f t="array" ref="D2249">_xlfn.IFNA(_xlfn.IFS('11-Equipment'!D229="*",'11-Equipment'!C229,'11-Equipment'!F229="*",'11-Equipment'!E229,'11-Equipment'!H229="*",'11-Equipment'!G229,'11-Equipment'!J229="*",'11-Equipment'!I229,'11-Equipment'!L229="*",'11-Equipment'!K229,'11-Equipment'!N229="*",'11-Equipment'!M229,'11-Equipment'!P229="*",'11-Equipment'!O229,'11-Equipment'!R229="*",'11-Equipment'!Q229,'11-Equipment'!T229="*",'11-Equipment'!S229),"")</f>
        <v/>
      </c>
      <c r="E2249" s="236" t="e">
        <f>D2249/'Project Data'!$D$22</f>
        <v>#VALUE!</v>
      </c>
      <c r="F2249" s="164" t="s">
        <v>44</v>
      </c>
      <c r="G2249" s="236" t="str" cm="1">
        <f t="array" ref="G2249">_xlfn.IFNA(_xlfn.IFS('11-Equipment'!F229="*",'11-Equipment'!E229,'11-Equipment'!H229="*",'11-Equipment'!G229,'11-Equipment'!J229="*",'11-Equipment'!I229,'11-Equipment'!L229="*",'11-Equipment'!K229,'11-Equipment'!N229="*",'11-Equipment'!M229,'11-Equipment'!P229="*",'11-Equipment'!O229,'11-Equipment'!R229="*",'11-Equipment'!Q229,'11-Equipment'!T229="*",'11-Equipment'!S229,'11-Equipment'!V229="*",'11-Equipment'!U229),"")</f>
        <v/>
      </c>
      <c r="H2249" s="236" t="e">
        <f>G2249/'Project Data'!$D$22</f>
        <v>#VALUE!</v>
      </c>
      <c r="I2249" s="175"/>
      <c r="J2249" s="244"/>
      <c r="K2249" s="242"/>
    </row>
    <row r="2250" spans="1:11" s="147" customFormat="1" ht="15" hidden="1" customHeight="1">
      <c r="A2250" s="198">
        <f>'11-Equipment'!A230</f>
        <v>0</v>
      </c>
      <c r="B2250" s="235" t="str">
        <f>'11-Equipment'!B230</f>
        <v>11 68 43 Exterior Scoreboards</v>
      </c>
      <c r="C2250" s="235"/>
      <c r="D2250" s="236" t="str" cm="1">
        <f t="array" ref="D2250">_xlfn.IFNA(_xlfn.IFS('11-Equipment'!D230="*",'11-Equipment'!C230,'11-Equipment'!F230="*",'11-Equipment'!E230,'11-Equipment'!H230="*",'11-Equipment'!G230,'11-Equipment'!J230="*",'11-Equipment'!I230,'11-Equipment'!L230="*",'11-Equipment'!K230,'11-Equipment'!N230="*",'11-Equipment'!M230,'11-Equipment'!P230="*",'11-Equipment'!O230,'11-Equipment'!R230="*",'11-Equipment'!Q230,'11-Equipment'!T230="*",'11-Equipment'!S230),"")</f>
        <v/>
      </c>
      <c r="E2250" s="236" t="e">
        <f>D2250/'Project Data'!$D$22</f>
        <v>#VALUE!</v>
      </c>
      <c r="F2250" s="164" t="s">
        <v>44</v>
      </c>
      <c r="G2250" s="236" t="str" cm="1">
        <f t="array" ref="G2250">_xlfn.IFNA(_xlfn.IFS('11-Equipment'!F230="*",'11-Equipment'!E230,'11-Equipment'!H230="*",'11-Equipment'!G230,'11-Equipment'!J230="*",'11-Equipment'!I230,'11-Equipment'!L230="*",'11-Equipment'!K230,'11-Equipment'!N230="*",'11-Equipment'!M230,'11-Equipment'!P230="*",'11-Equipment'!O230,'11-Equipment'!R230="*",'11-Equipment'!Q230,'11-Equipment'!T230="*",'11-Equipment'!S230,'11-Equipment'!V230="*",'11-Equipment'!U230),"")</f>
        <v/>
      </c>
      <c r="H2250" s="236" t="e">
        <f>G2250/'Project Data'!$D$22</f>
        <v>#VALUE!</v>
      </c>
      <c r="I2250" s="175"/>
      <c r="J2250" s="244"/>
      <c r="K2250" s="242"/>
    </row>
    <row r="2251" spans="1:11" s="147" customFormat="1" ht="15" hidden="1" customHeight="1">
      <c r="A2251" s="198">
        <f>'11-Equipment'!A231</f>
        <v>0</v>
      </c>
      <c r="B2251" s="235" t="str">
        <f>'11-Equipment'!B231</f>
        <v>11 70 00 Healthcare Equipment</v>
      </c>
      <c r="C2251" s="235"/>
      <c r="D2251" s="236" t="str" cm="1">
        <f t="array" ref="D2251">_xlfn.IFNA(_xlfn.IFS('11-Equipment'!D231="*",'11-Equipment'!C231,'11-Equipment'!F231="*",'11-Equipment'!E231,'11-Equipment'!H231="*",'11-Equipment'!G231,'11-Equipment'!J231="*",'11-Equipment'!I231,'11-Equipment'!L231="*",'11-Equipment'!K231,'11-Equipment'!N231="*",'11-Equipment'!M231,'11-Equipment'!P231="*",'11-Equipment'!O231,'11-Equipment'!R231="*",'11-Equipment'!Q231,'11-Equipment'!T231="*",'11-Equipment'!S231),"")</f>
        <v/>
      </c>
      <c r="E2251" s="236" t="e">
        <f>D2251/'Project Data'!$D$22</f>
        <v>#VALUE!</v>
      </c>
      <c r="F2251" s="164" t="s">
        <v>44</v>
      </c>
      <c r="G2251" s="236" t="str" cm="1">
        <f t="array" ref="G2251">_xlfn.IFNA(_xlfn.IFS('11-Equipment'!F231="*",'11-Equipment'!E231,'11-Equipment'!H231="*",'11-Equipment'!G231,'11-Equipment'!J231="*",'11-Equipment'!I231,'11-Equipment'!L231="*",'11-Equipment'!K231,'11-Equipment'!N231="*",'11-Equipment'!M231,'11-Equipment'!P231="*",'11-Equipment'!O231,'11-Equipment'!R231="*",'11-Equipment'!Q231,'11-Equipment'!T231="*",'11-Equipment'!S231,'11-Equipment'!V231="*",'11-Equipment'!U231),"")</f>
        <v/>
      </c>
      <c r="H2251" s="236" t="e">
        <f>G2251/'Project Data'!$D$22</f>
        <v>#VALUE!</v>
      </c>
      <c r="I2251" s="175"/>
      <c r="J2251" s="244"/>
      <c r="K2251" s="242"/>
    </row>
    <row r="2252" spans="1:11" s="147" customFormat="1" ht="15" hidden="1" customHeight="1">
      <c r="A2252" s="198">
        <f>'11-Equipment'!A232</f>
        <v>0</v>
      </c>
      <c r="B2252" s="235" t="str">
        <f>'11-Equipment'!B232</f>
        <v>11 71 00 Medical Sterilizing Equipment</v>
      </c>
      <c r="C2252" s="235"/>
      <c r="D2252" s="236" t="str" cm="1">
        <f t="array" ref="D2252">_xlfn.IFNA(_xlfn.IFS('11-Equipment'!D232="*",'11-Equipment'!C232,'11-Equipment'!F232="*",'11-Equipment'!E232,'11-Equipment'!H232="*",'11-Equipment'!G232,'11-Equipment'!J232="*",'11-Equipment'!I232,'11-Equipment'!L232="*",'11-Equipment'!K232,'11-Equipment'!N232="*",'11-Equipment'!M232,'11-Equipment'!P232="*",'11-Equipment'!O232,'11-Equipment'!R232="*",'11-Equipment'!Q232,'11-Equipment'!T232="*",'11-Equipment'!S232),"")</f>
        <v/>
      </c>
      <c r="E2252" s="236" t="e">
        <f>D2252/'Project Data'!$D$22</f>
        <v>#VALUE!</v>
      </c>
      <c r="F2252" s="164" t="s">
        <v>44</v>
      </c>
      <c r="G2252" s="236" t="str" cm="1">
        <f t="array" ref="G2252">_xlfn.IFNA(_xlfn.IFS('11-Equipment'!F232="*",'11-Equipment'!E232,'11-Equipment'!H232="*",'11-Equipment'!G232,'11-Equipment'!J232="*",'11-Equipment'!I232,'11-Equipment'!L232="*",'11-Equipment'!K232,'11-Equipment'!N232="*",'11-Equipment'!M232,'11-Equipment'!P232="*",'11-Equipment'!O232,'11-Equipment'!R232="*",'11-Equipment'!Q232,'11-Equipment'!T232="*",'11-Equipment'!S232,'11-Equipment'!V232="*",'11-Equipment'!U232),"")</f>
        <v/>
      </c>
      <c r="H2252" s="236" t="e">
        <f>G2252/'Project Data'!$D$22</f>
        <v>#VALUE!</v>
      </c>
      <c r="I2252" s="175"/>
      <c r="J2252" s="244"/>
      <c r="K2252" s="242"/>
    </row>
    <row r="2253" spans="1:11" s="147" customFormat="1" ht="15" hidden="1" customHeight="1">
      <c r="A2253" s="198">
        <f>'11-Equipment'!A233</f>
        <v>0</v>
      </c>
      <c r="B2253" s="235" t="str">
        <f>'11-Equipment'!B233</f>
        <v>11 72 00 Examination and Treatment Equipment</v>
      </c>
      <c r="C2253" s="235"/>
      <c r="D2253" s="236" t="str" cm="1">
        <f t="array" ref="D2253">_xlfn.IFNA(_xlfn.IFS('11-Equipment'!D233="*",'11-Equipment'!C233,'11-Equipment'!F233="*",'11-Equipment'!E233,'11-Equipment'!H233="*",'11-Equipment'!G233,'11-Equipment'!J233="*",'11-Equipment'!I233,'11-Equipment'!L233="*",'11-Equipment'!K233,'11-Equipment'!N233="*",'11-Equipment'!M233,'11-Equipment'!P233="*",'11-Equipment'!O233,'11-Equipment'!R233="*",'11-Equipment'!Q233,'11-Equipment'!T233="*",'11-Equipment'!S233),"")</f>
        <v/>
      </c>
      <c r="E2253" s="236" t="e">
        <f>D2253/'Project Data'!$D$22</f>
        <v>#VALUE!</v>
      </c>
      <c r="F2253" s="164" t="s">
        <v>44</v>
      </c>
      <c r="G2253" s="236" t="str" cm="1">
        <f t="array" ref="G2253">_xlfn.IFNA(_xlfn.IFS('11-Equipment'!F233="*",'11-Equipment'!E233,'11-Equipment'!H233="*",'11-Equipment'!G233,'11-Equipment'!J233="*",'11-Equipment'!I233,'11-Equipment'!L233="*",'11-Equipment'!K233,'11-Equipment'!N233="*",'11-Equipment'!M233,'11-Equipment'!P233="*",'11-Equipment'!O233,'11-Equipment'!R233="*",'11-Equipment'!Q233,'11-Equipment'!T233="*",'11-Equipment'!S233,'11-Equipment'!V233="*",'11-Equipment'!U233),"")</f>
        <v/>
      </c>
      <c r="H2253" s="236" t="e">
        <f>G2253/'Project Data'!$D$22</f>
        <v>#VALUE!</v>
      </c>
      <c r="I2253" s="175"/>
      <c r="J2253" s="244"/>
      <c r="K2253" s="242"/>
    </row>
    <row r="2254" spans="1:11" s="147" customFormat="1" ht="15" hidden="1" customHeight="1">
      <c r="A2254" s="198">
        <f>'11-Equipment'!A234</f>
        <v>0</v>
      </c>
      <c r="B2254" s="235" t="str">
        <f>'11-Equipment'!B234</f>
        <v>11 72 13 Examination Equipment</v>
      </c>
      <c r="C2254" s="235"/>
      <c r="D2254" s="236" t="str" cm="1">
        <f t="array" ref="D2254">_xlfn.IFNA(_xlfn.IFS('11-Equipment'!D234="*",'11-Equipment'!C234,'11-Equipment'!F234="*",'11-Equipment'!E234,'11-Equipment'!H234="*",'11-Equipment'!G234,'11-Equipment'!J234="*",'11-Equipment'!I234,'11-Equipment'!L234="*",'11-Equipment'!K234,'11-Equipment'!N234="*",'11-Equipment'!M234,'11-Equipment'!P234="*",'11-Equipment'!O234,'11-Equipment'!R234="*",'11-Equipment'!Q234,'11-Equipment'!T234="*",'11-Equipment'!S234),"")</f>
        <v/>
      </c>
      <c r="E2254" s="236" t="e">
        <f>D2254/'Project Data'!$D$22</f>
        <v>#VALUE!</v>
      </c>
      <c r="F2254" s="164" t="s">
        <v>44</v>
      </c>
      <c r="G2254" s="236" t="str" cm="1">
        <f t="array" ref="G2254">_xlfn.IFNA(_xlfn.IFS('11-Equipment'!F234="*",'11-Equipment'!E234,'11-Equipment'!H234="*",'11-Equipment'!G234,'11-Equipment'!J234="*",'11-Equipment'!I234,'11-Equipment'!L234="*",'11-Equipment'!K234,'11-Equipment'!N234="*",'11-Equipment'!M234,'11-Equipment'!P234="*",'11-Equipment'!O234,'11-Equipment'!R234="*",'11-Equipment'!Q234,'11-Equipment'!T234="*",'11-Equipment'!S234,'11-Equipment'!V234="*",'11-Equipment'!U234),"")</f>
        <v/>
      </c>
      <c r="H2254" s="236" t="e">
        <f>G2254/'Project Data'!$D$22</f>
        <v>#VALUE!</v>
      </c>
      <c r="I2254" s="175"/>
      <c r="J2254" s="244"/>
      <c r="K2254" s="242"/>
    </row>
    <row r="2255" spans="1:11" s="147" customFormat="1" ht="15" hidden="1" customHeight="1">
      <c r="A2255" s="198">
        <f>'11-Equipment'!A235</f>
        <v>0</v>
      </c>
      <c r="B2255" s="235" t="str">
        <f>'11-Equipment'!B235</f>
        <v>11 72 53 Treatment Equipment</v>
      </c>
      <c r="C2255" s="235"/>
      <c r="D2255" s="236" t="str" cm="1">
        <f t="array" ref="D2255">_xlfn.IFNA(_xlfn.IFS('11-Equipment'!D235="*",'11-Equipment'!C235,'11-Equipment'!F235="*",'11-Equipment'!E235,'11-Equipment'!H235="*",'11-Equipment'!G235,'11-Equipment'!J235="*",'11-Equipment'!I235,'11-Equipment'!L235="*",'11-Equipment'!K235,'11-Equipment'!N235="*",'11-Equipment'!M235,'11-Equipment'!P235="*",'11-Equipment'!O235,'11-Equipment'!R235="*",'11-Equipment'!Q235,'11-Equipment'!T235="*",'11-Equipment'!S235),"")</f>
        <v/>
      </c>
      <c r="E2255" s="236" t="e">
        <f>D2255/'Project Data'!$D$22</f>
        <v>#VALUE!</v>
      </c>
      <c r="F2255" s="164" t="s">
        <v>44</v>
      </c>
      <c r="G2255" s="236" t="str" cm="1">
        <f t="array" ref="G2255">_xlfn.IFNA(_xlfn.IFS('11-Equipment'!F235="*",'11-Equipment'!E235,'11-Equipment'!H235="*",'11-Equipment'!G235,'11-Equipment'!J235="*",'11-Equipment'!I235,'11-Equipment'!L235="*",'11-Equipment'!K235,'11-Equipment'!N235="*",'11-Equipment'!M235,'11-Equipment'!P235="*",'11-Equipment'!O235,'11-Equipment'!R235="*",'11-Equipment'!Q235,'11-Equipment'!T235="*",'11-Equipment'!S235,'11-Equipment'!V235="*",'11-Equipment'!U235),"")</f>
        <v/>
      </c>
      <c r="H2255" s="236" t="e">
        <f>G2255/'Project Data'!$D$22</f>
        <v>#VALUE!</v>
      </c>
      <c r="I2255" s="175"/>
      <c r="J2255" s="244"/>
      <c r="K2255" s="242"/>
    </row>
    <row r="2256" spans="1:11" s="147" customFormat="1" ht="15" hidden="1" customHeight="1">
      <c r="A2256" s="198">
        <f>'11-Equipment'!A236</f>
        <v>0</v>
      </c>
      <c r="B2256" s="235" t="str">
        <f>'11-Equipment'!B236</f>
        <v>11 73 00 Patient Care Equipment</v>
      </c>
      <c r="C2256" s="235"/>
      <c r="D2256" s="236" t="str" cm="1">
        <f t="array" ref="D2256">_xlfn.IFNA(_xlfn.IFS('11-Equipment'!D236="*",'11-Equipment'!C236,'11-Equipment'!F236="*",'11-Equipment'!E236,'11-Equipment'!H236="*",'11-Equipment'!G236,'11-Equipment'!J236="*",'11-Equipment'!I236,'11-Equipment'!L236="*",'11-Equipment'!K236,'11-Equipment'!N236="*",'11-Equipment'!M236,'11-Equipment'!P236="*",'11-Equipment'!O236,'11-Equipment'!R236="*",'11-Equipment'!Q236,'11-Equipment'!T236="*",'11-Equipment'!S236),"")</f>
        <v/>
      </c>
      <c r="E2256" s="236" t="e">
        <f>D2256/'Project Data'!$D$22</f>
        <v>#VALUE!</v>
      </c>
      <c r="F2256" s="164" t="s">
        <v>44</v>
      </c>
      <c r="G2256" s="236" t="str" cm="1">
        <f t="array" ref="G2256">_xlfn.IFNA(_xlfn.IFS('11-Equipment'!F236="*",'11-Equipment'!E236,'11-Equipment'!H236="*",'11-Equipment'!G236,'11-Equipment'!J236="*",'11-Equipment'!I236,'11-Equipment'!L236="*",'11-Equipment'!K236,'11-Equipment'!N236="*",'11-Equipment'!M236,'11-Equipment'!P236="*",'11-Equipment'!O236,'11-Equipment'!R236="*",'11-Equipment'!Q236,'11-Equipment'!T236="*",'11-Equipment'!S236,'11-Equipment'!V236="*",'11-Equipment'!U236),"")</f>
        <v/>
      </c>
      <c r="H2256" s="236" t="e">
        <f>G2256/'Project Data'!$D$22</f>
        <v>#VALUE!</v>
      </c>
      <c r="I2256" s="175"/>
      <c r="J2256" s="244"/>
      <c r="K2256" s="242"/>
    </row>
    <row r="2257" spans="1:11" s="147" customFormat="1" ht="15" hidden="1" customHeight="1">
      <c r="A2257" s="198">
        <f>'11-Equipment'!A237</f>
        <v>0</v>
      </c>
      <c r="B2257" s="235" t="str">
        <f>'11-Equipment'!B237</f>
        <v>11 73 13 Psychiatric Seclusion Room Padding</v>
      </c>
      <c r="C2257" s="235"/>
      <c r="D2257" s="236" t="str" cm="1">
        <f t="array" ref="D2257">_xlfn.IFNA(_xlfn.IFS('11-Equipment'!D237="*",'11-Equipment'!C237,'11-Equipment'!F237="*",'11-Equipment'!E237,'11-Equipment'!H237="*",'11-Equipment'!G237,'11-Equipment'!J237="*",'11-Equipment'!I237,'11-Equipment'!L237="*",'11-Equipment'!K237,'11-Equipment'!N237="*",'11-Equipment'!M237,'11-Equipment'!P237="*",'11-Equipment'!O237,'11-Equipment'!R237="*",'11-Equipment'!Q237,'11-Equipment'!T237="*",'11-Equipment'!S237),"")</f>
        <v/>
      </c>
      <c r="E2257" s="236" t="e">
        <f>D2257/'Project Data'!$D$22</f>
        <v>#VALUE!</v>
      </c>
      <c r="F2257" s="164" t="s">
        <v>44</v>
      </c>
      <c r="G2257" s="236" t="str" cm="1">
        <f t="array" ref="G2257">_xlfn.IFNA(_xlfn.IFS('11-Equipment'!F237="*",'11-Equipment'!E237,'11-Equipment'!H237="*",'11-Equipment'!G237,'11-Equipment'!J237="*",'11-Equipment'!I237,'11-Equipment'!L237="*",'11-Equipment'!K237,'11-Equipment'!N237="*",'11-Equipment'!M237,'11-Equipment'!P237="*",'11-Equipment'!O237,'11-Equipment'!R237="*",'11-Equipment'!Q237,'11-Equipment'!T237="*",'11-Equipment'!S237,'11-Equipment'!V237="*",'11-Equipment'!U237),"")</f>
        <v/>
      </c>
      <c r="H2257" s="236" t="e">
        <f>G2257/'Project Data'!$D$22</f>
        <v>#VALUE!</v>
      </c>
      <c r="I2257" s="175"/>
      <c r="J2257" s="244"/>
      <c r="K2257" s="242"/>
    </row>
    <row r="2258" spans="1:11" s="147" customFormat="1" ht="15" hidden="1" customHeight="1">
      <c r="A2258" s="198">
        <f>'11-Equipment'!A238</f>
        <v>0</v>
      </c>
      <c r="B2258" s="235" t="str">
        <f>'11-Equipment'!B238</f>
        <v>11 74 00 Dental Equipment</v>
      </c>
      <c r="C2258" s="235"/>
      <c r="D2258" s="236" t="str" cm="1">
        <f t="array" ref="D2258">_xlfn.IFNA(_xlfn.IFS('11-Equipment'!D238="*",'11-Equipment'!C238,'11-Equipment'!F238="*",'11-Equipment'!E238,'11-Equipment'!H238="*",'11-Equipment'!G238,'11-Equipment'!J238="*",'11-Equipment'!I238,'11-Equipment'!L238="*",'11-Equipment'!K238,'11-Equipment'!N238="*",'11-Equipment'!M238,'11-Equipment'!P238="*",'11-Equipment'!O238,'11-Equipment'!R238="*",'11-Equipment'!Q238,'11-Equipment'!T238="*",'11-Equipment'!S238),"")</f>
        <v/>
      </c>
      <c r="E2258" s="236" t="e">
        <f>D2258/'Project Data'!$D$22</f>
        <v>#VALUE!</v>
      </c>
      <c r="F2258" s="164" t="s">
        <v>44</v>
      </c>
      <c r="G2258" s="236" t="str" cm="1">
        <f t="array" ref="G2258">_xlfn.IFNA(_xlfn.IFS('11-Equipment'!F238="*",'11-Equipment'!E238,'11-Equipment'!H238="*",'11-Equipment'!G238,'11-Equipment'!J238="*",'11-Equipment'!I238,'11-Equipment'!L238="*",'11-Equipment'!K238,'11-Equipment'!N238="*",'11-Equipment'!M238,'11-Equipment'!P238="*",'11-Equipment'!O238,'11-Equipment'!R238="*",'11-Equipment'!Q238,'11-Equipment'!T238="*",'11-Equipment'!S238,'11-Equipment'!V238="*",'11-Equipment'!U238),"")</f>
        <v/>
      </c>
      <c r="H2258" s="236" t="e">
        <f>G2258/'Project Data'!$D$22</f>
        <v>#VALUE!</v>
      </c>
      <c r="I2258" s="175"/>
      <c r="J2258" s="244"/>
      <c r="K2258" s="242"/>
    </row>
    <row r="2259" spans="1:11" s="147" customFormat="1" ht="15" hidden="1" customHeight="1">
      <c r="A2259" s="198">
        <f>'11-Equipment'!A239</f>
        <v>0</v>
      </c>
      <c r="B2259" s="235" t="str">
        <f>'11-Equipment'!B239</f>
        <v>11 75 00 Optical Equipment</v>
      </c>
      <c r="C2259" s="235"/>
      <c r="D2259" s="236" t="str" cm="1">
        <f t="array" ref="D2259">_xlfn.IFNA(_xlfn.IFS('11-Equipment'!D239="*",'11-Equipment'!C239,'11-Equipment'!F239="*",'11-Equipment'!E239,'11-Equipment'!H239="*",'11-Equipment'!G239,'11-Equipment'!J239="*",'11-Equipment'!I239,'11-Equipment'!L239="*",'11-Equipment'!K239,'11-Equipment'!N239="*",'11-Equipment'!M239,'11-Equipment'!P239="*",'11-Equipment'!O239,'11-Equipment'!R239="*",'11-Equipment'!Q239,'11-Equipment'!T239="*",'11-Equipment'!S239),"")</f>
        <v/>
      </c>
      <c r="E2259" s="236" t="e">
        <f>D2259/'Project Data'!$D$22</f>
        <v>#VALUE!</v>
      </c>
      <c r="F2259" s="164" t="s">
        <v>44</v>
      </c>
      <c r="G2259" s="236" t="str" cm="1">
        <f t="array" ref="G2259">_xlfn.IFNA(_xlfn.IFS('11-Equipment'!F239="*",'11-Equipment'!E239,'11-Equipment'!H239="*",'11-Equipment'!G239,'11-Equipment'!J239="*",'11-Equipment'!I239,'11-Equipment'!L239="*",'11-Equipment'!K239,'11-Equipment'!N239="*",'11-Equipment'!M239,'11-Equipment'!P239="*",'11-Equipment'!O239,'11-Equipment'!R239="*",'11-Equipment'!Q239,'11-Equipment'!T239="*",'11-Equipment'!S239,'11-Equipment'!V239="*",'11-Equipment'!U239),"")</f>
        <v/>
      </c>
      <c r="H2259" s="236" t="e">
        <f>G2259/'Project Data'!$D$22</f>
        <v>#VALUE!</v>
      </c>
      <c r="I2259" s="175"/>
      <c r="J2259" s="244"/>
      <c r="K2259" s="242"/>
    </row>
    <row r="2260" spans="1:11" s="147" customFormat="1" ht="15" hidden="1" customHeight="1">
      <c r="A2260" s="198">
        <f>'11-Equipment'!A240</f>
        <v>0</v>
      </c>
      <c r="B2260" s="235" t="str">
        <f>'11-Equipment'!B240</f>
        <v>11 76 00 Operating Room Equipment</v>
      </c>
      <c r="C2260" s="235"/>
      <c r="D2260" s="236" t="str" cm="1">
        <f t="array" ref="D2260">_xlfn.IFNA(_xlfn.IFS('11-Equipment'!D240="*",'11-Equipment'!C240,'11-Equipment'!F240="*",'11-Equipment'!E240,'11-Equipment'!H240="*",'11-Equipment'!G240,'11-Equipment'!J240="*",'11-Equipment'!I240,'11-Equipment'!L240="*",'11-Equipment'!K240,'11-Equipment'!N240="*",'11-Equipment'!M240,'11-Equipment'!P240="*",'11-Equipment'!O240,'11-Equipment'!R240="*",'11-Equipment'!Q240,'11-Equipment'!T240="*",'11-Equipment'!S240),"")</f>
        <v/>
      </c>
      <c r="E2260" s="236" t="e">
        <f>D2260/'Project Data'!$D$22</f>
        <v>#VALUE!</v>
      </c>
      <c r="F2260" s="164" t="s">
        <v>44</v>
      </c>
      <c r="G2260" s="236" t="str" cm="1">
        <f t="array" ref="G2260">_xlfn.IFNA(_xlfn.IFS('11-Equipment'!F240="*",'11-Equipment'!E240,'11-Equipment'!H240="*",'11-Equipment'!G240,'11-Equipment'!J240="*",'11-Equipment'!I240,'11-Equipment'!L240="*",'11-Equipment'!K240,'11-Equipment'!N240="*",'11-Equipment'!M240,'11-Equipment'!P240="*",'11-Equipment'!O240,'11-Equipment'!R240="*",'11-Equipment'!Q240,'11-Equipment'!T240="*",'11-Equipment'!S240,'11-Equipment'!V240="*",'11-Equipment'!U240),"")</f>
        <v/>
      </c>
      <c r="H2260" s="236" t="e">
        <f>G2260/'Project Data'!$D$22</f>
        <v>#VALUE!</v>
      </c>
      <c r="I2260" s="175"/>
      <c r="J2260" s="244"/>
      <c r="K2260" s="242"/>
    </row>
    <row r="2261" spans="1:11" s="147" customFormat="1" ht="15" hidden="1" customHeight="1">
      <c r="A2261" s="198">
        <f>'11-Equipment'!A241</f>
        <v>0</v>
      </c>
      <c r="B2261" s="235" t="str">
        <f>'11-Equipment'!B241</f>
        <v>11 77 00 Radiology Equipment</v>
      </c>
      <c r="C2261" s="235"/>
      <c r="D2261" s="236" t="str" cm="1">
        <f t="array" ref="D2261">_xlfn.IFNA(_xlfn.IFS('11-Equipment'!D241="*",'11-Equipment'!C241,'11-Equipment'!F241="*",'11-Equipment'!E241,'11-Equipment'!H241="*",'11-Equipment'!G241,'11-Equipment'!J241="*",'11-Equipment'!I241,'11-Equipment'!L241="*",'11-Equipment'!K241,'11-Equipment'!N241="*",'11-Equipment'!M241,'11-Equipment'!P241="*",'11-Equipment'!O241,'11-Equipment'!R241="*",'11-Equipment'!Q241,'11-Equipment'!T241="*",'11-Equipment'!S241),"")</f>
        <v/>
      </c>
      <c r="E2261" s="236" t="e">
        <f>D2261/'Project Data'!$D$22</f>
        <v>#VALUE!</v>
      </c>
      <c r="F2261" s="164" t="s">
        <v>44</v>
      </c>
      <c r="G2261" s="236" t="str" cm="1">
        <f t="array" ref="G2261">_xlfn.IFNA(_xlfn.IFS('11-Equipment'!F241="*",'11-Equipment'!E241,'11-Equipment'!H241="*",'11-Equipment'!G241,'11-Equipment'!J241="*",'11-Equipment'!I241,'11-Equipment'!L241="*",'11-Equipment'!K241,'11-Equipment'!N241="*",'11-Equipment'!M241,'11-Equipment'!P241="*",'11-Equipment'!O241,'11-Equipment'!R241="*",'11-Equipment'!Q241,'11-Equipment'!T241="*",'11-Equipment'!S241,'11-Equipment'!V241="*",'11-Equipment'!U241),"")</f>
        <v/>
      </c>
      <c r="H2261" s="236" t="e">
        <f>G2261/'Project Data'!$D$22</f>
        <v>#VALUE!</v>
      </c>
      <c r="I2261" s="175"/>
      <c r="J2261" s="244"/>
      <c r="K2261" s="242"/>
    </row>
    <row r="2262" spans="1:11" s="147" customFormat="1" ht="15" hidden="1" customHeight="1">
      <c r="A2262" s="198">
        <f>'11-Equipment'!A242</f>
        <v>0</v>
      </c>
      <c r="B2262" s="235" t="str">
        <f>'11-Equipment'!B242</f>
        <v>11 78 00 Mortuary Equipment</v>
      </c>
      <c r="C2262" s="235"/>
      <c r="D2262" s="236" t="str" cm="1">
        <f t="array" ref="D2262">_xlfn.IFNA(_xlfn.IFS('11-Equipment'!D242="*",'11-Equipment'!C242,'11-Equipment'!F242="*",'11-Equipment'!E242,'11-Equipment'!H242="*",'11-Equipment'!G242,'11-Equipment'!J242="*",'11-Equipment'!I242,'11-Equipment'!L242="*",'11-Equipment'!K242,'11-Equipment'!N242="*",'11-Equipment'!M242,'11-Equipment'!P242="*",'11-Equipment'!O242,'11-Equipment'!R242="*",'11-Equipment'!Q242,'11-Equipment'!T242="*",'11-Equipment'!S242),"")</f>
        <v/>
      </c>
      <c r="E2262" s="236" t="e">
        <f>D2262/'Project Data'!$D$22</f>
        <v>#VALUE!</v>
      </c>
      <c r="F2262" s="164" t="s">
        <v>44</v>
      </c>
      <c r="G2262" s="236" t="str" cm="1">
        <f t="array" ref="G2262">_xlfn.IFNA(_xlfn.IFS('11-Equipment'!F242="*",'11-Equipment'!E242,'11-Equipment'!H242="*",'11-Equipment'!G242,'11-Equipment'!J242="*",'11-Equipment'!I242,'11-Equipment'!L242="*",'11-Equipment'!K242,'11-Equipment'!N242="*",'11-Equipment'!M242,'11-Equipment'!P242="*",'11-Equipment'!O242,'11-Equipment'!R242="*",'11-Equipment'!Q242,'11-Equipment'!T242="*",'11-Equipment'!S242,'11-Equipment'!V242="*",'11-Equipment'!U242),"")</f>
        <v/>
      </c>
      <c r="H2262" s="236" t="e">
        <f>G2262/'Project Data'!$D$22</f>
        <v>#VALUE!</v>
      </c>
      <c r="I2262" s="175"/>
      <c r="J2262" s="244"/>
      <c r="K2262" s="242"/>
    </row>
    <row r="2263" spans="1:11" s="147" customFormat="1" ht="15" hidden="1" customHeight="1">
      <c r="A2263" s="198">
        <f>'11-Equipment'!A243</f>
        <v>0</v>
      </c>
      <c r="B2263" s="235" t="str">
        <f>'11-Equipment'!B243</f>
        <v>11 78 13 Mortuary Refrigerators</v>
      </c>
      <c r="C2263" s="235"/>
      <c r="D2263" s="236" t="str" cm="1">
        <f t="array" ref="D2263">_xlfn.IFNA(_xlfn.IFS('11-Equipment'!D243="*",'11-Equipment'!C243,'11-Equipment'!F243="*",'11-Equipment'!E243,'11-Equipment'!H243="*",'11-Equipment'!G243,'11-Equipment'!J243="*",'11-Equipment'!I243,'11-Equipment'!L243="*",'11-Equipment'!K243,'11-Equipment'!N243="*",'11-Equipment'!M243,'11-Equipment'!P243="*",'11-Equipment'!O243,'11-Equipment'!R243="*",'11-Equipment'!Q243,'11-Equipment'!T243="*",'11-Equipment'!S243),"")</f>
        <v/>
      </c>
      <c r="E2263" s="236" t="e">
        <f>D2263/'Project Data'!$D$22</f>
        <v>#VALUE!</v>
      </c>
      <c r="F2263" s="164" t="s">
        <v>44</v>
      </c>
      <c r="G2263" s="236" t="str" cm="1">
        <f t="array" ref="G2263">_xlfn.IFNA(_xlfn.IFS('11-Equipment'!F243="*",'11-Equipment'!E243,'11-Equipment'!H243="*",'11-Equipment'!G243,'11-Equipment'!J243="*",'11-Equipment'!I243,'11-Equipment'!L243="*",'11-Equipment'!K243,'11-Equipment'!N243="*",'11-Equipment'!M243,'11-Equipment'!P243="*",'11-Equipment'!O243,'11-Equipment'!R243="*",'11-Equipment'!Q243,'11-Equipment'!T243="*",'11-Equipment'!S243,'11-Equipment'!V243="*",'11-Equipment'!U243),"")</f>
        <v/>
      </c>
      <c r="H2263" s="236" t="e">
        <f>G2263/'Project Data'!$D$22</f>
        <v>#VALUE!</v>
      </c>
      <c r="I2263" s="175"/>
      <c r="J2263" s="244"/>
      <c r="K2263" s="242"/>
    </row>
    <row r="2264" spans="1:11" s="147" customFormat="1" ht="15" hidden="1" customHeight="1">
      <c r="A2264" s="198">
        <f>'11-Equipment'!A244</f>
        <v>0</v>
      </c>
      <c r="B2264" s="235" t="str">
        <f>'11-Equipment'!B244</f>
        <v>11 78 16 Crematorium Equipment</v>
      </c>
      <c r="C2264" s="235"/>
      <c r="D2264" s="236" t="str" cm="1">
        <f t="array" ref="D2264">_xlfn.IFNA(_xlfn.IFS('11-Equipment'!D244="*",'11-Equipment'!C244,'11-Equipment'!F244="*",'11-Equipment'!E244,'11-Equipment'!H244="*",'11-Equipment'!G244,'11-Equipment'!J244="*",'11-Equipment'!I244,'11-Equipment'!L244="*",'11-Equipment'!K244,'11-Equipment'!N244="*",'11-Equipment'!M244,'11-Equipment'!P244="*",'11-Equipment'!O244,'11-Equipment'!R244="*",'11-Equipment'!Q244,'11-Equipment'!T244="*",'11-Equipment'!S244),"")</f>
        <v/>
      </c>
      <c r="E2264" s="236" t="e">
        <f>D2264/'Project Data'!$D$22</f>
        <v>#VALUE!</v>
      </c>
      <c r="F2264" s="164" t="s">
        <v>44</v>
      </c>
      <c r="G2264" s="236" t="str" cm="1">
        <f t="array" ref="G2264">_xlfn.IFNA(_xlfn.IFS('11-Equipment'!F244="*",'11-Equipment'!E244,'11-Equipment'!H244="*",'11-Equipment'!G244,'11-Equipment'!J244="*",'11-Equipment'!I244,'11-Equipment'!L244="*",'11-Equipment'!K244,'11-Equipment'!N244="*",'11-Equipment'!M244,'11-Equipment'!P244="*",'11-Equipment'!O244,'11-Equipment'!R244="*",'11-Equipment'!Q244,'11-Equipment'!T244="*",'11-Equipment'!S244,'11-Equipment'!V244="*",'11-Equipment'!U244),"")</f>
        <v/>
      </c>
      <c r="H2264" s="236" t="e">
        <f>G2264/'Project Data'!$D$22</f>
        <v>#VALUE!</v>
      </c>
      <c r="I2264" s="175"/>
      <c r="J2264" s="244"/>
      <c r="K2264" s="242"/>
    </row>
    <row r="2265" spans="1:11" s="147" customFormat="1" ht="15" hidden="1" customHeight="1">
      <c r="A2265" s="198">
        <f>'11-Equipment'!A245</f>
        <v>0</v>
      </c>
      <c r="B2265" s="235" t="str">
        <f>'11-Equipment'!B245</f>
        <v>11 78 19 Mortuary Lifts</v>
      </c>
      <c r="C2265" s="235"/>
      <c r="D2265" s="236" t="str" cm="1">
        <f t="array" ref="D2265">_xlfn.IFNA(_xlfn.IFS('11-Equipment'!D245="*",'11-Equipment'!C245,'11-Equipment'!F245="*",'11-Equipment'!E245,'11-Equipment'!H245="*",'11-Equipment'!G245,'11-Equipment'!J245="*",'11-Equipment'!I245,'11-Equipment'!L245="*",'11-Equipment'!K245,'11-Equipment'!N245="*",'11-Equipment'!M245,'11-Equipment'!P245="*",'11-Equipment'!O245,'11-Equipment'!R245="*",'11-Equipment'!Q245,'11-Equipment'!T245="*",'11-Equipment'!S245),"")</f>
        <v/>
      </c>
      <c r="E2265" s="236" t="e">
        <f>D2265/'Project Data'!$D$22</f>
        <v>#VALUE!</v>
      </c>
      <c r="F2265" s="164" t="s">
        <v>44</v>
      </c>
      <c r="G2265" s="236" t="str" cm="1">
        <f t="array" ref="G2265">_xlfn.IFNA(_xlfn.IFS('11-Equipment'!F245="*",'11-Equipment'!E245,'11-Equipment'!H245="*",'11-Equipment'!G245,'11-Equipment'!J245="*",'11-Equipment'!I245,'11-Equipment'!L245="*",'11-Equipment'!K245,'11-Equipment'!N245="*",'11-Equipment'!M245,'11-Equipment'!P245="*",'11-Equipment'!O245,'11-Equipment'!R245="*",'11-Equipment'!Q245,'11-Equipment'!T245="*",'11-Equipment'!S245,'11-Equipment'!V245="*",'11-Equipment'!U245),"")</f>
        <v/>
      </c>
      <c r="H2265" s="236" t="e">
        <f>G2265/'Project Data'!$D$22</f>
        <v>#VALUE!</v>
      </c>
      <c r="I2265" s="175"/>
      <c r="J2265" s="244"/>
      <c r="K2265" s="242"/>
    </row>
    <row r="2266" spans="1:11" s="147" customFormat="1" ht="15" hidden="1" customHeight="1">
      <c r="A2266" s="198">
        <f>'11-Equipment'!A246</f>
        <v>0</v>
      </c>
      <c r="B2266" s="235" t="str">
        <f>'11-Equipment'!B246</f>
        <v>11 79 00 Therapy Equipment</v>
      </c>
      <c r="C2266" s="235"/>
      <c r="D2266" s="236" t="str" cm="1">
        <f t="array" ref="D2266">_xlfn.IFNA(_xlfn.IFS('11-Equipment'!D246="*",'11-Equipment'!C246,'11-Equipment'!F246="*",'11-Equipment'!E246,'11-Equipment'!H246="*",'11-Equipment'!G246,'11-Equipment'!J246="*",'11-Equipment'!I246,'11-Equipment'!L246="*",'11-Equipment'!K246,'11-Equipment'!N246="*",'11-Equipment'!M246,'11-Equipment'!P246="*",'11-Equipment'!O246,'11-Equipment'!R246="*",'11-Equipment'!Q246,'11-Equipment'!T246="*",'11-Equipment'!S246),"")</f>
        <v/>
      </c>
      <c r="E2266" s="236" t="e">
        <f>D2266/'Project Data'!$D$22</f>
        <v>#VALUE!</v>
      </c>
      <c r="F2266" s="164" t="s">
        <v>44</v>
      </c>
      <c r="G2266" s="236" t="str" cm="1">
        <f t="array" ref="G2266">_xlfn.IFNA(_xlfn.IFS('11-Equipment'!F246="*",'11-Equipment'!E246,'11-Equipment'!H246="*",'11-Equipment'!G246,'11-Equipment'!J246="*",'11-Equipment'!I246,'11-Equipment'!L246="*",'11-Equipment'!K246,'11-Equipment'!N246="*",'11-Equipment'!M246,'11-Equipment'!P246="*",'11-Equipment'!O246,'11-Equipment'!R246="*",'11-Equipment'!Q246,'11-Equipment'!T246="*",'11-Equipment'!S246,'11-Equipment'!V246="*",'11-Equipment'!U246),"")</f>
        <v/>
      </c>
      <c r="H2266" s="236" t="e">
        <f>G2266/'Project Data'!$D$22</f>
        <v>#VALUE!</v>
      </c>
      <c r="I2266" s="175"/>
      <c r="J2266" s="244"/>
      <c r="K2266" s="242"/>
    </row>
    <row r="2267" spans="1:11" s="147" customFormat="1" ht="15" hidden="1" customHeight="1">
      <c r="A2267" s="198">
        <f>'11-Equipment'!A247</f>
        <v>0</v>
      </c>
      <c r="B2267" s="235" t="str">
        <f>'11-Equipment'!B247</f>
        <v>11 80 00 Facility Maintenance and Operation Equipment</v>
      </c>
      <c r="C2267" s="235"/>
      <c r="D2267" s="236" t="str" cm="1">
        <f t="array" ref="D2267">_xlfn.IFNA(_xlfn.IFS('11-Equipment'!D247="*",'11-Equipment'!C247,'11-Equipment'!F247="*",'11-Equipment'!E247,'11-Equipment'!H247="*",'11-Equipment'!G247,'11-Equipment'!J247="*",'11-Equipment'!I247,'11-Equipment'!L247="*",'11-Equipment'!K247,'11-Equipment'!N247="*",'11-Equipment'!M247,'11-Equipment'!P247="*",'11-Equipment'!O247,'11-Equipment'!R247="*",'11-Equipment'!Q247,'11-Equipment'!T247="*",'11-Equipment'!S247),"")</f>
        <v/>
      </c>
      <c r="E2267" s="236" t="e">
        <f>D2267/'Project Data'!$D$22</f>
        <v>#VALUE!</v>
      </c>
      <c r="F2267" s="164" t="s">
        <v>44</v>
      </c>
      <c r="G2267" s="236" t="str" cm="1">
        <f t="array" ref="G2267">_xlfn.IFNA(_xlfn.IFS('11-Equipment'!F247="*",'11-Equipment'!E247,'11-Equipment'!H247="*",'11-Equipment'!G247,'11-Equipment'!J247="*",'11-Equipment'!I247,'11-Equipment'!L247="*",'11-Equipment'!K247,'11-Equipment'!N247="*",'11-Equipment'!M247,'11-Equipment'!P247="*",'11-Equipment'!O247,'11-Equipment'!R247="*",'11-Equipment'!Q247,'11-Equipment'!T247="*",'11-Equipment'!S247,'11-Equipment'!V247="*",'11-Equipment'!U247),"")</f>
        <v/>
      </c>
      <c r="H2267" s="236" t="e">
        <f>G2267/'Project Data'!$D$22</f>
        <v>#VALUE!</v>
      </c>
      <c r="I2267" s="175"/>
      <c r="J2267" s="244"/>
      <c r="K2267" s="242"/>
    </row>
    <row r="2268" spans="1:11" s="147" customFormat="1" ht="15" hidden="1" customHeight="1">
      <c r="A2268" s="198">
        <f>'11-Equipment'!A248</f>
        <v>0</v>
      </c>
      <c r="B2268" s="235" t="str">
        <f>'11-Equipment'!B248</f>
        <v>11 81 00 Facility Maintenance Equipment</v>
      </c>
      <c r="C2268" s="235"/>
      <c r="D2268" s="236" t="str" cm="1">
        <f t="array" ref="D2268">_xlfn.IFNA(_xlfn.IFS('11-Equipment'!D248="*",'11-Equipment'!C248,'11-Equipment'!F248="*",'11-Equipment'!E248,'11-Equipment'!H248="*",'11-Equipment'!G248,'11-Equipment'!J248="*",'11-Equipment'!I248,'11-Equipment'!L248="*",'11-Equipment'!K248,'11-Equipment'!N248="*",'11-Equipment'!M248,'11-Equipment'!P248="*",'11-Equipment'!O248,'11-Equipment'!R248="*",'11-Equipment'!Q248,'11-Equipment'!T248="*",'11-Equipment'!S248),"")</f>
        <v/>
      </c>
      <c r="E2268" s="236" t="e">
        <f>D2268/'Project Data'!$D$22</f>
        <v>#VALUE!</v>
      </c>
      <c r="F2268" s="164" t="s">
        <v>44</v>
      </c>
      <c r="G2268" s="236" t="str" cm="1">
        <f t="array" ref="G2268">_xlfn.IFNA(_xlfn.IFS('11-Equipment'!F248="*",'11-Equipment'!E248,'11-Equipment'!H248="*",'11-Equipment'!G248,'11-Equipment'!J248="*",'11-Equipment'!I248,'11-Equipment'!L248="*",'11-Equipment'!K248,'11-Equipment'!N248="*",'11-Equipment'!M248,'11-Equipment'!P248="*",'11-Equipment'!O248,'11-Equipment'!R248="*",'11-Equipment'!Q248,'11-Equipment'!T248="*",'11-Equipment'!S248,'11-Equipment'!V248="*",'11-Equipment'!U248),"")</f>
        <v/>
      </c>
      <c r="H2268" s="236" t="e">
        <f>G2268/'Project Data'!$D$22</f>
        <v>#VALUE!</v>
      </c>
      <c r="I2268" s="175"/>
      <c r="J2268" s="244"/>
      <c r="K2268" s="242"/>
    </row>
    <row r="2269" spans="1:11" s="147" customFormat="1" ht="15" hidden="1" customHeight="1">
      <c r="A2269" s="198">
        <f>'11-Equipment'!A249</f>
        <v>0</v>
      </c>
      <c r="B2269" s="235" t="str">
        <f>'11-Equipment'!B249</f>
        <v>11 81 13 Floor and Wall Cleaning Equipment</v>
      </c>
      <c r="C2269" s="235"/>
      <c r="D2269" s="236" t="str" cm="1">
        <f t="array" ref="D2269">_xlfn.IFNA(_xlfn.IFS('11-Equipment'!D249="*",'11-Equipment'!C249,'11-Equipment'!F249="*",'11-Equipment'!E249,'11-Equipment'!H249="*",'11-Equipment'!G249,'11-Equipment'!J249="*",'11-Equipment'!I249,'11-Equipment'!L249="*",'11-Equipment'!K249,'11-Equipment'!N249="*",'11-Equipment'!M249,'11-Equipment'!P249="*",'11-Equipment'!O249,'11-Equipment'!R249="*",'11-Equipment'!Q249,'11-Equipment'!T249="*",'11-Equipment'!S249),"")</f>
        <v/>
      </c>
      <c r="E2269" s="236" t="e">
        <f>D2269/'Project Data'!$D$22</f>
        <v>#VALUE!</v>
      </c>
      <c r="F2269" s="164" t="s">
        <v>44</v>
      </c>
      <c r="G2269" s="236" t="str" cm="1">
        <f t="array" ref="G2269">_xlfn.IFNA(_xlfn.IFS('11-Equipment'!F249="*",'11-Equipment'!E249,'11-Equipment'!H249="*",'11-Equipment'!G249,'11-Equipment'!J249="*",'11-Equipment'!I249,'11-Equipment'!L249="*",'11-Equipment'!K249,'11-Equipment'!N249="*",'11-Equipment'!M249,'11-Equipment'!P249="*",'11-Equipment'!O249,'11-Equipment'!R249="*",'11-Equipment'!Q249,'11-Equipment'!T249="*",'11-Equipment'!S249,'11-Equipment'!V249="*",'11-Equipment'!U249),"")</f>
        <v/>
      </c>
      <c r="H2269" s="236" t="e">
        <f>G2269/'Project Data'!$D$22</f>
        <v>#VALUE!</v>
      </c>
      <c r="I2269" s="175"/>
      <c r="J2269" s="244"/>
      <c r="K2269" s="242"/>
    </row>
    <row r="2270" spans="1:11" s="147" customFormat="1" ht="15" hidden="1" customHeight="1">
      <c r="A2270" s="198">
        <f>'11-Equipment'!A250</f>
        <v>0</v>
      </c>
      <c r="B2270" s="235" t="str">
        <f>'11-Equipment'!B250</f>
        <v>11 81 16 Housekeeping Carts</v>
      </c>
      <c r="C2270" s="235"/>
      <c r="D2270" s="236" t="str" cm="1">
        <f t="array" ref="D2270">_xlfn.IFNA(_xlfn.IFS('11-Equipment'!D250="*",'11-Equipment'!C250,'11-Equipment'!F250="*",'11-Equipment'!E250,'11-Equipment'!H250="*",'11-Equipment'!G250,'11-Equipment'!J250="*",'11-Equipment'!I250,'11-Equipment'!L250="*",'11-Equipment'!K250,'11-Equipment'!N250="*",'11-Equipment'!M250,'11-Equipment'!P250="*",'11-Equipment'!O250,'11-Equipment'!R250="*",'11-Equipment'!Q250,'11-Equipment'!T250="*",'11-Equipment'!S250),"")</f>
        <v/>
      </c>
      <c r="E2270" s="236" t="e">
        <f>D2270/'Project Data'!$D$22</f>
        <v>#VALUE!</v>
      </c>
      <c r="F2270" s="164" t="s">
        <v>44</v>
      </c>
      <c r="G2270" s="236" t="str" cm="1">
        <f t="array" ref="G2270">_xlfn.IFNA(_xlfn.IFS('11-Equipment'!F250="*",'11-Equipment'!E250,'11-Equipment'!H250="*",'11-Equipment'!G250,'11-Equipment'!J250="*",'11-Equipment'!I250,'11-Equipment'!L250="*",'11-Equipment'!K250,'11-Equipment'!N250="*",'11-Equipment'!M250,'11-Equipment'!P250="*",'11-Equipment'!O250,'11-Equipment'!R250="*",'11-Equipment'!Q250,'11-Equipment'!T250="*",'11-Equipment'!S250,'11-Equipment'!V250="*",'11-Equipment'!U250),"")</f>
        <v/>
      </c>
      <c r="H2270" s="236" t="e">
        <f>G2270/'Project Data'!$D$22</f>
        <v>#VALUE!</v>
      </c>
      <c r="I2270" s="175"/>
      <c r="J2270" s="244"/>
      <c r="K2270" s="242"/>
    </row>
    <row r="2271" spans="1:11" s="147" customFormat="1" ht="15" hidden="1" customHeight="1">
      <c r="A2271" s="198">
        <f>'11-Equipment'!A251</f>
        <v>0</v>
      </c>
      <c r="B2271" s="235" t="str">
        <f>'11-Equipment'!B251</f>
        <v>11 81 19 Vacuum Cleaning Systems</v>
      </c>
      <c r="C2271" s="235"/>
      <c r="D2271" s="236" t="str" cm="1">
        <f t="array" ref="D2271">_xlfn.IFNA(_xlfn.IFS('11-Equipment'!D251="*",'11-Equipment'!C251,'11-Equipment'!F251="*",'11-Equipment'!E251,'11-Equipment'!H251="*",'11-Equipment'!G251,'11-Equipment'!J251="*",'11-Equipment'!I251,'11-Equipment'!L251="*",'11-Equipment'!K251,'11-Equipment'!N251="*",'11-Equipment'!M251,'11-Equipment'!P251="*",'11-Equipment'!O251,'11-Equipment'!R251="*",'11-Equipment'!Q251,'11-Equipment'!T251="*",'11-Equipment'!S251),"")</f>
        <v/>
      </c>
      <c r="E2271" s="236" t="e">
        <f>D2271/'Project Data'!$D$22</f>
        <v>#VALUE!</v>
      </c>
      <c r="F2271" s="164" t="s">
        <v>44</v>
      </c>
      <c r="G2271" s="236" t="str" cm="1">
        <f t="array" ref="G2271">_xlfn.IFNA(_xlfn.IFS('11-Equipment'!F251="*",'11-Equipment'!E251,'11-Equipment'!H251="*",'11-Equipment'!G251,'11-Equipment'!J251="*",'11-Equipment'!I251,'11-Equipment'!L251="*",'11-Equipment'!K251,'11-Equipment'!N251="*",'11-Equipment'!M251,'11-Equipment'!P251="*",'11-Equipment'!O251,'11-Equipment'!R251="*",'11-Equipment'!Q251,'11-Equipment'!T251="*",'11-Equipment'!S251,'11-Equipment'!V251="*",'11-Equipment'!U251),"")</f>
        <v/>
      </c>
      <c r="H2271" s="236" t="e">
        <f>G2271/'Project Data'!$D$22</f>
        <v>#VALUE!</v>
      </c>
      <c r="I2271" s="175"/>
      <c r="J2271" s="244"/>
      <c r="K2271" s="242"/>
    </row>
    <row r="2272" spans="1:11" s="147" customFormat="1" ht="15" hidden="1" customHeight="1">
      <c r="A2272" s="198">
        <f>'11-Equipment'!A252</f>
        <v>0</v>
      </c>
      <c r="B2272" s="235" t="str">
        <f>'11-Equipment'!B252</f>
        <v>11 81 23 FaÃ§ade Access Equipment</v>
      </c>
      <c r="C2272" s="235"/>
      <c r="D2272" s="236" t="str" cm="1">
        <f t="array" ref="D2272">_xlfn.IFNA(_xlfn.IFS('11-Equipment'!D252="*",'11-Equipment'!C252,'11-Equipment'!F252="*",'11-Equipment'!E252,'11-Equipment'!H252="*",'11-Equipment'!G252,'11-Equipment'!J252="*",'11-Equipment'!I252,'11-Equipment'!L252="*",'11-Equipment'!K252,'11-Equipment'!N252="*",'11-Equipment'!M252,'11-Equipment'!P252="*",'11-Equipment'!O252,'11-Equipment'!R252="*",'11-Equipment'!Q252,'11-Equipment'!T252="*",'11-Equipment'!S252),"")</f>
        <v/>
      </c>
      <c r="E2272" s="236" t="e">
        <f>D2272/'Project Data'!$D$22</f>
        <v>#VALUE!</v>
      </c>
      <c r="F2272" s="164" t="s">
        <v>44</v>
      </c>
      <c r="G2272" s="236" t="str" cm="1">
        <f t="array" ref="G2272">_xlfn.IFNA(_xlfn.IFS('11-Equipment'!F252="*",'11-Equipment'!E252,'11-Equipment'!H252="*",'11-Equipment'!G252,'11-Equipment'!J252="*",'11-Equipment'!I252,'11-Equipment'!L252="*",'11-Equipment'!K252,'11-Equipment'!N252="*",'11-Equipment'!M252,'11-Equipment'!P252="*",'11-Equipment'!O252,'11-Equipment'!R252="*",'11-Equipment'!Q252,'11-Equipment'!T252="*",'11-Equipment'!S252,'11-Equipment'!V252="*",'11-Equipment'!U252),"")</f>
        <v/>
      </c>
      <c r="H2272" s="236" t="e">
        <f>G2272/'Project Data'!$D$22</f>
        <v>#VALUE!</v>
      </c>
      <c r="I2272" s="175"/>
      <c r="J2272" s="244"/>
      <c r="K2272" s="242"/>
    </row>
    <row r="2273" spans="1:11" s="147" customFormat="1" ht="15" hidden="1" customHeight="1">
      <c r="A2273" s="198">
        <f>'11-Equipment'!A253</f>
        <v>0</v>
      </c>
      <c r="B2273" s="235" t="str">
        <f>'11-Equipment'!B253</f>
        <v>11 81 23.13 Window Washing Systems</v>
      </c>
      <c r="C2273" s="235"/>
      <c r="D2273" s="236" t="str" cm="1">
        <f t="array" ref="D2273">_xlfn.IFNA(_xlfn.IFS('11-Equipment'!D253="*",'11-Equipment'!C253,'11-Equipment'!F253="*",'11-Equipment'!E253,'11-Equipment'!H253="*",'11-Equipment'!G253,'11-Equipment'!J253="*",'11-Equipment'!I253,'11-Equipment'!L253="*",'11-Equipment'!K253,'11-Equipment'!N253="*",'11-Equipment'!M253,'11-Equipment'!P253="*",'11-Equipment'!O253,'11-Equipment'!R253="*",'11-Equipment'!Q253,'11-Equipment'!T253="*",'11-Equipment'!S253),"")</f>
        <v/>
      </c>
      <c r="E2273" s="236" t="e">
        <f>D2273/'Project Data'!$D$22</f>
        <v>#VALUE!</v>
      </c>
      <c r="F2273" s="164" t="s">
        <v>44</v>
      </c>
      <c r="G2273" s="236" t="str" cm="1">
        <f t="array" ref="G2273">_xlfn.IFNA(_xlfn.IFS('11-Equipment'!F253="*",'11-Equipment'!E253,'11-Equipment'!H253="*",'11-Equipment'!G253,'11-Equipment'!J253="*",'11-Equipment'!I253,'11-Equipment'!L253="*",'11-Equipment'!K253,'11-Equipment'!N253="*",'11-Equipment'!M253,'11-Equipment'!P253="*",'11-Equipment'!O253,'11-Equipment'!R253="*",'11-Equipment'!Q253,'11-Equipment'!T253="*",'11-Equipment'!S253,'11-Equipment'!V253="*",'11-Equipment'!U253),"")</f>
        <v/>
      </c>
      <c r="H2273" s="236" t="e">
        <f>G2273/'Project Data'!$D$22</f>
        <v>#VALUE!</v>
      </c>
      <c r="I2273" s="175"/>
      <c r="J2273" s="244"/>
      <c r="K2273" s="242"/>
    </row>
    <row r="2274" spans="1:11" s="147" customFormat="1" ht="15" hidden="1" customHeight="1">
      <c r="A2274" s="198">
        <f>'11-Equipment'!A254</f>
        <v>0</v>
      </c>
      <c r="B2274" s="235" t="str">
        <f>'11-Equipment'!B254</f>
        <v>11 81 29 Facility Fall Protection</v>
      </c>
      <c r="C2274" s="235"/>
      <c r="D2274" s="236" t="str" cm="1">
        <f t="array" ref="D2274">_xlfn.IFNA(_xlfn.IFS('11-Equipment'!D254="*",'11-Equipment'!C254,'11-Equipment'!F254="*",'11-Equipment'!E254,'11-Equipment'!H254="*",'11-Equipment'!G254,'11-Equipment'!J254="*",'11-Equipment'!I254,'11-Equipment'!L254="*",'11-Equipment'!K254,'11-Equipment'!N254="*",'11-Equipment'!M254,'11-Equipment'!P254="*",'11-Equipment'!O254,'11-Equipment'!R254="*",'11-Equipment'!Q254,'11-Equipment'!T254="*",'11-Equipment'!S254),"")</f>
        <v/>
      </c>
      <c r="E2274" s="236" t="e">
        <f>D2274/'Project Data'!$D$22</f>
        <v>#VALUE!</v>
      </c>
      <c r="F2274" s="164" t="s">
        <v>44</v>
      </c>
      <c r="G2274" s="236" t="str" cm="1">
        <f t="array" ref="G2274">_xlfn.IFNA(_xlfn.IFS('11-Equipment'!F254="*",'11-Equipment'!E254,'11-Equipment'!H254="*",'11-Equipment'!G254,'11-Equipment'!J254="*",'11-Equipment'!I254,'11-Equipment'!L254="*",'11-Equipment'!K254,'11-Equipment'!N254="*",'11-Equipment'!M254,'11-Equipment'!P254="*",'11-Equipment'!O254,'11-Equipment'!R254="*",'11-Equipment'!Q254,'11-Equipment'!T254="*",'11-Equipment'!S254,'11-Equipment'!V254="*",'11-Equipment'!U254),"")</f>
        <v/>
      </c>
      <c r="H2274" s="236" t="e">
        <f>G2274/'Project Data'!$D$22</f>
        <v>#VALUE!</v>
      </c>
      <c r="I2274" s="175"/>
      <c r="J2274" s="244"/>
      <c r="K2274" s="242"/>
    </row>
    <row r="2275" spans="1:11" s="147" customFormat="1" ht="15" hidden="1" customHeight="1">
      <c r="A2275" s="198">
        <f>'11-Equipment'!A255</f>
        <v>0</v>
      </c>
      <c r="B2275" s="235" t="str">
        <f>'11-Equipment'!B255</f>
        <v>11 82 00 Facility Solid Waste Handling Equipment</v>
      </c>
      <c r="C2275" s="235"/>
      <c r="D2275" s="236" t="str" cm="1">
        <f t="array" ref="D2275">_xlfn.IFNA(_xlfn.IFS('11-Equipment'!D255="*",'11-Equipment'!C255,'11-Equipment'!F255="*",'11-Equipment'!E255,'11-Equipment'!H255="*",'11-Equipment'!G255,'11-Equipment'!J255="*",'11-Equipment'!I255,'11-Equipment'!L255="*",'11-Equipment'!K255,'11-Equipment'!N255="*",'11-Equipment'!M255,'11-Equipment'!P255="*",'11-Equipment'!O255,'11-Equipment'!R255="*",'11-Equipment'!Q255,'11-Equipment'!T255="*",'11-Equipment'!S255),"")</f>
        <v/>
      </c>
      <c r="E2275" s="236" t="e">
        <f>D2275/'Project Data'!$D$22</f>
        <v>#VALUE!</v>
      </c>
      <c r="F2275" s="164" t="s">
        <v>44</v>
      </c>
      <c r="G2275" s="236" t="str" cm="1">
        <f t="array" ref="G2275">_xlfn.IFNA(_xlfn.IFS('11-Equipment'!F255="*",'11-Equipment'!E255,'11-Equipment'!H255="*",'11-Equipment'!G255,'11-Equipment'!J255="*",'11-Equipment'!I255,'11-Equipment'!L255="*",'11-Equipment'!K255,'11-Equipment'!N255="*",'11-Equipment'!M255,'11-Equipment'!P255="*",'11-Equipment'!O255,'11-Equipment'!R255="*",'11-Equipment'!Q255,'11-Equipment'!T255="*",'11-Equipment'!S255,'11-Equipment'!V255="*",'11-Equipment'!U255),"")</f>
        <v/>
      </c>
      <c r="H2275" s="236" t="e">
        <f>G2275/'Project Data'!$D$22</f>
        <v>#VALUE!</v>
      </c>
      <c r="I2275" s="175"/>
      <c r="J2275" s="244"/>
      <c r="K2275" s="242"/>
    </row>
    <row r="2276" spans="1:11" s="147" customFormat="1" ht="15" hidden="1" customHeight="1">
      <c r="A2276" s="198">
        <f>'11-Equipment'!A256</f>
        <v>0</v>
      </c>
      <c r="B2276" s="235" t="str">
        <f>'11-Equipment'!B256</f>
        <v>11 82 13 Solid Waste Bins</v>
      </c>
      <c r="C2276" s="235"/>
      <c r="D2276" s="236" t="str" cm="1">
        <f t="array" ref="D2276">_xlfn.IFNA(_xlfn.IFS('11-Equipment'!D256="*",'11-Equipment'!C256,'11-Equipment'!F256="*",'11-Equipment'!E256,'11-Equipment'!H256="*",'11-Equipment'!G256,'11-Equipment'!J256="*",'11-Equipment'!I256,'11-Equipment'!L256="*",'11-Equipment'!K256,'11-Equipment'!N256="*",'11-Equipment'!M256,'11-Equipment'!P256="*",'11-Equipment'!O256,'11-Equipment'!R256="*",'11-Equipment'!Q256,'11-Equipment'!T256="*",'11-Equipment'!S256),"")</f>
        <v/>
      </c>
      <c r="E2276" s="236" t="e">
        <f>D2276/'Project Data'!$D$22</f>
        <v>#VALUE!</v>
      </c>
      <c r="F2276" s="164" t="s">
        <v>44</v>
      </c>
      <c r="G2276" s="236" t="str" cm="1">
        <f t="array" ref="G2276">_xlfn.IFNA(_xlfn.IFS('11-Equipment'!F256="*",'11-Equipment'!E256,'11-Equipment'!H256="*",'11-Equipment'!G256,'11-Equipment'!J256="*",'11-Equipment'!I256,'11-Equipment'!L256="*",'11-Equipment'!K256,'11-Equipment'!N256="*",'11-Equipment'!M256,'11-Equipment'!P256="*",'11-Equipment'!O256,'11-Equipment'!R256="*",'11-Equipment'!Q256,'11-Equipment'!T256="*",'11-Equipment'!S256,'11-Equipment'!V256="*",'11-Equipment'!U256),"")</f>
        <v/>
      </c>
      <c r="H2276" s="236" t="e">
        <f>G2276/'Project Data'!$D$22</f>
        <v>#VALUE!</v>
      </c>
      <c r="I2276" s="175"/>
      <c r="J2276" s="244"/>
      <c r="K2276" s="242"/>
    </row>
    <row r="2277" spans="1:11" s="147" customFormat="1" ht="15" hidden="1" customHeight="1">
      <c r="A2277" s="198">
        <f>'11-Equipment'!A257</f>
        <v>0</v>
      </c>
      <c r="B2277" s="235" t="str">
        <f>'11-Equipment'!B257</f>
        <v>11 82 19 Packaged Incinerators</v>
      </c>
      <c r="C2277" s="235"/>
      <c r="D2277" s="236" t="str" cm="1">
        <f t="array" ref="D2277">_xlfn.IFNA(_xlfn.IFS('11-Equipment'!D257="*",'11-Equipment'!C257,'11-Equipment'!F257="*",'11-Equipment'!E257,'11-Equipment'!H257="*",'11-Equipment'!G257,'11-Equipment'!J257="*",'11-Equipment'!I257,'11-Equipment'!L257="*",'11-Equipment'!K257,'11-Equipment'!N257="*",'11-Equipment'!M257,'11-Equipment'!P257="*",'11-Equipment'!O257,'11-Equipment'!R257="*",'11-Equipment'!Q257,'11-Equipment'!T257="*",'11-Equipment'!S257),"")</f>
        <v/>
      </c>
      <c r="E2277" s="236" t="e">
        <f>D2277/'Project Data'!$D$22</f>
        <v>#VALUE!</v>
      </c>
      <c r="F2277" s="164" t="s">
        <v>44</v>
      </c>
      <c r="G2277" s="236" t="str" cm="1">
        <f t="array" ref="G2277">_xlfn.IFNA(_xlfn.IFS('11-Equipment'!F257="*",'11-Equipment'!E257,'11-Equipment'!H257="*",'11-Equipment'!G257,'11-Equipment'!J257="*",'11-Equipment'!I257,'11-Equipment'!L257="*",'11-Equipment'!K257,'11-Equipment'!N257="*",'11-Equipment'!M257,'11-Equipment'!P257="*",'11-Equipment'!O257,'11-Equipment'!R257="*",'11-Equipment'!Q257,'11-Equipment'!T257="*",'11-Equipment'!S257,'11-Equipment'!V257="*",'11-Equipment'!U257),"")</f>
        <v/>
      </c>
      <c r="H2277" s="236" t="e">
        <f>G2277/'Project Data'!$D$22</f>
        <v>#VALUE!</v>
      </c>
      <c r="I2277" s="175"/>
      <c r="J2277" s="244"/>
      <c r="K2277" s="242"/>
    </row>
    <row r="2278" spans="1:11" s="147" customFormat="1" ht="15" hidden="1" customHeight="1">
      <c r="A2278" s="198">
        <f>'11-Equipment'!A258</f>
        <v>0</v>
      </c>
      <c r="B2278" s="235" t="str">
        <f>'11-Equipment'!B258</f>
        <v>11 82 23 Recycling Equipment</v>
      </c>
      <c r="C2278" s="235"/>
      <c r="D2278" s="236" t="str" cm="1">
        <f t="array" ref="D2278">_xlfn.IFNA(_xlfn.IFS('11-Equipment'!D258="*",'11-Equipment'!C258,'11-Equipment'!F258="*",'11-Equipment'!E258,'11-Equipment'!H258="*",'11-Equipment'!G258,'11-Equipment'!J258="*",'11-Equipment'!I258,'11-Equipment'!L258="*",'11-Equipment'!K258,'11-Equipment'!N258="*",'11-Equipment'!M258,'11-Equipment'!P258="*",'11-Equipment'!O258,'11-Equipment'!R258="*",'11-Equipment'!Q258,'11-Equipment'!T258="*",'11-Equipment'!S258),"")</f>
        <v/>
      </c>
      <c r="E2278" s="236" t="e">
        <f>D2278/'Project Data'!$D$22</f>
        <v>#VALUE!</v>
      </c>
      <c r="F2278" s="164" t="s">
        <v>44</v>
      </c>
      <c r="G2278" s="236" t="str" cm="1">
        <f t="array" ref="G2278">_xlfn.IFNA(_xlfn.IFS('11-Equipment'!F258="*",'11-Equipment'!E258,'11-Equipment'!H258="*",'11-Equipment'!G258,'11-Equipment'!J258="*",'11-Equipment'!I258,'11-Equipment'!L258="*",'11-Equipment'!K258,'11-Equipment'!N258="*",'11-Equipment'!M258,'11-Equipment'!P258="*",'11-Equipment'!O258,'11-Equipment'!R258="*",'11-Equipment'!Q258,'11-Equipment'!T258="*",'11-Equipment'!S258,'11-Equipment'!V258="*",'11-Equipment'!U258),"")</f>
        <v/>
      </c>
      <c r="H2278" s="236" t="e">
        <f>G2278/'Project Data'!$D$22</f>
        <v>#VALUE!</v>
      </c>
      <c r="I2278" s="175"/>
      <c r="J2278" s="244"/>
      <c r="K2278" s="242"/>
    </row>
    <row r="2279" spans="1:11" s="147" customFormat="1" ht="15" hidden="1" customHeight="1">
      <c r="A2279" s="198">
        <f>'11-Equipment'!A259</f>
        <v>0</v>
      </c>
      <c r="B2279" s="235" t="str">
        <f>'11-Equipment'!B259</f>
        <v>11 82 26 Facility Waste Compactors</v>
      </c>
      <c r="C2279" s="235"/>
      <c r="D2279" s="236" t="str" cm="1">
        <f t="array" ref="D2279">_xlfn.IFNA(_xlfn.IFS('11-Equipment'!D259="*",'11-Equipment'!C259,'11-Equipment'!F259="*",'11-Equipment'!E259,'11-Equipment'!H259="*",'11-Equipment'!G259,'11-Equipment'!J259="*",'11-Equipment'!I259,'11-Equipment'!L259="*",'11-Equipment'!K259,'11-Equipment'!N259="*",'11-Equipment'!M259,'11-Equipment'!P259="*",'11-Equipment'!O259,'11-Equipment'!R259="*",'11-Equipment'!Q259,'11-Equipment'!T259="*",'11-Equipment'!S259),"")</f>
        <v/>
      </c>
      <c r="E2279" s="236" t="e">
        <f>D2279/'Project Data'!$D$22</f>
        <v>#VALUE!</v>
      </c>
      <c r="F2279" s="164" t="s">
        <v>44</v>
      </c>
      <c r="G2279" s="236" t="str" cm="1">
        <f t="array" ref="G2279">_xlfn.IFNA(_xlfn.IFS('11-Equipment'!F259="*",'11-Equipment'!E259,'11-Equipment'!H259="*",'11-Equipment'!G259,'11-Equipment'!J259="*",'11-Equipment'!I259,'11-Equipment'!L259="*",'11-Equipment'!K259,'11-Equipment'!N259="*",'11-Equipment'!M259,'11-Equipment'!P259="*",'11-Equipment'!O259,'11-Equipment'!R259="*",'11-Equipment'!Q259,'11-Equipment'!T259="*",'11-Equipment'!S259,'11-Equipment'!V259="*",'11-Equipment'!U259),"")</f>
        <v/>
      </c>
      <c r="H2279" s="236" t="e">
        <f>G2279/'Project Data'!$D$22</f>
        <v>#VALUE!</v>
      </c>
      <c r="I2279" s="175"/>
      <c r="J2279" s="244"/>
      <c r="K2279" s="242"/>
    </row>
    <row r="2280" spans="1:11" s="147" customFormat="1" ht="15" hidden="1" customHeight="1">
      <c r="A2280" s="198">
        <f>'11-Equipment'!A260</f>
        <v>0</v>
      </c>
      <c r="B2280" s="235" t="str">
        <f>'11-Equipment'!B260</f>
        <v>11 82 29 Composting Equipment</v>
      </c>
      <c r="C2280" s="235"/>
      <c r="D2280" s="236" t="str" cm="1">
        <f t="array" ref="D2280">_xlfn.IFNA(_xlfn.IFS('11-Equipment'!D260="*",'11-Equipment'!C260,'11-Equipment'!F260="*",'11-Equipment'!E260,'11-Equipment'!H260="*",'11-Equipment'!G260,'11-Equipment'!J260="*",'11-Equipment'!I260,'11-Equipment'!L260="*",'11-Equipment'!K260,'11-Equipment'!N260="*",'11-Equipment'!M260,'11-Equipment'!P260="*",'11-Equipment'!O260,'11-Equipment'!R260="*",'11-Equipment'!Q260,'11-Equipment'!T260="*",'11-Equipment'!S260),"")</f>
        <v/>
      </c>
      <c r="E2280" s="236" t="e">
        <f>D2280/'Project Data'!$D$22</f>
        <v>#VALUE!</v>
      </c>
      <c r="F2280" s="164" t="s">
        <v>44</v>
      </c>
      <c r="G2280" s="236" t="str" cm="1">
        <f t="array" ref="G2280">_xlfn.IFNA(_xlfn.IFS('11-Equipment'!F260="*",'11-Equipment'!E260,'11-Equipment'!H260="*",'11-Equipment'!G260,'11-Equipment'!J260="*",'11-Equipment'!I260,'11-Equipment'!L260="*",'11-Equipment'!K260,'11-Equipment'!N260="*",'11-Equipment'!M260,'11-Equipment'!P260="*",'11-Equipment'!O260,'11-Equipment'!R260="*",'11-Equipment'!Q260,'11-Equipment'!T260="*",'11-Equipment'!S260,'11-Equipment'!V260="*",'11-Equipment'!U260),"")</f>
        <v/>
      </c>
      <c r="H2280" s="236" t="e">
        <f>G2280/'Project Data'!$D$22</f>
        <v>#VALUE!</v>
      </c>
      <c r="I2280" s="175"/>
      <c r="J2280" s="244"/>
      <c r="K2280" s="242"/>
    </row>
    <row r="2281" spans="1:11" s="147" customFormat="1" ht="15" hidden="1" customHeight="1">
      <c r="A2281" s="198">
        <f>'11-Equipment'!A261</f>
        <v>0</v>
      </c>
      <c r="B2281" s="235" t="str">
        <f>'11-Equipment'!B261</f>
        <v>11 82 33 Facility Waste Shredders</v>
      </c>
      <c r="C2281" s="235"/>
      <c r="D2281" s="236" t="str" cm="1">
        <f t="array" ref="D2281">_xlfn.IFNA(_xlfn.IFS('11-Equipment'!D261="*",'11-Equipment'!C261,'11-Equipment'!F261="*",'11-Equipment'!E261,'11-Equipment'!H261="*",'11-Equipment'!G261,'11-Equipment'!J261="*",'11-Equipment'!I261,'11-Equipment'!L261="*",'11-Equipment'!K261,'11-Equipment'!N261="*",'11-Equipment'!M261,'11-Equipment'!P261="*",'11-Equipment'!O261,'11-Equipment'!R261="*",'11-Equipment'!Q261,'11-Equipment'!T261="*",'11-Equipment'!S261),"")</f>
        <v/>
      </c>
      <c r="E2281" s="236" t="e">
        <f>D2281/'Project Data'!$D$22</f>
        <v>#VALUE!</v>
      </c>
      <c r="F2281" s="164" t="s">
        <v>44</v>
      </c>
      <c r="G2281" s="236" t="str" cm="1">
        <f t="array" ref="G2281">_xlfn.IFNA(_xlfn.IFS('11-Equipment'!F261="*",'11-Equipment'!E261,'11-Equipment'!H261="*",'11-Equipment'!G261,'11-Equipment'!J261="*",'11-Equipment'!I261,'11-Equipment'!L261="*",'11-Equipment'!K261,'11-Equipment'!N261="*",'11-Equipment'!M261,'11-Equipment'!P261="*",'11-Equipment'!O261,'11-Equipment'!R261="*",'11-Equipment'!Q261,'11-Equipment'!T261="*",'11-Equipment'!S261,'11-Equipment'!V261="*",'11-Equipment'!U261),"")</f>
        <v/>
      </c>
      <c r="H2281" s="236" t="e">
        <f>G2281/'Project Data'!$D$22</f>
        <v>#VALUE!</v>
      </c>
      <c r="I2281" s="175"/>
      <c r="J2281" s="244"/>
      <c r="K2281" s="242"/>
    </row>
    <row r="2282" spans="1:11" s="147" customFormat="1" ht="15" hidden="1" customHeight="1">
      <c r="A2282" s="198">
        <f>'11-Equipment'!A262</f>
        <v>0</v>
      </c>
      <c r="B2282" s="235" t="str">
        <f>'11-Equipment'!B262</f>
        <v>11 82 36 Facility Waste Balers</v>
      </c>
      <c r="C2282" s="235"/>
      <c r="D2282" s="236" t="str" cm="1">
        <f t="array" ref="D2282">_xlfn.IFNA(_xlfn.IFS('11-Equipment'!D262="*",'11-Equipment'!C262,'11-Equipment'!F262="*",'11-Equipment'!E262,'11-Equipment'!H262="*",'11-Equipment'!G262,'11-Equipment'!J262="*",'11-Equipment'!I262,'11-Equipment'!L262="*",'11-Equipment'!K262,'11-Equipment'!N262="*",'11-Equipment'!M262,'11-Equipment'!P262="*",'11-Equipment'!O262,'11-Equipment'!R262="*",'11-Equipment'!Q262,'11-Equipment'!T262="*",'11-Equipment'!S262),"")</f>
        <v/>
      </c>
      <c r="E2282" s="236" t="e">
        <f>D2282/'Project Data'!$D$22</f>
        <v>#VALUE!</v>
      </c>
      <c r="F2282" s="164" t="s">
        <v>44</v>
      </c>
      <c r="G2282" s="236" t="str" cm="1">
        <f t="array" ref="G2282">_xlfn.IFNA(_xlfn.IFS('11-Equipment'!F262="*",'11-Equipment'!E262,'11-Equipment'!H262="*",'11-Equipment'!G262,'11-Equipment'!J262="*",'11-Equipment'!I262,'11-Equipment'!L262="*",'11-Equipment'!K262,'11-Equipment'!N262="*",'11-Equipment'!M262,'11-Equipment'!P262="*",'11-Equipment'!O262,'11-Equipment'!R262="*",'11-Equipment'!Q262,'11-Equipment'!T262="*",'11-Equipment'!S262,'11-Equipment'!V262="*",'11-Equipment'!U262),"")</f>
        <v/>
      </c>
      <c r="H2282" s="236" t="e">
        <f>G2282/'Project Data'!$D$22</f>
        <v>#VALUE!</v>
      </c>
      <c r="I2282" s="175"/>
      <c r="J2282" s="244"/>
      <c r="K2282" s="242"/>
    </row>
    <row r="2283" spans="1:11" s="147" customFormat="1" ht="15" hidden="1" customHeight="1">
      <c r="A2283" s="198">
        <f>'11-Equipment'!A263</f>
        <v>0</v>
      </c>
      <c r="B2283" s="235" t="str">
        <f>'11-Equipment'!B263</f>
        <v>11 90 00 Other Equipment</v>
      </c>
      <c r="C2283" s="235"/>
      <c r="D2283" s="236" t="str" cm="1">
        <f t="array" ref="D2283">_xlfn.IFNA(_xlfn.IFS('11-Equipment'!D263="*",'11-Equipment'!C263,'11-Equipment'!F263="*",'11-Equipment'!E263,'11-Equipment'!H263="*",'11-Equipment'!G263,'11-Equipment'!J263="*",'11-Equipment'!I263,'11-Equipment'!L263="*",'11-Equipment'!K263,'11-Equipment'!N263="*",'11-Equipment'!M263,'11-Equipment'!P263="*",'11-Equipment'!O263,'11-Equipment'!R263="*",'11-Equipment'!Q263,'11-Equipment'!T263="*",'11-Equipment'!S263),"")</f>
        <v/>
      </c>
      <c r="E2283" s="236" t="e">
        <f>D2283/'Project Data'!$D$22</f>
        <v>#VALUE!</v>
      </c>
      <c r="F2283" s="164" t="s">
        <v>44</v>
      </c>
      <c r="G2283" s="236" t="str" cm="1">
        <f t="array" ref="G2283">_xlfn.IFNA(_xlfn.IFS('11-Equipment'!F263="*",'11-Equipment'!E263,'11-Equipment'!H263="*",'11-Equipment'!G263,'11-Equipment'!J263="*",'11-Equipment'!I263,'11-Equipment'!L263="*",'11-Equipment'!K263,'11-Equipment'!N263="*",'11-Equipment'!M263,'11-Equipment'!P263="*",'11-Equipment'!O263,'11-Equipment'!R263="*",'11-Equipment'!Q263,'11-Equipment'!T263="*",'11-Equipment'!S263,'11-Equipment'!V263="*",'11-Equipment'!U263),"")</f>
        <v/>
      </c>
      <c r="H2283" s="236" t="e">
        <f>G2283/'Project Data'!$D$22</f>
        <v>#VALUE!</v>
      </c>
      <c r="I2283" s="175"/>
      <c r="J2283" s="244"/>
      <c r="K2283" s="242"/>
    </row>
    <row r="2284" spans="1:11" s="147" customFormat="1" ht="15" hidden="1" customHeight="1">
      <c r="A2284" s="198">
        <f>'11-Equipment'!A264</f>
        <v>0</v>
      </c>
      <c r="B2284" s="235" t="str">
        <f>'11-Equipment'!B264</f>
        <v>11 91 00 Religious Equipment</v>
      </c>
      <c r="C2284" s="235"/>
      <c r="D2284" s="236" t="str" cm="1">
        <f t="array" ref="D2284">_xlfn.IFNA(_xlfn.IFS('11-Equipment'!D264="*",'11-Equipment'!C264,'11-Equipment'!F264="*",'11-Equipment'!E264,'11-Equipment'!H264="*",'11-Equipment'!G264,'11-Equipment'!J264="*",'11-Equipment'!I264,'11-Equipment'!L264="*",'11-Equipment'!K264,'11-Equipment'!N264="*",'11-Equipment'!M264,'11-Equipment'!P264="*",'11-Equipment'!O264,'11-Equipment'!R264="*",'11-Equipment'!Q264,'11-Equipment'!T264="*",'11-Equipment'!S264),"")</f>
        <v/>
      </c>
      <c r="E2284" s="236" t="e">
        <f>D2284/'Project Data'!$D$22</f>
        <v>#VALUE!</v>
      </c>
      <c r="F2284" s="164" t="s">
        <v>44</v>
      </c>
      <c r="G2284" s="236" t="str" cm="1">
        <f t="array" ref="G2284">_xlfn.IFNA(_xlfn.IFS('11-Equipment'!F264="*",'11-Equipment'!E264,'11-Equipment'!H264="*",'11-Equipment'!G264,'11-Equipment'!J264="*",'11-Equipment'!I264,'11-Equipment'!L264="*",'11-Equipment'!K264,'11-Equipment'!N264="*",'11-Equipment'!M264,'11-Equipment'!P264="*",'11-Equipment'!O264,'11-Equipment'!R264="*",'11-Equipment'!Q264,'11-Equipment'!T264="*",'11-Equipment'!S264,'11-Equipment'!V264="*",'11-Equipment'!U264),"")</f>
        <v/>
      </c>
      <c r="H2284" s="236" t="e">
        <f>G2284/'Project Data'!$D$22</f>
        <v>#VALUE!</v>
      </c>
      <c r="I2284" s="175"/>
      <c r="J2284" s="244"/>
      <c r="K2284" s="242"/>
    </row>
    <row r="2285" spans="1:11" s="147" customFormat="1" ht="15" hidden="1" customHeight="1">
      <c r="A2285" s="198">
        <f>'11-Equipment'!A265</f>
        <v>0</v>
      </c>
      <c r="B2285" s="235" t="str">
        <f>'11-Equipment'!B265</f>
        <v>11 91 13 Baptisteries</v>
      </c>
      <c r="C2285" s="235"/>
      <c r="D2285" s="236" t="str" cm="1">
        <f t="array" ref="D2285">_xlfn.IFNA(_xlfn.IFS('11-Equipment'!D265="*",'11-Equipment'!C265,'11-Equipment'!F265="*",'11-Equipment'!E265,'11-Equipment'!H265="*",'11-Equipment'!G265,'11-Equipment'!J265="*",'11-Equipment'!I265,'11-Equipment'!L265="*",'11-Equipment'!K265,'11-Equipment'!N265="*",'11-Equipment'!M265,'11-Equipment'!P265="*",'11-Equipment'!O265,'11-Equipment'!R265="*",'11-Equipment'!Q265,'11-Equipment'!T265="*",'11-Equipment'!S265),"")</f>
        <v/>
      </c>
      <c r="E2285" s="236" t="e">
        <f>D2285/'Project Data'!$D$22</f>
        <v>#VALUE!</v>
      </c>
      <c r="F2285" s="164" t="s">
        <v>44</v>
      </c>
      <c r="G2285" s="236" t="str" cm="1">
        <f t="array" ref="G2285">_xlfn.IFNA(_xlfn.IFS('11-Equipment'!F265="*",'11-Equipment'!E265,'11-Equipment'!H265="*",'11-Equipment'!G265,'11-Equipment'!J265="*",'11-Equipment'!I265,'11-Equipment'!L265="*",'11-Equipment'!K265,'11-Equipment'!N265="*",'11-Equipment'!M265,'11-Equipment'!P265="*",'11-Equipment'!O265,'11-Equipment'!R265="*",'11-Equipment'!Q265,'11-Equipment'!T265="*",'11-Equipment'!S265,'11-Equipment'!V265="*",'11-Equipment'!U265),"")</f>
        <v/>
      </c>
      <c r="H2285" s="236" t="e">
        <f>G2285/'Project Data'!$D$22</f>
        <v>#VALUE!</v>
      </c>
      <c r="I2285" s="175"/>
      <c r="J2285" s="244"/>
      <c r="K2285" s="242"/>
    </row>
    <row r="2286" spans="1:11" s="147" customFormat="1" ht="15" hidden="1" customHeight="1">
      <c r="A2286" s="198">
        <f>'11-Equipment'!A266</f>
        <v>0</v>
      </c>
      <c r="B2286" s="235" t="str">
        <f>'11-Equipment'!B266</f>
        <v>11 92 00 Agricultural Equipment</v>
      </c>
      <c r="C2286" s="235"/>
      <c r="D2286" s="236" t="str" cm="1">
        <f t="array" ref="D2286">_xlfn.IFNA(_xlfn.IFS('11-Equipment'!D266="*",'11-Equipment'!C266,'11-Equipment'!F266="*",'11-Equipment'!E266,'11-Equipment'!H266="*",'11-Equipment'!G266,'11-Equipment'!J266="*",'11-Equipment'!I266,'11-Equipment'!L266="*",'11-Equipment'!K266,'11-Equipment'!N266="*",'11-Equipment'!M266,'11-Equipment'!P266="*",'11-Equipment'!O266,'11-Equipment'!R266="*",'11-Equipment'!Q266,'11-Equipment'!T266="*",'11-Equipment'!S266),"")</f>
        <v/>
      </c>
      <c r="E2286" s="236" t="e">
        <f>D2286/'Project Data'!$D$22</f>
        <v>#VALUE!</v>
      </c>
      <c r="F2286" s="164" t="s">
        <v>44</v>
      </c>
      <c r="G2286" s="236" t="str" cm="1">
        <f t="array" ref="G2286">_xlfn.IFNA(_xlfn.IFS('11-Equipment'!F266="*",'11-Equipment'!E266,'11-Equipment'!H266="*",'11-Equipment'!G266,'11-Equipment'!J266="*",'11-Equipment'!I266,'11-Equipment'!L266="*",'11-Equipment'!K266,'11-Equipment'!N266="*",'11-Equipment'!M266,'11-Equipment'!P266="*",'11-Equipment'!O266,'11-Equipment'!R266="*",'11-Equipment'!Q266,'11-Equipment'!T266="*",'11-Equipment'!S266,'11-Equipment'!V266="*",'11-Equipment'!U266),"")</f>
        <v/>
      </c>
      <c r="H2286" s="236" t="e">
        <f>G2286/'Project Data'!$D$22</f>
        <v>#VALUE!</v>
      </c>
      <c r="I2286" s="175"/>
      <c r="J2286" s="244"/>
      <c r="K2286" s="242"/>
    </row>
    <row r="2287" spans="1:11" s="147" customFormat="1" ht="15" hidden="1" customHeight="1">
      <c r="A2287" s="198">
        <f>'11-Equipment'!A267</f>
        <v>0</v>
      </c>
      <c r="B2287" s="235" t="str">
        <f>'11-Equipment'!B267</f>
        <v>11 92 13 Milkers</v>
      </c>
      <c r="C2287" s="235"/>
      <c r="D2287" s="236" t="str" cm="1">
        <f t="array" ref="D2287">_xlfn.IFNA(_xlfn.IFS('11-Equipment'!D267="*",'11-Equipment'!C267,'11-Equipment'!F267="*",'11-Equipment'!E267,'11-Equipment'!H267="*",'11-Equipment'!G267,'11-Equipment'!J267="*",'11-Equipment'!I267,'11-Equipment'!L267="*",'11-Equipment'!K267,'11-Equipment'!N267="*",'11-Equipment'!M267,'11-Equipment'!P267="*",'11-Equipment'!O267,'11-Equipment'!R267="*",'11-Equipment'!Q267,'11-Equipment'!T267="*",'11-Equipment'!S267),"")</f>
        <v/>
      </c>
      <c r="E2287" s="236" t="e">
        <f>D2287/'Project Data'!$D$22</f>
        <v>#VALUE!</v>
      </c>
      <c r="F2287" s="164" t="s">
        <v>44</v>
      </c>
      <c r="G2287" s="236" t="str" cm="1">
        <f t="array" ref="G2287">_xlfn.IFNA(_xlfn.IFS('11-Equipment'!F267="*",'11-Equipment'!E267,'11-Equipment'!H267="*",'11-Equipment'!G267,'11-Equipment'!J267="*",'11-Equipment'!I267,'11-Equipment'!L267="*",'11-Equipment'!K267,'11-Equipment'!N267="*",'11-Equipment'!M267,'11-Equipment'!P267="*",'11-Equipment'!O267,'11-Equipment'!R267="*",'11-Equipment'!Q267,'11-Equipment'!T267="*",'11-Equipment'!S267,'11-Equipment'!V267="*",'11-Equipment'!U267),"")</f>
        <v/>
      </c>
      <c r="H2287" s="236" t="e">
        <f>G2287/'Project Data'!$D$22</f>
        <v>#VALUE!</v>
      </c>
      <c r="I2287" s="175"/>
      <c r="J2287" s="244"/>
      <c r="K2287" s="242"/>
    </row>
    <row r="2288" spans="1:11" s="147" customFormat="1" ht="15" hidden="1" customHeight="1">
      <c r="A2288" s="198">
        <f>'11-Equipment'!A268</f>
        <v>0</v>
      </c>
      <c r="B2288" s="235" t="str">
        <f>'11-Equipment'!B268</f>
        <v>11 92 16 Stock Feeders</v>
      </c>
      <c r="C2288" s="235"/>
      <c r="D2288" s="236" t="str" cm="1">
        <f t="array" ref="D2288">_xlfn.IFNA(_xlfn.IFS('11-Equipment'!D268="*",'11-Equipment'!C268,'11-Equipment'!F268="*",'11-Equipment'!E268,'11-Equipment'!H268="*",'11-Equipment'!G268,'11-Equipment'!J268="*",'11-Equipment'!I268,'11-Equipment'!L268="*",'11-Equipment'!K268,'11-Equipment'!N268="*",'11-Equipment'!M268,'11-Equipment'!P268="*",'11-Equipment'!O268,'11-Equipment'!R268="*",'11-Equipment'!Q268,'11-Equipment'!T268="*",'11-Equipment'!S268),"")</f>
        <v/>
      </c>
      <c r="E2288" s="236" t="e">
        <f>D2288/'Project Data'!$D$22</f>
        <v>#VALUE!</v>
      </c>
      <c r="F2288" s="164" t="s">
        <v>44</v>
      </c>
      <c r="G2288" s="236" t="str" cm="1">
        <f t="array" ref="G2288">_xlfn.IFNA(_xlfn.IFS('11-Equipment'!F268="*",'11-Equipment'!E268,'11-Equipment'!H268="*",'11-Equipment'!G268,'11-Equipment'!J268="*",'11-Equipment'!I268,'11-Equipment'!L268="*",'11-Equipment'!K268,'11-Equipment'!N268="*",'11-Equipment'!M268,'11-Equipment'!P268="*",'11-Equipment'!O268,'11-Equipment'!R268="*",'11-Equipment'!Q268,'11-Equipment'!T268="*",'11-Equipment'!S268,'11-Equipment'!V268="*",'11-Equipment'!U268),"")</f>
        <v/>
      </c>
      <c r="H2288" s="236" t="e">
        <f>G2288/'Project Data'!$D$22</f>
        <v>#VALUE!</v>
      </c>
      <c r="I2288" s="175"/>
      <c r="J2288" s="244"/>
      <c r="K2288" s="242"/>
    </row>
    <row r="2289" spans="1:11" s="147" customFormat="1" ht="15" hidden="1" customHeight="1">
      <c r="A2289" s="198">
        <f>'11-Equipment'!A269</f>
        <v>0</v>
      </c>
      <c r="B2289" s="235" t="str">
        <f>'11-Equipment'!B269</f>
        <v>11 92 19 Stock Waterers</v>
      </c>
      <c r="C2289" s="235"/>
      <c r="D2289" s="236" t="str" cm="1">
        <f t="array" ref="D2289">_xlfn.IFNA(_xlfn.IFS('11-Equipment'!D269="*",'11-Equipment'!C269,'11-Equipment'!F269="*",'11-Equipment'!E269,'11-Equipment'!H269="*",'11-Equipment'!G269,'11-Equipment'!J269="*",'11-Equipment'!I269,'11-Equipment'!L269="*",'11-Equipment'!K269,'11-Equipment'!N269="*",'11-Equipment'!M269,'11-Equipment'!P269="*",'11-Equipment'!O269,'11-Equipment'!R269="*",'11-Equipment'!Q269,'11-Equipment'!T269="*",'11-Equipment'!S269),"")</f>
        <v/>
      </c>
      <c r="E2289" s="236" t="e">
        <f>D2289/'Project Data'!$D$22</f>
        <v>#VALUE!</v>
      </c>
      <c r="F2289" s="164" t="s">
        <v>44</v>
      </c>
      <c r="G2289" s="236" t="str" cm="1">
        <f t="array" ref="G2289">_xlfn.IFNA(_xlfn.IFS('11-Equipment'!F269="*",'11-Equipment'!E269,'11-Equipment'!H269="*",'11-Equipment'!G269,'11-Equipment'!J269="*",'11-Equipment'!I269,'11-Equipment'!L269="*",'11-Equipment'!K269,'11-Equipment'!N269="*",'11-Equipment'!M269,'11-Equipment'!P269="*",'11-Equipment'!O269,'11-Equipment'!R269="*",'11-Equipment'!Q269,'11-Equipment'!T269="*",'11-Equipment'!S269,'11-Equipment'!V269="*",'11-Equipment'!U269),"")</f>
        <v/>
      </c>
      <c r="H2289" s="236" t="e">
        <f>G2289/'Project Data'!$D$22</f>
        <v>#VALUE!</v>
      </c>
      <c r="I2289" s="175"/>
      <c r="J2289" s="244"/>
      <c r="K2289" s="242"/>
    </row>
    <row r="2290" spans="1:11" s="147" customFormat="1" ht="15" hidden="1" customHeight="1">
      <c r="A2290" s="198">
        <f>'11-Equipment'!A270</f>
        <v>0</v>
      </c>
      <c r="B2290" s="235" t="str">
        <f>'11-Equipment'!B270</f>
        <v>11 92 23 Agricultural Waste Clean-Up Equipment</v>
      </c>
      <c r="C2290" s="235"/>
      <c r="D2290" s="236" t="str" cm="1">
        <f t="array" ref="D2290">_xlfn.IFNA(_xlfn.IFS('11-Equipment'!D270="*",'11-Equipment'!C270,'11-Equipment'!F270="*",'11-Equipment'!E270,'11-Equipment'!H270="*",'11-Equipment'!G270,'11-Equipment'!J270="*",'11-Equipment'!I270,'11-Equipment'!L270="*",'11-Equipment'!K270,'11-Equipment'!N270="*",'11-Equipment'!M270,'11-Equipment'!P270="*",'11-Equipment'!O270,'11-Equipment'!R270="*",'11-Equipment'!Q270,'11-Equipment'!T270="*",'11-Equipment'!S270),"")</f>
        <v/>
      </c>
      <c r="E2290" s="236" t="e">
        <f>D2290/'Project Data'!$D$22</f>
        <v>#VALUE!</v>
      </c>
      <c r="F2290" s="164" t="s">
        <v>44</v>
      </c>
      <c r="G2290" s="236" t="str" cm="1">
        <f t="array" ref="G2290">_xlfn.IFNA(_xlfn.IFS('11-Equipment'!F270="*",'11-Equipment'!E270,'11-Equipment'!H270="*",'11-Equipment'!G270,'11-Equipment'!J270="*",'11-Equipment'!I270,'11-Equipment'!L270="*",'11-Equipment'!K270,'11-Equipment'!N270="*",'11-Equipment'!M270,'11-Equipment'!P270="*",'11-Equipment'!O270,'11-Equipment'!R270="*",'11-Equipment'!Q270,'11-Equipment'!T270="*",'11-Equipment'!S270,'11-Equipment'!V270="*",'11-Equipment'!U270),"")</f>
        <v/>
      </c>
      <c r="H2290" s="236" t="e">
        <f>G2290/'Project Data'!$D$22</f>
        <v>#VALUE!</v>
      </c>
      <c r="I2290" s="175"/>
      <c r="J2290" s="244"/>
      <c r="K2290" s="242"/>
    </row>
    <row r="2291" spans="1:11" s="147" customFormat="1" ht="15" hidden="1" customHeight="1">
      <c r="A2291" s="198">
        <f>'11-Equipment'!A271</f>
        <v>0</v>
      </c>
      <c r="B2291" s="235" t="str">
        <f>'11-Equipment'!B271</f>
        <v>11 93 00 Horticultural Equipment</v>
      </c>
      <c r="C2291" s="235"/>
      <c r="D2291" s="236" t="str" cm="1">
        <f t="array" ref="D2291">_xlfn.IFNA(_xlfn.IFS('11-Equipment'!D271="*",'11-Equipment'!C271,'11-Equipment'!F271="*",'11-Equipment'!E271,'11-Equipment'!H271="*",'11-Equipment'!G271,'11-Equipment'!J271="*",'11-Equipment'!I271,'11-Equipment'!L271="*",'11-Equipment'!K271,'11-Equipment'!N271="*",'11-Equipment'!M271,'11-Equipment'!P271="*",'11-Equipment'!O271,'11-Equipment'!R271="*",'11-Equipment'!Q271,'11-Equipment'!T271="*",'11-Equipment'!S271),"")</f>
        <v/>
      </c>
      <c r="E2291" s="236" t="e">
        <f>D2291/'Project Data'!$D$22</f>
        <v>#VALUE!</v>
      </c>
      <c r="F2291" s="164" t="s">
        <v>44</v>
      </c>
      <c r="G2291" s="236" t="str" cm="1">
        <f t="array" ref="G2291">_xlfn.IFNA(_xlfn.IFS('11-Equipment'!F271="*",'11-Equipment'!E271,'11-Equipment'!H271="*",'11-Equipment'!G271,'11-Equipment'!J271="*",'11-Equipment'!I271,'11-Equipment'!L271="*",'11-Equipment'!K271,'11-Equipment'!N271="*",'11-Equipment'!M271,'11-Equipment'!P271="*",'11-Equipment'!O271,'11-Equipment'!R271="*",'11-Equipment'!Q271,'11-Equipment'!T271="*",'11-Equipment'!S271,'11-Equipment'!V271="*",'11-Equipment'!U271),"")</f>
        <v/>
      </c>
      <c r="H2291" s="236" t="e">
        <f>G2291/'Project Data'!$D$22</f>
        <v>#VALUE!</v>
      </c>
      <c r="I2291" s="175"/>
      <c r="J2291" s="244"/>
      <c r="K2291" s="242"/>
    </row>
    <row r="2292" spans="1:11" s="147" customFormat="1" ht="15" hidden="1" customHeight="1">
      <c r="A2292" s="198">
        <f>'11-Equipment'!A272</f>
        <v>0</v>
      </c>
      <c r="B2292" s="235" t="str">
        <f>'11-Equipment'!B272</f>
        <v>11 93 13 Hydroponic Growing Systems</v>
      </c>
      <c r="C2292" s="235"/>
      <c r="D2292" s="236" t="str" cm="1">
        <f t="array" ref="D2292">_xlfn.IFNA(_xlfn.IFS('11-Equipment'!D272="*",'11-Equipment'!C272,'11-Equipment'!F272="*",'11-Equipment'!E272,'11-Equipment'!H272="*",'11-Equipment'!G272,'11-Equipment'!J272="*",'11-Equipment'!I272,'11-Equipment'!L272="*",'11-Equipment'!K272,'11-Equipment'!N272="*",'11-Equipment'!M272,'11-Equipment'!P272="*",'11-Equipment'!O272,'11-Equipment'!R272="*",'11-Equipment'!Q272,'11-Equipment'!T272="*",'11-Equipment'!S272),"")</f>
        <v/>
      </c>
      <c r="E2292" s="236" t="e">
        <f>D2292/'Project Data'!$D$22</f>
        <v>#VALUE!</v>
      </c>
      <c r="F2292" s="164" t="s">
        <v>44</v>
      </c>
      <c r="G2292" s="236" t="str" cm="1">
        <f t="array" ref="G2292">_xlfn.IFNA(_xlfn.IFS('11-Equipment'!F272="*",'11-Equipment'!E272,'11-Equipment'!H272="*",'11-Equipment'!G272,'11-Equipment'!J272="*",'11-Equipment'!I272,'11-Equipment'!L272="*",'11-Equipment'!K272,'11-Equipment'!N272="*",'11-Equipment'!M272,'11-Equipment'!P272="*",'11-Equipment'!O272,'11-Equipment'!R272="*",'11-Equipment'!Q272,'11-Equipment'!T272="*",'11-Equipment'!S272,'11-Equipment'!V272="*",'11-Equipment'!U272),"")</f>
        <v/>
      </c>
      <c r="H2292" s="236" t="e">
        <f>G2292/'Project Data'!$D$22</f>
        <v>#VALUE!</v>
      </c>
      <c r="I2292" s="175"/>
      <c r="J2292" s="244"/>
      <c r="K2292" s="242"/>
    </row>
    <row r="2293" spans="1:11" s="147" customFormat="1" ht="15" hidden="1" customHeight="1">
      <c r="A2293" s="198">
        <f>'11-Equipment'!A273</f>
        <v>0</v>
      </c>
      <c r="B2293" s="235" t="str">
        <f>'11-Equipment'!B273</f>
        <v>11 93 16 Seeders</v>
      </c>
      <c r="C2293" s="235"/>
      <c r="D2293" s="236" t="str" cm="1">
        <f t="array" ref="D2293">_xlfn.IFNA(_xlfn.IFS('11-Equipment'!D273="*",'11-Equipment'!C273,'11-Equipment'!F273="*",'11-Equipment'!E273,'11-Equipment'!H273="*",'11-Equipment'!G273,'11-Equipment'!J273="*",'11-Equipment'!I273,'11-Equipment'!L273="*",'11-Equipment'!K273,'11-Equipment'!N273="*",'11-Equipment'!M273,'11-Equipment'!P273="*",'11-Equipment'!O273,'11-Equipment'!R273="*",'11-Equipment'!Q273,'11-Equipment'!T273="*",'11-Equipment'!S273),"")</f>
        <v/>
      </c>
      <c r="E2293" s="236" t="e">
        <f>D2293/'Project Data'!$D$22</f>
        <v>#VALUE!</v>
      </c>
      <c r="F2293" s="164" t="s">
        <v>44</v>
      </c>
      <c r="G2293" s="236" t="str" cm="1">
        <f t="array" ref="G2293">_xlfn.IFNA(_xlfn.IFS('11-Equipment'!F273="*",'11-Equipment'!E273,'11-Equipment'!H273="*",'11-Equipment'!G273,'11-Equipment'!J273="*",'11-Equipment'!I273,'11-Equipment'!L273="*",'11-Equipment'!K273,'11-Equipment'!N273="*",'11-Equipment'!M273,'11-Equipment'!P273="*",'11-Equipment'!O273,'11-Equipment'!R273="*",'11-Equipment'!Q273,'11-Equipment'!T273="*",'11-Equipment'!S273,'11-Equipment'!V273="*",'11-Equipment'!U273),"")</f>
        <v/>
      </c>
      <c r="H2293" s="236" t="e">
        <f>G2293/'Project Data'!$D$22</f>
        <v>#VALUE!</v>
      </c>
      <c r="I2293" s="175"/>
      <c r="J2293" s="244"/>
      <c r="K2293" s="242"/>
    </row>
    <row r="2294" spans="1:11" s="147" customFormat="1" ht="15" hidden="1" customHeight="1">
      <c r="A2294" s="198">
        <f>'11-Equipment'!A274</f>
        <v>0</v>
      </c>
      <c r="B2294" s="235" t="str">
        <f>'11-Equipment'!B274</f>
        <v>11 93 19 Transplanters</v>
      </c>
      <c r="C2294" s="235"/>
      <c r="D2294" s="236" t="str" cm="1">
        <f t="array" ref="D2294">_xlfn.IFNA(_xlfn.IFS('11-Equipment'!D274="*",'11-Equipment'!C274,'11-Equipment'!F274="*",'11-Equipment'!E274,'11-Equipment'!H274="*",'11-Equipment'!G274,'11-Equipment'!J274="*",'11-Equipment'!I274,'11-Equipment'!L274="*",'11-Equipment'!K274,'11-Equipment'!N274="*",'11-Equipment'!M274,'11-Equipment'!P274="*",'11-Equipment'!O274,'11-Equipment'!R274="*",'11-Equipment'!Q274,'11-Equipment'!T274="*",'11-Equipment'!S274),"")</f>
        <v/>
      </c>
      <c r="E2294" s="236" t="e">
        <f>D2294/'Project Data'!$D$22</f>
        <v>#VALUE!</v>
      </c>
      <c r="F2294" s="164" t="s">
        <v>44</v>
      </c>
      <c r="G2294" s="236" t="str" cm="1">
        <f t="array" ref="G2294">_xlfn.IFNA(_xlfn.IFS('11-Equipment'!F274="*",'11-Equipment'!E274,'11-Equipment'!H274="*",'11-Equipment'!G274,'11-Equipment'!J274="*",'11-Equipment'!I274,'11-Equipment'!L274="*",'11-Equipment'!K274,'11-Equipment'!N274="*",'11-Equipment'!M274,'11-Equipment'!P274="*",'11-Equipment'!O274,'11-Equipment'!R274="*",'11-Equipment'!Q274,'11-Equipment'!T274="*",'11-Equipment'!S274,'11-Equipment'!V274="*",'11-Equipment'!U274),"")</f>
        <v/>
      </c>
      <c r="H2294" s="236" t="e">
        <f>G2294/'Project Data'!$D$22</f>
        <v>#VALUE!</v>
      </c>
      <c r="I2294" s="175"/>
      <c r="J2294" s="244"/>
      <c r="K2294" s="242"/>
    </row>
    <row r="2295" spans="1:11" s="147" customFormat="1" ht="15" hidden="1" customHeight="1">
      <c r="A2295" s="198">
        <f>'11-Equipment'!A275</f>
        <v>0</v>
      </c>
      <c r="B2295" s="235" t="str">
        <f>'11-Equipment'!B275</f>
        <v>11 93 23 Potting Machines</v>
      </c>
      <c r="C2295" s="235"/>
      <c r="D2295" s="236" t="str" cm="1">
        <f t="array" ref="D2295">_xlfn.IFNA(_xlfn.IFS('11-Equipment'!D275="*",'11-Equipment'!C275,'11-Equipment'!F275="*",'11-Equipment'!E275,'11-Equipment'!H275="*",'11-Equipment'!G275,'11-Equipment'!J275="*",'11-Equipment'!I275,'11-Equipment'!L275="*",'11-Equipment'!K275,'11-Equipment'!N275="*",'11-Equipment'!M275,'11-Equipment'!P275="*",'11-Equipment'!O275,'11-Equipment'!R275="*",'11-Equipment'!Q275,'11-Equipment'!T275="*",'11-Equipment'!S275),"")</f>
        <v/>
      </c>
      <c r="E2295" s="236" t="e">
        <f>D2295/'Project Data'!$D$22</f>
        <v>#VALUE!</v>
      </c>
      <c r="F2295" s="164" t="s">
        <v>44</v>
      </c>
      <c r="G2295" s="236" t="str" cm="1">
        <f t="array" ref="G2295">_xlfn.IFNA(_xlfn.IFS('11-Equipment'!F275="*",'11-Equipment'!E275,'11-Equipment'!H275="*",'11-Equipment'!G275,'11-Equipment'!J275="*",'11-Equipment'!I275,'11-Equipment'!L275="*",'11-Equipment'!K275,'11-Equipment'!N275="*",'11-Equipment'!M275,'11-Equipment'!P275="*",'11-Equipment'!O275,'11-Equipment'!R275="*",'11-Equipment'!Q275,'11-Equipment'!T275="*",'11-Equipment'!S275,'11-Equipment'!V275="*",'11-Equipment'!U275),"")</f>
        <v/>
      </c>
      <c r="H2295" s="236" t="e">
        <f>G2295/'Project Data'!$D$22</f>
        <v>#VALUE!</v>
      </c>
      <c r="I2295" s="175"/>
      <c r="J2295" s="244"/>
      <c r="K2295" s="242"/>
    </row>
    <row r="2296" spans="1:11" s="147" customFormat="1" ht="15" hidden="1" customHeight="1">
      <c r="A2296" s="198">
        <f>'11-Equipment'!A276</f>
        <v>0</v>
      </c>
      <c r="B2296" s="235" t="str">
        <f>'11-Equipment'!B276</f>
        <v>11 93 26 Flat Fillers</v>
      </c>
      <c r="C2296" s="235"/>
      <c r="D2296" s="236" t="str" cm="1">
        <f t="array" ref="D2296">_xlfn.IFNA(_xlfn.IFS('11-Equipment'!D276="*",'11-Equipment'!C276,'11-Equipment'!F276="*",'11-Equipment'!E276,'11-Equipment'!H276="*",'11-Equipment'!G276,'11-Equipment'!J276="*",'11-Equipment'!I276,'11-Equipment'!L276="*",'11-Equipment'!K276,'11-Equipment'!N276="*",'11-Equipment'!M276,'11-Equipment'!P276="*",'11-Equipment'!O276,'11-Equipment'!R276="*",'11-Equipment'!Q276,'11-Equipment'!T276="*",'11-Equipment'!S276),"")</f>
        <v/>
      </c>
      <c r="E2296" s="236" t="e">
        <f>D2296/'Project Data'!$D$22</f>
        <v>#VALUE!</v>
      </c>
      <c r="F2296" s="164" t="s">
        <v>44</v>
      </c>
      <c r="G2296" s="236" t="str" cm="1">
        <f t="array" ref="G2296">_xlfn.IFNA(_xlfn.IFS('11-Equipment'!F276="*",'11-Equipment'!E276,'11-Equipment'!H276="*",'11-Equipment'!G276,'11-Equipment'!J276="*",'11-Equipment'!I276,'11-Equipment'!L276="*",'11-Equipment'!K276,'11-Equipment'!N276="*",'11-Equipment'!M276,'11-Equipment'!P276="*",'11-Equipment'!O276,'11-Equipment'!R276="*",'11-Equipment'!Q276,'11-Equipment'!T276="*",'11-Equipment'!S276,'11-Equipment'!V276="*",'11-Equipment'!U276),"")</f>
        <v/>
      </c>
      <c r="H2296" s="236" t="e">
        <f>G2296/'Project Data'!$D$22</f>
        <v>#VALUE!</v>
      </c>
      <c r="I2296" s="175"/>
      <c r="J2296" s="244"/>
      <c r="K2296" s="242"/>
    </row>
    <row r="2297" spans="1:11" s="147" customFormat="1" ht="15" hidden="1" customHeight="1">
      <c r="A2297" s="198">
        <f>'11-Equipment'!A277</f>
        <v>0</v>
      </c>
      <c r="B2297" s="235" t="str">
        <f>'11-Equipment'!B277</f>
        <v>11 93 29 Baggers</v>
      </c>
      <c r="C2297" s="235"/>
      <c r="D2297" s="236" t="str" cm="1">
        <f t="array" ref="D2297">_xlfn.IFNA(_xlfn.IFS('11-Equipment'!D277="*",'11-Equipment'!C277,'11-Equipment'!F277="*",'11-Equipment'!E277,'11-Equipment'!H277="*",'11-Equipment'!G277,'11-Equipment'!J277="*",'11-Equipment'!I277,'11-Equipment'!L277="*",'11-Equipment'!K277,'11-Equipment'!N277="*",'11-Equipment'!M277,'11-Equipment'!P277="*",'11-Equipment'!O277,'11-Equipment'!R277="*",'11-Equipment'!Q277,'11-Equipment'!T277="*",'11-Equipment'!S277),"")</f>
        <v/>
      </c>
      <c r="E2297" s="236" t="e">
        <f>D2297/'Project Data'!$D$22</f>
        <v>#VALUE!</v>
      </c>
      <c r="F2297" s="164" t="s">
        <v>44</v>
      </c>
      <c r="G2297" s="236" t="str" cm="1">
        <f t="array" ref="G2297">_xlfn.IFNA(_xlfn.IFS('11-Equipment'!F277="*",'11-Equipment'!E277,'11-Equipment'!H277="*",'11-Equipment'!G277,'11-Equipment'!J277="*",'11-Equipment'!I277,'11-Equipment'!L277="*",'11-Equipment'!K277,'11-Equipment'!N277="*",'11-Equipment'!M277,'11-Equipment'!P277="*",'11-Equipment'!O277,'11-Equipment'!R277="*",'11-Equipment'!Q277,'11-Equipment'!T277="*",'11-Equipment'!S277,'11-Equipment'!V277="*",'11-Equipment'!U277),"")</f>
        <v/>
      </c>
      <c r="H2297" s="236" t="e">
        <f>G2297/'Project Data'!$D$22</f>
        <v>#VALUE!</v>
      </c>
      <c r="I2297" s="175"/>
      <c r="J2297" s="244"/>
      <c r="K2297" s="242"/>
    </row>
    <row r="2298" spans="1:11" s="147" customFormat="1" ht="15" hidden="1" customHeight="1">
      <c r="A2298" s="198">
        <f>'11-Equipment'!A278</f>
        <v>0</v>
      </c>
      <c r="B2298" s="235" t="str">
        <f>'11-Equipment'!B278</f>
        <v>11 93 33 Soil Mixers</v>
      </c>
      <c r="C2298" s="235"/>
      <c r="D2298" s="236" t="str" cm="1">
        <f t="array" ref="D2298">_xlfn.IFNA(_xlfn.IFS('11-Equipment'!D278="*",'11-Equipment'!C278,'11-Equipment'!F278="*",'11-Equipment'!E278,'11-Equipment'!H278="*",'11-Equipment'!G278,'11-Equipment'!J278="*",'11-Equipment'!I278,'11-Equipment'!L278="*",'11-Equipment'!K278,'11-Equipment'!N278="*",'11-Equipment'!M278,'11-Equipment'!P278="*",'11-Equipment'!O278,'11-Equipment'!R278="*",'11-Equipment'!Q278,'11-Equipment'!T278="*",'11-Equipment'!S278),"")</f>
        <v/>
      </c>
      <c r="E2298" s="236" t="e">
        <f>D2298/'Project Data'!$D$22</f>
        <v>#VALUE!</v>
      </c>
      <c r="F2298" s="164" t="s">
        <v>44</v>
      </c>
      <c r="G2298" s="236" t="str" cm="1">
        <f t="array" ref="G2298">_xlfn.IFNA(_xlfn.IFS('11-Equipment'!F278="*",'11-Equipment'!E278,'11-Equipment'!H278="*",'11-Equipment'!G278,'11-Equipment'!J278="*",'11-Equipment'!I278,'11-Equipment'!L278="*",'11-Equipment'!K278,'11-Equipment'!N278="*",'11-Equipment'!M278,'11-Equipment'!P278="*",'11-Equipment'!O278,'11-Equipment'!R278="*",'11-Equipment'!Q278,'11-Equipment'!T278="*",'11-Equipment'!S278,'11-Equipment'!V278="*",'11-Equipment'!U278),"")</f>
        <v/>
      </c>
      <c r="H2298" s="236" t="e">
        <f>G2298/'Project Data'!$D$22</f>
        <v>#VALUE!</v>
      </c>
      <c r="I2298" s="175"/>
      <c r="J2298" s="244"/>
      <c r="K2298" s="242"/>
    </row>
    <row r="2299" spans="1:11" s="147" customFormat="1" ht="15" hidden="1" customHeight="1">
      <c r="A2299" s="198">
        <f>'11-Equipment'!A279</f>
        <v>0</v>
      </c>
      <c r="B2299" s="235" t="str">
        <f>'11-Equipment'!B279</f>
        <v>11 94 00 Veterinary Equipment</v>
      </c>
      <c r="C2299" s="235"/>
      <c r="D2299" s="236" t="str" cm="1">
        <f t="array" ref="D2299">_xlfn.IFNA(_xlfn.IFS('11-Equipment'!D279="*",'11-Equipment'!C279,'11-Equipment'!F279="*",'11-Equipment'!E279,'11-Equipment'!H279="*",'11-Equipment'!G279,'11-Equipment'!J279="*",'11-Equipment'!I279,'11-Equipment'!L279="*",'11-Equipment'!K279,'11-Equipment'!N279="*",'11-Equipment'!M279,'11-Equipment'!P279="*",'11-Equipment'!O279,'11-Equipment'!R279="*",'11-Equipment'!Q279,'11-Equipment'!T279="*",'11-Equipment'!S279),"")</f>
        <v/>
      </c>
      <c r="E2299" s="236" t="e">
        <f>D2299/'Project Data'!$D$22</f>
        <v>#VALUE!</v>
      </c>
      <c r="F2299" s="164" t="s">
        <v>44</v>
      </c>
      <c r="G2299" s="236" t="str" cm="1">
        <f t="array" ref="G2299">_xlfn.IFNA(_xlfn.IFS('11-Equipment'!F279="*",'11-Equipment'!E279,'11-Equipment'!H279="*",'11-Equipment'!G279,'11-Equipment'!J279="*",'11-Equipment'!I279,'11-Equipment'!L279="*",'11-Equipment'!K279,'11-Equipment'!N279="*",'11-Equipment'!M279,'11-Equipment'!P279="*",'11-Equipment'!O279,'11-Equipment'!R279="*",'11-Equipment'!Q279,'11-Equipment'!T279="*",'11-Equipment'!S279,'11-Equipment'!V279="*",'11-Equipment'!U279),"")</f>
        <v/>
      </c>
      <c r="H2299" s="236" t="e">
        <f>G2299/'Project Data'!$D$22</f>
        <v>#VALUE!</v>
      </c>
      <c r="I2299" s="175"/>
      <c r="J2299" s="244"/>
      <c r="K2299" s="242"/>
    </row>
    <row r="2300" spans="1:11" s="147" customFormat="1" ht="15" hidden="1" customHeight="1">
      <c r="A2300" s="198">
        <f>'11-Equipment'!A280</f>
        <v>0</v>
      </c>
      <c r="B2300" s="235" t="str">
        <f>'11-Equipment'!B280</f>
        <v>11 95 00 Arts and Crafts Equipment</v>
      </c>
      <c r="C2300" s="235"/>
      <c r="D2300" s="236" t="str" cm="1">
        <f t="array" ref="D2300">_xlfn.IFNA(_xlfn.IFS('11-Equipment'!D280="*",'11-Equipment'!C280,'11-Equipment'!F280="*",'11-Equipment'!E280,'11-Equipment'!H280="*",'11-Equipment'!G280,'11-Equipment'!J280="*",'11-Equipment'!I280,'11-Equipment'!L280="*",'11-Equipment'!K280,'11-Equipment'!N280="*",'11-Equipment'!M280,'11-Equipment'!P280="*",'11-Equipment'!O280,'11-Equipment'!R280="*",'11-Equipment'!Q280,'11-Equipment'!T280="*",'11-Equipment'!S280),"")</f>
        <v/>
      </c>
      <c r="E2300" s="236" t="e">
        <f>D2300/'Project Data'!$D$22</f>
        <v>#VALUE!</v>
      </c>
      <c r="F2300" s="164" t="s">
        <v>44</v>
      </c>
      <c r="G2300" s="236" t="str" cm="1">
        <f t="array" ref="G2300">_xlfn.IFNA(_xlfn.IFS('11-Equipment'!F280="*",'11-Equipment'!E280,'11-Equipment'!H280="*",'11-Equipment'!G280,'11-Equipment'!J280="*",'11-Equipment'!I280,'11-Equipment'!L280="*",'11-Equipment'!K280,'11-Equipment'!N280="*",'11-Equipment'!M280,'11-Equipment'!P280="*",'11-Equipment'!O280,'11-Equipment'!R280="*",'11-Equipment'!Q280,'11-Equipment'!T280="*",'11-Equipment'!S280,'11-Equipment'!V280="*",'11-Equipment'!U280),"")</f>
        <v/>
      </c>
      <c r="H2300" s="236" t="e">
        <f>G2300/'Project Data'!$D$22</f>
        <v>#VALUE!</v>
      </c>
      <c r="I2300" s="175"/>
      <c r="J2300" s="244"/>
      <c r="K2300" s="242"/>
    </row>
    <row r="2301" spans="1:11" s="147" customFormat="1" ht="15" hidden="1" customHeight="1">
      <c r="A2301" s="198">
        <f>'11-Equipment'!A281</f>
        <v>0</v>
      </c>
      <c r="B2301" s="235" t="str">
        <f>'11-Equipment'!B281</f>
        <v>11 95 13 Kilns</v>
      </c>
      <c r="C2301" s="235"/>
      <c r="D2301" s="236" t="str" cm="1">
        <f t="array" ref="D2301">_xlfn.IFNA(_xlfn.IFS('11-Equipment'!D281="*",'11-Equipment'!C281,'11-Equipment'!F281="*",'11-Equipment'!E281,'11-Equipment'!H281="*",'11-Equipment'!G281,'11-Equipment'!J281="*",'11-Equipment'!I281,'11-Equipment'!L281="*",'11-Equipment'!K281,'11-Equipment'!N281="*",'11-Equipment'!M281,'11-Equipment'!P281="*",'11-Equipment'!O281,'11-Equipment'!R281="*",'11-Equipment'!Q281,'11-Equipment'!T281="*",'11-Equipment'!S281),"")</f>
        <v/>
      </c>
      <c r="E2301" s="236" t="e">
        <f>D2301/'Project Data'!$D$22</f>
        <v>#VALUE!</v>
      </c>
      <c r="F2301" s="164" t="s">
        <v>44</v>
      </c>
      <c r="G2301" s="236" t="str" cm="1">
        <f t="array" ref="G2301">_xlfn.IFNA(_xlfn.IFS('11-Equipment'!F281="*",'11-Equipment'!E281,'11-Equipment'!H281="*",'11-Equipment'!G281,'11-Equipment'!J281="*",'11-Equipment'!I281,'11-Equipment'!L281="*",'11-Equipment'!K281,'11-Equipment'!N281="*",'11-Equipment'!M281,'11-Equipment'!P281="*",'11-Equipment'!O281,'11-Equipment'!R281="*",'11-Equipment'!Q281,'11-Equipment'!T281="*",'11-Equipment'!S281,'11-Equipment'!V281="*",'11-Equipment'!U281),"")</f>
        <v/>
      </c>
      <c r="H2301" s="236" t="e">
        <f>G2301/'Project Data'!$D$22</f>
        <v>#VALUE!</v>
      </c>
      <c r="I2301" s="175"/>
      <c r="J2301" s="244"/>
      <c r="K2301" s="242"/>
    </row>
    <row r="2302" spans="1:11" s="147" customFormat="1" ht="15" hidden="1" customHeight="1">
      <c r="A2302" s="198">
        <f>'11-Equipment'!A282</f>
        <v>0</v>
      </c>
      <c r="B2302" s="235" t="str">
        <f>'11-Equipment'!B282</f>
        <v>11 97 00 Security Equipment</v>
      </c>
      <c r="C2302" s="235"/>
      <c r="D2302" s="236" t="str" cm="1">
        <f t="array" ref="D2302">_xlfn.IFNA(_xlfn.IFS('11-Equipment'!D282="*",'11-Equipment'!C282,'11-Equipment'!F282="*",'11-Equipment'!E282,'11-Equipment'!H282="*",'11-Equipment'!G282,'11-Equipment'!J282="*",'11-Equipment'!I282,'11-Equipment'!L282="*",'11-Equipment'!K282,'11-Equipment'!N282="*",'11-Equipment'!M282,'11-Equipment'!P282="*",'11-Equipment'!O282,'11-Equipment'!R282="*",'11-Equipment'!Q282,'11-Equipment'!T282="*",'11-Equipment'!S282),"")</f>
        <v/>
      </c>
      <c r="E2302" s="236" t="e">
        <f>D2302/'Project Data'!$D$22</f>
        <v>#VALUE!</v>
      </c>
      <c r="F2302" s="164" t="s">
        <v>44</v>
      </c>
      <c r="G2302" s="236" t="str" cm="1">
        <f t="array" ref="G2302">_xlfn.IFNA(_xlfn.IFS('11-Equipment'!F282="*",'11-Equipment'!E282,'11-Equipment'!H282="*",'11-Equipment'!G282,'11-Equipment'!J282="*",'11-Equipment'!I282,'11-Equipment'!L282="*",'11-Equipment'!K282,'11-Equipment'!N282="*",'11-Equipment'!M282,'11-Equipment'!P282="*",'11-Equipment'!O282,'11-Equipment'!R282="*",'11-Equipment'!Q282,'11-Equipment'!T282="*",'11-Equipment'!S282,'11-Equipment'!V282="*",'11-Equipment'!U282),"")</f>
        <v/>
      </c>
      <c r="H2302" s="236" t="e">
        <f>G2302/'Project Data'!$D$22</f>
        <v>#VALUE!</v>
      </c>
      <c r="I2302" s="175"/>
      <c r="J2302" s="244"/>
      <c r="K2302" s="242"/>
    </row>
    <row r="2303" spans="1:11" s="147" customFormat="1" ht="15" hidden="1" customHeight="1">
      <c r="A2303" s="198">
        <f>'11-Equipment'!A283</f>
        <v>0</v>
      </c>
      <c r="B2303" s="235" t="str">
        <f>'11-Equipment'!B283</f>
        <v>11 97 13 Deal Drawers</v>
      </c>
      <c r="C2303" s="235"/>
      <c r="D2303" s="236" t="str" cm="1">
        <f t="array" ref="D2303">_xlfn.IFNA(_xlfn.IFS('11-Equipment'!D283="*",'11-Equipment'!C283,'11-Equipment'!F283="*",'11-Equipment'!E283,'11-Equipment'!H283="*",'11-Equipment'!G283,'11-Equipment'!J283="*",'11-Equipment'!I283,'11-Equipment'!L283="*",'11-Equipment'!K283,'11-Equipment'!N283="*",'11-Equipment'!M283,'11-Equipment'!P283="*",'11-Equipment'!O283,'11-Equipment'!R283="*",'11-Equipment'!Q283,'11-Equipment'!T283="*",'11-Equipment'!S283),"")</f>
        <v/>
      </c>
      <c r="E2303" s="236" t="e">
        <f>D2303/'Project Data'!$D$22</f>
        <v>#VALUE!</v>
      </c>
      <c r="F2303" s="164" t="s">
        <v>44</v>
      </c>
      <c r="G2303" s="236" t="str" cm="1">
        <f t="array" ref="G2303">_xlfn.IFNA(_xlfn.IFS('11-Equipment'!F283="*",'11-Equipment'!E283,'11-Equipment'!H283="*",'11-Equipment'!G283,'11-Equipment'!J283="*",'11-Equipment'!I283,'11-Equipment'!L283="*",'11-Equipment'!K283,'11-Equipment'!N283="*",'11-Equipment'!M283,'11-Equipment'!P283="*",'11-Equipment'!O283,'11-Equipment'!R283="*",'11-Equipment'!Q283,'11-Equipment'!T283="*",'11-Equipment'!S283,'11-Equipment'!V283="*",'11-Equipment'!U283),"")</f>
        <v/>
      </c>
      <c r="H2303" s="236" t="e">
        <f>G2303/'Project Data'!$D$22</f>
        <v>#VALUE!</v>
      </c>
      <c r="I2303" s="175"/>
      <c r="J2303" s="244"/>
      <c r="K2303" s="242"/>
    </row>
    <row r="2304" spans="1:11" s="147" customFormat="1" ht="15" hidden="1" customHeight="1">
      <c r="A2304" s="198">
        <f>'11-Equipment'!A284</f>
        <v>0</v>
      </c>
      <c r="B2304" s="235" t="str">
        <f>'11-Equipment'!B284</f>
        <v>11 97 16 Gun Ports</v>
      </c>
      <c r="C2304" s="235"/>
      <c r="D2304" s="236" t="str" cm="1">
        <f t="array" ref="D2304">_xlfn.IFNA(_xlfn.IFS('11-Equipment'!D284="*",'11-Equipment'!C284,'11-Equipment'!F284="*",'11-Equipment'!E284,'11-Equipment'!H284="*",'11-Equipment'!G284,'11-Equipment'!J284="*",'11-Equipment'!I284,'11-Equipment'!L284="*",'11-Equipment'!K284,'11-Equipment'!N284="*",'11-Equipment'!M284,'11-Equipment'!P284="*",'11-Equipment'!O284,'11-Equipment'!R284="*",'11-Equipment'!Q284,'11-Equipment'!T284="*",'11-Equipment'!S284),"")</f>
        <v/>
      </c>
      <c r="E2304" s="236" t="e">
        <f>D2304/'Project Data'!$D$22</f>
        <v>#VALUE!</v>
      </c>
      <c r="F2304" s="164" t="s">
        <v>44</v>
      </c>
      <c r="G2304" s="236" t="str" cm="1">
        <f t="array" ref="G2304">_xlfn.IFNA(_xlfn.IFS('11-Equipment'!F284="*",'11-Equipment'!E284,'11-Equipment'!H284="*",'11-Equipment'!G284,'11-Equipment'!J284="*",'11-Equipment'!I284,'11-Equipment'!L284="*",'11-Equipment'!K284,'11-Equipment'!N284="*",'11-Equipment'!M284,'11-Equipment'!P284="*",'11-Equipment'!O284,'11-Equipment'!R284="*",'11-Equipment'!Q284,'11-Equipment'!T284="*",'11-Equipment'!S284,'11-Equipment'!V284="*",'11-Equipment'!U284),"")</f>
        <v/>
      </c>
      <c r="H2304" s="236" t="e">
        <f>G2304/'Project Data'!$D$22</f>
        <v>#VALUE!</v>
      </c>
      <c r="I2304" s="175"/>
      <c r="J2304" s="244"/>
      <c r="K2304" s="242"/>
    </row>
    <row r="2305" spans="1:11" s="147" customFormat="1" ht="15" hidden="1" customHeight="1">
      <c r="A2305" s="198">
        <f>'11-Equipment'!A285</f>
        <v>0</v>
      </c>
      <c r="B2305" s="235" t="str">
        <f>'11-Equipment'!B285</f>
        <v>11 97 23 Valuable Material Storage</v>
      </c>
      <c r="C2305" s="235"/>
      <c r="D2305" s="236" t="str" cm="1">
        <f t="array" ref="D2305">_xlfn.IFNA(_xlfn.IFS('11-Equipment'!D285="*",'11-Equipment'!C285,'11-Equipment'!F285="*",'11-Equipment'!E285,'11-Equipment'!H285="*",'11-Equipment'!G285,'11-Equipment'!J285="*",'11-Equipment'!I285,'11-Equipment'!L285="*",'11-Equipment'!K285,'11-Equipment'!N285="*",'11-Equipment'!M285,'11-Equipment'!P285="*",'11-Equipment'!O285,'11-Equipment'!R285="*",'11-Equipment'!Q285,'11-Equipment'!T285="*",'11-Equipment'!S285),"")</f>
        <v/>
      </c>
      <c r="E2305" s="236" t="e">
        <f>D2305/'Project Data'!$D$22</f>
        <v>#VALUE!</v>
      </c>
      <c r="F2305" s="164" t="s">
        <v>44</v>
      </c>
      <c r="G2305" s="236" t="str" cm="1">
        <f t="array" ref="G2305">_xlfn.IFNA(_xlfn.IFS('11-Equipment'!F285="*",'11-Equipment'!E285,'11-Equipment'!H285="*",'11-Equipment'!G285,'11-Equipment'!J285="*",'11-Equipment'!I285,'11-Equipment'!L285="*",'11-Equipment'!K285,'11-Equipment'!N285="*",'11-Equipment'!M285,'11-Equipment'!P285="*",'11-Equipment'!O285,'11-Equipment'!R285="*",'11-Equipment'!Q285,'11-Equipment'!T285="*",'11-Equipment'!S285,'11-Equipment'!V285="*",'11-Equipment'!U285),"")</f>
        <v/>
      </c>
      <c r="H2305" s="236" t="e">
        <f>G2305/'Project Data'!$D$22</f>
        <v>#VALUE!</v>
      </c>
      <c r="I2305" s="175"/>
      <c r="J2305" s="244"/>
      <c r="K2305" s="242"/>
    </row>
    <row r="2306" spans="1:11" s="147" customFormat="1" ht="15" hidden="1" customHeight="1">
      <c r="A2306" s="198">
        <f>'11-Equipment'!A286</f>
        <v>0</v>
      </c>
      <c r="B2306" s="235" t="str">
        <f>'11-Equipment'!B286</f>
        <v>11 98 00 Detention Equipment</v>
      </c>
      <c r="C2306" s="235"/>
      <c r="D2306" s="236" t="str" cm="1">
        <f t="array" ref="D2306">_xlfn.IFNA(_xlfn.IFS('11-Equipment'!D286="*",'11-Equipment'!C286,'11-Equipment'!F286="*",'11-Equipment'!E286,'11-Equipment'!H286="*",'11-Equipment'!G286,'11-Equipment'!J286="*",'11-Equipment'!I286,'11-Equipment'!L286="*",'11-Equipment'!K286,'11-Equipment'!N286="*",'11-Equipment'!M286,'11-Equipment'!P286="*",'11-Equipment'!O286,'11-Equipment'!R286="*",'11-Equipment'!Q286,'11-Equipment'!T286="*",'11-Equipment'!S286),"")</f>
        <v/>
      </c>
      <c r="E2306" s="236" t="e">
        <f>D2306/'Project Data'!$D$22</f>
        <v>#VALUE!</v>
      </c>
      <c r="F2306" s="164" t="s">
        <v>44</v>
      </c>
      <c r="G2306" s="236" t="str" cm="1">
        <f t="array" ref="G2306">_xlfn.IFNA(_xlfn.IFS('11-Equipment'!F286="*",'11-Equipment'!E286,'11-Equipment'!H286="*",'11-Equipment'!G286,'11-Equipment'!J286="*",'11-Equipment'!I286,'11-Equipment'!L286="*",'11-Equipment'!K286,'11-Equipment'!N286="*",'11-Equipment'!M286,'11-Equipment'!P286="*",'11-Equipment'!O286,'11-Equipment'!R286="*",'11-Equipment'!Q286,'11-Equipment'!T286="*",'11-Equipment'!S286,'11-Equipment'!V286="*",'11-Equipment'!U286),"")</f>
        <v/>
      </c>
      <c r="H2306" s="236" t="e">
        <f>G2306/'Project Data'!$D$22</f>
        <v>#VALUE!</v>
      </c>
      <c r="I2306" s="175"/>
      <c r="J2306" s="244"/>
      <c r="K2306" s="242"/>
    </row>
    <row r="2307" spans="1:11" s="147" customFormat="1" ht="15" hidden="1" customHeight="1">
      <c r="A2307" s="198">
        <f>'11-Equipment'!A287</f>
        <v>0</v>
      </c>
      <c r="B2307" s="235" t="str">
        <f>'11-Equipment'!B287</f>
        <v>11 98 11 Detention Equipment Requirements</v>
      </c>
      <c r="C2307" s="235"/>
      <c r="D2307" s="236" t="str" cm="1">
        <f t="array" ref="D2307">_xlfn.IFNA(_xlfn.IFS('11-Equipment'!D287="*",'11-Equipment'!C287,'11-Equipment'!F287="*",'11-Equipment'!E287,'11-Equipment'!H287="*",'11-Equipment'!G287,'11-Equipment'!J287="*",'11-Equipment'!I287,'11-Equipment'!L287="*",'11-Equipment'!K287,'11-Equipment'!N287="*",'11-Equipment'!M287,'11-Equipment'!P287="*",'11-Equipment'!O287,'11-Equipment'!R287="*",'11-Equipment'!Q287,'11-Equipment'!T287="*",'11-Equipment'!S287),"")</f>
        <v/>
      </c>
      <c r="E2307" s="236" t="e">
        <f>D2307/'Project Data'!$D$22</f>
        <v>#VALUE!</v>
      </c>
      <c r="F2307" s="164" t="s">
        <v>44</v>
      </c>
      <c r="G2307" s="236" t="str" cm="1">
        <f t="array" ref="G2307">_xlfn.IFNA(_xlfn.IFS('11-Equipment'!F287="*",'11-Equipment'!E287,'11-Equipment'!H287="*",'11-Equipment'!G287,'11-Equipment'!J287="*",'11-Equipment'!I287,'11-Equipment'!L287="*",'11-Equipment'!K287,'11-Equipment'!N287="*",'11-Equipment'!M287,'11-Equipment'!P287="*",'11-Equipment'!O287,'11-Equipment'!R287="*",'11-Equipment'!Q287,'11-Equipment'!T287="*",'11-Equipment'!S287,'11-Equipment'!V287="*",'11-Equipment'!U287),"")</f>
        <v/>
      </c>
      <c r="H2307" s="236" t="e">
        <f>G2307/'Project Data'!$D$22</f>
        <v>#VALUE!</v>
      </c>
      <c r="I2307" s="175"/>
      <c r="J2307" s="244"/>
      <c r="K2307" s="242"/>
    </row>
    <row r="2308" spans="1:11" s="147" customFormat="1" ht="15" hidden="1" customHeight="1">
      <c r="A2308" s="198">
        <f>'11-Equipment'!A288</f>
        <v>0</v>
      </c>
      <c r="B2308" s="235" t="str">
        <f>'11-Equipment'!B288</f>
        <v>11 98 12 Detention Doors and Frames</v>
      </c>
      <c r="C2308" s="235"/>
      <c r="D2308" s="236" t="str" cm="1">
        <f t="array" ref="D2308">_xlfn.IFNA(_xlfn.IFS('11-Equipment'!D288="*",'11-Equipment'!C288,'11-Equipment'!F288="*",'11-Equipment'!E288,'11-Equipment'!H288="*",'11-Equipment'!G288,'11-Equipment'!J288="*",'11-Equipment'!I288,'11-Equipment'!L288="*",'11-Equipment'!K288,'11-Equipment'!N288="*",'11-Equipment'!M288,'11-Equipment'!P288="*",'11-Equipment'!O288,'11-Equipment'!R288="*",'11-Equipment'!Q288,'11-Equipment'!T288="*",'11-Equipment'!S288),"")</f>
        <v/>
      </c>
      <c r="E2308" s="236" t="e">
        <f>D2308/'Project Data'!$D$22</f>
        <v>#VALUE!</v>
      </c>
      <c r="F2308" s="164" t="s">
        <v>44</v>
      </c>
      <c r="G2308" s="236" t="str" cm="1">
        <f t="array" ref="G2308">_xlfn.IFNA(_xlfn.IFS('11-Equipment'!F288="*",'11-Equipment'!E288,'11-Equipment'!H288="*",'11-Equipment'!G288,'11-Equipment'!J288="*",'11-Equipment'!I288,'11-Equipment'!L288="*",'11-Equipment'!K288,'11-Equipment'!N288="*",'11-Equipment'!M288,'11-Equipment'!P288="*",'11-Equipment'!O288,'11-Equipment'!R288="*",'11-Equipment'!Q288,'11-Equipment'!T288="*",'11-Equipment'!S288,'11-Equipment'!V288="*",'11-Equipment'!U288),"")</f>
        <v/>
      </c>
      <c r="H2308" s="236" t="e">
        <f>G2308/'Project Data'!$D$22</f>
        <v>#VALUE!</v>
      </c>
      <c r="I2308" s="175"/>
      <c r="J2308" s="244"/>
      <c r="K2308" s="242"/>
    </row>
    <row r="2309" spans="1:11" s="147" customFormat="1" ht="15" hidden="1" customHeight="1">
      <c r="A2309" s="198">
        <f>'11-Equipment'!A289</f>
        <v>0</v>
      </c>
      <c r="B2309" s="235" t="str">
        <f>'11-Equipment'!B289</f>
        <v>11 98 13 Detention Pass-Through Doors</v>
      </c>
      <c r="C2309" s="235"/>
      <c r="D2309" s="236" t="str" cm="1">
        <f t="array" ref="D2309">_xlfn.IFNA(_xlfn.IFS('11-Equipment'!D289="*",'11-Equipment'!C289,'11-Equipment'!F289="*",'11-Equipment'!E289,'11-Equipment'!H289="*",'11-Equipment'!G289,'11-Equipment'!J289="*",'11-Equipment'!I289,'11-Equipment'!L289="*",'11-Equipment'!K289,'11-Equipment'!N289="*",'11-Equipment'!M289,'11-Equipment'!P289="*",'11-Equipment'!O289,'11-Equipment'!R289="*",'11-Equipment'!Q289,'11-Equipment'!T289="*",'11-Equipment'!S289),"")</f>
        <v/>
      </c>
      <c r="E2309" s="236" t="e">
        <f>D2309/'Project Data'!$D$22</f>
        <v>#VALUE!</v>
      </c>
      <c r="F2309" s="164" t="s">
        <v>44</v>
      </c>
      <c r="G2309" s="236" t="str" cm="1">
        <f t="array" ref="G2309">_xlfn.IFNA(_xlfn.IFS('11-Equipment'!F289="*",'11-Equipment'!E289,'11-Equipment'!H289="*",'11-Equipment'!G289,'11-Equipment'!J289="*",'11-Equipment'!I289,'11-Equipment'!L289="*",'11-Equipment'!K289,'11-Equipment'!N289="*",'11-Equipment'!M289,'11-Equipment'!P289="*",'11-Equipment'!O289,'11-Equipment'!R289="*",'11-Equipment'!Q289,'11-Equipment'!T289="*",'11-Equipment'!S289,'11-Equipment'!V289="*",'11-Equipment'!U289),"")</f>
        <v/>
      </c>
      <c r="H2309" s="236" t="e">
        <f>G2309/'Project Data'!$D$22</f>
        <v>#VALUE!</v>
      </c>
      <c r="I2309" s="175"/>
      <c r="J2309" s="244"/>
      <c r="K2309" s="242"/>
    </row>
    <row r="2310" spans="1:11" s="147" customFormat="1" ht="15" hidden="1" customHeight="1">
      <c r="A2310" s="198">
        <f>'11-Equipment'!A290</f>
        <v>0</v>
      </c>
      <c r="B2310" s="235" t="str">
        <f>'11-Equipment'!B290</f>
        <v>11 98 14 Detention Door Hardware</v>
      </c>
      <c r="C2310" s="235"/>
      <c r="D2310" s="236" t="str" cm="1">
        <f t="array" ref="D2310">_xlfn.IFNA(_xlfn.IFS('11-Equipment'!D290="*",'11-Equipment'!C290,'11-Equipment'!F290="*",'11-Equipment'!E290,'11-Equipment'!H290="*",'11-Equipment'!G290,'11-Equipment'!J290="*",'11-Equipment'!I290,'11-Equipment'!L290="*",'11-Equipment'!K290,'11-Equipment'!N290="*",'11-Equipment'!M290,'11-Equipment'!P290="*",'11-Equipment'!O290,'11-Equipment'!R290="*",'11-Equipment'!Q290,'11-Equipment'!T290="*",'11-Equipment'!S290),"")</f>
        <v/>
      </c>
      <c r="E2310" s="236" t="e">
        <f>D2310/'Project Data'!$D$22</f>
        <v>#VALUE!</v>
      </c>
      <c r="F2310" s="164" t="s">
        <v>44</v>
      </c>
      <c r="G2310" s="236" t="str" cm="1">
        <f t="array" ref="G2310">_xlfn.IFNA(_xlfn.IFS('11-Equipment'!F290="*",'11-Equipment'!E290,'11-Equipment'!H290="*",'11-Equipment'!G290,'11-Equipment'!J290="*",'11-Equipment'!I290,'11-Equipment'!L290="*",'11-Equipment'!K290,'11-Equipment'!N290="*",'11-Equipment'!M290,'11-Equipment'!P290="*",'11-Equipment'!O290,'11-Equipment'!R290="*",'11-Equipment'!Q290,'11-Equipment'!T290="*",'11-Equipment'!S290,'11-Equipment'!V290="*",'11-Equipment'!U290),"")</f>
        <v/>
      </c>
      <c r="H2310" s="236" t="e">
        <f>G2310/'Project Data'!$D$22</f>
        <v>#VALUE!</v>
      </c>
      <c r="I2310" s="175"/>
      <c r="J2310" s="244"/>
      <c r="K2310" s="242"/>
    </row>
    <row r="2311" spans="1:11" s="147" customFormat="1" ht="15" hidden="1" customHeight="1">
      <c r="A2311" s="198">
        <f>'11-Equipment'!A291</f>
        <v>0</v>
      </c>
      <c r="B2311" s="235" t="str">
        <f>'11-Equipment'!B291</f>
        <v>11 98 16 Detention Equipment Fasteners</v>
      </c>
      <c r="C2311" s="235"/>
      <c r="D2311" s="236" t="str" cm="1">
        <f t="array" ref="D2311">_xlfn.IFNA(_xlfn.IFS('11-Equipment'!D291="*",'11-Equipment'!C291,'11-Equipment'!F291="*",'11-Equipment'!E291,'11-Equipment'!H291="*",'11-Equipment'!G291,'11-Equipment'!J291="*",'11-Equipment'!I291,'11-Equipment'!L291="*",'11-Equipment'!K291,'11-Equipment'!N291="*",'11-Equipment'!M291,'11-Equipment'!P291="*",'11-Equipment'!O291,'11-Equipment'!R291="*",'11-Equipment'!Q291,'11-Equipment'!T291="*",'11-Equipment'!S291),"")</f>
        <v/>
      </c>
      <c r="E2311" s="236" t="e">
        <f>D2311/'Project Data'!$D$22</f>
        <v>#VALUE!</v>
      </c>
      <c r="F2311" s="164" t="s">
        <v>44</v>
      </c>
      <c r="G2311" s="236" t="str" cm="1">
        <f t="array" ref="G2311">_xlfn.IFNA(_xlfn.IFS('11-Equipment'!F291="*",'11-Equipment'!E291,'11-Equipment'!H291="*",'11-Equipment'!G291,'11-Equipment'!J291="*",'11-Equipment'!I291,'11-Equipment'!L291="*",'11-Equipment'!K291,'11-Equipment'!N291="*",'11-Equipment'!M291,'11-Equipment'!P291="*",'11-Equipment'!O291,'11-Equipment'!R291="*",'11-Equipment'!Q291,'11-Equipment'!T291="*",'11-Equipment'!S291,'11-Equipment'!V291="*",'11-Equipment'!U291),"")</f>
        <v/>
      </c>
      <c r="H2311" s="236" t="e">
        <f>G2311/'Project Data'!$D$22</f>
        <v>#VALUE!</v>
      </c>
      <c r="I2311" s="175"/>
      <c r="J2311" s="244"/>
      <c r="K2311" s="242"/>
    </row>
    <row r="2312" spans="1:11" s="147" customFormat="1" ht="15" hidden="1" customHeight="1">
      <c r="A2312" s="198">
        <f>'11-Equipment'!A292</f>
        <v>0</v>
      </c>
      <c r="B2312" s="235" t="str">
        <f>'11-Equipment'!B292</f>
        <v>11 98 19 Detention Room Padding</v>
      </c>
      <c r="C2312" s="235"/>
      <c r="D2312" s="236" t="str" cm="1">
        <f t="array" ref="D2312">_xlfn.IFNA(_xlfn.IFS('11-Equipment'!D292="*",'11-Equipment'!C292,'11-Equipment'!F292="*",'11-Equipment'!E292,'11-Equipment'!H292="*",'11-Equipment'!G292,'11-Equipment'!J292="*",'11-Equipment'!I292,'11-Equipment'!L292="*",'11-Equipment'!K292,'11-Equipment'!N292="*",'11-Equipment'!M292,'11-Equipment'!P292="*",'11-Equipment'!O292,'11-Equipment'!R292="*",'11-Equipment'!Q292,'11-Equipment'!T292="*",'11-Equipment'!S292),"")</f>
        <v/>
      </c>
      <c r="E2312" s="236" t="e">
        <f>D2312/'Project Data'!$D$22</f>
        <v>#VALUE!</v>
      </c>
      <c r="F2312" s="164" t="s">
        <v>44</v>
      </c>
      <c r="G2312" s="236" t="str" cm="1">
        <f t="array" ref="G2312">_xlfn.IFNA(_xlfn.IFS('11-Equipment'!F292="*",'11-Equipment'!E292,'11-Equipment'!H292="*",'11-Equipment'!G292,'11-Equipment'!J292="*",'11-Equipment'!I292,'11-Equipment'!L292="*",'11-Equipment'!K292,'11-Equipment'!N292="*",'11-Equipment'!M292,'11-Equipment'!P292="*",'11-Equipment'!O292,'11-Equipment'!R292="*",'11-Equipment'!Q292,'11-Equipment'!T292="*",'11-Equipment'!S292,'11-Equipment'!V292="*",'11-Equipment'!U292),"")</f>
        <v/>
      </c>
      <c r="H2312" s="236" t="e">
        <f>G2312/'Project Data'!$D$22</f>
        <v>#VALUE!</v>
      </c>
      <c r="I2312" s="175"/>
      <c r="J2312" s="244"/>
      <c r="K2312" s="242"/>
    </row>
    <row r="2313" spans="1:11" s="147" customFormat="1" ht="15" hidden="1" customHeight="1">
      <c r="A2313" s="198">
        <f>'11-Equipment'!A293</f>
        <v>0</v>
      </c>
      <c r="B2313" s="235" t="str">
        <f>'11-Equipment'!B293</f>
        <v>11 98 21 Detention Windows</v>
      </c>
      <c r="C2313" s="235"/>
      <c r="D2313" s="236" t="str" cm="1">
        <f t="array" ref="D2313">_xlfn.IFNA(_xlfn.IFS('11-Equipment'!D293="*",'11-Equipment'!C293,'11-Equipment'!F293="*",'11-Equipment'!E293,'11-Equipment'!H293="*",'11-Equipment'!G293,'11-Equipment'!J293="*",'11-Equipment'!I293,'11-Equipment'!L293="*",'11-Equipment'!K293,'11-Equipment'!N293="*",'11-Equipment'!M293,'11-Equipment'!P293="*",'11-Equipment'!O293,'11-Equipment'!R293="*",'11-Equipment'!Q293,'11-Equipment'!T293="*",'11-Equipment'!S293),"")</f>
        <v/>
      </c>
      <c r="E2313" s="236" t="e">
        <f>D2313/'Project Data'!$D$22</f>
        <v>#VALUE!</v>
      </c>
      <c r="F2313" s="164" t="s">
        <v>44</v>
      </c>
      <c r="G2313" s="236" t="str" cm="1">
        <f t="array" ref="G2313">_xlfn.IFNA(_xlfn.IFS('11-Equipment'!F293="*",'11-Equipment'!E293,'11-Equipment'!H293="*",'11-Equipment'!G293,'11-Equipment'!J293="*",'11-Equipment'!I293,'11-Equipment'!L293="*",'11-Equipment'!K293,'11-Equipment'!N293="*",'11-Equipment'!M293,'11-Equipment'!P293="*",'11-Equipment'!O293,'11-Equipment'!R293="*",'11-Equipment'!Q293,'11-Equipment'!T293="*",'11-Equipment'!S293,'11-Equipment'!V293="*",'11-Equipment'!U293),"")</f>
        <v/>
      </c>
      <c r="H2313" s="236" t="e">
        <f>G2313/'Project Data'!$D$22</f>
        <v>#VALUE!</v>
      </c>
      <c r="I2313" s="175"/>
      <c r="J2313" s="244"/>
      <c r="K2313" s="242"/>
    </row>
    <row r="2314" spans="1:11" s="147" customFormat="1" ht="15" hidden="1" customHeight="1">
      <c r="A2314" s="198">
        <f>'11-Equipment'!A294</f>
        <v>0</v>
      </c>
      <c r="B2314" s="235" t="str">
        <f>'11-Equipment'!B294</f>
        <v>11 98 23 Detention Window Screens</v>
      </c>
      <c r="C2314" s="235"/>
      <c r="D2314" s="236" t="str" cm="1">
        <f t="array" ref="D2314">_xlfn.IFNA(_xlfn.IFS('11-Equipment'!D294="*",'11-Equipment'!C294,'11-Equipment'!F294="*",'11-Equipment'!E294,'11-Equipment'!H294="*",'11-Equipment'!G294,'11-Equipment'!J294="*",'11-Equipment'!I294,'11-Equipment'!L294="*",'11-Equipment'!K294,'11-Equipment'!N294="*",'11-Equipment'!M294,'11-Equipment'!P294="*",'11-Equipment'!O294,'11-Equipment'!R294="*",'11-Equipment'!Q294,'11-Equipment'!T294="*",'11-Equipment'!S294),"")</f>
        <v/>
      </c>
      <c r="E2314" s="236" t="e">
        <f>D2314/'Project Data'!$D$22</f>
        <v>#VALUE!</v>
      </c>
      <c r="F2314" s="164" t="s">
        <v>44</v>
      </c>
      <c r="G2314" s="236" t="str" cm="1">
        <f t="array" ref="G2314">_xlfn.IFNA(_xlfn.IFS('11-Equipment'!F294="*",'11-Equipment'!E294,'11-Equipment'!H294="*",'11-Equipment'!G294,'11-Equipment'!J294="*",'11-Equipment'!I294,'11-Equipment'!L294="*",'11-Equipment'!K294,'11-Equipment'!N294="*",'11-Equipment'!M294,'11-Equipment'!P294="*",'11-Equipment'!O294,'11-Equipment'!R294="*",'11-Equipment'!Q294,'11-Equipment'!T294="*",'11-Equipment'!S294,'11-Equipment'!V294="*",'11-Equipment'!U294),"")</f>
        <v/>
      </c>
      <c r="H2314" s="236" t="e">
        <f>G2314/'Project Data'!$D$22</f>
        <v>#VALUE!</v>
      </c>
      <c r="I2314" s="175"/>
      <c r="J2314" s="244"/>
      <c r="K2314" s="242"/>
    </row>
    <row r="2315" spans="1:11" ht="15.6">
      <c r="A2315" s="410">
        <v>1</v>
      </c>
      <c r="B2315" s="648" t="s">
        <v>111</v>
      </c>
      <c r="C2315" s="649"/>
      <c r="D2315" s="394">
        <f>D2342+D2369+D2405</f>
        <v>548930</v>
      </c>
      <c r="E2315" s="394">
        <f>D2315/'Project Data'!$D$22</f>
        <v>6.1339129074432064</v>
      </c>
      <c r="F2315" s="393" t="s">
        <v>44</v>
      </c>
      <c r="G2315" s="394" t="str" cm="1">
        <f t="array" aca="1" ref="G2315" ca="1">_xlfn.IFNA(_xlfn.IFS('12-Furnishings'!F9="*",'12-Furnishings'!E9,'12-Furnishings'!H9="*",'12-Furnishings'!G9,'12-Furnishings'!J9="*",'12-Furnishings'!I9,'12-Furnishings'!L9="*",'12-Furnishings'!K9,'12-Furnishings'!N9="*",'12-Furnishings'!M9,'12-Furnishings'!P9="*",'12-Furnishings'!O9,'12-Furnishings'!R9="*",'12-Furnishings'!Q9,'12-Furnishings'!T9="*",'12-Furnishings'!S9,'12-Furnishings'!V9="*",'12-Furnishings'!U9),"")</f>
        <v/>
      </c>
      <c r="H2315" s="394" t="e">
        <f ca="1">G2315/'Project Data'!$D$22</f>
        <v>#VALUE!</v>
      </c>
      <c r="I2315" s="395" t="str">
        <f>'12-Furnishings'!Y9</f>
        <v/>
      </c>
      <c r="J2315" s="396" t="str">
        <f ca="1">IFERROR(G2315-F2315, "--")</f>
        <v>--</v>
      </c>
      <c r="K2315" s="397"/>
    </row>
    <row r="2316" spans="1:11" s="171" customFormat="1" ht="15" hidden="1" customHeight="1">
      <c r="A2316" s="198">
        <f>'12-Furnishings'!A11</f>
        <v>0</v>
      </c>
      <c r="B2316" s="235" t="str">
        <f>'12-Furnishings'!B11</f>
        <v>12 00 00 Furnishings</v>
      </c>
      <c r="C2316" s="235"/>
      <c r="D2316" s="236" t="str" cm="1">
        <f t="array" ref="D2316">_xlfn.IFNA(_xlfn.IFS('12-Furnishings'!D11="*",'12-Furnishings'!C11,'12-Furnishings'!F11="*",'12-Furnishings'!E11,'12-Furnishings'!H11="*",'12-Furnishings'!G11,'12-Furnishings'!J11="*",'12-Furnishings'!I11,'12-Furnishings'!L11="*",'12-Furnishings'!K11,'12-Furnishings'!N11="*",'12-Furnishings'!M11,'12-Furnishings'!P11="*",'12-Furnishings'!O11,'12-Furnishings'!R11="*",'12-Furnishings'!Q11,'12-Furnishings'!T11="*",'12-Furnishings'!S11),"")</f>
        <v/>
      </c>
      <c r="E2316" s="236" t="e">
        <f>D2316/'Project Data'!$D$22</f>
        <v>#VALUE!</v>
      </c>
      <c r="F2316" s="164" t="s">
        <v>44</v>
      </c>
      <c r="G2316" s="236" t="str" cm="1">
        <f t="array" aca="1" ref="G2316" ca="1">_xlfn.IFNA(_xlfn.IFS('12-Furnishings'!F11="*",'12-Furnishings'!E11,'12-Furnishings'!H11="*",'12-Furnishings'!G11,'12-Furnishings'!J11="*",'12-Furnishings'!I11,'12-Furnishings'!L11="*",'12-Furnishings'!K11,'12-Furnishings'!N11="*",'12-Furnishings'!M11,'12-Furnishings'!P11="*",'12-Furnishings'!O11,'12-Furnishings'!R11="*",'12-Furnishings'!Q11,'12-Furnishings'!T11="*",'12-Furnishings'!S11,'12-Furnishings'!V11="*",'12-Furnishings'!U11),"")</f>
        <v/>
      </c>
      <c r="H2316" s="236" t="e">
        <f ca="1">G2316/'Project Data'!$D$22</f>
        <v>#VALUE!</v>
      </c>
      <c r="I2316" s="237"/>
      <c r="J2316" s="243"/>
      <c r="K2316" s="242"/>
    </row>
    <row r="2317" spans="1:11" s="147" customFormat="1" ht="15" hidden="1" customHeight="1">
      <c r="A2317" s="198">
        <f>'12-Furnishings'!A12</f>
        <v>0</v>
      </c>
      <c r="B2317" s="235" t="str">
        <f>'12-Furnishings'!B12</f>
        <v>12 05 05 Selective Demolition for Furnishings</v>
      </c>
      <c r="C2317" s="235"/>
      <c r="D2317" s="236" t="str" cm="1">
        <f t="array" ref="D2317">_xlfn.IFNA(_xlfn.IFS('12-Furnishings'!D12="*",'12-Furnishings'!C12,'12-Furnishings'!F12="*",'12-Furnishings'!E12,'12-Furnishings'!H12="*",'12-Furnishings'!G12,'12-Furnishings'!J12="*",'12-Furnishings'!I12,'12-Furnishings'!L12="*",'12-Furnishings'!K12,'12-Furnishings'!N12="*",'12-Furnishings'!M12,'12-Furnishings'!P12="*",'12-Furnishings'!O12,'12-Furnishings'!R12="*",'12-Furnishings'!Q12,'12-Furnishings'!T12="*",'12-Furnishings'!S12),"")</f>
        <v/>
      </c>
      <c r="E2317" s="236" t="e">
        <f>D2317/'Project Data'!$D$22</f>
        <v>#VALUE!</v>
      </c>
      <c r="F2317" s="164" t="s">
        <v>44</v>
      </c>
      <c r="G2317" s="236" t="str" cm="1">
        <f t="array" aca="1" ref="G2317" ca="1">_xlfn.IFNA(_xlfn.IFS('12-Furnishings'!F12="*",'12-Furnishings'!E12,'12-Furnishings'!H12="*",'12-Furnishings'!G12,'12-Furnishings'!J12="*",'12-Furnishings'!I12,'12-Furnishings'!L12="*",'12-Furnishings'!K12,'12-Furnishings'!N12="*",'12-Furnishings'!M12,'12-Furnishings'!P12="*",'12-Furnishings'!O12,'12-Furnishings'!R12="*",'12-Furnishings'!Q12,'12-Furnishings'!T12="*",'12-Furnishings'!S12,'12-Furnishings'!V12="*",'12-Furnishings'!U12),"")</f>
        <v/>
      </c>
      <c r="H2317" s="236" t="e">
        <f ca="1">G2317/'Project Data'!$D$22</f>
        <v>#VALUE!</v>
      </c>
      <c r="I2317" s="175"/>
      <c r="J2317" s="244"/>
      <c r="K2317" s="242"/>
    </row>
    <row r="2318" spans="1:11" s="147" customFormat="1" ht="15" hidden="1" customHeight="1">
      <c r="A2318" s="198">
        <f>'12-Furnishings'!A13</f>
        <v>0</v>
      </c>
      <c r="B2318" s="235" t="str">
        <f>'12-Furnishings'!B13</f>
        <v>12 05 13 Fabrics</v>
      </c>
      <c r="C2318" s="235"/>
      <c r="D2318" s="236" t="str" cm="1">
        <f t="array" ref="D2318">_xlfn.IFNA(_xlfn.IFS('12-Furnishings'!D13="*",'12-Furnishings'!C13,'12-Furnishings'!F13="*",'12-Furnishings'!E13,'12-Furnishings'!H13="*",'12-Furnishings'!G13,'12-Furnishings'!J13="*",'12-Furnishings'!I13,'12-Furnishings'!L13="*",'12-Furnishings'!K13,'12-Furnishings'!N13="*",'12-Furnishings'!M13,'12-Furnishings'!P13="*",'12-Furnishings'!O13,'12-Furnishings'!R13="*",'12-Furnishings'!Q13,'12-Furnishings'!T13="*",'12-Furnishings'!S13),"")</f>
        <v/>
      </c>
      <c r="E2318" s="236" t="e">
        <f>D2318/'Project Data'!$D$22</f>
        <v>#VALUE!</v>
      </c>
      <c r="F2318" s="164" t="s">
        <v>44</v>
      </c>
      <c r="G2318" s="236" t="str" cm="1">
        <f t="array" aca="1" ref="G2318" ca="1">_xlfn.IFNA(_xlfn.IFS('12-Furnishings'!F13="*",'12-Furnishings'!E13,'12-Furnishings'!H13="*",'12-Furnishings'!G13,'12-Furnishings'!J13="*",'12-Furnishings'!I13,'12-Furnishings'!L13="*",'12-Furnishings'!K13,'12-Furnishings'!N13="*",'12-Furnishings'!M13,'12-Furnishings'!P13="*",'12-Furnishings'!O13,'12-Furnishings'!R13="*",'12-Furnishings'!Q13,'12-Furnishings'!T13="*",'12-Furnishings'!S13,'12-Furnishings'!V13="*",'12-Furnishings'!U13),"")</f>
        <v/>
      </c>
      <c r="H2318" s="236" t="e">
        <f ca="1">G2318/'Project Data'!$D$22</f>
        <v>#VALUE!</v>
      </c>
      <c r="I2318" s="175"/>
      <c r="J2318" s="244"/>
      <c r="K2318" s="242"/>
    </row>
    <row r="2319" spans="1:11" s="147" customFormat="1" ht="15" hidden="1" customHeight="1">
      <c r="A2319" s="198">
        <f>'12-Furnishings'!A14</f>
        <v>0</v>
      </c>
      <c r="B2319" s="235" t="str">
        <f>'12-Furnishings'!B14</f>
        <v>12 08 00 Commissioning of Furnishings</v>
      </c>
      <c r="C2319" s="235"/>
      <c r="D2319" s="236" t="str" cm="1">
        <f t="array" ref="D2319">_xlfn.IFNA(_xlfn.IFS('12-Furnishings'!D14="*",'12-Furnishings'!C14,'12-Furnishings'!F14="*",'12-Furnishings'!E14,'12-Furnishings'!H14="*",'12-Furnishings'!G14,'12-Furnishings'!J14="*",'12-Furnishings'!I14,'12-Furnishings'!L14="*",'12-Furnishings'!K14,'12-Furnishings'!N14="*",'12-Furnishings'!M14,'12-Furnishings'!P14="*",'12-Furnishings'!O14,'12-Furnishings'!R14="*",'12-Furnishings'!Q14,'12-Furnishings'!T14="*",'12-Furnishings'!S14),"")</f>
        <v/>
      </c>
      <c r="E2319" s="236" t="e">
        <f>D2319/'Project Data'!$D$22</f>
        <v>#VALUE!</v>
      </c>
      <c r="F2319" s="164" t="s">
        <v>44</v>
      </c>
      <c r="G2319" s="236" t="str" cm="1">
        <f t="array" aca="1" ref="G2319" ca="1">_xlfn.IFNA(_xlfn.IFS('12-Furnishings'!F14="*",'12-Furnishings'!E14,'12-Furnishings'!H14="*",'12-Furnishings'!G14,'12-Furnishings'!J14="*",'12-Furnishings'!I14,'12-Furnishings'!L14="*",'12-Furnishings'!K14,'12-Furnishings'!N14="*",'12-Furnishings'!M14,'12-Furnishings'!P14="*",'12-Furnishings'!O14,'12-Furnishings'!R14="*",'12-Furnishings'!Q14,'12-Furnishings'!T14="*",'12-Furnishings'!S14,'12-Furnishings'!V14="*",'12-Furnishings'!U14),"")</f>
        <v/>
      </c>
      <c r="H2319" s="236" t="e">
        <f ca="1">G2319/'Project Data'!$D$22</f>
        <v>#VALUE!</v>
      </c>
      <c r="I2319" s="175"/>
      <c r="J2319" s="244"/>
      <c r="K2319" s="242"/>
    </row>
    <row r="2320" spans="1:11" s="147" customFormat="1" ht="15" hidden="1" customHeight="1">
      <c r="A2320" s="198">
        <f>'12-Furnishings'!A15</f>
        <v>0</v>
      </c>
      <c r="B2320" s="235" t="str">
        <f>'12-Furnishings'!B15</f>
        <v>12 10 00 Art</v>
      </c>
      <c r="C2320" s="235"/>
      <c r="D2320" s="236" t="str" cm="1">
        <f t="array" ref="D2320">_xlfn.IFNA(_xlfn.IFS('12-Furnishings'!D15="*",'12-Furnishings'!C15,'12-Furnishings'!F15="*",'12-Furnishings'!E15,'12-Furnishings'!H15="*",'12-Furnishings'!G15,'12-Furnishings'!J15="*",'12-Furnishings'!I15,'12-Furnishings'!L15="*",'12-Furnishings'!K15,'12-Furnishings'!N15="*",'12-Furnishings'!M15,'12-Furnishings'!P15="*",'12-Furnishings'!O15,'12-Furnishings'!R15="*",'12-Furnishings'!Q15,'12-Furnishings'!T15="*",'12-Furnishings'!S15),"")</f>
        <v/>
      </c>
      <c r="E2320" s="236" t="e">
        <f>D2320/'Project Data'!$D$22</f>
        <v>#VALUE!</v>
      </c>
      <c r="F2320" s="164" t="s">
        <v>44</v>
      </c>
      <c r="G2320" s="236" t="str" cm="1">
        <f t="array" aca="1" ref="G2320" ca="1">_xlfn.IFNA(_xlfn.IFS('12-Furnishings'!F15="*",'12-Furnishings'!E15,'12-Furnishings'!H15="*",'12-Furnishings'!G15,'12-Furnishings'!J15="*",'12-Furnishings'!I15,'12-Furnishings'!L15="*",'12-Furnishings'!K15,'12-Furnishings'!N15="*",'12-Furnishings'!M15,'12-Furnishings'!P15="*",'12-Furnishings'!O15,'12-Furnishings'!R15="*",'12-Furnishings'!Q15,'12-Furnishings'!T15="*",'12-Furnishings'!S15,'12-Furnishings'!V15="*",'12-Furnishings'!U15),"")</f>
        <v/>
      </c>
      <c r="H2320" s="236" t="e">
        <f ca="1">G2320/'Project Data'!$D$22</f>
        <v>#VALUE!</v>
      </c>
      <c r="I2320" s="175"/>
      <c r="J2320" s="244"/>
      <c r="K2320" s="242"/>
    </row>
    <row r="2321" spans="1:11" s="147" customFormat="1" ht="15" hidden="1" customHeight="1">
      <c r="A2321" s="198">
        <f>'12-Furnishings'!A16</f>
        <v>0</v>
      </c>
      <c r="B2321" s="235" t="str">
        <f>'12-Furnishings'!B16</f>
        <v>12 11 00 Murals</v>
      </c>
      <c r="C2321" s="235"/>
      <c r="D2321" s="236" t="str" cm="1">
        <f t="array" ref="D2321">_xlfn.IFNA(_xlfn.IFS('12-Furnishings'!D16="*",'12-Furnishings'!C16,'12-Furnishings'!F16="*",'12-Furnishings'!E16,'12-Furnishings'!H16="*",'12-Furnishings'!G16,'12-Furnishings'!J16="*",'12-Furnishings'!I16,'12-Furnishings'!L16="*",'12-Furnishings'!K16,'12-Furnishings'!N16="*",'12-Furnishings'!M16,'12-Furnishings'!P16="*",'12-Furnishings'!O16,'12-Furnishings'!R16="*",'12-Furnishings'!Q16,'12-Furnishings'!T16="*",'12-Furnishings'!S16),"")</f>
        <v/>
      </c>
      <c r="E2321" s="236" t="e">
        <f>D2321/'Project Data'!$D$22</f>
        <v>#VALUE!</v>
      </c>
      <c r="F2321" s="164" t="s">
        <v>44</v>
      </c>
      <c r="G2321" s="236" t="str" cm="1">
        <f t="array" aca="1" ref="G2321" ca="1">_xlfn.IFNA(_xlfn.IFS('12-Furnishings'!F16="*",'12-Furnishings'!E16,'12-Furnishings'!H16="*",'12-Furnishings'!G16,'12-Furnishings'!J16="*",'12-Furnishings'!I16,'12-Furnishings'!L16="*",'12-Furnishings'!K16,'12-Furnishings'!N16="*",'12-Furnishings'!M16,'12-Furnishings'!P16="*",'12-Furnishings'!O16,'12-Furnishings'!R16="*",'12-Furnishings'!Q16,'12-Furnishings'!T16="*",'12-Furnishings'!S16,'12-Furnishings'!V16="*",'12-Furnishings'!U16),"")</f>
        <v/>
      </c>
      <c r="H2321" s="236" t="e">
        <f ca="1">G2321/'Project Data'!$D$22</f>
        <v>#VALUE!</v>
      </c>
      <c r="I2321" s="175"/>
      <c r="J2321" s="244"/>
      <c r="K2321" s="242"/>
    </row>
    <row r="2322" spans="1:11" s="147" customFormat="1" ht="15" hidden="1" customHeight="1">
      <c r="A2322" s="198">
        <f>'12-Furnishings'!A17</f>
        <v>0</v>
      </c>
      <c r="B2322" s="235" t="str">
        <f>'12-Furnishings'!B17</f>
        <v>12 11 13 Photo Murals</v>
      </c>
      <c r="C2322" s="235"/>
      <c r="D2322" s="236" t="str" cm="1">
        <f t="array" ref="D2322">_xlfn.IFNA(_xlfn.IFS('12-Furnishings'!D17="*",'12-Furnishings'!C17,'12-Furnishings'!F17="*",'12-Furnishings'!E17,'12-Furnishings'!H17="*",'12-Furnishings'!G17,'12-Furnishings'!J17="*",'12-Furnishings'!I17,'12-Furnishings'!L17="*",'12-Furnishings'!K17,'12-Furnishings'!N17="*",'12-Furnishings'!M17,'12-Furnishings'!P17="*",'12-Furnishings'!O17,'12-Furnishings'!R17="*",'12-Furnishings'!Q17,'12-Furnishings'!T17="*",'12-Furnishings'!S17),"")</f>
        <v/>
      </c>
      <c r="E2322" s="236" t="e">
        <f>D2322/'Project Data'!$D$22</f>
        <v>#VALUE!</v>
      </c>
      <c r="F2322" s="164" t="s">
        <v>44</v>
      </c>
      <c r="G2322" s="236" t="str" cm="1">
        <f t="array" aca="1" ref="G2322" ca="1">_xlfn.IFNA(_xlfn.IFS('12-Furnishings'!F17="*",'12-Furnishings'!E17,'12-Furnishings'!H17="*",'12-Furnishings'!G17,'12-Furnishings'!J17="*",'12-Furnishings'!I17,'12-Furnishings'!L17="*",'12-Furnishings'!K17,'12-Furnishings'!N17="*",'12-Furnishings'!M17,'12-Furnishings'!P17="*",'12-Furnishings'!O17,'12-Furnishings'!R17="*",'12-Furnishings'!Q17,'12-Furnishings'!T17="*",'12-Furnishings'!S17,'12-Furnishings'!V17="*",'12-Furnishings'!U17),"")</f>
        <v/>
      </c>
      <c r="H2322" s="236" t="e">
        <f ca="1">G2322/'Project Data'!$D$22</f>
        <v>#VALUE!</v>
      </c>
      <c r="I2322" s="175"/>
      <c r="J2322" s="244"/>
      <c r="K2322" s="242"/>
    </row>
    <row r="2323" spans="1:11" s="147" customFormat="1" ht="15" hidden="1" customHeight="1">
      <c r="A2323" s="198">
        <f>'12-Furnishings'!A18</f>
        <v>0</v>
      </c>
      <c r="B2323" s="235" t="str">
        <f>'12-Furnishings'!B18</f>
        <v>12 11 16 Sculptured Brick Panels</v>
      </c>
      <c r="C2323" s="235"/>
      <c r="D2323" s="236" t="str" cm="1">
        <f t="array" ref="D2323">_xlfn.IFNA(_xlfn.IFS('12-Furnishings'!D18="*",'12-Furnishings'!C18,'12-Furnishings'!F18="*",'12-Furnishings'!E18,'12-Furnishings'!H18="*",'12-Furnishings'!G18,'12-Furnishings'!J18="*",'12-Furnishings'!I18,'12-Furnishings'!L18="*",'12-Furnishings'!K18,'12-Furnishings'!N18="*",'12-Furnishings'!M18,'12-Furnishings'!P18="*",'12-Furnishings'!O18,'12-Furnishings'!R18="*",'12-Furnishings'!Q18,'12-Furnishings'!T18="*",'12-Furnishings'!S18),"")</f>
        <v/>
      </c>
      <c r="E2323" s="236" t="e">
        <f>D2323/'Project Data'!$D$22</f>
        <v>#VALUE!</v>
      </c>
      <c r="F2323" s="164" t="s">
        <v>44</v>
      </c>
      <c r="G2323" s="236" t="str" cm="1">
        <f t="array" aca="1" ref="G2323" ca="1">_xlfn.IFNA(_xlfn.IFS('12-Furnishings'!F18="*",'12-Furnishings'!E18,'12-Furnishings'!H18="*",'12-Furnishings'!G18,'12-Furnishings'!J18="*",'12-Furnishings'!I18,'12-Furnishings'!L18="*",'12-Furnishings'!K18,'12-Furnishings'!N18="*",'12-Furnishings'!M18,'12-Furnishings'!P18="*",'12-Furnishings'!O18,'12-Furnishings'!R18="*",'12-Furnishings'!Q18,'12-Furnishings'!T18="*",'12-Furnishings'!S18,'12-Furnishings'!V18="*",'12-Furnishings'!U18),"")</f>
        <v/>
      </c>
      <c r="H2323" s="236" t="e">
        <f ca="1">G2323/'Project Data'!$D$22</f>
        <v>#VALUE!</v>
      </c>
      <c r="I2323" s="175"/>
      <c r="J2323" s="244"/>
      <c r="K2323" s="242"/>
    </row>
    <row r="2324" spans="1:11" s="147" customFormat="1" ht="15" hidden="1" customHeight="1">
      <c r="A2324" s="198">
        <f>'12-Furnishings'!A19</f>
        <v>0</v>
      </c>
      <c r="B2324" s="235" t="str">
        <f>'12-Furnishings'!B19</f>
        <v>12 11 23 Brick Murals</v>
      </c>
      <c r="C2324" s="235"/>
      <c r="D2324" s="236" t="str" cm="1">
        <f t="array" ref="D2324">_xlfn.IFNA(_xlfn.IFS('12-Furnishings'!D19="*",'12-Furnishings'!C19,'12-Furnishings'!F19="*",'12-Furnishings'!E19,'12-Furnishings'!H19="*",'12-Furnishings'!G19,'12-Furnishings'!J19="*",'12-Furnishings'!I19,'12-Furnishings'!L19="*",'12-Furnishings'!K19,'12-Furnishings'!N19="*",'12-Furnishings'!M19,'12-Furnishings'!P19="*",'12-Furnishings'!O19,'12-Furnishings'!R19="*",'12-Furnishings'!Q19,'12-Furnishings'!T19="*",'12-Furnishings'!S19),"")</f>
        <v/>
      </c>
      <c r="E2324" s="236" t="e">
        <f>D2324/'Project Data'!$D$22</f>
        <v>#VALUE!</v>
      </c>
      <c r="F2324" s="164" t="s">
        <v>44</v>
      </c>
      <c r="G2324" s="236" t="str" cm="1">
        <f t="array" aca="1" ref="G2324" ca="1">_xlfn.IFNA(_xlfn.IFS('12-Furnishings'!F19="*",'12-Furnishings'!E19,'12-Furnishings'!H19="*",'12-Furnishings'!G19,'12-Furnishings'!J19="*",'12-Furnishings'!I19,'12-Furnishings'!L19="*",'12-Furnishings'!K19,'12-Furnishings'!N19="*",'12-Furnishings'!M19,'12-Furnishings'!P19="*",'12-Furnishings'!O19,'12-Furnishings'!R19="*",'12-Furnishings'!Q19,'12-Furnishings'!T19="*",'12-Furnishings'!S19,'12-Furnishings'!V19="*",'12-Furnishings'!U19),"")</f>
        <v/>
      </c>
      <c r="H2324" s="236" t="e">
        <f ca="1">G2324/'Project Data'!$D$22</f>
        <v>#VALUE!</v>
      </c>
      <c r="I2324" s="175"/>
      <c r="J2324" s="244"/>
      <c r="K2324" s="242"/>
    </row>
    <row r="2325" spans="1:11" s="147" customFormat="1" ht="15" hidden="1" customHeight="1">
      <c r="A2325" s="198">
        <f>'12-Furnishings'!A20</f>
        <v>0</v>
      </c>
      <c r="B2325" s="235" t="str">
        <f>'12-Furnishings'!B20</f>
        <v>12 11 26 Ceramic Tile Murals</v>
      </c>
      <c r="C2325" s="235"/>
      <c r="D2325" s="236" t="str" cm="1">
        <f t="array" ref="D2325">_xlfn.IFNA(_xlfn.IFS('12-Furnishings'!D20="*",'12-Furnishings'!C20,'12-Furnishings'!F20="*",'12-Furnishings'!E20,'12-Furnishings'!H20="*",'12-Furnishings'!G20,'12-Furnishings'!J20="*",'12-Furnishings'!I20,'12-Furnishings'!L20="*",'12-Furnishings'!K20,'12-Furnishings'!N20="*",'12-Furnishings'!M20,'12-Furnishings'!P20="*",'12-Furnishings'!O20,'12-Furnishings'!R20="*",'12-Furnishings'!Q20,'12-Furnishings'!T20="*",'12-Furnishings'!S20),"")</f>
        <v/>
      </c>
      <c r="E2325" s="236" t="e">
        <f>D2325/'Project Data'!$D$22</f>
        <v>#VALUE!</v>
      </c>
      <c r="F2325" s="164" t="s">
        <v>44</v>
      </c>
      <c r="G2325" s="236" t="str" cm="1">
        <f t="array" aca="1" ref="G2325" ca="1">_xlfn.IFNA(_xlfn.IFS('12-Furnishings'!F20="*",'12-Furnishings'!E20,'12-Furnishings'!H20="*",'12-Furnishings'!G20,'12-Furnishings'!J20="*",'12-Furnishings'!I20,'12-Furnishings'!L20="*",'12-Furnishings'!K20,'12-Furnishings'!N20="*",'12-Furnishings'!M20,'12-Furnishings'!P20="*",'12-Furnishings'!O20,'12-Furnishings'!R20="*",'12-Furnishings'!Q20,'12-Furnishings'!T20="*",'12-Furnishings'!S20,'12-Furnishings'!V20="*",'12-Furnishings'!U20),"")</f>
        <v/>
      </c>
      <c r="H2325" s="236" t="e">
        <f ca="1">G2325/'Project Data'!$D$22</f>
        <v>#VALUE!</v>
      </c>
      <c r="I2325" s="175"/>
      <c r="J2325" s="244"/>
      <c r="K2325" s="242"/>
    </row>
    <row r="2326" spans="1:11" s="147" customFormat="1" ht="15" hidden="1" customHeight="1">
      <c r="A2326" s="198">
        <f>'12-Furnishings'!A21</f>
        <v>0</v>
      </c>
      <c r="B2326" s="235" t="str">
        <f>'12-Furnishings'!B21</f>
        <v>12 11 33 Trompe L'Oeil</v>
      </c>
      <c r="C2326" s="235"/>
      <c r="D2326" s="236" t="str" cm="1">
        <f t="array" ref="D2326">_xlfn.IFNA(_xlfn.IFS('12-Furnishings'!D21="*",'12-Furnishings'!C21,'12-Furnishings'!F21="*",'12-Furnishings'!E21,'12-Furnishings'!H21="*",'12-Furnishings'!G21,'12-Furnishings'!J21="*",'12-Furnishings'!I21,'12-Furnishings'!L21="*",'12-Furnishings'!K21,'12-Furnishings'!N21="*",'12-Furnishings'!M21,'12-Furnishings'!P21="*",'12-Furnishings'!O21,'12-Furnishings'!R21="*",'12-Furnishings'!Q21,'12-Furnishings'!T21="*",'12-Furnishings'!S21),"")</f>
        <v/>
      </c>
      <c r="E2326" s="236" t="e">
        <f>D2326/'Project Data'!$D$22</f>
        <v>#VALUE!</v>
      </c>
      <c r="F2326" s="164" t="s">
        <v>44</v>
      </c>
      <c r="G2326" s="236" t="str" cm="1">
        <f t="array" aca="1" ref="G2326" ca="1">_xlfn.IFNA(_xlfn.IFS('12-Furnishings'!F21="*",'12-Furnishings'!E21,'12-Furnishings'!H21="*",'12-Furnishings'!G21,'12-Furnishings'!J21="*",'12-Furnishings'!I21,'12-Furnishings'!L21="*",'12-Furnishings'!K21,'12-Furnishings'!N21="*",'12-Furnishings'!M21,'12-Furnishings'!P21="*",'12-Furnishings'!O21,'12-Furnishings'!R21="*",'12-Furnishings'!Q21,'12-Furnishings'!T21="*",'12-Furnishings'!S21,'12-Furnishings'!V21="*",'12-Furnishings'!U21),"")</f>
        <v/>
      </c>
      <c r="H2326" s="236" t="e">
        <f ca="1">G2326/'Project Data'!$D$22</f>
        <v>#VALUE!</v>
      </c>
      <c r="I2326" s="175"/>
      <c r="J2326" s="244"/>
      <c r="K2326" s="242"/>
    </row>
    <row r="2327" spans="1:11" s="147" customFormat="1" ht="15" hidden="1" customHeight="1">
      <c r="A2327" s="198">
        <f>'12-Furnishings'!A22</f>
        <v>0</v>
      </c>
      <c r="B2327" s="235" t="str">
        <f>'12-Furnishings'!B22</f>
        <v>12 12 00 Wall Decorations</v>
      </c>
      <c r="C2327" s="235"/>
      <c r="D2327" s="236" t="str" cm="1">
        <f t="array" ref="D2327">_xlfn.IFNA(_xlfn.IFS('12-Furnishings'!D22="*",'12-Furnishings'!C22,'12-Furnishings'!F22="*",'12-Furnishings'!E22,'12-Furnishings'!H22="*",'12-Furnishings'!G22,'12-Furnishings'!J22="*",'12-Furnishings'!I22,'12-Furnishings'!L22="*",'12-Furnishings'!K22,'12-Furnishings'!N22="*",'12-Furnishings'!M22,'12-Furnishings'!P22="*",'12-Furnishings'!O22,'12-Furnishings'!R22="*",'12-Furnishings'!Q22,'12-Furnishings'!T22="*",'12-Furnishings'!S22),"")</f>
        <v/>
      </c>
      <c r="E2327" s="236" t="e">
        <f>D2327/'Project Data'!$D$22</f>
        <v>#VALUE!</v>
      </c>
      <c r="F2327" s="164" t="s">
        <v>44</v>
      </c>
      <c r="G2327" s="236" t="str" cm="1">
        <f t="array" aca="1" ref="G2327" ca="1">_xlfn.IFNA(_xlfn.IFS('12-Furnishings'!F22="*",'12-Furnishings'!E22,'12-Furnishings'!H22="*",'12-Furnishings'!G22,'12-Furnishings'!J22="*",'12-Furnishings'!I22,'12-Furnishings'!L22="*",'12-Furnishings'!K22,'12-Furnishings'!N22="*",'12-Furnishings'!M22,'12-Furnishings'!P22="*",'12-Furnishings'!O22,'12-Furnishings'!R22="*",'12-Furnishings'!Q22,'12-Furnishings'!T22="*",'12-Furnishings'!S22,'12-Furnishings'!V22="*",'12-Furnishings'!U22),"")</f>
        <v/>
      </c>
      <c r="H2327" s="236" t="e">
        <f ca="1">G2327/'Project Data'!$D$22</f>
        <v>#VALUE!</v>
      </c>
      <c r="I2327" s="175"/>
      <c r="J2327" s="244"/>
      <c r="K2327" s="242"/>
    </row>
    <row r="2328" spans="1:11" s="147" customFormat="1" ht="15" hidden="1" customHeight="1">
      <c r="A2328" s="198">
        <f>'12-Furnishings'!A23</f>
        <v>0</v>
      </c>
      <c r="B2328" s="235" t="str">
        <f>'12-Furnishings'!B23</f>
        <v>12 12 13 Commissioned Paintings</v>
      </c>
      <c r="C2328" s="235"/>
      <c r="D2328" s="236" t="str" cm="1">
        <f t="array" ref="D2328">_xlfn.IFNA(_xlfn.IFS('12-Furnishings'!D23="*",'12-Furnishings'!C23,'12-Furnishings'!F23="*",'12-Furnishings'!E23,'12-Furnishings'!H23="*",'12-Furnishings'!G23,'12-Furnishings'!J23="*",'12-Furnishings'!I23,'12-Furnishings'!L23="*",'12-Furnishings'!K23,'12-Furnishings'!N23="*",'12-Furnishings'!M23,'12-Furnishings'!P23="*",'12-Furnishings'!O23,'12-Furnishings'!R23="*",'12-Furnishings'!Q23,'12-Furnishings'!T23="*",'12-Furnishings'!S23),"")</f>
        <v/>
      </c>
      <c r="E2328" s="236" t="e">
        <f>D2328/'Project Data'!$D$22</f>
        <v>#VALUE!</v>
      </c>
      <c r="F2328" s="164" t="s">
        <v>44</v>
      </c>
      <c r="G2328" s="236" t="str" cm="1">
        <f t="array" aca="1" ref="G2328" ca="1">_xlfn.IFNA(_xlfn.IFS('12-Furnishings'!F23="*",'12-Furnishings'!E23,'12-Furnishings'!H23="*",'12-Furnishings'!G23,'12-Furnishings'!J23="*",'12-Furnishings'!I23,'12-Furnishings'!L23="*",'12-Furnishings'!K23,'12-Furnishings'!N23="*",'12-Furnishings'!M23,'12-Furnishings'!P23="*",'12-Furnishings'!O23,'12-Furnishings'!R23="*",'12-Furnishings'!Q23,'12-Furnishings'!T23="*",'12-Furnishings'!S23,'12-Furnishings'!V23="*",'12-Furnishings'!U23),"")</f>
        <v/>
      </c>
      <c r="H2328" s="236" t="e">
        <f ca="1">G2328/'Project Data'!$D$22</f>
        <v>#VALUE!</v>
      </c>
      <c r="I2328" s="175"/>
      <c r="J2328" s="244"/>
      <c r="K2328" s="242"/>
    </row>
    <row r="2329" spans="1:11" s="147" customFormat="1" ht="15" hidden="1" customHeight="1">
      <c r="A2329" s="198">
        <f>'12-Furnishings'!A24</f>
        <v>0</v>
      </c>
      <c r="B2329" s="235" t="str">
        <f>'12-Furnishings'!B24</f>
        <v>12 12 16 Framed Paintings</v>
      </c>
      <c r="C2329" s="235"/>
      <c r="D2329" s="236" t="str" cm="1">
        <f t="array" ref="D2329">_xlfn.IFNA(_xlfn.IFS('12-Furnishings'!D24="*",'12-Furnishings'!C24,'12-Furnishings'!F24="*",'12-Furnishings'!E24,'12-Furnishings'!H24="*",'12-Furnishings'!G24,'12-Furnishings'!J24="*",'12-Furnishings'!I24,'12-Furnishings'!L24="*",'12-Furnishings'!K24,'12-Furnishings'!N24="*",'12-Furnishings'!M24,'12-Furnishings'!P24="*",'12-Furnishings'!O24,'12-Furnishings'!R24="*",'12-Furnishings'!Q24,'12-Furnishings'!T24="*",'12-Furnishings'!S24),"")</f>
        <v/>
      </c>
      <c r="E2329" s="236" t="e">
        <f>D2329/'Project Data'!$D$22</f>
        <v>#VALUE!</v>
      </c>
      <c r="F2329" s="164" t="s">
        <v>44</v>
      </c>
      <c r="G2329" s="236" t="str" cm="1">
        <f t="array" aca="1" ref="G2329" ca="1">_xlfn.IFNA(_xlfn.IFS('12-Furnishings'!F24="*",'12-Furnishings'!E24,'12-Furnishings'!H24="*",'12-Furnishings'!G24,'12-Furnishings'!J24="*",'12-Furnishings'!I24,'12-Furnishings'!L24="*",'12-Furnishings'!K24,'12-Furnishings'!N24="*",'12-Furnishings'!M24,'12-Furnishings'!P24="*",'12-Furnishings'!O24,'12-Furnishings'!R24="*",'12-Furnishings'!Q24,'12-Furnishings'!T24="*",'12-Furnishings'!S24,'12-Furnishings'!V24="*",'12-Furnishings'!U24),"")</f>
        <v/>
      </c>
      <c r="H2329" s="236" t="e">
        <f ca="1">G2329/'Project Data'!$D$22</f>
        <v>#VALUE!</v>
      </c>
      <c r="I2329" s="175"/>
      <c r="J2329" s="244"/>
      <c r="K2329" s="242"/>
    </row>
    <row r="2330" spans="1:11" s="147" customFormat="1" ht="15" hidden="1" customHeight="1">
      <c r="A2330" s="198">
        <f>'12-Furnishings'!A25</f>
        <v>0</v>
      </c>
      <c r="B2330" s="235" t="str">
        <f>'12-Furnishings'!B25</f>
        <v>12 12 19 Framed Prints</v>
      </c>
      <c r="C2330" s="235"/>
      <c r="D2330" s="236" t="str" cm="1">
        <f t="array" ref="D2330">_xlfn.IFNA(_xlfn.IFS('12-Furnishings'!D25="*",'12-Furnishings'!C25,'12-Furnishings'!F25="*",'12-Furnishings'!E25,'12-Furnishings'!H25="*",'12-Furnishings'!G25,'12-Furnishings'!J25="*",'12-Furnishings'!I25,'12-Furnishings'!L25="*",'12-Furnishings'!K25,'12-Furnishings'!N25="*",'12-Furnishings'!M25,'12-Furnishings'!P25="*",'12-Furnishings'!O25,'12-Furnishings'!R25="*",'12-Furnishings'!Q25,'12-Furnishings'!T25="*",'12-Furnishings'!S25),"")</f>
        <v/>
      </c>
      <c r="E2330" s="236" t="e">
        <f>D2330/'Project Data'!$D$22</f>
        <v>#VALUE!</v>
      </c>
      <c r="F2330" s="164" t="s">
        <v>44</v>
      </c>
      <c r="G2330" s="236" t="str" cm="1">
        <f t="array" aca="1" ref="G2330" ca="1">_xlfn.IFNA(_xlfn.IFS('12-Furnishings'!F25="*",'12-Furnishings'!E25,'12-Furnishings'!H25="*",'12-Furnishings'!G25,'12-Furnishings'!J25="*",'12-Furnishings'!I25,'12-Furnishings'!L25="*",'12-Furnishings'!K25,'12-Furnishings'!N25="*",'12-Furnishings'!M25,'12-Furnishings'!P25="*",'12-Furnishings'!O25,'12-Furnishings'!R25="*",'12-Furnishings'!Q25,'12-Furnishings'!T25="*",'12-Furnishings'!S25,'12-Furnishings'!V25="*",'12-Furnishings'!U25),"")</f>
        <v/>
      </c>
      <c r="H2330" s="236" t="e">
        <f ca="1">G2330/'Project Data'!$D$22</f>
        <v>#VALUE!</v>
      </c>
      <c r="I2330" s="175"/>
      <c r="J2330" s="244"/>
      <c r="K2330" s="242"/>
    </row>
    <row r="2331" spans="1:11" s="147" customFormat="1" ht="15" hidden="1" customHeight="1">
      <c r="A2331" s="198">
        <f>'12-Furnishings'!A26</f>
        <v>0</v>
      </c>
      <c r="B2331" s="235" t="str">
        <f>'12-Furnishings'!B26</f>
        <v>12 12 23 Tapestries</v>
      </c>
      <c r="C2331" s="235"/>
      <c r="D2331" s="236" t="str" cm="1">
        <f t="array" ref="D2331">_xlfn.IFNA(_xlfn.IFS('12-Furnishings'!D26="*",'12-Furnishings'!C26,'12-Furnishings'!F26="*",'12-Furnishings'!E26,'12-Furnishings'!H26="*",'12-Furnishings'!G26,'12-Furnishings'!J26="*",'12-Furnishings'!I26,'12-Furnishings'!L26="*",'12-Furnishings'!K26,'12-Furnishings'!N26="*",'12-Furnishings'!M26,'12-Furnishings'!P26="*",'12-Furnishings'!O26,'12-Furnishings'!R26="*",'12-Furnishings'!Q26,'12-Furnishings'!T26="*",'12-Furnishings'!S26),"")</f>
        <v/>
      </c>
      <c r="E2331" s="236" t="e">
        <f>D2331/'Project Data'!$D$22</f>
        <v>#VALUE!</v>
      </c>
      <c r="F2331" s="164" t="s">
        <v>44</v>
      </c>
      <c r="G2331" s="236" t="str" cm="1">
        <f t="array" aca="1" ref="G2331" ca="1">_xlfn.IFNA(_xlfn.IFS('12-Furnishings'!F26="*",'12-Furnishings'!E26,'12-Furnishings'!H26="*",'12-Furnishings'!G26,'12-Furnishings'!J26="*",'12-Furnishings'!I26,'12-Furnishings'!L26="*",'12-Furnishings'!K26,'12-Furnishings'!N26="*",'12-Furnishings'!M26,'12-Furnishings'!P26="*",'12-Furnishings'!O26,'12-Furnishings'!R26="*",'12-Furnishings'!Q26,'12-Furnishings'!T26="*",'12-Furnishings'!S26,'12-Furnishings'!V26="*",'12-Furnishings'!U26),"")</f>
        <v/>
      </c>
      <c r="H2331" s="236" t="e">
        <f ca="1">G2331/'Project Data'!$D$22</f>
        <v>#VALUE!</v>
      </c>
      <c r="I2331" s="175"/>
      <c r="J2331" s="244"/>
      <c r="K2331" s="242"/>
    </row>
    <row r="2332" spans="1:11" s="147" customFormat="1" ht="15" hidden="1" customHeight="1">
      <c r="A2332" s="198">
        <f>'12-Furnishings'!A27</f>
        <v>0</v>
      </c>
      <c r="B2332" s="235" t="str">
        <f>'12-Furnishings'!B27</f>
        <v>12 12 26 Wall Hangings</v>
      </c>
      <c r="C2332" s="235"/>
      <c r="D2332" s="236" t="str" cm="1">
        <f t="array" ref="D2332">_xlfn.IFNA(_xlfn.IFS('12-Furnishings'!D27="*",'12-Furnishings'!C27,'12-Furnishings'!F27="*",'12-Furnishings'!E27,'12-Furnishings'!H27="*",'12-Furnishings'!G27,'12-Furnishings'!J27="*",'12-Furnishings'!I27,'12-Furnishings'!L27="*",'12-Furnishings'!K27,'12-Furnishings'!N27="*",'12-Furnishings'!M27,'12-Furnishings'!P27="*",'12-Furnishings'!O27,'12-Furnishings'!R27="*",'12-Furnishings'!Q27,'12-Furnishings'!T27="*",'12-Furnishings'!S27),"")</f>
        <v/>
      </c>
      <c r="E2332" s="236" t="e">
        <f>D2332/'Project Data'!$D$22</f>
        <v>#VALUE!</v>
      </c>
      <c r="F2332" s="164" t="s">
        <v>44</v>
      </c>
      <c r="G2332" s="236" t="str" cm="1">
        <f t="array" aca="1" ref="G2332" ca="1">_xlfn.IFNA(_xlfn.IFS('12-Furnishings'!F27="*",'12-Furnishings'!E27,'12-Furnishings'!H27="*",'12-Furnishings'!G27,'12-Furnishings'!J27="*",'12-Furnishings'!I27,'12-Furnishings'!L27="*",'12-Furnishings'!K27,'12-Furnishings'!N27="*",'12-Furnishings'!M27,'12-Furnishings'!P27="*",'12-Furnishings'!O27,'12-Furnishings'!R27="*",'12-Furnishings'!Q27,'12-Furnishings'!T27="*",'12-Furnishings'!S27,'12-Furnishings'!V27="*",'12-Furnishings'!U27),"")</f>
        <v/>
      </c>
      <c r="H2332" s="236" t="e">
        <f ca="1">G2332/'Project Data'!$D$22</f>
        <v>#VALUE!</v>
      </c>
      <c r="I2332" s="175"/>
      <c r="J2332" s="244"/>
      <c r="K2332" s="242"/>
    </row>
    <row r="2333" spans="1:11" s="147" customFormat="1" ht="15" hidden="1" customHeight="1">
      <c r="A2333" s="198">
        <f>'12-Furnishings'!A28</f>
        <v>0</v>
      </c>
      <c r="B2333" s="235" t="str">
        <f>'12-Furnishings'!B28</f>
        <v>12 14 00 Sculptures</v>
      </c>
      <c r="C2333" s="235"/>
      <c r="D2333" s="236" t="str" cm="1">
        <f t="array" ref="D2333">_xlfn.IFNA(_xlfn.IFS('12-Furnishings'!D28="*",'12-Furnishings'!C28,'12-Furnishings'!F28="*",'12-Furnishings'!E28,'12-Furnishings'!H28="*",'12-Furnishings'!G28,'12-Furnishings'!J28="*",'12-Furnishings'!I28,'12-Furnishings'!L28="*",'12-Furnishings'!K28,'12-Furnishings'!N28="*",'12-Furnishings'!M28,'12-Furnishings'!P28="*",'12-Furnishings'!O28,'12-Furnishings'!R28="*",'12-Furnishings'!Q28,'12-Furnishings'!T28="*",'12-Furnishings'!S28),"")</f>
        <v/>
      </c>
      <c r="E2333" s="236" t="e">
        <f>D2333/'Project Data'!$D$22</f>
        <v>#VALUE!</v>
      </c>
      <c r="F2333" s="164" t="s">
        <v>44</v>
      </c>
      <c r="G2333" s="236" t="str" cm="1">
        <f t="array" aca="1" ref="G2333" ca="1">_xlfn.IFNA(_xlfn.IFS('12-Furnishings'!F28="*",'12-Furnishings'!E28,'12-Furnishings'!H28="*",'12-Furnishings'!G28,'12-Furnishings'!J28="*",'12-Furnishings'!I28,'12-Furnishings'!L28="*",'12-Furnishings'!K28,'12-Furnishings'!N28="*",'12-Furnishings'!M28,'12-Furnishings'!P28="*",'12-Furnishings'!O28,'12-Furnishings'!R28="*",'12-Furnishings'!Q28,'12-Furnishings'!T28="*",'12-Furnishings'!S28,'12-Furnishings'!V28="*",'12-Furnishings'!U28),"")</f>
        <v/>
      </c>
      <c r="H2333" s="236" t="e">
        <f ca="1">G2333/'Project Data'!$D$22</f>
        <v>#VALUE!</v>
      </c>
      <c r="I2333" s="175"/>
      <c r="J2333" s="244"/>
      <c r="K2333" s="242"/>
    </row>
    <row r="2334" spans="1:11" s="147" customFormat="1" ht="15" hidden="1" customHeight="1">
      <c r="A2334" s="198">
        <f>'12-Furnishings'!A29</f>
        <v>0</v>
      </c>
      <c r="B2334" s="235" t="str">
        <f>'12-Furnishings'!B29</f>
        <v>12 14 13 Carved Sculpture</v>
      </c>
      <c r="C2334" s="235"/>
      <c r="D2334" s="236" t="str" cm="1">
        <f t="array" ref="D2334">_xlfn.IFNA(_xlfn.IFS('12-Furnishings'!D29="*",'12-Furnishings'!C29,'12-Furnishings'!F29="*",'12-Furnishings'!E29,'12-Furnishings'!H29="*",'12-Furnishings'!G29,'12-Furnishings'!J29="*",'12-Furnishings'!I29,'12-Furnishings'!L29="*",'12-Furnishings'!K29,'12-Furnishings'!N29="*",'12-Furnishings'!M29,'12-Furnishings'!P29="*",'12-Furnishings'!O29,'12-Furnishings'!R29="*",'12-Furnishings'!Q29,'12-Furnishings'!T29="*",'12-Furnishings'!S29),"")</f>
        <v/>
      </c>
      <c r="E2334" s="236" t="e">
        <f>D2334/'Project Data'!$D$22</f>
        <v>#VALUE!</v>
      </c>
      <c r="F2334" s="164" t="s">
        <v>44</v>
      </c>
      <c r="G2334" s="236" t="str" cm="1">
        <f t="array" aca="1" ref="G2334" ca="1">_xlfn.IFNA(_xlfn.IFS('12-Furnishings'!F29="*",'12-Furnishings'!E29,'12-Furnishings'!H29="*",'12-Furnishings'!G29,'12-Furnishings'!J29="*",'12-Furnishings'!I29,'12-Furnishings'!L29="*",'12-Furnishings'!K29,'12-Furnishings'!N29="*",'12-Furnishings'!M29,'12-Furnishings'!P29="*",'12-Furnishings'!O29,'12-Furnishings'!R29="*",'12-Furnishings'!Q29,'12-Furnishings'!T29="*",'12-Furnishings'!S29,'12-Furnishings'!V29="*",'12-Furnishings'!U29),"")</f>
        <v/>
      </c>
      <c r="H2334" s="236" t="e">
        <f ca="1">G2334/'Project Data'!$D$22</f>
        <v>#VALUE!</v>
      </c>
      <c r="I2334" s="175"/>
      <c r="J2334" s="244"/>
      <c r="K2334" s="242"/>
    </row>
    <row r="2335" spans="1:11" s="147" customFormat="1" ht="15" hidden="1" customHeight="1">
      <c r="A2335" s="198">
        <f>'12-Furnishings'!A30</f>
        <v>0</v>
      </c>
      <c r="B2335" s="235" t="str">
        <f>'12-Furnishings'!B30</f>
        <v>12 14 16 Cast Sculpture</v>
      </c>
      <c r="C2335" s="235"/>
      <c r="D2335" s="236" t="str" cm="1">
        <f t="array" ref="D2335">_xlfn.IFNA(_xlfn.IFS('12-Furnishings'!D30="*",'12-Furnishings'!C30,'12-Furnishings'!F30="*",'12-Furnishings'!E30,'12-Furnishings'!H30="*",'12-Furnishings'!G30,'12-Furnishings'!J30="*",'12-Furnishings'!I30,'12-Furnishings'!L30="*",'12-Furnishings'!K30,'12-Furnishings'!N30="*",'12-Furnishings'!M30,'12-Furnishings'!P30="*",'12-Furnishings'!O30,'12-Furnishings'!R30="*",'12-Furnishings'!Q30,'12-Furnishings'!T30="*",'12-Furnishings'!S30),"")</f>
        <v/>
      </c>
      <c r="E2335" s="236" t="e">
        <f>D2335/'Project Data'!$D$22</f>
        <v>#VALUE!</v>
      </c>
      <c r="F2335" s="164" t="s">
        <v>44</v>
      </c>
      <c r="G2335" s="236" t="str" cm="1">
        <f t="array" aca="1" ref="G2335" ca="1">_xlfn.IFNA(_xlfn.IFS('12-Furnishings'!F30="*",'12-Furnishings'!E30,'12-Furnishings'!H30="*",'12-Furnishings'!G30,'12-Furnishings'!J30="*",'12-Furnishings'!I30,'12-Furnishings'!L30="*",'12-Furnishings'!K30,'12-Furnishings'!N30="*",'12-Furnishings'!M30,'12-Furnishings'!P30="*",'12-Furnishings'!O30,'12-Furnishings'!R30="*",'12-Furnishings'!Q30,'12-Furnishings'!T30="*",'12-Furnishings'!S30,'12-Furnishings'!V30="*",'12-Furnishings'!U30),"")</f>
        <v/>
      </c>
      <c r="H2335" s="236" t="e">
        <f ca="1">G2335/'Project Data'!$D$22</f>
        <v>#VALUE!</v>
      </c>
      <c r="I2335" s="175"/>
      <c r="J2335" s="244"/>
      <c r="K2335" s="242"/>
    </row>
    <row r="2336" spans="1:11" s="147" customFormat="1" ht="15" hidden="1" customHeight="1">
      <c r="A2336" s="198">
        <f>'12-Furnishings'!A31</f>
        <v>0</v>
      </c>
      <c r="B2336" s="235" t="str">
        <f>'12-Furnishings'!B31</f>
        <v>12 14 19 Constructed Sculpture</v>
      </c>
      <c r="C2336" s="235"/>
      <c r="D2336" s="236" t="str" cm="1">
        <f t="array" ref="D2336">_xlfn.IFNA(_xlfn.IFS('12-Furnishings'!D31="*",'12-Furnishings'!C31,'12-Furnishings'!F31="*",'12-Furnishings'!E31,'12-Furnishings'!H31="*",'12-Furnishings'!G31,'12-Furnishings'!J31="*",'12-Furnishings'!I31,'12-Furnishings'!L31="*",'12-Furnishings'!K31,'12-Furnishings'!N31="*",'12-Furnishings'!M31,'12-Furnishings'!P31="*",'12-Furnishings'!O31,'12-Furnishings'!R31="*",'12-Furnishings'!Q31,'12-Furnishings'!T31="*",'12-Furnishings'!S31),"")</f>
        <v/>
      </c>
      <c r="E2336" s="236" t="e">
        <f>D2336/'Project Data'!$D$22</f>
        <v>#VALUE!</v>
      </c>
      <c r="F2336" s="164" t="s">
        <v>44</v>
      </c>
      <c r="G2336" s="236" t="str" cm="1">
        <f t="array" aca="1" ref="G2336" ca="1">_xlfn.IFNA(_xlfn.IFS('12-Furnishings'!F31="*",'12-Furnishings'!E31,'12-Furnishings'!H31="*",'12-Furnishings'!G31,'12-Furnishings'!J31="*",'12-Furnishings'!I31,'12-Furnishings'!L31="*",'12-Furnishings'!K31,'12-Furnishings'!N31="*",'12-Furnishings'!M31,'12-Furnishings'!P31="*",'12-Furnishings'!O31,'12-Furnishings'!R31="*",'12-Furnishings'!Q31,'12-Furnishings'!T31="*",'12-Furnishings'!S31,'12-Furnishings'!V31="*",'12-Furnishings'!U31),"")</f>
        <v/>
      </c>
      <c r="H2336" s="236" t="e">
        <f ca="1">G2336/'Project Data'!$D$22</f>
        <v>#VALUE!</v>
      </c>
      <c r="I2336" s="175"/>
      <c r="J2336" s="244"/>
      <c r="K2336" s="242"/>
    </row>
    <row r="2337" spans="1:11" s="147" customFormat="1" ht="15" hidden="1" customHeight="1">
      <c r="A2337" s="198">
        <f>'12-Furnishings'!A32</f>
        <v>0</v>
      </c>
      <c r="B2337" s="235" t="str">
        <f>'12-Furnishings'!B32</f>
        <v>12 14 23 Relief Art</v>
      </c>
      <c r="C2337" s="235"/>
      <c r="D2337" s="236" t="str" cm="1">
        <f t="array" ref="D2337">_xlfn.IFNA(_xlfn.IFS('12-Furnishings'!D32="*",'12-Furnishings'!C32,'12-Furnishings'!F32="*",'12-Furnishings'!E32,'12-Furnishings'!H32="*",'12-Furnishings'!G32,'12-Furnishings'!J32="*",'12-Furnishings'!I32,'12-Furnishings'!L32="*",'12-Furnishings'!K32,'12-Furnishings'!N32="*",'12-Furnishings'!M32,'12-Furnishings'!P32="*",'12-Furnishings'!O32,'12-Furnishings'!R32="*",'12-Furnishings'!Q32,'12-Furnishings'!T32="*",'12-Furnishings'!S32),"")</f>
        <v/>
      </c>
      <c r="E2337" s="236" t="e">
        <f>D2337/'Project Data'!$D$22</f>
        <v>#VALUE!</v>
      </c>
      <c r="F2337" s="164" t="s">
        <v>44</v>
      </c>
      <c r="G2337" s="236" t="str" cm="1">
        <f t="array" aca="1" ref="G2337" ca="1">_xlfn.IFNA(_xlfn.IFS('12-Furnishings'!F32="*",'12-Furnishings'!E32,'12-Furnishings'!H32="*",'12-Furnishings'!G32,'12-Furnishings'!J32="*",'12-Furnishings'!I32,'12-Furnishings'!L32="*",'12-Furnishings'!K32,'12-Furnishings'!N32="*",'12-Furnishings'!M32,'12-Furnishings'!P32="*",'12-Furnishings'!O32,'12-Furnishings'!R32="*",'12-Furnishings'!Q32,'12-Furnishings'!T32="*",'12-Furnishings'!S32,'12-Furnishings'!V32="*",'12-Furnishings'!U32),"")</f>
        <v/>
      </c>
      <c r="H2337" s="236" t="e">
        <f ca="1">G2337/'Project Data'!$D$22</f>
        <v>#VALUE!</v>
      </c>
      <c r="I2337" s="175"/>
      <c r="J2337" s="244"/>
      <c r="K2337" s="242"/>
    </row>
    <row r="2338" spans="1:11" s="147" customFormat="1" ht="15" hidden="1" customHeight="1">
      <c r="A2338" s="198">
        <f>'12-Furnishings'!A33</f>
        <v>0</v>
      </c>
      <c r="B2338" s="235" t="str">
        <f>'12-Furnishings'!B33</f>
        <v>12 17 00 Art Glass</v>
      </c>
      <c r="C2338" s="235"/>
      <c r="D2338" s="236" t="str" cm="1">
        <f t="array" ref="D2338">_xlfn.IFNA(_xlfn.IFS('12-Furnishings'!D33="*",'12-Furnishings'!C33,'12-Furnishings'!F33="*",'12-Furnishings'!E33,'12-Furnishings'!H33="*",'12-Furnishings'!G33,'12-Furnishings'!J33="*",'12-Furnishings'!I33,'12-Furnishings'!L33="*",'12-Furnishings'!K33,'12-Furnishings'!N33="*",'12-Furnishings'!M33,'12-Furnishings'!P33="*",'12-Furnishings'!O33,'12-Furnishings'!R33="*",'12-Furnishings'!Q33,'12-Furnishings'!T33="*",'12-Furnishings'!S33),"")</f>
        <v/>
      </c>
      <c r="E2338" s="236" t="e">
        <f>D2338/'Project Data'!$D$22</f>
        <v>#VALUE!</v>
      </c>
      <c r="F2338" s="164" t="s">
        <v>44</v>
      </c>
      <c r="G2338" s="236" t="str" cm="1">
        <f t="array" aca="1" ref="G2338" ca="1">_xlfn.IFNA(_xlfn.IFS('12-Furnishings'!F33="*",'12-Furnishings'!E33,'12-Furnishings'!H33="*",'12-Furnishings'!G33,'12-Furnishings'!J33="*",'12-Furnishings'!I33,'12-Furnishings'!L33="*",'12-Furnishings'!K33,'12-Furnishings'!N33="*",'12-Furnishings'!M33,'12-Furnishings'!P33="*",'12-Furnishings'!O33,'12-Furnishings'!R33="*",'12-Furnishings'!Q33,'12-Furnishings'!T33="*",'12-Furnishings'!S33,'12-Furnishings'!V33="*",'12-Furnishings'!U33),"")</f>
        <v/>
      </c>
      <c r="H2338" s="236" t="e">
        <f ca="1">G2338/'Project Data'!$D$22</f>
        <v>#VALUE!</v>
      </c>
      <c r="I2338" s="175"/>
      <c r="J2338" s="244"/>
      <c r="K2338" s="242"/>
    </row>
    <row r="2339" spans="1:11" s="147" customFormat="1" ht="15" hidden="1" customHeight="1">
      <c r="A2339" s="198">
        <f>'12-Furnishings'!A34</f>
        <v>0</v>
      </c>
      <c r="B2339" s="235" t="str">
        <f>'12-Furnishings'!B34</f>
        <v>12 17 13 Etched Glass</v>
      </c>
      <c r="C2339" s="235"/>
      <c r="D2339" s="236" t="str" cm="1">
        <f t="array" ref="D2339">_xlfn.IFNA(_xlfn.IFS('12-Furnishings'!D34="*",'12-Furnishings'!C34,'12-Furnishings'!F34="*",'12-Furnishings'!E34,'12-Furnishings'!H34="*",'12-Furnishings'!G34,'12-Furnishings'!J34="*",'12-Furnishings'!I34,'12-Furnishings'!L34="*",'12-Furnishings'!K34,'12-Furnishings'!N34="*",'12-Furnishings'!M34,'12-Furnishings'!P34="*",'12-Furnishings'!O34,'12-Furnishings'!R34="*",'12-Furnishings'!Q34,'12-Furnishings'!T34="*",'12-Furnishings'!S34),"")</f>
        <v/>
      </c>
      <c r="E2339" s="236" t="e">
        <f>D2339/'Project Data'!$D$22</f>
        <v>#VALUE!</v>
      </c>
      <c r="F2339" s="164" t="s">
        <v>44</v>
      </c>
      <c r="G2339" s="236" t="str" cm="1">
        <f t="array" aca="1" ref="G2339" ca="1">_xlfn.IFNA(_xlfn.IFS('12-Furnishings'!F34="*",'12-Furnishings'!E34,'12-Furnishings'!H34="*",'12-Furnishings'!G34,'12-Furnishings'!J34="*",'12-Furnishings'!I34,'12-Furnishings'!L34="*",'12-Furnishings'!K34,'12-Furnishings'!N34="*",'12-Furnishings'!M34,'12-Furnishings'!P34="*",'12-Furnishings'!O34,'12-Furnishings'!R34="*",'12-Furnishings'!Q34,'12-Furnishings'!T34="*",'12-Furnishings'!S34,'12-Furnishings'!V34="*",'12-Furnishings'!U34),"")</f>
        <v/>
      </c>
      <c r="H2339" s="236" t="e">
        <f ca="1">G2339/'Project Data'!$D$22</f>
        <v>#VALUE!</v>
      </c>
      <c r="I2339" s="175"/>
      <c r="J2339" s="244"/>
      <c r="K2339" s="242"/>
    </row>
    <row r="2340" spans="1:11" s="147" customFormat="1" ht="15" hidden="1" customHeight="1">
      <c r="A2340" s="198">
        <f>'12-Furnishings'!A35</f>
        <v>0</v>
      </c>
      <c r="B2340" s="235" t="str">
        <f>'12-Furnishings'!B35</f>
        <v>12 17 16 Stained Glass</v>
      </c>
      <c r="C2340" s="235"/>
      <c r="D2340" s="236" t="str" cm="1">
        <f t="array" ref="D2340">_xlfn.IFNA(_xlfn.IFS('12-Furnishings'!D35="*",'12-Furnishings'!C35,'12-Furnishings'!F35="*",'12-Furnishings'!E35,'12-Furnishings'!H35="*",'12-Furnishings'!G35,'12-Furnishings'!J35="*",'12-Furnishings'!I35,'12-Furnishings'!L35="*",'12-Furnishings'!K35,'12-Furnishings'!N35="*",'12-Furnishings'!M35,'12-Furnishings'!P35="*",'12-Furnishings'!O35,'12-Furnishings'!R35="*",'12-Furnishings'!Q35,'12-Furnishings'!T35="*",'12-Furnishings'!S35),"")</f>
        <v/>
      </c>
      <c r="E2340" s="236" t="e">
        <f>D2340/'Project Data'!$D$22</f>
        <v>#VALUE!</v>
      </c>
      <c r="F2340" s="164" t="s">
        <v>44</v>
      </c>
      <c r="G2340" s="236" t="str" cm="1">
        <f t="array" aca="1" ref="G2340" ca="1">_xlfn.IFNA(_xlfn.IFS('12-Furnishings'!F35="*",'12-Furnishings'!E35,'12-Furnishings'!H35="*",'12-Furnishings'!G35,'12-Furnishings'!J35="*",'12-Furnishings'!I35,'12-Furnishings'!L35="*",'12-Furnishings'!K35,'12-Furnishings'!N35="*",'12-Furnishings'!M35,'12-Furnishings'!P35="*",'12-Furnishings'!O35,'12-Furnishings'!R35="*",'12-Furnishings'!Q35,'12-Furnishings'!T35="*",'12-Furnishings'!S35,'12-Furnishings'!V35="*",'12-Furnishings'!U35),"")</f>
        <v/>
      </c>
      <c r="H2340" s="236" t="e">
        <f ca="1">G2340/'Project Data'!$D$22</f>
        <v>#VALUE!</v>
      </c>
      <c r="I2340" s="175"/>
      <c r="J2340" s="244"/>
      <c r="K2340" s="242"/>
    </row>
    <row r="2341" spans="1:11" s="147" customFormat="1" ht="15" hidden="1" customHeight="1">
      <c r="A2341" s="198">
        <f>'12-Furnishings'!A36</f>
        <v>0</v>
      </c>
      <c r="B2341" s="235" t="str">
        <f>'12-Furnishings'!B36</f>
        <v>12 19 00 Religious Art</v>
      </c>
      <c r="C2341" s="235"/>
      <c r="D2341" s="236" t="str" cm="1">
        <f t="array" ref="D2341">_xlfn.IFNA(_xlfn.IFS('12-Furnishings'!D36="*",'12-Furnishings'!C36,'12-Furnishings'!F36="*",'12-Furnishings'!E36,'12-Furnishings'!H36="*",'12-Furnishings'!G36,'12-Furnishings'!J36="*",'12-Furnishings'!I36,'12-Furnishings'!L36="*",'12-Furnishings'!K36,'12-Furnishings'!N36="*",'12-Furnishings'!M36,'12-Furnishings'!P36="*",'12-Furnishings'!O36,'12-Furnishings'!R36="*",'12-Furnishings'!Q36,'12-Furnishings'!T36="*",'12-Furnishings'!S36),"")</f>
        <v/>
      </c>
      <c r="E2341" s="236" t="e">
        <f>D2341/'Project Data'!$D$22</f>
        <v>#VALUE!</v>
      </c>
      <c r="F2341" s="164" t="s">
        <v>44</v>
      </c>
      <c r="G2341" s="236" t="str" cm="1">
        <f t="array" aca="1" ref="G2341" ca="1">_xlfn.IFNA(_xlfn.IFS('12-Furnishings'!F36="*",'12-Furnishings'!E36,'12-Furnishings'!H36="*",'12-Furnishings'!G36,'12-Furnishings'!J36="*",'12-Furnishings'!I36,'12-Furnishings'!L36="*",'12-Furnishings'!K36,'12-Furnishings'!N36="*",'12-Furnishings'!M36,'12-Furnishings'!P36="*",'12-Furnishings'!O36,'12-Furnishings'!R36="*",'12-Furnishings'!Q36,'12-Furnishings'!T36="*",'12-Furnishings'!S36,'12-Furnishings'!V36="*",'12-Furnishings'!U36),"")</f>
        <v/>
      </c>
      <c r="H2341" s="236" t="e">
        <f ca="1">G2341/'Project Data'!$D$22</f>
        <v>#VALUE!</v>
      </c>
      <c r="I2341" s="175"/>
      <c r="J2341" s="244"/>
      <c r="K2341" s="242"/>
    </row>
    <row r="2342" spans="1:11" s="147" customFormat="1" ht="15" customHeight="1">
      <c r="A2342" s="398">
        <f>'12-Furnishings'!A37</f>
        <v>1</v>
      </c>
      <c r="B2342" s="642" t="str">
        <f>'12-Furnishings'!B37</f>
        <v>12 20 00 Window Treatments</v>
      </c>
      <c r="C2342" s="643"/>
      <c r="D2342" s="402">
        <f>'12-Furnishings'!E37</f>
        <v>51400</v>
      </c>
      <c r="E2342" s="402">
        <f>D2342/'Project Data'!$D$22</f>
        <v>0.57435943279212431</v>
      </c>
      <c r="F2342" s="412" t="s">
        <v>44</v>
      </c>
      <c r="G2342" s="402" t="str" cm="1">
        <f t="array" ref="G2342">_xlfn.IFNA(_xlfn.IFS('12-Furnishings'!F37="*",'12-Furnishings'!E37,'12-Furnishings'!H37="*",'12-Furnishings'!G37,'12-Furnishings'!J37="*",'12-Furnishings'!I37,'12-Furnishings'!L37="*",'12-Furnishings'!K37,'12-Furnishings'!N37="*",'12-Furnishings'!M37,'12-Furnishings'!P37="*",'12-Furnishings'!O37,'12-Furnishings'!R37="*",'12-Furnishings'!Q37,'12-Furnishings'!T37="*",'12-Furnishings'!S37,'12-Furnishings'!V37="*",'12-Furnishings'!U37),"")</f>
        <v/>
      </c>
      <c r="H2342" s="402" t="e">
        <f>G2342/'Project Data'!$D$22</f>
        <v>#VALUE!</v>
      </c>
      <c r="I2342" s="400"/>
      <c r="J2342" s="403"/>
      <c r="K2342" s="404" t="s">
        <v>112</v>
      </c>
    </row>
    <row r="2343" spans="1:11" s="147" customFormat="1" ht="15" hidden="1" customHeight="1">
      <c r="A2343" s="198">
        <f>'12-Furnishings'!A38</f>
        <v>0</v>
      </c>
      <c r="B2343" s="399" t="str">
        <f>'12-Furnishings'!B38</f>
        <v>12 21 00 Window Blinds</v>
      </c>
      <c r="C2343" s="235"/>
      <c r="D2343" s="402" t="str" cm="1">
        <f t="array" ref="D2343">_xlfn.IFNA(_xlfn.IFS('12-Furnishings'!D38="*",'12-Furnishings'!C38,'12-Furnishings'!F38="*",'12-Furnishings'!E38,'12-Furnishings'!H38="*",'12-Furnishings'!G38,'12-Furnishings'!J38="*",'12-Furnishings'!I38,'12-Furnishings'!L38="*",'12-Furnishings'!K38,'12-Furnishings'!N38="*",'12-Furnishings'!M38,'12-Furnishings'!P38="*",'12-Furnishings'!O38,'12-Furnishings'!R38="*",'12-Furnishings'!Q38,'12-Furnishings'!T38="*",'12-Furnishings'!S38),"")</f>
        <v/>
      </c>
      <c r="E2343" s="402" t="e">
        <f>D2343/'Project Data'!$D$22</f>
        <v>#VALUE!</v>
      </c>
      <c r="F2343" s="164" t="s">
        <v>44</v>
      </c>
      <c r="G2343" s="236" t="str" cm="1">
        <f t="array" aca="1" ref="G2343" ca="1">_xlfn.IFNA(_xlfn.IFS('12-Furnishings'!F38="*",'12-Furnishings'!E38,'12-Furnishings'!H38="*",'12-Furnishings'!G38,'12-Furnishings'!J38="*",'12-Furnishings'!I38,'12-Furnishings'!L38="*",'12-Furnishings'!K38,'12-Furnishings'!N38="*",'12-Furnishings'!M38,'12-Furnishings'!P38="*",'12-Furnishings'!O38,'12-Furnishings'!R38="*",'12-Furnishings'!Q38,'12-Furnishings'!T38="*",'12-Furnishings'!S38,'12-Furnishings'!V38="*",'12-Furnishings'!U38),"")</f>
        <v/>
      </c>
      <c r="H2343" s="236" t="e">
        <f ca="1">G2343/'Project Data'!$D$22</f>
        <v>#VALUE!</v>
      </c>
      <c r="I2343" s="175"/>
      <c r="J2343" s="244"/>
      <c r="K2343" s="404"/>
    </row>
    <row r="2344" spans="1:11" s="147" customFormat="1" ht="15" hidden="1" customHeight="1">
      <c r="A2344" s="198">
        <f>'12-Furnishings'!A39</f>
        <v>0</v>
      </c>
      <c r="B2344" s="399" t="str">
        <f>'12-Furnishings'!B39</f>
        <v>12 21 13 Horizontal Louver Blinds</v>
      </c>
      <c r="C2344" s="235"/>
      <c r="D2344" s="402" t="str" cm="1">
        <f t="array" ref="D2344">_xlfn.IFNA(_xlfn.IFS('12-Furnishings'!D39="*",'12-Furnishings'!C39,'12-Furnishings'!F39="*",'12-Furnishings'!E39,'12-Furnishings'!H39="*",'12-Furnishings'!G39,'12-Furnishings'!J39="*",'12-Furnishings'!I39,'12-Furnishings'!L39="*",'12-Furnishings'!K39,'12-Furnishings'!N39="*",'12-Furnishings'!M39,'12-Furnishings'!P39="*",'12-Furnishings'!O39,'12-Furnishings'!R39="*",'12-Furnishings'!Q39,'12-Furnishings'!T39="*",'12-Furnishings'!S39),"")</f>
        <v/>
      </c>
      <c r="E2344" s="402" t="e">
        <f>D2344/'Project Data'!$D$22</f>
        <v>#VALUE!</v>
      </c>
      <c r="F2344" s="164" t="s">
        <v>44</v>
      </c>
      <c r="G2344" s="236" t="str" cm="1">
        <f t="array" aca="1" ref="G2344" ca="1">_xlfn.IFNA(_xlfn.IFS('12-Furnishings'!F39="*",'12-Furnishings'!E39,'12-Furnishings'!H39="*",'12-Furnishings'!G39,'12-Furnishings'!J39="*",'12-Furnishings'!I39,'12-Furnishings'!L39="*",'12-Furnishings'!K39,'12-Furnishings'!N39="*",'12-Furnishings'!M39,'12-Furnishings'!P39="*",'12-Furnishings'!O39,'12-Furnishings'!R39="*",'12-Furnishings'!Q39,'12-Furnishings'!T39="*",'12-Furnishings'!S39,'12-Furnishings'!V39="*",'12-Furnishings'!U39),"")</f>
        <v/>
      </c>
      <c r="H2344" s="236" t="e">
        <f ca="1">G2344/'Project Data'!$D$22</f>
        <v>#VALUE!</v>
      </c>
      <c r="I2344" s="175"/>
      <c r="J2344" s="244"/>
      <c r="K2344" s="404"/>
    </row>
    <row r="2345" spans="1:11" s="147" customFormat="1" ht="15" hidden="1" customHeight="1">
      <c r="A2345" s="198">
        <f>'12-Furnishings'!A40</f>
        <v>0</v>
      </c>
      <c r="B2345" s="399" t="str">
        <f>'12-Furnishings'!B40</f>
        <v>12 21 13.13 Metal Horizontal Louver Blinds</v>
      </c>
      <c r="C2345" s="235"/>
      <c r="D2345" s="402" t="str" cm="1">
        <f t="array" ref="D2345">_xlfn.IFNA(_xlfn.IFS('12-Furnishings'!D40="*",'12-Furnishings'!C40,'12-Furnishings'!F40="*",'12-Furnishings'!E40,'12-Furnishings'!H40="*",'12-Furnishings'!G40,'12-Furnishings'!J40="*",'12-Furnishings'!I40,'12-Furnishings'!L40="*",'12-Furnishings'!K40,'12-Furnishings'!N40="*",'12-Furnishings'!M40,'12-Furnishings'!P40="*",'12-Furnishings'!O40,'12-Furnishings'!R40="*",'12-Furnishings'!Q40,'12-Furnishings'!T40="*",'12-Furnishings'!S40),"")</f>
        <v/>
      </c>
      <c r="E2345" s="402" t="e">
        <f>D2345/'Project Data'!$D$22</f>
        <v>#VALUE!</v>
      </c>
      <c r="F2345" s="164" t="s">
        <v>44</v>
      </c>
      <c r="G2345" s="236" t="str" cm="1">
        <f t="array" aca="1" ref="G2345" ca="1">_xlfn.IFNA(_xlfn.IFS('12-Furnishings'!F40="*",'12-Furnishings'!E40,'12-Furnishings'!H40="*",'12-Furnishings'!G40,'12-Furnishings'!J40="*",'12-Furnishings'!I40,'12-Furnishings'!L40="*",'12-Furnishings'!K40,'12-Furnishings'!N40="*",'12-Furnishings'!M40,'12-Furnishings'!P40="*",'12-Furnishings'!O40,'12-Furnishings'!R40="*",'12-Furnishings'!Q40,'12-Furnishings'!T40="*",'12-Furnishings'!S40,'12-Furnishings'!V40="*",'12-Furnishings'!U40),"")</f>
        <v/>
      </c>
      <c r="H2345" s="236" t="e">
        <f ca="1">G2345/'Project Data'!$D$22</f>
        <v>#VALUE!</v>
      </c>
      <c r="I2345" s="175"/>
      <c r="J2345" s="244"/>
      <c r="K2345" s="404"/>
    </row>
    <row r="2346" spans="1:11" s="147" customFormat="1" ht="15" hidden="1" customHeight="1">
      <c r="A2346" s="198">
        <f>'12-Furnishings'!A41</f>
        <v>0</v>
      </c>
      <c r="B2346" s="399" t="str">
        <f>'12-Furnishings'!B41</f>
        <v>12 21 13.23 Wood Horizontal Louver Blinds</v>
      </c>
      <c r="C2346" s="235"/>
      <c r="D2346" s="402" t="str" cm="1">
        <f t="array" ref="D2346">_xlfn.IFNA(_xlfn.IFS('12-Furnishings'!D41="*",'12-Furnishings'!C41,'12-Furnishings'!F41="*",'12-Furnishings'!E41,'12-Furnishings'!H41="*",'12-Furnishings'!G41,'12-Furnishings'!J41="*",'12-Furnishings'!I41,'12-Furnishings'!L41="*",'12-Furnishings'!K41,'12-Furnishings'!N41="*",'12-Furnishings'!M41,'12-Furnishings'!P41="*",'12-Furnishings'!O41,'12-Furnishings'!R41="*",'12-Furnishings'!Q41,'12-Furnishings'!T41="*",'12-Furnishings'!S41),"")</f>
        <v/>
      </c>
      <c r="E2346" s="402" t="e">
        <f>D2346/'Project Data'!$D$22</f>
        <v>#VALUE!</v>
      </c>
      <c r="F2346" s="164" t="s">
        <v>44</v>
      </c>
      <c r="G2346" s="236" t="str" cm="1">
        <f t="array" aca="1" ref="G2346" ca="1">_xlfn.IFNA(_xlfn.IFS('12-Furnishings'!F41="*",'12-Furnishings'!E41,'12-Furnishings'!H41="*",'12-Furnishings'!G41,'12-Furnishings'!J41="*",'12-Furnishings'!I41,'12-Furnishings'!L41="*",'12-Furnishings'!K41,'12-Furnishings'!N41="*",'12-Furnishings'!M41,'12-Furnishings'!P41="*",'12-Furnishings'!O41,'12-Furnishings'!R41="*",'12-Furnishings'!Q41,'12-Furnishings'!T41="*",'12-Furnishings'!S41,'12-Furnishings'!V41="*",'12-Furnishings'!U41),"")</f>
        <v/>
      </c>
      <c r="H2346" s="236" t="e">
        <f ca="1">G2346/'Project Data'!$D$22</f>
        <v>#VALUE!</v>
      </c>
      <c r="I2346" s="175"/>
      <c r="J2346" s="244"/>
      <c r="K2346" s="404"/>
    </row>
    <row r="2347" spans="1:11" s="147" customFormat="1" ht="15" hidden="1" customHeight="1">
      <c r="A2347" s="198">
        <f>'12-Furnishings'!A42</f>
        <v>0</v>
      </c>
      <c r="B2347" s="399" t="str">
        <f>'12-Furnishings'!B42</f>
        <v>12 21 13.33 Plastic Horizontal Louver Blinds</v>
      </c>
      <c r="C2347" s="235"/>
      <c r="D2347" s="402" t="str" cm="1">
        <f t="array" ref="D2347">_xlfn.IFNA(_xlfn.IFS('12-Furnishings'!D42="*",'12-Furnishings'!C42,'12-Furnishings'!F42="*",'12-Furnishings'!E42,'12-Furnishings'!H42="*",'12-Furnishings'!G42,'12-Furnishings'!J42="*",'12-Furnishings'!I42,'12-Furnishings'!L42="*",'12-Furnishings'!K42,'12-Furnishings'!N42="*",'12-Furnishings'!M42,'12-Furnishings'!P42="*",'12-Furnishings'!O42,'12-Furnishings'!R42="*",'12-Furnishings'!Q42,'12-Furnishings'!T42="*",'12-Furnishings'!S42),"")</f>
        <v/>
      </c>
      <c r="E2347" s="402" t="e">
        <f>D2347/'Project Data'!$D$22</f>
        <v>#VALUE!</v>
      </c>
      <c r="F2347" s="164" t="s">
        <v>44</v>
      </c>
      <c r="G2347" s="236" t="str" cm="1">
        <f t="array" aca="1" ref="G2347" ca="1">_xlfn.IFNA(_xlfn.IFS('12-Furnishings'!F42="*",'12-Furnishings'!E42,'12-Furnishings'!H42="*",'12-Furnishings'!G42,'12-Furnishings'!J42="*",'12-Furnishings'!I42,'12-Furnishings'!L42="*",'12-Furnishings'!K42,'12-Furnishings'!N42="*",'12-Furnishings'!M42,'12-Furnishings'!P42="*",'12-Furnishings'!O42,'12-Furnishings'!R42="*",'12-Furnishings'!Q42,'12-Furnishings'!T42="*",'12-Furnishings'!S42,'12-Furnishings'!V42="*",'12-Furnishings'!U42),"")</f>
        <v/>
      </c>
      <c r="H2347" s="236" t="e">
        <f ca="1">G2347/'Project Data'!$D$22</f>
        <v>#VALUE!</v>
      </c>
      <c r="I2347" s="175"/>
      <c r="J2347" s="244"/>
      <c r="K2347" s="404"/>
    </row>
    <row r="2348" spans="1:11" s="147" customFormat="1" ht="15" hidden="1" customHeight="1">
      <c r="A2348" s="198">
        <f>'12-Furnishings'!A43</f>
        <v>0</v>
      </c>
      <c r="B2348" s="399" t="str">
        <f>'12-Furnishings'!B43</f>
        <v>12 21 16 Vertical Louver Blinds</v>
      </c>
      <c r="C2348" s="235"/>
      <c r="D2348" s="402" t="str" cm="1">
        <f t="array" ref="D2348">_xlfn.IFNA(_xlfn.IFS('12-Furnishings'!D43="*",'12-Furnishings'!C43,'12-Furnishings'!F43="*",'12-Furnishings'!E43,'12-Furnishings'!H43="*",'12-Furnishings'!G43,'12-Furnishings'!J43="*",'12-Furnishings'!I43,'12-Furnishings'!L43="*",'12-Furnishings'!K43,'12-Furnishings'!N43="*",'12-Furnishings'!M43,'12-Furnishings'!P43="*",'12-Furnishings'!O43,'12-Furnishings'!R43="*",'12-Furnishings'!Q43,'12-Furnishings'!T43="*",'12-Furnishings'!S43),"")</f>
        <v/>
      </c>
      <c r="E2348" s="402" t="e">
        <f>D2348/'Project Data'!$D$22</f>
        <v>#VALUE!</v>
      </c>
      <c r="F2348" s="164" t="s">
        <v>44</v>
      </c>
      <c r="G2348" s="236" t="str" cm="1">
        <f t="array" aca="1" ref="G2348" ca="1">_xlfn.IFNA(_xlfn.IFS('12-Furnishings'!F43="*",'12-Furnishings'!E43,'12-Furnishings'!H43="*",'12-Furnishings'!G43,'12-Furnishings'!J43="*",'12-Furnishings'!I43,'12-Furnishings'!L43="*",'12-Furnishings'!K43,'12-Furnishings'!N43="*",'12-Furnishings'!M43,'12-Furnishings'!P43="*",'12-Furnishings'!O43,'12-Furnishings'!R43="*",'12-Furnishings'!Q43,'12-Furnishings'!T43="*",'12-Furnishings'!S43,'12-Furnishings'!V43="*",'12-Furnishings'!U43),"")</f>
        <v/>
      </c>
      <c r="H2348" s="236" t="e">
        <f ca="1">G2348/'Project Data'!$D$22</f>
        <v>#VALUE!</v>
      </c>
      <c r="I2348" s="175"/>
      <c r="J2348" s="244"/>
      <c r="K2348" s="404"/>
    </row>
    <row r="2349" spans="1:11" s="147" customFormat="1" ht="15" hidden="1" customHeight="1">
      <c r="A2349" s="198">
        <f>'12-Furnishings'!A44</f>
        <v>0</v>
      </c>
      <c r="B2349" s="399" t="str">
        <f>'12-Furnishings'!B44</f>
        <v>12 21 16.13 Metal Vertical Louver Blinds</v>
      </c>
      <c r="C2349" s="235"/>
      <c r="D2349" s="402" t="str" cm="1">
        <f t="array" ref="D2349">_xlfn.IFNA(_xlfn.IFS('12-Furnishings'!D44="*",'12-Furnishings'!C44,'12-Furnishings'!F44="*",'12-Furnishings'!E44,'12-Furnishings'!H44="*",'12-Furnishings'!G44,'12-Furnishings'!J44="*",'12-Furnishings'!I44,'12-Furnishings'!L44="*",'12-Furnishings'!K44,'12-Furnishings'!N44="*",'12-Furnishings'!M44,'12-Furnishings'!P44="*",'12-Furnishings'!O44,'12-Furnishings'!R44="*",'12-Furnishings'!Q44,'12-Furnishings'!T44="*",'12-Furnishings'!S44),"")</f>
        <v/>
      </c>
      <c r="E2349" s="402" t="e">
        <f>D2349/'Project Data'!$D$22</f>
        <v>#VALUE!</v>
      </c>
      <c r="F2349" s="164" t="s">
        <v>44</v>
      </c>
      <c r="G2349" s="236" t="str" cm="1">
        <f t="array" aca="1" ref="G2349" ca="1">_xlfn.IFNA(_xlfn.IFS('12-Furnishings'!F44="*",'12-Furnishings'!E44,'12-Furnishings'!H44="*",'12-Furnishings'!G44,'12-Furnishings'!J44="*",'12-Furnishings'!I44,'12-Furnishings'!L44="*",'12-Furnishings'!K44,'12-Furnishings'!N44="*",'12-Furnishings'!M44,'12-Furnishings'!P44="*",'12-Furnishings'!O44,'12-Furnishings'!R44="*",'12-Furnishings'!Q44,'12-Furnishings'!T44="*",'12-Furnishings'!S44,'12-Furnishings'!V44="*",'12-Furnishings'!U44),"")</f>
        <v/>
      </c>
      <c r="H2349" s="236" t="e">
        <f ca="1">G2349/'Project Data'!$D$22</f>
        <v>#VALUE!</v>
      </c>
      <c r="I2349" s="175"/>
      <c r="J2349" s="244"/>
      <c r="K2349" s="404"/>
    </row>
    <row r="2350" spans="1:11" s="147" customFormat="1" ht="15" hidden="1" customHeight="1">
      <c r="A2350" s="198">
        <f>'12-Furnishings'!A45</f>
        <v>0</v>
      </c>
      <c r="B2350" s="399" t="str">
        <f>'12-Furnishings'!B45</f>
        <v>12 21 16.23 Wood Vertical Louver Blinds</v>
      </c>
      <c r="C2350" s="235"/>
      <c r="D2350" s="402" t="str" cm="1">
        <f t="array" ref="D2350">_xlfn.IFNA(_xlfn.IFS('12-Furnishings'!D45="*",'12-Furnishings'!C45,'12-Furnishings'!F45="*",'12-Furnishings'!E45,'12-Furnishings'!H45="*",'12-Furnishings'!G45,'12-Furnishings'!J45="*",'12-Furnishings'!I45,'12-Furnishings'!L45="*",'12-Furnishings'!K45,'12-Furnishings'!N45="*",'12-Furnishings'!M45,'12-Furnishings'!P45="*",'12-Furnishings'!O45,'12-Furnishings'!R45="*",'12-Furnishings'!Q45,'12-Furnishings'!T45="*",'12-Furnishings'!S45),"")</f>
        <v/>
      </c>
      <c r="E2350" s="402" t="e">
        <f>D2350/'Project Data'!$D$22</f>
        <v>#VALUE!</v>
      </c>
      <c r="F2350" s="164" t="s">
        <v>44</v>
      </c>
      <c r="G2350" s="236" t="str" cm="1">
        <f t="array" aca="1" ref="G2350" ca="1">_xlfn.IFNA(_xlfn.IFS('12-Furnishings'!F45="*",'12-Furnishings'!E45,'12-Furnishings'!H45="*",'12-Furnishings'!G45,'12-Furnishings'!J45="*",'12-Furnishings'!I45,'12-Furnishings'!L45="*",'12-Furnishings'!K45,'12-Furnishings'!N45="*",'12-Furnishings'!M45,'12-Furnishings'!P45="*",'12-Furnishings'!O45,'12-Furnishings'!R45="*",'12-Furnishings'!Q45,'12-Furnishings'!T45="*",'12-Furnishings'!S45,'12-Furnishings'!V45="*",'12-Furnishings'!U45),"")</f>
        <v/>
      </c>
      <c r="H2350" s="236" t="e">
        <f ca="1">G2350/'Project Data'!$D$22</f>
        <v>#VALUE!</v>
      </c>
      <c r="I2350" s="175"/>
      <c r="J2350" s="244"/>
      <c r="K2350" s="404"/>
    </row>
    <row r="2351" spans="1:11" s="147" customFormat="1" ht="15" hidden="1" customHeight="1">
      <c r="A2351" s="198">
        <f>'12-Furnishings'!A46</f>
        <v>0</v>
      </c>
      <c r="B2351" s="399" t="str">
        <f>'12-Furnishings'!B46</f>
        <v>12 21 16.33 Plastic Vertical Louver Blinds</v>
      </c>
      <c r="C2351" s="235"/>
      <c r="D2351" s="402" t="str" cm="1">
        <f t="array" ref="D2351">_xlfn.IFNA(_xlfn.IFS('12-Furnishings'!D46="*",'12-Furnishings'!C46,'12-Furnishings'!F46="*",'12-Furnishings'!E46,'12-Furnishings'!H46="*",'12-Furnishings'!G46,'12-Furnishings'!J46="*",'12-Furnishings'!I46,'12-Furnishings'!L46="*",'12-Furnishings'!K46,'12-Furnishings'!N46="*",'12-Furnishings'!M46,'12-Furnishings'!P46="*",'12-Furnishings'!O46,'12-Furnishings'!R46="*",'12-Furnishings'!Q46,'12-Furnishings'!T46="*",'12-Furnishings'!S46),"")</f>
        <v/>
      </c>
      <c r="E2351" s="402" t="e">
        <f>D2351/'Project Data'!$D$22</f>
        <v>#VALUE!</v>
      </c>
      <c r="F2351" s="164" t="s">
        <v>44</v>
      </c>
      <c r="G2351" s="236" t="str" cm="1">
        <f t="array" aca="1" ref="G2351" ca="1">_xlfn.IFNA(_xlfn.IFS('12-Furnishings'!F46="*",'12-Furnishings'!E46,'12-Furnishings'!H46="*",'12-Furnishings'!G46,'12-Furnishings'!J46="*",'12-Furnishings'!I46,'12-Furnishings'!L46="*",'12-Furnishings'!K46,'12-Furnishings'!N46="*",'12-Furnishings'!M46,'12-Furnishings'!P46="*",'12-Furnishings'!O46,'12-Furnishings'!R46="*",'12-Furnishings'!Q46,'12-Furnishings'!T46="*",'12-Furnishings'!S46,'12-Furnishings'!V46="*",'12-Furnishings'!U46),"")</f>
        <v/>
      </c>
      <c r="H2351" s="236" t="e">
        <f ca="1">G2351/'Project Data'!$D$22</f>
        <v>#VALUE!</v>
      </c>
      <c r="I2351" s="175"/>
      <c r="J2351" s="244"/>
      <c r="K2351" s="404"/>
    </row>
    <row r="2352" spans="1:11" s="147" customFormat="1" ht="15" hidden="1" customHeight="1">
      <c r="A2352" s="198">
        <f>'12-Furnishings'!A47</f>
        <v>0</v>
      </c>
      <c r="B2352" s="399" t="str">
        <f>'12-Furnishings'!B47</f>
        <v>12 21 23 Roll-Down Blinds</v>
      </c>
      <c r="C2352" s="235"/>
      <c r="D2352" s="402" t="str" cm="1">
        <f t="array" ref="D2352">_xlfn.IFNA(_xlfn.IFS('12-Furnishings'!D47="*",'12-Furnishings'!C47,'12-Furnishings'!F47="*",'12-Furnishings'!E47,'12-Furnishings'!H47="*",'12-Furnishings'!G47,'12-Furnishings'!J47="*",'12-Furnishings'!I47,'12-Furnishings'!L47="*",'12-Furnishings'!K47,'12-Furnishings'!N47="*",'12-Furnishings'!M47,'12-Furnishings'!P47="*",'12-Furnishings'!O47,'12-Furnishings'!R47="*",'12-Furnishings'!Q47,'12-Furnishings'!T47="*",'12-Furnishings'!S47),"")</f>
        <v/>
      </c>
      <c r="E2352" s="402" t="e">
        <f>D2352/'Project Data'!$D$22</f>
        <v>#VALUE!</v>
      </c>
      <c r="F2352" s="164" t="s">
        <v>44</v>
      </c>
      <c r="G2352" s="236" t="str" cm="1">
        <f t="array" aca="1" ref="G2352" ca="1">_xlfn.IFNA(_xlfn.IFS('12-Furnishings'!F47="*",'12-Furnishings'!E47,'12-Furnishings'!H47="*",'12-Furnishings'!G47,'12-Furnishings'!J47="*",'12-Furnishings'!I47,'12-Furnishings'!L47="*",'12-Furnishings'!K47,'12-Furnishings'!N47="*",'12-Furnishings'!M47,'12-Furnishings'!P47="*",'12-Furnishings'!O47,'12-Furnishings'!R47="*",'12-Furnishings'!Q47,'12-Furnishings'!T47="*",'12-Furnishings'!S47,'12-Furnishings'!V47="*",'12-Furnishings'!U47),"")</f>
        <v/>
      </c>
      <c r="H2352" s="236" t="e">
        <f ca="1">G2352/'Project Data'!$D$22</f>
        <v>#VALUE!</v>
      </c>
      <c r="I2352" s="175"/>
      <c r="J2352" s="244"/>
      <c r="K2352" s="404"/>
    </row>
    <row r="2353" spans="1:11" s="147" customFormat="1" ht="15" hidden="1" customHeight="1">
      <c r="A2353" s="198">
        <f>'12-Furnishings'!A48</f>
        <v>0</v>
      </c>
      <c r="B2353" s="399" t="str">
        <f>'12-Furnishings'!B48</f>
        <v>12 21 26 Black-Out Blinds</v>
      </c>
      <c r="C2353" s="235"/>
      <c r="D2353" s="402" t="str" cm="1">
        <f t="array" ref="D2353">_xlfn.IFNA(_xlfn.IFS('12-Furnishings'!D48="*",'12-Furnishings'!C48,'12-Furnishings'!F48="*",'12-Furnishings'!E48,'12-Furnishings'!H48="*",'12-Furnishings'!G48,'12-Furnishings'!J48="*",'12-Furnishings'!I48,'12-Furnishings'!L48="*",'12-Furnishings'!K48,'12-Furnishings'!N48="*",'12-Furnishings'!M48,'12-Furnishings'!P48="*",'12-Furnishings'!O48,'12-Furnishings'!R48="*",'12-Furnishings'!Q48,'12-Furnishings'!T48="*",'12-Furnishings'!S48),"")</f>
        <v/>
      </c>
      <c r="E2353" s="402" t="e">
        <f>D2353/'Project Data'!$D$22</f>
        <v>#VALUE!</v>
      </c>
      <c r="F2353" s="164" t="s">
        <v>44</v>
      </c>
      <c r="G2353" s="236" t="str" cm="1">
        <f t="array" aca="1" ref="G2353" ca="1">_xlfn.IFNA(_xlfn.IFS('12-Furnishings'!F48="*",'12-Furnishings'!E48,'12-Furnishings'!H48="*",'12-Furnishings'!G48,'12-Furnishings'!J48="*",'12-Furnishings'!I48,'12-Furnishings'!L48="*",'12-Furnishings'!K48,'12-Furnishings'!N48="*",'12-Furnishings'!M48,'12-Furnishings'!P48="*",'12-Furnishings'!O48,'12-Furnishings'!R48="*",'12-Furnishings'!Q48,'12-Furnishings'!T48="*",'12-Furnishings'!S48,'12-Furnishings'!V48="*",'12-Furnishings'!U48),"")</f>
        <v/>
      </c>
      <c r="H2353" s="236" t="e">
        <f ca="1">G2353/'Project Data'!$D$22</f>
        <v>#VALUE!</v>
      </c>
      <c r="I2353" s="175"/>
      <c r="J2353" s="244"/>
      <c r="K2353" s="404"/>
    </row>
    <row r="2354" spans="1:11" s="147" customFormat="1" ht="15" hidden="1" customHeight="1">
      <c r="A2354" s="198">
        <f>'12-Furnishings'!A49</f>
        <v>0</v>
      </c>
      <c r="B2354" s="399" t="str">
        <f>'12-Furnishings'!B49</f>
        <v>12 22 00 Curtains and Drapes</v>
      </c>
      <c r="C2354" s="235"/>
      <c r="D2354" s="402" t="str" cm="1">
        <f t="array" ref="D2354">_xlfn.IFNA(_xlfn.IFS('12-Furnishings'!D49="*",'12-Furnishings'!C49,'12-Furnishings'!F49="*",'12-Furnishings'!E49,'12-Furnishings'!H49="*",'12-Furnishings'!G49,'12-Furnishings'!J49="*",'12-Furnishings'!I49,'12-Furnishings'!L49="*",'12-Furnishings'!K49,'12-Furnishings'!N49="*",'12-Furnishings'!M49,'12-Furnishings'!P49="*",'12-Furnishings'!O49,'12-Furnishings'!R49="*",'12-Furnishings'!Q49,'12-Furnishings'!T49="*",'12-Furnishings'!S49),"")</f>
        <v/>
      </c>
      <c r="E2354" s="402" t="e">
        <f>D2354/'Project Data'!$D$22</f>
        <v>#VALUE!</v>
      </c>
      <c r="F2354" s="164" t="s">
        <v>44</v>
      </c>
      <c r="G2354" s="236" t="str" cm="1">
        <f t="array" aca="1" ref="G2354" ca="1">_xlfn.IFNA(_xlfn.IFS('12-Furnishings'!F49="*",'12-Furnishings'!E49,'12-Furnishings'!H49="*",'12-Furnishings'!G49,'12-Furnishings'!J49="*",'12-Furnishings'!I49,'12-Furnishings'!L49="*",'12-Furnishings'!K49,'12-Furnishings'!N49="*",'12-Furnishings'!M49,'12-Furnishings'!P49="*",'12-Furnishings'!O49,'12-Furnishings'!R49="*",'12-Furnishings'!Q49,'12-Furnishings'!T49="*",'12-Furnishings'!S49,'12-Furnishings'!V49="*",'12-Furnishings'!U49),"")</f>
        <v/>
      </c>
      <c r="H2354" s="236" t="e">
        <f ca="1">G2354/'Project Data'!$D$22</f>
        <v>#VALUE!</v>
      </c>
      <c r="I2354" s="175"/>
      <c r="J2354" s="244"/>
      <c r="K2354" s="404"/>
    </row>
    <row r="2355" spans="1:11" s="147" customFormat="1" ht="15" hidden="1" customHeight="1">
      <c r="A2355" s="198">
        <f>'12-Furnishings'!A50</f>
        <v>0</v>
      </c>
      <c r="B2355" s="399" t="str">
        <f>'12-Furnishings'!B50</f>
        <v>12 22 13 Draperies</v>
      </c>
      <c r="C2355" s="235"/>
      <c r="D2355" s="402" t="str" cm="1">
        <f t="array" ref="D2355">_xlfn.IFNA(_xlfn.IFS('12-Furnishings'!D50="*",'12-Furnishings'!C50,'12-Furnishings'!F50="*",'12-Furnishings'!E50,'12-Furnishings'!H50="*",'12-Furnishings'!G50,'12-Furnishings'!J50="*",'12-Furnishings'!I50,'12-Furnishings'!L50="*",'12-Furnishings'!K50,'12-Furnishings'!N50="*",'12-Furnishings'!M50,'12-Furnishings'!P50="*",'12-Furnishings'!O50,'12-Furnishings'!R50="*",'12-Furnishings'!Q50,'12-Furnishings'!T50="*",'12-Furnishings'!S50),"")</f>
        <v/>
      </c>
      <c r="E2355" s="402" t="e">
        <f>D2355/'Project Data'!$D$22</f>
        <v>#VALUE!</v>
      </c>
      <c r="F2355" s="164" t="s">
        <v>44</v>
      </c>
      <c r="G2355" s="236" t="str" cm="1">
        <f t="array" aca="1" ref="G2355" ca="1">_xlfn.IFNA(_xlfn.IFS('12-Furnishings'!F50="*",'12-Furnishings'!E50,'12-Furnishings'!H50="*",'12-Furnishings'!G50,'12-Furnishings'!J50="*",'12-Furnishings'!I50,'12-Furnishings'!L50="*",'12-Furnishings'!K50,'12-Furnishings'!N50="*",'12-Furnishings'!M50,'12-Furnishings'!P50="*",'12-Furnishings'!O50,'12-Furnishings'!R50="*",'12-Furnishings'!Q50,'12-Furnishings'!T50="*",'12-Furnishings'!S50,'12-Furnishings'!V50="*",'12-Furnishings'!U50),"")</f>
        <v/>
      </c>
      <c r="H2355" s="236" t="e">
        <f ca="1">G2355/'Project Data'!$D$22</f>
        <v>#VALUE!</v>
      </c>
      <c r="I2355" s="175"/>
      <c r="J2355" s="244"/>
      <c r="K2355" s="404"/>
    </row>
    <row r="2356" spans="1:11" s="147" customFormat="1" ht="15" hidden="1" customHeight="1">
      <c r="A2356" s="198">
        <f>'12-Furnishings'!A51</f>
        <v>0</v>
      </c>
      <c r="B2356" s="399" t="str">
        <f>'12-Furnishings'!B51</f>
        <v>12 22 16 Drapery Track and Accessories</v>
      </c>
      <c r="C2356" s="235"/>
      <c r="D2356" s="402" t="str" cm="1">
        <f t="array" ref="D2356">_xlfn.IFNA(_xlfn.IFS('12-Furnishings'!D51="*",'12-Furnishings'!C51,'12-Furnishings'!F51="*",'12-Furnishings'!E51,'12-Furnishings'!H51="*",'12-Furnishings'!G51,'12-Furnishings'!J51="*",'12-Furnishings'!I51,'12-Furnishings'!L51="*",'12-Furnishings'!K51,'12-Furnishings'!N51="*",'12-Furnishings'!M51,'12-Furnishings'!P51="*",'12-Furnishings'!O51,'12-Furnishings'!R51="*",'12-Furnishings'!Q51,'12-Furnishings'!T51="*",'12-Furnishings'!S51),"")</f>
        <v/>
      </c>
      <c r="E2356" s="402" t="e">
        <f>D2356/'Project Data'!$D$22</f>
        <v>#VALUE!</v>
      </c>
      <c r="F2356" s="164" t="s">
        <v>44</v>
      </c>
      <c r="G2356" s="236" t="str" cm="1">
        <f t="array" aca="1" ref="G2356" ca="1">_xlfn.IFNA(_xlfn.IFS('12-Furnishings'!F51="*",'12-Furnishings'!E51,'12-Furnishings'!H51="*",'12-Furnishings'!G51,'12-Furnishings'!J51="*",'12-Furnishings'!I51,'12-Furnishings'!L51="*",'12-Furnishings'!K51,'12-Furnishings'!N51="*",'12-Furnishings'!M51,'12-Furnishings'!P51="*",'12-Furnishings'!O51,'12-Furnishings'!R51="*",'12-Furnishings'!Q51,'12-Furnishings'!T51="*",'12-Furnishings'!S51,'12-Furnishings'!V51="*",'12-Furnishings'!U51),"")</f>
        <v/>
      </c>
      <c r="H2356" s="236" t="e">
        <f ca="1">G2356/'Project Data'!$D$22</f>
        <v>#VALUE!</v>
      </c>
      <c r="I2356" s="175"/>
      <c r="J2356" s="244"/>
      <c r="K2356" s="404"/>
    </row>
    <row r="2357" spans="1:11" s="147" customFormat="1" ht="15" hidden="1" customHeight="1">
      <c r="A2357" s="198">
        <f>'12-Furnishings'!A52</f>
        <v>0</v>
      </c>
      <c r="B2357" s="399" t="str">
        <f>'12-Furnishings'!B52</f>
        <v>12 23 00 Interior Shutters</v>
      </c>
      <c r="C2357" s="235"/>
      <c r="D2357" s="402" t="str" cm="1">
        <f t="array" ref="D2357">_xlfn.IFNA(_xlfn.IFS('12-Furnishings'!D52="*",'12-Furnishings'!C52,'12-Furnishings'!F52="*",'12-Furnishings'!E52,'12-Furnishings'!H52="*",'12-Furnishings'!G52,'12-Furnishings'!J52="*",'12-Furnishings'!I52,'12-Furnishings'!L52="*",'12-Furnishings'!K52,'12-Furnishings'!N52="*",'12-Furnishings'!M52,'12-Furnishings'!P52="*",'12-Furnishings'!O52,'12-Furnishings'!R52="*",'12-Furnishings'!Q52,'12-Furnishings'!T52="*",'12-Furnishings'!S52),"")</f>
        <v/>
      </c>
      <c r="E2357" s="402" t="e">
        <f>D2357/'Project Data'!$D$22</f>
        <v>#VALUE!</v>
      </c>
      <c r="F2357" s="164" t="s">
        <v>44</v>
      </c>
      <c r="G2357" s="236" t="str" cm="1">
        <f t="array" aca="1" ref="G2357" ca="1">_xlfn.IFNA(_xlfn.IFS('12-Furnishings'!F52="*",'12-Furnishings'!E52,'12-Furnishings'!H52="*",'12-Furnishings'!G52,'12-Furnishings'!J52="*",'12-Furnishings'!I52,'12-Furnishings'!L52="*",'12-Furnishings'!K52,'12-Furnishings'!N52="*",'12-Furnishings'!M52,'12-Furnishings'!P52="*",'12-Furnishings'!O52,'12-Furnishings'!R52="*",'12-Furnishings'!Q52,'12-Furnishings'!T52="*",'12-Furnishings'!S52,'12-Furnishings'!V52="*",'12-Furnishings'!U52),"")</f>
        <v/>
      </c>
      <c r="H2357" s="236" t="e">
        <f ca="1">G2357/'Project Data'!$D$22</f>
        <v>#VALUE!</v>
      </c>
      <c r="I2357" s="175"/>
      <c r="J2357" s="244"/>
      <c r="K2357" s="404"/>
    </row>
    <row r="2358" spans="1:11" s="147" customFormat="1" ht="15" hidden="1" customHeight="1">
      <c r="A2358" s="198">
        <f>'12-Furnishings'!A53</f>
        <v>0</v>
      </c>
      <c r="B2358" s="399" t="str">
        <f>'12-Furnishings'!B53</f>
        <v>12 23 13 Wood Interior Shutters</v>
      </c>
      <c r="C2358" s="235"/>
      <c r="D2358" s="402" t="str" cm="1">
        <f t="array" ref="D2358">_xlfn.IFNA(_xlfn.IFS('12-Furnishings'!D53="*",'12-Furnishings'!C53,'12-Furnishings'!F53="*",'12-Furnishings'!E53,'12-Furnishings'!H53="*",'12-Furnishings'!G53,'12-Furnishings'!J53="*",'12-Furnishings'!I53,'12-Furnishings'!L53="*",'12-Furnishings'!K53,'12-Furnishings'!N53="*",'12-Furnishings'!M53,'12-Furnishings'!P53="*",'12-Furnishings'!O53,'12-Furnishings'!R53="*",'12-Furnishings'!Q53,'12-Furnishings'!T53="*",'12-Furnishings'!S53),"")</f>
        <v/>
      </c>
      <c r="E2358" s="402" t="e">
        <f>D2358/'Project Data'!$D$22</f>
        <v>#VALUE!</v>
      </c>
      <c r="F2358" s="164" t="s">
        <v>44</v>
      </c>
      <c r="G2358" s="236" t="str" cm="1">
        <f t="array" aca="1" ref="G2358" ca="1">_xlfn.IFNA(_xlfn.IFS('12-Furnishings'!F53="*",'12-Furnishings'!E53,'12-Furnishings'!H53="*",'12-Furnishings'!G53,'12-Furnishings'!J53="*",'12-Furnishings'!I53,'12-Furnishings'!L53="*",'12-Furnishings'!K53,'12-Furnishings'!N53="*",'12-Furnishings'!M53,'12-Furnishings'!P53="*",'12-Furnishings'!O53,'12-Furnishings'!R53="*",'12-Furnishings'!Q53,'12-Furnishings'!T53="*",'12-Furnishings'!S53,'12-Furnishings'!V53="*",'12-Furnishings'!U53),"")</f>
        <v/>
      </c>
      <c r="H2358" s="236" t="e">
        <f ca="1">G2358/'Project Data'!$D$22</f>
        <v>#VALUE!</v>
      </c>
      <c r="I2358" s="175"/>
      <c r="J2358" s="244"/>
      <c r="K2358" s="404"/>
    </row>
    <row r="2359" spans="1:11" s="147" customFormat="1" ht="15" hidden="1" customHeight="1">
      <c r="A2359" s="198">
        <f>'12-Furnishings'!A54</f>
        <v>0</v>
      </c>
      <c r="B2359" s="399" t="str">
        <f>'12-Furnishings'!B54</f>
        <v>12 24 00 Window Shades</v>
      </c>
      <c r="C2359" s="235"/>
      <c r="D2359" s="402" t="str" cm="1">
        <f t="array" ref="D2359">_xlfn.IFNA(_xlfn.IFS('12-Furnishings'!D54="*",'12-Furnishings'!C54,'12-Furnishings'!F54="*",'12-Furnishings'!E54,'12-Furnishings'!H54="*",'12-Furnishings'!G54,'12-Furnishings'!J54="*",'12-Furnishings'!I54,'12-Furnishings'!L54="*",'12-Furnishings'!K54,'12-Furnishings'!N54="*",'12-Furnishings'!M54,'12-Furnishings'!P54="*",'12-Furnishings'!O54,'12-Furnishings'!R54="*",'12-Furnishings'!Q54,'12-Furnishings'!T54="*",'12-Furnishings'!S54),"")</f>
        <v/>
      </c>
      <c r="E2359" s="402" t="e">
        <f>D2359/'Project Data'!$D$22</f>
        <v>#VALUE!</v>
      </c>
      <c r="F2359" s="164" t="s">
        <v>44</v>
      </c>
      <c r="G2359" s="236" t="str" cm="1">
        <f t="array" aca="1" ref="G2359" ca="1">_xlfn.IFNA(_xlfn.IFS('12-Furnishings'!F54="*",'12-Furnishings'!E54,'12-Furnishings'!H54="*",'12-Furnishings'!G54,'12-Furnishings'!J54="*",'12-Furnishings'!I54,'12-Furnishings'!L54="*",'12-Furnishings'!K54,'12-Furnishings'!N54="*",'12-Furnishings'!M54,'12-Furnishings'!P54="*",'12-Furnishings'!O54,'12-Furnishings'!R54="*",'12-Furnishings'!Q54,'12-Furnishings'!T54="*",'12-Furnishings'!S54,'12-Furnishings'!V54="*",'12-Furnishings'!U54),"")</f>
        <v/>
      </c>
      <c r="H2359" s="236" t="e">
        <f ca="1">G2359/'Project Data'!$D$22</f>
        <v>#VALUE!</v>
      </c>
      <c r="I2359" s="175"/>
      <c r="J2359" s="244"/>
      <c r="K2359" s="404"/>
    </row>
    <row r="2360" spans="1:11" s="147" customFormat="1" ht="15" hidden="1" customHeight="1">
      <c r="A2360" s="198">
        <f>'12-Furnishings'!A55</f>
        <v>0</v>
      </c>
      <c r="B2360" s="399" t="str">
        <f>'12-Furnishings'!B55</f>
        <v>12 24 13 Roller Window Shades</v>
      </c>
      <c r="C2360" s="235"/>
      <c r="D2360" s="402" t="str" cm="1">
        <f t="array" ref="D2360">_xlfn.IFNA(_xlfn.IFS('12-Furnishings'!D55="*",'12-Furnishings'!C55,'12-Furnishings'!F55="*",'12-Furnishings'!E55,'12-Furnishings'!H55="*",'12-Furnishings'!G55,'12-Furnishings'!J55="*",'12-Furnishings'!I55,'12-Furnishings'!L55="*",'12-Furnishings'!K55,'12-Furnishings'!N55="*",'12-Furnishings'!M55,'12-Furnishings'!P55="*",'12-Furnishings'!O55,'12-Furnishings'!R55="*",'12-Furnishings'!Q55,'12-Furnishings'!T55="*",'12-Furnishings'!S55),"")</f>
        <v/>
      </c>
      <c r="E2360" s="402" t="e">
        <f>D2360/'Project Data'!$D$22</f>
        <v>#VALUE!</v>
      </c>
      <c r="F2360" s="164" t="s">
        <v>44</v>
      </c>
      <c r="G2360" s="236" t="str" cm="1">
        <f t="array" aca="1" ref="G2360" ca="1">_xlfn.IFNA(_xlfn.IFS('12-Furnishings'!F55="*",'12-Furnishings'!E55,'12-Furnishings'!H55="*",'12-Furnishings'!G55,'12-Furnishings'!J55="*",'12-Furnishings'!I55,'12-Furnishings'!L55="*",'12-Furnishings'!K55,'12-Furnishings'!N55="*",'12-Furnishings'!M55,'12-Furnishings'!P55="*",'12-Furnishings'!O55,'12-Furnishings'!R55="*",'12-Furnishings'!Q55,'12-Furnishings'!T55="*",'12-Furnishings'!S55,'12-Furnishings'!V55="*",'12-Furnishings'!U55),"")</f>
        <v/>
      </c>
      <c r="H2360" s="236" t="e">
        <f ca="1">G2360/'Project Data'!$D$22</f>
        <v>#VALUE!</v>
      </c>
      <c r="I2360" s="175"/>
      <c r="J2360" s="244"/>
      <c r="K2360" s="404"/>
    </row>
    <row r="2361" spans="1:11" s="147" customFormat="1" ht="15" hidden="1" customHeight="1">
      <c r="A2361" s="198">
        <f>'12-Furnishings'!A56</f>
        <v>0</v>
      </c>
      <c r="B2361" s="399" t="str">
        <f>'12-Furnishings'!B56</f>
        <v>12 24 16 Pleated Window Shades</v>
      </c>
      <c r="C2361" s="235"/>
      <c r="D2361" s="402" t="str" cm="1">
        <f t="array" ref="D2361">_xlfn.IFNA(_xlfn.IFS('12-Furnishings'!D56="*",'12-Furnishings'!C56,'12-Furnishings'!F56="*",'12-Furnishings'!E56,'12-Furnishings'!H56="*",'12-Furnishings'!G56,'12-Furnishings'!J56="*",'12-Furnishings'!I56,'12-Furnishings'!L56="*",'12-Furnishings'!K56,'12-Furnishings'!N56="*",'12-Furnishings'!M56,'12-Furnishings'!P56="*",'12-Furnishings'!O56,'12-Furnishings'!R56="*",'12-Furnishings'!Q56,'12-Furnishings'!T56="*",'12-Furnishings'!S56),"")</f>
        <v/>
      </c>
      <c r="E2361" s="402" t="e">
        <f>D2361/'Project Data'!$D$22</f>
        <v>#VALUE!</v>
      </c>
      <c r="F2361" s="164" t="s">
        <v>44</v>
      </c>
      <c r="G2361" s="236" t="str" cm="1">
        <f t="array" aca="1" ref="G2361" ca="1">_xlfn.IFNA(_xlfn.IFS('12-Furnishings'!F56="*",'12-Furnishings'!E56,'12-Furnishings'!H56="*",'12-Furnishings'!G56,'12-Furnishings'!J56="*",'12-Furnishings'!I56,'12-Furnishings'!L56="*",'12-Furnishings'!K56,'12-Furnishings'!N56="*",'12-Furnishings'!M56,'12-Furnishings'!P56="*",'12-Furnishings'!O56,'12-Furnishings'!R56="*",'12-Furnishings'!Q56,'12-Furnishings'!T56="*",'12-Furnishings'!S56,'12-Furnishings'!V56="*",'12-Furnishings'!U56),"")</f>
        <v/>
      </c>
      <c r="H2361" s="236" t="e">
        <f ca="1">G2361/'Project Data'!$D$22</f>
        <v>#VALUE!</v>
      </c>
      <c r="I2361" s="175"/>
      <c r="J2361" s="244"/>
      <c r="K2361" s="404"/>
    </row>
    <row r="2362" spans="1:11" s="147" customFormat="1" ht="15" hidden="1" customHeight="1">
      <c r="A2362" s="198">
        <f>'12-Furnishings'!A57</f>
        <v>0</v>
      </c>
      <c r="B2362" s="399" t="str">
        <f>'12-Furnishings'!B57</f>
        <v>12 24 16.13 Z-Pleated Window Shades</v>
      </c>
      <c r="C2362" s="235"/>
      <c r="D2362" s="402" t="str" cm="1">
        <f t="array" ref="D2362">_xlfn.IFNA(_xlfn.IFS('12-Furnishings'!D57="*",'12-Furnishings'!C57,'12-Furnishings'!F57="*",'12-Furnishings'!E57,'12-Furnishings'!H57="*",'12-Furnishings'!G57,'12-Furnishings'!J57="*",'12-Furnishings'!I57,'12-Furnishings'!L57="*",'12-Furnishings'!K57,'12-Furnishings'!N57="*",'12-Furnishings'!M57,'12-Furnishings'!P57="*",'12-Furnishings'!O57,'12-Furnishings'!R57="*",'12-Furnishings'!Q57,'12-Furnishings'!T57="*",'12-Furnishings'!S57),"")</f>
        <v/>
      </c>
      <c r="E2362" s="402" t="e">
        <f>D2362/'Project Data'!$D$22</f>
        <v>#VALUE!</v>
      </c>
      <c r="F2362" s="164" t="s">
        <v>44</v>
      </c>
      <c r="G2362" s="236" t="str" cm="1">
        <f t="array" aca="1" ref="G2362" ca="1">_xlfn.IFNA(_xlfn.IFS('12-Furnishings'!F57="*",'12-Furnishings'!E57,'12-Furnishings'!H57="*",'12-Furnishings'!G57,'12-Furnishings'!J57="*",'12-Furnishings'!I57,'12-Furnishings'!L57="*",'12-Furnishings'!K57,'12-Furnishings'!N57="*",'12-Furnishings'!M57,'12-Furnishings'!P57="*",'12-Furnishings'!O57,'12-Furnishings'!R57="*",'12-Furnishings'!Q57,'12-Furnishings'!T57="*",'12-Furnishings'!S57,'12-Furnishings'!V57="*",'12-Furnishings'!U57),"")</f>
        <v/>
      </c>
      <c r="H2362" s="236" t="e">
        <f ca="1">G2362/'Project Data'!$D$22</f>
        <v>#VALUE!</v>
      </c>
      <c r="I2362" s="175"/>
      <c r="J2362" s="244"/>
      <c r="K2362" s="404"/>
    </row>
    <row r="2363" spans="1:11" s="147" customFormat="1" ht="15" hidden="1" customHeight="1">
      <c r="A2363" s="198">
        <f>'12-Furnishings'!A58</f>
        <v>0</v>
      </c>
      <c r="B2363" s="399" t="str">
        <f>'12-Furnishings'!B58</f>
        <v>12 24 16.16 Cellular Shades</v>
      </c>
      <c r="C2363" s="235"/>
      <c r="D2363" s="402" t="str" cm="1">
        <f t="array" ref="D2363">_xlfn.IFNA(_xlfn.IFS('12-Furnishings'!D58="*",'12-Furnishings'!C58,'12-Furnishings'!F58="*",'12-Furnishings'!E58,'12-Furnishings'!H58="*",'12-Furnishings'!G58,'12-Furnishings'!J58="*",'12-Furnishings'!I58,'12-Furnishings'!L58="*",'12-Furnishings'!K58,'12-Furnishings'!N58="*",'12-Furnishings'!M58,'12-Furnishings'!P58="*",'12-Furnishings'!O58,'12-Furnishings'!R58="*",'12-Furnishings'!Q58,'12-Furnishings'!T58="*",'12-Furnishings'!S58),"")</f>
        <v/>
      </c>
      <c r="E2363" s="402" t="e">
        <f>D2363/'Project Data'!$D$22</f>
        <v>#VALUE!</v>
      </c>
      <c r="F2363" s="164" t="s">
        <v>44</v>
      </c>
      <c r="G2363" s="236" t="str" cm="1">
        <f t="array" aca="1" ref="G2363" ca="1">_xlfn.IFNA(_xlfn.IFS('12-Furnishings'!F58="*",'12-Furnishings'!E58,'12-Furnishings'!H58="*",'12-Furnishings'!G58,'12-Furnishings'!J58="*",'12-Furnishings'!I58,'12-Furnishings'!L58="*",'12-Furnishings'!K58,'12-Furnishings'!N58="*",'12-Furnishings'!M58,'12-Furnishings'!P58="*",'12-Furnishings'!O58,'12-Furnishings'!R58="*",'12-Furnishings'!Q58,'12-Furnishings'!T58="*",'12-Furnishings'!S58,'12-Furnishings'!V58="*",'12-Furnishings'!U58),"")</f>
        <v/>
      </c>
      <c r="H2363" s="236" t="e">
        <f ca="1">G2363/'Project Data'!$D$22</f>
        <v>#VALUE!</v>
      </c>
      <c r="I2363" s="175"/>
      <c r="J2363" s="244"/>
      <c r="K2363" s="404"/>
    </row>
    <row r="2364" spans="1:11" s="147" customFormat="1" ht="15" hidden="1" customHeight="1">
      <c r="A2364" s="198">
        <f>'12-Furnishings'!A59</f>
        <v>0</v>
      </c>
      <c r="B2364" s="399" t="str">
        <f>'12-Furnishings'!B59</f>
        <v>12 24 16.19 Roman Shades</v>
      </c>
      <c r="C2364" s="235"/>
      <c r="D2364" s="402" t="str" cm="1">
        <f t="array" ref="D2364">_xlfn.IFNA(_xlfn.IFS('12-Furnishings'!D59="*",'12-Furnishings'!C59,'12-Furnishings'!F59="*",'12-Furnishings'!E59,'12-Furnishings'!H59="*",'12-Furnishings'!G59,'12-Furnishings'!J59="*",'12-Furnishings'!I59,'12-Furnishings'!L59="*",'12-Furnishings'!K59,'12-Furnishings'!N59="*",'12-Furnishings'!M59,'12-Furnishings'!P59="*",'12-Furnishings'!O59,'12-Furnishings'!R59="*",'12-Furnishings'!Q59,'12-Furnishings'!T59="*",'12-Furnishings'!S59),"")</f>
        <v/>
      </c>
      <c r="E2364" s="402" t="e">
        <f>D2364/'Project Data'!$D$22</f>
        <v>#VALUE!</v>
      </c>
      <c r="F2364" s="164" t="s">
        <v>44</v>
      </c>
      <c r="G2364" s="236" t="str" cm="1">
        <f t="array" aca="1" ref="G2364" ca="1">_xlfn.IFNA(_xlfn.IFS('12-Furnishings'!F59="*",'12-Furnishings'!E59,'12-Furnishings'!H59="*",'12-Furnishings'!G59,'12-Furnishings'!J59="*",'12-Furnishings'!I59,'12-Furnishings'!L59="*",'12-Furnishings'!K59,'12-Furnishings'!N59="*",'12-Furnishings'!M59,'12-Furnishings'!P59="*",'12-Furnishings'!O59,'12-Furnishings'!R59="*",'12-Furnishings'!Q59,'12-Furnishings'!T59="*",'12-Furnishings'!S59,'12-Furnishings'!V59="*",'12-Furnishings'!U59),"")</f>
        <v/>
      </c>
      <c r="H2364" s="236" t="e">
        <f ca="1">G2364/'Project Data'!$D$22</f>
        <v>#VALUE!</v>
      </c>
      <c r="I2364" s="175"/>
      <c r="J2364" s="244"/>
      <c r="K2364" s="404"/>
    </row>
    <row r="2365" spans="1:11" s="147" customFormat="1" ht="15" hidden="1" customHeight="1">
      <c r="A2365" s="198">
        <f>'12-Furnishings'!A60</f>
        <v>0</v>
      </c>
      <c r="B2365" s="399" t="str">
        <f>'12-Furnishings'!B60</f>
        <v>12 25 00 Window Treatment Operating Hardware</v>
      </c>
      <c r="C2365" s="235"/>
      <c r="D2365" s="402" t="str" cm="1">
        <f t="array" ref="D2365">_xlfn.IFNA(_xlfn.IFS('12-Furnishings'!D60="*",'12-Furnishings'!C60,'12-Furnishings'!F60="*",'12-Furnishings'!E60,'12-Furnishings'!H60="*",'12-Furnishings'!G60,'12-Furnishings'!J60="*",'12-Furnishings'!I60,'12-Furnishings'!L60="*",'12-Furnishings'!K60,'12-Furnishings'!N60="*",'12-Furnishings'!M60,'12-Furnishings'!P60="*",'12-Furnishings'!O60,'12-Furnishings'!R60="*",'12-Furnishings'!Q60,'12-Furnishings'!T60="*",'12-Furnishings'!S60),"")</f>
        <v/>
      </c>
      <c r="E2365" s="402" t="e">
        <f>D2365/'Project Data'!$D$22</f>
        <v>#VALUE!</v>
      </c>
      <c r="F2365" s="164" t="s">
        <v>44</v>
      </c>
      <c r="G2365" s="236" t="str" cm="1">
        <f t="array" aca="1" ref="G2365" ca="1">_xlfn.IFNA(_xlfn.IFS('12-Furnishings'!F60="*",'12-Furnishings'!E60,'12-Furnishings'!H60="*",'12-Furnishings'!G60,'12-Furnishings'!J60="*",'12-Furnishings'!I60,'12-Furnishings'!L60="*",'12-Furnishings'!K60,'12-Furnishings'!N60="*",'12-Furnishings'!M60,'12-Furnishings'!P60="*",'12-Furnishings'!O60,'12-Furnishings'!R60="*",'12-Furnishings'!Q60,'12-Furnishings'!T60="*",'12-Furnishings'!S60,'12-Furnishings'!V60="*",'12-Furnishings'!U60),"")</f>
        <v/>
      </c>
      <c r="H2365" s="236" t="e">
        <f ca="1">G2365/'Project Data'!$D$22</f>
        <v>#VALUE!</v>
      </c>
      <c r="I2365" s="175"/>
      <c r="J2365" s="244"/>
      <c r="K2365" s="404"/>
    </row>
    <row r="2366" spans="1:11" s="147" customFormat="1" ht="15" hidden="1" customHeight="1">
      <c r="A2366" s="198">
        <f>'12-Furnishings'!A61</f>
        <v>0</v>
      </c>
      <c r="B2366" s="399" t="str">
        <f>'12-Furnishings'!B61</f>
        <v>12 25 09 Window Treatment Control System</v>
      </c>
      <c r="C2366" s="235"/>
      <c r="D2366" s="402" t="str" cm="1">
        <f t="array" ref="D2366">_xlfn.IFNA(_xlfn.IFS('12-Furnishings'!D61="*",'12-Furnishings'!C61,'12-Furnishings'!F61="*",'12-Furnishings'!E61,'12-Furnishings'!H61="*",'12-Furnishings'!G61,'12-Furnishings'!J61="*",'12-Furnishings'!I61,'12-Furnishings'!L61="*",'12-Furnishings'!K61,'12-Furnishings'!N61="*",'12-Furnishings'!M61,'12-Furnishings'!P61="*",'12-Furnishings'!O61,'12-Furnishings'!R61="*",'12-Furnishings'!Q61,'12-Furnishings'!T61="*",'12-Furnishings'!S61),"")</f>
        <v/>
      </c>
      <c r="E2366" s="402" t="e">
        <f>D2366/'Project Data'!$D$22</f>
        <v>#VALUE!</v>
      </c>
      <c r="F2366" s="164" t="s">
        <v>44</v>
      </c>
      <c r="G2366" s="236" t="str" cm="1">
        <f t="array" aca="1" ref="G2366" ca="1">_xlfn.IFNA(_xlfn.IFS('12-Furnishings'!F61="*",'12-Furnishings'!E61,'12-Furnishings'!H61="*",'12-Furnishings'!G61,'12-Furnishings'!J61="*",'12-Furnishings'!I61,'12-Furnishings'!L61="*",'12-Furnishings'!K61,'12-Furnishings'!N61="*",'12-Furnishings'!M61,'12-Furnishings'!P61="*",'12-Furnishings'!O61,'12-Furnishings'!R61="*",'12-Furnishings'!Q61,'12-Furnishings'!T61="*",'12-Furnishings'!S61,'12-Furnishings'!V61="*",'12-Furnishings'!U61),"")</f>
        <v/>
      </c>
      <c r="H2366" s="236" t="e">
        <f ca="1">G2366/'Project Data'!$D$22</f>
        <v>#VALUE!</v>
      </c>
      <c r="I2366" s="175"/>
      <c r="J2366" s="244"/>
      <c r="K2366" s="404"/>
    </row>
    <row r="2367" spans="1:11" s="147" customFormat="1" ht="15" hidden="1" customHeight="1">
      <c r="A2367" s="198">
        <f>'12-Furnishings'!A62</f>
        <v>0</v>
      </c>
      <c r="B2367" s="399" t="str">
        <f>'12-Furnishings'!B62</f>
        <v>12 25 13 Motorized Drapery Rods</v>
      </c>
      <c r="C2367" s="235"/>
      <c r="D2367" s="402" t="str" cm="1">
        <f t="array" ref="D2367">_xlfn.IFNA(_xlfn.IFS('12-Furnishings'!D62="*",'12-Furnishings'!C62,'12-Furnishings'!F62="*",'12-Furnishings'!E62,'12-Furnishings'!H62="*",'12-Furnishings'!G62,'12-Furnishings'!J62="*",'12-Furnishings'!I62,'12-Furnishings'!L62="*",'12-Furnishings'!K62,'12-Furnishings'!N62="*",'12-Furnishings'!M62,'12-Furnishings'!P62="*",'12-Furnishings'!O62,'12-Furnishings'!R62="*",'12-Furnishings'!Q62,'12-Furnishings'!T62="*",'12-Furnishings'!S62),"")</f>
        <v/>
      </c>
      <c r="E2367" s="402" t="e">
        <f>D2367/'Project Data'!$D$22</f>
        <v>#VALUE!</v>
      </c>
      <c r="F2367" s="164" t="s">
        <v>44</v>
      </c>
      <c r="G2367" s="236" t="str" cm="1">
        <f t="array" aca="1" ref="G2367" ca="1">_xlfn.IFNA(_xlfn.IFS('12-Furnishings'!F62="*",'12-Furnishings'!E62,'12-Furnishings'!H62="*",'12-Furnishings'!G62,'12-Furnishings'!J62="*",'12-Furnishings'!I62,'12-Furnishings'!L62="*",'12-Furnishings'!K62,'12-Furnishings'!N62="*",'12-Furnishings'!M62,'12-Furnishings'!P62="*",'12-Furnishings'!O62,'12-Furnishings'!R62="*",'12-Furnishings'!Q62,'12-Furnishings'!T62="*",'12-Furnishings'!S62,'12-Furnishings'!V62="*",'12-Furnishings'!U62),"")</f>
        <v/>
      </c>
      <c r="H2367" s="236" t="e">
        <f ca="1">G2367/'Project Data'!$D$22</f>
        <v>#VALUE!</v>
      </c>
      <c r="I2367" s="175"/>
      <c r="J2367" s="244"/>
      <c r="K2367" s="404"/>
    </row>
    <row r="2368" spans="1:11" s="147" customFormat="1" ht="15" hidden="1" customHeight="1">
      <c r="A2368" s="198">
        <f>'12-Furnishings'!A63</f>
        <v>0</v>
      </c>
      <c r="B2368" s="399" t="str">
        <f>'12-Furnishings'!B63</f>
        <v>12 26 00 Interior Daylighting Devices</v>
      </c>
      <c r="C2368" s="235"/>
      <c r="D2368" s="402" t="str" cm="1">
        <f t="array" ref="D2368">_xlfn.IFNA(_xlfn.IFS('12-Furnishings'!D63="*",'12-Furnishings'!C63,'12-Furnishings'!F63="*",'12-Furnishings'!E63,'12-Furnishings'!H63="*",'12-Furnishings'!G63,'12-Furnishings'!J63="*",'12-Furnishings'!I63,'12-Furnishings'!L63="*",'12-Furnishings'!K63,'12-Furnishings'!N63="*",'12-Furnishings'!M63,'12-Furnishings'!P63="*",'12-Furnishings'!O63,'12-Furnishings'!R63="*",'12-Furnishings'!Q63,'12-Furnishings'!T63="*",'12-Furnishings'!S63),"")</f>
        <v/>
      </c>
      <c r="E2368" s="402" t="e">
        <f>D2368/'Project Data'!$D$22</f>
        <v>#VALUE!</v>
      </c>
      <c r="F2368" s="164" t="s">
        <v>44</v>
      </c>
      <c r="G2368" s="236" t="str" cm="1">
        <f t="array" aca="1" ref="G2368" ca="1">_xlfn.IFNA(_xlfn.IFS('12-Furnishings'!F63="*",'12-Furnishings'!E63,'12-Furnishings'!H63="*",'12-Furnishings'!G63,'12-Furnishings'!J63="*",'12-Furnishings'!I63,'12-Furnishings'!L63="*",'12-Furnishings'!K63,'12-Furnishings'!N63="*",'12-Furnishings'!M63,'12-Furnishings'!P63="*",'12-Furnishings'!O63,'12-Furnishings'!R63="*",'12-Furnishings'!Q63,'12-Furnishings'!T63="*",'12-Furnishings'!S63,'12-Furnishings'!V63="*",'12-Furnishings'!U63),"")</f>
        <v/>
      </c>
      <c r="H2368" s="236" t="e">
        <f ca="1">G2368/'Project Data'!$D$22</f>
        <v>#VALUE!</v>
      </c>
      <c r="I2368" s="175"/>
      <c r="J2368" s="244"/>
      <c r="K2368" s="404"/>
    </row>
    <row r="2369" spans="1:11" s="147" customFormat="1" ht="15" customHeight="1">
      <c r="A2369" s="398">
        <f>'12-Furnishings'!A64</f>
        <v>1</v>
      </c>
      <c r="B2369" s="642" t="str">
        <f>'12-Furnishings'!B64</f>
        <v>12 30 00 Casework</v>
      </c>
      <c r="C2369" s="643"/>
      <c r="D2369" s="402">
        <f>'12-Furnishings'!E64</f>
        <v>359840</v>
      </c>
      <c r="E2369" s="402">
        <f>D2369/'Project Data'!$D$22</f>
        <v>4.0209630018661091</v>
      </c>
      <c r="F2369" s="412" t="s">
        <v>44</v>
      </c>
      <c r="G2369" s="402" t="str" cm="1">
        <f t="array" ref="G2369">_xlfn.IFNA(_xlfn.IFS('12-Furnishings'!F64="*",'12-Furnishings'!E64,'12-Furnishings'!H64="*",'12-Furnishings'!G64,'12-Furnishings'!J64="*",'12-Furnishings'!I64,'12-Furnishings'!L64="*",'12-Furnishings'!K64,'12-Furnishings'!N64="*",'12-Furnishings'!M64,'12-Furnishings'!P64="*",'12-Furnishings'!O64,'12-Furnishings'!R64="*",'12-Furnishings'!Q64,'12-Furnishings'!T64="*",'12-Furnishings'!S64,'12-Furnishings'!V64="*",'12-Furnishings'!U64),"")</f>
        <v/>
      </c>
      <c r="H2369" s="402" t="e">
        <f>G2369/'Project Data'!$D$22</f>
        <v>#VALUE!</v>
      </c>
      <c r="I2369" s="400"/>
      <c r="J2369" s="403"/>
      <c r="K2369" s="404" t="s">
        <v>113</v>
      </c>
    </row>
    <row r="2370" spans="1:11" s="147" customFormat="1" ht="15" hidden="1" customHeight="1">
      <c r="A2370" s="198">
        <f>'12-Furnishings'!A65</f>
        <v>0</v>
      </c>
      <c r="B2370" s="399" t="str">
        <f>'12-Furnishings'!B65</f>
        <v>12 31 00 Manufactured Metal Casework</v>
      </c>
      <c r="C2370" s="235"/>
      <c r="D2370" s="402" t="str" cm="1">
        <f t="array" ref="D2370">_xlfn.IFNA(_xlfn.IFS('12-Furnishings'!D65="*",'12-Furnishings'!C65,'12-Furnishings'!F65="*",'12-Furnishings'!E65,'12-Furnishings'!H65="*",'12-Furnishings'!G65,'12-Furnishings'!J65="*",'12-Furnishings'!I65,'12-Furnishings'!L65="*",'12-Furnishings'!K65,'12-Furnishings'!N65="*",'12-Furnishings'!M65,'12-Furnishings'!P65="*",'12-Furnishings'!O65,'12-Furnishings'!R65="*",'12-Furnishings'!Q65,'12-Furnishings'!T65="*",'12-Furnishings'!S65),"")</f>
        <v/>
      </c>
      <c r="E2370" s="402" t="e">
        <f>D2370/'Project Data'!$D$22</f>
        <v>#VALUE!</v>
      </c>
      <c r="F2370" s="164" t="s">
        <v>44</v>
      </c>
      <c r="G2370" s="236" t="str" cm="1">
        <f t="array" aca="1" ref="G2370" ca="1">_xlfn.IFNA(_xlfn.IFS('12-Furnishings'!F65="*",'12-Furnishings'!E65,'12-Furnishings'!H65="*",'12-Furnishings'!G65,'12-Furnishings'!J65="*",'12-Furnishings'!I65,'12-Furnishings'!L65="*",'12-Furnishings'!K65,'12-Furnishings'!N65="*",'12-Furnishings'!M65,'12-Furnishings'!P65="*",'12-Furnishings'!O65,'12-Furnishings'!R65="*",'12-Furnishings'!Q65,'12-Furnishings'!T65="*",'12-Furnishings'!S65,'12-Furnishings'!V65="*",'12-Furnishings'!U65),"")</f>
        <v/>
      </c>
      <c r="H2370" s="236" t="e">
        <f ca="1">G2370/'Project Data'!$D$22</f>
        <v>#VALUE!</v>
      </c>
      <c r="I2370" s="175"/>
      <c r="J2370" s="244"/>
      <c r="K2370" s="404"/>
    </row>
    <row r="2371" spans="1:11" s="147" customFormat="1" ht="15" hidden="1" customHeight="1">
      <c r="A2371" s="198">
        <f>'12-Furnishings'!A66</f>
        <v>0</v>
      </c>
      <c r="B2371" s="399" t="str">
        <f>'12-Furnishings'!B66</f>
        <v>12 31 16 Manufactured Metal Sandwich Panel Casework</v>
      </c>
      <c r="C2371" s="235"/>
      <c r="D2371" s="402" t="str" cm="1">
        <f t="array" ref="D2371">_xlfn.IFNA(_xlfn.IFS('12-Furnishings'!D66="*",'12-Furnishings'!C66,'12-Furnishings'!F66="*",'12-Furnishings'!E66,'12-Furnishings'!H66="*",'12-Furnishings'!G66,'12-Furnishings'!J66="*",'12-Furnishings'!I66,'12-Furnishings'!L66="*",'12-Furnishings'!K66,'12-Furnishings'!N66="*",'12-Furnishings'!M66,'12-Furnishings'!P66="*",'12-Furnishings'!O66,'12-Furnishings'!R66="*",'12-Furnishings'!Q66,'12-Furnishings'!T66="*",'12-Furnishings'!S66),"")</f>
        <v/>
      </c>
      <c r="E2371" s="402" t="e">
        <f>D2371/'Project Data'!$D$22</f>
        <v>#VALUE!</v>
      </c>
      <c r="F2371" s="164" t="s">
        <v>44</v>
      </c>
      <c r="G2371" s="236" t="str" cm="1">
        <f t="array" aca="1" ref="G2371" ca="1">_xlfn.IFNA(_xlfn.IFS('12-Furnishings'!F66="*",'12-Furnishings'!E66,'12-Furnishings'!H66="*",'12-Furnishings'!G66,'12-Furnishings'!J66="*",'12-Furnishings'!I66,'12-Furnishings'!L66="*",'12-Furnishings'!K66,'12-Furnishings'!N66="*",'12-Furnishings'!M66,'12-Furnishings'!P66="*",'12-Furnishings'!O66,'12-Furnishings'!R66="*",'12-Furnishings'!Q66,'12-Furnishings'!T66="*",'12-Furnishings'!S66,'12-Furnishings'!V66="*",'12-Furnishings'!U66),"")</f>
        <v/>
      </c>
      <c r="H2371" s="236" t="e">
        <f ca="1">G2371/'Project Data'!$D$22</f>
        <v>#VALUE!</v>
      </c>
      <c r="I2371" s="175"/>
      <c r="J2371" s="244"/>
      <c r="K2371" s="404"/>
    </row>
    <row r="2372" spans="1:11" s="147" customFormat="1" ht="15" hidden="1" customHeight="1">
      <c r="A2372" s="198">
        <f>'12-Furnishings'!A67</f>
        <v>0</v>
      </c>
      <c r="B2372" s="399" t="str">
        <f>'12-Furnishings'!B67</f>
        <v>12 32 00 Manufactured Wood Casework</v>
      </c>
      <c r="C2372" s="235"/>
      <c r="D2372" s="402" t="str" cm="1">
        <f t="array" ref="D2372">_xlfn.IFNA(_xlfn.IFS('12-Furnishings'!D67="*",'12-Furnishings'!C67,'12-Furnishings'!F67="*",'12-Furnishings'!E67,'12-Furnishings'!H67="*",'12-Furnishings'!G67,'12-Furnishings'!J67="*",'12-Furnishings'!I67,'12-Furnishings'!L67="*",'12-Furnishings'!K67,'12-Furnishings'!N67="*",'12-Furnishings'!M67,'12-Furnishings'!P67="*",'12-Furnishings'!O67,'12-Furnishings'!R67="*",'12-Furnishings'!Q67,'12-Furnishings'!T67="*",'12-Furnishings'!S67),"")</f>
        <v/>
      </c>
      <c r="E2372" s="402" t="e">
        <f>D2372/'Project Data'!$D$22</f>
        <v>#VALUE!</v>
      </c>
      <c r="F2372" s="164" t="s">
        <v>44</v>
      </c>
      <c r="G2372" s="236" t="str" cm="1">
        <f t="array" aca="1" ref="G2372" ca="1">_xlfn.IFNA(_xlfn.IFS('12-Furnishings'!F67="*",'12-Furnishings'!E67,'12-Furnishings'!H67="*",'12-Furnishings'!G67,'12-Furnishings'!J67="*",'12-Furnishings'!I67,'12-Furnishings'!L67="*",'12-Furnishings'!K67,'12-Furnishings'!N67="*",'12-Furnishings'!M67,'12-Furnishings'!P67="*",'12-Furnishings'!O67,'12-Furnishings'!R67="*",'12-Furnishings'!Q67,'12-Furnishings'!T67="*",'12-Furnishings'!S67,'12-Furnishings'!V67="*",'12-Furnishings'!U67),"")</f>
        <v/>
      </c>
      <c r="H2372" s="236" t="e">
        <f ca="1">G2372/'Project Data'!$D$22</f>
        <v>#VALUE!</v>
      </c>
      <c r="I2372" s="175"/>
      <c r="J2372" s="244"/>
      <c r="K2372" s="404"/>
    </row>
    <row r="2373" spans="1:11" s="147" customFormat="1" ht="15" hidden="1" customHeight="1">
      <c r="A2373" s="198">
        <f>'12-Furnishings'!A68</f>
        <v>0</v>
      </c>
      <c r="B2373" s="399" t="str">
        <f>'12-Furnishings'!B68</f>
        <v>12 32 13 Manufactured Wood-Veneer-Faced Casework</v>
      </c>
      <c r="C2373" s="235"/>
      <c r="D2373" s="402" t="str" cm="1">
        <f t="array" ref="D2373">_xlfn.IFNA(_xlfn.IFS('12-Furnishings'!D68="*",'12-Furnishings'!C68,'12-Furnishings'!F68="*",'12-Furnishings'!E68,'12-Furnishings'!H68="*",'12-Furnishings'!G68,'12-Furnishings'!J68="*",'12-Furnishings'!I68,'12-Furnishings'!L68="*",'12-Furnishings'!K68,'12-Furnishings'!N68="*",'12-Furnishings'!M68,'12-Furnishings'!P68="*",'12-Furnishings'!O68,'12-Furnishings'!R68="*",'12-Furnishings'!Q68,'12-Furnishings'!T68="*",'12-Furnishings'!S68),"")</f>
        <v/>
      </c>
      <c r="E2373" s="402" t="e">
        <f>D2373/'Project Data'!$D$22</f>
        <v>#VALUE!</v>
      </c>
      <c r="F2373" s="164" t="s">
        <v>44</v>
      </c>
      <c r="G2373" s="236" t="str" cm="1">
        <f t="array" aca="1" ref="G2373" ca="1">_xlfn.IFNA(_xlfn.IFS('12-Furnishings'!F68="*",'12-Furnishings'!E68,'12-Furnishings'!H68="*",'12-Furnishings'!G68,'12-Furnishings'!J68="*",'12-Furnishings'!I68,'12-Furnishings'!L68="*",'12-Furnishings'!K68,'12-Furnishings'!N68="*",'12-Furnishings'!M68,'12-Furnishings'!P68="*",'12-Furnishings'!O68,'12-Furnishings'!R68="*",'12-Furnishings'!Q68,'12-Furnishings'!T68="*",'12-Furnishings'!S68,'12-Furnishings'!V68="*",'12-Furnishings'!U68),"")</f>
        <v/>
      </c>
      <c r="H2373" s="236" t="e">
        <f ca="1">G2373/'Project Data'!$D$22</f>
        <v>#VALUE!</v>
      </c>
      <c r="I2373" s="175"/>
      <c r="J2373" s="244"/>
      <c r="K2373" s="404"/>
    </row>
    <row r="2374" spans="1:11" s="147" customFormat="1" ht="15" hidden="1" customHeight="1">
      <c r="A2374" s="198">
        <f>'12-Furnishings'!A69</f>
        <v>0</v>
      </c>
      <c r="B2374" s="399" t="str">
        <f>'12-Furnishings'!B69</f>
        <v>12 32 16 Manufactured Plastic-Laminate-Clad Casework</v>
      </c>
      <c r="C2374" s="235"/>
      <c r="D2374" s="402" t="str" cm="1">
        <f t="array" ref="D2374">_xlfn.IFNA(_xlfn.IFS('12-Furnishings'!D69="*",'12-Furnishings'!C69,'12-Furnishings'!F69="*",'12-Furnishings'!E69,'12-Furnishings'!H69="*",'12-Furnishings'!G69,'12-Furnishings'!J69="*",'12-Furnishings'!I69,'12-Furnishings'!L69="*",'12-Furnishings'!K69,'12-Furnishings'!N69="*",'12-Furnishings'!M69,'12-Furnishings'!P69="*",'12-Furnishings'!O69,'12-Furnishings'!R69="*",'12-Furnishings'!Q69,'12-Furnishings'!T69="*",'12-Furnishings'!S69),"")</f>
        <v/>
      </c>
      <c r="E2374" s="402" t="e">
        <f>D2374/'Project Data'!$D$22</f>
        <v>#VALUE!</v>
      </c>
      <c r="F2374" s="164" t="s">
        <v>44</v>
      </c>
      <c r="G2374" s="236" t="str" cm="1">
        <f t="array" aca="1" ref="G2374" ca="1">_xlfn.IFNA(_xlfn.IFS('12-Furnishings'!F69="*",'12-Furnishings'!E69,'12-Furnishings'!H69="*",'12-Furnishings'!G69,'12-Furnishings'!J69="*",'12-Furnishings'!I69,'12-Furnishings'!L69="*",'12-Furnishings'!K69,'12-Furnishings'!N69="*",'12-Furnishings'!M69,'12-Furnishings'!P69="*",'12-Furnishings'!O69,'12-Furnishings'!R69="*",'12-Furnishings'!Q69,'12-Furnishings'!T69="*",'12-Furnishings'!S69,'12-Furnishings'!V69="*",'12-Furnishings'!U69),"")</f>
        <v/>
      </c>
      <c r="H2374" s="236" t="e">
        <f ca="1">G2374/'Project Data'!$D$22</f>
        <v>#VALUE!</v>
      </c>
      <c r="I2374" s="175"/>
      <c r="J2374" s="244"/>
      <c r="K2374" s="404"/>
    </row>
    <row r="2375" spans="1:11" s="147" customFormat="1" ht="15" hidden="1" customHeight="1">
      <c r="A2375" s="198">
        <f>'12-Furnishings'!A70</f>
        <v>0</v>
      </c>
      <c r="B2375" s="399" t="str">
        <f>'12-Furnishings'!B70</f>
        <v>12 34 00 Manufactured Plastic Casework</v>
      </c>
      <c r="C2375" s="235"/>
      <c r="D2375" s="402" t="str" cm="1">
        <f t="array" ref="D2375">_xlfn.IFNA(_xlfn.IFS('12-Furnishings'!D70="*",'12-Furnishings'!C70,'12-Furnishings'!F70="*",'12-Furnishings'!E70,'12-Furnishings'!H70="*",'12-Furnishings'!G70,'12-Furnishings'!J70="*",'12-Furnishings'!I70,'12-Furnishings'!L70="*",'12-Furnishings'!K70,'12-Furnishings'!N70="*",'12-Furnishings'!M70,'12-Furnishings'!P70="*",'12-Furnishings'!O70,'12-Furnishings'!R70="*",'12-Furnishings'!Q70,'12-Furnishings'!T70="*",'12-Furnishings'!S70),"")</f>
        <v/>
      </c>
      <c r="E2375" s="402" t="e">
        <f>D2375/'Project Data'!$D$22</f>
        <v>#VALUE!</v>
      </c>
      <c r="F2375" s="164" t="s">
        <v>44</v>
      </c>
      <c r="G2375" s="236" t="str" cm="1">
        <f t="array" aca="1" ref="G2375" ca="1">_xlfn.IFNA(_xlfn.IFS('12-Furnishings'!F70="*",'12-Furnishings'!E70,'12-Furnishings'!H70="*",'12-Furnishings'!G70,'12-Furnishings'!J70="*",'12-Furnishings'!I70,'12-Furnishings'!L70="*",'12-Furnishings'!K70,'12-Furnishings'!N70="*",'12-Furnishings'!M70,'12-Furnishings'!P70="*",'12-Furnishings'!O70,'12-Furnishings'!R70="*",'12-Furnishings'!Q70,'12-Furnishings'!T70="*",'12-Furnishings'!S70,'12-Furnishings'!V70="*",'12-Furnishings'!U70),"")</f>
        <v/>
      </c>
      <c r="H2375" s="236" t="e">
        <f ca="1">G2375/'Project Data'!$D$22</f>
        <v>#VALUE!</v>
      </c>
      <c r="I2375" s="175"/>
      <c r="J2375" s="244"/>
      <c r="K2375" s="404"/>
    </row>
    <row r="2376" spans="1:11" s="147" customFormat="1" ht="15" hidden="1" customHeight="1">
      <c r="A2376" s="198">
        <f>'12-Furnishings'!A71</f>
        <v>0</v>
      </c>
      <c r="B2376" s="399" t="str">
        <f>'12-Furnishings'!B71</f>
        <v>12 34 16 Manufactured Solid-Plastic Casework</v>
      </c>
      <c r="C2376" s="235"/>
      <c r="D2376" s="402" t="str" cm="1">
        <f t="array" ref="D2376">_xlfn.IFNA(_xlfn.IFS('12-Furnishings'!D71="*",'12-Furnishings'!C71,'12-Furnishings'!F71="*",'12-Furnishings'!E71,'12-Furnishings'!H71="*",'12-Furnishings'!G71,'12-Furnishings'!J71="*",'12-Furnishings'!I71,'12-Furnishings'!L71="*",'12-Furnishings'!K71,'12-Furnishings'!N71="*",'12-Furnishings'!M71,'12-Furnishings'!P71="*",'12-Furnishings'!O71,'12-Furnishings'!R71="*",'12-Furnishings'!Q71,'12-Furnishings'!T71="*",'12-Furnishings'!S71),"")</f>
        <v/>
      </c>
      <c r="E2376" s="402" t="e">
        <f>D2376/'Project Data'!$D$22</f>
        <v>#VALUE!</v>
      </c>
      <c r="F2376" s="164" t="s">
        <v>44</v>
      </c>
      <c r="G2376" s="236" t="str" cm="1">
        <f t="array" aca="1" ref="G2376" ca="1">_xlfn.IFNA(_xlfn.IFS('12-Furnishings'!F71="*",'12-Furnishings'!E71,'12-Furnishings'!H71="*",'12-Furnishings'!G71,'12-Furnishings'!J71="*",'12-Furnishings'!I71,'12-Furnishings'!L71="*",'12-Furnishings'!K71,'12-Furnishings'!N71="*",'12-Furnishings'!M71,'12-Furnishings'!P71="*",'12-Furnishings'!O71,'12-Furnishings'!R71="*",'12-Furnishings'!Q71,'12-Furnishings'!T71="*",'12-Furnishings'!S71,'12-Furnishings'!V71="*",'12-Furnishings'!U71),"")</f>
        <v/>
      </c>
      <c r="H2376" s="236" t="e">
        <f ca="1">G2376/'Project Data'!$D$22</f>
        <v>#VALUE!</v>
      </c>
      <c r="I2376" s="175"/>
      <c r="J2376" s="244"/>
      <c r="K2376" s="404"/>
    </row>
    <row r="2377" spans="1:11" s="147" customFormat="1" ht="15" hidden="1" customHeight="1">
      <c r="A2377" s="198">
        <f>'12-Furnishings'!A72</f>
        <v>0</v>
      </c>
      <c r="B2377" s="399" t="str">
        <f>'12-Furnishings'!B72</f>
        <v>12 34 19 Manufactured Solid Surface Casework</v>
      </c>
      <c r="C2377" s="235"/>
      <c r="D2377" s="402" t="str" cm="1">
        <f t="array" ref="D2377">_xlfn.IFNA(_xlfn.IFS('12-Furnishings'!D72="*",'12-Furnishings'!C72,'12-Furnishings'!F72="*",'12-Furnishings'!E72,'12-Furnishings'!H72="*",'12-Furnishings'!G72,'12-Furnishings'!J72="*",'12-Furnishings'!I72,'12-Furnishings'!L72="*",'12-Furnishings'!K72,'12-Furnishings'!N72="*",'12-Furnishings'!M72,'12-Furnishings'!P72="*",'12-Furnishings'!O72,'12-Furnishings'!R72="*",'12-Furnishings'!Q72,'12-Furnishings'!T72="*",'12-Furnishings'!S72),"")</f>
        <v/>
      </c>
      <c r="E2377" s="402" t="e">
        <f>D2377/'Project Data'!$D$22</f>
        <v>#VALUE!</v>
      </c>
      <c r="F2377" s="164" t="s">
        <v>44</v>
      </c>
      <c r="G2377" s="236" t="str" cm="1">
        <f t="array" aca="1" ref="G2377" ca="1">_xlfn.IFNA(_xlfn.IFS('12-Furnishings'!F72="*",'12-Furnishings'!E72,'12-Furnishings'!H72="*",'12-Furnishings'!G72,'12-Furnishings'!J72="*",'12-Furnishings'!I72,'12-Furnishings'!L72="*",'12-Furnishings'!K72,'12-Furnishings'!N72="*",'12-Furnishings'!M72,'12-Furnishings'!P72="*",'12-Furnishings'!O72,'12-Furnishings'!R72="*",'12-Furnishings'!Q72,'12-Furnishings'!T72="*",'12-Furnishings'!S72,'12-Furnishings'!V72="*",'12-Furnishings'!U72),"")</f>
        <v/>
      </c>
      <c r="H2377" s="236" t="e">
        <f ca="1">G2377/'Project Data'!$D$22</f>
        <v>#VALUE!</v>
      </c>
      <c r="I2377" s="175"/>
      <c r="J2377" s="244"/>
      <c r="K2377" s="404"/>
    </row>
    <row r="2378" spans="1:11" s="147" customFormat="1" ht="15" hidden="1" customHeight="1">
      <c r="A2378" s="198">
        <f>'12-Furnishings'!A73</f>
        <v>0</v>
      </c>
      <c r="B2378" s="399" t="str">
        <f>'12-Furnishings'!B73</f>
        <v>12 35 00 Specialty Casework</v>
      </c>
      <c r="C2378" s="235"/>
      <c r="D2378" s="402" t="str" cm="1">
        <f t="array" ref="D2378">_xlfn.IFNA(_xlfn.IFS('12-Furnishings'!D73="*",'12-Furnishings'!C73,'12-Furnishings'!F73="*",'12-Furnishings'!E73,'12-Furnishings'!H73="*",'12-Furnishings'!G73,'12-Furnishings'!J73="*",'12-Furnishings'!I73,'12-Furnishings'!L73="*",'12-Furnishings'!K73,'12-Furnishings'!N73="*",'12-Furnishings'!M73,'12-Furnishings'!P73="*",'12-Furnishings'!O73,'12-Furnishings'!R73="*",'12-Furnishings'!Q73,'12-Furnishings'!T73="*",'12-Furnishings'!S73),"")</f>
        <v/>
      </c>
      <c r="E2378" s="402" t="e">
        <f>D2378/'Project Data'!$D$22</f>
        <v>#VALUE!</v>
      </c>
      <c r="F2378" s="164" t="s">
        <v>44</v>
      </c>
      <c r="G2378" s="236" t="str" cm="1">
        <f t="array" aca="1" ref="G2378" ca="1">_xlfn.IFNA(_xlfn.IFS('12-Furnishings'!F73="*",'12-Furnishings'!E73,'12-Furnishings'!H73="*",'12-Furnishings'!G73,'12-Furnishings'!J73="*",'12-Furnishings'!I73,'12-Furnishings'!L73="*",'12-Furnishings'!K73,'12-Furnishings'!N73="*",'12-Furnishings'!M73,'12-Furnishings'!P73="*",'12-Furnishings'!O73,'12-Furnishings'!R73="*",'12-Furnishings'!Q73,'12-Furnishings'!T73="*",'12-Furnishings'!S73,'12-Furnishings'!V73="*",'12-Furnishings'!U73),"")</f>
        <v/>
      </c>
      <c r="H2378" s="236" t="e">
        <f ca="1">G2378/'Project Data'!$D$22</f>
        <v>#VALUE!</v>
      </c>
      <c r="I2378" s="175"/>
      <c r="J2378" s="244"/>
      <c r="K2378" s="404"/>
    </row>
    <row r="2379" spans="1:11" s="147" customFormat="1" ht="15" hidden="1" customHeight="1">
      <c r="A2379" s="198">
        <f>'12-Furnishings'!A74</f>
        <v>0</v>
      </c>
      <c r="B2379" s="399" t="str">
        <f>'12-Furnishings'!B74</f>
        <v>12 35 17 Bank Casework</v>
      </c>
      <c r="C2379" s="235"/>
      <c r="D2379" s="402" t="str" cm="1">
        <f t="array" ref="D2379">_xlfn.IFNA(_xlfn.IFS('12-Furnishings'!D74="*",'12-Furnishings'!C74,'12-Furnishings'!F74="*",'12-Furnishings'!E74,'12-Furnishings'!H74="*",'12-Furnishings'!G74,'12-Furnishings'!J74="*",'12-Furnishings'!I74,'12-Furnishings'!L74="*",'12-Furnishings'!K74,'12-Furnishings'!N74="*",'12-Furnishings'!M74,'12-Furnishings'!P74="*",'12-Furnishings'!O74,'12-Furnishings'!R74="*",'12-Furnishings'!Q74,'12-Furnishings'!T74="*",'12-Furnishings'!S74),"")</f>
        <v/>
      </c>
      <c r="E2379" s="402" t="e">
        <f>D2379/'Project Data'!$D$22</f>
        <v>#VALUE!</v>
      </c>
      <c r="F2379" s="164" t="s">
        <v>44</v>
      </c>
      <c r="G2379" s="236" t="str" cm="1">
        <f t="array" aca="1" ref="G2379" ca="1">_xlfn.IFNA(_xlfn.IFS('12-Furnishings'!F74="*",'12-Furnishings'!E74,'12-Furnishings'!H74="*",'12-Furnishings'!G74,'12-Furnishings'!J74="*",'12-Furnishings'!I74,'12-Furnishings'!L74="*",'12-Furnishings'!K74,'12-Furnishings'!N74="*",'12-Furnishings'!M74,'12-Furnishings'!P74="*",'12-Furnishings'!O74,'12-Furnishings'!R74="*",'12-Furnishings'!Q74,'12-Furnishings'!T74="*",'12-Furnishings'!S74,'12-Furnishings'!V74="*",'12-Furnishings'!U74),"")</f>
        <v/>
      </c>
      <c r="H2379" s="236" t="e">
        <f ca="1">G2379/'Project Data'!$D$22</f>
        <v>#VALUE!</v>
      </c>
      <c r="I2379" s="175"/>
      <c r="J2379" s="244"/>
      <c r="K2379" s="404"/>
    </row>
    <row r="2380" spans="1:11" s="147" customFormat="1" ht="15" hidden="1" customHeight="1">
      <c r="A2380" s="198">
        <f>'12-Furnishings'!A75</f>
        <v>0</v>
      </c>
      <c r="B2380" s="399" t="str">
        <f>'12-Furnishings'!B75</f>
        <v>12 35 25 Hospitality Casework</v>
      </c>
      <c r="C2380" s="235"/>
      <c r="D2380" s="402" t="str" cm="1">
        <f t="array" ref="D2380">_xlfn.IFNA(_xlfn.IFS('12-Furnishings'!D75="*",'12-Furnishings'!C75,'12-Furnishings'!F75="*",'12-Furnishings'!E75,'12-Furnishings'!H75="*",'12-Furnishings'!G75,'12-Furnishings'!J75="*",'12-Furnishings'!I75,'12-Furnishings'!L75="*",'12-Furnishings'!K75,'12-Furnishings'!N75="*",'12-Furnishings'!M75,'12-Furnishings'!P75="*",'12-Furnishings'!O75,'12-Furnishings'!R75="*",'12-Furnishings'!Q75,'12-Furnishings'!T75="*",'12-Furnishings'!S75),"")</f>
        <v/>
      </c>
      <c r="E2380" s="402" t="e">
        <f>D2380/'Project Data'!$D$22</f>
        <v>#VALUE!</v>
      </c>
      <c r="F2380" s="164" t="s">
        <v>44</v>
      </c>
      <c r="G2380" s="236" t="str" cm="1">
        <f t="array" aca="1" ref="G2380" ca="1">_xlfn.IFNA(_xlfn.IFS('12-Furnishings'!F75="*",'12-Furnishings'!E75,'12-Furnishings'!H75="*",'12-Furnishings'!G75,'12-Furnishings'!J75="*",'12-Furnishings'!I75,'12-Furnishings'!L75="*",'12-Furnishings'!K75,'12-Furnishings'!N75="*",'12-Furnishings'!M75,'12-Furnishings'!P75="*",'12-Furnishings'!O75,'12-Furnishings'!R75="*",'12-Furnishings'!Q75,'12-Furnishings'!T75="*",'12-Furnishings'!S75,'12-Furnishings'!V75="*",'12-Furnishings'!U75),"")</f>
        <v/>
      </c>
      <c r="H2380" s="236" t="e">
        <f ca="1">G2380/'Project Data'!$D$22</f>
        <v>#VALUE!</v>
      </c>
      <c r="I2380" s="175"/>
      <c r="J2380" s="244"/>
      <c r="K2380" s="404"/>
    </row>
    <row r="2381" spans="1:11" s="147" customFormat="1" ht="15" customHeight="1">
      <c r="A2381" s="398">
        <f>'12-Furnishings'!A76</f>
        <v>1</v>
      </c>
      <c r="B2381" s="642" t="str">
        <f>'12-Furnishings'!B76</f>
        <v>12 35 30 Sinks</v>
      </c>
      <c r="C2381" s="643"/>
      <c r="D2381" s="402" t="str">
        <f>'12-Furnishings'!E76</f>
        <v>Included in Countertops</v>
      </c>
      <c r="E2381" s="402"/>
      <c r="F2381" s="412" t="s">
        <v>44</v>
      </c>
      <c r="G2381" s="402" t="str" cm="1">
        <f t="array" ref="G2381">_xlfn.IFNA(_xlfn.IFS('12-Furnishings'!F76="*",'12-Furnishings'!E76,'12-Furnishings'!H76="*",'12-Furnishings'!G76,'12-Furnishings'!J76="*",'12-Furnishings'!I76,'12-Furnishings'!L76="*",'12-Furnishings'!K76,'12-Furnishings'!N76="*",'12-Furnishings'!M76,'12-Furnishings'!P76="*",'12-Furnishings'!O76,'12-Furnishings'!R76="*",'12-Furnishings'!Q76,'12-Furnishings'!T76="*",'12-Furnishings'!S76,'12-Furnishings'!V76="*",'12-Furnishings'!U76),"")</f>
        <v/>
      </c>
      <c r="H2381" s="402" t="e">
        <f>G2381/'Project Data'!$D$22</f>
        <v>#VALUE!</v>
      </c>
      <c r="I2381" s="400"/>
      <c r="J2381" s="403"/>
      <c r="K2381" s="404" t="s">
        <v>113</v>
      </c>
    </row>
    <row r="2382" spans="1:11" s="147" customFormat="1" ht="15" hidden="1" customHeight="1">
      <c r="A2382" s="198">
        <f>'12-Furnishings'!A77</f>
        <v>0</v>
      </c>
      <c r="B2382" s="399" t="str">
        <f>'12-Furnishings'!B77</f>
        <v>12 35 30.13 Kitchen Casework</v>
      </c>
      <c r="C2382" s="235"/>
      <c r="D2382" s="402" t="str" cm="1">
        <f t="array" ref="D2382">_xlfn.IFNA(_xlfn.IFS('12-Furnishings'!D77="*",'12-Furnishings'!C77,'12-Furnishings'!F77="*",'12-Furnishings'!E77,'12-Furnishings'!H77="*",'12-Furnishings'!G77,'12-Furnishings'!J77="*",'12-Furnishings'!I77,'12-Furnishings'!L77="*",'12-Furnishings'!K77,'12-Furnishings'!N77="*",'12-Furnishings'!M77,'12-Furnishings'!P77="*",'12-Furnishings'!O77,'12-Furnishings'!R77="*",'12-Furnishings'!Q77,'12-Furnishings'!T77="*",'12-Furnishings'!S77),"")</f>
        <v/>
      </c>
      <c r="E2382" s="402" t="e">
        <f>D2382/'Project Data'!$D$22</f>
        <v>#VALUE!</v>
      </c>
      <c r="F2382" s="164" t="s">
        <v>44</v>
      </c>
      <c r="G2382" s="236" t="str" cm="1">
        <f t="array" aca="1" ref="G2382" ca="1">_xlfn.IFNA(_xlfn.IFS('12-Furnishings'!F77="*",'12-Furnishings'!E77,'12-Furnishings'!H77="*",'12-Furnishings'!G77,'12-Furnishings'!J77="*",'12-Furnishings'!I77,'12-Furnishings'!L77="*",'12-Furnishings'!K77,'12-Furnishings'!N77="*",'12-Furnishings'!M77,'12-Furnishings'!P77="*",'12-Furnishings'!O77,'12-Furnishings'!R77="*",'12-Furnishings'!Q77,'12-Furnishings'!T77="*",'12-Furnishings'!S77,'12-Furnishings'!V77="*",'12-Furnishings'!U77),"")</f>
        <v/>
      </c>
      <c r="H2382" s="236" t="e">
        <f ca="1">G2382/'Project Data'!$D$22</f>
        <v>#VALUE!</v>
      </c>
      <c r="I2382" s="175"/>
      <c r="J2382" s="244"/>
      <c r="K2382" s="404"/>
    </row>
    <row r="2383" spans="1:11" s="147" customFormat="1" ht="15" hidden="1" customHeight="1">
      <c r="A2383" s="198">
        <f>'12-Furnishings'!A78</f>
        <v>0</v>
      </c>
      <c r="B2383" s="399" t="str">
        <f>'12-Furnishings'!B78</f>
        <v>12 35 30.23 Bathroom Casework</v>
      </c>
      <c r="C2383" s="235"/>
      <c r="D2383" s="402" t="str" cm="1">
        <f t="array" ref="D2383">_xlfn.IFNA(_xlfn.IFS('12-Furnishings'!D78="*",'12-Furnishings'!C78,'12-Furnishings'!F78="*",'12-Furnishings'!E78,'12-Furnishings'!H78="*",'12-Furnishings'!G78,'12-Furnishings'!J78="*",'12-Furnishings'!I78,'12-Furnishings'!L78="*",'12-Furnishings'!K78,'12-Furnishings'!N78="*",'12-Furnishings'!M78,'12-Furnishings'!P78="*",'12-Furnishings'!O78,'12-Furnishings'!R78="*",'12-Furnishings'!Q78,'12-Furnishings'!T78="*",'12-Furnishings'!S78),"")</f>
        <v/>
      </c>
      <c r="E2383" s="402" t="e">
        <f>D2383/'Project Data'!$D$22</f>
        <v>#VALUE!</v>
      </c>
      <c r="F2383" s="164" t="s">
        <v>44</v>
      </c>
      <c r="G2383" s="236" t="str" cm="1">
        <f t="array" aca="1" ref="G2383" ca="1">_xlfn.IFNA(_xlfn.IFS('12-Furnishings'!F78="*",'12-Furnishings'!E78,'12-Furnishings'!H78="*",'12-Furnishings'!G78,'12-Furnishings'!J78="*",'12-Furnishings'!I78,'12-Furnishings'!L78="*",'12-Furnishings'!K78,'12-Furnishings'!N78="*",'12-Furnishings'!M78,'12-Furnishings'!P78="*",'12-Furnishings'!O78,'12-Furnishings'!R78="*",'12-Furnishings'!Q78,'12-Furnishings'!T78="*",'12-Furnishings'!S78,'12-Furnishings'!V78="*",'12-Furnishings'!U78),"")</f>
        <v/>
      </c>
      <c r="H2383" s="236" t="e">
        <f ca="1">G2383/'Project Data'!$D$22</f>
        <v>#VALUE!</v>
      </c>
      <c r="I2383" s="175"/>
      <c r="J2383" s="244"/>
      <c r="K2383" s="404"/>
    </row>
    <row r="2384" spans="1:11" s="147" customFormat="1" ht="15" hidden="1" customHeight="1">
      <c r="A2384" s="198">
        <f>'12-Furnishings'!A79</f>
        <v>0</v>
      </c>
      <c r="B2384" s="399" t="str">
        <f>'12-Furnishings'!B79</f>
        <v>12 35 30.43 Dormitory Casework</v>
      </c>
      <c r="C2384" s="235"/>
      <c r="D2384" s="402" t="str" cm="1">
        <f t="array" ref="D2384">_xlfn.IFNA(_xlfn.IFS('12-Furnishings'!D79="*",'12-Furnishings'!C79,'12-Furnishings'!F79="*",'12-Furnishings'!E79,'12-Furnishings'!H79="*",'12-Furnishings'!G79,'12-Furnishings'!J79="*",'12-Furnishings'!I79,'12-Furnishings'!L79="*",'12-Furnishings'!K79,'12-Furnishings'!N79="*",'12-Furnishings'!M79,'12-Furnishings'!P79="*",'12-Furnishings'!O79,'12-Furnishings'!R79="*",'12-Furnishings'!Q79,'12-Furnishings'!T79="*",'12-Furnishings'!S79),"")</f>
        <v/>
      </c>
      <c r="E2384" s="402" t="e">
        <f>D2384/'Project Data'!$D$22</f>
        <v>#VALUE!</v>
      </c>
      <c r="F2384" s="164" t="s">
        <v>44</v>
      </c>
      <c r="G2384" s="236" t="str" cm="1">
        <f t="array" aca="1" ref="G2384" ca="1">_xlfn.IFNA(_xlfn.IFS('12-Furnishings'!F79="*",'12-Furnishings'!E79,'12-Furnishings'!H79="*",'12-Furnishings'!G79,'12-Furnishings'!J79="*",'12-Furnishings'!I79,'12-Furnishings'!L79="*",'12-Furnishings'!K79,'12-Furnishings'!N79="*",'12-Furnishings'!M79,'12-Furnishings'!P79="*",'12-Furnishings'!O79,'12-Furnishings'!R79="*",'12-Furnishings'!Q79,'12-Furnishings'!T79="*",'12-Furnishings'!S79,'12-Furnishings'!V79="*",'12-Furnishings'!U79),"")</f>
        <v/>
      </c>
      <c r="H2384" s="236" t="e">
        <f ca="1">G2384/'Project Data'!$D$22</f>
        <v>#VALUE!</v>
      </c>
      <c r="I2384" s="175"/>
      <c r="J2384" s="244"/>
      <c r="K2384" s="404"/>
    </row>
    <row r="2385" spans="1:11" s="147" customFormat="1" ht="15" hidden="1" customHeight="1">
      <c r="A2385" s="198">
        <f>'12-Furnishings'!A80</f>
        <v>0</v>
      </c>
      <c r="B2385" s="399" t="str">
        <f>'12-Furnishings'!B80</f>
        <v>12 35 33 Utility Room Casework</v>
      </c>
      <c r="C2385" s="235"/>
      <c r="D2385" s="402" t="str" cm="1">
        <f t="array" ref="D2385">_xlfn.IFNA(_xlfn.IFS('12-Furnishings'!D80="*",'12-Furnishings'!C80,'12-Furnishings'!F80="*",'12-Furnishings'!E80,'12-Furnishings'!H80="*",'12-Furnishings'!G80,'12-Furnishings'!J80="*",'12-Furnishings'!I80,'12-Furnishings'!L80="*",'12-Furnishings'!K80,'12-Furnishings'!N80="*",'12-Furnishings'!M80,'12-Furnishings'!P80="*",'12-Furnishings'!O80,'12-Furnishings'!R80="*",'12-Furnishings'!Q80,'12-Furnishings'!T80="*",'12-Furnishings'!S80),"")</f>
        <v/>
      </c>
      <c r="E2385" s="402" t="e">
        <f>D2385/'Project Data'!$D$22</f>
        <v>#VALUE!</v>
      </c>
      <c r="F2385" s="164" t="s">
        <v>44</v>
      </c>
      <c r="G2385" s="236" t="str" cm="1">
        <f t="array" aca="1" ref="G2385" ca="1">_xlfn.IFNA(_xlfn.IFS('12-Furnishings'!F80="*",'12-Furnishings'!E80,'12-Furnishings'!H80="*",'12-Furnishings'!G80,'12-Furnishings'!J80="*",'12-Furnishings'!I80,'12-Furnishings'!L80="*",'12-Furnishings'!K80,'12-Furnishings'!N80="*",'12-Furnishings'!M80,'12-Furnishings'!P80="*",'12-Furnishings'!O80,'12-Furnishings'!R80="*",'12-Furnishings'!Q80,'12-Furnishings'!T80="*",'12-Furnishings'!S80,'12-Furnishings'!V80="*",'12-Furnishings'!U80),"")</f>
        <v/>
      </c>
      <c r="H2385" s="236" t="e">
        <f ca="1">G2385/'Project Data'!$D$22</f>
        <v>#VALUE!</v>
      </c>
      <c r="I2385" s="175"/>
      <c r="J2385" s="244"/>
      <c r="K2385" s="404"/>
    </row>
    <row r="2386" spans="1:11" s="147" customFormat="1" ht="15" hidden="1" customHeight="1">
      <c r="A2386" s="198">
        <f>'12-Furnishings'!A81</f>
        <v>0</v>
      </c>
      <c r="B2386" s="399" t="str">
        <f>'12-Furnishings'!B81</f>
        <v>12 35 36 Mailroom Casework</v>
      </c>
      <c r="C2386" s="235"/>
      <c r="D2386" s="402" t="str" cm="1">
        <f t="array" ref="D2386">_xlfn.IFNA(_xlfn.IFS('12-Furnishings'!D81="*",'12-Furnishings'!C81,'12-Furnishings'!F81="*",'12-Furnishings'!E81,'12-Furnishings'!H81="*",'12-Furnishings'!G81,'12-Furnishings'!J81="*",'12-Furnishings'!I81,'12-Furnishings'!L81="*",'12-Furnishings'!K81,'12-Furnishings'!N81="*",'12-Furnishings'!M81,'12-Furnishings'!P81="*",'12-Furnishings'!O81,'12-Furnishings'!R81="*",'12-Furnishings'!Q81,'12-Furnishings'!T81="*",'12-Furnishings'!S81),"")</f>
        <v/>
      </c>
      <c r="E2386" s="402" t="e">
        <f>D2386/'Project Data'!$D$22</f>
        <v>#VALUE!</v>
      </c>
      <c r="F2386" s="164" t="s">
        <v>44</v>
      </c>
      <c r="G2386" s="236" t="str" cm="1">
        <f t="array" aca="1" ref="G2386" ca="1">_xlfn.IFNA(_xlfn.IFS('12-Furnishings'!F81="*",'12-Furnishings'!E81,'12-Furnishings'!H81="*",'12-Furnishings'!G81,'12-Furnishings'!J81="*",'12-Furnishings'!I81,'12-Furnishings'!L81="*",'12-Furnishings'!K81,'12-Furnishings'!N81="*",'12-Furnishings'!M81,'12-Furnishings'!P81="*",'12-Furnishings'!O81,'12-Furnishings'!R81="*",'12-Furnishings'!Q81,'12-Furnishings'!T81="*",'12-Furnishings'!S81,'12-Furnishings'!V81="*",'12-Furnishings'!U81),"")</f>
        <v/>
      </c>
      <c r="H2386" s="236" t="e">
        <f ca="1">G2386/'Project Data'!$D$22</f>
        <v>#VALUE!</v>
      </c>
      <c r="I2386" s="175"/>
      <c r="J2386" s="244"/>
      <c r="K2386" s="404"/>
    </row>
    <row r="2387" spans="1:11" s="147" customFormat="1" ht="15" hidden="1" customHeight="1">
      <c r="A2387" s="198">
        <f>'12-Furnishings'!A82</f>
        <v>0</v>
      </c>
      <c r="B2387" s="399" t="str">
        <f>'12-Furnishings'!B82</f>
        <v>12 35 39 Commercial Kitchen Casework</v>
      </c>
      <c r="C2387" s="235"/>
      <c r="D2387" s="402" t="str" cm="1">
        <f t="array" ref="D2387">_xlfn.IFNA(_xlfn.IFS('12-Furnishings'!D82="*",'12-Furnishings'!C82,'12-Furnishings'!F82="*",'12-Furnishings'!E82,'12-Furnishings'!H82="*",'12-Furnishings'!G82,'12-Furnishings'!J82="*",'12-Furnishings'!I82,'12-Furnishings'!L82="*",'12-Furnishings'!K82,'12-Furnishings'!N82="*",'12-Furnishings'!M82,'12-Furnishings'!P82="*",'12-Furnishings'!O82,'12-Furnishings'!R82="*",'12-Furnishings'!Q82,'12-Furnishings'!T82="*",'12-Furnishings'!S82),"")</f>
        <v/>
      </c>
      <c r="E2387" s="402" t="e">
        <f>D2387/'Project Data'!$D$22</f>
        <v>#VALUE!</v>
      </c>
      <c r="F2387" s="164" t="s">
        <v>44</v>
      </c>
      <c r="G2387" s="236" t="str" cm="1">
        <f t="array" aca="1" ref="G2387" ca="1">_xlfn.IFNA(_xlfn.IFS('12-Furnishings'!F82="*",'12-Furnishings'!E82,'12-Furnishings'!H82="*",'12-Furnishings'!G82,'12-Furnishings'!J82="*",'12-Furnishings'!I82,'12-Furnishings'!L82="*",'12-Furnishings'!K82,'12-Furnishings'!N82="*",'12-Furnishings'!M82,'12-Furnishings'!P82="*",'12-Furnishings'!O82,'12-Furnishings'!R82="*",'12-Furnishings'!Q82,'12-Furnishings'!T82="*",'12-Furnishings'!S82,'12-Furnishings'!V82="*",'12-Furnishings'!U82),"")</f>
        <v/>
      </c>
      <c r="H2387" s="236" t="e">
        <f ca="1">G2387/'Project Data'!$D$22</f>
        <v>#VALUE!</v>
      </c>
      <c r="I2387" s="175"/>
      <c r="J2387" s="244"/>
      <c r="K2387" s="404"/>
    </row>
    <row r="2388" spans="1:11" s="147" customFormat="1" ht="15" hidden="1" customHeight="1">
      <c r="A2388" s="198">
        <f>'12-Furnishings'!A83</f>
        <v>0</v>
      </c>
      <c r="B2388" s="399" t="str">
        <f>'12-Furnishings'!B83</f>
        <v>12 35 50 Educational/Library Casework</v>
      </c>
      <c r="C2388" s="235"/>
      <c r="D2388" s="402" t="str" cm="1">
        <f t="array" ref="D2388">_xlfn.IFNA(_xlfn.IFS('12-Furnishings'!D83="*",'12-Furnishings'!C83,'12-Furnishings'!F83="*",'12-Furnishings'!E83,'12-Furnishings'!H83="*",'12-Furnishings'!G83,'12-Furnishings'!J83="*",'12-Furnishings'!I83,'12-Furnishings'!L83="*",'12-Furnishings'!K83,'12-Furnishings'!N83="*",'12-Furnishings'!M83,'12-Furnishings'!P83="*",'12-Furnishings'!O83,'12-Furnishings'!R83="*",'12-Furnishings'!Q83,'12-Furnishings'!T83="*",'12-Furnishings'!S83),"")</f>
        <v/>
      </c>
      <c r="E2388" s="402" t="e">
        <f>D2388/'Project Data'!$D$22</f>
        <v>#VALUE!</v>
      </c>
      <c r="F2388" s="164" t="s">
        <v>44</v>
      </c>
      <c r="G2388" s="236" t="str" cm="1">
        <f t="array" aca="1" ref="G2388" ca="1">_xlfn.IFNA(_xlfn.IFS('12-Furnishings'!F83="*",'12-Furnishings'!E83,'12-Furnishings'!H83="*",'12-Furnishings'!G83,'12-Furnishings'!J83="*",'12-Furnishings'!I83,'12-Furnishings'!L83="*",'12-Furnishings'!K83,'12-Furnishings'!N83="*",'12-Furnishings'!M83,'12-Furnishings'!P83="*",'12-Furnishings'!O83,'12-Furnishings'!R83="*",'12-Furnishings'!Q83,'12-Furnishings'!T83="*",'12-Furnishings'!S83,'12-Furnishings'!V83="*",'12-Furnishings'!U83),"")</f>
        <v/>
      </c>
      <c r="H2388" s="236" t="e">
        <f ca="1">G2388/'Project Data'!$D$22</f>
        <v>#VALUE!</v>
      </c>
      <c r="I2388" s="175"/>
      <c r="J2388" s="244"/>
      <c r="K2388" s="404"/>
    </row>
    <row r="2389" spans="1:11" s="147" customFormat="1" ht="15" hidden="1" customHeight="1">
      <c r="A2389" s="198">
        <f>'12-Furnishings'!A84</f>
        <v>0</v>
      </c>
      <c r="B2389" s="399" t="str">
        <f>'12-Furnishings'!B84</f>
        <v>12 35 50.13 Educational Casework</v>
      </c>
      <c r="C2389" s="235"/>
      <c r="D2389" s="402" t="str" cm="1">
        <f t="array" ref="D2389">_xlfn.IFNA(_xlfn.IFS('12-Furnishings'!D84="*",'12-Furnishings'!C84,'12-Furnishings'!F84="*",'12-Furnishings'!E84,'12-Furnishings'!H84="*",'12-Furnishings'!G84,'12-Furnishings'!J84="*",'12-Furnishings'!I84,'12-Furnishings'!L84="*",'12-Furnishings'!K84,'12-Furnishings'!N84="*",'12-Furnishings'!M84,'12-Furnishings'!P84="*",'12-Furnishings'!O84,'12-Furnishings'!R84="*",'12-Furnishings'!Q84,'12-Furnishings'!T84="*",'12-Furnishings'!S84),"")</f>
        <v/>
      </c>
      <c r="E2389" s="402" t="e">
        <f>D2389/'Project Data'!$D$22</f>
        <v>#VALUE!</v>
      </c>
      <c r="F2389" s="164" t="s">
        <v>44</v>
      </c>
      <c r="G2389" s="236" t="str" cm="1">
        <f t="array" aca="1" ref="G2389" ca="1">_xlfn.IFNA(_xlfn.IFS('12-Furnishings'!F84="*",'12-Furnishings'!E84,'12-Furnishings'!H84="*",'12-Furnishings'!G84,'12-Furnishings'!J84="*",'12-Furnishings'!I84,'12-Furnishings'!L84="*",'12-Furnishings'!K84,'12-Furnishings'!N84="*",'12-Furnishings'!M84,'12-Furnishings'!P84="*",'12-Furnishings'!O84,'12-Furnishings'!R84="*",'12-Furnishings'!Q84,'12-Furnishings'!T84="*",'12-Furnishings'!S84,'12-Furnishings'!V84="*",'12-Furnishings'!U84),"")</f>
        <v/>
      </c>
      <c r="H2389" s="236" t="e">
        <f ca="1">G2389/'Project Data'!$D$22</f>
        <v>#VALUE!</v>
      </c>
      <c r="I2389" s="175"/>
      <c r="J2389" s="244"/>
      <c r="K2389" s="404"/>
    </row>
    <row r="2390" spans="1:11" s="147" customFormat="1" ht="15" hidden="1" customHeight="1">
      <c r="A2390" s="198">
        <f>'12-Furnishings'!A85</f>
        <v>0</v>
      </c>
      <c r="B2390" s="399" t="str">
        <f>'12-Furnishings'!B85</f>
        <v>12 35 50.53 Library Casework</v>
      </c>
      <c r="C2390" s="235"/>
      <c r="D2390" s="402" t="str" cm="1">
        <f t="array" ref="D2390">_xlfn.IFNA(_xlfn.IFS('12-Furnishings'!D85="*",'12-Furnishings'!C85,'12-Furnishings'!F85="*",'12-Furnishings'!E85,'12-Furnishings'!H85="*",'12-Furnishings'!G85,'12-Furnishings'!J85="*",'12-Furnishings'!I85,'12-Furnishings'!L85="*",'12-Furnishings'!K85,'12-Furnishings'!N85="*",'12-Furnishings'!M85,'12-Furnishings'!P85="*",'12-Furnishings'!O85,'12-Furnishings'!R85="*",'12-Furnishings'!Q85,'12-Furnishings'!T85="*",'12-Furnishings'!S85),"")</f>
        <v/>
      </c>
      <c r="E2390" s="402" t="e">
        <f>D2390/'Project Data'!$D$22</f>
        <v>#VALUE!</v>
      </c>
      <c r="F2390" s="164" t="s">
        <v>44</v>
      </c>
      <c r="G2390" s="236" t="str" cm="1">
        <f t="array" aca="1" ref="G2390" ca="1">_xlfn.IFNA(_xlfn.IFS('12-Furnishings'!F85="*",'12-Furnishings'!E85,'12-Furnishings'!H85="*",'12-Furnishings'!G85,'12-Furnishings'!J85="*",'12-Furnishings'!I85,'12-Furnishings'!L85="*",'12-Furnishings'!K85,'12-Furnishings'!N85="*",'12-Furnishings'!M85,'12-Furnishings'!P85="*",'12-Furnishings'!O85,'12-Furnishings'!R85="*",'12-Furnishings'!Q85,'12-Furnishings'!T85="*",'12-Furnishings'!S85,'12-Furnishings'!V85="*",'12-Furnishings'!U85),"")</f>
        <v/>
      </c>
      <c r="H2390" s="236" t="e">
        <f ca="1">G2390/'Project Data'!$D$22</f>
        <v>#VALUE!</v>
      </c>
      <c r="I2390" s="175"/>
      <c r="J2390" s="244"/>
      <c r="K2390" s="404"/>
    </row>
    <row r="2391" spans="1:11" s="147" customFormat="1" ht="15" hidden="1" customHeight="1">
      <c r="A2391" s="198">
        <f>'12-Furnishings'!A86</f>
        <v>0</v>
      </c>
      <c r="B2391" s="399" t="str">
        <f>'12-Furnishings'!B86</f>
        <v>12 35 50.56 Built-In Study Carrels</v>
      </c>
      <c r="C2391" s="235"/>
      <c r="D2391" s="402" t="str" cm="1">
        <f t="array" ref="D2391">_xlfn.IFNA(_xlfn.IFS('12-Furnishings'!D86="*",'12-Furnishings'!C86,'12-Furnishings'!F86="*",'12-Furnishings'!E86,'12-Furnishings'!H86="*",'12-Furnishings'!G86,'12-Furnishings'!J86="*",'12-Furnishings'!I86,'12-Furnishings'!L86="*",'12-Furnishings'!K86,'12-Furnishings'!N86="*",'12-Furnishings'!M86,'12-Furnishings'!P86="*",'12-Furnishings'!O86,'12-Furnishings'!R86="*",'12-Furnishings'!Q86,'12-Furnishings'!T86="*",'12-Furnishings'!S86),"")</f>
        <v/>
      </c>
      <c r="E2391" s="402" t="e">
        <f>D2391/'Project Data'!$D$22</f>
        <v>#VALUE!</v>
      </c>
      <c r="F2391" s="164" t="s">
        <v>44</v>
      </c>
      <c r="G2391" s="236" t="str" cm="1">
        <f t="array" aca="1" ref="G2391" ca="1">_xlfn.IFNA(_xlfn.IFS('12-Furnishings'!F86="*",'12-Furnishings'!E86,'12-Furnishings'!H86="*",'12-Furnishings'!G86,'12-Furnishings'!J86="*",'12-Furnishings'!I86,'12-Furnishings'!L86="*",'12-Furnishings'!K86,'12-Furnishings'!N86="*",'12-Furnishings'!M86,'12-Furnishings'!P86="*",'12-Furnishings'!O86,'12-Furnishings'!R86="*",'12-Furnishings'!Q86,'12-Furnishings'!T86="*",'12-Furnishings'!S86,'12-Furnishings'!V86="*",'12-Furnishings'!U86),"")</f>
        <v/>
      </c>
      <c r="H2391" s="236" t="e">
        <f ca="1">G2391/'Project Data'!$D$22</f>
        <v>#VALUE!</v>
      </c>
      <c r="I2391" s="175"/>
      <c r="J2391" s="244"/>
      <c r="K2391" s="404"/>
    </row>
    <row r="2392" spans="1:11" s="147" customFormat="1" ht="15" hidden="1" customHeight="1">
      <c r="A2392" s="198">
        <f>'12-Furnishings'!A87</f>
        <v>0</v>
      </c>
      <c r="B2392" s="399" t="str">
        <f>'12-Furnishings'!B87</f>
        <v>12 35 53 Laboratory Casework</v>
      </c>
      <c r="C2392" s="235"/>
      <c r="D2392" s="402" t="str" cm="1">
        <f t="array" ref="D2392">_xlfn.IFNA(_xlfn.IFS('12-Furnishings'!D87="*",'12-Furnishings'!C87,'12-Furnishings'!F87="*",'12-Furnishings'!E87,'12-Furnishings'!H87="*",'12-Furnishings'!G87,'12-Furnishings'!J87="*",'12-Furnishings'!I87,'12-Furnishings'!L87="*",'12-Furnishings'!K87,'12-Furnishings'!N87="*",'12-Furnishings'!M87,'12-Furnishings'!P87="*",'12-Furnishings'!O87,'12-Furnishings'!R87="*",'12-Furnishings'!Q87,'12-Furnishings'!T87="*",'12-Furnishings'!S87),"")</f>
        <v/>
      </c>
      <c r="E2392" s="402" t="e">
        <f>D2392/'Project Data'!$D$22</f>
        <v>#VALUE!</v>
      </c>
      <c r="F2392" s="164" t="s">
        <v>44</v>
      </c>
      <c r="G2392" s="236" t="str" cm="1">
        <f t="array" aca="1" ref="G2392" ca="1">_xlfn.IFNA(_xlfn.IFS('12-Furnishings'!F87="*",'12-Furnishings'!E87,'12-Furnishings'!H87="*",'12-Furnishings'!G87,'12-Furnishings'!J87="*",'12-Furnishings'!I87,'12-Furnishings'!L87="*",'12-Furnishings'!K87,'12-Furnishings'!N87="*",'12-Furnishings'!M87,'12-Furnishings'!P87="*",'12-Furnishings'!O87,'12-Furnishings'!R87="*",'12-Furnishings'!Q87,'12-Furnishings'!T87="*",'12-Furnishings'!S87,'12-Furnishings'!V87="*",'12-Furnishings'!U87),"")</f>
        <v/>
      </c>
      <c r="H2392" s="236" t="e">
        <f ca="1">G2392/'Project Data'!$D$22</f>
        <v>#VALUE!</v>
      </c>
      <c r="I2392" s="175"/>
      <c r="J2392" s="244"/>
      <c r="K2392" s="404"/>
    </row>
    <row r="2393" spans="1:11" s="147" customFormat="1" ht="15" hidden="1" customHeight="1">
      <c r="A2393" s="198">
        <f>'12-Furnishings'!A88</f>
        <v>0</v>
      </c>
      <c r="B2393" s="399" t="str">
        <f>'12-Furnishings'!B88</f>
        <v>12 35 53.13 Metal Laboratory Casework</v>
      </c>
      <c r="C2393" s="235"/>
      <c r="D2393" s="402" t="str" cm="1">
        <f t="array" ref="D2393">_xlfn.IFNA(_xlfn.IFS('12-Furnishings'!D88="*",'12-Furnishings'!C88,'12-Furnishings'!F88="*",'12-Furnishings'!E88,'12-Furnishings'!H88="*",'12-Furnishings'!G88,'12-Furnishings'!J88="*",'12-Furnishings'!I88,'12-Furnishings'!L88="*",'12-Furnishings'!K88,'12-Furnishings'!N88="*",'12-Furnishings'!M88,'12-Furnishings'!P88="*",'12-Furnishings'!O88,'12-Furnishings'!R88="*",'12-Furnishings'!Q88,'12-Furnishings'!T88="*",'12-Furnishings'!S88),"")</f>
        <v/>
      </c>
      <c r="E2393" s="402" t="e">
        <f>D2393/'Project Data'!$D$22</f>
        <v>#VALUE!</v>
      </c>
      <c r="F2393" s="164" t="s">
        <v>44</v>
      </c>
      <c r="G2393" s="236" t="str" cm="1">
        <f t="array" aca="1" ref="G2393" ca="1">_xlfn.IFNA(_xlfn.IFS('12-Furnishings'!F88="*",'12-Furnishings'!E88,'12-Furnishings'!H88="*",'12-Furnishings'!G88,'12-Furnishings'!J88="*",'12-Furnishings'!I88,'12-Furnishings'!L88="*",'12-Furnishings'!K88,'12-Furnishings'!N88="*",'12-Furnishings'!M88,'12-Furnishings'!P88="*",'12-Furnishings'!O88,'12-Furnishings'!R88="*",'12-Furnishings'!Q88,'12-Furnishings'!T88="*",'12-Furnishings'!S88,'12-Furnishings'!V88="*",'12-Furnishings'!U88),"")</f>
        <v/>
      </c>
      <c r="H2393" s="236" t="e">
        <f ca="1">G2393/'Project Data'!$D$22</f>
        <v>#VALUE!</v>
      </c>
      <c r="I2393" s="175"/>
      <c r="J2393" s="244"/>
      <c r="K2393" s="404"/>
    </row>
    <row r="2394" spans="1:11" s="147" customFormat="1" ht="15" hidden="1" customHeight="1">
      <c r="A2394" s="198">
        <f>'12-Furnishings'!A89</f>
        <v>0</v>
      </c>
      <c r="B2394" s="399" t="str">
        <f>'12-Furnishings'!B89</f>
        <v>12 35 53.16 Plastic-Laminate-Clad Laboratory Casework</v>
      </c>
      <c r="C2394" s="235"/>
      <c r="D2394" s="402" t="str" cm="1">
        <f t="array" ref="D2394">_xlfn.IFNA(_xlfn.IFS('12-Furnishings'!D89="*",'12-Furnishings'!C89,'12-Furnishings'!F89="*",'12-Furnishings'!E89,'12-Furnishings'!H89="*",'12-Furnishings'!G89,'12-Furnishings'!J89="*",'12-Furnishings'!I89,'12-Furnishings'!L89="*",'12-Furnishings'!K89,'12-Furnishings'!N89="*",'12-Furnishings'!M89,'12-Furnishings'!P89="*",'12-Furnishings'!O89,'12-Furnishings'!R89="*",'12-Furnishings'!Q89,'12-Furnishings'!T89="*",'12-Furnishings'!S89),"")</f>
        <v/>
      </c>
      <c r="E2394" s="402" t="e">
        <f>D2394/'Project Data'!$D$22</f>
        <v>#VALUE!</v>
      </c>
      <c r="F2394" s="164" t="s">
        <v>44</v>
      </c>
      <c r="G2394" s="236" t="str" cm="1">
        <f t="array" aca="1" ref="G2394" ca="1">_xlfn.IFNA(_xlfn.IFS('12-Furnishings'!F89="*",'12-Furnishings'!E89,'12-Furnishings'!H89="*",'12-Furnishings'!G89,'12-Furnishings'!J89="*",'12-Furnishings'!I89,'12-Furnishings'!L89="*",'12-Furnishings'!K89,'12-Furnishings'!N89="*",'12-Furnishings'!M89,'12-Furnishings'!P89="*",'12-Furnishings'!O89,'12-Furnishings'!R89="*",'12-Furnishings'!Q89,'12-Furnishings'!T89="*",'12-Furnishings'!S89,'12-Furnishings'!V89="*",'12-Furnishings'!U89),"")</f>
        <v/>
      </c>
      <c r="H2394" s="236" t="e">
        <f ca="1">G2394/'Project Data'!$D$22</f>
        <v>#VALUE!</v>
      </c>
      <c r="I2394" s="175"/>
      <c r="J2394" s="244"/>
      <c r="K2394" s="404"/>
    </row>
    <row r="2395" spans="1:11" s="147" customFormat="1" ht="15" hidden="1" customHeight="1">
      <c r="A2395" s="198">
        <f>'12-Furnishings'!A90</f>
        <v>0</v>
      </c>
      <c r="B2395" s="399" t="str">
        <f>'12-Furnishings'!B90</f>
        <v>12 35 53.19 Wood Laboratory Casework</v>
      </c>
      <c r="C2395" s="235"/>
      <c r="D2395" s="402" t="str" cm="1">
        <f t="array" ref="D2395">_xlfn.IFNA(_xlfn.IFS('12-Furnishings'!D90="*",'12-Furnishings'!C90,'12-Furnishings'!F90="*",'12-Furnishings'!E90,'12-Furnishings'!H90="*",'12-Furnishings'!G90,'12-Furnishings'!J90="*",'12-Furnishings'!I90,'12-Furnishings'!L90="*",'12-Furnishings'!K90,'12-Furnishings'!N90="*",'12-Furnishings'!M90,'12-Furnishings'!P90="*",'12-Furnishings'!O90,'12-Furnishings'!R90="*",'12-Furnishings'!Q90,'12-Furnishings'!T90="*",'12-Furnishings'!S90),"")</f>
        <v/>
      </c>
      <c r="E2395" s="402" t="e">
        <f>D2395/'Project Data'!$D$22</f>
        <v>#VALUE!</v>
      </c>
      <c r="F2395" s="164" t="s">
        <v>44</v>
      </c>
      <c r="G2395" s="236" t="str" cm="1">
        <f t="array" aca="1" ref="G2395" ca="1">_xlfn.IFNA(_xlfn.IFS('12-Furnishings'!F90="*",'12-Furnishings'!E90,'12-Furnishings'!H90="*",'12-Furnishings'!G90,'12-Furnishings'!J90="*",'12-Furnishings'!I90,'12-Furnishings'!L90="*",'12-Furnishings'!K90,'12-Furnishings'!N90="*",'12-Furnishings'!M90,'12-Furnishings'!P90="*",'12-Furnishings'!O90,'12-Furnishings'!R90="*",'12-Furnishings'!Q90,'12-Furnishings'!T90="*",'12-Furnishings'!S90,'12-Furnishings'!V90="*",'12-Furnishings'!U90),"")</f>
        <v/>
      </c>
      <c r="H2395" s="236" t="e">
        <f ca="1">G2395/'Project Data'!$D$22</f>
        <v>#VALUE!</v>
      </c>
      <c r="I2395" s="175"/>
      <c r="J2395" s="244"/>
      <c r="K2395" s="404"/>
    </row>
    <row r="2396" spans="1:11" s="147" customFormat="1" ht="15" hidden="1" customHeight="1">
      <c r="A2396" s="198">
        <f>'12-Furnishings'!A91</f>
        <v>0</v>
      </c>
      <c r="B2396" s="399" t="str">
        <f>'12-Furnishings'!B91</f>
        <v>12 35 53.23 Solid-Plastic Laboratory Casework</v>
      </c>
      <c r="C2396" s="235"/>
      <c r="D2396" s="402" t="str" cm="1">
        <f t="array" ref="D2396">_xlfn.IFNA(_xlfn.IFS('12-Furnishings'!D91="*",'12-Furnishings'!C91,'12-Furnishings'!F91="*",'12-Furnishings'!E91,'12-Furnishings'!H91="*",'12-Furnishings'!G91,'12-Furnishings'!J91="*",'12-Furnishings'!I91,'12-Furnishings'!L91="*",'12-Furnishings'!K91,'12-Furnishings'!N91="*",'12-Furnishings'!M91,'12-Furnishings'!P91="*",'12-Furnishings'!O91,'12-Furnishings'!R91="*",'12-Furnishings'!Q91,'12-Furnishings'!T91="*",'12-Furnishings'!S91),"")</f>
        <v/>
      </c>
      <c r="E2396" s="402" t="e">
        <f>D2396/'Project Data'!$D$22</f>
        <v>#VALUE!</v>
      </c>
      <c r="F2396" s="164" t="s">
        <v>44</v>
      </c>
      <c r="G2396" s="236" t="str" cm="1">
        <f t="array" aca="1" ref="G2396" ca="1">_xlfn.IFNA(_xlfn.IFS('12-Furnishings'!F91="*",'12-Furnishings'!E91,'12-Furnishings'!H91="*",'12-Furnishings'!G91,'12-Furnishings'!J91="*",'12-Furnishings'!I91,'12-Furnishings'!L91="*",'12-Furnishings'!K91,'12-Furnishings'!N91="*",'12-Furnishings'!M91,'12-Furnishings'!P91="*",'12-Furnishings'!O91,'12-Furnishings'!R91="*",'12-Furnishings'!Q91,'12-Furnishings'!T91="*",'12-Furnishings'!S91,'12-Furnishings'!V91="*",'12-Furnishings'!U91),"")</f>
        <v/>
      </c>
      <c r="H2396" s="236" t="e">
        <f ca="1">G2396/'Project Data'!$D$22</f>
        <v>#VALUE!</v>
      </c>
      <c r="I2396" s="175"/>
      <c r="J2396" s="244"/>
      <c r="K2396" s="404"/>
    </row>
    <row r="2397" spans="1:11" s="147" customFormat="1" ht="15" hidden="1" customHeight="1">
      <c r="A2397" s="198">
        <f>'12-Furnishings'!A92</f>
        <v>0</v>
      </c>
      <c r="B2397" s="399" t="str">
        <f>'12-Furnishings'!B92</f>
        <v>12 35 59 Display Casework</v>
      </c>
      <c r="C2397" s="235"/>
      <c r="D2397" s="402" t="str" cm="1">
        <f t="array" ref="D2397">_xlfn.IFNA(_xlfn.IFS('12-Furnishings'!D92="*",'12-Furnishings'!C92,'12-Furnishings'!F92="*",'12-Furnishings'!E92,'12-Furnishings'!H92="*",'12-Furnishings'!G92,'12-Furnishings'!J92="*",'12-Furnishings'!I92,'12-Furnishings'!L92="*",'12-Furnishings'!K92,'12-Furnishings'!N92="*",'12-Furnishings'!M92,'12-Furnishings'!P92="*",'12-Furnishings'!O92,'12-Furnishings'!R92="*",'12-Furnishings'!Q92,'12-Furnishings'!T92="*",'12-Furnishings'!S92),"")</f>
        <v/>
      </c>
      <c r="E2397" s="402" t="e">
        <f>D2397/'Project Data'!$D$22</f>
        <v>#VALUE!</v>
      </c>
      <c r="F2397" s="164" t="s">
        <v>44</v>
      </c>
      <c r="G2397" s="236" t="str" cm="1">
        <f t="array" aca="1" ref="G2397" ca="1">_xlfn.IFNA(_xlfn.IFS('12-Furnishings'!F92="*",'12-Furnishings'!E92,'12-Furnishings'!H92="*",'12-Furnishings'!G92,'12-Furnishings'!J92="*",'12-Furnishings'!I92,'12-Furnishings'!L92="*",'12-Furnishings'!K92,'12-Furnishings'!N92="*",'12-Furnishings'!M92,'12-Furnishings'!P92="*",'12-Furnishings'!O92,'12-Furnishings'!R92="*",'12-Furnishings'!Q92,'12-Furnishings'!T92="*",'12-Furnishings'!S92,'12-Furnishings'!V92="*",'12-Furnishings'!U92),"")</f>
        <v/>
      </c>
      <c r="H2397" s="236" t="e">
        <f ca="1">G2397/'Project Data'!$D$22</f>
        <v>#VALUE!</v>
      </c>
      <c r="I2397" s="175"/>
      <c r="J2397" s="244"/>
      <c r="K2397" s="404"/>
    </row>
    <row r="2398" spans="1:11" s="147" customFormat="1" ht="15" hidden="1" customHeight="1">
      <c r="A2398" s="198">
        <f>'12-Furnishings'!A93</f>
        <v>0</v>
      </c>
      <c r="B2398" s="399" t="str">
        <f>'12-Furnishings'!B93</f>
        <v>12 35 70 Healthcare Casework</v>
      </c>
      <c r="C2398" s="235"/>
      <c r="D2398" s="402" t="str" cm="1">
        <f t="array" ref="D2398">_xlfn.IFNA(_xlfn.IFS('12-Furnishings'!D93="*",'12-Furnishings'!C93,'12-Furnishings'!F93="*",'12-Furnishings'!E93,'12-Furnishings'!H93="*",'12-Furnishings'!G93,'12-Furnishings'!J93="*",'12-Furnishings'!I93,'12-Furnishings'!L93="*",'12-Furnishings'!K93,'12-Furnishings'!N93="*",'12-Furnishings'!M93,'12-Furnishings'!P93="*",'12-Furnishings'!O93,'12-Furnishings'!R93="*",'12-Furnishings'!Q93,'12-Furnishings'!T93="*",'12-Furnishings'!S93),"")</f>
        <v/>
      </c>
      <c r="E2398" s="402" t="e">
        <f>D2398/'Project Data'!$D$22</f>
        <v>#VALUE!</v>
      </c>
      <c r="F2398" s="164" t="s">
        <v>44</v>
      </c>
      <c r="G2398" s="236" t="str" cm="1">
        <f t="array" aca="1" ref="G2398" ca="1">_xlfn.IFNA(_xlfn.IFS('12-Furnishings'!F93="*",'12-Furnishings'!E93,'12-Furnishings'!H93="*",'12-Furnishings'!G93,'12-Furnishings'!J93="*",'12-Furnishings'!I93,'12-Furnishings'!L93="*",'12-Furnishings'!K93,'12-Furnishings'!N93="*",'12-Furnishings'!M93,'12-Furnishings'!P93="*",'12-Furnishings'!O93,'12-Furnishings'!R93="*",'12-Furnishings'!Q93,'12-Furnishings'!T93="*",'12-Furnishings'!S93,'12-Furnishings'!V93="*",'12-Furnishings'!U93),"")</f>
        <v/>
      </c>
      <c r="H2398" s="236" t="e">
        <f ca="1">G2398/'Project Data'!$D$22</f>
        <v>#VALUE!</v>
      </c>
      <c r="I2398" s="175"/>
      <c r="J2398" s="244"/>
      <c r="K2398" s="404"/>
    </row>
    <row r="2399" spans="1:11" s="147" customFormat="1" ht="15" hidden="1" customHeight="1">
      <c r="A2399" s="198">
        <f>'12-Furnishings'!A94</f>
        <v>0</v>
      </c>
      <c r="B2399" s="399" t="str">
        <f>'12-Furnishings'!B94</f>
        <v>12 35 70.13 Hospital Casework</v>
      </c>
      <c r="C2399" s="235"/>
      <c r="D2399" s="402" t="str" cm="1">
        <f t="array" ref="D2399">_xlfn.IFNA(_xlfn.IFS('12-Furnishings'!D94="*",'12-Furnishings'!C94,'12-Furnishings'!F94="*",'12-Furnishings'!E94,'12-Furnishings'!H94="*",'12-Furnishings'!G94,'12-Furnishings'!J94="*",'12-Furnishings'!I94,'12-Furnishings'!L94="*",'12-Furnishings'!K94,'12-Furnishings'!N94="*",'12-Furnishings'!M94,'12-Furnishings'!P94="*",'12-Furnishings'!O94,'12-Furnishings'!R94="*",'12-Furnishings'!Q94,'12-Furnishings'!T94="*",'12-Furnishings'!S94),"")</f>
        <v/>
      </c>
      <c r="E2399" s="402" t="e">
        <f>D2399/'Project Data'!$D$22</f>
        <v>#VALUE!</v>
      </c>
      <c r="F2399" s="164" t="s">
        <v>44</v>
      </c>
      <c r="G2399" s="236" t="str" cm="1">
        <f t="array" aca="1" ref="G2399" ca="1">_xlfn.IFNA(_xlfn.IFS('12-Furnishings'!F94="*",'12-Furnishings'!E94,'12-Furnishings'!H94="*",'12-Furnishings'!G94,'12-Furnishings'!J94="*",'12-Furnishings'!I94,'12-Furnishings'!L94="*",'12-Furnishings'!K94,'12-Furnishings'!N94="*",'12-Furnishings'!M94,'12-Furnishings'!P94="*",'12-Furnishings'!O94,'12-Furnishings'!R94="*",'12-Furnishings'!Q94,'12-Furnishings'!T94="*",'12-Furnishings'!S94,'12-Furnishings'!V94="*",'12-Furnishings'!U94),"")</f>
        <v/>
      </c>
      <c r="H2399" s="236" t="e">
        <f ca="1">G2399/'Project Data'!$D$22</f>
        <v>#VALUE!</v>
      </c>
      <c r="I2399" s="175"/>
      <c r="J2399" s="244"/>
      <c r="K2399" s="404"/>
    </row>
    <row r="2400" spans="1:11" s="147" customFormat="1" ht="15" hidden="1" customHeight="1">
      <c r="A2400" s="198">
        <f>'12-Furnishings'!A95</f>
        <v>0</v>
      </c>
      <c r="B2400" s="399" t="str">
        <f>'12-Furnishings'!B95</f>
        <v>12 35 70.16 Nurse Station Casework</v>
      </c>
      <c r="C2400" s="235"/>
      <c r="D2400" s="402" t="str" cm="1">
        <f t="array" ref="D2400">_xlfn.IFNA(_xlfn.IFS('12-Furnishings'!D95="*",'12-Furnishings'!C95,'12-Furnishings'!F95="*",'12-Furnishings'!E95,'12-Furnishings'!H95="*",'12-Furnishings'!G95,'12-Furnishings'!J95="*",'12-Furnishings'!I95,'12-Furnishings'!L95="*",'12-Furnishings'!K95,'12-Furnishings'!N95="*",'12-Furnishings'!M95,'12-Furnishings'!P95="*",'12-Furnishings'!O95,'12-Furnishings'!R95="*",'12-Furnishings'!Q95,'12-Furnishings'!T95="*",'12-Furnishings'!S95),"")</f>
        <v/>
      </c>
      <c r="E2400" s="402" t="e">
        <f>D2400/'Project Data'!$D$22</f>
        <v>#VALUE!</v>
      </c>
      <c r="F2400" s="164" t="s">
        <v>44</v>
      </c>
      <c r="G2400" s="236" t="str" cm="1">
        <f t="array" aca="1" ref="G2400" ca="1">_xlfn.IFNA(_xlfn.IFS('12-Furnishings'!F95="*",'12-Furnishings'!E95,'12-Furnishings'!H95="*",'12-Furnishings'!G95,'12-Furnishings'!J95="*",'12-Furnishings'!I95,'12-Furnishings'!L95="*",'12-Furnishings'!K95,'12-Furnishings'!N95="*",'12-Furnishings'!M95,'12-Furnishings'!P95="*",'12-Furnishings'!O95,'12-Furnishings'!R95="*",'12-Furnishings'!Q95,'12-Furnishings'!T95="*",'12-Furnishings'!S95,'12-Furnishings'!V95="*",'12-Furnishings'!U95),"")</f>
        <v/>
      </c>
      <c r="H2400" s="236" t="e">
        <f ca="1">G2400/'Project Data'!$D$22</f>
        <v>#VALUE!</v>
      </c>
      <c r="I2400" s="175"/>
      <c r="J2400" s="244"/>
      <c r="K2400" s="404"/>
    </row>
    <row r="2401" spans="1:11" s="147" customFormat="1" ht="15" hidden="1" customHeight="1">
      <c r="A2401" s="198">
        <f>'12-Furnishings'!A96</f>
        <v>0</v>
      </c>
      <c r="B2401" s="399" t="str">
        <f>'12-Furnishings'!B96</f>
        <v>12 35 70.19 Exam Room Casework</v>
      </c>
      <c r="C2401" s="235"/>
      <c r="D2401" s="402" t="str" cm="1">
        <f t="array" ref="D2401">_xlfn.IFNA(_xlfn.IFS('12-Furnishings'!D96="*",'12-Furnishings'!C96,'12-Furnishings'!F96="*",'12-Furnishings'!E96,'12-Furnishings'!H96="*",'12-Furnishings'!G96,'12-Furnishings'!J96="*",'12-Furnishings'!I96,'12-Furnishings'!L96="*",'12-Furnishings'!K96,'12-Furnishings'!N96="*",'12-Furnishings'!M96,'12-Furnishings'!P96="*",'12-Furnishings'!O96,'12-Furnishings'!R96="*",'12-Furnishings'!Q96,'12-Furnishings'!T96="*",'12-Furnishings'!S96),"")</f>
        <v/>
      </c>
      <c r="E2401" s="402" t="e">
        <f>D2401/'Project Data'!$D$22</f>
        <v>#VALUE!</v>
      </c>
      <c r="F2401" s="164" t="s">
        <v>44</v>
      </c>
      <c r="G2401" s="236" t="str" cm="1">
        <f t="array" aca="1" ref="G2401" ca="1">_xlfn.IFNA(_xlfn.IFS('12-Furnishings'!F96="*",'12-Furnishings'!E96,'12-Furnishings'!H96="*",'12-Furnishings'!G96,'12-Furnishings'!J96="*",'12-Furnishings'!I96,'12-Furnishings'!L96="*",'12-Furnishings'!K96,'12-Furnishings'!N96="*",'12-Furnishings'!M96,'12-Furnishings'!P96="*",'12-Furnishings'!O96,'12-Furnishings'!R96="*",'12-Furnishings'!Q96,'12-Furnishings'!T96="*",'12-Furnishings'!S96,'12-Furnishings'!V96="*",'12-Furnishings'!U96),"")</f>
        <v/>
      </c>
      <c r="H2401" s="236" t="e">
        <f ca="1">G2401/'Project Data'!$D$22</f>
        <v>#VALUE!</v>
      </c>
      <c r="I2401" s="175"/>
      <c r="J2401" s="244"/>
      <c r="K2401" s="404"/>
    </row>
    <row r="2402" spans="1:11" s="147" customFormat="1" ht="15" hidden="1" customHeight="1">
      <c r="A2402" s="198">
        <f>'12-Furnishings'!A97</f>
        <v>0</v>
      </c>
      <c r="B2402" s="399" t="str">
        <f>'12-Furnishings'!B97</f>
        <v>12 35 70.74 Dental Casework</v>
      </c>
      <c r="C2402" s="235"/>
      <c r="D2402" s="402" t="str" cm="1">
        <f t="array" ref="D2402">_xlfn.IFNA(_xlfn.IFS('12-Furnishings'!D97="*",'12-Furnishings'!C97,'12-Furnishings'!F97="*",'12-Furnishings'!E97,'12-Furnishings'!H97="*",'12-Furnishings'!G97,'12-Furnishings'!J97="*",'12-Furnishings'!I97,'12-Furnishings'!L97="*",'12-Furnishings'!K97,'12-Furnishings'!N97="*",'12-Furnishings'!M97,'12-Furnishings'!P97="*",'12-Furnishings'!O97,'12-Furnishings'!R97="*",'12-Furnishings'!Q97,'12-Furnishings'!T97="*",'12-Furnishings'!S97),"")</f>
        <v/>
      </c>
      <c r="E2402" s="402" t="e">
        <f>D2402/'Project Data'!$D$22</f>
        <v>#VALUE!</v>
      </c>
      <c r="F2402" s="164" t="s">
        <v>44</v>
      </c>
      <c r="G2402" s="236" t="str" cm="1">
        <f t="array" aca="1" ref="G2402" ca="1">_xlfn.IFNA(_xlfn.IFS('12-Furnishings'!F97="*",'12-Furnishings'!E97,'12-Furnishings'!H97="*",'12-Furnishings'!G97,'12-Furnishings'!J97="*",'12-Furnishings'!I97,'12-Furnishings'!L97="*",'12-Furnishings'!K97,'12-Furnishings'!N97="*",'12-Furnishings'!M97,'12-Furnishings'!P97="*",'12-Furnishings'!O97,'12-Furnishings'!R97="*",'12-Furnishings'!Q97,'12-Furnishings'!T97="*",'12-Furnishings'!S97,'12-Furnishings'!V97="*",'12-Furnishings'!U97),"")</f>
        <v/>
      </c>
      <c r="H2402" s="236" t="e">
        <f ca="1">G2402/'Project Data'!$D$22</f>
        <v>#VALUE!</v>
      </c>
      <c r="I2402" s="175"/>
      <c r="J2402" s="244"/>
      <c r="K2402" s="404"/>
    </row>
    <row r="2403" spans="1:11" s="147" customFormat="1" ht="15" hidden="1" customHeight="1">
      <c r="A2403" s="198">
        <f>'12-Furnishings'!A98</f>
        <v>0</v>
      </c>
      <c r="B2403" s="399" t="str">
        <f>'12-Furnishings'!B98</f>
        <v>12 35 83 Performing Arts Casework</v>
      </c>
      <c r="C2403" s="235"/>
      <c r="D2403" s="402" t="str" cm="1">
        <f t="array" ref="D2403">_xlfn.IFNA(_xlfn.IFS('12-Furnishings'!D98="*",'12-Furnishings'!C98,'12-Furnishings'!F98="*",'12-Furnishings'!E98,'12-Furnishings'!H98="*",'12-Furnishings'!G98,'12-Furnishings'!J98="*",'12-Furnishings'!I98,'12-Furnishings'!L98="*",'12-Furnishings'!K98,'12-Furnishings'!N98="*",'12-Furnishings'!M98,'12-Furnishings'!P98="*",'12-Furnishings'!O98,'12-Furnishings'!R98="*",'12-Furnishings'!Q98,'12-Furnishings'!T98="*",'12-Furnishings'!S98),"")</f>
        <v/>
      </c>
      <c r="E2403" s="402" t="e">
        <f>D2403/'Project Data'!$D$22</f>
        <v>#VALUE!</v>
      </c>
      <c r="F2403" s="164" t="s">
        <v>44</v>
      </c>
      <c r="G2403" s="236" t="str" cm="1">
        <f t="array" aca="1" ref="G2403" ca="1">_xlfn.IFNA(_xlfn.IFS('12-Furnishings'!F98="*",'12-Furnishings'!E98,'12-Furnishings'!H98="*",'12-Furnishings'!G98,'12-Furnishings'!J98="*",'12-Furnishings'!I98,'12-Furnishings'!L98="*",'12-Furnishings'!K98,'12-Furnishings'!N98="*",'12-Furnishings'!M98,'12-Furnishings'!P98="*",'12-Furnishings'!O98,'12-Furnishings'!R98="*",'12-Furnishings'!Q98,'12-Furnishings'!T98="*",'12-Furnishings'!S98,'12-Furnishings'!V98="*",'12-Furnishings'!U98),"")</f>
        <v/>
      </c>
      <c r="H2403" s="236" t="e">
        <f ca="1">G2403/'Project Data'!$D$22</f>
        <v>#VALUE!</v>
      </c>
      <c r="I2403" s="175"/>
      <c r="J2403" s="244"/>
      <c r="K2403" s="404"/>
    </row>
    <row r="2404" spans="1:11" s="147" customFormat="1" ht="15" hidden="1" customHeight="1">
      <c r="A2404" s="198">
        <f>'12-Furnishings'!A99</f>
        <v>0</v>
      </c>
      <c r="B2404" s="399" t="str">
        <f>'12-Furnishings'!B99</f>
        <v>12 35 91 Religious Casework</v>
      </c>
      <c r="C2404" s="235"/>
      <c r="D2404" s="402" t="str" cm="1">
        <f t="array" ref="D2404">_xlfn.IFNA(_xlfn.IFS('12-Furnishings'!D99="*",'12-Furnishings'!C99,'12-Furnishings'!F99="*",'12-Furnishings'!E99,'12-Furnishings'!H99="*",'12-Furnishings'!G99,'12-Furnishings'!J99="*",'12-Furnishings'!I99,'12-Furnishings'!L99="*",'12-Furnishings'!K99,'12-Furnishings'!N99="*",'12-Furnishings'!M99,'12-Furnishings'!P99="*",'12-Furnishings'!O99,'12-Furnishings'!R99="*",'12-Furnishings'!Q99,'12-Furnishings'!T99="*",'12-Furnishings'!S99),"")</f>
        <v/>
      </c>
      <c r="E2404" s="402" t="e">
        <f>D2404/'Project Data'!$D$22</f>
        <v>#VALUE!</v>
      </c>
      <c r="F2404" s="164" t="s">
        <v>44</v>
      </c>
      <c r="G2404" s="236" t="str" cm="1">
        <f t="array" aca="1" ref="G2404" ca="1">_xlfn.IFNA(_xlfn.IFS('12-Furnishings'!F99="*",'12-Furnishings'!E99,'12-Furnishings'!H99="*",'12-Furnishings'!G99,'12-Furnishings'!J99="*",'12-Furnishings'!I99,'12-Furnishings'!L99="*",'12-Furnishings'!K99,'12-Furnishings'!N99="*",'12-Furnishings'!M99,'12-Furnishings'!P99="*",'12-Furnishings'!O99,'12-Furnishings'!R99="*",'12-Furnishings'!Q99,'12-Furnishings'!T99="*",'12-Furnishings'!S99,'12-Furnishings'!V99="*",'12-Furnishings'!U99),"")</f>
        <v/>
      </c>
      <c r="H2404" s="236" t="e">
        <f ca="1">G2404/'Project Data'!$D$22</f>
        <v>#VALUE!</v>
      </c>
      <c r="I2404" s="175"/>
      <c r="J2404" s="244"/>
      <c r="K2404" s="404"/>
    </row>
    <row r="2405" spans="1:11" s="147" customFormat="1" ht="15" customHeight="1">
      <c r="A2405" s="398">
        <f>'12-Furnishings'!A100</f>
        <v>1</v>
      </c>
      <c r="B2405" s="642" t="str">
        <f>'12-Furnishings'!B100</f>
        <v>12 36 00 Countertops</v>
      </c>
      <c r="C2405" s="643"/>
      <c r="D2405" s="402">
        <f>'12-Furnishings'!E100</f>
        <v>137690</v>
      </c>
      <c r="E2405" s="402">
        <f>D2405/'Project Data'!$D$22</f>
        <v>1.5385904727849729</v>
      </c>
      <c r="F2405" s="412" t="s">
        <v>44</v>
      </c>
      <c r="G2405" s="402" t="str" cm="1">
        <f t="array" ref="G2405">_xlfn.IFNA(_xlfn.IFS('12-Furnishings'!F100="*",'12-Furnishings'!E100,'12-Furnishings'!H100="*",'12-Furnishings'!G100,'12-Furnishings'!J100="*",'12-Furnishings'!I100,'12-Furnishings'!L100="*",'12-Furnishings'!K100,'12-Furnishings'!N100="*",'12-Furnishings'!M100,'12-Furnishings'!P100="*",'12-Furnishings'!O100,'12-Furnishings'!R100="*",'12-Furnishings'!Q100,'12-Furnishings'!T100="*",'12-Furnishings'!S100,'12-Furnishings'!V100="*",'12-Furnishings'!U100),"")</f>
        <v/>
      </c>
      <c r="H2405" s="402" t="e">
        <f>G2405/'Project Data'!$D$22</f>
        <v>#VALUE!</v>
      </c>
      <c r="I2405" s="400"/>
      <c r="J2405" s="403"/>
      <c r="K2405" s="404" t="s">
        <v>113</v>
      </c>
    </row>
    <row r="2406" spans="1:11" s="147" customFormat="1" ht="15" hidden="1" customHeight="1">
      <c r="A2406" s="198">
        <f>'12-Furnishings'!A101</f>
        <v>0</v>
      </c>
      <c r="B2406" s="235" t="str">
        <f>'12-Furnishings'!B101</f>
        <v>12 36 13 Concrete Countertops</v>
      </c>
      <c r="C2406" s="235"/>
      <c r="D2406" s="236" t="str" cm="1">
        <f t="array" ref="D2406">_xlfn.IFNA(_xlfn.IFS('12-Furnishings'!D101="*",'12-Furnishings'!C101,'12-Furnishings'!F101="*",'12-Furnishings'!E101,'12-Furnishings'!H101="*",'12-Furnishings'!G101,'12-Furnishings'!J101="*",'12-Furnishings'!I101,'12-Furnishings'!L101="*",'12-Furnishings'!K101,'12-Furnishings'!N101="*",'12-Furnishings'!M101,'12-Furnishings'!P101="*",'12-Furnishings'!O101,'12-Furnishings'!R101="*",'12-Furnishings'!Q101,'12-Furnishings'!T101="*",'12-Furnishings'!S101),"")</f>
        <v/>
      </c>
      <c r="E2406" s="236" t="e">
        <f>D2406/'Project Data'!$D$22</f>
        <v>#VALUE!</v>
      </c>
      <c r="F2406" s="164" t="s">
        <v>44</v>
      </c>
      <c r="G2406" s="236" t="str" cm="1">
        <f t="array" aca="1" ref="G2406" ca="1">_xlfn.IFNA(_xlfn.IFS('12-Furnishings'!F101="*",'12-Furnishings'!E101,'12-Furnishings'!H101="*",'12-Furnishings'!G101,'12-Furnishings'!J101="*",'12-Furnishings'!I101,'12-Furnishings'!L101="*",'12-Furnishings'!K101,'12-Furnishings'!N101="*",'12-Furnishings'!M101,'12-Furnishings'!P101="*",'12-Furnishings'!O101,'12-Furnishings'!R101="*",'12-Furnishings'!Q101,'12-Furnishings'!T101="*",'12-Furnishings'!S101,'12-Furnishings'!V101="*",'12-Furnishings'!U101),"")</f>
        <v/>
      </c>
      <c r="H2406" s="236" t="e">
        <f ca="1">G2406/'Project Data'!$D$22</f>
        <v>#VALUE!</v>
      </c>
      <c r="I2406" s="175"/>
      <c r="J2406" s="244"/>
      <c r="K2406" s="242"/>
    </row>
    <row r="2407" spans="1:11" s="147" customFormat="1" ht="15" hidden="1" customHeight="1">
      <c r="A2407" s="198">
        <f>'12-Furnishings'!A102</f>
        <v>0</v>
      </c>
      <c r="B2407" s="235" t="str">
        <f>'12-Furnishings'!B102</f>
        <v>12 36 16 Metal Countertops</v>
      </c>
      <c r="C2407" s="235"/>
      <c r="D2407" s="236" t="str" cm="1">
        <f t="array" ref="D2407">_xlfn.IFNA(_xlfn.IFS('12-Furnishings'!D102="*",'12-Furnishings'!C102,'12-Furnishings'!F102="*",'12-Furnishings'!E102,'12-Furnishings'!H102="*",'12-Furnishings'!G102,'12-Furnishings'!J102="*",'12-Furnishings'!I102,'12-Furnishings'!L102="*",'12-Furnishings'!K102,'12-Furnishings'!N102="*",'12-Furnishings'!M102,'12-Furnishings'!P102="*",'12-Furnishings'!O102,'12-Furnishings'!R102="*",'12-Furnishings'!Q102,'12-Furnishings'!T102="*",'12-Furnishings'!S102),"")</f>
        <v/>
      </c>
      <c r="E2407" s="236" t="e">
        <f>D2407/'Project Data'!$D$22</f>
        <v>#VALUE!</v>
      </c>
      <c r="F2407" s="164" t="s">
        <v>44</v>
      </c>
      <c r="G2407" s="236" t="str" cm="1">
        <f t="array" aca="1" ref="G2407" ca="1">_xlfn.IFNA(_xlfn.IFS('12-Furnishings'!F102="*",'12-Furnishings'!E102,'12-Furnishings'!H102="*",'12-Furnishings'!G102,'12-Furnishings'!J102="*",'12-Furnishings'!I102,'12-Furnishings'!L102="*",'12-Furnishings'!K102,'12-Furnishings'!N102="*",'12-Furnishings'!M102,'12-Furnishings'!P102="*",'12-Furnishings'!O102,'12-Furnishings'!R102="*",'12-Furnishings'!Q102,'12-Furnishings'!T102="*",'12-Furnishings'!S102,'12-Furnishings'!V102="*",'12-Furnishings'!U102),"")</f>
        <v/>
      </c>
      <c r="H2407" s="236" t="e">
        <f ca="1">G2407/'Project Data'!$D$22</f>
        <v>#VALUE!</v>
      </c>
      <c r="I2407" s="175"/>
      <c r="J2407" s="244"/>
      <c r="K2407" s="242"/>
    </row>
    <row r="2408" spans="1:11" s="147" customFormat="1" ht="15" hidden="1" customHeight="1">
      <c r="A2408" s="198">
        <f>'12-Furnishings'!A103</f>
        <v>0</v>
      </c>
      <c r="B2408" s="235" t="str">
        <f>'12-Furnishings'!B103</f>
        <v>12 36 19 Wood Countertops</v>
      </c>
      <c r="C2408" s="235"/>
      <c r="D2408" s="236" t="str" cm="1">
        <f t="array" ref="D2408">_xlfn.IFNA(_xlfn.IFS('12-Furnishings'!D103="*",'12-Furnishings'!C103,'12-Furnishings'!F103="*",'12-Furnishings'!E103,'12-Furnishings'!H103="*",'12-Furnishings'!G103,'12-Furnishings'!J103="*",'12-Furnishings'!I103,'12-Furnishings'!L103="*",'12-Furnishings'!K103,'12-Furnishings'!N103="*",'12-Furnishings'!M103,'12-Furnishings'!P103="*",'12-Furnishings'!O103,'12-Furnishings'!R103="*",'12-Furnishings'!Q103,'12-Furnishings'!T103="*",'12-Furnishings'!S103),"")</f>
        <v/>
      </c>
      <c r="E2408" s="236" t="e">
        <f>D2408/'Project Data'!$D$22</f>
        <v>#VALUE!</v>
      </c>
      <c r="F2408" s="164" t="s">
        <v>44</v>
      </c>
      <c r="G2408" s="236" t="str" cm="1">
        <f t="array" aca="1" ref="G2408" ca="1">_xlfn.IFNA(_xlfn.IFS('12-Furnishings'!F103="*",'12-Furnishings'!E103,'12-Furnishings'!H103="*",'12-Furnishings'!G103,'12-Furnishings'!J103="*",'12-Furnishings'!I103,'12-Furnishings'!L103="*",'12-Furnishings'!K103,'12-Furnishings'!N103="*",'12-Furnishings'!M103,'12-Furnishings'!P103="*",'12-Furnishings'!O103,'12-Furnishings'!R103="*",'12-Furnishings'!Q103,'12-Furnishings'!T103="*",'12-Furnishings'!S103,'12-Furnishings'!V103="*",'12-Furnishings'!U103),"")</f>
        <v/>
      </c>
      <c r="H2408" s="236" t="e">
        <f ca="1">G2408/'Project Data'!$D$22</f>
        <v>#VALUE!</v>
      </c>
      <c r="I2408" s="175"/>
      <c r="J2408" s="244"/>
      <c r="K2408" s="242"/>
    </row>
    <row r="2409" spans="1:11" s="147" customFormat="1" ht="15" hidden="1" customHeight="1">
      <c r="A2409" s="198">
        <f>'12-Furnishings'!A104</f>
        <v>0</v>
      </c>
      <c r="B2409" s="235" t="str">
        <f>'12-Furnishings'!B104</f>
        <v>12 36 23 Plastic Countertops</v>
      </c>
      <c r="C2409" s="235"/>
      <c r="D2409" s="236" t="str" cm="1">
        <f t="array" ref="D2409">_xlfn.IFNA(_xlfn.IFS('12-Furnishings'!D104="*",'12-Furnishings'!C104,'12-Furnishings'!F104="*",'12-Furnishings'!E104,'12-Furnishings'!H104="*",'12-Furnishings'!G104,'12-Furnishings'!J104="*",'12-Furnishings'!I104,'12-Furnishings'!L104="*",'12-Furnishings'!K104,'12-Furnishings'!N104="*",'12-Furnishings'!M104,'12-Furnishings'!P104="*",'12-Furnishings'!O104,'12-Furnishings'!R104="*",'12-Furnishings'!Q104,'12-Furnishings'!T104="*",'12-Furnishings'!S104),"")</f>
        <v/>
      </c>
      <c r="E2409" s="236" t="e">
        <f>D2409/'Project Data'!$D$22</f>
        <v>#VALUE!</v>
      </c>
      <c r="F2409" s="164" t="s">
        <v>44</v>
      </c>
      <c r="G2409" s="236" t="str" cm="1">
        <f t="array" aca="1" ref="G2409" ca="1">_xlfn.IFNA(_xlfn.IFS('12-Furnishings'!F104="*",'12-Furnishings'!E104,'12-Furnishings'!H104="*",'12-Furnishings'!G104,'12-Furnishings'!J104="*",'12-Furnishings'!I104,'12-Furnishings'!L104="*",'12-Furnishings'!K104,'12-Furnishings'!N104="*",'12-Furnishings'!M104,'12-Furnishings'!P104="*",'12-Furnishings'!O104,'12-Furnishings'!R104="*",'12-Furnishings'!Q104,'12-Furnishings'!T104="*",'12-Furnishings'!S104,'12-Furnishings'!V104="*",'12-Furnishings'!U104),"")</f>
        <v/>
      </c>
      <c r="H2409" s="236" t="e">
        <f ca="1">G2409/'Project Data'!$D$22</f>
        <v>#VALUE!</v>
      </c>
      <c r="I2409" s="175"/>
      <c r="J2409" s="244"/>
      <c r="K2409" s="242"/>
    </row>
    <row r="2410" spans="1:11" s="147" customFormat="1" ht="15" hidden="1" customHeight="1">
      <c r="A2410" s="198">
        <f>'12-Furnishings'!A105</f>
        <v>0</v>
      </c>
      <c r="B2410" s="235" t="str">
        <f>'12-Furnishings'!B105</f>
        <v>12 36 23.13 Plastic-Laminate-Clad Countertops</v>
      </c>
      <c r="C2410" s="235"/>
      <c r="D2410" s="236" t="str" cm="1">
        <f t="array" ref="D2410">_xlfn.IFNA(_xlfn.IFS('12-Furnishings'!D105="*",'12-Furnishings'!C105,'12-Furnishings'!F105="*",'12-Furnishings'!E105,'12-Furnishings'!H105="*",'12-Furnishings'!G105,'12-Furnishings'!J105="*",'12-Furnishings'!I105,'12-Furnishings'!L105="*",'12-Furnishings'!K105,'12-Furnishings'!N105="*",'12-Furnishings'!M105,'12-Furnishings'!P105="*",'12-Furnishings'!O105,'12-Furnishings'!R105="*",'12-Furnishings'!Q105,'12-Furnishings'!T105="*",'12-Furnishings'!S105),"")</f>
        <v/>
      </c>
      <c r="E2410" s="236" t="e">
        <f>D2410/'Project Data'!$D$22</f>
        <v>#VALUE!</v>
      </c>
      <c r="F2410" s="164" t="s">
        <v>44</v>
      </c>
      <c r="G2410" s="236" t="str" cm="1">
        <f t="array" aca="1" ref="G2410" ca="1">_xlfn.IFNA(_xlfn.IFS('12-Furnishings'!F105="*",'12-Furnishings'!E105,'12-Furnishings'!H105="*",'12-Furnishings'!G105,'12-Furnishings'!J105="*",'12-Furnishings'!I105,'12-Furnishings'!L105="*",'12-Furnishings'!K105,'12-Furnishings'!N105="*",'12-Furnishings'!M105,'12-Furnishings'!P105="*",'12-Furnishings'!O105,'12-Furnishings'!R105="*",'12-Furnishings'!Q105,'12-Furnishings'!T105="*",'12-Furnishings'!S105,'12-Furnishings'!V105="*",'12-Furnishings'!U105),"")</f>
        <v/>
      </c>
      <c r="H2410" s="236" t="e">
        <f ca="1">G2410/'Project Data'!$D$22</f>
        <v>#VALUE!</v>
      </c>
      <c r="I2410" s="175"/>
      <c r="J2410" s="244"/>
      <c r="K2410" s="242"/>
    </row>
    <row r="2411" spans="1:11" s="147" customFormat="1" ht="15" hidden="1" customHeight="1">
      <c r="A2411" s="198">
        <f>'12-Furnishings'!A106</f>
        <v>0</v>
      </c>
      <c r="B2411" s="235" t="str">
        <f>'12-Furnishings'!B106</f>
        <v>12 36 26 Glass Countertops</v>
      </c>
      <c r="C2411" s="235"/>
      <c r="D2411" s="236" t="str" cm="1">
        <f t="array" ref="D2411">_xlfn.IFNA(_xlfn.IFS('12-Furnishings'!D106="*",'12-Furnishings'!C106,'12-Furnishings'!F106="*",'12-Furnishings'!E106,'12-Furnishings'!H106="*",'12-Furnishings'!G106,'12-Furnishings'!J106="*",'12-Furnishings'!I106,'12-Furnishings'!L106="*",'12-Furnishings'!K106,'12-Furnishings'!N106="*",'12-Furnishings'!M106,'12-Furnishings'!P106="*",'12-Furnishings'!O106,'12-Furnishings'!R106="*",'12-Furnishings'!Q106,'12-Furnishings'!T106="*",'12-Furnishings'!S106),"")</f>
        <v/>
      </c>
      <c r="E2411" s="236" t="e">
        <f>D2411/'Project Data'!$D$22</f>
        <v>#VALUE!</v>
      </c>
      <c r="F2411" s="164" t="s">
        <v>44</v>
      </c>
      <c r="G2411" s="236" t="str" cm="1">
        <f t="array" aca="1" ref="G2411" ca="1">_xlfn.IFNA(_xlfn.IFS('12-Furnishings'!F106="*",'12-Furnishings'!E106,'12-Furnishings'!H106="*",'12-Furnishings'!G106,'12-Furnishings'!J106="*",'12-Furnishings'!I106,'12-Furnishings'!L106="*",'12-Furnishings'!K106,'12-Furnishings'!N106="*",'12-Furnishings'!M106,'12-Furnishings'!P106="*",'12-Furnishings'!O106,'12-Furnishings'!R106="*",'12-Furnishings'!Q106,'12-Furnishings'!T106="*",'12-Furnishings'!S106,'12-Furnishings'!V106="*",'12-Furnishings'!U106),"")</f>
        <v/>
      </c>
      <c r="H2411" s="236" t="e">
        <f ca="1">G2411/'Project Data'!$D$22</f>
        <v>#VALUE!</v>
      </c>
      <c r="I2411" s="175"/>
      <c r="J2411" s="244"/>
      <c r="K2411" s="242"/>
    </row>
    <row r="2412" spans="1:11" s="147" customFormat="1" ht="15" hidden="1" customHeight="1">
      <c r="A2412" s="198">
        <f>'12-Furnishings'!A107</f>
        <v>0</v>
      </c>
      <c r="B2412" s="235" t="str">
        <f>'12-Furnishings'!B107</f>
        <v>12 36 40 Stone Countertops</v>
      </c>
      <c r="C2412" s="235"/>
      <c r="D2412" s="236" t="str" cm="1">
        <f t="array" ref="D2412">_xlfn.IFNA(_xlfn.IFS('12-Furnishings'!D107="*",'12-Furnishings'!C107,'12-Furnishings'!F107="*",'12-Furnishings'!E107,'12-Furnishings'!H107="*",'12-Furnishings'!G107,'12-Furnishings'!J107="*",'12-Furnishings'!I107,'12-Furnishings'!L107="*",'12-Furnishings'!K107,'12-Furnishings'!N107="*",'12-Furnishings'!M107,'12-Furnishings'!P107="*",'12-Furnishings'!O107,'12-Furnishings'!R107="*",'12-Furnishings'!Q107,'12-Furnishings'!T107="*",'12-Furnishings'!S107),"")</f>
        <v/>
      </c>
      <c r="E2412" s="236" t="e">
        <f>D2412/'Project Data'!$D$22</f>
        <v>#VALUE!</v>
      </c>
      <c r="F2412" s="164" t="s">
        <v>44</v>
      </c>
      <c r="G2412" s="236" t="str" cm="1">
        <f t="array" aca="1" ref="G2412" ca="1">_xlfn.IFNA(_xlfn.IFS('12-Furnishings'!F107="*",'12-Furnishings'!E107,'12-Furnishings'!H107="*",'12-Furnishings'!G107,'12-Furnishings'!J107="*",'12-Furnishings'!I107,'12-Furnishings'!L107="*",'12-Furnishings'!K107,'12-Furnishings'!N107="*",'12-Furnishings'!M107,'12-Furnishings'!P107="*",'12-Furnishings'!O107,'12-Furnishings'!R107="*",'12-Furnishings'!Q107,'12-Furnishings'!T107="*",'12-Furnishings'!S107,'12-Furnishings'!V107="*",'12-Furnishings'!U107),"")</f>
        <v/>
      </c>
      <c r="H2412" s="236" t="e">
        <f ca="1">G2412/'Project Data'!$D$22</f>
        <v>#VALUE!</v>
      </c>
      <c r="I2412" s="175"/>
      <c r="J2412" s="244"/>
      <c r="K2412" s="242"/>
    </row>
    <row r="2413" spans="1:11" s="147" customFormat="1" ht="15" hidden="1" customHeight="1">
      <c r="A2413" s="198">
        <f>'12-Furnishings'!A108</f>
        <v>0</v>
      </c>
      <c r="B2413" s="235" t="str">
        <f>'12-Furnishings'!B108</f>
        <v>12 36 53 Laboratory Countertops</v>
      </c>
      <c r="C2413" s="235"/>
      <c r="D2413" s="236" t="str" cm="1">
        <f t="array" ref="D2413">_xlfn.IFNA(_xlfn.IFS('12-Furnishings'!D108="*",'12-Furnishings'!C108,'12-Furnishings'!F108="*",'12-Furnishings'!E108,'12-Furnishings'!H108="*",'12-Furnishings'!G108,'12-Furnishings'!J108="*",'12-Furnishings'!I108,'12-Furnishings'!L108="*",'12-Furnishings'!K108,'12-Furnishings'!N108="*",'12-Furnishings'!M108,'12-Furnishings'!P108="*",'12-Furnishings'!O108,'12-Furnishings'!R108="*",'12-Furnishings'!Q108,'12-Furnishings'!T108="*",'12-Furnishings'!S108),"")</f>
        <v/>
      </c>
      <c r="E2413" s="236" t="e">
        <f>D2413/'Project Data'!$D$22</f>
        <v>#VALUE!</v>
      </c>
      <c r="F2413" s="164" t="s">
        <v>44</v>
      </c>
      <c r="G2413" s="236" t="str" cm="1">
        <f t="array" aca="1" ref="G2413" ca="1">_xlfn.IFNA(_xlfn.IFS('12-Furnishings'!F108="*",'12-Furnishings'!E108,'12-Furnishings'!H108="*",'12-Furnishings'!G108,'12-Furnishings'!J108="*",'12-Furnishings'!I108,'12-Furnishings'!L108="*",'12-Furnishings'!K108,'12-Furnishings'!N108="*",'12-Furnishings'!M108,'12-Furnishings'!P108="*",'12-Furnishings'!O108,'12-Furnishings'!R108="*",'12-Furnishings'!Q108,'12-Furnishings'!T108="*",'12-Furnishings'!S108,'12-Furnishings'!V108="*",'12-Furnishings'!U108),"")</f>
        <v/>
      </c>
      <c r="H2413" s="236" t="e">
        <f ca="1">G2413/'Project Data'!$D$22</f>
        <v>#VALUE!</v>
      </c>
      <c r="I2413" s="175"/>
      <c r="J2413" s="244"/>
      <c r="K2413" s="242"/>
    </row>
    <row r="2414" spans="1:11" s="147" customFormat="1" ht="15" hidden="1" customHeight="1">
      <c r="A2414" s="198">
        <f>'12-Furnishings'!A109</f>
        <v>0</v>
      </c>
      <c r="B2414" s="235" t="str">
        <f>'12-Furnishings'!B109</f>
        <v>12 36 61 Simulated Stone Countertops</v>
      </c>
      <c r="C2414" s="235"/>
      <c r="D2414" s="236" t="str" cm="1">
        <f t="array" ref="D2414">_xlfn.IFNA(_xlfn.IFS('12-Furnishings'!D109="*",'12-Furnishings'!C109,'12-Furnishings'!F109="*",'12-Furnishings'!E109,'12-Furnishings'!H109="*",'12-Furnishings'!G109,'12-Furnishings'!J109="*",'12-Furnishings'!I109,'12-Furnishings'!L109="*",'12-Furnishings'!K109,'12-Furnishings'!N109="*",'12-Furnishings'!M109,'12-Furnishings'!P109="*",'12-Furnishings'!O109,'12-Furnishings'!R109="*",'12-Furnishings'!Q109,'12-Furnishings'!T109="*",'12-Furnishings'!S109),"")</f>
        <v/>
      </c>
      <c r="E2414" s="236" t="e">
        <f>D2414/'Project Data'!$D$22</f>
        <v>#VALUE!</v>
      </c>
      <c r="F2414" s="164" t="s">
        <v>44</v>
      </c>
      <c r="G2414" s="236" t="str" cm="1">
        <f t="array" aca="1" ref="G2414" ca="1">_xlfn.IFNA(_xlfn.IFS('12-Furnishings'!F109="*",'12-Furnishings'!E109,'12-Furnishings'!H109="*",'12-Furnishings'!G109,'12-Furnishings'!J109="*",'12-Furnishings'!I109,'12-Furnishings'!L109="*",'12-Furnishings'!K109,'12-Furnishings'!N109="*",'12-Furnishings'!M109,'12-Furnishings'!P109="*",'12-Furnishings'!O109,'12-Furnishings'!R109="*",'12-Furnishings'!Q109,'12-Furnishings'!T109="*",'12-Furnishings'!S109,'12-Furnishings'!V109="*",'12-Furnishings'!U109),"")</f>
        <v/>
      </c>
      <c r="H2414" s="236" t="e">
        <f ca="1">G2414/'Project Data'!$D$22</f>
        <v>#VALUE!</v>
      </c>
      <c r="I2414" s="175"/>
      <c r="J2414" s="244"/>
      <c r="K2414" s="242"/>
    </row>
    <row r="2415" spans="1:11" s="147" customFormat="1" ht="15" hidden="1" customHeight="1">
      <c r="A2415" s="198">
        <f>'12-Furnishings'!A110</f>
        <v>0</v>
      </c>
      <c r="B2415" s="235" t="str">
        <f>'12-Furnishings'!B110</f>
        <v>12 36 61.13 Cultured Marble Countertops</v>
      </c>
      <c r="C2415" s="235"/>
      <c r="D2415" s="236" t="str" cm="1">
        <f t="array" ref="D2415">_xlfn.IFNA(_xlfn.IFS('12-Furnishings'!D110="*",'12-Furnishings'!C110,'12-Furnishings'!F110="*",'12-Furnishings'!E110,'12-Furnishings'!H110="*",'12-Furnishings'!G110,'12-Furnishings'!J110="*",'12-Furnishings'!I110,'12-Furnishings'!L110="*",'12-Furnishings'!K110,'12-Furnishings'!N110="*",'12-Furnishings'!M110,'12-Furnishings'!P110="*",'12-Furnishings'!O110,'12-Furnishings'!R110="*",'12-Furnishings'!Q110,'12-Furnishings'!T110="*",'12-Furnishings'!S110),"")</f>
        <v/>
      </c>
      <c r="E2415" s="236" t="e">
        <f>D2415/'Project Data'!$D$22</f>
        <v>#VALUE!</v>
      </c>
      <c r="F2415" s="164" t="s">
        <v>44</v>
      </c>
      <c r="G2415" s="236" t="str" cm="1">
        <f t="array" aca="1" ref="G2415" ca="1">_xlfn.IFNA(_xlfn.IFS('12-Furnishings'!F110="*",'12-Furnishings'!E110,'12-Furnishings'!H110="*",'12-Furnishings'!G110,'12-Furnishings'!J110="*",'12-Furnishings'!I110,'12-Furnishings'!L110="*",'12-Furnishings'!K110,'12-Furnishings'!N110="*",'12-Furnishings'!M110,'12-Furnishings'!P110="*",'12-Furnishings'!O110,'12-Furnishings'!R110="*",'12-Furnishings'!Q110,'12-Furnishings'!T110="*",'12-Furnishings'!S110,'12-Furnishings'!V110="*",'12-Furnishings'!U110),"")</f>
        <v/>
      </c>
      <c r="H2415" s="236" t="e">
        <f ca="1">G2415/'Project Data'!$D$22</f>
        <v>#VALUE!</v>
      </c>
      <c r="I2415" s="175"/>
      <c r="J2415" s="244"/>
      <c r="K2415" s="242"/>
    </row>
    <row r="2416" spans="1:11" s="147" customFormat="1" ht="15" hidden="1" customHeight="1">
      <c r="A2416" s="198">
        <f>'12-Furnishings'!A111</f>
        <v>0</v>
      </c>
      <c r="B2416" s="235" t="str">
        <f>'12-Furnishings'!B111</f>
        <v>12 36 61.16 Solid Surfacing Countertops</v>
      </c>
      <c r="C2416" s="235"/>
      <c r="D2416" s="236" t="str" cm="1">
        <f t="array" ref="D2416">_xlfn.IFNA(_xlfn.IFS('12-Furnishings'!D111="*",'12-Furnishings'!C111,'12-Furnishings'!F111="*",'12-Furnishings'!E111,'12-Furnishings'!H111="*",'12-Furnishings'!G111,'12-Furnishings'!J111="*",'12-Furnishings'!I111,'12-Furnishings'!L111="*",'12-Furnishings'!K111,'12-Furnishings'!N111="*",'12-Furnishings'!M111,'12-Furnishings'!P111="*",'12-Furnishings'!O111,'12-Furnishings'!R111="*",'12-Furnishings'!Q111,'12-Furnishings'!T111="*",'12-Furnishings'!S111),"")</f>
        <v/>
      </c>
      <c r="E2416" s="236" t="e">
        <f>D2416/'Project Data'!$D$22</f>
        <v>#VALUE!</v>
      </c>
      <c r="F2416" s="164" t="s">
        <v>44</v>
      </c>
      <c r="G2416" s="236" t="str" cm="1">
        <f t="array" aca="1" ref="G2416" ca="1">_xlfn.IFNA(_xlfn.IFS('12-Furnishings'!F111="*",'12-Furnishings'!E111,'12-Furnishings'!H111="*",'12-Furnishings'!G111,'12-Furnishings'!J111="*",'12-Furnishings'!I111,'12-Furnishings'!L111="*",'12-Furnishings'!K111,'12-Furnishings'!N111="*",'12-Furnishings'!M111,'12-Furnishings'!P111="*",'12-Furnishings'!O111,'12-Furnishings'!R111="*",'12-Furnishings'!Q111,'12-Furnishings'!T111="*",'12-Furnishings'!S111,'12-Furnishings'!V111="*",'12-Furnishings'!U111),"")</f>
        <v/>
      </c>
      <c r="H2416" s="236" t="e">
        <f ca="1">G2416/'Project Data'!$D$22</f>
        <v>#VALUE!</v>
      </c>
      <c r="I2416" s="175"/>
      <c r="J2416" s="244"/>
      <c r="K2416" s="242"/>
    </row>
    <row r="2417" spans="1:11" s="147" customFormat="1" ht="15" hidden="1" customHeight="1">
      <c r="A2417" s="198">
        <f>'12-Furnishings'!A112</f>
        <v>0</v>
      </c>
      <c r="B2417" s="235" t="str">
        <f>'12-Furnishings'!B112</f>
        <v>12 36 61.19 Quartz Agglomerate Countertops</v>
      </c>
      <c r="C2417" s="235"/>
      <c r="D2417" s="236" t="str" cm="1">
        <f t="array" ref="D2417">_xlfn.IFNA(_xlfn.IFS('12-Furnishings'!D112="*",'12-Furnishings'!C112,'12-Furnishings'!F112="*",'12-Furnishings'!E112,'12-Furnishings'!H112="*",'12-Furnishings'!G112,'12-Furnishings'!J112="*",'12-Furnishings'!I112,'12-Furnishings'!L112="*",'12-Furnishings'!K112,'12-Furnishings'!N112="*",'12-Furnishings'!M112,'12-Furnishings'!P112="*",'12-Furnishings'!O112,'12-Furnishings'!R112="*",'12-Furnishings'!Q112,'12-Furnishings'!T112="*",'12-Furnishings'!S112),"")</f>
        <v/>
      </c>
      <c r="E2417" s="236" t="e">
        <f>D2417/'Project Data'!$D$22</f>
        <v>#VALUE!</v>
      </c>
      <c r="F2417" s="164" t="s">
        <v>44</v>
      </c>
      <c r="G2417" s="236" t="str" cm="1">
        <f t="array" aca="1" ref="G2417" ca="1">_xlfn.IFNA(_xlfn.IFS('12-Furnishings'!F112="*",'12-Furnishings'!E112,'12-Furnishings'!H112="*",'12-Furnishings'!G112,'12-Furnishings'!J112="*",'12-Furnishings'!I112,'12-Furnishings'!L112="*",'12-Furnishings'!K112,'12-Furnishings'!N112="*",'12-Furnishings'!M112,'12-Furnishings'!P112="*",'12-Furnishings'!O112,'12-Furnishings'!R112="*",'12-Furnishings'!Q112,'12-Furnishings'!T112="*",'12-Furnishings'!S112,'12-Furnishings'!V112="*",'12-Furnishings'!U112),"")</f>
        <v/>
      </c>
      <c r="H2417" s="236" t="e">
        <f ca="1">G2417/'Project Data'!$D$22</f>
        <v>#VALUE!</v>
      </c>
      <c r="I2417" s="175"/>
      <c r="J2417" s="244"/>
      <c r="K2417" s="242"/>
    </row>
    <row r="2418" spans="1:11" s="147" customFormat="1" ht="15" hidden="1" customHeight="1">
      <c r="A2418" s="198">
        <f>'12-Furnishings'!A113</f>
        <v>0</v>
      </c>
      <c r="B2418" s="235" t="str">
        <f>'12-Furnishings'!B113</f>
        <v>12 36 71 Paper-Composite Countertops</v>
      </c>
      <c r="C2418" s="235"/>
      <c r="D2418" s="236" t="str" cm="1">
        <f t="array" ref="D2418">_xlfn.IFNA(_xlfn.IFS('12-Furnishings'!D113="*",'12-Furnishings'!C113,'12-Furnishings'!F113="*",'12-Furnishings'!E113,'12-Furnishings'!H113="*",'12-Furnishings'!G113,'12-Furnishings'!J113="*",'12-Furnishings'!I113,'12-Furnishings'!L113="*",'12-Furnishings'!K113,'12-Furnishings'!N113="*",'12-Furnishings'!M113,'12-Furnishings'!P113="*",'12-Furnishings'!O113,'12-Furnishings'!R113="*",'12-Furnishings'!Q113,'12-Furnishings'!T113="*",'12-Furnishings'!S113),"")</f>
        <v/>
      </c>
      <c r="E2418" s="236" t="e">
        <f>D2418/'Project Data'!$D$22</f>
        <v>#VALUE!</v>
      </c>
      <c r="F2418" s="164" t="s">
        <v>44</v>
      </c>
      <c r="G2418" s="236" t="str" cm="1">
        <f t="array" aca="1" ref="G2418" ca="1">_xlfn.IFNA(_xlfn.IFS('12-Furnishings'!F113="*",'12-Furnishings'!E113,'12-Furnishings'!H113="*",'12-Furnishings'!G113,'12-Furnishings'!J113="*",'12-Furnishings'!I113,'12-Furnishings'!L113="*",'12-Furnishings'!K113,'12-Furnishings'!N113="*",'12-Furnishings'!M113,'12-Furnishings'!P113="*",'12-Furnishings'!O113,'12-Furnishings'!R113="*",'12-Furnishings'!Q113,'12-Furnishings'!T113="*",'12-Furnishings'!S113,'12-Furnishings'!V113="*",'12-Furnishings'!U113),"")</f>
        <v/>
      </c>
      <c r="H2418" s="236" t="e">
        <f ca="1">G2418/'Project Data'!$D$22</f>
        <v>#VALUE!</v>
      </c>
      <c r="I2418" s="175"/>
      <c r="J2418" s="244"/>
      <c r="K2418" s="242"/>
    </row>
    <row r="2419" spans="1:11" s="147" customFormat="1" ht="15" hidden="1" customHeight="1">
      <c r="A2419" s="198">
        <f>'12-Furnishings'!A114</f>
        <v>0</v>
      </c>
      <c r="B2419" s="235" t="str">
        <f>'12-Furnishings'!B114</f>
        <v>12 40 00 Furnishings and Accessories</v>
      </c>
      <c r="C2419" s="235"/>
      <c r="D2419" s="236" t="str" cm="1">
        <f t="array" ref="D2419">_xlfn.IFNA(_xlfn.IFS('12-Furnishings'!D114="*",'12-Furnishings'!C114,'12-Furnishings'!F114="*",'12-Furnishings'!E114,'12-Furnishings'!H114="*",'12-Furnishings'!G114,'12-Furnishings'!J114="*",'12-Furnishings'!I114,'12-Furnishings'!L114="*",'12-Furnishings'!K114,'12-Furnishings'!N114="*",'12-Furnishings'!M114,'12-Furnishings'!P114="*",'12-Furnishings'!O114,'12-Furnishings'!R114="*",'12-Furnishings'!Q114,'12-Furnishings'!T114="*",'12-Furnishings'!S114),"")</f>
        <v/>
      </c>
      <c r="E2419" s="236" t="e">
        <f>D2419/'Project Data'!$D$22</f>
        <v>#VALUE!</v>
      </c>
      <c r="F2419" s="164" t="s">
        <v>44</v>
      </c>
      <c r="G2419" s="236" t="str" cm="1">
        <f t="array" aca="1" ref="G2419" ca="1">_xlfn.IFNA(_xlfn.IFS('12-Furnishings'!F114="*",'12-Furnishings'!E114,'12-Furnishings'!H114="*",'12-Furnishings'!G114,'12-Furnishings'!J114="*",'12-Furnishings'!I114,'12-Furnishings'!L114="*",'12-Furnishings'!K114,'12-Furnishings'!N114="*",'12-Furnishings'!M114,'12-Furnishings'!P114="*",'12-Furnishings'!O114,'12-Furnishings'!R114="*",'12-Furnishings'!Q114,'12-Furnishings'!T114="*",'12-Furnishings'!S114,'12-Furnishings'!V114="*",'12-Furnishings'!U114),"")</f>
        <v/>
      </c>
      <c r="H2419" s="236" t="e">
        <f ca="1">G2419/'Project Data'!$D$22</f>
        <v>#VALUE!</v>
      </c>
      <c r="I2419" s="175"/>
      <c r="J2419" s="244"/>
      <c r="K2419" s="242"/>
    </row>
    <row r="2420" spans="1:11" s="147" customFormat="1" ht="15" hidden="1" customHeight="1">
      <c r="A2420" s="198">
        <f>'12-Furnishings'!A115</f>
        <v>0</v>
      </c>
      <c r="B2420" s="235" t="str">
        <f>'12-Furnishings'!B115</f>
        <v>12 41 00 Office Accessories</v>
      </c>
      <c r="C2420" s="235"/>
      <c r="D2420" s="236" t="str" cm="1">
        <f t="array" ref="D2420">_xlfn.IFNA(_xlfn.IFS('12-Furnishings'!D115="*",'12-Furnishings'!C115,'12-Furnishings'!F115="*",'12-Furnishings'!E115,'12-Furnishings'!H115="*",'12-Furnishings'!G115,'12-Furnishings'!J115="*",'12-Furnishings'!I115,'12-Furnishings'!L115="*",'12-Furnishings'!K115,'12-Furnishings'!N115="*",'12-Furnishings'!M115,'12-Furnishings'!P115="*",'12-Furnishings'!O115,'12-Furnishings'!R115="*",'12-Furnishings'!Q115,'12-Furnishings'!T115="*",'12-Furnishings'!S115),"")</f>
        <v/>
      </c>
      <c r="E2420" s="236" t="e">
        <f>D2420/'Project Data'!$D$22</f>
        <v>#VALUE!</v>
      </c>
      <c r="F2420" s="164" t="s">
        <v>44</v>
      </c>
      <c r="G2420" s="236" t="str" cm="1">
        <f t="array" aca="1" ref="G2420" ca="1">_xlfn.IFNA(_xlfn.IFS('12-Furnishings'!F115="*",'12-Furnishings'!E115,'12-Furnishings'!H115="*",'12-Furnishings'!G115,'12-Furnishings'!J115="*",'12-Furnishings'!I115,'12-Furnishings'!L115="*",'12-Furnishings'!K115,'12-Furnishings'!N115="*",'12-Furnishings'!M115,'12-Furnishings'!P115="*",'12-Furnishings'!O115,'12-Furnishings'!R115="*",'12-Furnishings'!Q115,'12-Furnishings'!T115="*",'12-Furnishings'!S115,'12-Furnishings'!V115="*",'12-Furnishings'!U115),"")</f>
        <v/>
      </c>
      <c r="H2420" s="236" t="e">
        <f ca="1">G2420/'Project Data'!$D$22</f>
        <v>#VALUE!</v>
      </c>
      <c r="I2420" s="175"/>
      <c r="J2420" s="244"/>
      <c r="K2420" s="242"/>
    </row>
    <row r="2421" spans="1:11" s="147" customFormat="1" ht="15" hidden="1" customHeight="1">
      <c r="A2421" s="198">
        <f>'12-Furnishings'!A116</f>
        <v>0</v>
      </c>
      <c r="B2421" s="235" t="str">
        <f>'12-Furnishings'!B116</f>
        <v>12 41 13 Desk Accessories</v>
      </c>
      <c r="C2421" s="235"/>
      <c r="D2421" s="236" t="str" cm="1">
        <f t="array" ref="D2421">_xlfn.IFNA(_xlfn.IFS('12-Furnishings'!D116="*",'12-Furnishings'!C116,'12-Furnishings'!F116="*",'12-Furnishings'!E116,'12-Furnishings'!H116="*",'12-Furnishings'!G116,'12-Furnishings'!J116="*",'12-Furnishings'!I116,'12-Furnishings'!L116="*",'12-Furnishings'!K116,'12-Furnishings'!N116="*",'12-Furnishings'!M116,'12-Furnishings'!P116="*",'12-Furnishings'!O116,'12-Furnishings'!R116="*",'12-Furnishings'!Q116,'12-Furnishings'!T116="*",'12-Furnishings'!S116),"")</f>
        <v/>
      </c>
      <c r="E2421" s="236" t="e">
        <f>D2421/'Project Data'!$D$22</f>
        <v>#VALUE!</v>
      </c>
      <c r="F2421" s="164" t="s">
        <v>44</v>
      </c>
      <c r="G2421" s="236" t="str" cm="1">
        <f t="array" aca="1" ref="G2421" ca="1">_xlfn.IFNA(_xlfn.IFS('12-Furnishings'!F116="*",'12-Furnishings'!E116,'12-Furnishings'!H116="*",'12-Furnishings'!G116,'12-Furnishings'!J116="*",'12-Furnishings'!I116,'12-Furnishings'!L116="*",'12-Furnishings'!K116,'12-Furnishings'!N116="*",'12-Furnishings'!M116,'12-Furnishings'!P116="*",'12-Furnishings'!O116,'12-Furnishings'!R116="*",'12-Furnishings'!Q116,'12-Furnishings'!T116="*",'12-Furnishings'!S116,'12-Furnishings'!V116="*",'12-Furnishings'!U116),"")</f>
        <v/>
      </c>
      <c r="H2421" s="236" t="e">
        <f ca="1">G2421/'Project Data'!$D$22</f>
        <v>#VALUE!</v>
      </c>
      <c r="I2421" s="175"/>
      <c r="J2421" s="244"/>
      <c r="K2421" s="242"/>
    </row>
    <row r="2422" spans="1:11" s="147" customFormat="1" ht="15" hidden="1" customHeight="1">
      <c r="A2422" s="198">
        <f>'12-Furnishings'!A117</f>
        <v>0</v>
      </c>
      <c r="B2422" s="235" t="str">
        <f>'12-Furnishings'!B117</f>
        <v>12 42 00 Table Accessories</v>
      </c>
      <c r="C2422" s="235"/>
      <c r="D2422" s="236" t="str" cm="1">
        <f t="array" ref="D2422">_xlfn.IFNA(_xlfn.IFS('12-Furnishings'!D117="*",'12-Furnishings'!C117,'12-Furnishings'!F117="*",'12-Furnishings'!E117,'12-Furnishings'!H117="*",'12-Furnishings'!G117,'12-Furnishings'!J117="*",'12-Furnishings'!I117,'12-Furnishings'!L117="*",'12-Furnishings'!K117,'12-Furnishings'!N117="*",'12-Furnishings'!M117,'12-Furnishings'!P117="*",'12-Furnishings'!O117,'12-Furnishings'!R117="*",'12-Furnishings'!Q117,'12-Furnishings'!T117="*",'12-Furnishings'!S117),"")</f>
        <v/>
      </c>
      <c r="E2422" s="236" t="e">
        <f>D2422/'Project Data'!$D$22</f>
        <v>#VALUE!</v>
      </c>
      <c r="F2422" s="164" t="s">
        <v>44</v>
      </c>
      <c r="G2422" s="236" t="str" cm="1">
        <f t="array" aca="1" ref="G2422" ca="1">_xlfn.IFNA(_xlfn.IFS('12-Furnishings'!F117="*",'12-Furnishings'!E117,'12-Furnishings'!H117="*",'12-Furnishings'!G117,'12-Furnishings'!J117="*",'12-Furnishings'!I117,'12-Furnishings'!L117="*",'12-Furnishings'!K117,'12-Furnishings'!N117="*",'12-Furnishings'!M117,'12-Furnishings'!P117="*",'12-Furnishings'!O117,'12-Furnishings'!R117="*",'12-Furnishings'!Q117,'12-Furnishings'!T117="*",'12-Furnishings'!S117,'12-Furnishings'!V117="*",'12-Furnishings'!U117),"")</f>
        <v/>
      </c>
      <c r="H2422" s="236" t="e">
        <f ca="1">G2422/'Project Data'!$D$22</f>
        <v>#VALUE!</v>
      </c>
      <c r="I2422" s="175"/>
      <c r="J2422" s="244"/>
      <c r="K2422" s="242"/>
    </row>
    <row r="2423" spans="1:11" s="147" customFormat="1" ht="15" hidden="1" customHeight="1">
      <c r="A2423" s="198">
        <f>'12-Furnishings'!A118</f>
        <v>0</v>
      </c>
      <c r="B2423" s="235" t="str">
        <f>'12-Furnishings'!B118</f>
        <v>12 42 13 Ceramics</v>
      </c>
      <c r="C2423" s="235"/>
      <c r="D2423" s="236" t="str" cm="1">
        <f t="array" ref="D2423">_xlfn.IFNA(_xlfn.IFS('12-Furnishings'!D118="*",'12-Furnishings'!C118,'12-Furnishings'!F118="*",'12-Furnishings'!E118,'12-Furnishings'!H118="*",'12-Furnishings'!G118,'12-Furnishings'!J118="*",'12-Furnishings'!I118,'12-Furnishings'!L118="*",'12-Furnishings'!K118,'12-Furnishings'!N118="*",'12-Furnishings'!M118,'12-Furnishings'!P118="*",'12-Furnishings'!O118,'12-Furnishings'!R118="*",'12-Furnishings'!Q118,'12-Furnishings'!T118="*",'12-Furnishings'!S118),"")</f>
        <v/>
      </c>
      <c r="E2423" s="236" t="e">
        <f>D2423/'Project Data'!$D$22</f>
        <v>#VALUE!</v>
      </c>
      <c r="F2423" s="164" t="s">
        <v>44</v>
      </c>
      <c r="G2423" s="236" t="str" cm="1">
        <f t="array" aca="1" ref="G2423" ca="1">_xlfn.IFNA(_xlfn.IFS('12-Furnishings'!F118="*",'12-Furnishings'!E118,'12-Furnishings'!H118="*",'12-Furnishings'!G118,'12-Furnishings'!J118="*",'12-Furnishings'!I118,'12-Furnishings'!L118="*",'12-Furnishings'!K118,'12-Furnishings'!N118="*",'12-Furnishings'!M118,'12-Furnishings'!P118="*",'12-Furnishings'!O118,'12-Furnishings'!R118="*",'12-Furnishings'!Q118,'12-Furnishings'!T118="*",'12-Furnishings'!S118,'12-Furnishings'!V118="*",'12-Furnishings'!U118),"")</f>
        <v/>
      </c>
      <c r="H2423" s="236" t="e">
        <f ca="1">G2423/'Project Data'!$D$22</f>
        <v>#VALUE!</v>
      </c>
      <c r="I2423" s="175"/>
      <c r="J2423" s="244"/>
      <c r="K2423" s="242"/>
    </row>
    <row r="2424" spans="1:11" s="147" customFormat="1" ht="15" hidden="1" customHeight="1">
      <c r="A2424" s="198">
        <f>'12-Furnishings'!A119</f>
        <v>0</v>
      </c>
      <c r="B2424" s="235" t="str">
        <f>'12-Furnishings'!B119</f>
        <v>12 42 16 Flatware</v>
      </c>
      <c r="C2424" s="235"/>
      <c r="D2424" s="236" t="str" cm="1">
        <f t="array" ref="D2424">_xlfn.IFNA(_xlfn.IFS('12-Furnishings'!D119="*",'12-Furnishings'!C119,'12-Furnishings'!F119="*",'12-Furnishings'!E119,'12-Furnishings'!H119="*",'12-Furnishings'!G119,'12-Furnishings'!J119="*",'12-Furnishings'!I119,'12-Furnishings'!L119="*",'12-Furnishings'!K119,'12-Furnishings'!N119="*",'12-Furnishings'!M119,'12-Furnishings'!P119="*",'12-Furnishings'!O119,'12-Furnishings'!R119="*",'12-Furnishings'!Q119,'12-Furnishings'!T119="*",'12-Furnishings'!S119),"")</f>
        <v/>
      </c>
      <c r="E2424" s="236" t="e">
        <f>D2424/'Project Data'!$D$22</f>
        <v>#VALUE!</v>
      </c>
      <c r="F2424" s="164" t="s">
        <v>44</v>
      </c>
      <c r="G2424" s="236" t="str" cm="1">
        <f t="array" aca="1" ref="G2424" ca="1">_xlfn.IFNA(_xlfn.IFS('12-Furnishings'!F119="*",'12-Furnishings'!E119,'12-Furnishings'!H119="*",'12-Furnishings'!G119,'12-Furnishings'!J119="*",'12-Furnishings'!I119,'12-Furnishings'!L119="*",'12-Furnishings'!K119,'12-Furnishings'!N119="*",'12-Furnishings'!M119,'12-Furnishings'!P119="*",'12-Furnishings'!O119,'12-Furnishings'!R119="*",'12-Furnishings'!Q119,'12-Furnishings'!T119="*",'12-Furnishings'!S119,'12-Furnishings'!V119="*",'12-Furnishings'!U119),"")</f>
        <v/>
      </c>
      <c r="H2424" s="236" t="e">
        <f ca="1">G2424/'Project Data'!$D$22</f>
        <v>#VALUE!</v>
      </c>
      <c r="I2424" s="175"/>
      <c r="J2424" s="244"/>
      <c r="K2424" s="242"/>
    </row>
    <row r="2425" spans="1:11" s="147" customFormat="1" ht="15" hidden="1" customHeight="1">
      <c r="A2425" s="198">
        <f>'12-Furnishings'!A120</f>
        <v>0</v>
      </c>
      <c r="B2425" s="235" t="str">
        <f>'12-Furnishings'!B120</f>
        <v>12 42 16.13 Silverware</v>
      </c>
      <c r="C2425" s="235"/>
      <c r="D2425" s="236" t="str" cm="1">
        <f t="array" ref="D2425">_xlfn.IFNA(_xlfn.IFS('12-Furnishings'!D120="*",'12-Furnishings'!C120,'12-Furnishings'!F120="*",'12-Furnishings'!E120,'12-Furnishings'!H120="*",'12-Furnishings'!G120,'12-Furnishings'!J120="*",'12-Furnishings'!I120,'12-Furnishings'!L120="*",'12-Furnishings'!K120,'12-Furnishings'!N120="*",'12-Furnishings'!M120,'12-Furnishings'!P120="*",'12-Furnishings'!O120,'12-Furnishings'!R120="*",'12-Furnishings'!Q120,'12-Furnishings'!T120="*",'12-Furnishings'!S120),"")</f>
        <v/>
      </c>
      <c r="E2425" s="236" t="e">
        <f>D2425/'Project Data'!$D$22</f>
        <v>#VALUE!</v>
      </c>
      <c r="F2425" s="164" t="s">
        <v>44</v>
      </c>
      <c r="G2425" s="236" t="str" cm="1">
        <f t="array" aca="1" ref="G2425" ca="1">_xlfn.IFNA(_xlfn.IFS('12-Furnishings'!F120="*",'12-Furnishings'!E120,'12-Furnishings'!H120="*",'12-Furnishings'!G120,'12-Furnishings'!J120="*",'12-Furnishings'!I120,'12-Furnishings'!L120="*",'12-Furnishings'!K120,'12-Furnishings'!N120="*",'12-Furnishings'!M120,'12-Furnishings'!P120="*",'12-Furnishings'!O120,'12-Furnishings'!R120="*",'12-Furnishings'!Q120,'12-Furnishings'!T120="*",'12-Furnishings'!S120,'12-Furnishings'!V120="*",'12-Furnishings'!U120),"")</f>
        <v/>
      </c>
      <c r="H2425" s="236" t="e">
        <f ca="1">G2425/'Project Data'!$D$22</f>
        <v>#VALUE!</v>
      </c>
      <c r="I2425" s="175"/>
      <c r="J2425" s="244"/>
      <c r="K2425" s="242"/>
    </row>
    <row r="2426" spans="1:11" s="147" customFormat="1" ht="15" hidden="1" customHeight="1">
      <c r="A2426" s="198">
        <f>'12-Furnishings'!A121</f>
        <v>0</v>
      </c>
      <c r="B2426" s="235" t="str">
        <f>'12-Furnishings'!B121</f>
        <v>12 42 19 Hollowware</v>
      </c>
      <c r="C2426" s="235"/>
      <c r="D2426" s="236" t="str" cm="1">
        <f t="array" ref="D2426">_xlfn.IFNA(_xlfn.IFS('12-Furnishings'!D121="*",'12-Furnishings'!C121,'12-Furnishings'!F121="*",'12-Furnishings'!E121,'12-Furnishings'!H121="*",'12-Furnishings'!G121,'12-Furnishings'!J121="*",'12-Furnishings'!I121,'12-Furnishings'!L121="*",'12-Furnishings'!K121,'12-Furnishings'!N121="*",'12-Furnishings'!M121,'12-Furnishings'!P121="*",'12-Furnishings'!O121,'12-Furnishings'!R121="*",'12-Furnishings'!Q121,'12-Furnishings'!T121="*",'12-Furnishings'!S121),"")</f>
        <v/>
      </c>
      <c r="E2426" s="236" t="e">
        <f>D2426/'Project Data'!$D$22</f>
        <v>#VALUE!</v>
      </c>
      <c r="F2426" s="164" t="s">
        <v>44</v>
      </c>
      <c r="G2426" s="236" t="str" cm="1">
        <f t="array" aca="1" ref="G2426" ca="1">_xlfn.IFNA(_xlfn.IFS('12-Furnishings'!F121="*",'12-Furnishings'!E121,'12-Furnishings'!H121="*",'12-Furnishings'!G121,'12-Furnishings'!J121="*",'12-Furnishings'!I121,'12-Furnishings'!L121="*",'12-Furnishings'!K121,'12-Furnishings'!N121="*",'12-Furnishings'!M121,'12-Furnishings'!P121="*",'12-Furnishings'!O121,'12-Furnishings'!R121="*",'12-Furnishings'!Q121,'12-Furnishings'!T121="*",'12-Furnishings'!S121,'12-Furnishings'!V121="*",'12-Furnishings'!U121),"")</f>
        <v/>
      </c>
      <c r="H2426" s="236" t="e">
        <f ca="1">G2426/'Project Data'!$D$22</f>
        <v>#VALUE!</v>
      </c>
      <c r="I2426" s="175"/>
      <c r="J2426" s="244"/>
      <c r="K2426" s="242"/>
    </row>
    <row r="2427" spans="1:11" s="147" customFormat="1" ht="15" hidden="1" customHeight="1">
      <c r="A2427" s="198">
        <f>'12-Furnishings'!A122</f>
        <v>0</v>
      </c>
      <c r="B2427" s="235" t="str">
        <f>'12-Furnishings'!B122</f>
        <v>12 42 23 Glassware</v>
      </c>
      <c r="C2427" s="235"/>
      <c r="D2427" s="236" t="str" cm="1">
        <f t="array" ref="D2427">_xlfn.IFNA(_xlfn.IFS('12-Furnishings'!D122="*",'12-Furnishings'!C122,'12-Furnishings'!F122="*",'12-Furnishings'!E122,'12-Furnishings'!H122="*",'12-Furnishings'!G122,'12-Furnishings'!J122="*",'12-Furnishings'!I122,'12-Furnishings'!L122="*",'12-Furnishings'!K122,'12-Furnishings'!N122="*",'12-Furnishings'!M122,'12-Furnishings'!P122="*",'12-Furnishings'!O122,'12-Furnishings'!R122="*",'12-Furnishings'!Q122,'12-Furnishings'!T122="*",'12-Furnishings'!S122),"")</f>
        <v/>
      </c>
      <c r="E2427" s="236" t="e">
        <f>D2427/'Project Data'!$D$22</f>
        <v>#VALUE!</v>
      </c>
      <c r="F2427" s="164" t="s">
        <v>44</v>
      </c>
      <c r="G2427" s="236" t="str" cm="1">
        <f t="array" aca="1" ref="G2427" ca="1">_xlfn.IFNA(_xlfn.IFS('12-Furnishings'!F122="*",'12-Furnishings'!E122,'12-Furnishings'!H122="*",'12-Furnishings'!G122,'12-Furnishings'!J122="*",'12-Furnishings'!I122,'12-Furnishings'!L122="*",'12-Furnishings'!K122,'12-Furnishings'!N122="*",'12-Furnishings'!M122,'12-Furnishings'!P122="*",'12-Furnishings'!O122,'12-Furnishings'!R122="*",'12-Furnishings'!Q122,'12-Furnishings'!T122="*",'12-Furnishings'!S122,'12-Furnishings'!V122="*",'12-Furnishings'!U122),"")</f>
        <v/>
      </c>
      <c r="H2427" s="236" t="e">
        <f ca="1">G2427/'Project Data'!$D$22</f>
        <v>#VALUE!</v>
      </c>
      <c r="I2427" s="175"/>
      <c r="J2427" s="244"/>
      <c r="K2427" s="242"/>
    </row>
    <row r="2428" spans="1:11" s="147" customFormat="1" ht="15" hidden="1" customHeight="1">
      <c r="A2428" s="198">
        <f>'12-Furnishings'!A123</f>
        <v>0</v>
      </c>
      <c r="B2428" s="235" t="str">
        <f>'12-Furnishings'!B123</f>
        <v>12 42 26 Table Linens</v>
      </c>
      <c r="C2428" s="235"/>
      <c r="D2428" s="236" t="str" cm="1">
        <f t="array" ref="D2428">_xlfn.IFNA(_xlfn.IFS('12-Furnishings'!D123="*",'12-Furnishings'!C123,'12-Furnishings'!F123="*",'12-Furnishings'!E123,'12-Furnishings'!H123="*",'12-Furnishings'!G123,'12-Furnishings'!J123="*",'12-Furnishings'!I123,'12-Furnishings'!L123="*",'12-Furnishings'!K123,'12-Furnishings'!N123="*",'12-Furnishings'!M123,'12-Furnishings'!P123="*",'12-Furnishings'!O123,'12-Furnishings'!R123="*",'12-Furnishings'!Q123,'12-Furnishings'!T123="*",'12-Furnishings'!S123),"")</f>
        <v/>
      </c>
      <c r="E2428" s="236" t="e">
        <f>D2428/'Project Data'!$D$22</f>
        <v>#VALUE!</v>
      </c>
      <c r="F2428" s="164" t="s">
        <v>44</v>
      </c>
      <c r="G2428" s="236" t="str" cm="1">
        <f t="array" aca="1" ref="G2428" ca="1">_xlfn.IFNA(_xlfn.IFS('12-Furnishings'!F123="*",'12-Furnishings'!E123,'12-Furnishings'!H123="*",'12-Furnishings'!G123,'12-Furnishings'!J123="*",'12-Furnishings'!I123,'12-Furnishings'!L123="*",'12-Furnishings'!K123,'12-Furnishings'!N123="*",'12-Furnishings'!M123,'12-Furnishings'!P123="*",'12-Furnishings'!O123,'12-Furnishings'!R123="*",'12-Furnishings'!Q123,'12-Furnishings'!T123="*",'12-Furnishings'!S123,'12-Furnishings'!V123="*",'12-Furnishings'!U123),"")</f>
        <v/>
      </c>
      <c r="H2428" s="236" t="e">
        <f ca="1">G2428/'Project Data'!$D$22</f>
        <v>#VALUE!</v>
      </c>
      <c r="I2428" s="175"/>
      <c r="J2428" s="244"/>
      <c r="K2428" s="242"/>
    </row>
    <row r="2429" spans="1:11" s="147" customFormat="1" ht="15" hidden="1" customHeight="1">
      <c r="A2429" s="198">
        <f>'12-Furnishings'!A124</f>
        <v>0</v>
      </c>
      <c r="B2429" s="235" t="str">
        <f>'12-Furnishings'!B124</f>
        <v>12 42 26.13 Napery</v>
      </c>
      <c r="C2429" s="235"/>
      <c r="D2429" s="236" t="str" cm="1">
        <f t="array" ref="D2429">_xlfn.IFNA(_xlfn.IFS('12-Furnishings'!D124="*",'12-Furnishings'!C124,'12-Furnishings'!F124="*",'12-Furnishings'!E124,'12-Furnishings'!H124="*",'12-Furnishings'!G124,'12-Furnishings'!J124="*",'12-Furnishings'!I124,'12-Furnishings'!L124="*",'12-Furnishings'!K124,'12-Furnishings'!N124="*",'12-Furnishings'!M124,'12-Furnishings'!P124="*",'12-Furnishings'!O124,'12-Furnishings'!R124="*",'12-Furnishings'!Q124,'12-Furnishings'!T124="*",'12-Furnishings'!S124),"")</f>
        <v/>
      </c>
      <c r="E2429" s="236" t="e">
        <f>D2429/'Project Data'!$D$22</f>
        <v>#VALUE!</v>
      </c>
      <c r="F2429" s="164" t="s">
        <v>44</v>
      </c>
      <c r="G2429" s="236" t="str" cm="1">
        <f t="array" aca="1" ref="G2429" ca="1">_xlfn.IFNA(_xlfn.IFS('12-Furnishings'!F124="*",'12-Furnishings'!E124,'12-Furnishings'!H124="*",'12-Furnishings'!G124,'12-Furnishings'!J124="*",'12-Furnishings'!I124,'12-Furnishings'!L124="*",'12-Furnishings'!K124,'12-Furnishings'!N124="*",'12-Furnishings'!M124,'12-Furnishings'!P124="*",'12-Furnishings'!O124,'12-Furnishings'!R124="*",'12-Furnishings'!Q124,'12-Furnishings'!T124="*",'12-Furnishings'!S124,'12-Furnishings'!V124="*",'12-Furnishings'!U124),"")</f>
        <v/>
      </c>
      <c r="H2429" s="236" t="e">
        <f ca="1">G2429/'Project Data'!$D$22</f>
        <v>#VALUE!</v>
      </c>
      <c r="I2429" s="175"/>
      <c r="J2429" s="244"/>
      <c r="K2429" s="242"/>
    </row>
    <row r="2430" spans="1:11" s="147" customFormat="1" ht="15" hidden="1" customHeight="1">
      <c r="A2430" s="198">
        <f>'12-Furnishings'!A125</f>
        <v>0</v>
      </c>
      <c r="B2430" s="235" t="str">
        <f>'12-Furnishings'!B125</f>
        <v>12 43 00 Portable Lamps</v>
      </c>
      <c r="C2430" s="235"/>
      <c r="D2430" s="236" t="str" cm="1">
        <f t="array" ref="D2430">_xlfn.IFNA(_xlfn.IFS('12-Furnishings'!D125="*",'12-Furnishings'!C125,'12-Furnishings'!F125="*",'12-Furnishings'!E125,'12-Furnishings'!H125="*",'12-Furnishings'!G125,'12-Furnishings'!J125="*",'12-Furnishings'!I125,'12-Furnishings'!L125="*",'12-Furnishings'!K125,'12-Furnishings'!N125="*",'12-Furnishings'!M125,'12-Furnishings'!P125="*",'12-Furnishings'!O125,'12-Furnishings'!R125="*",'12-Furnishings'!Q125,'12-Furnishings'!T125="*",'12-Furnishings'!S125),"")</f>
        <v/>
      </c>
      <c r="E2430" s="236" t="e">
        <f>D2430/'Project Data'!$D$22</f>
        <v>#VALUE!</v>
      </c>
      <c r="F2430" s="164" t="s">
        <v>44</v>
      </c>
      <c r="G2430" s="236" t="str" cm="1">
        <f t="array" aca="1" ref="G2430" ca="1">_xlfn.IFNA(_xlfn.IFS('12-Furnishings'!F125="*",'12-Furnishings'!E125,'12-Furnishings'!H125="*",'12-Furnishings'!G125,'12-Furnishings'!J125="*",'12-Furnishings'!I125,'12-Furnishings'!L125="*",'12-Furnishings'!K125,'12-Furnishings'!N125="*",'12-Furnishings'!M125,'12-Furnishings'!P125="*",'12-Furnishings'!O125,'12-Furnishings'!R125="*",'12-Furnishings'!Q125,'12-Furnishings'!T125="*",'12-Furnishings'!S125,'12-Furnishings'!V125="*",'12-Furnishings'!U125),"")</f>
        <v/>
      </c>
      <c r="H2430" s="236" t="e">
        <f ca="1">G2430/'Project Data'!$D$22</f>
        <v>#VALUE!</v>
      </c>
      <c r="I2430" s="175"/>
      <c r="J2430" s="244"/>
      <c r="K2430" s="242"/>
    </row>
    <row r="2431" spans="1:11" s="147" customFormat="1" ht="15" hidden="1" customHeight="1">
      <c r="A2431" s="198">
        <f>'12-Furnishings'!A126</f>
        <v>0</v>
      </c>
      <c r="B2431" s="235" t="str">
        <f>'12-Furnishings'!B126</f>
        <v>12 43 13 Lamps</v>
      </c>
      <c r="C2431" s="235"/>
      <c r="D2431" s="236" t="str" cm="1">
        <f t="array" ref="D2431">_xlfn.IFNA(_xlfn.IFS('12-Furnishings'!D126="*",'12-Furnishings'!C126,'12-Furnishings'!F126="*",'12-Furnishings'!E126,'12-Furnishings'!H126="*",'12-Furnishings'!G126,'12-Furnishings'!J126="*",'12-Furnishings'!I126,'12-Furnishings'!L126="*",'12-Furnishings'!K126,'12-Furnishings'!N126="*",'12-Furnishings'!M126,'12-Furnishings'!P126="*",'12-Furnishings'!O126,'12-Furnishings'!R126="*",'12-Furnishings'!Q126,'12-Furnishings'!T126="*",'12-Furnishings'!S126),"")</f>
        <v/>
      </c>
      <c r="E2431" s="236" t="e">
        <f>D2431/'Project Data'!$D$22</f>
        <v>#VALUE!</v>
      </c>
      <c r="F2431" s="164" t="s">
        <v>44</v>
      </c>
      <c r="G2431" s="236" t="str" cm="1">
        <f t="array" aca="1" ref="G2431" ca="1">_xlfn.IFNA(_xlfn.IFS('12-Furnishings'!F126="*",'12-Furnishings'!E126,'12-Furnishings'!H126="*",'12-Furnishings'!G126,'12-Furnishings'!J126="*",'12-Furnishings'!I126,'12-Furnishings'!L126="*",'12-Furnishings'!K126,'12-Furnishings'!N126="*",'12-Furnishings'!M126,'12-Furnishings'!P126="*",'12-Furnishings'!O126,'12-Furnishings'!R126="*",'12-Furnishings'!Q126,'12-Furnishings'!T126="*",'12-Furnishings'!S126,'12-Furnishings'!V126="*",'12-Furnishings'!U126),"")</f>
        <v/>
      </c>
      <c r="H2431" s="236" t="e">
        <f ca="1">G2431/'Project Data'!$D$22</f>
        <v>#VALUE!</v>
      </c>
      <c r="I2431" s="175"/>
      <c r="J2431" s="244"/>
      <c r="K2431" s="242"/>
    </row>
    <row r="2432" spans="1:11" s="147" customFormat="1" ht="15" hidden="1" customHeight="1">
      <c r="A2432" s="198">
        <f>'12-Furnishings'!A127</f>
        <v>0</v>
      </c>
      <c r="B2432" s="235" t="str">
        <f>'12-Furnishings'!B127</f>
        <v>12 43 13.13 Desk Lamps</v>
      </c>
      <c r="C2432" s="235"/>
      <c r="D2432" s="236" t="str" cm="1">
        <f t="array" ref="D2432">_xlfn.IFNA(_xlfn.IFS('12-Furnishings'!D127="*",'12-Furnishings'!C127,'12-Furnishings'!F127="*",'12-Furnishings'!E127,'12-Furnishings'!H127="*",'12-Furnishings'!G127,'12-Furnishings'!J127="*",'12-Furnishings'!I127,'12-Furnishings'!L127="*",'12-Furnishings'!K127,'12-Furnishings'!N127="*",'12-Furnishings'!M127,'12-Furnishings'!P127="*",'12-Furnishings'!O127,'12-Furnishings'!R127="*",'12-Furnishings'!Q127,'12-Furnishings'!T127="*",'12-Furnishings'!S127),"")</f>
        <v/>
      </c>
      <c r="E2432" s="236" t="e">
        <f>D2432/'Project Data'!$D$22</f>
        <v>#VALUE!</v>
      </c>
      <c r="F2432" s="164" t="s">
        <v>44</v>
      </c>
      <c r="G2432" s="236" t="str" cm="1">
        <f t="array" aca="1" ref="G2432" ca="1">_xlfn.IFNA(_xlfn.IFS('12-Furnishings'!F127="*",'12-Furnishings'!E127,'12-Furnishings'!H127="*",'12-Furnishings'!G127,'12-Furnishings'!J127="*",'12-Furnishings'!I127,'12-Furnishings'!L127="*",'12-Furnishings'!K127,'12-Furnishings'!N127="*",'12-Furnishings'!M127,'12-Furnishings'!P127="*",'12-Furnishings'!O127,'12-Furnishings'!R127="*",'12-Furnishings'!Q127,'12-Furnishings'!T127="*",'12-Furnishings'!S127,'12-Furnishings'!V127="*",'12-Furnishings'!U127),"")</f>
        <v/>
      </c>
      <c r="H2432" s="236" t="e">
        <f ca="1">G2432/'Project Data'!$D$22</f>
        <v>#VALUE!</v>
      </c>
      <c r="I2432" s="175"/>
      <c r="J2432" s="244"/>
      <c r="K2432" s="242"/>
    </row>
    <row r="2433" spans="1:11" s="147" customFormat="1" ht="15" hidden="1" customHeight="1">
      <c r="A2433" s="198">
        <f>'12-Furnishings'!A128</f>
        <v>0</v>
      </c>
      <c r="B2433" s="235" t="str">
        <f>'12-Furnishings'!B128</f>
        <v>12 43 13.16 Table Lamps</v>
      </c>
      <c r="C2433" s="235"/>
      <c r="D2433" s="236" t="str" cm="1">
        <f t="array" ref="D2433">_xlfn.IFNA(_xlfn.IFS('12-Furnishings'!D128="*",'12-Furnishings'!C128,'12-Furnishings'!F128="*",'12-Furnishings'!E128,'12-Furnishings'!H128="*",'12-Furnishings'!G128,'12-Furnishings'!J128="*",'12-Furnishings'!I128,'12-Furnishings'!L128="*",'12-Furnishings'!K128,'12-Furnishings'!N128="*",'12-Furnishings'!M128,'12-Furnishings'!P128="*",'12-Furnishings'!O128,'12-Furnishings'!R128="*",'12-Furnishings'!Q128,'12-Furnishings'!T128="*",'12-Furnishings'!S128),"")</f>
        <v/>
      </c>
      <c r="E2433" s="236" t="e">
        <f>D2433/'Project Data'!$D$22</f>
        <v>#VALUE!</v>
      </c>
      <c r="F2433" s="164" t="s">
        <v>44</v>
      </c>
      <c r="G2433" s="236" t="str" cm="1">
        <f t="array" aca="1" ref="G2433" ca="1">_xlfn.IFNA(_xlfn.IFS('12-Furnishings'!F128="*",'12-Furnishings'!E128,'12-Furnishings'!H128="*",'12-Furnishings'!G128,'12-Furnishings'!J128="*",'12-Furnishings'!I128,'12-Furnishings'!L128="*",'12-Furnishings'!K128,'12-Furnishings'!N128="*",'12-Furnishings'!M128,'12-Furnishings'!P128="*",'12-Furnishings'!O128,'12-Furnishings'!R128="*",'12-Furnishings'!Q128,'12-Furnishings'!T128="*",'12-Furnishings'!S128,'12-Furnishings'!V128="*",'12-Furnishings'!U128),"")</f>
        <v/>
      </c>
      <c r="H2433" s="236" t="e">
        <f ca="1">G2433/'Project Data'!$D$22</f>
        <v>#VALUE!</v>
      </c>
      <c r="I2433" s="175"/>
      <c r="J2433" s="244"/>
      <c r="K2433" s="242"/>
    </row>
    <row r="2434" spans="1:11" s="147" customFormat="1" ht="15" hidden="1" customHeight="1">
      <c r="A2434" s="198">
        <f>'12-Furnishings'!A129</f>
        <v>0</v>
      </c>
      <c r="B2434" s="235" t="str">
        <f>'12-Furnishings'!B129</f>
        <v>12 43 13.19 Floor Lamps</v>
      </c>
      <c r="C2434" s="235"/>
      <c r="D2434" s="236" t="str" cm="1">
        <f t="array" ref="D2434">_xlfn.IFNA(_xlfn.IFS('12-Furnishings'!D129="*",'12-Furnishings'!C129,'12-Furnishings'!F129="*",'12-Furnishings'!E129,'12-Furnishings'!H129="*",'12-Furnishings'!G129,'12-Furnishings'!J129="*",'12-Furnishings'!I129,'12-Furnishings'!L129="*",'12-Furnishings'!K129,'12-Furnishings'!N129="*",'12-Furnishings'!M129,'12-Furnishings'!P129="*",'12-Furnishings'!O129,'12-Furnishings'!R129="*",'12-Furnishings'!Q129,'12-Furnishings'!T129="*",'12-Furnishings'!S129),"")</f>
        <v/>
      </c>
      <c r="E2434" s="236" t="e">
        <f>D2434/'Project Data'!$D$22</f>
        <v>#VALUE!</v>
      </c>
      <c r="F2434" s="164" t="s">
        <v>44</v>
      </c>
      <c r="G2434" s="236" t="str" cm="1">
        <f t="array" aca="1" ref="G2434" ca="1">_xlfn.IFNA(_xlfn.IFS('12-Furnishings'!F129="*",'12-Furnishings'!E129,'12-Furnishings'!H129="*",'12-Furnishings'!G129,'12-Furnishings'!J129="*",'12-Furnishings'!I129,'12-Furnishings'!L129="*",'12-Furnishings'!K129,'12-Furnishings'!N129="*",'12-Furnishings'!M129,'12-Furnishings'!P129="*",'12-Furnishings'!O129,'12-Furnishings'!R129="*",'12-Furnishings'!Q129,'12-Furnishings'!T129="*",'12-Furnishings'!S129,'12-Furnishings'!V129="*",'12-Furnishings'!U129),"")</f>
        <v/>
      </c>
      <c r="H2434" s="236" t="e">
        <f ca="1">G2434/'Project Data'!$D$22</f>
        <v>#VALUE!</v>
      </c>
      <c r="I2434" s="175"/>
      <c r="J2434" s="244"/>
      <c r="K2434" s="242"/>
    </row>
    <row r="2435" spans="1:11" s="147" customFormat="1" ht="15" hidden="1" customHeight="1">
      <c r="A2435" s="198">
        <f>'12-Furnishings'!A130</f>
        <v>0</v>
      </c>
      <c r="B2435" s="235" t="str">
        <f>'12-Furnishings'!B130</f>
        <v>12 44 00 Bath Furnishings</v>
      </c>
      <c r="C2435" s="235"/>
      <c r="D2435" s="236" t="str" cm="1">
        <f t="array" ref="D2435">_xlfn.IFNA(_xlfn.IFS('12-Furnishings'!D130="*",'12-Furnishings'!C130,'12-Furnishings'!F130="*",'12-Furnishings'!E130,'12-Furnishings'!H130="*",'12-Furnishings'!G130,'12-Furnishings'!J130="*",'12-Furnishings'!I130,'12-Furnishings'!L130="*",'12-Furnishings'!K130,'12-Furnishings'!N130="*",'12-Furnishings'!M130,'12-Furnishings'!P130="*",'12-Furnishings'!O130,'12-Furnishings'!R130="*",'12-Furnishings'!Q130,'12-Furnishings'!T130="*",'12-Furnishings'!S130),"")</f>
        <v/>
      </c>
      <c r="E2435" s="236" t="e">
        <f>D2435/'Project Data'!$D$22</f>
        <v>#VALUE!</v>
      </c>
      <c r="F2435" s="164" t="s">
        <v>44</v>
      </c>
      <c r="G2435" s="236" t="str" cm="1">
        <f t="array" aca="1" ref="G2435" ca="1">_xlfn.IFNA(_xlfn.IFS('12-Furnishings'!F130="*",'12-Furnishings'!E130,'12-Furnishings'!H130="*",'12-Furnishings'!G130,'12-Furnishings'!J130="*",'12-Furnishings'!I130,'12-Furnishings'!L130="*",'12-Furnishings'!K130,'12-Furnishings'!N130="*",'12-Furnishings'!M130,'12-Furnishings'!P130="*",'12-Furnishings'!O130,'12-Furnishings'!R130="*",'12-Furnishings'!Q130,'12-Furnishings'!T130="*",'12-Furnishings'!S130,'12-Furnishings'!V130="*",'12-Furnishings'!U130),"")</f>
        <v/>
      </c>
      <c r="H2435" s="236" t="e">
        <f ca="1">G2435/'Project Data'!$D$22</f>
        <v>#VALUE!</v>
      </c>
      <c r="I2435" s="175"/>
      <c r="J2435" s="244"/>
      <c r="K2435" s="242"/>
    </row>
    <row r="2436" spans="1:11" s="147" customFormat="1" ht="15" hidden="1" customHeight="1">
      <c r="A2436" s="198">
        <f>'12-Furnishings'!A131</f>
        <v>0</v>
      </c>
      <c r="B2436" s="235" t="str">
        <f>'12-Furnishings'!B131</f>
        <v>12 44 13 Bath Linens</v>
      </c>
      <c r="C2436" s="235"/>
      <c r="D2436" s="236" t="str" cm="1">
        <f t="array" ref="D2436">_xlfn.IFNA(_xlfn.IFS('12-Furnishings'!D131="*",'12-Furnishings'!C131,'12-Furnishings'!F131="*",'12-Furnishings'!E131,'12-Furnishings'!H131="*",'12-Furnishings'!G131,'12-Furnishings'!J131="*",'12-Furnishings'!I131,'12-Furnishings'!L131="*",'12-Furnishings'!K131,'12-Furnishings'!N131="*",'12-Furnishings'!M131,'12-Furnishings'!P131="*",'12-Furnishings'!O131,'12-Furnishings'!R131="*",'12-Furnishings'!Q131,'12-Furnishings'!T131="*",'12-Furnishings'!S131),"")</f>
        <v/>
      </c>
      <c r="E2436" s="236" t="e">
        <f>D2436/'Project Data'!$D$22</f>
        <v>#VALUE!</v>
      </c>
      <c r="F2436" s="164" t="s">
        <v>44</v>
      </c>
      <c r="G2436" s="236" t="str" cm="1">
        <f t="array" aca="1" ref="G2436" ca="1">_xlfn.IFNA(_xlfn.IFS('12-Furnishings'!F131="*",'12-Furnishings'!E131,'12-Furnishings'!H131="*",'12-Furnishings'!G131,'12-Furnishings'!J131="*",'12-Furnishings'!I131,'12-Furnishings'!L131="*",'12-Furnishings'!K131,'12-Furnishings'!N131="*",'12-Furnishings'!M131,'12-Furnishings'!P131="*",'12-Furnishings'!O131,'12-Furnishings'!R131="*",'12-Furnishings'!Q131,'12-Furnishings'!T131="*",'12-Furnishings'!S131,'12-Furnishings'!V131="*",'12-Furnishings'!U131),"")</f>
        <v/>
      </c>
      <c r="H2436" s="236" t="e">
        <f ca="1">G2436/'Project Data'!$D$22</f>
        <v>#VALUE!</v>
      </c>
      <c r="I2436" s="175"/>
      <c r="J2436" s="244"/>
      <c r="K2436" s="242"/>
    </row>
    <row r="2437" spans="1:11" s="147" customFormat="1" ht="15" hidden="1" customHeight="1">
      <c r="A2437" s="198">
        <f>'12-Furnishings'!A132</f>
        <v>0</v>
      </c>
      <c r="B2437" s="235" t="str">
        <f>'12-Furnishings'!B132</f>
        <v>12 44 13.13 Bath Mats</v>
      </c>
      <c r="C2437" s="235"/>
      <c r="D2437" s="236" t="str" cm="1">
        <f t="array" ref="D2437">_xlfn.IFNA(_xlfn.IFS('12-Furnishings'!D132="*",'12-Furnishings'!C132,'12-Furnishings'!F132="*",'12-Furnishings'!E132,'12-Furnishings'!H132="*",'12-Furnishings'!G132,'12-Furnishings'!J132="*",'12-Furnishings'!I132,'12-Furnishings'!L132="*",'12-Furnishings'!K132,'12-Furnishings'!N132="*",'12-Furnishings'!M132,'12-Furnishings'!P132="*",'12-Furnishings'!O132,'12-Furnishings'!R132="*",'12-Furnishings'!Q132,'12-Furnishings'!T132="*",'12-Furnishings'!S132),"")</f>
        <v/>
      </c>
      <c r="E2437" s="236" t="e">
        <f>D2437/'Project Data'!$D$22</f>
        <v>#VALUE!</v>
      </c>
      <c r="F2437" s="164" t="s">
        <v>44</v>
      </c>
      <c r="G2437" s="236" t="str" cm="1">
        <f t="array" aca="1" ref="G2437" ca="1">_xlfn.IFNA(_xlfn.IFS('12-Furnishings'!F132="*",'12-Furnishings'!E132,'12-Furnishings'!H132="*",'12-Furnishings'!G132,'12-Furnishings'!J132="*",'12-Furnishings'!I132,'12-Furnishings'!L132="*",'12-Furnishings'!K132,'12-Furnishings'!N132="*",'12-Furnishings'!M132,'12-Furnishings'!P132="*",'12-Furnishings'!O132,'12-Furnishings'!R132="*",'12-Furnishings'!Q132,'12-Furnishings'!T132="*",'12-Furnishings'!S132,'12-Furnishings'!V132="*",'12-Furnishings'!U132),"")</f>
        <v/>
      </c>
      <c r="H2437" s="236" t="e">
        <f ca="1">G2437/'Project Data'!$D$22</f>
        <v>#VALUE!</v>
      </c>
      <c r="I2437" s="175"/>
      <c r="J2437" s="244"/>
      <c r="K2437" s="242"/>
    </row>
    <row r="2438" spans="1:11" s="147" customFormat="1" ht="15" hidden="1" customHeight="1">
      <c r="A2438" s="198">
        <f>'12-Furnishings'!A133</f>
        <v>0</v>
      </c>
      <c r="B2438" s="235" t="str">
        <f>'12-Furnishings'!B133</f>
        <v>12 44 13.16 Bath Towels</v>
      </c>
      <c r="C2438" s="235"/>
      <c r="D2438" s="236" t="str" cm="1">
        <f t="array" ref="D2438">_xlfn.IFNA(_xlfn.IFS('12-Furnishings'!D133="*",'12-Furnishings'!C133,'12-Furnishings'!F133="*",'12-Furnishings'!E133,'12-Furnishings'!H133="*",'12-Furnishings'!G133,'12-Furnishings'!J133="*",'12-Furnishings'!I133,'12-Furnishings'!L133="*",'12-Furnishings'!K133,'12-Furnishings'!N133="*",'12-Furnishings'!M133,'12-Furnishings'!P133="*",'12-Furnishings'!O133,'12-Furnishings'!R133="*",'12-Furnishings'!Q133,'12-Furnishings'!T133="*",'12-Furnishings'!S133),"")</f>
        <v/>
      </c>
      <c r="E2438" s="236" t="e">
        <f>D2438/'Project Data'!$D$22</f>
        <v>#VALUE!</v>
      </c>
      <c r="F2438" s="164" t="s">
        <v>44</v>
      </c>
      <c r="G2438" s="236" t="str" cm="1">
        <f t="array" aca="1" ref="G2438" ca="1">_xlfn.IFNA(_xlfn.IFS('12-Furnishings'!F133="*",'12-Furnishings'!E133,'12-Furnishings'!H133="*",'12-Furnishings'!G133,'12-Furnishings'!J133="*",'12-Furnishings'!I133,'12-Furnishings'!L133="*",'12-Furnishings'!K133,'12-Furnishings'!N133="*",'12-Furnishings'!M133,'12-Furnishings'!P133="*",'12-Furnishings'!O133,'12-Furnishings'!R133="*",'12-Furnishings'!Q133,'12-Furnishings'!T133="*",'12-Furnishings'!S133,'12-Furnishings'!V133="*",'12-Furnishings'!U133),"")</f>
        <v/>
      </c>
      <c r="H2438" s="236" t="e">
        <f ca="1">G2438/'Project Data'!$D$22</f>
        <v>#VALUE!</v>
      </c>
      <c r="I2438" s="175"/>
      <c r="J2438" s="244"/>
      <c r="K2438" s="242"/>
    </row>
    <row r="2439" spans="1:11" s="147" customFormat="1" ht="15" hidden="1" customHeight="1">
      <c r="A2439" s="198">
        <f>'12-Furnishings'!A134</f>
        <v>0</v>
      </c>
      <c r="B2439" s="235" t="str">
        <f>'12-Furnishings'!B134</f>
        <v>12 44 16 Shower Curtains</v>
      </c>
      <c r="C2439" s="235"/>
      <c r="D2439" s="236" t="str" cm="1">
        <f t="array" ref="D2439">_xlfn.IFNA(_xlfn.IFS('12-Furnishings'!D134="*",'12-Furnishings'!C134,'12-Furnishings'!F134="*",'12-Furnishings'!E134,'12-Furnishings'!H134="*",'12-Furnishings'!G134,'12-Furnishings'!J134="*",'12-Furnishings'!I134,'12-Furnishings'!L134="*",'12-Furnishings'!K134,'12-Furnishings'!N134="*",'12-Furnishings'!M134,'12-Furnishings'!P134="*",'12-Furnishings'!O134,'12-Furnishings'!R134="*",'12-Furnishings'!Q134,'12-Furnishings'!T134="*",'12-Furnishings'!S134),"")</f>
        <v/>
      </c>
      <c r="E2439" s="236" t="e">
        <f>D2439/'Project Data'!$D$22</f>
        <v>#VALUE!</v>
      </c>
      <c r="F2439" s="164" t="s">
        <v>44</v>
      </c>
      <c r="G2439" s="236" t="str" cm="1">
        <f t="array" aca="1" ref="G2439" ca="1">_xlfn.IFNA(_xlfn.IFS('12-Furnishings'!F134="*",'12-Furnishings'!E134,'12-Furnishings'!H134="*",'12-Furnishings'!G134,'12-Furnishings'!J134="*",'12-Furnishings'!I134,'12-Furnishings'!L134="*",'12-Furnishings'!K134,'12-Furnishings'!N134="*",'12-Furnishings'!M134,'12-Furnishings'!P134="*",'12-Furnishings'!O134,'12-Furnishings'!R134="*",'12-Furnishings'!Q134,'12-Furnishings'!T134="*",'12-Furnishings'!S134,'12-Furnishings'!V134="*",'12-Furnishings'!U134),"")</f>
        <v/>
      </c>
      <c r="H2439" s="236" t="e">
        <f ca="1">G2439/'Project Data'!$D$22</f>
        <v>#VALUE!</v>
      </c>
      <c r="I2439" s="175"/>
      <c r="J2439" s="244"/>
      <c r="K2439" s="242"/>
    </row>
    <row r="2440" spans="1:11" s="147" customFormat="1" ht="15" hidden="1" customHeight="1">
      <c r="A2440" s="198">
        <f>'12-Furnishings'!A135</f>
        <v>0</v>
      </c>
      <c r="B2440" s="235" t="str">
        <f>'12-Furnishings'!B135</f>
        <v>12 45 00 Bedroom Furnishings</v>
      </c>
      <c r="C2440" s="235"/>
      <c r="D2440" s="236" t="str" cm="1">
        <f t="array" ref="D2440">_xlfn.IFNA(_xlfn.IFS('12-Furnishings'!D135="*",'12-Furnishings'!C135,'12-Furnishings'!F135="*",'12-Furnishings'!E135,'12-Furnishings'!H135="*",'12-Furnishings'!G135,'12-Furnishings'!J135="*",'12-Furnishings'!I135,'12-Furnishings'!L135="*",'12-Furnishings'!K135,'12-Furnishings'!N135="*",'12-Furnishings'!M135,'12-Furnishings'!P135="*",'12-Furnishings'!O135,'12-Furnishings'!R135="*",'12-Furnishings'!Q135,'12-Furnishings'!T135="*",'12-Furnishings'!S135),"")</f>
        <v/>
      </c>
      <c r="E2440" s="236" t="e">
        <f>D2440/'Project Data'!$D$22</f>
        <v>#VALUE!</v>
      </c>
      <c r="F2440" s="164" t="s">
        <v>44</v>
      </c>
      <c r="G2440" s="236" t="str" cm="1">
        <f t="array" aca="1" ref="G2440" ca="1">_xlfn.IFNA(_xlfn.IFS('12-Furnishings'!F135="*",'12-Furnishings'!E135,'12-Furnishings'!H135="*",'12-Furnishings'!G135,'12-Furnishings'!J135="*",'12-Furnishings'!I135,'12-Furnishings'!L135="*",'12-Furnishings'!K135,'12-Furnishings'!N135="*",'12-Furnishings'!M135,'12-Furnishings'!P135="*",'12-Furnishings'!O135,'12-Furnishings'!R135="*",'12-Furnishings'!Q135,'12-Furnishings'!T135="*",'12-Furnishings'!S135,'12-Furnishings'!V135="*",'12-Furnishings'!U135),"")</f>
        <v/>
      </c>
      <c r="H2440" s="236" t="e">
        <f ca="1">G2440/'Project Data'!$D$22</f>
        <v>#VALUE!</v>
      </c>
      <c r="I2440" s="175"/>
      <c r="J2440" s="244"/>
      <c r="K2440" s="242"/>
    </row>
    <row r="2441" spans="1:11" s="147" customFormat="1" ht="15" hidden="1" customHeight="1">
      <c r="A2441" s="198">
        <f>'12-Furnishings'!A136</f>
        <v>0</v>
      </c>
      <c r="B2441" s="235" t="str">
        <f>'12-Furnishings'!B136</f>
        <v>12 45 13 Bed Linens</v>
      </c>
      <c r="C2441" s="235"/>
      <c r="D2441" s="236" t="str" cm="1">
        <f t="array" ref="D2441">_xlfn.IFNA(_xlfn.IFS('12-Furnishings'!D136="*",'12-Furnishings'!C136,'12-Furnishings'!F136="*",'12-Furnishings'!E136,'12-Furnishings'!H136="*",'12-Furnishings'!G136,'12-Furnishings'!J136="*",'12-Furnishings'!I136,'12-Furnishings'!L136="*",'12-Furnishings'!K136,'12-Furnishings'!N136="*",'12-Furnishings'!M136,'12-Furnishings'!P136="*",'12-Furnishings'!O136,'12-Furnishings'!R136="*",'12-Furnishings'!Q136,'12-Furnishings'!T136="*",'12-Furnishings'!S136),"")</f>
        <v/>
      </c>
      <c r="E2441" s="236" t="e">
        <f>D2441/'Project Data'!$D$22</f>
        <v>#VALUE!</v>
      </c>
      <c r="F2441" s="164" t="s">
        <v>44</v>
      </c>
      <c r="G2441" s="236" t="str" cm="1">
        <f t="array" aca="1" ref="G2441" ca="1">_xlfn.IFNA(_xlfn.IFS('12-Furnishings'!F136="*",'12-Furnishings'!E136,'12-Furnishings'!H136="*",'12-Furnishings'!G136,'12-Furnishings'!J136="*",'12-Furnishings'!I136,'12-Furnishings'!L136="*",'12-Furnishings'!K136,'12-Furnishings'!N136="*",'12-Furnishings'!M136,'12-Furnishings'!P136="*",'12-Furnishings'!O136,'12-Furnishings'!R136="*",'12-Furnishings'!Q136,'12-Furnishings'!T136="*",'12-Furnishings'!S136,'12-Furnishings'!V136="*",'12-Furnishings'!U136),"")</f>
        <v/>
      </c>
      <c r="H2441" s="236" t="e">
        <f ca="1">G2441/'Project Data'!$D$22</f>
        <v>#VALUE!</v>
      </c>
      <c r="I2441" s="175"/>
      <c r="J2441" s="244"/>
      <c r="K2441" s="242"/>
    </row>
    <row r="2442" spans="1:11" s="147" customFormat="1" ht="15" hidden="1" customHeight="1">
      <c r="A2442" s="198">
        <f>'12-Furnishings'!A137</f>
        <v>0</v>
      </c>
      <c r="B2442" s="235" t="str">
        <f>'12-Furnishings'!B137</f>
        <v>12 45 13.13 Blankets</v>
      </c>
      <c r="C2442" s="235"/>
      <c r="D2442" s="236" t="str" cm="1">
        <f t="array" ref="D2442">_xlfn.IFNA(_xlfn.IFS('12-Furnishings'!D137="*",'12-Furnishings'!C137,'12-Furnishings'!F137="*",'12-Furnishings'!E137,'12-Furnishings'!H137="*",'12-Furnishings'!G137,'12-Furnishings'!J137="*",'12-Furnishings'!I137,'12-Furnishings'!L137="*",'12-Furnishings'!K137,'12-Furnishings'!N137="*",'12-Furnishings'!M137,'12-Furnishings'!P137="*",'12-Furnishings'!O137,'12-Furnishings'!R137="*",'12-Furnishings'!Q137,'12-Furnishings'!T137="*",'12-Furnishings'!S137),"")</f>
        <v/>
      </c>
      <c r="E2442" s="236" t="e">
        <f>D2442/'Project Data'!$D$22</f>
        <v>#VALUE!</v>
      </c>
      <c r="F2442" s="164" t="s">
        <v>44</v>
      </c>
      <c r="G2442" s="236" t="str" cm="1">
        <f t="array" aca="1" ref="G2442" ca="1">_xlfn.IFNA(_xlfn.IFS('12-Furnishings'!F137="*",'12-Furnishings'!E137,'12-Furnishings'!H137="*",'12-Furnishings'!G137,'12-Furnishings'!J137="*",'12-Furnishings'!I137,'12-Furnishings'!L137="*",'12-Furnishings'!K137,'12-Furnishings'!N137="*",'12-Furnishings'!M137,'12-Furnishings'!P137="*",'12-Furnishings'!O137,'12-Furnishings'!R137="*",'12-Furnishings'!Q137,'12-Furnishings'!T137="*",'12-Furnishings'!S137,'12-Furnishings'!V137="*",'12-Furnishings'!U137),"")</f>
        <v/>
      </c>
      <c r="H2442" s="236" t="e">
        <f ca="1">G2442/'Project Data'!$D$22</f>
        <v>#VALUE!</v>
      </c>
      <c r="I2442" s="175"/>
      <c r="J2442" s="244"/>
      <c r="K2442" s="242"/>
    </row>
    <row r="2443" spans="1:11" s="147" customFormat="1" ht="15" hidden="1" customHeight="1">
      <c r="A2443" s="198">
        <f>'12-Furnishings'!A138</f>
        <v>0</v>
      </c>
      <c r="B2443" s="235" t="str">
        <f>'12-Furnishings'!B138</f>
        <v>12 45 13.16 Comforters</v>
      </c>
      <c r="C2443" s="235"/>
      <c r="D2443" s="236" t="str" cm="1">
        <f t="array" ref="D2443">_xlfn.IFNA(_xlfn.IFS('12-Furnishings'!D138="*",'12-Furnishings'!C138,'12-Furnishings'!F138="*",'12-Furnishings'!E138,'12-Furnishings'!H138="*",'12-Furnishings'!G138,'12-Furnishings'!J138="*",'12-Furnishings'!I138,'12-Furnishings'!L138="*",'12-Furnishings'!K138,'12-Furnishings'!N138="*",'12-Furnishings'!M138,'12-Furnishings'!P138="*",'12-Furnishings'!O138,'12-Furnishings'!R138="*",'12-Furnishings'!Q138,'12-Furnishings'!T138="*",'12-Furnishings'!S138),"")</f>
        <v/>
      </c>
      <c r="E2443" s="236" t="e">
        <f>D2443/'Project Data'!$D$22</f>
        <v>#VALUE!</v>
      </c>
      <c r="F2443" s="164" t="s">
        <v>44</v>
      </c>
      <c r="G2443" s="236" t="str" cm="1">
        <f t="array" aca="1" ref="G2443" ca="1">_xlfn.IFNA(_xlfn.IFS('12-Furnishings'!F138="*",'12-Furnishings'!E138,'12-Furnishings'!H138="*",'12-Furnishings'!G138,'12-Furnishings'!J138="*",'12-Furnishings'!I138,'12-Furnishings'!L138="*",'12-Furnishings'!K138,'12-Furnishings'!N138="*",'12-Furnishings'!M138,'12-Furnishings'!P138="*",'12-Furnishings'!O138,'12-Furnishings'!R138="*",'12-Furnishings'!Q138,'12-Furnishings'!T138="*",'12-Furnishings'!S138,'12-Furnishings'!V138="*",'12-Furnishings'!U138),"")</f>
        <v/>
      </c>
      <c r="H2443" s="236" t="e">
        <f ca="1">G2443/'Project Data'!$D$22</f>
        <v>#VALUE!</v>
      </c>
      <c r="I2443" s="175"/>
      <c r="J2443" s="244"/>
      <c r="K2443" s="242"/>
    </row>
    <row r="2444" spans="1:11" s="147" customFormat="1" ht="15" hidden="1" customHeight="1">
      <c r="A2444" s="198">
        <f>'12-Furnishings'!A139</f>
        <v>0</v>
      </c>
      <c r="B2444" s="235" t="str">
        <f>'12-Furnishings'!B139</f>
        <v>12 45 16 Pillows</v>
      </c>
      <c r="C2444" s="235"/>
      <c r="D2444" s="236" t="str" cm="1">
        <f t="array" ref="D2444">_xlfn.IFNA(_xlfn.IFS('12-Furnishings'!D139="*",'12-Furnishings'!C139,'12-Furnishings'!F139="*",'12-Furnishings'!E139,'12-Furnishings'!H139="*",'12-Furnishings'!G139,'12-Furnishings'!J139="*",'12-Furnishings'!I139,'12-Furnishings'!L139="*",'12-Furnishings'!K139,'12-Furnishings'!N139="*",'12-Furnishings'!M139,'12-Furnishings'!P139="*",'12-Furnishings'!O139,'12-Furnishings'!R139="*",'12-Furnishings'!Q139,'12-Furnishings'!T139="*",'12-Furnishings'!S139),"")</f>
        <v/>
      </c>
      <c r="E2444" s="236" t="e">
        <f>D2444/'Project Data'!$D$22</f>
        <v>#VALUE!</v>
      </c>
      <c r="F2444" s="164" t="s">
        <v>44</v>
      </c>
      <c r="G2444" s="236" t="str" cm="1">
        <f t="array" aca="1" ref="G2444" ca="1">_xlfn.IFNA(_xlfn.IFS('12-Furnishings'!F139="*",'12-Furnishings'!E139,'12-Furnishings'!H139="*",'12-Furnishings'!G139,'12-Furnishings'!J139="*",'12-Furnishings'!I139,'12-Furnishings'!L139="*",'12-Furnishings'!K139,'12-Furnishings'!N139="*",'12-Furnishings'!M139,'12-Furnishings'!P139="*",'12-Furnishings'!O139,'12-Furnishings'!R139="*",'12-Furnishings'!Q139,'12-Furnishings'!T139="*",'12-Furnishings'!S139,'12-Furnishings'!V139="*",'12-Furnishings'!U139),"")</f>
        <v/>
      </c>
      <c r="H2444" s="236" t="e">
        <f ca="1">G2444/'Project Data'!$D$22</f>
        <v>#VALUE!</v>
      </c>
      <c r="I2444" s="175"/>
      <c r="J2444" s="244"/>
      <c r="K2444" s="242"/>
    </row>
    <row r="2445" spans="1:11" s="147" customFormat="1" ht="15" hidden="1" customHeight="1">
      <c r="A2445" s="198">
        <f>'12-Furnishings'!A140</f>
        <v>0</v>
      </c>
      <c r="B2445" s="235" t="str">
        <f>'12-Furnishings'!B140</f>
        <v>12 46 00 Furnishing Accessories</v>
      </c>
      <c r="C2445" s="235"/>
      <c r="D2445" s="236" t="str" cm="1">
        <f t="array" ref="D2445">_xlfn.IFNA(_xlfn.IFS('12-Furnishings'!D140="*",'12-Furnishings'!C140,'12-Furnishings'!F140="*",'12-Furnishings'!E140,'12-Furnishings'!H140="*",'12-Furnishings'!G140,'12-Furnishings'!J140="*",'12-Furnishings'!I140,'12-Furnishings'!L140="*",'12-Furnishings'!K140,'12-Furnishings'!N140="*",'12-Furnishings'!M140,'12-Furnishings'!P140="*",'12-Furnishings'!O140,'12-Furnishings'!R140="*",'12-Furnishings'!Q140,'12-Furnishings'!T140="*",'12-Furnishings'!S140),"")</f>
        <v/>
      </c>
      <c r="E2445" s="236" t="e">
        <f>D2445/'Project Data'!$D$22</f>
        <v>#VALUE!</v>
      </c>
      <c r="F2445" s="164" t="s">
        <v>44</v>
      </c>
      <c r="G2445" s="236" t="str" cm="1">
        <f t="array" aca="1" ref="G2445" ca="1">_xlfn.IFNA(_xlfn.IFS('12-Furnishings'!F140="*",'12-Furnishings'!E140,'12-Furnishings'!H140="*",'12-Furnishings'!G140,'12-Furnishings'!J140="*",'12-Furnishings'!I140,'12-Furnishings'!L140="*",'12-Furnishings'!K140,'12-Furnishings'!N140="*",'12-Furnishings'!M140,'12-Furnishings'!P140="*",'12-Furnishings'!O140,'12-Furnishings'!R140="*",'12-Furnishings'!Q140,'12-Furnishings'!T140="*",'12-Furnishings'!S140,'12-Furnishings'!V140="*",'12-Furnishings'!U140),"")</f>
        <v/>
      </c>
      <c r="H2445" s="236" t="e">
        <f ca="1">G2445/'Project Data'!$D$22</f>
        <v>#VALUE!</v>
      </c>
      <c r="I2445" s="175"/>
      <c r="J2445" s="244"/>
      <c r="K2445" s="242"/>
    </row>
    <row r="2446" spans="1:11" s="147" customFormat="1" ht="15" hidden="1" customHeight="1">
      <c r="A2446" s="198">
        <f>'12-Furnishings'!A141</f>
        <v>0</v>
      </c>
      <c r="B2446" s="235" t="str">
        <f>'12-Furnishings'!B141</f>
        <v>12 46 13 Ash Receptacles</v>
      </c>
      <c r="C2446" s="235"/>
      <c r="D2446" s="236" t="str" cm="1">
        <f t="array" ref="D2446">_xlfn.IFNA(_xlfn.IFS('12-Furnishings'!D141="*",'12-Furnishings'!C141,'12-Furnishings'!F141="*",'12-Furnishings'!E141,'12-Furnishings'!H141="*",'12-Furnishings'!G141,'12-Furnishings'!J141="*",'12-Furnishings'!I141,'12-Furnishings'!L141="*",'12-Furnishings'!K141,'12-Furnishings'!N141="*",'12-Furnishings'!M141,'12-Furnishings'!P141="*",'12-Furnishings'!O141,'12-Furnishings'!R141="*",'12-Furnishings'!Q141,'12-Furnishings'!T141="*",'12-Furnishings'!S141),"")</f>
        <v/>
      </c>
      <c r="E2446" s="236" t="e">
        <f>D2446/'Project Data'!$D$22</f>
        <v>#VALUE!</v>
      </c>
      <c r="F2446" s="164" t="s">
        <v>44</v>
      </c>
      <c r="G2446" s="236" t="str" cm="1">
        <f t="array" aca="1" ref="G2446" ca="1">_xlfn.IFNA(_xlfn.IFS('12-Furnishings'!F141="*",'12-Furnishings'!E141,'12-Furnishings'!H141="*",'12-Furnishings'!G141,'12-Furnishings'!J141="*",'12-Furnishings'!I141,'12-Furnishings'!L141="*",'12-Furnishings'!K141,'12-Furnishings'!N141="*",'12-Furnishings'!M141,'12-Furnishings'!P141="*",'12-Furnishings'!O141,'12-Furnishings'!R141="*",'12-Furnishings'!Q141,'12-Furnishings'!T141="*",'12-Furnishings'!S141,'12-Furnishings'!V141="*",'12-Furnishings'!U141),"")</f>
        <v/>
      </c>
      <c r="H2446" s="236" t="e">
        <f ca="1">G2446/'Project Data'!$D$22</f>
        <v>#VALUE!</v>
      </c>
      <c r="I2446" s="175"/>
      <c r="J2446" s="244"/>
      <c r="K2446" s="242"/>
    </row>
    <row r="2447" spans="1:11" s="147" customFormat="1" ht="15" hidden="1" customHeight="1">
      <c r="A2447" s="198">
        <f>'12-Furnishings'!A142</f>
        <v>0</v>
      </c>
      <c r="B2447" s="235" t="str">
        <f>'12-Furnishings'!B142</f>
        <v>12 46 16 Bowls</v>
      </c>
      <c r="C2447" s="235"/>
      <c r="D2447" s="236" t="str" cm="1">
        <f t="array" ref="D2447">_xlfn.IFNA(_xlfn.IFS('12-Furnishings'!D142="*",'12-Furnishings'!C142,'12-Furnishings'!F142="*",'12-Furnishings'!E142,'12-Furnishings'!H142="*",'12-Furnishings'!G142,'12-Furnishings'!J142="*",'12-Furnishings'!I142,'12-Furnishings'!L142="*",'12-Furnishings'!K142,'12-Furnishings'!N142="*",'12-Furnishings'!M142,'12-Furnishings'!P142="*",'12-Furnishings'!O142,'12-Furnishings'!R142="*",'12-Furnishings'!Q142,'12-Furnishings'!T142="*",'12-Furnishings'!S142),"")</f>
        <v/>
      </c>
      <c r="E2447" s="236" t="e">
        <f>D2447/'Project Data'!$D$22</f>
        <v>#VALUE!</v>
      </c>
      <c r="F2447" s="164" t="s">
        <v>44</v>
      </c>
      <c r="G2447" s="236" t="str" cm="1">
        <f t="array" aca="1" ref="G2447" ca="1">_xlfn.IFNA(_xlfn.IFS('12-Furnishings'!F142="*",'12-Furnishings'!E142,'12-Furnishings'!H142="*",'12-Furnishings'!G142,'12-Furnishings'!J142="*",'12-Furnishings'!I142,'12-Furnishings'!L142="*",'12-Furnishings'!K142,'12-Furnishings'!N142="*",'12-Furnishings'!M142,'12-Furnishings'!P142="*",'12-Furnishings'!O142,'12-Furnishings'!R142="*",'12-Furnishings'!Q142,'12-Furnishings'!T142="*",'12-Furnishings'!S142,'12-Furnishings'!V142="*",'12-Furnishings'!U142),"")</f>
        <v/>
      </c>
      <c r="H2447" s="236" t="e">
        <f ca="1">G2447/'Project Data'!$D$22</f>
        <v>#VALUE!</v>
      </c>
      <c r="I2447" s="175"/>
      <c r="J2447" s="244"/>
      <c r="K2447" s="242"/>
    </row>
    <row r="2448" spans="1:11" s="147" customFormat="1" ht="15" hidden="1" customHeight="1">
      <c r="A2448" s="198">
        <f>'12-Furnishings'!A143</f>
        <v>0</v>
      </c>
      <c r="B2448" s="235" t="str">
        <f>'12-Furnishings'!B143</f>
        <v>12 46 19 Clocks</v>
      </c>
      <c r="C2448" s="235"/>
      <c r="D2448" s="236" t="str" cm="1">
        <f t="array" ref="D2448">_xlfn.IFNA(_xlfn.IFS('12-Furnishings'!D143="*",'12-Furnishings'!C143,'12-Furnishings'!F143="*",'12-Furnishings'!E143,'12-Furnishings'!H143="*",'12-Furnishings'!G143,'12-Furnishings'!J143="*",'12-Furnishings'!I143,'12-Furnishings'!L143="*",'12-Furnishings'!K143,'12-Furnishings'!N143="*",'12-Furnishings'!M143,'12-Furnishings'!P143="*",'12-Furnishings'!O143,'12-Furnishings'!R143="*",'12-Furnishings'!Q143,'12-Furnishings'!T143="*",'12-Furnishings'!S143),"")</f>
        <v/>
      </c>
      <c r="E2448" s="236" t="e">
        <f>D2448/'Project Data'!$D$22</f>
        <v>#VALUE!</v>
      </c>
      <c r="F2448" s="164" t="s">
        <v>44</v>
      </c>
      <c r="G2448" s="236" t="str" cm="1">
        <f t="array" aca="1" ref="G2448" ca="1">_xlfn.IFNA(_xlfn.IFS('12-Furnishings'!F143="*",'12-Furnishings'!E143,'12-Furnishings'!H143="*",'12-Furnishings'!G143,'12-Furnishings'!J143="*",'12-Furnishings'!I143,'12-Furnishings'!L143="*",'12-Furnishings'!K143,'12-Furnishings'!N143="*",'12-Furnishings'!M143,'12-Furnishings'!P143="*",'12-Furnishings'!O143,'12-Furnishings'!R143="*",'12-Furnishings'!Q143,'12-Furnishings'!T143="*",'12-Furnishings'!S143,'12-Furnishings'!V143="*",'12-Furnishings'!U143),"")</f>
        <v/>
      </c>
      <c r="H2448" s="236" t="e">
        <f ca="1">G2448/'Project Data'!$D$22</f>
        <v>#VALUE!</v>
      </c>
      <c r="I2448" s="175"/>
      <c r="J2448" s="244"/>
      <c r="K2448" s="242"/>
    </row>
    <row r="2449" spans="1:11" s="147" customFormat="1" ht="15" hidden="1" customHeight="1">
      <c r="A2449" s="198">
        <f>'12-Furnishings'!A144</f>
        <v>0</v>
      </c>
      <c r="B2449" s="235" t="str">
        <f>'12-Furnishings'!B144</f>
        <v>12 46 23 Decorative Crafts</v>
      </c>
      <c r="C2449" s="235"/>
      <c r="D2449" s="236" t="str" cm="1">
        <f t="array" ref="D2449">_xlfn.IFNA(_xlfn.IFS('12-Furnishings'!D144="*",'12-Furnishings'!C144,'12-Furnishings'!F144="*",'12-Furnishings'!E144,'12-Furnishings'!H144="*",'12-Furnishings'!G144,'12-Furnishings'!J144="*",'12-Furnishings'!I144,'12-Furnishings'!L144="*",'12-Furnishings'!K144,'12-Furnishings'!N144="*",'12-Furnishings'!M144,'12-Furnishings'!P144="*",'12-Furnishings'!O144,'12-Furnishings'!R144="*",'12-Furnishings'!Q144,'12-Furnishings'!T144="*",'12-Furnishings'!S144),"")</f>
        <v/>
      </c>
      <c r="E2449" s="236" t="e">
        <f>D2449/'Project Data'!$D$22</f>
        <v>#VALUE!</v>
      </c>
      <c r="F2449" s="164" t="s">
        <v>44</v>
      </c>
      <c r="G2449" s="236" t="str" cm="1">
        <f t="array" aca="1" ref="G2449" ca="1">_xlfn.IFNA(_xlfn.IFS('12-Furnishings'!F144="*",'12-Furnishings'!E144,'12-Furnishings'!H144="*",'12-Furnishings'!G144,'12-Furnishings'!J144="*",'12-Furnishings'!I144,'12-Furnishings'!L144="*",'12-Furnishings'!K144,'12-Furnishings'!N144="*",'12-Furnishings'!M144,'12-Furnishings'!P144="*",'12-Furnishings'!O144,'12-Furnishings'!R144="*",'12-Furnishings'!Q144,'12-Furnishings'!T144="*",'12-Furnishings'!S144,'12-Furnishings'!V144="*",'12-Furnishings'!U144),"")</f>
        <v/>
      </c>
      <c r="H2449" s="236" t="e">
        <f ca="1">G2449/'Project Data'!$D$22</f>
        <v>#VALUE!</v>
      </c>
      <c r="I2449" s="175"/>
      <c r="J2449" s="244"/>
      <c r="K2449" s="242"/>
    </row>
    <row r="2450" spans="1:11" s="147" customFormat="1" ht="15" hidden="1" customHeight="1">
      <c r="A2450" s="198">
        <f>'12-Furnishings'!A145</f>
        <v>0</v>
      </c>
      <c r="B2450" s="235" t="str">
        <f>'12-Furnishings'!B145</f>
        <v>12 46 26 Decorative Screens</v>
      </c>
      <c r="C2450" s="235"/>
      <c r="D2450" s="236" t="str" cm="1">
        <f t="array" ref="D2450">_xlfn.IFNA(_xlfn.IFS('12-Furnishings'!D145="*",'12-Furnishings'!C145,'12-Furnishings'!F145="*",'12-Furnishings'!E145,'12-Furnishings'!H145="*",'12-Furnishings'!G145,'12-Furnishings'!J145="*",'12-Furnishings'!I145,'12-Furnishings'!L145="*",'12-Furnishings'!K145,'12-Furnishings'!N145="*",'12-Furnishings'!M145,'12-Furnishings'!P145="*",'12-Furnishings'!O145,'12-Furnishings'!R145="*",'12-Furnishings'!Q145,'12-Furnishings'!T145="*",'12-Furnishings'!S145),"")</f>
        <v/>
      </c>
      <c r="E2450" s="236" t="e">
        <f>D2450/'Project Data'!$D$22</f>
        <v>#VALUE!</v>
      </c>
      <c r="F2450" s="164" t="s">
        <v>44</v>
      </c>
      <c r="G2450" s="236" t="str" cm="1">
        <f t="array" aca="1" ref="G2450" ca="1">_xlfn.IFNA(_xlfn.IFS('12-Furnishings'!F145="*",'12-Furnishings'!E145,'12-Furnishings'!H145="*",'12-Furnishings'!G145,'12-Furnishings'!J145="*",'12-Furnishings'!I145,'12-Furnishings'!L145="*",'12-Furnishings'!K145,'12-Furnishings'!N145="*",'12-Furnishings'!M145,'12-Furnishings'!P145="*",'12-Furnishings'!O145,'12-Furnishings'!R145="*",'12-Furnishings'!Q145,'12-Furnishings'!T145="*",'12-Furnishings'!S145,'12-Furnishings'!V145="*",'12-Furnishings'!U145),"")</f>
        <v/>
      </c>
      <c r="H2450" s="236" t="e">
        <f ca="1">G2450/'Project Data'!$D$22</f>
        <v>#VALUE!</v>
      </c>
      <c r="I2450" s="175"/>
      <c r="J2450" s="244"/>
      <c r="K2450" s="242"/>
    </row>
    <row r="2451" spans="1:11" s="147" customFormat="1" ht="15" hidden="1" customHeight="1">
      <c r="A2451" s="198">
        <f>'12-Furnishings'!A146</f>
        <v>0</v>
      </c>
      <c r="B2451" s="235" t="str">
        <f>'12-Furnishings'!B146</f>
        <v>12 46 29 Vases</v>
      </c>
      <c r="C2451" s="235"/>
      <c r="D2451" s="236" t="str" cm="1">
        <f t="array" ref="D2451">_xlfn.IFNA(_xlfn.IFS('12-Furnishings'!D146="*",'12-Furnishings'!C146,'12-Furnishings'!F146="*",'12-Furnishings'!E146,'12-Furnishings'!H146="*",'12-Furnishings'!G146,'12-Furnishings'!J146="*",'12-Furnishings'!I146,'12-Furnishings'!L146="*",'12-Furnishings'!K146,'12-Furnishings'!N146="*",'12-Furnishings'!M146,'12-Furnishings'!P146="*",'12-Furnishings'!O146,'12-Furnishings'!R146="*",'12-Furnishings'!Q146,'12-Furnishings'!T146="*",'12-Furnishings'!S146),"")</f>
        <v/>
      </c>
      <c r="E2451" s="236" t="e">
        <f>D2451/'Project Data'!$D$22</f>
        <v>#VALUE!</v>
      </c>
      <c r="F2451" s="164" t="s">
        <v>44</v>
      </c>
      <c r="G2451" s="236" t="str" cm="1">
        <f t="array" aca="1" ref="G2451" ca="1">_xlfn.IFNA(_xlfn.IFS('12-Furnishings'!F146="*",'12-Furnishings'!E146,'12-Furnishings'!H146="*",'12-Furnishings'!G146,'12-Furnishings'!J146="*",'12-Furnishings'!I146,'12-Furnishings'!L146="*",'12-Furnishings'!K146,'12-Furnishings'!N146="*",'12-Furnishings'!M146,'12-Furnishings'!P146="*",'12-Furnishings'!O146,'12-Furnishings'!R146="*",'12-Furnishings'!Q146,'12-Furnishings'!T146="*",'12-Furnishings'!S146,'12-Furnishings'!V146="*",'12-Furnishings'!U146),"")</f>
        <v/>
      </c>
      <c r="H2451" s="236" t="e">
        <f ca="1">G2451/'Project Data'!$D$22</f>
        <v>#VALUE!</v>
      </c>
      <c r="I2451" s="175"/>
      <c r="J2451" s="244"/>
      <c r="K2451" s="242"/>
    </row>
    <row r="2452" spans="1:11" s="147" customFormat="1" ht="15" hidden="1" customHeight="1">
      <c r="A2452" s="198">
        <f>'12-Furnishings'!A147</f>
        <v>0</v>
      </c>
      <c r="B2452" s="235" t="str">
        <f>'12-Furnishings'!B147</f>
        <v>12 46 33 Waste Receptacles</v>
      </c>
      <c r="C2452" s="235"/>
      <c r="D2452" s="236" t="str" cm="1">
        <f t="array" ref="D2452">_xlfn.IFNA(_xlfn.IFS('12-Furnishings'!D147="*",'12-Furnishings'!C147,'12-Furnishings'!F147="*",'12-Furnishings'!E147,'12-Furnishings'!H147="*",'12-Furnishings'!G147,'12-Furnishings'!J147="*",'12-Furnishings'!I147,'12-Furnishings'!L147="*",'12-Furnishings'!K147,'12-Furnishings'!N147="*",'12-Furnishings'!M147,'12-Furnishings'!P147="*",'12-Furnishings'!O147,'12-Furnishings'!R147="*",'12-Furnishings'!Q147,'12-Furnishings'!T147="*",'12-Furnishings'!S147),"")</f>
        <v/>
      </c>
      <c r="E2452" s="236" t="e">
        <f>D2452/'Project Data'!$D$22</f>
        <v>#VALUE!</v>
      </c>
      <c r="F2452" s="164" t="s">
        <v>44</v>
      </c>
      <c r="G2452" s="236" t="str" cm="1">
        <f t="array" aca="1" ref="G2452" ca="1">_xlfn.IFNA(_xlfn.IFS('12-Furnishings'!F147="*",'12-Furnishings'!E147,'12-Furnishings'!H147="*",'12-Furnishings'!G147,'12-Furnishings'!J147="*",'12-Furnishings'!I147,'12-Furnishings'!L147="*",'12-Furnishings'!K147,'12-Furnishings'!N147="*",'12-Furnishings'!M147,'12-Furnishings'!P147="*",'12-Furnishings'!O147,'12-Furnishings'!R147="*",'12-Furnishings'!Q147,'12-Furnishings'!T147="*",'12-Furnishings'!S147,'12-Furnishings'!V147="*",'12-Furnishings'!U147),"")</f>
        <v/>
      </c>
      <c r="H2452" s="236" t="e">
        <f ca="1">G2452/'Project Data'!$D$22</f>
        <v>#VALUE!</v>
      </c>
      <c r="I2452" s="175"/>
      <c r="J2452" s="244"/>
      <c r="K2452" s="242"/>
    </row>
    <row r="2453" spans="1:11" s="147" customFormat="1" ht="15" hidden="1" customHeight="1">
      <c r="A2453" s="198">
        <f>'12-Furnishings'!A148</f>
        <v>0</v>
      </c>
      <c r="B2453" s="235" t="str">
        <f>'12-Furnishings'!B148</f>
        <v>12 48 00 Rugs and Mats</v>
      </c>
      <c r="C2453" s="235"/>
      <c r="D2453" s="236" t="str" cm="1">
        <f t="array" ref="D2453">_xlfn.IFNA(_xlfn.IFS('12-Furnishings'!D148="*",'12-Furnishings'!C148,'12-Furnishings'!F148="*",'12-Furnishings'!E148,'12-Furnishings'!H148="*",'12-Furnishings'!G148,'12-Furnishings'!J148="*",'12-Furnishings'!I148,'12-Furnishings'!L148="*",'12-Furnishings'!K148,'12-Furnishings'!N148="*",'12-Furnishings'!M148,'12-Furnishings'!P148="*",'12-Furnishings'!O148,'12-Furnishings'!R148="*",'12-Furnishings'!Q148,'12-Furnishings'!T148="*",'12-Furnishings'!S148),"")</f>
        <v/>
      </c>
      <c r="E2453" s="236" t="e">
        <f>D2453/'Project Data'!$D$22</f>
        <v>#VALUE!</v>
      </c>
      <c r="F2453" s="164" t="s">
        <v>44</v>
      </c>
      <c r="G2453" s="236" t="str" cm="1">
        <f t="array" aca="1" ref="G2453" ca="1">_xlfn.IFNA(_xlfn.IFS('12-Furnishings'!F148="*",'12-Furnishings'!E148,'12-Furnishings'!H148="*",'12-Furnishings'!G148,'12-Furnishings'!J148="*",'12-Furnishings'!I148,'12-Furnishings'!L148="*",'12-Furnishings'!K148,'12-Furnishings'!N148="*",'12-Furnishings'!M148,'12-Furnishings'!P148="*",'12-Furnishings'!O148,'12-Furnishings'!R148="*",'12-Furnishings'!Q148,'12-Furnishings'!T148="*",'12-Furnishings'!S148,'12-Furnishings'!V148="*",'12-Furnishings'!U148),"")</f>
        <v/>
      </c>
      <c r="H2453" s="236" t="e">
        <f ca="1">G2453/'Project Data'!$D$22</f>
        <v>#VALUE!</v>
      </c>
      <c r="I2453" s="175"/>
      <c r="J2453" s="244"/>
      <c r="K2453" s="242"/>
    </row>
    <row r="2454" spans="1:11" s="147" customFormat="1" ht="15" hidden="1" customHeight="1">
      <c r="A2454" s="198">
        <f>'12-Furnishings'!A149</f>
        <v>0</v>
      </c>
      <c r="B2454" s="235" t="str">
        <f>'12-Furnishings'!B149</f>
        <v>12 48 13 Entrance Floor Mats and Frames</v>
      </c>
      <c r="C2454" s="235"/>
      <c r="D2454" s="236" t="str" cm="1">
        <f t="array" ref="D2454">_xlfn.IFNA(_xlfn.IFS('12-Furnishings'!D149="*",'12-Furnishings'!C149,'12-Furnishings'!F149="*",'12-Furnishings'!E149,'12-Furnishings'!H149="*",'12-Furnishings'!G149,'12-Furnishings'!J149="*",'12-Furnishings'!I149,'12-Furnishings'!L149="*",'12-Furnishings'!K149,'12-Furnishings'!N149="*",'12-Furnishings'!M149,'12-Furnishings'!P149="*",'12-Furnishings'!O149,'12-Furnishings'!R149="*",'12-Furnishings'!Q149,'12-Furnishings'!T149="*",'12-Furnishings'!S149),"")</f>
        <v/>
      </c>
      <c r="E2454" s="236" t="e">
        <f>D2454/'Project Data'!$D$22</f>
        <v>#VALUE!</v>
      </c>
      <c r="F2454" s="164" t="s">
        <v>44</v>
      </c>
      <c r="G2454" s="236" t="str" cm="1">
        <f t="array" aca="1" ref="G2454" ca="1">_xlfn.IFNA(_xlfn.IFS('12-Furnishings'!F149="*",'12-Furnishings'!E149,'12-Furnishings'!H149="*",'12-Furnishings'!G149,'12-Furnishings'!J149="*",'12-Furnishings'!I149,'12-Furnishings'!L149="*",'12-Furnishings'!K149,'12-Furnishings'!N149="*",'12-Furnishings'!M149,'12-Furnishings'!P149="*",'12-Furnishings'!O149,'12-Furnishings'!R149="*",'12-Furnishings'!Q149,'12-Furnishings'!T149="*",'12-Furnishings'!S149,'12-Furnishings'!V149="*",'12-Furnishings'!U149),"")</f>
        <v/>
      </c>
      <c r="H2454" s="236" t="e">
        <f ca="1">G2454/'Project Data'!$D$22</f>
        <v>#VALUE!</v>
      </c>
      <c r="I2454" s="175"/>
      <c r="J2454" s="244"/>
      <c r="K2454" s="242"/>
    </row>
    <row r="2455" spans="1:11" s="147" customFormat="1" ht="15" hidden="1" customHeight="1">
      <c r="A2455" s="198">
        <f>'12-Furnishings'!A150</f>
        <v>0</v>
      </c>
      <c r="B2455" s="235" t="str">
        <f>'12-Furnishings'!B150</f>
        <v>12 48 13.13 Entrance Floor Mats</v>
      </c>
      <c r="C2455" s="235"/>
      <c r="D2455" s="236" t="str" cm="1">
        <f t="array" ref="D2455">_xlfn.IFNA(_xlfn.IFS('12-Furnishings'!D150="*",'12-Furnishings'!C150,'12-Furnishings'!F150="*",'12-Furnishings'!E150,'12-Furnishings'!H150="*",'12-Furnishings'!G150,'12-Furnishings'!J150="*",'12-Furnishings'!I150,'12-Furnishings'!L150="*",'12-Furnishings'!K150,'12-Furnishings'!N150="*",'12-Furnishings'!M150,'12-Furnishings'!P150="*",'12-Furnishings'!O150,'12-Furnishings'!R150="*",'12-Furnishings'!Q150,'12-Furnishings'!T150="*",'12-Furnishings'!S150),"")</f>
        <v/>
      </c>
      <c r="E2455" s="236" t="e">
        <f>D2455/'Project Data'!$D$22</f>
        <v>#VALUE!</v>
      </c>
      <c r="F2455" s="164" t="s">
        <v>44</v>
      </c>
      <c r="G2455" s="236" t="str" cm="1">
        <f t="array" aca="1" ref="G2455" ca="1">_xlfn.IFNA(_xlfn.IFS('12-Furnishings'!F150="*",'12-Furnishings'!E150,'12-Furnishings'!H150="*",'12-Furnishings'!G150,'12-Furnishings'!J150="*",'12-Furnishings'!I150,'12-Furnishings'!L150="*",'12-Furnishings'!K150,'12-Furnishings'!N150="*",'12-Furnishings'!M150,'12-Furnishings'!P150="*",'12-Furnishings'!O150,'12-Furnishings'!R150="*",'12-Furnishings'!Q150,'12-Furnishings'!T150="*",'12-Furnishings'!S150,'12-Furnishings'!V150="*",'12-Furnishings'!U150),"")</f>
        <v/>
      </c>
      <c r="H2455" s="236" t="e">
        <f ca="1">G2455/'Project Data'!$D$22</f>
        <v>#VALUE!</v>
      </c>
      <c r="I2455" s="175"/>
      <c r="J2455" s="244"/>
      <c r="K2455" s="242"/>
    </row>
    <row r="2456" spans="1:11" s="147" customFormat="1" ht="15" hidden="1" customHeight="1">
      <c r="A2456" s="198">
        <f>'12-Furnishings'!A151</f>
        <v>0</v>
      </c>
      <c r="B2456" s="235" t="str">
        <f>'12-Furnishings'!B151</f>
        <v>12 48 13.16 Entrance Floor Mat Frames</v>
      </c>
      <c r="C2456" s="235"/>
      <c r="D2456" s="236" t="str" cm="1">
        <f t="array" ref="D2456">_xlfn.IFNA(_xlfn.IFS('12-Furnishings'!D151="*",'12-Furnishings'!C151,'12-Furnishings'!F151="*",'12-Furnishings'!E151,'12-Furnishings'!H151="*",'12-Furnishings'!G151,'12-Furnishings'!J151="*",'12-Furnishings'!I151,'12-Furnishings'!L151="*",'12-Furnishings'!K151,'12-Furnishings'!N151="*",'12-Furnishings'!M151,'12-Furnishings'!P151="*",'12-Furnishings'!O151,'12-Furnishings'!R151="*",'12-Furnishings'!Q151,'12-Furnishings'!T151="*",'12-Furnishings'!S151),"")</f>
        <v/>
      </c>
      <c r="E2456" s="236" t="e">
        <f>D2456/'Project Data'!$D$22</f>
        <v>#VALUE!</v>
      </c>
      <c r="F2456" s="164" t="s">
        <v>44</v>
      </c>
      <c r="G2456" s="236" t="str" cm="1">
        <f t="array" aca="1" ref="G2456" ca="1">_xlfn.IFNA(_xlfn.IFS('12-Furnishings'!F151="*",'12-Furnishings'!E151,'12-Furnishings'!H151="*",'12-Furnishings'!G151,'12-Furnishings'!J151="*",'12-Furnishings'!I151,'12-Furnishings'!L151="*",'12-Furnishings'!K151,'12-Furnishings'!N151="*",'12-Furnishings'!M151,'12-Furnishings'!P151="*",'12-Furnishings'!O151,'12-Furnishings'!R151="*",'12-Furnishings'!Q151,'12-Furnishings'!T151="*",'12-Furnishings'!S151,'12-Furnishings'!V151="*",'12-Furnishings'!U151),"")</f>
        <v/>
      </c>
      <c r="H2456" s="236" t="e">
        <f ca="1">G2456/'Project Data'!$D$22</f>
        <v>#VALUE!</v>
      </c>
      <c r="I2456" s="175"/>
      <c r="J2456" s="244"/>
      <c r="K2456" s="242"/>
    </row>
    <row r="2457" spans="1:11" s="147" customFormat="1" ht="15" hidden="1" customHeight="1">
      <c r="A2457" s="198">
        <f>'12-Furnishings'!A152</f>
        <v>0</v>
      </c>
      <c r="B2457" s="235" t="str">
        <f>'12-Furnishings'!B152</f>
        <v>12 48 16 Entrance Floor Grilles</v>
      </c>
      <c r="C2457" s="235"/>
      <c r="D2457" s="236" t="str" cm="1">
        <f t="array" ref="D2457">_xlfn.IFNA(_xlfn.IFS('12-Furnishings'!D152="*",'12-Furnishings'!C152,'12-Furnishings'!F152="*",'12-Furnishings'!E152,'12-Furnishings'!H152="*",'12-Furnishings'!G152,'12-Furnishings'!J152="*",'12-Furnishings'!I152,'12-Furnishings'!L152="*",'12-Furnishings'!K152,'12-Furnishings'!N152="*",'12-Furnishings'!M152,'12-Furnishings'!P152="*",'12-Furnishings'!O152,'12-Furnishings'!R152="*",'12-Furnishings'!Q152,'12-Furnishings'!T152="*",'12-Furnishings'!S152),"")</f>
        <v/>
      </c>
      <c r="E2457" s="236" t="e">
        <f>D2457/'Project Data'!$D$22</f>
        <v>#VALUE!</v>
      </c>
      <c r="F2457" s="164" t="s">
        <v>44</v>
      </c>
      <c r="G2457" s="236" t="str" cm="1">
        <f t="array" aca="1" ref="G2457" ca="1">_xlfn.IFNA(_xlfn.IFS('12-Furnishings'!F152="*",'12-Furnishings'!E152,'12-Furnishings'!H152="*",'12-Furnishings'!G152,'12-Furnishings'!J152="*",'12-Furnishings'!I152,'12-Furnishings'!L152="*",'12-Furnishings'!K152,'12-Furnishings'!N152="*",'12-Furnishings'!M152,'12-Furnishings'!P152="*",'12-Furnishings'!O152,'12-Furnishings'!R152="*",'12-Furnishings'!Q152,'12-Furnishings'!T152="*",'12-Furnishings'!S152,'12-Furnishings'!V152="*",'12-Furnishings'!U152),"")</f>
        <v/>
      </c>
      <c r="H2457" s="236" t="e">
        <f ca="1">G2457/'Project Data'!$D$22</f>
        <v>#VALUE!</v>
      </c>
      <c r="I2457" s="175"/>
      <c r="J2457" s="244"/>
      <c r="K2457" s="242"/>
    </row>
    <row r="2458" spans="1:11" s="147" customFormat="1" ht="15" hidden="1" customHeight="1">
      <c r="A2458" s="198">
        <f>'12-Furnishings'!A153</f>
        <v>0</v>
      </c>
      <c r="B2458" s="235" t="str">
        <f>'12-Furnishings'!B153</f>
        <v>12 48 19 Entrance Floor Gratings</v>
      </c>
      <c r="C2458" s="235"/>
      <c r="D2458" s="236" t="str" cm="1">
        <f t="array" ref="D2458">_xlfn.IFNA(_xlfn.IFS('12-Furnishings'!D153="*",'12-Furnishings'!C153,'12-Furnishings'!F153="*",'12-Furnishings'!E153,'12-Furnishings'!H153="*",'12-Furnishings'!G153,'12-Furnishings'!J153="*",'12-Furnishings'!I153,'12-Furnishings'!L153="*",'12-Furnishings'!K153,'12-Furnishings'!N153="*",'12-Furnishings'!M153,'12-Furnishings'!P153="*",'12-Furnishings'!O153,'12-Furnishings'!R153="*",'12-Furnishings'!Q153,'12-Furnishings'!T153="*",'12-Furnishings'!S153),"")</f>
        <v/>
      </c>
      <c r="E2458" s="236" t="e">
        <f>D2458/'Project Data'!$D$22</f>
        <v>#VALUE!</v>
      </c>
      <c r="F2458" s="164" t="s">
        <v>44</v>
      </c>
      <c r="G2458" s="236" t="str" cm="1">
        <f t="array" aca="1" ref="G2458" ca="1">_xlfn.IFNA(_xlfn.IFS('12-Furnishings'!F153="*",'12-Furnishings'!E153,'12-Furnishings'!H153="*",'12-Furnishings'!G153,'12-Furnishings'!J153="*",'12-Furnishings'!I153,'12-Furnishings'!L153="*",'12-Furnishings'!K153,'12-Furnishings'!N153="*",'12-Furnishings'!M153,'12-Furnishings'!P153="*",'12-Furnishings'!O153,'12-Furnishings'!R153="*",'12-Furnishings'!Q153,'12-Furnishings'!T153="*",'12-Furnishings'!S153,'12-Furnishings'!V153="*",'12-Furnishings'!U153),"")</f>
        <v/>
      </c>
      <c r="H2458" s="236" t="e">
        <f ca="1">G2458/'Project Data'!$D$22</f>
        <v>#VALUE!</v>
      </c>
      <c r="I2458" s="175"/>
      <c r="J2458" s="244"/>
      <c r="K2458" s="242"/>
    </row>
    <row r="2459" spans="1:11" s="147" customFormat="1" ht="15" hidden="1" customHeight="1">
      <c r="A2459" s="198">
        <f>'12-Furnishings'!A154</f>
        <v>0</v>
      </c>
      <c r="B2459" s="235" t="str">
        <f>'12-Furnishings'!B154</f>
        <v>12 48 23 Entrance Floor Grids</v>
      </c>
      <c r="C2459" s="235"/>
      <c r="D2459" s="236" t="str" cm="1">
        <f t="array" ref="D2459">_xlfn.IFNA(_xlfn.IFS('12-Furnishings'!D154="*",'12-Furnishings'!C154,'12-Furnishings'!F154="*",'12-Furnishings'!E154,'12-Furnishings'!H154="*",'12-Furnishings'!G154,'12-Furnishings'!J154="*",'12-Furnishings'!I154,'12-Furnishings'!L154="*",'12-Furnishings'!K154,'12-Furnishings'!N154="*",'12-Furnishings'!M154,'12-Furnishings'!P154="*",'12-Furnishings'!O154,'12-Furnishings'!R154="*",'12-Furnishings'!Q154,'12-Furnishings'!T154="*",'12-Furnishings'!S154),"")</f>
        <v/>
      </c>
      <c r="E2459" s="236" t="e">
        <f>D2459/'Project Data'!$D$22</f>
        <v>#VALUE!</v>
      </c>
      <c r="F2459" s="164" t="s">
        <v>44</v>
      </c>
      <c r="G2459" s="236" t="str" cm="1">
        <f t="array" aca="1" ref="G2459" ca="1">_xlfn.IFNA(_xlfn.IFS('12-Furnishings'!F154="*",'12-Furnishings'!E154,'12-Furnishings'!H154="*",'12-Furnishings'!G154,'12-Furnishings'!J154="*",'12-Furnishings'!I154,'12-Furnishings'!L154="*",'12-Furnishings'!K154,'12-Furnishings'!N154="*",'12-Furnishings'!M154,'12-Furnishings'!P154="*",'12-Furnishings'!O154,'12-Furnishings'!R154="*",'12-Furnishings'!Q154,'12-Furnishings'!T154="*",'12-Furnishings'!S154,'12-Furnishings'!V154="*",'12-Furnishings'!U154),"")</f>
        <v/>
      </c>
      <c r="H2459" s="236" t="e">
        <f ca="1">G2459/'Project Data'!$D$22</f>
        <v>#VALUE!</v>
      </c>
      <c r="I2459" s="175"/>
      <c r="J2459" s="244"/>
      <c r="K2459" s="242"/>
    </row>
    <row r="2460" spans="1:11" s="147" customFormat="1" ht="15" hidden="1" customHeight="1">
      <c r="A2460" s="198">
        <f>'12-Furnishings'!A155</f>
        <v>0</v>
      </c>
      <c r="B2460" s="235" t="str">
        <f>'12-Furnishings'!B155</f>
        <v>12 48 26 Entrance Tile</v>
      </c>
      <c r="C2460" s="235"/>
      <c r="D2460" s="236" t="str" cm="1">
        <f t="array" ref="D2460">_xlfn.IFNA(_xlfn.IFS('12-Furnishings'!D155="*",'12-Furnishings'!C155,'12-Furnishings'!F155="*",'12-Furnishings'!E155,'12-Furnishings'!H155="*",'12-Furnishings'!G155,'12-Furnishings'!J155="*",'12-Furnishings'!I155,'12-Furnishings'!L155="*",'12-Furnishings'!K155,'12-Furnishings'!N155="*",'12-Furnishings'!M155,'12-Furnishings'!P155="*",'12-Furnishings'!O155,'12-Furnishings'!R155="*",'12-Furnishings'!Q155,'12-Furnishings'!T155="*",'12-Furnishings'!S155),"")</f>
        <v/>
      </c>
      <c r="E2460" s="236" t="e">
        <f>D2460/'Project Data'!$D$22</f>
        <v>#VALUE!</v>
      </c>
      <c r="F2460" s="164" t="s">
        <v>44</v>
      </c>
      <c r="G2460" s="236" t="str" cm="1">
        <f t="array" aca="1" ref="G2460" ca="1">_xlfn.IFNA(_xlfn.IFS('12-Furnishings'!F155="*",'12-Furnishings'!E155,'12-Furnishings'!H155="*",'12-Furnishings'!G155,'12-Furnishings'!J155="*",'12-Furnishings'!I155,'12-Furnishings'!L155="*",'12-Furnishings'!K155,'12-Furnishings'!N155="*",'12-Furnishings'!M155,'12-Furnishings'!P155="*",'12-Furnishings'!O155,'12-Furnishings'!R155="*",'12-Furnishings'!Q155,'12-Furnishings'!T155="*",'12-Furnishings'!S155,'12-Furnishings'!V155="*",'12-Furnishings'!U155),"")</f>
        <v/>
      </c>
      <c r="H2460" s="236" t="e">
        <f ca="1">G2460/'Project Data'!$D$22</f>
        <v>#VALUE!</v>
      </c>
      <c r="I2460" s="175"/>
      <c r="J2460" s="244"/>
      <c r="K2460" s="242"/>
    </row>
    <row r="2461" spans="1:11" s="147" customFormat="1" ht="15" hidden="1" customHeight="1">
      <c r="A2461" s="198">
        <f>'12-Furnishings'!A156</f>
        <v>0</v>
      </c>
      <c r="B2461" s="235" t="str">
        <f>'12-Furnishings'!B156</f>
        <v>12 48 43 Floor Mats</v>
      </c>
      <c r="C2461" s="235"/>
      <c r="D2461" s="236" t="str" cm="1">
        <f t="array" ref="D2461">_xlfn.IFNA(_xlfn.IFS('12-Furnishings'!D156="*",'12-Furnishings'!C156,'12-Furnishings'!F156="*",'12-Furnishings'!E156,'12-Furnishings'!H156="*",'12-Furnishings'!G156,'12-Furnishings'!J156="*",'12-Furnishings'!I156,'12-Furnishings'!L156="*",'12-Furnishings'!K156,'12-Furnishings'!N156="*",'12-Furnishings'!M156,'12-Furnishings'!P156="*",'12-Furnishings'!O156,'12-Furnishings'!R156="*",'12-Furnishings'!Q156,'12-Furnishings'!T156="*",'12-Furnishings'!S156),"")</f>
        <v/>
      </c>
      <c r="E2461" s="236" t="e">
        <f>D2461/'Project Data'!$D$22</f>
        <v>#VALUE!</v>
      </c>
      <c r="F2461" s="164" t="s">
        <v>44</v>
      </c>
      <c r="G2461" s="236" t="str" cm="1">
        <f t="array" aca="1" ref="G2461" ca="1">_xlfn.IFNA(_xlfn.IFS('12-Furnishings'!F156="*",'12-Furnishings'!E156,'12-Furnishings'!H156="*",'12-Furnishings'!G156,'12-Furnishings'!J156="*",'12-Furnishings'!I156,'12-Furnishings'!L156="*",'12-Furnishings'!K156,'12-Furnishings'!N156="*",'12-Furnishings'!M156,'12-Furnishings'!P156="*",'12-Furnishings'!O156,'12-Furnishings'!R156="*",'12-Furnishings'!Q156,'12-Furnishings'!T156="*",'12-Furnishings'!S156,'12-Furnishings'!V156="*",'12-Furnishings'!U156),"")</f>
        <v/>
      </c>
      <c r="H2461" s="236" t="e">
        <f ca="1">G2461/'Project Data'!$D$22</f>
        <v>#VALUE!</v>
      </c>
      <c r="I2461" s="175"/>
      <c r="J2461" s="244"/>
      <c r="K2461" s="242"/>
    </row>
    <row r="2462" spans="1:11" s="147" customFormat="1" ht="15" hidden="1" customHeight="1">
      <c r="A2462" s="198">
        <f>'12-Furnishings'!A157</f>
        <v>0</v>
      </c>
      <c r="B2462" s="235" t="str">
        <f>'12-Furnishings'!B157</f>
        <v>12 48 43.13 Chair Mats</v>
      </c>
      <c r="C2462" s="235"/>
      <c r="D2462" s="236" t="str" cm="1">
        <f t="array" ref="D2462">_xlfn.IFNA(_xlfn.IFS('12-Furnishings'!D157="*",'12-Furnishings'!C157,'12-Furnishings'!F157="*",'12-Furnishings'!E157,'12-Furnishings'!H157="*",'12-Furnishings'!G157,'12-Furnishings'!J157="*",'12-Furnishings'!I157,'12-Furnishings'!L157="*",'12-Furnishings'!K157,'12-Furnishings'!N157="*",'12-Furnishings'!M157,'12-Furnishings'!P157="*",'12-Furnishings'!O157,'12-Furnishings'!R157="*",'12-Furnishings'!Q157,'12-Furnishings'!T157="*",'12-Furnishings'!S157),"")</f>
        <v/>
      </c>
      <c r="E2462" s="236" t="e">
        <f>D2462/'Project Data'!$D$22</f>
        <v>#VALUE!</v>
      </c>
      <c r="F2462" s="164" t="s">
        <v>44</v>
      </c>
      <c r="G2462" s="236" t="str" cm="1">
        <f t="array" aca="1" ref="G2462" ca="1">_xlfn.IFNA(_xlfn.IFS('12-Furnishings'!F157="*",'12-Furnishings'!E157,'12-Furnishings'!H157="*",'12-Furnishings'!G157,'12-Furnishings'!J157="*",'12-Furnishings'!I157,'12-Furnishings'!L157="*",'12-Furnishings'!K157,'12-Furnishings'!N157="*",'12-Furnishings'!M157,'12-Furnishings'!P157="*",'12-Furnishings'!O157,'12-Furnishings'!R157="*",'12-Furnishings'!Q157,'12-Furnishings'!T157="*",'12-Furnishings'!S157,'12-Furnishings'!V157="*",'12-Furnishings'!U157),"")</f>
        <v/>
      </c>
      <c r="H2462" s="236" t="e">
        <f ca="1">G2462/'Project Data'!$D$22</f>
        <v>#VALUE!</v>
      </c>
      <c r="I2462" s="175"/>
      <c r="J2462" s="244"/>
      <c r="K2462" s="242"/>
    </row>
    <row r="2463" spans="1:11" s="147" customFormat="1" ht="15" hidden="1" customHeight="1">
      <c r="A2463" s="198">
        <f>'12-Furnishings'!A158</f>
        <v>0</v>
      </c>
      <c r="B2463" s="235" t="str">
        <f>'12-Furnishings'!B158</f>
        <v>12 48 43.23 Anti-Fatigue Floor Mats</v>
      </c>
      <c r="C2463" s="235"/>
      <c r="D2463" s="236" t="str" cm="1">
        <f t="array" ref="D2463">_xlfn.IFNA(_xlfn.IFS('12-Furnishings'!D158="*",'12-Furnishings'!C158,'12-Furnishings'!F158="*",'12-Furnishings'!E158,'12-Furnishings'!H158="*",'12-Furnishings'!G158,'12-Furnishings'!J158="*",'12-Furnishings'!I158,'12-Furnishings'!L158="*",'12-Furnishings'!K158,'12-Furnishings'!N158="*",'12-Furnishings'!M158,'12-Furnishings'!P158="*",'12-Furnishings'!O158,'12-Furnishings'!R158="*",'12-Furnishings'!Q158,'12-Furnishings'!T158="*",'12-Furnishings'!S158),"")</f>
        <v/>
      </c>
      <c r="E2463" s="236" t="e">
        <f>D2463/'Project Data'!$D$22</f>
        <v>#VALUE!</v>
      </c>
      <c r="F2463" s="164" t="s">
        <v>44</v>
      </c>
      <c r="G2463" s="236" t="str" cm="1">
        <f t="array" aca="1" ref="G2463" ca="1">_xlfn.IFNA(_xlfn.IFS('12-Furnishings'!F158="*",'12-Furnishings'!E158,'12-Furnishings'!H158="*",'12-Furnishings'!G158,'12-Furnishings'!J158="*",'12-Furnishings'!I158,'12-Furnishings'!L158="*",'12-Furnishings'!K158,'12-Furnishings'!N158="*",'12-Furnishings'!M158,'12-Furnishings'!P158="*",'12-Furnishings'!O158,'12-Furnishings'!R158="*",'12-Furnishings'!Q158,'12-Furnishings'!T158="*",'12-Furnishings'!S158,'12-Furnishings'!V158="*",'12-Furnishings'!U158),"")</f>
        <v/>
      </c>
      <c r="H2463" s="236" t="e">
        <f ca="1">G2463/'Project Data'!$D$22</f>
        <v>#VALUE!</v>
      </c>
      <c r="I2463" s="175"/>
      <c r="J2463" s="244"/>
      <c r="K2463" s="242"/>
    </row>
    <row r="2464" spans="1:11" s="147" customFormat="1" ht="15" hidden="1" customHeight="1">
      <c r="A2464" s="198">
        <f>'12-Furnishings'!A159</f>
        <v>0</v>
      </c>
      <c r="B2464" s="235" t="str">
        <f>'12-Furnishings'!B159</f>
        <v>12 48 43.26 Fall-Cushioning Floor Mats</v>
      </c>
      <c r="C2464" s="235"/>
      <c r="D2464" s="236" t="str" cm="1">
        <f t="array" ref="D2464">_xlfn.IFNA(_xlfn.IFS('12-Furnishings'!D159="*",'12-Furnishings'!C159,'12-Furnishings'!F159="*",'12-Furnishings'!E159,'12-Furnishings'!H159="*",'12-Furnishings'!G159,'12-Furnishings'!J159="*",'12-Furnishings'!I159,'12-Furnishings'!L159="*",'12-Furnishings'!K159,'12-Furnishings'!N159="*",'12-Furnishings'!M159,'12-Furnishings'!P159="*",'12-Furnishings'!O159,'12-Furnishings'!R159="*",'12-Furnishings'!Q159,'12-Furnishings'!T159="*",'12-Furnishings'!S159),"")</f>
        <v/>
      </c>
      <c r="E2464" s="236" t="e">
        <f>D2464/'Project Data'!$D$22</f>
        <v>#VALUE!</v>
      </c>
      <c r="F2464" s="164" t="s">
        <v>44</v>
      </c>
      <c r="G2464" s="236" t="str" cm="1">
        <f t="array" aca="1" ref="G2464" ca="1">_xlfn.IFNA(_xlfn.IFS('12-Furnishings'!F159="*",'12-Furnishings'!E159,'12-Furnishings'!H159="*",'12-Furnishings'!G159,'12-Furnishings'!J159="*",'12-Furnishings'!I159,'12-Furnishings'!L159="*",'12-Furnishings'!K159,'12-Furnishings'!N159="*",'12-Furnishings'!M159,'12-Furnishings'!P159="*",'12-Furnishings'!O159,'12-Furnishings'!R159="*",'12-Furnishings'!Q159,'12-Furnishings'!T159="*",'12-Furnishings'!S159,'12-Furnishings'!V159="*",'12-Furnishings'!U159),"")</f>
        <v/>
      </c>
      <c r="H2464" s="236" t="e">
        <f ca="1">G2464/'Project Data'!$D$22</f>
        <v>#VALUE!</v>
      </c>
      <c r="I2464" s="175"/>
      <c r="J2464" s="244"/>
      <c r="K2464" s="242"/>
    </row>
    <row r="2465" spans="1:11" s="147" customFormat="1" ht="15" hidden="1" customHeight="1">
      <c r="A2465" s="198">
        <f>'12-Furnishings'!A160</f>
        <v>0</v>
      </c>
      <c r="B2465" s="235" t="str">
        <f>'12-Furnishings'!B160</f>
        <v>12 48 53 Rugs</v>
      </c>
      <c r="C2465" s="235"/>
      <c r="D2465" s="236" t="str" cm="1">
        <f t="array" ref="D2465">_xlfn.IFNA(_xlfn.IFS('12-Furnishings'!D160="*",'12-Furnishings'!C160,'12-Furnishings'!F160="*",'12-Furnishings'!E160,'12-Furnishings'!H160="*",'12-Furnishings'!G160,'12-Furnishings'!J160="*",'12-Furnishings'!I160,'12-Furnishings'!L160="*",'12-Furnishings'!K160,'12-Furnishings'!N160="*",'12-Furnishings'!M160,'12-Furnishings'!P160="*",'12-Furnishings'!O160,'12-Furnishings'!R160="*",'12-Furnishings'!Q160,'12-Furnishings'!T160="*",'12-Furnishings'!S160),"")</f>
        <v/>
      </c>
      <c r="E2465" s="236" t="e">
        <f>D2465/'Project Data'!$D$22</f>
        <v>#VALUE!</v>
      </c>
      <c r="F2465" s="164" t="s">
        <v>44</v>
      </c>
      <c r="G2465" s="236" t="str" cm="1">
        <f t="array" aca="1" ref="G2465" ca="1">_xlfn.IFNA(_xlfn.IFS('12-Furnishings'!F160="*",'12-Furnishings'!E160,'12-Furnishings'!H160="*",'12-Furnishings'!G160,'12-Furnishings'!J160="*",'12-Furnishings'!I160,'12-Furnishings'!L160="*",'12-Furnishings'!K160,'12-Furnishings'!N160="*",'12-Furnishings'!M160,'12-Furnishings'!P160="*",'12-Furnishings'!O160,'12-Furnishings'!R160="*",'12-Furnishings'!Q160,'12-Furnishings'!T160="*",'12-Furnishings'!S160,'12-Furnishings'!V160="*",'12-Furnishings'!U160),"")</f>
        <v/>
      </c>
      <c r="H2465" s="236" t="e">
        <f ca="1">G2465/'Project Data'!$D$22</f>
        <v>#VALUE!</v>
      </c>
      <c r="I2465" s="175"/>
      <c r="J2465" s="244"/>
      <c r="K2465" s="242"/>
    </row>
    <row r="2466" spans="1:11" s="147" customFormat="1" ht="15" hidden="1" customHeight="1">
      <c r="A2466" s="198">
        <f>'12-Furnishings'!A161</f>
        <v>0</v>
      </c>
      <c r="B2466" s="235" t="str">
        <f>'12-Furnishings'!B161</f>
        <v>12 48 53.13 Runners</v>
      </c>
      <c r="C2466" s="235"/>
      <c r="D2466" s="236" t="str" cm="1">
        <f t="array" ref="D2466">_xlfn.IFNA(_xlfn.IFS('12-Furnishings'!D161="*",'12-Furnishings'!C161,'12-Furnishings'!F161="*",'12-Furnishings'!E161,'12-Furnishings'!H161="*",'12-Furnishings'!G161,'12-Furnishings'!J161="*",'12-Furnishings'!I161,'12-Furnishings'!L161="*",'12-Furnishings'!K161,'12-Furnishings'!N161="*",'12-Furnishings'!M161,'12-Furnishings'!P161="*",'12-Furnishings'!O161,'12-Furnishings'!R161="*",'12-Furnishings'!Q161,'12-Furnishings'!T161="*",'12-Furnishings'!S161),"")</f>
        <v/>
      </c>
      <c r="E2466" s="236" t="e">
        <f>D2466/'Project Data'!$D$22</f>
        <v>#VALUE!</v>
      </c>
      <c r="F2466" s="164" t="s">
        <v>44</v>
      </c>
      <c r="G2466" s="236" t="str" cm="1">
        <f t="array" aca="1" ref="G2466" ca="1">_xlfn.IFNA(_xlfn.IFS('12-Furnishings'!F161="*",'12-Furnishings'!E161,'12-Furnishings'!H161="*",'12-Furnishings'!G161,'12-Furnishings'!J161="*",'12-Furnishings'!I161,'12-Furnishings'!L161="*",'12-Furnishings'!K161,'12-Furnishings'!N161="*",'12-Furnishings'!M161,'12-Furnishings'!P161="*",'12-Furnishings'!O161,'12-Furnishings'!R161="*",'12-Furnishings'!Q161,'12-Furnishings'!T161="*",'12-Furnishings'!S161,'12-Furnishings'!V161="*",'12-Furnishings'!U161),"")</f>
        <v/>
      </c>
      <c r="H2466" s="236" t="e">
        <f ca="1">G2466/'Project Data'!$D$22</f>
        <v>#VALUE!</v>
      </c>
      <c r="I2466" s="175"/>
      <c r="J2466" s="244"/>
      <c r="K2466" s="242"/>
    </row>
    <row r="2467" spans="1:11" s="147" customFormat="1" ht="15" hidden="1" customHeight="1">
      <c r="A2467" s="198">
        <f>'12-Furnishings'!A162</f>
        <v>0</v>
      </c>
      <c r="B2467" s="235" t="str">
        <f>'12-Furnishings'!B162</f>
        <v>12 48 53.16 Oriental Rugs</v>
      </c>
      <c r="C2467" s="235"/>
      <c r="D2467" s="236" t="str" cm="1">
        <f t="array" ref="D2467">_xlfn.IFNA(_xlfn.IFS('12-Furnishings'!D162="*",'12-Furnishings'!C162,'12-Furnishings'!F162="*",'12-Furnishings'!E162,'12-Furnishings'!H162="*",'12-Furnishings'!G162,'12-Furnishings'!J162="*",'12-Furnishings'!I162,'12-Furnishings'!L162="*",'12-Furnishings'!K162,'12-Furnishings'!N162="*",'12-Furnishings'!M162,'12-Furnishings'!P162="*",'12-Furnishings'!O162,'12-Furnishings'!R162="*",'12-Furnishings'!Q162,'12-Furnishings'!T162="*",'12-Furnishings'!S162),"")</f>
        <v/>
      </c>
      <c r="E2467" s="236" t="e">
        <f>D2467/'Project Data'!$D$22</f>
        <v>#VALUE!</v>
      </c>
      <c r="F2467" s="164" t="s">
        <v>44</v>
      </c>
      <c r="G2467" s="236" t="str" cm="1">
        <f t="array" aca="1" ref="G2467" ca="1">_xlfn.IFNA(_xlfn.IFS('12-Furnishings'!F162="*",'12-Furnishings'!E162,'12-Furnishings'!H162="*",'12-Furnishings'!G162,'12-Furnishings'!J162="*",'12-Furnishings'!I162,'12-Furnishings'!L162="*",'12-Furnishings'!K162,'12-Furnishings'!N162="*",'12-Furnishings'!M162,'12-Furnishings'!P162="*",'12-Furnishings'!O162,'12-Furnishings'!R162="*",'12-Furnishings'!Q162,'12-Furnishings'!T162="*",'12-Furnishings'!S162,'12-Furnishings'!V162="*",'12-Furnishings'!U162),"")</f>
        <v/>
      </c>
      <c r="H2467" s="236" t="e">
        <f ca="1">G2467/'Project Data'!$D$22</f>
        <v>#VALUE!</v>
      </c>
      <c r="I2467" s="175"/>
      <c r="J2467" s="244"/>
      <c r="K2467" s="242"/>
    </row>
    <row r="2468" spans="1:11" s="147" customFormat="1" ht="15" hidden="1" customHeight="1">
      <c r="A2468" s="198">
        <f>'12-Furnishings'!A163</f>
        <v>0</v>
      </c>
      <c r="B2468" s="235" t="str">
        <f>'12-Furnishings'!B163</f>
        <v>12 50 00 Furniture</v>
      </c>
      <c r="C2468" s="235"/>
      <c r="D2468" s="236" t="str" cm="1">
        <f t="array" ref="D2468">_xlfn.IFNA(_xlfn.IFS('12-Furnishings'!D163="*",'12-Furnishings'!C163,'12-Furnishings'!F163="*",'12-Furnishings'!E163,'12-Furnishings'!H163="*",'12-Furnishings'!G163,'12-Furnishings'!J163="*",'12-Furnishings'!I163,'12-Furnishings'!L163="*",'12-Furnishings'!K163,'12-Furnishings'!N163="*",'12-Furnishings'!M163,'12-Furnishings'!P163="*",'12-Furnishings'!O163,'12-Furnishings'!R163="*",'12-Furnishings'!Q163,'12-Furnishings'!T163="*",'12-Furnishings'!S163),"")</f>
        <v/>
      </c>
      <c r="E2468" s="236" t="e">
        <f>D2468/'Project Data'!$D$22</f>
        <v>#VALUE!</v>
      </c>
      <c r="F2468" s="164" t="s">
        <v>44</v>
      </c>
      <c r="G2468" s="236" t="str" cm="1">
        <f t="array" aca="1" ref="G2468" ca="1">_xlfn.IFNA(_xlfn.IFS('12-Furnishings'!F163="*",'12-Furnishings'!E163,'12-Furnishings'!H163="*",'12-Furnishings'!G163,'12-Furnishings'!J163="*",'12-Furnishings'!I163,'12-Furnishings'!L163="*",'12-Furnishings'!K163,'12-Furnishings'!N163="*",'12-Furnishings'!M163,'12-Furnishings'!P163="*",'12-Furnishings'!O163,'12-Furnishings'!R163="*",'12-Furnishings'!Q163,'12-Furnishings'!T163="*",'12-Furnishings'!S163,'12-Furnishings'!V163="*",'12-Furnishings'!U163),"")</f>
        <v/>
      </c>
      <c r="H2468" s="236" t="e">
        <f ca="1">G2468/'Project Data'!$D$22</f>
        <v>#VALUE!</v>
      </c>
      <c r="I2468" s="175"/>
      <c r="J2468" s="244"/>
      <c r="K2468" s="242"/>
    </row>
    <row r="2469" spans="1:11" s="147" customFormat="1" ht="15" hidden="1" customHeight="1">
      <c r="A2469" s="198">
        <f>'12-Furnishings'!A164</f>
        <v>0</v>
      </c>
      <c r="B2469" s="235" t="str">
        <f>'12-Furnishings'!B164</f>
        <v>12 51 00 Office Furniture</v>
      </c>
      <c r="C2469" s="235"/>
      <c r="D2469" s="236" t="str" cm="1">
        <f t="array" ref="D2469">_xlfn.IFNA(_xlfn.IFS('12-Furnishings'!D164="*",'12-Furnishings'!C164,'12-Furnishings'!F164="*",'12-Furnishings'!E164,'12-Furnishings'!H164="*",'12-Furnishings'!G164,'12-Furnishings'!J164="*",'12-Furnishings'!I164,'12-Furnishings'!L164="*",'12-Furnishings'!K164,'12-Furnishings'!N164="*",'12-Furnishings'!M164,'12-Furnishings'!P164="*",'12-Furnishings'!O164,'12-Furnishings'!R164="*",'12-Furnishings'!Q164,'12-Furnishings'!T164="*",'12-Furnishings'!S164),"")</f>
        <v/>
      </c>
      <c r="E2469" s="236" t="e">
        <f>D2469/'Project Data'!$D$22</f>
        <v>#VALUE!</v>
      </c>
      <c r="F2469" s="164" t="s">
        <v>44</v>
      </c>
      <c r="G2469" s="236" t="str" cm="1">
        <f t="array" aca="1" ref="G2469" ca="1">_xlfn.IFNA(_xlfn.IFS('12-Furnishings'!F164="*",'12-Furnishings'!E164,'12-Furnishings'!H164="*",'12-Furnishings'!G164,'12-Furnishings'!J164="*",'12-Furnishings'!I164,'12-Furnishings'!L164="*",'12-Furnishings'!K164,'12-Furnishings'!N164="*",'12-Furnishings'!M164,'12-Furnishings'!P164="*",'12-Furnishings'!O164,'12-Furnishings'!R164="*",'12-Furnishings'!Q164,'12-Furnishings'!T164="*",'12-Furnishings'!S164,'12-Furnishings'!V164="*",'12-Furnishings'!U164),"")</f>
        <v/>
      </c>
      <c r="H2469" s="236" t="e">
        <f ca="1">G2469/'Project Data'!$D$22</f>
        <v>#VALUE!</v>
      </c>
      <c r="I2469" s="175"/>
      <c r="J2469" s="244"/>
      <c r="K2469" s="242"/>
    </row>
    <row r="2470" spans="1:11" s="147" customFormat="1" ht="15" hidden="1" customHeight="1">
      <c r="A2470" s="198">
        <f>'12-Furnishings'!A165</f>
        <v>0</v>
      </c>
      <c r="B2470" s="235" t="str">
        <f>'12-Furnishings'!B165</f>
        <v>12 51 16 Case Goods</v>
      </c>
      <c r="C2470" s="235"/>
      <c r="D2470" s="236" t="str" cm="1">
        <f t="array" ref="D2470">_xlfn.IFNA(_xlfn.IFS('12-Furnishings'!D165="*",'12-Furnishings'!C165,'12-Furnishings'!F165="*",'12-Furnishings'!E165,'12-Furnishings'!H165="*",'12-Furnishings'!G165,'12-Furnishings'!J165="*",'12-Furnishings'!I165,'12-Furnishings'!L165="*",'12-Furnishings'!K165,'12-Furnishings'!N165="*",'12-Furnishings'!M165,'12-Furnishings'!P165="*",'12-Furnishings'!O165,'12-Furnishings'!R165="*",'12-Furnishings'!Q165,'12-Furnishings'!T165="*",'12-Furnishings'!S165),"")</f>
        <v/>
      </c>
      <c r="E2470" s="236" t="e">
        <f>D2470/'Project Data'!$D$22</f>
        <v>#VALUE!</v>
      </c>
      <c r="F2470" s="164" t="s">
        <v>44</v>
      </c>
      <c r="G2470" s="236" t="str" cm="1">
        <f t="array" aca="1" ref="G2470" ca="1">_xlfn.IFNA(_xlfn.IFS('12-Furnishings'!F165="*",'12-Furnishings'!E165,'12-Furnishings'!H165="*",'12-Furnishings'!G165,'12-Furnishings'!J165="*",'12-Furnishings'!I165,'12-Furnishings'!L165="*",'12-Furnishings'!K165,'12-Furnishings'!N165="*",'12-Furnishings'!M165,'12-Furnishings'!P165="*",'12-Furnishings'!O165,'12-Furnishings'!R165="*",'12-Furnishings'!Q165,'12-Furnishings'!T165="*",'12-Furnishings'!S165,'12-Furnishings'!V165="*",'12-Furnishings'!U165),"")</f>
        <v/>
      </c>
      <c r="H2470" s="236" t="e">
        <f ca="1">G2470/'Project Data'!$D$22</f>
        <v>#VALUE!</v>
      </c>
      <c r="I2470" s="175"/>
      <c r="J2470" s="244"/>
      <c r="K2470" s="242"/>
    </row>
    <row r="2471" spans="1:11" s="147" customFormat="1" ht="15" hidden="1" customHeight="1">
      <c r="A2471" s="198">
        <f>'12-Furnishings'!A166</f>
        <v>0</v>
      </c>
      <c r="B2471" s="235" t="str">
        <f>'12-Furnishings'!B166</f>
        <v>12 51 16.13 Metal Case Goods</v>
      </c>
      <c r="C2471" s="235"/>
      <c r="D2471" s="236" t="str" cm="1">
        <f t="array" ref="D2471">_xlfn.IFNA(_xlfn.IFS('12-Furnishings'!D166="*",'12-Furnishings'!C166,'12-Furnishings'!F166="*",'12-Furnishings'!E166,'12-Furnishings'!H166="*",'12-Furnishings'!G166,'12-Furnishings'!J166="*",'12-Furnishings'!I166,'12-Furnishings'!L166="*",'12-Furnishings'!K166,'12-Furnishings'!N166="*",'12-Furnishings'!M166,'12-Furnishings'!P166="*",'12-Furnishings'!O166,'12-Furnishings'!R166="*",'12-Furnishings'!Q166,'12-Furnishings'!T166="*",'12-Furnishings'!S166),"")</f>
        <v/>
      </c>
      <c r="E2471" s="236" t="e">
        <f>D2471/'Project Data'!$D$22</f>
        <v>#VALUE!</v>
      </c>
      <c r="F2471" s="164" t="s">
        <v>44</v>
      </c>
      <c r="G2471" s="236" t="str" cm="1">
        <f t="array" aca="1" ref="G2471" ca="1">_xlfn.IFNA(_xlfn.IFS('12-Furnishings'!F166="*",'12-Furnishings'!E166,'12-Furnishings'!H166="*",'12-Furnishings'!G166,'12-Furnishings'!J166="*",'12-Furnishings'!I166,'12-Furnishings'!L166="*",'12-Furnishings'!K166,'12-Furnishings'!N166="*",'12-Furnishings'!M166,'12-Furnishings'!P166="*",'12-Furnishings'!O166,'12-Furnishings'!R166="*",'12-Furnishings'!Q166,'12-Furnishings'!T166="*",'12-Furnishings'!S166,'12-Furnishings'!V166="*",'12-Furnishings'!U166),"")</f>
        <v/>
      </c>
      <c r="H2471" s="236" t="e">
        <f ca="1">G2471/'Project Data'!$D$22</f>
        <v>#VALUE!</v>
      </c>
      <c r="I2471" s="175"/>
      <c r="J2471" s="244"/>
      <c r="K2471" s="242"/>
    </row>
    <row r="2472" spans="1:11" s="147" customFormat="1" ht="15" hidden="1" customHeight="1">
      <c r="A2472" s="198">
        <f>'12-Furnishings'!A167</f>
        <v>0</v>
      </c>
      <c r="B2472" s="235" t="str">
        <f>'12-Furnishings'!B167</f>
        <v>12 51 16.16 Wood Case Goods</v>
      </c>
      <c r="C2472" s="235"/>
      <c r="D2472" s="236" t="str" cm="1">
        <f t="array" ref="D2472">_xlfn.IFNA(_xlfn.IFS('12-Furnishings'!D167="*",'12-Furnishings'!C167,'12-Furnishings'!F167="*",'12-Furnishings'!E167,'12-Furnishings'!H167="*",'12-Furnishings'!G167,'12-Furnishings'!J167="*",'12-Furnishings'!I167,'12-Furnishings'!L167="*",'12-Furnishings'!K167,'12-Furnishings'!N167="*",'12-Furnishings'!M167,'12-Furnishings'!P167="*",'12-Furnishings'!O167,'12-Furnishings'!R167="*",'12-Furnishings'!Q167,'12-Furnishings'!T167="*",'12-Furnishings'!S167),"")</f>
        <v/>
      </c>
      <c r="E2472" s="236" t="e">
        <f>D2472/'Project Data'!$D$22</f>
        <v>#VALUE!</v>
      </c>
      <c r="F2472" s="164" t="s">
        <v>44</v>
      </c>
      <c r="G2472" s="236" t="str" cm="1">
        <f t="array" aca="1" ref="G2472" ca="1">_xlfn.IFNA(_xlfn.IFS('12-Furnishings'!F167="*",'12-Furnishings'!E167,'12-Furnishings'!H167="*",'12-Furnishings'!G167,'12-Furnishings'!J167="*",'12-Furnishings'!I167,'12-Furnishings'!L167="*",'12-Furnishings'!K167,'12-Furnishings'!N167="*",'12-Furnishings'!M167,'12-Furnishings'!P167="*",'12-Furnishings'!O167,'12-Furnishings'!R167="*",'12-Furnishings'!Q167,'12-Furnishings'!T167="*",'12-Furnishings'!S167,'12-Furnishings'!V167="*",'12-Furnishings'!U167),"")</f>
        <v/>
      </c>
      <c r="H2472" s="236" t="e">
        <f ca="1">G2472/'Project Data'!$D$22</f>
        <v>#VALUE!</v>
      </c>
      <c r="I2472" s="175"/>
      <c r="J2472" s="244"/>
      <c r="K2472" s="242"/>
    </row>
    <row r="2473" spans="1:11" s="147" customFormat="1" ht="15" hidden="1" customHeight="1">
      <c r="A2473" s="198">
        <f>'12-Furnishings'!A168</f>
        <v>0</v>
      </c>
      <c r="B2473" s="235" t="str">
        <f>'12-Furnishings'!B168</f>
        <v>12 51 16.19 Plastic-Laminate-Clad Case Goods</v>
      </c>
      <c r="C2473" s="235"/>
      <c r="D2473" s="236" t="str" cm="1">
        <f t="array" ref="D2473">_xlfn.IFNA(_xlfn.IFS('12-Furnishings'!D168="*",'12-Furnishings'!C168,'12-Furnishings'!F168="*",'12-Furnishings'!E168,'12-Furnishings'!H168="*",'12-Furnishings'!G168,'12-Furnishings'!J168="*",'12-Furnishings'!I168,'12-Furnishings'!L168="*",'12-Furnishings'!K168,'12-Furnishings'!N168="*",'12-Furnishings'!M168,'12-Furnishings'!P168="*",'12-Furnishings'!O168,'12-Furnishings'!R168="*",'12-Furnishings'!Q168,'12-Furnishings'!T168="*",'12-Furnishings'!S168),"")</f>
        <v/>
      </c>
      <c r="E2473" s="236" t="e">
        <f>D2473/'Project Data'!$D$22</f>
        <v>#VALUE!</v>
      </c>
      <c r="F2473" s="164" t="s">
        <v>44</v>
      </c>
      <c r="G2473" s="236" t="str" cm="1">
        <f t="array" aca="1" ref="G2473" ca="1">_xlfn.IFNA(_xlfn.IFS('12-Furnishings'!F168="*",'12-Furnishings'!E168,'12-Furnishings'!H168="*",'12-Furnishings'!G168,'12-Furnishings'!J168="*",'12-Furnishings'!I168,'12-Furnishings'!L168="*",'12-Furnishings'!K168,'12-Furnishings'!N168="*",'12-Furnishings'!M168,'12-Furnishings'!P168="*",'12-Furnishings'!O168,'12-Furnishings'!R168="*",'12-Furnishings'!Q168,'12-Furnishings'!T168="*",'12-Furnishings'!S168,'12-Furnishings'!V168="*",'12-Furnishings'!U168),"")</f>
        <v/>
      </c>
      <c r="H2473" s="236" t="e">
        <f ca="1">G2473/'Project Data'!$D$22</f>
        <v>#VALUE!</v>
      </c>
      <c r="I2473" s="175"/>
      <c r="J2473" s="244"/>
      <c r="K2473" s="242"/>
    </row>
    <row r="2474" spans="1:11" s="147" customFormat="1" ht="15" hidden="1" customHeight="1">
      <c r="A2474" s="198">
        <f>'12-Furnishings'!A169</f>
        <v>0</v>
      </c>
      <c r="B2474" s="235" t="str">
        <f>'12-Furnishings'!B169</f>
        <v>12 51 19 Filing Cabinets</v>
      </c>
      <c r="C2474" s="235"/>
      <c r="D2474" s="236" t="str" cm="1">
        <f t="array" ref="D2474">_xlfn.IFNA(_xlfn.IFS('12-Furnishings'!D169="*",'12-Furnishings'!C169,'12-Furnishings'!F169="*",'12-Furnishings'!E169,'12-Furnishings'!H169="*",'12-Furnishings'!G169,'12-Furnishings'!J169="*",'12-Furnishings'!I169,'12-Furnishings'!L169="*",'12-Furnishings'!K169,'12-Furnishings'!N169="*",'12-Furnishings'!M169,'12-Furnishings'!P169="*",'12-Furnishings'!O169,'12-Furnishings'!R169="*",'12-Furnishings'!Q169,'12-Furnishings'!T169="*",'12-Furnishings'!S169),"")</f>
        <v/>
      </c>
      <c r="E2474" s="236" t="e">
        <f>D2474/'Project Data'!$D$22</f>
        <v>#VALUE!</v>
      </c>
      <c r="F2474" s="164" t="s">
        <v>44</v>
      </c>
      <c r="G2474" s="236" t="str" cm="1">
        <f t="array" aca="1" ref="G2474" ca="1">_xlfn.IFNA(_xlfn.IFS('12-Furnishings'!F169="*",'12-Furnishings'!E169,'12-Furnishings'!H169="*",'12-Furnishings'!G169,'12-Furnishings'!J169="*",'12-Furnishings'!I169,'12-Furnishings'!L169="*",'12-Furnishings'!K169,'12-Furnishings'!N169="*",'12-Furnishings'!M169,'12-Furnishings'!P169="*",'12-Furnishings'!O169,'12-Furnishings'!R169="*",'12-Furnishings'!Q169,'12-Furnishings'!T169="*",'12-Furnishings'!S169,'12-Furnishings'!V169="*",'12-Furnishings'!U169),"")</f>
        <v/>
      </c>
      <c r="H2474" s="236" t="e">
        <f ca="1">G2474/'Project Data'!$D$22</f>
        <v>#VALUE!</v>
      </c>
      <c r="I2474" s="175"/>
      <c r="J2474" s="244"/>
      <c r="K2474" s="242"/>
    </row>
    <row r="2475" spans="1:11" s="147" customFormat="1" ht="15" hidden="1" customHeight="1">
      <c r="A2475" s="198">
        <f>'12-Furnishings'!A170</f>
        <v>0</v>
      </c>
      <c r="B2475" s="235" t="str">
        <f>'12-Furnishings'!B170</f>
        <v>12 51 19.13 Lateral Filing Cabinets</v>
      </c>
      <c r="C2475" s="235"/>
      <c r="D2475" s="236" t="str" cm="1">
        <f t="array" ref="D2475">_xlfn.IFNA(_xlfn.IFS('12-Furnishings'!D170="*",'12-Furnishings'!C170,'12-Furnishings'!F170="*",'12-Furnishings'!E170,'12-Furnishings'!H170="*",'12-Furnishings'!G170,'12-Furnishings'!J170="*",'12-Furnishings'!I170,'12-Furnishings'!L170="*",'12-Furnishings'!K170,'12-Furnishings'!N170="*",'12-Furnishings'!M170,'12-Furnishings'!P170="*",'12-Furnishings'!O170,'12-Furnishings'!R170="*",'12-Furnishings'!Q170,'12-Furnishings'!T170="*",'12-Furnishings'!S170),"")</f>
        <v/>
      </c>
      <c r="E2475" s="236" t="e">
        <f>D2475/'Project Data'!$D$22</f>
        <v>#VALUE!</v>
      </c>
      <c r="F2475" s="164" t="s">
        <v>44</v>
      </c>
      <c r="G2475" s="236" t="str" cm="1">
        <f t="array" aca="1" ref="G2475" ca="1">_xlfn.IFNA(_xlfn.IFS('12-Furnishings'!F170="*",'12-Furnishings'!E170,'12-Furnishings'!H170="*",'12-Furnishings'!G170,'12-Furnishings'!J170="*",'12-Furnishings'!I170,'12-Furnishings'!L170="*",'12-Furnishings'!K170,'12-Furnishings'!N170="*",'12-Furnishings'!M170,'12-Furnishings'!P170="*",'12-Furnishings'!O170,'12-Furnishings'!R170="*",'12-Furnishings'!Q170,'12-Furnishings'!T170="*",'12-Furnishings'!S170,'12-Furnishings'!V170="*",'12-Furnishings'!U170),"")</f>
        <v/>
      </c>
      <c r="H2475" s="236" t="e">
        <f ca="1">G2475/'Project Data'!$D$22</f>
        <v>#VALUE!</v>
      </c>
      <c r="I2475" s="175"/>
      <c r="J2475" s="244"/>
      <c r="K2475" s="242"/>
    </row>
    <row r="2476" spans="1:11" s="147" customFormat="1" ht="15" hidden="1" customHeight="1">
      <c r="A2476" s="198">
        <f>'12-Furnishings'!A171</f>
        <v>0</v>
      </c>
      <c r="B2476" s="235" t="str">
        <f>'12-Furnishings'!B171</f>
        <v>12 51 19.16 Vertical Filing Cabinets</v>
      </c>
      <c r="C2476" s="235"/>
      <c r="D2476" s="236" t="str" cm="1">
        <f t="array" ref="D2476">_xlfn.IFNA(_xlfn.IFS('12-Furnishings'!D171="*",'12-Furnishings'!C171,'12-Furnishings'!F171="*",'12-Furnishings'!E171,'12-Furnishings'!H171="*",'12-Furnishings'!G171,'12-Furnishings'!J171="*",'12-Furnishings'!I171,'12-Furnishings'!L171="*",'12-Furnishings'!K171,'12-Furnishings'!N171="*",'12-Furnishings'!M171,'12-Furnishings'!P171="*",'12-Furnishings'!O171,'12-Furnishings'!R171="*",'12-Furnishings'!Q171,'12-Furnishings'!T171="*",'12-Furnishings'!S171),"")</f>
        <v/>
      </c>
      <c r="E2476" s="236" t="e">
        <f>D2476/'Project Data'!$D$22</f>
        <v>#VALUE!</v>
      </c>
      <c r="F2476" s="164" t="s">
        <v>44</v>
      </c>
      <c r="G2476" s="236" t="str" cm="1">
        <f t="array" aca="1" ref="G2476" ca="1">_xlfn.IFNA(_xlfn.IFS('12-Furnishings'!F171="*",'12-Furnishings'!E171,'12-Furnishings'!H171="*",'12-Furnishings'!G171,'12-Furnishings'!J171="*",'12-Furnishings'!I171,'12-Furnishings'!L171="*",'12-Furnishings'!K171,'12-Furnishings'!N171="*",'12-Furnishings'!M171,'12-Furnishings'!P171="*",'12-Furnishings'!O171,'12-Furnishings'!R171="*",'12-Furnishings'!Q171,'12-Furnishings'!T171="*",'12-Furnishings'!S171,'12-Furnishings'!V171="*",'12-Furnishings'!U171),"")</f>
        <v/>
      </c>
      <c r="H2476" s="236" t="e">
        <f ca="1">G2476/'Project Data'!$D$22</f>
        <v>#VALUE!</v>
      </c>
      <c r="I2476" s="175"/>
      <c r="J2476" s="244"/>
      <c r="K2476" s="242"/>
    </row>
    <row r="2477" spans="1:11" s="147" customFormat="1" ht="15" hidden="1" customHeight="1">
      <c r="A2477" s="198">
        <f>'12-Furnishings'!A172</f>
        <v>0</v>
      </c>
      <c r="B2477" s="235" t="str">
        <f>'12-Furnishings'!B172</f>
        <v>12 51 23 Office Tables</v>
      </c>
      <c r="C2477" s="235"/>
      <c r="D2477" s="236" t="str" cm="1">
        <f t="array" ref="D2477">_xlfn.IFNA(_xlfn.IFS('12-Furnishings'!D172="*",'12-Furnishings'!C172,'12-Furnishings'!F172="*",'12-Furnishings'!E172,'12-Furnishings'!H172="*",'12-Furnishings'!G172,'12-Furnishings'!J172="*",'12-Furnishings'!I172,'12-Furnishings'!L172="*",'12-Furnishings'!K172,'12-Furnishings'!N172="*",'12-Furnishings'!M172,'12-Furnishings'!P172="*",'12-Furnishings'!O172,'12-Furnishings'!R172="*",'12-Furnishings'!Q172,'12-Furnishings'!T172="*",'12-Furnishings'!S172),"")</f>
        <v/>
      </c>
      <c r="E2477" s="236" t="e">
        <f>D2477/'Project Data'!$D$22</f>
        <v>#VALUE!</v>
      </c>
      <c r="F2477" s="164" t="s">
        <v>44</v>
      </c>
      <c r="G2477" s="236" t="str" cm="1">
        <f t="array" aca="1" ref="G2477" ca="1">_xlfn.IFNA(_xlfn.IFS('12-Furnishings'!F172="*",'12-Furnishings'!E172,'12-Furnishings'!H172="*",'12-Furnishings'!G172,'12-Furnishings'!J172="*",'12-Furnishings'!I172,'12-Furnishings'!L172="*",'12-Furnishings'!K172,'12-Furnishings'!N172="*",'12-Furnishings'!M172,'12-Furnishings'!P172="*",'12-Furnishings'!O172,'12-Furnishings'!R172="*",'12-Furnishings'!Q172,'12-Furnishings'!T172="*",'12-Furnishings'!S172,'12-Furnishings'!V172="*",'12-Furnishings'!U172),"")</f>
        <v/>
      </c>
      <c r="H2477" s="236" t="e">
        <f ca="1">G2477/'Project Data'!$D$22</f>
        <v>#VALUE!</v>
      </c>
      <c r="I2477" s="175"/>
      <c r="J2477" s="244"/>
      <c r="K2477" s="242"/>
    </row>
    <row r="2478" spans="1:11" s="147" customFormat="1" ht="15" hidden="1" customHeight="1">
      <c r="A2478" s="198">
        <f>'12-Furnishings'!A173</f>
        <v>0</v>
      </c>
      <c r="B2478" s="235" t="str">
        <f>'12-Furnishings'!B173</f>
        <v>12 51 83 Custom Office Furniture</v>
      </c>
      <c r="C2478" s="235"/>
      <c r="D2478" s="236" t="str" cm="1">
        <f t="array" ref="D2478">_xlfn.IFNA(_xlfn.IFS('12-Furnishings'!D173="*",'12-Furnishings'!C173,'12-Furnishings'!F173="*",'12-Furnishings'!E173,'12-Furnishings'!H173="*",'12-Furnishings'!G173,'12-Furnishings'!J173="*",'12-Furnishings'!I173,'12-Furnishings'!L173="*",'12-Furnishings'!K173,'12-Furnishings'!N173="*",'12-Furnishings'!M173,'12-Furnishings'!P173="*",'12-Furnishings'!O173,'12-Furnishings'!R173="*",'12-Furnishings'!Q173,'12-Furnishings'!T173="*",'12-Furnishings'!S173),"")</f>
        <v/>
      </c>
      <c r="E2478" s="236" t="e">
        <f>D2478/'Project Data'!$D$22</f>
        <v>#VALUE!</v>
      </c>
      <c r="F2478" s="164" t="s">
        <v>44</v>
      </c>
      <c r="G2478" s="236" t="str" cm="1">
        <f t="array" aca="1" ref="G2478" ca="1">_xlfn.IFNA(_xlfn.IFS('12-Furnishings'!F173="*",'12-Furnishings'!E173,'12-Furnishings'!H173="*",'12-Furnishings'!G173,'12-Furnishings'!J173="*",'12-Furnishings'!I173,'12-Furnishings'!L173="*",'12-Furnishings'!K173,'12-Furnishings'!N173="*",'12-Furnishings'!M173,'12-Furnishings'!P173="*",'12-Furnishings'!O173,'12-Furnishings'!R173="*",'12-Furnishings'!Q173,'12-Furnishings'!T173="*",'12-Furnishings'!S173,'12-Furnishings'!V173="*",'12-Furnishings'!U173),"")</f>
        <v/>
      </c>
      <c r="H2478" s="236" t="e">
        <f ca="1">G2478/'Project Data'!$D$22</f>
        <v>#VALUE!</v>
      </c>
      <c r="I2478" s="175"/>
      <c r="J2478" s="244"/>
      <c r="K2478" s="242"/>
    </row>
    <row r="2479" spans="1:11" s="147" customFormat="1" ht="15" hidden="1" customHeight="1">
      <c r="A2479" s="198">
        <f>'12-Furnishings'!A174</f>
        <v>0</v>
      </c>
      <c r="B2479" s="235" t="str">
        <f>'12-Furnishings'!B174</f>
        <v>12 52 00 Seating</v>
      </c>
      <c r="C2479" s="235"/>
      <c r="D2479" s="236" t="str" cm="1">
        <f t="array" ref="D2479">_xlfn.IFNA(_xlfn.IFS('12-Furnishings'!D174="*",'12-Furnishings'!C174,'12-Furnishings'!F174="*",'12-Furnishings'!E174,'12-Furnishings'!H174="*",'12-Furnishings'!G174,'12-Furnishings'!J174="*",'12-Furnishings'!I174,'12-Furnishings'!L174="*",'12-Furnishings'!K174,'12-Furnishings'!N174="*",'12-Furnishings'!M174,'12-Furnishings'!P174="*",'12-Furnishings'!O174,'12-Furnishings'!R174="*",'12-Furnishings'!Q174,'12-Furnishings'!T174="*",'12-Furnishings'!S174),"")</f>
        <v/>
      </c>
      <c r="E2479" s="236" t="e">
        <f>D2479/'Project Data'!$D$22</f>
        <v>#VALUE!</v>
      </c>
      <c r="F2479" s="164" t="s">
        <v>44</v>
      </c>
      <c r="G2479" s="236" t="str" cm="1">
        <f t="array" aca="1" ref="G2479" ca="1">_xlfn.IFNA(_xlfn.IFS('12-Furnishings'!F174="*",'12-Furnishings'!E174,'12-Furnishings'!H174="*",'12-Furnishings'!G174,'12-Furnishings'!J174="*",'12-Furnishings'!I174,'12-Furnishings'!L174="*",'12-Furnishings'!K174,'12-Furnishings'!N174="*",'12-Furnishings'!M174,'12-Furnishings'!P174="*",'12-Furnishings'!O174,'12-Furnishings'!R174="*",'12-Furnishings'!Q174,'12-Furnishings'!T174="*",'12-Furnishings'!S174,'12-Furnishings'!V174="*",'12-Furnishings'!U174),"")</f>
        <v/>
      </c>
      <c r="H2479" s="236" t="e">
        <f ca="1">G2479/'Project Data'!$D$22</f>
        <v>#VALUE!</v>
      </c>
      <c r="I2479" s="175"/>
      <c r="J2479" s="244"/>
      <c r="K2479" s="242"/>
    </row>
    <row r="2480" spans="1:11" s="147" customFormat="1" ht="15" hidden="1" customHeight="1">
      <c r="A2480" s="198">
        <f>'12-Furnishings'!A175</f>
        <v>0</v>
      </c>
      <c r="B2480" s="235" t="str">
        <f>'12-Furnishings'!B175</f>
        <v>12 52 13 Chairs</v>
      </c>
      <c r="C2480" s="235"/>
      <c r="D2480" s="236" t="str" cm="1">
        <f t="array" ref="D2480">_xlfn.IFNA(_xlfn.IFS('12-Furnishings'!D175="*",'12-Furnishings'!C175,'12-Furnishings'!F175="*",'12-Furnishings'!E175,'12-Furnishings'!H175="*",'12-Furnishings'!G175,'12-Furnishings'!J175="*",'12-Furnishings'!I175,'12-Furnishings'!L175="*",'12-Furnishings'!K175,'12-Furnishings'!N175="*",'12-Furnishings'!M175,'12-Furnishings'!P175="*",'12-Furnishings'!O175,'12-Furnishings'!R175="*",'12-Furnishings'!Q175,'12-Furnishings'!T175="*",'12-Furnishings'!S175),"")</f>
        <v/>
      </c>
      <c r="E2480" s="236" t="e">
        <f>D2480/'Project Data'!$D$22</f>
        <v>#VALUE!</v>
      </c>
      <c r="F2480" s="164" t="s">
        <v>44</v>
      </c>
      <c r="G2480" s="236" t="str" cm="1">
        <f t="array" aca="1" ref="G2480" ca="1">_xlfn.IFNA(_xlfn.IFS('12-Furnishings'!F175="*",'12-Furnishings'!E175,'12-Furnishings'!H175="*",'12-Furnishings'!G175,'12-Furnishings'!J175="*",'12-Furnishings'!I175,'12-Furnishings'!L175="*",'12-Furnishings'!K175,'12-Furnishings'!N175="*",'12-Furnishings'!M175,'12-Furnishings'!P175="*",'12-Furnishings'!O175,'12-Furnishings'!R175="*",'12-Furnishings'!Q175,'12-Furnishings'!T175="*",'12-Furnishings'!S175,'12-Furnishings'!V175="*",'12-Furnishings'!U175),"")</f>
        <v/>
      </c>
      <c r="H2480" s="236" t="e">
        <f ca="1">G2480/'Project Data'!$D$22</f>
        <v>#VALUE!</v>
      </c>
      <c r="I2480" s="175"/>
      <c r="J2480" s="244"/>
      <c r="K2480" s="242"/>
    </row>
    <row r="2481" spans="1:11" s="147" customFormat="1" ht="15" hidden="1" customHeight="1">
      <c r="A2481" s="198">
        <f>'12-Furnishings'!A176</f>
        <v>0</v>
      </c>
      <c r="B2481" s="235" t="str">
        <f>'12-Furnishings'!B176</f>
        <v>12 52 19 Upholstered Seating</v>
      </c>
      <c r="C2481" s="235"/>
      <c r="D2481" s="236" t="str" cm="1">
        <f t="array" ref="D2481">_xlfn.IFNA(_xlfn.IFS('12-Furnishings'!D176="*",'12-Furnishings'!C176,'12-Furnishings'!F176="*",'12-Furnishings'!E176,'12-Furnishings'!H176="*",'12-Furnishings'!G176,'12-Furnishings'!J176="*",'12-Furnishings'!I176,'12-Furnishings'!L176="*",'12-Furnishings'!K176,'12-Furnishings'!N176="*",'12-Furnishings'!M176,'12-Furnishings'!P176="*",'12-Furnishings'!O176,'12-Furnishings'!R176="*",'12-Furnishings'!Q176,'12-Furnishings'!T176="*",'12-Furnishings'!S176),"")</f>
        <v/>
      </c>
      <c r="E2481" s="236" t="e">
        <f>D2481/'Project Data'!$D$22</f>
        <v>#VALUE!</v>
      </c>
      <c r="F2481" s="164" t="s">
        <v>44</v>
      </c>
      <c r="G2481" s="236" t="str" cm="1">
        <f t="array" aca="1" ref="G2481" ca="1">_xlfn.IFNA(_xlfn.IFS('12-Furnishings'!F176="*",'12-Furnishings'!E176,'12-Furnishings'!H176="*",'12-Furnishings'!G176,'12-Furnishings'!J176="*",'12-Furnishings'!I176,'12-Furnishings'!L176="*",'12-Furnishings'!K176,'12-Furnishings'!N176="*",'12-Furnishings'!M176,'12-Furnishings'!P176="*",'12-Furnishings'!O176,'12-Furnishings'!R176="*",'12-Furnishings'!Q176,'12-Furnishings'!T176="*",'12-Furnishings'!S176,'12-Furnishings'!V176="*",'12-Furnishings'!U176),"")</f>
        <v/>
      </c>
      <c r="H2481" s="236" t="e">
        <f ca="1">G2481/'Project Data'!$D$22</f>
        <v>#VALUE!</v>
      </c>
      <c r="I2481" s="175"/>
      <c r="J2481" s="244"/>
      <c r="K2481" s="242"/>
    </row>
    <row r="2482" spans="1:11" s="147" customFormat="1" ht="15" hidden="1" customHeight="1">
      <c r="A2482" s="198">
        <f>'12-Furnishings'!A177</f>
        <v>0</v>
      </c>
      <c r="B2482" s="235" t="str">
        <f>'12-Furnishings'!B177</f>
        <v>12 52 23 Office Seating</v>
      </c>
      <c r="C2482" s="235"/>
      <c r="D2482" s="236" t="str" cm="1">
        <f t="array" ref="D2482">_xlfn.IFNA(_xlfn.IFS('12-Furnishings'!D177="*",'12-Furnishings'!C177,'12-Furnishings'!F177="*",'12-Furnishings'!E177,'12-Furnishings'!H177="*",'12-Furnishings'!G177,'12-Furnishings'!J177="*",'12-Furnishings'!I177,'12-Furnishings'!L177="*",'12-Furnishings'!K177,'12-Furnishings'!N177="*",'12-Furnishings'!M177,'12-Furnishings'!P177="*",'12-Furnishings'!O177,'12-Furnishings'!R177="*",'12-Furnishings'!Q177,'12-Furnishings'!T177="*",'12-Furnishings'!S177),"")</f>
        <v/>
      </c>
      <c r="E2482" s="236" t="e">
        <f>D2482/'Project Data'!$D$22</f>
        <v>#VALUE!</v>
      </c>
      <c r="F2482" s="164" t="s">
        <v>44</v>
      </c>
      <c r="G2482" s="236" t="str" cm="1">
        <f t="array" aca="1" ref="G2482" ca="1">_xlfn.IFNA(_xlfn.IFS('12-Furnishings'!F177="*",'12-Furnishings'!E177,'12-Furnishings'!H177="*",'12-Furnishings'!G177,'12-Furnishings'!J177="*",'12-Furnishings'!I177,'12-Furnishings'!L177="*",'12-Furnishings'!K177,'12-Furnishings'!N177="*",'12-Furnishings'!M177,'12-Furnishings'!P177="*",'12-Furnishings'!O177,'12-Furnishings'!R177="*",'12-Furnishings'!Q177,'12-Furnishings'!T177="*",'12-Furnishings'!S177,'12-Furnishings'!V177="*",'12-Furnishings'!U177),"")</f>
        <v/>
      </c>
      <c r="H2482" s="236" t="e">
        <f ca="1">G2482/'Project Data'!$D$22</f>
        <v>#VALUE!</v>
      </c>
      <c r="I2482" s="175"/>
      <c r="J2482" s="244"/>
      <c r="K2482" s="242"/>
    </row>
    <row r="2483" spans="1:11" s="147" customFormat="1" ht="15" hidden="1" customHeight="1">
      <c r="A2483" s="198">
        <f>'12-Furnishings'!A178</f>
        <v>0</v>
      </c>
      <c r="B2483" s="235" t="str">
        <f>'12-Furnishings'!B178</f>
        <v>12 52 70 Healthcare Seating</v>
      </c>
      <c r="C2483" s="235"/>
      <c r="D2483" s="236" t="str" cm="1">
        <f t="array" ref="D2483">_xlfn.IFNA(_xlfn.IFS('12-Furnishings'!D178="*",'12-Furnishings'!C178,'12-Furnishings'!F178="*",'12-Furnishings'!E178,'12-Furnishings'!H178="*",'12-Furnishings'!G178,'12-Furnishings'!J178="*",'12-Furnishings'!I178,'12-Furnishings'!L178="*",'12-Furnishings'!K178,'12-Furnishings'!N178="*",'12-Furnishings'!M178,'12-Furnishings'!P178="*",'12-Furnishings'!O178,'12-Furnishings'!R178="*",'12-Furnishings'!Q178,'12-Furnishings'!T178="*",'12-Furnishings'!S178),"")</f>
        <v/>
      </c>
      <c r="E2483" s="236" t="e">
        <f>D2483/'Project Data'!$D$22</f>
        <v>#VALUE!</v>
      </c>
      <c r="F2483" s="164" t="s">
        <v>44</v>
      </c>
      <c r="G2483" s="236" t="str" cm="1">
        <f t="array" aca="1" ref="G2483" ca="1">_xlfn.IFNA(_xlfn.IFS('12-Furnishings'!F178="*",'12-Furnishings'!E178,'12-Furnishings'!H178="*",'12-Furnishings'!G178,'12-Furnishings'!J178="*",'12-Furnishings'!I178,'12-Furnishings'!L178="*",'12-Furnishings'!K178,'12-Furnishings'!N178="*",'12-Furnishings'!M178,'12-Furnishings'!P178="*",'12-Furnishings'!O178,'12-Furnishings'!R178="*",'12-Furnishings'!Q178,'12-Furnishings'!T178="*",'12-Furnishings'!S178,'12-Furnishings'!V178="*",'12-Furnishings'!U178),"")</f>
        <v/>
      </c>
      <c r="H2483" s="236" t="e">
        <f ca="1">G2483/'Project Data'!$D$22</f>
        <v>#VALUE!</v>
      </c>
      <c r="I2483" s="175"/>
      <c r="J2483" s="244"/>
      <c r="K2483" s="242"/>
    </row>
    <row r="2484" spans="1:11" s="147" customFormat="1" ht="15" hidden="1" customHeight="1">
      <c r="A2484" s="198">
        <f>'12-Furnishings'!A179</f>
        <v>0</v>
      </c>
      <c r="B2484" s="235" t="str">
        <f>'12-Furnishings'!B179</f>
        <v>12 52 83 Custom Seating</v>
      </c>
      <c r="C2484" s="235"/>
      <c r="D2484" s="236" t="str" cm="1">
        <f t="array" ref="D2484">_xlfn.IFNA(_xlfn.IFS('12-Furnishings'!D179="*",'12-Furnishings'!C179,'12-Furnishings'!F179="*",'12-Furnishings'!E179,'12-Furnishings'!H179="*",'12-Furnishings'!G179,'12-Furnishings'!J179="*",'12-Furnishings'!I179,'12-Furnishings'!L179="*",'12-Furnishings'!K179,'12-Furnishings'!N179="*",'12-Furnishings'!M179,'12-Furnishings'!P179="*",'12-Furnishings'!O179,'12-Furnishings'!R179="*",'12-Furnishings'!Q179,'12-Furnishings'!T179="*",'12-Furnishings'!S179),"")</f>
        <v/>
      </c>
      <c r="E2484" s="236" t="e">
        <f>D2484/'Project Data'!$D$22</f>
        <v>#VALUE!</v>
      </c>
      <c r="F2484" s="164" t="s">
        <v>44</v>
      </c>
      <c r="G2484" s="236" t="str" cm="1">
        <f t="array" aca="1" ref="G2484" ca="1">_xlfn.IFNA(_xlfn.IFS('12-Furnishings'!F179="*",'12-Furnishings'!E179,'12-Furnishings'!H179="*",'12-Furnishings'!G179,'12-Furnishings'!J179="*",'12-Furnishings'!I179,'12-Furnishings'!L179="*",'12-Furnishings'!K179,'12-Furnishings'!N179="*",'12-Furnishings'!M179,'12-Furnishings'!P179="*",'12-Furnishings'!O179,'12-Furnishings'!R179="*",'12-Furnishings'!Q179,'12-Furnishings'!T179="*",'12-Furnishings'!S179,'12-Furnishings'!V179="*",'12-Furnishings'!U179),"")</f>
        <v/>
      </c>
      <c r="H2484" s="236" t="e">
        <f ca="1">G2484/'Project Data'!$D$22</f>
        <v>#VALUE!</v>
      </c>
      <c r="I2484" s="175"/>
      <c r="J2484" s="244"/>
      <c r="K2484" s="242"/>
    </row>
    <row r="2485" spans="1:11" s="147" customFormat="1" ht="15" hidden="1" customHeight="1">
      <c r="A2485" s="198">
        <f>'12-Furnishings'!A180</f>
        <v>0</v>
      </c>
      <c r="B2485" s="235" t="str">
        <f>'12-Furnishings'!B180</f>
        <v>12 53 00 Retail Furniture</v>
      </c>
      <c r="C2485" s="235"/>
      <c r="D2485" s="236" t="str" cm="1">
        <f t="array" ref="D2485">_xlfn.IFNA(_xlfn.IFS('12-Furnishings'!D180="*",'12-Furnishings'!C180,'12-Furnishings'!F180="*",'12-Furnishings'!E180,'12-Furnishings'!H180="*",'12-Furnishings'!G180,'12-Furnishings'!J180="*",'12-Furnishings'!I180,'12-Furnishings'!L180="*",'12-Furnishings'!K180,'12-Furnishings'!N180="*",'12-Furnishings'!M180,'12-Furnishings'!P180="*",'12-Furnishings'!O180,'12-Furnishings'!R180="*",'12-Furnishings'!Q180,'12-Furnishings'!T180="*",'12-Furnishings'!S180),"")</f>
        <v/>
      </c>
      <c r="E2485" s="236" t="e">
        <f>D2485/'Project Data'!$D$22</f>
        <v>#VALUE!</v>
      </c>
      <c r="F2485" s="164" t="s">
        <v>44</v>
      </c>
      <c r="G2485" s="236" t="str" cm="1">
        <f t="array" aca="1" ref="G2485" ca="1">_xlfn.IFNA(_xlfn.IFS('12-Furnishings'!F180="*",'12-Furnishings'!E180,'12-Furnishings'!H180="*",'12-Furnishings'!G180,'12-Furnishings'!J180="*",'12-Furnishings'!I180,'12-Furnishings'!L180="*",'12-Furnishings'!K180,'12-Furnishings'!N180="*",'12-Furnishings'!M180,'12-Furnishings'!P180="*",'12-Furnishings'!O180,'12-Furnishings'!R180="*",'12-Furnishings'!Q180,'12-Furnishings'!T180="*",'12-Furnishings'!S180,'12-Furnishings'!V180="*",'12-Furnishings'!U180),"")</f>
        <v/>
      </c>
      <c r="H2485" s="236" t="e">
        <f ca="1">G2485/'Project Data'!$D$22</f>
        <v>#VALUE!</v>
      </c>
      <c r="I2485" s="175"/>
      <c r="J2485" s="244"/>
      <c r="K2485" s="242"/>
    </row>
    <row r="2486" spans="1:11" s="147" customFormat="1" ht="15" hidden="1" customHeight="1">
      <c r="A2486" s="198">
        <f>'12-Furnishings'!A181</f>
        <v>0</v>
      </c>
      <c r="B2486" s="235" t="str">
        <f>'12-Furnishings'!B181</f>
        <v>12 53 83 Custom Retail Furniture</v>
      </c>
      <c r="C2486" s="235"/>
      <c r="D2486" s="236" t="str" cm="1">
        <f t="array" ref="D2486">_xlfn.IFNA(_xlfn.IFS('12-Furnishings'!D181="*",'12-Furnishings'!C181,'12-Furnishings'!F181="*",'12-Furnishings'!E181,'12-Furnishings'!H181="*",'12-Furnishings'!G181,'12-Furnishings'!J181="*",'12-Furnishings'!I181,'12-Furnishings'!L181="*",'12-Furnishings'!K181,'12-Furnishings'!N181="*",'12-Furnishings'!M181,'12-Furnishings'!P181="*",'12-Furnishings'!O181,'12-Furnishings'!R181="*",'12-Furnishings'!Q181,'12-Furnishings'!T181="*",'12-Furnishings'!S181),"")</f>
        <v/>
      </c>
      <c r="E2486" s="236" t="e">
        <f>D2486/'Project Data'!$D$22</f>
        <v>#VALUE!</v>
      </c>
      <c r="F2486" s="164" t="s">
        <v>44</v>
      </c>
      <c r="G2486" s="236" t="str" cm="1">
        <f t="array" aca="1" ref="G2486" ca="1">_xlfn.IFNA(_xlfn.IFS('12-Furnishings'!F181="*",'12-Furnishings'!E181,'12-Furnishings'!H181="*",'12-Furnishings'!G181,'12-Furnishings'!J181="*",'12-Furnishings'!I181,'12-Furnishings'!L181="*",'12-Furnishings'!K181,'12-Furnishings'!N181="*",'12-Furnishings'!M181,'12-Furnishings'!P181="*",'12-Furnishings'!O181,'12-Furnishings'!R181="*",'12-Furnishings'!Q181,'12-Furnishings'!T181="*",'12-Furnishings'!S181,'12-Furnishings'!V181="*",'12-Furnishings'!U181),"")</f>
        <v/>
      </c>
      <c r="H2486" s="236" t="e">
        <f ca="1">G2486/'Project Data'!$D$22</f>
        <v>#VALUE!</v>
      </c>
      <c r="I2486" s="175"/>
      <c r="J2486" s="244"/>
      <c r="K2486" s="242"/>
    </row>
    <row r="2487" spans="1:11" s="147" customFormat="1" ht="15" hidden="1" customHeight="1">
      <c r="A2487" s="198">
        <f>'12-Furnishings'!A182</f>
        <v>0</v>
      </c>
      <c r="B2487" s="235" t="str">
        <f>'12-Furnishings'!B182</f>
        <v>12 54 00 Hospitality Furniture</v>
      </c>
      <c r="C2487" s="235"/>
      <c r="D2487" s="236" t="str" cm="1">
        <f t="array" ref="D2487">_xlfn.IFNA(_xlfn.IFS('12-Furnishings'!D182="*",'12-Furnishings'!C182,'12-Furnishings'!F182="*",'12-Furnishings'!E182,'12-Furnishings'!H182="*",'12-Furnishings'!G182,'12-Furnishings'!J182="*",'12-Furnishings'!I182,'12-Furnishings'!L182="*",'12-Furnishings'!K182,'12-Furnishings'!N182="*",'12-Furnishings'!M182,'12-Furnishings'!P182="*",'12-Furnishings'!O182,'12-Furnishings'!R182="*",'12-Furnishings'!Q182,'12-Furnishings'!T182="*",'12-Furnishings'!S182),"")</f>
        <v/>
      </c>
      <c r="E2487" s="236" t="e">
        <f>D2487/'Project Data'!$D$22</f>
        <v>#VALUE!</v>
      </c>
      <c r="F2487" s="164" t="s">
        <v>44</v>
      </c>
      <c r="G2487" s="236" t="str" cm="1">
        <f t="array" aca="1" ref="G2487" ca="1">_xlfn.IFNA(_xlfn.IFS('12-Furnishings'!F182="*",'12-Furnishings'!E182,'12-Furnishings'!H182="*",'12-Furnishings'!G182,'12-Furnishings'!J182="*",'12-Furnishings'!I182,'12-Furnishings'!L182="*",'12-Furnishings'!K182,'12-Furnishings'!N182="*",'12-Furnishings'!M182,'12-Furnishings'!P182="*",'12-Furnishings'!O182,'12-Furnishings'!R182="*",'12-Furnishings'!Q182,'12-Furnishings'!T182="*",'12-Furnishings'!S182,'12-Furnishings'!V182="*",'12-Furnishings'!U182),"")</f>
        <v/>
      </c>
      <c r="H2487" s="236" t="e">
        <f ca="1">G2487/'Project Data'!$D$22</f>
        <v>#VALUE!</v>
      </c>
      <c r="I2487" s="175"/>
      <c r="J2487" s="244"/>
      <c r="K2487" s="242"/>
    </row>
    <row r="2488" spans="1:11" s="147" customFormat="1" ht="15" hidden="1" customHeight="1">
      <c r="A2488" s="198">
        <f>'12-Furnishings'!A183</f>
        <v>0</v>
      </c>
      <c r="B2488" s="235" t="str">
        <f>'12-Furnishings'!B183</f>
        <v>12 54 13 Hotel and Motel Furniture</v>
      </c>
      <c r="C2488" s="235"/>
      <c r="D2488" s="236" t="str" cm="1">
        <f t="array" ref="D2488">_xlfn.IFNA(_xlfn.IFS('12-Furnishings'!D183="*",'12-Furnishings'!C183,'12-Furnishings'!F183="*",'12-Furnishings'!E183,'12-Furnishings'!H183="*",'12-Furnishings'!G183,'12-Furnishings'!J183="*",'12-Furnishings'!I183,'12-Furnishings'!L183="*",'12-Furnishings'!K183,'12-Furnishings'!N183="*",'12-Furnishings'!M183,'12-Furnishings'!P183="*",'12-Furnishings'!O183,'12-Furnishings'!R183="*",'12-Furnishings'!Q183,'12-Furnishings'!T183="*",'12-Furnishings'!S183),"")</f>
        <v/>
      </c>
      <c r="E2488" s="236" t="e">
        <f>D2488/'Project Data'!$D$22</f>
        <v>#VALUE!</v>
      </c>
      <c r="F2488" s="164" t="s">
        <v>44</v>
      </c>
      <c r="G2488" s="236" t="str" cm="1">
        <f t="array" aca="1" ref="G2488" ca="1">_xlfn.IFNA(_xlfn.IFS('12-Furnishings'!F183="*",'12-Furnishings'!E183,'12-Furnishings'!H183="*",'12-Furnishings'!G183,'12-Furnishings'!J183="*",'12-Furnishings'!I183,'12-Furnishings'!L183="*",'12-Furnishings'!K183,'12-Furnishings'!N183="*",'12-Furnishings'!M183,'12-Furnishings'!P183="*",'12-Furnishings'!O183,'12-Furnishings'!R183="*",'12-Furnishings'!Q183,'12-Furnishings'!T183="*",'12-Furnishings'!S183,'12-Furnishings'!V183="*",'12-Furnishings'!U183),"")</f>
        <v/>
      </c>
      <c r="H2488" s="236" t="e">
        <f ca="1">G2488/'Project Data'!$D$22</f>
        <v>#VALUE!</v>
      </c>
      <c r="I2488" s="175"/>
      <c r="J2488" s="244"/>
      <c r="K2488" s="242"/>
    </row>
    <row r="2489" spans="1:11" s="147" customFormat="1" ht="15" hidden="1" customHeight="1">
      <c r="A2489" s="198">
        <f>'12-Furnishings'!A184</f>
        <v>0</v>
      </c>
      <c r="B2489" s="235" t="str">
        <f>'12-Furnishings'!B184</f>
        <v>12 54 16 Restaurant Furniture</v>
      </c>
      <c r="C2489" s="235"/>
      <c r="D2489" s="236" t="str" cm="1">
        <f t="array" ref="D2489">_xlfn.IFNA(_xlfn.IFS('12-Furnishings'!D184="*",'12-Furnishings'!C184,'12-Furnishings'!F184="*",'12-Furnishings'!E184,'12-Furnishings'!H184="*",'12-Furnishings'!G184,'12-Furnishings'!J184="*",'12-Furnishings'!I184,'12-Furnishings'!L184="*",'12-Furnishings'!K184,'12-Furnishings'!N184="*",'12-Furnishings'!M184,'12-Furnishings'!P184="*",'12-Furnishings'!O184,'12-Furnishings'!R184="*",'12-Furnishings'!Q184,'12-Furnishings'!T184="*",'12-Furnishings'!S184),"")</f>
        <v/>
      </c>
      <c r="E2489" s="236" t="e">
        <f>D2489/'Project Data'!$D$22</f>
        <v>#VALUE!</v>
      </c>
      <c r="F2489" s="164" t="s">
        <v>44</v>
      </c>
      <c r="G2489" s="236" t="str" cm="1">
        <f t="array" aca="1" ref="G2489" ca="1">_xlfn.IFNA(_xlfn.IFS('12-Furnishings'!F184="*",'12-Furnishings'!E184,'12-Furnishings'!H184="*",'12-Furnishings'!G184,'12-Furnishings'!J184="*",'12-Furnishings'!I184,'12-Furnishings'!L184="*",'12-Furnishings'!K184,'12-Furnishings'!N184="*",'12-Furnishings'!M184,'12-Furnishings'!P184="*",'12-Furnishings'!O184,'12-Furnishings'!R184="*",'12-Furnishings'!Q184,'12-Furnishings'!T184="*",'12-Furnishings'!S184,'12-Furnishings'!V184="*",'12-Furnishings'!U184),"")</f>
        <v/>
      </c>
      <c r="H2489" s="236" t="e">
        <f ca="1">G2489/'Project Data'!$D$22</f>
        <v>#VALUE!</v>
      </c>
      <c r="I2489" s="175"/>
      <c r="J2489" s="244"/>
      <c r="K2489" s="242"/>
    </row>
    <row r="2490" spans="1:11" s="147" customFormat="1" ht="15" hidden="1" customHeight="1">
      <c r="A2490" s="198">
        <f>'12-Furnishings'!A185</f>
        <v>0</v>
      </c>
      <c r="B2490" s="235" t="str">
        <f>'12-Furnishings'!B185</f>
        <v>12 54 83 Custom Hospitality Furniture</v>
      </c>
      <c r="C2490" s="235"/>
      <c r="D2490" s="236" t="str" cm="1">
        <f t="array" ref="D2490">_xlfn.IFNA(_xlfn.IFS('12-Furnishings'!D185="*",'12-Furnishings'!C185,'12-Furnishings'!F185="*",'12-Furnishings'!E185,'12-Furnishings'!H185="*",'12-Furnishings'!G185,'12-Furnishings'!J185="*",'12-Furnishings'!I185,'12-Furnishings'!L185="*",'12-Furnishings'!K185,'12-Furnishings'!N185="*",'12-Furnishings'!M185,'12-Furnishings'!P185="*",'12-Furnishings'!O185,'12-Furnishings'!R185="*",'12-Furnishings'!Q185,'12-Furnishings'!T185="*",'12-Furnishings'!S185),"")</f>
        <v/>
      </c>
      <c r="E2490" s="236" t="e">
        <f>D2490/'Project Data'!$D$22</f>
        <v>#VALUE!</v>
      </c>
      <c r="F2490" s="164" t="s">
        <v>44</v>
      </c>
      <c r="G2490" s="236" t="str" cm="1">
        <f t="array" aca="1" ref="G2490" ca="1">_xlfn.IFNA(_xlfn.IFS('12-Furnishings'!F185="*",'12-Furnishings'!E185,'12-Furnishings'!H185="*",'12-Furnishings'!G185,'12-Furnishings'!J185="*",'12-Furnishings'!I185,'12-Furnishings'!L185="*",'12-Furnishings'!K185,'12-Furnishings'!N185="*",'12-Furnishings'!M185,'12-Furnishings'!P185="*",'12-Furnishings'!O185,'12-Furnishings'!R185="*",'12-Furnishings'!Q185,'12-Furnishings'!T185="*",'12-Furnishings'!S185,'12-Furnishings'!V185="*",'12-Furnishings'!U185),"")</f>
        <v/>
      </c>
      <c r="H2490" s="236" t="e">
        <f ca="1">G2490/'Project Data'!$D$22</f>
        <v>#VALUE!</v>
      </c>
      <c r="I2490" s="175"/>
      <c r="J2490" s="244"/>
      <c r="K2490" s="242"/>
    </row>
    <row r="2491" spans="1:11" s="147" customFormat="1" ht="15" hidden="1" customHeight="1">
      <c r="A2491" s="198">
        <f>'12-Furnishings'!A186</f>
        <v>0</v>
      </c>
      <c r="B2491" s="235" t="str">
        <f>'12-Furnishings'!B186</f>
        <v>12 55 00 Detention Furniture</v>
      </c>
      <c r="C2491" s="235"/>
      <c r="D2491" s="236" t="str" cm="1">
        <f t="array" ref="D2491">_xlfn.IFNA(_xlfn.IFS('12-Furnishings'!D186="*",'12-Furnishings'!C186,'12-Furnishings'!F186="*",'12-Furnishings'!E186,'12-Furnishings'!H186="*",'12-Furnishings'!G186,'12-Furnishings'!J186="*",'12-Furnishings'!I186,'12-Furnishings'!L186="*",'12-Furnishings'!K186,'12-Furnishings'!N186="*",'12-Furnishings'!M186,'12-Furnishings'!P186="*",'12-Furnishings'!O186,'12-Furnishings'!R186="*",'12-Furnishings'!Q186,'12-Furnishings'!T186="*",'12-Furnishings'!S186),"")</f>
        <v/>
      </c>
      <c r="E2491" s="236" t="e">
        <f>D2491/'Project Data'!$D$22</f>
        <v>#VALUE!</v>
      </c>
      <c r="F2491" s="164" t="s">
        <v>44</v>
      </c>
      <c r="G2491" s="236" t="str" cm="1">
        <f t="array" aca="1" ref="G2491" ca="1">_xlfn.IFNA(_xlfn.IFS('12-Furnishings'!F186="*",'12-Furnishings'!E186,'12-Furnishings'!H186="*",'12-Furnishings'!G186,'12-Furnishings'!J186="*",'12-Furnishings'!I186,'12-Furnishings'!L186="*",'12-Furnishings'!K186,'12-Furnishings'!N186="*",'12-Furnishings'!M186,'12-Furnishings'!P186="*",'12-Furnishings'!O186,'12-Furnishings'!R186="*",'12-Furnishings'!Q186,'12-Furnishings'!T186="*",'12-Furnishings'!S186,'12-Furnishings'!V186="*",'12-Furnishings'!U186),"")</f>
        <v/>
      </c>
      <c r="H2491" s="236" t="e">
        <f ca="1">G2491/'Project Data'!$D$22</f>
        <v>#VALUE!</v>
      </c>
      <c r="I2491" s="175"/>
      <c r="J2491" s="244"/>
      <c r="K2491" s="242"/>
    </row>
    <row r="2492" spans="1:11" s="147" customFormat="1" ht="15" hidden="1" customHeight="1">
      <c r="A2492" s="198">
        <f>'12-Furnishings'!A187</f>
        <v>0</v>
      </c>
      <c r="B2492" s="235" t="str">
        <f>'12-Furnishings'!B187</f>
        <v>12 55 13 Detention Bunks</v>
      </c>
      <c r="C2492" s="235"/>
      <c r="D2492" s="236" t="str" cm="1">
        <f t="array" ref="D2492">_xlfn.IFNA(_xlfn.IFS('12-Furnishings'!D187="*",'12-Furnishings'!C187,'12-Furnishings'!F187="*",'12-Furnishings'!E187,'12-Furnishings'!H187="*",'12-Furnishings'!G187,'12-Furnishings'!J187="*",'12-Furnishings'!I187,'12-Furnishings'!L187="*",'12-Furnishings'!K187,'12-Furnishings'!N187="*",'12-Furnishings'!M187,'12-Furnishings'!P187="*",'12-Furnishings'!O187,'12-Furnishings'!R187="*",'12-Furnishings'!Q187,'12-Furnishings'!T187="*",'12-Furnishings'!S187),"")</f>
        <v/>
      </c>
      <c r="E2492" s="236" t="e">
        <f>D2492/'Project Data'!$D$22</f>
        <v>#VALUE!</v>
      </c>
      <c r="F2492" s="164" t="s">
        <v>44</v>
      </c>
      <c r="G2492" s="236" t="str" cm="1">
        <f t="array" aca="1" ref="G2492" ca="1">_xlfn.IFNA(_xlfn.IFS('12-Furnishings'!F187="*",'12-Furnishings'!E187,'12-Furnishings'!H187="*",'12-Furnishings'!G187,'12-Furnishings'!J187="*",'12-Furnishings'!I187,'12-Furnishings'!L187="*",'12-Furnishings'!K187,'12-Furnishings'!N187="*",'12-Furnishings'!M187,'12-Furnishings'!P187="*",'12-Furnishings'!O187,'12-Furnishings'!R187="*",'12-Furnishings'!Q187,'12-Furnishings'!T187="*",'12-Furnishings'!S187,'12-Furnishings'!V187="*",'12-Furnishings'!U187),"")</f>
        <v/>
      </c>
      <c r="H2492" s="236" t="e">
        <f ca="1">G2492/'Project Data'!$D$22</f>
        <v>#VALUE!</v>
      </c>
      <c r="I2492" s="175"/>
      <c r="J2492" s="244"/>
      <c r="K2492" s="242"/>
    </row>
    <row r="2493" spans="1:11" s="147" customFormat="1" ht="15" hidden="1" customHeight="1">
      <c r="A2493" s="198">
        <f>'12-Furnishings'!A188</f>
        <v>0</v>
      </c>
      <c r="B2493" s="235" t="str">
        <f>'12-Furnishings'!B188</f>
        <v>12 55 16 Detention Desks</v>
      </c>
      <c r="C2493" s="235"/>
      <c r="D2493" s="236" t="str" cm="1">
        <f t="array" ref="D2493">_xlfn.IFNA(_xlfn.IFS('12-Furnishings'!D188="*",'12-Furnishings'!C188,'12-Furnishings'!F188="*",'12-Furnishings'!E188,'12-Furnishings'!H188="*",'12-Furnishings'!G188,'12-Furnishings'!J188="*",'12-Furnishings'!I188,'12-Furnishings'!L188="*",'12-Furnishings'!K188,'12-Furnishings'!N188="*",'12-Furnishings'!M188,'12-Furnishings'!P188="*",'12-Furnishings'!O188,'12-Furnishings'!R188="*",'12-Furnishings'!Q188,'12-Furnishings'!T188="*",'12-Furnishings'!S188),"")</f>
        <v/>
      </c>
      <c r="E2493" s="236" t="e">
        <f>D2493/'Project Data'!$D$22</f>
        <v>#VALUE!</v>
      </c>
      <c r="F2493" s="164" t="s">
        <v>44</v>
      </c>
      <c r="G2493" s="236" t="str" cm="1">
        <f t="array" aca="1" ref="G2493" ca="1">_xlfn.IFNA(_xlfn.IFS('12-Furnishings'!F188="*",'12-Furnishings'!E188,'12-Furnishings'!H188="*",'12-Furnishings'!G188,'12-Furnishings'!J188="*",'12-Furnishings'!I188,'12-Furnishings'!L188="*",'12-Furnishings'!K188,'12-Furnishings'!N188="*",'12-Furnishings'!M188,'12-Furnishings'!P188="*",'12-Furnishings'!O188,'12-Furnishings'!R188="*",'12-Furnishings'!Q188,'12-Furnishings'!T188="*",'12-Furnishings'!S188,'12-Furnishings'!V188="*",'12-Furnishings'!U188),"")</f>
        <v/>
      </c>
      <c r="H2493" s="236" t="e">
        <f ca="1">G2493/'Project Data'!$D$22</f>
        <v>#VALUE!</v>
      </c>
      <c r="I2493" s="175"/>
      <c r="J2493" s="244"/>
      <c r="K2493" s="242"/>
    </row>
    <row r="2494" spans="1:11" s="147" customFormat="1" ht="15" hidden="1" customHeight="1">
      <c r="A2494" s="198">
        <f>'12-Furnishings'!A189</f>
        <v>0</v>
      </c>
      <c r="B2494" s="235" t="str">
        <f>'12-Furnishings'!B189</f>
        <v>12 55 19 Detention Stools</v>
      </c>
      <c r="C2494" s="235"/>
      <c r="D2494" s="236" t="str" cm="1">
        <f t="array" ref="D2494">_xlfn.IFNA(_xlfn.IFS('12-Furnishings'!D189="*",'12-Furnishings'!C189,'12-Furnishings'!F189="*",'12-Furnishings'!E189,'12-Furnishings'!H189="*",'12-Furnishings'!G189,'12-Furnishings'!J189="*",'12-Furnishings'!I189,'12-Furnishings'!L189="*",'12-Furnishings'!K189,'12-Furnishings'!N189="*",'12-Furnishings'!M189,'12-Furnishings'!P189="*",'12-Furnishings'!O189,'12-Furnishings'!R189="*",'12-Furnishings'!Q189,'12-Furnishings'!T189="*",'12-Furnishings'!S189),"")</f>
        <v/>
      </c>
      <c r="E2494" s="236" t="e">
        <f>D2494/'Project Data'!$D$22</f>
        <v>#VALUE!</v>
      </c>
      <c r="F2494" s="164" t="s">
        <v>44</v>
      </c>
      <c r="G2494" s="236" t="str" cm="1">
        <f t="array" aca="1" ref="G2494" ca="1">_xlfn.IFNA(_xlfn.IFS('12-Furnishings'!F189="*",'12-Furnishings'!E189,'12-Furnishings'!H189="*",'12-Furnishings'!G189,'12-Furnishings'!J189="*",'12-Furnishings'!I189,'12-Furnishings'!L189="*",'12-Furnishings'!K189,'12-Furnishings'!N189="*",'12-Furnishings'!M189,'12-Furnishings'!P189="*",'12-Furnishings'!O189,'12-Furnishings'!R189="*",'12-Furnishings'!Q189,'12-Furnishings'!T189="*",'12-Furnishings'!S189,'12-Furnishings'!V189="*",'12-Furnishings'!U189),"")</f>
        <v/>
      </c>
      <c r="H2494" s="236" t="e">
        <f ca="1">G2494/'Project Data'!$D$22</f>
        <v>#VALUE!</v>
      </c>
      <c r="I2494" s="175"/>
      <c r="J2494" s="244"/>
      <c r="K2494" s="242"/>
    </row>
    <row r="2495" spans="1:11" s="147" customFormat="1" ht="15" hidden="1" customHeight="1">
      <c r="A2495" s="198">
        <f>'12-Furnishings'!A190</f>
        <v>0</v>
      </c>
      <c r="B2495" s="235" t="str">
        <f>'12-Furnishings'!B190</f>
        <v>12 55 23 Detention Tables</v>
      </c>
      <c r="C2495" s="235"/>
      <c r="D2495" s="236" t="str" cm="1">
        <f t="array" ref="D2495">_xlfn.IFNA(_xlfn.IFS('12-Furnishings'!D190="*",'12-Furnishings'!C190,'12-Furnishings'!F190="*",'12-Furnishings'!E190,'12-Furnishings'!H190="*",'12-Furnishings'!G190,'12-Furnishings'!J190="*",'12-Furnishings'!I190,'12-Furnishings'!L190="*",'12-Furnishings'!K190,'12-Furnishings'!N190="*",'12-Furnishings'!M190,'12-Furnishings'!P190="*",'12-Furnishings'!O190,'12-Furnishings'!R190="*",'12-Furnishings'!Q190,'12-Furnishings'!T190="*",'12-Furnishings'!S190),"")</f>
        <v/>
      </c>
      <c r="E2495" s="236" t="e">
        <f>D2495/'Project Data'!$D$22</f>
        <v>#VALUE!</v>
      </c>
      <c r="F2495" s="164" t="s">
        <v>44</v>
      </c>
      <c r="G2495" s="236" t="str" cm="1">
        <f t="array" aca="1" ref="G2495" ca="1">_xlfn.IFNA(_xlfn.IFS('12-Furnishings'!F190="*",'12-Furnishings'!E190,'12-Furnishings'!H190="*",'12-Furnishings'!G190,'12-Furnishings'!J190="*",'12-Furnishings'!I190,'12-Furnishings'!L190="*",'12-Furnishings'!K190,'12-Furnishings'!N190="*",'12-Furnishings'!M190,'12-Furnishings'!P190="*",'12-Furnishings'!O190,'12-Furnishings'!R190="*",'12-Furnishings'!Q190,'12-Furnishings'!T190="*",'12-Furnishings'!S190,'12-Furnishings'!V190="*",'12-Furnishings'!U190),"")</f>
        <v/>
      </c>
      <c r="H2495" s="236" t="e">
        <f ca="1">G2495/'Project Data'!$D$22</f>
        <v>#VALUE!</v>
      </c>
      <c r="I2495" s="175"/>
      <c r="J2495" s="244"/>
      <c r="K2495" s="242"/>
    </row>
    <row r="2496" spans="1:11" s="147" customFormat="1" ht="15" hidden="1" customHeight="1">
      <c r="A2496" s="198">
        <f>'12-Furnishings'!A191</f>
        <v>0</v>
      </c>
      <c r="B2496" s="235" t="str">
        <f>'12-Furnishings'!B191</f>
        <v>12 55 26 Detention Safety Clothes Hooks</v>
      </c>
      <c r="C2496" s="235"/>
      <c r="D2496" s="236" t="str" cm="1">
        <f t="array" ref="D2496">_xlfn.IFNA(_xlfn.IFS('12-Furnishings'!D191="*",'12-Furnishings'!C191,'12-Furnishings'!F191="*",'12-Furnishings'!E191,'12-Furnishings'!H191="*",'12-Furnishings'!G191,'12-Furnishings'!J191="*",'12-Furnishings'!I191,'12-Furnishings'!L191="*",'12-Furnishings'!K191,'12-Furnishings'!N191="*",'12-Furnishings'!M191,'12-Furnishings'!P191="*",'12-Furnishings'!O191,'12-Furnishings'!R191="*",'12-Furnishings'!Q191,'12-Furnishings'!T191="*",'12-Furnishings'!S191),"")</f>
        <v/>
      </c>
      <c r="E2496" s="236" t="e">
        <f>D2496/'Project Data'!$D$22</f>
        <v>#VALUE!</v>
      </c>
      <c r="F2496" s="164" t="s">
        <v>44</v>
      </c>
      <c r="G2496" s="236" t="str" cm="1">
        <f t="array" aca="1" ref="G2496" ca="1">_xlfn.IFNA(_xlfn.IFS('12-Furnishings'!F191="*",'12-Furnishings'!E191,'12-Furnishings'!H191="*",'12-Furnishings'!G191,'12-Furnishings'!J191="*",'12-Furnishings'!I191,'12-Furnishings'!L191="*",'12-Furnishings'!K191,'12-Furnishings'!N191="*",'12-Furnishings'!M191,'12-Furnishings'!P191="*",'12-Furnishings'!O191,'12-Furnishings'!R191="*",'12-Furnishings'!Q191,'12-Furnishings'!T191="*",'12-Furnishings'!S191,'12-Furnishings'!V191="*",'12-Furnishings'!U191),"")</f>
        <v/>
      </c>
      <c r="H2496" s="236" t="e">
        <f ca="1">G2496/'Project Data'!$D$22</f>
        <v>#VALUE!</v>
      </c>
      <c r="I2496" s="175"/>
      <c r="J2496" s="244"/>
      <c r="K2496" s="242"/>
    </row>
    <row r="2497" spans="1:11" s="147" customFormat="1" ht="15" hidden="1" customHeight="1">
      <c r="A2497" s="198">
        <f>'12-Furnishings'!A192</f>
        <v>0</v>
      </c>
      <c r="B2497" s="235" t="str">
        <f>'12-Furnishings'!B192</f>
        <v>12 55 83 Custom Detention Furniture</v>
      </c>
      <c r="C2497" s="235"/>
      <c r="D2497" s="236" t="str" cm="1">
        <f t="array" ref="D2497">_xlfn.IFNA(_xlfn.IFS('12-Furnishings'!D192="*",'12-Furnishings'!C192,'12-Furnishings'!F192="*",'12-Furnishings'!E192,'12-Furnishings'!H192="*",'12-Furnishings'!G192,'12-Furnishings'!J192="*",'12-Furnishings'!I192,'12-Furnishings'!L192="*",'12-Furnishings'!K192,'12-Furnishings'!N192="*",'12-Furnishings'!M192,'12-Furnishings'!P192="*",'12-Furnishings'!O192,'12-Furnishings'!R192="*",'12-Furnishings'!Q192,'12-Furnishings'!T192="*",'12-Furnishings'!S192),"")</f>
        <v/>
      </c>
      <c r="E2497" s="236" t="e">
        <f>D2497/'Project Data'!$D$22</f>
        <v>#VALUE!</v>
      </c>
      <c r="F2497" s="164" t="s">
        <v>44</v>
      </c>
      <c r="G2497" s="236" t="str" cm="1">
        <f t="array" aca="1" ref="G2497" ca="1">_xlfn.IFNA(_xlfn.IFS('12-Furnishings'!F192="*",'12-Furnishings'!E192,'12-Furnishings'!H192="*",'12-Furnishings'!G192,'12-Furnishings'!J192="*",'12-Furnishings'!I192,'12-Furnishings'!L192="*",'12-Furnishings'!K192,'12-Furnishings'!N192="*",'12-Furnishings'!M192,'12-Furnishings'!P192="*",'12-Furnishings'!O192,'12-Furnishings'!R192="*",'12-Furnishings'!Q192,'12-Furnishings'!T192="*",'12-Furnishings'!S192,'12-Furnishings'!V192="*",'12-Furnishings'!U192),"")</f>
        <v/>
      </c>
      <c r="H2497" s="236" t="e">
        <f ca="1">G2497/'Project Data'!$D$22</f>
        <v>#VALUE!</v>
      </c>
      <c r="I2497" s="175"/>
      <c r="J2497" s="244"/>
      <c r="K2497" s="242"/>
    </row>
    <row r="2498" spans="1:11" s="147" customFormat="1" ht="15" hidden="1" customHeight="1">
      <c r="A2498" s="198">
        <f>'12-Furnishings'!A193</f>
        <v>0</v>
      </c>
      <c r="B2498" s="235" t="str">
        <f>'12-Furnishings'!B193</f>
        <v>12 55 86 Detention Control Room Furniture</v>
      </c>
      <c r="C2498" s="235"/>
      <c r="D2498" s="236" t="str" cm="1">
        <f t="array" ref="D2498">_xlfn.IFNA(_xlfn.IFS('12-Furnishings'!D193="*",'12-Furnishings'!C193,'12-Furnishings'!F193="*",'12-Furnishings'!E193,'12-Furnishings'!H193="*",'12-Furnishings'!G193,'12-Furnishings'!J193="*",'12-Furnishings'!I193,'12-Furnishings'!L193="*",'12-Furnishings'!K193,'12-Furnishings'!N193="*",'12-Furnishings'!M193,'12-Furnishings'!P193="*",'12-Furnishings'!O193,'12-Furnishings'!R193="*",'12-Furnishings'!Q193,'12-Furnishings'!T193="*",'12-Furnishings'!S193),"")</f>
        <v/>
      </c>
      <c r="E2498" s="236" t="e">
        <f>D2498/'Project Data'!$D$22</f>
        <v>#VALUE!</v>
      </c>
      <c r="F2498" s="164" t="s">
        <v>44</v>
      </c>
      <c r="G2498" s="236" t="str" cm="1">
        <f t="array" aca="1" ref="G2498" ca="1">_xlfn.IFNA(_xlfn.IFS('12-Furnishings'!F193="*",'12-Furnishings'!E193,'12-Furnishings'!H193="*",'12-Furnishings'!G193,'12-Furnishings'!J193="*",'12-Furnishings'!I193,'12-Furnishings'!L193="*",'12-Furnishings'!K193,'12-Furnishings'!N193="*",'12-Furnishings'!M193,'12-Furnishings'!P193="*",'12-Furnishings'!O193,'12-Furnishings'!R193="*",'12-Furnishings'!Q193,'12-Furnishings'!T193="*",'12-Furnishings'!S193,'12-Furnishings'!V193="*",'12-Furnishings'!U193),"")</f>
        <v/>
      </c>
      <c r="H2498" s="236" t="e">
        <f ca="1">G2498/'Project Data'!$D$22</f>
        <v>#VALUE!</v>
      </c>
      <c r="I2498" s="175"/>
      <c r="J2498" s="244"/>
      <c r="K2498" s="242"/>
    </row>
    <row r="2499" spans="1:11" s="147" customFormat="1" ht="15" hidden="1" customHeight="1">
      <c r="A2499" s="198">
        <f>'12-Furnishings'!A194</f>
        <v>0</v>
      </c>
      <c r="B2499" s="235" t="str">
        <f>'12-Furnishings'!B194</f>
        <v>12 56 00 Institutional Furniture</v>
      </c>
      <c r="C2499" s="235"/>
      <c r="D2499" s="236" t="str" cm="1">
        <f t="array" ref="D2499">_xlfn.IFNA(_xlfn.IFS('12-Furnishings'!D194="*",'12-Furnishings'!C194,'12-Furnishings'!F194="*",'12-Furnishings'!E194,'12-Furnishings'!H194="*",'12-Furnishings'!G194,'12-Furnishings'!J194="*",'12-Furnishings'!I194,'12-Furnishings'!L194="*",'12-Furnishings'!K194,'12-Furnishings'!N194="*",'12-Furnishings'!M194,'12-Furnishings'!P194="*",'12-Furnishings'!O194,'12-Furnishings'!R194="*",'12-Furnishings'!Q194,'12-Furnishings'!T194="*",'12-Furnishings'!S194),"")</f>
        <v/>
      </c>
      <c r="E2499" s="236" t="e">
        <f>D2499/'Project Data'!$D$22</f>
        <v>#VALUE!</v>
      </c>
      <c r="F2499" s="164" t="s">
        <v>44</v>
      </c>
      <c r="G2499" s="236" t="str" cm="1">
        <f t="array" aca="1" ref="G2499" ca="1">_xlfn.IFNA(_xlfn.IFS('12-Furnishings'!F194="*",'12-Furnishings'!E194,'12-Furnishings'!H194="*",'12-Furnishings'!G194,'12-Furnishings'!J194="*",'12-Furnishings'!I194,'12-Furnishings'!L194="*",'12-Furnishings'!K194,'12-Furnishings'!N194="*",'12-Furnishings'!M194,'12-Furnishings'!P194="*",'12-Furnishings'!O194,'12-Furnishings'!R194="*",'12-Furnishings'!Q194,'12-Furnishings'!T194="*",'12-Furnishings'!S194,'12-Furnishings'!V194="*",'12-Furnishings'!U194),"")</f>
        <v/>
      </c>
      <c r="H2499" s="236" t="e">
        <f ca="1">G2499/'Project Data'!$D$22</f>
        <v>#VALUE!</v>
      </c>
      <c r="I2499" s="175"/>
      <c r="J2499" s="244"/>
      <c r="K2499" s="242"/>
    </row>
    <row r="2500" spans="1:11" s="147" customFormat="1" ht="15" hidden="1" customHeight="1">
      <c r="A2500" s="198">
        <f>'12-Furnishings'!A195</f>
        <v>0</v>
      </c>
      <c r="B2500" s="235" t="str">
        <f>'12-Furnishings'!B195</f>
        <v>12 56 23 Religious Furniture</v>
      </c>
      <c r="C2500" s="235"/>
      <c r="D2500" s="236" t="str" cm="1">
        <f t="array" ref="D2500">_xlfn.IFNA(_xlfn.IFS('12-Furnishings'!D195="*",'12-Furnishings'!C195,'12-Furnishings'!F195="*",'12-Furnishings'!E195,'12-Furnishings'!H195="*",'12-Furnishings'!G195,'12-Furnishings'!J195="*",'12-Furnishings'!I195,'12-Furnishings'!L195="*",'12-Furnishings'!K195,'12-Furnishings'!N195="*",'12-Furnishings'!M195,'12-Furnishings'!P195="*",'12-Furnishings'!O195,'12-Furnishings'!R195="*",'12-Furnishings'!Q195,'12-Furnishings'!T195="*",'12-Furnishings'!S195),"")</f>
        <v/>
      </c>
      <c r="E2500" s="236" t="e">
        <f>D2500/'Project Data'!$D$22</f>
        <v>#VALUE!</v>
      </c>
      <c r="F2500" s="164" t="s">
        <v>44</v>
      </c>
      <c r="G2500" s="236" t="str" cm="1">
        <f t="array" aca="1" ref="G2500" ca="1">_xlfn.IFNA(_xlfn.IFS('12-Furnishings'!F195="*",'12-Furnishings'!E195,'12-Furnishings'!H195="*",'12-Furnishings'!G195,'12-Furnishings'!J195="*",'12-Furnishings'!I195,'12-Furnishings'!L195="*",'12-Furnishings'!K195,'12-Furnishings'!N195="*",'12-Furnishings'!M195,'12-Furnishings'!P195="*",'12-Furnishings'!O195,'12-Furnishings'!R195="*",'12-Furnishings'!Q195,'12-Furnishings'!T195="*",'12-Furnishings'!S195,'12-Furnishings'!V195="*",'12-Furnishings'!U195),"")</f>
        <v/>
      </c>
      <c r="H2500" s="236" t="e">
        <f ca="1">G2500/'Project Data'!$D$22</f>
        <v>#VALUE!</v>
      </c>
      <c r="I2500" s="175"/>
      <c r="J2500" s="244"/>
      <c r="K2500" s="242"/>
    </row>
    <row r="2501" spans="1:11" s="147" customFormat="1" ht="15" hidden="1" customHeight="1">
      <c r="A2501" s="198">
        <f>'12-Furnishings'!A196</f>
        <v>0</v>
      </c>
      <c r="B2501" s="235" t="str">
        <f>'12-Furnishings'!B196</f>
        <v>12 56 33 Classroom Furniture</v>
      </c>
      <c r="C2501" s="235"/>
      <c r="D2501" s="236" t="str" cm="1">
        <f t="array" ref="D2501">_xlfn.IFNA(_xlfn.IFS('12-Furnishings'!D196="*",'12-Furnishings'!C196,'12-Furnishings'!F196="*",'12-Furnishings'!E196,'12-Furnishings'!H196="*",'12-Furnishings'!G196,'12-Furnishings'!J196="*",'12-Furnishings'!I196,'12-Furnishings'!L196="*",'12-Furnishings'!K196,'12-Furnishings'!N196="*",'12-Furnishings'!M196,'12-Furnishings'!P196="*",'12-Furnishings'!O196,'12-Furnishings'!R196="*",'12-Furnishings'!Q196,'12-Furnishings'!T196="*",'12-Furnishings'!S196),"")</f>
        <v/>
      </c>
      <c r="E2501" s="236" t="e">
        <f>D2501/'Project Data'!$D$22</f>
        <v>#VALUE!</v>
      </c>
      <c r="F2501" s="164" t="s">
        <v>44</v>
      </c>
      <c r="G2501" s="236" t="str" cm="1">
        <f t="array" aca="1" ref="G2501" ca="1">_xlfn.IFNA(_xlfn.IFS('12-Furnishings'!F196="*",'12-Furnishings'!E196,'12-Furnishings'!H196="*",'12-Furnishings'!G196,'12-Furnishings'!J196="*",'12-Furnishings'!I196,'12-Furnishings'!L196="*",'12-Furnishings'!K196,'12-Furnishings'!N196="*",'12-Furnishings'!M196,'12-Furnishings'!P196="*",'12-Furnishings'!O196,'12-Furnishings'!R196="*",'12-Furnishings'!Q196,'12-Furnishings'!T196="*",'12-Furnishings'!S196,'12-Furnishings'!V196="*",'12-Furnishings'!U196),"")</f>
        <v/>
      </c>
      <c r="H2501" s="236" t="e">
        <f ca="1">G2501/'Project Data'!$D$22</f>
        <v>#VALUE!</v>
      </c>
      <c r="I2501" s="175"/>
      <c r="J2501" s="244"/>
      <c r="K2501" s="242"/>
    </row>
    <row r="2502" spans="1:11" s="147" customFormat="1" ht="15" hidden="1" customHeight="1">
      <c r="A2502" s="198">
        <f>'12-Furnishings'!A197</f>
        <v>0</v>
      </c>
      <c r="B2502" s="235" t="str">
        <f>'12-Furnishings'!B197</f>
        <v>12 56 33.13 Fixed Classroom Tables</v>
      </c>
      <c r="C2502" s="235"/>
      <c r="D2502" s="236" t="str" cm="1">
        <f t="array" ref="D2502">_xlfn.IFNA(_xlfn.IFS('12-Furnishings'!D197="*",'12-Furnishings'!C197,'12-Furnishings'!F197="*",'12-Furnishings'!E197,'12-Furnishings'!H197="*",'12-Furnishings'!G197,'12-Furnishings'!J197="*",'12-Furnishings'!I197,'12-Furnishings'!L197="*",'12-Furnishings'!K197,'12-Furnishings'!N197="*",'12-Furnishings'!M197,'12-Furnishings'!P197="*",'12-Furnishings'!O197,'12-Furnishings'!R197="*",'12-Furnishings'!Q197,'12-Furnishings'!T197="*",'12-Furnishings'!S197),"")</f>
        <v/>
      </c>
      <c r="E2502" s="236" t="e">
        <f>D2502/'Project Data'!$D$22</f>
        <v>#VALUE!</v>
      </c>
      <c r="F2502" s="164" t="s">
        <v>44</v>
      </c>
      <c r="G2502" s="236" t="str" cm="1">
        <f t="array" aca="1" ref="G2502" ca="1">_xlfn.IFNA(_xlfn.IFS('12-Furnishings'!F197="*",'12-Furnishings'!E197,'12-Furnishings'!H197="*",'12-Furnishings'!G197,'12-Furnishings'!J197="*",'12-Furnishings'!I197,'12-Furnishings'!L197="*",'12-Furnishings'!K197,'12-Furnishings'!N197="*",'12-Furnishings'!M197,'12-Furnishings'!P197="*",'12-Furnishings'!O197,'12-Furnishings'!R197="*",'12-Furnishings'!Q197,'12-Furnishings'!T197="*",'12-Furnishings'!S197,'12-Furnishings'!V197="*",'12-Furnishings'!U197),"")</f>
        <v/>
      </c>
      <c r="H2502" s="236" t="e">
        <f ca="1">G2502/'Project Data'!$D$22</f>
        <v>#VALUE!</v>
      </c>
      <c r="I2502" s="175"/>
      <c r="J2502" s="244"/>
      <c r="K2502" s="242"/>
    </row>
    <row r="2503" spans="1:11" s="147" customFormat="1" ht="15" hidden="1" customHeight="1">
      <c r="A2503" s="198">
        <f>'12-Furnishings'!A198</f>
        <v>0</v>
      </c>
      <c r="B2503" s="235" t="str">
        <f>'12-Furnishings'!B198</f>
        <v>12 56 33.23 Classroom Computer Furniture</v>
      </c>
      <c r="C2503" s="235"/>
      <c r="D2503" s="236" t="str" cm="1">
        <f t="array" ref="D2503">_xlfn.IFNA(_xlfn.IFS('12-Furnishings'!D198="*",'12-Furnishings'!C198,'12-Furnishings'!F198="*",'12-Furnishings'!E198,'12-Furnishings'!H198="*",'12-Furnishings'!G198,'12-Furnishings'!J198="*",'12-Furnishings'!I198,'12-Furnishings'!L198="*",'12-Furnishings'!K198,'12-Furnishings'!N198="*",'12-Furnishings'!M198,'12-Furnishings'!P198="*",'12-Furnishings'!O198,'12-Furnishings'!R198="*",'12-Furnishings'!Q198,'12-Furnishings'!T198="*",'12-Furnishings'!S198),"")</f>
        <v/>
      </c>
      <c r="E2503" s="236" t="e">
        <f>D2503/'Project Data'!$D$22</f>
        <v>#VALUE!</v>
      </c>
      <c r="F2503" s="164" t="s">
        <v>44</v>
      </c>
      <c r="G2503" s="236" t="str" cm="1">
        <f t="array" aca="1" ref="G2503" ca="1">_xlfn.IFNA(_xlfn.IFS('12-Furnishings'!F198="*",'12-Furnishings'!E198,'12-Furnishings'!H198="*",'12-Furnishings'!G198,'12-Furnishings'!J198="*",'12-Furnishings'!I198,'12-Furnishings'!L198="*",'12-Furnishings'!K198,'12-Furnishings'!N198="*",'12-Furnishings'!M198,'12-Furnishings'!P198="*",'12-Furnishings'!O198,'12-Furnishings'!R198="*",'12-Furnishings'!Q198,'12-Furnishings'!T198="*",'12-Furnishings'!S198,'12-Furnishings'!V198="*",'12-Furnishings'!U198),"")</f>
        <v/>
      </c>
      <c r="H2503" s="236" t="e">
        <f ca="1">G2503/'Project Data'!$D$22</f>
        <v>#VALUE!</v>
      </c>
      <c r="I2503" s="175"/>
      <c r="J2503" s="244"/>
      <c r="K2503" s="242"/>
    </row>
    <row r="2504" spans="1:11" s="147" customFormat="1" ht="15" hidden="1" customHeight="1">
      <c r="A2504" s="198">
        <f>'12-Furnishings'!A199</f>
        <v>0</v>
      </c>
      <c r="B2504" s="235" t="str">
        <f>'12-Furnishings'!B199</f>
        <v>12 56 39 Lecterns</v>
      </c>
      <c r="C2504" s="235"/>
      <c r="D2504" s="236" t="str" cm="1">
        <f t="array" ref="D2504">_xlfn.IFNA(_xlfn.IFS('12-Furnishings'!D199="*",'12-Furnishings'!C199,'12-Furnishings'!F199="*",'12-Furnishings'!E199,'12-Furnishings'!H199="*",'12-Furnishings'!G199,'12-Furnishings'!J199="*",'12-Furnishings'!I199,'12-Furnishings'!L199="*",'12-Furnishings'!K199,'12-Furnishings'!N199="*",'12-Furnishings'!M199,'12-Furnishings'!P199="*",'12-Furnishings'!O199,'12-Furnishings'!R199="*",'12-Furnishings'!Q199,'12-Furnishings'!T199="*",'12-Furnishings'!S199),"")</f>
        <v/>
      </c>
      <c r="E2504" s="236" t="e">
        <f>D2504/'Project Data'!$D$22</f>
        <v>#VALUE!</v>
      </c>
      <c r="F2504" s="164" t="s">
        <v>44</v>
      </c>
      <c r="G2504" s="236" t="str" cm="1">
        <f t="array" aca="1" ref="G2504" ca="1">_xlfn.IFNA(_xlfn.IFS('12-Furnishings'!F199="*",'12-Furnishings'!E199,'12-Furnishings'!H199="*",'12-Furnishings'!G199,'12-Furnishings'!J199="*",'12-Furnishings'!I199,'12-Furnishings'!L199="*",'12-Furnishings'!K199,'12-Furnishings'!N199="*",'12-Furnishings'!M199,'12-Furnishings'!P199="*",'12-Furnishings'!O199,'12-Furnishings'!R199="*",'12-Furnishings'!Q199,'12-Furnishings'!T199="*",'12-Furnishings'!S199,'12-Furnishings'!V199="*",'12-Furnishings'!U199),"")</f>
        <v/>
      </c>
      <c r="H2504" s="236" t="e">
        <f ca="1">G2504/'Project Data'!$D$22</f>
        <v>#VALUE!</v>
      </c>
      <c r="I2504" s="175"/>
      <c r="J2504" s="244"/>
      <c r="K2504" s="242"/>
    </row>
    <row r="2505" spans="1:11" s="147" customFormat="1" ht="15" hidden="1" customHeight="1">
      <c r="A2505" s="198">
        <f>'12-Furnishings'!A200</f>
        <v>0</v>
      </c>
      <c r="B2505" s="235" t="str">
        <f>'12-Furnishings'!B200</f>
        <v>12 56 43 Dormitory Furniture</v>
      </c>
      <c r="C2505" s="235"/>
      <c r="D2505" s="236" t="str" cm="1">
        <f t="array" ref="D2505">_xlfn.IFNA(_xlfn.IFS('12-Furnishings'!D200="*",'12-Furnishings'!C200,'12-Furnishings'!F200="*",'12-Furnishings'!E200,'12-Furnishings'!H200="*",'12-Furnishings'!G200,'12-Furnishings'!J200="*",'12-Furnishings'!I200,'12-Furnishings'!L200="*",'12-Furnishings'!K200,'12-Furnishings'!N200="*",'12-Furnishings'!M200,'12-Furnishings'!P200="*",'12-Furnishings'!O200,'12-Furnishings'!R200="*",'12-Furnishings'!Q200,'12-Furnishings'!T200="*",'12-Furnishings'!S200),"")</f>
        <v/>
      </c>
      <c r="E2505" s="236" t="e">
        <f>D2505/'Project Data'!$D$22</f>
        <v>#VALUE!</v>
      </c>
      <c r="F2505" s="164" t="s">
        <v>44</v>
      </c>
      <c r="G2505" s="236" t="str" cm="1">
        <f t="array" aca="1" ref="G2505" ca="1">_xlfn.IFNA(_xlfn.IFS('12-Furnishings'!F200="*",'12-Furnishings'!E200,'12-Furnishings'!H200="*",'12-Furnishings'!G200,'12-Furnishings'!J200="*",'12-Furnishings'!I200,'12-Furnishings'!L200="*",'12-Furnishings'!K200,'12-Furnishings'!N200="*",'12-Furnishings'!M200,'12-Furnishings'!P200="*",'12-Furnishings'!O200,'12-Furnishings'!R200="*",'12-Furnishings'!Q200,'12-Furnishings'!T200="*",'12-Furnishings'!S200,'12-Furnishings'!V200="*",'12-Furnishings'!U200),"")</f>
        <v/>
      </c>
      <c r="H2505" s="236" t="e">
        <f ca="1">G2505/'Project Data'!$D$22</f>
        <v>#VALUE!</v>
      </c>
      <c r="I2505" s="175"/>
      <c r="J2505" s="244"/>
      <c r="K2505" s="242"/>
    </row>
    <row r="2506" spans="1:11" s="147" customFormat="1" ht="15" hidden="1" customHeight="1">
      <c r="A2506" s="198">
        <f>'12-Furnishings'!A201</f>
        <v>0</v>
      </c>
      <c r="B2506" s="235" t="str">
        <f>'12-Furnishings'!B201</f>
        <v>12 56 51 Library Furniture</v>
      </c>
      <c r="C2506" s="235"/>
      <c r="D2506" s="236" t="str" cm="1">
        <f t="array" ref="D2506">_xlfn.IFNA(_xlfn.IFS('12-Furnishings'!D201="*",'12-Furnishings'!C201,'12-Furnishings'!F201="*",'12-Furnishings'!E201,'12-Furnishings'!H201="*",'12-Furnishings'!G201,'12-Furnishings'!J201="*",'12-Furnishings'!I201,'12-Furnishings'!L201="*",'12-Furnishings'!K201,'12-Furnishings'!N201="*",'12-Furnishings'!M201,'12-Furnishings'!P201="*",'12-Furnishings'!O201,'12-Furnishings'!R201="*",'12-Furnishings'!Q201,'12-Furnishings'!T201="*",'12-Furnishings'!S201),"")</f>
        <v/>
      </c>
      <c r="E2506" s="236" t="e">
        <f>D2506/'Project Data'!$D$22</f>
        <v>#VALUE!</v>
      </c>
      <c r="F2506" s="164" t="s">
        <v>44</v>
      </c>
      <c r="G2506" s="236" t="str" cm="1">
        <f t="array" aca="1" ref="G2506" ca="1">_xlfn.IFNA(_xlfn.IFS('12-Furnishings'!F201="*",'12-Furnishings'!E201,'12-Furnishings'!H201="*",'12-Furnishings'!G201,'12-Furnishings'!J201="*",'12-Furnishings'!I201,'12-Furnishings'!L201="*",'12-Furnishings'!K201,'12-Furnishings'!N201="*",'12-Furnishings'!M201,'12-Furnishings'!P201="*",'12-Furnishings'!O201,'12-Furnishings'!R201="*",'12-Furnishings'!Q201,'12-Furnishings'!T201="*",'12-Furnishings'!S201,'12-Furnishings'!V201="*",'12-Furnishings'!U201),"")</f>
        <v/>
      </c>
      <c r="H2506" s="236" t="e">
        <f ca="1">G2506/'Project Data'!$D$22</f>
        <v>#VALUE!</v>
      </c>
      <c r="I2506" s="175"/>
      <c r="J2506" s="244"/>
      <c r="K2506" s="242"/>
    </row>
    <row r="2507" spans="1:11" s="147" customFormat="1" ht="15" hidden="1" customHeight="1">
      <c r="A2507" s="198">
        <f>'12-Furnishings'!A202</f>
        <v>0</v>
      </c>
      <c r="B2507" s="235" t="str">
        <f>'12-Furnishings'!B202</f>
        <v>12 56 51.13 Book Shelves</v>
      </c>
      <c r="C2507" s="235"/>
      <c r="D2507" s="236" t="str" cm="1">
        <f t="array" ref="D2507">_xlfn.IFNA(_xlfn.IFS('12-Furnishings'!D202="*",'12-Furnishings'!C202,'12-Furnishings'!F202="*",'12-Furnishings'!E202,'12-Furnishings'!H202="*",'12-Furnishings'!G202,'12-Furnishings'!J202="*",'12-Furnishings'!I202,'12-Furnishings'!L202="*",'12-Furnishings'!K202,'12-Furnishings'!N202="*",'12-Furnishings'!M202,'12-Furnishings'!P202="*",'12-Furnishings'!O202,'12-Furnishings'!R202="*",'12-Furnishings'!Q202,'12-Furnishings'!T202="*",'12-Furnishings'!S202),"")</f>
        <v/>
      </c>
      <c r="E2507" s="236" t="e">
        <f>D2507/'Project Data'!$D$22</f>
        <v>#VALUE!</v>
      </c>
      <c r="F2507" s="164" t="s">
        <v>44</v>
      </c>
      <c r="G2507" s="236" t="str" cm="1">
        <f t="array" aca="1" ref="G2507" ca="1">_xlfn.IFNA(_xlfn.IFS('12-Furnishings'!F202="*",'12-Furnishings'!E202,'12-Furnishings'!H202="*",'12-Furnishings'!G202,'12-Furnishings'!J202="*",'12-Furnishings'!I202,'12-Furnishings'!L202="*",'12-Furnishings'!K202,'12-Furnishings'!N202="*",'12-Furnishings'!M202,'12-Furnishings'!P202="*",'12-Furnishings'!O202,'12-Furnishings'!R202="*",'12-Furnishings'!Q202,'12-Furnishings'!T202="*",'12-Furnishings'!S202,'12-Furnishings'!V202="*",'12-Furnishings'!U202),"")</f>
        <v/>
      </c>
      <c r="H2507" s="236" t="e">
        <f ca="1">G2507/'Project Data'!$D$22</f>
        <v>#VALUE!</v>
      </c>
      <c r="I2507" s="175"/>
      <c r="J2507" s="244"/>
      <c r="K2507" s="242"/>
    </row>
    <row r="2508" spans="1:11" s="147" customFormat="1" ht="15" hidden="1" customHeight="1">
      <c r="A2508" s="198">
        <f>'12-Furnishings'!A203</f>
        <v>0</v>
      </c>
      <c r="B2508" s="235" t="str">
        <f>'12-Furnishings'!B203</f>
        <v>12 56 51.16 Study Carrels</v>
      </c>
      <c r="C2508" s="235"/>
      <c r="D2508" s="236" t="str" cm="1">
        <f t="array" ref="D2508">_xlfn.IFNA(_xlfn.IFS('12-Furnishings'!D203="*",'12-Furnishings'!C203,'12-Furnishings'!F203="*",'12-Furnishings'!E203,'12-Furnishings'!H203="*",'12-Furnishings'!G203,'12-Furnishings'!J203="*",'12-Furnishings'!I203,'12-Furnishings'!L203="*",'12-Furnishings'!K203,'12-Furnishings'!N203="*",'12-Furnishings'!M203,'12-Furnishings'!P203="*",'12-Furnishings'!O203,'12-Furnishings'!R203="*",'12-Furnishings'!Q203,'12-Furnishings'!T203="*",'12-Furnishings'!S203),"")</f>
        <v/>
      </c>
      <c r="E2508" s="236" t="e">
        <f>D2508/'Project Data'!$D$22</f>
        <v>#VALUE!</v>
      </c>
      <c r="F2508" s="164" t="s">
        <v>44</v>
      </c>
      <c r="G2508" s="236" t="str" cm="1">
        <f t="array" aca="1" ref="G2508" ca="1">_xlfn.IFNA(_xlfn.IFS('12-Furnishings'!F203="*",'12-Furnishings'!E203,'12-Furnishings'!H203="*",'12-Furnishings'!G203,'12-Furnishings'!J203="*",'12-Furnishings'!I203,'12-Furnishings'!L203="*",'12-Furnishings'!K203,'12-Furnishings'!N203="*",'12-Furnishings'!M203,'12-Furnishings'!P203="*",'12-Furnishings'!O203,'12-Furnishings'!R203="*",'12-Furnishings'!Q203,'12-Furnishings'!T203="*",'12-Furnishings'!S203,'12-Furnishings'!V203="*",'12-Furnishings'!U203),"")</f>
        <v/>
      </c>
      <c r="H2508" s="236" t="e">
        <f ca="1">G2508/'Project Data'!$D$22</f>
        <v>#VALUE!</v>
      </c>
      <c r="I2508" s="175"/>
      <c r="J2508" s="244"/>
      <c r="K2508" s="242"/>
    </row>
    <row r="2509" spans="1:11" s="147" customFormat="1" ht="15" hidden="1" customHeight="1">
      <c r="A2509" s="198">
        <f>'12-Furnishings'!A204</f>
        <v>0</v>
      </c>
      <c r="B2509" s="235" t="str">
        <f>'12-Furnishings'!B204</f>
        <v>12 56 51.19 Index Card File Cabinets</v>
      </c>
      <c r="C2509" s="235"/>
      <c r="D2509" s="236" t="str" cm="1">
        <f t="array" ref="D2509">_xlfn.IFNA(_xlfn.IFS('12-Furnishings'!D204="*",'12-Furnishings'!C204,'12-Furnishings'!F204="*",'12-Furnishings'!E204,'12-Furnishings'!H204="*",'12-Furnishings'!G204,'12-Furnishings'!J204="*",'12-Furnishings'!I204,'12-Furnishings'!L204="*",'12-Furnishings'!K204,'12-Furnishings'!N204="*",'12-Furnishings'!M204,'12-Furnishings'!P204="*",'12-Furnishings'!O204,'12-Furnishings'!R204="*",'12-Furnishings'!Q204,'12-Furnishings'!T204="*",'12-Furnishings'!S204),"")</f>
        <v/>
      </c>
      <c r="E2509" s="236" t="e">
        <f>D2509/'Project Data'!$D$22</f>
        <v>#VALUE!</v>
      </c>
      <c r="F2509" s="164" t="s">
        <v>44</v>
      </c>
      <c r="G2509" s="236" t="str" cm="1">
        <f t="array" aca="1" ref="G2509" ca="1">_xlfn.IFNA(_xlfn.IFS('12-Furnishings'!F204="*",'12-Furnishings'!E204,'12-Furnishings'!H204="*",'12-Furnishings'!G204,'12-Furnishings'!J204="*",'12-Furnishings'!I204,'12-Furnishings'!L204="*",'12-Furnishings'!K204,'12-Furnishings'!N204="*",'12-Furnishings'!M204,'12-Furnishings'!P204="*",'12-Furnishings'!O204,'12-Furnishings'!R204="*",'12-Furnishings'!Q204,'12-Furnishings'!T204="*",'12-Furnishings'!S204,'12-Furnishings'!V204="*",'12-Furnishings'!U204),"")</f>
        <v/>
      </c>
      <c r="H2509" s="236" t="e">
        <f ca="1">G2509/'Project Data'!$D$22</f>
        <v>#VALUE!</v>
      </c>
      <c r="I2509" s="175"/>
      <c r="J2509" s="244"/>
      <c r="K2509" s="242"/>
    </row>
    <row r="2510" spans="1:11" s="147" customFormat="1" ht="15" hidden="1" customHeight="1">
      <c r="A2510" s="198">
        <f>'12-Furnishings'!A205</f>
        <v>0</v>
      </c>
      <c r="B2510" s="235" t="str">
        <f>'12-Furnishings'!B205</f>
        <v>12 56 52 Audio-Visual Furniture</v>
      </c>
      <c r="C2510" s="235"/>
      <c r="D2510" s="236" t="str" cm="1">
        <f t="array" ref="D2510">_xlfn.IFNA(_xlfn.IFS('12-Furnishings'!D205="*",'12-Furnishings'!C205,'12-Furnishings'!F205="*",'12-Furnishings'!E205,'12-Furnishings'!H205="*",'12-Furnishings'!G205,'12-Furnishings'!J205="*",'12-Furnishings'!I205,'12-Furnishings'!L205="*",'12-Furnishings'!K205,'12-Furnishings'!N205="*",'12-Furnishings'!M205,'12-Furnishings'!P205="*",'12-Furnishings'!O205,'12-Furnishings'!R205="*",'12-Furnishings'!Q205,'12-Furnishings'!T205="*",'12-Furnishings'!S205),"")</f>
        <v/>
      </c>
      <c r="E2510" s="236" t="e">
        <f>D2510/'Project Data'!$D$22</f>
        <v>#VALUE!</v>
      </c>
      <c r="F2510" s="164" t="s">
        <v>44</v>
      </c>
      <c r="G2510" s="236" t="str" cm="1">
        <f t="array" aca="1" ref="G2510" ca="1">_xlfn.IFNA(_xlfn.IFS('12-Furnishings'!F205="*",'12-Furnishings'!E205,'12-Furnishings'!H205="*",'12-Furnishings'!G205,'12-Furnishings'!J205="*",'12-Furnishings'!I205,'12-Furnishings'!L205="*",'12-Furnishings'!K205,'12-Furnishings'!N205="*",'12-Furnishings'!M205,'12-Furnishings'!P205="*",'12-Furnishings'!O205,'12-Furnishings'!R205="*",'12-Furnishings'!Q205,'12-Furnishings'!T205="*",'12-Furnishings'!S205,'12-Furnishings'!V205="*",'12-Furnishings'!U205),"")</f>
        <v/>
      </c>
      <c r="H2510" s="236" t="e">
        <f ca="1">G2510/'Project Data'!$D$22</f>
        <v>#VALUE!</v>
      </c>
      <c r="I2510" s="175"/>
      <c r="J2510" s="244"/>
      <c r="K2510" s="242"/>
    </row>
    <row r="2511" spans="1:11" s="147" customFormat="1" ht="15" hidden="1" customHeight="1">
      <c r="A2511" s="198">
        <f>'12-Furnishings'!A206</f>
        <v>0</v>
      </c>
      <c r="B2511" s="235" t="str">
        <f>'12-Furnishings'!B206</f>
        <v>12 56 53 Laboratory Furniture</v>
      </c>
      <c r="C2511" s="235"/>
      <c r="D2511" s="236" t="str" cm="1">
        <f t="array" ref="D2511">_xlfn.IFNA(_xlfn.IFS('12-Furnishings'!D206="*",'12-Furnishings'!C206,'12-Furnishings'!F206="*",'12-Furnishings'!E206,'12-Furnishings'!H206="*",'12-Furnishings'!G206,'12-Furnishings'!J206="*",'12-Furnishings'!I206,'12-Furnishings'!L206="*",'12-Furnishings'!K206,'12-Furnishings'!N206="*",'12-Furnishings'!M206,'12-Furnishings'!P206="*",'12-Furnishings'!O206,'12-Furnishings'!R206="*",'12-Furnishings'!Q206,'12-Furnishings'!T206="*",'12-Furnishings'!S206),"")</f>
        <v/>
      </c>
      <c r="E2511" s="236" t="e">
        <f>D2511/'Project Data'!$D$22</f>
        <v>#VALUE!</v>
      </c>
      <c r="F2511" s="164" t="s">
        <v>44</v>
      </c>
      <c r="G2511" s="236" t="str" cm="1">
        <f t="array" aca="1" ref="G2511" ca="1">_xlfn.IFNA(_xlfn.IFS('12-Furnishings'!F206="*",'12-Furnishings'!E206,'12-Furnishings'!H206="*",'12-Furnishings'!G206,'12-Furnishings'!J206="*",'12-Furnishings'!I206,'12-Furnishings'!L206="*",'12-Furnishings'!K206,'12-Furnishings'!N206="*",'12-Furnishings'!M206,'12-Furnishings'!P206="*",'12-Furnishings'!O206,'12-Furnishings'!R206="*",'12-Furnishings'!Q206,'12-Furnishings'!T206="*",'12-Furnishings'!S206,'12-Furnishings'!V206="*",'12-Furnishings'!U206),"")</f>
        <v/>
      </c>
      <c r="H2511" s="236" t="e">
        <f ca="1">G2511/'Project Data'!$D$22</f>
        <v>#VALUE!</v>
      </c>
      <c r="I2511" s="175"/>
      <c r="J2511" s="244"/>
      <c r="K2511" s="242"/>
    </row>
    <row r="2512" spans="1:11" s="147" customFormat="1" ht="15" hidden="1" customHeight="1">
      <c r="A2512" s="198">
        <f>'12-Furnishings'!A207</f>
        <v>0</v>
      </c>
      <c r="B2512" s="235" t="str">
        <f>'12-Furnishings'!B207</f>
        <v>12 56 70 Healthcare Furniture</v>
      </c>
      <c r="C2512" s="235"/>
      <c r="D2512" s="236" t="str" cm="1">
        <f t="array" ref="D2512">_xlfn.IFNA(_xlfn.IFS('12-Furnishings'!D207="*",'12-Furnishings'!C207,'12-Furnishings'!F207="*",'12-Furnishings'!E207,'12-Furnishings'!H207="*",'12-Furnishings'!G207,'12-Furnishings'!J207="*",'12-Furnishings'!I207,'12-Furnishings'!L207="*",'12-Furnishings'!K207,'12-Furnishings'!N207="*",'12-Furnishings'!M207,'12-Furnishings'!P207="*",'12-Furnishings'!O207,'12-Furnishings'!R207="*",'12-Furnishings'!Q207,'12-Furnishings'!T207="*",'12-Furnishings'!S207),"")</f>
        <v/>
      </c>
      <c r="E2512" s="236" t="e">
        <f>D2512/'Project Data'!$D$22</f>
        <v>#VALUE!</v>
      </c>
      <c r="F2512" s="164" t="s">
        <v>44</v>
      </c>
      <c r="G2512" s="236" t="str" cm="1">
        <f t="array" aca="1" ref="G2512" ca="1">_xlfn.IFNA(_xlfn.IFS('12-Furnishings'!F207="*",'12-Furnishings'!E207,'12-Furnishings'!H207="*",'12-Furnishings'!G207,'12-Furnishings'!J207="*",'12-Furnishings'!I207,'12-Furnishings'!L207="*",'12-Furnishings'!K207,'12-Furnishings'!N207="*",'12-Furnishings'!M207,'12-Furnishings'!P207="*",'12-Furnishings'!O207,'12-Furnishings'!R207="*",'12-Furnishings'!Q207,'12-Furnishings'!T207="*",'12-Furnishings'!S207,'12-Furnishings'!V207="*",'12-Furnishings'!U207),"")</f>
        <v/>
      </c>
      <c r="H2512" s="236" t="e">
        <f ca="1">G2512/'Project Data'!$D$22</f>
        <v>#VALUE!</v>
      </c>
      <c r="I2512" s="175"/>
      <c r="J2512" s="244"/>
      <c r="K2512" s="242"/>
    </row>
    <row r="2513" spans="1:11" s="147" customFormat="1" ht="15" hidden="1" customHeight="1">
      <c r="A2513" s="198">
        <f>'12-Furnishings'!A208</f>
        <v>0</v>
      </c>
      <c r="B2513" s="235" t="str">
        <f>'12-Furnishings'!B208</f>
        <v>12 56 83 Custom Institutional Furniture</v>
      </c>
      <c r="C2513" s="235"/>
      <c r="D2513" s="236" t="str" cm="1">
        <f t="array" ref="D2513">_xlfn.IFNA(_xlfn.IFS('12-Furnishings'!D208="*",'12-Furnishings'!C208,'12-Furnishings'!F208="*",'12-Furnishings'!E208,'12-Furnishings'!H208="*",'12-Furnishings'!G208,'12-Furnishings'!J208="*",'12-Furnishings'!I208,'12-Furnishings'!L208="*",'12-Furnishings'!K208,'12-Furnishings'!N208="*",'12-Furnishings'!M208,'12-Furnishings'!P208="*",'12-Furnishings'!O208,'12-Furnishings'!R208="*",'12-Furnishings'!Q208,'12-Furnishings'!T208="*",'12-Furnishings'!S208),"")</f>
        <v/>
      </c>
      <c r="E2513" s="236" t="e">
        <f>D2513/'Project Data'!$D$22</f>
        <v>#VALUE!</v>
      </c>
      <c r="F2513" s="164" t="s">
        <v>44</v>
      </c>
      <c r="G2513" s="236" t="str" cm="1">
        <f t="array" aca="1" ref="G2513" ca="1">_xlfn.IFNA(_xlfn.IFS('12-Furnishings'!F208="*",'12-Furnishings'!E208,'12-Furnishings'!H208="*",'12-Furnishings'!G208,'12-Furnishings'!J208="*",'12-Furnishings'!I208,'12-Furnishings'!L208="*",'12-Furnishings'!K208,'12-Furnishings'!N208="*",'12-Furnishings'!M208,'12-Furnishings'!P208="*",'12-Furnishings'!O208,'12-Furnishings'!R208="*",'12-Furnishings'!Q208,'12-Furnishings'!T208="*",'12-Furnishings'!S208,'12-Furnishings'!V208="*",'12-Furnishings'!U208),"")</f>
        <v/>
      </c>
      <c r="H2513" s="236" t="e">
        <f ca="1">G2513/'Project Data'!$D$22</f>
        <v>#VALUE!</v>
      </c>
      <c r="I2513" s="175"/>
      <c r="J2513" s="244"/>
      <c r="K2513" s="242"/>
    </row>
    <row r="2514" spans="1:11" s="147" customFormat="1" ht="15" hidden="1" customHeight="1">
      <c r="A2514" s="198">
        <f>'12-Furnishings'!A209</f>
        <v>0</v>
      </c>
      <c r="B2514" s="235" t="str">
        <f>'12-Furnishings'!B209</f>
        <v>12 56 86 Institutional Control Room Furniture</v>
      </c>
      <c r="C2514" s="235"/>
      <c r="D2514" s="236" t="str" cm="1">
        <f t="array" ref="D2514">_xlfn.IFNA(_xlfn.IFS('12-Furnishings'!D209="*",'12-Furnishings'!C209,'12-Furnishings'!F209="*",'12-Furnishings'!E209,'12-Furnishings'!H209="*",'12-Furnishings'!G209,'12-Furnishings'!J209="*",'12-Furnishings'!I209,'12-Furnishings'!L209="*",'12-Furnishings'!K209,'12-Furnishings'!N209="*",'12-Furnishings'!M209,'12-Furnishings'!P209="*",'12-Furnishings'!O209,'12-Furnishings'!R209="*",'12-Furnishings'!Q209,'12-Furnishings'!T209="*",'12-Furnishings'!S209),"")</f>
        <v/>
      </c>
      <c r="E2514" s="236" t="e">
        <f>D2514/'Project Data'!$D$22</f>
        <v>#VALUE!</v>
      </c>
      <c r="F2514" s="164" t="s">
        <v>44</v>
      </c>
      <c r="G2514" s="236" t="str" cm="1">
        <f t="array" aca="1" ref="G2514" ca="1">_xlfn.IFNA(_xlfn.IFS('12-Furnishings'!F209="*",'12-Furnishings'!E209,'12-Furnishings'!H209="*",'12-Furnishings'!G209,'12-Furnishings'!J209="*",'12-Furnishings'!I209,'12-Furnishings'!L209="*",'12-Furnishings'!K209,'12-Furnishings'!N209="*",'12-Furnishings'!M209,'12-Furnishings'!P209="*",'12-Furnishings'!O209,'12-Furnishings'!R209="*",'12-Furnishings'!Q209,'12-Furnishings'!T209="*",'12-Furnishings'!S209,'12-Furnishings'!V209="*",'12-Furnishings'!U209),"")</f>
        <v/>
      </c>
      <c r="H2514" s="236" t="e">
        <f ca="1">G2514/'Project Data'!$D$22</f>
        <v>#VALUE!</v>
      </c>
      <c r="I2514" s="175"/>
      <c r="J2514" s="244"/>
      <c r="K2514" s="242"/>
    </row>
    <row r="2515" spans="1:11" s="147" customFormat="1" ht="15" hidden="1" customHeight="1">
      <c r="A2515" s="198">
        <f>'12-Furnishings'!A210</f>
        <v>0</v>
      </c>
      <c r="B2515" s="235" t="str">
        <f>'12-Furnishings'!B210</f>
        <v>12 57 00 Industrial Furniture</v>
      </c>
      <c r="C2515" s="235"/>
      <c r="D2515" s="236" t="str" cm="1">
        <f t="array" ref="D2515">_xlfn.IFNA(_xlfn.IFS('12-Furnishings'!D210="*",'12-Furnishings'!C210,'12-Furnishings'!F210="*",'12-Furnishings'!E210,'12-Furnishings'!H210="*",'12-Furnishings'!G210,'12-Furnishings'!J210="*",'12-Furnishings'!I210,'12-Furnishings'!L210="*",'12-Furnishings'!K210,'12-Furnishings'!N210="*",'12-Furnishings'!M210,'12-Furnishings'!P210="*",'12-Furnishings'!O210,'12-Furnishings'!R210="*",'12-Furnishings'!Q210,'12-Furnishings'!T210="*",'12-Furnishings'!S210),"")</f>
        <v/>
      </c>
      <c r="E2515" s="236" t="e">
        <f>D2515/'Project Data'!$D$22</f>
        <v>#VALUE!</v>
      </c>
      <c r="F2515" s="164" t="s">
        <v>44</v>
      </c>
      <c r="G2515" s="236" t="str" cm="1">
        <f t="array" aca="1" ref="G2515" ca="1">_xlfn.IFNA(_xlfn.IFS('12-Furnishings'!F210="*",'12-Furnishings'!E210,'12-Furnishings'!H210="*",'12-Furnishings'!G210,'12-Furnishings'!J210="*",'12-Furnishings'!I210,'12-Furnishings'!L210="*",'12-Furnishings'!K210,'12-Furnishings'!N210="*",'12-Furnishings'!M210,'12-Furnishings'!P210="*",'12-Furnishings'!O210,'12-Furnishings'!R210="*",'12-Furnishings'!Q210,'12-Furnishings'!T210="*",'12-Furnishings'!S210,'12-Furnishings'!V210="*",'12-Furnishings'!U210),"")</f>
        <v/>
      </c>
      <c r="H2515" s="236" t="e">
        <f ca="1">G2515/'Project Data'!$D$22</f>
        <v>#VALUE!</v>
      </c>
      <c r="I2515" s="175"/>
      <c r="J2515" s="244"/>
      <c r="K2515" s="242"/>
    </row>
    <row r="2516" spans="1:11" s="147" customFormat="1" ht="15" hidden="1" customHeight="1">
      <c r="A2516" s="198">
        <f>'12-Furnishings'!A211</f>
        <v>0</v>
      </c>
      <c r="B2516" s="235" t="str">
        <f>'12-Furnishings'!B211</f>
        <v>12 57 13 Welding Benches</v>
      </c>
      <c r="C2516" s="235"/>
      <c r="D2516" s="236" t="str" cm="1">
        <f t="array" ref="D2516">_xlfn.IFNA(_xlfn.IFS('12-Furnishings'!D211="*",'12-Furnishings'!C211,'12-Furnishings'!F211="*",'12-Furnishings'!E211,'12-Furnishings'!H211="*",'12-Furnishings'!G211,'12-Furnishings'!J211="*",'12-Furnishings'!I211,'12-Furnishings'!L211="*",'12-Furnishings'!K211,'12-Furnishings'!N211="*",'12-Furnishings'!M211,'12-Furnishings'!P211="*",'12-Furnishings'!O211,'12-Furnishings'!R211="*",'12-Furnishings'!Q211,'12-Furnishings'!T211="*",'12-Furnishings'!S211),"")</f>
        <v/>
      </c>
      <c r="E2516" s="236" t="e">
        <f>D2516/'Project Data'!$D$22</f>
        <v>#VALUE!</v>
      </c>
      <c r="F2516" s="164" t="s">
        <v>44</v>
      </c>
      <c r="G2516" s="236" t="str" cm="1">
        <f t="array" aca="1" ref="G2516" ca="1">_xlfn.IFNA(_xlfn.IFS('12-Furnishings'!F211="*",'12-Furnishings'!E211,'12-Furnishings'!H211="*",'12-Furnishings'!G211,'12-Furnishings'!J211="*",'12-Furnishings'!I211,'12-Furnishings'!L211="*",'12-Furnishings'!K211,'12-Furnishings'!N211="*",'12-Furnishings'!M211,'12-Furnishings'!P211="*",'12-Furnishings'!O211,'12-Furnishings'!R211="*",'12-Furnishings'!Q211,'12-Furnishings'!T211="*",'12-Furnishings'!S211,'12-Furnishings'!V211="*",'12-Furnishings'!U211),"")</f>
        <v/>
      </c>
      <c r="H2516" s="236" t="e">
        <f ca="1">G2516/'Project Data'!$D$22</f>
        <v>#VALUE!</v>
      </c>
      <c r="I2516" s="175"/>
      <c r="J2516" s="244"/>
      <c r="K2516" s="242"/>
    </row>
    <row r="2517" spans="1:11" s="147" customFormat="1" ht="15" hidden="1" customHeight="1">
      <c r="A2517" s="198">
        <f>'12-Furnishings'!A212</f>
        <v>0</v>
      </c>
      <c r="B2517" s="235" t="str">
        <f>'12-Furnishings'!B212</f>
        <v>12 57 16 Welding Screens</v>
      </c>
      <c r="C2517" s="235"/>
      <c r="D2517" s="236" t="str" cm="1">
        <f t="array" ref="D2517">_xlfn.IFNA(_xlfn.IFS('12-Furnishings'!D212="*",'12-Furnishings'!C212,'12-Furnishings'!F212="*",'12-Furnishings'!E212,'12-Furnishings'!H212="*",'12-Furnishings'!G212,'12-Furnishings'!J212="*",'12-Furnishings'!I212,'12-Furnishings'!L212="*",'12-Furnishings'!K212,'12-Furnishings'!N212="*",'12-Furnishings'!M212,'12-Furnishings'!P212="*",'12-Furnishings'!O212,'12-Furnishings'!R212="*",'12-Furnishings'!Q212,'12-Furnishings'!T212="*",'12-Furnishings'!S212),"")</f>
        <v/>
      </c>
      <c r="E2517" s="236" t="e">
        <f>D2517/'Project Data'!$D$22</f>
        <v>#VALUE!</v>
      </c>
      <c r="F2517" s="164" t="s">
        <v>44</v>
      </c>
      <c r="G2517" s="236" t="str" cm="1">
        <f t="array" aca="1" ref="G2517" ca="1">_xlfn.IFNA(_xlfn.IFS('12-Furnishings'!F212="*",'12-Furnishings'!E212,'12-Furnishings'!H212="*",'12-Furnishings'!G212,'12-Furnishings'!J212="*",'12-Furnishings'!I212,'12-Furnishings'!L212="*",'12-Furnishings'!K212,'12-Furnishings'!N212="*",'12-Furnishings'!M212,'12-Furnishings'!P212="*",'12-Furnishings'!O212,'12-Furnishings'!R212="*",'12-Furnishings'!Q212,'12-Furnishings'!T212="*",'12-Furnishings'!S212,'12-Furnishings'!V212="*",'12-Furnishings'!U212),"")</f>
        <v/>
      </c>
      <c r="H2517" s="236" t="e">
        <f ca="1">G2517/'Project Data'!$D$22</f>
        <v>#VALUE!</v>
      </c>
      <c r="I2517" s="175"/>
      <c r="J2517" s="244"/>
      <c r="K2517" s="242"/>
    </row>
    <row r="2518" spans="1:11" s="147" customFormat="1" ht="15" hidden="1" customHeight="1">
      <c r="A2518" s="198">
        <f>'12-Furnishings'!A213</f>
        <v>0</v>
      </c>
      <c r="B2518" s="235" t="str">
        <f>'12-Furnishings'!B213</f>
        <v>12 57 19 Laser Containment Screens</v>
      </c>
      <c r="C2518" s="235"/>
      <c r="D2518" s="236" t="str" cm="1">
        <f t="array" ref="D2518">_xlfn.IFNA(_xlfn.IFS('12-Furnishings'!D213="*",'12-Furnishings'!C213,'12-Furnishings'!F213="*",'12-Furnishings'!E213,'12-Furnishings'!H213="*",'12-Furnishings'!G213,'12-Furnishings'!J213="*",'12-Furnishings'!I213,'12-Furnishings'!L213="*",'12-Furnishings'!K213,'12-Furnishings'!N213="*",'12-Furnishings'!M213,'12-Furnishings'!P213="*",'12-Furnishings'!O213,'12-Furnishings'!R213="*",'12-Furnishings'!Q213,'12-Furnishings'!T213="*",'12-Furnishings'!S213),"")</f>
        <v/>
      </c>
      <c r="E2518" s="236" t="e">
        <f>D2518/'Project Data'!$D$22</f>
        <v>#VALUE!</v>
      </c>
      <c r="F2518" s="164" t="s">
        <v>44</v>
      </c>
      <c r="G2518" s="236" t="str" cm="1">
        <f t="array" aca="1" ref="G2518" ca="1">_xlfn.IFNA(_xlfn.IFS('12-Furnishings'!F213="*",'12-Furnishings'!E213,'12-Furnishings'!H213="*",'12-Furnishings'!G213,'12-Furnishings'!J213="*",'12-Furnishings'!I213,'12-Furnishings'!L213="*",'12-Furnishings'!K213,'12-Furnishings'!N213="*",'12-Furnishings'!M213,'12-Furnishings'!P213="*",'12-Furnishings'!O213,'12-Furnishings'!R213="*",'12-Furnishings'!Q213,'12-Furnishings'!T213="*",'12-Furnishings'!S213,'12-Furnishings'!V213="*",'12-Furnishings'!U213),"")</f>
        <v/>
      </c>
      <c r="H2518" s="236" t="e">
        <f ca="1">G2518/'Project Data'!$D$22</f>
        <v>#VALUE!</v>
      </c>
      <c r="I2518" s="175"/>
      <c r="J2518" s="244"/>
      <c r="K2518" s="242"/>
    </row>
    <row r="2519" spans="1:11" s="147" customFormat="1" ht="15" hidden="1" customHeight="1">
      <c r="A2519" s="198">
        <f>'12-Furnishings'!A214</f>
        <v>0</v>
      </c>
      <c r="B2519" s="235" t="str">
        <f>'12-Furnishings'!B214</f>
        <v>12 57 83 Custom Industrial Furniture</v>
      </c>
      <c r="C2519" s="235"/>
      <c r="D2519" s="236" t="str" cm="1">
        <f t="array" ref="D2519">_xlfn.IFNA(_xlfn.IFS('12-Furnishings'!D214="*",'12-Furnishings'!C214,'12-Furnishings'!F214="*",'12-Furnishings'!E214,'12-Furnishings'!H214="*",'12-Furnishings'!G214,'12-Furnishings'!J214="*",'12-Furnishings'!I214,'12-Furnishings'!L214="*",'12-Furnishings'!K214,'12-Furnishings'!N214="*",'12-Furnishings'!M214,'12-Furnishings'!P214="*",'12-Furnishings'!O214,'12-Furnishings'!R214="*",'12-Furnishings'!Q214,'12-Furnishings'!T214="*",'12-Furnishings'!S214),"")</f>
        <v/>
      </c>
      <c r="E2519" s="236" t="e">
        <f>D2519/'Project Data'!$D$22</f>
        <v>#VALUE!</v>
      </c>
      <c r="F2519" s="164" t="s">
        <v>44</v>
      </c>
      <c r="G2519" s="236" t="str" cm="1">
        <f t="array" aca="1" ref="G2519" ca="1">_xlfn.IFNA(_xlfn.IFS('12-Furnishings'!F214="*",'12-Furnishings'!E214,'12-Furnishings'!H214="*",'12-Furnishings'!G214,'12-Furnishings'!J214="*",'12-Furnishings'!I214,'12-Furnishings'!L214="*",'12-Furnishings'!K214,'12-Furnishings'!N214="*",'12-Furnishings'!M214,'12-Furnishings'!P214="*",'12-Furnishings'!O214,'12-Furnishings'!R214="*",'12-Furnishings'!Q214,'12-Furnishings'!T214="*",'12-Furnishings'!S214,'12-Furnishings'!V214="*",'12-Furnishings'!U214),"")</f>
        <v/>
      </c>
      <c r="H2519" s="236" t="e">
        <f ca="1">G2519/'Project Data'!$D$22</f>
        <v>#VALUE!</v>
      </c>
      <c r="I2519" s="175"/>
      <c r="J2519" s="244"/>
      <c r="K2519" s="242"/>
    </row>
    <row r="2520" spans="1:11" s="147" customFormat="1" ht="15" hidden="1" customHeight="1">
      <c r="A2520" s="198">
        <f>'12-Furnishings'!A215</f>
        <v>0</v>
      </c>
      <c r="B2520" s="235" t="str">
        <f>'12-Furnishings'!B215</f>
        <v>12 57 86 Industrial Control Room Furniture</v>
      </c>
      <c r="C2520" s="235"/>
      <c r="D2520" s="236" t="str" cm="1">
        <f t="array" ref="D2520">_xlfn.IFNA(_xlfn.IFS('12-Furnishings'!D215="*",'12-Furnishings'!C215,'12-Furnishings'!F215="*",'12-Furnishings'!E215,'12-Furnishings'!H215="*",'12-Furnishings'!G215,'12-Furnishings'!J215="*",'12-Furnishings'!I215,'12-Furnishings'!L215="*",'12-Furnishings'!K215,'12-Furnishings'!N215="*",'12-Furnishings'!M215,'12-Furnishings'!P215="*",'12-Furnishings'!O215,'12-Furnishings'!R215="*",'12-Furnishings'!Q215,'12-Furnishings'!T215="*",'12-Furnishings'!S215),"")</f>
        <v/>
      </c>
      <c r="E2520" s="236" t="e">
        <f>D2520/'Project Data'!$D$22</f>
        <v>#VALUE!</v>
      </c>
      <c r="F2520" s="164" t="s">
        <v>44</v>
      </c>
      <c r="G2520" s="236" t="str" cm="1">
        <f t="array" aca="1" ref="G2520" ca="1">_xlfn.IFNA(_xlfn.IFS('12-Furnishings'!F215="*",'12-Furnishings'!E215,'12-Furnishings'!H215="*",'12-Furnishings'!G215,'12-Furnishings'!J215="*",'12-Furnishings'!I215,'12-Furnishings'!L215="*",'12-Furnishings'!K215,'12-Furnishings'!N215="*",'12-Furnishings'!M215,'12-Furnishings'!P215="*",'12-Furnishings'!O215,'12-Furnishings'!R215="*",'12-Furnishings'!Q215,'12-Furnishings'!T215="*",'12-Furnishings'!S215,'12-Furnishings'!V215="*",'12-Furnishings'!U215),"")</f>
        <v/>
      </c>
      <c r="H2520" s="236" t="e">
        <f ca="1">G2520/'Project Data'!$D$22</f>
        <v>#VALUE!</v>
      </c>
      <c r="I2520" s="175"/>
      <c r="J2520" s="244"/>
      <c r="K2520" s="242"/>
    </row>
    <row r="2521" spans="1:11" s="147" customFormat="1" ht="15" hidden="1" customHeight="1">
      <c r="A2521" s="198">
        <f>'12-Furnishings'!A216</f>
        <v>0</v>
      </c>
      <c r="B2521" s="235" t="str">
        <f>'12-Furnishings'!B216</f>
        <v>12 58 00 Residential Furniture</v>
      </c>
      <c r="C2521" s="235"/>
      <c r="D2521" s="236" t="str" cm="1">
        <f t="array" ref="D2521">_xlfn.IFNA(_xlfn.IFS('12-Furnishings'!D216="*",'12-Furnishings'!C216,'12-Furnishings'!F216="*",'12-Furnishings'!E216,'12-Furnishings'!H216="*",'12-Furnishings'!G216,'12-Furnishings'!J216="*",'12-Furnishings'!I216,'12-Furnishings'!L216="*",'12-Furnishings'!K216,'12-Furnishings'!N216="*",'12-Furnishings'!M216,'12-Furnishings'!P216="*",'12-Furnishings'!O216,'12-Furnishings'!R216="*",'12-Furnishings'!Q216,'12-Furnishings'!T216="*",'12-Furnishings'!S216),"")</f>
        <v/>
      </c>
      <c r="E2521" s="236" t="e">
        <f>D2521/'Project Data'!$D$22</f>
        <v>#VALUE!</v>
      </c>
      <c r="F2521" s="164" t="s">
        <v>44</v>
      </c>
      <c r="G2521" s="236" t="str" cm="1">
        <f t="array" aca="1" ref="G2521" ca="1">_xlfn.IFNA(_xlfn.IFS('12-Furnishings'!F216="*",'12-Furnishings'!E216,'12-Furnishings'!H216="*",'12-Furnishings'!G216,'12-Furnishings'!J216="*",'12-Furnishings'!I216,'12-Furnishings'!L216="*",'12-Furnishings'!K216,'12-Furnishings'!N216="*",'12-Furnishings'!M216,'12-Furnishings'!P216="*",'12-Furnishings'!O216,'12-Furnishings'!R216="*",'12-Furnishings'!Q216,'12-Furnishings'!T216="*",'12-Furnishings'!S216,'12-Furnishings'!V216="*",'12-Furnishings'!U216),"")</f>
        <v/>
      </c>
      <c r="H2521" s="236" t="e">
        <f ca="1">G2521/'Project Data'!$D$22</f>
        <v>#VALUE!</v>
      </c>
      <c r="I2521" s="175"/>
      <c r="J2521" s="244"/>
      <c r="K2521" s="242"/>
    </row>
    <row r="2522" spans="1:11" s="147" customFormat="1" ht="15" hidden="1" customHeight="1">
      <c r="A2522" s="198">
        <f>'12-Furnishings'!A217</f>
        <v>0</v>
      </c>
      <c r="B2522" s="235" t="str">
        <f>'12-Furnishings'!B217</f>
        <v>12 58 13 Couches and Loveseats</v>
      </c>
      <c r="C2522" s="235"/>
      <c r="D2522" s="236" t="str" cm="1">
        <f t="array" ref="D2522">_xlfn.IFNA(_xlfn.IFS('12-Furnishings'!D217="*",'12-Furnishings'!C217,'12-Furnishings'!F217="*",'12-Furnishings'!E217,'12-Furnishings'!H217="*",'12-Furnishings'!G217,'12-Furnishings'!J217="*",'12-Furnishings'!I217,'12-Furnishings'!L217="*",'12-Furnishings'!K217,'12-Furnishings'!N217="*",'12-Furnishings'!M217,'12-Furnishings'!P217="*",'12-Furnishings'!O217,'12-Furnishings'!R217="*",'12-Furnishings'!Q217,'12-Furnishings'!T217="*",'12-Furnishings'!S217),"")</f>
        <v/>
      </c>
      <c r="E2522" s="236" t="e">
        <f>D2522/'Project Data'!$D$22</f>
        <v>#VALUE!</v>
      </c>
      <c r="F2522" s="164" t="s">
        <v>44</v>
      </c>
      <c r="G2522" s="236" t="str" cm="1">
        <f t="array" aca="1" ref="G2522" ca="1">_xlfn.IFNA(_xlfn.IFS('12-Furnishings'!F217="*",'12-Furnishings'!E217,'12-Furnishings'!H217="*",'12-Furnishings'!G217,'12-Furnishings'!J217="*",'12-Furnishings'!I217,'12-Furnishings'!L217="*",'12-Furnishings'!K217,'12-Furnishings'!N217="*",'12-Furnishings'!M217,'12-Furnishings'!P217="*",'12-Furnishings'!O217,'12-Furnishings'!R217="*",'12-Furnishings'!Q217,'12-Furnishings'!T217="*",'12-Furnishings'!S217,'12-Furnishings'!V217="*",'12-Furnishings'!U217),"")</f>
        <v/>
      </c>
      <c r="H2522" s="236" t="e">
        <f ca="1">G2522/'Project Data'!$D$22</f>
        <v>#VALUE!</v>
      </c>
      <c r="I2522" s="175"/>
      <c r="J2522" s="244"/>
      <c r="K2522" s="242"/>
    </row>
    <row r="2523" spans="1:11" s="147" customFormat="1" ht="15" hidden="1" customHeight="1">
      <c r="A2523" s="198">
        <f>'12-Furnishings'!A218</f>
        <v>0</v>
      </c>
      <c r="B2523" s="235" t="str">
        <f>'12-Furnishings'!B218</f>
        <v>12 58 13.13 Futons</v>
      </c>
      <c r="C2523" s="235"/>
      <c r="D2523" s="236" t="str" cm="1">
        <f t="array" ref="D2523">_xlfn.IFNA(_xlfn.IFS('12-Furnishings'!D218="*",'12-Furnishings'!C218,'12-Furnishings'!F218="*",'12-Furnishings'!E218,'12-Furnishings'!H218="*",'12-Furnishings'!G218,'12-Furnishings'!J218="*",'12-Furnishings'!I218,'12-Furnishings'!L218="*",'12-Furnishings'!K218,'12-Furnishings'!N218="*",'12-Furnishings'!M218,'12-Furnishings'!P218="*",'12-Furnishings'!O218,'12-Furnishings'!R218="*",'12-Furnishings'!Q218,'12-Furnishings'!T218="*",'12-Furnishings'!S218),"")</f>
        <v/>
      </c>
      <c r="E2523" s="236" t="e">
        <f>D2523/'Project Data'!$D$22</f>
        <v>#VALUE!</v>
      </c>
      <c r="F2523" s="164" t="s">
        <v>44</v>
      </c>
      <c r="G2523" s="236" t="str" cm="1">
        <f t="array" aca="1" ref="G2523" ca="1">_xlfn.IFNA(_xlfn.IFS('12-Furnishings'!F218="*",'12-Furnishings'!E218,'12-Furnishings'!H218="*",'12-Furnishings'!G218,'12-Furnishings'!J218="*",'12-Furnishings'!I218,'12-Furnishings'!L218="*",'12-Furnishings'!K218,'12-Furnishings'!N218="*",'12-Furnishings'!M218,'12-Furnishings'!P218="*",'12-Furnishings'!O218,'12-Furnishings'!R218="*",'12-Furnishings'!Q218,'12-Furnishings'!T218="*",'12-Furnishings'!S218,'12-Furnishings'!V218="*",'12-Furnishings'!U218),"")</f>
        <v/>
      </c>
      <c r="H2523" s="236" t="e">
        <f ca="1">G2523/'Project Data'!$D$22</f>
        <v>#VALUE!</v>
      </c>
      <c r="I2523" s="175"/>
      <c r="J2523" s="244"/>
      <c r="K2523" s="242"/>
    </row>
    <row r="2524" spans="1:11" s="147" customFormat="1" ht="15" hidden="1" customHeight="1">
      <c r="A2524" s="198">
        <f>'12-Furnishings'!A219</f>
        <v>0</v>
      </c>
      <c r="B2524" s="235" t="str">
        <f>'12-Furnishings'!B219</f>
        <v>12 58 16 Residential Chairs</v>
      </c>
      <c r="C2524" s="235"/>
      <c r="D2524" s="236" t="str" cm="1">
        <f t="array" ref="D2524">_xlfn.IFNA(_xlfn.IFS('12-Furnishings'!D219="*",'12-Furnishings'!C219,'12-Furnishings'!F219="*",'12-Furnishings'!E219,'12-Furnishings'!H219="*",'12-Furnishings'!G219,'12-Furnishings'!J219="*",'12-Furnishings'!I219,'12-Furnishings'!L219="*",'12-Furnishings'!K219,'12-Furnishings'!N219="*",'12-Furnishings'!M219,'12-Furnishings'!P219="*",'12-Furnishings'!O219,'12-Furnishings'!R219="*",'12-Furnishings'!Q219,'12-Furnishings'!T219="*",'12-Furnishings'!S219),"")</f>
        <v/>
      </c>
      <c r="E2524" s="236" t="e">
        <f>D2524/'Project Data'!$D$22</f>
        <v>#VALUE!</v>
      </c>
      <c r="F2524" s="164" t="s">
        <v>44</v>
      </c>
      <c r="G2524" s="236" t="str" cm="1">
        <f t="array" aca="1" ref="G2524" ca="1">_xlfn.IFNA(_xlfn.IFS('12-Furnishings'!F219="*",'12-Furnishings'!E219,'12-Furnishings'!H219="*",'12-Furnishings'!G219,'12-Furnishings'!J219="*",'12-Furnishings'!I219,'12-Furnishings'!L219="*",'12-Furnishings'!K219,'12-Furnishings'!N219="*",'12-Furnishings'!M219,'12-Furnishings'!P219="*",'12-Furnishings'!O219,'12-Furnishings'!R219="*",'12-Furnishings'!Q219,'12-Furnishings'!T219="*",'12-Furnishings'!S219,'12-Furnishings'!V219="*",'12-Furnishings'!U219),"")</f>
        <v/>
      </c>
      <c r="H2524" s="236" t="e">
        <f ca="1">G2524/'Project Data'!$D$22</f>
        <v>#VALUE!</v>
      </c>
      <c r="I2524" s="175"/>
      <c r="J2524" s="244"/>
      <c r="K2524" s="242"/>
    </row>
    <row r="2525" spans="1:11" s="147" customFormat="1" ht="15" hidden="1" customHeight="1">
      <c r="A2525" s="198">
        <f>'12-Furnishings'!A220</f>
        <v>0</v>
      </c>
      <c r="B2525" s="235" t="str">
        <f>'12-Furnishings'!B220</f>
        <v>12 58 16.13 Reclining Chairs</v>
      </c>
      <c r="C2525" s="235"/>
      <c r="D2525" s="236" t="str" cm="1">
        <f t="array" ref="D2525">_xlfn.IFNA(_xlfn.IFS('12-Furnishings'!D220="*",'12-Furnishings'!C220,'12-Furnishings'!F220="*",'12-Furnishings'!E220,'12-Furnishings'!H220="*",'12-Furnishings'!G220,'12-Furnishings'!J220="*",'12-Furnishings'!I220,'12-Furnishings'!L220="*",'12-Furnishings'!K220,'12-Furnishings'!N220="*",'12-Furnishings'!M220,'12-Furnishings'!P220="*",'12-Furnishings'!O220,'12-Furnishings'!R220="*",'12-Furnishings'!Q220,'12-Furnishings'!T220="*",'12-Furnishings'!S220),"")</f>
        <v/>
      </c>
      <c r="E2525" s="236" t="e">
        <f>D2525/'Project Data'!$D$22</f>
        <v>#VALUE!</v>
      </c>
      <c r="F2525" s="164" t="s">
        <v>44</v>
      </c>
      <c r="G2525" s="236" t="str" cm="1">
        <f t="array" aca="1" ref="G2525" ca="1">_xlfn.IFNA(_xlfn.IFS('12-Furnishings'!F220="*",'12-Furnishings'!E220,'12-Furnishings'!H220="*",'12-Furnishings'!G220,'12-Furnishings'!J220="*",'12-Furnishings'!I220,'12-Furnishings'!L220="*",'12-Furnishings'!K220,'12-Furnishings'!N220="*",'12-Furnishings'!M220,'12-Furnishings'!P220="*",'12-Furnishings'!O220,'12-Furnishings'!R220="*",'12-Furnishings'!Q220,'12-Furnishings'!T220="*",'12-Furnishings'!S220,'12-Furnishings'!V220="*",'12-Furnishings'!U220),"")</f>
        <v/>
      </c>
      <c r="H2525" s="236" t="e">
        <f ca="1">G2525/'Project Data'!$D$22</f>
        <v>#VALUE!</v>
      </c>
      <c r="I2525" s="175"/>
      <c r="J2525" s="244"/>
      <c r="K2525" s="242"/>
    </row>
    <row r="2526" spans="1:11" s="147" customFormat="1" ht="15" hidden="1" customHeight="1">
      <c r="A2526" s="198">
        <f>'12-Furnishings'!A221</f>
        <v>0</v>
      </c>
      <c r="B2526" s="235" t="str">
        <f>'12-Furnishings'!B221</f>
        <v>12 58 19 Dining Tables and Chairs</v>
      </c>
      <c r="C2526" s="235"/>
      <c r="D2526" s="236" t="str" cm="1">
        <f t="array" ref="D2526">_xlfn.IFNA(_xlfn.IFS('12-Furnishings'!D221="*",'12-Furnishings'!C221,'12-Furnishings'!F221="*",'12-Furnishings'!E221,'12-Furnishings'!H221="*",'12-Furnishings'!G221,'12-Furnishings'!J221="*",'12-Furnishings'!I221,'12-Furnishings'!L221="*",'12-Furnishings'!K221,'12-Furnishings'!N221="*",'12-Furnishings'!M221,'12-Furnishings'!P221="*",'12-Furnishings'!O221,'12-Furnishings'!R221="*",'12-Furnishings'!Q221,'12-Furnishings'!T221="*",'12-Furnishings'!S221),"")</f>
        <v/>
      </c>
      <c r="E2526" s="236" t="e">
        <f>D2526/'Project Data'!$D$22</f>
        <v>#VALUE!</v>
      </c>
      <c r="F2526" s="164" t="s">
        <v>44</v>
      </c>
      <c r="G2526" s="236" t="str" cm="1">
        <f t="array" aca="1" ref="G2526" ca="1">_xlfn.IFNA(_xlfn.IFS('12-Furnishings'!F221="*",'12-Furnishings'!E221,'12-Furnishings'!H221="*",'12-Furnishings'!G221,'12-Furnishings'!J221="*",'12-Furnishings'!I221,'12-Furnishings'!L221="*",'12-Furnishings'!K221,'12-Furnishings'!N221="*",'12-Furnishings'!M221,'12-Furnishings'!P221="*",'12-Furnishings'!O221,'12-Furnishings'!R221="*",'12-Furnishings'!Q221,'12-Furnishings'!T221="*",'12-Furnishings'!S221,'12-Furnishings'!V221="*",'12-Furnishings'!U221),"")</f>
        <v/>
      </c>
      <c r="H2526" s="236" t="e">
        <f ca="1">G2526/'Project Data'!$D$22</f>
        <v>#VALUE!</v>
      </c>
      <c r="I2526" s="175"/>
      <c r="J2526" s="244"/>
      <c r="K2526" s="242"/>
    </row>
    <row r="2527" spans="1:11" s="147" customFormat="1" ht="15" hidden="1" customHeight="1">
      <c r="A2527" s="198">
        <f>'12-Furnishings'!A222</f>
        <v>0</v>
      </c>
      <c r="B2527" s="235" t="str">
        <f>'12-Furnishings'!B222</f>
        <v>12 58 23 Coffee Tables</v>
      </c>
      <c r="C2527" s="235"/>
      <c r="D2527" s="236" t="str" cm="1">
        <f t="array" ref="D2527">_xlfn.IFNA(_xlfn.IFS('12-Furnishings'!D222="*",'12-Furnishings'!C222,'12-Furnishings'!F222="*",'12-Furnishings'!E222,'12-Furnishings'!H222="*",'12-Furnishings'!G222,'12-Furnishings'!J222="*",'12-Furnishings'!I222,'12-Furnishings'!L222="*",'12-Furnishings'!K222,'12-Furnishings'!N222="*",'12-Furnishings'!M222,'12-Furnishings'!P222="*",'12-Furnishings'!O222,'12-Furnishings'!R222="*",'12-Furnishings'!Q222,'12-Furnishings'!T222="*",'12-Furnishings'!S222),"")</f>
        <v/>
      </c>
      <c r="E2527" s="236" t="e">
        <f>D2527/'Project Data'!$D$22</f>
        <v>#VALUE!</v>
      </c>
      <c r="F2527" s="164" t="s">
        <v>44</v>
      </c>
      <c r="G2527" s="236" t="str" cm="1">
        <f t="array" aca="1" ref="G2527" ca="1">_xlfn.IFNA(_xlfn.IFS('12-Furnishings'!F222="*",'12-Furnishings'!E222,'12-Furnishings'!H222="*",'12-Furnishings'!G222,'12-Furnishings'!J222="*",'12-Furnishings'!I222,'12-Furnishings'!L222="*",'12-Furnishings'!K222,'12-Furnishings'!N222="*",'12-Furnishings'!M222,'12-Furnishings'!P222="*",'12-Furnishings'!O222,'12-Furnishings'!R222="*",'12-Furnishings'!Q222,'12-Furnishings'!T222="*",'12-Furnishings'!S222,'12-Furnishings'!V222="*",'12-Furnishings'!U222),"")</f>
        <v/>
      </c>
      <c r="H2527" s="236" t="e">
        <f ca="1">G2527/'Project Data'!$D$22</f>
        <v>#VALUE!</v>
      </c>
      <c r="I2527" s="175"/>
      <c r="J2527" s="244"/>
      <c r="K2527" s="242"/>
    </row>
    <row r="2528" spans="1:11" s="147" customFormat="1" ht="15" hidden="1" customHeight="1">
      <c r="A2528" s="198">
        <f>'12-Furnishings'!A223</f>
        <v>0</v>
      </c>
      <c r="B2528" s="235" t="str">
        <f>'12-Furnishings'!B223</f>
        <v>12 58 26 Entertainment Centers</v>
      </c>
      <c r="C2528" s="235"/>
      <c r="D2528" s="236" t="str" cm="1">
        <f t="array" ref="D2528">_xlfn.IFNA(_xlfn.IFS('12-Furnishings'!D223="*",'12-Furnishings'!C223,'12-Furnishings'!F223="*",'12-Furnishings'!E223,'12-Furnishings'!H223="*",'12-Furnishings'!G223,'12-Furnishings'!J223="*",'12-Furnishings'!I223,'12-Furnishings'!L223="*",'12-Furnishings'!K223,'12-Furnishings'!N223="*",'12-Furnishings'!M223,'12-Furnishings'!P223="*",'12-Furnishings'!O223,'12-Furnishings'!R223="*",'12-Furnishings'!Q223,'12-Furnishings'!T223="*",'12-Furnishings'!S223),"")</f>
        <v/>
      </c>
      <c r="E2528" s="236" t="e">
        <f>D2528/'Project Data'!$D$22</f>
        <v>#VALUE!</v>
      </c>
      <c r="F2528" s="164" t="s">
        <v>44</v>
      </c>
      <c r="G2528" s="236" t="str" cm="1">
        <f t="array" aca="1" ref="G2528" ca="1">_xlfn.IFNA(_xlfn.IFS('12-Furnishings'!F223="*",'12-Furnishings'!E223,'12-Furnishings'!H223="*",'12-Furnishings'!G223,'12-Furnishings'!J223="*",'12-Furnishings'!I223,'12-Furnishings'!L223="*",'12-Furnishings'!K223,'12-Furnishings'!N223="*",'12-Furnishings'!M223,'12-Furnishings'!P223="*",'12-Furnishings'!O223,'12-Furnishings'!R223="*",'12-Furnishings'!Q223,'12-Furnishings'!T223="*",'12-Furnishings'!S223,'12-Furnishings'!V223="*",'12-Furnishings'!U223),"")</f>
        <v/>
      </c>
      <c r="H2528" s="236" t="e">
        <f ca="1">G2528/'Project Data'!$D$22</f>
        <v>#VALUE!</v>
      </c>
      <c r="I2528" s="175"/>
      <c r="J2528" s="244"/>
      <c r="K2528" s="242"/>
    </row>
    <row r="2529" spans="1:11" s="147" customFormat="1" ht="15" hidden="1" customHeight="1">
      <c r="A2529" s="198">
        <f>'12-Furnishings'!A224</f>
        <v>0</v>
      </c>
      <c r="B2529" s="235" t="str">
        <f>'12-Furnishings'!B224</f>
        <v>12 58 29 Beds</v>
      </c>
      <c r="C2529" s="235"/>
      <c r="D2529" s="236" t="str" cm="1">
        <f t="array" ref="D2529">_xlfn.IFNA(_xlfn.IFS('12-Furnishings'!D224="*",'12-Furnishings'!C224,'12-Furnishings'!F224="*",'12-Furnishings'!E224,'12-Furnishings'!H224="*",'12-Furnishings'!G224,'12-Furnishings'!J224="*",'12-Furnishings'!I224,'12-Furnishings'!L224="*",'12-Furnishings'!K224,'12-Furnishings'!N224="*",'12-Furnishings'!M224,'12-Furnishings'!P224="*",'12-Furnishings'!O224,'12-Furnishings'!R224="*",'12-Furnishings'!Q224,'12-Furnishings'!T224="*",'12-Furnishings'!S224),"")</f>
        <v/>
      </c>
      <c r="E2529" s="236" t="e">
        <f>D2529/'Project Data'!$D$22</f>
        <v>#VALUE!</v>
      </c>
      <c r="F2529" s="164" t="s">
        <v>44</v>
      </c>
      <c r="G2529" s="236" t="str" cm="1">
        <f t="array" aca="1" ref="G2529" ca="1">_xlfn.IFNA(_xlfn.IFS('12-Furnishings'!F224="*",'12-Furnishings'!E224,'12-Furnishings'!H224="*",'12-Furnishings'!G224,'12-Furnishings'!J224="*",'12-Furnishings'!I224,'12-Furnishings'!L224="*",'12-Furnishings'!K224,'12-Furnishings'!N224="*",'12-Furnishings'!M224,'12-Furnishings'!P224="*",'12-Furnishings'!O224,'12-Furnishings'!R224="*",'12-Furnishings'!Q224,'12-Furnishings'!T224="*",'12-Furnishings'!S224,'12-Furnishings'!V224="*",'12-Furnishings'!U224),"")</f>
        <v/>
      </c>
      <c r="H2529" s="236" t="e">
        <f ca="1">G2529/'Project Data'!$D$22</f>
        <v>#VALUE!</v>
      </c>
      <c r="I2529" s="175"/>
      <c r="J2529" s="244"/>
      <c r="K2529" s="242"/>
    </row>
    <row r="2530" spans="1:11" s="147" customFormat="1" ht="15" hidden="1" customHeight="1">
      <c r="A2530" s="198">
        <f>'12-Furnishings'!A225</f>
        <v>0</v>
      </c>
      <c r="B2530" s="235" t="str">
        <f>'12-Furnishings'!B225</f>
        <v>12 58 29.13 Daybeds</v>
      </c>
      <c r="C2530" s="235"/>
      <c r="D2530" s="236" t="str" cm="1">
        <f t="array" ref="D2530">_xlfn.IFNA(_xlfn.IFS('12-Furnishings'!D225="*",'12-Furnishings'!C225,'12-Furnishings'!F225="*",'12-Furnishings'!E225,'12-Furnishings'!H225="*",'12-Furnishings'!G225,'12-Furnishings'!J225="*",'12-Furnishings'!I225,'12-Furnishings'!L225="*",'12-Furnishings'!K225,'12-Furnishings'!N225="*",'12-Furnishings'!M225,'12-Furnishings'!P225="*",'12-Furnishings'!O225,'12-Furnishings'!R225="*",'12-Furnishings'!Q225,'12-Furnishings'!T225="*",'12-Furnishings'!S225),"")</f>
        <v/>
      </c>
      <c r="E2530" s="236" t="e">
        <f>D2530/'Project Data'!$D$22</f>
        <v>#VALUE!</v>
      </c>
      <c r="F2530" s="164" t="s">
        <v>44</v>
      </c>
      <c r="G2530" s="236" t="str" cm="1">
        <f t="array" aca="1" ref="G2530" ca="1">_xlfn.IFNA(_xlfn.IFS('12-Furnishings'!F225="*",'12-Furnishings'!E225,'12-Furnishings'!H225="*",'12-Furnishings'!G225,'12-Furnishings'!J225="*",'12-Furnishings'!I225,'12-Furnishings'!L225="*",'12-Furnishings'!K225,'12-Furnishings'!N225="*",'12-Furnishings'!M225,'12-Furnishings'!P225="*",'12-Furnishings'!O225,'12-Furnishings'!R225="*",'12-Furnishings'!Q225,'12-Furnishings'!T225="*",'12-Furnishings'!S225,'12-Furnishings'!V225="*",'12-Furnishings'!U225),"")</f>
        <v/>
      </c>
      <c r="H2530" s="236" t="e">
        <f ca="1">G2530/'Project Data'!$D$22</f>
        <v>#VALUE!</v>
      </c>
      <c r="I2530" s="175"/>
      <c r="J2530" s="244"/>
      <c r="K2530" s="242"/>
    </row>
    <row r="2531" spans="1:11" s="147" customFormat="1" ht="15" hidden="1" customHeight="1">
      <c r="A2531" s="198">
        <f>'12-Furnishings'!A226</f>
        <v>0</v>
      </c>
      <c r="B2531" s="235" t="str">
        <f>'12-Furnishings'!B226</f>
        <v>12 58 33 Dressers</v>
      </c>
      <c r="C2531" s="235"/>
      <c r="D2531" s="236" t="str" cm="1">
        <f t="array" ref="D2531">_xlfn.IFNA(_xlfn.IFS('12-Furnishings'!D226="*",'12-Furnishings'!C226,'12-Furnishings'!F226="*",'12-Furnishings'!E226,'12-Furnishings'!H226="*",'12-Furnishings'!G226,'12-Furnishings'!J226="*",'12-Furnishings'!I226,'12-Furnishings'!L226="*",'12-Furnishings'!K226,'12-Furnishings'!N226="*",'12-Furnishings'!M226,'12-Furnishings'!P226="*",'12-Furnishings'!O226,'12-Furnishings'!R226="*",'12-Furnishings'!Q226,'12-Furnishings'!T226="*",'12-Furnishings'!S226),"")</f>
        <v/>
      </c>
      <c r="E2531" s="236" t="e">
        <f>D2531/'Project Data'!$D$22</f>
        <v>#VALUE!</v>
      </c>
      <c r="F2531" s="164" t="s">
        <v>44</v>
      </c>
      <c r="G2531" s="236" t="str" cm="1">
        <f t="array" aca="1" ref="G2531" ca="1">_xlfn.IFNA(_xlfn.IFS('12-Furnishings'!F226="*",'12-Furnishings'!E226,'12-Furnishings'!H226="*",'12-Furnishings'!G226,'12-Furnishings'!J226="*",'12-Furnishings'!I226,'12-Furnishings'!L226="*",'12-Furnishings'!K226,'12-Furnishings'!N226="*",'12-Furnishings'!M226,'12-Furnishings'!P226="*",'12-Furnishings'!O226,'12-Furnishings'!R226="*",'12-Furnishings'!Q226,'12-Furnishings'!T226="*",'12-Furnishings'!S226,'12-Furnishings'!V226="*",'12-Furnishings'!U226),"")</f>
        <v/>
      </c>
      <c r="H2531" s="236" t="e">
        <f ca="1">G2531/'Project Data'!$D$22</f>
        <v>#VALUE!</v>
      </c>
      <c r="I2531" s="175"/>
      <c r="J2531" s="244"/>
      <c r="K2531" s="242"/>
    </row>
    <row r="2532" spans="1:11" s="147" customFormat="1" ht="15" hidden="1" customHeight="1">
      <c r="A2532" s="198">
        <f>'12-Furnishings'!A227</f>
        <v>0</v>
      </c>
      <c r="B2532" s="235" t="str">
        <f>'12-Furnishings'!B227</f>
        <v>12 58 33.13 Armoires</v>
      </c>
      <c r="C2532" s="235"/>
      <c r="D2532" s="236" t="str" cm="1">
        <f t="array" ref="D2532">_xlfn.IFNA(_xlfn.IFS('12-Furnishings'!D227="*",'12-Furnishings'!C227,'12-Furnishings'!F227="*",'12-Furnishings'!E227,'12-Furnishings'!H227="*",'12-Furnishings'!G227,'12-Furnishings'!J227="*",'12-Furnishings'!I227,'12-Furnishings'!L227="*",'12-Furnishings'!K227,'12-Furnishings'!N227="*",'12-Furnishings'!M227,'12-Furnishings'!P227="*",'12-Furnishings'!O227,'12-Furnishings'!R227="*",'12-Furnishings'!Q227,'12-Furnishings'!T227="*",'12-Furnishings'!S227),"")</f>
        <v/>
      </c>
      <c r="E2532" s="236" t="e">
        <f>D2532/'Project Data'!$D$22</f>
        <v>#VALUE!</v>
      </c>
      <c r="F2532" s="164" t="s">
        <v>44</v>
      </c>
      <c r="G2532" s="236" t="str" cm="1">
        <f t="array" aca="1" ref="G2532" ca="1">_xlfn.IFNA(_xlfn.IFS('12-Furnishings'!F227="*",'12-Furnishings'!E227,'12-Furnishings'!H227="*",'12-Furnishings'!G227,'12-Furnishings'!J227="*",'12-Furnishings'!I227,'12-Furnishings'!L227="*",'12-Furnishings'!K227,'12-Furnishings'!N227="*",'12-Furnishings'!M227,'12-Furnishings'!P227="*",'12-Furnishings'!O227,'12-Furnishings'!R227="*",'12-Furnishings'!Q227,'12-Furnishings'!T227="*",'12-Furnishings'!S227,'12-Furnishings'!V227="*",'12-Furnishings'!U227),"")</f>
        <v/>
      </c>
      <c r="H2532" s="236" t="e">
        <f ca="1">G2532/'Project Data'!$D$22</f>
        <v>#VALUE!</v>
      </c>
      <c r="I2532" s="175"/>
      <c r="J2532" s="244"/>
      <c r="K2532" s="242"/>
    </row>
    <row r="2533" spans="1:11" s="147" customFormat="1" ht="15" hidden="1" customHeight="1">
      <c r="A2533" s="198">
        <f>'12-Furnishings'!A228</f>
        <v>0</v>
      </c>
      <c r="B2533" s="235" t="str">
        <f>'12-Furnishings'!B228</f>
        <v>12 58 36 Nightstands</v>
      </c>
      <c r="C2533" s="235"/>
      <c r="D2533" s="236" t="str" cm="1">
        <f t="array" ref="D2533">_xlfn.IFNA(_xlfn.IFS('12-Furnishings'!D228="*",'12-Furnishings'!C228,'12-Furnishings'!F228="*",'12-Furnishings'!E228,'12-Furnishings'!H228="*",'12-Furnishings'!G228,'12-Furnishings'!J228="*",'12-Furnishings'!I228,'12-Furnishings'!L228="*",'12-Furnishings'!K228,'12-Furnishings'!N228="*",'12-Furnishings'!M228,'12-Furnishings'!P228="*",'12-Furnishings'!O228,'12-Furnishings'!R228="*",'12-Furnishings'!Q228,'12-Furnishings'!T228="*",'12-Furnishings'!S228),"")</f>
        <v/>
      </c>
      <c r="E2533" s="236" t="e">
        <f>D2533/'Project Data'!$D$22</f>
        <v>#VALUE!</v>
      </c>
      <c r="F2533" s="164" t="s">
        <v>44</v>
      </c>
      <c r="G2533" s="236" t="str" cm="1">
        <f t="array" aca="1" ref="G2533" ca="1">_xlfn.IFNA(_xlfn.IFS('12-Furnishings'!F228="*",'12-Furnishings'!E228,'12-Furnishings'!H228="*",'12-Furnishings'!G228,'12-Furnishings'!J228="*",'12-Furnishings'!I228,'12-Furnishings'!L228="*",'12-Furnishings'!K228,'12-Furnishings'!N228="*",'12-Furnishings'!M228,'12-Furnishings'!P228="*",'12-Furnishings'!O228,'12-Furnishings'!R228="*",'12-Furnishings'!Q228,'12-Furnishings'!T228="*",'12-Furnishings'!S228,'12-Furnishings'!V228="*",'12-Furnishings'!U228),"")</f>
        <v/>
      </c>
      <c r="H2533" s="236" t="e">
        <f ca="1">G2533/'Project Data'!$D$22</f>
        <v>#VALUE!</v>
      </c>
      <c r="I2533" s="175"/>
      <c r="J2533" s="244"/>
      <c r="K2533" s="242"/>
    </row>
    <row r="2534" spans="1:11" s="147" customFormat="1" ht="15" hidden="1" customHeight="1">
      <c r="A2534" s="198">
        <f>'12-Furnishings'!A229</f>
        <v>0</v>
      </c>
      <c r="B2534" s="235" t="str">
        <f>'12-Furnishings'!B229</f>
        <v>12 58 83 Custom Residential Furniture</v>
      </c>
      <c r="C2534" s="235"/>
      <c r="D2534" s="236" t="str" cm="1">
        <f t="array" ref="D2534">_xlfn.IFNA(_xlfn.IFS('12-Furnishings'!D229="*",'12-Furnishings'!C229,'12-Furnishings'!F229="*",'12-Furnishings'!E229,'12-Furnishings'!H229="*",'12-Furnishings'!G229,'12-Furnishings'!J229="*",'12-Furnishings'!I229,'12-Furnishings'!L229="*",'12-Furnishings'!K229,'12-Furnishings'!N229="*",'12-Furnishings'!M229,'12-Furnishings'!P229="*",'12-Furnishings'!O229,'12-Furnishings'!R229="*",'12-Furnishings'!Q229,'12-Furnishings'!T229="*",'12-Furnishings'!S229),"")</f>
        <v/>
      </c>
      <c r="E2534" s="236" t="e">
        <f>D2534/'Project Data'!$D$22</f>
        <v>#VALUE!</v>
      </c>
      <c r="F2534" s="164" t="s">
        <v>44</v>
      </c>
      <c r="G2534" s="236" t="str" cm="1">
        <f t="array" aca="1" ref="G2534" ca="1">_xlfn.IFNA(_xlfn.IFS('12-Furnishings'!F229="*",'12-Furnishings'!E229,'12-Furnishings'!H229="*",'12-Furnishings'!G229,'12-Furnishings'!J229="*",'12-Furnishings'!I229,'12-Furnishings'!L229="*",'12-Furnishings'!K229,'12-Furnishings'!N229="*",'12-Furnishings'!M229,'12-Furnishings'!P229="*",'12-Furnishings'!O229,'12-Furnishings'!R229="*",'12-Furnishings'!Q229,'12-Furnishings'!T229="*",'12-Furnishings'!S229,'12-Furnishings'!V229="*",'12-Furnishings'!U229),"")</f>
        <v/>
      </c>
      <c r="H2534" s="236" t="e">
        <f ca="1">G2534/'Project Data'!$D$22</f>
        <v>#VALUE!</v>
      </c>
      <c r="I2534" s="175"/>
      <c r="J2534" s="244"/>
      <c r="K2534" s="242"/>
    </row>
    <row r="2535" spans="1:11" s="147" customFormat="1" ht="15" hidden="1" customHeight="1">
      <c r="A2535" s="198">
        <f>'12-Furnishings'!A230</f>
        <v>0</v>
      </c>
      <c r="B2535" s="235" t="str">
        <f>'12-Furnishings'!B230</f>
        <v>12 59 00 Systems Furniture</v>
      </c>
      <c r="C2535" s="235"/>
      <c r="D2535" s="236" t="str" cm="1">
        <f t="array" ref="D2535">_xlfn.IFNA(_xlfn.IFS('12-Furnishings'!D230="*",'12-Furnishings'!C230,'12-Furnishings'!F230="*",'12-Furnishings'!E230,'12-Furnishings'!H230="*",'12-Furnishings'!G230,'12-Furnishings'!J230="*",'12-Furnishings'!I230,'12-Furnishings'!L230="*",'12-Furnishings'!K230,'12-Furnishings'!N230="*",'12-Furnishings'!M230,'12-Furnishings'!P230="*",'12-Furnishings'!O230,'12-Furnishings'!R230="*",'12-Furnishings'!Q230,'12-Furnishings'!T230="*",'12-Furnishings'!S230),"")</f>
        <v/>
      </c>
      <c r="E2535" s="236" t="e">
        <f>D2535/'Project Data'!$D$22</f>
        <v>#VALUE!</v>
      </c>
      <c r="F2535" s="164" t="s">
        <v>44</v>
      </c>
      <c r="G2535" s="236" t="str" cm="1">
        <f t="array" aca="1" ref="G2535" ca="1">_xlfn.IFNA(_xlfn.IFS('12-Furnishings'!F230="*",'12-Furnishings'!E230,'12-Furnishings'!H230="*",'12-Furnishings'!G230,'12-Furnishings'!J230="*",'12-Furnishings'!I230,'12-Furnishings'!L230="*",'12-Furnishings'!K230,'12-Furnishings'!N230="*",'12-Furnishings'!M230,'12-Furnishings'!P230="*",'12-Furnishings'!O230,'12-Furnishings'!R230="*",'12-Furnishings'!Q230,'12-Furnishings'!T230="*",'12-Furnishings'!S230,'12-Furnishings'!V230="*",'12-Furnishings'!U230),"")</f>
        <v/>
      </c>
      <c r="H2535" s="236" t="e">
        <f ca="1">G2535/'Project Data'!$D$22</f>
        <v>#VALUE!</v>
      </c>
      <c r="I2535" s="175"/>
      <c r="J2535" s="244"/>
      <c r="K2535" s="242"/>
    </row>
    <row r="2536" spans="1:11" s="147" customFormat="1" ht="15" hidden="1" customHeight="1">
      <c r="A2536" s="198">
        <f>'12-Furnishings'!A231</f>
        <v>0</v>
      </c>
      <c r="B2536" s="235" t="str">
        <f>'12-Furnishings'!B231</f>
        <v>12 59 13 Panel-Hung Component System Furniture</v>
      </c>
      <c r="C2536" s="235"/>
      <c r="D2536" s="236" t="str" cm="1">
        <f t="array" ref="D2536">_xlfn.IFNA(_xlfn.IFS('12-Furnishings'!D231="*",'12-Furnishings'!C231,'12-Furnishings'!F231="*",'12-Furnishings'!E231,'12-Furnishings'!H231="*",'12-Furnishings'!G231,'12-Furnishings'!J231="*",'12-Furnishings'!I231,'12-Furnishings'!L231="*",'12-Furnishings'!K231,'12-Furnishings'!N231="*",'12-Furnishings'!M231,'12-Furnishings'!P231="*",'12-Furnishings'!O231,'12-Furnishings'!R231="*",'12-Furnishings'!Q231,'12-Furnishings'!T231="*",'12-Furnishings'!S231),"")</f>
        <v/>
      </c>
      <c r="E2536" s="236" t="e">
        <f>D2536/'Project Data'!$D$22</f>
        <v>#VALUE!</v>
      </c>
      <c r="F2536" s="164" t="s">
        <v>44</v>
      </c>
      <c r="G2536" s="236" t="str" cm="1">
        <f t="array" aca="1" ref="G2536" ca="1">_xlfn.IFNA(_xlfn.IFS('12-Furnishings'!F231="*",'12-Furnishings'!E231,'12-Furnishings'!H231="*",'12-Furnishings'!G231,'12-Furnishings'!J231="*",'12-Furnishings'!I231,'12-Furnishings'!L231="*",'12-Furnishings'!K231,'12-Furnishings'!N231="*",'12-Furnishings'!M231,'12-Furnishings'!P231="*",'12-Furnishings'!O231,'12-Furnishings'!R231="*",'12-Furnishings'!Q231,'12-Furnishings'!T231="*",'12-Furnishings'!S231,'12-Furnishings'!V231="*",'12-Furnishings'!U231),"")</f>
        <v/>
      </c>
      <c r="H2536" s="236" t="e">
        <f ca="1">G2536/'Project Data'!$D$22</f>
        <v>#VALUE!</v>
      </c>
      <c r="I2536" s="175"/>
      <c r="J2536" s="244"/>
      <c r="K2536" s="242"/>
    </row>
    <row r="2537" spans="1:11" s="147" customFormat="1" ht="15" hidden="1" customHeight="1">
      <c r="A2537" s="198">
        <f>'12-Furnishings'!A232</f>
        <v>0</v>
      </c>
      <c r="B2537" s="235" t="str">
        <f>'12-Furnishings'!B232</f>
        <v>12 59 16 Free-Standing Component System Furniture</v>
      </c>
      <c r="C2537" s="235"/>
      <c r="D2537" s="236" t="str" cm="1">
        <f t="array" ref="D2537">_xlfn.IFNA(_xlfn.IFS('12-Furnishings'!D232="*",'12-Furnishings'!C232,'12-Furnishings'!F232="*",'12-Furnishings'!E232,'12-Furnishings'!H232="*",'12-Furnishings'!G232,'12-Furnishings'!J232="*",'12-Furnishings'!I232,'12-Furnishings'!L232="*",'12-Furnishings'!K232,'12-Furnishings'!N232="*",'12-Furnishings'!M232,'12-Furnishings'!P232="*",'12-Furnishings'!O232,'12-Furnishings'!R232="*",'12-Furnishings'!Q232,'12-Furnishings'!T232="*",'12-Furnishings'!S232),"")</f>
        <v/>
      </c>
      <c r="E2537" s="236" t="e">
        <f>D2537/'Project Data'!$D$22</f>
        <v>#VALUE!</v>
      </c>
      <c r="F2537" s="164" t="s">
        <v>44</v>
      </c>
      <c r="G2537" s="236" t="str" cm="1">
        <f t="array" aca="1" ref="G2537" ca="1">_xlfn.IFNA(_xlfn.IFS('12-Furnishings'!F232="*",'12-Furnishings'!E232,'12-Furnishings'!H232="*",'12-Furnishings'!G232,'12-Furnishings'!J232="*",'12-Furnishings'!I232,'12-Furnishings'!L232="*",'12-Furnishings'!K232,'12-Furnishings'!N232="*",'12-Furnishings'!M232,'12-Furnishings'!P232="*",'12-Furnishings'!O232,'12-Furnishings'!R232="*",'12-Furnishings'!Q232,'12-Furnishings'!T232="*",'12-Furnishings'!S232,'12-Furnishings'!V232="*",'12-Furnishings'!U232),"")</f>
        <v/>
      </c>
      <c r="H2537" s="236" t="e">
        <f ca="1">G2537/'Project Data'!$D$22</f>
        <v>#VALUE!</v>
      </c>
      <c r="I2537" s="175"/>
      <c r="J2537" s="244"/>
      <c r="K2537" s="242"/>
    </row>
    <row r="2538" spans="1:11" s="147" customFormat="1" ht="15" hidden="1" customHeight="1">
      <c r="A2538" s="198">
        <f>'12-Furnishings'!A233</f>
        <v>0</v>
      </c>
      <c r="B2538" s="235" t="str">
        <f>'12-Furnishings'!B233</f>
        <v>12 59 19 Beam System Furniture</v>
      </c>
      <c r="C2538" s="235"/>
      <c r="D2538" s="236" t="str" cm="1">
        <f t="array" ref="D2538">_xlfn.IFNA(_xlfn.IFS('12-Furnishings'!D233="*",'12-Furnishings'!C233,'12-Furnishings'!F233="*",'12-Furnishings'!E233,'12-Furnishings'!H233="*",'12-Furnishings'!G233,'12-Furnishings'!J233="*",'12-Furnishings'!I233,'12-Furnishings'!L233="*",'12-Furnishings'!K233,'12-Furnishings'!N233="*",'12-Furnishings'!M233,'12-Furnishings'!P233="*",'12-Furnishings'!O233,'12-Furnishings'!R233="*",'12-Furnishings'!Q233,'12-Furnishings'!T233="*",'12-Furnishings'!S233),"")</f>
        <v/>
      </c>
      <c r="E2538" s="236" t="e">
        <f>D2538/'Project Data'!$D$22</f>
        <v>#VALUE!</v>
      </c>
      <c r="F2538" s="164" t="s">
        <v>44</v>
      </c>
      <c r="G2538" s="236" t="str" cm="1">
        <f t="array" aca="1" ref="G2538" ca="1">_xlfn.IFNA(_xlfn.IFS('12-Furnishings'!F233="*",'12-Furnishings'!E233,'12-Furnishings'!H233="*",'12-Furnishings'!G233,'12-Furnishings'!J233="*",'12-Furnishings'!I233,'12-Furnishings'!L233="*",'12-Furnishings'!K233,'12-Furnishings'!N233="*",'12-Furnishings'!M233,'12-Furnishings'!P233="*",'12-Furnishings'!O233,'12-Furnishings'!R233="*",'12-Furnishings'!Q233,'12-Furnishings'!T233="*",'12-Furnishings'!S233,'12-Furnishings'!V233="*",'12-Furnishings'!U233),"")</f>
        <v/>
      </c>
      <c r="H2538" s="236" t="e">
        <f ca="1">G2538/'Project Data'!$D$22</f>
        <v>#VALUE!</v>
      </c>
      <c r="I2538" s="175"/>
      <c r="J2538" s="244"/>
      <c r="K2538" s="242"/>
    </row>
    <row r="2539" spans="1:11" s="147" customFormat="1" ht="15" hidden="1" customHeight="1">
      <c r="A2539" s="198">
        <f>'12-Furnishings'!A234</f>
        <v>0</v>
      </c>
      <c r="B2539" s="235" t="str">
        <f>'12-Furnishings'!B234</f>
        <v>12 59 23 Desk System Furniture</v>
      </c>
      <c r="C2539" s="235"/>
      <c r="D2539" s="236" t="str" cm="1">
        <f t="array" ref="D2539">_xlfn.IFNA(_xlfn.IFS('12-Furnishings'!D234="*",'12-Furnishings'!C234,'12-Furnishings'!F234="*",'12-Furnishings'!E234,'12-Furnishings'!H234="*",'12-Furnishings'!G234,'12-Furnishings'!J234="*",'12-Furnishings'!I234,'12-Furnishings'!L234="*",'12-Furnishings'!K234,'12-Furnishings'!N234="*",'12-Furnishings'!M234,'12-Furnishings'!P234="*",'12-Furnishings'!O234,'12-Furnishings'!R234="*",'12-Furnishings'!Q234,'12-Furnishings'!T234="*",'12-Furnishings'!S234),"")</f>
        <v/>
      </c>
      <c r="E2539" s="236" t="e">
        <f>D2539/'Project Data'!$D$22</f>
        <v>#VALUE!</v>
      </c>
      <c r="F2539" s="164" t="s">
        <v>44</v>
      </c>
      <c r="G2539" s="236" t="str" cm="1">
        <f t="array" aca="1" ref="G2539" ca="1">_xlfn.IFNA(_xlfn.IFS('12-Furnishings'!F234="*",'12-Furnishings'!E234,'12-Furnishings'!H234="*",'12-Furnishings'!G234,'12-Furnishings'!J234="*",'12-Furnishings'!I234,'12-Furnishings'!L234="*",'12-Furnishings'!K234,'12-Furnishings'!N234="*",'12-Furnishings'!M234,'12-Furnishings'!P234="*",'12-Furnishings'!O234,'12-Furnishings'!R234="*",'12-Furnishings'!Q234,'12-Furnishings'!T234="*",'12-Furnishings'!S234,'12-Furnishings'!V234="*",'12-Furnishings'!U234),"")</f>
        <v/>
      </c>
      <c r="H2539" s="236" t="e">
        <f ca="1">G2539/'Project Data'!$D$22</f>
        <v>#VALUE!</v>
      </c>
      <c r="I2539" s="175"/>
      <c r="J2539" s="244"/>
      <c r="K2539" s="242"/>
    </row>
    <row r="2540" spans="1:11" s="147" customFormat="1" ht="15" hidden="1" customHeight="1">
      <c r="A2540" s="198">
        <f>'12-Furnishings'!A235</f>
        <v>0</v>
      </c>
      <c r="B2540" s="235" t="str">
        <f>'12-Furnishings'!B235</f>
        <v>12 59 83 Custom Systems Furniture</v>
      </c>
      <c r="C2540" s="235"/>
      <c r="D2540" s="236" t="str" cm="1">
        <f t="array" ref="D2540">_xlfn.IFNA(_xlfn.IFS('12-Furnishings'!D235="*",'12-Furnishings'!C235,'12-Furnishings'!F235="*",'12-Furnishings'!E235,'12-Furnishings'!H235="*",'12-Furnishings'!G235,'12-Furnishings'!J235="*",'12-Furnishings'!I235,'12-Furnishings'!L235="*",'12-Furnishings'!K235,'12-Furnishings'!N235="*",'12-Furnishings'!M235,'12-Furnishings'!P235="*",'12-Furnishings'!O235,'12-Furnishings'!R235="*",'12-Furnishings'!Q235,'12-Furnishings'!T235="*",'12-Furnishings'!S235),"")</f>
        <v/>
      </c>
      <c r="E2540" s="236" t="e">
        <f>D2540/'Project Data'!$D$22</f>
        <v>#VALUE!</v>
      </c>
      <c r="F2540" s="164" t="s">
        <v>44</v>
      </c>
      <c r="G2540" s="236" t="str" cm="1">
        <f t="array" aca="1" ref="G2540" ca="1">_xlfn.IFNA(_xlfn.IFS('12-Furnishings'!F235="*",'12-Furnishings'!E235,'12-Furnishings'!H235="*",'12-Furnishings'!G235,'12-Furnishings'!J235="*",'12-Furnishings'!I235,'12-Furnishings'!L235="*",'12-Furnishings'!K235,'12-Furnishings'!N235="*",'12-Furnishings'!M235,'12-Furnishings'!P235="*",'12-Furnishings'!O235,'12-Furnishings'!R235="*",'12-Furnishings'!Q235,'12-Furnishings'!T235="*",'12-Furnishings'!S235,'12-Furnishings'!V235="*",'12-Furnishings'!U235),"")</f>
        <v/>
      </c>
      <c r="H2540" s="236" t="e">
        <f ca="1">G2540/'Project Data'!$D$22</f>
        <v>#VALUE!</v>
      </c>
      <c r="I2540" s="175"/>
      <c r="J2540" s="244"/>
      <c r="K2540" s="242"/>
    </row>
    <row r="2541" spans="1:11" s="147" customFormat="1" ht="15" hidden="1" customHeight="1">
      <c r="A2541" s="198">
        <f>'12-Furnishings'!A236</f>
        <v>0</v>
      </c>
      <c r="B2541" s="235" t="str">
        <f>'12-Furnishings'!B236</f>
        <v>12 60 00 Multiple Seating</v>
      </c>
      <c r="C2541" s="235"/>
      <c r="D2541" s="236" t="str" cm="1">
        <f t="array" ref="D2541">_xlfn.IFNA(_xlfn.IFS('12-Furnishings'!D236="*",'12-Furnishings'!C236,'12-Furnishings'!F236="*",'12-Furnishings'!E236,'12-Furnishings'!H236="*",'12-Furnishings'!G236,'12-Furnishings'!J236="*",'12-Furnishings'!I236,'12-Furnishings'!L236="*",'12-Furnishings'!K236,'12-Furnishings'!N236="*",'12-Furnishings'!M236,'12-Furnishings'!P236="*",'12-Furnishings'!O236,'12-Furnishings'!R236="*",'12-Furnishings'!Q236,'12-Furnishings'!T236="*",'12-Furnishings'!S236),"")</f>
        <v/>
      </c>
      <c r="E2541" s="236" t="e">
        <f>D2541/'Project Data'!$D$22</f>
        <v>#VALUE!</v>
      </c>
      <c r="F2541" s="164" t="s">
        <v>44</v>
      </c>
      <c r="G2541" s="236" t="str" cm="1">
        <f t="array" aca="1" ref="G2541" ca="1">_xlfn.IFNA(_xlfn.IFS('12-Furnishings'!F236="*",'12-Furnishings'!E236,'12-Furnishings'!H236="*",'12-Furnishings'!G236,'12-Furnishings'!J236="*",'12-Furnishings'!I236,'12-Furnishings'!L236="*",'12-Furnishings'!K236,'12-Furnishings'!N236="*",'12-Furnishings'!M236,'12-Furnishings'!P236="*",'12-Furnishings'!O236,'12-Furnishings'!R236="*",'12-Furnishings'!Q236,'12-Furnishings'!T236="*",'12-Furnishings'!S236,'12-Furnishings'!V236="*",'12-Furnishings'!U236),"")</f>
        <v/>
      </c>
      <c r="H2541" s="236" t="e">
        <f ca="1">G2541/'Project Data'!$D$22</f>
        <v>#VALUE!</v>
      </c>
      <c r="I2541" s="175"/>
      <c r="J2541" s="244"/>
      <c r="K2541" s="242"/>
    </row>
    <row r="2542" spans="1:11" s="147" customFormat="1" ht="15" hidden="1" customHeight="1">
      <c r="A2542" s="198">
        <f>'12-Furnishings'!A237</f>
        <v>0</v>
      </c>
      <c r="B2542" s="235" t="str">
        <f>'12-Furnishings'!B237</f>
        <v>12 61 00 Fixed Audience Seating</v>
      </c>
      <c r="C2542" s="235"/>
      <c r="D2542" s="236" t="str" cm="1">
        <f t="array" ref="D2542">_xlfn.IFNA(_xlfn.IFS('12-Furnishings'!D237="*",'12-Furnishings'!C237,'12-Furnishings'!F237="*",'12-Furnishings'!E237,'12-Furnishings'!H237="*",'12-Furnishings'!G237,'12-Furnishings'!J237="*",'12-Furnishings'!I237,'12-Furnishings'!L237="*",'12-Furnishings'!K237,'12-Furnishings'!N237="*",'12-Furnishings'!M237,'12-Furnishings'!P237="*",'12-Furnishings'!O237,'12-Furnishings'!R237="*",'12-Furnishings'!Q237,'12-Furnishings'!T237="*",'12-Furnishings'!S237),"")</f>
        <v/>
      </c>
      <c r="E2542" s="236" t="e">
        <f>D2542/'Project Data'!$D$22</f>
        <v>#VALUE!</v>
      </c>
      <c r="F2542" s="164" t="s">
        <v>44</v>
      </c>
      <c r="G2542" s="236" t="str" cm="1">
        <f t="array" aca="1" ref="G2542" ca="1">_xlfn.IFNA(_xlfn.IFS('12-Furnishings'!F237="*",'12-Furnishings'!E237,'12-Furnishings'!H237="*",'12-Furnishings'!G237,'12-Furnishings'!J237="*",'12-Furnishings'!I237,'12-Furnishings'!L237="*",'12-Furnishings'!K237,'12-Furnishings'!N237="*",'12-Furnishings'!M237,'12-Furnishings'!P237="*",'12-Furnishings'!O237,'12-Furnishings'!R237="*",'12-Furnishings'!Q237,'12-Furnishings'!T237="*",'12-Furnishings'!S237,'12-Furnishings'!V237="*",'12-Furnishings'!U237),"")</f>
        <v/>
      </c>
      <c r="H2542" s="236" t="e">
        <f ca="1">G2542/'Project Data'!$D$22</f>
        <v>#VALUE!</v>
      </c>
      <c r="I2542" s="175"/>
      <c r="J2542" s="244"/>
      <c r="K2542" s="242"/>
    </row>
    <row r="2543" spans="1:11" s="147" customFormat="1" ht="15" hidden="1" customHeight="1">
      <c r="A2543" s="198">
        <f>'12-Furnishings'!A238</f>
        <v>0</v>
      </c>
      <c r="B2543" s="235" t="str">
        <f>'12-Furnishings'!B238</f>
        <v>12 61 13 Upholstered Audience Seating</v>
      </c>
      <c r="C2543" s="235"/>
      <c r="D2543" s="236" t="str" cm="1">
        <f t="array" ref="D2543">_xlfn.IFNA(_xlfn.IFS('12-Furnishings'!D238="*",'12-Furnishings'!C238,'12-Furnishings'!F238="*",'12-Furnishings'!E238,'12-Furnishings'!H238="*",'12-Furnishings'!G238,'12-Furnishings'!J238="*",'12-Furnishings'!I238,'12-Furnishings'!L238="*",'12-Furnishings'!K238,'12-Furnishings'!N238="*",'12-Furnishings'!M238,'12-Furnishings'!P238="*",'12-Furnishings'!O238,'12-Furnishings'!R238="*",'12-Furnishings'!Q238,'12-Furnishings'!T238="*",'12-Furnishings'!S238),"")</f>
        <v/>
      </c>
      <c r="E2543" s="236" t="e">
        <f>D2543/'Project Data'!$D$22</f>
        <v>#VALUE!</v>
      </c>
      <c r="F2543" s="164" t="s">
        <v>44</v>
      </c>
      <c r="G2543" s="236" t="str" cm="1">
        <f t="array" aca="1" ref="G2543" ca="1">_xlfn.IFNA(_xlfn.IFS('12-Furnishings'!F238="*",'12-Furnishings'!E238,'12-Furnishings'!H238="*",'12-Furnishings'!G238,'12-Furnishings'!J238="*",'12-Furnishings'!I238,'12-Furnishings'!L238="*",'12-Furnishings'!K238,'12-Furnishings'!N238="*",'12-Furnishings'!M238,'12-Furnishings'!P238="*",'12-Furnishings'!O238,'12-Furnishings'!R238="*",'12-Furnishings'!Q238,'12-Furnishings'!T238="*",'12-Furnishings'!S238,'12-Furnishings'!V238="*",'12-Furnishings'!U238),"")</f>
        <v/>
      </c>
      <c r="H2543" s="236" t="e">
        <f ca="1">G2543/'Project Data'!$D$22</f>
        <v>#VALUE!</v>
      </c>
      <c r="I2543" s="175"/>
      <c r="J2543" s="244"/>
      <c r="K2543" s="242"/>
    </row>
    <row r="2544" spans="1:11" s="147" customFormat="1" ht="15" hidden="1" customHeight="1">
      <c r="A2544" s="198">
        <f>'12-Furnishings'!A239</f>
        <v>0</v>
      </c>
      <c r="B2544" s="235" t="str">
        <f>'12-Furnishings'!B239</f>
        <v>12 61 16 Molded-Plastic Audience Seating</v>
      </c>
      <c r="C2544" s="235"/>
      <c r="D2544" s="236" t="str" cm="1">
        <f t="array" ref="D2544">_xlfn.IFNA(_xlfn.IFS('12-Furnishings'!D239="*",'12-Furnishings'!C239,'12-Furnishings'!F239="*",'12-Furnishings'!E239,'12-Furnishings'!H239="*",'12-Furnishings'!G239,'12-Furnishings'!J239="*",'12-Furnishings'!I239,'12-Furnishings'!L239="*",'12-Furnishings'!K239,'12-Furnishings'!N239="*",'12-Furnishings'!M239,'12-Furnishings'!P239="*",'12-Furnishings'!O239,'12-Furnishings'!R239="*",'12-Furnishings'!Q239,'12-Furnishings'!T239="*",'12-Furnishings'!S239),"")</f>
        <v/>
      </c>
      <c r="E2544" s="236" t="e">
        <f>D2544/'Project Data'!$D$22</f>
        <v>#VALUE!</v>
      </c>
      <c r="F2544" s="164" t="s">
        <v>44</v>
      </c>
      <c r="G2544" s="236" t="str" cm="1">
        <f t="array" aca="1" ref="G2544" ca="1">_xlfn.IFNA(_xlfn.IFS('12-Furnishings'!F239="*",'12-Furnishings'!E239,'12-Furnishings'!H239="*",'12-Furnishings'!G239,'12-Furnishings'!J239="*",'12-Furnishings'!I239,'12-Furnishings'!L239="*",'12-Furnishings'!K239,'12-Furnishings'!N239="*",'12-Furnishings'!M239,'12-Furnishings'!P239="*",'12-Furnishings'!O239,'12-Furnishings'!R239="*",'12-Furnishings'!Q239,'12-Furnishings'!T239="*",'12-Furnishings'!S239,'12-Furnishings'!V239="*",'12-Furnishings'!U239),"")</f>
        <v/>
      </c>
      <c r="H2544" s="236" t="e">
        <f ca="1">G2544/'Project Data'!$D$22</f>
        <v>#VALUE!</v>
      </c>
      <c r="I2544" s="175"/>
      <c r="J2544" s="244"/>
      <c r="K2544" s="242"/>
    </row>
    <row r="2545" spans="1:11" s="147" customFormat="1" ht="15" hidden="1" customHeight="1">
      <c r="A2545" s="198">
        <f>'12-Furnishings'!A240</f>
        <v>0</v>
      </c>
      <c r="B2545" s="235" t="str">
        <f>'12-Furnishings'!B240</f>
        <v>12 62 00 Portable Audience Seating</v>
      </c>
      <c r="C2545" s="235"/>
      <c r="D2545" s="236" t="str" cm="1">
        <f t="array" ref="D2545">_xlfn.IFNA(_xlfn.IFS('12-Furnishings'!D240="*",'12-Furnishings'!C240,'12-Furnishings'!F240="*",'12-Furnishings'!E240,'12-Furnishings'!H240="*",'12-Furnishings'!G240,'12-Furnishings'!J240="*",'12-Furnishings'!I240,'12-Furnishings'!L240="*",'12-Furnishings'!K240,'12-Furnishings'!N240="*",'12-Furnishings'!M240,'12-Furnishings'!P240="*",'12-Furnishings'!O240,'12-Furnishings'!R240="*",'12-Furnishings'!Q240,'12-Furnishings'!T240="*",'12-Furnishings'!S240),"")</f>
        <v/>
      </c>
      <c r="E2545" s="236" t="e">
        <f>D2545/'Project Data'!$D$22</f>
        <v>#VALUE!</v>
      </c>
      <c r="F2545" s="164" t="s">
        <v>44</v>
      </c>
      <c r="G2545" s="236" t="str" cm="1">
        <f t="array" aca="1" ref="G2545" ca="1">_xlfn.IFNA(_xlfn.IFS('12-Furnishings'!F240="*",'12-Furnishings'!E240,'12-Furnishings'!H240="*",'12-Furnishings'!G240,'12-Furnishings'!J240="*",'12-Furnishings'!I240,'12-Furnishings'!L240="*",'12-Furnishings'!K240,'12-Furnishings'!N240="*",'12-Furnishings'!M240,'12-Furnishings'!P240="*",'12-Furnishings'!O240,'12-Furnishings'!R240="*",'12-Furnishings'!Q240,'12-Furnishings'!T240="*",'12-Furnishings'!S240,'12-Furnishings'!V240="*",'12-Furnishings'!U240),"")</f>
        <v/>
      </c>
      <c r="H2545" s="236" t="e">
        <f ca="1">G2545/'Project Data'!$D$22</f>
        <v>#VALUE!</v>
      </c>
      <c r="I2545" s="175"/>
      <c r="J2545" s="244"/>
      <c r="K2545" s="242"/>
    </row>
    <row r="2546" spans="1:11" s="147" customFormat="1" ht="15" hidden="1" customHeight="1">
      <c r="A2546" s="198">
        <f>'12-Furnishings'!A241</f>
        <v>0</v>
      </c>
      <c r="B2546" s="235" t="str">
        <f>'12-Furnishings'!B241</f>
        <v>12 62 13 Folding Chairs</v>
      </c>
      <c r="C2546" s="235"/>
      <c r="D2546" s="236" t="str" cm="1">
        <f t="array" ref="D2546">_xlfn.IFNA(_xlfn.IFS('12-Furnishings'!D241="*",'12-Furnishings'!C241,'12-Furnishings'!F241="*",'12-Furnishings'!E241,'12-Furnishings'!H241="*",'12-Furnishings'!G241,'12-Furnishings'!J241="*",'12-Furnishings'!I241,'12-Furnishings'!L241="*",'12-Furnishings'!K241,'12-Furnishings'!N241="*",'12-Furnishings'!M241,'12-Furnishings'!P241="*",'12-Furnishings'!O241,'12-Furnishings'!R241="*",'12-Furnishings'!Q241,'12-Furnishings'!T241="*",'12-Furnishings'!S241),"")</f>
        <v/>
      </c>
      <c r="E2546" s="236" t="e">
        <f>D2546/'Project Data'!$D$22</f>
        <v>#VALUE!</v>
      </c>
      <c r="F2546" s="164" t="s">
        <v>44</v>
      </c>
      <c r="G2546" s="236" t="str" cm="1">
        <f t="array" aca="1" ref="G2546" ca="1">_xlfn.IFNA(_xlfn.IFS('12-Furnishings'!F241="*",'12-Furnishings'!E241,'12-Furnishings'!H241="*",'12-Furnishings'!G241,'12-Furnishings'!J241="*",'12-Furnishings'!I241,'12-Furnishings'!L241="*",'12-Furnishings'!K241,'12-Furnishings'!N241="*",'12-Furnishings'!M241,'12-Furnishings'!P241="*",'12-Furnishings'!O241,'12-Furnishings'!R241="*",'12-Furnishings'!Q241,'12-Furnishings'!T241="*",'12-Furnishings'!S241,'12-Furnishings'!V241="*",'12-Furnishings'!U241),"")</f>
        <v/>
      </c>
      <c r="H2546" s="236" t="e">
        <f ca="1">G2546/'Project Data'!$D$22</f>
        <v>#VALUE!</v>
      </c>
      <c r="I2546" s="175"/>
      <c r="J2546" s="244"/>
      <c r="K2546" s="242"/>
    </row>
    <row r="2547" spans="1:11" s="147" customFormat="1" ht="15" hidden="1" customHeight="1">
      <c r="A2547" s="198">
        <f>'12-Furnishings'!A242</f>
        <v>0</v>
      </c>
      <c r="B2547" s="235" t="str">
        <f>'12-Furnishings'!B242</f>
        <v>12 62 16 Interlocking Chairs</v>
      </c>
      <c r="C2547" s="235"/>
      <c r="D2547" s="236" t="str" cm="1">
        <f t="array" ref="D2547">_xlfn.IFNA(_xlfn.IFS('12-Furnishings'!D242="*",'12-Furnishings'!C242,'12-Furnishings'!F242="*",'12-Furnishings'!E242,'12-Furnishings'!H242="*",'12-Furnishings'!G242,'12-Furnishings'!J242="*",'12-Furnishings'!I242,'12-Furnishings'!L242="*",'12-Furnishings'!K242,'12-Furnishings'!N242="*",'12-Furnishings'!M242,'12-Furnishings'!P242="*",'12-Furnishings'!O242,'12-Furnishings'!R242="*",'12-Furnishings'!Q242,'12-Furnishings'!T242="*",'12-Furnishings'!S242),"")</f>
        <v/>
      </c>
      <c r="E2547" s="236" t="e">
        <f>D2547/'Project Data'!$D$22</f>
        <v>#VALUE!</v>
      </c>
      <c r="F2547" s="164" t="s">
        <v>44</v>
      </c>
      <c r="G2547" s="236" t="str" cm="1">
        <f t="array" aca="1" ref="G2547" ca="1">_xlfn.IFNA(_xlfn.IFS('12-Furnishings'!F242="*",'12-Furnishings'!E242,'12-Furnishings'!H242="*",'12-Furnishings'!G242,'12-Furnishings'!J242="*",'12-Furnishings'!I242,'12-Furnishings'!L242="*",'12-Furnishings'!K242,'12-Furnishings'!N242="*",'12-Furnishings'!M242,'12-Furnishings'!P242="*",'12-Furnishings'!O242,'12-Furnishings'!R242="*",'12-Furnishings'!Q242,'12-Furnishings'!T242="*",'12-Furnishings'!S242,'12-Furnishings'!V242="*",'12-Furnishings'!U242),"")</f>
        <v/>
      </c>
      <c r="H2547" s="236" t="e">
        <f ca="1">G2547/'Project Data'!$D$22</f>
        <v>#VALUE!</v>
      </c>
      <c r="I2547" s="175"/>
      <c r="J2547" s="244"/>
      <c r="K2547" s="242"/>
    </row>
    <row r="2548" spans="1:11" s="147" customFormat="1" ht="15" hidden="1" customHeight="1">
      <c r="A2548" s="198">
        <f>'12-Furnishings'!A243</f>
        <v>0</v>
      </c>
      <c r="B2548" s="235" t="str">
        <f>'12-Furnishings'!B243</f>
        <v>12 62 19 Stacking Chairs</v>
      </c>
      <c r="C2548" s="235"/>
      <c r="D2548" s="236" t="str" cm="1">
        <f t="array" ref="D2548">_xlfn.IFNA(_xlfn.IFS('12-Furnishings'!D243="*",'12-Furnishings'!C243,'12-Furnishings'!F243="*",'12-Furnishings'!E243,'12-Furnishings'!H243="*",'12-Furnishings'!G243,'12-Furnishings'!J243="*",'12-Furnishings'!I243,'12-Furnishings'!L243="*",'12-Furnishings'!K243,'12-Furnishings'!N243="*",'12-Furnishings'!M243,'12-Furnishings'!P243="*",'12-Furnishings'!O243,'12-Furnishings'!R243="*",'12-Furnishings'!Q243,'12-Furnishings'!T243="*",'12-Furnishings'!S243),"")</f>
        <v/>
      </c>
      <c r="E2548" s="236" t="e">
        <f>D2548/'Project Data'!$D$22</f>
        <v>#VALUE!</v>
      </c>
      <c r="F2548" s="164" t="s">
        <v>44</v>
      </c>
      <c r="G2548" s="236" t="str" cm="1">
        <f t="array" aca="1" ref="G2548" ca="1">_xlfn.IFNA(_xlfn.IFS('12-Furnishings'!F243="*",'12-Furnishings'!E243,'12-Furnishings'!H243="*",'12-Furnishings'!G243,'12-Furnishings'!J243="*",'12-Furnishings'!I243,'12-Furnishings'!L243="*",'12-Furnishings'!K243,'12-Furnishings'!N243="*",'12-Furnishings'!M243,'12-Furnishings'!P243="*",'12-Furnishings'!O243,'12-Furnishings'!R243="*",'12-Furnishings'!Q243,'12-Furnishings'!T243="*",'12-Furnishings'!S243,'12-Furnishings'!V243="*",'12-Furnishings'!U243),"")</f>
        <v/>
      </c>
      <c r="H2548" s="236" t="e">
        <f ca="1">G2548/'Project Data'!$D$22</f>
        <v>#VALUE!</v>
      </c>
      <c r="I2548" s="175"/>
      <c r="J2548" s="244"/>
      <c r="K2548" s="242"/>
    </row>
    <row r="2549" spans="1:11" s="147" customFormat="1" ht="15" hidden="1" customHeight="1">
      <c r="A2549" s="198">
        <f>'12-Furnishings'!A244</f>
        <v>0</v>
      </c>
      <c r="B2549" s="235" t="str">
        <f>'12-Furnishings'!B244</f>
        <v>12 62 23 Portable Bleachers</v>
      </c>
      <c r="C2549" s="235"/>
      <c r="D2549" s="236" t="str" cm="1">
        <f t="array" ref="D2549">_xlfn.IFNA(_xlfn.IFS('12-Furnishings'!D244="*",'12-Furnishings'!C244,'12-Furnishings'!F244="*",'12-Furnishings'!E244,'12-Furnishings'!H244="*",'12-Furnishings'!G244,'12-Furnishings'!J244="*",'12-Furnishings'!I244,'12-Furnishings'!L244="*",'12-Furnishings'!K244,'12-Furnishings'!N244="*",'12-Furnishings'!M244,'12-Furnishings'!P244="*",'12-Furnishings'!O244,'12-Furnishings'!R244="*",'12-Furnishings'!Q244,'12-Furnishings'!T244="*",'12-Furnishings'!S244),"")</f>
        <v/>
      </c>
      <c r="E2549" s="236" t="e">
        <f>D2549/'Project Data'!$D$22</f>
        <v>#VALUE!</v>
      </c>
      <c r="F2549" s="164" t="s">
        <v>44</v>
      </c>
      <c r="G2549" s="236" t="str" cm="1">
        <f t="array" aca="1" ref="G2549" ca="1">_xlfn.IFNA(_xlfn.IFS('12-Furnishings'!F244="*",'12-Furnishings'!E244,'12-Furnishings'!H244="*",'12-Furnishings'!G244,'12-Furnishings'!J244="*",'12-Furnishings'!I244,'12-Furnishings'!L244="*",'12-Furnishings'!K244,'12-Furnishings'!N244="*",'12-Furnishings'!M244,'12-Furnishings'!P244="*",'12-Furnishings'!O244,'12-Furnishings'!R244="*",'12-Furnishings'!Q244,'12-Furnishings'!T244="*",'12-Furnishings'!S244,'12-Furnishings'!V244="*",'12-Furnishings'!U244),"")</f>
        <v/>
      </c>
      <c r="H2549" s="236" t="e">
        <f ca="1">G2549/'Project Data'!$D$22</f>
        <v>#VALUE!</v>
      </c>
      <c r="I2549" s="175"/>
      <c r="J2549" s="244"/>
      <c r="K2549" s="242"/>
    </row>
    <row r="2550" spans="1:11" s="147" customFormat="1" ht="15" hidden="1" customHeight="1">
      <c r="A2550" s="198">
        <f>'12-Furnishings'!A245</f>
        <v>0</v>
      </c>
      <c r="B2550" s="235" t="str">
        <f>'12-Furnishings'!B245</f>
        <v>12 63 00 Stadium and Arena Seating</v>
      </c>
      <c r="C2550" s="235"/>
      <c r="D2550" s="236" t="str" cm="1">
        <f t="array" ref="D2550">_xlfn.IFNA(_xlfn.IFS('12-Furnishings'!D245="*",'12-Furnishings'!C245,'12-Furnishings'!F245="*",'12-Furnishings'!E245,'12-Furnishings'!H245="*",'12-Furnishings'!G245,'12-Furnishings'!J245="*",'12-Furnishings'!I245,'12-Furnishings'!L245="*",'12-Furnishings'!K245,'12-Furnishings'!N245="*",'12-Furnishings'!M245,'12-Furnishings'!P245="*",'12-Furnishings'!O245,'12-Furnishings'!R245="*",'12-Furnishings'!Q245,'12-Furnishings'!T245="*",'12-Furnishings'!S245),"")</f>
        <v/>
      </c>
      <c r="E2550" s="236" t="e">
        <f>D2550/'Project Data'!$D$22</f>
        <v>#VALUE!</v>
      </c>
      <c r="F2550" s="164" t="s">
        <v>44</v>
      </c>
      <c r="G2550" s="236" t="str" cm="1">
        <f t="array" aca="1" ref="G2550" ca="1">_xlfn.IFNA(_xlfn.IFS('12-Furnishings'!F245="*",'12-Furnishings'!E245,'12-Furnishings'!H245="*",'12-Furnishings'!G245,'12-Furnishings'!J245="*",'12-Furnishings'!I245,'12-Furnishings'!L245="*",'12-Furnishings'!K245,'12-Furnishings'!N245="*",'12-Furnishings'!M245,'12-Furnishings'!P245="*",'12-Furnishings'!O245,'12-Furnishings'!R245="*",'12-Furnishings'!Q245,'12-Furnishings'!T245="*",'12-Furnishings'!S245,'12-Furnishings'!V245="*",'12-Furnishings'!U245),"")</f>
        <v/>
      </c>
      <c r="H2550" s="236" t="e">
        <f ca="1">G2550/'Project Data'!$D$22</f>
        <v>#VALUE!</v>
      </c>
      <c r="I2550" s="175"/>
      <c r="J2550" s="244"/>
      <c r="K2550" s="242"/>
    </row>
    <row r="2551" spans="1:11" s="147" customFormat="1" ht="15" hidden="1" customHeight="1">
      <c r="A2551" s="198">
        <f>'12-Furnishings'!A246</f>
        <v>0</v>
      </c>
      <c r="B2551" s="235" t="str">
        <f>'12-Furnishings'!B246</f>
        <v>12 63 13 Stadium and Arena Bench Seating</v>
      </c>
      <c r="C2551" s="235"/>
      <c r="D2551" s="236" t="str" cm="1">
        <f t="array" ref="D2551">_xlfn.IFNA(_xlfn.IFS('12-Furnishings'!D246="*",'12-Furnishings'!C246,'12-Furnishings'!F246="*",'12-Furnishings'!E246,'12-Furnishings'!H246="*",'12-Furnishings'!G246,'12-Furnishings'!J246="*",'12-Furnishings'!I246,'12-Furnishings'!L246="*",'12-Furnishings'!K246,'12-Furnishings'!N246="*",'12-Furnishings'!M246,'12-Furnishings'!P246="*",'12-Furnishings'!O246,'12-Furnishings'!R246="*",'12-Furnishings'!Q246,'12-Furnishings'!T246="*",'12-Furnishings'!S246),"")</f>
        <v/>
      </c>
      <c r="E2551" s="236" t="e">
        <f>D2551/'Project Data'!$D$22</f>
        <v>#VALUE!</v>
      </c>
      <c r="F2551" s="164" t="s">
        <v>44</v>
      </c>
      <c r="G2551" s="236" t="str" cm="1">
        <f t="array" aca="1" ref="G2551" ca="1">_xlfn.IFNA(_xlfn.IFS('12-Furnishings'!F246="*",'12-Furnishings'!E246,'12-Furnishings'!H246="*",'12-Furnishings'!G246,'12-Furnishings'!J246="*",'12-Furnishings'!I246,'12-Furnishings'!L246="*",'12-Furnishings'!K246,'12-Furnishings'!N246="*",'12-Furnishings'!M246,'12-Furnishings'!P246="*",'12-Furnishings'!O246,'12-Furnishings'!R246="*",'12-Furnishings'!Q246,'12-Furnishings'!T246="*",'12-Furnishings'!S246,'12-Furnishings'!V246="*",'12-Furnishings'!U246),"")</f>
        <v/>
      </c>
      <c r="H2551" s="236" t="e">
        <f ca="1">G2551/'Project Data'!$D$22</f>
        <v>#VALUE!</v>
      </c>
      <c r="I2551" s="175"/>
      <c r="J2551" s="244"/>
      <c r="K2551" s="242"/>
    </row>
    <row r="2552" spans="1:11" s="147" customFormat="1" ht="15" hidden="1" customHeight="1">
      <c r="A2552" s="198">
        <f>'12-Furnishings'!A247</f>
        <v>0</v>
      </c>
      <c r="B2552" s="235" t="str">
        <f>'12-Furnishings'!B247</f>
        <v>12 63 23 Stadium and Arena Seats</v>
      </c>
      <c r="C2552" s="235"/>
      <c r="D2552" s="236" t="str" cm="1">
        <f t="array" ref="D2552">_xlfn.IFNA(_xlfn.IFS('12-Furnishings'!D247="*",'12-Furnishings'!C247,'12-Furnishings'!F247="*",'12-Furnishings'!E247,'12-Furnishings'!H247="*",'12-Furnishings'!G247,'12-Furnishings'!J247="*",'12-Furnishings'!I247,'12-Furnishings'!L247="*",'12-Furnishings'!K247,'12-Furnishings'!N247="*",'12-Furnishings'!M247,'12-Furnishings'!P247="*",'12-Furnishings'!O247,'12-Furnishings'!R247="*",'12-Furnishings'!Q247,'12-Furnishings'!T247="*",'12-Furnishings'!S247),"")</f>
        <v/>
      </c>
      <c r="E2552" s="236" t="e">
        <f>D2552/'Project Data'!$D$22</f>
        <v>#VALUE!</v>
      </c>
      <c r="F2552" s="164" t="s">
        <v>44</v>
      </c>
      <c r="G2552" s="236" t="str" cm="1">
        <f t="array" aca="1" ref="G2552" ca="1">_xlfn.IFNA(_xlfn.IFS('12-Furnishings'!F247="*",'12-Furnishings'!E247,'12-Furnishings'!H247="*",'12-Furnishings'!G247,'12-Furnishings'!J247="*",'12-Furnishings'!I247,'12-Furnishings'!L247="*",'12-Furnishings'!K247,'12-Furnishings'!N247="*",'12-Furnishings'!M247,'12-Furnishings'!P247="*",'12-Furnishings'!O247,'12-Furnishings'!R247="*",'12-Furnishings'!Q247,'12-Furnishings'!T247="*",'12-Furnishings'!S247,'12-Furnishings'!V247="*",'12-Furnishings'!U247),"")</f>
        <v/>
      </c>
      <c r="H2552" s="236" t="e">
        <f ca="1">G2552/'Project Data'!$D$22</f>
        <v>#VALUE!</v>
      </c>
      <c r="I2552" s="175"/>
      <c r="J2552" s="244"/>
      <c r="K2552" s="242"/>
    </row>
    <row r="2553" spans="1:11" s="147" customFormat="1" ht="15" hidden="1" customHeight="1">
      <c r="A2553" s="198">
        <f>'12-Furnishings'!A248</f>
        <v>0</v>
      </c>
      <c r="B2553" s="235" t="str">
        <f>'12-Furnishings'!B248</f>
        <v>12 64 00 Booths and Tables</v>
      </c>
      <c r="C2553" s="235"/>
      <c r="D2553" s="236" t="str" cm="1">
        <f t="array" ref="D2553">_xlfn.IFNA(_xlfn.IFS('12-Furnishings'!D248="*",'12-Furnishings'!C248,'12-Furnishings'!F248="*",'12-Furnishings'!E248,'12-Furnishings'!H248="*",'12-Furnishings'!G248,'12-Furnishings'!J248="*",'12-Furnishings'!I248,'12-Furnishings'!L248="*",'12-Furnishings'!K248,'12-Furnishings'!N248="*",'12-Furnishings'!M248,'12-Furnishings'!P248="*",'12-Furnishings'!O248,'12-Furnishings'!R248="*",'12-Furnishings'!Q248,'12-Furnishings'!T248="*",'12-Furnishings'!S248),"")</f>
        <v/>
      </c>
      <c r="E2553" s="236" t="e">
        <f>D2553/'Project Data'!$D$22</f>
        <v>#VALUE!</v>
      </c>
      <c r="F2553" s="164" t="s">
        <v>44</v>
      </c>
      <c r="G2553" s="236" t="str" cm="1">
        <f t="array" aca="1" ref="G2553" ca="1">_xlfn.IFNA(_xlfn.IFS('12-Furnishings'!F248="*",'12-Furnishings'!E248,'12-Furnishings'!H248="*",'12-Furnishings'!G248,'12-Furnishings'!J248="*",'12-Furnishings'!I248,'12-Furnishings'!L248="*",'12-Furnishings'!K248,'12-Furnishings'!N248="*",'12-Furnishings'!M248,'12-Furnishings'!P248="*",'12-Furnishings'!O248,'12-Furnishings'!R248="*",'12-Furnishings'!Q248,'12-Furnishings'!T248="*",'12-Furnishings'!S248,'12-Furnishings'!V248="*",'12-Furnishings'!U248),"")</f>
        <v/>
      </c>
      <c r="H2553" s="236" t="e">
        <f ca="1">G2553/'Project Data'!$D$22</f>
        <v>#VALUE!</v>
      </c>
      <c r="I2553" s="175"/>
      <c r="J2553" s="244"/>
      <c r="K2553" s="242"/>
    </row>
    <row r="2554" spans="1:11" s="147" customFormat="1" ht="15" hidden="1" customHeight="1">
      <c r="A2554" s="198">
        <f>'12-Furnishings'!A249</f>
        <v>0</v>
      </c>
      <c r="B2554" s="235" t="str">
        <f>'12-Furnishings'!B249</f>
        <v>12 64 13 Booths</v>
      </c>
      <c r="C2554" s="235"/>
      <c r="D2554" s="236" t="str" cm="1">
        <f t="array" ref="D2554">_xlfn.IFNA(_xlfn.IFS('12-Furnishings'!D249="*",'12-Furnishings'!C249,'12-Furnishings'!F249="*",'12-Furnishings'!E249,'12-Furnishings'!H249="*",'12-Furnishings'!G249,'12-Furnishings'!J249="*",'12-Furnishings'!I249,'12-Furnishings'!L249="*",'12-Furnishings'!K249,'12-Furnishings'!N249="*",'12-Furnishings'!M249,'12-Furnishings'!P249="*",'12-Furnishings'!O249,'12-Furnishings'!R249="*",'12-Furnishings'!Q249,'12-Furnishings'!T249="*",'12-Furnishings'!S249),"")</f>
        <v/>
      </c>
      <c r="E2554" s="236" t="e">
        <f>D2554/'Project Data'!$D$22</f>
        <v>#VALUE!</v>
      </c>
      <c r="F2554" s="164" t="s">
        <v>44</v>
      </c>
      <c r="G2554" s="236" t="str" cm="1">
        <f t="array" aca="1" ref="G2554" ca="1">_xlfn.IFNA(_xlfn.IFS('12-Furnishings'!F249="*",'12-Furnishings'!E249,'12-Furnishings'!H249="*",'12-Furnishings'!G249,'12-Furnishings'!J249="*",'12-Furnishings'!I249,'12-Furnishings'!L249="*",'12-Furnishings'!K249,'12-Furnishings'!N249="*",'12-Furnishings'!M249,'12-Furnishings'!P249="*",'12-Furnishings'!O249,'12-Furnishings'!R249="*",'12-Furnishings'!Q249,'12-Furnishings'!T249="*",'12-Furnishings'!S249,'12-Furnishings'!V249="*",'12-Furnishings'!U249),"")</f>
        <v/>
      </c>
      <c r="H2554" s="236" t="e">
        <f ca="1">G2554/'Project Data'!$D$22</f>
        <v>#VALUE!</v>
      </c>
      <c r="I2554" s="175"/>
      <c r="J2554" s="244"/>
      <c r="K2554" s="242"/>
    </row>
    <row r="2555" spans="1:11" s="147" customFormat="1" ht="15" hidden="1" customHeight="1">
      <c r="A2555" s="198">
        <f>'12-Furnishings'!A250</f>
        <v>0</v>
      </c>
      <c r="B2555" s="235" t="str">
        <f>'12-Furnishings'!B250</f>
        <v>12 64 16 Tables</v>
      </c>
      <c r="C2555" s="235"/>
      <c r="D2555" s="236" t="str" cm="1">
        <f t="array" ref="D2555">_xlfn.IFNA(_xlfn.IFS('12-Furnishings'!D250="*",'12-Furnishings'!C250,'12-Furnishings'!F250="*",'12-Furnishings'!E250,'12-Furnishings'!H250="*",'12-Furnishings'!G250,'12-Furnishings'!J250="*",'12-Furnishings'!I250,'12-Furnishings'!L250="*",'12-Furnishings'!K250,'12-Furnishings'!N250="*",'12-Furnishings'!M250,'12-Furnishings'!P250="*",'12-Furnishings'!O250,'12-Furnishings'!R250="*",'12-Furnishings'!Q250,'12-Furnishings'!T250="*",'12-Furnishings'!S250),"")</f>
        <v/>
      </c>
      <c r="E2555" s="236" t="e">
        <f>D2555/'Project Data'!$D$22</f>
        <v>#VALUE!</v>
      </c>
      <c r="F2555" s="164" t="s">
        <v>44</v>
      </c>
      <c r="G2555" s="236" t="str" cm="1">
        <f t="array" aca="1" ref="G2555" ca="1">_xlfn.IFNA(_xlfn.IFS('12-Furnishings'!F250="*",'12-Furnishings'!E250,'12-Furnishings'!H250="*",'12-Furnishings'!G250,'12-Furnishings'!J250="*",'12-Furnishings'!I250,'12-Furnishings'!L250="*",'12-Furnishings'!K250,'12-Furnishings'!N250="*",'12-Furnishings'!M250,'12-Furnishings'!P250="*",'12-Furnishings'!O250,'12-Furnishings'!R250="*",'12-Furnishings'!Q250,'12-Furnishings'!T250="*",'12-Furnishings'!S250,'12-Furnishings'!V250="*",'12-Furnishings'!U250),"")</f>
        <v/>
      </c>
      <c r="H2555" s="236" t="e">
        <f ca="1">G2555/'Project Data'!$D$22</f>
        <v>#VALUE!</v>
      </c>
      <c r="I2555" s="175"/>
      <c r="J2555" s="244"/>
      <c r="K2555" s="242"/>
    </row>
    <row r="2556" spans="1:11" s="147" customFormat="1" ht="15" hidden="1" customHeight="1">
      <c r="A2556" s="198">
        <f>'12-Furnishings'!A251</f>
        <v>0</v>
      </c>
      <c r="B2556" s="235" t="str">
        <f>'12-Furnishings'!B251</f>
        <v>12 64 23 Banquette Seating</v>
      </c>
      <c r="C2556" s="235"/>
      <c r="D2556" s="236" t="str" cm="1">
        <f t="array" ref="D2556">_xlfn.IFNA(_xlfn.IFS('12-Furnishings'!D251="*",'12-Furnishings'!C251,'12-Furnishings'!F251="*",'12-Furnishings'!E251,'12-Furnishings'!H251="*",'12-Furnishings'!G251,'12-Furnishings'!J251="*",'12-Furnishings'!I251,'12-Furnishings'!L251="*",'12-Furnishings'!K251,'12-Furnishings'!N251="*",'12-Furnishings'!M251,'12-Furnishings'!P251="*",'12-Furnishings'!O251,'12-Furnishings'!R251="*",'12-Furnishings'!Q251,'12-Furnishings'!T251="*",'12-Furnishings'!S251),"")</f>
        <v/>
      </c>
      <c r="E2556" s="236" t="e">
        <f>D2556/'Project Data'!$D$22</f>
        <v>#VALUE!</v>
      </c>
      <c r="F2556" s="164" t="s">
        <v>44</v>
      </c>
      <c r="G2556" s="236" t="str" cm="1">
        <f t="array" aca="1" ref="G2556" ca="1">_xlfn.IFNA(_xlfn.IFS('12-Furnishings'!F251="*",'12-Furnishings'!E251,'12-Furnishings'!H251="*",'12-Furnishings'!G251,'12-Furnishings'!J251="*",'12-Furnishings'!I251,'12-Furnishings'!L251="*",'12-Furnishings'!K251,'12-Furnishings'!N251="*",'12-Furnishings'!M251,'12-Furnishings'!P251="*",'12-Furnishings'!O251,'12-Furnishings'!R251="*",'12-Furnishings'!Q251,'12-Furnishings'!T251="*",'12-Furnishings'!S251,'12-Furnishings'!V251="*",'12-Furnishings'!U251),"")</f>
        <v/>
      </c>
      <c r="H2556" s="236" t="e">
        <f ca="1">G2556/'Project Data'!$D$22</f>
        <v>#VALUE!</v>
      </c>
      <c r="I2556" s="175"/>
      <c r="J2556" s="244"/>
      <c r="K2556" s="242"/>
    </row>
    <row r="2557" spans="1:11" s="147" customFormat="1" ht="15" hidden="1" customHeight="1">
      <c r="A2557" s="198">
        <f>'12-Furnishings'!A252</f>
        <v>0</v>
      </c>
      <c r="B2557" s="235" t="str">
        <f>'12-Furnishings'!B252</f>
        <v>12 65 00 Multiple-Use Fixed Seating</v>
      </c>
      <c r="C2557" s="235"/>
      <c r="D2557" s="236" t="str" cm="1">
        <f t="array" ref="D2557">_xlfn.IFNA(_xlfn.IFS('12-Furnishings'!D252="*",'12-Furnishings'!C252,'12-Furnishings'!F252="*",'12-Furnishings'!E252,'12-Furnishings'!H252="*",'12-Furnishings'!G252,'12-Furnishings'!J252="*",'12-Furnishings'!I252,'12-Furnishings'!L252="*",'12-Furnishings'!K252,'12-Furnishings'!N252="*",'12-Furnishings'!M252,'12-Furnishings'!P252="*",'12-Furnishings'!O252,'12-Furnishings'!R252="*",'12-Furnishings'!Q252,'12-Furnishings'!T252="*",'12-Furnishings'!S252),"")</f>
        <v/>
      </c>
      <c r="E2557" s="236" t="e">
        <f>D2557/'Project Data'!$D$22</f>
        <v>#VALUE!</v>
      </c>
      <c r="F2557" s="164" t="s">
        <v>44</v>
      </c>
      <c r="G2557" s="236" t="str" cm="1">
        <f t="array" aca="1" ref="G2557" ca="1">_xlfn.IFNA(_xlfn.IFS('12-Furnishings'!F252="*",'12-Furnishings'!E252,'12-Furnishings'!H252="*",'12-Furnishings'!G252,'12-Furnishings'!J252="*",'12-Furnishings'!I252,'12-Furnishings'!L252="*",'12-Furnishings'!K252,'12-Furnishings'!N252="*",'12-Furnishings'!M252,'12-Furnishings'!P252="*",'12-Furnishings'!O252,'12-Furnishings'!R252="*",'12-Furnishings'!Q252,'12-Furnishings'!T252="*",'12-Furnishings'!S252,'12-Furnishings'!V252="*",'12-Furnishings'!U252),"")</f>
        <v/>
      </c>
      <c r="H2557" s="236" t="e">
        <f ca="1">G2557/'Project Data'!$D$22</f>
        <v>#VALUE!</v>
      </c>
      <c r="I2557" s="175"/>
      <c r="J2557" s="244"/>
      <c r="K2557" s="242"/>
    </row>
    <row r="2558" spans="1:11" s="147" customFormat="1" ht="15" hidden="1" customHeight="1">
      <c r="A2558" s="198">
        <f>'12-Furnishings'!A253</f>
        <v>0</v>
      </c>
      <c r="B2558" s="235" t="str">
        <f>'12-Furnishings'!B253</f>
        <v>12 66 00 Telescoping Stands</v>
      </c>
      <c r="C2558" s="235"/>
      <c r="D2558" s="236" t="str" cm="1">
        <f t="array" ref="D2558">_xlfn.IFNA(_xlfn.IFS('12-Furnishings'!D253="*",'12-Furnishings'!C253,'12-Furnishings'!F253="*",'12-Furnishings'!E253,'12-Furnishings'!H253="*",'12-Furnishings'!G253,'12-Furnishings'!J253="*",'12-Furnishings'!I253,'12-Furnishings'!L253="*",'12-Furnishings'!K253,'12-Furnishings'!N253="*",'12-Furnishings'!M253,'12-Furnishings'!P253="*",'12-Furnishings'!O253,'12-Furnishings'!R253="*",'12-Furnishings'!Q253,'12-Furnishings'!T253="*",'12-Furnishings'!S253),"")</f>
        <v/>
      </c>
      <c r="E2558" s="236" t="e">
        <f>D2558/'Project Data'!$D$22</f>
        <v>#VALUE!</v>
      </c>
      <c r="F2558" s="164" t="s">
        <v>44</v>
      </c>
      <c r="G2558" s="236" t="str" cm="1">
        <f t="array" aca="1" ref="G2558" ca="1">_xlfn.IFNA(_xlfn.IFS('12-Furnishings'!F253="*",'12-Furnishings'!E253,'12-Furnishings'!H253="*",'12-Furnishings'!G253,'12-Furnishings'!J253="*",'12-Furnishings'!I253,'12-Furnishings'!L253="*",'12-Furnishings'!K253,'12-Furnishings'!N253="*",'12-Furnishings'!M253,'12-Furnishings'!P253="*",'12-Furnishings'!O253,'12-Furnishings'!R253="*",'12-Furnishings'!Q253,'12-Furnishings'!T253="*",'12-Furnishings'!S253,'12-Furnishings'!V253="*",'12-Furnishings'!U253),"")</f>
        <v/>
      </c>
      <c r="H2558" s="236" t="e">
        <f ca="1">G2558/'Project Data'!$D$22</f>
        <v>#VALUE!</v>
      </c>
      <c r="I2558" s="175"/>
      <c r="J2558" s="244"/>
      <c r="K2558" s="242"/>
    </row>
    <row r="2559" spans="1:11" s="147" customFormat="1" ht="15" hidden="1" customHeight="1">
      <c r="A2559" s="198">
        <f>'12-Furnishings'!A254</f>
        <v>0</v>
      </c>
      <c r="B2559" s="235" t="str">
        <f>'12-Furnishings'!B254</f>
        <v>12 66 13 Telescoping Bleachers</v>
      </c>
      <c r="C2559" s="235"/>
      <c r="D2559" s="236" t="str" cm="1">
        <f t="array" ref="D2559">_xlfn.IFNA(_xlfn.IFS('12-Furnishings'!D254="*",'12-Furnishings'!C254,'12-Furnishings'!F254="*",'12-Furnishings'!E254,'12-Furnishings'!H254="*",'12-Furnishings'!G254,'12-Furnishings'!J254="*",'12-Furnishings'!I254,'12-Furnishings'!L254="*",'12-Furnishings'!K254,'12-Furnishings'!N254="*",'12-Furnishings'!M254,'12-Furnishings'!P254="*",'12-Furnishings'!O254,'12-Furnishings'!R254="*",'12-Furnishings'!Q254,'12-Furnishings'!T254="*",'12-Furnishings'!S254),"")</f>
        <v/>
      </c>
      <c r="E2559" s="236" t="e">
        <f>D2559/'Project Data'!$D$22</f>
        <v>#VALUE!</v>
      </c>
      <c r="F2559" s="164" t="s">
        <v>44</v>
      </c>
      <c r="G2559" s="236" t="str" cm="1">
        <f t="array" aca="1" ref="G2559" ca="1">_xlfn.IFNA(_xlfn.IFS('12-Furnishings'!F254="*",'12-Furnishings'!E254,'12-Furnishings'!H254="*",'12-Furnishings'!G254,'12-Furnishings'!J254="*",'12-Furnishings'!I254,'12-Furnishings'!L254="*",'12-Furnishings'!K254,'12-Furnishings'!N254="*",'12-Furnishings'!M254,'12-Furnishings'!P254="*",'12-Furnishings'!O254,'12-Furnishings'!R254="*",'12-Furnishings'!Q254,'12-Furnishings'!T254="*",'12-Furnishings'!S254,'12-Furnishings'!V254="*",'12-Furnishings'!U254),"")</f>
        <v/>
      </c>
      <c r="H2559" s="236" t="e">
        <f ca="1">G2559/'Project Data'!$D$22</f>
        <v>#VALUE!</v>
      </c>
      <c r="I2559" s="175"/>
      <c r="J2559" s="244"/>
      <c r="K2559" s="242"/>
    </row>
    <row r="2560" spans="1:11" s="147" customFormat="1" ht="15" hidden="1" customHeight="1">
      <c r="A2560" s="198">
        <f>'12-Furnishings'!A255</f>
        <v>0</v>
      </c>
      <c r="B2560" s="235" t="str">
        <f>'12-Furnishings'!B255</f>
        <v>12 66 23 Telescoping Chair Platforms</v>
      </c>
      <c r="C2560" s="235"/>
      <c r="D2560" s="236" t="str" cm="1">
        <f t="array" ref="D2560">_xlfn.IFNA(_xlfn.IFS('12-Furnishings'!D255="*",'12-Furnishings'!C255,'12-Furnishings'!F255="*",'12-Furnishings'!E255,'12-Furnishings'!H255="*",'12-Furnishings'!G255,'12-Furnishings'!J255="*",'12-Furnishings'!I255,'12-Furnishings'!L255="*",'12-Furnishings'!K255,'12-Furnishings'!N255="*",'12-Furnishings'!M255,'12-Furnishings'!P255="*",'12-Furnishings'!O255,'12-Furnishings'!R255="*",'12-Furnishings'!Q255,'12-Furnishings'!T255="*",'12-Furnishings'!S255),"")</f>
        <v/>
      </c>
      <c r="E2560" s="236" t="e">
        <f>D2560/'Project Data'!$D$22</f>
        <v>#VALUE!</v>
      </c>
      <c r="F2560" s="164" t="s">
        <v>44</v>
      </c>
      <c r="G2560" s="236" t="str" cm="1">
        <f t="array" aca="1" ref="G2560" ca="1">_xlfn.IFNA(_xlfn.IFS('12-Furnishings'!F255="*",'12-Furnishings'!E255,'12-Furnishings'!H255="*",'12-Furnishings'!G255,'12-Furnishings'!J255="*",'12-Furnishings'!I255,'12-Furnishings'!L255="*",'12-Furnishings'!K255,'12-Furnishings'!N255="*",'12-Furnishings'!M255,'12-Furnishings'!P255="*",'12-Furnishings'!O255,'12-Furnishings'!R255="*",'12-Furnishings'!Q255,'12-Furnishings'!T255="*",'12-Furnishings'!S255,'12-Furnishings'!V255="*",'12-Furnishings'!U255),"")</f>
        <v/>
      </c>
      <c r="H2560" s="236" t="e">
        <f ca="1">G2560/'Project Data'!$D$22</f>
        <v>#VALUE!</v>
      </c>
      <c r="I2560" s="175"/>
      <c r="J2560" s="244"/>
      <c r="K2560" s="242"/>
    </row>
    <row r="2561" spans="1:11" s="147" customFormat="1" ht="15" hidden="1" customHeight="1">
      <c r="A2561" s="198">
        <f>'12-Furnishings'!A256</f>
        <v>0</v>
      </c>
      <c r="B2561" s="235" t="str">
        <f>'12-Furnishings'!B256</f>
        <v>12 67 00 Pews and Benches</v>
      </c>
      <c r="C2561" s="235"/>
      <c r="D2561" s="236" t="str" cm="1">
        <f t="array" ref="D2561">_xlfn.IFNA(_xlfn.IFS('12-Furnishings'!D256="*",'12-Furnishings'!C256,'12-Furnishings'!F256="*",'12-Furnishings'!E256,'12-Furnishings'!H256="*",'12-Furnishings'!G256,'12-Furnishings'!J256="*",'12-Furnishings'!I256,'12-Furnishings'!L256="*",'12-Furnishings'!K256,'12-Furnishings'!N256="*",'12-Furnishings'!M256,'12-Furnishings'!P256="*",'12-Furnishings'!O256,'12-Furnishings'!R256="*",'12-Furnishings'!Q256,'12-Furnishings'!T256="*",'12-Furnishings'!S256),"")</f>
        <v/>
      </c>
      <c r="E2561" s="236" t="e">
        <f>D2561/'Project Data'!$D$22</f>
        <v>#VALUE!</v>
      </c>
      <c r="F2561" s="164" t="s">
        <v>44</v>
      </c>
      <c r="G2561" s="236" t="str" cm="1">
        <f t="array" aca="1" ref="G2561" ca="1">_xlfn.IFNA(_xlfn.IFS('12-Furnishings'!F256="*",'12-Furnishings'!E256,'12-Furnishings'!H256="*",'12-Furnishings'!G256,'12-Furnishings'!J256="*",'12-Furnishings'!I256,'12-Furnishings'!L256="*",'12-Furnishings'!K256,'12-Furnishings'!N256="*",'12-Furnishings'!M256,'12-Furnishings'!P256="*",'12-Furnishings'!O256,'12-Furnishings'!R256="*",'12-Furnishings'!Q256,'12-Furnishings'!T256="*",'12-Furnishings'!S256,'12-Furnishings'!V256="*",'12-Furnishings'!U256),"")</f>
        <v/>
      </c>
      <c r="H2561" s="236" t="e">
        <f ca="1">G2561/'Project Data'!$D$22</f>
        <v>#VALUE!</v>
      </c>
      <c r="I2561" s="175"/>
      <c r="J2561" s="244"/>
      <c r="K2561" s="242"/>
    </row>
    <row r="2562" spans="1:11" s="147" customFormat="1" ht="15" hidden="1" customHeight="1">
      <c r="A2562" s="198">
        <f>'12-Furnishings'!A257</f>
        <v>0</v>
      </c>
      <c r="B2562" s="235" t="str">
        <f>'12-Furnishings'!B257</f>
        <v>12 67 13 Pews</v>
      </c>
      <c r="C2562" s="235"/>
      <c r="D2562" s="236" t="str" cm="1">
        <f t="array" ref="D2562">_xlfn.IFNA(_xlfn.IFS('12-Furnishings'!D257="*",'12-Furnishings'!C257,'12-Furnishings'!F257="*",'12-Furnishings'!E257,'12-Furnishings'!H257="*",'12-Furnishings'!G257,'12-Furnishings'!J257="*",'12-Furnishings'!I257,'12-Furnishings'!L257="*",'12-Furnishings'!K257,'12-Furnishings'!N257="*",'12-Furnishings'!M257,'12-Furnishings'!P257="*",'12-Furnishings'!O257,'12-Furnishings'!R257="*",'12-Furnishings'!Q257,'12-Furnishings'!T257="*",'12-Furnishings'!S257),"")</f>
        <v/>
      </c>
      <c r="E2562" s="236" t="e">
        <f>D2562/'Project Data'!$D$22</f>
        <v>#VALUE!</v>
      </c>
      <c r="F2562" s="164" t="s">
        <v>44</v>
      </c>
      <c r="G2562" s="236" t="str" cm="1">
        <f t="array" aca="1" ref="G2562" ca="1">_xlfn.IFNA(_xlfn.IFS('12-Furnishings'!F257="*",'12-Furnishings'!E257,'12-Furnishings'!H257="*",'12-Furnishings'!G257,'12-Furnishings'!J257="*",'12-Furnishings'!I257,'12-Furnishings'!L257="*",'12-Furnishings'!K257,'12-Furnishings'!N257="*",'12-Furnishings'!M257,'12-Furnishings'!P257="*",'12-Furnishings'!O257,'12-Furnishings'!R257="*",'12-Furnishings'!Q257,'12-Furnishings'!T257="*",'12-Furnishings'!S257,'12-Furnishings'!V257="*",'12-Furnishings'!U257),"")</f>
        <v/>
      </c>
      <c r="H2562" s="236" t="e">
        <f ca="1">G2562/'Project Data'!$D$22</f>
        <v>#VALUE!</v>
      </c>
      <c r="I2562" s="175"/>
      <c r="J2562" s="244"/>
      <c r="K2562" s="242"/>
    </row>
    <row r="2563" spans="1:11" s="147" customFormat="1" ht="15" hidden="1" customHeight="1">
      <c r="A2563" s="198">
        <f>'12-Furnishings'!A258</f>
        <v>0</v>
      </c>
      <c r="B2563" s="235" t="str">
        <f>'12-Furnishings'!B258</f>
        <v>12 67 23 Benches</v>
      </c>
      <c r="C2563" s="235"/>
      <c r="D2563" s="236" t="str" cm="1">
        <f t="array" ref="D2563">_xlfn.IFNA(_xlfn.IFS('12-Furnishings'!D258="*",'12-Furnishings'!C258,'12-Furnishings'!F258="*",'12-Furnishings'!E258,'12-Furnishings'!H258="*",'12-Furnishings'!G258,'12-Furnishings'!J258="*",'12-Furnishings'!I258,'12-Furnishings'!L258="*",'12-Furnishings'!K258,'12-Furnishings'!N258="*",'12-Furnishings'!M258,'12-Furnishings'!P258="*",'12-Furnishings'!O258,'12-Furnishings'!R258="*",'12-Furnishings'!Q258,'12-Furnishings'!T258="*",'12-Furnishings'!S258),"")</f>
        <v/>
      </c>
      <c r="E2563" s="236" t="e">
        <f>D2563/'Project Data'!$D$22</f>
        <v>#VALUE!</v>
      </c>
      <c r="F2563" s="164" t="s">
        <v>44</v>
      </c>
      <c r="G2563" s="236" t="str" cm="1">
        <f t="array" aca="1" ref="G2563" ca="1">_xlfn.IFNA(_xlfn.IFS('12-Furnishings'!F258="*",'12-Furnishings'!E258,'12-Furnishings'!H258="*",'12-Furnishings'!G258,'12-Furnishings'!J258="*",'12-Furnishings'!I258,'12-Furnishings'!L258="*",'12-Furnishings'!K258,'12-Furnishings'!N258="*",'12-Furnishings'!M258,'12-Furnishings'!P258="*",'12-Furnishings'!O258,'12-Furnishings'!R258="*",'12-Furnishings'!Q258,'12-Furnishings'!T258="*",'12-Furnishings'!S258,'12-Furnishings'!V258="*",'12-Furnishings'!U258),"")</f>
        <v/>
      </c>
      <c r="H2563" s="236" t="e">
        <f ca="1">G2563/'Project Data'!$D$22</f>
        <v>#VALUE!</v>
      </c>
      <c r="I2563" s="175"/>
      <c r="J2563" s="244"/>
      <c r="K2563" s="242"/>
    </row>
    <row r="2564" spans="1:11" s="147" customFormat="1" ht="15" hidden="1" customHeight="1">
      <c r="A2564" s="198">
        <f>'12-Furnishings'!A259</f>
        <v>0</v>
      </c>
      <c r="B2564" s="235" t="str">
        <f>'12-Furnishings'!B259</f>
        <v>12 68 00 Seat and Table Assemblies</v>
      </c>
      <c r="C2564" s="235"/>
      <c r="D2564" s="236" t="str" cm="1">
        <f t="array" ref="D2564">_xlfn.IFNA(_xlfn.IFS('12-Furnishings'!D259="*",'12-Furnishings'!C259,'12-Furnishings'!F259="*",'12-Furnishings'!E259,'12-Furnishings'!H259="*",'12-Furnishings'!G259,'12-Furnishings'!J259="*",'12-Furnishings'!I259,'12-Furnishings'!L259="*",'12-Furnishings'!K259,'12-Furnishings'!N259="*",'12-Furnishings'!M259,'12-Furnishings'!P259="*",'12-Furnishings'!O259,'12-Furnishings'!R259="*",'12-Furnishings'!Q259,'12-Furnishings'!T259="*",'12-Furnishings'!S259),"")</f>
        <v/>
      </c>
      <c r="E2564" s="236" t="e">
        <f>D2564/'Project Data'!$D$22</f>
        <v>#VALUE!</v>
      </c>
      <c r="F2564" s="164" t="s">
        <v>44</v>
      </c>
      <c r="G2564" s="236" t="str" cm="1">
        <f t="array" aca="1" ref="G2564" ca="1">_xlfn.IFNA(_xlfn.IFS('12-Furnishings'!F259="*",'12-Furnishings'!E259,'12-Furnishings'!H259="*",'12-Furnishings'!G259,'12-Furnishings'!J259="*",'12-Furnishings'!I259,'12-Furnishings'!L259="*",'12-Furnishings'!K259,'12-Furnishings'!N259="*",'12-Furnishings'!M259,'12-Furnishings'!P259="*",'12-Furnishings'!O259,'12-Furnishings'!R259="*",'12-Furnishings'!Q259,'12-Furnishings'!T259="*",'12-Furnishings'!S259,'12-Furnishings'!V259="*",'12-Furnishings'!U259),"")</f>
        <v/>
      </c>
      <c r="H2564" s="236" t="e">
        <f ca="1">G2564/'Project Data'!$D$22</f>
        <v>#VALUE!</v>
      </c>
      <c r="I2564" s="175"/>
      <c r="J2564" s="244"/>
      <c r="K2564" s="242"/>
    </row>
    <row r="2565" spans="1:11" s="147" customFormat="1" ht="15" hidden="1" customHeight="1">
      <c r="A2565" s="198">
        <f>'12-Furnishings'!A260</f>
        <v>0</v>
      </c>
      <c r="B2565" s="235" t="str">
        <f>'12-Furnishings'!B260</f>
        <v>12 68 13 Pedestal Tablet Arm Chairs</v>
      </c>
      <c r="C2565" s="235"/>
      <c r="D2565" s="236" t="str" cm="1">
        <f t="array" ref="D2565">_xlfn.IFNA(_xlfn.IFS('12-Furnishings'!D260="*",'12-Furnishings'!C260,'12-Furnishings'!F260="*",'12-Furnishings'!E260,'12-Furnishings'!H260="*",'12-Furnishings'!G260,'12-Furnishings'!J260="*",'12-Furnishings'!I260,'12-Furnishings'!L260="*",'12-Furnishings'!K260,'12-Furnishings'!N260="*",'12-Furnishings'!M260,'12-Furnishings'!P260="*",'12-Furnishings'!O260,'12-Furnishings'!R260="*",'12-Furnishings'!Q260,'12-Furnishings'!T260="*",'12-Furnishings'!S260),"")</f>
        <v/>
      </c>
      <c r="E2565" s="236" t="e">
        <f>D2565/'Project Data'!$D$22</f>
        <v>#VALUE!</v>
      </c>
      <c r="F2565" s="164" t="s">
        <v>44</v>
      </c>
      <c r="G2565" s="236" t="str" cm="1">
        <f t="array" aca="1" ref="G2565" ca="1">_xlfn.IFNA(_xlfn.IFS('12-Furnishings'!F260="*",'12-Furnishings'!E260,'12-Furnishings'!H260="*",'12-Furnishings'!G260,'12-Furnishings'!J260="*",'12-Furnishings'!I260,'12-Furnishings'!L260="*",'12-Furnishings'!K260,'12-Furnishings'!N260="*",'12-Furnishings'!M260,'12-Furnishings'!P260="*",'12-Furnishings'!O260,'12-Furnishings'!R260="*",'12-Furnishings'!Q260,'12-Furnishings'!T260="*",'12-Furnishings'!S260,'12-Furnishings'!V260="*",'12-Furnishings'!U260),"")</f>
        <v/>
      </c>
      <c r="H2565" s="236" t="e">
        <f ca="1">G2565/'Project Data'!$D$22</f>
        <v>#VALUE!</v>
      </c>
      <c r="I2565" s="175"/>
      <c r="J2565" s="244"/>
      <c r="K2565" s="242"/>
    </row>
    <row r="2566" spans="1:11" s="147" customFormat="1" ht="15" hidden="1" customHeight="1">
      <c r="A2566" s="198">
        <f>'12-Furnishings'!A261</f>
        <v>0</v>
      </c>
      <c r="B2566" s="235" t="str">
        <f>'12-Furnishings'!B261</f>
        <v>12 90 00 Other Furnishings</v>
      </c>
      <c r="C2566" s="235"/>
      <c r="D2566" s="236" t="str" cm="1">
        <f t="array" ref="D2566">_xlfn.IFNA(_xlfn.IFS('12-Furnishings'!D261="*",'12-Furnishings'!C261,'12-Furnishings'!F261="*",'12-Furnishings'!E261,'12-Furnishings'!H261="*",'12-Furnishings'!G261,'12-Furnishings'!J261="*",'12-Furnishings'!I261,'12-Furnishings'!L261="*",'12-Furnishings'!K261,'12-Furnishings'!N261="*",'12-Furnishings'!M261,'12-Furnishings'!P261="*",'12-Furnishings'!O261,'12-Furnishings'!R261="*",'12-Furnishings'!Q261,'12-Furnishings'!T261="*",'12-Furnishings'!S261),"")</f>
        <v/>
      </c>
      <c r="E2566" s="236" t="e">
        <f>D2566/'Project Data'!$D$22</f>
        <v>#VALUE!</v>
      </c>
      <c r="F2566" s="164" t="s">
        <v>44</v>
      </c>
      <c r="G2566" s="236" t="str" cm="1">
        <f t="array" aca="1" ref="G2566" ca="1">_xlfn.IFNA(_xlfn.IFS('12-Furnishings'!F261="*",'12-Furnishings'!E261,'12-Furnishings'!H261="*",'12-Furnishings'!G261,'12-Furnishings'!J261="*",'12-Furnishings'!I261,'12-Furnishings'!L261="*",'12-Furnishings'!K261,'12-Furnishings'!N261="*",'12-Furnishings'!M261,'12-Furnishings'!P261="*",'12-Furnishings'!O261,'12-Furnishings'!R261="*",'12-Furnishings'!Q261,'12-Furnishings'!T261="*",'12-Furnishings'!S261,'12-Furnishings'!V261="*",'12-Furnishings'!U261),"")</f>
        <v/>
      </c>
      <c r="H2566" s="236" t="e">
        <f ca="1">G2566/'Project Data'!$D$22</f>
        <v>#VALUE!</v>
      </c>
      <c r="I2566" s="175"/>
      <c r="J2566" s="244"/>
      <c r="K2566" s="242"/>
    </row>
    <row r="2567" spans="1:11" s="147" customFormat="1" ht="15" hidden="1" customHeight="1">
      <c r="A2567" s="198">
        <f>'12-Furnishings'!A262</f>
        <v>0</v>
      </c>
      <c r="B2567" s="235" t="str">
        <f>'12-Furnishings'!B262</f>
        <v>12 92 00 Interior Planters and Artificial Plants</v>
      </c>
      <c r="C2567" s="235"/>
      <c r="D2567" s="236" t="str" cm="1">
        <f t="array" ref="D2567">_xlfn.IFNA(_xlfn.IFS('12-Furnishings'!D262="*",'12-Furnishings'!C262,'12-Furnishings'!F262="*",'12-Furnishings'!E262,'12-Furnishings'!H262="*",'12-Furnishings'!G262,'12-Furnishings'!J262="*",'12-Furnishings'!I262,'12-Furnishings'!L262="*",'12-Furnishings'!K262,'12-Furnishings'!N262="*",'12-Furnishings'!M262,'12-Furnishings'!P262="*",'12-Furnishings'!O262,'12-Furnishings'!R262="*",'12-Furnishings'!Q262,'12-Furnishings'!T262="*",'12-Furnishings'!S262),"")</f>
        <v/>
      </c>
      <c r="E2567" s="236" t="e">
        <f>D2567/'Project Data'!$D$22</f>
        <v>#VALUE!</v>
      </c>
      <c r="F2567" s="164" t="s">
        <v>44</v>
      </c>
      <c r="G2567" s="236" t="str" cm="1">
        <f t="array" aca="1" ref="G2567" ca="1">_xlfn.IFNA(_xlfn.IFS('12-Furnishings'!F262="*",'12-Furnishings'!E262,'12-Furnishings'!H262="*",'12-Furnishings'!G262,'12-Furnishings'!J262="*",'12-Furnishings'!I262,'12-Furnishings'!L262="*",'12-Furnishings'!K262,'12-Furnishings'!N262="*",'12-Furnishings'!M262,'12-Furnishings'!P262="*",'12-Furnishings'!O262,'12-Furnishings'!R262="*",'12-Furnishings'!Q262,'12-Furnishings'!T262="*",'12-Furnishings'!S262,'12-Furnishings'!V262="*",'12-Furnishings'!U262),"")</f>
        <v/>
      </c>
      <c r="H2567" s="236" t="e">
        <f ca="1">G2567/'Project Data'!$D$22</f>
        <v>#VALUE!</v>
      </c>
      <c r="I2567" s="175"/>
      <c r="J2567" s="244"/>
      <c r="K2567" s="242"/>
    </row>
    <row r="2568" spans="1:11" s="147" customFormat="1" ht="15" hidden="1" customHeight="1">
      <c r="A2568" s="198">
        <f>'12-Furnishings'!A263</f>
        <v>0</v>
      </c>
      <c r="B2568" s="235" t="str">
        <f>'12-Furnishings'!B263</f>
        <v>12 92 13 Interior Artificial Plants</v>
      </c>
      <c r="C2568" s="235"/>
      <c r="D2568" s="236" t="str" cm="1">
        <f t="array" ref="D2568">_xlfn.IFNA(_xlfn.IFS('12-Furnishings'!D263="*",'12-Furnishings'!C263,'12-Furnishings'!F263="*",'12-Furnishings'!E263,'12-Furnishings'!H263="*",'12-Furnishings'!G263,'12-Furnishings'!J263="*",'12-Furnishings'!I263,'12-Furnishings'!L263="*",'12-Furnishings'!K263,'12-Furnishings'!N263="*",'12-Furnishings'!M263,'12-Furnishings'!P263="*",'12-Furnishings'!O263,'12-Furnishings'!R263="*",'12-Furnishings'!Q263,'12-Furnishings'!T263="*",'12-Furnishings'!S263),"")</f>
        <v/>
      </c>
      <c r="E2568" s="236" t="e">
        <f>D2568/'Project Data'!$D$22</f>
        <v>#VALUE!</v>
      </c>
      <c r="F2568" s="164" t="s">
        <v>44</v>
      </c>
      <c r="G2568" s="236" t="str" cm="1">
        <f t="array" aca="1" ref="G2568" ca="1">_xlfn.IFNA(_xlfn.IFS('12-Furnishings'!F263="*",'12-Furnishings'!E263,'12-Furnishings'!H263="*",'12-Furnishings'!G263,'12-Furnishings'!J263="*",'12-Furnishings'!I263,'12-Furnishings'!L263="*",'12-Furnishings'!K263,'12-Furnishings'!N263="*",'12-Furnishings'!M263,'12-Furnishings'!P263="*",'12-Furnishings'!O263,'12-Furnishings'!R263="*",'12-Furnishings'!Q263,'12-Furnishings'!T263="*",'12-Furnishings'!S263,'12-Furnishings'!V263="*",'12-Furnishings'!U263),"")</f>
        <v/>
      </c>
      <c r="H2568" s="236" t="e">
        <f ca="1">G2568/'Project Data'!$D$22</f>
        <v>#VALUE!</v>
      </c>
      <c r="I2568" s="175"/>
      <c r="J2568" s="244"/>
      <c r="K2568" s="242"/>
    </row>
    <row r="2569" spans="1:11" s="147" customFormat="1" ht="15" hidden="1" customHeight="1">
      <c r="A2569" s="198">
        <f>'12-Furnishings'!A264</f>
        <v>0</v>
      </c>
      <c r="B2569" s="235" t="str">
        <f>'12-Furnishings'!B264</f>
        <v>12 92 33 Interior Planters</v>
      </c>
      <c r="C2569" s="235"/>
      <c r="D2569" s="236" t="str" cm="1">
        <f t="array" ref="D2569">_xlfn.IFNA(_xlfn.IFS('12-Furnishings'!D264="*",'12-Furnishings'!C264,'12-Furnishings'!F264="*",'12-Furnishings'!E264,'12-Furnishings'!H264="*",'12-Furnishings'!G264,'12-Furnishings'!J264="*",'12-Furnishings'!I264,'12-Furnishings'!L264="*",'12-Furnishings'!K264,'12-Furnishings'!N264="*",'12-Furnishings'!M264,'12-Furnishings'!P264="*",'12-Furnishings'!O264,'12-Furnishings'!R264="*",'12-Furnishings'!Q264,'12-Furnishings'!T264="*",'12-Furnishings'!S264),"")</f>
        <v/>
      </c>
      <c r="E2569" s="236" t="e">
        <f>D2569/'Project Data'!$D$22</f>
        <v>#VALUE!</v>
      </c>
      <c r="F2569" s="164" t="s">
        <v>44</v>
      </c>
      <c r="G2569" s="236" t="str" cm="1">
        <f t="array" aca="1" ref="G2569" ca="1">_xlfn.IFNA(_xlfn.IFS('12-Furnishings'!F264="*",'12-Furnishings'!E264,'12-Furnishings'!H264="*",'12-Furnishings'!G264,'12-Furnishings'!J264="*",'12-Furnishings'!I264,'12-Furnishings'!L264="*",'12-Furnishings'!K264,'12-Furnishings'!N264="*",'12-Furnishings'!M264,'12-Furnishings'!P264="*",'12-Furnishings'!O264,'12-Furnishings'!R264="*",'12-Furnishings'!Q264,'12-Furnishings'!T264="*",'12-Furnishings'!S264,'12-Furnishings'!V264="*",'12-Furnishings'!U264),"")</f>
        <v/>
      </c>
      <c r="H2569" s="236" t="e">
        <f ca="1">G2569/'Project Data'!$D$22</f>
        <v>#VALUE!</v>
      </c>
      <c r="I2569" s="175"/>
      <c r="J2569" s="244"/>
      <c r="K2569" s="242"/>
    </row>
    <row r="2570" spans="1:11" s="147" customFormat="1" ht="15" hidden="1" customHeight="1">
      <c r="A2570" s="198">
        <f>'12-Furnishings'!A265</f>
        <v>0</v>
      </c>
      <c r="B2570" s="235" t="str">
        <f>'12-Furnishings'!B265</f>
        <v>12 92 43 Interior Landscaping Accessories</v>
      </c>
      <c r="C2570" s="235"/>
      <c r="D2570" s="236" t="str" cm="1">
        <f t="array" ref="D2570">_xlfn.IFNA(_xlfn.IFS('12-Furnishings'!D265="*",'12-Furnishings'!C265,'12-Furnishings'!F265="*",'12-Furnishings'!E265,'12-Furnishings'!H265="*",'12-Furnishings'!G265,'12-Furnishings'!J265="*",'12-Furnishings'!I265,'12-Furnishings'!L265="*",'12-Furnishings'!K265,'12-Furnishings'!N265="*",'12-Furnishings'!M265,'12-Furnishings'!P265="*",'12-Furnishings'!O265,'12-Furnishings'!R265="*",'12-Furnishings'!Q265,'12-Furnishings'!T265="*",'12-Furnishings'!S265),"")</f>
        <v/>
      </c>
      <c r="E2570" s="236" t="e">
        <f>D2570/'Project Data'!$D$22</f>
        <v>#VALUE!</v>
      </c>
      <c r="F2570" s="164" t="s">
        <v>44</v>
      </c>
      <c r="G2570" s="236" t="str" cm="1">
        <f t="array" aca="1" ref="G2570" ca="1">_xlfn.IFNA(_xlfn.IFS('12-Furnishings'!F265="*",'12-Furnishings'!E265,'12-Furnishings'!H265="*",'12-Furnishings'!G265,'12-Furnishings'!J265="*",'12-Furnishings'!I265,'12-Furnishings'!L265="*",'12-Furnishings'!K265,'12-Furnishings'!N265="*",'12-Furnishings'!M265,'12-Furnishings'!P265="*",'12-Furnishings'!O265,'12-Furnishings'!R265="*",'12-Furnishings'!Q265,'12-Furnishings'!T265="*",'12-Furnishings'!S265,'12-Furnishings'!V265="*",'12-Furnishings'!U265),"")</f>
        <v/>
      </c>
      <c r="H2570" s="236" t="e">
        <f ca="1">G2570/'Project Data'!$D$22</f>
        <v>#VALUE!</v>
      </c>
      <c r="I2570" s="175"/>
      <c r="J2570" s="244"/>
      <c r="K2570" s="242"/>
    </row>
    <row r="2571" spans="1:11" s="147" customFormat="1" ht="15" hidden="1" customHeight="1">
      <c r="A2571" s="198">
        <f>'12-Furnishings'!A266</f>
        <v>0</v>
      </c>
      <c r="B2571" s="235" t="str">
        <f>'12-Furnishings'!B266</f>
        <v>12 93 00 Interior Public Space Furnishings</v>
      </c>
      <c r="C2571" s="235"/>
      <c r="D2571" s="236" t="str" cm="1">
        <f t="array" ref="D2571">_xlfn.IFNA(_xlfn.IFS('12-Furnishings'!D266="*",'12-Furnishings'!C266,'12-Furnishings'!F266="*",'12-Furnishings'!E266,'12-Furnishings'!H266="*",'12-Furnishings'!G266,'12-Furnishings'!J266="*",'12-Furnishings'!I266,'12-Furnishings'!L266="*",'12-Furnishings'!K266,'12-Furnishings'!N266="*",'12-Furnishings'!M266,'12-Furnishings'!P266="*",'12-Furnishings'!O266,'12-Furnishings'!R266="*",'12-Furnishings'!Q266,'12-Furnishings'!T266="*",'12-Furnishings'!S266),"")</f>
        <v/>
      </c>
      <c r="E2571" s="236" t="e">
        <f>D2571/'Project Data'!$D$22</f>
        <v>#VALUE!</v>
      </c>
      <c r="F2571" s="164" t="s">
        <v>44</v>
      </c>
      <c r="G2571" s="236" t="str" cm="1">
        <f t="array" aca="1" ref="G2571" ca="1">_xlfn.IFNA(_xlfn.IFS('12-Furnishings'!F266="*",'12-Furnishings'!E266,'12-Furnishings'!H266="*",'12-Furnishings'!G266,'12-Furnishings'!J266="*",'12-Furnishings'!I266,'12-Furnishings'!L266="*",'12-Furnishings'!K266,'12-Furnishings'!N266="*",'12-Furnishings'!M266,'12-Furnishings'!P266="*",'12-Furnishings'!O266,'12-Furnishings'!R266="*",'12-Furnishings'!Q266,'12-Furnishings'!T266="*",'12-Furnishings'!S266,'12-Furnishings'!V266="*",'12-Furnishings'!U266),"")</f>
        <v/>
      </c>
      <c r="H2571" s="236" t="e">
        <f ca="1">G2571/'Project Data'!$D$22</f>
        <v>#VALUE!</v>
      </c>
      <c r="I2571" s="175"/>
      <c r="J2571" s="244"/>
      <c r="K2571" s="242"/>
    </row>
    <row r="2572" spans="1:11" s="147" customFormat="1" ht="15" hidden="1" customHeight="1">
      <c r="A2572" s="198">
        <f>'12-Furnishings'!A267</f>
        <v>0</v>
      </c>
      <c r="B2572" s="235" t="str">
        <f>'12-Furnishings'!B267</f>
        <v>12 93 13 Bicycle Racks</v>
      </c>
      <c r="C2572" s="235"/>
      <c r="D2572" s="236" t="str" cm="1">
        <f t="array" ref="D2572">_xlfn.IFNA(_xlfn.IFS('12-Furnishings'!D267="*",'12-Furnishings'!C267,'12-Furnishings'!F267="*",'12-Furnishings'!E267,'12-Furnishings'!H267="*",'12-Furnishings'!G267,'12-Furnishings'!J267="*",'12-Furnishings'!I267,'12-Furnishings'!L267="*",'12-Furnishings'!K267,'12-Furnishings'!N267="*",'12-Furnishings'!M267,'12-Furnishings'!P267="*",'12-Furnishings'!O267,'12-Furnishings'!R267="*",'12-Furnishings'!Q267,'12-Furnishings'!T267="*",'12-Furnishings'!S267),"")</f>
        <v/>
      </c>
      <c r="E2572" s="236" t="e">
        <f>D2572/'Project Data'!$D$22</f>
        <v>#VALUE!</v>
      </c>
      <c r="F2572" s="164" t="s">
        <v>44</v>
      </c>
      <c r="G2572" s="236" t="str" cm="1">
        <f t="array" aca="1" ref="G2572" ca="1">_xlfn.IFNA(_xlfn.IFS('12-Furnishings'!F267="*",'12-Furnishings'!E267,'12-Furnishings'!H267="*",'12-Furnishings'!G267,'12-Furnishings'!J267="*",'12-Furnishings'!I267,'12-Furnishings'!L267="*",'12-Furnishings'!K267,'12-Furnishings'!N267="*",'12-Furnishings'!M267,'12-Furnishings'!P267="*",'12-Furnishings'!O267,'12-Furnishings'!R267="*",'12-Furnishings'!Q267,'12-Furnishings'!T267="*",'12-Furnishings'!S267,'12-Furnishings'!V267="*",'12-Furnishings'!U267),"")</f>
        <v/>
      </c>
      <c r="H2572" s="236" t="e">
        <f ca="1">G2572/'Project Data'!$D$22</f>
        <v>#VALUE!</v>
      </c>
      <c r="I2572" s="175"/>
      <c r="J2572" s="244"/>
      <c r="K2572" s="242"/>
    </row>
    <row r="2573" spans="1:11" s="147" customFormat="1" ht="15" hidden="1" customHeight="1">
      <c r="A2573" s="198">
        <f>'12-Furnishings'!A268</f>
        <v>0</v>
      </c>
      <c r="B2573" s="235" t="str">
        <f>'12-Furnishings'!B268</f>
        <v>12 93 14 Bicycle Lockers</v>
      </c>
      <c r="C2573" s="235"/>
      <c r="D2573" s="236" t="str" cm="1">
        <f t="array" ref="D2573">_xlfn.IFNA(_xlfn.IFS('12-Furnishings'!D268="*",'12-Furnishings'!C268,'12-Furnishings'!F268="*",'12-Furnishings'!E268,'12-Furnishings'!H268="*",'12-Furnishings'!G268,'12-Furnishings'!J268="*",'12-Furnishings'!I268,'12-Furnishings'!L268="*",'12-Furnishings'!K268,'12-Furnishings'!N268="*",'12-Furnishings'!M268,'12-Furnishings'!P268="*",'12-Furnishings'!O268,'12-Furnishings'!R268="*",'12-Furnishings'!Q268,'12-Furnishings'!T268="*",'12-Furnishings'!S268),"")</f>
        <v/>
      </c>
      <c r="E2573" s="236" t="e">
        <f>D2573/'Project Data'!$D$22</f>
        <v>#VALUE!</v>
      </c>
      <c r="F2573" s="164" t="s">
        <v>44</v>
      </c>
      <c r="G2573" s="236" t="str" cm="1">
        <f t="array" aca="1" ref="G2573" ca="1">_xlfn.IFNA(_xlfn.IFS('12-Furnishings'!F268="*",'12-Furnishings'!E268,'12-Furnishings'!H268="*",'12-Furnishings'!G268,'12-Furnishings'!J268="*",'12-Furnishings'!I268,'12-Furnishings'!L268="*",'12-Furnishings'!K268,'12-Furnishings'!N268="*",'12-Furnishings'!M268,'12-Furnishings'!P268="*",'12-Furnishings'!O268,'12-Furnishings'!R268="*",'12-Furnishings'!Q268,'12-Furnishings'!T268="*",'12-Furnishings'!S268,'12-Furnishings'!V268="*",'12-Furnishings'!U268),"")</f>
        <v/>
      </c>
      <c r="H2573" s="236" t="e">
        <f ca="1">G2573/'Project Data'!$D$22</f>
        <v>#VALUE!</v>
      </c>
      <c r="I2573" s="175"/>
      <c r="J2573" s="244"/>
      <c r="K2573" s="242"/>
    </row>
    <row r="2574" spans="1:11" s="207" customFormat="1" ht="15" hidden="1" customHeight="1">
      <c r="A2574" s="198">
        <f>'12-Furnishings'!A269</f>
        <v>0</v>
      </c>
      <c r="B2574" s="235" t="str">
        <f>'12-Furnishings'!B269</f>
        <v>12 93 23 Trash and Litter Receptacles</v>
      </c>
      <c r="C2574" s="253"/>
      <c r="D2574" s="236" t="str" cm="1">
        <f t="array" ref="D2574">_xlfn.IFNA(_xlfn.IFS('12-Furnishings'!D269="*",'12-Furnishings'!C269,'12-Furnishings'!F269="*",'12-Furnishings'!E269,'12-Furnishings'!H269="*",'12-Furnishings'!G269,'12-Furnishings'!J269="*",'12-Furnishings'!I269,'12-Furnishings'!L269="*",'12-Furnishings'!K269,'12-Furnishings'!N269="*",'12-Furnishings'!M269,'12-Furnishings'!P269="*",'12-Furnishings'!O269,'12-Furnishings'!R269="*",'12-Furnishings'!Q269,'12-Furnishings'!T269="*",'12-Furnishings'!S269),"")</f>
        <v/>
      </c>
      <c r="E2574" s="622" t="e">
        <f>D2574/'Project Data'!$D$22</f>
        <v>#VALUE!</v>
      </c>
      <c r="F2574" s="227" t="s">
        <v>44</v>
      </c>
      <c r="G2574" s="236" t="str" cm="1">
        <f t="array" aca="1" ref="G2574" ca="1">_xlfn.IFNA(_xlfn.IFS('12-Furnishings'!F269="*",'12-Furnishings'!E269,'12-Furnishings'!H269="*",'12-Furnishings'!G269,'12-Furnishings'!J269="*",'12-Furnishings'!I269,'12-Furnishings'!L269="*",'12-Furnishings'!K269,'12-Furnishings'!N269="*",'12-Furnishings'!M269,'12-Furnishings'!P269="*",'12-Furnishings'!O269,'12-Furnishings'!R269="*",'12-Furnishings'!Q269,'12-Furnishings'!T269="*",'12-Furnishings'!S269,'12-Furnishings'!V269="*",'12-Furnishings'!U269),"")</f>
        <v/>
      </c>
      <c r="H2574" s="236" t="e">
        <f ca="1">G2574/'Project Data'!$D$22</f>
        <v>#VALUE!</v>
      </c>
      <c r="I2574" s="226"/>
      <c r="J2574" s="245"/>
      <c r="K2574" s="242"/>
    </row>
    <row r="2575" spans="1:11" ht="13.9" hidden="1" customHeight="1">
      <c r="A2575" s="410" t="s">
        <v>53</v>
      </c>
      <c r="B2575" s="392" t="s">
        <v>114</v>
      </c>
      <c r="C2575" s="392"/>
      <c r="D2575" s="394" t="e" cm="1">
        <f t="array" ref="D2575">_xlfn.IFNA(_xlfn.IFS(#REF!="*",#REF!,#REF!="*",#REF!,#REF!="*",#REF!,#REF!="*",#REF!,#REF!="*",#REF!,#REF!="*",#REF!,#REF!="*",#REF!,#REF!="*",#REF!,#REF!="*",#REF!),"")</f>
        <v>#REF!</v>
      </c>
      <c r="E2575" s="394" t="e">
        <f>D2575/'Project Data'!$D$22</f>
        <v>#REF!</v>
      </c>
      <c r="F2575" s="393" t="e">
        <v>#REF!</v>
      </c>
      <c r="G2575" s="394" t="e" cm="1">
        <f t="array" ref="G2575">_xlfn.IFNA(_xlfn.IFS(#REF!="*",#REF!,#REF!="*",#REF!,#REF!="*",#REF!,#REF!="*",#REF!,#REF!="*",#REF!,#REF!="*",#REF!,#REF!="*",#REF!,#REF!="*",#REF!,#REF!="*",#REF!),"")</f>
        <v>#REF!</v>
      </c>
      <c r="H2575" s="394" t="e">
        <f>G2575/'Project Data'!$D$22</f>
        <v>#REF!</v>
      </c>
      <c r="I2575" s="395" t="e">
        <f>#REF!</f>
        <v>#REF!</v>
      </c>
      <c r="J2575" s="396" t="str">
        <f>IFERROR(G2575-F2575, "--")</f>
        <v>--</v>
      </c>
      <c r="K2575" s="397"/>
    </row>
    <row r="2576" spans="1:11" s="171" customFormat="1" ht="15.6" hidden="1">
      <c r="A2576" s="398" t="s">
        <v>53</v>
      </c>
      <c r="B2576" s="399" t="e">
        <f>#REF!</f>
        <v>#REF!</v>
      </c>
      <c r="C2576" s="417"/>
      <c r="D2576" s="419" t="e" cm="1">
        <f t="array" ref="D2576">_xlfn.IFNA(_xlfn.IFS(#REF!="*",#REF!,#REF!="*",#REF!,#REF!="*",#REF!,#REF!="*",#REF!,#REF!="*",#REF!,#REF!="*",#REF!,#REF!="*",#REF!,#REF!="*",#REF!,#REF!="*",#REF!),"")</f>
        <v>#REF!</v>
      </c>
      <c r="E2576" s="402" t="e">
        <f>D2576/'Project Data'!$D$22</f>
        <v>#REF!</v>
      </c>
      <c r="F2576" s="418" t="e">
        <v>#REF!</v>
      </c>
      <c r="G2576" s="419" t="e" cm="1">
        <f t="array" ref="G2576">_xlfn.IFNA(_xlfn.IFS(#REF!="*",#REF!,#REF!="*",#REF!,#REF!="*",#REF!,#REF!="*",#REF!,#REF!="*",#REF!,#REF!="*",#REF!,#REF!="*",#REF!,#REF!="*",#REF!,#REF!="*",#REF!),"")</f>
        <v>#REF!</v>
      </c>
      <c r="H2576" s="402" t="e">
        <f>G2576/'Project Data'!$D$22</f>
        <v>#REF!</v>
      </c>
      <c r="I2576" s="408"/>
      <c r="J2576" s="409"/>
      <c r="K2576" s="404"/>
    </row>
    <row r="2577" spans="1:11" s="147" customFormat="1" ht="15.6" hidden="1">
      <c r="A2577" s="198" t="e">
        <f>#REF!</f>
        <v>#REF!</v>
      </c>
      <c r="B2577" s="235" t="e">
        <f>#REF!</f>
        <v>#REF!</v>
      </c>
      <c r="C2577" s="254"/>
      <c r="D2577" s="238" t="e" cm="1">
        <f t="array" ref="D2577">_xlfn.IFNA(_xlfn.IFS(#REF!="*",#REF!,#REF!="*",#REF!,#REF!="*",#REF!,#REF!="*",#REF!,#REF!="*",#REF!,#REF!="*",#REF!,#REF!="*",#REF!,#REF!="*",#REF!,#REF!="*",#REF!),"")</f>
        <v>#REF!</v>
      </c>
      <c r="E2577" s="622" t="e">
        <f>D2577/'Project Data'!$D$22</f>
        <v>#REF!</v>
      </c>
      <c r="F2577" s="174" t="e">
        <v>#REF!</v>
      </c>
      <c r="G2577" s="238" t="e" cm="1">
        <f t="array" ref="G2577">_xlfn.IFNA(_xlfn.IFS(#REF!="*",#REF!,#REF!="*",#REF!,#REF!="*",#REF!,#REF!="*",#REF!,#REF!="*",#REF!,#REF!="*",#REF!,#REF!="*",#REF!,#REF!="*",#REF!,#REF!="*",#REF!),"")</f>
        <v>#REF!</v>
      </c>
      <c r="H2577" s="236" t="e">
        <f>G2577/'Project Data'!$D$22</f>
        <v>#REF!</v>
      </c>
      <c r="I2577" s="175"/>
      <c r="J2577" s="244"/>
      <c r="K2577" s="242"/>
    </row>
    <row r="2578" spans="1:11" s="147" customFormat="1" ht="15.6" hidden="1">
      <c r="A2578" s="198" t="e">
        <f>#REF!</f>
        <v>#REF!</v>
      </c>
      <c r="B2578" s="235" t="e">
        <f>#REF!</f>
        <v>#REF!</v>
      </c>
      <c r="C2578" s="254"/>
      <c r="D2578" s="238" t="e" cm="1">
        <f t="array" ref="D2578">_xlfn.IFNA(_xlfn.IFS(#REF!="*",#REF!,#REF!="*",#REF!,#REF!="*",#REF!,#REF!="*",#REF!,#REF!="*",#REF!,#REF!="*",#REF!,#REF!="*",#REF!,#REF!="*",#REF!,#REF!="*",#REF!),"")</f>
        <v>#REF!</v>
      </c>
      <c r="E2578" s="622" t="e">
        <f>D2578/'Project Data'!$D$22</f>
        <v>#REF!</v>
      </c>
      <c r="F2578" s="174" t="e">
        <v>#REF!</v>
      </c>
      <c r="G2578" s="238" t="e" cm="1">
        <f t="array" ref="G2578">_xlfn.IFNA(_xlfn.IFS(#REF!="*",#REF!,#REF!="*",#REF!,#REF!="*",#REF!,#REF!="*",#REF!,#REF!="*",#REF!,#REF!="*",#REF!,#REF!="*",#REF!,#REF!="*",#REF!,#REF!="*",#REF!),"")</f>
        <v>#REF!</v>
      </c>
      <c r="H2578" s="236" t="e">
        <f>G2578/'Project Data'!$D$22</f>
        <v>#REF!</v>
      </c>
      <c r="I2578" s="175"/>
      <c r="J2578" s="244"/>
      <c r="K2578" s="242"/>
    </row>
    <row r="2579" spans="1:11" s="147" customFormat="1" ht="15.6" hidden="1">
      <c r="A2579" s="198" t="e">
        <f>#REF!</f>
        <v>#REF!</v>
      </c>
      <c r="B2579" s="235" t="e">
        <f>#REF!</f>
        <v>#REF!</v>
      </c>
      <c r="C2579" s="254"/>
      <c r="D2579" s="238" t="e" cm="1">
        <f t="array" ref="D2579">_xlfn.IFNA(_xlfn.IFS(#REF!="*",#REF!,#REF!="*",#REF!,#REF!="*",#REF!,#REF!="*",#REF!,#REF!="*",#REF!,#REF!="*",#REF!,#REF!="*",#REF!,#REF!="*",#REF!,#REF!="*",#REF!),"")</f>
        <v>#REF!</v>
      </c>
      <c r="E2579" s="622" t="e">
        <f>D2579/'Project Data'!$D$22</f>
        <v>#REF!</v>
      </c>
      <c r="F2579" s="174" t="e">
        <v>#REF!</v>
      </c>
      <c r="G2579" s="238" t="e" cm="1">
        <f t="array" ref="G2579">_xlfn.IFNA(_xlfn.IFS(#REF!="*",#REF!,#REF!="*",#REF!,#REF!="*",#REF!,#REF!="*",#REF!,#REF!="*",#REF!,#REF!="*",#REF!,#REF!="*",#REF!,#REF!="*",#REF!,#REF!="*",#REF!),"")</f>
        <v>#REF!</v>
      </c>
      <c r="H2579" s="236" t="e">
        <f>G2579/'Project Data'!$D$22</f>
        <v>#REF!</v>
      </c>
      <c r="I2579" s="175"/>
      <c r="J2579" s="244"/>
      <c r="K2579" s="242"/>
    </row>
    <row r="2580" spans="1:11" s="147" customFormat="1" ht="15.6" hidden="1">
      <c r="A2580" s="198" t="e">
        <f>#REF!</f>
        <v>#REF!</v>
      </c>
      <c r="B2580" s="235" t="e">
        <f>#REF!</f>
        <v>#REF!</v>
      </c>
      <c r="C2580" s="254"/>
      <c r="D2580" s="238" t="e" cm="1">
        <f t="array" ref="D2580">_xlfn.IFNA(_xlfn.IFS(#REF!="*",#REF!,#REF!="*",#REF!,#REF!="*",#REF!,#REF!="*",#REF!,#REF!="*",#REF!,#REF!="*",#REF!,#REF!="*",#REF!,#REF!="*",#REF!,#REF!="*",#REF!),"")</f>
        <v>#REF!</v>
      </c>
      <c r="E2580" s="622" t="e">
        <f>D2580/'Project Data'!$D$22</f>
        <v>#REF!</v>
      </c>
      <c r="F2580" s="174" t="e">
        <v>#REF!</v>
      </c>
      <c r="G2580" s="238" t="e" cm="1">
        <f t="array" ref="G2580">_xlfn.IFNA(_xlfn.IFS(#REF!="*",#REF!,#REF!="*",#REF!,#REF!="*",#REF!,#REF!="*",#REF!,#REF!="*",#REF!,#REF!="*",#REF!,#REF!="*",#REF!,#REF!="*",#REF!,#REF!="*",#REF!),"")</f>
        <v>#REF!</v>
      </c>
      <c r="H2580" s="236" t="e">
        <f>G2580/'Project Data'!$D$22</f>
        <v>#REF!</v>
      </c>
      <c r="I2580" s="175"/>
      <c r="J2580" s="244"/>
      <c r="K2580" s="242"/>
    </row>
    <row r="2581" spans="1:11" s="147" customFormat="1" ht="15.6" hidden="1">
      <c r="A2581" s="198" t="e">
        <f>#REF!</f>
        <v>#REF!</v>
      </c>
      <c r="B2581" s="235" t="e">
        <f>#REF!</f>
        <v>#REF!</v>
      </c>
      <c r="C2581" s="254"/>
      <c r="D2581" s="238" t="e" cm="1">
        <f t="array" ref="D2581">_xlfn.IFNA(_xlfn.IFS(#REF!="*",#REF!,#REF!="*",#REF!,#REF!="*",#REF!,#REF!="*",#REF!,#REF!="*",#REF!,#REF!="*",#REF!,#REF!="*",#REF!,#REF!="*",#REF!,#REF!="*",#REF!),"")</f>
        <v>#REF!</v>
      </c>
      <c r="E2581" s="622" t="e">
        <f>D2581/'Project Data'!$D$22</f>
        <v>#REF!</v>
      </c>
      <c r="F2581" s="174" t="e">
        <v>#REF!</v>
      </c>
      <c r="G2581" s="238" t="e" cm="1">
        <f t="array" ref="G2581">_xlfn.IFNA(_xlfn.IFS(#REF!="*",#REF!,#REF!="*",#REF!,#REF!="*",#REF!,#REF!="*",#REF!,#REF!="*",#REF!,#REF!="*",#REF!,#REF!="*",#REF!,#REF!="*",#REF!,#REF!="*",#REF!),"")</f>
        <v>#REF!</v>
      </c>
      <c r="H2581" s="236" t="e">
        <f>G2581/'Project Data'!$D$22</f>
        <v>#REF!</v>
      </c>
      <c r="I2581" s="175"/>
      <c r="J2581" s="244"/>
      <c r="K2581" s="242"/>
    </row>
    <row r="2582" spans="1:11" s="147" customFormat="1" ht="15.6" hidden="1">
      <c r="A2582" s="198" t="e">
        <f>#REF!</f>
        <v>#REF!</v>
      </c>
      <c r="B2582" s="235" t="e">
        <f>#REF!</f>
        <v>#REF!</v>
      </c>
      <c r="C2582" s="254"/>
      <c r="D2582" s="238" t="e" cm="1">
        <f t="array" ref="D2582">_xlfn.IFNA(_xlfn.IFS(#REF!="*",#REF!,#REF!="*",#REF!,#REF!="*",#REF!,#REF!="*",#REF!,#REF!="*",#REF!,#REF!="*",#REF!,#REF!="*",#REF!,#REF!="*",#REF!,#REF!="*",#REF!),"")</f>
        <v>#REF!</v>
      </c>
      <c r="E2582" s="622" t="e">
        <f>D2582/'Project Data'!$D$22</f>
        <v>#REF!</v>
      </c>
      <c r="F2582" s="174" t="e">
        <v>#REF!</v>
      </c>
      <c r="G2582" s="238" t="e" cm="1">
        <f t="array" ref="G2582">_xlfn.IFNA(_xlfn.IFS(#REF!="*",#REF!,#REF!="*",#REF!,#REF!="*",#REF!,#REF!="*",#REF!,#REF!="*",#REF!,#REF!="*",#REF!,#REF!="*",#REF!,#REF!="*",#REF!,#REF!="*",#REF!),"")</f>
        <v>#REF!</v>
      </c>
      <c r="H2582" s="236" t="e">
        <f>G2582/'Project Data'!$D$22</f>
        <v>#REF!</v>
      </c>
      <c r="I2582" s="175"/>
      <c r="J2582" s="244"/>
      <c r="K2582" s="242"/>
    </row>
    <row r="2583" spans="1:11" s="147" customFormat="1" ht="15.6" hidden="1">
      <c r="A2583" s="198" t="e">
        <f>#REF!</f>
        <v>#REF!</v>
      </c>
      <c r="B2583" s="235" t="e">
        <f>#REF!</f>
        <v>#REF!</v>
      </c>
      <c r="C2583" s="254"/>
      <c r="D2583" s="238" t="e" cm="1">
        <f t="array" ref="D2583">_xlfn.IFNA(_xlfn.IFS(#REF!="*",#REF!,#REF!="*",#REF!,#REF!="*",#REF!,#REF!="*",#REF!,#REF!="*",#REF!,#REF!="*",#REF!,#REF!="*",#REF!,#REF!="*",#REF!,#REF!="*",#REF!),"")</f>
        <v>#REF!</v>
      </c>
      <c r="E2583" s="622" t="e">
        <f>D2583/'Project Data'!$D$22</f>
        <v>#REF!</v>
      </c>
      <c r="F2583" s="174" t="e">
        <v>#REF!</v>
      </c>
      <c r="G2583" s="238" t="e" cm="1">
        <f t="array" ref="G2583">_xlfn.IFNA(_xlfn.IFS(#REF!="*",#REF!,#REF!="*",#REF!,#REF!="*",#REF!,#REF!="*",#REF!,#REF!="*",#REF!,#REF!="*",#REF!,#REF!="*",#REF!,#REF!="*",#REF!,#REF!="*",#REF!),"")</f>
        <v>#REF!</v>
      </c>
      <c r="H2583" s="236" t="e">
        <f>G2583/'Project Data'!$D$22</f>
        <v>#REF!</v>
      </c>
      <c r="I2583" s="175"/>
      <c r="J2583" s="244"/>
      <c r="K2583" s="242"/>
    </row>
    <row r="2584" spans="1:11" s="147" customFormat="1" ht="15.6" hidden="1">
      <c r="A2584" s="198" t="e">
        <f>#REF!</f>
        <v>#REF!</v>
      </c>
      <c r="B2584" s="235" t="e">
        <f>#REF!</f>
        <v>#REF!</v>
      </c>
      <c r="C2584" s="254"/>
      <c r="D2584" s="238" t="e" cm="1">
        <f t="array" ref="D2584">_xlfn.IFNA(_xlfn.IFS(#REF!="*",#REF!,#REF!="*",#REF!,#REF!="*",#REF!,#REF!="*",#REF!,#REF!="*",#REF!,#REF!="*",#REF!,#REF!="*",#REF!,#REF!="*",#REF!,#REF!="*",#REF!),"")</f>
        <v>#REF!</v>
      </c>
      <c r="E2584" s="622" t="e">
        <f>D2584/'Project Data'!$D$22</f>
        <v>#REF!</v>
      </c>
      <c r="F2584" s="174" t="e">
        <v>#REF!</v>
      </c>
      <c r="G2584" s="238" t="e" cm="1">
        <f t="array" ref="G2584">_xlfn.IFNA(_xlfn.IFS(#REF!="*",#REF!,#REF!="*",#REF!,#REF!="*",#REF!,#REF!="*",#REF!,#REF!="*",#REF!,#REF!="*",#REF!,#REF!="*",#REF!,#REF!="*",#REF!,#REF!="*",#REF!),"")</f>
        <v>#REF!</v>
      </c>
      <c r="H2584" s="236" t="e">
        <f>G2584/'Project Data'!$D$22</f>
        <v>#REF!</v>
      </c>
      <c r="I2584" s="175"/>
      <c r="J2584" s="244"/>
      <c r="K2584" s="242"/>
    </row>
    <row r="2585" spans="1:11" s="147" customFormat="1" ht="15.6" hidden="1">
      <c r="A2585" s="198" t="e">
        <f>#REF!</f>
        <v>#REF!</v>
      </c>
      <c r="B2585" s="235" t="e">
        <f>#REF!</f>
        <v>#REF!</v>
      </c>
      <c r="C2585" s="254"/>
      <c r="D2585" s="238" t="e" cm="1">
        <f t="array" ref="D2585">_xlfn.IFNA(_xlfn.IFS(#REF!="*",#REF!,#REF!="*",#REF!,#REF!="*",#REF!,#REF!="*",#REF!,#REF!="*",#REF!,#REF!="*",#REF!,#REF!="*",#REF!,#REF!="*",#REF!,#REF!="*",#REF!),"")</f>
        <v>#REF!</v>
      </c>
      <c r="E2585" s="622" t="e">
        <f>D2585/'Project Data'!$D$22</f>
        <v>#REF!</v>
      </c>
      <c r="F2585" s="174" t="e">
        <v>#REF!</v>
      </c>
      <c r="G2585" s="238" t="e" cm="1">
        <f t="array" ref="G2585">_xlfn.IFNA(_xlfn.IFS(#REF!="*",#REF!,#REF!="*",#REF!,#REF!="*",#REF!,#REF!="*",#REF!,#REF!="*",#REF!,#REF!="*",#REF!,#REF!="*",#REF!,#REF!="*",#REF!,#REF!="*",#REF!),"")</f>
        <v>#REF!</v>
      </c>
      <c r="H2585" s="236" t="e">
        <f>G2585/'Project Data'!$D$22</f>
        <v>#REF!</v>
      </c>
      <c r="I2585" s="175"/>
      <c r="J2585" s="244"/>
      <c r="K2585" s="242"/>
    </row>
    <row r="2586" spans="1:11" s="147" customFormat="1" ht="15.6" hidden="1">
      <c r="A2586" s="198" t="e">
        <f>#REF!</f>
        <v>#REF!</v>
      </c>
      <c r="B2586" s="235" t="e">
        <f>#REF!</f>
        <v>#REF!</v>
      </c>
      <c r="C2586" s="254"/>
      <c r="D2586" s="238" t="e" cm="1">
        <f t="array" ref="D2586">_xlfn.IFNA(_xlfn.IFS(#REF!="*",#REF!,#REF!="*",#REF!,#REF!="*",#REF!,#REF!="*",#REF!,#REF!="*",#REF!,#REF!="*",#REF!,#REF!="*",#REF!,#REF!="*",#REF!,#REF!="*",#REF!),"")</f>
        <v>#REF!</v>
      </c>
      <c r="E2586" s="622" t="e">
        <f>D2586/'Project Data'!$D$22</f>
        <v>#REF!</v>
      </c>
      <c r="F2586" s="174" t="e">
        <v>#REF!</v>
      </c>
      <c r="G2586" s="238" t="e" cm="1">
        <f t="array" ref="G2586">_xlfn.IFNA(_xlfn.IFS(#REF!="*",#REF!,#REF!="*",#REF!,#REF!="*",#REF!,#REF!="*",#REF!,#REF!="*",#REF!,#REF!="*",#REF!,#REF!="*",#REF!,#REF!="*",#REF!,#REF!="*",#REF!),"")</f>
        <v>#REF!</v>
      </c>
      <c r="H2586" s="236" t="e">
        <f>G2586/'Project Data'!$D$22</f>
        <v>#REF!</v>
      </c>
      <c r="I2586" s="175"/>
      <c r="J2586" s="244"/>
      <c r="K2586" s="242"/>
    </row>
    <row r="2587" spans="1:11" s="147" customFormat="1" ht="15.6" hidden="1">
      <c r="A2587" s="198" t="e">
        <f>#REF!</f>
        <v>#REF!</v>
      </c>
      <c r="B2587" s="235" t="e">
        <f>#REF!</f>
        <v>#REF!</v>
      </c>
      <c r="C2587" s="254"/>
      <c r="D2587" s="238" t="e" cm="1">
        <f t="array" ref="D2587">_xlfn.IFNA(_xlfn.IFS(#REF!="*",#REF!,#REF!="*",#REF!,#REF!="*",#REF!,#REF!="*",#REF!,#REF!="*",#REF!,#REF!="*",#REF!,#REF!="*",#REF!,#REF!="*",#REF!,#REF!="*",#REF!),"")</f>
        <v>#REF!</v>
      </c>
      <c r="E2587" s="622" t="e">
        <f>D2587/'Project Data'!$D$22</f>
        <v>#REF!</v>
      </c>
      <c r="F2587" s="174" t="e">
        <v>#REF!</v>
      </c>
      <c r="G2587" s="238" t="e" cm="1">
        <f t="array" ref="G2587">_xlfn.IFNA(_xlfn.IFS(#REF!="*",#REF!,#REF!="*",#REF!,#REF!="*",#REF!,#REF!="*",#REF!,#REF!="*",#REF!,#REF!="*",#REF!,#REF!="*",#REF!,#REF!="*",#REF!,#REF!="*",#REF!),"")</f>
        <v>#REF!</v>
      </c>
      <c r="H2587" s="236" t="e">
        <f>G2587/'Project Data'!$D$22</f>
        <v>#REF!</v>
      </c>
      <c r="I2587" s="175"/>
      <c r="J2587" s="244"/>
      <c r="K2587" s="242"/>
    </row>
    <row r="2588" spans="1:11" s="147" customFormat="1" ht="15.6" hidden="1">
      <c r="A2588" s="198" t="e">
        <f>#REF!</f>
        <v>#REF!</v>
      </c>
      <c r="B2588" s="235" t="e">
        <f>#REF!</f>
        <v>#REF!</v>
      </c>
      <c r="C2588" s="254"/>
      <c r="D2588" s="238" t="e" cm="1">
        <f t="array" ref="D2588">_xlfn.IFNA(_xlfn.IFS(#REF!="*",#REF!,#REF!="*",#REF!,#REF!="*",#REF!,#REF!="*",#REF!,#REF!="*",#REF!,#REF!="*",#REF!,#REF!="*",#REF!,#REF!="*",#REF!,#REF!="*",#REF!),"")</f>
        <v>#REF!</v>
      </c>
      <c r="E2588" s="622" t="e">
        <f>D2588/'Project Data'!$D$22</f>
        <v>#REF!</v>
      </c>
      <c r="F2588" s="174" t="e">
        <v>#REF!</v>
      </c>
      <c r="G2588" s="238" t="e" cm="1">
        <f t="array" ref="G2588">_xlfn.IFNA(_xlfn.IFS(#REF!="*",#REF!,#REF!="*",#REF!,#REF!="*",#REF!,#REF!="*",#REF!,#REF!="*",#REF!,#REF!="*",#REF!,#REF!="*",#REF!,#REF!="*",#REF!,#REF!="*",#REF!),"")</f>
        <v>#REF!</v>
      </c>
      <c r="H2588" s="236" t="e">
        <f>G2588/'Project Data'!$D$22</f>
        <v>#REF!</v>
      </c>
      <c r="I2588" s="175"/>
      <c r="J2588" s="244"/>
      <c r="K2588" s="242"/>
    </row>
    <row r="2589" spans="1:11" s="147" customFormat="1" ht="15.6" hidden="1">
      <c r="A2589" s="198" t="e">
        <f>#REF!</f>
        <v>#REF!</v>
      </c>
      <c r="B2589" s="235" t="e">
        <f>#REF!</f>
        <v>#REF!</v>
      </c>
      <c r="C2589" s="254"/>
      <c r="D2589" s="238" t="e" cm="1">
        <f t="array" ref="D2589">_xlfn.IFNA(_xlfn.IFS(#REF!="*",#REF!,#REF!="*",#REF!,#REF!="*",#REF!,#REF!="*",#REF!,#REF!="*",#REF!,#REF!="*",#REF!,#REF!="*",#REF!,#REF!="*",#REF!,#REF!="*",#REF!),"")</f>
        <v>#REF!</v>
      </c>
      <c r="E2589" s="622" t="e">
        <f>D2589/'Project Data'!$D$22</f>
        <v>#REF!</v>
      </c>
      <c r="F2589" s="174" t="e">
        <v>#REF!</v>
      </c>
      <c r="G2589" s="238" t="e" cm="1">
        <f t="array" ref="G2589">_xlfn.IFNA(_xlfn.IFS(#REF!="*",#REF!,#REF!="*",#REF!,#REF!="*",#REF!,#REF!="*",#REF!,#REF!="*",#REF!,#REF!="*",#REF!,#REF!="*",#REF!,#REF!="*",#REF!,#REF!="*",#REF!),"")</f>
        <v>#REF!</v>
      </c>
      <c r="H2589" s="236" t="e">
        <f>G2589/'Project Data'!$D$22</f>
        <v>#REF!</v>
      </c>
      <c r="I2589" s="175"/>
      <c r="J2589" s="244"/>
      <c r="K2589" s="242"/>
    </row>
    <row r="2590" spans="1:11" s="147" customFormat="1" ht="15.6" hidden="1">
      <c r="A2590" s="198" t="e">
        <f>#REF!</f>
        <v>#REF!</v>
      </c>
      <c r="B2590" s="235" t="e">
        <f>#REF!</f>
        <v>#REF!</v>
      </c>
      <c r="C2590" s="254"/>
      <c r="D2590" s="238" t="e" cm="1">
        <f t="array" ref="D2590">_xlfn.IFNA(_xlfn.IFS(#REF!="*",#REF!,#REF!="*",#REF!,#REF!="*",#REF!,#REF!="*",#REF!,#REF!="*",#REF!,#REF!="*",#REF!,#REF!="*",#REF!,#REF!="*",#REF!,#REF!="*",#REF!),"")</f>
        <v>#REF!</v>
      </c>
      <c r="E2590" s="622" t="e">
        <f>D2590/'Project Data'!$D$22</f>
        <v>#REF!</v>
      </c>
      <c r="F2590" s="174" t="e">
        <v>#REF!</v>
      </c>
      <c r="G2590" s="238" t="e" cm="1">
        <f t="array" ref="G2590">_xlfn.IFNA(_xlfn.IFS(#REF!="*",#REF!,#REF!="*",#REF!,#REF!="*",#REF!,#REF!="*",#REF!,#REF!="*",#REF!,#REF!="*",#REF!,#REF!="*",#REF!,#REF!="*",#REF!,#REF!="*",#REF!),"")</f>
        <v>#REF!</v>
      </c>
      <c r="H2590" s="236" t="e">
        <f>G2590/'Project Data'!$D$22</f>
        <v>#REF!</v>
      </c>
      <c r="I2590" s="175"/>
      <c r="J2590" s="244"/>
      <c r="K2590" s="242"/>
    </row>
    <row r="2591" spans="1:11" s="147" customFormat="1" ht="15.6" hidden="1">
      <c r="A2591" s="198" t="e">
        <f>#REF!</f>
        <v>#REF!</v>
      </c>
      <c r="B2591" s="235" t="e">
        <f>#REF!</f>
        <v>#REF!</v>
      </c>
      <c r="C2591" s="254"/>
      <c r="D2591" s="238" t="e" cm="1">
        <f t="array" ref="D2591">_xlfn.IFNA(_xlfn.IFS(#REF!="*",#REF!,#REF!="*",#REF!,#REF!="*",#REF!,#REF!="*",#REF!,#REF!="*",#REF!,#REF!="*",#REF!,#REF!="*",#REF!,#REF!="*",#REF!,#REF!="*",#REF!),"")</f>
        <v>#REF!</v>
      </c>
      <c r="E2591" s="622" t="e">
        <f>D2591/'Project Data'!$D$22</f>
        <v>#REF!</v>
      </c>
      <c r="F2591" s="174" t="e">
        <v>#REF!</v>
      </c>
      <c r="G2591" s="238" t="e" cm="1">
        <f t="array" ref="G2591">_xlfn.IFNA(_xlfn.IFS(#REF!="*",#REF!,#REF!="*",#REF!,#REF!="*",#REF!,#REF!="*",#REF!,#REF!="*",#REF!,#REF!="*",#REF!,#REF!="*",#REF!,#REF!="*",#REF!,#REF!="*",#REF!),"")</f>
        <v>#REF!</v>
      </c>
      <c r="H2591" s="236" t="e">
        <f>G2591/'Project Data'!$D$22</f>
        <v>#REF!</v>
      </c>
      <c r="I2591" s="175"/>
      <c r="J2591" s="244"/>
      <c r="K2591" s="242"/>
    </row>
    <row r="2592" spans="1:11" s="147" customFormat="1" ht="15.6" hidden="1">
      <c r="A2592" s="198" t="e">
        <f>#REF!</f>
        <v>#REF!</v>
      </c>
      <c r="B2592" s="235" t="e">
        <f>#REF!</f>
        <v>#REF!</v>
      </c>
      <c r="C2592" s="254"/>
      <c r="D2592" s="238" t="e" cm="1">
        <f t="array" ref="D2592">_xlfn.IFNA(_xlfn.IFS(#REF!="*",#REF!,#REF!="*",#REF!,#REF!="*",#REF!,#REF!="*",#REF!,#REF!="*",#REF!,#REF!="*",#REF!,#REF!="*",#REF!,#REF!="*",#REF!,#REF!="*",#REF!),"")</f>
        <v>#REF!</v>
      </c>
      <c r="E2592" s="622" t="e">
        <f>D2592/'Project Data'!$D$22</f>
        <v>#REF!</v>
      </c>
      <c r="F2592" s="174" t="e">
        <v>#REF!</v>
      </c>
      <c r="G2592" s="238" t="e" cm="1">
        <f t="array" ref="G2592">_xlfn.IFNA(_xlfn.IFS(#REF!="*",#REF!,#REF!="*",#REF!,#REF!="*",#REF!,#REF!="*",#REF!,#REF!="*",#REF!,#REF!="*",#REF!,#REF!="*",#REF!,#REF!="*",#REF!,#REF!="*",#REF!),"")</f>
        <v>#REF!</v>
      </c>
      <c r="H2592" s="236" t="e">
        <f>G2592/'Project Data'!$D$22</f>
        <v>#REF!</v>
      </c>
      <c r="I2592" s="175"/>
      <c r="J2592" s="244"/>
      <c r="K2592" s="242"/>
    </row>
    <row r="2593" spans="1:11" s="147" customFormat="1" ht="15.6" hidden="1">
      <c r="A2593" s="198" t="e">
        <f>#REF!</f>
        <v>#REF!</v>
      </c>
      <c r="B2593" s="235" t="e">
        <f>#REF!</f>
        <v>#REF!</v>
      </c>
      <c r="C2593" s="254"/>
      <c r="D2593" s="238" t="e" cm="1">
        <f t="array" ref="D2593">_xlfn.IFNA(_xlfn.IFS(#REF!="*",#REF!,#REF!="*",#REF!,#REF!="*",#REF!,#REF!="*",#REF!,#REF!="*",#REF!,#REF!="*",#REF!,#REF!="*",#REF!,#REF!="*",#REF!,#REF!="*",#REF!),"")</f>
        <v>#REF!</v>
      </c>
      <c r="E2593" s="622" t="e">
        <f>D2593/'Project Data'!$D$22</f>
        <v>#REF!</v>
      </c>
      <c r="F2593" s="174" t="e">
        <v>#REF!</v>
      </c>
      <c r="G2593" s="238" t="e" cm="1">
        <f t="array" ref="G2593">_xlfn.IFNA(_xlfn.IFS(#REF!="*",#REF!,#REF!="*",#REF!,#REF!="*",#REF!,#REF!="*",#REF!,#REF!="*",#REF!,#REF!="*",#REF!,#REF!="*",#REF!,#REF!="*",#REF!,#REF!="*",#REF!),"")</f>
        <v>#REF!</v>
      </c>
      <c r="H2593" s="236" t="e">
        <f>G2593/'Project Data'!$D$22</f>
        <v>#REF!</v>
      </c>
      <c r="I2593" s="175"/>
      <c r="J2593" s="244"/>
      <c r="K2593" s="242"/>
    </row>
    <row r="2594" spans="1:11" s="147" customFormat="1" ht="15.6" hidden="1">
      <c r="A2594" s="198" t="e">
        <f>#REF!</f>
        <v>#REF!</v>
      </c>
      <c r="B2594" s="235" t="e">
        <f>#REF!</f>
        <v>#REF!</v>
      </c>
      <c r="C2594" s="254"/>
      <c r="D2594" s="238" t="e" cm="1">
        <f t="array" ref="D2594">_xlfn.IFNA(_xlfn.IFS(#REF!="*",#REF!,#REF!="*",#REF!,#REF!="*",#REF!,#REF!="*",#REF!,#REF!="*",#REF!,#REF!="*",#REF!,#REF!="*",#REF!,#REF!="*",#REF!,#REF!="*",#REF!),"")</f>
        <v>#REF!</v>
      </c>
      <c r="E2594" s="622" t="e">
        <f>D2594/'Project Data'!$D$22</f>
        <v>#REF!</v>
      </c>
      <c r="F2594" s="174" t="e">
        <v>#REF!</v>
      </c>
      <c r="G2594" s="238" t="e" cm="1">
        <f t="array" ref="G2594">_xlfn.IFNA(_xlfn.IFS(#REF!="*",#REF!,#REF!="*",#REF!,#REF!="*",#REF!,#REF!="*",#REF!,#REF!="*",#REF!,#REF!="*",#REF!,#REF!="*",#REF!,#REF!="*",#REF!,#REF!="*",#REF!),"")</f>
        <v>#REF!</v>
      </c>
      <c r="H2594" s="236" t="e">
        <f>G2594/'Project Data'!$D$22</f>
        <v>#REF!</v>
      </c>
      <c r="I2594" s="175"/>
      <c r="J2594" s="244"/>
      <c r="K2594" s="242"/>
    </row>
    <row r="2595" spans="1:11" s="147" customFormat="1" ht="15.6" hidden="1">
      <c r="A2595" s="198" t="e">
        <f>#REF!</f>
        <v>#REF!</v>
      </c>
      <c r="B2595" s="235" t="e">
        <f>#REF!</f>
        <v>#REF!</v>
      </c>
      <c r="C2595" s="254"/>
      <c r="D2595" s="238" t="e" cm="1">
        <f t="array" ref="D2595">_xlfn.IFNA(_xlfn.IFS(#REF!="*",#REF!,#REF!="*",#REF!,#REF!="*",#REF!,#REF!="*",#REF!,#REF!="*",#REF!,#REF!="*",#REF!,#REF!="*",#REF!,#REF!="*",#REF!,#REF!="*",#REF!),"")</f>
        <v>#REF!</v>
      </c>
      <c r="E2595" s="622" t="e">
        <f>D2595/'Project Data'!$D$22</f>
        <v>#REF!</v>
      </c>
      <c r="F2595" s="174" t="e">
        <v>#REF!</v>
      </c>
      <c r="G2595" s="238" t="e" cm="1">
        <f t="array" ref="G2595">_xlfn.IFNA(_xlfn.IFS(#REF!="*",#REF!,#REF!="*",#REF!,#REF!="*",#REF!,#REF!="*",#REF!,#REF!="*",#REF!,#REF!="*",#REF!,#REF!="*",#REF!,#REF!="*",#REF!,#REF!="*",#REF!),"")</f>
        <v>#REF!</v>
      </c>
      <c r="H2595" s="236" t="e">
        <f>G2595/'Project Data'!$D$22</f>
        <v>#REF!</v>
      </c>
      <c r="I2595" s="175"/>
      <c r="J2595" s="244"/>
      <c r="K2595" s="242"/>
    </row>
    <row r="2596" spans="1:11" s="147" customFormat="1" ht="15.6" hidden="1">
      <c r="A2596" s="198" t="e">
        <f>#REF!</f>
        <v>#REF!</v>
      </c>
      <c r="B2596" s="235" t="e">
        <f>#REF!</f>
        <v>#REF!</v>
      </c>
      <c r="C2596" s="254"/>
      <c r="D2596" s="238" t="e" cm="1">
        <f t="array" ref="D2596">_xlfn.IFNA(_xlfn.IFS(#REF!="*",#REF!,#REF!="*",#REF!,#REF!="*",#REF!,#REF!="*",#REF!,#REF!="*",#REF!,#REF!="*",#REF!,#REF!="*",#REF!,#REF!="*",#REF!,#REF!="*",#REF!),"")</f>
        <v>#REF!</v>
      </c>
      <c r="E2596" s="622" t="e">
        <f>D2596/'Project Data'!$D$22</f>
        <v>#REF!</v>
      </c>
      <c r="F2596" s="174" t="e">
        <v>#REF!</v>
      </c>
      <c r="G2596" s="238" t="e" cm="1">
        <f t="array" ref="G2596">_xlfn.IFNA(_xlfn.IFS(#REF!="*",#REF!,#REF!="*",#REF!,#REF!="*",#REF!,#REF!="*",#REF!,#REF!="*",#REF!,#REF!="*",#REF!,#REF!="*",#REF!,#REF!="*",#REF!,#REF!="*",#REF!),"")</f>
        <v>#REF!</v>
      </c>
      <c r="H2596" s="236" t="e">
        <f>G2596/'Project Data'!$D$22</f>
        <v>#REF!</v>
      </c>
      <c r="I2596" s="175"/>
      <c r="J2596" s="244"/>
      <c r="K2596" s="242"/>
    </row>
    <row r="2597" spans="1:11" s="147" customFormat="1" ht="15.6" hidden="1">
      <c r="A2597" s="198" t="e">
        <f>#REF!</f>
        <v>#REF!</v>
      </c>
      <c r="B2597" s="235" t="e">
        <f>#REF!</f>
        <v>#REF!</v>
      </c>
      <c r="C2597" s="254"/>
      <c r="D2597" s="238" t="e" cm="1">
        <f t="array" ref="D2597">_xlfn.IFNA(_xlfn.IFS(#REF!="*",#REF!,#REF!="*",#REF!,#REF!="*",#REF!,#REF!="*",#REF!,#REF!="*",#REF!,#REF!="*",#REF!,#REF!="*",#REF!,#REF!="*",#REF!,#REF!="*",#REF!),"")</f>
        <v>#REF!</v>
      </c>
      <c r="E2597" s="622" t="e">
        <f>D2597/'Project Data'!$D$22</f>
        <v>#REF!</v>
      </c>
      <c r="F2597" s="174" t="e">
        <v>#REF!</v>
      </c>
      <c r="G2597" s="238" t="e" cm="1">
        <f t="array" ref="G2597">_xlfn.IFNA(_xlfn.IFS(#REF!="*",#REF!,#REF!="*",#REF!,#REF!="*",#REF!,#REF!="*",#REF!,#REF!="*",#REF!,#REF!="*",#REF!,#REF!="*",#REF!,#REF!="*",#REF!,#REF!="*",#REF!),"")</f>
        <v>#REF!</v>
      </c>
      <c r="H2597" s="236" t="e">
        <f>G2597/'Project Data'!$D$22</f>
        <v>#REF!</v>
      </c>
      <c r="I2597" s="175"/>
      <c r="J2597" s="244"/>
      <c r="K2597" s="242"/>
    </row>
    <row r="2598" spans="1:11" s="147" customFormat="1" ht="15.6" hidden="1">
      <c r="A2598" s="198" t="e">
        <f>#REF!</f>
        <v>#REF!</v>
      </c>
      <c r="B2598" s="235" t="e">
        <f>#REF!</f>
        <v>#REF!</v>
      </c>
      <c r="C2598" s="254"/>
      <c r="D2598" s="238" t="e" cm="1">
        <f t="array" ref="D2598">_xlfn.IFNA(_xlfn.IFS(#REF!="*",#REF!,#REF!="*",#REF!,#REF!="*",#REF!,#REF!="*",#REF!,#REF!="*",#REF!,#REF!="*",#REF!,#REF!="*",#REF!,#REF!="*",#REF!,#REF!="*",#REF!),"")</f>
        <v>#REF!</v>
      </c>
      <c r="E2598" s="622" t="e">
        <f>D2598/'Project Data'!$D$22</f>
        <v>#REF!</v>
      </c>
      <c r="F2598" s="174" t="e">
        <v>#REF!</v>
      </c>
      <c r="G2598" s="238" t="e" cm="1">
        <f t="array" ref="G2598">_xlfn.IFNA(_xlfn.IFS(#REF!="*",#REF!,#REF!="*",#REF!,#REF!="*",#REF!,#REF!="*",#REF!,#REF!="*",#REF!,#REF!="*",#REF!,#REF!="*",#REF!,#REF!="*",#REF!,#REF!="*",#REF!),"")</f>
        <v>#REF!</v>
      </c>
      <c r="H2598" s="236" t="e">
        <f>G2598/'Project Data'!$D$22</f>
        <v>#REF!</v>
      </c>
      <c r="I2598" s="175"/>
      <c r="J2598" s="244"/>
      <c r="K2598" s="242"/>
    </row>
    <row r="2599" spans="1:11" s="147" customFormat="1" ht="15.6" hidden="1">
      <c r="A2599" s="198" t="e">
        <f>#REF!</f>
        <v>#REF!</v>
      </c>
      <c r="B2599" s="235" t="e">
        <f>#REF!</f>
        <v>#REF!</v>
      </c>
      <c r="C2599" s="254"/>
      <c r="D2599" s="238" t="e" cm="1">
        <f t="array" ref="D2599">_xlfn.IFNA(_xlfn.IFS(#REF!="*",#REF!,#REF!="*",#REF!,#REF!="*",#REF!,#REF!="*",#REF!,#REF!="*",#REF!,#REF!="*",#REF!,#REF!="*",#REF!,#REF!="*",#REF!,#REF!="*",#REF!),"")</f>
        <v>#REF!</v>
      </c>
      <c r="E2599" s="622" t="e">
        <f>D2599/'Project Data'!$D$22</f>
        <v>#REF!</v>
      </c>
      <c r="F2599" s="174" t="e">
        <v>#REF!</v>
      </c>
      <c r="G2599" s="238" t="e" cm="1">
        <f t="array" ref="G2599">_xlfn.IFNA(_xlfn.IFS(#REF!="*",#REF!,#REF!="*",#REF!,#REF!="*",#REF!,#REF!="*",#REF!,#REF!="*",#REF!,#REF!="*",#REF!,#REF!="*",#REF!,#REF!="*",#REF!,#REF!="*",#REF!),"")</f>
        <v>#REF!</v>
      </c>
      <c r="H2599" s="236" t="e">
        <f>G2599/'Project Data'!$D$22</f>
        <v>#REF!</v>
      </c>
      <c r="I2599" s="175"/>
      <c r="J2599" s="244"/>
      <c r="K2599" s="242"/>
    </row>
    <row r="2600" spans="1:11" s="147" customFormat="1" ht="15.6" hidden="1">
      <c r="A2600" s="198" t="e">
        <f>#REF!</f>
        <v>#REF!</v>
      </c>
      <c r="B2600" s="235" t="e">
        <f>#REF!</f>
        <v>#REF!</v>
      </c>
      <c r="C2600" s="254"/>
      <c r="D2600" s="238" t="e" cm="1">
        <f t="array" ref="D2600">_xlfn.IFNA(_xlfn.IFS(#REF!="*",#REF!,#REF!="*",#REF!,#REF!="*",#REF!,#REF!="*",#REF!,#REF!="*",#REF!,#REF!="*",#REF!,#REF!="*",#REF!,#REF!="*",#REF!,#REF!="*",#REF!),"")</f>
        <v>#REF!</v>
      </c>
      <c r="E2600" s="622" t="e">
        <f>D2600/'Project Data'!$D$22</f>
        <v>#REF!</v>
      </c>
      <c r="F2600" s="174" t="e">
        <v>#REF!</v>
      </c>
      <c r="G2600" s="238" t="e" cm="1">
        <f t="array" ref="G2600">_xlfn.IFNA(_xlfn.IFS(#REF!="*",#REF!,#REF!="*",#REF!,#REF!="*",#REF!,#REF!="*",#REF!,#REF!="*",#REF!,#REF!="*",#REF!,#REF!="*",#REF!,#REF!="*",#REF!,#REF!="*",#REF!),"")</f>
        <v>#REF!</v>
      </c>
      <c r="H2600" s="236" t="e">
        <f>G2600/'Project Data'!$D$22</f>
        <v>#REF!</v>
      </c>
      <c r="I2600" s="175"/>
      <c r="J2600" s="244"/>
      <c r="K2600" s="242"/>
    </row>
    <row r="2601" spans="1:11" s="147" customFormat="1" ht="15.6" hidden="1">
      <c r="A2601" s="198" t="e">
        <f>#REF!</f>
        <v>#REF!</v>
      </c>
      <c r="B2601" s="235" t="e">
        <f>#REF!</f>
        <v>#REF!</v>
      </c>
      <c r="C2601" s="254"/>
      <c r="D2601" s="238" t="e" cm="1">
        <f t="array" ref="D2601">_xlfn.IFNA(_xlfn.IFS(#REF!="*",#REF!,#REF!="*",#REF!,#REF!="*",#REF!,#REF!="*",#REF!,#REF!="*",#REF!,#REF!="*",#REF!,#REF!="*",#REF!,#REF!="*",#REF!,#REF!="*",#REF!),"")</f>
        <v>#REF!</v>
      </c>
      <c r="E2601" s="622" t="e">
        <f>D2601/'Project Data'!$D$22</f>
        <v>#REF!</v>
      </c>
      <c r="F2601" s="174" t="e">
        <v>#REF!</v>
      </c>
      <c r="G2601" s="238" t="e" cm="1">
        <f t="array" ref="G2601">_xlfn.IFNA(_xlfn.IFS(#REF!="*",#REF!,#REF!="*",#REF!,#REF!="*",#REF!,#REF!="*",#REF!,#REF!="*",#REF!,#REF!="*",#REF!,#REF!="*",#REF!,#REF!="*",#REF!,#REF!="*",#REF!),"")</f>
        <v>#REF!</v>
      </c>
      <c r="H2601" s="236" t="e">
        <f>G2601/'Project Data'!$D$22</f>
        <v>#REF!</v>
      </c>
      <c r="I2601" s="175"/>
      <c r="J2601" s="244"/>
      <c r="K2601" s="242"/>
    </row>
    <row r="2602" spans="1:11" s="147" customFormat="1" ht="15.6" hidden="1">
      <c r="A2602" s="198" t="e">
        <f>#REF!</f>
        <v>#REF!</v>
      </c>
      <c r="B2602" s="235" t="e">
        <f>#REF!</f>
        <v>#REF!</v>
      </c>
      <c r="C2602" s="254"/>
      <c r="D2602" s="238" t="e" cm="1">
        <f t="array" ref="D2602">_xlfn.IFNA(_xlfn.IFS(#REF!="*",#REF!,#REF!="*",#REF!,#REF!="*",#REF!,#REF!="*",#REF!,#REF!="*",#REF!,#REF!="*",#REF!,#REF!="*",#REF!,#REF!="*",#REF!,#REF!="*",#REF!),"")</f>
        <v>#REF!</v>
      </c>
      <c r="E2602" s="622" t="e">
        <f>D2602/'Project Data'!$D$22</f>
        <v>#REF!</v>
      </c>
      <c r="F2602" s="174" t="e">
        <v>#REF!</v>
      </c>
      <c r="G2602" s="238" t="e" cm="1">
        <f t="array" ref="G2602">_xlfn.IFNA(_xlfn.IFS(#REF!="*",#REF!,#REF!="*",#REF!,#REF!="*",#REF!,#REF!="*",#REF!,#REF!="*",#REF!,#REF!="*",#REF!,#REF!="*",#REF!,#REF!="*",#REF!,#REF!="*",#REF!),"")</f>
        <v>#REF!</v>
      </c>
      <c r="H2602" s="236" t="e">
        <f>G2602/'Project Data'!$D$22</f>
        <v>#REF!</v>
      </c>
      <c r="I2602" s="175"/>
      <c r="J2602" s="244"/>
      <c r="K2602" s="242"/>
    </row>
    <row r="2603" spans="1:11" s="147" customFormat="1" ht="15.6" hidden="1">
      <c r="A2603" s="198" t="e">
        <f>#REF!</f>
        <v>#REF!</v>
      </c>
      <c r="B2603" s="235" t="e">
        <f>#REF!</f>
        <v>#REF!</v>
      </c>
      <c r="C2603" s="254"/>
      <c r="D2603" s="238" t="e" cm="1">
        <f t="array" ref="D2603">_xlfn.IFNA(_xlfn.IFS(#REF!="*",#REF!,#REF!="*",#REF!,#REF!="*",#REF!,#REF!="*",#REF!,#REF!="*",#REF!,#REF!="*",#REF!,#REF!="*",#REF!,#REF!="*",#REF!,#REF!="*",#REF!),"")</f>
        <v>#REF!</v>
      </c>
      <c r="E2603" s="622" t="e">
        <f>D2603/'Project Data'!$D$22</f>
        <v>#REF!</v>
      </c>
      <c r="F2603" s="174" t="e">
        <v>#REF!</v>
      </c>
      <c r="G2603" s="238" t="e" cm="1">
        <f t="array" ref="G2603">_xlfn.IFNA(_xlfn.IFS(#REF!="*",#REF!,#REF!="*",#REF!,#REF!="*",#REF!,#REF!="*",#REF!,#REF!="*",#REF!,#REF!="*",#REF!,#REF!="*",#REF!,#REF!="*",#REF!,#REF!="*",#REF!),"")</f>
        <v>#REF!</v>
      </c>
      <c r="H2603" s="236" t="e">
        <f>G2603/'Project Data'!$D$22</f>
        <v>#REF!</v>
      </c>
      <c r="I2603" s="175"/>
      <c r="J2603" s="244"/>
      <c r="K2603" s="242"/>
    </row>
    <row r="2604" spans="1:11" s="147" customFormat="1" ht="15.6" hidden="1">
      <c r="A2604" s="198" t="e">
        <f>#REF!</f>
        <v>#REF!</v>
      </c>
      <c r="B2604" s="235" t="e">
        <f>#REF!</f>
        <v>#REF!</v>
      </c>
      <c r="C2604" s="254"/>
      <c r="D2604" s="238" t="e" cm="1">
        <f t="array" ref="D2604">_xlfn.IFNA(_xlfn.IFS(#REF!="*",#REF!,#REF!="*",#REF!,#REF!="*",#REF!,#REF!="*",#REF!,#REF!="*",#REF!,#REF!="*",#REF!,#REF!="*",#REF!,#REF!="*",#REF!,#REF!="*",#REF!),"")</f>
        <v>#REF!</v>
      </c>
      <c r="E2604" s="622" t="e">
        <f>D2604/'Project Data'!$D$22</f>
        <v>#REF!</v>
      </c>
      <c r="F2604" s="174" t="e">
        <v>#REF!</v>
      </c>
      <c r="G2604" s="238" t="e" cm="1">
        <f t="array" ref="G2604">_xlfn.IFNA(_xlfn.IFS(#REF!="*",#REF!,#REF!="*",#REF!,#REF!="*",#REF!,#REF!="*",#REF!,#REF!="*",#REF!,#REF!="*",#REF!,#REF!="*",#REF!,#REF!="*",#REF!,#REF!="*",#REF!),"")</f>
        <v>#REF!</v>
      </c>
      <c r="H2604" s="236" t="e">
        <f>G2604/'Project Data'!$D$22</f>
        <v>#REF!</v>
      </c>
      <c r="I2604" s="175"/>
      <c r="J2604" s="244"/>
      <c r="K2604" s="242"/>
    </row>
    <row r="2605" spans="1:11" s="147" customFormat="1" ht="15.6" hidden="1">
      <c r="A2605" s="198" t="e">
        <f>#REF!</f>
        <v>#REF!</v>
      </c>
      <c r="B2605" s="235" t="e">
        <f>#REF!</f>
        <v>#REF!</v>
      </c>
      <c r="C2605" s="254"/>
      <c r="D2605" s="238" t="e" cm="1">
        <f t="array" ref="D2605">_xlfn.IFNA(_xlfn.IFS(#REF!="*",#REF!,#REF!="*",#REF!,#REF!="*",#REF!,#REF!="*",#REF!,#REF!="*",#REF!,#REF!="*",#REF!,#REF!="*",#REF!,#REF!="*",#REF!,#REF!="*",#REF!),"")</f>
        <v>#REF!</v>
      </c>
      <c r="E2605" s="622" t="e">
        <f>D2605/'Project Data'!$D$22</f>
        <v>#REF!</v>
      </c>
      <c r="F2605" s="174" t="e">
        <v>#REF!</v>
      </c>
      <c r="G2605" s="238" t="e" cm="1">
        <f t="array" ref="G2605">_xlfn.IFNA(_xlfn.IFS(#REF!="*",#REF!,#REF!="*",#REF!,#REF!="*",#REF!,#REF!="*",#REF!,#REF!="*",#REF!,#REF!="*",#REF!,#REF!="*",#REF!,#REF!="*",#REF!,#REF!="*",#REF!),"")</f>
        <v>#REF!</v>
      </c>
      <c r="H2605" s="236" t="e">
        <f>G2605/'Project Data'!$D$22</f>
        <v>#REF!</v>
      </c>
      <c r="I2605" s="175"/>
      <c r="J2605" s="244"/>
      <c r="K2605" s="242"/>
    </row>
    <row r="2606" spans="1:11" s="147" customFormat="1" ht="15.6" hidden="1">
      <c r="A2606" s="198" t="e">
        <f>#REF!</f>
        <v>#REF!</v>
      </c>
      <c r="B2606" s="235" t="e">
        <f>#REF!</f>
        <v>#REF!</v>
      </c>
      <c r="C2606" s="254"/>
      <c r="D2606" s="238" t="e" cm="1">
        <f t="array" ref="D2606">_xlfn.IFNA(_xlfn.IFS(#REF!="*",#REF!,#REF!="*",#REF!,#REF!="*",#REF!,#REF!="*",#REF!,#REF!="*",#REF!,#REF!="*",#REF!,#REF!="*",#REF!,#REF!="*",#REF!,#REF!="*",#REF!),"")</f>
        <v>#REF!</v>
      </c>
      <c r="E2606" s="622" t="e">
        <f>D2606/'Project Data'!$D$22</f>
        <v>#REF!</v>
      </c>
      <c r="F2606" s="174" t="e">
        <v>#REF!</v>
      </c>
      <c r="G2606" s="238" t="e" cm="1">
        <f t="array" ref="G2606">_xlfn.IFNA(_xlfn.IFS(#REF!="*",#REF!,#REF!="*",#REF!,#REF!="*",#REF!,#REF!="*",#REF!,#REF!="*",#REF!,#REF!="*",#REF!,#REF!="*",#REF!,#REF!="*",#REF!,#REF!="*",#REF!),"")</f>
        <v>#REF!</v>
      </c>
      <c r="H2606" s="236" t="e">
        <f>G2606/'Project Data'!$D$22</f>
        <v>#REF!</v>
      </c>
      <c r="I2606" s="175"/>
      <c r="J2606" s="244"/>
      <c r="K2606" s="242"/>
    </row>
    <row r="2607" spans="1:11" s="147" customFormat="1" ht="15.6" hidden="1">
      <c r="A2607" s="198" t="e">
        <f>#REF!</f>
        <v>#REF!</v>
      </c>
      <c r="B2607" s="235" t="e">
        <f>#REF!</f>
        <v>#REF!</v>
      </c>
      <c r="C2607" s="254"/>
      <c r="D2607" s="238" t="e" cm="1">
        <f t="array" ref="D2607">_xlfn.IFNA(_xlfn.IFS(#REF!="*",#REF!,#REF!="*",#REF!,#REF!="*",#REF!,#REF!="*",#REF!,#REF!="*",#REF!,#REF!="*",#REF!,#REF!="*",#REF!,#REF!="*",#REF!,#REF!="*",#REF!),"")</f>
        <v>#REF!</v>
      </c>
      <c r="E2607" s="622" t="e">
        <f>D2607/'Project Data'!$D$22</f>
        <v>#REF!</v>
      </c>
      <c r="F2607" s="174" t="e">
        <v>#REF!</v>
      </c>
      <c r="G2607" s="238" t="e" cm="1">
        <f t="array" ref="G2607">_xlfn.IFNA(_xlfn.IFS(#REF!="*",#REF!,#REF!="*",#REF!,#REF!="*",#REF!,#REF!="*",#REF!,#REF!="*",#REF!,#REF!="*",#REF!,#REF!="*",#REF!,#REF!="*",#REF!,#REF!="*",#REF!),"")</f>
        <v>#REF!</v>
      </c>
      <c r="H2607" s="236" t="e">
        <f>G2607/'Project Data'!$D$22</f>
        <v>#REF!</v>
      </c>
      <c r="I2607" s="175"/>
      <c r="J2607" s="244"/>
      <c r="K2607" s="242"/>
    </row>
    <row r="2608" spans="1:11" s="147" customFormat="1" ht="15.6" hidden="1">
      <c r="A2608" s="198" t="e">
        <f>#REF!</f>
        <v>#REF!</v>
      </c>
      <c r="B2608" s="235" t="e">
        <f>#REF!</f>
        <v>#REF!</v>
      </c>
      <c r="C2608" s="254"/>
      <c r="D2608" s="238" t="e" cm="1">
        <f t="array" ref="D2608">_xlfn.IFNA(_xlfn.IFS(#REF!="*",#REF!,#REF!="*",#REF!,#REF!="*",#REF!,#REF!="*",#REF!,#REF!="*",#REF!,#REF!="*",#REF!,#REF!="*",#REF!,#REF!="*",#REF!,#REF!="*",#REF!),"")</f>
        <v>#REF!</v>
      </c>
      <c r="E2608" s="622" t="e">
        <f>D2608/'Project Data'!$D$22</f>
        <v>#REF!</v>
      </c>
      <c r="F2608" s="174" t="e">
        <v>#REF!</v>
      </c>
      <c r="G2608" s="238" t="e" cm="1">
        <f t="array" ref="G2608">_xlfn.IFNA(_xlfn.IFS(#REF!="*",#REF!,#REF!="*",#REF!,#REF!="*",#REF!,#REF!="*",#REF!,#REF!="*",#REF!,#REF!="*",#REF!,#REF!="*",#REF!,#REF!="*",#REF!,#REF!="*",#REF!),"")</f>
        <v>#REF!</v>
      </c>
      <c r="H2608" s="236" t="e">
        <f>G2608/'Project Data'!$D$22</f>
        <v>#REF!</v>
      </c>
      <c r="I2608" s="175"/>
      <c r="J2608" s="244"/>
      <c r="K2608" s="242"/>
    </row>
    <row r="2609" spans="1:11" s="147" customFormat="1" ht="15.6" hidden="1">
      <c r="A2609" s="198" t="e">
        <f>#REF!</f>
        <v>#REF!</v>
      </c>
      <c r="B2609" s="235" t="e">
        <f>#REF!</f>
        <v>#REF!</v>
      </c>
      <c r="C2609" s="254"/>
      <c r="D2609" s="238" t="e" cm="1">
        <f t="array" ref="D2609">_xlfn.IFNA(_xlfn.IFS(#REF!="*",#REF!,#REF!="*",#REF!,#REF!="*",#REF!,#REF!="*",#REF!,#REF!="*",#REF!,#REF!="*",#REF!,#REF!="*",#REF!,#REF!="*",#REF!,#REF!="*",#REF!),"")</f>
        <v>#REF!</v>
      </c>
      <c r="E2609" s="622" t="e">
        <f>D2609/'Project Data'!$D$22</f>
        <v>#REF!</v>
      </c>
      <c r="F2609" s="174" t="e">
        <v>#REF!</v>
      </c>
      <c r="G2609" s="238" t="e" cm="1">
        <f t="array" ref="G2609">_xlfn.IFNA(_xlfn.IFS(#REF!="*",#REF!,#REF!="*",#REF!,#REF!="*",#REF!,#REF!="*",#REF!,#REF!="*",#REF!,#REF!="*",#REF!,#REF!="*",#REF!,#REF!="*",#REF!,#REF!="*",#REF!),"")</f>
        <v>#REF!</v>
      </c>
      <c r="H2609" s="236" t="e">
        <f>G2609/'Project Data'!$D$22</f>
        <v>#REF!</v>
      </c>
      <c r="I2609" s="175"/>
      <c r="J2609" s="244"/>
      <c r="K2609" s="242"/>
    </row>
    <row r="2610" spans="1:11" s="147" customFormat="1" ht="15.6" hidden="1">
      <c r="A2610" s="398" t="s">
        <v>53</v>
      </c>
      <c r="B2610" s="399" t="e">
        <f>#REF!</f>
        <v>#REF!</v>
      </c>
      <c r="C2610" s="417"/>
      <c r="D2610" s="419" t="e" cm="1">
        <f t="array" ref="D2610">_xlfn.IFNA(_xlfn.IFS(#REF!="*",#REF!,#REF!="*",#REF!,#REF!="*",#REF!,#REF!="*",#REF!,#REF!="*",#REF!,#REF!="*",#REF!,#REF!="*",#REF!,#REF!="*",#REF!,#REF!="*",#REF!),"")</f>
        <v>#REF!</v>
      </c>
      <c r="E2610" s="402" t="e">
        <f>D2610/'Project Data'!$D$22</f>
        <v>#REF!</v>
      </c>
      <c r="F2610" s="420" t="e">
        <v>#REF!</v>
      </c>
      <c r="G2610" s="419" t="e" cm="1">
        <f t="array" ref="G2610">_xlfn.IFNA(_xlfn.IFS(#REF!="*",#REF!,#REF!="*",#REF!,#REF!="*",#REF!,#REF!="*",#REF!,#REF!="*",#REF!,#REF!="*",#REF!,#REF!="*",#REF!,#REF!="*",#REF!,#REF!="*",#REF!),"")</f>
        <v>#REF!</v>
      </c>
      <c r="H2610" s="402" t="e">
        <f>G2610/'Project Data'!$D$22</f>
        <v>#REF!</v>
      </c>
      <c r="I2610" s="400"/>
      <c r="J2610" s="403"/>
      <c r="K2610" s="404"/>
    </row>
    <row r="2611" spans="1:11" s="147" customFormat="1" ht="15.6" hidden="1">
      <c r="A2611" s="398" t="s">
        <v>53</v>
      </c>
      <c r="B2611" s="399" t="e">
        <f>#REF!</f>
        <v>#REF!</v>
      </c>
      <c r="C2611" s="417"/>
      <c r="D2611" s="419" t="e" cm="1">
        <f t="array" ref="D2611">_xlfn.IFNA(_xlfn.IFS(#REF!="*",#REF!,#REF!="*",#REF!,#REF!="*",#REF!,#REF!="*",#REF!,#REF!="*",#REF!,#REF!="*",#REF!,#REF!="*",#REF!,#REF!="*",#REF!,#REF!="*",#REF!),"")</f>
        <v>#REF!</v>
      </c>
      <c r="E2611" s="402" t="e">
        <f>D2611/'Project Data'!$D$22</f>
        <v>#REF!</v>
      </c>
      <c r="F2611" s="420" t="e">
        <v>#REF!</v>
      </c>
      <c r="G2611" s="419" t="e" cm="1">
        <f t="array" ref="G2611">_xlfn.IFNA(_xlfn.IFS(#REF!="*",#REF!,#REF!="*",#REF!,#REF!="*",#REF!,#REF!="*",#REF!,#REF!="*",#REF!,#REF!="*",#REF!,#REF!="*",#REF!,#REF!="*",#REF!,#REF!="*",#REF!),"")</f>
        <v>#REF!</v>
      </c>
      <c r="H2611" s="402" t="e">
        <f>G2611/'Project Data'!$D$22</f>
        <v>#REF!</v>
      </c>
      <c r="I2611" s="400"/>
      <c r="J2611" s="403"/>
      <c r="K2611" s="404"/>
    </row>
    <row r="2612" spans="1:11" s="147" customFormat="1" ht="15.6" hidden="1">
      <c r="A2612" s="198" t="e">
        <f>#REF!</f>
        <v>#REF!</v>
      </c>
      <c r="B2612" s="235" t="e">
        <f>#REF!</f>
        <v>#REF!</v>
      </c>
      <c r="C2612" s="254"/>
      <c r="D2612" s="238" t="e" cm="1">
        <f t="array" ref="D2612">_xlfn.IFNA(_xlfn.IFS(#REF!="*",#REF!,#REF!="*",#REF!,#REF!="*",#REF!,#REF!="*",#REF!,#REF!="*",#REF!,#REF!="*",#REF!,#REF!="*",#REF!,#REF!="*",#REF!,#REF!="*",#REF!),"")</f>
        <v>#REF!</v>
      </c>
      <c r="E2612" s="622" t="e">
        <f>D2612/'Project Data'!$D$22</f>
        <v>#REF!</v>
      </c>
      <c r="F2612" s="174" t="e">
        <v>#REF!</v>
      </c>
      <c r="G2612" s="238" t="e" cm="1">
        <f t="array" ref="G2612">_xlfn.IFNA(_xlfn.IFS(#REF!="*",#REF!,#REF!="*",#REF!,#REF!="*",#REF!,#REF!="*",#REF!,#REF!="*",#REF!,#REF!="*",#REF!,#REF!="*",#REF!,#REF!="*",#REF!,#REF!="*",#REF!),"")</f>
        <v>#REF!</v>
      </c>
      <c r="H2612" s="236" t="e">
        <f>G2612/'Project Data'!$D$22</f>
        <v>#REF!</v>
      </c>
      <c r="I2612" s="175"/>
      <c r="J2612" s="244"/>
      <c r="K2612" s="242"/>
    </row>
    <row r="2613" spans="1:11" s="147" customFormat="1" ht="15.6" hidden="1">
      <c r="A2613" s="198" t="e">
        <f>#REF!</f>
        <v>#REF!</v>
      </c>
      <c r="B2613" s="235" t="e">
        <f>#REF!</f>
        <v>#REF!</v>
      </c>
      <c r="C2613" s="254"/>
      <c r="D2613" s="238" t="e" cm="1">
        <f t="array" ref="D2613">_xlfn.IFNA(_xlfn.IFS(#REF!="*",#REF!,#REF!="*",#REF!,#REF!="*",#REF!,#REF!="*",#REF!,#REF!="*",#REF!,#REF!="*",#REF!,#REF!="*",#REF!,#REF!="*",#REF!,#REF!="*",#REF!),"")</f>
        <v>#REF!</v>
      </c>
      <c r="E2613" s="622" t="e">
        <f>D2613/'Project Data'!$D$22</f>
        <v>#REF!</v>
      </c>
      <c r="F2613" s="174" t="e">
        <v>#REF!</v>
      </c>
      <c r="G2613" s="238" t="e" cm="1">
        <f t="array" ref="G2613">_xlfn.IFNA(_xlfn.IFS(#REF!="*",#REF!,#REF!="*",#REF!,#REF!="*",#REF!,#REF!="*",#REF!,#REF!="*",#REF!,#REF!="*",#REF!,#REF!="*",#REF!,#REF!="*",#REF!,#REF!="*",#REF!),"")</f>
        <v>#REF!</v>
      </c>
      <c r="H2613" s="236" t="e">
        <f>G2613/'Project Data'!$D$22</f>
        <v>#REF!</v>
      </c>
      <c r="I2613" s="175"/>
      <c r="J2613" s="244"/>
      <c r="K2613" s="242"/>
    </row>
    <row r="2614" spans="1:11" s="147" customFormat="1" ht="15.6" hidden="1">
      <c r="A2614" s="398" t="s">
        <v>53</v>
      </c>
      <c r="B2614" s="399" t="e">
        <f>#REF!</f>
        <v>#REF!</v>
      </c>
      <c r="C2614" s="417"/>
      <c r="D2614" s="419" t="e" cm="1">
        <f t="array" ref="D2614">_xlfn.IFNA(_xlfn.IFS(#REF!="*",#REF!,#REF!="*",#REF!,#REF!="*",#REF!,#REF!="*",#REF!,#REF!="*",#REF!,#REF!="*",#REF!,#REF!="*",#REF!,#REF!="*",#REF!,#REF!="*",#REF!),"")</f>
        <v>#REF!</v>
      </c>
      <c r="E2614" s="402" t="e">
        <f>D2614/'Project Data'!$D$22</f>
        <v>#REF!</v>
      </c>
      <c r="F2614" s="420" t="e">
        <v>#REF!</v>
      </c>
      <c r="G2614" s="419" t="e" cm="1">
        <f t="array" ref="G2614">_xlfn.IFNA(_xlfn.IFS(#REF!="*",#REF!,#REF!="*",#REF!,#REF!="*",#REF!,#REF!="*",#REF!,#REF!="*",#REF!,#REF!="*",#REF!,#REF!="*",#REF!,#REF!="*",#REF!,#REF!="*",#REF!),"")</f>
        <v>#REF!</v>
      </c>
      <c r="H2614" s="402" t="e">
        <f>G2614/'Project Data'!$D$22</f>
        <v>#REF!</v>
      </c>
      <c r="I2614" s="400"/>
      <c r="J2614" s="403"/>
      <c r="K2614" s="404"/>
    </row>
    <row r="2615" spans="1:11" s="147" customFormat="1" ht="15.6" hidden="1">
      <c r="A2615" s="198" t="e">
        <f>#REF!</f>
        <v>#REF!</v>
      </c>
      <c r="B2615" s="235" t="e">
        <f>#REF!</f>
        <v>#REF!</v>
      </c>
      <c r="C2615" s="254"/>
      <c r="D2615" s="238" t="e" cm="1">
        <f t="array" ref="D2615">_xlfn.IFNA(_xlfn.IFS(#REF!="*",#REF!,#REF!="*",#REF!,#REF!="*",#REF!,#REF!="*",#REF!,#REF!="*",#REF!,#REF!="*",#REF!,#REF!="*",#REF!,#REF!="*",#REF!,#REF!="*",#REF!),"")</f>
        <v>#REF!</v>
      </c>
      <c r="E2615" s="622" t="e">
        <f>D2615/'Project Data'!$D$22</f>
        <v>#REF!</v>
      </c>
      <c r="F2615" s="174" t="e">
        <v>#REF!</v>
      </c>
      <c r="G2615" s="238" t="e" cm="1">
        <f t="array" ref="G2615">_xlfn.IFNA(_xlfn.IFS(#REF!="*",#REF!,#REF!="*",#REF!,#REF!="*",#REF!,#REF!="*",#REF!,#REF!="*",#REF!,#REF!="*",#REF!,#REF!="*",#REF!,#REF!="*",#REF!,#REF!="*",#REF!),"")</f>
        <v>#REF!</v>
      </c>
      <c r="H2615" s="236" t="e">
        <f>G2615/'Project Data'!$D$22</f>
        <v>#REF!</v>
      </c>
      <c r="I2615" s="175"/>
      <c r="J2615" s="244"/>
      <c r="K2615" s="242"/>
    </row>
    <row r="2616" spans="1:11" s="147" customFormat="1" ht="15.6" hidden="1">
      <c r="A2616" s="198" t="e">
        <f>#REF!</f>
        <v>#REF!</v>
      </c>
      <c r="B2616" s="235" t="e">
        <f>#REF!</f>
        <v>#REF!</v>
      </c>
      <c r="C2616" s="254"/>
      <c r="D2616" s="238" t="e" cm="1">
        <f t="array" ref="D2616">_xlfn.IFNA(_xlfn.IFS(#REF!="*",#REF!,#REF!="*",#REF!,#REF!="*",#REF!,#REF!="*",#REF!,#REF!="*",#REF!,#REF!="*",#REF!,#REF!="*",#REF!,#REF!="*",#REF!,#REF!="*",#REF!),"")</f>
        <v>#REF!</v>
      </c>
      <c r="E2616" s="622" t="e">
        <f>D2616/'Project Data'!$D$22</f>
        <v>#REF!</v>
      </c>
      <c r="F2616" s="174" t="e">
        <v>#REF!</v>
      </c>
      <c r="G2616" s="238" t="e" cm="1">
        <f t="array" ref="G2616">_xlfn.IFNA(_xlfn.IFS(#REF!="*",#REF!,#REF!="*",#REF!,#REF!="*",#REF!,#REF!="*",#REF!,#REF!="*",#REF!,#REF!="*",#REF!,#REF!="*",#REF!,#REF!="*",#REF!,#REF!="*",#REF!),"")</f>
        <v>#REF!</v>
      </c>
      <c r="H2616" s="236" t="e">
        <f>G2616/'Project Data'!$D$22</f>
        <v>#REF!</v>
      </c>
      <c r="I2616" s="175"/>
      <c r="J2616" s="244"/>
      <c r="K2616" s="242"/>
    </row>
    <row r="2617" spans="1:11" s="147" customFormat="1" ht="15.6" hidden="1">
      <c r="A2617" s="198" t="e">
        <f>#REF!</f>
        <v>#REF!</v>
      </c>
      <c r="B2617" s="235" t="e">
        <f>#REF!</f>
        <v>#REF!</v>
      </c>
      <c r="C2617" s="254"/>
      <c r="D2617" s="238" t="e" cm="1">
        <f t="array" ref="D2617">_xlfn.IFNA(_xlfn.IFS(#REF!="*",#REF!,#REF!="*",#REF!,#REF!="*",#REF!,#REF!="*",#REF!,#REF!="*",#REF!,#REF!="*",#REF!,#REF!="*",#REF!,#REF!="*",#REF!,#REF!="*",#REF!),"")</f>
        <v>#REF!</v>
      </c>
      <c r="E2617" s="622" t="e">
        <f>D2617/'Project Data'!$D$22</f>
        <v>#REF!</v>
      </c>
      <c r="F2617" s="174" t="e">
        <v>#REF!</v>
      </c>
      <c r="G2617" s="238" t="e" cm="1">
        <f t="array" ref="G2617">_xlfn.IFNA(_xlfn.IFS(#REF!="*",#REF!,#REF!="*",#REF!,#REF!="*",#REF!,#REF!="*",#REF!,#REF!="*",#REF!,#REF!="*",#REF!,#REF!="*",#REF!,#REF!="*",#REF!,#REF!="*",#REF!),"")</f>
        <v>#REF!</v>
      </c>
      <c r="H2617" s="236" t="e">
        <f>G2617/'Project Data'!$D$22</f>
        <v>#REF!</v>
      </c>
      <c r="I2617" s="175"/>
      <c r="J2617" s="244"/>
      <c r="K2617" s="242"/>
    </row>
    <row r="2618" spans="1:11" s="147" customFormat="1" ht="15.6" hidden="1">
      <c r="A2618" s="198" t="e">
        <f>#REF!</f>
        <v>#REF!</v>
      </c>
      <c r="B2618" s="235" t="e">
        <f>#REF!</f>
        <v>#REF!</v>
      </c>
      <c r="C2618" s="254"/>
      <c r="D2618" s="238" t="e" cm="1">
        <f t="array" ref="D2618">_xlfn.IFNA(_xlfn.IFS(#REF!="*",#REF!,#REF!="*",#REF!,#REF!="*",#REF!,#REF!="*",#REF!,#REF!="*",#REF!,#REF!="*",#REF!,#REF!="*",#REF!,#REF!="*",#REF!,#REF!="*",#REF!),"")</f>
        <v>#REF!</v>
      </c>
      <c r="E2618" s="622" t="e">
        <f>D2618/'Project Data'!$D$22</f>
        <v>#REF!</v>
      </c>
      <c r="F2618" s="174" t="e">
        <v>#REF!</v>
      </c>
      <c r="G2618" s="238" t="e" cm="1">
        <f t="array" ref="G2618">_xlfn.IFNA(_xlfn.IFS(#REF!="*",#REF!,#REF!="*",#REF!,#REF!="*",#REF!,#REF!="*",#REF!,#REF!="*",#REF!,#REF!="*",#REF!,#REF!="*",#REF!,#REF!="*",#REF!,#REF!="*",#REF!),"")</f>
        <v>#REF!</v>
      </c>
      <c r="H2618" s="236" t="e">
        <f>G2618/'Project Data'!$D$22</f>
        <v>#REF!</v>
      </c>
      <c r="I2618" s="175"/>
      <c r="J2618" s="244"/>
      <c r="K2618" s="242"/>
    </row>
    <row r="2619" spans="1:11" s="147" customFormat="1" ht="15.6" hidden="1">
      <c r="A2619" s="198" t="e">
        <f>#REF!</f>
        <v>#REF!</v>
      </c>
      <c r="B2619" s="235" t="e">
        <f>#REF!</f>
        <v>#REF!</v>
      </c>
      <c r="C2619" s="254"/>
      <c r="D2619" s="238" t="e" cm="1">
        <f t="array" ref="D2619">_xlfn.IFNA(_xlfn.IFS(#REF!="*",#REF!,#REF!="*",#REF!,#REF!="*",#REF!,#REF!="*",#REF!,#REF!="*",#REF!,#REF!="*",#REF!,#REF!="*",#REF!,#REF!="*",#REF!,#REF!="*",#REF!),"")</f>
        <v>#REF!</v>
      </c>
      <c r="E2619" s="622" t="e">
        <f>D2619/'Project Data'!$D$22</f>
        <v>#REF!</v>
      </c>
      <c r="F2619" s="174" t="e">
        <v>#REF!</v>
      </c>
      <c r="G2619" s="238" t="e" cm="1">
        <f t="array" ref="G2619">_xlfn.IFNA(_xlfn.IFS(#REF!="*",#REF!,#REF!="*",#REF!,#REF!="*",#REF!,#REF!="*",#REF!,#REF!="*",#REF!,#REF!="*",#REF!,#REF!="*",#REF!,#REF!="*",#REF!,#REF!="*",#REF!),"")</f>
        <v>#REF!</v>
      </c>
      <c r="H2619" s="236" t="e">
        <f>G2619/'Project Data'!$D$22</f>
        <v>#REF!</v>
      </c>
      <c r="I2619" s="175"/>
      <c r="J2619" s="244"/>
      <c r="K2619" s="242"/>
    </row>
    <row r="2620" spans="1:11" s="147" customFormat="1" ht="15.6" hidden="1">
      <c r="A2620" s="198" t="e">
        <f>#REF!</f>
        <v>#REF!</v>
      </c>
      <c r="B2620" s="235" t="e">
        <f>#REF!</f>
        <v>#REF!</v>
      </c>
      <c r="C2620" s="254"/>
      <c r="D2620" s="238" t="e" cm="1">
        <f t="array" ref="D2620">_xlfn.IFNA(_xlfn.IFS(#REF!="*",#REF!,#REF!="*",#REF!,#REF!="*",#REF!,#REF!="*",#REF!,#REF!="*",#REF!,#REF!="*",#REF!,#REF!="*",#REF!,#REF!="*",#REF!,#REF!="*",#REF!),"")</f>
        <v>#REF!</v>
      </c>
      <c r="E2620" s="622" t="e">
        <f>D2620/'Project Data'!$D$22</f>
        <v>#REF!</v>
      </c>
      <c r="F2620" s="174" t="e">
        <v>#REF!</v>
      </c>
      <c r="G2620" s="238" t="e" cm="1">
        <f t="array" ref="G2620">_xlfn.IFNA(_xlfn.IFS(#REF!="*",#REF!,#REF!="*",#REF!,#REF!="*",#REF!,#REF!="*",#REF!,#REF!="*",#REF!,#REF!="*",#REF!,#REF!="*",#REF!,#REF!="*",#REF!,#REF!="*",#REF!),"")</f>
        <v>#REF!</v>
      </c>
      <c r="H2620" s="236" t="e">
        <f>G2620/'Project Data'!$D$22</f>
        <v>#REF!</v>
      </c>
      <c r="I2620" s="175"/>
      <c r="J2620" s="244"/>
      <c r="K2620" s="242"/>
    </row>
    <row r="2621" spans="1:11" s="147" customFormat="1" ht="15.6" hidden="1">
      <c r="A2621" s="198" t="e">
        <f>#REF!</f>
        <v>#REF!</v>
      </c>
      <c r="B2621" s="235" t="e">
        <f>#REF!</f>
        <v>#REF!</v>
      </c>
      <c r="C2621" s="254"/>
      <c r="D2621" s="238" t="e" cm="1">
        <f t="array" ref="D2621">_xlfn.IFNA(_xlfn.IFS(#REF!="*",#REF!,#REF!="*",#REF!,#REF!="*",#REF!,#REF!="*",#REF!,#REF!="*",#REF!,#REF!="*",#REF!,#REF!="*",#REF!,#REF!="*",#REF!,#REF!="*",#REF!),"")</f>
        <v>#REF!</v>
      </c>
      <c r="E2621" s="622" t="e">
        <f>D2621/'Project Data'!$D$22</f>
        <v>#REF!</v>
      </c>
      <c r="F2621" s="174" t="e">
        <v>#REF!</v>
      </c>
      <c r="G2621" s="238" t="e" cm="1">
        <f t="array" ref="G2621">_xlfn.IFNA(_xlfn.IFS(#REF!="*",#REF!,#REF!="*",#REF!,#REF!="*",#REF!,#REF!="*",#REF!,#REF!="*",#REF!,#REF!="*",#REF!,#REF!="*",#REF!,#REF!="*",#REF!,#REF!="*",#REF!),"")</f>
        <v>#REF!</v>
      </c>
      <c r="H2621" s="236" t="e">
        <f>G2621/'Project Data'!$D$22</f>
        <v>#REF!</v>
      </c>
      <c r="I2621" s="175"/>
      <c r="J2621" s="244"/>
      <c r="K2621" s="242"/>
    </row>
    <row r="2622" spans="1:11" s="147" customFormat="1" ht="15.6" hidden="1">
      <c r="A2622" s="198" t="e">
        <f>#REF!</f>
        <v>#REF!</v>
      </c>
      <c r="B2622" s="235" t="e">
        <f>#REF!</f>
        <v>#REF!</v>
      </c>
      <c r="C2622" s="254"/>
      <c r="D2622" s="238" t="e" cm="1">
        <f t="array" ref="D2622">_xlfn.IFNA(_xlfn.IFS(#REF!="*",#REF!,#REF!="*",#REF!,#REF!="*",#REF!,#REF!="*",#REF!,#REF!="*",#REF!,#REF!="*",#REF!,#REF!="*",#REF!,#REF!="*",#REF!,#REF!="*",#REF!),"")</f>
        <v>#REF!</v>
      </c>
      <c r="E2622" s="622" t="e">
        <f>D2622/'Project Data'!$D$22</f>
        <v>#REF!</v>
      </c>
      <c r="F2622" s="174" t="e">
        <v>#REF!</v>
      </c>
      <c r="G2622" s="238" t="e" cm="1">
        <f t="array" ref="G2622">_xlfn.IFNA(_xlfn.IFS(#REF!="*",#REF!,#REF!="*",#REF!,#REF!="*",#REF!,#REF!="*",#REF!,#REF!="*",#REF!,#REF!="*",#REF!,#REF!="*",#REF!,#REF!="*",#REF!,#REF!="*",#REF!),"")</f>
        <v>#REF!</v>
      </c>
      <c r="H2622" s="236" t="e">
        <f>G2622/'Project Data'!$D$22</f>
        <v>#REF!</v>
      </c>
      <c r="I2622" s="175"/>
      <c r="J2622" s="244"/>
      <c r="K2622" s="242"/>
    </row>
    <row r="2623" spans="1:11" s="147" customFormat="1" ht="15.6" hidden="1">
      <c r="A2623" s="198" t="e">
        <f>#REF!</f>
        <v>#REF!</v>
      </c>
      <c r="B2623" s="235" t="e">
        <f>#REF!</f>
        <v>#REF!</v>
      </c>
      <c r="C2623" s="254"/>
      <c r="D2623" s="238" t="e" cm="1">
        <f t="array" ref="D2623">_xlfn.IFNA(_xlfn.IFS(#REF!="*",#REF!,#REF!="*",#REF!,#REF!="*",#REF!,#REF!="*",#REF!,#REF!="*",#REF!,#REF!="*",#REF!,#REF!="*",#REF!,#REF!="*",#REF!,#REF!="*",#REF!),"")</f>
        <v>#REF!</v>
      </c>
      <c r="E2623" s="622" t="e">
        <f>D2623/'Project Data'!$D$22</f>
        <v>#REF!</v>
      </c>
      <c r="F2623" s="174" t="e">
        <v>#REF!</v>
      </c>
      <c r="G2623" s="238" t="e" cm="1">
        <f t="array" ref="G2623">_xlfn.IFNA(_xlfn.IFS(#REF!="*",#REF!,#REF!="*",#REF!,#REF!="*",#REF!,#REF!="*",#REF!,#REF!="*",#REF!,#REF!="*",#REF!,#REF!="*",#REF!,#REF!="*",#REF!,#REF!="*",#REF!),"")</f>
        <v>#REF!</v>
      </c>
      <c r="H2623" s="236" t="e">
        <f>G2623/'Project Data'!$D$22</f>
        <v>#REF!</v>
      </c>
      <c r="I2623" s="175"/>
      <c r="J2623" s="244"/>
      <c r="K2623" s="242"/>
    </row>
    <row r="2624" spans="1:11" s="147" customFormat="1" ht="15.6" hidden="1">
      <c r="A2624" s="198" t="e">
        <f>#REF!</f>
        <v>#REF!</v>
      </c>
      <c r="B2624" s="235" t="e">
        <f>#REF!</f>
        <v>#REF!</v>
      </c>
      <c r="C2624" s="254"/>
      <c r="D2624" s="238" t="e" cm="1">
        <f t="array" ref="D2624">_xlfn.IFNA(_xlfn.IFS(#REF!="*",#REF!,#REF!="*",#REF!,#REF!="*",#REF!,#REF!="*",#REF!,#REF!="*",#REF!,#REF!="*",#REF!,#REF!="*",#REF!,#REF!="*",#REF!,#REF!="*",#REF!),"")</f>
        <v>#REF!</v>
      </c>
      <c r="E2624" s="622" t="e">
        <f>D2624/'Project Data'!$D$22</f>
        <v>#REF!</v>
      </c>
      <c r="F2624" s="174" t="e">
        <v>#REF!</v>
      </c>
      <c r="G2624" s="238" t="e" cm="1">
        <f t="array" ref="G2624">_xlfn.IFNA(_xlfn.IFS(#REF!="*",#REF!,#REF!="*",#REF!,#REF!="*",#REF!,#REF!="*",#REF!,#REF!="*",#REF!,#REF!="*",#REF!,#REF!="*",#REF!,#REF!="*",#REF!,#REF!="*",#REF!),"")</f>
        <v>#REF!</v>
      </c>
      <c r="H2624" s="236" t="e">
        <f>G2624/'Project Data'!$D$22</f>
        <v>#REF!</v>
      </c>
      <c r="I2624" s="175"/>
      <c r="J2624" s="244"/>
      <c r="K2624" s="242"/>
    </row>
    <row r="2625" spans="1:11" s="147" customFormat="1" ht="15.6" hidden="1">
      <c r="A2625" s="198" t="e">
        <f>#REF!</f>
        <v>#REF!</v>
      </c>
      <c r="B2625" s="235" t="e">
        <f>#REF!</f>
        <v>#REF!</v>
      </c>
      <c r="C2625" s="254"/>
      <c r="D2625" s="238" t="e" cm="1">
        <f t="array" ref="D2625">_xlfn.IFNA(_xlfn.IFS(#REF!="*",#REF!,#REF!="*",#REF!,#REF!="*",#REF!,#REF!="*",#REF!,#REF!="*",#REF!,#REF!="*",#REF!,#REF!="*",#REF!,#REF!="*",#REF!,#REF!="*",#REF!),"")</f>
        <v>#REF!</v>
      </c>
      <c r="E2625" s="622" t="e">
        <f>D2625/'Project Data'!$D$22</f>
        <v>#REF!</v>
      </c>
      <c r="F2625" s="174" t="e">
        <v>#REF!</v>
      </c>
      <c r="G2625" s="238" t="e" cm="1">
        <f t="array" ref="G2625">_xlfn.IFNA(_xlfn.IFS(#REF!="*",#REF!,#REF!="*",#REF!,#REF!="*",#REF!,#REF!="*",#REF!,#REF!="*",#REF!,#REF!="*",#REF!,#REF!="*",#REF!,#REF!="*",#REF!,#REF!="*",#REF!),"")</f>
        <v>#REF!</v>
      </c>
      <c r="H2625" s="236" t="e">
        <f>G2625/'Project Data'!$D$22</f>
        <v>#REF!</v>
      </c>
      <c r="I2625" s="175"/>
      <c r="J2625" s="244"/>
      <c r="K2625" s="242"/>
    </row>
    <row r="2626" spans="1:11" s="147" customFormat="1" ht="15.6" hidden="1">
      <c r="A2626" s="198" t="e">
        <f>#REF!</f>
        <v>#REF!</v>
      </c>
      <c r="B2626" s="235" t="e">
        <f>#REF!</f>
        <v>#REF!</v>
      </c>
      <c r="C2626" s="254"/>
      <c r="D2626" s="238" t="e" cm="1">
        <f t="array" ref="D2626">_xlfn.IFNA(_xlfn.IFS(#REF!="*",#REF!,#REF!="*",#REF!,#REF!="*",#REF!,#REF!="*",#REF!,#REF!="*",#REF!,#REF!="*",#REF!,#REF!="*",#REF!,#REF!="*",#REF!,#REF!="*",#REF!),"")</f>
        <v>#REF!</v>
      </c>
      <c r="E2626" s="622" t="e">
        <f>D2626/'Project Data'!$D$22</f>
        <v>#REF!</v>
      </c>
      <c r="F2626" s="174" t="e">
        <v>#REF!</v>
      </c>
      <c r="G2626" s="238" t="e" cm="1">
        <f t="array" ref="G2626">_xlfn.IFNA(_xlfn.IFS(#REF!="*",#REF!,#REF!="*",#REF!,#REF!="*",#REF!,#REF!="*",#REF!,#REF!="*",#REF!,#REF!="*",#REF!,#REF!="*",#REF!,#REF!="*",#REF!,#REF!="*",#REF!),"")</f>
        <v>#REF!</v>
      </c>
      <c r="H2626" s="236" t="e">
        <f>G2626/'Project Data'!$D$22</f>
        <v>#REF!</v>
      </c>
      <c r="I2626" s="175"/>
      <c r="J2626" s="244"/>
      <c r="K2626" s="242"/>
    </row>
    <row r="2627" spans="1:11" s="147" customFormat="1" ht="15.6" hidden="1">
      <c r="A2627" s="198" t="e">
        <f>#REF!</f>
        <v>#REF!</v>
      </c>
      <c r="B2627" s="235" t="e">
        <f>#REF!</f>
        <v>#REF!</v>
      </c>
      <c r="C2627" s="254"/>
      <c r="D2627" s="238" t="e" cm="1">
        <f t="array" ref="D2627">_xlfn.IFNA(_xlfn.IFS(#REF!="*",#REF!,#REF!="*",#REF!,#REF!="*",#REF!,#REF!="*",#REF!,#REF!="*",#REF!,#REF!="*",#REF!,#REF!="*",#REF!,#REF!="*",#REF!,#REF!="*",#REF!),"")</f>
        <v>#REF!</v>
      </c>
      <c r="E2627" s="622" t="e">
        <f>D2627/'Project Data'!$D$22</f>
        <v>#REF!</v>
      </c>
      <c r="F2627" s="174" t="e">
        <v>#REF!</v>
      </c>
      <c r="G2627" s="238" t="e" cm="1">
        <f t="array" ref="G2627">_xlfn.IFNA(_xlfn.IFS(#REF!="*",#REF!,#REF!="*",#REF!,#REF!="*",#REF!,#REF!="*",#REF!,#REF!="*",#REF!,#REF!="*",#REF!,#REF!="*",#REF!,#REF!="*",#REF!,#REF!="*",#REF!),"")</f>
        <v>#REF!</v>
      </c>
      <c r="H2627" s="236" t="e">
        <f>G2627/'Project Data'!$D$22</f>
        <v>#REF!</v>
      </c>
      <c r="I2627" s="175"/>
      <c r="J2627" s="244"/>
      <c r="K2627" s="242"/>
    </row>
    <row r="2628" spans="1:11" s="147" customFormat="1" ht="15.6" hidden="1">
      <c r="A2628" s="198" t="e">
        <f>#REF!</f>
        <v>#REF!</v>
      </c>
      <c r="B2628" s="235" t="e">
        <f>#REF!</f>
        <v>#REF!</v>
      </c>
      <c r="C2628" s="254"/>
      <c r="D2628" s="238" t="e" cm="1">
        <f t="array" ref="D2628">_xlfn.IFNA(_xlfn.IFS(#REF!="*",#REF!,#REF!="*",#REF!,#REF!="*",#REF!,#REF!="*",#REF!,#REF!="*",#REF!,#REF!="*",#REF!,#REF!="*",#REF!,#REF!="*",#REF!,#REF!="*",#REF!),"")</f>
        <v>#REF!</v>
      </c>
      <c r="E2628" s="622" t="e">
        <f>D2628/'Project Data'!$D$22</f>
        <v>#REF!</v>
      </c>
      <c r="F2628" s="174" t="e">
        <v>#REF!</v>
      </c>
      <c r="G2628" s="238" t="e" cm="1">
        <f t="array" ref="G2628">_xlfn.IFNA(_xlfn.IFS(#REF!="*",#REF!,#REF!="*",#REF!,#REF!="*",#REF!,#REF!="*",#REF!,#REF!="*",#REF!,#REF!="*",#REF!,#REF!="*",#REF!,#REF!="*",#REF!,#REF!="*",#REF!),"")</f>
        <v>#REF!</v>
      </c>
      <c r="H2628" s="236" t="e">
        <f>G2628/'Project Data'!$D$22</f>
        <v>#REF!</v>
      </c>
      <c r="I2628" s="175"/>
      <c r="J2628" s="244"/>
      <c r="K2628" s="242"/>
    </row>
    <row r="2629" spans="1:11" s="147" customFormat="1" ht="15.6" hidden="1">
      <c r="A2629" s="198" t="e">
        <f>#REF!</f>
        <v>#REF!</v>
      </c>
      <c r="B2629" s="235" t="e">
        <f>#REF!</f>
        <v>#REF!</v>
      </c>
      <c r="C2629" s="254"/>
      <c r="D2629" s="238" t="e" cm="1">
        <f t="array" ref="D2629">_xlfn.IFNA(_xlfn.IFS(#REF!="*",#REF!,#REF!="*",#REF!,#REF!="*",#REF!,#REF!="*",#REF!,#REF!="*",#REF!,#REF!="*",#REF!,#REF!="*",#REF!,#REF!="*",#REF!,#REF!="*",#REF!),"")</f>
        <v>#REF!</v>
      </c>
      <c r="E2629" s="622" t="e">
        <f>D2629/'Project Data'!$D$22</f>
        <v>#REF!</v>
      </c>
      <c r="F2629" s="174" t="e">
        <v>#REF!</v>
      </c>
      <c r="G2629" s="238" t="e" cm="1">
        <f t="array" ref="G2629">_xlfn.IFNA(_xlfn.IFS(#REF!="*",#REF!,#REF!="*",#REF!,#REF!="*",#REF!,#REF!="*",#REF!,#REF!="*",#REF!,#REF!="*",#REF!,#REF!="*",#REF!,#REF!="*",#REF!,#REF!="*",#REF!),"")</f>
        <v>#REF!</v>
      </c>
      <c r="H2629" s="236" t="e">
        <f>G2629/'Project Data'!$D$22</f>
        <v>#REF!</v>
      </c>
      <c r="I2629" s="175"/>
      <c r="J2629" s="244"/>
      <c r="K2629" s="242"/>
    </row>
    <row r="2630" spans="1:11" s="147" customFormat="1" ht="15.6" hidden="1">
      <c r="A2630" s="198" t="e">
        <f>#REF!</f>
        <v>#REF!</v>
      </c>
      <c r="B2630" s="235" t="e">
        <f>#REF!</f>
        <v>#REF!</v>
      </c>
      <c r="C2630" s="254"/>
      <c r="D2630" s="238" t="e" cm="1">
        <f t="array" ref="D2630">_xlfn.IFNA(_xlfn.IFS(#REF!="*",#REF!,#REF!="*",#REF!,#REF!="*",#REF!,#REF!="*",#REF!,#REF!="*",#REF!,#REF!="*",#REF!,#REF!="*",#REF!,#REF!="*",#REF!,#REF!="*",#REF!),"")</f>
        <v>#REF!</v>
      </c>
      <c r="E2630" s="622" t="e">
        <f>D2630/'Project Data'!$D$22</f>
        <v>#REF!</v>
      </c>
      <c r="F2630" s="174" t="e">
        <v>#REF!</v>
      </c>
      <c r="G2630" s="238" t="e" cm="1">
        <f t="array" ref="G2630">_xlfn.IFNA(_xlfn.IFS(#REF!="*",#REF!,#REF!="*",#REF!,#REF!="*",#REF!,#REF!="*",#REF!,#REF!="*",#REF!,#REF!="*",#REF!,#REF!="*",#REF!,#REF!="*",#REF!,#REF!="*",#REF!),"")</f>
        <v>#REF!</v>
      </c>
      <c r="H2630" s="236" t="e">
        <f>G2630/'Project Data'!$D$22</f>
        <v>#REF!</v>
      </c>
      <c r="I2630" s="175"/>
      <c r="J2630" s="244"/>
      <c r="K2630" s="242"/>
    </row>
    <row r="2631" spans="1:11" s="147" customFormat="1" ht="15.6" hidden="1">
      <c r="A2631" s="198" t="e">
        <f>#REF!</f>
        <v>#REF!</v>
      </c>
      <c r="B2631" s="235" t="e">
        <f>#REF!</f>
        <v>#REF!</v>
      </c>
      <c r="C2631" s="254"/>
      <c r="D2631" s="238" t="e" cm="1">
        <f t="array" ref="D2631">_xlfn.IFNA(_xlfn.IFS(#REF!="*",#REF!,#REF!="*",#REF!,#REF!="*",#REF!,#REF!="*",#REF!,#REF!="*",#REF!,#REF!="*",#REF!,#REF!="*",#REF!,#REF!="*",#REF!,#REF!="*",#REF!),"")</f>
        <v>#REF!</v>
      </c>
      <c r="E2631" s="622" t="e">
        <f>D2631/'Project Data'!$D$22</f>
        <v>#REF!</v>
      </c>
      <c r="F2631" s="174" t="e">
        <v>#REF!</v>
      </c>
      <c r="G2631" s="238" t="e" cm="1">
        <f t="array" ref="G2631">_xlfn.IFNA(_xlfn.IFS(#REF!="*",#REF!,#REF!="*",#REF!,#REF!="*",#REF!,#REF!="*",#REF!,#REF!="*",#REF!,#REF!="*",#REF!,#REF!="*",#REF!,#REF!="*",#REF!,#REF!="*",#REF!),"")</f>
        <v>#REF!</v>
      </c>
      <c r="H2631" s="236" t="e">
        <f>G2631/'Project Data'!$D$22</f>
        <v>#REF!</v>
      </c>
      <c r="I2631" s="175"/>
      <c r="J2631" s="244"/>
      <c r="K2631" s="242"/>
    </row>
    <row r="2632" spans="1:11" s="147" customFormat="1" ht="15.6" hidden="1">
      <c r="A2632" s="198" t="e">
        <f>#REF!</f>
        <v>#REF!</v>
      </c>
      <c r="B2632" s="235" t="e">
        <f>#REF!</f>
        <v>#REF!</v>
      </c>
      <c r="C2632" s="254"/>
      <c r="D2632" s="238" t="e" cm="1">
        <f t="array" ref="D2632">_xlfn.IFNA(_xlfn.IFS(#REF!="*",#REF!,#REF!="*",#REF!,#REF!="*",#REF!,#REF!="*",#REF!,#REF!="*",#REF!,#REF!="*",#REF!,#REF!="*",#REF!,#REF!="*",#REF!,#REF!="*",#REF!),"")</f>
        <v>#REF!</v>
      </c>
      <c r="E2632" s="622" t="e">
        <f>D2632/'Project Data'!$D$22</f>
        <v>#REF!</v>
      </c>
      <c r="F2632" s="174" t="e">
        <v>#REF!</v>
      </c>
      <c r="G2632" s="238" t="e" cm="1">
        <f t="array" ref="G2632">_xlfn.IFNA(_xlfn.IFS(#REF!="*",#REF!,#REF!="*",#REF!,#REF!="*",#REF!,#REF!="*",#REF!,#REF!="*",#REF!,#REF!="*",#REF!,#REF!="*",#REF!,#REF!="*",#REF!,#REF!="*",#REF!),"")</f>
        <v>#REF!</v>
      </c>
      <c r="H2632" s="236" t="e">
        <f>G2632/'Project Data'!$D$22</f>
        <v>#REF!</v>
      </c>
      <c r="I2632" s="175"/>
      <c r="J2632" s="244"/>
      <c r="K2632" s="242"/>
    </row>
    <row r="2633" spans="1:11" s="147" customFormat="1" ht="15.6" hidden="1">
      <c r="A2633" s="198" t="e">
        <f>#REF!</f>
        <v>#REF!</v>
      </c>
      <c r="B2633" s="235" t="e">
        <f>#REF!</f>
        <v>#REF!</v>
      </c>
      <c r="C2633" s="254"/>
      <c r="D2633" s="238" t="e" cm="1">
        <f t="array" ref="D2633">_xlfn.IFNA(_xlfn.IFS(#REF!="*",#REF!,#REF!="*",#REF!,#REF!="*",#REF!,#REF!="*",#REF!,#REF!="*",#REF!,#REF!="*",#REF!,#REF!="*",#REF!,#REF!="*",#REF!,#REF!="*",#REF!),"")</f>
        <v>#REF!</v>
      </c>
      <c r="E2633" s="622" t="e">
        <f>D2633/'Project Data'!$D$22</f>
        <v>#REF!</v>
      </c>
      <c r="F2633" s="174" t="e">
        <v>#REF!</v>
      </c>
      <c r="G2633" s="238" t="e" cm="1">
        <f t="array" ref="G2633">_xlfn.IFNA(_xlfn.IFS(#REF!="*",#REF!,#REF!="*",#REF!,#REF!="*",#REF!,#REF!="*",#REF!,#REF!="*",#REF!,#REF!="*",#REF!,#REF!="*",#REF!,#REF!="*",#REF!,#REF!="*",#REF!),"")</f>
        <v>#REF!</v>
      </c>
      <c r="H2633" s="236" t="e">
        <f>G2633/'Project Data'!$D$22</f>
        <v>#REF!</v>
      </c>
      <c r="I2633" s="175"/>
      <c r="J2633" s="244"/>
      <c r="K2633" s="242"/>
    </row>
    <row r="2634" spans="1:11" s="147" customFormat="1" ht="15.6" hidden="1">
      <c r="A2634" s="398" t="s">
        <v>53</v>
      </c>
      <c r="B2634" s="399" t="e">
        <f>#REF!</f>
        <v>#REF!</v>
      </c>
      <c r="C2634" s="417"/>
      <c r="D2634" s="419" t="e" cm="1">
        <f t="array" ref="D2634">_xlfn.IFNA(_xlfn.IFS(#REF!="*",#REF!,#REF!="*",#REF!,#REF!="*",#REF!,#REF!="*",#REF!,#REF!="*",#REF!,#REF!="*",#REF!,#REF!="*",#REF!,#REF!="*",#REF!,#REF!="*",#REF!),"")</f>
        <v>#REF!</v>
      </c>
      <c r="E2634" s="402" t="e">
        <f>D2634/'Project Data'!$D$22</f>
        <v>#REF!</v>
      </c>
      <c r="F2634" s="420" t="e">
        <v>#REF!</v>
      </c>
      <c r="G2634" s="419" t="e" cm="1">
        <f t="array" ref="G2634">_xlfn.IFNA(_xlfn.IFS(#REF!="*",#REF!,#REF!="*",#REF!,#REF!="*",#REF!,#REF!="*",#REF!,#REF!="*",#REF!,#REF!="*",#REF!,#REF!="*",#REF!,#REF!="*",#REF!,#REF!="*",#REF!),"")</f>
        <v>#REF!</v>
      </c>
      <c r="H2634" s="402" t="e">
        <f>G2634/'Project Data'!$D$22</f>
        <v>#REF!</v>
      </c>
      <c r="I2634" s="400"/>
      <c r="J2634" s="403"/>
      <c r="K2634" s="404"/>
    </row>
    <row r="2635" spans="1:11" s="147" customFormat="1" ht="15.6" hidden="1">
      <c r="A2635" s="198" t="e">
        <f>#REF!</f>
        <v>#REF!</v>
      </c>
      <c r="B2635" s="235" t="e">
        <f>#REF!</f>
        <v>#REF!</v>
      </c>
      <c r="C2635" s="254"/>
      <c r="D2635" s="238" t="e" cm="1">
        <f t="array" ref="D2635">_xlfn.IFNA(_xlfn.IFS(#REF!="*",#REF!,#REF!="*",#REF!,#REF!="*",#REF!,#REF!="*",#REF!,#REF!="*",#REF!,#REF!="*",#REF!,#REF!="*",#REF!,#REF!="*",#REF!,#REF!="*",#REF!),"")</f>
        <v>#REF!</v>
      </c>
      <c r="E2635" s="622" t="e">
        <f>D2635/'Project Data'!$D$22</f>
        <v>#REF!</v>
      </c>
      <c r="F2635" s="174" t="e">
        <v>#REF!</v>
      </c>
      <c r="G2635" s="238" t="e" cm="1">
        <f t="array" ref="G2635">_xlfn.IFNA(_xlfn.IFS(#REF!="*",#REF!,#REF!="*",#REF!,#REF!="*",#REF!,#REF!="*",#REF!,#REF!="*",#REF!,#REF!="*",#REF!,#REF!="*",#REF!,#REF!="*",#REF!,#REF!="*",#REF!),"")</f>
        <v>#REF!</v>
      </c>
      <c r="H2635" s="236" t="e">
        <f>G2635/'Project Data'!$D$22</f>
        <v>#REF!</v>
      </c>
      <c r="I2635" s="175"/>
      <c r="J2635" s="244"/>
      <c r="K2635" s="242"/>
    </row>
    <row r="2636" spans="1:11" s="147" customFormat="1" ht="15.6" hidden="1">
      <c r="A2636" s="398" t="s">
        <v>53</v>
      </c>
      <c r="B2636" s="399" t="e">
        <f>#REF!</f>
        <v>#REF!</v>
      </c>
      <c r="C2636" s="417"/>
      <c r="D2636" s="419" t="e" cm="1">
        <f t="array" ref="D2636">_xlfn.IFNA(_xlfn.IFS(#REF!="*",#REF!,#REF!="*",#REF!,#REF!="*",#REF!,#REF!="*",#REF!,#REF!="*",#REF!,#REF!="*",#REF!,#REF!="*",#REF!,#REF!="*",#REF!,#REF!="*",#REF!),"")</f>
        <v>#REF!</v>
      </c>
      <c r="E2636" s="402" t="e">
        <f>D2636/'Project Data'!$D$22</f>
        <v>#REF!</v>
      </c>
      <c r="F2636" s="420" t="e">
        <v>#REF!</v>
      </c>
      <c r="G2636" s="419" t="e" cm="1">
        <f t="array" ref="G2636">_xlfn.IFNA(_xlfn.IFS(#REF!="*",#REF!,#REF!="*",#REF!,#REF!="*",#REF!,#REF!="*",#REF!,#REF!="*",#REF!,#REF!="*",#REF!,#REF!="*",#REF!,#REF!="*",#REF!,#REF!="*",#REF!),"")</f>
        <v>#REF!</v>
      </c>
      <c r="H2636" s="402" t="e">
        <f>G2636/'Project Data'!$D$22</f>
        <v>#REF!</v>
      </c>
      <c r="I2636" s="400"/>
      <c r="J2636" s="403"/>
      <c r="K2636" s="404"/>
    </row>
    <row r="2637" spans="1:11" s="147" customFormat="1" ht="15.6" hidden="1">
      <c r="A2637" s="198" t="e">
        <f>#REF!</f>
        <v>#REF!</v>
      </c>
      <c r="B2637" s="235" t="e">
        <f>#REF!</f>
        <v>#REF!</v>
      </c>
      <c r="C2637" s="254"/>
      <c r="D2637" s="238" t="e" cm="1">
        <f t="array" ref="D2637">_xlfn.IFNA(_xlfn.IFS(#REF!="*",#REF!,#REF!="*",#REF!,#REF!="*",#REF!,#REF!="*",#REF!,#REF!="*",#REF!,#REF!="*",#REF!,#REF!="*",#REF!,#REF!="*",#REF!,#REF!="*",#REF!),"")</f>
        <v>#REF!</v>
      </c>
      <c r="E2637" s="622" t="e">
        <f>D2637/'Project Data'!$D$22</f>
        <v>#REF!</v>
      </c>
      <c r="F2637" s="174" t="e">
        <v>#REF!</v>
      </c>
      <c r="G2637" s="238" t="e" cm="1">
        <f t="array" ref="G2637">_xlfn.IFNA(_xlfn.IFS(#REF!="*",#REF!,#REF!="*",#REF!,#REF!="*",#REF!,#REF!="*",#REF!,#REF!="*",#REF!,#REF!="*",#REF!,#REF!="*",#REF!,#REF!="*",#REF!,#REF!="*",#REF!),"")</f>
        <v>#REF!</v>
      </c>
      <c r="H2637" s="236" t="e">
        <f>G2637/'Project Data'!$D$22</f>
        <v>#REF!</v>
      </c>
      <c r="I2637" s="175"/>
      <c r="J2637" s="244"/>
      <c r="K2637" s="242"/>
    </row>
    <row r="2638" spans="1:11" s="147" customFormat="1" ht="15.6" hidden="1">
      <c r="A2638" s="198" t="e">
        <f>#REF!</f>
        <v>#REF!</v>
      </c>
      <c r="B2638" s="235" t="e">
        <f>#REF!</f>
        <v>#REF!</v>
      </c>
      <c r="C2638" s="254"/>
      <c r="D2638" s="238" t="e" cm="1">
        <f t="array" ref="D2638">_xlfn.IFNA(_xlfn.IFS(#REF!="*",#REF!,#REF!="*",#REF!,#REF!="*",#REF!,#REF!="*",#REF!,#REF!="*",#REF!,#REF!="*",#REF!,#REF!="*",#REF!,#REF!="*",#REF!,#REF!="*",#REF!),"")</f>
        <v>#REF!</v>
      </c>
      <c r="E2638" s="622" t="e">
        <f>D2638/'Project Data'!$D$22</f>
        <v>#REF!</v>
      </c>
      <c r="F2638" s="174" t="e">
        <v>#REF!</v>
      </c>
      <c r="G2638" s="238" t="e" cm="1">
        <f t="array" ref="G2638">_xlfn.IFNA(_xlfn.IFS(#REF!="*",#REF!,#REF!="*",#REF!,#REF!="*",#REF!,#REF!="*",#REF!,#REF!="*",#REF!,#REF!="*",#REF!,#REF!="*",#REF!,#REF!="*",#REF!,#REF!="*",#REF!),"")</f>
        <v>#REF!</v>
      </c>
      <c r="H2638" s="236" t="e">
        <f>G2638/'Project Data'!$D$22</f>
        <v>#REF!</v>
      </c>
      <c r="I2638" s="175"/>
      <c r="J2638" s="244"/>
      <c r="K2638" s="242"/>
    </row>
    <row r="2639" spans="1:11" s="147" customFormat="1" ht="15.6" hidden="1">
      <c r="A2639" s="198" t="e">
        <f>#REF!</f>
        <v>#REF!</v>
      </c>
      <c r="B2639" s="235" t="e">
        <f>#REF!</f>
        <v>#REF!</v>
      </c>
      <c r="C2639" s="254"/>
      <c r="D2639" s="238" t="e" cm="1">
        <f t="array" ref="D2639">_xlfn.IFNA(_xlfn.IFS(#REF!="*",#REF!,#REF!="*",#REF!,#REF!="*",#REF!,#REF!="*",#REF!,#REF!="*",#REF!,#REF!="*",#REF!,#REF!="*",#REF!,#REF!="*",#REF!,#REF!="*",#REF!),"")</f>
        <v>#REF!</v>
      </c>
      <c r="E2639" s="622" t="e">
        <f>D2639/'Project Data'!$D$22</f>
        <v>#REF!</v>
      </c>
      <c r="F2639" s="174" t="e">
        <v>#REF!</v>
      </c>
      <c r="G2639" s="238" t="e" cm="1">
        <f t="array" ref="G2639">_xlfn.IFNA(_xlfn.IFS(#REF!="*",#REF!,#REF!="*",#REF!,#REF!="*",#REF!,#REF!="*",#REF!,#REF!="*",#REF!,#REF!="*",#REF!,#REF!="*",#REF!,#REF!="*",#REF!,#REF!="*",#REF!),"")</f>
        <v>#REF!</v>
      </c>
      <c r="H2639" s="236" t="e">
        <f>G2639/'Project Data'!$D$22</f>
        <v>#REF!</v>
      </c>
      <c r="I2639" s="175"/>
      <c r="J2639" s="244"/>
      <c r="K2639" s="242"/>
    </row>
    <row r="2640" spans="1:11" s="147" customFormat="1" ht="15.6" hidden="1">
      <c r="A2640" s="198" t="e">
        <f>#REF!</f>
        <v>#REF!</v>
      </c>
      <c r="B2640" s="235" t="e">
        <f>#REF!</f>
        <v>#REF!</v>
      </c>
      <c r="C2640" s="254"/>
      <c r="D2640" s="238" t="e" cm="1">
        <f t="array" ref="D2640">_xlfn.IFNA(_xlfn.IFS(#REF!="*",#REF!,#REF!="*",#REF!,#REF!="*",#REF!,#REF!="*",#REF!,#REF!="*",#REF!,#REF!="*",#REF!,#REF!="*",#REF!,#REF!="*",#REF!,#REF!="*",#REF!),"")</f>
        <v>#REF!</v>
      </c>
      <c r="E2640" s="622" t="e">
        <f>D2640/'Project Data'!$D$22</f>
        <v>#REF!</v>
      </c>
      <c r="F2640" s="174" t="e">
        <v>#REF!</v>
      </c>
      <c r="G2640" s="238" t="e" cm="1">
        <f t="array" ref="G2640">_xlfn.IFNA(_xlfn.IFS(#REF!="*",#REF!,#REF!="*",#REF!,#REF!="*",#REF!,#REF!="*",#REF!,#REF!="*",#REF!,#REF!="*",#REF!,#REF!="*",#REF!,#REF!="*",#REF!,#REF!="*",#REF!),"")</f>
        <v>#REF!</v>
      </c>
      <c r="H2640" s="236" t="e">
        <f>G2640/'Project Data'!$D$22</f>
        <v>#REF!</v>
      </c>
      <c r="I2640" s="175"/>
      <c r="J2640" s="244"/>
      <c r="K2640" s="242"/>
    </row>
    <row r="2641" spans="1:11" s="147" customFormat="1" ht="15.6" hidden="1">
      <c r="A2641" s="198" t="e">
        <f>#REF!</f>
        <v>#REF!</v>
      </c>
      <c r="B2641" s="235" t="e">
        <f>#REF!</f>
        <v>#REF!</v>
      </c>
      <c r="C2641" s="254"/>
      <c r="D2641" s="238" t="e" cm="1">
        <f t="array" ref="D2641">_xlfn.IFNA(_xlfn.IFS(#REF!="*",#REF!,#REF!="*",#REF!,#REF!="*",#REF!,#REF!="*",#REF!,#REF!="*",#REF!,#REF!="*",#REF!,#REF!="*",#REF!,#REF!="*",#REF!,#REF!="*",#REF!),"")</f>
        <v>#REF!</v>
      </c>
      <c r="E2641" s="622" t="e">
        <f>D2641/'Project Data'!$D$22</f>
        <v>#REF!</v>
      </c>
      <c r="F2641" s="174" t="e">
        <v>#REF!</v>
      </c>
      <c r="G2641" s="238" t="e" cm="1">
        <f t="array" ref="G2641">_xlfn.IFNA(_xlfn.IFS(#REF!="*",#REF!,#REF!="*",#REF!,#REF!="*",#REF!,#REF!="*",#REF!,#REF!="*",#REF!,#REF!="*",#REF!,#REF!="*",#REF!,#REF!="*",#REF!,#REF!="*",#REF!),"")</f>
        <v>#REF!</v>
      </c>
      <c r="H2641" s="236" t="e">
        <f>G2641/'Project Data'!$D$22</f>
        <v>#REF!</v>
      </c>
      <c r="I2641" s="175"/>
      <c r="J2641" s="244"/>
      <c r="K2641" s="242"/>
    </row>
    <row r="2642" spans="1:11" s="147" customFormat="1" ht="15.6" hidden="1">
      <c r="A2642" s="198" t="e">
        <f>#REF!</f>
        <v>#REF!</v>
      </c>
      <c r="B2642" s="235" t="e">
        <f>#REF!</f>
        <v>#REF!</v>
      </c>
      <c r="C2642" s="254"/>
      <c r="D2642" s="238" t="e" cm="1">
        <f t="array" ref="D2642">_xlfn.IFNA(_xlfn.IFS(#REF!="*",#REF!,#REF!="*",#REF!,#REF!="*",#REF!,#REF!="*",#REF!,#REF!="*",#REF!,#REF!="*",#REF!,#REF!="*",#REF!,#REF!="*",#REF!,#REF!="*",#REF!),"")</f>
        <v>#REF!</v>
      </c>
      <c r="E2642" s="622" t="e">
        <f>D2642/'Project Data'!$D$22</f>
        <v>#REF!</v>
      </c>
      <c r="F2642" s="174" t="e">
        <v>#REF!</v>
      </c>
      <c r="G2642" s="238" t="e" cm="1">
        <f t="array" ref="G2642">_xlfn.IFNA(_xlfn.IFS(#REF!="*",#REF!,#REF!="*",#REF!,#REF!="*",#REF!,#REF!="*",#REF!,#REF!="*",#REF!,#REF!="*",#REF!,#REF!="*",#REF!,#REF!="*",#REF!,#REF!="*",#REF!),"")</f>
        <v>#REF!</v>
      </c>
      <c r="H2642" s="236" t="e">
        <f>G2642/'Project Data'!$D$22</f>
        <v>#REF!</v>
      </c>
      <c r="I2642" s="175"/>
      <c r="J2642" s="244"/>
      <c r="K2642" s="242"/>
    </row>
    <row r="2643" spans="1:11" s="147" customFormat="1" ht="15.6" hidden="1">
      <c r="A2643" s="198" t="e">
        <f>#REF!</f>
        <v>#REF!</v>
      </c>
      <c r="B2643" s="235" t="e">
        <f>#REF!</f>
        <v>#REF!</v>
      </c>
      <c r="C2643" s="254"/>
      <c r="D2643" s="238" t="e" cm="1">
        <f t="array" ref="D2643">_xlfn.IFNA(_xlfn.IFS(#REF!="*",#REF!,#REF!="*",#REF!,#REF!="*",#REF!,#REF!="*",#REF!,#REF!="*",#REF!,#REF!="*",#REF!,#REF!="*",#REF!,#REF!="*",#REF!,#REF!="*",#REF!),"")</f>
        <v>#REF!</v>
      </c>
      <c r="E2643" s="622" t="e">
        <f>D2643/'Project Data'!$D$22</f>
        <v>#REF!</v>
      </c>
      <c r="F2643" s="174" t="e">
        <v>#REF!</v>
      </c>
      <c r="G2643" s="238" t="e" cm="1">
        <f t="array" ref="G2643">_xlfn.IFNA(_xlfn.IFS(#REF!="*",#REF!,#REF!="*",#REF!,#REF!="*",#REF!,#REF!="*",#REF!,#REF!="*",#REF!,#REF!="*",#REF!,#REF!="*",#REF!,#REF!="*",#REF!,#REF!="*",#REF!),"")</f>
        <v>#REF!</v>
      </c>
      <c r="H2643" s="236" t="e">
        <f>G2643/'Project Data'!$D$22</f>
        <v>#REF!</v>
      </c>
      <c r="I2643" s="175"/>
      <c r="J2643" s="244"/>
      <c r="K2643" s="242"/>
    </row>
    <row r="2644" spans="1:11" s="147" customFormat="1" ht="15.6" hidden="1">
      <c r="A2644" s="198" t="e">
        <f>#REF!</f>
        <v>#REF!</v>
      </c>
      <c r="B2644" s="235" t="e">
        <f>#REF!</f>
        <v>#REF!</v>
      </c>
      <c r="C2644" s="254"/>
      <c r="D2644" s="238" t="e" cm="1">
        <f t="array" ref="D2644">_xlfn.IFNA(_xlfn.IFS(#REF!="*",#REF!,#REF!="*",#REF!,#REF!="*",#REF!,#REF!="*",#REF!,#REF!="*",#REF!,#REF!="*",#REF!,#REF!="*",#REF!,#REF!="*",#REF!,#REF!="*",#REF!),"")</f>
        <v>#REF!</v>
      </c>
      <c r="E2644" s="622" t="e">
        <f>D2644/'Project Data'!$D$22</f>
        <v>#REF!</v>
      </c>
      <c r="F2644" s="174" t="e">
        <v>#REF!</v>
      </c>
      <c r="G2644" s="238" t="e" cm="1">
        <f t="array" ref="G2644">_xlfn.IFNA(_xlfn.IFS(#REF!="*",#REF!,#REF!="*",#REF!,#REF!="*",#REF!,#REF!="*",#REF!,#REF!="*",#REF!,#REF!="*",#REF!,#REF!="*",#REF!,#REF!="*",#REF!,#REF!="*",#REF!),"")</f>
        <v>#REF!</v>
      </c>
      <c r="H2644" s="236" t="e">
        <f>G2644/'Project Data'!$D$22</f>
        <v>#REF!</v>
      </c>
      <c r="I2644" s="175"/>
      <c r="J2644" s="244"/>
      <c r="K2644" s="242"/>
    </row>
    <row r="2645" spans="1:11" s="147" customFormat="1" ht="15.6" hidden="1">
      <c r="A2645" s="398" t="s">
        <v>53</v>
      </c>
      <c r="B2645" s="399" t="e">
        <f>#REF!</f>
        <v>#REF!</v>
      </c>
      <c r="C2645" s="417"/>
      <c r="D2645" s="419" t="e" cm="1">
        <f t="array" ref="D2645">_xlfn.IFNA(_xlfn.IFS(#REF!="*",#REF!,#REF!="*",#REF!,#REF!="*",#REF!,#REF!="*",#REF!,#REF!="*",#REF!,#REF!="*",#REF!,#REF!="*",#REF!,#REF!="*",#REF!,#REF!="*",#REF!),"")</f>
        <v>#REF!</v>
      </c>
      <c r="E2645" s="402" t="e">
        <f>D2645/'Project Data'!$D$22</f>
        <v>#REF!</v>
      </c>
      <c r="F2645" s="420" t="e">
        <v>#REF!</v>
      </c>
      <c r="G2645" s="419" t="e" cm="1">
        <f t="array" ref="G2645">_xlfn.IFNA(_xlfn.IFS(#REF!="*",#REF!,#REF!="*",#REF!,#REF!="*",#REF!,#REF!="*",#REF!,#REF!="*",#REF!,#REF!="*",#REF!,#REF!="*",#REF!,#REF!="*",#REF!,#REF!="*",#REF!),"")</f>
        <v>#REF!</v>
      </c>
      <c r="H2645" s="402" t="e">
        <f>G2645/'Project Data'!$D$22</f>
        <v>#REF!</v>
      </c>
      <c r="I2645" s="400"/>
      <c r="J2645" s="403"/>
      <c r="K2645" s="404"/>
    </row>
    <row r="2646" spans="1:11" s="147" customFormat="1" ht="15.6" hidden="1">
      <c r="A2646" s="398" t="s">
        <v>53</v>
      </c>
      <c r="B2646" s="399" t="e">
        <f>#REF!</f>
        <v>#REF!</v>
      </c>
      <c r="C2646" s="417"/>
      <c r="D2646" s="419" t="e" cm="1">
        <f t="array" ref="D2646">_xlfn.IFNA(_xlfn.IFS(#REF!="*",#REF!,#REF!="*",#REF!,#REF!="*",#REF!,#REF!="*",#REF!,#REF!="*",#REF!,#REF!="*",#REF!,#REF!="*",#REF!,#REF!="*",#REF!,#REF!="*",#REF!),"")</f>
        <v>#REF!</v>
      </c>
      <c r="E2646" s="402" t="e">
        <f>D2646/'Project Data'!$D$22</f>
        <v>#REF!</v>
      </c>
      <c r="F2646" s="420" t="e">
        <v>#REF!</v>
      </c>
      <c r="G2646" s="419" t="e" cm="1">
        <f t="array" ref="G2646">_xlfn.IFNA(_xlfn.IFS(#REF!="*",#REF!,#REF!="*",#REF!,#REF!="*",#REF!,#REF!="*",#REF!,#REF!="*",#REF!,#REF!="*",#REF!,#REF!="*",#REF!,#REF!="*",#REF!,#REF!="*",#REF!),"")</f>
        <v>#REF!</v>
      </c>
      <c r="H2646" s="402" t="e">
        <f>G2646/'Project Data'!$D$22</f>
        <v>#REF!</v>
      </c>
      <c r="I2646" s="400"/>
      <c r="J2646" s="403"/>
      <c r="K2646" s="404"/>
    </row>
    <row r="2647" spans="1:11" s="147" customFormat="1" ht="15.6" hidden="1">
      <c r="A2647" s="198" t="e">
        <f>#REF!</f>
        <v>#REF!</v>
      </c>
      <c r="B2647" s="235" t="e">
        <f>#REF!</f>
        <v>#REF!</v>
      </c>
      <c r="C2647" s="254"/>
      <c r="D2647" s="238" t="e" cm="1">
        <f t="array" ref="D2647">_xlfn.IFNA(_xlfn.IFS(#REF!="*",#REF!,#REF!="*",#REF!,#REF!="*",#REF!,#REF!="*",#REF!,#REF!="*",#REF!,#REF!="*",#REF!,#REF!="*",#REF!,#REF!="*",#REF!,#REF!="*",#REF!),"")</f>
        <v>#REF!</v>
      </c>
      <c r="E2647" s="622" t="e">
        <f>D2647/'Project Data'!$D$22</f>
        <v>#REF!</v>
      </c>
      <c r="F2647" s="174" t="e">
        <v>#REF!</v>
      </c>
      <c r="G2647" s="238" t="e" cm="1">
        <f t="array" ref="G2647">_xlfn.IFNA(_xlfn.IFS(#REF!="*",#REF!,#REF!="*",#REF!,#REF!="*",#REF!,#REF!="*",#REF!,#REF!="*",#REF!,#REF!="*",#REF!,#REF!="*",#REF!,#REF!="*",#REF!,#REF!="*",#REF!),"")</f>
        <v>#REF!</v>
      </c>
      <c r="H2647" s="236" t="e">
        <f>G2647/'Project Data'!$D$22</f>
        <v>#REF!</v>
      </c>
      <c r="I2647" s="175"/>
      <c r="J2647" s="244"/>
      <c r="K2647" s="242"/>
    </row>
    <row r="2648" spans="1:11" s="147" customFormat="1" ht="15.6" hidden="1">
      <c r="A2648" s="198" t="e">
        <f>#REF!</f>
        <v>#REF!</v>
      </c>
      <c r="B2648" s="235" t="e">
        <f>#REF!</f>
        <v>#REF!</v>
      </c>
      <c r="C2648" s="254"/>
      <c r="D2648" s="238" t="e" cm="1">
        <f t="array" ref="D2648">_xlfn.IFNA(_xlfn.IFS(#REF!="*",#REF!,#REF!="*",#REF!,#REF!="*",#REF!,#REF!="*",#REF!,#REF!="*",#REF!,#REF!="*",#REF!,#REF!="*",#REF!,#REF!="*",#REF!,#REF!="*",#REF!),"")</f>
        <v>#REF!</v>
      </c>
      <c r="E2648" s="622" t="e">
        <f>D2648/'Project Data'!$D$22</f>
        <v>#REF!</v>
      </c>
      <c r="F2648" s="174" t="e">
        <v>#REF!</v>
      </c>
      <c r="G2648" s="238" t="e" cm="1">
        <f t="array" ref="G2648">_xlfn.IFNA(_xlfn.IFS(#REF!="*",#REF!,#REF!="*",#REF!,#REF!="*",#REF!,#REF!="*",#REF!,#REF!="*",#REF!,#REF!="*",#REF!,#REF!="*",#REF!,#REF!="*",#REF!,#REF!="*",#REF!),"")</f>
        <v>#REF!</v>
      </c>
      <c r="H2648" s="236" t="e">
        <f>G2648/'Project Data'!$D$22</f>
        <v>#REF!</v>
      </c>
      <c r="I2648" s="175"/>
      <c r="J2648" s="244"/>
      <c r="K2648" s="242"/>
    </row>
    <row r="2649" spans="1:11" s="147" customFormat="1" ht="15.6" hidden="1">
      <c r="A2649" s="198" t="e">
        <f>#REF!</f>
        <v>#REF!</v>
      </c>
      <c r="B2649" s="235" t="e">
        <f>#REF!</f>
        <v>#REF!</v>
      </c>
      <c r="C2649" s="254"/>
      <c r="D2649" s="238" t="e" cm="1">
        <f t="array" ref="D2649">_xlfn.IFNA(_xlfn.IFS(#REF!="*",#REF!,#REF!="*",#REF!,#REF!="*",#REF!,#REF!="*",#REF!,#REF!="*",#REF!,#REF!="*",#REF!,#REF!="*",#REF!,#REF!="*",#REF!,#REF!="*",#REF!),"")</f>
        <v>#REF!</v>
      </c>
      <c r="E2649" s="622" t="e">
        <f>D2649/'Project Data'!$D$22</f>
        <v>#REF!</v>
      </c>
      <c r="F2649" s="174" t="e">
        <v>#REF!</v>
      </c>
      <c r="G2649" s="238" t="e" cm="1">
        <f t="array" ref="G2649">_xlfn.IFNA(_xlfn.IFS(#REF!="*",#REF!,#REF!="*",#REF!,#REF!="*",#REF!,#REF!="*",#REF!,#REF!="*",#REF!,#REF!="*",#REF!,#REF!="*",#REF!,#REF!="*",#REF!,#REF!="*",#REF!),"")</f>
        <v>#REF!</v>
      </c>
      <c r="H2649" s="236" t="e">
        <f>G2649/'Project Data'!$D$22</f>
        <v>#REF!</v>
      </c>
      <c r="I2649" s="175"/>
      <c r="J2649" s="244"/>
      <c r="K2649" s="242"/>
    </row>
    <row r="2650" spans="1:11" s="147" customFormat="1" ht="15.6" hidden="1">
      <c r="A2650" s="198" t="e">
        <f>#REF!</f>
        <v>#REF!</v>
      </c>
      <c r="B2650" s="235" t="e">
        <f>#REF!</f>
        <v>#REF!</v>
      </c>
      <c r="C2650" s="254"/>
      <c r="D2650" s="238" t="e" cm="1">
        <f t="array" ref="D2650">_xlfn.IFNA(_xlfn.IFS(#REF!="*",#REF!,#REF!="*",#REF!,#REF!="*",#REF!,#REF!="*",#REF!,#REF!="*",#REF!,#REF!="*",#REF!,#REF!="*",#REF!,#REF!="*",#REF!,#REF!="*",#REF!),"")</f>
        <v>#REF!</v>
      </c>
      <c r="E2650" s="622" t="e">
        <f>D2650/'Project Data'!$D$22</f>
        <v>#REF!</v>
      </c>
      <c r="F2650" s="174" t="e">
        <v>#REF!</v>
      </c>
      <c r="G2650" s="238" t="e" cm="1">
        <f t="array" ref="G2650">_xlfn.IFNA(_xlfn.IFS(#REF!="*",#REF!,#REF!="*",#REF!,#REF!="*",#REF!,#REF!="*",#REF!,#REF!="*",#REF!,#REF!="*",#REF!,#REF!="*",#REF!,#REF!="*",#REF!,#REF!="*",#REF!),"")</f>
        <v>#REF!</v>
      </c>
      <c r="H2650" s="236" t="e">
        <f>G2650/'Project Data'!$D$22</f>
        <v>#REF!</v>
      </c>
      <c r="I2650" s="175"/>
      <c r="J2650" s="244"/>
      <c r="K2650" s="242"/>
    </row>
    <row r="2651" spans="1:11" s="147" customFormat="1" ht="15.6" hidden="1">
      <c r="A2651" s="198" t="e">
        <f>#REF!</f>
        <v>#REF!</v>
      </c>
      <c r="B2651" s="235" t="e">
        <f>#REF!</f>
        <v>#REF!</v>
      </c>
      <c r="C2651" s="254"/>
      <c r="D2651" s="238" t="e" cm="1">
        <f t="array" ref="D2651">_xlfn.IFNA(_xlfn.IFS(#REF!="*",#REF!,#REF!="*",#REF!,#REF!="*",#REF!,#REF!="*",#REF!,#REF!="*",#REF!,#REF!="*",#REF!,#REF!="*",#REF!,#REF!="*",#REF!,#REF!="*",#REF!),"")</f>
        <v>#REF!</v>
      </c>
      <c r="E2651" s="622" t="e">
        <f>D2651/'Project Data'!$D$22</f>
        <v>#REF!</v>
      </c>
      <c r="F2651" s="174" t="e">
        <v>#REF!</v>
      </c>
      <c r="G2651" s="238" t="e" cm="1">
        <f t="array" ref="G2651">_xlfn.IFNA(_xlfn.IFS(#REF!="*",#REF!,#REF!="*",#REF!,#REF!="*",#REF!,#REF!="*",#REF!,#REF!="*",#REF!,#REF!="*",#REF!,#REF!="*",#REF!,#REF!="*",#REF!,#REF!="*",#REF!),"")</f>
        <v>#REF!</v>
      </c>
      <c r="H2651" s="236" t="e">
        <f>G2651/'Project Data'!$D$22</f>
        <v>#REF!</v>
      </c>
      <c r="I2651" s="175"/>
      <c r="J2651" s="244"/>
      <c r="K2651" s="242"/>
    </row>
    <row r="2652" spans="1:11" s="147" customFormat="1" ht="15.6" hidden="1">
      <c r="A2652" s="198" t="e">
        <f>#REF!</f>
        <v>#REF!</v>
      </c>
      <c r="B2652" s="235" t="e">
        <f>#REF!</f>
        <v>#REF!</v>
      </c>
      <c r="C2652" s="254"/>
      <c r="D2652" s="238" t="e" cm="1">
        <f t="array" ref="D2652">_xlfn.IFNA(_xlfn.IFS(#REF!="*",#REF!,#REF!="*",#REF!,#REF!="*",#REF!,#REF!="*",#REF!,#REF!="*",#REF!,#REF!="*",#REF!,#REF!="*",#REF!,#REF!="*",#REF!,#REF!="*",#REF!),"")</f>
        <v>#REF!</v>
      </c>
      <c r="E2652" s="622" t="e">
        <f>D2652/'Project Data'!$D$22</f>
        <v>#REF!</v>
      </c>
      <c r="F2652" s="174" t="e">
        <v>#REF!</v>
      </c>
      <c r="G2652" s="238" t="e" cm="1">
        <f t="array" ref="G2652">_xlfn.IFNA(_xlfn.IFS(#REF!="*",#REF!,#REF!="*",#REF!,#REF!="*",#REF!,#REF!="*",#REF!,#REF!="*",#REF!,#REF!="*",#REF!,#REF!="*",#REF!,#REF!="*",#REF!,#REF!="*",#REF!),"")</f>
        <v>#REF!</v>
      </c>
      <c r="H2652" s="236" t="e">
        <f>G2652/'Project Data'!$D$22</f>
        <v>#REF!</v>
      </c>
      <c r="I2652" s="175"/>
      <c r="J2652" s="244"/>
      <c r="K2652" s="242"/>
    </row>
    <row r="2653" spans="1:11" s="147" customFormat="1" ht="15.6" hidden="1">
      <c r="A2653" s="198" t="e">
        <f>#REF!</f>
        <v>#REF!</v>
      </c>
      <c r="B2653" s="235" t="e">
        <f>#REF!</f>
        <v>#REF!</v>
      </c>
      <c r="C2653" s="254"/>
      <c r="D2653" s="238" t="e" cm="1">
        <f t="array" ref="D2653">_xlfn.IFNA(_xlfn.IFS(#REF!="*",#REF!,#REF!="*",#REF!,#REF!="*",#REF!,#REF!="*",#REF!,#REF!="*",#REF!,#REF!="*",#REF!,#REF!="*",#REF!,#REF!="*",#REF!,#REF!="*",#REF!),"")</f>
        <v>#REF!</v>
      </c>
      <c r="E2653" s="622" t="e">
        <f>D2653/'Project Data'!$D$22</f>
        <v>#REF!</v>
      </c>
      <c r="F2653" s="174" t="e">
        <v>#REF!</v>
      </c>
      <c r="G2653" s="238" t="e" cm="1">
        <f t="array" ref="G2653">_xlfn.IFNA(_xlfn.IFS(#REF!="*",#REF!,#REF!="*",#REF!,#REF!="*",#REF!,#REF!="*",#REF!,#REF!="*",#REF!,#REF!="*",#REF!,#REF!="*",#REF!,#REF!="*",#REF!,#REF!="*",#REF!),"")</f>
        <v>#REF!</v>
      </c>
      <c r="H2653" s="236" t="e">
        <f>G2653/'Project Data'!$D$22</f>
        <v>#REF!</v>
      </c>
      <c r="I2653" s="175"/>
      <c r="J2653" s="244"/>
      <c r="K2653" s="242"/>
    </row>
    <row r="2654" spans="1:11" s="147" customFormat="1" ht="15.6" hidden="1">
      <c r="A2654" s="198" t="e">
        <f>#REF!</f>
        <v>#REF!</v>
      </c>
      <c r="B2654" s="235" t="e">
        <f>#REF!</f>
        <v>#REF!</v>
      </c>
      <c r="C2654" s="254"/>
      <c r="D2654" s="238" t="e" cm="1">
        <f t="array" ref="D2654">_xlfn.IFNA(_xlfn.IFS(#REF!="*",#REF!,#REF!="*",#REF!,#REF!="*",#REF!,#REF!="*",#REF!,#REF!="*",#REF!,#REF!="*",#REF!,#REF!="*",#REF!,#REF!="*",#REF!,#REF!="*",#REF!),"")</f>
        <v>#REF!</v>
      </c>
      <c r="E2654" s="622" t="e">
        <f>D2654/'Project Data'!$D$22</f>
        <v>#REF!</v>
      </c>
      <c r="F2654" s="174" t="e">
        <v>#REF!</v>
      </c>
      <c r="G2654" s="238" t="e" cm="1">
        <f t="array" ref="G2654">_xlfn.IFNA(_xlfn.IFS(#REF!="*",#REF!,#REF!="*",#REF!,#REF!="*",#REF!,#REF!="*",#REF!,#REF!="*",#REF!,#REF!="*",#REF!,#REF!="*",#REF!,#REF!="*",#REF!,#REF!="*",#REF!),"")</f>
        <v>#REF!</v>
      </c>
      <c r="H2654" s="236" t="e">
        <f>G2654/'Project Data'!$D$22</f>
        <v>#REF!</v>
      </c>
      <c r="I2654" s="175"/>
      <c r="J2654" s="244"/>
      <c r="K2654" s="242"/>
    </row>
    <row r="2655" spans="1:11" s="147" customFormat="1" ht="15.6" hidden="1">
      <c r="A2655" s="198" t="e">
        <f>#REF!</f>
        <v>#REF!</v>
      </c>
      <c r="B2655" s="235" t="e">
        <f>#REF!</f>
        <v>#REF!</v>
      </c>
      <c r="C2655" s="254"/>
      <c r="D2655" s="238" t="e" cm="1">
        <f t="array" ref="D2655">_xlfn.IFNA(_xlfn.IFS(#REF!="*",#REF!,#REF!="*",#REF!,#REF!="*",#REF!,#REF!="*",#REF!,#REF!="*",#REF!,#REF!="*",#REF!,#REF!="*",#REF!,#REF!="*",#REF!,#REF!="*",#REF!),"")</f>
        <v>#REF!</v>
      </c>
      <c r="E2655" s="622" t="e">
        <f>D2655/'Project Data'!$D$22</f>
        <v>#REF!</v>
      </c>
      <c r="F2655" s="174" t="e">
        <v>#REF!</v>
      </c>
      <c r="G2655" s="238" t="e" cm="1">
        <f t="array" ref="G2655">_xlfn.IFNA(_xlfn.IFS(#REF!="*",#REF!,#REF!="*",#REF!,#REF!="*",#REF!,#REF!="*",#REF!,#REF!="*",#REF!,#REF!="*",#REF!,#REF!="*",#REF!,#REF!="*",#REF!,#REF!="*",#REF!),"")</f>
        <v>#REF!</v>
      </c>
      <c r="H2655" s="236" t="e">
        <f>G2655/'Project Data'!$D$22</f>
        <v>#REF!</v>
      </c>
      <c r="I2655" s="175"/>
      <c r="J2655" s="244"/>
      <c r="K2655" s="242"/>
    </row>
    <row r="2656" spans="1:11" s="147" customFormat="1" ht="15.6" hidden="1">
      <c r="A2656" s="198" t="e">
        <f>#REF!</f>
        <v>#REF!</v>
      </c>
      <c r="B2656" s="235" t="e">
        <f>#REF!</f>
        <v>#REF!</v>
      </c>
      <c r="C2656" s="254"/>
      <c r="D2656" s="238" t="e" cm="1">
        <f t="array" ref="D2656">_xlfn.IFNA(_xlfn.IFS(#REF!="*",#REF!,#REF!="*",#REF!,#REF!="*",#REF!,#REF!="*",#REF!,#REF!="*",#REF!,#REF!="*",#REF!,#REF!="*",#REF!,#REF!="*",#REF!,#REF!="*",#REF!),"")</f>
        <v>#REF!</v>
      </c>
      <c r="E2656" s="622" t="e">
        <f>D2656/'Project Data'!$D$22</f>
        <v>#REF!</v>
      </c>
      <c r="F2656" s="174" t="e">
        <v>#REF!</v>
      </c>
      <c r="G2656" s="238" t="e" cm="1">
        <f t="array" ref="G2656">_xlfn.IFNA(_xlfn.IFS(#REF!="*",#REF!,#REF!="*",#REF!,#REF!="*",#REF!,#REF!="*",#REF!,#REF!="*",#REF!,#REF!="*",#REF!,#REF!="*",#REF!,#REF!="*",#REF!,#REF!="*",#REF!),"")</f>
        <v>#REF!</v>
      </c>
      <c r="H2656" s="236" t="e">
        <f>G2656/'Project Data'!$D$22</f>
        <v>#REF!</v>
      </c>
      <c r="I2656" s="175"/>
      <c r="J2656" s="244"/>
      <c r="K2656" s="242"/>
    </row>
    <row r="2657" spans="1:11" s="147" customFormat="1" ht="15.6" hidden="1">
      <c r="A2657" s="198" t="e">
        <f>#REF!</f>
        <v>#REF!</v>
      </c>
      <c r="B2657" s="235" t="e">
        <f>#REF!</f>
        <v>#REF!</v>
      </c>
      <c r="C2657" s="254"/>
      <c r="D2657" s="238" t="e" cm="1">
        <f t="array" ref="D2657">_xlfn.IFNA(_xlfn.IFS(#REF!="*",#REF!,#REF!="*",#REF!,#REF!="*",#REF!,#REF!="*",#REF!,#REF!="*",#REF!,#REF!="*",#REF!,#REF!="*",#REF!,#REF!="*",#REF!,#REF!="*",#REF!),"")</f>
        <v>#REF!</v>
      </c>
      <c r="E2657" s="622" t="e">
        <f>D2657/'Project Data'!$D$22</f>
        <v>#REF!</v>
      </c>
      <c r="F2657" s="174" t="e">
        <v>#REF!</v>
      </c>
      <c r="G2657" s="238" t="e" cm="1">
        <f t="array" ref="G2657">_xlfn.IFNA(_xlfn.IFS(#REF!="*",#REF!,#REF!="*",#REF!,#REF!="*",#REF!,#REF!="*",#REF!,#REF!="*",#REF!,#REF!="*",#REF!,#REF!="*",#REF!,#REF!="*",#REF!,#REF!="*",#REF!),"")</f>
        <v>#REF!</v>
      </c>
      <c r="H2657" s="236" t="e">
        <f>G2657/'Project Data'!$D$22</f>
        <v>#REF!</v>
      </c>
      <c r="I2657" s="175"/>
      <c r="J2657" s="244"/>
      <c r="K2657" s="242"/>
    </row>
    <row r="2658" spans="1:11" s="147" customFormat="1" ht="15.6" hidden="1">
      <c r="A2658" s="198" t="e">
        <f>#REF!</f>
        <v>#REF!</v>
      </c>
      <c r="B2658" s="235" t="e">
        <f>#REF!</f>
        <v>#REF!</v>
      </c>
      <c r="C2658" s="254"/>
      <c r="D2658" s="238" t="e" cm="1">
        <f t="array" ref="D2658">_xlfn.IFNA(_xlfn.IFS(#REF!="*",#REF!,#REF!="*",#REF!,#REF!="*",#REF!,#REF!="*",#REF!,#REF!="*",#REF!,#REF!="*",#REF!,#REF!="*",#REF!,#REF!="*",#REF!,#REF!="*",#REF!),"")</f>
        <v>#REF!</v>
      </c>
      <c r="E2658" s="622" t="e">
        <f>D2658/'Project Data'!$D$22</f>
        <v>#REF!</v>
      </c>
      <c r="F2658" s="174" t="e">
        <v>#REF!</v>
      </c>
      <c r="G2658" s="238" t="e" cm="1">
        <f t="array" ref="G2658">_xlfn.IFNA(_xlfn.IFS(#REF!="*",#REF!,#REF!="*",#REF!,#REF!="*",#REF!,#REF!="*",#REF!,#REF!="*",#REF!,#REF!="*",#REF!,#REF!="*",#REF!,#REF!="*",#REF!,#REF!="*",#REF!),"")</f>
        <v>#REF!</v>
      </c>
      <c r="H2658" s="236" t="e">
        <f>G2658/'Project Data'!$D$22</f>
        <v>#REF!</v>
      </c>
      <c r="I2658" s="175"/>
      <c r="J2658" s="244"/>
      <c r="K2658" s="242"/>
    </row>
    <row r="2659" spans="1:11" s="147" customFormat="1" ht="15.6" hidden="1">
      <c r="A2659" s="198" t="e">
        <f>#REF!</f>
        <v>#REF!</v>
      </c>
      <c r="B2659" s="235" t="e">
        <f>#REF!</f>
        <v>#REF!</v>
      </c>
      <c r="C2659" s="254"/>
      <c r="D2659" s="238" t="e" cm="1">
        <f t="array" ref="D2659">_xlfn.IFNA(_xlfn.IFS(#REF!="*",#REF!,#REF!="*",#REF!,#REF!="*",#REF!,#REF!="*",#REF!,#REF!="*",#REF!,#REF!="*",#REF!,#REF!="*",#REF!,#REF!="*",#REF!,#REF!="*",#REF!),"")</f>
        <v>#REF!</v>
      </c>
      <c r="E2659" s="622" t="e">
        <f>D2659/'Project Data'!$D$22</f>
        <v>#REF!</v>
      </c>
      <c r="F2659" s="174" t="e">
        <v>#REF!</v>
      </c>
      <c r="G2659" s="238" t="e" cm="1">
        <f t="array" ref="G2659">_xlfn.IFNA(_xlfn.IFS(#REF!="*",#REF!,#REF!="*",#REF!,#REF!="*",#REF!,#REF!="*",#REF!,#REF!="*",#REF!,#REF!="*",#REF!,#REF!="*",#REF!,#REF!="*",#REF!,#REF!="*",#REF!),"")</f>
        <v>#REF!</v>
      </c>
      <c r="H2659" s="236" t="e">
        <f>G2659/'Project Data'!$D$22</f>
        <v>#REF!</v>
      </c>
      <c r="I2659" s="175"/>
      <c r="J2659" s="244"/>
      <c r="K2659" s="242"/>
    </row>
    <row r="2660" spans="1:11" s="147" customFormat="1" ht="15.6" hidden="1">
      <c r="A2660" s="198" t="e">
        <f>#REF!</f>
        <v>#REF!</v>
      </c>
      <c r="B2660" s="235" t="e">
        <f>#REF!</f>
        <v>#REF!</v>
      </c>
      <c r="C2660" s="254"/>
      <c r="D2660" s="238" t="e" cm="1">
        <f t="array" ref="D2660">_xlfn.IFNA(_xlfn.IFS(#REF!="*",#REF!,#REF!="*",#REF!,#REF!="*",#REF!,#REF!="*",#REF!,#REF!="*",#REF!,#REF!="*",#REF!,#REF!="*",#REF!,#REF!="*",#REF!,#REF!="*",#REF!),"")</f>
        <v>#REF!</v>
      </c>
      <c r="E2660" s="622" t="e">
        <f>D2660/'Project Data'!$D$22</f>
        <v>#REF!</v>
      </c>
      <c r="F2660" s="174" t="e">
        <v>#REF!</v>
      </c>
      <c r="G2660" s="238" t="e" cm="1">
        <f t="array" ref="G2660">_xlfn.IFNA(_xlfn.IFS(#REF!="*",#REF!,#REF!="*",#REF!,#REF!="*",#REF!,#REF!="*",#REF!,#REF!="*",#REF!,#REF!="*",#REF!,#REF!="*",#REF!,#REF!="*",#REF!,#REF!="*",#REF!),"")</f>
        <v>#REF!</v>
      </c>
      <c r="H2660" s="236" t="e">
        <f>G2660/'Project Data'!$D$22</f>
        <v>#REF!</v>
      </c>
      <c r="I2660" s="175"/>
      <c r="J2660" s="244"/>
      <c r="K2660" s="242"/>
    </row>
    <row r="2661" spans="1:11" s="147" customFormat="1" ht="15.6" hidden="1">
      <c r="A2661" s="198" t="e">
        <f>#REF!</f>
        <v>#REF!</v>
      </c>
      <c r="B2661" s="235" t="e">
        <f>#REF!</f>
        <v>#REF!</v>
      </c>
      <c r="C2661" s="254"/>
      <c r="D2661" s="238" t="e" cm="1">
        <f t="array" ref="D2661">_xlfn.IFNA(_xlfn.IFS(#REF!="*",#REF!,#REF!="*",#REF!,#REF!="*",#REF!,#REF!="*",#REF!,#REF!="*",#REF!,#REF!="*",#REF!,#REF!="*",#REF!,#REF!="*",#REF!,#REF!="*",#REF!),"")</f>
        <v>#REF!</v>
      </c>
      <c r="E2661" s="622" t="e">
        <f>D2661/'Project Data'!$D$22</f>
        <v>#REF!</v>
      </c>
      <c r="F2661" s="174" t="e">
        <v>#REF!</v>
      </c>
      <c r="G2661" s="238" t="e" cm="1">
        <f t="array" ref="G2661">_xlfn.IFNA(_xlfn.IFS(#REF!="*",#REF!,#REF!="*",#REF!,#REF!="*",#REF!,#REF!="*",#REF!,#REF!="*",#REF!,#REF!="*",#REF!,#REF!="*",#REF!,#REF!="*",#REF!,#REF!="*",#REF!),"")</f>
        <v>#REF!</v>
      </c>
      <c r="H2661" s="236" t="e">
        <f>G2661/'Project Data'!$D$22</f>
        <v>#REF!</v>
      </c>
      <c r="I2661" s="175"/>
      <c r="J2661" s="244"/>
      <c r="K2661" s="242"/>
    </row>
    <row r="2662" spans="1:11" s="147" customFormat="1" ht="15.6" hidden="1">
      <c r="A2662" s="198" t="e">
        <f>#REF!</f>
        <v>#REF!</v>
      </c>
      <c r="B2662" s="235" t="e">
        <f>#REF!</f>
        <v>#REF!</v>
      </c>
      <c r="C2662" s="254"/>
      <c r="D2662" s="238" t="e" cm="1">
        <f t="array" ref="D2662">_xlfn.IFNA(_xlfn.IFS(#REF!="*",#REF!,#REF!="*",#REF!,#REF!="*",#REF!,#REF!="*",#REF!,#REF!="*",#REF!,#REF!="*",#REF!,#REF!="*",#REF!,#REF!="*",#REF!,#REF!="*",#REF!),"")</f>
        <v>#REF!</v>
      </c>
      <c r="E2662" s="622" t="e">
        <f>D2662/'Project Data'!$D$22</f>
        <v>#REF!</v>
      </c>
      <c r="F2662" s="174" t="e">
        <v>#REF!</v>
      </c>
      <c r="G2662" s="238" t="e" cm="1">
        <f t="array" ref="G2662">_xlfn.IFNA(_xlfn.IFS(#REF!="*",#REF!,#REF!="*",#REF!,#REF!="*",#REF!,#REF!="*",#REF!,#REF!="*",#REF!,#REF!="*",#REF!,#REF!="*",#REF!,#REF!="*",#REF!,#REF!="*",#REF!),"")</f>
        <v>#REF!</v>
      </c>
      <c r="H2662" s="236" t="e">
        <f>G2662/'Project Data'!$D$22</f>
        <v>#REF!</v>
      </c>
      <c r="I2662" s="175"/>
      <c r="J2662" s="244"/>
      <c r="K2662" s="242"/>
    </row>
    <row r="2663" spans="1:11" s="147" customFormat="1" ht="15.6" hidden="1">
      <c r="A2663" s="198" t="e">
        <f>#REF!</f>
        <v>#REF!</v>
      </c>
      <c r="B2663" s="235" t="e">
        <f>#REF!</f>
        <v>#REF!</v>
      </c>
      <c r="C2663" s="254"/>
      <c r="D2663" s="238" t="e" cm="1">
        <f t="array" ref="D2663">_xlfn.IFNA(_xlfn.IFS(#REF!="*",#REF!,#REF!="*",#REF!,#REF!="*",#REF!,#REF!="*",#REF!,#REF!="*",#REF!,#REF!="*",#REF!,#REF!="*",#REF!,#REF!="*",#REF!,#REF!="*",#REF!),"")</f>
        <v>#REF!</v>
      </c>
      <c r="E2663" s="622" t="e">
        <f>D2663/'Project Data'!$D$22</f>
        <v>#REF!</v>
      </c>
      <c r="F2663" s="174" t="e">
        <v>#REF!</v>
      </c>
      <c r="G2663" s="238" t="e" cm="1">
        <f t="array" ref="G2663">_xlfn.IFNA(_xlfn.IFS(#REF!="*",#REF!,#REF!="*",#REF!,#REF!="*",#REF!,#REF!="*",#REF!,#REF!="*",#REF!,#REF!="*",#REF!,#REF!="*",#REF!,#REF!="*",#REF!,#REF!="*",#REF!),"")</f>
        <v>#REF!</v>
      </c>
      <c r="H2663" s="236" t="e">
        <f>G2663/'Project Data'!$D$22</f>
        <v>#REF!</v>
      </c>
      <c r="I2663" s="175"/>
      <c r="J2663" s="244"/>
      <c r="K2663" s="242"/>
    </row>
    <row r="2664" spans="1:11" s="147" customFormat="1" ht="15.6" hidden="1">
      <c r="A2664" s="198" t="e">
        <f>#REF!</f>
        <v>#REF!</v>
      </c>
      <c r="B2664" s="235" t="e">
        <f>#REF!</f>
        <v>#REF!</v>
      </c>
      <c r="C2664" s="254"/>
      <c r="D2664" s="238" t="e" cm="1">
        <f t="array" ref="D2664">_xlfn.IFNA(_xlfn.IFS(#REF!="*",#REF!,#REF!="*",#REF!,#REF!="*",#REF!,#REF!="*",#REF!,#REF!="*",#REF!,#REF!="*",#REF!,#REF!="*",#REF!,#REF!="*",#REF!,#REF!="*",#REF!),"")</f>
        <v>#REF!</v>
      </c>
      <c r="E2664" s="622" t="e">
        <f>D2664/'Project Data'!$D$22</f>
        <v>#REF!</v>
      </c>
      <c r="F2664" s="174" t="e">
        <v>#REF!</v>
      </c>
      <c r="G2664" s="238" t="e" cm="1">
        <f t="array" ref="G2664">_xlfn.IFNA(_xlfn.IFS(#REF!="*",#REF!,#REF!="*",#REF!,#REF!="*",#REF!,#REF!="*",#REF!,#REF!="*",#REF!,#REF!="*",#REF!,#REF!="*",#REF!,#REF!="*",#REF!,#REF!="*",#REF!),"")</f>
        <v>#REF!</v>
      </c>
      <c r="H2664" s="236" t="e">
        <f>G2664/'Project Data'!$D$22</f>
        <v>#REF!</v>
      </c>
      <c r="I2664" s="175"/>
      <c r="J2664" s="244"/>
      <c r="K2664" s="242"/>
    </row>
    <row r="2665" spans="1:11" s="147" customFormat="1" ht="15.6" hidden="1">
      <c r="A2665" s="198" t="e">
        <f>#REF!</f>
        <v>#REF!</v>
      </c>
      <c r="B2665" s="235" t="e">
        <f>#REF!</f>
        <v>#REF!</v>
      </c>
      <c r="C2665" s="254"/>
      <c r="D2665" s="238" t="e" cm="1">
        <f t="array" ref="D2665">_xlfn.IFNA(_xlfn.IFS(#REF!="*",#REF!,#REF!="*",#REF!,#REF!="*",#REF!,#REF!="*",#REF!,#REF!="*",#REF!,#REF!="*",#REF!,#REF!="*",#REF!,#REF!="*",#REF!,#REF!="*",#REF!),"")</f>
        <v>#REF!</v>
      </c>
      <c r="E2665" s="622" t="e">
        <f>D2665/'Project Data'!$D$22</f>
        <v>#REF!</v>
      </c>
      <c r="F2665" s="174" t="e">
        <v>#REF!</v>
      </c>
      <c r="G2665" s="238" t="e" cm="1">
        <f t="array" ref="G2665">_xlfn.IFNA(_xlfn.IFS(#REF!="*",#REF!,#REF!="*",#REF!,#REF!="*",#REF!,#REF!="*",#REF!,#REF!="*",#REF!,#REF!="*",#REF!,#REF!="*",#REF!,#REF!="*",#REF!,#REF!="*",#REF!),"")</f>
        <v>#REF!</v>
      </c>
      <c r="H2665" s="236" t="e">
        <f>G2665/'Project Data'!$D$22</f>
        <v>#REF!</v>
      </c>
      <c r="I2665" s="175"/>
      <c r="J2665" s="244"/>
      <c r="K2665" s="242"/>
    </row>
    <row r="2666" spans="1:11" s="147" customFormat="1" ht="15.6" hidden="1">
      <c r="A2666" s="198" t="e">
        <f>#REF!</f>
        <v>#REF!</v>
      </c>
      <c r="B2666" s="235" t="e">
        <f>#REF!</f>
        <v>#REF!</v>
      </c>
      <c r="C2666" s="254"/>
      <c r="D2666" s="238" t="e" cm="1">
        <f t="array" ref="D2666">_xlfn.IFNA(_xlfn.IFS(#REF!="*",#REF!,#REF!="*",#REF!,#REF!="*",#REF!,#REF!="*",#REF!,#REF!="*",#REF!,#REF!="*",#REF!,#REF!="*",#REF!,#REF!="*",#REF!,#REF!="*",#REF!),"")</f>
        <v>#REF!</v>
      </c>
      <c r="E2666" s="622" t="e">
        <f>D2666/'Project Data'!$D$22</f>
        <v>#REF!</v>
      </c>
      <c r="F2666" s="174" t="e">
        <v>#REF!</v>
      </c>
      <c r="G2666" s="238" t="e" cm="1">
        <f t="array" ref="G2666">_xlfn.IFNA(_xlfn.IFS(#REF!="*",#REF!,#REF!="*",#REF!,#REF!="*",#REF!,#REF!="*",#REF!,#REF!="*",#REF!,#REF!="*",#REF!,#REF!="*",#REF!,#REF!="*",#REF!,#REF!="*",#REF!),"")</f>
        <v>#REF!</v>
      </c>
      <c r="H2666" s="236" t="e">
        <f>G2666/'Project Data'!$D$22</f>
        <v>#REF!</v>
      </c>
      <c r="I2666" s="175"/>
      <c r="J2666" s="244"/>
      <c r="K2666" s="242"/>
    </row>
    <row r="2667" spans="1:11" s="147" customFormat="1" ht="15.6" hidden="1">
      <c r="A2667" s="198" t="e">
        <f>#REF!</f>
        <v>#REF!</v>
      </c>
      <c r="B2667" s="235" t="e">
        <f>#REF!</f>
        <v>#REF!</v>
      </c>
      <c r="C2667" s="254"/>
      <c r="D2667" s="238" t="e" cm="1">
        <f t="array" ref="D2667">_xlfn.IFNA(_xlfn.IFS(#REF!="*",#REF!,#REF!="*",#REF!,#REF!="*",#REF!,#REF!="*",#REF!,#REF!="*",#REF!,#REF!="*",#REF!,#REF!="*",#REF!,#REF!="*",#REF!,#REF!="*",#REF!),"")</f>
        <v>#REF!</v>
      </c>
      <c r="E2667" s="622" t="e">
        <f>D2667/'Project Data'!$D$22</f>
        <v>#REF!</v>
      </c>
      <c r="F2667" s="174" t="e">
        <v>#REF!</v>
      </c>
      <c r="G2667" s="238" t="e" cm="1">
        <f t="array" ref="G2667">_xlfn.IFNA(_xlfn.IFS(#REF!="*",#REF!,#REF!="*",#REF!,#REF!="*",#REF!,#REF!="*",#REF!,#REF!="*",#REF!,#REF!="*",#REF!,#REF!="*",#REF!,#REF!="*",#REF!,#REF!="*",#REF!),"")</f>
        <v>#REF!</v>
      </c>
      <c r="H2667" s="236" t="e">
        <f>G2667/'Project Data'!$D$22</f>
        <v>#REF!</v>
      </c>
      <c r="I2667" s="175"/>
      <c r="J2667" s="244"/>
      <c r="K2667" s="242"/>
    </row>
    <row r="2668" spans="1:11" s="147" customFormat="1" ht="15.6" hidden="1">
      <c r="A2668" s="198" t="e">
        <f>#REF!</f>
        <v>#REF!</v>
      </c>
      <c r="B2668" s="235" t="e">
        <f>#REF!</f>
        <v>#REF!</v>
      </c>
      <c r="C2668" s="254"/>
      <c r="D2668" s="238" t="e" cm="1">
        <f t="array" ref="D2668">_xlfn.IFNA(_xlfn.IFS(#REF!="*",#REF!,#REF!="*",#REF!,#REF!="*",#REF!,#REF!="*",#REF!,#REF!="*",#REF!,#REF!="*",#REF!,#REF!="*",#REF!,#REF!="*",#REF!,#REF!="*",#REF!),"")</f>
        <v>#REF!</v>
      </c>
      <c r="E2668" s="622" t="e">
        <f>D2668/'Project Data'!$D$22</f>
        <v>#REF!</v>
      </c>
      <c r="F2668" s="174" t="e">
        <v>#REF!</v>
      </c>
      <c r="G2668" s="238" t="e" cm="1">
        <f t="array" ref="G2668">_xlfn.IFNA(_xlfn.IFS(#REF!="*",#REF!,#REF!="*",#REF!,#REF!="*",#REF!,#REF!="*",#REF!,#REF!="*",#REF!,#REF!="*",#REF!,#REF!="*",#REF!,#REF!="*",#REF!,#REF!="*",#REF!),"")</f>
        <v>#REF!</v>
      </c>
      <c r="H2668" s="236" t="e">
        <f>G2668/'Project Data'!$D$22</f>
        <v>#REF!</v>
      </c>
      <c r="I2668" s="175"/>
      <c r="J2668" s="244"/>
      <c r="K2668" s="242"/>
    </row>
    <row r="2669" spans="1:11" s="147" customFormat="1" ht="15.6" hidden="1">
      <c r="A2669" s="198" t="e">
        <f>#REF!</f>
        <v>#REF!</v>
      </c>
      <c r="B2669" s="235" t="e">
        <f>#REF!</f>
        <v>#REF!</v>
      </c>
      <c r="C2669" s="254"/>
      <c r="D2669" s="238" t="e" cm="1">
        <f t="array" ref="D2669">_xlfn.IFNA(_xlfn.IFS(#REF!="*",#REF!,#REF!="*",#REF!,#REF!="*",#REF!,#REF!="*",#REF!,#REF!="*",#REF!,#REF!="*",#REF!,#REF!="*",#REF!,#REF!="*",#REF!,#REF!="*",#REF!),"")</f>
        <v>#REF!</v>
      </c>
      <c r="E2669" s="622" t="e">
        <f>D2669/'Project Data'!$D$22</f>
        <v>#REF!</v>
      </c>
      <c r="F2669" s="174" t="e">
        <v>#REF!</v>
      </c>
      <c r="G2669" s="238" t="e" cm="1">
        <f t="array" ref="G2669">_xlfn.IFNA(_xlfn.IFS(#REF!="*",#REF!,#REF!="*",#REF!,#REF!="*",#REF!,#REF!="*",#REF!,#REF!="*",#REF!,#REF!="*",#REF!,#REF!="*",#REF!,#REF!="*",#REF!,#REF!="*",#REF!),"")</f>
        <v>#REF!</v>
      </c>
      <c r="H2669" s="236" t="e">
        <f>G2669/'Project Data'!$D$22</f>
        <v>#REF!</v>
      </c>
      <c r="I2669" s="175"/>
      <c r="J2669" s="244"/>
      <c r="K2669" s="242"/>
    </row>
    <row r="2670" spans="1:11" s="147" customFormat="1" ht="15.6" hidden="1">
      <c r="A2670" s="198" t="e">
        <f>#REF!</f>
        <v>#REF!</v>
      </c>
      <c r="B2670" s="235" t="e">
        <f>#REF!</f>
        <v>#REF!</v>
      </c>
      <c r="C2670" s="254"/>
      <c r="D2670" s="238" t="e" cm="1">
        <f t="array" ref="D2670">_xlfn.IFNA(_xlfn.IFS(#REF!="*",#REF!,#REF!="*",#REF!,#REF!="*",#REF!,#REF!="*",#REF!,#REF!="*",#REF!,#REF!="*",#REF!,#REF!="*",#REF!,#REF!="*",#REF!,#REF!="*",#REF!),"")</f>
        <v>#REF!</v>
      </c>
      <c r="E2670" s="622" t="e">
        <f>D2670/'Project Data'!$D$22</f>
        <v>#REF!</v>
      </c>
      <c r="F2670" s="174" t="e">
        <v>#REF!</v>
      </c>
      <c r="G2670" s="238" t="e" cm="1">
        <f t="array" ref="G2670">_xlfn.IFNA(_xlfn.IFS(#REF!="*",#REF!,#REF!="*",#REF!,#REF!="*",#REF!,#REF!="*",#REF!,#REF!="*",#REF!,#REF!="*",#REF!,#REF!="*",#REF!,#REF!="*",#REF!,#REF!="*",#REF!),"")</f>
        <v>#REF!</v>
      </c>
      <c r="H2670" s="236" t="e">
        <f>G2670/'Project Data'!$D$22</f>
        <v>#REF!</v>
      </c>
      <c r="I2670" s="175"/>
      <c r="J2670" s="244"/>
      <c r="K2670" s="242"/>
    </row>
    <row r="2671" spans="1:11" s="147" customFormat="1" ht="15.6" hidden="1">
      <c r="A2671" s="198" t="e">
        <f>#REF!</f>
        <v>#REF!</v>
      </c>
      <c r="B2671" s="235" t="e">
        <f>#REF!</f>
        <v>#REF!</v>
      </c>
      <c r="C2671" s="254"/>
      <c r="D2671" s="238" t="e" cm="1">
        <f t="array" ref="D2671">_xlfn.IFNA(_xlfn.IFS(#REF!="*",#REF!,#REF!="*",#REF!,#REF!="*",#REF!,#REF!="*",#REF!,#REF!="*",#REF!,#REF!="*",#REF!,#REF!="*",#REF!,#REF!="*",#REF!,#REF!="*",#REF!),"")</f>
        <v>#REF!</v>
      </c>
      <c r="E2671" s="622" t="e">
        <f>D2671/'Project Data'!$D$22</f>
        <v>#REF!</v>
      </c>
      <c r="F2671" s="174" t="e">
        <v>#REF!</v>
      </c>
      <c r="G2671" s="238" t="e" cm="1">
        <f t="array" ref="G2671">_xlfn.IFNA(_xlfn.IFS(#REF!="*",#REF!,#REF!="*",#REF!,#REF!="*",#REF!,#REF!="*",#REF!,#REF!="*",#REF!,#REF!="*",#REF!,#REF!="*",#REF!,#REF!="*",#REF!,#REF!="*",#REF!),"")</f>
        <v>#REF!</v>
      </c>
      <c r="H2671" s="236" t="e">
        <f>G2671/'Project Data'!$D$22</f>
        <v>#REF!</v>
      </c>
      <c r="I2671" s="175"/>
      <c r="J2671" s="244"/>
      <c r="K2671" s="242"/>
    </row>
    <row r="2672" spans="1:11" s="147" customFormat="1" ht="15.6" hidden="1">
      <c r="A2672" s="398" t="s">
        <v>53</v>
      </c>
      <c r="B2672" s="399" t="e">
        <f>#REF!</f>
        <v>#REF!</v>
      </c>
      <c r="C2672" s="417"/>
      <c r="D2672" s="419" t="e" cm="1">
        <f t="array" ref="D2672">_xlfn.IFNA(_xlfn.IFS(#REF!="*",#REF!,#REF!="*",#REF!,#REF!="*",#REF!,#REF!="*",#REF!,#REF!="*",#REF!,#REF!="*",#REF!,#REF!="*",#REF!,#REF!="*",#REF!,#REF!="*",#REF!),"")</f>
        <v>#REF!</v>
      </c>
      <c r="E2672" s="402" t="e">
        <f>D2672/'Project Data'!$D$22</f>
        <v>#REF!</v>
      </c>
      <c r="F2672" s="420" t="e">
        <v>#REF!</v>
      </c>
      <c r="G2672" s="419" t="e" cm="1">
        <f t="array" ref="G2672">_xlfn.IFNA(_xlfn.IFS(#REF!="*",#REF!,#REF!="*",#REF!,#REF!="*",#REF!,#REF!="*",#REF!,#REF!="*",#REF!,#REF!="*",#REF!,#REF!="*",#REF!,#REF!="*",#REF!,#REF!="*",#REF!),"")</f>
        <v>#REF!</v>
      </c>
      <c r="H2672" s="402" t="e">
        <f>G2672/'Project Data'!$D$22</f>
        <v>#REF!</v>
      </c>
      <c r="I2672" s="400"/>
      <c r="J2672" s="403"/>
      <c r="K2672" s="404"/>
    </row>
    <row r="2673" spans="1:11" s="147" customFormat="1" ht="15.6" hidden="1">
      <c r="A2673" s="198" t="e">
        <f>#REF!</f>
        <v>#REF!</v>
      </c>
      <c r="B2673" s="235" t="e">
        <f>#REF!</f>
        <v>#REF!</v>
      </c>
      <c r="C2673" s="254"/>
      <c r="D2673" s="238" t="e" cm="1">
        <f t="array" ref="D2673">_xlfn.IFNA(_xlfn.IFS(#REF!="*",#REF!,#REF!="*",#REF!,#REF!="*",#REF!,#REF!="*",#REF!,#REF!="*",#REF!,#REF!="*",#REF!,#REF!="*",#REF!,#REF!="*",#REF!,#REF!="*",#REF!),"")</f>
        <v>#REF!</v>
      </c>
      <c r="E2673" s="622" t="e">
        <f>D2673/'Project Data'!$D$22</f>
        <v>#REF!</v>
      </c>
      <c r="F2673" s="174" t="e">
        <v>#REF!</v>
      </c>
      <c r="G2673" s="238" t="e" cm="1">
        <f t="array" ref="G2673">_xlfn.IFNA(_xlfn.IFS(#REF!="*",#REF!,#REF!="*",#REF!,#REF!="*",#REF!,#REF!="*",#REF!,#REF!="*",#REF!,#REF!="*",#REF!,#REF!="*",#REF!,#REF!="*",#REF!,#REF!="*",#REF!),"")</f>
        <v>#REF!</v>
      </c>
      <c r="H2673" s="236" t="e">
        <f>G2673/'Project Data'!$D$22</f>
        <v>#REF!</v>
      </c>
      <c r="I2673" s="175"/>
      <c r="J2673" s="244"/>
      <c r="K2673" s="242"/>
    </row>
    <row r="2674" spans="1:11" s="147" customFormat="1" ht="15.6" hidden="1">
      <c r="A2674" s="198" t="e">
        <f>#REF!</f>
        <v>#REF!</v>
      </c>
      <c r="B2674" s="235" t="e">
        <f>#REF!</f>
        <v>#REF!</v>
      </c>
      <c r="C2674" s="254"/>
      <c r="D2674" s="238" t="e" cm="1">
        <f t="array" ref="D2674">_xlfn.IFNA(_xlfn.IFS(#REF!="*",#REF!,#REF!="*",#REF!,#REF!="*",#REF!,#REF!="*",#REF!,#REF!="*",#REF!,#REF!="*",#REF!,#REF!="*",#REF!,#REF!="*",#REF!,#REF!="*",#REF!),"")</f>
        <v>#REF!</v>
      </c>
      <c r="E2674" s="622" t="e">
        <f>D2674/'Project Data'!$D$22</f>
        <v>#REF!</v>
      </c>
      <c r="F2674" s="174" t="e">
        <v>#REF!</v>
      </c>
      <c r="G2674" s="238" t="e" cm="1">
        <f t="array" ref="G2674">_xlfn.IFNA(_xlfn.IFS(#REF!="*",#REF!,#REF!="*",#REF!,#REF!="*",#REF!,#REF!="*",#REF!,#REF!="*",#REF!,#REF!="*",#REF!,#REF!="*",#REF!,#REF!="*",#REF!,#REF!="*",#REF!),"")</f>
        <v>#REF!</v>
      </c>
      <c r="H2674" s="236" t="e">
        <f>G2674/'Project Data'!$D$22</f>
        <v>#REF!</v>
      </c>
      <c r="I2674" s="175"/>
      <c r="J2674" s="244"/>
      <c r="K2674" s="242"/>
    </row>
    <row r="2675" spans="1:11" s="147" customFormat="1" ht="15.6" hidden="1">
      <c r="A2675" s="198" t="e">
        <f>#REF!</f>
        <v>#REF!</v>
      </c>
      <c r="B2675" s="235" t="e">
        <f>#REF!</f>
        <v>#REF!</v>
      </c>
      <c r="C2675" s="254"/>
      <c r="D2675" s="238" t="e" cm="1">
        <f t="array" ref="D2675">_xlfn.IFNA(_xlfn.IFS(#REF!="*",#REF!,#REF!="*",#REF!,#REF!="*",#REF!,#REF!="*",#REF!,#REF!="*",#REF!,#REF!="*",#REF!,#REF!="*",#REF!,#REF!="*",#REF!,#REF!="*",#REF!),"")</f>
        <v>#REF!</v>
      </c>
      <c r="E2675" s="622" t="e">
        <f>D2675/'Project Data'!$D$22</f>
        <v>#REF!</v>
      </c>
      <c r="F2675" s="174" t="e">
        <v>#REF!</v>
      </c>
      <c r="G2675" s="238" t="e" cm="1">
        <f t="array" ref="G2675">_xlfn.IFNA(_xlfn.IFS(#REF!="*",#REF!,#REF!="*",#REF!,#REF!="*",#REF!,#REF!="*",#REF!,#REF!="*",#REF!,#REF!="*",#REF!,#REF!="*",#REF!,#REF!="*",#REF!,#REF!="*",#REF!),"")</f>
        <v>#REF!</v>
      </c>
      <c r="H2675" s="236" t="e">
        <f>G2675/'Project Data'!$D$22</f>
        <v>#REF!</v>
      </c>
      <c r="I2675" s="175"/>
      <c r="J2675" s="244"/>
      <c r="K2675" s="242"/>
    </row>
    <row r="2676" spans="1:11" s="147" customFormat="1" ht="15.6" hidden="1">
      <c r="A2676" s="198" t="e">
        <f>#REF!</f>
        <v>#REF!</v>
      </c>
      <c r="B2676" s="235" t="e">
        <f>#REF!</f>
        <v>#REF!</v>
      </c>
      <c r="C2676" s="254"/>
      <c r="D2676" s="238" t="e" cm="1">
        <f t="array" ref="D2676">_xlfn.IFNA(_xlfn.IFS(#REF!="*",#REF!,#REF!="*",#REF!,#REF!="*",#REF!,#REF!="*",#REF!,#REF!="*",#REF!,#REF!="*",#REF!,#REF!="*",#REF!,#REF!="*",#REF!,#REF!="*",#REF!),"")</f>
        <v>#REF!</v>
      </c>
      <c r="E2676" s="622" t="e">
        <f>D2676/'Project Data'!$D$22</f>
        <v>#REF!</v>
      </c>
      <c r="F2676" s="174" t="e">
        <v>#REF!</v>
      </c>
      <c r="G2676" s="238" t="e" cm="1">
        <f t="array" ref="G2676">_xlfn.IFNA(_xlfn.IFS(#REF!="*",#REF!,#REF!="*",#REF!,#REF!="*",#REF!,#REF!="*",#REF!,#REF!="*",#REF!,#REF!="*",#REF!,#REF!="*",#REF!,#REF!="*",#REF!,#REF!="*",#REF!),"")</f>
        <v>#REF!</v>
      </c>
      <c r="H2676" s="236" t="e">
        <f>G2676/'Project Data'!$D$22</f>
        <v>#REF!</v>
      </c>
      <c r="I2676" s="175"/>
      <c r="J2676" s="244"/>
      <c r="K2676" s="242"/>
    </row>
    <row r="2677" spans="1:11" s="147" customFormat="1" ht="15.6" hidden="1">
      <c r="A2677" s="198" t="e">
        <f>#REF!</f>
        <v>#REF!</v>
      </c>
      <c r="B2677" s="235" t="e">
        <f>#REF!</f>
        <v>#REF!</v>
      </c>
      <c r="C2677" s="254"/>
      <c r="D2677" s="238" t="e" cm="1">
        <f t="array" ref="D2677">_xlfn.IFNA(_xlfn.IFS(#REF!="*",#REF!,#REF!="*",#REF!,#REF!="*",#REF!,#REF!="*",#REF!,#REF!="*",#REF!,#REF!="*",#REF!,#REF!="*",#REF!,#REF!="*",#REF!,#REF!="*",#REF!),"")</f>
        <v>#REF!</v>
      </c>
      <c r="E2677" s="622" t="e">
        <f>D2677/'Project Data'!$D$22</f>
        <v>#REF!</v>
      </c>
      <c r="F2677" s="174" t="e">
        <v>#REF!</v>
      </c>
      <c r="G2677" s="238" t="e" cm="1">
        <f t="array" ref="G2677">_xlfn.IFNA(_xlfn.IFS(#REF!="*",#REF!,#REF!="*",#REF!,#REF!="*",#REF!,#REF!="*",#REF!,#REF!="*",#REF!,#REF!="*",#REF!,#REF!="*",#REF!,#REF!="*",#REF!,#REF!="*",#REF!),"")</f>
        <v>#REF!</v>
      </c>
      <c r="H2677" s="236" t="e">
        <f>G2677/'Project Data'!$D$22</f>
        <v>#REF!</v>
      </c>
      <c r="I2677" s="175"/>
      <c r="J2677" s="244"/>
      <c r="K2677" s="242"/>
    </row>
    <row r="2678" spans="1:11" s="147" customFormat="1" ht="15.6" hidden="1">
      <c r="A2678" s="198" t="e">
        <f>#REF!</f>
        <v>#REF!</v>
      </c>
      <c r="B2678" s="235" t="e">
        <f>#REF!</f>
        <v>#REF!</v>
      </c>
      <c r="C2678" s="254"/>
      <c r="D2678" s="238" t="e" cm="1">
        <f t="array" ref="D2678">_xlfn.IFNA(_xlfn.IFS(#REF!="*",#REF!,#REF!="*",#REF!,#REF!="*",#REF!,#REF!="*",#REF!,#REF!="*",#REF!,#REF!="*",#REF!,#REF!="*",#REF!,#REF!="*",#REF!,#REF!="*",#REF!),"")</f>
        <v>#REF!</v>
      </c>
      <c r="E2678" s="622" t="e">
        <f>D2678/'Project Data'!$D$22</f>
        <v>#REF!</v>
      </c>
      <c r="F2678" s="174" t="e">
        <v>#REF!</v>
      </c>
      <c r="G2678" s="238" t="e" cm="1">
        <f t="array" ref="G2678">_xlfn.IFNA(_xlfn.IFS(#REF!="*",#REF!,#REF!="*",#REF!,#REF!="*",#REF!,#REF!="*",#REF!,#REF!="*",#REF!,#REF!="*",#REF!,#REF!="*",#REF!,#REF!="*",#REF!,#REF!="*",#REF!),"")</f>
        <v>#REF!</v>
      </c>
      <c r="H2678" s="236" t="e">
        <f>G2678/'Project Data'!$D$22</f>
        <v>#REF!</v>
      </c>
      <c r="I2678" s="175"/>
      <c r="J2678" s="244"/>
      <c r="K2678" s="242"/>
    </row>
    <row r="2679" spans="1:11" s="147" customFormat="1" ht="15.6" hidden="1">
      <c r="A2679" s="198" t="e">
        <f>#REF!</f>
        <v>#REF!</v>
      </c>
      <c r="B2679" s="235" t="e">
        <f>#REF!</f>
        <v>#REF!</v>
      </c>
      <c r="C2679" s="254"/>
      <c r="D2679" s="238" t="e" cm="1">
        <f t="array" ref="D2679">_xlfn.IFNA(_xlfn.IFS(#REF!="*",#REF!,#REF!="*",#REF!,#REF!="*",#REF!,#REF!="*",#REF!,#REF!="*",#REF!,#REF!="*",#REF!,#REF!="*",#REF!,#REF!="*",#REF!,#REF!="*",#REF!),"")</f>
        <v>#REF!</v>
      </c>
      <c r="E2679" s="622" t="e">
        <f>D2679/'Project Data'!$D$22</f>
        <v>#REF!</v>
      </c>
      <c r="F2679" s="174" t="e">
        <v>#REF!</v>
      </c>
      <c r="G2679" s="238" t="e" cm="1">
        <f t="array" ref="G2679">_xlfn.IFNA(_xlfn.IFS(#REF!="*",#REF!,#REF!="*",#REF!,#REF!="*",#REF!,#REF!="*",#REF!,#REF!="*",#REF!,#REF!="*",#REF!,#REF!="*",#REF!,#REF!="*",#REF!,#REF!="*",#REF!),"")</f>
        <v>#REF!</v>
      </c>
      <c r="H2679" s="236" t="e">
        <f>G2679/'Project Data'!$D$22</f>
        <v>#REF!</v>
      </c>
      <c r="I2679" s="175"/>
      <c r="J2679" s="244"/>
      <c r="K2679" s="242"/>
    </row>
    <row r="2680" spans="1:11" s="147" customFormat="1" ht="15.6" hidden="1">
      <c r="A2680" s="198" t="e">
        <f>#REF!</f>
        <v>#REF!</v>
      </c>
      <c r="B2680" s="235" t="e">
        <f>#REF!</f>
        <v>#REF!</v>
      </c>
      <c r="C2680" s="254"/>
      <c r="D2680" s="238" t="e" cm="1">
        <f t="array" ref="D2680">_xlfn.IFNA(_xlfn.IFS(#REF!="*",#REF!,#REF!="*",#REF!,#REF!="*",#REF!,#REF!="*",#REF!,#REF!="*",#REF!,#REF!="*",#REF!,#REF!="*",#REF!,#REF!="*",#REF!,#REF!="*",#REF!),"")</f>
        <v>#REF!</v>
      </c>
      <c r="E2680" s="622" t="e">
        <f>D2680/'Project Data'!$D$22</f>
        <v>#REF!</v>
      </c>
      <c r="F2680" s="174" t="e">
        <v>#REF!</v>
      </c>
      <c r="G2680" s="238" t="e" cm="1">
        <f t="array" ref="G2680">_xlfn.IFNA(_xlfn.IFS(#REF!="*",#REF!,#REF!="*",#REF!,#REF!="*",#REF!,#REF!="*",#REF!,#REF!="*",#REF!,#REF!="*",#REF!,#REF!="*",#REF!,#REF!="*",#REF!,#REF!="*",#REF!),"")</f>
        <v>#REF!</v>
      </c>
      <c r="H2680" s="236" t="e">
        <f>G2680/'Project Data'!$D$22</f>
        <v>#REF!</v>
      </c>
      <c r="I2680" s="175"/>
      <c r="J2680" s="244"/>
      <c r="K2680" s="242"/>
    </row>
    <row r="2681" spans="1:11" s="147" customFormat="1" ht="15.6" hidden="1">
      <c r="A2681" s="198" t="e">
        <f>#REF!</f>
        <v>#REF!</v>
      </c>
      <c r="B2681" s="235" t="e">
        <f>#REF!</f>
        <v>#REF!</v>
      </c>
      <c r="C2681" s="254"/>
      <c r="D2681" s="238" t="e" cm="1">
        <f t="array" ref="D2681">_xlfn.IFNA(_xlfn.IFS(#REF!="*",#REF!,#REF!="*",#REF!,#REF!="*",#REF!,#REF!="*",#REF!,#REF!="*",#REF!,#REF!="*",#REF!,#REF!="*",#REF!,#REF!="*",#REF!,#REF!="*",#REF!),"")</f>
        <v>#REF!</v>
      </c>
      <c r="E2681" s="622" t="e">
        <f>D2681/'Project Data'!$D$22</f>
        <v>#REF!</v>
      </c>
      <c r="F2681" s="174" t="e">
        <v>#REF!</v>
      </c>
      <c r="G2681" s="238" t="e" cm="1">
        <f t="array" ref="G2681">_xlfn.IFNA(_xlfn.IFS(#REF!="*",#REF!,#REF!="*",#REF!,#REF!="*",#REF!,#REF!="*",#REF!,#REF!="*",#REF!,#REF!="*",#REF!,#REF!="*",#REF!,#REF!="*",#REF!,#REF!="*",#REF!),"")</f>
        <v>#REF!</v>
      </c>
      <c r="H2681" s="236" t="e">
        <f>G2681/'Project Data'!$D$22</f>
        <v>#REF!</v>
      </c>
      <c r="I2681" s="175"/>
      <c r="J2681" s="244"/>
      <c r="K2681" s="242"/>
    </row>
    <row r="2682" spans="1:11" s="147" customFormat="1" ht="15.6" hidden="1">
      <c r="A2682" s="198" t="e">
        <f>#REF!</f>
        <v>#REF!</v>
      </c>
      <c r="B2682" s="235" t="e">
        <f>#REF!</f>
        <v>#REF!</v>
      </c>
      <c r="C2682" s="254"/>
      <c r="D2682" s="238" t="e" cm="1">
        <f t="array" ref="D2682">_xlfn.IFNA(_xlfn.IFS(#REF!="*",#REF!,#REF!="*",#REF!,#REF!="*",#REF!,#REF!="*",#REF!,#REF!="*",#REF!,#REF!="*",#REF!,#REF!="*",#REF!,#REF!="*",#REF!,#REF!="*",#REF!),"")</f>
        <v>#REF!</v>
      </c>
      <c r="E2682" s="622" t="e">
        <f>D2682/'Project Data'!$D$22</f>
        <v>#REF!</v>
      </c>
      <c r="F2682" s="174" t="e">
        <v>#REF!</v>
      </c>
      <c r="G2682" s="238" t="e" cm="1">
        <f t="array" ref="G2682">_xlfn.IFNA(_xlfn.IFS(#REF!="*",#REF!,#REF!="*",#REF!,#REF!="*",#REF!,#REF!="*",#REF!,#REF!="*",#REF!,#REF!="*",#REF!,#REF!="*",#REF!,#REF!="*",#REF!,#REF!="*",#REF!),"")</f>
        <v>#REF!</v>
      </c>
      <c r="H2682" s="236" t="e">
        <f>G2682/'Project Data'!$D$22</f>
        <v>#REF!</v>
      </c>
      <c r="I2682" s="175"/>
      <c r="J2682" s="244"/>
      <c r="K2682" s="242"/>
    </row>
    <row r="2683" spans="1:11" s="147" customFormat="1" ht="15.6" hidden="1">
      <c r="A2683" s="198" t="e">
        <f>#REF!</f>
        <v>#REF!</v>
      </c>
      <c r="B2683" s="235" t="e">
        <f>#REF!</f>
        <v>#REF!</v>
      </c>
      <c r="C2683" s="254"/>
      <c r="D2683" s="238" t="e" cm="1">
        <f t="array" ref="D2683">_xlfn.IFNA(_xlfn.IFS(#REF!="*",#REF!,#REF!="*",#REF!,#REF!="*",#REF!,#REF!="*",#REF!,#REF!="*",#REF!,#REF!="*",#REF!,#REF!="*",#REF!,#REF!="*",#REF!,#REF!="*",#REF!),"")</f>
        <v>#REF!</v>
      </c>
      <c r="E2683" s="622" t="e">
        <f>D2683/'Project Data'!$D$22</f>
        <v>#REF!</v>
      </c>
      <c r="F2683" s="174" t="e">
        <v>#REF!</v>
      </c>
      <c r="G2683" s="238" t="e" cm="1">
        <f t="array" ref="G2683">_xlfn.IFNA(_xlfn.IFS(#REF!="*",#REF!,#REF!="*",#REF!,#REF!="*",#REF!,#REF!="*",#REF!,#REF!="*",#REF!,#REF!="*",#REF!,#REF!="*",#REF!,#REF!="*",#REF!,#REF!="*",#REF!),"")</f>
        <v>#REF!</v>
      </c>
      <c r="H2683" s="236" t="e">
        <f>G2683/'Project Data'!$D$22</f>
        <v>#REF!</v>
      </c>
      <c r="I2683" s="175"/>
      <c r="J2683" s="244"/>
      <c r="K2683" s="242"/>
    </row>
    <row r="2684" spans="1:11" s="147" customFormat="1" ht="15.6" hidden="1">
      <c r="A2684" s="198" t="e">
        <f>#REF!</f>
        <v>#REF!</v>
      </c>
      <c r="B2684" s="235" t="e">
        <f>#REF!</f>
        <v>#REF!</v>
      </c>
      <c r="C2684" s="254"/>
      <c r="D2684" s="238" t="e" cm="1">
        <f t="array" ref="D2684">_xlfn.IFNA(_xlfn.IFS(#REF!="*",#REF!,#REF!="*",#REF!,#REF!="*",#REF!,#REF!="*",#REF!,#REF!="*",#REF!,#REF!="*",#REF!,#REF!="*",#REF!,#REF!="*",#REF!,#REF!="*",#REF!),"")</f>
        <v>#REF!</v>
      </c>
      <c r="E2684" s="622" t="e">
        <f>D2684/'Project Data'!$D$22</f>
        <v>#REF!</v>
      </c>
      <c r="F2684" s="174" t="e">
        <v>#REF!</v>
      </c>
      <c r="G2684" s="238" t="e" cm="1">
        <f t="array" ref="G2684">_xlfn.IFNA(_xlfn.IFS(#REF!="*",#REF!,#REF!="*",#REF!,#REF!="*",#REF!,#REF!="*",#REF!,#REF!="*",#REF!,#REF!="*",#REF!,#REF!="*",#REF!,#REF!="*",#REF!,#REF!="*",#REF!),"")</f>
        <v>#REF!</v>
      </c>
      <c r="H2684" s="236" t="e">
        <f>G2684/'Project Data'!$D$22</f>
        <v>#REF!</v>
      </c>
      <c r="I2684" s="175"/>
      <c r="J2684" s="244"/>
      <c r="K2684" s="242"/>
    </row>
    <row r="2685" spans="1:11" s="147" customFormat="1" ht="15.6" hidden="1">
      <c r="A2685" s="198" t="e">
        <f>#REF!</f>
        <v>#REF!</v>
      </c>
      <c r="B2685" s="235" t="e">
        <f>#REF!</f>
        <v>#REF!</v>
      </c>
      <c r="C2685" s="254"/>
      <c r="D2685" s="238" t="e" cm="1">
        <f t="array" ref="D2685">_xlfn.IFNA(_xlfn.IFS(#REF!="*",#REF!,#REF!="*",#REF!,#REF!="*",#REF!,#REF!="*",#REF!,#REF!="*",#REF!,#REF!="*",#REF!,#REF!="*",#REF!,#REF!="*",#REF!,#REF!="*",#REF!),"")</f>
        <v>#REF!</v>
      </c>
      <c r="E2685" s="622" t="e">
        <f>D2685/'Project Data'!$D$22</f>
        <v>#REF!</v>
      </c>
      <c r="F2685" s="174" t="e">
        <v>#REF!</v>
      </c>
      <c r="G2685" s="238" t="e" cm="1">
        <f t="array" ref="G2685">_xlfn.IFNA(_xlfn.IFS(#REF!="*",#REF!,#REF!="*",#REF!,#REF!="*",#REF!,#REF!="*",#REF!,#REF!="*",#REF!,#REF!="*",#REF!,#REF!="*",#REF!,#REF!="*",#REF!,#REF!="*",#REF!),"")</f>
        <v>#REF!</v>
      </c>
      <c r="H2685" s="236" t="e">
        <f>G2685/'Project Data'!$D$22</f>
        <v>#REF!</v>
      </c>
      <c r="I2685" s="175"/>
      <c r="J2685" s="244"/>
      <c r="K2685" s="242"/>
    </row>
    <row r="2686" spans="1:11" s="147" customFormat="1" ht="15.6" hidden="1">
      <c r="A2686" s="198" t="e">
        <f>#REF!</f>
        <v>#REF!</v>
      </c>
      <c r="B2686" s="235" t="e">
        <f>#REF!</f>
        <v>#REF!</v>
      </c>
      <c r="C2686" s="254"/>
      <c r="D2686" s="238" t="e" cm="1">
        <f t="array" ref="D2686">_xlfn.IFNA(_xlfn.IFS(#REF!="*",#REF!,#REF!="*",#REF!,#REF!="*",#REF!,#REF!="*",#REF!,#REF!="*",#REF!,#REF!="*",#REF!,#REF!="*",#REF!,#REF!="*",#REF!,#REF!="*",#REF!),"")</f>
        <v>#REF!</v>
      </c>
      <c r="E2686" s="622" t="e">
        <f>D2686/'Project Data'!$D$22</f>
        <v>#REF!</v>
      </c>
      <c r="F2686" s="174" t="e">
        <v>#REF!</v>
      </c>
      <c r="G2686" s="238" t="e" cm="1">
        <f t="array" ref="G2686">_xlfn.IFNA(_xlfn.IFS(#REF!="*",#REF!,#REF!="*",#REF!,#REF!="*",#REF!,#REF!="*",#REF!,#REF!="*",#REF!,#REF!="*",#REF!,#REF!="*",#REF!,#REF!="*",#REF!,#REF!="*",#REF!),"")</f>
        <v>#REF!</v>
      </c>
      <c r="H2686" s="236" t="e">
        <f>G2686/'Project Data'!$D$22</f>
        <v>#REF!</v>
      </c>
      <c r="I2686" s="175"/>
      <c r="J2686" s="244"/>
      <c r="K2686" s="242"/>
    </row>
    <row r="2687" spans="1:11" s="147" customFormat="1" ht="15.6" hidden="1">
      <c r="A2687" s="198" t="e">
        <f>#REF!</f>
        <v>#REF!</v>
      </c>
      <c r="B2687" s="235" t="e">
        <f>#REF!</f>
        <v>#REF!</v>
      </c>
      <c r="C2687" s="254"/>
      <c r="D2687" s="238" t="e" cm="1">
        <f t="array" ref="D2687">_xlfn.IFNA(_xlfn.IFS(#REF!="*",#REF!,#REF!="*",#REF!,#REF!="*",#REF!,#REF!="*",#REF!,#REF!="*",#REF!,#REF!="*",#REF!,#REF!="*",#REF!,#REF!="*",#REF!,#REF!="*",#REF!),"")</f>
        <v>#REF!</v>
      </c>
      <c r="E2687" s="622" t="e">
        <f>D2687/'Project Data'!$D$22</f>
        <v>#REF!</v>
      </c>
      <c r="F2687" s="174" t="e">
        <v>#REF!</v>
      </c>
      <c r="G2687" s="238" t="e" cm="1">
        <f t="array" ref="G2687">_xlfn.IFNA(_xlfn.IFS(#REF!="*",#REF!,#REF!="*",#REF!,#REF!="*",#REF!,#REF!="*",#REF!,#REF!="*",#REF!,#REF!="*",#REF!,#REF!="*",#REF!,#REF!="*",#REF!,#REF!="*",#REF!),"")</f>
        <v>#REF!</v>
      </c>
      <c r="H2687" s="236" t="e">
        <f>G2687/'Project Data'!$D$22</f>
        <v>#REF!</v>
      </c>
      <c r="I2687" s="175"/>
      <c r="J2687" s="244"/>
      <c r="K2687" s="242"/>
    </row>
    <row r="2688" spans="1:11" s="147" customFormat="1" ht="15.6" hidden="1">
      <c r="A2688" s="198" t="e">
        <f>#REF!</f>
        <v>#REF!</v>
      </c>
      <c r="B2688" s="235" t="e">
        <f>#REF!</f>
        <v>#REF!</v>
      </c>
      <c r="C2688" s="254"/>
      <c r="D2688" s="238" t="e" cm="1">
        <f t="array" ref="D2688">_xlfn.IFNA(_xlfn.IFS(#REF!="*",#REF!,#REF!="*",#REF!,#REF!="*",#REF!,#REF!="*",#REF!,#REF!="*",#REF!,#REF!="*",#REF!,#REF!="*",#REF!,#REF!="*",#REF!,#REF!="*",#REF!),"")</f>
        <v>#REF!</v>
      </c>
      <c r="E2688" s="622" t="e">
        <f>D2688/'Project Data'!$D$22</f>
        <v>#REF!</v>
      </c>
      <c r="F2688" s="174" t="e">
        <v>#REF!</v>
      </c>
      <c r="G2688" s="238" t="e" cm="1">
        <f t="array" ref="G2688">_xlfn.IFNA(_xlfn.IFS(#REF!="*",#REF!,#REF!="*",#REF!,#REF!="*",#REF!,#REF!="*",#REF!,#REF!="*",#REF!,#REF!="*",#REF!,#REF!="*",#REF!,#REF!="*",#REF!,#REF!="*",#REF!),"")</f>
        <v>#REF!</v>
      </c>
      <c r="H2688" s="236" t="e">
        <f>G2688/'Project Data'!$D$22</f>
        <v>#REF!</v>
      </c>
      <c r="I2688" s="175"/>
      <c r="J2688" s="244"/>
      <c r="K2688" s="242"/>
    </row>
    <row r="2689" spans="1:11" s="147" customFormat="1" ht="15.6" hidden="1">
      <c r="A2689" s="198" t="e">
        <f>#REF!</f>
        <v>#REF!</v>
      </c>
      <c r="B2689" s="235" t="e">
        <f>#REF!</f>
        <v>#REF!</v>
      </c>
      <c r="C2689" s="254"/>
      <c r="D2689" s="238" t="e" cm="1">
        <f t="array" ref="D2689">_xlfn.IFNA(_xlfn.IFS(#REF!="*",#REF!,#REF!="*",#REF!,#REF!="*",#REF!,#REF!="*",#REF!,#REF!="*",#REF!,#REF!="*",#REF!,#REF!="*",#REF!,#REF!="*",#REF!,#REF!="*",#REF!),"")</f>
        <v>#REF!</v>
      </c>
      <c r="E2689" s="622" t="e">
        <f>D2689/'Project Data'!$D$22</f>
        <v>#REF!</v>
      </c>
      <c r="F2689" s="174" t="e">
        <v>#REF!</v>
      </c>
      <c r="G2689" s="238" t="e" cm="1">
        <f t="array" ref="G2689">_xlfn.IFNA(_xlfn.IFS(#REF!="*",#REF!,#REF!="*",#REF!,#REF!="*",#REF!,#REF!="*",#REF!,#REF!="*",#REF!,#REF!="*",#REF!,#REF!="*",#REF!,#REF!="*",#REF!,#REF!="*",#REF!),"")</f>
        <v>#REF!</v>
      </c>
      <c r="H2689" s="236" t="e">
        <f>G2689/'Project Data'!$D$22</f>
        <v>#REF!</v>
      </c>
      <c r="I2689" s="175"/>
      <c r="J2689" s="244"/>
      <c r="K2689" s="242"/>
    </row>
    <row r="2690" spans="1:11" s="147" customFormat="1" ht="15.6" hidden="1">
      <c r="A2690" s="198" t="e">
        <f>#REF!</f>
        <v>#REF!</v>
      </c>
      <c r="B2690" s="235" t="e">
        <f>#REF!</f>
        <v>#REF!</v>
      </c>
      <c r="C2690" s="254"/>
      <c r="D2690" s="238" t="e" cm="1">
        <f t="array" ref="D2690">_xlfn.IFNA(_xlfn.IFS(#REF!="*",#REF!,#REF!="*",#REF!,#REF!="*",#REF!,#REF!="*",#REF!,#REF!="*",#REF!,#REF!="*",#REF!,#REF!="*",#REF!,#REF!="*",#REF!,#REF!="*",#REF!),"")</f>
        <v>#REF!</v>
      </c>
      <c r="E2690" s="622" t="e">
        <f>D2690/'Project Data'!$D$22</f>
        <v>#REF!</v>
      </c>
      <c r="F2690" s="174" t="e">
        <v>#REF!</v>
      </c>
      <c r="G2690" s="238" t="e" cm="1">
        <f t="array" ref="G2690">_xlfn.IFNA(_xlfn.IFS(#REF!="*",#REF!,#REF!="*",#REF!,#REF!="*",#REF!,#REF!="*",#REF!,#REF!="*",#REF!,#REF!="*",#REF!,#REF!="*",#REF!,#REF!="*",#REF!,#REF!="*",#REF!),"")</f>
        <v>#REF!</v>
      </c>
      <c r="H2690" s="236" t="e">
        <f>G2690/'Project Data'!$D$22</f>
        <v>#REF!</v>
      </c>
      <c r="I2690" s="175"/>
      <c r="J2690" s="244"/>
      <c r="K2690" s="242"/>
    </row>
    <row r="2691" spans="1:11" s="147" customFormat="1" ht="15.6" hidden="1">
      <c r="A2691" s="198" t="e">
        <f>#REF!</f>
        <v>#REF!</v>
      </c>
      <c r="B2691" s="235" t="e">
        <f>#REF!</f>
        <v>#REF!</v>
      </c>
      <c r="C2691" s="254"/>
      <c r="D2691" s="238" t="e" cm="1">
        <f t="array" ref="D2691">_xlfn.IFNA(_xlfn.IFS(#REF!="*",#REF!,#REF!="*",#REF!,#REF!="*",#REF!,#REF!="*",#REF!,#REF!="*",#REF!,#REF!="*",#REF!,#REF!="*",#REF!,#REF!="*",#REF!,#REF!="*",#REF!),"")</f>
        <v>#REF!</v>
      </c>
      <c r="E2691" s="622" t="e">
        <f>D2691/'Project Data'!$D$22</f>
        <v>#REF!</v>
      </c>
      <c r="F2691" s="174" t="e">
        <v>#REF!</v>
      </c>
      <c r="G2691" s="238" t="e" cm="1">
        <f t="array" ref="G2691">_xlfn.IFNA(_xlfn.IFS(#REF!="*",#REF!,#REF!="*",#REF!,#REF!="*",#REF!,#REF!="*",#REF!,#REF!="*",#REF!,#REF!="*",#REF!,#REF!="*",#REF!,#REF!="*",#REF!,#REF!="*",#REF!),"")</f>
        <v>#REF!</v>
      </c>
      <c r="H2691" s="236" t="e">
        <f>G2691/'Project Data'!$D$22</f>
        <v>#REF!</v>
      </c>
      <c r="I2691" s="175"/>
      <c r="J2691" s="244"/>
      <c r="K2691" s="242"/>
    </row>
    <row r="2692" spans="1:11" s="147" customFormat="1" ht="15.6" hidden="1">
      <c r="A2692" s="198" t="e">
        <f>#REF!</f>
        <v>#REF!</v>
      </c>
      <c r="B2692" s="235" t="e">
        <f>#REF!</f>
        <v>#REF!</v>
      </c>
      <c r="C2692" s="254"/>
      <c r="D2692" s="238" t="e" cm="1">
        <f t="array" ref="D2692">_xlfn.IFNA(_xlfn.IFS(#REF!="*",#REF!,#REF!="*",#REF!,#REF!="*",#REF!,#REF!="*",#REF!,#REF!="*",#REF!,#REF!="*",#REF!,#REF!="*",#REF!,#REF!="*",#REF!,#REF!="*",#REF!),"")</f>
        <v>#REF!</v>
      </c>
      <c r="E2692" s="622" t="e">
        <f>D2692/'Project Data'!$D$22</f>
        <v>#REF!</v>
      </c>
      <c r="F2692" s="174" t="e">
        <v>#REF!</v>
      </c>
      <c r="G2692" s="238" t="e" cm="1">
        <f t="array" ref="G2692">_xlfn.IFNA(_xlfn.IFS(#REF!="*",#REF!,#REF!="*",#REF!,#REF!="*",#REF!,#REF!="*",#REF!,#REF!="*",#REF!,#REF!="*",#REF!,#REF!="*",#REF!,#REF!="*",#REF!,#REF!="*",#REF!),"")</f>
        <v>#REF!</v>
      </c>
      <c r="H2692" s="236" t="e">
        <f>G2692/'Project Data'!$D$22</f>
        <v>#REF!</v>
      </c>
      <c r="I2692" s="175"/>
      <c r="J2692" s="244"/>
      <c r="K2692" s="242"/>
    </row>
    <row r="2693" spans="1:11" s="147" customFormat="1" ht="15.6" hidden="1">
      <c r="A2693" s="198" t="e">
        <f>#REF!</f>
        <v>#REF!</v>
      </c>
      <c r="B2693" s="235" t="e">
        <f>#REF!</f>
        <v>#REF!</v>
      </c>
      <c r="C2693" s="254"/>
      <c r="D2693" s="238" t="e" cm="1">
        <f t="array" ref="D2693">_xlfn.IFNA(_xlfn.IFS(#REF!="*",#REF!,#REF!="*",#REF!,#REF!="*",#REF!,#REF!="*",#REF!,#REF!="*",#REF!,#REF!="*",#REF!,#REF!="*",#REF!,#REF!="*",#REF!,#REF!="*",#REF!),"")</f>
        <v>#REF!</v>
      </c>
      <c r="E2693" s="622" t="e">
        <f>D2693/'Project Data'!$D$22</f>
        <v>#REF!</v>
      </c>
      <c r="F2693" s="174" t="e">
        <v>#REF!</v>
      </c>
      <c r="G2693" s="238" t="e" cm="1">
        <f t="array" ref="G2693">_xlfn.IFNA(_xlfn.IFS(#REF!="*",#REF!,#REF!="*",#REF!,#REF!="*",#REF!,#REF!="*",#REF!,#REF!="*",#REF!,#REF!="*",#REF!,#REF!="*",#REF!,#REF!="*",#REF!,#REF!="*",#REF!),"")</f>
        <v>#REF!</v>
      </c>
      <c r="H2693" s="236" t="e">
        <f>G2693/'Project Data'!$D$22</f>
        <v>#REF!</v>
      </c>
      <c r="I2693" s="175"/>
      <c r="J2693" s="244"/>
      <c r="K2693" s="242"/>
    </row>
    <row r="2694" spans="1:11" s="147" customFormat="1" ht="15.6" hidden="1">
      <c r="A2694" s="198" t="e">
        <f>#REF!</f>
        <v>#REF!</v>
      </c>
      <c r="B2694" s="235" t="e">
        <f>#REF!</f>
        <v>#REF!</v>
      </c>
      <c r="C2694" s="254"/>
      <c r="D2694" s="238" t="e" cm="1">
        <f t="array" ref="D2694">_xlfn.IFNA(_xlfn.IFS(#REF!="*",#REF!,#REF!="*",#REF!,#REF!="*",#REF!,#REF!="*",#REF!,#REF!="*",#REF!,#REF!="*",#REF!,#REF!="*",#REF!,#REF!="*",#REF!,#REF!="*",#REF!),"")</f>
        <v>#REF!</v>
      </c>
      <c r="E2694" s="622" t="e">
        <f>D2694/'Project Data'!$D$22</f>
        <v>#REF!</v>
      </c>
      <c r="F2694" s="174" t="e">
        <v>#REF!</v>
      </c>
      <c r="G2694" s="238" t="e" cm="1">
        <f t="array" ref="G2694">_xlfn.IFNA(_xlfn.IFS(#REF!="*",#REF!,#REF!="*",#REF!,#REF!="*",#REF!,#REF!="*",#REF!,#REF!="*",#REF!,#REF!="*",#REF!,#REF!="*",#REF!,#REF!="*",#REF!,#REF!="*",#REF!),"")</f>
        <v>#REF!</v>
      </c>
      <c r="H2694" s="236" t="e">
        <f>G2694/'Project Data'!$D$22</f>
        <v>#REF!</v>
      </c>
      <c r="I2694" s="175"/>
      <c r="J2694" s="244"/>
      <c r="K2694" s="242"/>
    </row>
    <row r="2695" spans="1:11" s="147" customFormat="1" ht="15.6" hidden="1">
      <c r="A2695" s="198" t="e">
        <f>#REF!</f>
        <v>#REF!</v>
      </c>
      <c r="B2695" s="235" t="e">
        <f>#REF!</f>
        <v>#REF!</v>
      </c>
      <c r="C2695" s="254"/>
      <c r="D2695" s="238" t="e" cm="1">
        <f t="array" ref="D2695">_xlfn.IFNA(_xlfn.IFS(#REF!="*",#REF!,#REF!="*",#REF!,#REF!="*",#REF!,#REF!="*",#REF!,#REF!="*",#REF!,#REF!="*",#REF!,#REF!="*",#REF!,#REF!="*",#REF!,#REF!="*",#REF!),"")</f>
        <v>#REF!</v>
      </c>
      <c r="E2695" s="622" t="e">
        <f>D2695/'Project Data'!$D$22</f>
        <v>#REF!</v>
      </c>
      <c r="F2695" s="174" t="e">
        <v>#REF!</v>
      </c>
      <c r="G2695" s="238" t="e" cm="1">
        <f t="array" ref="G2695">_xlfn.IFNA(_xlfn.IFS(#REF!="*",#REF!,#REF!="*",#REF!,#REF!="*",#REF!,#REF!="*",#REF!,#REF!="*",#REF!,#REF!="*",#REF!,#REF!="*",#REF!,#REF!="*",#REF!,#REF!="*",#REF!),"")</f>
        <v>#REF!</v>
      </c>
      <c r="H2695" s="236" t="e">
        <f>G2695/'Project Data'!$D$22</f>
        <v>#REF!</v>
      </c>
      <c r="I2695" s="175"/>
      <c r="J2695" s="244"/>
      <c r="K2695" s="242"/>
    </row>
    <row r="2696" spans="1:11" s="147" customFormat="1" ht="15.6" hidden="1">
      <c r="A2696" s="198" t="e">
        <f>#REF!</f>
        <v>#REF!</v>
      </c>
      <c r="B2696" s="235" t="e">
        <f>#REF!</f>
        <v>#REF!</v>
      </c>
      <c r="C2696" s="254"/>
      <c r="D2696" s="238" t="e" cm="1">
        <f t="array" ref="D2696">_xlfn.IFNA(_xlfn.IFS(#REF!="*",#REF!,#REF!="*",#REF!,#REF!="*",#REF!,#REF!="*",#REF!,#REF!="*",#REF!,#REF!="*",#REF!,#REF!="*",#REF!,#REF!="*",#REF!,#REF!="*",#REF!),"")</f>
        <v>#REF!</v>
      </c>
      <c r="E2696" s="622" t="e">
        <f>D2696/'Project Data'!$D$22</f>
        <v>#REF!</v>
      </c>
      <c r="F2696" s="174" t="e">
        <v>#REF!</v>
      </c>
      <c r="G2696" s="238" t="e" cm="1">
        <f t="array" ref="G2696">_xlfn.IFNA(_xlfn.IFS(#REF!="*",#REF!,#REF!="*",#REF!,#REF!="*",#REF!,#REF!="*",#REF!,#REF!="*",#REF!,#REF!="*",#REF!,#REF!="*",#REF!,#REF!="*",#REF!,#REF!="*",#REF!),"")</f>
        <v>#REF!</v>
      </c>
      <c r="H2696" s="236" t="e">
        <f>G2696/'Project Data'!$D$22</f>
        <v>#REF!</v>
      </c>
      <c r="I2696" s="175"/>
      <c r="J2696" s="244"/>
      <c r="K2696" s="242"/>
    </row>
    <row r="2697" spans="1:11" s="147" customFormat="1" ht="15.6" hidden="1">
      <c r="A2697" s="198" t="e">
        <f>#REF!</f>
        <v>#REF!</v>
      </c>
      <c r="B2697" s="235" t="e">
        <f>#REF!</f>
        <v>#REF!</v>
      </c>
      <c r="C2697" s="254"/>
      <c r="D2697" s="238" t="e" cm="1">
        <f t="array" ref="D2697">_xlfn.IFNA(_xlfn.IFS(#REF!="*",#REF!,#REF!="*",#REF!,#REF!="*",#REF!,#REF!="*",#REF!,#REF!="*",#REF!,#REF!="*",#REF!,#REF!="*",#REF!,#REF!="*",#REF!,#REF!="*",#REF!),"")</f>
        <v>#REF!</v>
      </c>
      <c r="E2697" s="622" t="e">
        <f>D2697/'Project Data'!$D$22</f>
        <v>#REF!</v>
      </c>
      <c r="F2697" s="179" t="e">
        <v>#REF!</v>
      </c>
      <c r="G2697" s="238" t="e" cm="1">
        <f t="array" ref="G2697">_xlfn.IFNA(_xlfn.IFS(#REF!="*",#REF!,#REF!="*",#REF!,#REF!="*",#REF!,#REF!="*",#REF!,#REF!="*",#REF!,#REF!="*",#REF!,#REF!="*",#REF!,#REF!="*",#REF!,#REF!="*",#REF!),"")</f>
        <v>#REF!</v>
      </c>
      <c r="H2697" s="236" t="e">
        <f>G2697/'Project Data'!$D$22</f>
        <v>#REF!</v>
      </c>
      <c r="I2697" s="175"/>
      <c r="J2697" s="244"/>
      <c r="K2697" s="242"/>
    </row>
    <row r="2698" spans="1:11" s="147" customFormat="1" ht="15.6" hidden="1">
      <c r="A2698" s="198" t="e">
        <f>#REF!</f>
        <v>#REF!</v>
      </c>
      <c r="B2698" s="235" t="e">
        <f>#REF!</f>
        <v>#REF!</v>
      </c>
      <c r="C2698" s="254"/>
      <c r="D2698" s="238" t="e" cm="1">
        <f t="array" ref="D2698">_xlfn.IFNA(_xlfn.IFS(#REF!="*",#REF!,#REF!="*",#REF!,#REF!="*",#REF!,#REF!="*",#REF!,#REF!="*",#REF!,#REF!="*",#REF!,#REF!="*",#REF!,#REF!="*",#REF!,#REF!="*",#REF!),"")</f>
        <v>#REF!</v>
      </c>
      <c r="E2698" s="622" t="e">
        <f>D2698/'Project Data'!$D$22</f>
        <v>#REF!</v>
      </c>
      <c r="F2698" s="179" t="e">
        <v>#REF!</v>
      </c>
      <c r="G2698" s="238" t="e" cm="1">
        <f t="array" ref="G2698">_xlfn.IFNA(_xlfn.IFS(#REF!="*",#REF!,#REF!="*",#REF!,#REF!="*",#REF!,#REF!="*",#REF!,#REF!="*",#REF!,#REF!="*",#REF!,#REF!="*",#REF!,#REF!="*",#REF!,#REF!="*",#REF!),"")</f>
        <v>#REF!</v>
      </c>
      <c r="H2698" s="236" t="e">
        <f>G2698/'Project Data'!$D$22</f>
        <v>#REF!</v>
      </c>
      <c r="I2698" s="175"/>
      <c r="J2698" s="244"/>
      <c r="K2698" s="242"/>
    </row>
    <row r="2699" spans="1:11" s="147" customFormat="1" ht="15.6" hidden="1">
      <c r="A2699" s="198" t="e">
        <f>#REF!</f>
        <v>#REF!</v>
      </c>
      <c r="B2699" s="235" t="e">
        <f>#REF!</f>
        <v>#REF!</v>
      </c>
      <c r="C2699" s="254"/>
      <c r="D2699" s="238" t="e" cm="1">
        <f t="array" ref="D2699">_xlfn.IFNA(_xlfn.IFS(#REF!="*",#REF!,#REF!="*",#REF!,#REF!="*",#REF!,#REF!="*",#REF!,#REF!="*",#REF!,#REF!="*",#REF!,#REF!="*",#REF!,#REF!="*",#REF!,#REF!="*",#REF!),"")</f>
        <v>#REF!</v>
      </c>
      <c r="E2699" s="622" t="e">
        <f>D2699/'Project Data'!$D$22</f>
        <v>#REF!</v>
      </c>
      <c r="F2699" s="174" t="e">
        <v>#REF!</v>
      </c>
      <c r="G2699" s="238" t="e" cm="1">
        <f t="array" ref="G2699">_xlfn.IFNA(_xlfn.IFS(#REF!="*",#REF!,#REF!="*",#REF!,#REF!="*",#REF!,#REF!="*",#REF!,#REF!="*",#REF!,#REF!="*",#REF!,#REF!="*",#REF!,#REF!="*",#REF!,#REF!="*",#REF!),"")</f>
        <v>#REF!</v>
      </c>
      <c r="H2699" s="236" t="e">
        <f>G2699/'Project Data'!$D$22</f>
        <v>#REF!</v>
      </c>
      <c r="I2699" s="175"/>
      <c r="J2699" s="244"/>
      <c r="K2699" s="242"/>
    </row>
    <row r="2700" spans="1:11" s="147" customFormat="1" ht="15.6" hidden="1">
      <c r="A2700" s="198" t="e">
        <f>#REF!</f>
        <v>#REF!</v>
      </c>
      <c r="B2700" s="235" t="e">
        <f>#REF!</f>
        <v>#REF!</v>
      </c>
      <c r="C2700" s="254"/>
      <c r="D2700" s="238" t="e" cm="1">
        <f t="array" ref="D2700">_xlfn.IFNA(_xlfn.IFS(#REF!="*",#REF!,#REF!="*",#REF!,#REF!="*",#REF!,#REF!="*",#REF!,#REF!="*",#REF!,#REF!="*",#REF!,#REF!="*",#REF!,#REF!="*",#REF!,#REF!="*",#REF!),"")</f>
        <v>#REF!</v>
      </c>
      <c r="E2700" s="622" t="e">
        <f>D2700/'Project Data'!$D$22</f>
        <v>#REF!</v>
      </c>
      <c r="F2700" s="174" t="e">
        <v>#REF!</v>
      </c>
      <c r="G2700" s="238" t="e" cm="1">
        <f t="array" ref="G2700">_xlfn.IFNA(_xlfn.IFS(#REF!="*",#REF!,#REF!="*",#REF!,#REF!="*",#REF!,#REF!="*",#REF!,#REF!="*",#REF!,#REF!="*",#REF!,#REF!="*",#REF!,#REF!="*",#REF!,#REF!="*",#REF!),"")</f>
        <v>#REF!</v>
      </c>
      <c r="H2700" s="236" t="e">
        <f>G2700/'Project Data'!$D$22</f>
        <v>#REF!</v>
      </c>
      <c r="I2700" s="175"/>
      <c r="J2700" s="244"/>
      <c r="K2700" s="242"/>
    </row>
    <row r="2701" spans="1:11" s="147" customFormat="1" ht="15.6" hidden="1">
      <c r="A2701" s="198" t="e">
        <f>#REF!</f>
        <v>#REF!</v>
      </c>
      <c r="B2701" s="235" t="e">
        <f>#REF!</f>
        <v>#REF!</v>
      </c>
      <c r="C2701" s="254"/>
      <c r="D2701" s="238" t="e" cm="1">
        <f t="array" ref="D2701">_xlfn.IFNA(_xlfn.IFS(#REF!="*",#REF!,#REF!="*",#REF!,#REF!="*",#REF!,#REF!="*",#REF!,#REF!="*",#REF!,#REF!="*",#REF!,#REF!="*",#REF!,#REF!="*",#REF!,#REF!="*",#REF!),"")</f>
        <v>#REF!</v>
      </c>
      <c r="E2701" s="622" t="e">
        <f>D2701/'Project Data'!$D$22</f>
        <v>#REF!</v>
      </c>
      <c r="F2701" s="174" t="e">
        <v>#REF!</v>
      </c>
      <c r="G2701" s="238" t="e" cm="1">
        <f t="array" ref="G2701">_xlfn.IFNA(_xlfn.IFS(#REF!="*",#REF!,#REF!="*",#REF!,#REF!="*",#REF!,#REF!="*",#REF!,#REF!="*",#REF!,#REF!="*",#REF!,#REF!="*",#REF!,#REF!="*",#REF!,#REF!="*",#REF!),"")</f>
        <v>#REF!</v>
      </c>
      <c r="H2701" s="236" t="e">
        <f>G2701/'Project Data'!$D$22</f>
        <v>#REF!</v>
      </c>
      <c r="I2701" s="175"/>
      <c r="J2701" s="244"/>
      <c r="K2701" s="242"/>
    </row>
    <row r="2702" spans="1:11" s="147" customFormat="1" ht="15.6" hidden="1">
      <c r="A2702" s="198" t="e">
        <f>#REF!</f>
        <v>#REF!</v>
      </c>
      <c r="B2702" s="235" t="e">
        <f>#REF!</f>
        <v>#REF!</v>
      </c>
      <c r="C2702" s="254"/>
      <c r="D2702" s="238" t="e" cm="1">
        <f t="array" ref="D2702">_xlfn.IFNA(_xlfn.IFS(#REF!="*",#REF!,#REF!="*",#REF!,#REF!="*",#REF!,#REF!="*",#REF!,#REF!="*",#REF!,#REF!="*",#REF!,#REF!="*",#REF!,#REF!="*",#REF!,#REF!="*",#REF!),"")</f>
        <v>#REF!</v>
      </c>
      <c r="E2702" s="622" t="e">
        <f>D2702/'Project Data'!$D$22</f>
        <v>#REF!</v>
      </c>
      <c r="F2702" s="174" t="e">
        <v>#REF!</v>
      </c>
      <c r="G2702" s="238" t="e" cm="1">
        <f t="array" ref="G2702">_xlfn.IFNA(_xlfn.IFS(#REF!="*",#REF!,#REF!="*",#REF!,#REF!="*",#REF!,#REF!="*",#REF!,#REF!="*",#REF!,#REF!="*",#REF!,#REF!="*",#REF!,#REF!="*",#REF!,#REF!="*",#REF!),"")</f>
        <v>#REF!</v>
      </c>
      <c r="H2702" s="236" t="e">
        <f>G2702/'Project Data'!$D$22</f>
        <v>#REF!</v>
      </c>
      <c r="I2702" s="175"/>
      <c r="J2702" s="244"/>
      <c r="K2702" s="242"/>
    </row>
    <row r="2703" spans="1:11" s="147" customFormat="1" ht="15.6" hidden="1">
      <c r="A2703" s="198" t="e">
        <f>#REF!</f>
        <v>#REF!</v>
      </c>
      <c r="B2703" s="235" t="e">
        <f>#REF!</f>
        <v>#REF!</v>
      </c>
      <c r="C2703" s="254"/>
      <c r="D2703" s="238" t="e" cm="1">
        <f t="array" ref="D2703">_xlfn.IFNA(_xlfn.IFS(#REF!="*",#REF!,#REF!="*",#REF!,#REF!="*",#REF!,#REF!="*",#REF!,#REF!="*",#REF!,#REF!="*",#REF!,#REF!="*",#REF!,#REF!="*",#REF!,#REF!="*",#REF!),"")</f>
        <v>#REF!</v>
      </c>
      <c r="E2703" s="622" t="e">
        <f>D2703/'Project Data'!$D$22</f>
        <v>#REF!</v>
      </c>
      <c r="F2703" s="174" t="e">
        <v>#REF!</v>
      </c>
      <c r="G2703" s="238" t="e" cm="1">
        <f t="array" ref="G2703">_xlfn.IFNA(_xlfn.IFS(#REF!="*",#REF!,#REF!="*",#REF!,#REF!="*",#REF!,#REF!="*",#REF!,#REF!="*",#REF!,#REF!="*",#REF!,#REF!="*",#REF!,#REF!="*",#REF!,#REF!="*",#REF!),"")</f>
        <v>#REF!</v>
      </c>
      <c r="H2703" s="236" t="e">
        <f>G2703/'Project Data'!$D$22</f>
        <v>#REF!</v>
      </c>
      <c r="I2703" s="175"/>
      <c r="J2703" s="244"/>
      <c r="K2703" s="242"/>
    </row>
    <row r="2704" spans="1:11" s="147" customFormat="1" ht="15.6" hidden="1">
      <c r="A2704" s="198" t="e">
        <f>#REF!</f>
        <v>#REF!</v>
      </c>
      <c r="B2704" s="235" t="e">
        <f>#REF!</f>
        <v>#REF!</v>
      </c>
      <c r="C2704" s="254"/>
      <c r="D2704" s="238" t="e" cm="1">
        <f t="array" ref="D2704">_xlfn.IFNA(_xlfn.IFS(#REF!="*",#REF!,#REF!="*",#REF!,#REF!="*",#REF!,#REF!="*",#REF!,#REF!="*",#REF!,#REF!="*",#REF!,#REF!="*",#REF!,#REF!="*",#REF!,#REF!="*",#REF!),"")</f>
        <v>#REF!</v>
      </c>
      <c r="E2704" s="622" t="e">
        <f>D2704/'Project Data'!$D$22</f>
        <v>#REF!</v>
      </c>
      <c r="F2704" s="174" t="e">
        <v>#REF!</v>
      </c>
      <c r="G2704" s="238" t="e" cm="1">
        <f t="array" ref="G2704">_xlfn.IFNA(_xlfn.IFS(#REF!="*",#REF!,#REF!="*",#REF!,#REF!="*",#REF!,#REF!="*",#REF!,#REF!="*",#REF!,#REF!="*",#REF!,#REF!="*",#REF!,#REF!="*",#REF!,#REF!="*",#REF!),"")</f>
        <v>#REF!</v>
      </c>
      <c r="H2704" s="236" t="e">
        <f>G2704/'Project Data'!$D$22</f>
        <v>#REF!</v>
      </c>
      <c r="I2704" s="175"/>
      <c r="J2704" s="244"/>
      <c r="K2704" s="242"/>
    </row>
    <row r="2705" spans="1:11" s="147" customFormat="1" ht="15.6" hidden="1">
      <c r="A2705" s="198" t="e">
        <f>#REF!</f>
        <v>#REF!</v>
      </c>
      <c r="B2705" s="235" t="e">
        <f>#REF!</f>
        <v>#REF!</v>
      </c>
      <c r="C2705" s="254"/>
      <c r="D2705" s="238" t="e" cm="1">
        <f t="array" ref="D2705">_xlfn.IFNA(_xlfn.IFS(#REF!="*",#REF!,#REF!="*",#REF!,#REF!="*",#REF!,#REF!="*",#REF!,#REF!="*",#REF!,#REF!="*",#REF!,#REF!="*",#REF!,#REF!="*",#REF!,#REF!="*",#REF!),"")</f>
        <v>#REF!</v>
      </c>
      <c r="E2705" s="622" t="e">
        <f>D2705/'Project Data'!$D$22</f>
        <v>#REF!</v>
      </c>
      <c r="F2705" s="174" t="e">
        <v>#REF!</v>
      </c>
      <c r="G2705" s="238" t="e" cm="1">
        <f t="array" ref="G2705">_xlfn.IFNA(_xlfn.IFS(#REF!="*",#REF!,#REF!="*",#REF!,#REF!="*",#REF!,#REF!="*",#REF!,#REF!="*",#REF!,#REF!="*",#REF!,#REF!="*",#REF!,#REF!="*",#REF!,#REF!="*",#REF!),"")</f>
        <v>#REF!</v>
      </c>
      <c r="H2705" s="236" t="e">
        <f>G2705/'Project Data'!$D$22</f>
        <v>#REF!</v>
      </c>
      <c r="I2705" s="175"/>
      <c r="J2705" s="244"/>
      <c r="K2705" s="242"/>
    </row>
    <row r="2706" spans="1:11" s="147" customFormat="1" ht="15.6" hidden="1">
      <c r="A2706" s="198" t="e">
        <f>#REF!</f>
        <v>#REF!</v>
      </c>
      <c r="B2706" s="235" t="e">
        <f>#REF!</f>
        <v>#REF!</v>
      </c>
      <c r="C2706" s="254"/>
      <c r="D2706" s="238" t="e" cm="1">
        <f t="array" ref="D2706">_xlfn.IFNA(_xlfn.IFS(#REF!="*",#REF!,#REF!="*",#REF!,#REF!="*",#REF!,#REF!="*",#REF!,#REF!="*",#REF!,#REF!="*",#REF!,#REF!="*",#REF!,#REF!="*",#REF!,#REF!="*",#REF!),"")</f>
        <v>#REF!</v>
      </c>
      <c r="E2706" s="622" t="e">
        <f>D2706/'Project Data'!$D$22</f>
        <v>#REF!</v>
      </c>
      <c r="F2706" s="174" t="e">
        <v>#REF!</v>
      </c>
      <c r="G2706" s="238" t="e" cm="1">
        <f t="array" ref="G2706">_xlfn.IFNA(_xlfn.IFS(#REF!="*",#REF!,#REF!="*",#REF!,#REF!="*",#REF!,#REF!="*",#REF!,#REF!="*",#REF!,#REF!="*",#REF!,#REF!="*",#REF!,#REF!="*",#REF!,#REF!="*",#REF!),"")</f>
        <v>#REF!</v>
      </c>
      <c r="H2706" s="236" t="e">
        <f>G2706/'Project Data'!$D$22</f>
        <v>#REF!</v>
      </c>
      <c r="I2706" s="175"/>
      <c r="J2706" s="244"/>
      <c r="K2706" s="242"/>
    </row>
    <row r="2707" spans="1:11" s="147" customFormat="1" ht="15.6" hidden="1">
      <c r="A2707" s="198" t="e">
        <f>#REF!</f>
        <v>#REF!</v>
      </c>
      <c r="B2707" s="235" t="e">
        <f>#REF!</f>
        <v>#REF!</v>
      </c>
      <c r="C2707" s="254"/>
      <c r="D2707" s="238" t="e" cm="1">
        <f t="array" ref="D2707">_xlfn.IFNA(_xlfn.IFS(#REF!="*",#REF!,#REF!="*",#REF!,#REF!="*",#REF!,#REF!="*",#REF!,#REF!="*",#REF!,#REF!="*",#REF!,#REF!="*",#REF!,#REF!="*",#REF!,#REF!="*",#REF!),"")</f>
        <v>#REF!</v>
      </c>
      <c r="E2707" s="622" t="e">
        <f>D2707/'Project Data'!$D$22</f>
        <v>#REF!</v>
      </c>
      <c r="F2707" s="174" t="e">
        <v>#REF!</v>
      </c>
      <c r="G2707" s="238" t="e" cm="1">
        <f t="array" ref="G2707">_xlfn.IFNA(_xlfn.IFS(#REF!="*",#REF!,#REF!="*",#REF!,#REF!="*",#REF!,#REF!="*",#REF!,#REF!="*",#REF!,#REF!="*",#REF!,#REF!="*",#REF!,#REF!="*",#REF!,#REF!="*",#REF!),"")</f>
        <v>#REF!</v>
      </c>
      <c r="H2707" s="236" t="e">
        <f>G2707/'Project Data'!$D$22</f>
        <v>#REF!</v>
      </c>
      <c r="I2707" s="175"/>
      <c r="J2707" s="244"/>
      <c r="K2707" s="242"/>
    </row>
    <row r="2708" spans="1:11" s="147" customFormat="1" ht="15.6" hidden="1">
      <c r="A2708" s="198" t="e">
        <f>#REF!</f>
        <v>#REF!</v>
      </c>
      <c r="B2708" s="235" t="e">
        <f>#REF!</f>
        <v>#REF!</v>
      </c>
      <c r="C2708" s="254"/>
      <c r="D2708" s="238" t="e" cm="1">
        <f t="array" ref="D2708">_xlfn.IFNA(_xlfn.IFS(#REF!="*",#REF!,#REF!="*",#REF!,#REF!="*",#REF!,#REF!="*",#REF!,#REF!="*",#REF!,#REF!="*",#REF!,#REF!="*",#REF!,#REF!="*",#REF!,#REF!="*",#REF!),"")</f>
        <v>#REF!</v>
      </c>
      <c r="E2708" s="622" t="e">
        <f>D2708/'Project Data'!$D$22</f>
        <v>#REF!</v>
      </c>
      <c r="F2708" s="174" t="e">
        <v>#REF!</v>
      </c>
      <c r="G2708" s="238" t="e" cm="1">
        <f t="array" ref="G2708">_xlfn.IFNA(_xlfn.IFS(#REF!="*",#REF!,#REF!="*",#REF!,#REF!="*",#REF!,#REF!="*",#REF!,#REF!="*",#REF!,#REF!="*",#REF!,#REF!="*",#REF!,#REF!="*",#REF!,#REF!="*",#REF!),"")</f>
        <v>#REF!</v>
      </c>
      <c r="H2708" s="236" t="e">
        <f>G2708/'Project Data'!$D$22</f>
        <v>#REF!</v>
      </c>
      <c r="I2708" s="175"/>
      <c r="J2708" s="244"/>
      <c r="K2708" s="242"/>
    </row>
    <row r="2709" spans="1:11" s="147" customFormat="1" ht="15.6" hidden="1">
      <c r="A2709" s="198" t="e">
        <f>#REF!</f>
        <v>#REF!</v>
      </c>
      <c r="B2709" s="235" t="e">
        <f>#REF!</f>
        <v>#REF!</v>
      </c>
      <c r="C2709" s="254"/>
      <c r="D2709" s="238" t="e" cm="1">
        <f t="array" ref="D2709">_xlfn.IFNA(_xlfn.IFS(#REF!="*",#REF!,#REF!="*",#REF!,#REF!="*",#REF!,#REF!="*",#REF!,#REF!="*",#REF!,#REF!="*",#REF!,#REF!="*",#REF!,#REF!="*",#REF!,#REF!="*",#REF!),"")</f>
        <v>#REF!</v>
      </c>
      <c r="E2709" s="622" t="e">
        <f>D2709/'Project Data'!$D$22</f>
        <v>#REF!</v>
      </c>
      <c r="F2709" s="174" t="e">
        <v>#REF!</v>
      </c>
      <c r="G2709" s="238" t="e" cm="1">
        <f t="array" ref="G2709">_xlfn.IFNA(_xlfn.IFS(#REF!="*",#REF!,#REF!="*",#REF!,#REF!="*",#REF!,#REF!="*",#REF!,#REF!="*",#REF!,#REF!="*",#REF!,#REF!="*",#REF!,#REF!="*",#REF!,#REF!="*",#REF!),"")</f>
        <v>#REF!</v>
      </c>
      <c r="H2709" s="236" t="e">
        <f>G2709/'Project Data'!$D$22</f>
        <v>#REF!</v>
      </c>
      <c r="I2709" s="175"/>
      <c r="J2709" s="244"/>
      <c r="K2709" s="242"/>
    </row>
    <row r="2710" spans="1:11" s="147" customFormat="1" ht="15.6" hidden="1">
      <c r="A2710" s="198" t="e">
        <f>#REF!</f>
        <v>#REF!</v>
      </c>
      <c r="B2710" s="235" t="e">
        <f>#REF!</f>
        <v>#REF!</v>
      </c>
      <c r="C2710" s="254"/>
      <c r="D2710" s="238" t="e" cm="1">
        <f t="array" ref="D2710">_xlfn.IFNA(_xlfn.IFS(#REF!="*",#REF!,#REF!="*",#REF!,#REF!="*",#REF!,#REF!="*",#REF!,#REF!="*",#REF!,#REF!="*",#REF!,#REF!="*",#REF!,#REF!="*",#REF!,#REF!="*",#REF!),"")</f>
        <v>#REF!</v>
      </c>
      <c r="E2710" s="622" t="e">
        <f>D2710/'Project Data'!$D$22</f>
        <v>#REF!</v>
      </c>
      <c r="F2710" s="174" t="e">
        <v>#REF!</v>
      </c>
      <c r="G2710" s="238" t="e" cm="1">
        <f t="array" ref="G2710">_xlfn.IFNA(_xlfn.IFS(#REF!="*",#REF!,#REF!="*",#REF!,#REF!="*",#REF!,#REF!="*",#REF!,#REF!="*",#REF!,#REF!="*",#REF!,#REF!="*",#REF!,#REF!="*",#REF!,#REF!="*",#REF!),"")</f>
        <v>#REF!</v>
      </c>
      <c r="H2710" s="236" t="e">
        <f>G2710/'Project Data'!$D$22</f>
        <v>#REF!</v>
      </c>
      <c r="I2710" s="175"/>
      <c r="J2710" s="244"/>
      <c r="K2710" s="242"/>
    </row>
    <row r="2711" spans="1:11" s="147" customFormat="1" ht="15.6" hidden="1">
      <c r="A2711" s="198" t="e">
        <f>#REF!</f>
        <v>#REF!</v>
      </c>
      <c r="B2711" s="235" t="e">
        <f>#REF!</f>
        <v>#REF!</v>
      </c>
      <c r="C2711" s="254"/>
      <c r="D2711" s="238" t="e" cm="1">
        <f t="array" ref="D2711">_xlfn.IFNA(_xlfn.IFS(#REF!="*",#REF!,#REF!="*",#REF!,#REF!="*",#REF!,#REF!="*",#REF!,#REF!="*",#REF!,#REF!="*",#REF!,#REF!="*",#REF!,#REF!="*",#REF!,#REF!="*",#REF!),"")</f>
        <v>#REF!</v>
      </c>
      <c r="E2711" s="622" t="e">
        <f>D2711/'Project Data'!$D$22</f>
        <v>#REF!</v>
      </c>
      <c r="F2711" s="174" t="e">
        <v>#REF!</v>
      </c>
      <c r="G2711" s="238" t="e" cm="1">
        <f t="array" ref="G2711">_xlfn.IFNA(_xlfn.IFS(#REF!="*",#REF!,#REF!="*",#REF!,#REF!="*",#REF!,#REF!="*",#REF!,#REF!="*",#REF!,#REF!="*",#REF!,#REF!="*",#REF!,#REF!="*",#REF!,#REF!="*",#REF!),"")</f>
        <v>#REF!</v>
      </c>
      <c r="H2711" s="236" t="e">
        <f>G2711/'Project Data'!$D$22</f>
        <v>#REF!</v>
      </c>
      <c r="I2711" s="175"/>
      <c r="J2711" s="244"/>
      <c r="K2711" s="242"/>
    </row>
    <row r="2712" spans="1:11" s="147" customFormat="1" ht="15.6" hidden="1">
      <c r="A2712" s="198" t="e">
        <f>#REF!</f>
        <v>#REF!</v>
      </c>
      <c r="B2712" s="235" t="e">
        <f>#REF!</f>
        <v>#REF!</v>
      </c>
      <c r="C2712" s="254"/>
      <c r="D2712" s="238" t="e" cm="1">
        <f t="array" ref="D2712">_xlfn.IFNA(_xlfn.IFS(#REF!="*",#REF!,#REF!="*",#REF!,#REF!="*",#REF!,#REF!="*",#REF!,#REF!="*",#REF!,#REF!="*",#REF!,#REF!="*",#REF!,#REF!="*",#REF!,#REF!="*",#REF!),"")</f>
        <v>#REF!</v>
      </c>
      <c r="E2712" s="622" t="e">
        <f>D2712/'Project Data'!$D$22</f>
        <v>#REF!</v>
      </c>
      <c r="F2712" s="174" t="e">
        <v>#REF!</v>
      </c>
      <c r="G2712" s="238" t="e" cm="1">
        <f t="array" ref="G2712">_xlfn.IFNA(_xlfn.IFS(#REF!="*",#REF!,#REF!="*",#REF!,#REF!="*",#REF!,#REF!="*",#REF!,#REF!="*",#REF!,#REF!="*",#REF!,#REF!="*",#REF!,#REF!="*",#REF!,#REF!="*",#REF!),"")</f>
        <v>#REF!</v>
      </c>
      <c r="H2712" s="236" t="e">
        <f>G2712/'Project Data'!$D$22</f>
        <v>#REF!</v>
      </c>
      <c r="I2712" s="175"/>
      <c r="J2712" s="244"/>
      <c r="K2712" s="242"/>
    </row>
    <row r="2713" spans="1:11" s="147" customFormat="1" ht="15.6" hidden="1">
      <c r="A2713" s="198" t="e">
        <f>#REF!</f>
        <v>#REF!</v>
      </c>
      <c r="B2713" s="235" t="e">
        <f>#REF!</f>
        <v>#REF!</v>
      </c>
      <c r="C2713" s="254"/>
      <c r="D2713" s="238" t="e" cm="1">
        <f t="array" ref="D2713">_xlfn.IFNA(_xlfn.IFS(#REF!="*",#REF!,#REF!="*",#REF!,#REF!="*",#REF!,#REF!="*",#REF!,#REF!="*",#REF!,#REF!="*",#REF!,#REF!="*",#REF!,#REF!="*",#REF!,#REF!="*",#REF!),"")</f>
        <v>#REF!</v>
      </c>
      <c r="E2713" s="622" t="e">
        <f>D2713/'Project Data'!$D$22</f>
        <v>#REF!</v>
      </c>
      <c r="F2713" s="174" t="e">
        <v>#REF!</v>
      </c>
      <c r="G2713" s="238" t="e" cm="1">
        <f t="array" ref="G2713">_xlfn.IFNA(_xlfn.IFS(#REF!="*",#REF!,#REF!="*",#REF!,#REF!="*",#REF!,#REF!="*",#REF!,#REF!="*",#REF!,#REF!="*",#REF!,#REF!="*",#REF!,#REF!="*",#REF!,#REF!="*",#REF!),"")</f>
        <v>#REF!</v>
      </c>
      <c r="H2713" s="236" t="e">
        <f>G2713/'Project Data'!$D$22</f>
        <v>#REF!</v>
      </c>
      <c r="I2713" s="175"/>
      <c r="J2713" s="244"/>
      <c r="K2713" s="242"/>
    </row>
    <row r="2714" spans="1:11" s="147" customFormat="1" ht="15.6" hidden="1">
      <c r="A2714" s="198" t="e">
        <f>#REF!</f>
        <v>#REF!</v>
      </c>
      <c r="B2714" s="235" t="e">
        <f>#REF!</f>
        <v>#REF!</v>
      </c>
      <c r="C2714" s="254"/>
      <c r="D2714" s="238" t="e" cm="1">
        <f t="array" ref="D2714">_xlfn.IFNA(_xlfn.IFS(#REF!="*",#REF!,#REF!="*",#REF!,#REF!="*",#REF!,#REF!="*",#REF!,#REF!="*",#REF!,#REF!="*",#REF!,#REF!="*",#REF!,#REF!="*",#REF!,#REF!="*",#REF!),"")</f>
        <v>#REF!</v>
      </c>
      <c r="E2714" s="622" t="e">
        <f>D2714/'Project Data'!$D$22</f>
        <v>#REF!</v>
      </c>
      <c r="F2714" s="179" t="e">
        <v>#REF!</v>
      </c>
      <c r="G2714" s="238" t="e" cm="1">
        <f t="array" ref="G2714">_xlfn.IFNA(_xlfn.IFS(#REF!="*",#REF!,#REF!="*",#REF!,#REF!="*",#REF!,#REF!="*",#REF!,#REF!="*",#REF!,#REF!="*",#REF!,#REF!="*",#REF!,#REF!="*",#REF!,#REF!="*",#REF!),"")</f>
        <v>#REF!</v>
      </c>
      <c r="H2714" s="236" t="e">
        <f>G2714/'Project Data'!$D$22</f>
        <v>#REF!</v>
      </c>
      <c r="I2714" s="175"/>
      <c r="J2714" s="244"/>
      <c r="K2714" s="242"/>
    </row>
    <row r="2715" spans="1:11" s="147" customFormat="1" ht="15.6" hidden="1">
      <c r="A2715" s="198" t="e">
        <f>#REF!</f>
        <v>#REF!</v>
      </c>
      <c r="B2715" s="235" t="e">
        <f>#REF!</f>
        <v>#REF!</v>
      </c>
      <c r="C2715" s="254"/>
      <c r="D2715" s="238" t="e" cm="1">
        <f t="array" ref="D2715">_xlfn.IFNA(_xlfn.IFS(#REF!="*",#REF!,#REF!="*",#REF!,#REF!="*",#REF!,#REF!="*",#REF!,#REF!="*",#REF!,#REF!="*",#REF!,#REF!="*",#REF!,#REF!="*",#REF!,#REF!="*",#REF!),"")</f>
        <v>#REF!</v>
      </c>
      <c r="E2715" s="622" t="e">
        <f>D2715/'Project Data'!$D$22</f>
        <v>#REF!</v>
      </c>
      <c r="F2715" s="179" t="e">
        <v>#REF!</v>
      </c>
      <c r="G2715" s="238" t="e" cm="1">
        <f t="array" ref="G2715">_xlfn.IFNA(_xlfn.IFS(#REF!="*",#REF!,#REF!="*",#REF!,#REF!="*",#REF!,#REF!="*",#REF!,#REF!="*",#REF!,#REF!="*",#REF!,#REF!="*",#REF!,#REF!="*",#REF!,#REF!="*",#REF!),"")</f>
        <v>#REF!</v>
      </c>
      <c r="H2715" s="236" t="e">
        <f>G2715/'Project Data'!$D$22</f>
        <v>#REF!</v>
      </c>
      <c r="I2715" s="175"/>
      <c r="J2715" s="244"/>
      <c r="K2715" s="242"/>
    </row>
    <row r="2716" spans="1:11" s="147" customFormat="1" ht="15.6" hidden="1">
      <c r="A2716" s="198" t="e">
        <f>#REF!</f>
        <v>#REF!</v>
      </c>
      <c r="B2716" s="235" t="e">
        <f>#REF!</f>
        <v>#REF!</v>
      </c>
      <c r="C2716" s="254"/>
      <c r="D2716" s="238" t="e" cm="1">
        <f t="array" ref="D2716">_xlfn.IFNA(_xlfn.IFS(#REF!="*",#REF!,#REF!="*",#REF!,#REF!="*",#REF!,#REF!="*",#REF!,#REF!="*",#REF!,#REF!="*",#REF!,#REF!="*",#REF!,#REF!="*",#REF!,#REF!="*",#REF!),"")</f>
        <v>#REF!</v>
      </c>
      <c r="E2716" s="622" t="e">
        <f>D2716/'Project Data'!$D$22</f>
        <v>#REF!</v>
      </c>
      <c r="F2716" s="174" t="e">
        <v>#REF!</v>
      </c>
      <c r="G2716" s="238" t="e" cm="1">
        <f t="array" ref="G2716">_xlfn.IFNA(_xlfn.IFS(#REF!="*",#REF!,#REF!="*",#REF!,#REF!="*",#REF!,#REF!="*",#REF!,#REF!="*",#REF!,#REF!="*",#REF!,#REF!="*",#REF!,#REF!="*",#REF!,#REF!="*",#REF!),"")</f>
        <v>#REF!</v>
      </c>
      <c r="H2716" s="236" t="e">
        <f>G2716/'Project Data'!$D$22</f>
        <v>#REF!</v>
      </c>
      <c r="I2716" s="175"/>
      <c r="J2716" s="244"/>
      <c r="K2716" s="242"/>
    </row>
    <row r="2717" spans="1:11" s="147" customFormat="1" ht="15.6" hidden="1">
      <c r="A2717" s="198" t="e">
        <f>#REF!</f>
        <v>#REF!</v>
      </c>
      <c r="B2717" s="235" t="e">
        <f>#REF!</f>
        <v>#REF!</v>
      </c>
      <c r="C2717" s="254"/>
      <c r="D2717" s="238" t="e" cm="1">
        <f t="array" ref="D2717">_xlfn.IFNA(_xlfn.IFS(#REF!="*",#REF!,#REF!="*",#REF!,#REF!="*",#REF!,#REF!="*",#REF!,#REF!="*",#REF!,#REF!="*",#REF!,#REF!="*",#REF!,#REF!="*",#REF!,#REF!="*",#REF!),"")</f>
        <v>#REF!</v>
      </c>
      <c r="E2717" s="622" t="e">
        <f>D2717/'Project Data'!$D$22</f>
        <v>#REF!</v>
      </c>
      <c r="F2717" s="174" t="e">
        <v>#REF!</v>
      </c>
      <c r="G2717" s="238" t="e" cm="1">
        <f t="array" ref="G2717">_xlfn.IFNA(_xlfn.IFS(#REF!="*",#REF!,#REF!="*",#REF!,#REF!="*",#REF!,#REF!="*",#REF!,#REF!="*",#REF!,#REF!="*",#REF!,#REF!="*",#REF!,#REF!="*",#REF!,#REF!="*",#REF!),"")</f>
        <v>#REF!</v>
      </c>
      <c r="H2717" s="236" t="e">
        <f>G2717/'Project Data'!$D$22</f>
        <v>#REF!</v>
      </c>
      <c r="I2717" s="175"/>
      <c r="J2717" s="244"/>
      <c r="K2717" s="242"/>
    </row>
    <row r="2718" spans="1:11" s="147" customFormat="1" ht="15.6" hidden="1">
      <c r="A2718" s="198" t="e">
        <f>#REF!</f>
        <v>#REF!</v>
      </c>
      <c r="B2718" s="235" t="e">
        <f>#REF!</f>
        <v>#REF!</v>
      </c>
      <c r="C2718" s="254"/>
      <c r="D2718" s="238" t="e" cm="1">
        <f t="array" ref="D2718">_xlfn.IFNA(_xlfn.IFS(#REF!="*",#REF!,#REF!="*",#REF!,#REF!="*",#REF!,#REF!="*",#REF!,#REF!="*",#REF!,#REF!="*",#REF!,#REF!="*",#REF!,#REF!="*",#REF!,#REF!="*",#REF!),"")</f>
        <v>#REF!</v>
      </c>
      <c r="E2718" s="622" t="e">
        <f>D2718/'Project Data'!$D$22</f>
        <v>#REF!</v>
      </c>
      <c r="F2718" s="174" t="e">
        <v>#REF!</v>
      </c>
      <c r="G2718" s="238" t="e" cm="1">
        <f t="array" ref="G2718">_xlfn.IFNA(_xlfn.IFS(#REF!="*",#REF!,#REF!="*",#REF!,#REF!="*",#REF!,#REF!="*",#REF!,#REF!="*",#REF!,#REF!="*",#REF!,#REF!="*",#REF!,#REF!="*",#REF!,#REF!="*",#REF!),"")</f>
        <v>#REF!</v>
      </c>
      <c r="H2718" s="236" t="e">
        <f>G2718/'Project Data'!$D$22</f>
        <v>#REF!</v>
      </c>
      <c r="I2718" s="175"/>
      <c r="J2718" s="244"/>
      <c r="K2718" s="242"/>
    </row>
    <row r="2719" spans="1:11" s="147" customFormat="1" ht="15.6" hidden="1">
      <c r="A2719" s="198" t="e">
        <f>#REF!</f>
        <v>#REF!</v>
      </c>
      <c r="B2719" s="235" t="e">
        <f>#REF!</f>
        <v>#REF!</v>
      </c>
      <c r="C2719" s="254"/>
      <c r="D2719" s="238" t="e" cm="1">
        <f t="array" ref="D2719">_xlfn.IFNA(_xlfn.IFS(#REF!="*",#REF!,#REF!="*",#REF!,#REF!="*",#REF!,#REF!="*",#REF!,#REF!="*",#REF!,#REF!="*",#REF!,#REF!="*",#REF!,#REF!="*",#REF!,#REF!="*",#REF!),"")</f>
        <v>#REF!</v>
      </c>
      <c r="E2719" s="622" t="e">
        <f>D2719/'Project Data'!$D$22</f>
        <v>#REF!</v>
      </c>
      <c r="F2719" s="174" t="e">
        <v>#REF!</v>
      </c>
      <c r="G2719" s="238" t="e" cm="1">
        <f t="array" ref="G2719">_xlfn.IFNA(_xlfn.IFS(#REF!="*",#REF!,#REF!="*",#REF!,#REF!="*",#REF!,#REF!="*",#REF!,#REF!="*",#REF!,#REF!="*",#REF!,#REF!="*",#REF!,#REF!="*",#REF!,#REF!="*",#REF!),"")</f>
        <v>#REF!</v>
      </c>
      <c r="H2719" s="236" t="e">
        <f>G2719/'Project Data'!$D$22</f>
        <v>#REF!</v>
      </c>
      <c r="I2719" s="175"/>
      <c r="J2719" s="244"/>
      <c r="K2719" s="242"/>
    </row>
    <row r="2720" spans="1:11" s="147" customFormat="1" ht="15.6" hidden="1">
      <c r="A2720" s="198" t="e">
        <f>#REF!</f>
        <v>#REF!</v>
      </c>
      <c r="B2720" s="235" t="e">
        <f>#REF!</f>
        <v>#REF!</v>
      </c>
      <c r="C2720" s="254"/>
      <c r="D2720" s="238" t="e" cm="1">
        <f t="array" ref="D2720">_xlfn.IFNA(_xlfn.IFS(#REF!="*",#REF!,#REF!="*",#REF!,#REF!="*",#REF!,#REF!="*",#REF!,#REF!="*",#REF!,#REF!="*",#REF!,#REF!="*",#REF!,#REF!="*",#REF!,#REF!="*",#REF!),"")</f>
        <v>#REF!</v>
      </c>
      <c r="E2720" s="622" t="e">
        <f>D2720/'Project Data'!$D$22</f>
        <v>#REF!</v>
      </c>
      <c r="F2720" s="174" t="e">
        <v>#REF!</v>
      </c>
      <c r="G2720" s="238" t="e" cm="1">
        <f t="array" ref="G2720">_xlfn.IFNA(_xlfn.IFS(#REF!="*",#REF!,#REF!="*",#REF!,#REF!="*",#REF!,#REF!="*",#REF!,#REF!="*",#REF!,#REF!="*",#REF!,#REF!="*",#REF!,#REF!="*",#REF!,#REF!="*",#REF!),"")</f>
        <v>#REF!</v>
      </c>
      <c r="H2720" s="236" t="e">
        <f>G2720/'Project Data'!$D$22</f>
        <v>#REF!</v>
      </c>
      <c r="I2720" s="175"/>
      <c r="J2720" s="244"/>
      <c r="K2720" s="242"/>
    </row>
    <row r="2721" spans="1:11" s="147" customFormat="1" ht="15.6" hidden="1">
      <c r="A2721" s="198" t="e">
        <f>#REF!</f>
        <v>#REF!</v>
      </c>
      <c r="B2721" s="235" t="e">
        <f>#REF!</f>
        <v>#REF!</v>
      </c>
      <c r="C2721" s="254"/>
      <c r="D2721" s="238" t="e" cm="1">
        <f t="array" ref="D2721">_xlfn.IFNA(_xlfn.IFS(#REF!="*",#REF!,#REF!="*",#REF!,#REF!="*",#REF!,#REF!="*",#REF!,#REF!="*",#REF!,#REF!="*",#REF!,#REF!="*",#REF!,#REF!="*",#REF!,#REF!="*",#REF!),"")</f>
        <v>#REF!</v>
      </c>
      <c r="E2721" s="622" t="e">
        <f>D2721/'Project Data'!$D$22</f>
        <v>#REF!</v>
      </c>
      <c r="F2721" s="174" t="e">
        <v>#REF!</v>
      </c>
      <c r="G2721" s="238" t="e" cm="1">
        <f t="array" ref="G2721">_xlfn.IFNA(_xlfn.IFS(#REF!="*",#REF!,#REF!="*",#REF!,#REF!="*",#REF!,#REF!="*",#REF!,#REF!="*",#REF!,#REF!="*",#REF!,#REF!="*",#REF!,#REF!="*",#REF!,#REF!="*",#REF!),"")</f>
        <v>#REF!</v>
      </c>
      <c r="H2721" s="236" t="e">
        <f>G2721/'Project Data'!$D$22</f>
        <v>#REF!</v>
      </c>
      <c r="I2721" s="175"/>
      <c r="J2721" s="244"/>
      <c r="K2721" s="242"/>
    </row>
    <row r="2722" spans="1:11" s="147" customFormat="1" ht="15.6" hidden="1">
      <c r="A2722" s="198" t="e">
        <f>#REF!</f>
        <v>#REF!</v>
      </c>
      <c r="B2722" s="235" t="e">
        <f>#REF!</f>
        <v>#REF!</v>
      </c>
      <c r="C2722" s="254"/>
      <c r="D2722" s="238" t="e" cm="1">
        <f t="array" ref="D2722">_xlfn.IFNA(_xlfn.IFS(#REF!="*",#REF!,#REF!="*",#REF!,#REF!="*",#REF!,#REF!="*",#REF!,#REF!="*",#REF!,#REF!="*",#REF!,#REF!="*",#REF!,#REF!="*",#REF!,#REF!="*",#REF!),"")</f>
        <v>#REF!</v>
      </c>
      <c r="E2722" s="622" t="e">
        <f>D2722/'Project Data'!$D$22</f>
        <v>#REF!</v>
      </c>
      <c r="F2722" s="174" t="e">
        <v>#REF!</v>
      </c>
      <c r="G2722" s="238" t="e" cm="1">
        <f t="array" ref="G2722">_xlfn.IFNA(_xlfn.IFS(#REF!="*",#REF!,#REF!="*",#REF!,#REF!="*",#REF!,#REF!="*",#REF!,#REF!="*",#REF!,#REF!="*",#REF!,#REF!="*",#REF!,#REF!="*",#REF!,#REF!="*",#REF!),"")</f>
        <v>#REF!</v>
      </c>
      <c r="H2722" s="236" t="e">
        <f>G2722/'Project Data'!$D$22</f>
        <v>#REF!</v>
      </c>
      <c r="I2722" s="175"/>
      <c r="J2722" s="244"/>
      <c r="K2722" s="242"/>
    </row>
    <row r="2723" spans="1:11" s="147" customFormat="1" ht="15.6" hidden="1">
      <c r="A2723" s="198" t="e">
        <f>#REF!</f>
        <v>#REF!</v>
      </c>
      <c r="B2723" s="235" t="e">
        <f>#REF!</f>
        <v>#REF!</v>
      </c>
      <c r="C2723" s="254"/>
      <c r="D2723" s="238" t="e" cm="1">
        <f t="array" ref="D2723">_xlfn.IFNA(_xlfn.IFS(#REF!="*",#REF!,#REF!="*",#REF!,#REF!="*",#REF!,#REF!="*",#REF!,#REF!="*",#REF!,#REF!="*",#REF!,#REF!="*",#REF!,#REF!="*",#REF!,#REF!="*",#REF!),"")</f>
        <v>#REF!</v>
      </c>
      <c r="E2723" s="622" t="e">
        <f>D2723/'Project Data'!$D$22</f>
        <v>#REF!</v>
      </c>
      <c r="F2723" s="174" t="e">
        <v>#REF!</v>
      </c>
      <c r="G2723" s="238" t="e" cm="1">
        <f t="array" ref="G2723">_xlfn.IFNA(_xlfn.IFS(#REF!="*",#REF!,#REF!="*",#REF!,#REF!="*",#REF!,#REF!="*",#REF!,#REF!="*",#REF!,#REF!="*",#REF!,#REF!="*",#REF!,#REF!="*",#REF!,#REF!="*",#REF!),"")</f>
        <v>#REF!</v>
      </c>
      <c r="H2723" s="236" t="e">
        <f>G2723/'Project Data'!$D$22</f>
        <v>#REF!</v>
      </c>
      <c r="I2723" s="175"/>
      <c r="J2723" s="244"/>
      <c r="K2723" s="242"/>
    </row>
    <row r="2724" spans="1:11" s="147" customFormat="1" ht="15.6" hidden="1">
      <c r="A2724" s="198" t="e">
        <f>#REF!</f>
        <v>#REF!</v>
      </c>
      <c r="B2724" s="235" t="e">
        <f>#REF!</f>
        <v>#REF!</v>
      </c>
      <c r="C2724" s="254"/>
      <c r="D2724" s="238" t="e" cm="1">
        <f t="array" ref="D2724">_xlfn.IFNA(_xlfn.IFS(#REF!="*",#REF!,#REF!="*",#REF!,#REF!="*",#REF!,#REF!="*",#REF!,#REF!="*",#REF!,#REF!="*",#REF!,#REF!="*",#REF!,#REF!="*",#REF!,#REF!="*",#REF!),"")</f>
        <v>#REF!</v>
      </c>
      <c r="E2724" s="622" t="e">
        <f>D2724/'Project Data'!$D$22</f>
        <v>#REF!</v>
      </c>
      <c r="F2724" s="174" t="e">
        <v>#REF!</v>
      </c>
      <c r="G2724" s="238" t="e" cm="1">
        <f t="array" ref="G2724">_xlfn.IFNA(_xlfn.IFS(#REF!="*",#REF!,#REF!="*",#REF!,#REF!="*",#REF!,#REF!="*",#REF!,#REF!="*",#REF!,#REF!="*",#REF!,#REF!="*",#REF!,#REF!="*",#REF!,#REF!="*",#REF!),"")</f>
        <v>#REF!</v>
      </c>
      <c r="H2724" s="236" t="e">
        <f>G2724/'Project Data'!$D$22</f>
        <v>#REF!</v>
      </c>
      <c r="I2724" s="175"/>
      <c r="J2724" s="244"/>
      <c r="K2724" s="242"/>
    </row>
    <row r="2725" spans="1:11" s="147" customFormat="1" ht="15.6" hidden="1">
      <c r="A2725" s="198" t="e">
        <f>#REF!</f>
        <v>#REF!</v>
      </c>
      <c r="B2725" s="235" t="e">
        <f>#REF!</f>
        <v>#REF!</v>
      </c>
      <c r="C2725" s="254"/>
      <c r="D2725" s="238" t="e" cm="1">
        <f t="array" ref="D2725">_xlfn.IFNA(_xlfn.IFS(#REF!="*",#REF!,#REF!="*",#REF!,#REF!="*",#REF!,#REF!="*",#REF!,#REF!="*",#REF!,#REF!="*",#REF!,#REF!="*",#REF!,#REF!="*",#REF!,#REF!="*",#REF!),"")</f>
        <v>#REF!</v>
      </c>
      <c r="E2725" s="622" t="e">
        <f>D2725/'Project Data'!$D$22</f>
        <v>#REF!</v>
      </c>
      <c r="F2725" s="174" t="e">
        <v>#REF!</v>
      </c>
      <c r="G2725" s="238" t="e" cm="1">
        <f t="array" ref="G2725">_xlfn.IFNA(_xlfn.IFS(#REF!="*",#REF!,#REF!="*",#REF!,#REF!="*",#REF!,#REF!="*",#REF!,#REF!="*",#REF!,#REF!="*",#REF!,#REF!="*",#REF!,#REF!="*",#REF!,#REF!="*",#REF!),"")</f>
        <v>#REF!</v>
      </c>
      <c r="H2725" s="236" t="e">
        <f>G2725/'Project Data'!$D$22</f>
        <v>#REF!</v>
      </c>
      <c r="I2725" s="175"/>
      <c r="J2725" s="244"/>
      <c r="K2725" s="242"/>
    </row>
    <row r="2726" spans="1:11" s="207" customFormat="1" ht="15.6" hidden="1">
      <c r="A2726" s="198" t="e">
        <f>#REF!</f>
        <v>#REF!</v>
      </c>
      <c r="B2726" s="235" t="e">
        <f>#REF!</f>
        <v>#REF!</v>
      </c>
      <c r="C2726" s="254"/>
      <c r="D2726" s="238" t="e" cm="1">
        <f t="array" ref="D2726">_xlfn.IFNA(_xlfn.IFS(#REF!="*",#REF!,#REF!="*",#REF!,#REF!="*",#REF!,#REF!="*",#REF!,#REF!="*",#REF!,#REF!="*",#REF!,#REF!="*",#REF!,#REF!="*",#REF!,#REF!="*",#REF!),"")</f>
        <v>#REF!</v>
      </c>
      <c r="E2726" s="622" t="e">
        <f>D2726/'Project Data'!$D$22</f>
        <v>#REF!</v>
      </c>
      <c r="F2726" s="228" t="e">
        <v>#REF!</v>
      </c>
      <c r="G2726" s="238" t="e" cm="1">
        <f t="array" ref="G2726">_xlfn.IFNA(_xlfn.IFS(#REF!="*",#REF!,#REF!="*",#REF!,#REF!="*",#REF!,#REF!="*",#REF!,#REF!="*",#REF!,#REF!="*",#REF!,#REF!="*",#REF!,#REF!="*",#REF!,#REF!="*",#REF!),"")</f>
        <v>#REF!</v>
      </c>
      <c r="H2726" s="236" t="e">
        <f>G2726/'Project Data'!$D$22</f>
        <v>#REF!</v>
      </c>
      <c r="I2726" s="226"/>
      <c r="J2726" s="245"/>
      <c r="K2726" s="242"/>
    </row>
    <row r="2727" spans="1:11" ht="15.6">
      <c r="A2727" s="410">
        <v>1</v>
      </c>
      <c r="B2727" s="644" t="s">
        <v>115</v>
      </c>
      <c r="C2727" s="645"/>
      <c r="D2727" s="394" cm="1">
        <f t="array" ref="D2727">_xlfn.IFNA(_xlfn.IFS('14-Conveying Equipment'!D9="*",'14-Conveying Equipment'!C9,'14-Conveying Equipment'!F9="*",'14-Conveying Equipment'!E9,'14-Conveying Equipment'!H9="*",'14-Conveying Equipment'!G9,'14-Conveying Equipment'!J9="*",'14-Conveying Equipment'!I9,'14-Conveying Equipment'!L9="*",'14-Conveying Equipment'!K9,'14-Conveying Equipment'!N9="*",'14-Conveying Equipment'!M9,'14-Conveying Equipment'!P9="*",'14-Conveying Equipment'!O9,'14-Conveying Equipment'!R9="*",'14-Conveying Equipment'!Q9,'14-Conveying Equipment'!T9="*",'14-Conveying Equipment'!S9),"")</f>
        <v>230549</v>
      </c>
      <c r="E2727" s="394">
        <f>D2727/'Project Data'!$D$22</f>
        <v>2.5762255422332974</v>
      </c>
      <c r="F2727" s="393">
        <v>230549</v>
      </c>
      <c r="G2727" s="394" cm="1">
        <f t="array" ref="G2727">_xlfn.IFNA(_xlfn.IFS('14-Conveying Equipment'!F9="*",'14-Conveying Equipment'!E9,'14-Conveying Equipment'!H9="*",'14-Conveying Equipment'!G9,'14-Conveying Equipment'!J9="*",'14-Conveying Equipment'!I9,'14-Conveying Equipment'!L9="*",'14-Conveying Equipment'!K9,'14-Conveying Equipment'!N9="*",'14-Conveying Equipment'!M9,'14-Conveying Equipment'!P9="*",'14-Conveying Equipment'!O9,'14-Conveying Equipment'!R9="*",'14-Conveying Equipment'!Q9,'14-Conveying Equipment'!T9="*",'14-Conveying Equipment'!S9,'14-Conveying Equipment'!V9="*",'14-Conveying Equipment'!U9),"")</f>
        <v>230549</v>
      </c>
      <c r="H2727" s="394">
        <f>G2727/'Project Data'!$D$22</f>
        <v>2.5762255422332974</v>
      </c>
      <c r="I2727" s="395" t="str">
        <f>'14-Conveying Equipment'!W9</f>
        <v/>
      </c>
      <c r="J2727" s="396">
        <f>IFERROR(G2727-F2727, "--")</f>
        <v>0</v>
      </c>
      <c r="K2727" s="397"/>
    </row>
    <row r="2728" spans="1:11" s="147" customFormat="1" ht="15.6" hidden="1">
      <c r="A2728" s="198">
        <f>'14-Conveying Equipment'!A11</f>
        <v>0</v>
      </c>
      <c r="B2728" s="235" t="str">
        <f>'14-Conveying Equipment'!B11</f>
        <v>14 01 10.71 Dumbwaiter Rehabilitation</v>
      </c>
      <c r="C2728" s="254"/>
      <c r="D2728" s="238" t="str" cm="1">
        <f t="array" ref="D2728">_xlfn.IFNA(_xlfn.IFS('14-Conveying Equipment'!D11="*",'14-Conveying Equipment'!C11,'14-Conveying Equipment'!F11="*",'14-Conveying Equipment'!E11,'14-Conveying Equipment'!H11="*",'14-Conveying Equipment'!G11,'14-Conveying Equipment'!J11="*",'14-Conveying Equipment'!I11,'14-Conveying Equipment'!L11="*",'14-Conveying Equipment'!K11,'14-Conveying Equipment'!N11="*",'14-Conveying Equipment'!M11,'14-Conveying Equipment'!P11="*",'14-Conveying Equipment'!O11,'14-Conveying Equipment'!R11="*",'14-Conveying Equipment'!Q11,'14-Conveying Equipment'!T11="*",'14-Conveying Equipment'!S11),"")</f>
        <v/>
      </c>
      <c r="E2728" s="622" t="e">
        <f>D2728/'Project Data'!$D$22</f>
        <v>#VALUE!</v>
      </c>
      <c r="F2728" s="209" t="s">
        <v>44</v>
      </c>
      <c r="G2728" s="238" t="str" cm="1">
        <f t="array" ref="G2728">_xlfn.IFNA(_xlfn.IFS('14-Conveying Equipment'!F11="*",'14-Conveying Equipment'!E11,'14-Conveying Equipment'!H11="*",'14-Conveying Equipment'!G11,'14-Conveying Equipment'!J11="*",'14-Conveying Equipment'!I11,'14-Conveying Equipment'!L11="*",'14-Conveying Equipment'!K11,'14-Conveying Equipment'!N11="*",'14-Conveying Equipment'!M11,'14-Conveying Equipment'!P11="*",'14-Conveying Equipment'!O11,'14-Conveying Equipment'!R11="*",'14-Conveying Equipment'!Q11,'14-Conveying Equipment'!T11="*",'14-Conveying Equipment'!S11,'14-Conveying Equipment'!V11="*",'14-Conveying Equipment'!U11),"")</f>
        <v/>
      </c>
      <c r="H2728" s="236" t="e">
        <f>G2728/'Project Data'!$D$22</f>
        <v>#VALUE!</v>
      </c>
      <c r="I2728" s="237"/>
      <c r="J2728" s="243"/>
      <c r="K2728" s="242"/>
    </row>
    <row r="2729" spans="1:11" s="147" customFormat="1" ht="15.6" hidden="1">
      <c r="A2729" s="198">
        <f>'14-Conveying Equipment'!A12</f>
        <v>0</v>
      </c>
      <c r="B2729" s="235" t="str">
        <f>'14-Conveying Equipment'!B12</f>
        <v>14 01 20 Operation and Maintenance of Elevators</v>
      </c>
      <c r="C2729" s="254"/>
      <c r="D2729" s="238" t="str" cm="1">
        <f t="array" ref="D2729">_xlfn.IFNA(_xlfn.IFS('14-Conveying Equipment'!D12="*",'14-Conveying Equipment'!C12,'14-Conveying Equipment'!F12="*",'14-Conveying Equipment'!E12,'14-Conveying Equipment'!H12="*",'14-Conveying Equipment'!G12,'14-Conveying Equipment'!J12="*",'14-Conveying Equipment'!I12,'14-Conveying Equipment'!L12="*",'14-Conveying Equipment'!K12,'14-Conveying Equipment'!N12="*",'14-Conveying Equipment'!M12,'14-Conveying Equipment'!P12="*",'14-Conveying Equipment'!O12,'14-Conveying Equipment'!R12="*",'14-Conveying Equipment'!Q12,'14-Conveying Equipment'!T12="*",'14-Conveying Equipment'!S12),"")</f>
        <v/>
      </c>
      <c r="E2729" s="622" t="e">
        <f>D2729/'Project Data'!$D$22</f>
        <v>#VALUE!</v>
      </c>
      <c r="F2729" s="174" t="s">
        <v>44</v>
      </c>
      <c r="G2729" s="238" t="str" cm="1">
        <f t="array" ref="G2729">_xlfn.IFNA(_xlfn.IFS('14-Conveying Equipment'!F12="*",'14-Conveying Equipment'!E12,'14-Conveying Equipment'!H12="*",'14-Conveying Equipment'!G12,'14-Conveying Equipment'!J12="*",'14-Conveying Equipment'!I12,'14-Conveying Equipment'!L12="*",'14-Conveying Equipment'!K12,'14-Conveying Equipment'!N12="*",'14-Conveying Equipment'!M12,'14-Conveying Equipment'!P12="*",'14-Conveying Equipment'!O12,'14-Conveying Equipment'!R12="*",'14-Conveying Equipment'!Q12,'14-Conveying Equipment'!T12="*",'14-Conveying Equipment'!S12,'14-Conveying Equipment'!V12="*",'14-Conveying Equipment'!U12),"")</f>
        <v/>
      </c>
      <c r="H2729" s="236" t="e">
        <f>G2729/'Project Data'!$D$22</f>
        <v>#VALUE!</v>
      </c>
      <c r="I2729" s="175"/>
      <c r="J2729" s="244"/>
      <c r="K2729" s="242"/>
    </row>
    <row r="2730" spans="1:11" s="147" customFormat="1" ht="15.6" hidden="1">
      <c r="A2730" s="198">
        <f>'14-Conveying Equipment'!A13</f>
        <v>0</v>
      </c>
      <c r="B2730" s="235" t="str">
        <f>'14-Conveying Equipment'!B13</f>
        <v>14 01 20.71 Elevator Rehabilitation</v>
      </c>
      <c r="C2730" s="254"/>
      <c r="D2730" s="238" t="str" cm="1">
        <f t="array" ref="D2730">_xlfn.IFNA(_xlfn.IFS('14-Conveying Equipment'!D13="*",'14-Conveying Equipment'!C13,'14-Conveying Equipment'!F13="*",'14-Conveying Equipment'!E13,'14-Conveying Equipment'!H13="*",'14-Conveying Equipment'!G13,'14-Conveying Equipment'!J13="*",'14-Conveying Equipment'!I13,'14-Conveying Equipment'!L13="*",'14-Conveying Equipment'!K13,'14-Conveying Equipment'!N13="*",'14-Conveying Equipment'!M13,'14-Conveying Equipment'!P13="*",'14-Conveying Equipment'!O13,'14-Conveying Equipment'!R13="*",'14-Conveying Equipment'!Q13,'14-Conveying Equipment'!T13="*",'14-Conveying Equipment'!S13),"")</f>
        <v/>
      </c>
      <c r="E2730" s="622" t="e">
        <f>D2730/'Project Data'!$D$22</f>
        <v>#VALUE!</v>
      </c>
      <c r="F2730" s="174" t="s">
        <v>44</v>
      </c>
      <c r="G2730" s="238" t="str" cm="1">
        <f t="array" ref="G2730">_xlfn.IFNA(_xlfn.IFS('14-Conveying Equipment'!F13="*",'14-Conveying Equipment'!E13,'14-Conveying Equipment'!H13="*",'14-Conveying Equipment'!G13,'14-Conveying Equipment'!J13="*",'14-Conveying Equipment'!I13,'14-Conveying Equipment'!L13="*",'14-Conveying Equipment'!K13,'14-Conveying Equipment'!N13="*",'14-Conveying Equipment'!M13,'14-Conveying Equipment'!P13="*",'14-Conveying Equipment'!O13,'14-Conveying Equipment'!R13="*",'14-Conveying Equipment'!Q13,'14-Conveying Equipment'!T13="*",'14-Conveying Equipment'!S13,'14-Conveying Equipment'!V13="*",'14-Conveying Equipment'!U13),"")</f>
        <v/>
      </c>
      <c r="H2730" s="236" t="e">
        <f>G2730/'Project Data'!$D$22</f>
        <v>#VALUE!</v>
      </c>
      <c r="I2730" s="175"/>
      <c r="J2730" s="244"/>
      <c r="K2730" s="242"/>
    </row>
    <row r="2731" spans="1:11" s="147" customFormat="1" ht="15.6" hidden="1">
      <c r="A2731" s="198">
        <f>'14-Conveying Equipment'!A14</f>
        <v>0</v>
      </c>
      <c r="B2731" s="235" t="str">
        <f>'14-Conveying Equipment'!B14</f>
        <v>14 01 30 Operation and Maintenance of Escalators and Moving Walks</v>
      </c>
      <c r="C2731" s="254"/>
      <c r="D2731" s="238" t="str" cm="1">
        <f t="array" ref="D2731">_xlfn.IFNA(_xlfn.IFS('14-Conveying Equipment'!D14="*",'14-Conveying Equipment'!C14,'14-Conveying Equipment'!F14="*",'14-Conveying Equipment'!E14,'14-Conveying Equipment'!H14="*",'14-Conveying Equipment'!G14,'14-Conveying Equipment'!J14="*",'14-Conveying Equipment'!I14,'14-Conveying Equipment'!L14="*",'14-Conveying Equipment'!K14,'14-Conveying Equipment'!N14="*",'14-Conveying Equipment'!M14,'14-Conveying Equipment'!P14="*",'14-Conveying Equipment'!O14,'14-Conveying Equipment'!R14="*",'14-Conveying Equipment'!Q14,'14-Conveying Equipment'!T14="*",'14-Conveying Equipment'!S14),"")</f>
        <v/>
      </c>
      <c r="E2731" s="622" t="e">
        <f>D2731/'Project Data'!$D$22</f>
        <v>#VALUE!</v>
      </c>
      <c r="F2731" s="174" t="s">
        <v>44</v>
      </c>
      <c r="G2731" s="238" t="str" cm="1">
        <f t="array" ref="G2731">_xlfn.IFNA(_xlfn.IFS('14-Conveying Equipment'!F14="*",'14-Conveying Equipment'!E14,'14-Conveying Equipment'!H14="*",'14-Conveying Equipment'!G14,'14-Conveying Equipment'!J14="*",'14-Conveying Equipment'!I14,'14-Conveying Equipment'!L14="*",'14-Conveying Equipment'!K14,'14-Conveying Equipment'!N14="*",'14-Conveying Equipment'!M14,'14-Conveying Equipment'!P14="*",'14-Conveying Equipment'!O14,'14-Conveying Equipment'!R14="*",'14-Conveying Equipment'!Q14,'14-Conveying Equipment'!T14="*",'14-Conveying Equipment'!S14,'14-Conveying Equipment'!V14="*",'14-Conveying Equipment'!U14),"")</f>
        <v/>
      </c>
      <c r="H2731" s="236" t="e">
        <f>G2731/'Project Data'!$D$22</f>
        <v>#VALUE!</v>
      </c>
      <c r="I2731" s="175"/>
      <c r="J2731" s="244"/>
      <c r="K2731" s="242"/>
    </row>
    <row r="2732" spans="1:11" s="147" customFormat="1" ht="15.6" hidden="1">
      <c r="A2732" s="198">
        <f>'14-Conveying Equipment'!A15</f>
        <v>0</v>
      </c>
      <c r="B2732" s="235" t="str">
        <f>'14-Conveying Equipment'!B15</f>
        <v>14 01 30.71 Escalators and Moving Walks Rehabilitation</v>
      </c>
      <c r="C2732" s="254"/>
      <c r="D2732" s="238" t="str" cm="1">
        <f t="array" ref="D2732">_xlfn.IFNA(_xlfn.IFS('14-Conveying Equipment'!D15="*",'14-Conveying Equipment'!C15,'14-Conveying Equipment'!F15="*",'14-Conveying Equipment'!E15,'14-Conveying Equipment'!H15="*",'14-Conveying Equipment'!G15,'14-Conveying Equipment'!J15="*",'14-Conveying Equipment'!I15,'14-Conveying Equipment'!L15="*",'14-Conveying Equipment'!K15,'14-Conveying Equipment'!N15="*",'14-Conveying Equipment'!M15,'14-Conveying Equipment'!P15="*",'14-Conveying Equipment'!O15,'14-Conveying Equipment'!R15="*",'14-Conveying Equipment'!Q15,'14-Conveying Equipment'!T15="*",'14-Conveying Equipment'!S15),"")</f>
        <v/>
      </c>
      <c r="E2732" s="622" t="e">
        <f>D2732/'Project Data'!$D$22</f>
        <v>#VALUE!</v>
      </c>
      <c r="F2732" s="174" t="s">
        <v>44</v>
      </c>
      <c r="G2732" s="238" t="str" cm="1">
        <f t="array" ref="G2732">_xlfn.IFNA(_xlfn.IFS('14-Conveying Equipment'!F15="*",'14-Conveying Equipment'!E15,'14-Conveying Equipment'!H15="*",'14-Conveying Equipment'!G15,'14-Conveying Equipment'!J15="*",'14-Conveying Equipment'!I15,'14-Conveying Equipment'!L15="*",'14-Conveying Equipment'!K15,'14-Conveying Equipment'!N15="*",'14-Conveying Equipment'!M15,'14-Conveying Equipment'!P15="*",'14-Conveying Equipment'!O15,'14-Conveying Equipment'!R15="*",'14-Conveying Equipment'!Q15,'14-Conveying Equipment'!T15="*",'14-Conveying Equipment'!S15,'14-Conveying Equipment'!V15="*",'14-Conveying Equipment'!U15),"")</f>
        <v/>
      </c>
      <c r="H2732" s="236" t="e">
        <f>G2732/'Project Data'!$D$22</f>
        <v>#VALUE!</v>
      </c>
      <c r="I2732" s="175"/>
      <c r="J2732" s="244"/>
      <c r="K2732" s="242"/>
    </row>
    <row r="2733" spans="1:11" s="147" customFormat="1" ht="15.6" hidden="1">
      <c r="A2733" s="198">
        <f>'14-Conveying Equipment'!A16</f>
        <v>0</v>
      </c>
      <c r="B2733" s="235" t="str">
        <f>'14-Conveying Equipment'!B16</f>
        <v>14 01 40 Operation and Maintenance of Lifts</v>
      </c>
      <c r="C2733" s="254"/>
      <c r="D2733" s="238" t="str" cm="1">
        <f t="array" ref="D2733">_xlfn.IFNA(_xlfn.IFS('14-Conveying Equipment'!D16="*",'14-Conveying Equipment'!C16,'14-Conveying Equipment'!F16="*",'14-Conveying Equipment'!E16,'14-Conveying Equipment'!H16="*",'14-Conveying Equipment'!G16,'14-Conveying Equipment'!J16="*",'14-Conveying Equipment'!I16,'14-Conveying Equipment'!L16="*",'14-Conveying Equipment'!K16,'14-Conveying Equipment'!N16="*",'14-Conveying Equipment'!M16,'14-Conveying Equipment'!P16="*",'14-Conveying Equipment'!O16,'14-Conveying Equipment'!R16="*",'14-Conveying Equipment'!Q16,'14-Conveying Equipment'!T16="*",'14-Conveying Equipment'!S16),"")</f>
        <v/>
      </c>
      <c r="E2733" s="622" t="e">
        <f>D2733/'Project Data'!$D$22</f>
        <v>#VALUE!</v>
      </c>
      <c r="F2733" s="174" t="s">
        <v>44</v>
      </c>
      <c r="G2733" s="238" t="str" cm="1">
        <f t="array" ref="G2733">_xlfn.IFNA(_xlfn.IFS('14-Conveying Equipment'!F16="*",'14-Conveying Equipment'!E16,'14-Conveying Equipment'!H16="*",'14-Conveying Equipment'!G16,'14-Conveying Equipment'!J16="*",'14-Conveying Equipment'!I16,'14-Conveying Equipment'!L16="*",'14-Conveying Equipment'!K16,'14-Conveying Equipment'!N16="*",'14-Conveying Equipment'!M16,'14-Conveying Equipment'!P16="*",'14-Conveying Equipment'!O16,'14-Conveying Equipment'!R16="*",'14-Conveying Equipment'!Q16,'14-Conveying Equipment'!T16="*",'14-Conveying Equipment'!S16,'14-Conveying Equipment'!V16="*",'14-Conveying Equipment'!U16),"")</f>
        <v/>
      </c>
      <c r="H2733" s="236" t="e">
        <f>G2733/'Project Data'!$D$22</f>
        <v>#VALUE!</v>
      </c>
      <c r="I2733" s="175"/>
      <c r="J2733" s="244"/>
      <c r="K2733" s="242"/>
    </row>
    <row r="2734" spans="1:11" s="147" customFormat="1" ht="15.6" hidden="1">
      <c r="A2734" s="198">
        <f>'14-Conveying Equipment'!A17</f>
        <v>0</v>
      </c>
      <c r="B2734" s="235" t="str">
        <f>'14-Conveying Equipment'!B17</f>
        <v>14 01 40.71 Lift Rehabilitation</v>
      </c>
      <c r="C2734" s="254"/>
      <c r="D2734" s="238" t="str" cm="1">
        <f t="array" ref="D2734">_xlfn.IFNA(_xlfn.IFS('14-Conveying Equipment'!D17="*",'14-Conveying Equipment'!C17,'14-Conveying Equipment'!F17="*",'14-Conveying Equipment'!E17,'14-Conveying Equipment'!H17="*",'14-Conveying Equipment'!G17,'14-Conveying Equipment'!J17="*",'14-Conveying Equipment'!I17,'14-Conveying Equipment'!L17="*",'14-Conveying Equipment'!K17,'14-Conveying Equipment'!N17="*",'14-Conveying Equipment'!M17,'14-Conveying Equipment'!P17="*",'14-Conveying Equipment'!O17,'14-Conveying Equipment'!R17="*",'14-Conveying Equipment'!Q17,'14-Conveying Equipment'!T17="*",'14-Conveying Equipment'!S17),"")</f>
        <v/>
      </c>
      <c r="E2734" s="622" t="e">
        <f>D2734/'Project Data'!$D$22</f>
        <v>#VALUE!</v>
      </c>
      <c r="F2734" s="174" t="s">
        <v>44</v>
      </c>
      <c r="G2734" s="238" t="str" cm="1">
        <f t="array" ref="G2734">_xlfn.IFNA(_xlfn.IFS('14-Conveying Equipment'!F17="*",'14-Conveying Equipment'!E17,'14-Conveying Equipment'!H17="*",'14-Conveying Equipment'!G17,'14-Conveying Equipment'!J17="*",'14-Conveying Equipment'!I17,'14-Conveying Equipment'!L17="*",'14-Conveying Equipment'!K17,'14-Conveying Equipment'!N17="*",'14-Conveying Equipment'!M17,'14-Conveying Equipment'!P17="*",'14-Conveying Equipment'!O17,'14-Conveying Equipment'!R17="*",'14-Conveying Equipment'!Q17,'14-Conveying Equipment'!T17="*",'14-Conveying Equipment'!S17,'14-Conveying Equipment'!V17="*",'14-Conveying Equipment'!U17),"")</f>
        <v/>
      </c>
      <c r="H2734" s="236" t="e">
        <f>G2734/'Project Data'!$D$22</f>
        <v>#VALUE!</v>
      </c>
      <c r="I2734" s="175"/>
      <c r="J2734" s="244"/>
      <c r="K2734" s="242"/>
    </row>
    <row r="2735" spans="1:11" s="147" customFormat="1" ht="15.6" hidden="1">
      <c r="A2735" s="198">
        <f>'14-Conveying Equipment'!A18</f>
        <v>0</v>
      </c>
      <c r="B2735" s="235" t="str">
        <f>'14-Conveying Equipment'!B18</f>
        <v>14 01 70 Operation and Maintenance of Turntables</v>
      </c>
      <c r="C2735" s="254"/>
      <c r="D2735" s="238" t="str" cm="1">
        <f t="array" ref="D2735">_xlfn.IFNA(_xlfn.IFS('14-Conveying Equipment'!D18="*",'14-Conveying Equipment'!C18,'14-Conveying Equipment'!F18="*",'14-Conveying Equipment'!E18,'14-Conveying Equipment'!H18="*",'14-Conveying Equipment'!G18,'14-Conveying Equipment'!J18="*",'14-Conveying Equipment'!I18,'14-Conveying Equipment'!L18="*",'14-Conveying Equipment'!K18,'14-Conveying Equipment'!N18="*",'14-Conveying Equipment'!M18,'14-Conveying Equipment'!P18="*",'14-Conveying Equipment'!O18,'14-Conveying Equipment'!R18="*",'14-Conveying Equipment'!Q18,'14-Conveying Equipment'!T18="*",'14-Conveying Equipment'!S18),"")</f>
        <v/>
      </c>
      <c r="E2735" s="622" t="e">
        <f>D2735/'Project Data'!$D$22</f>
        <v>#VALUE!</v>
      </c>
      <c r="F2735" s="174" t="s">
        <v>44</v>
      </c>
      <c r="G2735" s="238" t="str" cm="1">
        <f t="array" ref="G2735">_xlfn.IFNA(_xlfn.IFS('14-Conveying Equipment'!F18="*",'14-Conveying Equipment'!E18,'14-Conveying Equipment'!H18="*",'14-Conveying Equipment'!G18,'14-Conveying Equipment'!J18="*",'14-Conveying Equipment'!I18,'14-Conveying Equipment'!L18="*",'14-Conveying Equipment'!K18,'14-Conveying Equipment'!N18="*",'14-Conveying Equipment'!M18,'14-Conveying Equipment'!P18="*",'14-Conveying Equipment'!O18,'14-Conveying Equipment'!R18="*",'14-Conveying Equipment'!Q18,'14-Conveying Equipment'!T18="*",'14-Conveying Equipment'!S18,'14-Conveying Equipment'!V18="*",'14-Conveying Equipment'!U18),"")</f>
        <v/>
      </c>
      <c r="H2735" s="236" t="e">
        <f>G2735/'Project Data'!$D$22</f>
        <v>#VALUE!</v>
      </c>
      <c r="I2735" s="175"/>
      <c r="J2735" s="244"/>
      <c r="K2735" s="242"/>
    </row>
    <row r="2736" spans="1:11" s="147" customFormat="1" ht="15.6" hidden="1">
      <c r="A2736" s="198">
        <f>'14-Conveying Equipment'!A19</f>
        <v>0</v>
      </c>
      <c r="B2736" s="235" t="str">
        <f>'14-Conveying Equipment'!B19</f>
        <v>14 01 80 Operation and Maintenance of Scaffolding</v>
      </c>
      <c r="C2736" s="254"/>
      <c r="D2736" s="238" t="str" cm="1">
        <f t="array" ref="D2736">_xlfn.IFNA(_xlfn.IFS('14-Conveying Equipment'!D19="*",'14-Conveying Equipment'!C19,'14-Conveying Equipment'!F19="*",'14-Conveying Equipment'!E19,'14-Conveying Equipment'!H19="*",'14-Conveying Equipment'!G19,'14-Conveying Equipment'!J19="*",'14-Conveying Equipment'!I19,'14-Conveying Equipment'!L19="*",'14-Conveying Equipment'!K19,'14-Conveying Equipment'!N19="*",'14-Conveying Equipment'!M19,'14-Conveying Equipment'!P19="*",'14-Conveying Equipment'!O19,'14-Conveying Equipment'!R19="*",'14-Conveying Equipment'!Q19,'14-Conveying Equipment'!T19="*",'14-Conveying Equipment'!S19),"")</f>
        <v/>
      </c>
      <c r="E2736" s="622" t="e">
        <f>D2736/'Project Data'!$D$22</f>
        <v>#VALUE!</v>
      </c>
      <c r="F2736" s="174" t="s">
        <v>44</v>
      </c>
      <c r="G2736" s="238" t="str" cm="1">
        <f t="array" ref="G2736">_xlfn.IFNA(_xlfn.IFS('14-Conveying Equipment'!F19="*",'14-Conveying Equipment'!E19,'14-Conveying Equipment'!H19="*",'14-Conveying Equipment'!G19,'14-Conveying Equipment'!J19="*",'14-Conveying Equipment'!I19,'14-Conveying Equipment'!L19="*",'14-Conveying Equipment'!K19,'14-Conveying Equipment'!N19="*",'14-Conveying Equipment'!M19,'14-Conveying Equipment'!P19="*",'14-Conveying Equipment'!O19,'14-Conveying Equipment'!R19="*",'14-Conveying Equipment'!Q19,'14-Conveying Equipment'!T19="*",'14-Conveying Equipment'!S19,'14-Conveying Equipment'!V19="*",'14-Conveying Equipment'!U19),"")</f>
        <v/>
      </c>
      <c r="H2736" s="236" t="e">
        <f>G2736/'Project Data'!$D$22</f>
        <v>#VALUE!</v>
      </c>
      <c r="I2736" s="175"/>
      <c r="J2736" s="244"/>
      <c r="K2736" s="242"/>
    </row>
    <row r="2737" spans="1:11" s="147" customFormat="1" ht="15.6" hidden="1">
      <c r="A2737" s="198">
        <f>'14-Conveying Equipment'!A20</f>
        <v>0</v>
      </c>
      <c r="B2737" s="235" t="str">
        <f>'14-Conveying Equipment'!B20</f>
        <v>14 01 90 Operation and Maintenance of Other Conveying Equipment</v>
      </c>
      <c r="C2737" s="254"/>
      <c r="D2737" s="238" t="str" cm="1">
        <f t="array" ref="D2737">_xlfn.IFNA(_xlfn.IFS('14-Conveying Equipment'!D20="*",'14-Conveying Equipment'!C20,'14-Conveying Equipment'!F20="*",'14-Conveying Equipment'!E20,'14-Conveying Equipment'!H20="*",'14-Conveying Equipment'!G20,'14-Conveying Equipment'!J20="*",'14-Conveying Equipment'!I20,'14-Conveying Equipment'!L20="*",'14-Conveying Equipment'!K20,'14-Conveying Equipment'!N20="*",'14-Conveying Equipment'!M20,'14-Conveying Equipment'!P20="*",'14-Conveying Equipment'!O20,'14-Conveying Equipment'!R20="*",'14-Conveying Equipment'!Q20,'14-Conveying Equipment'!T20="*",'14-Conveying Equipment'!S20),"")</f>
        <v/>
      </c>
      <c r="E2737" s="622" t="e">
        <f>D2737/'Project Data'!$D$22</f>
        <v>#VALUE!</v>
      </c>
      <c r="F2737" s="174" t="s">
        <v>44</v>
      </c>
      <c r="G2737" s="238" t="str" cm="1">
        <f t="array" ref="G2737">_xlfn.IFNA(_xlfn.IFS('14-Conveying Equipment'!F20="*",'14-Conveying Equipment'!E20,'14-Conveying Equipment'!H20="*",'14-Conveying Equipment'!G20,'14-Conveying Equipment'!J20="*",'14-Conveying Equipment'!I20,'14-Conveying Equipment'!L20="*",'14-Conveying Equipment'!K20,'14-Conveying Equipment'!N20="*",'14-Conveying Equipment'!M20,'14-Conveying Equipment'!P20="*",'14-Conveying Equipment'!O20,'14-Conveying Equipment'!R20="*",'14-Conveying Equipment'!Q20,'14-Conveying Equipment'!T20="*",'14-Conveying Equipment'!S20,'14-Conveying Equipment'!V20="*",'14-Conveying Equipment'!U20),"")</f>
        <v/>
      </c>
      <c r="H2737" s="236" t="e">
        <f>G2737/'Project Data'!$D$22</f>
        <v>#VALUE!</v>
      </c>
      <c r="I2737" s="175"/>
      <c r="J2737" s="244"/>
      <c r="K2737" s="242"/>
    </row>
    <row r="2738" spans="1:11" s="147" customFormat="1" ht="15.6" hidden="1">
      <c r="A2738" s="198">
        <f>'14-Conveying Equipment'!A21</f>
        <v>0</v>
      </c>
      <c r="B2738" s="235" t="str">
        <f>'14-Conveying Equipment'!B21</f>
        <v>14 05 05 Selective Demolition for Conveying Equipment</v>
      </c>
      <c r="C2738" s="254"/>
      <c r="D2738" s="238" t="str" cm="1">
        <f t="array" ref="D2738">_xlfn.IFNA(_xlfn.IFS('14-Conveying Equipment'!D21="*",'14-Conveying Equipment'!C21,'14-Conveying Equipment'!F21="*",'14-Conveying Equipment'!E21,'14-Conveying Equipment'!H21="*",'14-Conveying Equipment'!G21,'14-Conveying Equipment'!J21="*",'14-Conveying Equipment'!I21,'14-Conveying Equipment'!L21="*",'14-Conveying Equipment'!K21,'14-Conveying Equipment'!N21="*",'14-Conveying Equipment'!M21,'14-Conveying Equipment'!P21="*",'14-Conveying Equipment'!O21,'14-Conveying Equipment'!R21="*",'14-Conveying Equipment'!Q21,'14-Conveying Equipment'!T21="*",'14-Conveying Equipment'!S21),"")</f>
        <v/>
      </c>
      <c r="E2738" s="622" t="e">
        <f>D2738/'Project Data'!$D$22</f>
        <v>#VALUE!</v>
      </c>
      <c r="F2738" s="174" t="s">
        <v>44</v>
      </c>
      <c r="G2738" s="238" t="str" cm="1">
        <f t="array" ref="G2738">_xlfn.IFNA(_xlfn.IFS('14-Conveying Equipment'!F21="*",'14-Conveying Equipment'!E21,'14-Conveying Equipment'!H21="*",'14-Conveying Equipment'!G21,'14-Conveying Equipment'!J21="*",'14-Conveying Equipment'!I21,'14-Conveying Equipment'!L21="*",'14-Conveying Equipment'!K21,'14-Conveying Equipment'!N21="*",'14-Conveying Equipment'!M21,'14-Conveying Equipment'!P21="*",'14-Conveying Equipment'!O21,'14-Conveying Equipment'!R21="*",'14-Conveying Equipment'!Q21,'14-Conveying Equipment'!T21="*",'14-Conveying Equipment'!S21,'14-Conveying Equipment'!V21="*",'14-Conveying Equipment'!U21),"")</f>
        <v/>
      </c>
      <c r="H2738" s="236" t="e">
        <f>G2738/'Project Data'!$D$22</f>
        <v>#VALUE!</v>
      </c>
      <c r="I2738" s="175"/>
      <c r="J2738" s="244"/>
      <c r="K2738" s="242"/>
    </row>
    <row r="2739" spans="1:11" s="147" customFormat="1" ht="15.6" hidden="1">
      <c r="A2739" s="198">
        <f>'14-Conveying Equipment'!A22</f>
        <v>0</v>
      </c>
      <c r="B2739" s="235" t="str">
        <f>'14-Conveying Equipment'!B22</f>
        <v>14 08 00 Commissioning of Conveying Equipment</v>
      </c>
      <c r="C2739" s="254"/>
      <c r="D2739" s="238" t="str" cm="1">
        <f t="array" ref="D2739">_xlfn.IFNA(_xlfn.IFS('14-Conveying Equipment'!D22="*",'14-Conveying Equipment'!C22,'14-Conveying Equipment'!F22="*",'14-Conveying Equipment'!E22,'14-Conveying Equipment'!H22="*",'14-Conveying Equipment'!G22,'14-Conveying Equipment'!J22="*",'14-Conveying Equipment'!I22,'14-Conveying Equipment'!L22="*",'14-Conveying Equipment'!K22,'14-Conveying Equipment'!N22="*",'14-Conveying Equipment'!M22,'14-Conveying Equipment'!P22="*",'14-Conveying Equipment'!O22,'14-Conveying Equipment'!R22="*",'14-Conveying Equipment'!Q22,'14-Conveying Equipment'!T22="*",'14-Conveying Equipment'!S22),"")</f>
        <v/>
      </c>
      <c r="E2739" s="622" t="e">
        <f>D2739/'Project Data'!$D$22</f>
        <v>#VALUE!</v>
      </c>
      <c r="F2739" s="174" t="s">
        <v>44</v>
      </c>
      <c r="G2739" s="238" t="str" cm="1">
        <f t="array" ref="G2739">_xlfn.IFNA(_xlfn.IFS('14-Conveying Equipment'!F22="*",'14-Conveying Equipment'!E22,'14-Conveying Equipment'!H22="*",'14-Conveying Equipment'!G22,'14-Conveying Equipment'!J22="*",'14-Conveying Equipment'!I22,'14-Conveying Equipment'!L22="*",'14-Conveying Equipment'!K22,'14-Conveying Equipment'!N22="*",'14-Conveying Equipment'!M22,'14-Conveying Equipment'!P22="*",'14-Conveying Equipment'!O22,'14-Conveying Equipment'!R22="*",'14-Conveying Equipment'!Q22,'14-Conveying Equipment'!T22="*",'14-Conveying Equipment'!S22,'14-Conveying Equipment'!V22="*",'14-Conveying Equipment'!U22),"")</f>
        <v/>
      </c>
      <c r="H2739" s="236" t="e">
        <f>G2739/'Project Data'!$D$22</f>
        <v>#VALUE!</v>
      </c>
      <c r="I2739" s="175"/>
      <c r="J2739" s="244"/>
      <c r="K2739" s="242"/>
    </row>
    <row r="2740" spans="1:11" s="147" customFormat="1" ht="15.6" hidden="1">
      <c r="A2740" s="198">
        <f>'14-Conveying Equipment'!A23</f>
        <v>0</v>
      </c>
      <c r="B2740" s="235" t="str">
        <f>'14-Conveying Equipment'!B23</f>
        <v>14 08 10 Commissioning of Dumbwaiters</v>
      </c>
      <c r="C2740" s="254"/>
      <c r="D2740" s="238" t="str" cm="1">
        <f t="array" ref="D2740">_xlfn.IFNA(_xlfn.IFS('14-Conveying Equipment'!D23="*",'14-Conveying Equipment'!C23,'14-Conveying Equipment'!F23="*",'14-Conveying Equipment'!E23,'14-Conveying Equipment'!H23="*",'14-Conveying Equipment'!G23,'14-Conveying Equipment'!J23="*",'14-Conveying Equipment'!I23,'14-Conveying Equipment'!L23="*",'14-Conveying Equipment'!K23,'14-Conveying Equipment'!N23="*",'14-Conveying Equipment'!M23,'14-Conveying Equipment'!P23="*",'14-Conveying Equipment'!O23,'14-Conveying Equipment'!R23="*",'14-Conveying Equipment'!Q23,'14-Conveying Equipment'!T23="*",'14-Conveying Equipment'!S23),"")</f>
        <v/>
      </c>
      <c r="E2740" s="622" t="e">
        <f>D2740/'Project Data'!$D$22</f>
        <v>#VALUE!</v>
      </c>
      <c r="F2740" s="174" t="s">
        <v>44</v>
      </c>
      <c r="G2740" s="238" t="str" cm="1">
        <f t="array" ref="G2740">_xlfn.IFNA(_xlfn.IFS('14-Conveying Equipment'!F23="*",'14-Conveying Equipment'!E23,'14-Conveying Equipment'!H23="*",'14-Conveying Equipment'!G23,'14-Conveying Equipment'!J23="*",'14-Conveying Equipment'!I23,'14-Conveying Equipment'!L23="*",'14-Conveying Equipment'!K23,'14-Conveying Equipment'!N23="*",'14-Conveying Equipment'!M23,'14-Conveying Equipment'!P23="*",'14-Conveying Equipment'!O23,'14-Conveying Equipment'!R23="*",'14-Conveying Equipment'!Q23,'14-Conveying Equipment'!T23="*",'14-Conveying Equipment'!S23,'14-Conveying Equipment'!V23="*",'14-Conveying Equipment'!U23),"")</f>
        <v/>
      </c>
      <c r="H2740" s="236" t="e">
        <f>G2740/'Project Data'!$D$22</f>
        <v>#VALUE!</v>
      </c>
      <c r="I2740" s="175"/>
      <c r="J2740" s="244"/>
      <c r="K2740" s="242"/>
    </row>
    <row r="2741" spans="1:11" s="147" customFormat="1" ht="15.6" hidden="1">
      <c r="A2741" s="198">
        <f>'14-Conveying Equipment'!A24</f>
        <v>0</v>
      </c>
      <c r="B2741" s="235" t="str">
        <f>'14-Conveying Equipment'!B24</f>
        <v>14 08 20 Commissioning of Elevators</v>
      </c>
      <c r="C2741" s="254"/>
      <c r="D2741" s="238" t="str" cm="1">
        <f t="array" ref="D2741">_xlfn.IFNA(_xlfn.IFS('14-Conveying Equipment'!D24="*",'14-Conveying Equipment'!C24,'14-Conveying Equipment'!F24="*",'14-Conveying Equipment'!E24,'14-Conveying Equipment'!H24="*",'14-Conveying Equipment'!G24,'14-Conveying Equipment'!J24="*",'14-Conveying Equipment'!I24,'14-Conveying Equipment'!L24="*",'14-Conveying Equipment'!K24,'14-Conveying Equipment'!N24="*",'14-Conveying Equipment'!M24,'14-Conveying Equipment'!P24="*",'14-Conveying Equipment'!O24,'14-Conveying Equipment'!R24="*",'14-Conveying Equipment'!Q24,'14-Conveying Equipment'!T24="*",'14-Conveying Equipment'!S24),"")</f>
        <v/>
      </c>
      <c r="E2741" s="622" t="e">
        <f>D2741/'Project Data'!$D$22</f>
        <v>#VALUE!</v>
      </c>
      <c r="F2741" s="174" t="s">
        <v>44</v>
      </c>
      <c r="G2741" s="238" t="str" cm="1">
        <f t="array" ref="G2741">_xlfn.IFNA(_xlfn.IFS('14-Conveying Equipment'!F24="*",'14-Conveying Equipment'!E24,'14-Conveying Equipment'!H24="*",'14-Conveying Equipment'!G24,'14-Conveying Equipment'!J24="*",'14-Conveying Equipment'!I24,'14-Conveying Equipment'!L24="*",'14-Conveying Equipment'!K24,'14-Conveying Equipment'!N24="*",'14-Conveying Equipment'!M24,'14-Conveying Equipment'!P24="*",'14-Conveying Equipment'!O24,'14-Conveying Equipment'!R24="*",'14-Conveying Equipment'!Q24,'14-Conveying Equipment'!T24="*",'14-Conveying Equipment'!S24,'14-Conveying Equipment'!V24="*",'14-Conveying Equipment'!U24),"")</f>
        <v/>
      </c>
      <c r="H2741" s="236" t="e">
        <f>G2741/'Project Data'!$D$22</f>
        <v>#VALUE!</v>
      </c>
      <c r="I2741" s="175"/>
      <c r="J2741" s="244"/>
      <c r="K2741" s="242"/>
    </row>
    <row r="2742" spans="1:11" s="147" customFormat="1" ht="15.6" hidden="1">
      <c r="A2742" s="198">
        <f>'14-Conveying Equipment'!A25</f>
        <v>0</v>
      </c>
      <c r="B2742" s="235" t="str">
        <f>'14-Conveying Equipment'!B25</f>
        <v>14 08 30 Commissioning of Escalators and Moving Walks</v>
      </c>
      <c r="C2742" s="254"/>
      <c r="D2742" s="238" t="str" cm="1">
        <f t="array" ref="D2742">_xlfn.IFNA(_xlfn.IFS('14-Conveying Equipment'!D25="*",'14-Conveying Equipment'!C25,'14-Conveying Equipment'!F25="*",'14-Conveying Equipment'!E25,'14-Conveying Equipment'!H25="*",'14-Conveying Equipment'!G25,'14-Conveying Equipment'!J25="*",'14-Conveying Equipment'!I25,'14-Conveying Equipment'!L25="*",'14-Conveying Equipment'!K25,'14-Conveying Equipment'!N25="*",'14-Conveying Equipment'!M25,'14-Conveying Equipment'!P25="*",'14-Conveying Equipment'!O25,'14-Conveying Equipment'!R25="*",'14-Conveying Equipment'!Q25,'14-Conveying Equipment'!T25="*",'14-Conveying Equipment'!S25),"")</f>
        <v/>
      </c>
      <c r="E2742" s="622" t="e">
        <f>D2742/'Project Data'!$D$22</f>
        <v>#VALUE!</v>
      </c>
      <c r="F2742" s="174" t="s">
        <v>44</v>
      </c>
      <c r="G2742" s="238" t="str" cm="1">
        <f t="array" ref="G2742">_xlfn.IFNA(_xlfn.IFS('14-Conveying Equipment'!F25="*",'14-Conveying Equipment'!E25,'14-Conveying Equipment'!H25="*",'14-Conveying Equipment'!G25,'14-Conveying Equipment'!J25="*",'14-Conveying Equipment'!I25,'14-Conveying Equipment'!L25="*",'14-Conveying Equipment'!K25,'14-Conveying Equipment'!N25="*",'14-Conveying Equipment'!M25,'14-Conveying Equipment'!P25="*",'14-Conveying Equipment'!O25,'14-Conveying Equipment'!R25="*",'14-Conveying Equipment'!Q25,'14-Conveying Equipment'!T25="*",'14-Conveying Equipment'!S25,'14-Conveying Equipment'!V25="*",'14-Conveying Equipment'!U25),"")</f>
        <v/>
      </c>
      <c r="H2742" s="236" t="e">
        <f>G2742/'Project Data'!$D$22</f>
        <v>#VALUE!</v>
      </c>
      <c r="I2742" s="175"/>
      <c r="J2742" s="244"/>
      <c r="K2742" s="242"/>
    </row>
    <row r="2743" spans="1:11" s="147" customFormat="1" ht="15.6" hidden="1">
      <c r="A2743" s="198">
        <f>'14-Conveying Equipment'!A26</f>
        <v>0</v>
      </c>
      <c r="B2743" s="235" t="str">
        <f>'14-Conveying Equipment'!B26</f>
        <v>14 08 40 Commissioning of Lifts</v>
      </c>
      <c r="C2743" s="254"/>
      <c r="D2743" s="238" t="str" cm="1">
        <f t="array" ref="D2743">_xlfn.IFNA(_xlfn.IFS('14-Conveying Equipment'!D26="*",'14-Conveying Equipment'!C26,'14-Conveying Equipment'!F26="*",'14-Conveying Equipment'!E26,'14-Conveying Equipment'!H26="*",'14-Conveying Equipment'!G26,'14-Conveying Equipment'!J26="*",'14-Conveying Equipment'!I26,'14-Conveying Equipment'!L26="*",'14-Conveying Equipment'!K26,'14-Conveying Equipment'!N26="*",'14-Conveying Equipment'!M26,'14-Conveying Equipment'!P26="*",'14-Conveying Equipment'!O26,'14-Conveying Equipment'!R26="*",'14-Conveying Equipment'!Q26,'14-Conveying Equipment'!T26="*",'14-Conveying Equipment'!S26),"")</f>
        <v/>
      </c>
      <c r="E2743" s="622" t="e">
        <f>D2743/'Project Data'!$D$22</f>
        <v>#VALUE!</v>
      </c>
      <c r="F2743" s="174" t="s">
        <v>44</v>
      </c>
      <c r="G2743" s="238" t="str" cm="1">
        <f t="array" ref="G2743">_xlfn.IFNA(_xlfn.IFS('14-Conveying Equipment'!F26="*",'14-Conveying Equipment'!E26,'14-Conveying Equipment'!H26="*",'14-Conveying Equipment'!G26,'14-Conveying Equipment'!J26="*",'14-Conveying Equipment'!I26,'14-Conveying Equipment'!L26="*",'14-Conveying Equipment'!K26,'14-Conveying Equipment'!N26="*",'14-Conveying Equipment'!M26,'14-Conveying Equipment'!P26="*",'14-Conveying Equipment'!O26,'14-Conveying Equipment'!R26="*",'14-Conveying Equipment'!Q26,'14-Conveying Equipment'!T26="*",'14-Conveying Equipment'!S26,'14-Conveying Equipment'!V26="*",'14-Conveying Equipment'!U26),"")</f>
        <v/>
      </c>
      <c r="H2743" s="236" t="e">
        <f>G2743/'Project Data'!$D$22</f>
        <v>#VALUE!</v>
      </c>
      <c r="I2743" s="175"/>
      <c r="J2743" s="244"/>
      <c r="K2743" s="242"/>
    </row>
    <row r="2744" spans="1:11" s="147" customFormat="1" ht="15.6" hidden="1">
      <c r="A2744" s="198">
        <f>'14-Conveying Equipment'!A27</f>
        <v>0</v>
      </c>
      <c r="B2744" s="235" t="str">
        <f>'14-Conveying Equipment'!B27</f>
        <v>14 08 70 Commissioning of Turntables</v>
      </c>
      <c r="C2744" s="254"/>
      <c r="D2744" s="238" t="str" cm="1">
        <f t="array" ref="D2744">_xlfn.IFNA(_xlfn.IFS('14-Conveying Equipment'!D27="*",'14-Conveying Equipment'!C27,'14-Conveying Equipment'!F27="*",'14-Conveying Equipment'!E27,'14-Conveying Equipment'!H27="*",'14-Conveying Equipment'!G27,'14-Conveying Equipment'!J27="*",'14-Conveying Equipment'!I27,'14-Conveying Equipment'!L27="*",'14-Conveying Equipment'!K27,'14-Conveying Equipment'!N27="*",'14-Conveying Equipment'!M27,'14-Conveying Equipment'!P27="*",'14-Conveying Equipment'!O27,'14-Conveying Equipment'!R27="*",'14-Conveying Equipment'!Q27,'14-Conveying Equipment'!T27="*",'14-Conveying Equipment'!S27),"")</f>
        <v/>
      </c>
      <c r="E2744" s="622" t="e">
        <f>D2744/'Project Data'!$D$22</f>
        <v>#VALUE!</v>
      </c>
      <c r="F2744" s="174" t="s">
        <v>44</v>
      </c>
      <c r="G2744" s="238" t="str" cm="1">
        <f t="array" ref="G2744">_xlfn.IFNA(_xlfn.IFS('14-Conveying Equipment'!F27="*",'14-Conveying Equipment'!E27,'14-Conveying Equipment'!H27="*",'14-Conveying Equipment'!G27,'14-Conveying Equipment'!J27="*",'14-Conveying Equipment'!I27,'14-Conveying Equipment'!L27="*",'14-Conveying Equipment'!K27,'14-Conveying Equipment'!N27="*",'14-Conveying Equipment'!M27,'14-Conveying Equipment'!P27="*",'14-Conveying Equipment'!O27,'14-Conveying Equipment'!R27="*",'14-Conveying Equipment'!Q27,'14-Conveying Equipment'!T27="*",'14-Conveying Equipment'!S27,'14-Conveying Equipment'!V27="*",'14-Conveying Equipment'!U27),"")</f>
        <v/>
      </c>
      <c r="H2744" s="236" t="e">
        <f>G2744/'Project Data'!$D$22</f>
        <v>#VALUE!</v>
      </c>
      <c r="I2744" s="175"/>
      <c r="J2744" s="244"/>
      <c r="K2744" s="242"/>
    </row>
    <row r="2745" spans="1:11" s="147" customFormat="1" ht="15.6" hidden="1">
      <c r="A2745" s="198">
        <f>'14-Conveying Equipment'!A28</f>
        <v>0</v>
      </c>
      <c r="B2745" s="235" t="str">
        <f>'14-Conveying Equipment'!B28</f>
        <v>14 08 80 Commissioning of Scaffolding</v>
      </c>
      <c r="C2745" s="254"/>
      <c r="D2745" s="238" t="str" cm="1">
        <f t="array" ref="D2745">_xlfn.IFNA(_xlfn.IFS('14-Conveying Equipment'!D28="*",'14-Conveying Equipment'!C28,'14-Conveying Equipment'!F28="*",'14-Conveying Equipment'!E28,'14-Conveying Equipment'!H28="*",'14-Conveying Equipment'!G28,'14-Conveying Equipment'!J28="*",'14-Conveying Equipment'!I28,'14-Conveying Equipment'!L28="*",'14-Conveying Equipment'!K28,'14-Conveying Equipment'!N28="*",'14-Conveying Equipment'!M28,'14-Conveying Equipment'!P28="*",'14-Conveying Equipment'!O28,'14-Conveying Equipment'!R28="*",'14-Conveying Equipment'!Q28,'14-Conveying Equipment'!T28="*",'14-Conveying Equipment'!S28),"")</f>
        <v/>
      </c>
      <c r="E2745" s="622" t="e">
        <f>D2745/'Project Data'!$D$22</f>
        <v>#VALUE!</v>
      </c>
      <c r="F2745" s="174" t="s">
        <v>44</v>
      </c>
      <c r="G2745" s="238" t="str" cm="1">
        <f t="array" ref="G2745">_xlfn.IFNA(_xlfn.IFS('14-Conveying Equipment'!F28="*",'14-Conveying Equipment'!E28,'14-Conveying Equipment'!H28="*",'14-Conveying Equipment'!G28,'14-Conveying Equipment'!J28="*",'14-Conveying Equipment'!I28,'14-Conveying Equipment'!L28="*",'14-Conveying Equipment'!K28,'14-Conveying Equipment'!N28="*",'14-Conveying Equipment'!M28,'14-Conveying Equipment'!P28="*",'14-Conveying Equipment'!O28,'14-Conveying Equipment'!R28="*",'14-Conveying Equipment'!Q28,'14-Conveying Equipment'!T28="*",'14-Conveying Equipment'!S28,'14-Conveying Equipment'!V28="*",'14-Conveying Equipment'!U28),"")</f>
        <v/>
      </c>
      <c r="H2745" s="236" t="e">
        <f>G2745/'Project Data'!$D$22</f>
        <v>#VALUE!</v>
      </c>
      <c r="I2745" s="175"/>
      <c r="J2745" s="244"/>
      <c r="K2745" s="242"/>
    </row>
    <row r="2746" spans="1:11" s="147" customFormat="1" ht="15.6" hidden="1">
      <c r="A2746" s="198">
        <f>'14-Conveying Equipment'!A29</f>
        <v>0</v>
      </c>
      <c r="B2746" s="235" t="str">
        <f>'14-Conveying Equipment'!B29</f>
        <v>14 10 00 Dumbwaiters</v>
      </c>
      <c r="C2746" s="254"/>
      <c r="D2746" s="238" t="str" cm="1">
        <f t="array" ref="D2746">_xlfn.IFNA(_xlfn.IFS('14-Conveying Equipment'!D29="*",'14-Conveying Equipment'!C29,'14-Conveying Equipment'!F29="*",'14-Conveying Equipment'!E29,'14-Conveying Equipment'!H29="*",'14-Conveying Equipment'!G29,'14-Conveying Equipment'!J29="*",'14-Conveying Equipment'!I29,'14-Conveying Equipment'!L29="*",'14-Conveying Equipment'!K29,'14-Conveying Equipment'!N29="*",'14-Conveying Equipment'!M29,'14-Conveying Equipment'!P29="*",'14-Conveying Equipment'!O29,'14-Conveying Equipment'!R29="*",'14-Conveying Equipment'!Q29,'14-Conveying Equipment'!T29="*",'14-Conveying Equipment'!S29),"")</f>
        <v/>
      </c>
      <c r="E2746" s="622" t="e">
        <f>D2746/'Project Data'!$D$22</f>
        <v>#VALUE!</v>
      </c>
      <c r="F2746" s="174" t="s">
        <v>44</v>
      </c>
      <c r="G2746" s="238" t="str" cm="1">
        <f t="array" ref="G2746">_xlfn.IFNA(_xlfn.IFS('14-Conveying Equipment'!F29="*",'14-Conveying Equipment'!E29,'14-Conveying Equipment'!H29="*",'14-Conveying Equipment'!G29,'14-Conveying Equipment'!J29="*",'14-Conveying Equipment'!I29,'14-Conveying Equipment'!L29="*",'14-Conveying Equipment'!K29,'14-Conveying Equipment'!N29="*",'14-Conveying Equipment'!M29,'14-Conveying Equipment'!P29="*",'14-Conveying Equipment'!O29,'14-Conveying Equipment'!R29="*",'14-Conveying Equipment'!Q29,'14-Conveying Equipment'!T29="*",'14-Conveying Equipment'!S29,'14-Conveying Equipment'!V29="*",'14-Conveying Equipment'!U29),"")</f>
        <v/>
      </c>
      <c r="H2746" s="236" t="e">
        <f>G2746/'Project Data'!$D$22</f>
        <v>#VALUE!</v>
      </c>
      <c r="I2746" s="175"/>
      <c r="J2746" s="244"/>
      <c r="K2746" s="242"/>
    </row>
    <row r="2747" spans="1:11" s="147" customFormat="1" ht="15.6">
      <c r="A2747" s="398">
        <f>'14-Conveying Equipment'!A30</f>
        <v>1</v>
      </c>
      <c r="B2747" s="654" t="str">
        <f>'14-Conveying Equipment'!B30</f>
        <v>14 20 00 Elevators</v>
      </c>
      <c r="C2747" s="655"/>
      <c r="D2747" s="402" cm="1">
        <f t="array" ref="D2747">_xlfn.IFNA(_xlfn.IFS('14-Conveying Equipment'!D30="*",'14-Conveying Equipment'!C30,'14-Conveying Equipment'!F30="*",'14-Conveying Equipment'!E30,'14-Conveying Equipment'!H30="*",'14-Conveying Equipment'!G30,'14-Conveying Equipment'!J30="*",'14-Conveying Equipment'!I30,'14-Conveying Equipment'!L30="*",'14-Conveying Equipment'!K30,'14-Conveying Equipment'!N30="*",'14-Conveying Equipment'!M30,'14-Conveying Equipment'!P30="*",'14-Conveying Equipment'!O30,'14-Conveying Equipment'!R30="*",'14-Conveying Equipment'!Q30,'14-Conveying Equipment'!T30="*",'14-Conveying Equipment'!S30),"")</f>
        <v>203971</v>
      </c>
      <c r="E2747" s="402">
        <f>D2747/'Project Data'!$D$22</f>
        <v>2.2792347833860389</v>
      </c>
      <c r="F2747" s="421">
        <v>203971</v>
      </c>
      <c r="G2747" s="419" cm="1">
        <f t="array" ref="G2747">_xlfn.IFNA(_xlfn.IFS('14-Conveying Equipment'!F30="*",'14-Conveying Equipment'!E30,'14-Conveying Equipment'!H30="*",'14-Conveying Equipment'!G30,'14-Conveying Equipment'!J30="*",'14-Conveying Equipment'!I30,'14-Conveying Equipment'!L30="*",'14-Conveying Equipment'!K30,'14-Conveying Equipment'!N30="*",'14-Conveying Equipment'!M30,'14-Conveying Equipment'!P30="*",'14-Conveying Equipment'!O30,'14-Conveying Equipment'!R30="*",'14-Conveying Equipment'!Q30,'14-Conveying Equipment'!T30="*",'14-Conveying Equipment'!S30,'14-Conveying Equipment'!V30="*",'14-Conveying Equipment'!U30),"")</f>
        <v>203971</v>
      </c>
      <c r="H2747" s="402">
        <f>G2747/'Project Data'!$D$22</f>
        <v>2.2792347833860389</v>
      </c>
      <c r="I2747" s="400"/>
      <c r="J2747" s="403"/>
      <c r="K2747" s="404" t="s">
        <v>116</v>
      </c>
    </row>
    <row r="2748" spans="1:11" s="147" customFormat="1" ht="15.6" hidden="1">
      <c r="A2748" s="198">
        <f>'14-Conveying Equipment'!A31</f>
        <v>0</v>
      </c>
      <c r="B2748" s="399" t="str">
        <f>'14-Conveying Equipment'!B31</f>
        <v>14 21 00 Electric Traction Elevators</v>
      </c>
      <c r="C2748" s="399"/>
      <c r="D2748" s="402" t="str" cm="1">
        <f t="array" ref="D2748">_xlfn.IFNA(_xlfn.IFS('14-Conveying Equipment'!D31="*",'14-Conveying Equipment'!C31,'14-Conveying Equipment'!F31="*",'14-Conveying Equipment'!E31,'14-Conveying Equipment'!H31="*",'14-Conveying Equipment'!G31,'14-Conveying Equipment'!J31="*",'14-Conveying Equipment'!I31,'14-Conveying Equipment'!L31="*",'14-Conveying Equipment'!K31,'14-Conveying Equipment'!N31="*",'14-Conveying Equipment'!M31,'14-Conveying Equipment'!P31="*",'14-Conveying Equipment'!O31,'14-Conveying Equipment'!R31="*",'14-Conveying Equipment'!Q31,'14-Conveying Equipment'!T31="*",'14-Conveying Equipment'!S31),"")</f>
        <v/>
      </c>
      <c r="E2748" s="402" t="e">
        <f>D2748/'Project Data'!$D$22</f>
        <v>#VALUE!</v>
      </c>
      <c r="F2748" s="174" t="s">
        <v>44</v>
      </c>
      <c r="G2748" s="238" t="str" cm="1">
        <f t="array" ref="G2748">_xlfn.IFNA(_xlfn.IFS('14-Conveying Equipment'!F31="*",'14-Conveying Equipment'!E31,'14-Conveying Equipment'!H31="*",'14-Conveying Equipment'!G31,'14-Conveying Equipment'!J31="*",'14-Conveying Equipment'!I31,'14-Conveying Equipment'!L31="*",'14-Conveying Equipment'!K31,'14-Conveying Equipment'!N31="*",'14-Conveying Equipment'!M31,'14-Conveying Equipment'!P31="*",'14-Conveying Equipment'!O31,'14-Conveying Equipment'!R31="*",'14-Conveying Equipment'!Q31,'14-Conveying Equipment'!T31="*",'14-Conveying Equipment'!S31,'14-Conveying Equipment'!V31="*",'14-Conveying Equipment'!U31),"")</f>
        <v/>
      </c>
      <c r="H2748" s="236" t="e">
        <f>G2748/'Project Data'!$D$22</f>
        <v>#VALUE!</v>
      </c>
      <c r="I2748" s="175"/>
      <c r="J2748" s="244"/>
      <c r="K2748" s="404"/>
    </row>
    <row r="2749" spans="1:11" s="147" customFormat="1" ht="15.6" hidden="1">
      <c r="A2749" s="198">
        <f>'14-Conveying Equipment'!A32</f>
        <v>0</v>
      </c>
      <c r="B2749" s="399" t="str">
        <f>'14-Conveying Equipment'!B32</f>
        <v>14 21 13 Electric Traction Freight Elevators</v>
      </c>
      <c r="C2749" s="399"/>
      <c r="D2749" s="402" t="str" cm="1">
        <f t="array" ref="D2749">_xlfn.IFNA(_xlfn.IFS('14-Conveying Equipment'!D32="*",'14-Conveying Equipment'!C32,'14-Conveying Equipment'!F32="*",'14-Conveying Equipment'!E32,'14-Conveying Equipment'!H32="*",'14-Conveying Equipment'!G32,'14-Conveying Equipment'!J32="*",'14-Conveying Equipment'!I32,'14-Conveying Equipment'!L32="*",'14-Conveying Equipment'!K32,'14-Conveying Equipment'!N32="*",'14-Conveying Equipment'!M32,'14-Conveying Equipment'!P32="*",'14-Conveying Equipment'!O32,'14-Conveying Equipment'!R32="*",'14-Conveying Equipment'!Q32,'14-Conveying Equipment'!T32="*",'14-Conveying Equipment'!S32),"")</f>
        <v/>
      </c>
      <c r="E2749" s="402" t="e">
        <f>D2749/'Project Data'!$D$22</f>
        <v>#VALUE!</v>
      </c>
      <c r="F2749" s="174" t="s">
        <v>44</v>
      </c>
      <c r="G2749" s="238" t="str" cm="1">
        <f t="array" ref="G2749">_xlfn.IFNA(_xlfn.IFS('14-Conveying Equipment'!F32="*",'14-Conveying Equipment'!E32,'14-Conveying Equipment'!H32="*",'14-Conveying Equipment'!G32,'14-Conveying Equipment'!J32="*",'14-Conveying Equipment'!I32,'14-Conveying Equipment'!L32="*",'14-Conveying Equipment'!K32,'14-Conveying Equipment'!N32="*",'14-Conveying Equipment'!M32,'14-Conveying Equipment'!P32="*",'14-Conveying Equipment'!O32,'14-Conveying Equipment'!R32="*",'14-Conveying Equipment'!Q32,'14-Conveying Equipment'!T32="*",'14-Conveying Equipment'!S32,'14-Conveying Equipment'!V32="*",'14-Conveying Equipment'!U32),"")</f>
        <v/>
      </c>
      <c r="H2749" s="236" t="e">
        <f>G2749/'Project Data'!$D$22</f>
        <v>#VALUE!</v>
      </c>
      <c r="I2749" s="175"/>
      <c r="J2749" s="244"/>
      <c r="K2749" s="404"/>
    </row>
    <row r="2750" spans="1:11" s="147" customFormat="1" ht="15.6" hidden="1">
      <c r="A2750" s="198">
        <f>'14-Conveying Equipment'!A33</f>
        <v>0</v>
      </c>
      <c r="B2750" s="399" t="str">
        <f>'14-Conveying Equipment'!B33</f>
        <v>14 21 23 Electric Traction Passenger Elevators</v>
      </c>
      <c r="C2750" s="399"/>
      <c r="D2750" s="402" t="str" cm="1">
        <f t="array" ref="D2750">_xlfn.IFNA(_xlfn.IFS('14-Conveying Equipment'!D33="*",'14-Conveying Equipment'!C33,'14-Conveying Equipment'!F33="*",'14-Conveying Equipment'!E33,'14-Conveying Equipment'!H33="*",'14-Conveying Equipment'!G33,'14-Conveying Equipment'!J33="*",'14-Conveying Equipment'!I33,'14-Conveying Equipment'!L33="*",'14-Conveying Equipment'!K33,'14-Conveying Equipment'!N33="*",'14-Conveying Equipment'!M33,'14-Conveying Equipment'!P33="*",'14-Conveying Equipment'!O33,'14-Conveying Equipment'!R33="*",'14-Conveying Equipment'!Q33,'14-Conveying Equipment'!T33="*",'14-Conveying Equipment'!S33),"")</f>
        <v/>
      </c>
      <c r="E2750" s="402" t="e">
        <f>D2750/'Project Data'!$D$22</f>
        <v>#VALUE!</v>
      </c>
      <c r="F2750" s="174" t="s">
        <v>44</v>
      </c>
      <c r="G2750" s="238" t="str" cm="1">
        <f t="array" ref="G2750">_xlfn.IFNA(_xlfn.IFS('14-Conveying Equipment'!F33="*",'14-Conveying Equipment'!E33,'14-Conveying Equipment'!H33="*",'14-Conveying Equipment'!G33,'14-Conveying Equipment'!J33="*",'14-Conveying Equipment'!I33,'14-Conveying Equipment'!L33="*",'14-Conveying Equipment'!K33,'14-Conveying Equipment'!N33="*",'14-Conveying Equipment'!M33,'14-Conveying Equipment'!P33="*",'14-Conveying Equipment'!O33,'14-Conveying Equipment'!R33="*",'14-Conveying Equipment'!Q33,'14-Conveying Equipment'!T33="*",'14-Conveying Equipment'!S33,'14-Conveying Equipment'!V33="*",'14-Conveying Equipment'!U33),"")</f>
        <v/>
      </c>
      <c r="H2750" s="236" t="e">
        <f>G2750/'Project Data'!$D$22</f>
        <v>#VALUE!</v>
      </c>
      <c r="I2750" s="175"/>
      <c r="J2750" s="244"/>
      <c r="K2750" s="404"/>
    </row>
    <row r="2751" spans="1:11" s="147" customFormat="1" ht="15.6" hidden="1">
      <c r="A2751" s="198">
        <f>'14-Conveying Equipment'!A34</f>
        <v>0</v>
      </c>
      <c r="B2751" s="399" t="str">
        <f>'14-Conveying Equipment'!B34</f>
        <v>14 21 23.13 Machine Room Electric Traction Passenger Elevators</v>
      </c>
      <c r="C2751" s="399"/>
      <c r="D2751" s="402" t="str" cm="1">
        <f t="array" ref="D2751">_xlfn.IFNA(_xlfn.IFS('14-Conveying Equipment'!D34="*",'14-Conveying Equipment'!C34,'14-Conveying Equipment'!F34="*",'14-Conveying Equipment'!E34,'14-Conveying Equipment'!H34="*",'14-Conveying Equipment'!G34,'14-Conveying Equipment'!J34="*",'14-Conveying Equipment'!I34,'14-Conveying Equipment'!L34="*",'14-Conveying Equipment'!K34,'14-Conveying Equipment'!N34="*",'14-Conveying Equipment'!M34,'14-Conveying Equipment'!P34="*",'14-Conveying Equipment'!O34,'14-Conveying Equipment'!R34="*",'14-Conveying Equipment'!Q34,'14-Conveying Equipment'!T34="*",'14-Conveying Equipment'!S34),"")</f>
        <v/>
      </c>
      <c r="E2751" s="402" t="e">
        <f>D2751/'Project Data'!$D$22</f>
        <v>#VALUE!</v>
      </c>
      <c r="F2751" s="174" t="s">
        <v>44</v>
      </c>
      <c r="G2751" s="238" t="str" cm="1">
        <f t="array" ref="G2751">_xlfn.IFNA(_xlfn.IFS('14-Conveying Equipment'!F34="*",'14-Conveying Equipment'!E34,'14-Conveying Equipment'!H34="*",'14-Conveying Equipment'!G34,'14-Conveying Equipment'!J34="*",'14-Conveying Equipment'!I34,'14-Conveying Equipment'!L34="*",'14-Conveying Equipment'!K34,'14-Conveying Equipment'!N34="*",'14-Conveying Equipment'!M34,'14-Conveying Equipment'!P34="*",'14-Conveying Equipment'!O34,'14-Conveying Equipment'!R34="*",'14-Conveying Equipment'!Q34,'14-Conveying Equipment'!T34="*",'14-Conveying Equipment'!S34,'14-Conveying Equipment'!V34="*",'14-Conveying Equipment'!U34),"")</f>
        <v/>
      </c>
      <c r="H2751" s="236" t="e">
        <f>G2751/'Project Data'!$D$22</f>
        <v>#VALUE!</v>
      </c>
      <c r="I2751" s="175"/>
      <c r="J2751" s="244"/>
      <c r="K2751" s="404"/>
    </row>
    <row r="2752" spans="1:11" s="147" customFormat="1" ht="15.6" hidden="1">
      <c r="A2752" s="198">
        <f>'14-Conveying Equipment'!A35</f>
        <v>0</v>
      </c>
      <c r="B2752" s="399" t="str">
        <f>'14-Conveying Equipment'!B35</f>
        <v>14 21 23.16 Machine Room-Less Electric Traction Passenger Elevators</v>
      </c>
      <c r="C2752" s="399"/>
      <c r="D2752" s="402" t="str" cm="1">
        <f t="array" ref="D2752">_xlfn.IFNA(_xlfn.IFS('14-Conveying Equipment'!D35="*",'14-Conveying Equipment'!C35,'14-Conveying Equipment'!F35="*",'14-Conveying Equipment'!E35,'14-Conveying Equipment'!H35="*",'14-Conveying Equipment'!G35,'14-Conveying Equipment'!J35="*",'14-Conveying Equipment'!I35,'14-Conveying Equipment'!L35="*",'14-Conveying Equipment'!K35,'14-Conveying Equipment'!N35="*",'14-Conveying Equipment'!M35,'14-Conveying Equipment'!P35="*",'14-Conveying Equipment'!O35,'14-Conveying Equipment'!R35="*",'14-Conveying Equipment'!Q35,'14-Conveying Equipment'!T35="*",'14-Conveying Equipment'!S35),"")</f>
        <v/>
      </c>
      <c r="E2752" s="402" t="e">
        <f>D2752/'Project Data'!$D$22</f>
        <v>#VALUE!</v>
      </c>
      <c r="F2752" s="174" t="s">
        <v>44</v>
      </c>
      <c r="G2752" s="238" t="str" cm="1">
        <f t="array" ref="G2752">_xlfn.IFNA(_xlfn.IFS('14-Conveying Equipment'!F35="*",'14-Conveying Equipment'!E35,'14-Conveying Equipment'!H35="*",'14-Conveying Equipment'!G35,'14-Conveying Equipment'!J35="*",'14-Conveying Equipment'!I35,'14-Conveying Equipment'!L35="*",'14-Conveying Equipment'!K35,'14-Conveying Equipment'!N35="*",'14-Conveying Equipment'!M35,'14-Conveying Equipment'!P35="*",'14-Conveying Equipment'!O35,'14-Conveying Equipment'!R35="*",'14-Conveying Equipment'!Q35,'14-Conveying Equipment'!T35="*",'14-Conveying Equipment'!S35,'14-Conveying Equipment'!V35="*",'14-Conveying Equipment'!U35),"")</f>
        <v/>
      </c>
      <c r="H2752" s="236" t="e">
        <f>G2752/'Project Data'!$D$22</f>
        <v>#VALUE!</v>
      </c>
      <c r="I2752" s="175"/>
      <c r="J2752" s="244"/>
      <c r="K2752" s="404"/>
    </row>
    <row r="2753" spans="1:11" s="147" customFormat="1" ht="15.6" hidden="1">
      <c r="A2753" s="198">
        <f>'14-Conveying Equipment'!A36</f>
        <v>0</v>
      </c>
      <c r="B2753" s="399" t="str">
        <f>'14-Conveying Equipment'!B36</f>
        <v>14 21 33 Electric Traction Residential Elevators</v>
      </c>
      <c r="C2753" s="399"/>
      <c r="D2753" s="402" t="str" cm="1">
        <f t="array" ref="D2753">_xlfn.IFNA(_xlfn.IFS('14-Conveying Equipment'!D36="*",'14-Conveying Equipment'!C36,'14-Conveying Equipment'!F36="*",'14-Conveying Equipment'!E36,'14-Conveying Equipment'!H36="*",'14-Conveying Equipment'!G36,'14-Conveying Equipment'!J36="*",'14-Conveying Equipment'!I36,'14-Conveying Equipment'!L36="*",'14-Conveying Equipment'!K36,'14-Conveying Equipment'!N36="*",'14-Conveying Equipment'!M36,'14-Conveying Equipment'!P36="*",'14-Conveying Equipment'!O36,'14-Conveying Equipment'!R36="*",'14-Conveying Equipment'!Q36,'14-Conveying Equipment'!T36="*",'14-Conveying Equipment'!S36),"")</f>
        <v/>
      </c>
      <c r="E2753" s="402" t="e">
        <f>D2753/'Project Data'!$D$22</f>
        <v>#VALUE!</v>
      </c>
      <c r="F2753" s="174" t="s">
        <v>44</v>
      </c>
      <c r="G2753" s="238" t="str" cm="1">
        <f t="array" ref="G2753">_xlfn.IFNA(_xlfn.IFS('14-Conveying Equipment'!F36="*",'14-Conveying Equipment'!E36,'14-Conveying Equipment'!H36="*",'14-Conveying Equipment'!G36,'14-Conveying Equipment'!J36="*",'14-Conveying Equipment'!I36,'14-Conveying Equipment'!L36="*",'14-Conveying Equipment'!K36,'14-Conveying Equipment'!N36="*",'14-Conveying Equipment'!M36,'14-Conveying Equipment'!P36="*",'14-Conveying Equipment'!O36,'14-Conveying Equipment'!R36="*",'14-Conveying Equipment'!Q36,'14-Conveying Equipment'!T36="*",'14-Conveying Equipment'!S36,'14-Conveying Equipment'!V36="*",'14-Conveying Equipment'!U36),"")</f>
        <v/>
      </c>
      <c r="H2753" s="236" t="e">
        <f>G2753/'Project Data'!$D$22</f>
        <v>#VALUE!</v>
      </c>
      <c r="I2753" s="175"/>
      <c r="J2753" s="244"/>
      <c r="K2753" s="404"/>
    </row>
    <row r="2754" spans="1:11" s="147" customFormat="1" ht="15.6" hidden="1">
      <c r="A2754" s="198">
        <f>'14-Conveying Equipment'!A37</f>
        <v>0</v>
      </c>
      <c r="B2754" s="399" t="str">
        <f>'14-Conveying Equipment'!B37</f>
        <v>14 21 43 Electric Traction Service Elevators</v>
      </c>
      <c r="C2754" s="399"/>
      <c r="D2754" s="402" t="str" cm="1">
        <f t="array" ref="D2754">_xlfn.IFNA(_xlfn.IFS('14-Conveying Equipment'!D37="*",'14-Conveying Equipment'!C37,'14-Conveying Equipment'!F37="*",'14-Conveying Equipment'!E37,'14-Conveying Equipment'!H37="*",'14-Conveying Equipment'!G37,'14-Conveying Equipment'!J37="*",'14-Conveying Equipment'!I37,'14-Conveying Equipment'!L37="*",'14-Conveying Equipment'!K37,'14-Conveying Equipment'!N37="*",'14-Conveying Equipment'!M37,'14-Conveying Equipment'!P37="*",'14-Conveying Equipment'!O37,'14-Conveying Equipment'!R37="*",'14-Conveying Equipment'!Q37,'14-Conveying Equipment'!T37="*",'14-Conveying Equipment'!S37),"")</f>
        <v/>
      </c>
      <c r="E2754" s="402" t="e">
        <f>D2754/'Project Data'!$D$22</f>
        <v>#VALUE!</v>
      </c>
      <c r="F2754" s="174" t="s">
        <v>44</v>
      </c>
      <c r="G2754" s="238" t="str" cm="1">
        <f t="array" ref="G2754">_xlfn.IFNA(_xlfn.IFS('14-Conveying Equipment'!F37="*",'14-Conveying Equipment'!E37,'14-Conveying Equipment'!H37="*",'14-Conveying Equipment'!G37,'14-Conveying Equipment'!J37="*",'14-Conveying Equipment'!I37,'14-Conveying Equipment'!L37="*",'14-Conveying Equipment'!K37,'14-Conveying Equipment'!N37="*",'14-Conveying Equipment'!M37,'14-Conveying Equipment'!P37="*",'14-Conveying Equipment'!O37,'14-Conveying Equipment'!R37="*",'14-Conveying Equipment'!Q37,'14-Conveying Equipment'!T37="*",'14-Conveying Equipment'!S37,'14-Conveying Equipment'!V37="*",'14-Conveying Equipment'!U37),"")</f>
        <v/>
      </c>
      <c r="H2754" s="236" t="e">
        <f>G2754/'Project Data'!$D$22</f>
        <v>#VALUE!</v>
      </c>
      <c r="I2754" s="175"/>
      <c r="J2754" s="244"/>
      <c r="K2754" s="404"/>
    </row>
    <row r="2755" spans="1:11" s="147" customFormat="1" ht="15.6" hidden="1">
      <c r="A2755" s="198">
        <f>'14-Conveying Equipment'!A38</f>
        <v>0</v>
      </c>
      <c r="B2755" s="399" t="str">
        <f>'14-Conveying Equipment'!B38</f>
        <v>14 24 00 Hydraulic Elevators</v>
      </c>
      <c r="C2755" s="399"/>
      <c r="D2755" s="402" t="str" cm="1">
        <f t="array" ref="D2755">_xlfn.IFNA(_xlfn.IFS('14-Conveying Equipment'!D38="*",'14-Conveying Equipment'!C38,'14-Conveying Equipment'!F38="*",'14-Conveying Equipment'!E38,'14-Conveying Equipment'!H38="*",'14-Conveying Equipment'!G38,'14-Conveying Equipment'!J38="*",'14-Conveying Equipment'!I38,'14-Conveying Equipment'!L38="*",'14-Conveying Equipment'!K38,'14-Conveying Equipment'!N38="*",'14-Conveying Equipment'!M38,'14-Conveying Equipment'!P38="*",'14-Conveying Equipment'!O38,'14-Conveying Equipment'!R38="*",'14-Conveying Equipment'!Q38,'14-Conveying Equipment'!T38="*",'14-Conveying Equipment'!S38),"")</f>
        <v/>
      </c>
      <c r="E2755" s="402" t="e">
        <f>D2755/'Project Data'!$D$22</f>
        <v>#VALUE!</v>
      </c>
      <c r="F2755" s="174" t="s">
        <v>44</v>
      </c>
      <c r="G2755" s="238" t="str" cm="1">
        <f t="array" ref="G2755">_xlfn.IFNA(_xlfn.IFS('14-Conveying Equipment'!F38="*",'14-Conveying Equipment'!E38,'14-Conveying Equipment'!H38="*",'14-Conveying Equipment'!G38,'14-Conveying Equipment'!J38="*",'14-Conveying Equipment'!I38,'14-Conveying Equipment'!L38="*",'14-Conveying Equipment'!K38,'14-Conveying Equipment'!N38="*",'14-Conveying Equipment'!M38,'14-Conveying Equipment'!P38="*",'14-Conveying Equipment'!O38,'14-Conveying Equipment'!R38="*",'14-Conveying Equipment'!Q38,'14-Conveying Equipment'!T38="*",'14-Conveying Equipment'!S38,'14-Conveying Equipment'!V38="*",'14-Conveying Equipment'!U38),"")</f>
        <v/>
      </c>
      <c r="H2755" s="236" t="e">
        <f>G2755/'Project Data'!$D$22</f>
        <v>#VALUE!</v>
      </c>
      <c r="I2755" s="175"/>
      <c r="J2755" s="244"/>
      <c r="K2755" s="404"/>
    </row>
    <row r="2756" spans="1:11" s="147" customFormat="1" ht="15.6" hidden="1">
      <c r="A2756" s="198">
        <f>'14-Conveying Equipment'!A39</f>
        <v>0</v>
      </c>
      <c r="B2756" s="399" t="str">
        <f>'14-Conveying Equipment'!B39</f>
        <v>14 24 13 Hydraulic Freight Elevators</v>
      </c>
      <c r="C2756" s="399"/>
      <c r="D2756" s="402" t="str" cm="1">
        <f t="array" ref="D2756">_xlfn.IFNA(_xlfn.IFS('14-Conveying Equipment'!D39="*",'14-Conveying Equipment'!C39,'14-Conveying Equipment'!F39="*",'14-Conveying Equipment'!E39,'14-Conveying Equipment'!H39="*",'14-Conveying Equipment'!G39,'14-Conveying Equipment'!J39="*",'14-Conveying Equipment'!I39,'14-Conveying Equipment'!L39="*",'14-Conveying Equipment'!K39,'14-Conveying Equipment'!N39="*",'14-Conveying Equipment'!M39,'14-Conveying Equipment'!P39="*",'14-Conveying Equipment'!O39,'14-Conveying Equipment'!R39="*",'14-Conveying Equipment'!Q39,'14-Conveying Equipment'!T39="*",'14-Conveying Equipment'!S39),"")</f>
        <v/>
      </c>
      <c r="E2756" s="402" t="e">
        <f>D2756/'Project Data'!$D$22</f>
        <v>#VALUE!</v>
      </c>
      <c r="F2756" s="174" t="s">
        <v>44</v>
      </c>
      <c r="G2756" s="238" t="str" cm="1">
        <f t="array" ref="G2756">_xlfn.IFNA(_xlfn.IFS('14-Conveying Equipment'!F39="*",'14-Conveying Equipment'!E39,'14-Conveying Equipment'!H39="*",'14-Conveying Equipment'!G39,'14-Conveying Equipment'!J39="*",'14-Conveying Equipment'!I39,'14-Conveying Equipment'!L39="*",'14-Conveying Equipment'!K39,'14-Conveying Equipment'!N39="*",'14-Conveying Equipment'!M39,'14-Conveying Equipment'!P39="*",'14-Conveying Equipment'!O39,'14-Conveying Equipment'!R39="*",'14-Conveying Equipment'!Q39,'14-Conveying Equipment'!T39="*",'14-Conveying Equipment'!S39,'14-Conveying Equipment'!V39="*",'14-Conveying Equipment'!U39),"")</f>
        <v/>
      </c>
      <c r="H2756" s="236" t="e">
        <f>G2756/'Project Data'!$D$22</f>
        <v>#VALUE!</v>
      </c>
      <c r="I2756" s="175"/>
      <c r="J2756" s="244"/>
      <c r="K2756" s="404"/>
    </row>
    <row r="2757" spans="1:11" s="147" customFormat="1" ht="15.6" hidden="1">
      <c r="A2757" s="198">
        <f>'14-Conveying Equipment'!A40</f>
        <v>0</v>
      </c>
      <c r="B2757" s="399" t="str">
        <f>'14-Conveying Equipment'!B40</f>
        <v>14 24 23 Hydraulic Passenger Elevators</v>
      </c>
      <c r="C2757" s="399"/>
      <c r="D2757" s="402" t="str" cm="1">
        <f t="array" ref="D2757">_xlfn.IFNA(_xlfn.IFS('14-Conveying Equipment'!D40="*",'14-Conveying Equipment'!C40,'14-Conveying Equipment'!F40="*",'14-Conveying Equipment'!E40,'14-Conveying Equipment'!H40="*",'14-Conveying Equipment'!G40,'14-Conveying Equipment'!J40="*",'14-Conveying Equipment'!I40,'14-Conveying Equipment'!L40="*",'14-Conveying Equipment'!K40,'14-Conveying Equipment'!N40="*",'14-Conveying Equipment'!M40,'14-Conveying Equipment'!P40="*",'14-Conveying Equipment'!O40,'14-Conveying Equipment'!R40="*",'14-Conveying Equipment'!Q40,'14-Conveying Equipment'!T40="*",'14-Conveying Equipment'!S40),"")</f>
        <v/>
      </c>
      <c r="E2757" s="402" t="e">
        <f>D2757/'Project Data'!$D$22</f>
        <v>#VALUE!</v>
      </c>
      <c r="F2757" s="174" t="s">
        <v>44</v>
      </c>
      <c r="G2757" s="238" t="str" cm="1">
        <f t="array" ref="G2757">_xlfn.IFNA(_xlfn.IFS('14-Conveying Equipment'!F40="*",'14-Conveying Equipment'!E40,'14-Conveying Equipment'!H40="*",'14-Conveying Equipment'!G40,'14-Conveying Equipment'!J40="*",'14-Conveying Equipment'!I40,'14-Conveying Equipment'!L40="*",'14-Conveying Equipment'!K40,'14-Conveying Equipment'!N40="*",'14-Conveying Equipment'!M40,'14-Conveying Equipment'!P40="*",'14-Conveying Equipment'!O40,'14-Conveying Equipment'!R40="*",'14-Conveying Equipment'!Q40,'14-Conveying Equipment'!T40="*",'14-Conveying Equipment'!S40,'14-Conveying Equipment'!V40="*",'14-Conveying Equipment'!U40),"")</f>
        <v/>
      </c>
      <c r="H2757" s="236" t="e">
        <f>G2757/'Project Data'!$D$22</f>
        <v>#VALUE!</v>
      </c>
      <c r="I2757" s="175"/>
      <c r="J2757" s="244"/>
      <c r="K2757" s="404"/>
    </row>
    <row r="2758" spans="1:11" s="147" customFormat="1" ht="15.6" hidden="1">
      <c r="A2758" s="198">
        <f>'14-Conveying Equipment'!A41</f>
        <v>0</v>
      </c>
      <c r="B2758" s="399" t="str">
        <f>'14-Conveying Equipment'!B41</f>
        <v>14 24 33 Hydraulic Residential Elevators</v>
      </c>
      <c r="C2758" s="399"/>
      <c r="D2758" s="402" t="str" cm="1">
        <f t="array" ref="D2758">_xlfn.IFNA(_xlfn.IFS('14-Conveying Equipment'!D41="*",'14-Conveying Equipment'!C41,'14-Conveying Equipment'!F41="*",'14-Conveying Equipment'!E41,'14-Conveying Equipment'!H41="*",'14-Conveying Equipment'!G41,'14-Conveying Equipment'!J41="*",'14-Conveying Equipment'!I41,'14-Conveying Equipment'!L41="*",'14-Conveying Equipment'!K41,'14-Conveying Equipment'!N41="*",'14-Conveying Equipment'!M41,'14-Conveying Equipment'!P41="*",'14-Conveying Equipment'!O41,'14-Conveying Equipment'!R41="*",'14-Conveying Equipment'!Q41,'14-Conveying Equipment'!T41="*",'14-Conveying Equipment'!S41),"")</f>
        <v/>
      </c>
      <c r="E2758" s="402" t="e">
        <f>D2758/'Project Data'!$D$22</f>
        <v>#VALUE!</v>
      </c>
      <c r="F2758" s="174" t="s">
        <v>44</v>
      </c>
      <c r="G2758" s="238" t="str" cm="1">
        <f t="array" ref="G2758">_xlfn.IFNA(_xlfn.IFS('14-Conveying Equipment'!F41="*",'14-Conveying Equipment'!E41,'14-Conveying Equipment'!H41="*",'14-Conveying Equipment'!G41,'14-Conveying Equipment'!J41="*",'14-Conveying Equipment'!I41,'14-Conveying Equipment'!L41="*",'14-Conveying Equipment'!K41,'14-Conveying Equipment'!N41="*",'14-Conveying Equipment'!M41,'14-Conveying Equipment'!P41="*",'14-Conveying Equipment'!O41,'14-Conveying Equipment'!R41="*",'14-Conveying Equipment'!Q41,'14-Conveying Equipment'!T41="*",'14-Conveying Equipment'!S41,'14-Conveying Equipment'!V41="*",'14-Conveying Equipment'!U41),"")</f>
        <v/>
      </c>
      <c r="H2758" s="236" t="e">
        <f>G2758/'Project Data'!$D$22</f>
        <v>#VALUE!</v>
      </c>
      <c r="I2758" s="175"/>
      <c r="J2758" s="244"/>
      <c r="K2758" s="404"/>
    </row>
    <row r="2759" spans="1:11" s="147" customFormat="1" ht="15.6" hidden="1">
      <c r="A2759" s="198">
        <f>'14-Conveying Equipment'!A42</f>
        <v>0</v>
      </c>
      <c r="B2759" s="399" t="str">
        <f>'14-Conveying Equipment'!B42</f>
        <v>14 24 43 Hydraulic Service Elevators</v>
      </c>
      <c r="C2759" s="399"/>
      <c r="D2759" s="402" t="str" cm="1">
        <f t="array" ref="D2759">_xlfn.IFNA(_xlfn.IFS('14-Conveying Equipment'!D42="*",'14-Conveying Equipment'!C42,'14-Conveying Equipment'!F42="*",'14-Conveying Equipment'!E42,'14-Conveying Equipment'!H42="*",'14-Conveying Equipment'!G42,'14-Conveying Equipment'!J42="*",'14-Conveying Equipment'!I42,'14-Conveying Equipment'!L42="*",'14-Conveying Equipment'!K42,'14-Conveying Equipment'!N42="*",'14-Conveying Equipment'!M42,'14-Conveying Equipment'!P42="*",'14-Conveying Equipment'!O42,'14-Conveying Equipment'!R42="*",'14-Conveying Equipment'!Q42,'14-Conveying Equipment'!T42="*",'14-Conveying Equipment'!S42),"")</f>
        <v/>
      </c>
      <c r="E2759" s="402" t="e">
        <f>D2759/'Project Data'!$D$22</f>
        <v>#VALUE!</v>
      </c>
      <c r="F2759" s="174" t="s">
        <v>44</v>
      </c>
      <c r="G2759" s="238" t="str" cm="1">
        <f t="array" ref="G2759">_xlfn.IFNA(_xlfn.IFS('14-Conveying Equipment'!F42="*",'14-Conveying Equipment'!E42,'14-Conveying Equipment'!H42="*",'14-Conveying Equipment'!G42,'14-Conveying Equipment'!J42="*",'14-Conveying Equipment'!I42,'14-Conveying Equipment'!L42="*",'14-Conveying Equipment'!K42,'14-Conveying Equipment'!N42="*",'14-Conveying Equipment'!M42,'14-Conveying Equipment'!P42="*",'14-Conveying Equipment'!O42,'14-Conveying Equipment'!R42="*",'14-Conveying Equipment'!Q42,'14-Conveying Equipment'!T42="*",'14-Conveying Equipment'!S42,'14-Conveying Equipment'!V42="*",'14-Conveying Equipment'!U42),"")</f>
        <v/>
      </c>
      <c r="H2759" s="236" t="e">
        <f>G2759/'Project Data'!$D$22</f>
        <v>#VALUE!</v>
      </c>
      <c r="I2759" s="175"/>
      <c r="J2759" s="244"/>
      <c r="K2759" s="404"/>
    </row>
    <row r="2760" spans="1:11" s="147" customFormat="1" ht="15.6" hidden="1">
      <c r="A2760" s="198">
        <f>'14-Conveying Equipment'!A43</f>
        <v>0</v>
      </c>
      <c r="B2760" s="399" t="str">
        <f>'14-Conveying Equipment'!B43</f>
        <v>14 25 00 Rack and Pinion Elevators</v>
      </c>
      <c r="C2760" s="399"/>
      <c r="D2760" s="402" t="str" cm="1">
        <f t="array" ref="D2760">_xlfn.IFNA(_xlfn.IFS('14-Conveying Equipment'!D43="*",'14-Conveying Equipment'!C43,'14-Conveying Equipment'!F43="*",'14-Conveying Equipment'!E43,'14-Conveying Equipment'!H43="*",'14-Conveying Equipment'!G43,'14-Conveying Equipment'!J43="*",'14-Conveying Equipment'!I43,'14-Conveying Equipment'!L43="*",'14-Conveying Equipment'!K43,'14-Conveying Equipment'!N43="*",'14-Conveying Equipment'!M43,'14-Conveying Equipment'!P43="*",'14-Conveying Equipment'!O43,'14-Conveying Equipment'!R43="*",'14-Conveying Equipment'!Q43,'14-Conveying Equipment'!T43="*",'14-Conveying Equipment'!S43),"")</f>
        <v/>
      </c>
      <c r="E2760" s="402" t="e">
        <f>D2760/'Project Data'!$D$22</f>
        <v>#VALUE!</v>
      </c>
      <c r="F2760" s="174" t="s">
        <v>44</v>
      </c>
      <c r="G2760" s="238" t="str" cm="1">
        <f t="array" ref="G2760">_xlfn.IFNA(_xlfn.IFS('14-Conveying Equipment'!F43="*",'14-Conveying Equipment'!E43,'14-Conveying Equipment'!H43="*",'14-Conveying Equipment'!G43,'14-Conveying Equipment'!J43="*",'14-Conveying Equipment'!I43,'14-Conveying Equipment'!L43="*",'14-Conveying Equipment'!K43,'14-Conveying Equipment'!N43="*",'14-Conveying Equipment'!M43,'14-Conveying Equipment'!P43="*",'14-Conveying Equipment'!O43,'14-Conveying Equipment'!R43="*",'14-Conveying Equipment'!Q43,'14-Conveying Equipment'!T43="*",'14-Conveying Equipment'!S43,'14-Conveying Equipment'!V43="*",'14-Conveying Equipment'!U43),"")</f>
        <v/>
      </c>
      <c r="H2760" s="236" t="e">
        <f>G2760/'Project Data'!$D$22</f>
        <v>#VALUE!</v>
      </c>
      <c r="I2760" s="175"/>
      <c r="J2760" s="244"/>
      <c r="K2760" s="404"/>
    </row>
    <row r="2761" spans="1:11" s="147" customFormat="1" ht="15.6" hidden="1">
      <c r="A2761" s="198">
        <f>'14-Conveying Equipment'!A44</f>
        <v>0</v>
      </c>
      <c r="B2761" s="399" t="str">
        <f>'14-Conveying Equipment'!B44</f>
        <v>14 26 00 Limited-Use/Limited-Application Elevators</v>
      </c>
      <c r="C2761" s="399"/>
      <c r="D2761" s="402" t="str" cm="1">
        <f t="array" ref="D2761">_xlfn.IFNA(_xlfn.IFS('14-Conveying Equipment'!D44="*",'14-Conveying Equipment'!C44,'14-Conveying Equipment'!F44="*",'14-Conveying Equipment'!E44,'14-Conveying Equipment'!H44="*",'14-Conveying Equipment'!G44,'14-Conveying Equipment'!J44="*",'14-Conveying Equipment'!I44,'14-Conveying Equipment'!L44="*",'14-Conveying Equipment'!K44,'14-Conveying Equipment'!N44="*",'14-Conveying Equipment'!M44,'14-Conveying Equipment'!P44="*",'14-Conveying Equipment'!O44,'14-Conveying Equipment'!R44="*",'14-Conveying Equipment'!Q44,'14-Conveying Equipment'!T44="*",'14-Conveying Equipment'!S44),"")</f>
        <v/>
      </c>
      <c r="E2761" s="402" t="e">
        <f>D2761/'Project Data'!$D$22</f>
        <v>#VALUE!</v>
      </c>
      <c r="F2761" s="174" t="s">
        <v>44</v>
      </c>
      <c r="G2761" s="238" t="str" cm="1">
        <f t="array" ref="G2761">_xlfn.IFNA(_xlfn.IFS('14-Conveying Equipment'!F44="*",'14-Conveying Equipment'!E44,'14-Conveying Equipment'!H44="*",'14-Conveying Equipment'!G44,'14-Conveying Equipment'!J44="*",'14-Conveying Equipment'!I44,'14-Conveying Equipment'!L44="*",'14-Conveying Equipment'!K44,'14-Conveying Equipment'!N44="*",'14-Conveying Equipment'!M44,'14-Conveying Equipment'!P44="*",'14-Conveying Equipment'!O44,'14-Conveying Equipment'!R44="*",'14-Conveying Equipment'!Q44,'14-Conveying Equipment'!T44="*",'14-Conveying Equipment'!S44,'14-Conveying Equipment'!V44="*",'14-Conveying Equipment'!U44),"")</f>
        <v/>
      </c>
      <c r="H2761" s="236" t="e">
        <f>G2761/'Project Data'!$D$22</f>
        <v>#VALUE!</v>
      </c>
      <c r="I2761" s="175"/>
      <c r="J2761" s="244"/>
      <c r="K2761" s="404"/>
    </row>
    <row r="2762" spans="1:11" s="147" customFormat="1" ht="15.6" hidden="1">
      <c r="A2762" s="198">
        <f>'14-Conveying Equipment'!A45</f>
        <v>0</v>
      </c>
      <c r="B2762" s="399" t="str">
        <f>'14-Conveying Equipment'!B45</f>
        <v>14 27 00 Custom Elevator Cabs and Doors</v>
      </c>
      <c r="C2762" s="399"/>
      <c r="D2762" s="402" t="str" cm="1">
        <f t="array" ref="D2762">_xlfn.IFNA(_xlfn.IFS('14-Conveying Equipment'!D45="*",'14-Conveying Equipment'!C45,'14-Conveying Equipment'!F45="*",'14-Conveying Equipment'!E45,'14-Conveying Equipment'!H45="*",'14-Conveying Equipment'!G45,'14-Conveying Equipment'!J45="*",'14-Conveying Equipment'!I45,'14-Conveying Equipment'!L45="*",'14-Conveying Equipment'!K45,'14-Conveying Equipment'!N45="*",'14-Conveying Equipment'!M45,'14-Conveying Equipment'!P45="*",'14-Conveying Equipment'!O45,'14-Conveying Equipment'!R45="*",'14-Conveying Equipment'!Q45,'14-Conveying Equipment'!T45="*",'14-Conveying Equipment'!S45),"")</f>
        <v/>
      </c>
      <c r="E2762" s="402" t="e">
        <f>D2762/'Project Data'!$D$22</f>
        <v>#VALUE!</v>
      </c>
      <c r="F2762" s="174" t="s">
        <v>44</v>
      </c>
      <c r="G2762" s="238" t="str" cm="1">
        <f t="array" ref="G2762">_xlfn.IFNA(_xlfn.IFS('14-Conveying Equipment'!F45="*",'14-Conveying Equipment'!E45,'14-Conveying Equipment'!H45="*",'14-Conveying Equipment'!G45,'14-Conveying Equipment'!J45="*",'14-Conveying Equipment'!I45,'14-Conveying Equipment'!L45="*",'14-Conveying Equipment'!K45,'14-Conveying Equipment'!N45="*",'14-Conveying Equipment'!M45,'14-Conveying Equipment'!P45="*",'14-Conveying Equipment'!O45,'14-Conveying Equipment'!R45="*",'14-Conveying Equipment'!Q45,'14-Conveying Equipment'!T45="*",'14-Conveying Equipment'!S45,'14-Conveying Equipment'!V45="*",'14-Conveying Equipment'!U45),"")</f>
        <v/>
      </c>
      <c r="H2762" s="236" t="e">
        <f>G2762/'Project Data'!$D$22</f>
        <v>#VALUE!</v>
      </c>
      <c r="I2762" s="175"/>
      <c r="J2762" s="244"/>
      <c r="K2762" s="404"/>
    </row>
    <row r="2763" spans="1:11" s="147" customFormat="1" ht="15.6" hidden="1">
      <c r="A2763" s="198">
        <f>'14-Conveying Equipment'!A46</f>
        <v>0</v>
      </c>
      <c r="B2763" s="399" t="str">
        <f>'14-Conveying Equipment'!B46</f>
        <v>14 27 13 Custom Elevator Cab Finishes</v>
      </c>
      <c r="C2763" s="399"/>
      <c r="D2763" s="402" t="str" cm="1">
        <f t="array" ref="D2763">_xlfn.IFNA(_xlfn.IFS('14-Conveying Equipment'!D46="*",'14-Conveying Equipment'!C46,'14-Conveying Equipment'!F46="*",'14-Conveying Equipment'!E46,'14-Conveying Equipment'!H46="*",'14-Conveying Equipment'!G46,'14-Conveying Equipment'!J46="*",'14-Conveying Equipment'!I46,'14-Conveying Equipment'!L46="*",'14-Conveying Equipment'!K46,'14-Conveying Equipment'!N46="*",'14-Conveying Equipment'!M46,'14-Conveying Equipment'!P46="*",'14-Conveying Equipment'!O46,'14-Conveying Equipment'!R46="*",'14-Conveying Equipment'!Q46,'14-Conveying Equipment'!T46="*",'14-Conveying Equipment'!S46),"")</f>
        <v/>
      </c>
      <c r="E2763" s="402" t="e">
        <f>D2763/'Project Data'!$D$22</f>
        <v>#VALUE!</v>
      </c>
      <c r="F2763" s="174" t="s">
        <v>44</v>
      </c>
      <c r="G2763" s="238" t="str" cm="1">
        <f t="array" ref="G2763">_xlfn.IFNA(_xlfn.IFS('14-Conveying Equipment'!F46="*",'14-Conveying Equipment'!E46,'14-Conveying Equipment'!H46="*",'14-Conveying Equipment'!G46,'14-Conveying Equipment'!J46="*",'14-Conveying Equipment'!I46,'14-Conveying Equipment'!L46="*",'14-Conveying Equipment'!K46,'14-Conveying Equipment'!N46="*",'14-Conveying Equipment'!M46,'14-Conveying Equipment'!P46="*",'14-Conveying Equipment'!O46,'14-Conveying Equipment'!R46="*",'14-Conveying Equipment'!Q46,'14-Conveying Equipment'!T46="*",'14-Conveying Equipment'!S46,'14-Conveying Equipment'!V46="*",'14-Conveying Equipment'!U46),"")</f>
        <v/>
      </c>
      <c r="H2763" s="236" t="e">
        <f>G2763/'Project Data'!$D$22</f>
        <v>#VALUE!</v>
      </c>
      <c r="I2763" s="175"/>
      <c r="J2763" s="244"/>
      <c r="K2763" s="404"/>
    </row>
    <row r="2764" spans="1:11" s="147" customFormat="1" ht="15.6" hidden="1">
      <c r="A2764" s="198">
        <f>'14-Conveying Equipment'!A47</f>
        <v>0</v>
      </c>
      <c r="B2764" s="399" t="str">
        <f>'14-Conveying Equipment'!B47</f>
        <v>14 27 16 Custom Elevator Doors</v>
      </c>
      <c r="C2764" s="399"/>
      <c r="D2764" s="402" t="str" cm="1">
        <f t="array" ref="D2764">_xlfn.IFNA(_xlfn.IFS('14-Conveying Equipment'!D47="*",'14-Conveying Equipment'!C47,'14-Conveying Equipment'!F47="*",'14-Conveying Equipment'!E47,'14-Conveying Equipment'!H47="*",'14-Conveying Equipment'!G47,'14-Conveying Equipment'!J47="*",'14-Conveying Equipment'!I47,'14-Conveying Equipment'!L47="*",'14-Conveying Equipment'!K47,'14-Conveying Equipment'!N47="*",'14-Conveying Equipment'!M47,'14-Conveying Equipment'!P47="*",'14-Conveying Equipment'!O47,'14-Conveying Equipment'!R47="*",'14-Conveying Equipment'!Q47,'14-Conveying Equipment'!T47="*",'14-Conveying Equipment'!S47),"")</f>
        <v/>
      </c>
      <c r="E2764" s="402" t="e">
        <f>D2764/'Project Data'!$D$22</f>
        <v>#VALUE!</v>
      </c>
      <c r="F2764" s="174" t="s">
        <v>44</v>
      </c>
      <c r="G2764" s="238" t="str" cm="1">
        <f t="array" ref="G2764">_xlfn.IFNA(_xlfn.IFS('14-Conveying Equipment'!F47="*",'14-Conveying Equipment'!E47,'14-Conveying Equipment'!H47="*",'14-Conveying Equipment'!G47,'14-Conveying Equipment'!J47="*",'14-Conveying Equipment'!I47,'14-Conveying Equipment'!L47="*",'14-Conveying Equipment'!K47,'14-Conveying Equipment'!N47="*",'14-Conveying Equipment'!M47,'14-Conveying Equipment'!P47="*",'14-Conveying Equipment'!O47,'14-Conveying Equipment'!R47="*",'14-Conveying Equipment'!Q47,'14-Conveying Equipment'!T47="*",'14-Conveying Equipment'!S47,'14-Conveying Equipment'!V47="*",'14-Conveying Equipment'!U47),"")</f>
        <v/>
      </c>
      <c r="H2764" s="236" t="e">
        <f>G2764/'Project Data'!$D$22</f>
        <v>#VALUE!</v>
      </c>
      <c r="I2764" s="175"/>
      <c r="J2764" s="244"/>
      <c r="K2764" s="404"/>
    </row>
    <row r="2765" spans="1:11" s="147" customFormat="1" ht="15.6" hidden="1">
      <c r="A2765" s="198">
        <f>'14-Conveying Equipment'!A48</f>
        <v>0</v>
      </c>
      <c r="B2765" s="399" t="str">
        <f>'14-Conveying Equipment'!B48</f>
        <v>14 28 00 Elevator Equipment and Controls</v>
      </c>
      <c r="C2765" s="399"/>
      <c r="D2765" s="402" t="str" cm="1">
        <f t="array" ref="D2765">_xlfn.IFNA(_xlfn.IFS('14-Conveying Equipment'!D48="*",'14-Conveying Equipment'!C48,'14-Conveying Equipment'!F48="*",'14-Conveying Equipment'!E48,'14-Conveying Equipment'!H48="*",'14-Conveying Equipment'!G48,'14-Conveying Equipment'!J48="*",'14-Conveying Equipment'!I48,'14-Conveying Equipment'!L48="*",'14-Conveying Equipment'!K48,'14-Conveying Equipment'!N48="*",'14-Conveying Equipment'!M48,'14-Conveying Equipment'!P48="*",'14-Conveying Equipment'!O48,'14-Conveying Equipment'!R48="*",'14-Conveying Equipment'!Q48,'14-Conveying Equipment'!T48="*",'14-Conveying Equipment'!S48),"")</f>
        <v/>
      </c>
      <c r="E2765" s="402" t="e">
        <f>D2765/'Project Data'!$D$22</f>
        <v>#VALUE!</v>
      </c>
      <c r="F2765" s="174" t="s">
        <v>44</v>
      </c>
      <c r="G2765" s="238" t="str" cm="1">
        <f t="array" ref="G2765">_xlfn.IFNA(_xlfn.IFS('14-Conveying Equipment'!F48="*",'14-Conveying Equipment'!E48,'14-Conveying Equipment'!H48="*",'14-Conveying Equipment'!G48,'14-Conveying Equipment'!J48="*",'14-Conveying Equipment'!I48,'14-Conveying Equipment'!L48="*",'14-Conveying Equipment'!K48,'14-Conveying Equipment'!N48="*",'14-Conveying Equipment'!M48,'14-Conveying Equipment'!P48="*",'14-Conveying Equipment'!O48,'14-Conveying Equipment'!R48="*",'14-Conveying Equipment'!Q48,'14-Conveying Equipment'!T48="*",'14-Conveying Equipment'!S48,'14-Conveying Equipment'!V48="*",'14-Conveying Equipment'!U48),"")</f>
        <v/>
      </c>
      <c r="H2765" s="236" t="e">
        <f>G2765/'Project Data'!$D$22</f>
        <v>#VALUE!</v>
      </c>
      <c r="I2765" s="175"/>
      <c r="J2765" s="244"/>
      <c r="K2765" s="404"/>
    </row>
    <row r="2766" spans="1:11" s="147" customFormat="1" ht="15.6" hidden="1">
      <c r="A2766" s="198">
        <f>'14-Conveying Equipment'!A49</f>
        <v>0</v>
      </c>
      <c r="B2766" s="399" t="str">
        <f>'14-Conveying Equipment'!B49</f>
        <v>14 28 16 Elevator Controls</v>
      </c>
      <c r="C2766" s="399"/>
      <c r="D2766" s="402" t="str" cm="1">
        <f t="array" ref="D2766">_xlfn.IFNA(_xlfn.IFS('14-Conveying Equipment'!D49="*",'14-Conveying Equipment'!C49,'14-Conveying Equipment'!F49="*",'14-Conveying Equipment'!E49,'14-Conveying Equipment'!H49="*",'14-Conveying Equipment'!G49,'14-Conveying Equipment'!J49="*",'14-Conveying Equipment'!I49,'14-Conveying Equipment'!L49="*",'14-Conveying Equipment'!K49,'14-Conveying Equipment'!N49="*",'14-Conveying Equipment'!M49,'14-Conveying Equipment'!P49="*",'14-Conveying Equipment'!O49,'14-Conveying Equipment'!R49="*",'14-Conveying Equipment'!Q49,'14-Conveying Equipment'!T49="*",'14-Conveying Equipment'!S49),"")</f>
        <v/>
      </c>
      <c r="E2766" s="402" t="e">
        <f>D2766/'Project Data'!$D$22</f>
        <v>#VALUE!</v>
      </c>
      <c r="F2766" s="174" t="s">
        <v>44</v>
      </c>
      <c r="G2766" s="238" t="str" cm="1">
        <f t="array" ref="G2766">_xlfn.IFNA(_xlfn.IFS('14-Conveying Equipment'!F49="*",'14-Conveying Equipment'!E49,'14-Conveying Equipment'!H49="*",'14-Conveying Equipment'!G49,'14-Conveying Equipment'!J49="*",'14-Conveying Equipment'!I49,'14-Conveying Equipment'!L49="*",'14-Conveying Equipment'!K49,'14-Conveying Equipment'!N49="*",'14-Conveying Equipment'!M49,'14-Conveying Equipment'!P49="*",'14-Conveying Equipment'!O49,'14-Conveying Equipment'!R49="*",'14-Conveying Equipment'!Q49,'14-Conveying Equipment'!T49="*",'14-Conveying Equipment'!S49,'14-Conveying Equipment'!V49="*",'14-Conveying Equipment'!U49),"")</f>
        <v/>
      </c>
      <c r="H2766" s="236" t="e">
        <f>G2766/'Project Data'!$D$22</f>
        <v>#VALUE!</v>
      </c>
      <c r="I2766" s="175"/>
      <c r="J2766" s="244"/>
      <c r="K2766" s="404"/>
    </row>
    <row r="2767" spans="1:11" s="147" customFormat="1" ht="15.6" hidden="1">
      <c r="A2767" s="198">
        <f>'14-Conveying Equipment'!A50</f>
        <v>0</v>
      </c>
      <c r="B2767" s="399" t="str">
        <f>'14-Conveying Equipment'!B50</f>
        <v>14 28 19 Elevator Equipment</v>
      </c>
      <c r="C2767" s="399"/>
      <c r="D2767" s="402" t="str" cm="1">
        <f t="array" ref="D2767">_xlfn.IFNA(_xlfn.IFS('14-Conveying Equipment'!D50="*",'14-Conveying Equipment'!C50,'14-Conveying Equipment'!F50="*",'14-Conveying Equipment'!E50,'14-Conveying Equipment'!H50="*",'14-Conveying Equipment'!G50,'14-Conveying Equipment'!J50="*",'14-Conveying Equipment'!I50,'14-Conveying Equipment'!L50="*",'14-Conveying Equipment'!K50,'14-Conveying Equipment'!N50="*",'14-Conveying Equipment'!M50,'14-Conveying Equipment'!P50="*",'14-Conveying Equipment'!O50,'14-Conveying Equipment'!R50="*",'14-Conveying Equipment'!Q50,'14-Conveying Equipment'!T50="*",'14-Conveying Equipment'!S50),"")</f>
        <v/>
      </c>
      <c r="E2767" s="402" t="e">
        <f>D2767/'Project Data'!$D$22</f>
        <v>#VALUE!</v>
      </c>
      <c r="F2767" s="174" t="s">
        <v>44</v>
      </c>
      <c r="G2767" s="238" t="str" cm="1">
        <f t="array" ref="G2767">_xlfn.IFNA(_xlfn.IFS('14-Conveying Equipment'!F50="*",'14-Conveying Equipment'!E50,'14-Conveying Equipment'!H50="*",'14-Conveying Equipment'!G50,'14-Conveying Equipment'!J50="*",'14-Conveying Equipment'!I50,'14-Conveying Equipment'!L50="*",'14-Conveying Equipment'!K50,'14-Conveying Equipment'!N50="*",'14-Conveying Equipment'!M50,'14-Conveying Equipment'!P50="*",'14-Conveying Equipment'!O50,'14-Conveying Equipment'!R50="*",'14-Conveying Equipment'!Q50,'14-Conveying Equipment'!T50="*",'14-Conveying Equipment'!S50,'14-Conveying Equipment'!V50="*",'14-Conveying Equipment'!U50),"")</f>
        <v/>
      </c>
      <c r="H2767" s="236" t="e">
        <f>G2767/'Project Data'!$D$22</f>
        <v>#VALUE!</v>
      </c>
      <c r="I2767" s="175"/>
      <c r="J2767" s="244"/>
      <c r="K2767" s="404"/>
    </row>
    <row r="2768" spans="1:11" s="147" customFormat="1" ht="15.6" hidden="1">
      <c r="A2768" s="198">
        <f>'14-Conveying Equipment'!A51</f>
        <v>0</v>
      </c>
      <c r="B2768" s="399" t="str">
        <f>'14-Conveying Equipment'!B51</f>
        <v>14 28 19.13 Elevator Safety Equipment</v>
      </c>
      <c r="C2768" s="399"/>
      <c r="D2768" s="402" t="str" cm="1">
        <f t="array" ref="D2768">_xlfn.IFNA(_xlfn.IFS('14-Conveying Equipment'!D51="*",'14-Conveying Equipment'!C51,'14-Conveying Equipment'!F51="*",'14-Conveying Equipment'!E51,'14-Conveying Equipment'!H51="*",'14-Conveying Equipment'!G51,'14-Conveying Equipment'!J51="*",'14-Conveying Equipment'!I51,'14-Conveying Equipment'!L51="*",'14-Conveying Equipment'!K51,'14-Conveying Equipment'!N51="*",'14-Conveying Equipment'!M51,'14-Conveying Equipment'!P51="*",'14-Conveying Equipment'!O51,'14-Conveying Equipment'!R51="*",'14-Conveying Equipment'!Q51,'14-Conveying Equipment'!T51="*",'14-Conveying Equipment'!S51),"")</f>
        <v/>
      </c>
      <c r="E2768" s="402" t="e">
        <f>D2768/'Project Data'!$D$22</f>
        <v>#VALUE!</v>
      </c>
      <c r="F2768" s="174" t="s">
        <v>44</v>
      </c>
      <c r="G2768" s="238" t="str" cm="1">
        <f t="array" ref="G2768">_xlfn.IFNA(_xlfn.IFS('14-Conveying Equipment'!F51="*",'14-Conveying Equipment'!E51,'14-Conveying Equipment'!H51="*",'14-Conveying Equipment'!G51,'14-Conveying Equipment'!J51="*",'14-Conveying Equipment'!I51,'14-Conveying Equipment'!L51="*",'14-Conveying Equipment'!K51,'14-Conveying Equipment'!N51="*",'14-Conveying Equipment'!M51,'14-Conveying Equipment'!P51="*",'14-Conveying Equipment'!O51,'14-Conveying Equipment'!R51="*",'14-Conveying Equipment'!Q51,'14-Conveying Equipment'!T51="*",'14-Conveying Equipment'!S51,'14-Conveying Equipment'!V51="*",'14-Conveying Equipment'!U51),"")</f>
        <v/>
      </c>
      <c r="H2768" s="236" t="e">
        <f>G2768/'Project Data'!$D$22</f>
        <v>#VALUE!</v>
      </c>
      <c r="I2768" s="175"/>
      <c r="J2768" s="244"/>
      <c r="K2768" s="404"/>
    </row>
    <row r="2769" spans="1:11" s="147" customFormat="1" ht="15.6" hidden="1">
      <c r="A2769" s="198">
        <f>'14-Conveying Equipment'!A52</f>
        <v>0</v>
      </c>
      <c r="B2769" s="399" t="str">
        <f>'14-Conveying Equipment'!B52</f>
        <v>14 28 19.16 Elevator Hoistway Equipment</v>
      </c>
      <c r="C2769" s="399"/>
      <c r="D2769" s="402" t="str" cm="1">
        <f t="array" ref="D2769">_xlfn.IFNA(_xlfn.IFS('14-Conveying Equipment'!D52="*",'14-Conveying Equipment'!C52,'14-Conveying Equipment'!F52="*",'14-Conveying Equipment'!E52,'14-Conveying Equipment'!H52="*",'14-Conveying Equipment'!G52,'14-Conveying Equipment'!J52="*",'14-Conveying Equipment'!I52,'14-Conveying Equipment'!L52="*",'14-Conveying Equipment'!K52,'14-Conveying Equipment'!N52="*",'14-Conveying Equipment'!M52,'14-Conveying Equipment'!P52="*",'14-Conveying Equipment'!O52,'14-Conveying Equipment'!R52="*",'14-Conveying Equipment'!Q52,'14-Conveying Equipment'!T52="*",'14-Conveying Equipment'!S52),"")</f>
        <v/>
      </c>
      <c r="E2769" s="402" t="e">
        <f>D2769/'Project Data'!$D$22</f>
        <v>#VALUE!</v>
      </c>
      <c r="F2769" s="174" t="s">
        <v>44</v>
      </c>
      <c r="G2769" s="238" t="str" cm="1">
        <f t="array" ref="G2769">_xlfn.IFNA(_xlfn.IFS('14-Conveying Equipment'!F52="*",'14-Conveying Equipment'!E52,'14-Conveying Equipment'!H52="*",'14-Conveying Equipment'!G52,'14-Conveying Equipment'!J52="*",'14-Conveying Equipment'!I52,'14-Conveying Equipment'!L52="*",'14-Conveying Equipment'!K52,'14-Conveying Equipment'!N52="*",'14-Conveying Equipment'!M52,'14-Conveying Equipment'!P52="*",'14-Conveying Equipment'!O52,'14-Conveying Equipment'!R52="*",'14-Conveying Equipment'!Q52,'14-Conveying Equipment'!T52="*",'14-Conveying Equipment'!S52,'14-Conveying Equipment'!V52="*",'14-Conveying Equipment'!U52),"")</f>
        <v/>
      </c>
      <c r="H2769" s="236" t="e">
        <f>G2769/'Project Data'!$D$22</f>
        <v>#VALUE!</v>
      </c>
      <c r="I2769" s="175"/>
      <c r="J2769" s="244"/>
      <c r="K2769" s="404"/>
    </row>
    <row r="2770" spans="1:11" s="147" customFormat="1" ht="15.6" hidden="1">
      <c r="A2770" s="198">
        <f>'14-Conveying Equipment'!A53</f>
        <v>0</v>
      </c>
      <c r="B2770" s="399" t="str">
        <f>'14-Conveying Equipment'!B53</f>
        <v>14 30 00 Escalators and Moving Walks</v>
      </c>
      <c r="C2770" s="399"/>
      <c r="D2770" s="402" t="str" cm="1">
        <f t="array" ref="D2770">_xlfn.IFNA(_xlfn.IFS('14-Conveying Equipment'!D53="*",'14-Conveying Equipment'!C53,'14-Conveying Equipment'!F53="*",'14-Conveying Equipment'!E53,'14-Conveying Equipment'!H53="*",'14-Conveying Equipment'!G53,'14-Conveying Equipment'!J53="*",'14-Conveying Equipment'!I53,'14-Conveying Equipment'!L53="*",'14-Conveying Equipment'!K53,'14-Conveying Equipment'!N53="*",'14-Conveying Equipment'!M53,'14-Conveying Equipment'!P53="*",'14-Conveying Equipment'!O53,'14-Conveying Equipment'!R53="*",'14-Conveying Equipment'!Q53,'14-Conveying Equipment'!T53="*",'14-Conveying Equipment'!S53),"")</f>
        <v/>
      </c>
      <c r="E2770" s="402" t="e">
        <f>D2770/'Project Data'!$D$22</f>
        <v>#VALUE!</v>
      </c>
      <c r="F2770" s="174" t="s">
        <v>44</v>
      </c>
      <c r="G2770" s="238" t="str" cm="1">
        <f t="array" ref="G2770">_xlfn.IFNA(_xlfn.IFS('14-Conveying Equipment'!F53="*",'14-Conveying Equipment'!E53,'14-Conveying Equipment'!H53="*",'14-Conveying Equipment'!G53,'14-Conveying Equipment'!J53="*",'14-Conveying Equipment'!I53,'14-Conveying Equipment'!L53="*",'14-Conveying Equipment'!K53,'14-Conveying Equipment'!N53="*",'14-Conveying Equipment'!M53,'14-Conveying Equipment'!P53="*",'14-Conveying Equipment'!O53,'14-Conveying Equipment'!R53="*",'14-Conveying Equipment'!Q53,'14-Conveying Equipment'!T53="*",'14-Conveying Equipment'!S53,'14-Conveying Equipment'!V53="*",'14-Conveying Equipment'!U53),"")</f>
        <v/>
      </c>
      <c r="H2770" s="236" t="e">
        <f>G2770/'Project Data'!$D$22</f>
        <v>#VALUE!</v>
      </c>
      <c r="I2770" s="175"/>
      <c r="J2770" s="244"/>
      <c r="K2770" s="404"/>
    </row>
    <row r="2771" spans="1:11" s="147" customFormat="1" ht="15.6" hidden="1">
      <c r="A2771" s="198">
        <f>'14-Conveying Equipment'!A54</f>
        <v>0</v>
      </c>
      <c r="B2771" s="399" t="str">
        <f>'14-Conveying Equipment'!B54</f>
        <v>14 31 00 Escalators</v>
      </c>
      <c r="C2771" s="399"/>
      <c r="D2771" s="402" t="str" cm="1">
        <f t="array" ref="D2771">_xlfn.IFNA(_xlfn.IFS('14-Conveying Equipment'!D54="*",'14-Conveying Equipment'!C54,'14-Conveying Equipment'!F54="*",'14-Conveying Equipment'!E54,'14-Conveying Equipment'!H54="*",'14-Conveying Equipment'!G54,'14-Conveying Equipment'!J54="*",'14-Conveying Equipment'!I54,'14-Conveying Equipment'!L54="*",'14-Conveying Equipment'!K54,'14-Conveying Equipment'!N54="*",'14-Conveying Equipment'!M54,'14-Conveying Equipment'!P54="*",'14-Conveying Equipment'!O54,'14-Conveying Equipment'!R54="*",'14-Conveying Equipment'!Q54,'14-Conveying Equipment'!T54="*",'14-Conveying Equipment'!S54),"")</f>
        <v/>
      </c>
      <c r="E2771" s="402" t="e">
        <f>D2771/'Project Data'!$D$22</f>
        <v>#VALUE!</v>
      </c>
      <c r="F2771" s="174" t="s">
        <v>44</v>
      </c>
      <c r="G2771" s="238" t="str" cm="1">
        <f t="array" ref="G2771">_xlfn.IFNA(_xlfn.IFS('14-Conveying Equipment'!F54="*",'14-Conveying Equipment'!E54,'14-Conveying Equipment'!H54="*",'14-Conveying Equipment'!G54,'14-Conveying Equipment'!J54="*",'14-Conveying Equipment'!I54,'14-Conveying Equipment'!L54="*",'14-Conveying Equipment'!K54,'14-Conveying Equipment'!N54="*",'14-Conveying Equipment'!M54,'14-Conveying Equipment'!P54="*",'14-Conveying Equipment'!O54,'14-Conveying Equipment'!R54="*",'14-Conveying Equipment'!Q54,'14-Conveying Equipment'!T54="*",'14-Conveying Equipment'!S54,'14-Conveying Equipment'!V54="*",'14-Conveying Equipment'!U54),"")</f>
        <v/>
      </c>
      <c r="H2771" s="236" t="e">
        <f>G2771/'Project Data'!$D$22</f>
        <v>#VALUE!</v>
      </c>
      <c r="I2771" s="175"/>
      <c r="J2771" s="244"/>
      <c r="K2771" s="404"/>
    </row>
    <row r="2772" spans="1:11" s="147" customFormat="1" ht="15.6" hidden="1">
      <c r="A2772" s="198">
        <f>'14-Conveying Equipment'!A55</f>
        <v>0</v>
      </c>
      <c r="B2772" s="399" t="str">
        <f>'14-Conveying Equipment'!B55</f>
        <v>14 32 00 Moving Walks</v>
      </c>
      <c r="C2772" s="399"/>
      <c r="D2772" s="402" t="str" cm="1">
        <f t="array" ref="D2772">_xlfn.IFNA(_xlfn.IFS('14-Conveying Equipment'!D55="*",'14-Conveying Equipment'!C55,'14-Conveying Equipment'!F55="*",'14-Conveying Equipment'!E55,'14-Conveying Equipment'!H55="*",'14-Conveying Equipment'!G55,'14-Conveying Equipment'!J55="*",'14-Conveying Equipment'!I55,'14-Conveying Equipment'!L55="*",'14-Conveying Equipment'!K55,'14-Conveying Equipment'!N55="*",'14-Conveying Equipment'!M55,'14-Conveying Equipment'!P55="*",'14-Conveying Equipment'!O55,'14-Conveying Equipment'!R55="*",'14-Conveying Equipment'!Q55,'14-Conveying Equipment'!T55="*",'14-Conveying Equipment'!S55),"")</f>
        <v/>
      </c>
      <c r="E2772" s="402" t="e">
        <f>D2772/'Project Data'!$D$22</f>
        <v>#VALUE!</v>
      </c>
      <c r="F2772" s="174" t="s">
        <v>44</v>
      </c>
      <c r="G2772" s="238" t="str" cm="1">
        <f t="array" ref="G2772">_xlfn.IFNA(_xlfn.IFS('14-Conveying Equipment'!F55="*",'14-Conveying Equipment'!E55,'14-Conveying Equipment'!H55="*",'14-Conveying Equipment'!G55,'14-Conveying Equipment'!J55="*",'14-Conveying Equipment'!I55,'14-Conveying Equipment'!L55="*",'14-Conveying Equipment'!K55,'14-Conveying Equipment'!N55="*",'14-Conveying Equipment'!M55,'14-Conveying Equipment'!P55="*",'14-Conveying Equipment'!O55,'14-Conveying Equipment'!R55="*",'14-Conveying Equipment'!Q55,'14-Conveying Equipment'!T55="*",'14-Conveying Equipment'!S55,'14-Conveying Equipment'!V55="*",'14-Conveying Equipment'!U55),"")</f>
        <v/>
      </c>
      <c r="H2772" s="236" t="e">
        <f>G2772/'Project Data'!$D$22</f>
        <v>#VALUE!</v>
      </c>
      <c r="I2772" s="175"/>
      <c r="J2772" s="244"/>
      <c r="K2772" s="404"/>
    </row>
    <row r="2773" spans="1:11" s="147" customFormat="1" ht="15.6" hidden="1">
      <c r="A2773" s="198">
        <f>'14-Conveying Equipment'!A56</f>
        <v>0</v>
      </c>
      <c r="B2773" s="399" t="str">
        <f>'14-Conveying Equipment'!B56</f>
        <v>14 33 00 Moving Ramps</v>
      </c>
      <c r="C2773" s="399"/>
      <c r="D2773" s="402" t="str" cm="1">
        <f t="array" ref="D2773">_xlfn.IFNA(_xlfn.IFS('14-Conveying Equipment'!D56="*",'14-Conveying Equipment'!C56,'14-Conveying Equipment'!F56="*",'14-Conveying Equipment'!E56,'14-Conveying Equipment'!H56="*",'14-Conveying Equipment'!G56,'14-Conveying Equipment'!J56="*",'14-Conveying Equipment'!I56,'14-Conveying Equipment'!L56="*",'14-Conveying Equipment'!K56,'14-Conveying Equipment'!N56="*",'14-Conveying Equipment'!M56,'14-Conveying Equipment'!P56="*",'14-Conveying Equipment'!O56,'14-Conveying Equipment'!R56="*",'14-Conveying Equipment'!Q56,'14-Conveying Equipment'!T56="*",'14-Conveying Equipment'!S56),"")</f>
        <v/>
      </c>
      <c r="E2773" s="402" t="e">
        <f>D2773/'Project Data'!$D$22</f>
        <v>#VALUE!</v>
      </c>
      <c r="F2773" s="174" t="s">
        <v>44</v>
      </c>
      <c r="G2773" s="238" t="str" cm="1">
        <f t="array" ref="G2773">_xlfn.IFNA(_xlfn.IFS('14-Conveying Equipment'!F56="*",'14-Conveying Equipment'!E56,'14-Conveying Equipment'!H56="*",'14-Conveying Equipment'!G56,'14-Conveying Equipment'!J56="*",'14-Conveying Equipment'!I56,'14-Conveying Equipment'!L56="*",'14-Conveying Equipment'!K56,'14-Conveying Equipment'!N56="*",'14-Conveying Equipment'!M56,'14-Conveying Equipment'!P56="*",'14-Conveying Equipment'!O56,'14-Conveying Equipment'!R56="*",'14-Conveying Equipment'!Q56,'14-Conveying Equipment'!T56="*",'14-Conveying Equipment'!S56,'14-Conveying Equipment'!V56="*",'14-Conveying Equipment'!U56),"")</f>
        <v/>
      </c>
      <c r="H2773" s="236" t="e">
        <f>G2773/'Project Data'!$D$22</f>
        <v>#VALUE!</v>
      </c>
      <c r="I2773" s="175"/>
      <c r="J2773" s="244"/>
      <c r="K2773" s="404"/>
    </row>
    <row r="2774" spans="1:11" s="147" customFormat="1" ht="15.6" hidden="1">
      <c r="A2774" s="198">
        <f>'14-Conveying Equipment'!A57</f>
        <v>0</v>
      </c>
      <c r="B2774" s="399" t="str">
        <f>'14-Conveying Equipment'!B57</f>
        <v>14 33 13 Motorized Ramps</v>
      </c>
      <c r="C2774" s="399"/>
      <c r="D2774" s="402" t="str" cm="1">
        <f t="array" ref="D2774">_xlfn.IFNA(_xlfn.IFS('14-Conveying Equipment'!D57="*",'14-Conveying Equipment'!C57,'14-Conveying Equipment'!F57="*",'14-Conveying Equipment'!E57,'14-Conveying Equipment'!H57="*",'14-Conveying Equipment'!G57,'14-Conveying Equipment'!J57="*",'14-Conveying Equipment'!I57,'14-Conveying Equipment'!L57="*",'14-Conveying Equipment'!K57,'14-Conveying Equipment'!N57="*",'14-Conveying Equipment'!M57,'14-Conveying Equipment'!P57="*",'14-Conveying Equipment'!O57,'14-Conveying Equipment'!R57="*",'14-Conveying Equipment'!Q57,'14-Conveying Equipment'!T57="*",'14-Conveying Equipment'!S57),"")</f>
        <v/>
      </c>
      <c r="E2774" s="402" t="e">
        <f>D2774/'Project Data'!$D$22</f>
        <v>#VALUE!</v>
      </c>
      <c r="F2774" s="174" t="s">
        <v>44</v>
      </c>
      <c r="G2774" s="238" t="str" cm="1">
        <f t="array" ref="G2774">_xlfn.IFNA(_xlfn.IFS('14-Conveying Equipment'!F57="*",'14-Conveying Equipment'!E57,'14-Conveying Equipment'!H57="*",'14-Conveying Equipment'!G57,'14-Conveying Equipment'!J57="*",'14-Conveying Equipment'!I57,'14-Conveying Equipment'!L57="*",'14-Conveying Equipment'!K57,'14-Conveying Equipment'!N57="*",'14-Conveying Equipment'!M57,'14-Conveying Equipment'!P57="*",'14-Conveying Equipment'!O57,'14-Conveying Equipment'!R57="*",'14-Conveying Equipment'!Q57,'14-Conveying Equipment'!T57="*",'14-Conveying Equipment'!S57,'14-Conveying Equipment'!V57="*",'14-Conveying Equipment'!U57),"")</f>
        <v/>
      </c>
      <c r="H2774" s="236" t="e">
        <f>G2774/'Project Data'!$D$22</f>
        <v>#VALUE!</v>
      </c>
      <c r="I2774" s="175"/>
      <c r="J2774" s="244"/>
      <c r="K2774" s="404"/>
    </row>
    <row r="2775" spans="1:11" s="147" customFormat="1" ht="15.6" hidden="1">
      <c r="A2775" s="198">
        <f>'14-Conveying Equipment'!A58</f>
        <v>0</v>
      </c>
      <c r="B2775" s="399" t="str">
        <f>'14-Conveying Equipment'!B58</f>
        <v>14 33 16 Powered Ramps</v>
      </c>
      <c r="C2775" s="399"/>
      <c r="D2775" s="402" t="str" cm="1">
        <f t="array" ref="D2775">_xlfn.IFNA(_xlfn.IFS('14-Conveying Equipment'!D58="*",'14-Conveying Equipment'!C58,'14-Conveying Equipment'!F58="*",'14-Conveying Equipment'!E58,'14-Conveying Equipment'!H58="*",'14-Conveying Equipment'!G58,'14-Conveying Equipment'!J58="*",'14-Conveying Equipment'!I58,'14-Conveying Equipment'!L58="*",'14-Conveying Equipment'!K58,'14-Conveying Equipment'!N58="*",'14-Conveying Equipment'!M58,'14-Conveying Equipment'!P58="*",'14-Conveying Equipment'!O58,'14-Conveying Equipment'!R58="*",'14-Conveying Equipment'!Q58,'14-Conveying Equipment'!T58="*",'14-Conveying Equipment'!S58),"")</f>
        <v/>
      </c>
      <c r="E2775" s="402" t="e">
        <f>D2775/'Project Data'!$D$22</f>
        <v>#VALUE!</v>
      </c>
      <c r="F2775" s="174" t="s">
        <v>44</v>
      </c>
      <c r="G2775" s="238" t="str" cm="1">
        <f t="array" ref="G2775">_xlfn.IFNA(_xlfn.IFS('14-Conveying Equipment'!F58="*",'14-Conveying Equipment'!E58,'14-Conveying Equipment'!H58="*",'14-Conveying Equipment'!G58,'14-Conveying Equipment'!J58="*",'14-Conveying Equipment'!I58,'14-Conveying Equipment'!L58="*",'14-Conveying Equipment'!K58,'14-Conveying Equipment'!N58="*",'14-Conveying Equipment'!M58,'14-Conveying Equipment'!P58="*",'14-Conveying Equipment'!O58,'14-Conveying Equipment'!R58="*",'14-Conveying Equipment'!Q58,'14-Conveying Equipment'!T58="*",'14-Conveying Equipment'!S58,'14-Conveying Equipment'!V58="*",'14-Conveying Equipment'!U58),"")</f>
        <v/>
      </c>
      <c r="H2775" s="236" t="e">
        <f>G2775/'Project Data'!$D$22</f>
        <v>#VALUE!</v>
      </c>
      <c r="I2775" s="175"/>
      <c r="J2775" s="244"/>
      <c r="K2775" s="404"/>
    </row>
    <row r="2776" spans="1:11" s="147" customFormat="1" ht="15.6">
      <c r="A2776" s="198">
        <f>'14-Conveying Equipment'!A59</f>
        <v>1</v>
      </c>
      <c r="B2776" s="642" t="str">
        <f>'14-Conveying Equipment'!B59</f>
        <v>14 40 00 Lifts</v>
      </c>
      <c r="C2776" s="643"/>
      <c r="D2776" s="402" cm="1">
        <f t="array" ref="D2776">_xlfn.IFNA(_xlfn.IFS('14-Conveying Equipment'!D59="*",'14-Conveying Equipment'!C59,'14-Conveying Equipment'!F59="*",'14-Conveying Equipment'!E59,'14-Conveying Equipment'!H59="*",'14-Conveying Equipment'!G59,'14-Conveying Equipment'!J59="*",'14-Conveying Equipment'!I59,'14-Conveying Equipment'!L59="*",'14-Conveying Equipment'!K59,'14-Conveying Equipment'!N59="*",'14-Conveying Equipment'!M59,'14-Conveying Equipment'!P59="*",'14-Conveying Equipment'!O59,'14-Conveying Equipment'!R59="*",'14-Conveying Equipment'!Q59,'14-Conveying Equipment'!T59="*",'14-Conveying Equipment'!S59),"")</f>
        <v>26578</v>
      </c>
      <c r="E2776" s="402">
        <f>D2776/'Project Data'!$D$22</f>
        <v>0.2969907588472584</v>
      </c>
      <c r="F2776" s="174">
        <v>26578</v>
      </c>
      <c r="G2776" s="238" cm="1">
        <f t="array" ref="G2776">_xlfn.IFNA(_xlfn.IFS('14-Conveying Equipment'!F59="*",'14-Conveying Equipment'!E59,'14-Conveying Equipment'!H59="*",'14-Conveying Equipment'!G59,'14-Conveying Equipment'!J59="*",'14-Conveying Equipment'!I59,'14-Conveying Equipment'!L59="*",'14-Conveying Equipment'!K59,'14-Conveying Equipment'!N59="*",'14-Conveying Equipment'!M59,'14-Conveying Equipment'!P59="*",'14-Conveying Equipment'!O59,'14-Conveying Equipment'!R59="*",'14-Conveying Equipment'!Q59,'14-Conveying Equipment'!T59="*",'14-Conveying Equipment'!S59,'14-Conveying Equipment'!V59="*",'14-Conveying Equipment'!U59),"")</f>
        <v>26578</v>
      </c>
      <c r="H2776" s="236">
        <f>G2776/'Project Data'!$D$22</f>
        <v>0.2969907588472584</v>
      </c>
      <c r="I2776" s="175"/>
      <c r="J2776" s="244"/>
      <c r="K2776" s="404" t="s">
        <v>117</v>
      </c>
    </row>
    <row r="2777" spans="1:11" s="147" customFormat="1" ht="15.6" hidden="1">
      <c r="A2777" s="198">
        <f>'14-Conveying Equipment'!A60</f>
        <v>0</v>
      </c>
      <c r="B2777" s="235" t="str">
        <f>'14-Conveying Equipment'!B60</f>
        <v>14 41 00 People Lifts</v>
      </c>
      <c r="C2777" s="254"/>
      <c r="D2777" s="402" t="str" cm="1">
        <f t="array" ref="D2777">_xlfn.IFNA(_xlfn.IFS('14-Conveying Equipment'!D60="*",'14-Conveying Equipment'!C60,'14-Conveying Equipment'!F60="*",'14-Conveying Equipment'!E60,'14-Conveying Equipment'!H60="*",'14-Conveying Equipment'!G60,'14-Conveying Equipment'!J60="*",'14-Conveying Equipment'!I60,'14-Conveying Equipment'!L60="*",'14-Conveying Equipment'!K60,'14-Conveying Equipment'!N60="*",'14-Conveying Equipment'!M60,'14-Conveying Equipment'!P60="*",'14-Conveying Equipment'!O60,'14-Conveying Equipment'!R60="*",'14-Conveying Equipment'!Q60,'14-Conveying Equipment'!T60="*",'14-Conveying Equipment'!S60),"")</f>
        <v/>
      </c>
      <c r="E2777" s="402" t="e">
        <f>D2777/'Project Data'!$D$22</f>
        <v>#VALUE!</v>
      </c>
      <c r="F2777" s="174" t="s">
        <v>44</v>
      </c>
      <c r="G2777" s="238" t="str" cm="1">
        <f t="array" ref="G2777">_xlfn.IFNA(_xlfn.IFS('14-Conveying Equipment'!F60="*",'14-Conveying Equipment'!E60,'14-Conveying Equipment'!H60="*",'14-Conveying Equipment'!G60,'14-Conveying Equipment'!J60="*",'14-Conveying Equipment'!I60,'14-Conveying Equipment'!L60="*",'14-Conveying Equipment'!K60,'14-Conveying Equipment'!N60="*",'14-Conveying Equipment'!M60,'14-Conveying Equipment'!P60="*",'14-Conveying Equipment'!O60,'14-Conveying Equipment'!R60="*",'14-Conveying Equipment'!Q60,'14-Conveying Equipment'!T60="*",'14-Conveying Equipment'!S60,'14-Conveying Equipment'!V60="*",'14-Conveying Equipment'!U60),"")</f>
        <v/>
      </c>
      <c r="H2777" s="236" t="e">
        <f>G2777/'Project Data'!$D$22</f>
        <v>#VALUE!</v>
      </c>
      <c r="I2777" s="175"/>
      <c r="J2777" s="244"/>
      <c r="K2777" s="404"/>
    </row>
    <row r="2778" spans="1:11" s="147" customFormat="1" ht="15.6" hidden="1">
      <c r="A2778" s="198">
        <f>'14-Conveying Equipment'!A61</f>
        <v>0</v>
      </c>
      <c r="B2778" s="235" t="str">
        <f>'14-Conveying Equipment'!B61</f>
        <v>14 41 13 Counterbalanced People Lifts</v>
      </c>
      <c r="C2778" s="254"/>
      <c r="D2778" s="402" t="str" cm="1">
        <f t="array" ref="D2778">_xlfn.IFNA(_xlfn.IFS('14-Conveying Equipment'!D61="*",'14-Conveying Equipment'!C61,'14-Conveying Equipment'!F61="*",'14-Conveying Equipment'!E61,'14-Conveying Equipment'!H61="*",'14-Conveying Equipment'!G61,'14-Conveying Equipment'!J61="*",'14-Conveying Equipment'!I61,'14-Conveying Equipment'!L61="*",'14-Conveying Equipment'!K61,'14-Conveying Equipment'!N61="*",'14-Conveying Equipment'!M61,'14-Conveying Equipment'!P61="*",'14-Conveying Equipment'!O61,'14-Conveying Equipment'!R61="*",'14-Conveying Equipment'!Q61,'14-Conveying Equipment'!T61="*",'14-Conveying Equipment'!S61),"")</f>
        <v/>
      </c>
      <c r="E2778" s="402" t="e">
        <f>D2778/'Project Data'!$D$22</f>
        <v>#VALUE!</v>
      </c>
      <c r="F2778" s="174" t="s">
        <v>44</v>
      </c>
      <c r="G2778" s="238" t="str" cm="1">
        <f t="array" ref="G2778">_xlfn.IFNA(_xlfn.IFS('14-Conveying Equipment'!F61="*",'14-Conveying Equipment'!E61,'14-Conveying Equipment'!H61="*",'14-Conveying Equipment'!G61,'14-Conveying Equipment'!J61="*",'14-Conveying Equipment'!I61,'14-Conveying Equipment'!L61="*",'14-Conveying Equipment'!K61,'14-Conveying Equipment'!N61="*",'14-Conveying Equipment'!M61,'14-Conveying Equipment'!P61="*",'14-Conveying Equipment'!O61,'14-Conveying Equipment'!R61="*",'14-Conveying Equipment'!Q61,'14-Conveying Equipment'!T61="*",'14-Conveying Equipment'!S61,'14-Conveying Equipment'!V61="*",'14-Conveying Equipment'!U61),"")</f>
        <v/>
      </c>
      <c r="H2778" s="236" t="e">
        <f>G2778/'Project Data'!$D$22</f>
        <v>#VALUE!</v>
      </c>
      <c r="I2778" s="175"/>
      <c r="J2778" s="244"/>
      <c r="K2778" s="404"/>
    </row>
    <row r="2779" spans="1:11" s="147" customFormat="1" ht="15.6" hidden="1">
      <c r="A2779" s="198">
        <f>'14-Conveying Equipment'!A62</f>
        <v>0</v>
      </c>
      <c r="B2779" s="235" t="str">
        <f>'14-Conveying Equipment'!B62</f>
        <v>14 41 16 Endless-Belt People Lifts</v>
      </c>
      <c r="C2779" s="254"/>
      <c r="D2779" s="238" t="str" cm="1">
        <f t="array" ref="D2779">_xlfn.IFNA(_xlfn.IFS('14-Conveying Equipment'!D62="*",'14-Conveying Equipment'!C62,'14-Conveying Equipment'!F62="*",'14-Conveying Equipment'!E62,'14-Conveying Equipment'!H62="*",'14-Conveying Equipment'!G62,'14-Conveying Equipment'!J62="*",'14-Conveying Equipment'!I62,'14-Conveying Equipment'!L62="*",'14-Conveying Equipment'!K62,'14-Conveying Equipment'!N62="*",'14-Conveying Equipment'!M62,'14-Conveying Equipment'!P62="*",'14-Conveying Equipment'!O62,'14-Conveying Equipment'!R62="*",'14-Conveying Equipment'!Q62,'14-Conveying Equipment'!T62="*",'14-Conveying Equipment'!S62),"")</f>
        <v/>
      </c>
      <c r="E2779" s="622" t="e">
        <f>D2779/'Project Data'!$D$22</f>
        <v>#VALUE!</v>
      </c>
      <c r="F2779" s="174" t="s">
        <v>44</v>
      </c>
      <c r="G2779" s="238" t="str" cm="1">
        <f t="array" ref="G2779">_xlfn.IFNA(_xlfn.IFS('14-Conveying Equipment'!F62="*",'14-Conveying Equipment'!E62,'14-Conveying Equipment'!H62="*",'14-Conveying Equipment'!G62,'14-Conveying Equipment'!J62="*",'14-Conveying Equipment'!I62,'14-Conveying Equipment'!L62="*",'14-Conveying Equipment'!K62,'14-Conveying Equipment'!N62="*",'14-Conveying Equipment'!M62,'14-Conveying Equipment'!P62="*",'14-Conveying Equipment'!O62,'14-Conveying Equipment'!R62="*",'14-Conveying Equipment'!Q62,'14-Conveying Equipment'!T62="*",'14-Conveying Equipment'!S62,'14-Conveying Equipment'!V62="*",'14-Conveying Equipment'!U62),"")</f>
        <v/>
      </c>
      <c r="H2779" s="236" t="e">
        <f>G2779/'Project Data'!$D$22</f>
        <v>#VALUE!</v>
      </c>
      <c r="I2779" s="175"/>
      <c r="J2779" s="244"/>
      <c r="K2779" s="242"/>
    </row>
    <row r="2780" spans="1:11" s="147" customFormat="1" ht="15.6" hidden="1">
      <c r="A2780" s="198">
        <f>'14-Conveying Equipment'!A63</f>
        <v>0</v>
      </c>
      <c r="B2780" s="235" t="str">
        <f>'14-Conveying Equipment'!B63</f>
        <v>14 41 19 Stairway Chairlifts</v>
      </c>
      <c r="C2780" s="254"/>
      <c r="D2780" s="238" t="str" cm="1">
        <f t="array" ref="D2780">_xlfn.IFNA(_xlfn.IFS('14-Conveying Equipment'!D63="*",'14-Conveying Equipment'!C63,'14-Conveying Equipment'!F63="*",'14-Conveying Equipment'!E63,'14-Conveying Equipment'!H63="*",'14-Conveying Equipment'!G63,'14-Conveying Equipment'!J63="*",'14-Conveying Equipment'!I63,'14-Conveying Equipment'!L63="*",'14-Conveying Equipment'!K63,'14-Conveying Equipment'!N63="*",'14-Conveying Equipment'!M63,'14-Conveying Equipment'!P63="*",'14-Conveying Equipment'!O63,'14-Conveying Equipment'!R63="*",'14-Conveying Equipment'!Q63,'14-Conveying Equipment'!T63="*",'14-Conveying Equipment'!S63),"")</f>
        <v/>
      </c>
      <c r="E2780" s="622" t="e">
        <f>D2780/'Project Data'!$D$22</f>
        <v>#VALUE!</v>
      </c>
      <c r="F2780" s="174" t="s">
        <v>44</v>
      </c>
      <c r="G2780" s="238" t="str" cm="1">
        <f t="array" ref="G2780">_xlfn.IFNA(_xlfn.IFS('14-Conveying Equipment'!F63="*",'14-Conveying Equipment'!E63,'14-Conveying Equipment'!H63="*",'14-Conveying Equipment'!G63,'14-Conveying Equipment'!J63="*",'14-Conveying Equipment'!I63,'14-Conveying Equipment'!L63="*",'14-Conveying Equipment'!K63,'14-Conveying Equipment'!N63="*",'14-Conveying Equipment'!M63,'14-Conveying Equipment'!P63="*",'14-Conveying Equipment'!O63,'14-Conveying Equipment'!R63="*",'14-Conveying Equipment'!Q63,'14-Conveying Equipment'!T63="*",'14-Conveying Equipment'!S63,'14-Conveying Equipment'!V63="*",'14-Conveying Equipment'!U63),"")</f>
        <v/>
      </c>
      <c r="H2780" s="236" t="e">
        <f>G2780/'Project Data'!$D$22</f>
        <v>#VALUE!</v>
      </c>
      <c r="I2780" s="175"/>
      <c r="J2780" s="244"/>
      <c r="K2780" s="242"/>
    </row>
    <row r="2781" spans="1:11" s="147" customFormat="1" ht="15.6" hidden="1">
      <c r="A2781" s="198">
        <f>'14-Conveying Equipment'!A64</f>
        <v>0</v>
      </c>
      <c r="B2781" s="235" t="str">
        <f>'14-Conveying Equipment'!B64</f>
        <v>14 42 00 Wheelchair Lifts</v>
      </c>
      <c r="C2781" s="254"/>
      <c r="D2781" s="238" t="str" cm="1">
        <f t="array" ref="D2781">_xlfn.IFNA(_xlfn.IFS('14-Conveying Equipment'!D64="*",'14-Conveying Equipment'!C64,'14-Conveying Equipment'!F64="*",'14-Conveying Equipment'!E64,'14-Conveying Equipment'!H64="*",'14-Conveying Equipment'!G64,'14-Conveying Equipment'!J64="*",'14-Conveying Equipment'!I64,'14-Conveying Equipment'!L64="*",'14-Conveying Equipment'!K64,'14-Conveying Equipment'!N64="*",'14-Conveying Equipment'!M64,'14-Conveying Equipment'!P64="*",'14-Conveying Equipment'!O64,'14-Conveying Equipment'!R64="*",'14-Conveying Equipment'!Q64,'14-Conveying Equipment'!T64="*",'14-Conveying Equipment'!S64),"")</f>
        <v/>
      </c>
      <c r="E2781" s="622" t="e">
        <f>D2781/'Project Data'!$D$22</f>
        <v>#VALUE!</v>
      </c>
      <c r="F2781" s="174" t="s">
        <v>44</v>
      </c>
      <c r="G2781" s="238" t="str" cm="1">
        <f t="array" ref="G2781">_xlfn.IFNA(_xlfn.IFS('14-Conveying Equipment'!F64="*",'14-Conveying Equipment'!E64,'14-Conveying Equipment'!H64="*",'14-Conveying Equipment'!G64,'14-Conveying Equipment'!J64="*",'14-Conveying Equipment'!I64,'14-Conveying Equipment'!L64="*",'14-Conveying Equipment'!K64,'14-Conveying Equipment'!N64="*",'14-Conveying Equipment'!M64,'14-Conveying Equipment'!P64="*",'14-Conveying Equipment'!O64,'14-Conveying Equipment'!R64="*",'14-Conveying Equipment'!Q64,'14-Conveying Equipment'!T64="*",'14-Conveying Equipment'!S64,'14-Conveying Equipment'!V64="*",'14-Conveying Equipment'!U64),"")</f>
        <v/>
      </c>
      <c r="H2781" s="236" t="e">
        <f>G2781/'Project Data'!$D$22</f>
        <v>#VALUE!</v>
      </c>
      <c r="I2781" s="175"/>
      <c r="J2781" s="244"/>
      <c r="K2781" s="242"/>
    </row>
    <row r="2782" spans="1:11" s="147" customFormat="1" ht="15.6" hidden="1">
      <c r="A2782" s="198">
        <f>'14-Conveying Equipment'!A65</f>
        <v>0</v>
      </c>
      <c r="B2782" s="235" t="str">
        <f>'14-Conveying Equipment'!B65</f>
        <v>14 42 13 Inclined Wheelchair Lifts</v>
      </c>
      <c r="C2782" s="254"/>
      <c r="D2782" s="238" t="str" cm="1">
        <f t="array" ref="D2782">_xlfn.IFNA(_xlfn.IFS('14-Conveying Equipment'!D65="*",'14-Conveying Equipment'!C65,'14-Conveying Equipment'!F65="*",'14-Conveying Equipment'!E65,'14-Conveying Equipment'!H65="*",'14-Conveying Equipment'!G65,'14-Conveying Equipment'!J65="*",'14-Conveying Equipment'!I65,'14-Conveying Equipment'!L65="*",'14-Conveying Equipment'!K65,'14-Conveying Equipment'!N65="*",'14-Conveying Equipment'!M65,'14-Conveying Equipment'!P65="*",'14-Conveying Equipment'!O65,'14-Conveying Equipment'!R65="*",'14-Conveying Equipment'!Q65,'14-Conveying Equipment'!T65="*",'14-Conveying Equipment'!S65),"")</f>
        <v/>
      </c>
      <c r="E2782" s="622" t="e">
        <f>D2782/'Project Data'!$D$22</f>
        <v>#VALUE!</v>
      </c>
      <c r="F2782" s="174" t="s">
        <v>44</v>
      </c>
      <c r="G2782" s="238" t="str" cm="1">
        <f t="array" ref="G2782">_xlfn.IFNA(_xlfn.IFS('14-Conveying Equipment'!F65="*",'14-Conveying Equipment'!E65,'14-Conveying Equipment'!H65="*",'14-Conveying Equipment'!G65,'14-Conveying Equipment'!J65="*",'14-Conveying Equipment'!I65,'14-Conveying Equipment'!L65="*",'14-Conveying Equipment'!K65,'14-Conveying Equipment'!N65="*",'14-Conveying Equipment'!M65,'14-Conveying Equipment'!P65="*",'14-Conveying Equipment'!O65,'14-Conveying Equipment'!R65="*",'14-Conveying Equipment'!Q65,'14-Conveying Equipment'!T65="*",'14-Conveying Equipment'!S65,'14-Conveying Equipment'!V65="*",'14-Conveying Equipment'!U65),"")</f>
        <v/>
      </c>
      <c r="H2782" s="236" t="e">
        <f>G2782/'Project Data'!$D$22</f>
        <v>#VALUE!</v>
      </c>
      <c r="I2782" s="175"/>
      <c r="J2782" s="244"/>
      <c r="K2782" s="242"/>
    </row>
    <row r="2783" spans="1:11" s="147" customFormat="1" ht="15.6" hidden="1">
      <c r="A2783" s="198">
        <f>'14-Conveying Equipment'!A66</f>
        <v>0</v>
      </c>
      <c r="B2783" s="235" t="str">
        <f>'14-Conveying Equipment'!B66</f>
        <v>14 42 16 Vertical Wheelchair Lifts</v>
      </c>
      <c r="C2783" s="254"/>
      <c r="D2783" s="238" t="str" cm="1">
        <f t="array" ref="D2783">_xlfn.IFNA(_xlfn.IFS('14-Conveying Equipment'!D66="*",'14-Conveying Equipment'!C66,'14-Conveying Equipment'!F66="*",'14-Conveying Equipment'!E66,'14-Conveying Equipment'!H66="*",'14-Conveying Equipment'!G66,'14-Conveying Equipment'!J66="*",'14-Conveying Equipment'!I66,'14-Conveying Equipment'!L66="*",'14-Conveying Equipment'!K66,'14-Conveying Equipment'!N66="*",'14-Conveying Equipment'!M66,'14-Conveying Equipment'!P66="*",'14-Conveying Equipment'!O66,'14-Conveying Equipment'!R66="*",'14-Conveying Equipment'!Q66,'14-Conveying Equipment'!T66="*",'14-Conveying Equipment'!S66),"")</f>
        <v/>
      </c>
      <c r="E2783" s="622" t="e">
        <f>D2783/'Project Data'!$D$22</f>
        <v>#VALUE!</v>
      </c>
      <c r="F2783" s="174" t="s">
        <v>44</v>
      </c>
      <c r="G2783" s="238" t="str" cm="1">
        <f t="array" ref="G2783">_xlfn.IFNA(_xlfn.IFS('14-Conveying Equipment'!F66="*",'14-Conveying Equipment'!E66,'14-Conveying Equipment'!H66="*",'14-Conveying Equipment'!G66,'14-Conveying Equipment'!J66="*",'14-Conveying Equipment'!I66,'14-Conveying Equipment'!L66="*",'14-Conveying Equipment'!K66,'14-Conveying Equipment'!N66="*",'14-Conveying Equipment'!M66,'14-Conveying Equipment'!P66="*",'14-Conveying Equipment'!O66,'14-Conveying Equipment'!R66="*",'14-Conveying Equipment'!Q66,'14-Conveying Equipment'!T66="*",'14-Conveying Equipment'!S66,'14-Conveying Equipment'!V66="*",'14-Conveying Equipment'!U66),"")</f>
        <v/>
      </c>
      <c r="H2783" s="236" t="e">
        <f>G2783/'Project Data'!$D$22</f>
        <v>#VALUE!</v>
      </c>
      <c r="I2783" s="175"/>
      <c r="J2783" s="244"/>
      <c r="K2783" s="242"/>
    </row>
    <row r="2784" spans="1:11" s="147" customFormat="1" ht="15.6" hidden="1">
      <c r="A2784" s="198">
        <f>'14-Conveying Equipment'!A67</f>
        <v>0</v>
      </c>
      <c r="B2784" s="235" t="str">
        <f>'14-Conveying Equipment'!B67</f>
        <v>14 43 00 Platform Lifts</v>
      </c>
      <c r="C2784" s="254"/>
      <c r="D2784" s="238" t="str" cm="1">
        <f t="array" ref="D2784">_xlfn.IFNA(_xlfn.IFS('14-Conveying Equipment'!D67="*",'14-Conveying Equipment'!C67,'14-Conveying Equipment'!F67="*",'14-Conveying Equipment'!E67,'14-Conveying Equipment'!H67="*",'14-Conveying Equipment'!G67,'14-Conveying Equipment'!J67="*",'14-Conveying Equipment'!I67,'14-Conveying Equipment'!L67="*",'14-Conveying Equipment'!K67,'14-Conveying Equipment'!N67="*",'14-Conveying Equipment'!M67,'14-Conveying Equipment'!P67="*",'14-Conveying Equipment'!O67,'14-Conveying Equipment'!R67="*",'14-Conveying Equipment'!Q67,'14-Conveying Equipment'!T67="*",'14-Conveying Equipment'!S67),"")</f>
        <v/>
      </c>
      <c r="E2784" s="622" t="e">
        <f>D2784/'Project Data'!$D$22</f>
        <v>#VALUE!</v>
      </c>
      <c r="F2784" s="174" t="s">
        <v>44</v>
      </c>
      <c r="G2784" s="238" t="str" cm="1">
        <f t="array" ref="G2784">_xlfn.IFNA(_xlfn.IFS('14-Conveying Equipment'!F67="*",'14-Conveying Equipment'!E67,'14-Conveying Equipment'!H67="*",'14-Conveying Equipment'!G67,'14-Conveying Equipment'!J67="*",'14-Conveying Equipment'!I67,'14-Conveying Equipment'!L67="*",'14-Conveying Equipment'!K67,'14-Conveying Equipment'!N67="*",'14-Conveying Equipment'!M67,'14-Conveying Equipment'!P67="*",'14-Conveying Equipment'!O67,'14-Conveying Equipment'!R67="*",'14-Conveying Equipment'!Q67,'14-Conveying Equipment'!T67="*",'14-Conveying Equipment'!S67,'14-Conveying Equipment'!V67="*",'14-Conveying Equipment'!U67),"")</f>
        <v/>
      </c>
      <c r="H2784" s="236" t="e">
        <f>G2784/'Project Data'!$D$22</f>
        <v>#VALUE!</v>
      </c>
      <c r="I2784" s="175"/>
      <c r="J2784" s="244"/>
      <c r="K2784" s="242"/>
    </row>
    <row r="2785" spans="1:11" s="147" customFormat="1" ht="15.6" hidden="1">
      <c r="A2785" s="198">
        <f>'14-Conveying Equipment'!A68</f>
        <v>0</v>
      </c>
      <c r="B2785" s="235" t="str">
        <f>'14-Conveying Equipment'!B68</f>
        <v>14 43 13 Orchestra Lifts</v>
      </c>
      <c r="C2785" s="254"/>
      <c r="D2785" s="238" t="str" cm="1">
        <f t="array" ref="D2785">_xlfn.IFNA(_xlfn.IFS('14-Conveying Equipment'!D68="*",'14-Conveying Equipment'!C68,'14-Conveying Equipment'!F68="*",'14-Conveying Equipment'!E68,'14-Conveying Equipment'!H68="*",'14-Conveying Equipment'!G68,'14-Conveying Equipment'!J68="*",'14-Conveying Equipment'!I68,'14-Conveying Equipment'!L68="*",'14-Conveying Equipment'!K68,'14-Conveying Equipment'!N68="*",'14-Conveying Equipment'!M68,'14-Conveying Equipment'!P68="*",'14-Conveying Equipment'!O68,'14-Conveying Equipment'!R68="*",'14-Conveying Equipment'!Q68,'14-Conveying Equipment'!T68="*",'14-Conveying Equipment'!S68),"")</f>
        <v/>
      </c>
      <c r="E2785" s="622" t="e">
        <f>D2785/'Project Data'!$D$22</f>
        <v>#VALUE!</v>
      </c>
      <c r="F2785" s="174" t="s">
        <v>44</v>
      </c>
      <c r="G2785" s="238" t="str" cm="1">
        <f t="array" ref="G2785">_xlfn.IFNA(_xlfn.IFS('14-Conveying Equipment'!F68="*",'14-Conveying Equipment'!E68,'14-Conveying Equipment'!H68="*",'14-Conveying Equipment'!G68,'14-Conveying Equipment'!J68="*",'14-Conveying Equipment'!I68,'14-Conveying Equipment'!L68="*",'14-Conveying Equipment'!K68,'14-Conveying Equipment'!N68="*",'14-Conveying Equipment'!M68,'14-Conveying Equipment'!P68="*",'14-Conveying Equipment'!O68,'14-Conveying Equipment'!R68="*",'14-Conveying Equipment'!Q68,'14-Conveying Equipment'!T68="*",'14-Conveying Equipment'!S68,'14-Conveying Equipment'!V68="*",'14-Conveying Equipment'!U68),"")</f>
        <v/>
      </c>
      <c r="H2785" s="236" t="e">
        <f>G2785/'Project Data'!$D$22</f>
        <v>#VALUE!</v>
      </c>
      <c r="I2785" s="175"/>
      <c r="J2785" s="244"/>
      <c r="K2785" s="242"/>
    </row>
    <row r="2786" spans="1:11" s="147" customFormat="1" ht="15.6" hidden="1">
      <c r="A2786" s="198">
        <f>'14-Conveying Equipment'!A69</f>
        <v>0</v>
      </c>
      <c r="B2786" s="235" t="str">
        <f>'14-Conveying Equipment'!B69</f>
        <v>14 43 16 Stage Lifts</v>
      </c>
      <c r="C2786" s="254"/>
      <c r="D2786" s="238" t="str" cm="1">
        <f t="array" ref="D2786">_xlfn.IFNA(_xlfn.IFS('14-Conveying Equipment'!D69="*",'14-Conveying Equipment'!C69,'14-Conveying Equipment'!F69="*",'14-Conveying Equipment'!E69,'14-Conveying Equipment'!H69="*",'14-Conveying Equipment'!G69,'14-Conveying Equipment'!J69="*",'14-Conveying Equipment'!I69,'14-Conveying Equipment'!L69="*",'14-Conveying Equipment'!K69,'14-Conveying Equipment'!N69="*",'14-Conveying Equipment'!M69,'14-Conveying Equipment'!P69="*",'14-Conveying Equipment'!O69,'14-Conveying Equipment'!R69="*",'14-Conveying Equipment'!Q69,'14-Conveying Equipment'!T69="*",'14-Conveying Equipment'!S69),"")</f>
        <v/>
      </c>
      <c r="E2786" s="622" t="e">
        <f>D2786/'Project Data'!$D$22</f>
        <v>#VALUE!</v>
      </c>
      <c r="F2786" s="174" t="s">
        <v>44</v>
      </c>
      <c r="G2786" s="238" t="str" cm="1">
        <f t="array" ref="G2786">_xlfn.IFNA(_xlfn.IFS('14-Conveying Equipment'!F69="*",'14-Conveying Equipment'!E69,'14-Conveying Equipment'!H69="*",'14-Conveying Equipment'!G69,'14-Conveying Equipment'!J69="*",'14-Conveying Equipment'!I69,'14-Conveying Equipment'!L69="*",'14-Conveying Equipment'!K69,'14-Conveying Equipment'!N69="*",'14-Conveying Equipment'!M69,'14-Conveying Equipment'!P69="*",'14-Conveying Equipment'!O69,'14-Conveying Equipment'!R69="*",'14-Conveying Equipment'!Q69,'14-Conveying Equipment'!T69="*",'14-Conveying Equipment'!S69,'14-Conveying Equipment'!V69="*",'14-Conveying Equipment'!U69),"")</f>
        <v/>
      </c>
      <c r="H2786" s="236" t="e">
        <f>G2786/'Project Data'!$D$22</f>
        <v>#VALUE!</v>
      </c>
      <c r="I2786" s="175"/>
      <c r="J2786" s="244"/>
      <c r="K2786" s="242"/>
    </row>
    <row r="2787" spans="1:11" s="147" customFormat="1" ht="15.6" hidden="1">
      <c r="A2787" s="198">
        <f>'14-Conveying Equipment'!A70</f>
        <v>0</v>
      </c>
      <c r="B2787" s="235" t="str">
        <f>'14-Conveying Equipment'!B70</f>
        <v>14 44 00 Sidewalk Lifts</v>
      </c>
      <c r="C2787" s="254"/>
      <c r="D2787" s="238" t="str" cm="1">
        <f t="array" ref="D2787">_xlfn.IFNA(_xlfn.IFS('14-Conveying Equipment'!D70="*",'14-Conveying Equipment'!C70,'14-Conveying Equipment'!F70="*",'14-Conveying Equipment'!E70,'14-Conveying Equipment'!H70="*",'14-Conveying Equipment'!G70,'14-Conveying Equipment'!J70="*",'14-Conveying Equipment'!I70,'14-Conveying Equipment'!L70="*",'14-Conveying Equipment'!K70,'14-Conveying Equipment'!N70="*",'14-Conveying Equipment'!M70,'14-Conveying Equipment'!P70="*",'14-Conveying Equipment'!O70,'14-Conveying Equipment'!R70="*",'14-Conveying Equipment'!Q70,'14-Conveying Equipment'!T70="*",'14-Conveying Equipment'!S70),"")</f>
        <v/>
      </c>
      <c r="E2787" s="622" t="e">
        <f>D2787/'Project Data'!$D$22</f>
        <v>#VALUE!</v>
      </c>
      <c r="F2787" s="174" t="s">
        <v>44</v>
      </c>
      <c r="G2787" s="238" t="str" cm="1">
        <f t="array" ref="G2787">_xlfn.IFNA(_xlfn.IFS('14-Conveying Equipment'!F70="*",'14-Conveying Equipment'!E70,'14-Conveying Equipment'!H70="*",'14-Conveying Equipment'!G70,'14-Conveying Equipment'!J70="*",'14-Conveying Equipment'!I70,'14-Conveying Equipment'!L70="*",'14-Conveying Equipment'!K70,'14-Conveying Equipment'!N70="*",'14-Conveying Equipment'!M70,'14-Conveying Equipment'!P70="*",'14-Conveying Equipment'!O70,'14-Conveying Equipment'!R70="*",'14-Conveying Equipment'!Q70,'14-Conveying Equipment'!T70="*",'14-Conveying Equipment'!S70,'14-Conveying Equipment'!V70="*",'14-Conveying Equipment'!U70),"")</f>
        <v/>
      </c>
      <c r="H2787" s="236" t="e">
        <f>G2787/'Project Data'!$D$22</f>
        <v>#VALUE!</v>
      </c>
      <c r="I2787" s="175"/>
      <c r="J2787" s="244"/>
      <c r="K2787" s="242"/>
    </row>
    <row r="2788" spans="1:11" s="147" customFormat="1" ht="15.6" hidden="1">
      <c r="A2788" s="198">
        <f>'14-Conveying Equipment'!A71</f>
        <v>0</v>
      </c>
      <c r="B2788" s="235" t="str">
        <f>'14-Conveying Equipment'!B71</f>
        <v>14 45 00 Vehicle Lifts</v>
      </c>
      <c r="C2788" s="254"/>
      <c r="D2788" s="238" t="str" cm="1">
        <f t="array" ref="D2788">_xlfn.IFNA(_xlfn.IFS('14-Conveying Equipment'!D71="*",'14-Conveying Equipment'!C71,'14-Conveying Equipment'!F71="*",'14-Conveying Equipment'!E71,'14-Conveying Equipment'!H71="*",'14-Conveying Equipment'!G71,'14-Conveying Equipment'!J71="*",'14-Conveying Equipment'!I71,'14-Conveying Equipment'!L71="*",'14-Conveying Equipment'!K71,'14-Conveying Equipment'!N71="*",'14-Conveying Equipment'!M71,'14-Conveying Equipment'!P71="*",'14-Conveying Equipment'!O71,'14-Conveying Equipment'!R71="*",'14-Conveying Equipment'!Q71,'14-Conveying Equipment'!T71="*",'14-Conveying Equipment'!S71),"")</f>
        <v/>
      </c>
      <c r="E2788" s="622" t="e">
        <f>D2788/'Project Data'!$D$22</f>
        <v>#VALUE!</v>
      </c>
      <c r="F2788" s="174" t="s">
        <v>44</v>
      </c>
      <c r="G2788" s="238" t="str" cm="1">
        <f t="array" ref="G2788">_xlfn.IFNA(_xlfn.IFS('14-Conveying Equipment'!F71="*",'14-Conveying Equipment'!E71,'14-Conveying Equipment'!H71="*",'14-Conveying Equipment'!G71,'14-Conveying Equipment'!J71="*",'14-Conveying Equipment'!I71,'14-Conveying Equipment'!L71="*",'14-Conveying Equipment'!K71,'14-Conveying Equipment'!N71="*",'14-Conveying Equipment'!M71,'14-Conveying Equipment'!P71="*",'14-Conveying Equipment'!O71,'14-Conveying Equipment'!R71="*",'14-Conveying Equipment'!Q71,'14-Conveying Equipment'!T71="*",'14-Conveying Equipment'!S71,'14-Conveying Equipment'!V71="*",'14-Conveying Equipment'!U71),"")</f>
        <v/>
      </c>
      <c r="H2788" s="236" t="e">
        <f>G2788/'Project Data'!$D$22</f>
        <v>#VALUE!</v>
      </c>
      <c r="I2788" s="175"/>
      <c r="J2788" s="244"/>
      <c r="K2788" s="242"/>
    </row>
    <row r="2789" spans="1:11" s="147" customFormat="1" ht="15.6" hidden="1">
      <c r="A2789" s="198">
        <f>'14-Conveying Equipment'!A72</f>
        <v>0</v>
      </c>
      <c r="B2789" s="235" t="str">
        <f>'14-Conveying Equipment'!B72</f>
        <v>14 45 13 Vehicle Service Lifts</v>
      </c>
      <c r="C2789" s="254"/>
      <c r="D2789" s="238" t="str" cm="1">
        <f t="array" ref="D2789">_xlfn.IFNA(_xlfn.IFS('14-Conveying Equipment'!D72="*",'14-Conveying Equipment'!C72,'14-Conveying Equipment'!F72="*",'14-Conveying Equipment'!E72,'14-Conveying Equipment'!H72="*",'14-Conveying Equipment'!G72,'14-Conveying Equipment'!J72="*",'14-Conveying Equipment'!I72,'14-Conveying Equipment'!L72="*",'14-Conveying Equipment'!K72,'14-Conveying Equipment'!N72="*",'14-Conveying Equipment'!M72,'14-Conveying Equipment'!P72="*",'14-Conveying Equipment'!O72,'14-Conveying Equipment'!R72="*",'14-Conveying Equipment'!Q72,'14-Conveying Equipment'!T72="*",'14-Conveying Equipment'!S72),"")</f>
        <v/>
      </c>
      <c r="E2789" s="622" t="e">
        <f>D2789/'Project Data'!$D$22</f>
        <v>#VALUE!</v>
      </c>
      <c r="F2789" s="174" t="s">
        <v>44</v>
      </c>
      <c r="G2789" s="238" t="str" cm="1">
        <f t="array" ref="G2789">_xlfn.IFNA(_xlfn.IFS('14-Conveying Equipment'!F72="*",'14-Conveying Equipment'!E72,'14-Conveying Equipment'!H72="*",'14-Conveying Equipment'!G72,'14-Conveying Equipment'!J72="*",'14-Conveying Equipment'!I72,'14-Conveying Equipment'!L72="*",'14-Conveying Equipment'!K72,'14-Conveying Equipment'!N72="*",'14-Conveying Equipment'!M72,'14-Conveying Equipment'!P72="*",'14-Conveying Equipment'!O72,'14-Conveying Equipment'!R72="*",'14-Conveying Equipment'!Q72,'14-Conveying Equipment'!T72="*",'14-Conveying Equipment'!S72,'14-Conveying Equipment'!V72="*",'14-Conveying Equipment'!U72),"")</f>
        <v/>
      </c>
      <c r="H2789" s="236" t="e">
        <f>G2789/'Project Data'!$D$22</f>
        <v>#VALUE!</v>
      </c>
      <c r="I2789" s="175"/>
      <c r="J2789" s="244"/>
      <c r="K2789" s="242"/>
    </row>
    <row r="2790" spans="1:11" s="147" customFormat="1" ht="15.6" hidden="1">
      <c r="A2790" s="198">
        <f>'14-Conveying Equipment'!A73</f>
        <v>0</v>
      </c>
      <c r="B2790" s="235" t="str">
        <f>'14-Conveying Equipment'!B73</f>
        <v>14 45 23 Vehicle Parking Lifts</v>
      </c>
      <c r="C2790" s="254"/>
      <c r="D2790" s="238" t="str" cm="1">
        <f t="array" ref="D2790">_xlfn.IFNA(_xlfn.IFS('14-Conveying Equipment'!D73="*",'14-Conveying Equipment'!C73,'14-Conveying Equipment'!F73="*",'14-Conveying Equipment'!E73,'14-Conveying Equipment'!H73="*",'14-Conveying Equipment'!G73,'14-Conveying Equipment'!J73="*",'14-Conveying Equipment'!I73,'14-Conveying Equipment'!L73="*",'14-Conveying Equipment'!K73,'14-Conveying Equipment'!N73="*",'14-Conveying Equipment'!M73,'14-Conveying Equipment'!P73="*",'14-Conveying Equipment'!O73,'14-Conveying Equipment'!R73="*",'14-Conveying Equipment'!Q73,'14-Conveying Equipment'!T73="*",'14-Conveying Equipment'!S73),"")</f>
        <v/>
      </c>
      <c r="E2790" s="622" t="e">
        <f>D2790/'Project Data'!$D$22</f>
        <v>#VALUE!</v>
      </c>
      <c r="F2790" s="174" t="s">
        <v>44</v>
      </c>
      <c r="G2790" s="238" t="str" cm="1">
        <f t="array" ref="G2790">_xlfn.IFNA(_xlfn.IFS('14-Conveying Equipment'!F73="*",'14-Conveying Equipment'!E73,'14-Conveying Equipment'!H73="*",'14-Conveying Equipment'!G73,'14-Conveying Equipment'!J73="*",'14-Conveying Equipment'!I73,'14-Conveying Equipment'!L73="*",'14-Conveying Equipment'!K73,'14-Conveying Equipment'!N73="*",'14-Conveying Equipment'!M73,'14-Conveying Equipment'!P73="*",'14-Conveying Equipment'!O73,'14-Conveying Equipment'!R73="*",'14-Conveying Equipment'!Q73,'14-Conveying Equipment'!T73="*",'14-Conveying Equipment'!S73,'14-Conveying Equipment'!V73="*",'14-Conveying Equipment'!U73),"")</f>
        <v/>
      </c>
      <c r="H2790" s="236" t="e">
        <f>G2790/'Project Data'!$D$22</f>
        <v>#VALUE!</v>
      </c>
      <c r="I2790" s="175"/>
      <c r="J2790" s="244"/>
      <c r="K2790" s="242"/>
    </row>
    <row r="2791" spans="1:11" s="147" customFormat="1" ht="15.6" hidden="1">
      <c r="A2791" s="198">
        <f>'14-Conveying Equipment'!A74</f>
        <v>0</v>
      </c>
      <c r="B2791" s="235" t="str">
        <f>'14-Conveying Equipment'!B74</f>
        <v>14 46 00 Material Lifts</v>
      </c>
      <c r="C2791" s="254"/>
      <c r="D2791" s="238" t="str" cm="1">
        <f t="array" ref="D2791">_xlfn.IFNA(_xlfn.IFS('14-Conveying Equipment'!D74="*",'14-Conveying Equipment'!C74,'14-Conveying Equipment'!F74="*",'14-Conveying Equipment'!E74,'14-Conveying Equipment'!H74="*",'14-Conveying Equipment'!G74,'14-Conveying Equipment'!J74="*",'14-Conveying Equipment'!I74,'14-Conveying Equipment'!L74="*",'14-Conveying Equipment'!K74,'14-Conveying Equipment'!N74="*",'14-Conveying Equipment'!M74,'14-Conveying Equipment'!P74="*",'14-Conveying Equipment'!O74,'14-Conveying Equipment'!R74="*",'14-Conveying Equipment'!Q74,'14-Conveying Equipment'!T74="*",'14-Conveying Equipment'!S74),"")</f>
        <v/>
      </c>
      <c r="E2791" s="622" t="e">
        <f>D2791/'Project Data'!$D$22</f>
        <v>#VALUE!</v>
      </c>
      <c r="F2791" s="174" t="s">
        <v>44</v>
      </c>
      <c r="G2791" s="238" t="str" cm="1">
        <f t="array" ref="G2791">_xlfn.IFNA(_xlfn.IFS('14-Conveying Equipment'!F74="*",'14-Conveying Equipment'!E74,'14-Conveying Equipment'!H74="*",'14-Conveying Equipment'!G74,'14-Conveying Equipment'!J74="*",'14-Conveying Equipment'!I74,'14-Conveying Equipment'!L74="*",'14-Conveying Equipment'!K74,'14-Conveying Equipment'!N74="*",'14-Conveying Equipment'!M74,'14-Conveying Equipment'!P74="*",'14-Conveying Equipment'!O74,'14-Conveying Equipment'!R74="*",'14-Conveying Equipment'!Q74,'14-Conveying Equipment'!T74="*",'14-Conveying Equipment'!S74,'14-Conveying Equipment'!V74="*",'14-Conveying Equipment'!U74),"")</f>
        <v/>
      </c>
      <c r="H2791" s="236" t="e">
        <f>G2791/'Project Data'!$D$22</f>
        <v>#VALUE!</v>
      </c>
      <c r="I2791" s="175"/>
      <c r="J2791" s="244"/>
      <c r="K2791" s="242"/>
    </row>
    <row r="2792" spans="1:11" s="147" customFormat="1" ht="15.6" hidden="1">
      <c r="A2792" s="198">
        <f>'14-Conveying Equipment'!A75</f>
        <v>0</v>
      </c>
      <c r="B2792" s="235" t="str">
        <f>'14-Conveying Equipment'!B75</f>
        <v>14 70 00 Turntables</v>
      </c>
      <c r="C2792" s="254"/>
      <c r="D2792" s="238" t="str" cm="1">
        <f t="array" ref="D2792">_xlfn.IFNA(_xlfn.IFS('14-Conveying Equipment'!D75="*",'14-Conveying Equipment'!C75,'14-Conveying Equipment'!F75="*",'14-Conveying Equipment'!E75,'14-Conveying Equipment'!H75="*",'14-Conveying Equipment'!G75,'14-Conveying Equipment'!J75="*",'14-Conveying Equipment'!I75,'14-Conveying Equipment'!L75="*",'14-Conveying Equipment'!K75,'14-Conveying Equipment'!N75="*",'14-Conveying Equipment'!M75,'14-Conveying Equipment'!P75="*",'14-Conveying Equipment'!O75,'14-Conveying Equipment'!R75="*",'14-Conveying Equipment'!Q75,'14-Conveying Equipment'!T75="*",'14-Conveying Equipment'!S75),"")</f>
        <v/>
      </c>
      <c r="E2792" s="622" t="e">
        <f>D2792/'Project Data'!$D$22</f>
        <v>#VALUE!</v>
      </c>
      <c r="F2792" s="174" t="s">
        <v>44</v>
      </c>
      <c r="G2792" s="238" t="str" cm="1">
        <f t="array" ref="G2792">_xlfn.IFNA(_xlfn.IFS('14-Conveying Equipment'!F75="*",'14-Conveying Equipment'!E75,'14-Conveying Equipment'!H75="*",'14-Conveying Equipment'!G75,'14-Conveying Equipment'!J75="*",'14-Conveying Equipment'!I75,'14-Conveying Equipment'!L75="*",'14-Conveying Equipment'!K75,'14-Conveying Equipment'!N75="*",'14-Conveying Equipment'!M75,'14-Conveying Equipment'!P75="*",'14-Conveying Equipment'!O75,'14-Conveying Equipment'!R75="*",'14-Conveying Equipment'!Q75,'14-Conveying Equipment'!T75="*",'14-Conveying Equipment'!S75,'14-Conveying Equipment'!V75="*",'14-Conveying Equipment'!U75),"")</f>
        <v/>
      </c>
      <c r="H2792" s="236" t="e">
        <f>G2792/'Project Data'!$D$22</f>
        <v>#VALUE!</v>
      </c>
      <c r="I2792" s="175"/>
      <c r="J2792" s="244"/>
      <c r="K2792" s="242"/>
    </row>
    <row r="2793" spans="1:11" s="147" customFormat="1" ht="15.6" hidden="1">
      <c r="A2793" s="198">
        <f>'14-Conveying Equipment'!A76</f>
        <v>0</v>
      </c>
      <c r="B2793" s="235" t="str">
        <f>'14-Conveying Equipment'!B76</f>
        <v>14 71 00 Industrial Turntables</v>
      </c>
      <c r="C2793" s="254"/>
      <c r="D2793" s="238" t="str" cm="1">
        <f t="array" ref="D2793">_xlfn.IFNA(_xlfn.IFS('14-Conveying Equipment'!D76="*",'14-Conveying Equipment'!C76,'14-Conveying Equipment'!F76="*",'14-Conveying Equipment'!E76,'14-Conveying Equipment'!H76="*",'14-Conveying Equipment'!G76,'14-Conveying Equipment'!J76="*",'14-Conveying Equipment'!I76,'14-Conveying Equipment'!L76="*",'14-Conveying Equipment'!K76,'14-Conveying Equipment'!N76="*",'14-Conveying Equipment'!M76,'14-Conveying Equipment'!P76="*",'14-Conveying Equipment'!O76,'14-Conveying Equipment'!R76="*",'14-Conveying Equipment'!Q76,'14-Conveying Equipment'!T76="*",'14-Conveying Equipment'!S76),"")</f>
        <v/>
      </c>
      <c r="E2793" s="622" t="e">
        <f>D2793/'Project Data'!$D$22</f>
        <v>#VALUE!</v>
      </c>
      <c r="F2793" s="174" t="s">
        <v>44</v>
      </c>
      <c r="G2793" s="238" t="str" cm="1">
        <f t="array" ref="G2793">_xlfn.IFNA(_xlfn.IFS('14-Conveying Equipment'!F76="*",'14-Conveying Equipment'!E76,'14-Conveying Equipment'!H76="*",'14-Conveying Equipment'!G76,'14-Conveying Equipment'!J76="*",'14-Conveying Equipment'!I76,'14-Conveying Equipment'!L76="*",'14-Conveying Equipment'!K76,'14-Conveying Equipment'!N76="*",'14-Conveying Equipment'!M76,'14-Conveying Equipment'!P76="*",'14-Conveying Equipment'!O76,'14-Conveying Equipment'!R76="*",'14-Conveying Equipment'!Q76,'14-Conveying Equipment'!T76="*",'14-Conveying Equipment'!S76,'14-Conveying Equipment'!V76="*",'14-Conveying Equipment'!U76),"")</f>
        <v/>
      </c>
      <c r="H2793" s="236" t="e">
        <f>G2793/'Project Data'!$D$22</f>
        <v>#VALUE!</v>
      </c>
      <c r="I2793" s="175"/>
      <c r="J2793" s="244"/>
      <c r="K2793" s="242"/>
    </row>
    <row r="2794" spans="1:11" s="147" customFormat="1" ht="15.6" hidden="1">
      <c r="A2794" s="198">
        <f>'14-Conveying Equipment'!A77</f>
        <v>0</v>
      </c>
      <c r="B2794" s="235" t="str">
        <f>'14-Conveying Equipment'!B77</f>
        <v>14 71 11 Vehicle Turntables</v>
      </c>
      <c r="C2794" s="254"/>
      <c r="D2794" s="238" t="str" cm="1">
        <f t="array" ref="D2794">_xlfn.IFNA(_xlfn.IFS('14-Conveying Equipment'!D77="*",'14-Conveying Equipment'!C77,'14-Conveying Equipment'!F77="*",'14-Conveying Equipment'!E77,'14-Conveying Equipment'!H77="*",'14-Conveying Equipment'!G77,'14-Conveying Equipment'!J77="*",'14-Conveying Equipment'!I77,'14-Conveying Equipment'!L77="*",'14-Conveying Equipment'!K77,'14-Conveying Equipment'!N77="*",'14-Conveying Equipment'!M77,'14-Conveying Equipment'!P77="*",'14-Conveying Equipment'!O77,'14-Conveying Equipment'!R77="*",'14-Conveying Equipment'!Q77,'14-Conveying Equipment'!T77="*",'14-Conveying Equipment'!S77),"")</f>
        <v/>
      </c>
      <c r="E2794" s="622" t="e">
        <f>D2794/'Project Data'!$D$22</f>
        <v>#VALUE!</v>
      </c>
      <c r="F2794" s="174" t="s">
        <v>44</v>
      </c>
      <c r="G2794" s="238" t="str" cm="1">
        <f t="array" ref="G2794">_xlfn.IFNA(_xlfn.IFS('14-Conveying Equipment'!F77="*",'14-Conveying Equipment'!E77,'14-Conveying Equipment'!H77="*",'14-Conveying Equipment'!G77,'14-Conveying Equipment'!J77="*",'14-Conveying Equipment'!I77,'14-Conveying Equipment'!L77="*",'14-Conveying Equipment'!K77,'14-Conveying Equipment'!N77="*",'14-Conveying Equipment'!M77,'14-Conveying Equipment'!P77="*",'14-Conveying Equipment'!O77,'14-Conveying Equipment'!R77="*",'14-Conveying Equipment'!Q77,'14-Conveying Equipment'!T77="*",'14-Conveying Equipment'!S77,'14-Conveying Equipment'!V77="*",'14-Conveying Equipment'!U77),"")</f>
        <v/>
      </c>
      <c r="H2794" s="236" t="e">
        <f>G2794/'Project Data'!$D$22</f>
        <v>#VALUE!</v>
      </c>
      <c r="I2794" s="175"/>
      <c r="J2794" s="244"/>
      <c r="K2794" s="242"/>
    </row>
    <row r="2795" spans="1:11" s="147" customFormat="1" ht="15.6" hidden="1">
      <c r="A2795" s="198">
        <f>'14-Conveying Equipment'!A78</f>
        <v>0</v>
      </c>
      <c r="B2795" s="235" t="str">
        <f>'14-Conveying Equipment'!B78</f>
        <v>14 72 00 Hospitality Turntables</v>
      </c>
      <c r="C2795" s="254"/>
      <c r="D2795" s="238" t="str" cm="1">
        <f t="array" ref="D2795">_xlfn.IFNA(_xlfn.IFS('14-Conveying Equipment'!D78="*",'14-Conveying Equipment'!C78,'14-Conveying Equipment'!F78="*",'14-Conveying Equipment'!E78,'14-Conveying Equipment'!H78="*",'14-Conveying Equipment'!G78,'14-Conveying Equipment'!J78="*",'14-Conveying Equipment'!I78,'14-Conveying Equipment'!L78="*",'14-Conveying Equipment'!K78,'14-Conveying Equipment'!N78="*",'14-Conveying Equipment'!M78,'14-Conveying Equipment'!P78="*",'14-Conveying Equipment'!O78,'14-Conveying Equipment'!R78="*",'14-Conveying Equipment'!Q78,'14-Conveying Equipment'!T78="*",'14-Conveying Equipment'!S78),"")</f>
        <v/>
      </c>
      <c r="E2795" s="622" t="e">
        <f>D2795/'Project Data'!$D$22</f>
        <v>#VALUE!</v>
      </c>
      <c r="F2795" s="174" t="s">
        <v>44</v>
      </c>
      <c r="G2795" s="238" t="str" cm="1">
        <f t="array" ref="G2795">_xlfn.IFNA(_xlfn.IFS('14-Conveying Equipment'!F78="*",'14-Conveying Equipment'!E78,'14-Conveying Equipment'!H78="*",'14-Conveying Equipment'!G78,'14-Conveying Equipment'!J78="*",'14-Conveying Equipment'!I78,'14-Conveying Equipment'!L78="*",'14-Conveying Equipment'!K78,'14-Conveying Equipment'!N78="*",'14-Conveying Equipment'!M78,'14-Conveying Equipment'!P78="*",'14-Conveying Equipment'!O78,'14-Conveying Equipment'!R78="*",'14-Conveying Equipment'!Q78,'14-Conveying Equipment'!T78="*",'14-Conveying Equipment'!S78,'14-Conveying Equipment'!V78="*",'14-Conveying Equipment'!U78),"")</f>
        <v/>
      </c>
      <c r="H2795" s="236" t="e">
        <f>G2795/'Project Data'!$D$22</f>
        <v>#VALUE!</v>
      </c>
      <c r="I2795" s="175"/>
      <c r="J2795" s="244"/>
      <c r="K2795" s="242"/>
    </row>
    <row r="2796" spans="1:11" s="147" customFormat="1" ht="15.6" hidden="1">
      <c r="A2796" s="198">
        <f>'14-Conveying Equipment'!A79</f>
        <v>0</v>
      </c>
      <c r="B2796" s="235" t="str">
        <f>'14-Conveying Equipment'!B79</f>
        <v>14 72 25 Restaurant Turntables</v>
      </c>
      <c r="C2796" s="254"/>
      <c r="D2796" s="238" t="str" cm="1">
        <f t="array" ref="D2796">_xlfn.IFNA(_xlfn.IFS('14-Conveying Equipment'!D79="*",'14-Conveying Equipment'!C79,'14-Conveying Equipment'!F79="*",'14-Conveying Equipment'!E79,'14-Conveying Equipment'!H79="*",'14-Conveying Equipment'!G79,'14-Conveying Equipment'!J79="*",'14-Conveying Equipment'!I79,'14-Conveying Equipment'!L79="*",'14-Conveying Equipment'!K79,'14-Conveying Equipment'!N79="*",'14-Conveying Equipment'!M79,'14-Conveying Equipment'!P79="*",'14-Conveying Equipment'!O79,'14-Conveying Equipment'!R79="*",'14-Conveying Equipment'!Q79,'14-Conveying Equipment'!T79="*",'14-Conveying Equipment'!S79),"")</f>
        <v/>
      </c>
      <c r="E2796" s="622" t="e">
        <f>D2796/'Project Data'!$D$22</f>
        <v>#VALUE!</v>
      </c>
      <c r="F2796" s="174" t="s">
        <v>44</v>
      </c>
      <c r="G2796" s="238" t="str" cm="1">
        <f t="array" ref="G2796">_xlfn.IFNA(_xlfn.IFS('14-Conveying Equipment'!F79="*",'14-Conveying Equipment'!E79,'14-Conveying Equipment'!H79="*",'14-Conveying Equipment'!G79,'14-Conveying Equipment'!J79="*",'14-Conveying Equipment'!I79,'14-Conveying Equipment'!L79="*",'14-Conveying Equipment'!K79,'14-Conveying Equipment'!N79="*",'14-Conveying Equipment'!M79,'14-Conveying Equipment'!P79="*",'14-Conveying Equipment'!O79,'14-Conveying Equipment'!R79="*",'14-Conveying Equipment'!Q79,'14-Conveying Equipment'!T79="*",'14-Conveying Equipment'!S79,'14-Conveying Equipment'!V79="*",'14-Conveying Equipment'!U79),"")</f>
        <v/>
      </c>
      <c r="H2796" s="236" t="e">
        <f>G2796/'Project Data'!$D$22</f>
        <v>#VALUE!</v>
      </c>
      <c r="I2796" s="175"/>
      <c r="J2796" s="244"/>
      <c r="K2796" s="242"/>
    </row>
    <row r="2797" spans="1:11" s="147" customFormat="1" ht="15.6" hidden="1">
      <c r="A2797" s="198">
        <f>'14-Conveying Equipment'!A80</f>
        <v>0</v>
      </c>
      <c r="B2797" s="235" t="str">
        <f>'14-Conveying Equipment'!B80</f>
        <v>14 73 00 Exhibit Turntables</v>
      </c>
      <c r="C2797" s="254"/>
      <c r="D2797" s="238" t="str" cm="1">
        <f t="array" ref="D2797">_xlfn.IFNA(_xlfn.IFS('14-Conveying Equipment'!D80="*",'14-Conveying Equipment'!C80,'14-Conveying Equipment'!F80="*",'14-Conveying Equipment'!E80,'14-Conveying Equipment'!H80="*",'14-Conveying Equipment'!G80,'14-Conveying Equipment'!J80="*",'14-Conveying Equipment'!I80,'14-Conveying Equipment'!L80="*",'14-Conveying Equipment'!K80,'14-Conveying Equipment'!N80="*",'14-Conveying Equipment'!M80,'14-Conveying Equipment'!P80="*",'14-Conveying Equipment'!O80,'14-Conveying Equipment'!R80="*",'14-Conveying Equipment'!Q80,'14-Conveying Equipment'!T80="*",'14-Conveying Equipment'!S80),"")</f>
        <v/>
      </c>
      <c r="E2797" s="622" t="e">
        <f>D2797/'Project Data'!$D$22</f>
        <v>#VALUE!</v>
      </c>
      <c r="F2797" s="174" t="s">
        <v>44</v>
      </c>
      <c r="G2797" s="238" t="str" cm="1">
        <f t="array" ref="G2797">_xlfn.IFNA(_xlfn.IFS('14-Conveying Equipment'!F80="*",'14-Conveying Equipment'!E80,'14-Conveying Equipment'!H80="*",'14-Conveying Equipment'!G80,'14-Conveying Equipment'!J80="*",'14-Conveying Equipment'!I80,'14-Conveying Equipment'!L80="*",'14-Conveying Equipment'!K80,'14-Conveying Equipment'!N80="*",'14-Conveying Equipment'!M80,'14-Conveying Equipment'!P80="*",'14-Conveying Equipment'!O80,'14-Conveying Equipment'!R80="*",'14-Conveying Equipment'!Q80,'14-Conveying Equipment'!T80="*",'14-Conveying Equipment'!S80,'14-Conveying Equipment'!V80="*",'14-Conveying Equipment'!U80),"")</f>
        <v/>
      </c>
      <c r="H2797" s="236" t="e">
        <f>G2797/'Project Data'!$D$22</f>
        <v>#VALUE!</v>
      </c>
      <c r="I2797" s="175"/>
      <c r="J2797" s="244"/>
      <c r="K2797" s="242"/>
    </row>
    <row r="2798" spans="1:11" s="147" customFormat="1" ht="15.6" hidden="1">
      <c r="A2798" s="198">
        <f>'14-Conveying Equipment'!A81</f>
        <v>0</v>
      </c>
      <c r="B2798" s="235" t="str">
        <f>'14-Conveying Equipment'!B81</f>
        <v>14 73 59 Display Turntables</v>
      </c>
      <c r="C2798" s="254"/>
      <c r="D2798" s="238" t="str" cm="1">
        <f t="array" ref="D2798">_xlfn.IFNA(_xlfn.IFS('14-Conveying Equipment'!D81="*",'14-Conveying Equipment'!C81,'14-Conveying Equipment'!F81="*",'14-Conveying Equipment'!E81,'14-Conveying Equipment'!H81="*",'14-Conveying Equipment'!G81,'14-Conveying Equipment'!J81="*",'14-Conveying Equipment'!I81,'14-Conveying Equipment'!L81="*",'14-Conveying Equipment'!K81,'14-Conveying Equipment'!N81="*",'14-Conveying Equipment'!M81,'14-Conveying Equipment'!P81="*",'14-Conveying Equipment'!O81,'14-Conveying Equipment'!R81="*",'14-Conveying Equipment'!Q81,'14-Conveying Equipment'!T81="*",'14-Conveying Equipment'!S81),"")</f>
        <v/>
      </c>
      <c r="E2798" s="622" t="e">
        <f>D2798/'Project Data'!$D$22</f>
        <v>#VALUE!</v>
      </c>
      <c r="F2798" s="174" t="s">
        <v>44</v>
      </c>
      <c r="G2798" s="238" t="str" cm="1">
        <f t="array" ref="G2798">_xlfn.IFNA(_xlfn.IFS('14-Conveying Equipment'!F81="*",'14-Conveying Equipment'!E81,'14-Conveying Equipment'!H81="*",'14-Conveying Equipment'!G81,'14-Conveying Equipment'!J81="*",'14-Conveying Equipment'!I81,'14-Conveying Equipment'!L81="*",'14-Conveying Equipment'!K81,'14-Conveying Equipment'!N81="*",'14-Conveying Equipment'!M81,'14-Conveying Equipment'!P81="*",'14-Conveying Equipment'!O81,'14-Conveying Equipment'!R81="*",'14-Conveying Equipment'!Q81,'14-Conveying Equipment'!T81="*",'14-Conveying Equipment'!S81,'14-Conveying Equipment'!V81="*",'14-Conveying Equipment'!U81),"")</f>
        <v/>
      </c>
      <c r="H2798" s="236" t="e">
        <f>G2798/'Project Data'!$D$22</f>
        <v>#VALUE!</v>
      </c>
      <c r="I2798" s="175"/>
      <c r="J2798" s="244"/>
      <c r="K2798" s="242"/>
    </row>
    <row r="2799" spans="1:11" s="147" customFormat="1" ht="15.6" hidden="1">
      <c r="A2799" s="198">
        <f>'14-Conveying Equipment'!A82</f>
        <v>0</v>
      </c>
      <c r="B2799" s="235" t="str">
        <f>'14-Conveying Equipment'!B82</f>
        <v>14 74 00 Entertainment Turntables</v>
      </c>
      <c r="C2799" s="254"/>
      <c r="D2799" s="238" t="str" cm="1">
        <f t="array" ref="D2799">_xlfn.IFNA(_xlfn.IFS('14-Conveying Equipment'!D82="*",'14-Conveying Equipment'!C82,'14-Conveying Equipment'!F82="*",'14-Conveying Equipment'!E82,'14-Conveying Equipment'!H82="*",'14-Conveying Equipment'!G82,'14-Conveying Equipment'!J82="*",'14-Conveying Equipment'!I82,'14-Conveying Equipment'!L82="*",'14-Conveying Equipment'!K82,'14-Conveying Equipment'!N82="*",'14-Conveying Equipment'!M82,'14-Conveying Equipment'!P82="*",'14-Conveying Equipment'!O82,'14-Conveying Equipment'!R82="*",'14-Conveying Equipment'!Q82,'14-Conveying Equipment'!T82="*",'14-Conveying Equipment'!S82),"")</f>
        <v/>
      </c>
      <c r="E2799" s="622" t="e">
        <f>D2799/'Project Data'!$D$22</f>
        <v>#VALUE!</v>
      </c>
      <c r="F2799" s="174" t="s">
        <v>44</v>
      </c>
      <c r="G2799" s="238" t="str" cm="1">
        <f t="array" ref="G2799">_xlfn.IFNA(_xlfn.IFS('14-Conveying Equipment'!F82="*",'14-Conveying Equipment'!E82,'14-Conveying Equipment'!H82="*",'14-Conveying Equipment'!G82,'14-Conveying Equipment'!J82="*",'14-Conveying Equipment'!I82,'14-Conveying Equipment'!L82="*",'14-Conveying Equipment'!K82,'14-Conveying Equipment'!N82="*",'14-Conveying Equipment'!M82,'14-Conveying Equipment'!P82="*",'14-Conveying Equipment'!O82,'14-Conveying Equipment'!R82="*",'14-Conveying Equipment'!Q82,'14-Conveying Equipment'!T82="*",'14-Conveying Equipment'!S82,'14-Conveying Equipment'!V82="*",'14-Conveying Equipment'!U82),"")</f>
        <v/>
      </c>
      <c r="H2799" s="236" t="e">
        <f>G2799/'Project Data'!$D$22</f>
        <v>#VALUE!</v>
      </c>
      <c r="I2799" s="175"/>
      <c r="J2799" s="244"/>
      <c r="K2799" s="242"/>
    </row>
    <row r="2800" spans="1:11" s="147" customFormat="1" ht="15.6" hidden="1">
      <c r="A2800" s="198">
        <f>'14-Conveying Equipment'!A83</f>
        <v>0</v>
      </c>
      <c r="B2800" s="235" t="str">
        <f>'14-Conveying Equipment'!B83</f>
        <v>14 74 61 Stage Turntables</v>
      </c>
      <c r="C2800" s="254"/>
      <c r="D2800" s="238" t="str" cm="1">
        <f t="array" ref="D2800">_xlfn.IFNA(_xlfn.IFS('14-Conveying Equipment'!D83="*",'14-Conveying Equipment'!C83,'14-Conveying Equipment'!F83="*",'14-Conveying Equipment'!E83,'14-Conveying Equipment'!H83="*",'14-Conveying Equipment'!G83,'14-Conveying Equipment'!J83="*",'14-Conveying Equipment'!I83,'14-Conveying Equipment'!L83="*",'14-Conveying Equipment'!K83,'14-Conveying Equipment'!N83="*",'14-Conveying Equipment'!M83,'14-Conveying Equipment'!P83="*",'14-Conveying Equipment'!O83,'14-Conveying Equipment'!R83="*",'14-Conveying Equipment'!Q83,'14-Conveying Equipment'!T83="*",'14-Conveying Equipment'!S83),"")</f>
        <v/>
      </c>
      <c r="E2800" s="622" t="e">
        <f>D2800/'Project Data'!$D$22</f>
        <v>#VALUE!</v>
      </c>
      <c r="F2800" s="174" t="s">
        <v>44</v>
      </c>
      <c r="G2800" s="238" t="str" cm="1">
        <f t="array" ref="G2800">_xlfn.IFNA(_xlfn.IFS('14-Conveying Equipment'!F83="*",'14-Conveying Equipment'!E83,'14-Conveying Equipment'!H83="*",'14-Conveying Equipment'!G83,'14-Conveying Equipment'!J83="*",'14-Conveying Equipment'!I83,'14-Conveying Equipment'!L83="*",'14-Conveying Equipment'!K83,'14-Conveying Equipment'!N83="*",'14-Conveying Equipment'!M83,'14-Conveying Equipment'!P83="*",'14-Conveying Equipment'!O83,'14-Conveying Equipment'!R83="*",'14-Conveying Equipment'!Q83,'14-Conveying Equipment'!T83="*",'14-Conveying Equipment'!S83,'14-Conveying Equipment'!V83="*",'14-Conveying Equipment'!U83),"")</f>
        <v/>
      </c>
      <c r="H2800" s="236" t="e">
        <f>G2800/'Project Data'!$D$22</f>
        <v>#VALUE!</v>
      </c>
      <c r="I2800" s="175"/>
      <c r="J2800" s="244"/>
      <c r="K2800" s="242"/>
    </row>
    <row r="2801" spans="1:11" s="147" customFormat="1" ht="15.6" hidden="1">
      <c r="A2801" s="198">
        <f>'14-Conveying Equipment'!A84</f>
        <v>0</v>
      </c>
      <c r="B2801" s="235" t="str">
        <f>'14-Conveying Equipment'!B84</f>
        <v>14 80 00 Scaffolding</v>
      </c>
      <c r="C2801" s="254"/>
      <c r="D2801" s="238" t="str" cm="1">
        <f t="array" ref="D2801">_xlfn.IFNA(_xlfn.IFS('14-Conveying Equipment'!D84="*",'14-Conveying Equipment'!C84,'14-Conveying Equipment'!F84="*",'14-Conveying Equipment'!E84,'14-Conveying Equipment'!H84="*",'14-Conveying Equipment'!G84,'14-Conveying Equipment'!J84="*",'14-Conveying Equipment'!I84,'14-Conveying Equipment'!L84="*",'14-Conveying Equipment'!K84,'14-Conveying Equipment'!N84="*",'14-Conveying Equipment'!M84,'14-Conveying Equipment'!P84="*",'14-Conveying Equipment'!O84,'14-Conveying Equipment'!R84="*",'14-Conveying Equipment'!Q84,'14-Conveying Equipment'!T84="*",'14-Conveying Equipment'!S84),"")</f>
        <v/>
      </c>
      <c r="E2801" s="622" t="e">
        <f>D2801/'Project Data'!$D$22</f>
        <v>#VALUE!</v>
      </c>
      <c r="F2801" s="174" t="s">
        <v>44</v>
      </c>
      <c r="G2801" s="238" t="str" cm="1">
        <f t="array" ref="G2801">_xlfn.IFNA(_xlfn.IFS('14-Conveying Equipment'!F84="*",'14-Conveying Equipment'!E84,'14-Conveying Equipment'!H84="*",'14-Conveying Equipment'!G84,'14-Conveying Equipment'!J84="*",'14-Conveying Equipment'!I84,'14-Conveying Equipment'!L84="*",'14-Conveying Equipment'!K84,'14-Conveying Equipment'!N84="*",'14-Conveying Equipment'!M84,'14-Conveying Equipment'!P84="*",'14-Conveying Equipment'!O84,'14-Conveying Equipment'!R84="*",'14-Conveying Equipment'!Q84,'14-Conveying Equipment'!T84="*",'14-Conveying Equipment'!S84,'14-Conveying Equipment'!V84="*",'14-Conveying Equipment'!U84),"")</f>
        <v/>
      </c>
      <c r="H2801" s="236" t="e">
        <f>G2801/'Project Data'!$D$22</f>
        <v>#VALUE!</v>
      </c>
      <c r="I2801" s="175"/>
      <c r="J2801" s="244"/>
      <c r="K2801" s="242"/>
    </row>
    <row r="2802" spans="1:11" s="147" customFormat="1" ht="15.6" hidden="1">
      <c r="A2802" s="198">
        <f>'14-Conveying Equipment'!A85</f>
        <v>0</v>
      </c>
      <c r="B2802" s="235" t="str">
        <f>'14-Conveying Equipment'!B85</f>
        <v>14 81 00 Suspended Scaffolding</v>
      </c>
      <c r="C2802" s="254"/>
      <c r="D2802" s="238" t="str" cm="1">
        <f t="array" ref="D2802">_xlfn.IFNA(_xlfn.IFS('14-Conveying Equipment'!D85="*",'14-Conveying Equipment'!C85,'14-Conveying Equipment'!F85="*",'14-Conveying Equipment'!E85,'14-Conveying Equipment'!H85="*",'14-Conveying Equipment'!G85,'14-Conveying Equipment'!J85="*",'14-Conveying Equipment'!I85,'14-Conveying Equipment'!L85="*",'14-Conveying Equipment'!K85,'14-Conveying Equipment'!N85="*",'14-Conveying Equipment'!M85,'14-Conveying Equipment'!P85="*",'14-Conveying Equipment'!O85,'14-Conveying Equipment'!R85="*",'14-Conveying Equipment'!Q85,'14-Conveying Equipment'!T85="*",'14-Conveying Equipment'!S85),"")</f>
        <v/>
      </c>
      <c r="E2802" s="622" t="e">
        <f>D2802/'Project Data'!$D$22</f>
        <v>#VALUE!</v>
      </c>
      <c r="F2802" s="174" t="s">
        <v>44</v>
      </c>
      <c r="G2802" s="238" t="str" cm="1">
        <f t="array" ref="G2802">_xlfn.IFNA(_xlfn.IFS('14-Conveying Equipment'!F85="*",'14-Conveying Equipment'!E85,'14-Conveying Equipment'!H85="*",'14-Conveying Equipment'!G85,'14-Conveying Equipment'!J85="*",'14-Conveying Equipment'!I85,'14-Conveying Equipment'!L85="*",'14-Conveying Equipment'!K85,'14-Conveying Equipment'!N85="*",'14-Conveying Equipment'!M85,'14-Conveying Equipment'!P85="*",'14-Conveying Equipment'!O85,'14-Conveying Equipment'!R85="*",'14-Conveying Equipment'!Q85,'14-Conveying Equipment'!T85="*",'14-Conveying Equipment'!S85,'14-Conveying Equipment'!V85="*",'14-Conveying Equipment'!U85),"")</f>
        <v/>
      </c>
      <c r="H2802" s="236" t="e">
        <f>G2802/'Project Data'!$D$22</f>
        <v>#VALUE!</v>
      </c>
      <c r="I2802" s="175"/>
      <c r="J2802" s="244"/>
      <c r="K2802" s="242"/>
    </row>
    <row r="2803" spans="1:11" s="147" customFormat="1" ht="15.6" hidden="1">
      <c r="A2803" s="198">
        <f>'14-Conveying Equipment'!A86</f>
        <v>0</v>
      </c>
      <c r="B2803" s="235" t="str">
        <f>'14-Conveying Equipment'!B86</f>
        <v>14 81 13 Beam Scaffolding</v>
      </c>
      <c r="C2803" s="254"/>
      <c r="D2803" s="238" t="str" cm="1">
        <f t="array" ref="D2803">_xlfn.IFNA(_xlfn.IFS('14-Conveying Equipment'!D86="*",'14-Conveying Equipment'!C86,'14-Conveying Equipment'!F86="*",'14-Conveying Equipment'!E86,'14-Conveying Equipment'!H86="*",'14-Conveying Equipment'!G86,'14-Conveying Equipment'!J86="*",'14-Conveying Equipment'!I86,'14-Conveying Equipment'!L86="*",'14-Conveying Equipment'!K86,'14-Conveying Equipment'!N86="*",'14-Conveying Equipment'!M86,'14-Conveying Equipment'!P86="*",'14-Conveying Equipment'!O86,'14-Conveying Equipment'!R86="*",'14-Conveying Equipment'!Q86,'14-Conveying Equipment'!T86="*",'14-Conveying Equipment'!S86),"")</f>
        <v/>
      </c>
      <c r="E2803" s="622" t="e">
        <f>D2803/'Project Data'!$D$22</f>
        <v>#VALUE!</v>
      </c>
      <c r="F2803" s="174" t="s">
        <v>44</v>
      </c>
      <c r="G2803" s="238" t="str" cm="1">
        <f t="array" ref="G2803">_xlfn.IFNA(_xlfn.IFS('14-Conveying Equipment'!F86="*",'14-Conveying Equipment'!E86,'14-Conveying Equipment'!H86="*",'14-Conveying Equipment'!G86,'14-Conveying Equipment'!J86="*",'14-Conveying Equipment'!I86,'14-Conveying Equipment'!L86="*",'14-Conveying Equipment'!K86,'14-Conveying Equipment'!N86="*",'14-Conveying Equipment'!M86,'14-Conveying Equipment'!P86="*",'14-Conveying Equipment'!O86,'14-Conveying Equipment'!R86="*",'14-Conveying Equipment'!Q86,'14-Conveying Equipment'!T86="*",'14-Conveying Equipment'!S86,'14-Conveying Equipment'!V86="*",'14-Conveying Equipment'!U86),"")</f>
        <v/>
      </c>
      <c r="H2803" s="236" t="e">
        <f>G2803/'Project Data'!$D$22</f>
        <v>#VALUE!</v>
      </c>
      <c r="I2803" s="175"/>
      <c r="J2803" s="244"/>
      <c r="K2803" s="242"/>
    </row>
    <row r="2804" spans="1:11" s="147" customFormat="1" ht="15.6" hidden="1">
      <c r="A2804" s="198">
        <f>'14-Conveying Equipment'!A87</f>
        <v>0</v>
      </c>
      <c r="B2804" s="235" t="str">
        <f>'14-Conveying Equipment'!B87</f>
        <v>14 81 16 Carriage Scaffolding</v>
      </c>
      <c r="C2804" s="254"/>
      <c r="D2804" s="238" t="str" cm="1">
        <f t="array" ref="D2804">_xlfn.IFNA(_xlfn.IFS('14-Conveying Equipment'!D87="*",'14-Conveying Equipment'!C87,'14-Conveying Equipment'!F87="*",'14-Conveying Equipment'!E87,'14-Conveying Equipment'!H87="*",'14-Conveying Equipment'!G87,'14-Conveying Equipment'!J87="*",'14-Conveying Equipment'!I87,'14-Conveying Equipment'!L87="*",'14-Conveying Equipment'!K87,'14-Conveying Equipment'!N87="*",'14-Conveying Equipment'!M87,'14-Conveying Equipment'!P87="*",'14-Conveying Equipment'!O87,'14-Conveying Equipment'!R87="*",'14-Conveying Equipment'!Q87,'14-Conveying Equipment'!T87="*",'14-Conveying Equipment'!S87),"")</f>
        <v/>
      </c>
      <c r="E2804" s="622" t="e">
        <f>D2804/'Project Data'!$D$22</f>
        <v>#VALUE!</v>
      </c>
      <c r="F2804" s="174" t="s">
        <v>44</v>
      </c>
      <c r="G2804" s="238" t="str" cm="1">
        <f t="array" ref="G2804">_xlfn.IFNA(_xlfn.IFS('14-Conveying Equipment'!F87="*",'14-Conveying Equipment'!E87,'14-Conveying Equipment'!H87="*",'14-Conveying Equipment'!G87,'14-Conveying Equipment'!J87="*",'14-Conveying Equipment'!I87,'14-Conveying Equipment'!L87="*",'14-Conveying Equipment'!K87,'14-Conveying Equipment'!N87="*",'14-Conveying Equipment'!M87,'14-Conveying Equipment'!P87="*",'14-Conveying Equipment'!O87,'14-Conveying Equipment'!R87="*",'14-Conveying Equipment'!Q87,'14-Conveying Equipment'!T87="*",'14-Conveying Equipment'!S87,'14-Conveying Equipment'!V87="*",'14-Conveying Equipment'!U87),"")</f>
        <v/>
      </c>
      <c r="H2804" s="236" t="e">
        <f>G2804/'Project Data'!$D$22</f>
        <v>#VALUE!</v>
      </c>
      <c r="I2804" s="175"/>
      <c r="J2804" s="244"/>
      <c r="K2804" s="242"/>
    </row>
    <row r="2805" spans="1:11" s="147" customFormat="1" ht="15.6" hidden="1">
      <c r="A2805" s="198">
        <f>'14-Conveying Equipment'!A88</f>
        <v>0</v>
      </c>
      <c r="B2805" s="235" t="str">
        <f>'14-Conveying Equipment'!B88</f>
        <v>14 81 19 Hook Scaffolding</v>
      </c>
      <c r="C2805" s="254"/>
      <c r="D2805" s="238" t="str" cm="1">
        <f t="array" ref="D2805">_xlfn.IFNA(_xlfn.IFS('14-Conveying Equipment'!D88="*",'14-Conveying Equipment'!C88,'14-Conveying Equipment'!F88="*",'14-Conveying Equipment'!E88,'14-Conveying Equipment'!H88="*",'14-Conveying Equipment'!G88,'14-Conveying Equipment'!J88="*",'14-Conveying Equipment'!I88,'14-Conveying Equipment'!L88="*",'14-Conveying Equipment'!K88,'14-Conveying Equipment'!N88="*",'14-Conveying Equipment'!M88,'14-Conveying Equipment'!P88="*",'14-Conveying Equipment'!O88,'14-Conveying Equipment'!R88="*",'14-Conveying Equipment'!Q88,'14-Conveying Equipment'!T88="*",'14-Conveying Equipment'!S88),"")</f>
        <v/>
      </c>
      <c r="E2805" s="622" t="e">
        <f>D2805/'Project Data'!$D$22</f>
        <v>#VALUE!</v>
      </c>
      <c r="F2805" s="174" t="s">
        <v>44</v>
      </c>
      <c r="G2805" s="238" t="str" cm="1">
        <f t="array" ref="G2805">_xlfn.IFNA(_xlfn.IFS('14-Conveying Equipment'!F88="*",'14-Conveying Equipment'!E88,'14-Conveying Equipment'!H88="*",'14-Conveying Equipment'!G88,'14-Conveying Equipment'!J88="*",'14-Conveying Equipment'!I88,'14-Conveying Equipment'!L88="*",'14-Conveying Equipment'!K88,'14-Conveying Equipment'!N88="*",'14-Conveying Equipment'!M88,'14-Conveying Equipment'!P88="*",'14-Conveying Equipment'!O88,'14-Conveying Equipment'!R88="*",'14-Conveying Equipment'!Q88,'14-Conveying Equipment'!T88="*",'14-Conveying Equipment'!S88,'14-Conveying Equipment'!V88="*",'14-Conveying Equipment'!U88),"")</f>
        <v/>
      </c>
      <c r="H2805" s="236" t="e">
        <f>G2805/'Project Data'!$D$22</f>
        <v>#VALUE!</v>
      </c>
      <c r="I2805" s="175"/>
      <c r="J2805" s="244"/>
      <c r="K2805" s="242"/>
    </row>
    <row r="2806" spans="1:11" s="147" customFormat="1" ht="15.6" hidden="1">
      <c r="A2806" s="198">
        <f>'14-Conveying Equipment'!A89</f>
        <v>0</v>
      </c>
      <c r="B2806" s="235" t="str">
        <f>'14-Conveying Equipment'!B89</f>
        <v>14 82 00 Rope Climbers</v>
      </c>
      <c r="C2806" s="254"/>
      <c r="D2806" s="238" t="str" cm="1">
        <f t="array" ref="D2806">_xlfn.IFNA(_xlfn.IFS('14-Conveying Equipment'!D89="*",'14-Conveying Equipment'!C89,'14-Conveying Equipment'!F89="*",'14-Conveying Equipment'!E89,'14-Conveying Equipment'!H89="*",'14-Conveying Equipment'!G89,'14-Conveying Equipment'!J89="*",'14-Conveying Equipment'!I89,'14-Conveying Equipment'!L89="*",'14-Conveying Equipment'!K89,'14-Conveying Equipment'!N89="*",'14-Conveying Equipment'!M89,'14-Conveying Equipment'!P89="*",'14-Conveying Equipment'!O89,'14-Conveying Equipment'!R89="*",'14-Conveying Equipment'!Q89,'14-Conveying Equipment'!T89="*",'14-Conveying Equipment'!S89),"")</f>
        <v/>
      </c>
      <c r="E2806" s="622" t="e">
        <f>D2806/'Project Data'!$D$22</f>
        <v>#VALUE!</v>
      </c>
      <c r="F2806" s="174" t="s">
        <v>44</v>
      </c>
      <c r="G2806" s="238" t="str" cm="1">
        <f t="array" ref="G2806">_xlfn.IFNA(_xlfn.IFS('14-Conveying Equipment'!F89="*",'14-Conveying Equipment'!E89,'14-Conveying Equipment'!H89="*",'14-Conveying Equipment'!G89,'14-Conveying Equipment'!J89="*",'14-Conveying Equipment'!I89,'14-Conveying Equipment'!L89="*",'14-Conveying Equipment'!K89,'14-Conveying Equipment'!N89="*",'14-Conveying Equipment'!M89,'14-Conveying Equipment'!P89="*",'14-Conveying Equipment'!O89,'14-Conveying Equipment'!R89="*",'14-Conveying Equipment'!Q89,'14-Conveying Equipment'!T89="*",'14-Conveying Equipment'!S89,'14-Conveying Equipment'!V89="*",'14-Conveying Equipment'!U89),"")</f>
        <v/>
      </c>
      <c r="H2806" s="236" t="e">
        <f>G2806/'Project Data'!$D$22</f>
        <v>#VALUE!</v>
      </c>
      <c r="I2806" s="175"/>
      <c r="J2806" s="244"/>
      <c r="K2806" s="242"/>
    </row>
    <row r="2807" spans="1:11" s="147" customFormat="1" ht="15.6" hidden="1">
      <c r="A2807" s="198">
        <f>'14-Conveying Equipment'!A90</f>
        <v>0</v>
      </c>
      <c r="B2807" s="235" t="str">
        <f>'14-Conveying Equipment'!B90</f>
        <v>14 82 13 Manual Rope Climbers</v>
      </c>
      <c r="C2807" s="254"/>
      <c r="D2807" s="238" t="str" cm="1">
        <f t="array" ref="D2807">_xlfn.IFNA(_xlfn.IFS('14-Conveying Equipment'!D90="*",'14-Conveying Equipment'!C90,'14-Conveying Equipment'!F90="*",'14-Conveying Equipment'!E90,'14-Conveying Equipment'!H90="*",'14-Conveying Equipment'!G90,'14-Conveying Equipment'!J90="*",'14-Conveying Equipment'!I90,'14-Conveying Equipment'!L90="*",'14-Conveying Equipment'!K90,'14-Conveying Equipment'!N90="*",'14-Conveying Equipment'!M90,'14-Conveying Equipment'!P90="*",'14-Conveying Equipment'!O90,'14-Conveying Equipment'!R90="*",'14-Conveying Equipment'!Q90,'14-Conveying Equipment'!T90="*",'14-Conveying Equipment'!S90),"")</f>
        <v/>
      </c>
      <c r="E2807" s="622" t="e">
        <f>D2807/'Project Data'!$D$22</f>
        <v>#VALUE!</v>
      </c>
      <c r="F2807" s="174" t="s">
        <v>44</v>
      </c>
      <c r="G2807" s="238" t="str" cm="1">
        <f t="array" ref="G2807">_xlfn.IFNA(_xlfn.IFS('14-Conveying Equipment'!F90="*",'14-Conveying Equipment'!E90,'14-Conveying Equipment'!H90="*",'14-Conveying Equipment'!G90,'14-Conveying Equipment'!J90="*",'14-Conveying Equipment'!I90,'14-Conveying Equipment'!L90="*",'14-Conveying Equipment'!K90,'14-Conveying Equipment'!N90="*",'14-Conveying Equipment'!M90,'14-Conveying Equipment'!P90="*",'14-Conveying Equipment'!O90,'14-Conveying Equipment'!R90="*",'14-Conveying Equipment'!Q90,'14-Conveying Equipment'!T90="*",'14-Conveying Equipment'!S90,'14-Conveying Equipment'!V90="*",'14-Conveying Equipment'!U90),"")</f>
        <v/>
      </c>
      <c r="H2807" s="236" t="e">
        <f>G2807/'Project Data'!$D$22</f>
        <v>#VALUE!</v>
      </c>
      <c r="I2807" s="175"/>
      <c r="J2807" s="244"/>
      <c r="K2807" s="242"/>
    </row>
    <row r="2808" spans="1:11" s="147" customFormat="1" ht="15.6" hidden="1">
      <c r="A2808" s="198">
        <f>'14-Conveying Equipment'!A91</f>
        <v>0</v>
      </c>
      <c r="B2808" s="235" t="str">
        <f>'14-Conveying Equipment'!B91</f>
        <v>14 82 16 Powered Rope Climbers</v>
      </c>
      <c r="C2808" s="254"/>
      <c r="D2808" s="238" t="str" cm="1">
        <f t="array" ref="D2808">_xlfn.IFNA(_xlfn.IFS('14-Conveying Equipment'!D91="*",'14-Conveying Equipment'!C91,'14-Conveying Equipment'!F91="*",'14-Conveying Equipment'!E91,'14-Conveying Equipment'!H91="*",'14-Conveying Equipment'!G91,'14-Conveying Equipment'!J91="*",'14-Conveying Equipment'!I91,'14-Conveying Equipment'!L91="*",'14-Conveying Equipment'!K91,'14-Conveying Equipment'!N91="*",'14-Conveying Equipment'!M91,'14-Conveying Equipment'!P91="*",'14-Conveying Equipment'!O91,'14-Conveying Equipment'!R91="*",'14-Conveying Equipment'!Q91,'14-Conveying Equipment'!T91="*",'14-Conveying Equipment'!S91),"")</f>
        <v/>
      </c>
      <c r="E2808" s="622" t="e">
        <f>D2808/'Project Data'!$D$22</f>
        <v>#VALUE!</v>
      </c>
      <c r="F2808" s="174" t="s">
        <v>44</v>
      </c>
      <c r="G2808" s="238" t="str" cm="1">
        <f t="array" ref="G2808">_xlfn.IFNA(_xlfn.IFS('14-Conveying Equipment'!F91="*",'14-Conveying Equipment'!E91,'14-Conveying Equipment'!H91="*",'14-Conveying Equipment'!G91,'14-Conveying Equipment'!J91="*",'14-Conveying Equipment'!I91,'14-Conveying Equipment'!L91="*",'14-Conveying Equipment'!K91,'14-Conveying Equipment'!N91="*",'14-Conveying Equipment'!M91,'14-Conveying Equipment'!P91="*",'14-Conveying Equipment'!O91,'14-Conveying Equipment'!R91="*",'14-Conveying Equipment'!Q91,'14-Conveying Equipment'!T91="*",'14-Conveying Equipment'!S91,'14-Conveying Equipment'!V91="*",'14-Conveying Equipment'!U91),"")</f>
        <v/>
      </c>
      <c r="H2808" s="236" t="e">
        <f>G2808/'Project Data'!$D$22</f>
        <v>#VALUE!</v>
      </c>
      <c r="I2808" s="175"/>
      <c r="J2808" s="244"/>
      <c r="K2808" s="242"/>
    </row>
    <row r="2809" spans="1:11" s="147" customFormat="1" ht="15.6" hidden="1">
      <c r="A2809" s="198">
        <f>'14-Conveying Equipment'!A92</f>
        <v>0</v>
      </c>
      <c r="B2809" s="235" t="str">
        <f>'14-Conveying Equipment'!B92</f>
        <v>14 83 00 Elevating Platforms</v>
      </c>
      <c r="C2809" s="254"/>
      <c r="D2809" s="238" t="str" cm="1">
        <f t="array" ref="D2809">_xlfn.IFNA(_xlfn.IFS('14-Conveying Equipment'!D92="*",'14-Conveying Equipment'!C92,'14-Conveying Equipment'!F92="*",'14-Conveying Equipment'!E92,'14-Conveying Equipment'!H92="*",'14-Conveying Equipment'!G92,'14-Conveying Equipment'!J92="*",'14-Conveying Equipment'!I92,'14-Conveying Equipment'!L92="*",'14-Conveying Equipment'!K92,'14-Conveying Equipment'!N92="*",'14-Conveying Equipment'!M92,'14-Conveying Equipment'!P92="*",'14-Conveying Equipment'!O92,'14-Conveying Equipment'!R92="*",'14-Conveying Equipment'!Q92,'14-Conveying Equipment'!T92="*",'14-Conveying Equipment'!S92),"")</f>
        <v/>
      </c>
      <c r="E2809" s="622" t="e">
        <f>D2809/'Project Data'!$D$22</f>
        <v>#VALUE!</v>
      </c>
      <c r="F2809" s="174" t="s">
        <v>44</v>
      </c>
      <c r="G2809" s="238" t="str" cm="1">
        <f t="array" ref="G2809">_xlfn.IFNA(_xlfn.IFS('14-Conveying Equipment'!F92="*",'14-Conveying Equipment'!E92,'14-Conveying Equipment'!H92="*",'14-Conveying Equipment'!G92,'14-Conveying Equipment'!J92="*",'14-Conveying Equipment'!I92,'14-Conveying Equipment'!L92="*",'14-Conveying Equipment'!K92,'14-Conveying Equipment'!N92="*",'14-Conveying Equipment'!M92,'14-Conveying Equipment'!P92="*",'14-Conveying Equipment'!O92,'14-Conveying Equipment'!R92="*",'14-Conveying Equipment'!Q92,'14-Conveying Equipment'!T92="*",'14-Conveying Equipment'!S92,'14-Conveying Equipment'!V92="*",'14-Conveying Equipment'!U92),"")</f>
        <v/>
      </c>
      <c r="H2809" s="236" t="e">
        <f>G2809/'Project Data'!$D$22</f>
        <v>#VALUE!</v>
      </c>
      <c r="I2809" s="175"/>
      <c r="J2809" s="244"/>
      <c r="K2809" s="242"/>
    </row>
    <row r="2810" spans="1:11" s="147" customFormat="1" ht="15.6" hidden="1">
      <c r="A2810" s="198">
        <f>'14-Conveying Equipment'!A93</f>
        <v>0</v>
      </c>
      <c r="B2810" s="235" t="str">
        <f>'14-Conveying Equipment'!B93</f>
        <v>14 83 13 Telescoping Platform Lifts</v>
      </c>
      <c r="C2810" s="254"/>
      <c r="D2810" s="238" t="str" cm="1">
        <f t="array" ref="D2810">_xlfn.IFNA(_xlfn.IFS('14-Conveying Equipment'!D93="*",'14-Conveying Equipment'!C93,'14-Conveying Equipment'!F93="*",'14-Conveying Equipment'!E93,'14-Conveying Equipment'!H93="*",'14-Conveying Equipment'!G93,'14-Conveying Equipment'!J93="*",'14-Conveying Equipment'!I93,'14-Conveying Equipment'!L93="*",'14-Conveying Equipment'!K93,'14-Conveying Equipment'!N93="*",'14-Conveying Equipment'!M93,'14-Conveying Equipment'!P93="*",'14-Conveying Equipment'!O93,'14-Conveying Equipment'!R93="*",'14-Conveying Equipment'!Q93,'14-Conveying Equipment'!T93="*",'14-Conveying Equipment'!S93),"")</f>
        <v/>
      </c>
      <c r="E2810" s="622" t="e">
        <f>D2810/'Project Data'!$D$22</f>
        <v>#VALUE!</v>
      </c>
      <c r="F2810" s="174" t="s">
        <v>44</v>
      </c>
      <c r="G2810" s="238" t="str" cm="1">
        <f t="array" ref="G2810">_xlfn.IFNA(_xlfn.IFS('14-Conveying Equipment'!F93="*",'14-Conveying Equipment'!E93,'14-Conveying Equipment'!H93="*",'14-Conveying Equipment'!G93,'14-Conveying Equipment'!J93="*",'14-Conveying Equipment'!I93,'14-Conveying Equipment'!L93="*",'14-Conveying Equipment'!K93,'14-Conveying Equipment'!N93="*",'14-Conveying Equipment'!M93,'14-Conveying Equipment'!P93="*",'14-Conveying Equipment'!O93,'14-Conveying Equipment'!R93="*",'14-Conveying Equipment'!Q93,'14-Conveying Equipment'!T93="*",'14-Conveying Equipment'!S93,'14-Conveying Equipment'!V93="*",'14-Conveying Equipment'!U93),"")</f>
        <v/>
      </c>
      <c r="H2810" s="236" t="e">
        <f>G2810/'Project Data'!$D$22</f>
        <v>#VALUE!</v>
      </c>
      <c r="I2810" s="175"/>
      <c r="J2810" s="244"/>
      <c r="K2810" s="242"/>
    </row>
    <row r="2811" spans="1:11" s="147" customFormat="1" ht="15.6" hidden="1">
      <c r="A2811" s="198">
        <f>'14-Conveying Equipment'!A94</f>
        <v>0</v>
      </c>
      <c r="B2811" s="235" t="str">
        <f>'14-Conveying Equipment'!B94</f>
        <v>14 83 13.13 Electric and Battery Telescoping Platform Lifts</v>
      </c>
      <c r="C2811" s="254"/>
      <c r="D2811" s="238" t="str" cm="1">
        <f t="array" ref="D2811">_xlfn.IFNA(_xlfn.IFS('14-Conveying Equipment'!D94="*",'14-Conveying Equipment'!C94,'14-Conveying Equipment'!F94="*",'14-Conveying Equipment'!E94,'14-Conveying Equipment'!H94="*",'14-Conveying Equipment'!G94,'14-Conveying Equipment'!J94="*",'14-Conveying Equipment'!I94,'14-Conveying Equipment'!L94="*",'14-Conveying Equipment'!K94,'14-Conveying Equipment'!N94="*",'14-Conveying Equipment'!M94,'14-Conveying Equipment'!P94="*",'14-Conveying Equipment'!O94,'14-Conveying Equipment'!R94="*",'14-Conveying Equipment'!Q94,'14-Conveying Equipment'!T94="*",'14-Conveying Equipment'!S94),"")</f>
        <v/>
      </c>
      <c r="E2811" s="622" t="e">
        <f>D2811/'Project Data'!$D$22</f>
        <v>#VALUE!</v>
      </c>
      <c r="F2811" s="174" t="s">
        <v>44</v>
      </c>
      <c r="G2811" s="238" t="str" cm="1">
        <f t="array" ref="G2811">_xlfn.IFNA(_xlfn.IFS('14-Conveying Equipment'!F94="*",'14-Conveying Equipment'!E94,'14-Conveying Equipment'!H94="*",'14-Conveying Equipment'!G94,'14-Conveying Equipment'!J94="*",'14-Conveying Equipment'!I94,'14-Conveying Equipment'!L94="*",'14-Conveying Equipment'!K94,'14-Conveying Equipment'!N94="*",'14-Conveying Equipment'!M94,'14-Conveying Equipment'!P94="*",'14-Conveying Equipment'!O94,'14-Conveying Equipment'!R94="*",'14-Conveying Equipment'!Q94,'14-Conveying Equipment'!T94="*",'14-Conveying Equipment'!S94,'14-Conveying Equipment'!V94="*",'14-Conveying Equipment'!U94),"")</f>
        <v/>
      </c>
      <c r="H2811" s="236" t="e">
        <f>G2811/'Project Data'!$D$22</f>
        <v>#VALUE!</v>
      </c>
      <c r="I2811" s="175"/>
      <c r="J2811" s="244"/>
      <c r="K2811" s="242"/>
    </row>
    <row r="2812" spans="1:11" s="147" customFormat="1" ht="15.6" hidden="1">
      <c r="A2812" s="198">
        <f>'14-Conveying Equipment'!A95</f>
        <v>0</v>
      </c>
      <c r="B2812" s="235" t="str">
        <f>'14-Conveying Equipment'!B95</f>
        <v>14 83 13.16 Pneumatic Telescoping Platform Lifts</v>
      </c>
      <c r="C2812" s="254"/>
      <c r="D2812" s="238" t="str" cm="1">
        <f t="array" ref="D2812">_xlfn.IFNA(_xlfn.IFS('14-Conveying Equipment'!D95="*",'14-Conveying Equipment'!C95,'14-Conveying Equipment'!F95="*",'14-Conveying Equipment'!E95,'14-Conveying Equipment'!H95="*",'14-Conveying Equipment'!G95,'14-Conveying Equipment'!J95="*",'14-Conveying Equipment'!I95,'14-Conveying Equipment'!L95="*",'14-Conveying Equipment'!K95,'14-Conveying Equipment'!N95="*",'14-Conveying Equipment'!M95,'14-Conveying Equipment'!P95="*",'14-Conveying Equipment'!O95,'14-Conveying Equipment'!R95="*",'14-Conveying Equipment'!Q95,'14-Conveying Equipment'!T95="*",'14-Conveying Equipment'!S95),"")</f>
        <v/>
      </c>
      <c r="E2812" s="622" t="e">
        <f>D2812/'Project Data'!$D$22</f>
        <v>#VALUE!</v>
      </c>
      <c r="F2812" s="174" t="s">
        <v>44</v>
      </c>
      <c r="G2812" s="238" t="str" cm="1">
        <f t="array" ref="G2812">_xlfn.IFNA(_xlfn.IFS('14-Conveying Equipment'!F95="*",'14-Conveying Equipment'!E95,'14-Conveying Equipment'!H95="*",'14-Conveying Equipment'!G95,'14-Conveying Equipment'!J95="*",'14-Conveying Equipment'!I95,'14-Conveying Equipment'!L95="*",'14-Conveying Equipment'!K95,'14-Conveying Equipment'!N95="*",'14-Conveying Equipment'!M95,'14-Conveying Equipment'!P95="*",'14-Conveying Equipment'!O95,'14-Conveying Equipment'!R95="*",'14-Conveying Equipment'!Q95,'14-Conveying Equipment'!T95="*",'14-Conveying Equipment'!S95,'14-Conveying Equipment'!V95="*",'14-Conveying Equipment'!U95),"")</f>
        <v/>
      </c>
      <c r="H2812" s="236" t="e">
        <f>G2812/'Project Data'!$D$22</f>
        <v>#VALUE!</v>
      </c>
      <c r="I2812" s="175"/>
      <c r="J2812" s="244"/>
      <c r="K2812" s="242"/>
    </row>
    <row r="2813" spans="1:11" s="147" customFormat="1" ht="15.6" hidden="1">
      <c r="A2813" s="198">
        <f>'14-Conveying Equipment'!A96</f>
        <v>0</v>
      </c>
      <c r="B2813" s="235" t="str">
        <f>'14-Conveying Equipment'!B96</f>
        <v>14 83 16 Scissor Lift Platforms</v>
      </c>
      <c r="C2813" s="254"/>
      <c r="D2813" s="238" t="str" cm="1">
        <f t="array" ref="D2813">_xlfn.IFNA(_xlfn.IFS('14-Conveying Equipment'!D96="*",'14-Conveying Equipment'!C96,'14-Conveying Equipment'!F96="*",'14-Conveying Equipment'!E96,'14-Conveying Equipment'!H96="*",'14-Conveying Equipment'!G96,'14-Conveying Equipment'!J96="*",'14-Conveying Equipment'!I96,'14-Conveying Equipment'!L96="*",'14-Conveying Equipment'!K96,'14-Conveying Equipment'!N96="*",'14-Conveying Equipment'!M96,'14-Conveying Equipment'!P96="*",'14-Conveying Equipment'!O96,'14-Conveying Equipment'!R96="*",'14-Conveying Equipment'!Q96,'14-Conveying Equipment'!T96="*",'14-Conveying Equipment'!S96),"")</f>
        <v/>
      </c>
      <c r="E2813" s="622" t="e">
        <f>D2813/'Project Data'!$D$22</f>
        <v>#VALUE!</v>
      </c>
      <c r="F2813" s="174" t="s">
        <v>44</v>
      </c>
      <c r="G2813" s="238" t="str" cm="1">
        <f t="array" ref="G2813">_xlfn.IFNA(_xlfn.IFS('14-Conveying Equipment'!F96="*",'14-Conveying Equipment'!E96,'14-Conveying Equipment'!H96="*",'14-Conveying Equipment'!G96,'14-Conveying Equipment'!J96="*",'14-Conveying Equipment'!I96,'14-Conveying Equipment'!L96="*",'14-Conveying Equipment'!K96,'14-Conveying Equipment'!N96="*",'14-Conveying Equipment'!M96,'14-Conveying Equipment'!P96="*",'14-Conveying Equipment'!O96,'14-Conveying Equipment'!R96="*",'14-Conveying Equipment'!Q96,'14-Conveying Equipment'!T96="*",'14-Conveying Equipment'!S96,'14-Conveying Equipment'!V96="*",'14-Conveying Equipment'!U96),"")</f>
        <v/>
      </c>
      <c r="H2813" s="236" t="e">
        <f>G2813/'Project Data'!$D$22</f>
        <v>#VALUE!</v>
      </c>
      <c r="I2813" s="175"/>
      <c r="J2813" s="244"/>
      <c r="K2813" s="242"/>
    </row>
    <row r="2814" spans="1:11" s="147" customFormat="1" ht="15.6" hidden="1">
      <c r="A2814" s="198">
        <f>'14-Conveying Equipment'!A97</f>
        <v>0</v>
      </c>
      <c r="B2814" s="235" t="str">
        <f>'14-Conveying Equipment'!B97</f>
        <v>14 83 19 Multi-Axis Platform Lifts</v>
      </c>
      <c r="C2814" s="254"/>
      <c r="D2814" s="238" t="str" cm="1">
        <f t="array" ref="D2814">_xlfn.IFNA(_xlfn.IFS('14-Conveying Equipment'!D97="*",'14-Conveying Equipment'!C97,'14-Conveying Equipment'!F97="*",'14-Conveying Equipment'!E97,'14-Conveying Equipment'!H97="*",'14-Conveying Equipment'!G97,'14-Conveying Equipment'!J97="*",'14-Conveying Equipment'!I97,'14-Conveying Equipment'!L97="*",'14-Conveying Equipment'!K97,'14-Conveying Equipment'!N97="*",'14-Conveying Equipment'!M97,'14-Conveying Equipment'!P97="*",'14-Conveying Equipment'!O97,'14-Conveying Equipment'!R97="*",'14-Conveying Equipment'!Q97,'14-Conveying Equipment'!T97="*",'14-Conveying Equipment'!S97),"")</f>
        <v/>
      </c>
      <c r="E2814" s="622" t="e">
        <f>D2814/'Project Data'!$D$22</f>
        <v>#VALUE!</v>
      </c>
      <c r="F2814" s="174" t="s">
        <v>44</v>
      </c>
      <c r="G2814" s="238" t="str" cm="1">
        <f t="array" ref="G2814">_xlfn.IFNA(_xlfn.IFS('14-Conveying Equipment'!F97="*",'14-Conveying Equipment'!E97,'14-Conveying Equipment'!H97="*",'14-Conveying Equipment'!G97,'14-Conveying Equipment'!J97="*",'14-Conveying Equipment'!I97,'14-Conveying Equipment'!L97="*",'14-Conveying Equipment'!K97,'14-Conveying Equipment'!N97="*",'14-Conveying Equipment'!M97,'14-Conveying Equipment'!P97="*",'14-Conveying Equipment'!O97,'14-Conveying Equipment'!R97="*",'14-Conveying Equipment'!Q97,'14-Conveying Equipment'!T97="*",'14-Conveying Equipment'!S97,'14-Conveying Equipment'!V97="*",'14-Conveying Equipment'!U97),"")</f>
        <v/>
      </c>
      <c r="H2814" s="236" t="e">
        <f>G2814/'Project Data'!$D$22</f>
        <v>#VALUE!</v>
      </c>
      <c r="I2814" s="175"/>
      <c r="J2814" s="244"/>
      <c r="K2814" s="242"/>
    </row>
    <row r="2815" spans="1:11" s="147" customFormat="1" ht="15.6" hidden="1">
      <c r="A2815" s="198">
        <f>'14-Conveying Equipment'!A98</f>
        <v>0</v>
      </c>
      <c r="B2815" s="235" t="str">
        <f>'14-Conveying Equipment'!B98</f>
        <v>14 84 00 Powered Scaffolding</v>
      </c>
      <c r="C2815" s="254"/>
      <c r="D2815" s="238" t="str" cm="1">
        <f t="array" ref="D2815">_xlfn.IFNA(_xlfn.IFS('14-Conveying Equipment'!D98="*",'14-Conveying Equipment'!C98,'14-Conveying Equipment'!F98="*",'14-Conveying Equipment'!E98,'14-Conveying Equipment'!H98="*",'14-Conveying Equipment'!G98,'14-Conveying Equipment'!J98="*",'14-Conveying Equipment'!I98,'14-Conveying Equipment'!L98="*",'14-Conveying Equipment'!K98,'14-Conveying Equipment'!N98="*",'14-Conveying Equipment'!M98,'14-Conveying Equipment'!P98="*",'14-Conveying Equipment'!O98,'14-Conveying Equipment'!R98="*",'14-Conveying Equipment'!Q98,'14-Conveying Equipment'!T98="*",'14-Conveying Equipment'!S98),"")</f>
        <v/>
      </c>
      <c r="E2815" s="622" t="e">
        <f>D2815/'Project Data'!$D$22</f>
        <v>#VALUE!</v>
      </c>
      <c r="F2815" s="174" t="s">
        <v>44</v>
      </c>
      <c r="G2815" s="238" t="str" cm="1">
        <f t="array" ref="G2815">_xlfn.IFNA(_xlfn.IFS('14-Conveying Equipment'!F98="*",'14-Conveying Equipment'!E98,'14-Conveying Equipment'!H98="*",'14-Conveying Equipment'!G98,'14-Conveying Equipment'!J98="*",'14-Conveying Equipment'!I98,'14-Conveying Equipment'!L98="*",'14-Conveying Equipment'!K98,'14-Conveying Equipment'!N98="*",'14-Conveying Equipment'!M98,'14-Conveying Equipment'!P98="*",'14-Conveying Equipment'!O98,'14-Conveying Equipment'!R98="*",'14-Conveying Equipment'!Q98,'14-Conveying Equipment'!T98="*",'14-Conveying Equipment'!S98,'14-Conveying Equipment'!V98="*",'14-Conveying Equipment'!U98),"")</f>
        <v/>
      </c>
      <c r="H2815" s="236" t="e">
        <f>G2815/'Project Data'!$D$22</f>
        <v>#VALUE!</v>
      </c>
      <c r="I2815" s="175"/>
      <c r="J2815" s="244"/>
      <c r="K2815" s="242"/>
    </row>
    <row r="2816" spans="1:11" s="147" customFormat="1" ht="15.6" hidden="1">
      <c r="A2816" s="198">
        <f>'14-Conveying Equipment'!A99</f>
        <v>0</v>
      </c>
      <c r="B2816" s="235" t="str">
        <f>'14-Conveying Equipment'!B99</f>
        <v>14 84 13 Window Washing Scaffolding</v>
      </c>
      <c r="C2816" s="254"/>
      <c r="D2816" s="238" t="str" cm="1">
        <f t="array" ref="D2816">_xlfn.IFNA(_xlfn.IFS('14-Conveying Equipment'!D99="*",'14-Conveying Equipment'!C99,'14-Conveying Equipment'!F99="*",'14-Conveying Equipment'!E99,'14-Conveying Equipment'!H99="*",'14-Conveying Equipment'!G99,'14-Conveying Equipment'!J99="*",'14-Conveying Equipment'!I99,'14-Conveying Equipment'!L99="*",'14-Conveying Equipment'!K99,'14-Conveying Equipment'!N99="*",'14-Conveying Equipment'!M99,'14-Conveying Equipment'!P99="*",'14-Conveying Equipment'!O99,'14-Conveying Equipment'!R99="*",'14-Conveying Equipment'!Q99,'14-Conveying Equipment'!T99="*",'14-Conveying Equipment'!S99),"")</f>
        <v/>
      </c>
      <c r="E2816" s="622" t="e">
        <f>D2816/'Project Data'!$D$22</f>
        <v>#VALUE!</v>
      </c>
      <c r="F2816" s="174" t="s">
        <v>44</v>
      </c>
      <c r="G2816" s="238" t="str" cm="1">
        <f t="array" ref="G2816">_xlfn.IFNA(_xlfn.IFS('14-Conveying Equipment'!F99="*",'14-Conveying Equipment'!E99,'14-Conveying Equipment'!H99="*",'14-Conveying Equipment'!G99,'14-Conveying Equipment'!J99="*",'14-Conveying Equipment'!I99,'14-Conveying Equipment'!L99="*",'14-Conveying Equipment'!K99,'14-Conveying Equipment'!N99="*",'14-Conveying Equipment'!M99,'14-Conveying Equipment'!P99="*",'14-Conveying Equipment'!O99,'14-Conveying Equipment'!R99="*",'14-Conveying Equipment'!Q99,'14-Conveying Equipment'!T99="*",'14-Conveying Equipment'!S99,'14-Conveying Equipment'!V99="*",'14-Conveying Equipment'!U99),"")</f>
        <v/>
      </c>
      <c r="H2816" s="236" t="e">
        <f>G2816/'Project Data'!$D$22</f>
        <v>#VALUE!</v>
      </c>
      <c r="I2816" s="175"/>
      <c r="J2816" s="244"/>
      <c r="K2816" s="242"/>
    </row>
    <row r="2817" spans="1:11" s="147" customFormat="1" ht="15.6" hidden="1">
      <c r="A2817" s="198">
        <f>'14-Conveying Equipment'!A100</f>
        <v>0</v>
      </c>
      <c r="B2817" s="235" t="str">
        <f>'14-Conveying Equipment'!B100</f>
        <v>14 84 23 Window Washing Hoists</v>
      </c>
      <c r="C2817" s="254"/>
      <c r="D2817" s="238" t="str" cm="1">
        <f t="array" ref="D2817">_xlfn.IFNA(_xlfn.IFS('14-Conveying Equipment'!D100="*",'14-Conveying Equipment'!C100,'14-Conveying Equipment'!F100="*",'14-Conveying Equipment'!E100,'14-Conveying Equipment'!H100="*",'14-Conveying Equipment'!G100,'14-Conveying Equipment'!J100="*",'14-Conveying Equipment'!I100,'14-Conveying Equipment'!L100="*",'14-Conveying Equipment'!K100,'14-Conveying Equipment'!N100="*",'14-Conveying Equipment'!M100,'14-Conveying Equipment'!P100="*",'14-Conveying Equipment'!O100,'14-Conveying Equipment'!R100="*",'14-Conveying Equipment'!Q100,'14-Conveying Equipment'!T100="*",'14-Conveying Equipment'!S100),"")</f>
        <v/>
      </c>
      <c r="E2817" s="622" t="e">
        <f>D2817/'Project Data'!$D$22</f>
        <v>#VALUE!</v>
      </c>
      <c r="F2817" s="174" t="s">
        <v>44</v>
      </c>
      <c r="G2817" s="238" t="str" cm="1">
        <f t="array" ref="G2817">_xlfn.IFNA(_xlfn.IFS('14-Conveying Equipment'!F100="*",'14-Conveying Equipment'!E100,'14-Conveying Equipment'!H100="*",'14-Conveying Equipment'!G100,'14-Conveying Equipment'!J100="*",'14-Conveying Equipment'!I100,'14-Conveying Equipment'!L100="*",'14-Conveying Equipment'!K100,'14-Conveying Equipment'!N100="*",'14-Conveying Equipment'!M100,'14-Conveying Equipment'!P100="*",'14-Conveying Equipment'!O100,'14-Conveying Equipment'!R100="*",'14-Conveying Equipment'!Q100,'14-Conveying Equipment'!T100="*",'14-Conveying Equipment'!S100,'14-Conveying Equipment'!V100="*",'14-Conveying Equipment'!U100),"")</f>
        <v/>
      </c>
      <c r="H2817" s="236" t="e">
        <f>G2817/'Project Data'!$D$22</f>
        <v>#VALUE!</v>
      </c>
      <c r="I2817" s="175"/>
      <c r="J2817" s="244"/>
      <c r="K2817" s="242"/>
    </row>
    <row r="2818" spans="1:11" s="147" customFormat="1" ht="15.6" hidden="1">
      <c r="A2818" s="198">
        <f>'14-Conveying Equipment'!A101</f>
        <v>0</v>
      </c>
      <c r="B2818" s="235" t="str">
        <f>'14-Conveying Equipment'!B101</f>
        <v>14 90 00 Other Conveying Equipment</v>
      </c>
      <c r="C2818" s="254"/>
      <c r="D2818" s="238" t="str" cm="1">
        <f t="array" ref="D2818">_xlfn.IFNA(_xlfn.IFS('14-Conveying Equipment'!D101="*",'14-Conveying Equipment'!C101,'14-Conveying Equipment'!F101="*",'14-Conveying Equipment'!E101,'14-Conveying Equipment'!H101="*",'14-Conveying Equipment'!G101,'14-Conveying Equipment'!J101="*",'14-Conveying Equipment'!I101,'14-Conveying Equipment'!L101="*",'14-Conveying Equipment'!K101,'14-Conveying Equipment'!N101="*",'14-Conveying Equipment'!M101,'14-Conveying Equipment'!P101="*",'14-Conveying Equipment'!O101,'14-Conveying Equipment'!R101="*",'14-Conveying Equipment'!Q101,'14-Conveying Equipment'!T101="*",'14-Conveying Equipment'!S101),"")</f>
        <v/>
      </c>
      <c r="E2818" s="622" t="e">
        <f>D2818/'Project Data'!$D$22</f>
        <v>#VALUE!</v>
      </c>
      <c r="F2818" s="174" t="s">
        <v>44</v>
      </c>
      <c r="G2818" s="238" t="str" cm="1">
        <f t="array" ref="G2818">_xlfn.IFNA(_xlfn.IFS('14-Conveying Equipment'!F101="*",'14-Conveying Equipment'!E101,'14-Conveying Equipment'!H101="*",'14-Conveying Equipment'!G101,'14-Conveying Equipment'!J101="*",'14-Conveying Equipment'!I101,'14-Conveying Equipment'!L101="*",'14-Conveying Equipment'!K101,'14-Conveying Equipment'!N101="*",'14-Conveying Equipment'!M101,'14-Conveying Equipment'!P101="*",'14-Conveying Equipment'!O101,'14-Conveying Equipment'!R101="*",'14-Conveying Equipment'!Q101,'14-Conveying Equipment'!T101="*",'14-Conveying Equipment'!S101,'14-Conveying Equipment'!V101="*",'14-Conveying Equipment'!U101),"")</f>
        <v/>
      </c>
      <c r="H2818" s="236" t="e">
        <f>G2818/'Project Data'!$D$22</f>
        <v>#VALUE!</v>
      </c>
      <c r="I2818" s="175"/>
      <c r="J2818" s="244"/>
      <c r="K2818" s="242"/>
    </row>
    <row r="2819" spans="1:11" s="147" customFormat="1" ht="15.6" hidden="1">
      <c r="A2819" s="198">
        <f>'14-Conveying Equipment'!A102</f>
        <v>0</v>
      </c>
      <c r="B2819" s="235" t="str">
        <f>'14-Conveying Equipment'!B102</f>
        <v>14 91 00 Facility Chutes</v>
      </c>
      <c r="C2819" s="254"/>
      <c r="D2819" s="238" t="str" cm="1">
        <f t="array" ref="D2819">_xlfn.IFNA(_xlfn.IFS('14-Conveying Equipment'!D102="*",'14-Conveying Equipment'!C102,'14-Conveying Equipment'!F102="*",'14-Conveying Equipment'!E102,'14-Conveying Equipment'!H102="*",'14-Conveying Equipment'!G102,'14-Conveying Equipment'!J102="*",'14-Conveying Equipment'!I102,'14-Conveying Equipment'!L102="*",'14-Conveying Equipment'!K102,'14-Conveying Equipment'!N102="*",'14-Conveying Equipment'!M102,'14-Conveying Equipment'!P102="*",'14-Conveying Equipment'!O102,'14-Conveying Equipment'!R102="*",'14-Conveying Equipment'!Q102,'14-Conveying Equipment'!T102="*",'14-Conveying Equipment'!S102),"")</f>
        <v/>
      </c>
      <c r="E2819" s="622" t="e">
        <f>D2819/'Project Data'!$D$22</f>
        <v>#VALUE!</v>
      </c>
      <c r="F2819" s="174" t="s">
        <v>44</v>
      </c>
      <c r="G2819" s="238" t="str" cm="1">
        <f t="array" ref="G2819">_xlfn.IFNA(_xlfn.IFS('14-Conveying Equipment'!F102="*",'14-Conveying Equipment'!E102,'14-Conveying Equipment'!H102="*",'14-Conveying Equipment'!G102,'14-Conveying Equipment'!J102="*",'14-Conveying Equipment'!I102,'14-Conveying Equipment'!L102="*",'14-Conveying Equipment'!K102,'14-Conveying Equipment'!N102="*",'14-Conveying Equipment'!M102,'14-Conveying Equipment'!P102="*",'14-Conveying Equipment'!O102,'14-Conveying Equipment'!R102="*",'14-Conveying Equipment'!Q102,'14-Conveying Equipment'!T102="*",'14-Conveying Equipment'!S102,'14-Conveying Equipment'!V102="*",'14-Conveying Equipment'!U102),"")</f>
        <v/>
      </c>
      <c r="H2819" s="236" t="e">
        <f>G2819/'Project Data'!$D$22</f>
        <v>#VALUE!</v>
      </c>
      <c r="I2819" s="175"/>
      <c r="J2819" s="244"/>
      <c r="K2819" s="242"/>
    </row>
    <row r="2820" spans="1:11" s="147" customFormat="1" ht="15.6" hidden="1">
      <c r="A2820" s="198">
        <f>'14-Conveying Equipment'!A103</f>
        <v>0</v>
      </c>
      <c r="B2820" s="235" t="str">
        <f>'14-Conveying Equipment'!B103</f>
        <v>14 91 13 Coal Chutes</v>
      </c>
      <c r="C2820" s="254"/>
      <c r="D2820" s="238" t="str" cm="1">
        <f t="array" ref="D2820">_xlfn.IFNA(_xlfn.IFS('14-Conveying Equipment'!D103="*",'14-Conveying Equipment'!C103,'14-Conveying Equipment'!F103="*",'14-Conveying Equipment'!E103,'14-Conveying Equipment'!H103="*",'14-Conveying Equipment'!G103,'14-Conveying Equipment'!J103="*",'14-Conveying Equipment'!I103,'14-Conveying Equipment'!L103="*",'14-Conveying Equipment'!K103,'14-Conveying Equipment'!N103="*",'14-Conveying Equipment'!M103,'14-Conveying Equipment'!P103="*",'14-Conveying Equipment'!O103,'14-Conveying Equipment'!R103="*",'14-Conveying Equipment'!Q103,'14-Conveying Equipment'!T103="*",'14-Conveying Equipment'!S103),"")</f>
        <v/>
      </c>
      <c r="E2820" s="622" t="e">
        <f>D2820/'Project Data'!$D$22</f>
        <v>#VALUE!</v>
      </c>
      <c r="F2820" s="174" t="s">
        <v>44</v>
      </c>
      <c r="G2820" s="238" t="str" cm="1">
        <f t="array" ref="G2820">_xlfn.IFNA(_xlfn.IFS('14-Conveying Equipment'!F103="*",'14-Conveying Equipment'!E103,'14-Conveying Equipment'!H103="*",'14-Conveying Equipment'!G103,'14-Conveying Equipment'!J103="*",'14-Conveying Equipment'!I103,'14-Conveying Equipment'!L103="*",'14-Conveying Equipment'!K103,'14-Conveying Equipment'!N103="*",'14-Conveying Equipment'!M103,'14-Conveying Equipment'!P103="*",'14-Conveying Equipment'!O103,'14-Conveying Equipment'!R103="*",'14-Conveying Equipment'!Q103,'14-Conveying Equipment'!T103="*",'14-Conveying Equipment'!S103,'14-Conveying Equipment'!V103="*",'14-Conveying Equipment'!U103),"")</f>
        <v/>
      </c>
      <c r="H2820" s="236" t="e">
        <f>G2820/'Project Data'!$D$22</f>
        <v>#VALUE!</v>
      </c>
      <c r="I2820" s="175"/>
      <c r="J2820" s="244"/>
      <c r="K2820" s="242"/>
    </row>
    <row r="2821" spans="1:11" s="147" customFormat="1" ht="15.6" hidden="1">
      <c r="A2821" s="198">
        <f>'14-Conveying Equipment'!A104</f>
        <v>0</v>
      </c>
      <c r="B2821" s="235" t="str">
        <f>'14-Conveying Equipment'!B104</f>
        <v>14 91 23 Escape Chutes</v>
      </c>
      <c r="C2821" s="254"/>
      <c r="D2821" s="238" t="str" cm="1">
        <f t="array" ref="D2821">_xlfn.IFNA(_xlfn.IFS('14-Conveying Equipment'!D104="*",'14-Conveying Equipment'!C104,'14-Conveying Equipment'!F104="*",'14-Conveying Equipment'!E104,'14-Conveying Equipment'!H104="*",'14-Conveying Equipment'!G104,'14-Conveying Equipment'!J104="*",'14-Conveying Equipment'!I104,'14-Conveying Equipment'!L104="*",'14-Conveying Equipment'!K104,'14-Conveying Equipment'!N104="*",'14-Conveying Equipment'!M104,'14-Conveying Equipment'!P104="*",'14-Conveying Equipment'!O104,'14-Conveying Equipment'!R104="*",'14-Conveying Equipment'!Q104,'14-Conveying Equipment'!T104="*",'14-Conveying Equipment'!S104),"")</f>
        <v/>
      </c>
      <c r="E2821" s="622" t="e">
        <f>D2821/'Project Data'!$D$22</f>
        <v>#VALUE!</v>
      </c>
      <c r="F2821" s="174" t="s">
        <v>44</v>
      </c>
      <c r="G2821" s="238" t="str" cm="1">
        <f t="array" ref="G2821">_xlfn.IFNA(_xlfn.IFS('14-Conveying Equipment'!F104="*",'14-Conveying Equipment'!E104,'14-Conveying Equipment'!H104="*",'14-Conveying Equipment'!G104,'14-Conveying Equipment'!J104="*",'14-Conveying Equipment'!I104,'14-Conveying Equipment'!L104="*",'14-Conveying Equipment'!K104,'14-Conveying Equipment'!N104="*",'14-Conveying Equipment'!M104,'14-Conveying Equipment'!P104="*",'14-Conveying Equipment'!O104,'14-Conveying Equipment'!R104="*",'14-Conveying Equipment'!Q104,'14-Conveying Equipment'!T104="*",'14-Conveying Equipment'!S104,'14-Conveying Equipment'!V104="*",'14-Conveying Equipment'!U104),"")</f>
        <v/>
      </c>
      <c r="H2821" s="236" t="e">
        <f>G2821/'Project Data'!$D$22</f>
        <v>#VALUE!</v>
      </c>
      <c r="I2821" s="175"/>
      <c r="J2821" s="244"/>
      <c r="K2821" s="242"/>
    </row>
    <row r="2822" spans="1:11" s="147" customFormat="1" ht="15.6" hidden="1">
      <c r="A2822" s="198">
        <f>'14-Conveying Equipment'!A105</f>
        <v>0</v>
      </c>
      <c r="B2822" s="235" t="str">
        <f>'14-Conveying Equipment'!B105</f>
        <v>14 91 33 Laundry and Linen Chutes</v>
      </c>
      <c r="C2822" s="254"/>
      <c r="D2822" s="238" t="str" cm="1">
        <f t="array" ref="D2822">_xlfn.IFNA(_xlfn.IFS('14-Conveying Equipment'!D105="*",'14-Conveying Equipment'!C105,'14-Conveying Equipment'!F105="*",'14-Conveying Equipment'!E105,'14-Conveying Equipment'!H105="*",'14-Conveying Equipment'!G105,'14-Conveying Equipment'!J105="*",'14-Conveying Equipment'!I105,'14-Conveying Equipment'!L105="*",'14-Conveying Equipment'!K105,'14-Conveying Equipment'!N105="*",'14-Conveying Equipment'!M105,'14-Conveying Equipment'!P105="*",'14-Conveying Equipment'!O105,'14-Conveying Equipment'!R105="*",'14-Conveying Equipment'!Q105,'14-Conveying Equipment'!T105="*",'14-Conveying Equipment'!S105),"")</f>
        <v/>
      </c>
      <c r="E2822" s="622" t="e">
        <f>D2822/'Project Data'!$D$22</f>
        <v>#VALUE!</v>
      </c>
      <c r="F2822" s="174" t="s">
        <v>44</v>
      </c>
      <c r="G2822" s="238" t="str" cm="1">
        <f t="array" ref="G2822">_xlfn.IFNA(_xlfn.IFS('14-Conveying Equipment'!F105="*",'14-Conveying Equipment'!E105,'14-Conveying Equipment'!H105="*",'14-Conveying Equipment'!G105,'14-Conveying Equipment'!J105="*",'14-Conveying Equipment'!I105,'14-Conveying Equipment'!L105="*",'14-Conveying Equipment'!K105,'14-Conveying Equipment'!N105="*",'14-Conveying Equipment'!M105,'14-Conveying Equipment'!P105="*",'14-Conveying Equipment'!O105,'14-Conveying Equipment'!R105="*",'14-Conveying Equipment'!Q105,'14-Conveying Equipment'!T105="*",'14-Conveying Equipment'!S105,'14-Conveying Equipment'!V105="*",'14-Conveying Equipment'!U105),"")</f>
        <v/>
      </c>
      <c r="H2822" s="236" t="e">
        <f>G2822/'Project Data'!$D$22</f>
        <v>#VALUE!</v>
      </c>
      <c r="I2822" s="175"/>
      <c r="J2822" s="244"/>
      <c r="K2822" s="242"/>
    </row>
    <row r="2823" spans="1:11" s="147" customFormat="1" ht="15.6" hidden="1">
      <c r="A2823" s="398" t="str">
        <f>'14-Conveying Equipment'!A106</f>
        <v xml:space="preserve"> </v>
      </c>
      <c r="B2823" s="399" t="str">
        <f>'14-Conveying Equipment'!B106</f>
        <v>14 91 82 Trash Chutes</v>
      </c>
      <c r="C2823" s="417"/>
      <c r="D2823" s="419" t="str" cm="1">
        <f t="array" ref="D2823">_xlfn.IFNA(_xlfn.IFS('14-Conveying Equipment'!D106="*",'14-Conveying Equipment'!C106,'14-Conveying Equipment'!F106="*",'14-Conveying Equipment'!E106,'14-Conveying Equipment'!H106="*",'14-Conveying Equipment'!G106,'14-Conveying Equipment'!J106="*",'14-Conveying Equipment'!I106,'14-Conveying Equipment'!L106="*",'14-Conveying Equipment'!K106,'14-Conveying Equipment'!N106="*",'14-Conveying Equipment'!M106,'14-Conveying Equipment'!P106="*",'14-Conveying Equipment'!O106,'14-Conveying Equipment'!R106="*",'14-Conveying Equipment'!Q106,'14-Conveying Equipment'!T106="*",'14-Conveying Equipment'!S106),"")</f>
        <v/>
      </c>
      <c r="E2823" s="402" t="e">
        <f>D2823/'Project Data'!$D$22</f>
        <v>#VALUE!</v>
      </c>
      <c r="F2823" s="421" t="s">
        <v>44</v>
      </c>
      <c r="G2823" s="419" t="str" cm="1">
        <f t="array" ref="G2823">_xlfn.IFNA(_xlfn.IFS('14-Conveying Equipment'!F106="*",'14-Conveying Equipment'!E106,'14-Conveying Equipment'!H106="*",'14-Conveying Equipment'!G106,'14-Conveying Equipment'!J106="*",'14-Conveying Equipment'!I106,'14-Conveying Equipment'!L106="*",'14-Conveying Equipment'!K106,'14-Conveying Equipment'!N106="*",'14-Conveying Equipment'!M106,'14-Conveying Equipment'!P106="*",'14-Conveying Equipment'!O106,'14-Conveying Equipment'!R106="*",'14-Conveying Equipment'!Q106,'14-Conveying Equipment'!T106="*",'14-Conveying Equipment'!S106,'14-Conveying Equipment'!V106="*",'14-Conveying Equipment'!U106),"")</f>
        <v/>
      </c>
      <c r="H2823" s="402" t="e">
        <f>G2823/'Project Data'!$D$22</f>
        <v>#VALUE!</v>
      </c>
      <c r="I2823" s="400"/>
      <c r="J2823" s="403"/>
      <c r="K2823" s="404"/>
    </row>
    <row r="2824" spans="1:11" s="147" customFormat="1" ht="15.6" hidden="1">
      <c r="A2824" s="198">
        <f>'14-Conveying Equipment'!A107</f>
        <v>0</v>
      </c>
      <c r="B2824" s="235" t="str">
        <f>'14-Conveying Equipment'!B107</f>
        <v>14 92 00 Pneumatic Tube Systems</v>
      </c>
      <c r="C2824" s="254"/>
      <c r="D2824" s="238" t="str" cm="1">
        <f t="array" ref="D2824">_xlfn.IFNA(_xlfn.IFS('14-Conveying Equipment'!D107="*",'14-Conveying Equipment'!C107,'14-Conveying Equipment'!F107="*",'14-Conveying Equipment'!E107,'14-Conveying Equipment'!H107="*",'14-Conveying Equipment'!G107,'14-Conveying Equipment'!J107="*",'14-Conveying Equipment'!I107,'14-Conveying Equipment'!L107="*",'14-Conveying Equipment'!K107,'14-Conveying Equipment'!N107="*",'14-Conveying Equipment'!M107,'14-Conveying Equipment'!P107="*",'14-Conveying Equipment'!O107,'14-Conveying Equipment'!R107="*",'14-Conveying Equipment'!Q107,'14-Conveying Equipment'!T107="*",'14-Conveying Equipment'!S107),"")</f>
        <v/>
      </c>
      <c r="E2824" s="622" t="e">
        <f>D2824/'Project Data'!$D$22</f>
        <v>#VALUE!</v>
      </c>
      <c r="F2824" s="174" t="s">
        <v>44</v>
      </c>
      <c r="G2824" s="238" t="str" cm="1">
        <f t="array" ref="G2824">_xlfn.IFNA(_xlfn.IFS('14-Conveying Equipment'!F107="*",'14-Conveying Equipment'!E107,'14-Conveying Equipment'!H107="*",'14-Conveying Equipment'!G107,'14-Conveying Equipment'!J107="*",'14-Conveying Equipment'!I107,'14-Conveying Equipment'!L107="*",'14-Conveying Equipment'!K107,'14-Conveying Equipment'!N107="*",'14-Conveying Equipment'!M107,'14-Conveying Equipment'!P107="*",'14-Conveying Equipment'!O107,'14-Conveying Equipment'!R107="*",'14-Conveying Equipment'!Q107,'14-Conveying Equipment'!T107="*",'14-Conveying Equipment'!S107,'14-Conveying Equipment'!V107="*",'14-Conveying Equipment'!U107),"")</f>
        <v/>
      </c>
      <c r="H2824" s="236" t="e">
        <f>G2824/'Project Data'!$D$22</f>
        <v>#VALUE!</v>
      </c>
      <c r="I2824" s="175"/>
      <c r="J2824" s="244"/>
      <c r="K2824" s="242"/>
    </row>
    <row r="2825" spans="1:11" s="147" customFormat="1" ht="15.6" hidden="1">
      <c r="A2825" s="198">
        <f>'14-Conveying Equipment'!A108</f>
        <v>0</v>
      </c>
      <c r="B2825" s="235" t="str">
        <f>'14-Conveying Equipment'!B108</f>
        <v>14 93 00 Slide Pole Systems</v>
      </c>
      <c r="C2825" s="254"/>
      <c r="D2825" s="238" t="str" cm="1">
        <f t="array" ref="D2825">_xlfn.IFNA(_xlfn.IFS('14-Conveying Equipment'!D108="*",'14-Conveying Equipment'!C108,'14-Conveying Equipment'!F108="*",'14-Conveying Equipment'!E108,'14-Conveying Equipment'!H108="*",'14-Conveying Equipment'!G108,'14-Conveying Equipment'!J108="*",'14-Conveying Equipment'!I108,'14-Conveying Equipment'!L108="*",'14-Conveying Equipment'!K108,'14-Conveying Equipment'!N108="*",'14-Conveying Equipment'!M108,'14-Conveying Equipment'!P108="*",'14-Conveying Equipment'!O108,'14-Conveying Equipment'!R108="*",'14-Conveying Equipment'!Q108,'14-Conveying Equipment'!T108="*",'14-Conveying Equipment'!S108),"")</f>
        <v/>
      </c>
      <c r="E2825" s="622" t="e">
        <f>D2825/'Project Data'!$D$22</f>
        <v>#VALUE!</v>
      </c>
      <c r="F2825" s="174" t="s">
        <v>44</v>
      </c>
      <c r="G2825" s="238" t="str" cm="1">
        <f t="array" ref="G2825">_xlfn.IFNA(_xlfn.IFS('14-Conveying Equipment'!F108="*",'14-Conveying Equipment'!E108,'14-Conveying Equipment'!H108="*",'14-Conveying Equipment'!G108,'14-Conveying Equipment'!J108="*",'14-Conveying Equipment'!I108,'14-Conveying Equipment'!L108="*",'14-Conveying Equipment'!K108,'14-Conveying Equipment'!N108="*",'14-Conveying Equipment'!M108,'14-Conveying Equipment'!P108="*",'14-Conveying Equipment'!O108,'14-Conveying Equipment'!R108="*",'14-Conveying Equipment'!Q108,'14-Conveying Equipment'!T108="*",'14-Conveying Equipment'!S108,'14-Conveying Equipment'!V108="*",'14-Conveying Equipment'!U108),"")</f>
        <v/>
      </c>
      <c r="H2825" s="236" t="e">
        <f>G2825/'Project Data'!$D$22</f>
        <v>#VALUE!</v>
      </c>
      <c r="I2825" s="175"/>
      <c r="J2825" s="244"/>
      <c r="K2825" s="242"/>
    </row>
    <row r="2826" spans="1:11" s="147" customFormat="1" ht="15.6" hidden="1">
      <c r="A2826" s="198">
        <f>'14-Conveying Equipment'!A109</f>
        <v>0</v>
      </c>
      <c r="B2826" s="235" t="str">
        <f>'14-Conveying Equipment'!B109</f>
        <v>14 93 13 Firehouse Slide Poles</v>
      </c>
      <c r="C2826" s="254"/>
      <c r="D2826" s="238" t="str" cm="1">
        <f t="array" ref="D2826">_xlfn.IFNA(_xlfn.IFS('14-Conveying Equipment'!D109="*",'14-Conveying Equipment'!C109,'14-Conveying Equipment'!F109="*",'14-Conveying Equipment'!E109,'14-Conveying Equipment'!H109="*",'14-Conveying Equipment'!G109,'14-Conveying Equipment'!J109="*",'14-Conveying Equipment'!I109,'14-Conveying Equipment'!L109="*",'14-Conveying Equipment'!K109,'14-Conveying Equipment'!N109="*",'14-Conveying Equipment'!M109,'14-Conveying Equipment'!P109="*",'14-Conveying Equipment'!O109,'14-Conveying Equipment'!R109="*",'14-Conveying Equipment'!Q109,'14-Conveying Equipment'!T109="*",'14-Conveying Equipment'!S109),"")</f>
        <v/>
      </c>
      <c r="E2826" s="622" t="e">
        <f>D2826/'Project Data'!$D$22</f>
        <v>#VALUE!</v>
      </c>
      <c r="F2826" s="228" t="s">
        <v>44</v>
      </c>
      <c r="G2826" s="238" t="str" cm="1">
        <f t="array" ref="G2826">_xlfn.IFNA(_xlfn.IFS('14-Conveying Equipment'!F109="*",'14-Conveying Equipment'!E109,'14-Conveying Equipment'!H109="*",'14-Conveying Equipment'!G109,'14-Conveying Equipment'!J109="*",'14-Conveying Equipment'!I109,'14-Conveying Equipment'!L109="*",'14-Conveying Equipment'!K109,'14-Conveying Equipment'!N109="*",'14-Conveying Equipment'!M109,'14-Conveying Equipment'!P109="*",'14-Conveying Equipment'!O109,'14-Conveying Equipment'!R109="*",'14-Conveying Equipment'!Q109,'14-Conveying Equipment'!T109="*",'14-Conveying Equipment'!S109,'14-Conveying Equipment'!V109="*",'14-Conveying Equipment'!U109),"")</f>
        <v/>
      </c>
      <c r="H2826" s="236" t="e">
        <f>G2826/'Project Data'!$D$22</f>
        <v>#VALUE!</v>
      </c>
      <c r="I2826" s="226"/>
      <c r="J2826" s="245"/>
      <c r="K2826" s="242"/>
    </row>
    <row r="2827" spans="1:11" ht="15.6">
      <c r="A2827" s="410">
        <v>1</v>
      </c>
      <c r="B2827" s="644" t="s">
        <v>118</v>
      </c>
      <c r="C2827" s="645"/>
      <c r="D2827" s="394" cm="1">
        <f t="array" ref="D2827">_xlfn.IFNA(_xlfn.IFS('21-Fire Suppression'!D9="*",'21-Fire Suppression'!C9,'21-Fire Suppression'!F9="*",'21-Fire Suppression'!E9,'21-Fire Suppression'!H9="*",'21-Fire Suppression'!G9,'21-Fire Suppression'!J9="*",'21-Fire Suppression'!I9,'21-Fire Suppression'!L9="*",'21-Fire Suppression'!K9,'21-Fire Suppression'!N9="*",'21-Fire Suppression'!M9,'21-Fire Suppression'!P9="*",'21-Fire Suppression'!O9,'21-Fire Suppression'!R9="*",'21-Fire Suppression'!Q9,'21-Fire Suppression'!T9="*",'21-Fire Suppression'!S9),"")</f>
        <v>467000</v>
      </c>
      <c r="E2827" s="394">
        <f>D2827/'Project Data'!$D$22</f>
        <v>5.2184018504654102</v>
      </c>
      <c r="F2827" s="393">
        <v>467000</v>
      </c>
      <c r="G2827" s="394" cm="1">
        <f t="array" ref="G2827">_xlfn.IFNA(_xlfn.IFS('21-Fire Suppression'!F9="*",'21-Fire Suppression'!E9,'21-Fire Suppression'!H9="*",'21-Fire Suppression'!G9,'21-Fire Suppression'!J9="*",'21-Fire Suppression'!I9,'21-Fire Suppression'!L9="*",'21-Fire Suppression'!K9,'21-Fire Suppression'!N9="*",'21-Fire Suppression'!M9,'21-Fire Suppression'!P9="*",'21-Fire Suppression'!O9,'21-Fire Suppression'!R9="*",'21-Fire Suppression'!Q9,'21-Fire Suppression'!T9="*",'21-Fire Suppression'!S9,'21-Fire Suppression'!V9="*",'21-Fire Suppression'!U9),"")</f>
        <v>467000</v>
      </c>
      <c r="H2827" s="394">
        <f>G2827/'Project Data'!$D$22</f>
        <v>5.2184018504654102</v>
      </c>
      <c r="I2827" s="395" t="str">
        <f>'21-Fire Suppression'!W9</f>
        <v/>
      </c>
      <c r="J2827" s="396">
        <f>IFERROR(G2827-F2827, "--")</f>
        <v>0</v>
      </c>
      <c r="K2827" s="397"/>
    </row>
    <row r="2828" spans="1:11" s="171" customFormat="1" ht="15.6">
      <c r="A2828" s="398">
        <f>'21-Fire Suppression'!A11</f>
        <v>1</v>
      </c>
      <c r="B2828" s="650" t="str">
        <f>'21-Fire Suppression'!B11</f>
        <v>21 00 00 Fire Suppression</v>
      </c>
      <c r="C2828" s="651"/>
      <c r="D2828" s="402" cm="1">
        <f t="array" ref="D2828">_xlfn.IFNA(_xlfn.IFS('21-Fire Suppression'!D11="*",'21-Fire Suppression'!C11,'21-Fire Suppression'!F11="*",'21-Fire Suppression'!E11,'21-Fire Suppression'!H11="*",'21-Fire Suppression'!G11,'21-Fire Suppression'!J11="*",'21-Fire Suppression'!I11,'21-Fire Suppression'!L11="*",'21-Fire Suppression'!K11,'21-Fire Suppression'!N11="*",'21-Fire Suppression'!M11,'21-Fire Suppression'!P11="*",'21-Fire Suppression'!O11,'21-Fire Suppression'!R11="*",'21-Fire Suppression'!Q11,'21-Fire Suppression'!T11="*",'21-Fire Suppression'!S11),"")</f>
        <v>467000</v>
      </c>
      <c r="E2828" s="402">
        <f>D2828/'Project Data'!$D$22</f>
        <v>5.2184018504654102</v>
      </c>
      <c r="F2828" s="422">
        <v>467000</v>
      </c>
      <c r="G2828" s="419" cm="1">
        <f t="array" ref="G2828">_xlfn.IFNA(_xlfn.IFS('21-Fire Suppression'!F11="*",'21-Fire Suppression'!E11,'21-Fire Suppression'!H11="*",'21-Fire Suppression'!G11,'21-Fire Suppression'!J11="*",'21-Fire Suppression'!I11,'21-Fire Suppression'!L11="*",'21-Fire Suppression'!K11,'21-Fire Suppression'!N11="*",'21-Fire Suppression'!M11,'21-Fire Suppression'!P11="*",'21-Fire Suppression'!O11,'21-Fire Suppression'!R11="*",'21-Fire Suppression'!Q11,'21-Fire Suppression'!T11="*",'21-Fire Suppression'!S11,'21-Fire Suppression'!V11="*",'21-Fire Suppression'!U11),"")</f>
        <v>467000</v>
      </c>
      <c r="H2828" s="402">
        <f>G2828/'Project Data'!$D$22</f>
        <v>5.2184018504654102</v>
      </c>
      <c r="I2828" s="408"/>
      <c r="J2828" s="409"/>
      <c r="K2828" s="404" t="s">
        <v>119</v>
      </c>
    </row>
    <row r="2829" spans="1:11" s="147" customFormat="1" ht="15.6" hidden="1">
      <c r="A2829" s="198">
        <f>'21-Fire Suppression'!A12</f>
        <v>0</v>
      </c>
      <c r="B2829" s="399" t="str">
        <f>'21-Fire Suppression'!B12</f>
        <v>21 05 05 Selective Demolition for Fire Suppression</v>
      </c>
      <c r="C2829" s="399"/>
      <c r="D2829" s="402" t="str" cm="1">
        <f t="array" ref="D2829">_xlfn.IFNA(_xlfn.IFS('21-Fire Suppression'!D12="*",'21-Fire Suppression'!C12,'21-Fire Suppression'!F12="*",'21-Fire Suppression'!E12,'21-Fire Suppression'!H12="*",'21-Fire Suppression'!G12,'21-Fire Suppression'!J12="*",'21-Fire Suppression'!I12,'21-Fire Suppression'!L12="*",'21-Fire Suppression'!K12,'21-Fire Suppression'!N12="*",'21-Fire Suppression'!M12,'21-Fire Suppression'!P12="*",'21-Fire Suppression'!O12,'21-Fire Suppression'!R12="*",'21-Fire Suppression'!Q12,'21-Fire Suppression'!T12="*",'21-Fire Suppression'!S12),"")</f>
        <v/>
      </c>
      <c r="E2829" s="402" t="e">
        <f>D2829/'Project Data'!$D$22</f>
        <v>#VALUE!</v>
      </c>
      <c r="F2829" s="174" t="s">
        <v>44</v>
      </c>
      <c r="G2829" s="238" t="str" cm="1">
        <f t="array" ref="G2829">_xlfn.IFNA(_xlfn.IFS('21-Fire Suppression'!F12="*",'21-Fire Suppression'!E12,'21-Fire Suppression'!H12="*",'21-Fire Suppression'!G12,'21-Fire Suppression'!J12="*",'21-Fire Suppression'!I12,'21-Fire Suppression'!L12="*",'21-Fire Suppression'!K12,'21-Fire Suppression'!N12="*",'21-Fire Suppression'!M12,'21-Fire Suppression'!P12="*",'21-Fire Suppression'!O12,'21-Fire Suppression'!R12="*",'21-Fire Suppression'!Q12,'21-Fire Suppression'!T12="*",'21-Fire Suppression'!S12,'21-Fire Suppression'!V12="*",'21-Fire Suppression'!U12),"")</f>
        <v/>
      </c>
      <c r="H2829" s="236" t="e">
        <f>G2829/'Project Data'!$D$22</f>
        <v>#VALUE!</v>
      </c>
      <c r="I2829" s="175"/>
      <c r="J2829" s="244"/>
      <c r="K2829" s="404"/>
    </row>
    <row r="2830" spans="1:11" s="147" customFormat="1" ht="15.6" hidden="1">
      <c r="A2830" s="198">
        <f>'21-Fire Suppression'!A13</f>
        <v>0</v>
      </c>
      <c r="B2830" s="399" t="str">
        <f>'21-Fire Suppression'!B13</f>
        <v>21 05 13 Common Motor Requirements for Fire-Suppression Equipment</v>
      </c>
      <c r="C2830" s="399"/>
      <c r="D2830" s="402" t="str" cm="1">
        <f t="array" ref="D2830">_xlfn.IFNA(_xlfn.IFS('21-Fire Suppression'!D13="*",'21-Fire Suppression'!C13,'21-Fire Suppression'!F13="*",'21-Fire Suppression'!E13,'21-Fire Suppression'!H13="*",'21-Fire Suppression'!G13,'21-Fire Suppression'!J13="*",'21-Fire Suppression'!I13,'21-Fire Suppression'!L13="*",'21-Fire Suppression'!K13,'21-Fire Suppression'!N13="*",'21-Fire Suppression'!M13,'21-Fire Suppression'!P13="*",'21-Fire Suppression'!O13,'21-Fire Suppression'!R13="*",'21-Fire Suppression'!Q13,'21-Fire Suppression'!T13="*",'21-Fire Suppression'!S13),"")</f>
        <v/>
      </c>
      <c r="E2830" s="402" t="e">
        <f>D2830/'Project Data'!$D$22</f>
        <v>#VALUE!</v>
      </c>
      <c r="F2830" s="174" t="s">
        <v>44</v>
      </c>
      <c r="G2830" s="238" t="str" cm="1">
        <f t="array" ref="G2830">_xlfn.IFNA(_xlfn.IFS('21-Fire Suppression'!F13="*",'21-Fire Suppression'!E13,'21-Fire Suppression'!H13="*",'21-Fire Suppression'!G13,'21-Fire Suppression'!J13="*",'21-Fire Suppression'!I13,'21-Fire Suppression'!L13="*",'21-Fire Suppression'!K13,'21-Fire Suppression'!N13="*",'21-Fire Suppression'!M13,'21-Fire Suppression'!P13="*",'21-Fire Suppression'!O13,'21-Fire Suppression'!R13="*",'21-Fire Suppression'!Q13,'21-Fire Suppression'!T13="*",'21-Fire Suppression'!S13,'21-Fire Suppression'!V13="*",'21-Fire Suppression'!U13),"")</f>
        <v/>
      </c>
      <c r="H2830" s="236" t="e">
        <f>G2830/'Project Data'!$D$22</f>
        <v>#VALUE!</v>
      </c>
      <c r="I2830" s="175"/>
      <c r="J2830" s="244"/>
      <c r="K2830" s="242"/>
    </row>
    <row r="2831" spans="1:11" s="147" customFormat="1" ht="15.6" hidden="1">
      <c r="A2831" s="198">
        <f>'21-Fire Suppression'!A14</f>
        <v>0</v>
      </c>
      <c r="B2831" s="399" t="str">
        <f>'21-Fire Suppression'!B14</f>
        <v>21 05 16 Expansion Fittings and Loops for Fire-Suppression Piping</v>
      </c>
      <c r="C2831" s="399"/>
      <c r="D2831" s="402" t="str" cm="1">
        <f t="array" ref="D2831">_xlfn.IFNA(_xlfn.IFS('21-Fire Suppression'!D14="*",'21-Fire Suppression'!C14,'21-Fire Suppression'!F14="*",'21-Fire Suppression'!E14,'21-Fire Suppression'!H14="*",'21-Fire Suppression'!G14,'21-Fire Suppression'!J14="*",'21-Fire Suppression'!I14,'21-Fire Suppression'!L14="*",'21-Fire Suppression'!K14,'21-Fire Suppression'!N14="*",'21-Fire Suppression'!M14,'21-Fire Suppression'!P14="*",'21-Fire Suppression'!O14,'21-Fire Suppression'!R14="*",'21-Fire Suppression'!Q14,'21-Fire Suppression'!T14="*",'21-Fire Suppression'!S14),"")</f>
        <v/>
      </c>
      <c r="E2831" s="402" t="e">
        <f>D2831/'Project Data'!$D$22</f>
        <v>#VALUE!</v>
      </c>
      <c r="F2831" s="174" t="s">
        <v>44</v>
      </c>
      <c r="G2831" s="238" t="str" cm="1">
        <f t="array" ref="G2831">_xlfn.IFNA(_xlfn.IFS('21-Fire Suppression'!F14="*",'21-Fire Suppression'!E14,'21-Fire Suppression'!H14="*",'21-Fire Suppression'!G14,'21-Fire Suppression'!J14="*",'21-Fire Suppression'!I14,'21-Fire Suppression'!L14="*",'21-Fire Suppression'!K14,'21-Fire Suppression'!N14="*",'21-Fire Suppression'!M14,'21-Fire Suppression'!P14="*",'21-Fire Suppression'!O14,'21-Fire Suppression'!R14="*",'21-Fire Suppression'!Q14,'21-Fire Suppression'!T14="*",'21-Fire Suppression'!S14,'21-Fire Suppression'!V14="*",'21-Fire Suppression'!U14),"")</f>
        <v/>
      </c>
      <c r="H2831" s="236" t="e">
        <f>G2831/'Project Data'!$D$22</f>
        <v>#VALUE!</v>
      </c>
      <c r="I2831" s="175"/>
      <c r="J2831" s="244"/>
      <c r="K2831" s="242"/>
    </row>
    <row r="2832" spans="1:11" s="147" customFormat="1" ht="15.6" hidden="1">
      <c r="A2832" s="198">
        <f>'21-Fire Suppression'!A15</f>
        <v>0</v>
      </c>
      <c r="B2832" s="399" t="str">
        <f>'21-Fire Suppression'!B15</f>
        <v>21 05 17 Sleeves and Sleeve Seals for Fire-Suppression Piping</v>
      </c>
      <c r="C2832" s="399"/>
      <c r="D2832" s="402" t="str" cm="1">
        <f t="array" ref="D2832">_xlfn.IFNA(_xlfn.IFS('21-Fire Suppression'!D15="*",'21-Fire Suppression'!C15,'21-Fire Suppression'!F15="*",'21-Fire Suppression'!E15,'21-Fire Suppression'!H15="*",'21-Fire Suppression'!G15,'21-Fire Suppression'!J15="*",'21-Fire Suppression'!I15,'21-Fire Suppression'!L15="*",'21-Fire Suppression'!K15,'21-Fire Suppression'!N15="*",'21-Fire Suppression'!M15,'21-Fire Suppression'!P15="*",'21-Fire Suppression'!O15,'21-Fire Suppression'!R15="*",'21-Fire Suppression'!Q15,'21-Fire Suppression'!T15="*",'21-Fire Suppression'!S15),"")</f>
        <v/>
      </c>
      <c r="E2832" s="402" t="e">
        <f>D2832/'Project Data'!$D$22</f>
        <v>#VALUE!</v>
      </c>
      <c r="F2832" s="174" t="s">
        <v>44</v>
      </c>
      <c r="G2832" s="238" t="str" cm="1">
        <f t="array" ref="G2832">_xlfn.IFNA(_xlfn.IFS('21-Fire Suppression'!F15="*",'21-Fire Suppression'!E15,'21-Fire Suppression'!H15="*",'21-Fire Suppression'!G15,'21-Fire Suppression'!J15="*",'21-Fire Suppression'!I15,'21-Fire Suppression'!L15="*",'21-Fire Suppression'!K15,'21-Fire Suppression'!N15="*",'21-Fire Suppression'!M15,'21-Fire Suppression'!P15="*",'21-Fire Suppression'!O15,'21-Fire Suppression'!R15="*",'21-Fire Suppression'!Q15,'21-Fire Suppression'!T15="*",'21-Fire Suppression'!S15,'21-Fire Suppression'!V15="*",'21-Fire Suppression'!U15),"")</f>
        <v/>
      </c>
      <c r="H2832" s="236" t="e">
        <f>G2832/'Project Data'!$D$22</f>
        <v>#VALUE!</v>
      </c>
      <c r="I2832" s="175"/>
      <c r="J2832" s="244"/>
      <c r="K2832" s="242"/>
    </row>
    <row r="2833" spans="1:11" s="147" customFormat="1" ht="15.6" hidden="1">
      <c r="A2833" s="198">
        <f>'21-Fire Suppression'!A16</f>
        <v>0</v>
      </c>
      <c r="B2833" s="399" t="str">
        <f>'21-Fire Suppression'!B16</f>
        <v>21 05 19 Meters and Gauges for Fire-Suppression Systems</v>
      </c>
      <c r="C2833" s="399"/>
      <c r="D2833" s="402" t="str" cm="1">
        <f t="array" ref="D2833">_xlfn.IFNA(_xlfn.IFS('21-Fire Suppression'!D16="*",'21-Fire Suppression'!C16,'21-Fire Suppression'!F16="*",'21-Fire Suppression'!E16,'21-Fire Suppression'!H16="*",'21-Fire Suppression'!G16,'21-Fire Suppression'!J16="*",'21-Fire Suppression'!I16,'21-Fire Suppression'!L16="*",'21-Fire Suppression'!K16,'21-Fire Suppression'!N16="*",'21-Fire Suppression'!M16,'21-Fire Suppression'!P16="*",'21-Fire Suppression'!O16,'21-Fire Suppression'!R16="*",'21-Fire Suppression'!Q16,'21-Fire Suppression'!T16="*",'21-Fire Suppression'!S16),"")</f>
        <v/>
      </c>
      <c r="E2833" s="402" t="e">
        <f>D2833/'Project Data'!$D$22</f>
        <v>#VALUE!</v>
      </c>
      <c r="F2833" s="174" t="s">
        <v>44</v>
      </c>
      <c r="G2833" s="238" t="str" cm="1">
        <f t="array" ref="G2833">_xlfn.IFNA(_xlfn.IFS('21-Fire Suppression'!F16="*",'21-Fire Suppression'!E16,'21-Fire Suppression'!H16="*",'21-Fire Suppression'!G16,'21-Fire Suppression'!J16="*",'21-Fire Suppression'!I16,'21-Fire Suppression'!L16="*",'21-Fire Suppression'!K16,'21-Fire Suppression'!N16="*",'21-Fire Suppression'!M16,'21-Fire Suppression'!P16="*",'21-Fire Suppression'!O16,'21-Fire Suppression'!R16="*",'21-Fire Suppression'!Q16,'21-Fire Suppression'!T16="*",'21-Fire Suppression'!S16,'21-Fire Suppression'!V16="*",'21-Fire Suppression'!U16),"")</f>
        <v/>
      </c>
      <c r="H2833" s="236" t="e">
        <f>G2833/'Project Data'!$D$22</f>
        <v>#VALUE!</v>
      </c>
      <c r="I2833" s="175"/>
      <c r="J2833" s="244"/>
      <c r="K2833" s="242"/>
    </row>
    <row r="2834" spans="1:11" s="147" customFormat="1" ht="15.6" hidden="1">
      <c r="A2834" s="198">
        <f>'21-Fire Suppression'!A17</f>
        <v>0</v>
      </c>
      <c r="B2834" s="399" t="str">
        <f>'21-Fire Suppression'!B17</f>
        <v>21 05 23 General-Duty Valves for Water-Based Fire-Suppression Piping</v>
      </c>
      <c r="C2834" s="399"/>
      <c r="D2834" s="402" t="str" cm="1">
        <f t="array" ref="D2834">_xlfn.IFNA(_xlfn.IFS('21-Fire Suppression'!D17="*",'21-Fire Suppression'!C17,'21-Fire Suppression'!F17="*",'21-Fire Suppression'!E17,'21-Fire Suppression'!H17="*",'21-Fire Suppression'!G17,'21-Fire Suppression'!J17="*",'21-Fire Suppression'!I17,'21-Fire Suppression'!L17="*",'21-Fire Suppression'!K17,'21-Fire Suppression'!N17="*",'21-Fire Suppression'!M17,'21-Fire Suppression'!P17="*",'21-Fire Suppression'!O17,'21-Fire Suppression'!R17="*",'21-Fire Suppression'!Q17,'21-Fire Suppression'!T17="*",'21-Fire Suppression'!S17),"")</f>
        <v/>
      </c>
      <c r="E2834" s="402" t="e">
        <f>D2834/'Project Data'!$D$22</f>
        <v>#VALUE!</v>
      </c>
      <c r="F2834" s="174" t="s">
        <v>44</v>
      </c>
      <c r="G2834" s="238" t="str" cm="1">
        <f t="array" ref="G2834">_xlfn.IFNA(_xlfn.IFS('21-Fire Suppression'!F17="*",'21-Fire Suppression'!E17,'21-Fire Suppression'!H17="*",'21-Fire Suppression'!G17,'21-Fire Suppression'!J17="*",'21-Fire Suppression'!I17,'21-Fire Suppression'!L17="*",'21-Fire Suppression'!K17,'21-Fire Suppression'!N17="*",'21-Fire Suppression'!M17,'21-Fire Suppression'!P17="*",'21-Fire Suppression'!O17,'21-Fire Suppression'!R17="*",'21-Fire Suppression'!Q17,'21-Fire Suppression'!T17="*",'21-Fire Suppression'!S17,'21-Fire Suppression'!V17="*",'21-Fire Suppression'!U17),"")</f>
        <v/>
      </c>
      <c r="H2834" s="236" t="e">
        <f>G2834/'Project Data'!$D$22</f>
        <v>#VALUE!</v>
      </c>
      <c r="I2834" s="175"/>
      <c r="J2834" s="244"/>
      <c r="K2834" s="242"/>
    </row>
    <row r="2835" spans="1:11" s="147" customFormat="1" ht="15.6" hidden="1">
      <c r="A2835" s="198">
        <f>'21-Fire Suppression'!A18</f>
        <v>0</v>
      </c>
      <c r="B2835" s="399" t="str">
        <f>'21-Fire Suppression'!B18</f>
        <v>21 05 29 Hangers and Supports for Fire-Suppression Piping and Equipment</v>
      </c>
      <c r="C2835" s="399"/>
      <c r="D2835" s="402" t="str" cm="1">
        <f t="array" ref="D2835">_xlfn.IFNA(_xlfn.IFS('21-Fire Suppression'!D18="*",'21-Fire Suppression'!C18,'21-Fire Suppression'!F18="*",'21-Fire Suppression'!E18,'21-Fire Suppression'!H18="*",'21-Fire Suppression'!G18,'21-Fire Suppression'!J18="*",'21-Fire Suppression'!I18,'21-Fire Suppression'!L18="*",'21-Fire Suppression'!K18,'21-Fire Suppression'!N18="*",'21-Fire Suppression'!M18,'21-Fire Suppression'!P18="*",'21-Fire Suppression'!O18,'21-Fire Suppression'!R18="*",'21-Fire Suppression'!Q18,'21-Fire Suppression'!T18="*",'21-Fire Suppression'!S18),"")</f>
        <v/>
      </c>
      <c r="E2835" s="402" t="e">
        <f>D2835/'Project Data'!$D$22</f>
        <v>#VALUE!</v>
      </c>
      <c r="F2835" s="174" t="s">
        <v>44</v>
      </c>
      <c r="G2835" s="238" t="str" cm="1">
        <f t="array" ref="G2835">_xlfn.IFNA(_xlfn.IFS('21-Fire Suppression'!F18="*",'21-Fire Suppression'!E18,'21-Fire Suppression'!H18="*",'21-Fire Suppression'!G18,'21-Fire Suppression'!J18="*",'21-Fire Suppression'!I18,'21-Fire Suppression'!L18="*",'21-Fire Suppression'!K18,'21-Fire Suppression'!N18="*",'21-Fire Suppression'!M18,'21-Fire Suppression'!P18="*",'21-Fire Suppression'!O18,'21-Fire Suppression'!R18="*",'21-Fire Suppression'!Q18,'21-Fire Suppression'!T18="*",'21-Fire Suppression'!S18,'21-Fire Suppression'!V18="*",'21-Fire Suppression'!U18),"")</f>
        <v/>
      </c>
      <c r="H2835" s="236" t="e">
        <f>G2835/'Project Data'!$D$22</f>
        <v>#VALUE!</v>
      </c>
      <c r="I2835" s="175"/>
      <c r="J2835" s="244"/>
      <c r="K2835" s="242"/>
    </row>
    <row r="2836" spans="1:11" s="147" customFormat="1" ht="15.6" hidden="1">
      <c r="A2836" s="198">
        <f>'21-Fire Suppression'!A19</f>
        <v>0</v>
      </c>
      <c r="B2836" s="399" t="str">
        <f>'21-Fire Suppression'!B19</f>
        <v>21 05 33 Heat Tracing for Fire-Suppression Piping</v>
      </c>
      <c r="C2836" s="399"/>
      <c r="D2836" s="402" t="str" cm="1">
        <f t="array" ref="D2836">_xlfn.IFNA(_xlfn.IFS('21-Fire Suppression'!D19="*",'21-Fire Suppression'!C19,'21-Fire Suppression'!F19="*",'21-Fire Suppression'!E19,'21-Fire Suppression'!H19="*",'21-Fire Suppression'!G19,'21-Fire Suppression'!J19="*",'21-Fire Suppression'!I19,'21-Fire Suppression'!L19="*",'21-Fire Suppression'!K19,'21-Fire Suppression'!N19="*",'21-Fire Suppression'!M19,'21-Fire Suppression'!P19="*",'21-Fire Suppression'!O19,'21-Fire Suppression'!R19="*",'21-Fire Suppression'!Q19,'21-Fire Suppression'!T19="*",'21-Fire Suppression'!S19),"")</f>
        <v/>
      </c>
      <c r="E2836" s="402" t="e">
        <f>D2836/'Project Data'!$D$22</f>
        <v>#VALUE!</v>
      </c>
      <c r="F2836" s="174" t="s">
        <v>44</v>
      </c>
      <c r="G2836" s="238" t="str" cm="1">
        <f t="array" ref="G2836">_xlfn.IFNA(_xlfn.IFS('21-Fire Suppression'!F19="*",'21-Fire Suppression'!E19,'21-Fire Suppression'!H19="*",'21-Fire Suppression'!G19,'21-Fire Suppression'!J19="*",'21-Fire Suppression'!I19,'21-Fire Suppression'!L19="*",'21-Fire Suppression'!K19,'21-Fire Suppression'!N19="*",'21-Fire Suppression'!M19,'21-Fire Suppression'!P19="*",'21-Fire Suppression'!O19,'21-Fire Suppression'!R19="*",'21-Fire Suppression'!Q19,'21-Fire Suppression'!T19="*",'21-Fire Suppression'!S19,'21-Fire Suppression'!V19="*",'21-Fire Suppression'!U19),"")</f>
        <v/>
      </c>
      <c r="H2836" s="236" t="e">
        <f>G2836/'Project Data'!$D$22</f>
        <v>#VALUE!</v>
      </c>
      <c r="I2836" s="175"/>
      <c r="J2836" s="244"/>
      <c r="K2836" s="242"/>
    </row>
    <row r="2837" spans="1:11" s="147" customFormat="1" ht="15.6" hidden="1">
      <c r="A2837" s="198">
        <f>'21-Fire Suppression'!A20</f>
        <v>0</v>
      </c>
      <c r="B2837" s="399" t="str">
        <f>'21-Fire Suppression'!B20</f>
        <v>21 05 48 Vibration and Seismic Controls for Fire-Suppression Piping and Equipment</v>
      </c>
      <c r="C2837" s="399"/>
      <c r="D2837" s="402" t="str" cm="1">
        <f t="array" ref="D2837">_xlfn.IFNA(_xlfn.IFS('21-Fire Suppression'!D20="*",'21-Fire Suppression'!C20,'21-Fire Suppression'!F20="*",'21-Fire Suppression'!E20,'21-Fire Suppression'!H20="*",'21-Fire Suppression'!G20,'21-Fire Suppression'!J20="*",'21-Fire Suppression'!I20,'21-Fire Suppression'!L20="*",'21-Fire Suppression'!K20,'21-Fire Suppression'!N20="*",'21-Fire Suppression'!M20,'21-Fire Suppression'!P20="*",'21-Fire Suppression'!O20,'21-Fire Suppression'!R20="*",'21-Fire Suppression'!Q20,'21-Fire Suppression'!T20="*",'21-Fire Suppression'!S20),"")</f>
        <v/>
      </c>
      <c r="E2837" s="402" t="e">
        <f>D2837/'Project Data'!$D$22</f>
        <v>#VALUE!</v>
      </c>
      <c r="F2837" s="174" t="s">
        <v>44</v>
      </c>
      <c r="G2837" s="238" t="str" cm="1">
        <f t="array" ref="G2837">_xlfn.IFNA(_xlfn.IFS('21-Fire Suppression'!F20="*",'21-Fire Suppression'!E20,'21-Fire Suppression'!H20="*",'21-Fire Suppression'!G20,'21-Fire Suppression'!J20="*",'21-Fire Suppression'!I20,'21-Fire Suppression'!L20="*",'21-Fire Suppression'!K20,'21-Fire Suppression'!N20="*",'21-Fire Suppression'!M20,'21-Fire Suppression'!P20="*",'21-Fire Suppression'!O20,'21-Fire Suppression'!R20="*",'21-Fire Suppression'!Q20,'21-Fire Suppression'!T20="*",'21-Fire Suppression'!S20,'21-Fire Suppression'!V20="*",'21-Fire Suppression'!U20),"")</f>
        <v/>
      </c>
      <c r="H2837" s="236" t="e">
        <f>G2837/'Project Data'!$D$22</f>
        <v>#VALUE!</v>
      </c>
      <c r="I2837" s="175"/>
      <c r="J2837" s="244"/>
      <c r="K2837" s="242"/>
    </row>
    <row r="2838" spans="1:11" s="147" customFormat="1" ht="15.6" hidden="1">
      <c r="A2838" s="198">
        <f>'21-Fire Suppression'!A21</f>
        <v>0</v>
      </c>
      <c r="B2838" s="399" t="str">
        <f>'21-Fire Suppression'!B21</f>
        <v>21 05 48.13 Vibration Controls for Fire-Suppression Piping and Equipment</v>
      </c>
      <c r="C2838" s="399"/>
      <c r="D2838" s="402" t="str" cm="1">
        <f t="array" ref="D2838">_xlfn.IFNA(_xlfn.IFS('21-Fire Suppression'!D21="*",'21-Fire Suppression'!C21,'21-Fire Suppression'!F21="*",'21-Fire Suppression'!E21,'21-Fire Suppression'!H21="*",'21-Fire Suppression'!G21,'21-Fire Suppression'!J21="*",'21-Fire Suppression'!I21,'21-Fire Suppression'!L21="*",'21-Fire Suppression'!K21,'21-Fire Suppression'!N21="*",'21-Fire Suppression'!M21,'21-Fire Suppression'!P21="*",'21-Fire Suppression'!O21,'21-Fire Suppression'!R21="*",'21-Fire Suppression'!Q21,'21-Fire Suppression'!T21="*",'21-Fire Suppression'!S21),"")</f>
        <v/>
      </c>
      <c r="E2838" s="402" t="e">
        <f>D2838/'Project Data'!$D$22</f>
        <v>#VALUE!</v>
      </c>
      <c r="F2838" s="174" t="s">
        <v>44</v>
      </c>
      <c r="G2838" s="238" t="str" cm="1">
        <f t="array" ref="G2838">_xlfn.IFNA(_xlfn.IFS('21-Fire Suppression'!F21="*",'21-Fire Suppression'!E21,'21-Fire Suppression'!H21="*",'21-Fire Suppression'!G21,'21-Fire Suppression'!J21="*",'21-Fire Suppression'!I21,'21-Fire Suppression'!L21="*",'21-Fire Suppression'!K21,'21-Fire Suppression'!N21="*",'21-Fire Suppression'!M21,'21-Fire Suppression'!P21="*",'21-Fire Suppression'!O21,'21-Fire Suppression'!R21="*",'21-Fire Suppression'!Q21,'21-Fire Suppression'!T21="*",'21-Fire Suppression'!S21,'21-Fire Suppression'!V21="*",'21-Fire Suppression'!U21),"")</f>
        <v/>
      </c>
      <c r="H2838" s="236" t="e">
        <f>G2838/'Project Data'!$D$22</f>
        <v>#VALUE!</v>
      </c>
      <c r="I2838" s="175"/>
      <c r="J2838" s="244"/>
      <c r="K2838" s="242"/>
    </row>
    <row r="2839" spans="1:11" s="147" customFormat="1" ht="15.6" hidden="1">
      <c r="A2839" s="198">
        <f>'21-Fire Suppression'!A22</f>
        <v>0</v>
      </c>
      <c r="B2839" s="399" t="str">
        <f>'21-Fire Suppression'!B22</f>
        <v>21 05 53 Identification for Fire-Suppression Piping and Equipment</v>
      </c>
      <c r="C2839" s="399"/>
      <c r="D2839" s="402" t="str" cm="1">
        <f t="array" ref="D2839">_xlfn.IFNA(_xlfn.IFS('21-Fire Suppression'!D22="*",'21-Fire Suppression'!C22,'21-Fire Suppression'!F22="*",'21-Fire Suppression'!E22,'21-Fire Suppression'!H22="*",'21-Fire Suppression'!G22,'21-Fire Suppression'!J22="*",'21-Fire Suppression'!I22,'21-Fire Suppression'!L22="*",'21-Fire Suppression'!K22,'21-Fire Suppression'!N22="*",'21-Fire Suppression'!M22,'21-Fire Suppression'!P22="*",'21-Fire Suppression'!O22,'21-Fire Suppression'!R22="*",'21-Fire Suppression'!Q22,'21-Fire Suppression'!T22="*",'21-Fire Suppression'!S22),"")</f>
        <v/>
      </c>
      <c r="E2839" s="402" t="e">
        <f>D2839/'Project Data'!$D$22</f>
        <v>#VALUE!</v>
      </c>
      <c r="F2839" s="174" t="s">
        <v>44</v>
      </c>
      <c r="G2839" s="238" t="str" cm="1">
        <f t="array" ref="G2839">_xlfn.IFNA(_xlfn.IFS('21-Fire Suppression'!F22="*",'21-Fire Suppression'!E22,'21-Fire Suppression'!H22="*",'21-Fire Suppression'!G22,'21-Fire Suppression'!J22="*",'21-Fire Suppression'!I22,'21-Fire Suppression'!L22="*",'21-Fire Suppression'!K22,'21-Fire Suppression'!N22="*",'21-Fire Suppression'!M22,'21-Fire Suppression'!P22="*",'21-Fire Suppression'!O22,'21-Fire Suppression'!R22="*",'21-Fire Suppression'!Q22,'21-Fire Suppression'!T22="*",'21-Fire Suppression'!S22,'21-Fire Suppression'!V22="*",'21-Fire Suppression'!U22),"")</f>
        <v/>
      </c>
      <c r="H2839" s="236" t="e">
        <f>G2839/'Project Data'!$D$22</f>
        <v>#VALUE!</v>
      </c>
      <c r="I2839" s="175"/>
      <c r="J2839" s="244"/>
      <c r="K2839" s="242"/>
    </row>
    <row r="2840" spans="1:11" s="147" customFormat="1" ht="15.6" hidden="1">
      <c r="A2840" s="198">
        <f>'21-Fire Suppression'!A23</f>
        <v>0</v>
      </c>
      <c r="B2840" s="399" t="str">
        <f>'21-Fire Suppression'!B23</f>
        <v>21 07 00 Fire Suppression Systems Insulation</v>
      </c>
      <c r="C2840" s="399"/>
      <c r="D2840" s="402" t="str" cm="1">
        <f t="array" ref="D2840">_xlfn.IFNA(_xlfn.IFS('21-Fire Suppression'!D23="*",'21-Fire Suppression'!C23,'21-Fire Suppression'!F23="*",'21-Fire Suppression'!E23,'21-Fire Suppression'!H23="*",'21-Fire Suppression'!G23,'21-Fire Suppression'!J23="*",'21-Fire Suppression'!I23,'21-Fire Suppression'!L23="*",'21-Fire Suppression'!K23,'21-Fire Suppression'!N23="*",'21-Fire Suppression'!M23,'21-Fire Suppression'!P23="*",'21-Fire Suppression'!O23,'21-Fire Suppression'!R23="*",'21-Fire Suppression'!Q23,'21-Fire Suppression'!T23="*",'21-Fire Suppression'!S23),"")</f>
        <v/>
      </c>
      <c r="E2840" s="402" t="e">
        <f>D2840/'Project Data'!$D$22</f>
        <v>#VALUE!</v>
      </c>
      <c r="F2840" s="174" t="s">
        <v>44</v>
      </c>
      <c r="G2840" s="238" t="str" cm="1">
        <f t="array" ref="G2840">_xlfn.IFNA(_xlfn.IFS('21-Fire Suppression'!F23="*",'21-Fire Suppression'!E23,'21-Fire Suppression'!H23="*",'21-Fire Suppression'!G23,'21-Fire Suppression'!J23="*",'21-Fire Suppression'!I23,'21-Fire Suppression'!L23="*",'21-Fire Suppression'!K23,'21-Fire Suppression'!N23="*",'21-Fire Suppression'!M23,'21-Fire Suppression'!P23="*",'21-Fire Suppression'!O23,'21-Fire Suppression'!R23="*",'21-Fire Suppression'!Q23,'21-Fire Suppression'!T23="*",'21-Fire Suppression'!S23,'21-Fire Suppression'!V23="*",'21-Fire Suppression'!U23),"")</f>
        <v/>
      </c>
      <c r="H2840" s="236" t="e">
        <f>G2840/'Project Data'!$D$22</f>
        <v>#VALUE!</v>
      </c>
      <c r="I2840" s="175"/>
      <c r="J2840" s="244"/>
      <c r="K2840" s="242"/>
    </row>
    <row r="2841" spans="1:11" s="147" customFormat="1" ht="15.6" hidden="1">
      <c r="A2841" s="198">
        <f>'21-Fire Suppression'!A24</f>
        <v>0</v>
      </c>
      <c r="B2841" s="399" t="str">
        <f>'21-Fire Suppression'!B24</f>
        <v>21 07 16 Fire-Suppression Equipment Insulation</v>
      </c>
      <c r="C2841" s="399"/>
      <c r="D2841" s="402" t="str" cm="1">
        <f t="array" ref="D2841">_xlfn.IFNA(_xlfn.IFS('21-Fire Suppression'!D24="*",'21-Fire Suppression'!C24,'21-Fire Suppression'!F24="*",'21-Fire Suppression'!E24,'21-Fire Suppression'!H24="*",'21-Fire Suppression'!G24,'21-Fire Suppression'!J24="*",'21-Fire Suppression'!I24,'21-Fire Suppression'!L24="*",'21-Fire Suppression'!K24,'21-Fire Suppression'!N24="*",'21-Fire Suppression'!M24,'21-Fire Suppression'!P24="*",'21-Fire Suppression'!O24,'21-Fire Suppression'!R24="*",'21-Fire Suppression'!Q24,'21-Fire Suppression'!T24="*",'21-Fire Suppression'!S24),"")</f>
        <v/>
      </c>
      <c r="E2841" s="402" t="e">
        <f>D2841/'Project Data'!$D$22</f>
        <v>#VALUE!</v>
      </c>
      <c r="F2841" s="174" t="s">
        <v>44</v>
      </c>
      <c r="G2841" s="238" t="str" cm="1">
        <f t="array" ref="G2841">_xlfn.IFNA(_xlfn.IFS('21-Fire Suppression'!F24="*",'21-Fire Suppression'!E24,'21-Fire Suppression'!H24="*",'21-Fire Suppression'!G24,'21-Fire Suppression'!J24="*",'21-Fire Suppression'!I24,'21-Fire Suppression'!L24="*",'21-Fire Suppression'!K24,'21-Fire Suppression'!N24="*",'21-Fire Suppression'!M24,'21-Fire Suppression'!P24="*",'21-Fire Suppression'!O24,'21-Fire Suppression'!R24="*",'21-Fire Suppression'!Q24,'21-Fire Suppression'!T24="*",'21-Fire Suppression'!S24,'21-Fire Suppression'!V24="*",'21-Fire Suppression'!U24),"")</f>
        <v/>
      </c>
      <c r="H2841" s="236" t="e">
        <f>G2841/'Project Data'!$D$22</f>
        <v>#VALUE!</v>
      </c>
      <c r="I2841" s="175"/>
      <c r="J2841" s="244"/>
      <c r="K2841" s="242"/>
    </row>
    <row r="2842" spans="1:11" s="147" customFormat="1" ht="15.6" hidden="1">
      <c r="A2842" s="198">
        <f>'21-Fire Suppression'!A25</f>
        <v>0</v>
      </c>
      <c r="B2842" s="399" t="str">
        <f>'21-Fire Suppression'!B25</f>
        <v>21 07 19 Fire-Suppression Piping Insulation</v>
      </c>
      <c r="C2842" s="399"/>
      <c r="D2842" s="402" t="str" cm="1">
        <f t="array" ref="D2842">_xlfn.IFNA(_xlfn.IFS('21-Fire Suppression'!D25="*",'21-Fire Suppression'!C25,'21-Fire Suppression'!F25="*",'21-Fire Suppression'!E25,'21-Fire Suppression'!H25="*",'21-Fire Suppression'!G25,'21-Fire Suppression'!J25="*",'21-Fire Suppression'!I25,'21-Fire Suppression'!L25="*",'21-Fire Suppression'!K25,'21-Fire Suppression'!N25="*",'21-Fire Suppression'!M25,'21-Fire Suppression'!P25="*",'21-Fire Suppression'!O25,'21-Fire Suppression'!R25="*",'21-Fire Suppression'!Q25,'21-Fire Suppression'!T25="*",'21-Fire Suppression'!S25),"")</f>
        <v/>
      </c>
      <c r="E2842" s="402" t="e">
        <f>D2842/'Project Data'!$D$22</f>
        <v>#VALUE!</v>
      </c>
      <c r="F2842" s="174" t="s">
        <v>44</v>
      </c>
      <c r="G2842" s="238" t="str" cm="1">
        <f t="array" ref="G2842">_xlfn.IFNA(_xlfn.IFS('21-Fire Suppression'!F25="*",'21-Fire Suppression'!E25,'21-Fire Suppression'!H25="*",'21-Fire Suppression'!G25,'21-Fire Suppression'!J25="*",'21-Fire Suppression'!I25,'21-Fire Suppression'!L25="*",'21-Fire Suppression'!K25,'21-Fire Suppression'!N25="*",'21-Fire Suppression'!M25,'21-Fire Suppression'!P25="*",'21-Fire Suppression'!O25,'21-Fire Suppression'!R25="*",'21-Fire Suppression'!Q25,'21-Fire Suppression'!T25="*",'21-Fire Suppression'!S25,'21-Fire Suppression'!V25="*",'21-Fire Suppression'!U25),"")</f>
        <v/>
      </c>
      <c r="H2842" s="236" t="e">
        <f>G2842/'Project Data'!$D$22</f>
        <v>#VALUE!</v>
      </c>
      <c r="I2842" s="175"/>
      <c r="J2842" s="244"/>
      <c r="K2842" s="242"/>
    </row>
    <row r="2843" spans="1:11" s="147" customFormat="1" ht="15.6" hidden="1">
      <c r="A2843" s="198">
        <f>'21-Fire Suppression'!A26</f>
        <v>0</v>
      </c>
      <c r="B2843" s="399" t="str">
        <f>'21-Fire Suppression'!B26</f>
        <v>21 08 00 Commissioning of Fire Suppression</v>
      </c>
      <c r="C2843" s="399"/>
      <c r="D2843" s="402" t="str" cm="1">
        <f t="array" ref="D2843">_xlfn.IFNA(_xlfn.IFS('21-Fire Suppression'!D26="*",'21-Fire Suppression'!C26,'21-Fire Suppression'!F26="*",'21-Fire Suppression'!E26,'21-Fire Suppression'!H26="*",'21-Fire Suppression'!G26,'21-Fire Suppression'!J26="*",'21-Fire Suppression'!I26,'21-Fire Suppression'!L26="*",'21-Fire Suppression'!K26,'21-Fire Suppression'!N26="*",'21-Fire Suppression'!M26,'21-Fire Suppression'!P26="*",'21-Fire Suppression'!O26,'21-Fire Suppression'!R26="*",'21-Fire Suppression'!Q26,'21-Fire Suppression'!T26="*",'21-Fire Suppression'!S26),"")</f>
        <v/>
      </c>
      <c r="E2843" s="402" t="e">
        <f>D2843/'Project Data'!$D$22</f>
        <v>#VALUE!</v>
      </c>
      <c r="F2843" s="174" t="s">
        <v>44</v>
      </c>
      <c r="G2843" s="238" t="str" cm="1">
        <f t="array" ref="G2843">_xlfn.IFNA(_xlfn.IFS('21-Fire Suppression'!F26="*",'21-Fire Suppression'!E26,'21-Fire Suppression'!H26="*",'21-Fire Suppression'!G26,'21-Fire Suppression'!J26="*",'21-Fire Suppression'!I26,'21-Fire Suppression'!L26="*",'21-Fire Suppression'!K26,'21-Fire Suppression'!N26="*",'21-Fire Suppression'!M26,'21-Fire Suppression'!P26="*",'21-Fire Suppression'!O26,'21-Fire Suppression'!R26="*",'21-Fire Suppression'!Q26,'21-Fire Suppression'!T26="*",'21-Fire Suppression'!S26,'21-Fire Suppression'!V26="*",'21-Fire Suppression'!U26),"")</f>
        <v/>
      </c>
      <c r="H2843" s="236" t="e">
        <f>G2843/'Project Data'!$D$22</f>
        <v>#VALUE!</v>
      </c>
      <c r="I2843" s="175"/>
      <c r="J2843" s="244"/>
      <c r="K2843" s="242"/>
    </row>
    <row r="2844" spans="1:11" s="147" customFormat="1" ht="15.6" hidden="1">
      <c r="A2844" s="198">
        <f>'21-Fire Suppression'!A27</f>
        <v>0</v>
      </c>
      <c r="B2844" s="399" t="str">
        <f>'21-Fire Suppression'!B27</f>
        <v>21 09 00 Instrumentation and Control for Fire-Suppression Systems</v>
      </c>
      <c r="C2844" s="399"/>
      <c r="D2844" s="402" t="str" cm="1">
        <f t="array" ref="D2844">_xlfn.IFNA(_xlfn.IFS('21-Fire Suppression'!D27="*",'21-Fire Suppression'!C27,'21-Fire Suppression'!F27="*",'21-Fire Suppression'!E27,'21-Fire Suppression'!H27="*",'21-Fire Suppression'!G27,'21-Fire Suppression'!J27="*",'21-Fire Suppression'!I27,'21-Fire Suppression'!L27="*",'21-Fire Suppression'!K27,'21-Fire Suppression'!N27="*",'21-Fire Suppression'!M27,'21-Fire Suppression'!P27="*",'21-Fire Suppression'!O27,'21-Fire Suppression'!R27="*",'21-Fire Suppression'!Q27,'21-Fire Suppression'!T27="*",'21-Fire Suppression'!S27),"")</f>
        <v/>
      </c>
      <c r="E2844" s="402" t="e">
        <f>D2844/'Project Data'!$D$22</f>
        <v>#VALUE!</v>
      </c>
      <c r="F2844" s="174" t="s">
        <v>44</v>
      </c>
      <c r="G2844" s="238" t="str" cm="1">
        <f t="array" ref="G2844">_xlfn.IFNA(_xlfn.IFS('21-Fire Suppression'!F27="*",'21-Fire Suppression'!E27,'21-Fire Suppression'!H27="*",'21-Fire Suppression'!G27,'21-Fire Suppression'!J27="*",'21-Fire Suppression'!I27,'21-Fire Suppression'!L27="*",'21-Fire Suppression'!K27,'21-Fire Suppression'!N27="*",'21-Fire Suppression'!M27,'21-Fire Suppression'!P27="*",'21-Fire Suppression'!O27,'21-Fire Suppression'!R27="*",'21-Fire Suppression'!Q27,'21-Fire Suppression'!T27="*",'21-Fire Suppression'!S27,'21-Fire Suppression'!V27="*",'21-Fire Suppression'!U27),"")</f>
        <v/>
      </c>
      <c r="H2844" s="236" t="e">
        <f>G2844/'Project Data'!$D$22</f>
        <v>#VALUE!</v>
      </c>
      <c r="I2844" s="175"/>
      <c r="J2844" s="244"/>
      <c r="K2844" s="242"/>
    </row>
    <row r="2845" spans="1:11" s="147" customFormat="1" ht="15.6" hidden="1">
      <c r="A2845" s="198">
        <f>'21-Fire Suppression'!A28</f>
        <v>0</v>
      </c>
      <c r="B2845" s="399" t="str">
        <f>'21-Fire Suppression'!B28</f>
        <v>21 10 00 Water-Based Fire-Suppression Systems</v>
      </c>
      <c r="C2845" s="399"/>
      <c r="D2845" s="402" t="str" cm="1">
        <f t="array" ref="D2845">_xlfn.IFNA(_xlfn.IFS('21-Fire Suppression'!D28="*",'21-Fire Suppression'!C28,'21-Fire Suppression'!F28="*",'21-Fire Suppression'!E28,'21-Fire Suppression'!H28="*",'21-Fire Suppression'!G28,'21-Fire Suppression'!J28="*",'21-Fire Suppression'!I28,'21-Fire Suppression'!L28="*",'21-Fire Suppression'!K28,'21-Fire Suppression'!N28="*",'21-Fire Suppression'!M28,'21-Fire Suppression'!P28="*",'21-Fire Suppression'!O28,'21-Fire Suppression'!R28="*",'21-Fire Suppression'!Q28,'21-Fire Suppression'!T28="*",'21-Fire Suppression'!S28),"")</f>
        <v/>
      </c>
      <c r="E2845" s="402" t="e">
        <f>D2845/'Project Data'!$D$22</f>
        <v>#VALUE!</v>
      </c>
      <c r="F2845" s="174" t="s">
        <v>44</v>
      </c>
      <c r="G2845" s="238" t="str" cm="1">
        <f t="array" ref="G2845">_xlfn.IFNA(_xlfn.IFS('21-Fire Suppression'!F28="*",'21-Fire Suppression'!E28,'21-Fire Suppression'!H28="*",'21-Fire Suppression'!G28,'21-Fire Suppression'!J28="*",'21-Fire Suppression'!I28,'21-Fire Suppression'!L28="*",'21-Fire Suppression'!K28,'21-Fire Suppression'!N28="*",'21-Fire Suppression'!M28,'21-Fire Suppression'!P28="*",'21-Fire Suppression'!O28,'21-Fire Suppression'!R28="*",'21-Fire Suppression'!Q28,'21-Fire Suppression'!T28="*",'21-Fire Suppression'!S28,'21-Fire Suppression'!V28="*",'21-Fire Suppression'!U28),"")</f>
        <v/>
      </c>
      <c r="H2845" s="236" t="e">
        <f>G2845/'Project Data'!$D$22</f>
        <v>#VALUE!</v>
      </c>
      <c r="I2845" s="175"/>
      <c r="J2845" s="244"/>
      <c r="K2845" s="242"/>
    </row>
    <row r="2846" spans="1:11" s="147" customFormat="1" ht="15.6" hidden="1">
      <c r="A2846" s="198">
        <f>'21-Fire Suppression'!A29</f>
        <v>0</v>
      </c>
      <c r="B2846" s="399" t="str">
        <f>'21-Fire Suppression'!B29</f>
        <v>21 11 00 Facility Fire-Suppression Water-Service Piping</v>
      </c>
      <c r="C2846" s="399"/>
      <c r="D2846" s="402" t="str" cm="1">
        <f t="array" ref="D2846">_xlfn.IFNA(_xlfn.IFS('21-Fire Suppression'!D29="*",'21-Fire Suppression'!C29,'21-Fire Suppression'!F29="*",'21-Fire Suppression'!E29,'21-Fire Suppression'!H29="*",'21-Fire Suppression'!G29,'21-Fire Suppression'!J29="*",'21-Fire Suppression'!I29,'21-Fire Suppression'!L29="*",'21-Fire Suppression'!K29,'21-Fire Suppression'!N29="*",'21-Fire Suppression'!M29,'21-Fire Suppression'!P29="*",'21-Fire Suppression'!O29,'21-Fire Suppression'!R29="*",'21-Fire Suppression'!Q29,'21-Fire Suppression'!T29="*",'21-Fire Suppression'!S29),"")</f>
        <v/>
      </c>
      <c r="E2846" s="402" t="e">
        <f>D2846/'Project Data'!$D$22</f>
        <v>#VALUE!</v>
      </c>
      <c r="F2846" s="174" t="s">
        <v>44</v>
      </c>
      <c r="G2846" s="238" t="str" cm="1">
        <f t="array" ref="G2846">_xlfn.IFNA(_xlfn.IFS('21-Fire Suppression'!F29="*",'21-Fire Suppression'!E29,'21-Fire Suppression'!H29="*",'21-Fire Suppression'!G29,'21-Fire Suppression'!J29="*",'21-Fire Suppression'!I29,'21-Fire Suppression'!L29="*",'21-Fire Suppression'!K29,'21-Fire Suppression'!N29="*",'21-Fire Suppression'!M29,'21-Fire Suppression'!P29="*",'21-Fire Suppression'!O29,'21-Fire Suppression'!R29="*",'21-Fire Suppression'!Q29,'21-Fire Suppression'!T29="*",'21-Fire Suppression'!S29,'21-Fire Suppression'!V29="*",'21-Fire Suppression'!U29),"")</f>
        <v/>
      </c>
      <c r="H2846" s="236" t="e">
        <f>G2846/'Project Data'!$D$22</f>
        <v>#VALUE!</v>
      </c>
      <c r="I2846" s="175"/>
      <c r="J2846" s="244"/>
      <c r="K2846" s="242"/>
    </row>
    <row r="2847" spans="1:11" s="147" customFormat="1" ht="15.6" hidden="1">
      <c r="A2847" s="198">
        <f>'21-Fire Suppression'!A30</f>
        <v>0</v>
      </c>
      <c r="B2847" s="399" t="str">
        <f>'21-Fire Suppression'!B30</f>
        <v>21 11 16 Facility Fire Hydrants</v>
      </c>
      <c r="C2847" s="399"/>
      <c r="D2847" s="402" t="str" cm="1">
        <f t="array" ref="D2847">_xlfn.IFNA(_xlfn.IFS('21-Fire Suppression'!D30="*",'21-Fire Suppression'!C30,'21-Fire Suppression'!F30="*",'21-Fire Suppression'!E30,'21-Fire Suppression'!H30="*",'21-Fire Suppression'!G30,'21-Fire Suppression'!J30="*",'21-Fire Suppression'!I30,'21-Fire Suppression'!L30="*",'21-Fire Suppression'!K30,'21-Fire Suppression'!N30="*",'21-Fire Suppression'!M30,'21-Fire Suppression'!P30="*",'21-Fire Suppression'!O30,'21-Fire Suppression'!R30="*",'21-Fire Suppression'!Q30,'21-Fire Suppression'!T30="*",'21-Fire Suppression'!S30),"")</f>
        <v/>
      </c>
      <c r="E2847" s="402" t="e">
        <f>D2847/'Project Data'!$D$22</f>
        <v>#VALUE!</v>
      </c>
      <c r="F2847" s="174" t="s">
        <v>44</v>
      </c>
      <c r="G2847" s="238" t="str" cm="1">
        <f t="array" ref="G2847">_xlfn.IFNA(_xlfn.IFS('21-Fire Suppression'!F30="*",'21-Fire Suppression'!E30,'21-Fire Suppression'!H30="*",'21-Fire Suppression'!G30,'21-Fire Suppression'!J30="*",'21-Fire Suppression'!I30,'21-Fire Suppression'!L30="*",'21-Fire Suppression'!K30,'21-Fire Suppression'!N30="*",'21-Fire Suppression'!M30,'21-Fire Suppression'!P30="*",'21-Fire Suppression'!O30,'21-Fire Suppression'!R30="*",'21-Fire Suppression'!Q30,'21-Fire Suppression'!T30="*",'21-Fire Suppression'!S30,'21-Fire Suppression'!V30="*",'21-Fire Suppression'!U30),"")</f>
        <v/>
      </c>
      <c r="H2847" s="236" t="e">
        <f>G2847/'Project Data'!$D$22</f>
        <v>#VALUE!</v>
      </c>
      <c r="I2847" s="175"/>
      <c r="J2847" s="244"/>
      <c r="K2847" s="242"/>
    </row>
    <row r="2848" spans="1:11" s="147" customFormat="1" ht="15.6" hidden="1">
      <c r="A2848" s="198">
        <f>'21-Fire Suppression'!A31</f>
        <v>0</v>
      </c>
      <c r="B2848" s="399" t="str">
        <f>'21-Fire Suppression'!B31</f>
        <v>21 11 19 Fire-Department Connections</v>
      </c>
      <c r="C2848" s="399"/>
      <c r="D2848" s="402" t="str" cm="1">
        <f t="array" ref="D2848">_xlfn.IFNA(_xlfn.IFS('21-Fire Suppression'!D31="*",'21-Fire Suppression'!C31,'21-Fire Suppression'!F31="*",'21-Fire Suppression'!E31,'21-Fire Suppression'!H31="*",'21-Fire Suppression'!G31,'21-Fire Suppression'!J31="*",'21-Fire Suppression'!I31,'21-Fire Suppression'!L31="*",'21-Fire Suppression'!K31,'21-Fire Suppression'!N31="*",'21-Fire Suppression'!M31,'21-Fire Suppression'!P31="*",'21-Fire Suppression'!O31,'21-Fire Suppression'!R31="*",'21-Fire Suppression'!Q31,'21-Fire Suppression'!T31="*",'21-Fire Suppression'!S31),"")</f>
        <v/>
      </c>
      <c r="E2848" s="402" t="e">
        <f>D2848/'Project Data'!$D$22</f>
        <v>#VALUE!</v>
      </c>
      <c r="F2848" s="174" t="s">
        <v>44</v>
      </c>
      <c r="G2848" s="238" t="str" cm="1">
        <f t="array" ref="G2848">_xlfn.IFNA(_xlfn.IFS('21-Fire Suppression'!F31="*",'21-Fire Suppression'!E31,'21-Fire Suppression'!H31="*",'21-Fire Suppression'!G31,'21-Fire Suppression'!J31="*",'21-Fire Suppression'!I31,'21-Fire Suppression'!L31="*",'21-Fire Suppression'!K31,'21-Fire Suppression'!N31="*",'21-Fire Suppression'!M31,'21-Fire Suppression'!P31="*",'21-Fire Suppression'!O31,'21-Fire Suppression'!R31="*",'21-Fire Suppression'!Q31,'21-Fire Suppression'!T31="*",'21-Fire Suppression'!S31,'21-Fire Suppression'!V31="*",'21-Fire Suppression'!U31),"")</f>
        <v/>
      </c>
      <c r="H2848" s="236" t="e">
        <f>G2848/'Project Data'!$D$22</f>
        <v>#VALUE!</v>
      </c>
      <c r="I2848" s="175"/>
      <c r="J2848" s="244"/>
      <c r="K2848" s="242"/>
    </row>
    <row r="2849" spans="1:11" s="147" customFormat="1" ht="15.6" hidden="1">
      <c r="A2849" s="198">
        <f>'21-Fire Suppression'!A32</f>
        <v>0</v>
      </c>
      <c r="B2849" s="399" t="str">
        <f>'21-Fire Suppression'!B32</f>
        <v>21 12 00 Fire-Suppression Standpipes</v>
      </c>
      <c r="C2849" s="399"/>
      <c r="D2849" s="402" t="str" cm="1">
        <f t="array" ref="D2849">_xlfn.IFNA(_xlfn.IFS('21-Fire Suppression'!D32="*",'21-Fire Suppression'!C32,'21-Fire Suppression'!F32="*",'21-Fire Suppression'!E32,'21-Fire Suppression'!H32="*",'21-Fire Suppression'!G32,'21-Fire Suppression'!J32="*",'21-Fire Suppression'!I32,'21-Fire Suppression'!L32="*",'21-Fire Suppression'!K32,'21-Fire Suppression'!N32="*",'21-Fire Suppression'!M32,'21-Fire Suppression'!P32="*",'21-Fire Suppression'!O32,'21-Fire Suppression'!R32="*",'21-Fire Suppression'!Q32,'21-Fire Suppression'!T32="*",'21-Fire Suppression'!S32),"")</f>
        <v/>
      </c>
      <c r="E2849" s="402" t="e">
        <f>D2849/'Project Data'!$D$22</f>
        <v>#VALUE!</v>
      </c>
      <c r="F2849" s="174" t="s">
        <v>44</v>
      </c>
      <c r="G2849" s="238" t="str" cm="1">
        <f t="array" ref="G2849">_xlfn.IFNA(_xlfn.IFS('21-Fire Suppression'!F32="*",'21-Fire Suppression'!E32,'21-Fire Suppression'!H32="*",'21-Fire Suppression'!G32,'21-Fire Suppression'!J32="*",'21-Fire Suppression'!I32,'21-Fire Suppression'!L32="*",'21-Fire Suppression'!K32,'21-Fire Suppression'!N32="*",'21-Fire Suppression'!M32,'21-Fire Suppression'!P32="*",'21-Fire Suppression'!O32,'21-Fire Suppression'!R32="*",'21-Fire Suppression'!Q32,'21-Fire Suppression'!T32="*",'21-Fire Suppression'!S32,'21-Fire Suppression'!V32="*",'21-Fire Suppression'!U32),"")</f>
        <v/>
      </c>
      <c r="H2849" s="236" t="e">
        <f>G2849/'Project Data'!$D$22</f>
        <v>#VALUE!</v>
      </c>
      <c r="I2849" s="175"/>
      <c r="J2849" s="244"/>
      <c r="K2849" s="242"/>
    </row>
    <row r="2850" spans="1:11" s="147" customFormat="1" ht="15.6" hidden="1">
      <c r="A2850" s="198">
        <f>'21-Fire Suppression'!A33</f>
        <v>0</v>
      </c>
      <c r="B2850" s="399" t="str">
        <f>'21-Fire Suppression'!B33</f>
        <v>21 12 13 Fire-Suppression Hoses and Nozzles</v>
      </c>
      <c r="C2850" s="399"/>
      <c r="D2850" s="402" t="str" cm="1">
        <f t="array" ref="D2850">_xlfn.IFNA(_xlfn.IFS('21-Fire Suppression'!D33="*",'21-Fire Suppression'!C33,'21-Fire Suppression'!F33="*",'21-Fire Suppression'!E33,'21-Fire Suppression'!H33="*",'21-Fire Suppression'!G33,'21-Fire Suppression'!J33="*",'21-Fire Suppression'!I33,'21-Fire Suppression'!L33="*",'21-Fire Suppression'!K33,'21-Fire Suppression'!N33="*",'21-Fire Suppression'!M33,'21-Fire Suppression'!P33="*",'21-Fire Suppression'!O33,'21-Fire Suppression'!R33="*",'21-Fire Suppression'!Q33,'21-Fire Suppression'!T33="*",'21-Fire Suppression'!S33),"")</f>
        <v/>
      </c>
      <c r="E2850" s="402" t="e">
        <f>D2850/'Project Data'!$D$22</f>
        <v>#VALUE!</v>
      </c>
      <c r="F2850" s="174" t="s">
        <v>44</v>
      </c>
      <c r="G2850" s="238" t="str" cm="1">
        <f t="array" ref="G2850">_xlfn.IFNA(_xlfn.IFS('21-Fire Suppression'!F33="*",'21-Fire Suppression'!E33,'21-Fire Suppression'!H33="*",'21-Fire Suppression'!G33,'21-Fire Suppression'!J33="*",'21-Fire Suppression'!I33,'21-Fire Suppression'!L33="*",'21-Fire Suppression'!K33,'21-Fire Suppression'!N33="*",'21-Fire Suppression'!M33,'21-Fire Suppression'!P33="*",'21-Fire Suppression'!O33,'21-Fire Suppression'!R33="*",'21-Fire Suppression'!Q33,'21-Fire Suppression'!T33="*",'21-Fire Suppression'!S33,'21-Fire Suppression'!V33="*",'21-Fire Suppression'!U33),"")</f>
        <v/>
      </c>
      <c r="H2850" s="236" t="e">
        <f>G2850/'Project Data'!$D$22</f>
        <v>#VALUE!</v>
      </c>
      <c r="I2850" s="175"/>
      <c r="J2850" s="244"/>
      <c r="K2850" s="242"/>
    </row>
    <row r="2851" spans="1:11" s="147" customFormat="1" ht="15.6" hidden="1">
      <c r="A2851" s="198">
        <f>'21-Fire Suppression'!A34</f>
        <v>0</v>
      </c>
      <c r="B2851" s="399" t="str">
        <f>'21-Fire Suppression'!B34</f>
        <v>21 12 16 Fire-Suppression Hose Reels</v>
      </c>
      <c r="C2851" s="399"/>
      <c r="D2851" s="402" t="str" cm="1">
        <f t="array" ref="D2851">_xlfn.IFNA(_xlfn.IFS('21-Fire Suppression'!D34="*",'21-Fire Suppression'!C34,'21-Fire Suppression'!F34="*",'21-Fire Suppression'!E34,'21-Fire Suppression'!H34="*",'21-Fire Suppression'!G34,'21-Fire Suppression'!J34="*",'21-Fire Suppression'!I34,'21-Fire Suppression'!L34="*",'21-Fire Suppression'!K34,'21-Fire Suppression'!N34="*",'21-Fire Suppression'!M34,'21-Fire Suppression'!P34="*",'21-Fire Suppression'!O34,'21-Fire Suppression'!R34="*",'21-Fire Suppression'!Q34,'21-Fire Suppression'!T34="*",'21-Fire Suppression'!S34),"")</f>
        <v/>
      </c>
      <c r="E2851" s="402" t="e">
        <f>D2851/'Project Data'!$D$22</f>
        <v>#VALUE!</v>
      </c>
      <c r="F2851" s="174" t="s">
        <v>44</v>
      </c>
      <c r="G2851" s="238" t="str" cm="1">
        <f t="array" ref="G2851">_xlfn.IFNA(_xlfn.IFS('21-Fire Suppression'!F34="*",'21-Fire Suppression'!E34,'21-Fire Suppression'!H34="*",'21-Fire Suppression'!G34,'21-Fire Suppression'!J34="*",'21-Fire Suppression'!I34,'21-Fire Suppression'!L34="*",'21-Fire Suppression'!K34,'21-Fire Suppression'!N34="*",'21-Fire Suppression'!M34,'21-Fire Suppression'!P34="*",'21-Fire Suppression'!O34,'21-Fire Suppression'!R34="*",'21-Fire Suppression'!Q34,'21-Fire Suppression'!T34="*",'21-Fire Suppression'!S34,'21-Fire Suppression'!V34="*",'21-Fire Suppression'!U34),"")</f>
        <v/>
      </c>
      <c r="H2851" s="236" t="e">
        <f>G2851/'Project Data'!$D$22</f>
        <v>#VALUE!</v>
      </c>
      <c r="I2851" s="175"/>
      <c r="J2851" s="244"/>
      <c r="K2851" s="242"/>
    </row>
    <row r="2852" spans="1:11" s="147" customFormat="1" ht="15.6" hidden="1">
      <c r="A2852" s="198">
        <f>'21-Fire Suppression'!A35</f>
        <v>0</v>
      </c>
      <c r="B2852" s="399" t="str">
        <f>'21-Fire Suppression'!B35</f>
        <v>21 12 19 Fire-Suppression Hose Racks</v>
      </c>
      <c r="C2852" s="399"/>
      <c r="D2852" s="402" t="str" cm="1">
        <f t="array" ref="D2852">_xlfn.IFNA(_xlfn.IFS('21-Fire Suppression'!D35="*",'21-Fire Suppression'!C35,'21-Fire Suppression'!F35="*",'21-Fire Suppression'!E35,'21-Fire Suppression'!H35="*",'21-Fire Suppression'!G35,'21-Fire Suppression'!J35="*",'21-Fire Suppression'!I35,'21-Fire Suppression'!L35="*",'21-Fire Suppression'!K35,'21-Fire Suppression'!N35="*",'21-Fire Suppression'!M35,'21-Fire Suppression'!P35="*",'21-Fire Suppression'!O35,'21-Fire Suppression'!R35="*",'21-Fire Suppression'!Q35,'21-Fire Suppression'!T35="*",'21-Fire Suppression'!S35),"")</f>
        <v/>
      </c>
      <c r="E2852" s="402" t="e">
        <f>D2852/'Project Data'!$D$22</f>
        <v>#VALUE!</v>
      </c>
      <c r="F2852" s="174" t="s">
        <v>44</v>
      </c>
      <c r="G2852" s="238" t="str" cm="1">
        <f t="array" ref="G2852">_xlfn.IFNA(_xlfn.IFS('21-Fire Suppression'!F35="*",'21-Fire Suppression'!E35,'21-Fire Suppression'!H35="*",'21-Fire Suppression'!G35,'21-Fire Suppression'!J35="*",'21-Fire Suppression'!I35,'21-Fire Suppression'!L35="*",'21-Fire Suppression'!K35,'21-Fire Suppression'!N35="*",'21-Fire Suppression'!M35,'21-Fire Suppression'!P35="*",'21-Fire Suppression'!O35,'21-Fire Suppression'!R35="*",'21-Fire Suppression'!Q35,'21-Fire Suppression'!T35="*",'21-Fire Suppression'!S35,'21-Fire Suppression'!V35="*",'21-Fire Suppression'!U35),"")</f>
        <v/>
      </c>
      <c r="H2852" s="236" t="e">
        <f>G2852/'Project Data'!$D$22</f>
        <v>#VALUE!</v>
      </c>
      <c r="I2852" s="175"/>
      <c r="J2852" s="244"/>
      <c r="K2852" s="242"/>
    </row>
    <row r="2853" spans="1:11" s="147" customFormat="1" ht="15.6" hidden="1">
      <c r="A2853" s="198">
        <f>'21-Fire Suppression'!A36</f>
        <v>0</v>
      </c>
      <c r="B2853" s="399" t="str">
        <f>'21-Fire Suppression'!B36</f>
        <v>21 12 23 Fire-Suppression Hose Valves</v>
      </c>
      <c r="C2853" s="399"/>
      <c r="D2853" s="402" t="str" cm="1">
        <f t="array" ref="D2853">_xlfn.IFNA(_xlfn.IFS('21-Fire Suppression'!D36="*",'21-Fire Suppression'!C36,'21-Fire Suppression'!F36="*",'21-Fire Suppression'!E36,'21-Fire Suppression'!H36="*",'21-Fire Suppression'!G36,'21-Fire Suppression'!J36="*",'21-Fire Suppression'!I36,'21-Fire Suppression'!L36="*",'21-Fire Suppression'!K36,'21-Fire Suppression'!N36="*",'21-Fire Suppression'!M36,'21-Fire Suppression'!P36="*",'21-Fire Suppression'!O36,'21-Fire Suppression'!R36="*",'21-Fire Suppression'!Q36,'21-Fire Suppression'!T36="*",'21-Fire Suppression'!S36),"")</f>
        <v/>
      </c>
      <c r="E2853" s="402" t="e">
        <f>D2853/'Project Data'!$D$22</f>
        <v>#VALUE!</v>
      </c>
      <c r="F2853" s="174" t="s">
        <v>44</v>
      </c>
      <c r="G2853" s="238" t="str" cm="1">
        <f t="array" ref="G2853">_xlfn.IFNA(_xlfn.IFS('21-Fire Suppression'!F36="*",'21-Fire Suppression'!E36,'21-Fire Suppression'!H36="*",'21-Fire Suppression'!G36,'21-Fire Suppression'!J36="*",'21-Fire Suppression'!I36,'21-Fire Suppression'!L36="*",'21-Fire Suppression'!K36,'21-Fire Suppression'!N36="*",'21-Fire Suppression'!M36,'21-Fire Suppression'!P36="*",'21-Fire Suppression'!O36,'21-Fire Suppression'!R36="*",'21-Fire Suppression'!Q36,'21-Fire Suppression'!T36="*",'21-Fire Suppression'!S36,'21-Fire Suppression'!V36="*",'21-Fire Suppression'!U36),"")</f>
        <v/>
      </c>
      <c r="H2853" s="236" t="e">
        <f>G2853/'Project Data'!$D$22</f>
        <v>#VALUE!</v>
      </c>
      <c r="I2853" s="175"/>
      <c r="J2853" s="244"/>
      <c r="K2853" s="242"/>
    </row>
    <row r="2854" spans="1:11" s="147" customFormat="1" ht="15.6" hidden="1">
      <c r="A2854" s="198">
        <f>'21-Fire Suppression'!A37</f>
        <v>0</v>
      </c>
      <c r="B2854" s="399" t="str">
        <f>'21-Fire Suppression'!B37</f>
        <v>21 13 00 Fire-Suppression Sprinkler Systems</v>
      </c>
      <c r="C2854" s="399"/>
      <c r="D2854" s="402" t="str" cm="1">
        <f t="array" ref="D2854">_xlfn.IFNA(_xlfn.IFS('21-Fire Suppression'!D37="*",'21-Fire Suppression'!C37,'21-Fire Suppression'!F37="*",'21-Fire Suppression'!E37,'21-Fire Suppression'!H37="*",'21-Fire Suppression'!G37,'21-Fire Suppression'!J37="*",'21-Fire Suppression'!I37,'21-Fire Suppression'!L37="*",'21-Fire Suppression'!K37,'21-Fire Suppression'!N37="*",'21-Fire Suppression'!M37,'21-Fire Suppression'!P37="*",'21-Fire Suppression'!O37,'21-Fire Suppression'!R37="*",'21-Fire Suppression'!Q37,'21-Fire Suppression'!T37="*",'21-Fire Suppression'!S37),"")</f>
        <v/>
      </c>
      <c r="E2854" s="402" t="e">
        <f>D2854/'Project Data'!$D$22</f>
        <v>#VALUE!</v>
      </c>
      <c r="F2854" s="174" t="s">
        <v>44</v>
      </c>
      <c r="G2854" s="238" t="str" cm="1">
        <f t="array" ref="G2854">_xlfn.IFNA(_xlfn.IFS('21-Fire Suppression'!F37="*",'21-Fire Suppression'!E37,'21-Fire Suppression'!H37="*",'21-Fire Suppression'!G37,'21-Fire Suppression'!J37="*",'21-Fire Suppression'!I37,'21-Fire Suppression'!L37="*",'21-Fire Suppression'!K37,'21-Fire Suppression'!N37="*",'21-Fire Suppression'!M37,'21-Fire Suppression'!P37="*",'21-Fire Suppression'!O37,'21-Fire Suppression'!R37="*",'21-Fire Suppression'!Q37,'21-Fire Suppression'!T37="*",'21-Fire Suppression'!S37,'21-Fire Suppression'!V37="*",'21-Fire Suppression'!U37),"")</f>
        <v/>
      </c>
      <c r="H2854" s="236" t="e">
        <f>G2854/'Project Data'!$D$22</f>
        <v>#VALUE!</v>
      </c>
      <c r="I2854" s="175"/>
      <c r="J2854" s="244"/>
      <c r="K2854" s="242"/>
    </row>
    <row r="2855" spans="1:11" s="147" customFormat="1" ht="15.6" hidden="1">
      <c r="A2855" s="398" t="str">
        <f>'21-Fire Suppression'!A38</f>
        <v xml:space="preserve"> </v>
      </c>
      <c r="B2855" s="399" t="str">
        <f>'21-Fire Suppression'!B38</f>
        <v>21 13 13 Wet-Pipe Sprinkler Systems</v>
      </c>
      <c r="C2855" s="399"/>
      <c r="D2855" s="402" t="str" cm="1">
        <f t="array" ref="D2855">_xlfn.IFNA(_xlfn.IFS('21-Fire Suppression'!D38="*",'21-Fire Suppression'!C38,'21-Fire Suppression'!F38="*",'21-Fire Suppression'!E38,'21-Fire Suppression'!H38="*",'21-Fire Suppression'!G38,'21-Fire Suppression'!J38="*",'21-Fire Suppression'!I38,'21-Fire Suppression'!L38="*",'21-Fire Suppression'!K38,'21-Fire Suppression'!N38="*",'21-Fire Suppression'!M38,'21-Fire Suppression'!P38="*",'21-Fire Suppression'!O38,'21-Fire Suppression'!R38="*",'21-Fire Suppression'!Q38,'21-Fire Suppression'!T38="*",'21-Fire Suppression'!S38),"")</f>
        <v/>
      </c>
      <c r="E2855" s="402" t="e">
        <f>D2855/'Project Data'!$D$22</f>
        <v>#VALUE!</v>
      </c>
      <c r="F2855" s="421" t="s">
        <v>44</v>
      </c>
      <c r="G2855" s="419" t="str" cm="1">
        <f t="array" ref="G2855">_xlfn.IFNA(_xlfn.IFS('21-Fire Suppression'!F38="*",'21-Fire Suppression'!E38,'21-Fire Suppression'!H38="*",'21-Fire Suppression'!G38,'21-Fire Suppression'!J38="*",'21-Fire Suppression'!I38,'21-Fire Suppression'!L38="*",'21-Fire Suppression'!K38,'21-Fire Suppression'!N38="*",'21-Fire Suppression'!M38,'21-Fire Suppression'!P38="*",'21-Fire Suppression'!O38,'21-Fire Suppression'!R38="*",'21-Fire Suppression'!Q38,'21-Fire Suppression'!T38="*",'21-Fire Suppression'!S38,'21-Fire Suppression'!V38="*",'21-Fire Suppression'!U38),"")</f>
        <v/>
      </c>
      <c r="H2855" s="402" t="e">
        <f>G2855/'Project Data'!$D$22</f>
        <v>#VALUE!</v>
      </c>
      <c r="I2855" s="400"/>
      <c r="J2855" s="403"/>
      <c r="K2855" s="404"/>
    </row>
    <row r="2856" spans="1:11" s="147" customFormat="1" ht="15.6" hidden="1">
      <c r="A2856" s="398" t="str">
        <f>'21-Fire Suppression'!A39</f>
        <v xml:space="preserve"> </v>
      </c>
      <c r="B2856" s="399" t="str">
        <f>'21-Fire Suppression'!B39</f>
        <v>21 13 16 Dry-Pipe Sprinkler Systems</v>
      </c>
      <c r="C2856" s="399"/>
      <c r="D2856" s="402" t="str" cm="1">
        <f t="array" ref="D2856">_xlfn.IFNA(_xlfn.IFS('21-Fire Suppression'!D39="*",'21-Fire Suppression'!C39,'21-Fire Suppression'!F39="*",'21-Fire Suppression'!E39,'21-Fire Suppression'!H39="*",'21-Fire Suppression'!G39,'21-Fire Suppression'!J39="*",'21-Fire Suppression'!I39,'21-Fire Suppression'!L39="*",'21-Fire Suppression'!K39,'21-Fire Suppression'!N39="*",'21-Fire Suppression'!M39,'21-Fire Suppression'!P39="*",'21-Fire Suppression'!O39,'21-Fire Suppression'!R39="*",'21-Fire Suppression'!Q39,'21-Fire Suppression'!T39="*",'21-Fire Suppression'!S39),"")</f>
        <v/>
      </c>
      <c r="E2856" s="402" t="e">
        <f>D2856/'Project Data'!$D$22</f>
        <v>#VALUE!</v>
      </c>
      <c r="F2856" s="421" t="s">
        <v>44</v>
      </c>
      <c r="G2856" s="419" t="str" cm="1">
        <f t="array" ref="G2856">_xlfn.IFNA(_xlfn.IFS('21-Fire Suppression'!F39="*",'21-Fire Suppression'!E39,'21-Fire Suppression'!H39="*",'21-Fire Suppression'!G39,'21-Fire Suppression'!J39="*",'21-Fire Suppression'!I39,'21-Fire Suppression'!L39="*",'21-Fire Suppression'!K39,'21-Fire Suppression'!N39="*",'21-Fire Suppression'!M39,'21-Fire Suppression'!P39="*",'21-Fire Suppression'!O39,'21-Fire Suppression'!R39="*",'21-Fire Suppression'!Q39,'21-Fire Suppression'!T39="*",'21-Fire Suppression'!S39,'21-Fire Suppression'!V39="*",'21-Fire Suppression'!U39),"")</f>
        <v/>
      </c>
      <c r="H2856" s="402" t="e">
        <f>G2856/'Project Data'!$D$22</f>
        <v>#VALUE!</v>
      </c>
      <c r="I2856" s="400"/>
      <c r="J2856" s="403"/>
      <c r="K2856" s="404"/>
    </row>
    <row r="2857" spans="1:11" s="147" customFormat="1" ht="15.6" hidden="1">
      <c r="A2857" s="198">
        <f>'21-Fire Suppression'!A40</f>
        <v>0</v>
      </c>
      <c r="B2857" s="399" t="str">
        <f>'21-Fire Suppression'!B40</f>
        <v>21 13 19 Preaction Sprinkler Systems</v>
      </c>
      <c r="C2857" s="399"/>
      <c r="D2857" s="402" t="str" cm="1">
        <f t="array" ref="D2857">_xlfn.IFNA(_xlfn.IFS('21-Fire Suppression'!D40="*",'21-Fire Suppression'!C40,'21-Fire Suppression'!F40="*",'21-Fire Suppression'!E40,'21-Fire Suppression'!H40="*",'21-Fire Suppression'!G40,'21-Fire Suppression'!J40="*",'21-Fire Suppression'!I40,'21-Fire Suppression'!L40="*",'21-Fire Suppression'!K40,'21-Fire Suppression'!N40="*",'21-Fire Suppression'!M40,'21-Fire Suppression'!P40="*",'21-Fire Suppression'!O40,'21-Fire Suppression'!R40="*",'21-Fire Suppression'!Q40,'21-Fire Suppression'!T40="*",'21-Fire Suppression'!S40),"")</f>
        <v/>
      </c>
      <c r="E2857" s="402" t="e">
        <f>D2857/'Project Data'!$D$22</f>
        <v>#VALUE!</v>
      </c>
      <c r="F2857" s="174" t="s">
        <v>44</v>
      </c>
      <c r="G2857" s="238" t="str" cm="1">
        <f t="array" ref="G2857">_xlfn.IFNA(_xlfn.IFS('21-Fire Suppression'!F40="*",'21-Fire Suppression'!E40,'21-Fire Suppression'!H40="*",'21-Fire Suppression'!G40,'21-Fire Suppression'!J40="*",'21-Fire Suppression'!I40,'21-Fire Suppression'!L40="*",'21-Fire Suppression'!K40,'21-Fire Suppression'!N40="*",'21-Fire Suppression'!M40,'21-Fire Suppression'!P40="*",'21-Fire Suppression'!O40,'21-Fire Suppression'!R40="*",'21-Fire Suppression'!Q40,'21-Fire Suppression'!T40="*",'21-Fire Suppression'!S40,'21-Fire Suppression'!V40="*",'21-Fire Suppression'!U40),"")</f>
        <v/>
      </c>
      <c r="H2857" s="236" t="e">
        <f>G2857/'Project Data'!$D$22</f>
        <v>#VALUE!</v>
      </c>
      <c r="I2857" s="175"/>
      <c r="J2857" s="244"/>
      <c r="K2857" s="242"/>
    </row>
    <row r="2858" spans="1:11" s="147" customFormat="1" ht="15.6" hidden="1">
      <c r="A2858" s="198">
        <f>'21-Fire Suppression'!A41</f>
        <v>0</v>
      </c>
      <c r="B2858" s="235" t="str">
        <f>'21-Fire Suppression'!B41</f>
        <v>21 13 23 Combined Dry-Pipe and Preaction Sprinkler Systems</v>
      </c>
      <c r="C2858" s="254"/>
      <c r="D2858" s="402" t="str" cm="1">
        <f t="array" ref="D2858">_xlfn.IFNA(_xlfn.IFS('21-Fire Suppression'!D41="*",'21-Fire Suppression'!C41,'21-Fire Suppression'!F41="*",'21-Fire Suppression'!E41,'21-Fire Suppression'!H41="*",'21-Fire Suppression'!G41,'21-Fire Suppression'!J41="*",'21-Fire Suppression'!I41,'21-Fire Suppression'!L41="*",'21-Fire Suppression'!K41,'21-Fire Suppression'!N41="*",'21-Fire Suppression'!M41,'21-Fire Suppression'!P41="*",'21-Fire Suppression'!O41,'21-Fire Suppression'!R41="*",'21-Fire Suppression'!Q41,'21-Fire Suppression'!T41="*",'21-Fire Suppression'!S41),"")</f>
        <v/>
      </c>
      <c r="E2858" s="402" t="e">
        <f>D2858/'Project Data'!$D$22</f>
        <v>#VALUE!</v>
      </c>
      <c r="F2858" s="174" t="s">
        <v>44</v>
      </c>
      <c r="G2858" s="238" t="str" cm="1">
        <f t="array" ref="G2858">_xlfn.IFNA(_xlfn.IFS('21-Fire Suppression'!F41="*",'21-Fire Suppression'!E41,'21-Fire Suppression'!H41="*",'21-Fire Suppression'!G41,'21-Fire Suppression'!J41="*",'21-Fire Suppression'!I41,'21-Fire Suppression'!L41="*",'21-Fire Suppression'!K41,'21-Fire Suppression'!N41="*",'21-Fire Suppression'!M41,'21-Fire Suppression'!P41="*",'21-Fire Suppression'!O41,'21-Fire Suppression'!R41="*",'21-Fire Suppression'!Q41,'21-Fire Suppression'!T41="*",'21-Fire Suppression'!S41,'21-Fire Suppression'!V41="*",'21-Fire Suppression'!U41),"")</f>
        <v/>
      </c>
      <c r="H2858" s="236" t="e">
        <f>G2858/'Project Data'!$D$22</f>
        <v>#VALUE!</v>
      </c>
      <c r="I2858" s="175"/>
      <c r="J2858" s="244"/>
      <c r="K2858" s="242"/>
    </row>
    <row r="2859" spans="1:11" s="147" customFormat="1" ht="15.6" hidden="1">
      <c r="A2859" s="198">
        <f>'21-Fire Suppression'!A42</f>
        <v>0</v>
      </c>
      <c r="B2859" s="235" t="str">
        <f>'21-Fire Suppression'!B42</f>
        <v>21 13 26 Deluge Fire-Suppression Sprinkler Systems</v>
      </c>
      <c r="C2859" s="254"/>
      <c r="D2859" s="402" t="str" cm="1">
        <f t="array" ref="D2859">_xlfn.IFNA(_xlfn.IFS('21-Fire Suppression'!D42="*",'21-Fire Suppression'!C42,'21-Fire Suppression'!F42="*",'21-Fire Suppression'!E42,'21-Fire Suppression'!H42="*",'21-Fire Suppression'!G42,'21-Fire Suppression'!J42="*",'21-Fire Suppression'!I42,'21-Fire Suppression'!L42="*",'21-Fire Suppression'!K42,'21-Fire Suppression'!N42="*",'21-Fire Suppression'!M42,'21-Fire Suppression'!P42="*",'21-Fire Suppression'!O42,'21-Fire Suppression'!R42="*",'21-Fire Suppression'!Q42,'21-Fire Suppression'!T42="*",'21-Fire Suppression'!S42),"")</f>
        <v/>
      </c>
      <c r="E2859" s="402" t="e">
        <f>D2859/'Project Data'!$D$22</f>
        <v>#VALUE!</v>
      </c>
      <c r="F2859" s="174" t="s">
        <v>44</v>
      </c>
      <c r="G2859" s="238" t="str" cm="1">
        <f t="array" ref="G2859">_xlfn.IFNA(_xlfn.IFS('21-Fire Suppression'!F42="*",'21-Fire Suppression'!E42,'21-Fire Suppression'!H42="*",'21-Fire Suppression'!G42,'21-Fire Suppression'!J42="*",'21-Fire Suppression'!I42,'21-Fire Suppression'!L42="*",'21-Fire Suppression'!K42,'21-Fire Suppression'!N42="*",'21-Fire Suppression'!M42,'21-Fire Suppression'!P42="*",'21-Fire Suppression'!O42,'21-Fire Suppression'!R42="*",'21-Fire Suppression'!Q42,'21-Fire Suppression'!T42="*",'21-Fire Suppression'!S42,'21-Fire Suppression'!V42="*",'21-Fire Suppression'!U42),"")</f>
        <v/>
      </c>
      <c r="H2859" s="236" t="e">
        <f>G2859/'Project Data'!$D$22</f>
        <v>#VALUE!</v>
      </c>
      <c r="I2859" s="175"/>
      <c r="J2859" s="244"/>
      <c r="K2859" s="242"/>
    </row>
    <row r="2860" spans="1:11" s="147" customFormat="1" ht="15.6" hidden="1">
      <c r="A2860" s="198">
        <f>'21-Fire Suppression'!A43</f>
        <v>0</v>
      </c>
      <c r="B2860" s="235" t="str">
        <f>'21-Fire Suppression'!B43</f>
        <v>21 13 29 Water Spray Fixed Systems</v>
      </c>
      <c r="C2860" s="254"/>
      <c r="D2860" s="402" t="str" cm="1">
        <f t="array" ref="D2860">_xlfn.IFNA(_xlfn.IFS('21-Fire Suppression'!D43="*",'21-Fire Suppression'!C43,'21-Fire Suppression'!F43="*",'21-Fire Suppression'!E43,'21-Fire Suppression'!H43="*",'21-Fire Suppression'!G43,'21-Fire Suppression'!J43="*",'21-Fire Suppression'!I43,'21-Fire Suppression'!L43="*",'21-Fire Suppression'!K43,'21-Fire Suppression'!N43="*",'21-Fire Suppression'!M43,'21-Fire Suppression'!P43="*",'21-Fire Suppression'!O43,'21-Fire Suppression'!R43="*",'21-Fire Suppression'!Q43,'21-Fire Suppression'!T43="*",'21-Fire Suppression'!S43),"")</f>
        <v/>
      </c>
      <c r="E2860" s="402" t="e">
        <f>D2860/'Project Data'!$D$22</f>
        <v>#VALUE!</v>
      </c>
      <c r="F2860" s="174" t="s">
        <v>44</v>
      </c>
      <c r="G2860" s="238" t="str" cm="1">
        <f t="array" ref="G2860">_xlfn.IFNA(_xlfn.IFS('21-Fire Suppression'!F43="*",'21-Fire Suppression'!E43,'21-Fire Suppression'!H43="*",'21-Fire Suppression'!G43,'21-Fire Suppression'!J43="*",'21-Fire Suppression'!I43,'21-Fire Suppression'!L43="*",'21-Fire Suppression'!K43,'21-Fire Suppression'!N43="*",'21-Fire Suppression'!M43,'21-Fire Suppression'!P43="*",'21-Fire Suppression'!O43,'21-Fire Suppression'!R43="*",'21-Fire Suppression'!Q43,'21-Fire Suppression'!T43="*",'21-Fire Suppression'!S43,'21-Fire Suppression'!V43="*",'21-Fire Suppression'!U43),"")</f>
        <v/>
      </c>
      <c r="H2860" s="236" t="e">
        <f>G2860/'Project Data'!$D$22</f>
        <v>#VALUE!</v>
      </c>
      <c r="I2860" s="175"/>
      <c r="J2860" s="244"/>
      <c r="K2860" s="242"/>
    </row>
    <row r="2861" spans="1:11" s="147" customFormat="1" ht="15.6" hidden="1">
      <c r="A2861" s="198">
        <f>'21-Fire Suppression'!A44</f>
        <v>0</v>
      </c>
      <c r="B2861" s="235" t="str">
        <f>'21-Fire Suppression'!B44</f>
        <v>21 13 36 Antifreeze Sprinkler Systems</v>
      </c>
      <c r="C2861" s="254"/>
      <c r="D2861" s="402" t="str" cm="1">
        <f t="array" ref="D2861">_xlfn.IFNA(_xlfn.IFS('21-Fire Suppression'!D44="*",'21-Fire Suppression'!C44,'21-Fire Suppression'!F44="*",'21-Fire Suppression'!E44,'21-Fire Suppression'!H44="*",'21-Fire Suppression'!G44,'21-Fire Suppression'!J44="*",'21-Fire Suppression'!I44,'21-Fire Suppression'!L44="*",'21-Fire Suppression'!K44,'21-Fire Suppression'!N44="*",'21-Fire Suppression'!M44,'21-Fire Suppression'!P44="*",'21-Fire Suppression'!O44,'21-Fire Suppression'!R44="*",'21-Fire Suppression'!Q44,'21-Fire Suppression'!T44="*",'21-Fire Suppression'!S44),"")</f>
        <v/>
      </c>
      <c r="E2861" s="402" t="e">
        <f>D2861/'Project Data'!$D$22</f>
        <v>#VALUE!</v>
      </c>
      <c r="F2861" s="174" t="s">
        <v>44</v>
      </c>
      <c r="G2861" s="238" t="str" cm="1">
        <f t="array" ref="G2861">_xlfn.IFNA(_xlfn.IFS('21-Fire Suppression'!F44="*",'21-Fire Suppression'!E44,'21-Fire Suppression'!H44="*",'21-Fire Suppression'!G44,'21-Fire Suppression'!J44="*",'21-Fire Suppression'!I44,'21-Fire Suppression'!L44="*",'21-Fire Suppression'!K44,'21-Fire Suppression'!N44="*",'21-Fire Suppression'!M44,'21-Fire Suppression'!P44="*",'21-Fire Suppression'!O44,'21-Fire Suppression'!R44="*",'21-Fire Suppression'!Q44,'21-Fire Suppression'!T44="*",'21-Fire Suppression'!S44,'21-Fire Suppression'!V44="*",'21-Fire Suppression'!U44),"")</f>
        <v/>
      </c>
      <c r="H2861" s="236" t="e">
        <f>G2861/'Project Data'!$D$22</f>
        <v>#VALUE!</v>
      </c>
      <c r="I2861" s="175"/>
      <c r="J2861" s="244"/>
      <c r="K2861" s="242"/>
    </row>
    <row r="2862" spans="1:11" s="147" customFormat="1" ht="15.6" hidden="1">
      <c r="A2862" s="198">
        <f>'21-Fire Suppression'!A45</f>
        <v>0</v>
      </c>
      <c r="B2862" s="235" t="str">
        <f>'21-Fire Suppression'!B45</f>
        <v>21 13 39 Foam-Water Systems</v>
      </c>
      <c r="C2862" s="254"/>
      <c r="D2862" s="402" t="str" cm="1">
        <f t="array" ref="D2862">_xlfn.IFNA(_xlfn.IFS('21-Fire Suppression'!D45="*",'21-Fire Suppression'!C45,'21-Fire Suppression'!F45="*",'21-Fire Suppression'!E45,'21-Fire Suppression'!H45="*",'21-Fire Suppression'!G45,'21-Fire Suppression'!J45="*",'21-Fire Suppression'!I45,'21-Fire Suppression'!L45="*",'21-Fire Suppression'!K45,'21-Fire Suppression'!N45="*",'21-Fire Suppression'!M45,'21-Fire Suppression'!P45="*",'21-Fire Suppression'!O45,'21-Fire Suppression'!R45="*",'21-Fire Suppression'!Q45,'21-Fire Suppression'!T45="*",'21-Fire Suppression'!S45),"")</f>
        <v/>
      </c>
      <c r="E2862" s="402" t="e">
        <f>D2862/'Project Data'!$D$22</f>
        <v>#VALUE!</v>
      </c>
      <c r="F2862" s="174" t="s">
        <v>44</v>
      </c>
      <c r="G2862" s="238" t="str" cm="1">
        <f t="array" ref="G2862">_xlfn.IFNA(_xlfn.IFS('21-Fire Suppression'!F45="*",'21-Fire Suppression'!E45,'21-Fire Suppression'!H45="*",'21-Fire Suppression'!G45,'21-Fire Suppression'!J45="*",'21-Fire Suppression'!I45,'21-Fire Suppression'!L45="*",'21-Fire Suppression'!K45,'21-Fire Suppression'!N45="*",'21-Fire Suppression'!M45,'21-Fire Suppression'!P45="*",'21-Fire Suppression'!O45,'21-Fire Suppression'!R45="*",'21-Fire Suppression'!Q45,'21-Fire Suppression'!T45="*",'21-Fire Suppression'!S45,'21-Fire Suppression'!V45="*",'21-Fire Suppression'!U45),"")</f>
        <v/>
      </c>
      <c r="H2862" s="236" t="e">
        <f>G2862/'Project Data'!$D$22</f>
        <v>#VALUE!</v>
      </c>
      <c r="I2862" s="175"/>
      <c r="J2862" s="244"/>
      <c r="K2862" s="242"/>
    </row>
    <row r="2863" spans="1:11" s="147" customFormat="1" ht="15.6" hidden="1">
      <c r="A2863" s="198">
        <f>'21-Fire Suppression'!A46</f>
        <v>0</v>
      </c>
      <c r="B2863" s="235" t="str">
        <f>'21-Fire Suppression'!B46</f>
        <v>21 16 00 Fire-Suppression Pressure Maintenance Pumps</v>
      </c>
      <c r="C2863" s="254"/>
      <c r="D2863" s="402" t="str" cm="1">
        <f t="array" ref="D2863">_xlfn.IFNA(_xlfn.IFS('21-Fire Suppression'!D46="*",'21-Fire Suppression'!C46,'21-Fire Suppression'!F46="*",'21-Fire Suppression'!E46,'21-Fire Suppression'!H46="*",'21-Fire Suppression'!G46,'21-Fire Suppression'!J46="*",'21-Fire Suppression'!I46,'21-Fire Suppression'!L46="*",'21-Fire Suppression'!K46,'21-Fire Suppression'!N46="*",'21-Fire Suppression'!M46,'21-Fire Suppression'!P46="*",'21-Fire Suppression'!O46,'21-Fire Suppression'!R46="*",'21-Fire Suppression'!Q46,'21-Fire Suppression'!T46="*",'21-Fire Suppression'!S46),"")</f>
        <v/>
      </c>
      <c r="E2863" s="402" t="e">
        <f>D2863/'Project Data'!$D$22</f>
        <v>#VALUE!</v>
      </c>
      <c r="F2863" s="174" t="s">
        <v>44</v>
      </c>
      <c r="G2863" s="238" t="str" cm="1">
        <f t="array" ref="G2863">_xlfn.IFNA(_xlfn.IFS('21-Fire Suppression'!F46="*",'21-Fire Suppression'!E46,'21-Fire Suppression'!H46="*",'21-Fire Suppression'!G46,'21-Fire Suppression'!J46="*",'21-Fire Suppression'!I46,'21-Fire Suppression'!L46="*",'21-Fire Suppression'!K46,'21-Fire Suppression'!N46="*",'21-Fire Suppression'!M46,'21-Fire Suppression'!P46="*",'21-Fire Suppression'!O46,'21-Fire Suppression'!R46="*",'21-Fire Suppression'!Q46,'21-Fire Suppression'!T46="*",'21-Fire Suppression'!S46,'21-Fire Suppression'!V46="*",'21-Fire Suppression'!U46),"")</f>
        <v/>
      </c>
      <c r="H2863" s="236" t="e">
        <f>G2863/'Project Data'!$D$22</f>
        <v>#VALUE!</v>
      </c>
      <c r="I2863" s="175"/>
      <c r="J2863" s="244"/>
      <c r="K2863" s="242"/>
    </row>
    <row r="2864" spans="1:11" s="147" customFormat="1" ht="15.6" hidden="1">
      <c r="A2864" s="198">
        <f>'21-Fire Suppression'!A47</f>
        <v>0</v>
      </c>
      <c r="B2864" s="235" t="str">
        <f>'21-Fire Suppression'!B47</f>
        <v>21 20 00 Fire-Extinguishing Systems</v>
      </c>
      <c r="C2864" s="254"/>
      <c r="D2864" s="402" t="str" cm="1">
        <f t="array" ref="D2864">_xlfn.IFNA(_xlfn.IFS('21-Fire Suppression'!D47="*",'21-Fire Suppression'!C47,'21-Fire Suppression'!F47="*",'21-Fire Suppression'!E47,'21-Fire Suppression'!H47="*",'21-Fire Suppression'!G47,'21-Fire Suppression'!J47="*",'21-Fire Suppression'!I47,'21-Fire Suppression'!L47="*",'21-Fire Suppression'!K47,'21-Fire Suppression'!N47="*",'21-Fire Suppression'!M47,'21-Fire Suppression'!P47="*",'21-Fire Suppression'!O47,'21-Fire Suppression'!R47="*",'21-Fire Suppression'!Q47,'21-Fire Suppression'!T47="*",'21-Fire Suppression'!S47),"")</f>
        <v/>
      </c>
      <c r="E2864" s="402" t="e">
        <f>D2864/'Project Data'!$D$22</f>
        <v>#VALUE!</v>
      </c>
      <c r="F2864" s="174" t="s">
        <v>44</v>
      </c>
      <c r="G2864" s="238" t="str" cm="1">
        <f t="array" ref="G2864">_xlfn.IFNA(_xlfn.IFS('21-Fire Suppression'!F47="*",'21-Fire Suppression'!E47,'21-Fire Suppression'!H47="*",'21-Fire Suppression'!G47,'21-Fire Suppression'!J47="*",'21-Fire Suppression'!I47,'21-Fire Suppression'!L47="*",'21-Fire Suppression'!K47,'21-Fire Suppression'!N47="*",'21-Fire Suppression'!M47,'21-Fire Suppression'!P47="*",'21-Fire Suppression'!O47,'21-Fire Suppression'!R47="*",'21-Fire Suppression'!Q47,'21-Fire Suppression'!T47="*",'21-Fire Suppression'!S47,'21-Fire Suppression'!V47="*",'21-Fire Suppression'!U47),"")</f>
        <v/>
      </c>
      <c r="H2864" s="236" t="e">
        <f>G2864/'Project Data'!$D$22</f>
        <v>#VALUE!</v>
      </c>
      <c r="I2864" s="175"/>
      <c r="J2864" s="244"/>
      <c r="K2864" s="242"/>
    </row>
    <row r="2865" spans="1:11" s="147" customFormat="1" ht="15.6" hidden="1">
      <c r="A2865" s="198">
        <f>'21-Fire Suppression'!A48</f>
        <v>0</v>
      </c>
      <c r="B2865" s="235" t="str">
        <f>'21-Fire Suppression'!B48</f>
        <v>21 21 00 Carbon-Dioxide Fire-Extinguishing Systems</v>
      </c>
      <c r="C2865" s="254"/>
      <c r="D2865" s="402" t="str" cm="1">
        <f t="array" ref="D2865">_xlfn.IFNA(_xlfn.IFS('21-Fire Suppression'!D48="*",'21-Fire Suppression'!C48,'21-Fire Suppression'!F48="*",'21-Fire Suppression'!E48,'21-Fire Suppression'!H48="*",'21-Fire Suppression'!G48,'21-Fire Suppression'!J48="*",'21-Fire Suppression'!I48,'21-Fire Suppression'!L48="*",'21-Fire Suppression'!K48,'21-Fire Suppression'!N48="*",'21-Fire Suppression'!M48,'21-Fire Suppression'!P48="*",'21-Fire Suppression'!O48,'21-Fire Suppression'!R48="*",'21-Fire Suppression'!Q48,'21-Fire Suppression'!T48="*",'21-Fire Suppression'!S48),"")</f>
        <v/>
      </c>
      <c r="E2865" s="402" t="e">
        <f>D2865/'Project Data'!$D$22</f>
        <v>#VALUE!</v>
      </c>
      <c r="F2865" s="174" t="s">
        <v>44</v>
      </c>
      <c r="G2865" s="238" t="str" cm="1">
        <f t="array" ref="G2865">_xlfn.IFNA(_xlfn.IFS('21-Fire Suppression'!F48="*",'21-Fire Suppression'!E48,'21-Fire Suppression'!H48="*",'21-Fire Suppression'!G48,'21-Fire Suppression'!J48="*",'21-Fire Suppression'!I48,'21-Fire Suppression'!L48="*",'21-Fire Suppression'!K48,'21-Fire Suppression'!N48="*",'21-Fire Suppression'!M48,'21-Fire Suppression'!P48="*",'21-Fire Suppression'!O48,'21-Fire Suppression'!R48="*",'21-Fire Suppression'!Q48,'21-Fire Suppression'!T48="*",'21-Fire Suppression'!S48,'21-Fire Suppression'!V48="*",'21-Fire Suppression'!U48),"")</f>
        <v/>
      </c>
      <c r="H2865" s="236" t="e">
        <f>G2865/'Project Data'!$D$22</f>
        <v>#VALUE!</v>
      </c>
      <c r="I2865" s="175"/>
      <c r="J2865" s="244"/>
      <c r="K2865" s="242"/>
    </row>
    <row r="2866" spans="1:11" s="147" customFormat="1" ht="15.6" hidden="1">
      <c r="A2866" s="198">
        <f>'21-Fire Suppression'!A49</f>
        <v>0</v>
      </c>
      <c r="B2866" s="235" t="str">
        <f>'21-Fire Suppression'!B49</f>
        <v>21 21 13 Carbon-Dioxide Fire-Extinguishing Piping</v>
      </c>
      <c r="C2866" s="254"/>
      <c r="D2866" s="402" t="str" cm="1">
        <f t="array" ref="D2866">_xlfn.IFNA(_xlfn.IFS('21-Fire Suppression'!D49="*",'21-Fire Suppression'!C49,'21-Fire Suppression'!F49="*",'21-Fire Suppression'!E49,'21-Fire Suppression'!H49="*",'21-Fire Suppression'!G49,'21-Fire Suppression'!J49="*",'21-Fire Suppression'!I49,'21-Fire Suppression'!L49="*",'21-Fire Suppression'!K49,'21-Fire Suppression'!N49="*",'21-Fire Suppression'!M49,'21-Fire Suppression'!P49="*",'21-Fire Suppression'!O49,'21-Fire Suppression'!R49="*",'21-Fire Suppression'!Q49,'21-Fire Suppression'!T49="*",'21-Fire Suppression'!S49),"")</f>
        <v/>
      </c>
      <c r="E2866" s="402" t="e">
        <f>D2866/'Project Data'!$D$22</f>
        <v>#VALUE!</v>
      </c>
      <c r="F2866" s="174" t="s">
        <v>44</v>
      </c>
      <c r="G2866" s="238" t="str" cm="1">
        <f t="array" ref="G2866">_xlfn.IFNA(_xlfn.IFS('21-Fire Suppression'!F49="*",'21-Fire Suppression'!E49,'21-Fire Suppression'!H49="*",'21-Fire Suppression'!G49,'21-Fire Suppression'!J49="*",'21-Fire Suppression'!I49,'21-Fire Suppression'!L49="*",'21-Fire Suppression'!K49,'21-Fire Suppression'!N49="*",'21-Fire Suppression'!M49,'21-Fire Suppression'!P49="*",'21-Fire Suppression'!O49,'21-Fire Suppression'!R49="*",'21-Fire Suppression'!Q49,'21-Fire Suppression'!T49="*",'21-Fire Suppression'!S49,'21-Fire Suppression'!V49="*",'21-Fire Suppression'!U49),"")</f>
        <v/>
      </c>
      <c r="H2866" s="236" t="e">
        <f>G2866/'Project Data'!$D$22</f>
        <v>#VALUE!</v>
      </c>
      <c r="I2866" s="175"/>
      <c r="J2866" s="244"/>
      <c r="K2866" s="242"/>
    </row>
    <row r="2867" spans="1:11" s="147" customFormat="1" ht="15.6" hidden="1">
      <c r="A2867" s="198">
        <f>'21-Fire Suppression'!A50</f>
        <v>0</v>
      </c>
      <c r="B2867" s="235" t="str">
        <f>'21-Fire Suppression'!B50</f>
        <v>21 21 13.13 High-Pressure, Carbon-Dioxide Fire-Extinguishing Systems</v>
      </c>
      <c r="C2867" s="254"/>
      <c r="D2867" s="402" t="str" cm="1">
        <f t="array" ref="D2867">_xlfn.IFNA(_xlfn.IFS('21-Fire Suppression'!D50="*",'21-Fire Suppression'!C50,'21-Fire Suppression'!F50="*",'21-Fire Suppression'!E50,'21-Fire Suppression'!H50="*",'21-Fire Suppression'!G50,'21-Fire Suppression'!J50="*",'21-Fire Suppression'!I50,'21-Fire Suppression'!L50="*",'21-Fire Suppression'!K50,'21-Fire Suppression'!N50="*",'21-Fire Suppression'!M50,'21-Fire Suppression'!P50="*",'21-Fire Suppression'!O50,'21-Fire Suppression'!R50="*",'21-Fire Suppression'!Q50,'21-Fire Suppression'!T50="*",'21-Fire Suppression'!S50),"")</f>
        <v/>
      </c>
      <c r="E2867" s="402" t="e">
        <f>D2867/'Project Data'!$D$22</f>
        <v>#VALUE!</v>
      </c>
      <c r="F2867" s="174" t="s">
        <v>44</v>
      </c>
      <c r="G2867" s="238" t="str" cm="1">
        <f t="array" ref="G2867">_xlfn.IFNA(_xlfn.IFS('21-Fire Suppression'!F50="*",'21-Fire Suppression'!E50,'21-Fire Suppression'!H50="*",'21-Fire Suppression'!G50,'21-Fire Suppression'!J50="*",'21-Fire Suppression'!I50,'21-Fire Suppression'!L50="*",'21-Fire Suppression'!K50,'21-Fire Suppression'!N50="*",'21-Fire Suppression'!M50,'21-Fire Suppression'!P50="*",'21-Fire Suppression'!O50,'21-Fire Suppression'!R50="*",'21-Fire Suppression'!Q50,'21-Fire Suppression'!T50="*",'21-Fire Suppression'!S50,'21-Fire Suppression'!V50="*",'21-Fire Suppression'!U50),"")</f>
        <v/>
      </c>
      <c r="H2867" s="236" t="e">
        <f>G2867/'Project Data'!$D$22</f>
        <v>#VALUE!</v>
      </c>
      <c r="I2867" s="175"/>
      <c r="J2867" s="244"/>
      <c r="K2867" s="242"/>
    </row>
    <row r="2868" spans="1:11" s="147" customFormat="1" ht="15.6" hidden="1">
      <c r="A2868" s="198">
        <f>'21-Fire Suppression'!A51</f>
        <v>0</v>
      </c>
      <c r="B2868" s="235" t="str">
        <f>'21-Fire Suppression'!B51</f>
        <v>21 21 13.16 Low-Pressure, Carbon-Dioxide Fire-Extinguishing Systems</v>
      </c>
      <c r="C2868" s="254"/>
      <c r="D2868" s="402" t="str" cm="1">
        <f t="array" ref="D2868">_xlfn.IFNA(_xlfn.IFS('21-Fire Suppression'!D51="*",'21-Fire Suppression'!C51,'21-Fire Suppression'!F51="*",'21-Fire Suppression'!E51,'21-Fire Suppression'!H51="*",'21-Fire Suppression'!G51,'21-Fire Suppression'!J51="*",'21-Fire Suppression'!I51,'21-Fire Suppression'!L51="*",'21-Fire Suppression'!K51,'21-Fire Suppression'!N51="*",'21-Fire Suppression'!M51,'21-Fire Suppression'!P51="*",'21-Fire Suppression'!O51,'21-Fire Suppression'!R51="*",'21-Fire Suppression'!Q51,'21-Fire Suppression'!T51="*",'21-Fire Suppression'!S51),"")</f>
        <v/>
      </c>
      <c r="E2868" s="402" t="e">
        <f>D2868/'Project Data'!$D$22</f>
        <v>#VALUE!</v>
      </c>
      <c r="F2868" s="174" t="s">
        <v>44</v>
      </c>
      <c r="G2868" s="238" t="str" cm="1">
        <f t="array" ref="G2868">_xlfn.IFNA(_xlfn.IFS('21-Fire Suppression'!F51="*",'21-Fire Suppression'!E51,'21-Fire Suppression'!H51="*",'21-Fire Suppression'!G51,'21-Fire Suppression'!J51="*",'21-Fire Suppression'!I51,'21-Fire Suppression'!L51="*",'21-Fire Suppression'!K51,'21-Fire Suppression'!N51="*",'21-Fire Suppression'!M51,'21-Fire Suppression'!P51="*",'21-Fire Suppression'!O51,'21-Fire Suppression'!R51="*",'21-Fire Suppression'!Q51,'21-Fire Suppression'!T51="*",'21-Fire Suppression'!S51,'21-Fire Suppression'!V51="*",'21-Fire Suppression'!U51),"")</f>
        <v/>
      </c>
      <c r="H2868" s="236" t="e">
        <f>G2868/'Project Data'!$D$22</f>
        <v>#VALUE!</v>
      </c>
      <c r="I2868" s="175"/>
      <c r="J2868" s="244"/>
      <c r="K2868" s="242"/>
    </row>
    <row r="2869" spans="1:11" s="147" customFormat="1" ht="15.6" hidden="1">
      <c r="A2869" s="198">
        <f>'21-Fire Suppression'!A52</f>
        <v>0</v>
      </c>
      <c r="B2869" s="235" t="str">
        <f>'21-Fire Suppression'!B52</f>
        <v>21 21 16 Carbon-Dioxide Fire-Extinguishing Equipment</v>
      </c>
      <c r="C2869" s="254"/>
      <c r="D2869" s="402" t="str" cm="1">
        <f t="array" ref="D2869">_xlfn.IFNA(_xlfn.IFS('21-Fire Suppression'!D52="*",'21-Fire Suppression'!C52,'21-Fire Suppression'!F52="*",'21-Fire Suppression'!E52,'21-Fire Suppression'!H52="*",'21-Fire Suppression'!G52,'21-Fire Suppression'!J52="*",'21-Fire Suppression'!I52,'21-Fire Suppression'!L52="*",'21-Fire Suppression'!K52,'21-Fire Suppression'!N52="*",'21-Fire Suppression'!M52,'21-Fire Suppression'!P52="*",'21-Fire Suppression'!O52,'21-Fire Suppression'!R52="*",'21-Fire Suppression'!Q52,'21-Fire Suppression'!T52="*",'21-Fire Suppression'!S52),"")</f>
        <v/>
      </c>
      <c r="E2869" s="402" t="e">
        <f>D2869/'Project Data'!$D$22</f>
        <v>#VALUE!</v>
      </c>
      <c r="F2869" s="174" t="s">
        <v>44</v>
      </c>
      <c r="G2869" s="238" t="str" cm="1">
        <f t="array" ref="G2869">_xlfn.IFNA(_xlfn.IFS('21-Fire Suppression'!F52="*",'21-Fire Suppression'!E52,'21-Fire Suppression'!H52="*",'21-Fire Suppression'!G52,'21-Fire Suppression'!J52="*",'21-Fire Suppression'!I52,'21-Fire Suppression'!L52="*",'21-Fire Suppression'!K52,'21-Fire Suppression'!N52="*",'21-Fire Suppression'!M52,'21-Fire Suppression'!P52="*",'21-Fire Suppression'!O52,'21-Fire Suppression'!R52="*",'21-Fire Suppression'!Q52,'21-Fire Suppression'!T52="*",'21-Fire Suppression'!S52,'21-Fire Suppression'!V52="*",'21-Fire Suppression'!U52),"")</f>
        <v/>
      </c>
      <c r="H2869" s="236" t="e">
        <f>G2869/'Project Data'!$D$22</f>
        <v>#VALUE!</v>
      </c>
      <c r="I2869" s="175"/>
      <c r="J2869" s="244"/>
      <c r="K2869" s="242"/>
    </row>
    <row r="2870" spans="1:11" s="147" customFormat="1" ht="15.6" hidden="1">
      <c r="A2870" s="198">
        <f>'21-Fire Suppression'!A53</f>
        <v>0</v>
      </c>
      <c r="B2870" s="235" t="str">
        <f>'21-Fire Suppression'!B53</f>
        <v>21 22 00 Clean-Agent Fire-Extinguishing Systems</v>
      </c>
      <c r="C2870" s="254"/>
      <c r="D2870" s="402" t="str" cm="1">
        <f t="array" ref="D2870">_xlfn.IFNA(_xlfn.IFS('21-Fire Suppression'!D53="*",'21-Fire Suppression'!C53,'21-Fire Suppression'!F53="*",'21-Fire Suppression'!E53,'21-Fire Suppression'!H53="*",'21-Fire Suppression'!G53,'21-Fire Suppression'!J53="*",'21-Fire Suppression'!I53,'21-Fire Suppression'!L53="*",'21-Fire Suppression'!K53,'21-Fire Suppression'!N53="*",'21-Fire Suppression'!M53,'21-Fire Suppression'!P53="*",'21-Fire Suppression'!O53,'21-Fire Suppression'!R53="*",'21-Fire Suppression'!Q53,'21-Fire Suppression'!T53="*",'21-Fire Suppression'!S53),"")</f>
        <v/>
      </c>
      <c r="E2870" s="402" t="e">
        <f>D2870/'Project Data'!$D$22</f>
        <v>#VALUE!</v>
      </c>
      <c r="F2870" s="174" t="s">
        <v>44</v>
      </c>
      <c r="G2870" s="238" t="str" cm="1">
        <f t="array" ref="G2870">_xlfn.IFNA(_xlfn.IFS('21-Fire Suppression'!F53="*",'21-Fire Suppression'!E53,'21-Fire Suppression'!H53="*",'21-Fire Suppression'!G53,'21-Fire Suppression'!J53="*",'21-Fire Suppression'!I53,'21-Fire Suppression'!L53="*",'21-Fire Suppression'!K53,'21-Fire Suppression'!N53="*",'21-Fire Suppression'!M53,'21-Fire Suppression'!P53="*",'21-Fire Suppression'!O53,'21-Fire Suppression'!R53="*",'21-Fire Suppression'!Q53,'21-Fire Suppression'!T53="*",'21-Fire Suppression'!S53,'21-Fire Suppression'!V53="*",'21-Fire Suppression'!U53),"")</f>
        <v/>
      </c>
      <c r="H2870" s="236" t="e">
        <f>G2870/'Project Data'!$D$22</f>
        <v>#VALUE!</v>
      </c>
      <c r="I2870" s="175"/>
      <c r="J2870" s="244"/>
      <c r="K2870" s="242"/>
    </row>
    <row r="2871" spans="1:11" s="147" customFormat="1" ht="15.6" hidden="1">
      <c r="A2871" s="198">
        <f>'21-Fire Suppression'!A54</f>
        <v>0</v>
      </c>
      <c r="B2871" s="235" t="str">
        <f>'21-Fire Suppression'!B54</f>
        <v>21 22 13 Clean-Agent Fire-Extinguishing Piping</v>
      </c>
      <c r="C2871" s="254"/>
      <c r="D2871" s="402" t="str" cm="1">
        <f t="array" ref="D2871">_xlfn.IFNA(_xlfn.IFS('21-Fire Suppression'!D54="*",'21-Fire Suppression'!C54,'21-Fire Suppression'!F54="*",'21-Fire Suppression'!E54,'21-Fire Suppression'!H54="*",'21-Fire Suppression'!G54,'21-Fire Suppression'!J54="*",'21-Fire Suppression'!I54,'21-Fire Suppression'!L54="*",'21-Fire Suppression'!K54,'21-Fire Suppression'!N54="*",'21-Fire Suppression'!M54,'21-Fire Suppression'!P54="*",'21-Fire Suppression'!O54,'21-Fire Suppression'!R54="*",'21-Fire Suppression'!Q54,'21-Fire Suppression'!T54="*",'21-Fire Suppression'!S54),"")</f>
        <v/>
      </c>
      <c r="E2871" s="402" t="e">
        <f>D2871/'Project Data'!$D$22</f>
        <v>#VALUE!</v>
      </c>
      <c r="F2871" s="174" t="s">
        <v>44</v>
      </c>
      <c r="G2871" s="238" t="str" cm="1">
        <f t="array" ref="G2871">_xlfn.IFNA(_xlfn.IFS('21-Fire Suppression'!F54="*",'21-Fire Suppression'!E54,'21-Fire Suppression'!H54="*",'21-Fire Suppression'!G54,'21-Fire Suppression'!J54="*",'21-Fire Suppression'!I54,'21-Fire Suppression'!L54="*",'21-Fire Suppression'!K54,'21-Fire Suppression'!N54="*",'21-Fire Suppression'!M54,'21-Fire Suppression'!P54="*",'21-Fire Suppression'!O54,'21-Fire Suppression'!R54="*",'21-Fire Suppression'!Q54,'21-Fire Suppression'!T54="*",'21-Fire Suppression'!S54,'21-Fire Suppression'!V54="*",'21-Fire Suppression'!U54),"")</f>
        <v/>
      </c>
      <c r="H2871" s="236" t="e">
        <f>G2871/'Project Data'!$D$22</f>
        <v>#VALUE!</v>
      </c>
      <c r="I2871" s="175"/>
      <c r="J2871" s="244"/>
      <c r="K2871" s="242"/>
    </row>
    <row r="2872" spans="1:11" s="147" customFormat="1" ht="15.6" hidden="1">
      <c r="A2872" s="198">
        <f>'21-Fire Suppression'!A55</f>
        <v>0</v>
      </c>
      <c r="B2872" s="235" t="str">
        <f>'21-Fire Suppression'!B55</f>
        <v>21 22 16 Clean-Agent Fire-Extinguishing Equipment</v>
      </c>
      <c r="C2872" s="254"/>
      <c r="D2872" s="402" t="str" cm="1">
        <f t="array" ref="D2872">_xlfn.IFNA(_xlfn.IFS('21-Fire Suppression'!D55="*",'21-Fire Suppression'!C55,'21-Fire Suppression'!F55="*",'21-Fire Suppression'!E55,'21-Fire Suppression'!H55="*",'21-Fire Suppression'!G55,'21-Fire Suppression'!J55="*",'21-Fire Suppression'!I55,'21-Fire Suppression'!L55="*",'21-Fire Suppression'!K55,'21-Fire Suppression'!N55="*",'21-Fire Suppression'!M55,'21-Fire Suppression'!P55="*",'21-Fire Suppression'!O55,'21-Fire Suppression'!R55="*",'21-Fire Suppression'!Q55,'21-Fire Suppression'!T55="*",'21-Fire Suppression'!S55),"")</f>
        <v/>
      </c>
      <c r="E2872" s="402" t="e">
        <f>D2872/'Project Data'!$D$22</f>
        <v>#VALUE!</v>
      </c>
      <c r="F2872" s="174" t="s">
        <v>44</v>
      </c>
      <c r="G2872" s="238" t="str" cm="1">
        <f t="array" ref="G2872">_xlfn.IFNA(_xlfn.IFS('21-Fire Suppression'!F55="*",'21-Fire Suppression'!E55,'21-Fire Suppression'!H55="*",'21-Fire Suppression'!G55,'21-Fire Suppression'!J55="*",'21-Fire Suppression'!I55,'21-Fire Suppression'!L55="*",'21-Fire Suppression'!K55,'21-Fire Suppression'!N55="*",'21-Fire Suppression'!M55,'21-Fire Suppression'!P55="*",'21-Fire Suppression'!O55,'21-Fire Suppression'!R55="*",'21-Fire Suppression'!Q55,'21-Fire Suppression'!T55="*",'21-Fire Suppression'!S55,'21-Fire Suppression'!V55="*",'21-Fire Suppression'!U55),"")</f>
        <v/>
      </c>
      <c r="H2872" s="236" t="e">
        <f>G2872/'Project Data'!$D$22</f>
        <v>#VALUE!</v>
      </c>
      <c r="I2872" s="175"/>
      <c r="J2872" s="244"/>
      <c r="K2872" s="242"/>
    </row>
    <row r="2873" spans="1:11" s="147" customFormat="1" ht="15.6" hidden="1">
      <c r="A2873" s="198">
        <f>'21-Fire Suppression'!A56</f>
        <v>0</v>
      </c>
      <c r="B2873" s="235" t="str">
        <f>'21-Fire Suppression'!B56</f>
        <v>21 23 00 Wet-Chemical Fire-Extinguishing Systems</v>
      </c>
      <c r="C2873" s="254"/>
      <c r="D2873" s="402" t="str" cm="1">
        <f t="array" ref="D2873">_xlfn.IFNA(_xlfn.IFS('21-Fire Suppression'!D56="*",'21-Fire Suppression'!C56,'21-Fire Suppression'!F56="*",'21-Fire Suppression'!E56,'21-Fire Suppression'!H56="*",'21-Fire Suppression'!G56,'21-Fire Suppression'!J56="*",'21-Fire Suppression'!I56,'21-Fire Suppression'!L56="*",'21-Fire Suppression'!K56,'21-Fire Suppression'!N56="*",'21-Fire Suppression'!M56,'21-Fire Suppression'!P56="*",'21-Fire Suppression'!O56,'21-Fire Suppression'!R56="*",'21-Fire Suppression'!Q56,'21-Fire Suppression'!T56="*",'21-Fire Suppression'!S56),"")</f>
        <v/>
      </c>
      <c r="E2873" s="402" t="e">
        <f>D2873/'Project Data'!$D$22</f>
        <v>#VALUE!</v>
      </c>
      <c r="F2873" s="174" t="s">
        <v>44</v>
      </c>
      <c r="G2873" s="238" t="str" cm="1">
        <f t="array" ref="G2873">_xlfn.IFNA(_xlfn.IFS('21-Fire Suppression'!F56="*",'21-Fire Suppression'!E56,'21-Fire Suppression'!H56="*",'21-Fire Suppression'!G56,'21-Fire Suppression'!J56="*",'21-Fire Suppression'!I56,'21-Fire Suppression'!L56="*",'21-Fire Suppression'!K56,'21-Fire Suppression'!N56="*",'21-Fire Suppression'!M56,'21-Fire Suppression'!P56="*",'21-Fire Suppression'!O56,'21-Fire Suppression'!R56="*",'21-Fire Suppression'!Q56,'21-Fire Suppression'!T56="*",'21-Fire Suppression'!S56,'21-Fire Suppression'!V56="*",'21-Fire Suppression'!U56),"")</f>
        <v/>
      </c>
      <c r="H2873" s="236" t="e">
        <f>G2873/'Project Data'!$D$22</f>
        <v>#VALUE!</v>
      </c>
      <c r="I2873" s="175"/>
      <c r="J2873" s="244"/>
      <c r="K2873" s="242"/>
    </row>
    <row r="2874" spans="1:11" s="147" customFormat="1" ht="15.6" hidden="1">
      <c r="A2874" s="198">
        <f>'21-Fire Suppression'!A57</f>
        <v>0</v>
      </c>
      <c r="B2874" s="235" t="str">
        <f>'21-Fire Suppression'!B57</f>
        <v>21 23 13 Wet-Chemical Fire-Extinguishing Piping</v>
      </c>
      <c r="C2874" s="254"/>
      <c r="D2874" s="402" t="str" cm="1">
        <f t="array" ref="D2874">_xlfn.IFNA(_xlfn.IFS('21-Fire Suppression'!D57="*",'21-Fire Suppression'!C57,'21-Fire Suppression'!F57="*",'21-Fire Suppression'!E57,'21-Fire Suppression'!H57="*",'21-Fire Suppression'!G57,'21-Fire Suppression'!J57="*",'21-Fire Suppression'!I57,'21-Fire Suppression'!L57="*",'21-Fire Suppression'!K57,'21-Fire Suppression'!N57="*",'21-Fire Suppression'!M57,'21-Fire Suppression'!P57="*",'21-Fire Suppression'!O57,'21-Fire Suppression'!R57="*",'21-Fire Suppression'!Q57,'21-Fire Suppression'!T57="*",'21-Fire Suppression'!S57),"")</f>
        <v/>
      </c>
      <c r="E2874" s="402" t="e">
        <f>D2874/'Project Data'!$D$22</f>
        <v>#VALUE!</v>
      </c>
      <c r="F2874" s="174" t="s">
        <v>44</v>
      </c>
      <c r="G2874" s="238" t="str" cm="1">
        <f t="array" ref="G2874">_xlfn.IFNA(_xlfn.IFS('21-Fire Suppression'!F57="*",'21-Fire Suppression'!E57,'21-Fire Suppression'!H57="*",'21-Fire Suppression'!G57,'21-Fire Suppression'!J57="*",'21-Fire Suppression'!I57,'21-Fire Suppression'!L57="*",'21-Fire Suppression'!K57,'21-Fire Suppression'!N57="*",'21-Fire Suppression'!M57,'21-Fire Suppression'!P57="*",'21-Fire Suppression'!O57,'21-Fire Suppression'!R57="*",'21-Fire Suppression'!Q57,'21-Fire Suppression'!T57="*",'21-Fire Suppression'!S57,'21-Fire Suppression'!V57="*",'21-Fire Suppression'!U57),"")</f>
        <v/>
      </c>
      <c r="H2874" s="236" t="e">
        <f>G2874/'Project Data'!$D$22</f>
        <v>#VALUE!</v>
      </c>
      <c r="I2874" s="175"/>
      <c r="J2874" s="244"/>
      <c r="K2874" s="242"/>
    </row>
    <row r="2875" spans="1:11" s="147" customFormat="1" ht="15.6" hidden="1">
      <c r="A2875" s="198">
        <f>'21-Fire Suppression'!A58</f>
        <v>0</v>
      </c>
      <c r="B2875" s="235" t="str">
        <f>'21-Fire Suppression'!B58</f>
        <v>21 23 16 Wet-Chemical Fire-Extinguishing Equipment</v>
      </c>
      <c r="C2875" s="254"/>
      <c r="D2875" s="402" t="str" cm="1">
        <f t="array" ref="D2875">_xlfn.IFNA(_xlfn.IFS('21-Fire Suppression'!D58="*",'21-Fire Suppression'!C58,'21-Fire Suppression'!F58="*",'21-Fire Suppression'!E58,'21-Fire Suppression'!H58="*",'21-Fire Suppression'!G58,'21-Fire Suppression'!J58="*",'21-Fire Suppression'!I58,'21-Fire Suppression'!L58="*",'21-Fire Suppression'!K58,'21-Fire Suppression'!N58="*",'21-Fire Suppression'!M58,'21-Fire Suppression'!P58="*",'21-Fire Suppression'!O58,'21-Fire Suppression'!R58="*",'21-Fire Suppression'!Q58,'21-Fire Suppression'!T58="*",'21-Fire Suppression'!S58),"")</f>
        <v/>
      </c>
      <c r="E2875" s="402" t="e">
        <f>D2875/'Project Data'!$D$22</f>
        <v>#VALUE!</v>
      </c>
      <c r="F2875" s="174" t="s">
        <v>44</v>
      </c>
      <c r="G2875" s="238" t="str" cm="1">
        <f t="array" ref="G2875">_xlfn.IFNA(_xlfn.IFS('21-Fire Suppression'!F58="*",'21-Fire Suppression'!E58,'21-Fire Suppression'!H58="*",'21-Fire Suppression'!G58,'21-Fire Suppression'!J58="*",'21-Fire Suppression'!I58,'21-Fire Suppression'!L58="*",'21-Fire Suppression'!K58,'21-Fire Suppression'!N58="*",'21-Fire Suppression'!M58,'21-Fire Suppression'!P58="*",'21-Fire Suppression'!O58,'21-Fire Suppression'!R58="*",'21-Fire Suppression'!Q58,'21-Fire Suppression'!T58="*",'21-Fire Suppression'!S58,'21-Fire Suppression'!V58="*",'21-Fire Suppression'!U58),"")</f>
        <v/>
      </c>
      <c r="H2875" s="236" t="e">
        <f>G2875/'Project Data'!$D$22</f>
        <v>#VALUE!</v>
      </c>
      <c r="I2875" s="175"/>
      <c r="J2875" s="244"/>
      <c r="K2875" s="242"/>
    </row>
    <row r="2876" spans="1:11" s="147" customFormat="1" ht="15.6" hidden="1">
      <c r="A2876" s="198">
        <f>'21-Fire Suppression'!A59</f>
        <v>0</v>
      </c>
      <c r="B2876" s="235" t="str">
        <f>'21-Fire Suppression'!B59</f>
        <v>21 24 00 Dry-Chemical Fire-Extinguishing Systems</v>
      </c>
      <c r="C2876" s="254"/>
      <c r="D2876" s="402" t="str" cm="1">
        <f t="array" ref="D2876">_xlfn.IFNA(_xlfn.IFS('21-Fire Suppression'!D59="*",'21-Fire Suppression'!C59,'21-Fire Suppression'!F59="*",'21-Fire Suppression'!E59,'21-Fire Suppression'!H59="*",'21-Fire Suppression'!G59,'21-Fire Suppression'!J59="*",'21-Fire Suppression'!I59,'21-Fire Suppression'!L59="*",'21-Fire Suppression'!K59,'21-Fire Suppression'!N59="*",'21-Fire Suppression'!M59,'21-Fire Suppression'!P59="*",'21-Fire Suppression'!O59,'21-Fire Suppression'!R59="*",'21-Fire Suppression'!Q59,'21-Fire Suppression'!T59="*",'21-Fire Suppression'!S59),"")</f>
        <v/>
      </c>
      <c r="E2876" s="402" t="e">
        <f>D2876/'Project Data'!$D$22</f>
        <v>#VALUE!</v>
      </c>
      <c r="F2876" s="174" t="s">
        <v>44</v>
      </c>
      <c r="G2876" s="238" t="str" cm="1">
        <f t="array" ref="G2876">_xlfn.IFNA(_xlfn.IFS('21-Fire Suppression'!F59="*",'21-Fire Suppression'!E59,'21-Fire Suppression'!H59="*",'21-Fire Suppression'!G59,'21-Fire Suppression'!J59="*",'21-Fire Suppression'!I59,'21-Fire Suppression'!L59="*",'21-Fire Suppression'!K59,'21-Fire Suppression'!N59="*",'21-Fire Suppression'!M59,'21-Fire Suppression'!P59="*",'21-Fire Suppression'!O59,'21-Fire Suppression'!R59="*",'21-Fire Suppression'!Q59,'21-Fire Suppression'!T59="*",'21-Fire Suppression'!S59,'21-Fire Suppression'!V59="*",'21-Fire Suppression'!U59),"")</f>
        <v/>
      </c>
      <c r="H2876" s="236" t="e">
        <f>G2876/'Project Data'!$D$22</f>
        <v>#VALUE!</v>
      </c>
      <c r="I2876" s="175"/>
      <c r="J2876" s="244"/>
      <c r="K2876" s="242"/>
    </row>
    <row r="2877" spans="1:11" s="147" customFormat="1" ht="15.6" hidden="1">
      <c r="A2877" s="198">
        <f>'21-Fire Suppression'!A60</f>
        <v>0</v>
      </c>
      <c r="B2877" s="235" t="str">
        <f>'21-Fire Suppression'!B60</f>
        <v>21 24 13 Dry-Chemical Fire-Extinguishing Piping</v>
      </c>
      <c r="C2877" s="254"/>
      <c r="D2877" s="402" t="str" cm="1">
        <f t="array" ref="D2877">_xlfn.IFNA(_xlfn.IFS('21-Fire Suppression'!D60="*",'21-Fire Suppression'!C60,'21-Fire Suppression'!F60="*",'21-Fire Suppression'!E60,'21-Fire Suppression'!H60="*",'21-Fire Suppression'!G60,'21-Fire Suppression'!J60="*",'21-Fire Suppression'!I60,'21-Fire Suppression'!L60="*",'21-Fire Suppression'!K60,'21-Fire Suppression'!N60="*",'21-Fire Suppression'!M60,'21-Fire Suppression'!P60="*",'21-Fire Suppression'!O60,'21-Fire Suppression'!R60="*",'21-Fire Suppression'!Q60,'21-Fire Suppression'!T60="*",'21-Fire Suppression'!S60),"")</f>
        <v/>
      </c>
      <c r="E2877" s="402" t="e">
        <f>D2877/'Project Data'!$D$22</f>
        <v>#VALUE!</v>
      </c>
      <c r="F2877" s="174" t="s">
        <v>44</v>
      </c>
      <c r="G2877" s="238" t="str" cm="1">
        <f t="array" ref="G2877">_xlfn.IFNA(_xlfn.IFS('21-Fire Suppression'!F60="*",'21-Fire Suppression'!E60,'21-Fire Suppression'!H60="*",'21-Fire Suppression'!G60,'21-Fire Suppression'!J60="*",'21-Fire Suppression'!I60,'21-Fire Suppression'!L60="*",'21-Fire Suppression'!K60,'21-Fire Suppression'!N60="*",'21-Fire Suppression'!M60,'21-Fire Suppression'!P60="*",'21-Fire Suppression'!O60,'21-Fire Suppression'!R60="*",'21-Fire Suppression'!Q60,'21-Fire Suppression'!T60="*",'21-Fire Suppression'!S60,'21-Fire Suppression'!V60="*",'21-Fire Suppression'!U60),"")</f>
        <v/>
      </c>
      <c r="H2877" s="236" t="e">
        <f>G2877/'Project Data'!$D$22</f>
        <v>#VALUE!</v>
      </c>
      <c r="I2877" s="175"/>
      <c r="J2877" s="244"/>
      <c r="K2877" s="242"/>
    </row>
    <row r="2878" spans="1:11" s="147" customFormat="1" ht="15.6" hidden="1">
      <c r="A2878" s="198">
        <f>'21-Fire Suppression'!A61</f>
        <v>0</v>
      </c>
      <c r="B2878" s="235" t="str">
        <f>'21-Fire Suppression'!B61</f>
        <v>21 24 16 Dry-Chemical Fire-Extinguishing Equipment</v>
      </c>
      <c r="C2878" s="254"/>
      <c r="D2878" s="402" t="str" cm="1">
        <f t="array" ref="D2878">_xlfn.IFNA(_xlfn.IFS('21-Fire Suppression'!D61="*",'21-Fire Suppression'!C61,'21-Fire Suppression'!F61="*",'21-Fire Suppression'!E61,'21-Fire Suppression'!H61="*",'21-Fire Suppression'!G61,'21-Fire Suppression'!J61="*",'21-Fire Suppression'!I61,'21-Fire Suppression'!L61="*",'21-Fire Suppression'!K61,'21-Fire Suppression'!N61="*",'21-Fire Suppression'!M61,'21-Fire Suppression'!P61="*",'21-Fire Suppression'!O61,'21-Fire Suppression'!R61="*",'21-Fire Suppression'!Q61,'21-Fire Suppression'!T61="*",'21-Fire Suppression'!S61),"")</f>
        <v/>
      </c>
      <c r="E2878" s="402" t="e">
        <f>D2878/'Project Data'!$D$22</f>
        <v>#VALUE!</v>
      </c>
      <c r="F2878" s="174" t="s">
        <v>44</v>
      </c>
      <c r="G2878" s="238" t="str" cm="1">
        <f t="array" ref="G2878">_xlfn.IFNA(_xlfn.IFS('21-Fire Suppression'!F61="*",'21-Fire Suppression'!E61,'21-Fire Suppression'!H61="*",'21-Fire Suppression'!G61,'21-Fire Suppression'!J61="*",'21-Fire Suppression'!I61,'21-Fire Suppression'!L61="*",'21-Fire Suppression'!K61,'21-Fire Suppression'!N61="*",'21-Fire Suppression'!M61,'21-Fire Suppression'!P61="*",'21-Fire Suppression'!O61,'21-Fire Suppression'!R61="*",'21-Fire Suppression'!Q61,'21-Fire Suppression'!T61="*",'21-Fire Suppression'!S61,'21-Fire Suppression'!V61="*",'21-Fire Suppression'!U61),"")</f>
        <v/>
      </c>
      <c r="H2878" s="236" t="e">
        <f>G2878/'Project Data'!$D$22</f>
        <v>#VALUE!</v>
      </c>
      <c r="I2878" s="175"/>
      <c r="J2878" s="244"/>
      <c r="K2878" s="242"/>
    </row>
    <row r="2879" spans="1:11" s="147" customFormat="1" ht="15.6" hidden="1">
      <c r="A2879" s="398"/>
      <c r="B2879" s="399" t="str">
        <f>'21-Fire Suppression'!B62</f>
        <v>21 30 00 Fire Pumps</v>
      </c>
      <c r="C2879" s="417"/>
      <c r="D2879" s="402" t="str" cm="1">
        <f t="array" ref="D2879">_xlfn.IFNA(_xlfn.IFS('21-Fire Suppression'!D62="*",'21-Fire Suppression'!C62,'21-Fire Suppression'!F62="*",'21-Fire Suppression'!E62,'21-Fire Suppression'!H62="*",'21-Fire Suppression'!G62,'21-Fire Suppression'!J62="*",'21-Fire Suppression'!I62,'21-Fire Suppression'!L62="*",'21-Fire Suppression'!K62,'21-Fire Suppression'!N62="*",'21-Fire Suppression'!M62,'21-Fire Suppression'!P62="*",'21-Fire Suppression'!O62,'21-Fire Suppression'!R62="*",'21-Fire Suppression'!Q62,'21-Fire Suppression'!T62="*",'21-Fire Suppression'!S62),"")</f>
        <v>Do we need one?</v>
      </c>
      <c r="E2879" s="402" t="e">
        <f>D2879/'Project Data'!$D$22</f>
        <v>#VALUE!</v>
      </c>
      <c r="F2879" s="421" t="s">
        <v>120</v>
      </c>
      <c r="G2879" s="419" t="str" cm="1">
        <f t="array" ref="G2879">_xlfn.IFNA(_xlfn.IFS('21-Fire Suppression'!F62="*",'21-Fire Suppression'!E62,'21-Fire Suppression'!H62="*",'21-Fire Suppression'!G62,'21-Fire Suppression'!J62="*",'21-Fire Suppression'!I62,'21-Fire Suppression'!L62="*",'21-Fire Suppression'!K62,'21-Fire Suppression'!N62="*",'21-Fire Suppression'!M62,'21-Fire Suppression'!P62="*",'21-Fire Suppression'!O62,'21-Fire Suppression'!R62="*",'21-Fire Suppression'!Q62,'21-Fire Suppression'!T62="*",'21-Fire Suppression'!S62,'21-Fire Suppression'!V62="*",'21-Fire Suppression'!U62),"")</f>
        <v>Do we need one?</v>
      </c>
      <c r="H2879" s="402" t="e">
        <f>G2879/'Project Data'!$D$22</f>
        <v>#VALUE!</v>
      </c>
      <c r="I2879" s="400"/>
      <c r="J2879" s="403"/>
      <c r="K2879" s="404" t="s">
        <v>121</v>
      </c>
    </row>
    <row r="2880" spans="1:11" s="147" customFormat="1" ht="15.6" hidden="1">
      <c r="A2880" s="198">
        <f>'21-Fire Suppression'!A63</f>
        <v>0</v>
      </c>
      <c r="B2880" s="235" t="str">
        <f>'21-Fire Suppression'!B63</f>
        <v>21 34 00 Fire Pump Accessories</v>
      </c>
      <c r="C2880" s="254"/>
      <c r="D2880" s="238" t="str" cm="1">
        <f t="array" ref="D2880">_xlfn.IFNA(_xlfn.IFS('21-Fire Suppression'!D63="*",'21-Fire Suppression'!C63,'21-Fire Suppression'!F63="*",'21-Fire Suppression'!E63,'21-Fire Suppression'!H63="*",'21-Fire Suppression'!G63,'21-Fire Suppression'!J63="*",'21-Fire Suppression'!I63,'21-Fire Suppression'!L63="*",'21-Fire Suppression'!K63,'21-Fire Suppression'!N63="*",'21-Fire Suppression'!M63,'21-Fire Suppression'!P63="*",'21-Fire Suppression'!O63,'21-Fire Suppression'!R63="*",'21-Fire Suppression'!Q63,'21-Fire Suppression'!T63="*",'21-Fire Suppression'!S63),"")</f>
        <v/>
      </c>
      <c r="E2880" s="622" t="e">
        <f>D2880/'Project Data'!$D$22</f>
        <v>#VALUE!</v>
      </c>
      <c r="F2880" s="174" t="s">
        <v>44</v>
      </c>
      <c r="G2880" s="238" t="str" cm="1">
        <f t="array" ref="G2880">_xlfn.IFNA(_xlfn.IFS('21-Fire Suppression'!F63="*",'21-Fire Suppression'!E63,'21-Fire Suppression'!H63="*",'21-Fire Suppression'!G63,'21-Fire Suppression'!J63="*",'21-Fire Suppression'!I63,'21-Fire Suppression'!L63="*",'21-Fire Suppression'!K63,'21-Fire Suppression'!N63="*",'21-Fire Suppression'!M63,'21-Fire Suppression'!P63="*",'21-Fire Suppression'!O63,'21-Fire Suppression'!R63="*",'21-Fire Suppression'!Q63,'21-Fire Suppression'!T63="*",'21-Fire Suppression'!S63,'21-Fire Suppression'!V63="*",'21-Fire Suppression'!U63),"")</f>
        <v/>
      </c>
      <c r="H2880" s="236" t="e">
        <f>G2880/'Project Data'!$D$22</f>
        <v>#VALUE!</v>
      </c>
      <c r="I2880" s="175"/>
      <c r="J2880" s="244"/>
      <c r="K2880" s="242"/>
    </row>
    <row r="2881" spans="1:11" s="147" customFormat="1" ht="15.6" hidden="1">
      <c r="A2881" s="198">
        <f>'21-Fire Suppression'!A64</f>
        <v>0</v>
      </c>
      <c r="B2881" s="235" t="str">
        <f>'21-Fire Suppression'!B64</f>
        <v>21 34 13 Pressure Maintenance Pumps</v>
      </c>
      <c r="C2881" s="254"/>
      <c r="D2881" s="238" t="str" cm="1">
        <f t="array" ref="D2881">_xlfn.IFNA(_xlfn.IFS('21-Fire Suppression'!D64="*",'21-Fire Suppression'!C64,'21-Fire Suppression'!F64="*",'21-Fire Suppression'!E64,'21-Fire Suppression'!H64="*",'21-Fire Suppression'!G64,'21-Fire Suppression'!J64="*",'21-Fire Suppression'!I64,'21-Fire Suppression'!L64="*",'21-Fire Suppression'!K64,'21-Fire Suppression'!N64="*",'21-Fire Suppression'!M64,'21-Fire Suppression'!P64="*",'21-Fire Suppression'!O64,'21-Fire Suppression'!R64="*",'21-Fire Suppression'!Q64,'21-Fire Suppression'!T64="*",'21-Fire Suppression'!S64),"")</f>
        <v/>
      </c>
      <c r="E2881" s="622" t="e">
        <f>D2881/'Project Data'!$D$22</f>
        <v>#VALUE!</v>
      </c>
      <c r="F2881" s="174" t="s">
        <v>44</v>
      </c>
      <c r="G2881" s="238" t="str" cm="1">
        <f t="array" ref="G2881">_xlfn.IFNA(_xlfn.IFS('21-Fire Suppression'!F64="*",'21-Fire Suppression'!E64,'21-Fire Suppression'!H64="*",'21-Fire Suppression'!G64,'21-Fire Suppression'!J64="*",'21-Fire Suppression'!I64,'21-Fire Suppression'!L64="*",'21-Fire Suppression'!K64,'21-Fire Suppression'!N64="*",'21-Fire Suppression'!M64,'21-Fire Suppression'!P64="*",'21-Fire Suppression'!O64,'21-Fire Suppression'!R64="*",'21-Fire Suppression'!Q64,'21-Fire Suppression'!T64="*",'21-Fire Suppression'!S64,'21-Fire Suppression'!V64="*",'21-Fire Suppression'!U64),"")</f>
        <v/>
      </c>
      <c r="H2881" s="236" t="e">
        <f>G2881/'Project Data'!$D$22</f>
        <v>#VALUE!</v>
      </c>
      <c r="I2881" s="175"/>
      <c r="J2881" s="244"/>
      <c r="K2881" s="242"/>
    </row>
    <row r="2882" spans="1:11" s="147" customFormat="1" ht="15.6" hidden="1">
      <c r="A2882" s="198">
        <f>'21-Fire Suppression'!A65</f>
        <v>0</v>
      </c>
      <c r="B2882" s="235" t="str">
        <f>'21-Fire Suppression'!B65</f>
        <v>21 40 00 Fire-Suppression Water Storage</v>
      </c>
      <c r="C2882" s="254"/>
      <c r="D2882" s="238" t="str" cm="1">
        <f t="array" ref="D2882">_xlfn.IFNA(_xlfn.IFS('21-Fire Suppression'!D65="*",'21-Fire Suppression'!C65,'21-Fire Suppression'!F65="*",'21-Fire Suppression'!E65,'21-Fire Suppression'!H65="*",'21-Fire Suppression'!G65,'21-Fire Suppression'!J65="*",'21-Fire Suppression'!I65,'21-Fire Suppression'!L65="*",'21-Fire Suppression'!K65,'21-Fire Suppression'!N65="*",'21-Fire Suppression'!M65,'21-Fire Suppression'!P65="*",'21-Fire Suppression'!O65,'21-Fire Suppression'!R65="*",'21-Fire Suppression'!Q65,'21-Fire Suppression'!T65="*",'21-Fire Suppression'!S65),"")</f>
        <v/>
      </c>
      <c r="E2882" s="622" t="e">
        <f>D2882/'Project Data'!$D$22</f>
        <v>#VALUE!</v>
      </c>
      <c r="F2882" s="174" t="s">
        <v>44</v>
      </c>
      <c r="G2882" s="238" t="str" cm="1">
        <f t="array" ref="G2882">_xlfn.IFNA(_xlfn.IFS('21-Fire Suppression'!F65="*",'21-Fire Suppression'!E65,'21-Fire Suppression'!H65="*",'21-Fire Suppression'!G65,'21-Fire Suppression'!J65="*",'21-Fire Suppression'!I65,'21-Fire Suppression'!L65="*",'21-Fire Suppression'!K65,'21-Fire Suppression'!N65="*",'21-Fire Suppression'!M65,'21-Fire Suppression'!P65="*",'21-Fire Suppression'!O65,'21-Fire Suppression'!R65="*",'21-Fire Suppression'!Q65,'21-Fire Suppression'!T65="*",'21-Fire Suppression'!S65,'21-Fire Suppression'!V65="*",'21-Fire Suppression'!U65),"")</f>
        <v/>
      </c>
      <c r="H2882" s="236" t="e">
        <f>G2882/'Project Data'!$D$22</f>
        <v>#VALUE!</v>
      </c>
      <c r="I2882" s="175"/>
      <c r="J2882" s="244"/>
      <c r="K2882" s="242"/>
    </row>
    <row r="2883" spans="1:11" s="147" customFormat="1" ht="15.6" hidden="1">
      <c r="A2883" s="198">
        <f>'21-Fire Suppression'!A66</f>
        <v>0</v>
      </c>
      <c r="B2883" s="235" t="str">
        <f>'21-Fire Suppression'!B66</f>
        <v>21 41 00 Storage Tanks for Fire-Suppression Water</v>
      </c>
      <c r="C2883" s="254"/>
      <c r="D2883" s="238" t="str" cm="1">
        <f t="array" ref="D2883">_xlfn.IFNA(_xlfn.IFS('21-Fire Suppression'!D66="*",'21-Fire Suppression'!C66,'21-Fire Suppression'!F66="*",'21-Fire Suppression'!E66,'21-Fire Suppression'!H66="*",'21-Fire Suppression'!G66,'21-Fire Suppression'!J66="*",'21-Fire Suppression'!I66,'21-Fire Suppression'!L66="*",'21-Fire Suppression'!K66,'21-Fire Suppression'!N66="*",'21-Fire Suppression'!M66,'21-Fire Suppression'!P66="*",'21-Fire Suppression'!O66,'21-Fire Suppression'!R66="*",'21-Fire Suppression'!Q66,'21-Fire Suppression'!T66="*",'21-Fire Suppression'!S66),"")</f>
        <v/>
      </c>
      <c r="E2883" s="622" t="e">
        <f>D2883/'Project Data'!$D$22</f>
        <v>#VALUE!</v>
      </c>
      <c r="F2883" s="174" t="s">
        <v>44</v>
      </c>
      <c r="G2883" s="238" t="str" cm="1">
        <f t="array" ref="G2883">_xlfn.IFNA(_xlfn.IFS('21-Fire Suppression'!F66="*",'21-Fire Suppression'!E66,'21-Fire Suppression'!H66="*",'21-Fire Suppression'!G66,'21-Fire Suppression'!J66="*",'21-Fire Suppression'!I66,'21-Fire Suppression'!L66="*",'21-Fire Suppression'!K66,'21-Fire Suppression'!N66="*",'21-Fire Suppression'!M66,'21-Fire Suppression'!P66="*",'21-Fire Suppression'!O66,'21-Fire Suppression'!R66="*",'21-Fire Suppression'!Q66,'21-Fire Suppression'!T66="*",'21-Fire Suppression'!S66,'21-Fire Suppression'!V66="*",'21-Fire Suppression'!U66),"")</f>
        <v/>
      </c>
      <c r="H2883" s="236" t="e">
        <f>G2883/'Project Data'!$D$22</f>
        <v>#VALUE!</v>
      </c>
      <c r="I2883" s="175"/>
      <c r="J2883" s="244"/>
      <c r="K2883" s="242"/>
    </row>
    <row r="2884" spans="1:11" s="147" customFormat="1" ht="15.6" hidden="1">
      <c r="A2884" s="198">
        <f>'21-Fire Suppression'!A67</f>
        <v>0</v>
      </c>
      <c r="B2884" s="235" t="str">
        <f>'21-Fire Suppression'!B67</f>
        <v>21 41 13 Pressurized Storage Tanks for Fire-Suppression Water</v>
      </c>
      <c r="C2884" s="254"/>
      <c r="D2884" s="238" t="str" cm="1">
        <f t="array" ref="D2884">_xlfn.IFNA(_xlfn.IFS('21-Fire Suppression'!D67="*",'21-Fire Suppression'!C67,'21-Fire Suppression'!F67="*",'21-Fire Suppression'!E67,'21-Fire Suppression'!H67="*",'21-Fire Suppression'!G67,'21-Fire Suppression'!J67="*",'21-Fire Suppression'!I67,'21-Fire Suppression'!L67="*",'21-Fire Suppression'!K67,'21-Fire Suppression'!N67="*",'21-Fire Suppression'!M67,'21-Fire Suppression'!P67="*",'21-Fire Suppression'!O67,'21-Fire Suppression'!R67="*",'21-Fire Suppression'!Q67,'21-Fire Suppression'!T67="*",'21-Fire Suppression'!S67),"")</f>
        <v/>
      </c>
      <c r="E2884" s="622" t="e">
        <f>D2884/'Project Data'!$D$22</f>
        <v>#VALUE!</v>
      </c>
      <c r="F2884" s="174" t="s">
        <v>44</v>
      </c>
      <c r="G2884" s="238" t="str" cm="1">
        <f t="array" ref="G2884">_xlfn.IFNA(_xlfn.IFS('21-Fire Suppression'!F67="*",'21-Fire Suppression'!E67,'21-Fire Suppression'!H67="*",'21-Fire Suppression'!G67,'21-Fire Suppression'!J67="*",'21-Fire Suppression'!I67,'21-Fire Suppression'!L67="*",'21-Fire Suppression'!K67,'21-Fire Suppression'!N67="*",'21-Fire Suppression'!M67,'21-Fire Suppression'!P67="*",'21-Fire Suppression'!O67,'21-Fire Suppression'!R67="*",'21-Fire Suppression'!Q67,'21-Fire Suppression'!T67="*",'21-Fire Suppression'!S67,'21-Fire Suppression'!V67="*",'21-Fire Suppression'!U67),"")</f>
        <v/>
      </c>
      <c r="H2884" s="236" t="e">
        <f>G2884/'Project Data'!$D$22</f>
        <v>#VALUE!</v>
      </c>
      <c r="I2884" s="175"/>
      <c r="J2884" s="244"/>
      <c r="K2884" s="242"/>
    </row>
    <row r="2885" spans="1:11" s="147" customFormat="1" ht="15.6" hidden="1">
      <c r="A2885" s="198">
        <f>'21-Fire Suppression'!A68</f>
        <v>0</v>
      </c>
      <c r="B2885" s="235" t="str">
        <f>'21-Fire Suppression'!B68</f>
        <v>21 41 16 Elevated Storage Tanks for Fire-Suppression Water</v>
      </c>
      <c r="C2885" s="254"/>
      <c r="D2885" s="238" t="str" cm="1">
        <f t="array" ref="D2885">_xlfn.IFNA(_xlfn.IFS('21-Fire Suppression'!D68="*",'21-Fire Suppression'!C68,'21-Fire Suppression'!F68="*",'21-Fire Suppression'!E68,'21-Fire Suppression'!H68="*",'21-Fire Suppression'!G68,'21-Fire Suppression'!J68="*",'21-Fire Suppression'!I68,'21-Fire Suppression'!L68="*",'21-Fire Suppression'!K68,'21-Fire Suppression'!N68="*",'21-Fire Suppression'!M68,'21-Fire Suppression'!P68="*",'21-Fire Suppression'!O68,'21-Fire Suppression'!R68="*",'21-Fire Suppression'!Q68,'21-Fire Suppression'!T68="*",'21-Fire Suppression'!S68),"")</f>
        <v/>
      </c>
      <c r="E2885" s="622" t="e">
        <f>D2885/'Project Data'!$D$22</f>
        <v>#VALUE!</v>
      </c>
      <c r="F2885" s="174" t="s">
        <v>44</v>
      </c>
      <c r="G2885" s="238" t="str" cm="1">
        <f t="array" ref="G2885">_xlfn.IFNA(_xlfn.IFS('21-Fire Suppression'!F68="*",'21-Fire Suppression'!E68,'21-Fire Suppression'!H68="*",'21-Fire Suppression'!G68,'21-Fire Suppression'!J68="*",'21-Fire Suppression'!I68,'21-Fire Suppression'!L68="*",'21-Fire Suppression'!K68,'21-Fire Suppression'!N68="*",'21-Fire Suppression'!M68,'21-Fire Suppression'!P68="*",'21-Fire Suppression'!O68,'21-Fire Suppression'!R68="*",'21-Fire Suppression'!Q68,'21-Fire Suppression'!T68="*",'21-Fire Suppression'!S68,'21-Fire Suppression'!V68="*",'21-Fire Suppression'!U68),"")</f>
        <v/>
      </c>
      <c r="H2885" s="236" t="e">
        <f>G2885/'Project Data'!$D$22</f>
        <v>#VALUE!</v>
      </c>
      <c r="I2885" s="175"/>
      <c r="J2885" s="244"/>
      <c r="K2885" s="242"/>
    </row>
    <row r="2886" spans="1:11" s="147" customFormat="1" ht="15.6" hidden="1">
      <c r="A2886" s="198">
        <f>'21-Fire Suppression'!A69</f>
        <v>0</v>
      </c>
      <c r="B2886" s="235" t="str">
        <f>'21-Fire Suppression'!B69</f>
        <v>21 41 19 Roof-Mounted Storage Tanks for Fire-Suppression Water</v>
      </c>
      <c r="C2886" s="254"/>
      <c r="D2886" s="238" t="str" cm="1">
        <f t="array" ref="D2886">_xlfn.IFNA(_xlfn.IFS('21-Fire Suppression'!D69="*",'21-Fire Suppression'!C69,'21-Fire Suppression'!F69="*",'21-Fire Suppression'!E69,'21-Fire Suppression'!H69="*",'21-Fire Suppression'!G69,'21-Fire Suppression'!J69="*",'21-Fire Suppression'!I69,'21-Fire Suppression'!L69="*",'21-Fire Suppression'!K69,'21-Fire Suppression'!N69="*",'21-Fire Suppression'!M69,'21-Fire Suppression'!P69="*",'21-Fire Suppression'!O69,'21-Fire Suppression'!R69="*",'21-Fire Suppression'!Q69,'21-Fire Suppression'!T69="*",'21-Fire Suppression'!S69),"")</f>
        <v/>
      </c>
      <c r="E2886" s="622" t="e">
        <f>D2886/'Project Data'!$D$22</f>
        <v>#VALUE!</v>
      </c>
      <c r="F2886" s="174" t="s">
        <v>44</v>
      </c>
      <c r="G2886" s="238" t="str" cm="1">
        <f t="array" ref="G2886">_xlfn.IFNA(_xlfn.IFS('21-Fire Suppression'!F69="*",'21-Fire Suppression'!E69,'21-Fire Suppression'!H69="*",'21-Fire Suppression'!G69,'21-Fire Suppression'!J69="*",'21-Fire Suppression'!I69,'21-Fire Suppression'!L69="*",'21-Fire Suppression'!K69,'21-Fire Suppression'!N69="*",'21-Fire Suppression'!M69,'21-Fire Suppression'!P69="*",'21-Fire Suppression'!O69,'21-Fire Suppression'!R69="*",'21-Fire Suppression'!Q69,'21-Fire Suppression'!T69="*",'21-Fire Suppression'!S69,'21-Fire Suppression'!V69="*",'21-Fire Suppression'!U69),"")</f>
        <v/>
      </c>
      <c r="H2886" s="236" t="e">
        <f>G2886/'Project Data'!$D$22</f>
        <v>#VALUE!</v>
      </c>
      <c r="I2886" s="175"/>
      <c r="J2886" s="244"/>
      <c r="K2886" s="242"/>
    </row>
    <row r="2887" spans="1:11" s="147" customFormat="1" ht="15.6" hidden="1">
      <c r="A2887" s="198">
        <f>'21-Fire Suppression'!A70</f>
        <v>0</v>
      </c>
      <c r="B2887" s="235" t="str">
        <f>'21-Fire Suppression'!B70</f>
        <v>21 41 23 Ground Suction Storage Tanks for Fire-Suppression Water</v>
      </c>
      <c r="C2887" s="254"/>
      <c r="D2887" s="238" t="str" cm="1">
        <f t="array" ref="D2887">_xlfn.IFNA(_xlfn.IFS('21-Fire Suppression'!D70="*",'21-Fire Suppression'!C70,'21-Fire Suppression'!F70="*",'21-Fire Suppression'!E70,'21-Fire Suppression'!H70="*",'21-Fire Suppression'!G70,'21-Fire Suppression'!J70="*",'21-Fire Suppression'!I70,'21-Fire Suppression'!L70="*",'21-Fire Suppression'!K70,'21-Fire Suppression'!N70="*",'21-Fire Suppression'!M70,'21-Fire Suppression'!P70="*",'21-Fire Suppression'!O70,'21-Fire Suppression'!R70="*",'21-Fire Suppression'!Q70,'21-Fire Suppression'!T70="*",'21-Fire Suppression'!S70),"")</f>
        <v/>
      </c>
      <c r="E2887" s="622" t="e">
        <f>D2887/'Project Data'!$D$22</f>
        <v>#VALUE!</v>
      </c>
      <c r="F2887" s="174" t="s">
        <v>44</v>
      </c>
      <c r="G2887" s="238" t="str" cm="1">
        <f t="array" ref="G2887">_xlfn.IFNA(_xlfn.IFS('21-Fire Suppression'!F70="*",'21-Fire Suppression'!E70,'21-Fire Suppression'!H70="*",'21-Fire Suppression'!G70,'21-Fire Suppression'!J70="*",'21-Fire Suppression'!I70,'21-Fire Suppression'!L70="*",'21-Fire Suppression'!K70,'21-Fire Suppression'!N70="*",'21-Fire Suppression'!M70,'21-Fire Suppression'!P70="*",'21-Fire Suppression'!O70,'21-Fire Suppression'!R70="*",'21-Fire Suppression'!Q70,'21-Fire Suppression'!T70="*",'21-Fire Suppression'!S70,'21-Fire Suppression'!V70="*",'21-Fire Suppression'!U70),"")</f>
        <v/>
      </c>
      <c r="H2887" s="236" t="e">
        <f>G2887/'Project Data'!$D$22</f>
        <v>#VALUE!</v>
      </c>
      <c r="I2887" s="175"/>
      <c r="J2887" s="244"/>
      <c r="K2887" s="242"/>
    </row>
    <row r="2888" spans="1:11" s="147" customFormat="1" ht="15.6" hidden="1">
      <c r="A2888" s="198">
        <f>'21-Fire Suppression'!A71</f>
        <v>0</v>
      </c>
      <c r="B2888" s="235" t="str">
        <f>'21-Fire Suppression'!B71</f>
        <v>21 41 26 Underground Storage Tanks for Fire-Suppression Water</v>
      </c>
      <c r="C2888" s="254"/>
      <c r="D2888" s="238" t="str" cm="1">
        <f t="array" ref="D2888">_xlfn.IFNA(_xlfn.IFS('21-Fire Suppression'!D71="*",'21-Fire Suppression'!C71,'21-Fire Suppression'!F71="*",'21-Fire Suppression'!E71,'21-Fire Suppression'!H71="*",'21-Fire Suppression'!G71,'21-Fire Suppression'!J71="*",'21-Fire Suppression'!I71,'21-Fire Suppression'!L71="*",'21-Fire Suppression'!K71,'21-Fire Suppression'!N71="*",'21-Fire Suppression'!M71,'21-Fire Suppression'!P71="*",'21-Fire Suppression'!O71,'21-Fire Suppression'!R71="*",'21-Fire Suppression'!Q71,'21-Fire Suppression'!T71="*",'21-Fire Suppression'!S71),"")</f>
        <v/>
      </c>
      <c r="E2888" s="622" t="e">
        <f>D2888/'Project Data'!$D$22</f>
        <v>#VALUE!</v>
      </c>
      <c r="F2888" s="174" t="s">
        <v>44</v>
      </c>
      <c r="G2888" s="238" t="str" cm="1">
        <f t="array" ref="G2888">_xlfn.IFNA(_xlfn.IFS('21-Fire Suppression'!F71="*",'21-Fire Suppression'!E71,'21-Fire Suppression'!H71="*",'21-Fire Suppression'!G71,'21-Fire Suppression'!J71="*",'21-Fire Suppression'!I71,'21-Fire Suppression'!L71="*",'21-Fire Suppression'!K71,'21-Fire Suppression'!N71="*",'21-Fire Suppression'!M71,'21-Fire Suppression'!P71="*",'21-Fire Suppression'!O71,'21-Fire Suppression'!R71="*",'21-Fire Suppression'!Q71,'21-Fire Suppression'!T71="*",'21-Fire Suppression'!S71,'21-Fire Suppression'!V71="*",'21-Fire Suppression'!U71),"")</f>
        <v/>
      </c>
      <c r="H2888" s="236" t="e">
        <f>G2888/'Project Data'!$D$22</f>
        <v>#VALUE!</v>
      </c>
      <c r="I2888" s="175"/>
      <c r="J2888" s="244"/>
      <c r="K2888" s="242"/>
    </row>
    <row r="2889" spans="1:11" s="147" customFormat="1" ht="15.6" hidden="1">
      <c r="A2889" s="198">
        <f>'21-Fire Suppression'!A72</f>
        <v>0</v>
      </c>
      <c r="B2889" s="235" t="str">
        <f>'21-Fire Suppression'!B72</f>
        <v>21 41 29 Storage Tanks for Fire-Suppression Water Additives</v>
      </c>
      <c r="C2889" s="254"/>
      <c r="D2889" s="238" t="str" cm="1">
        <f t="array" ref="D2889">_xlfn.IFNA(_xlfn.IFS('21-Fire Suppression'!D72="*",'21-Fire Suppression'!C72,'21-Fire Suppression'!F72="*",'21-Fire Suppression'!E72,'21-Fire Suppression'!H72="*",'21-Fire Suppression'!G72,'21-Fire Suppression'!J72="*",'21-Fire Suppression'!I72,'21-Fire Suppression'!L72="*",'21-Fire Suppression'!K72,'21-Fire Suppression'!N72="*",'21-Fire Suppression'!M72,'21-Fire Suppression'!P72="*",'21-Fire Suppression'!O72,'21-Fire Suppression'!R72="*",'21-Fire Suppression'!Q72,'21-Fire Suppression'!T72="*",'21-Fire Suppression'!S72),"")</f>
        <v/>
      </c>
      <c r="E2889" s="622" t="e">
        <f>D2889/'Project Data'!$D$22</f>
        <v>#VALUE!</v>
      </c>
      <c r="F2889" s="228" t="s">
        <v>44</v>
      </c>
      <c r="G2889" s="238" t="str" cm="1">
        <f t="array" ref="G2889">_xlfn.IFNA(_xlfn.IFS('21-Fire Suppression'!F72="*",'21-Fire Suppression'!E72,'21-Fire Suppression'!H72="*",'21-Fire Suppression'!G72,'21-Fire Suppression'!J72="*",'21-Fire Suppression'!I72,'21-Fire Suppression'!L72="*",'21-Fire Suppression'!K72,'21-Fire Suppression'!N72="*",'21-Fire Suppression'!M72,'21-Fire Suppression'!P72="*",'21-Fire Suppression'!O72,'21-Fire Suppression'!R72="*",'21-Fire Suppression'!Q72,'21-Fire Suppression'!T72="*",'21-Fire Suppression'!S72,'21-Fire Suppression'!V72="*",'21-Fire Suppression'!U72),"")</f>
        <v/>
      </c>
      <c r="H2889" s="236" t="e">
        <f>G2889/'Project Data'!$D$22</f>
        <v>#VALUE!</v>
      </c>
      <c r="I2889" s="226"/>
      <c r="J2889" s="245"/>
      <c r="K2889" s="242"/>
    </row>
    <row r="2890" spans="1:11" ht="15.6">
      <c r="A2890" s="410">
        <v>1</v>
      </c>
      <c r="B2890" s="644" t="s">
        <v>122</v>
      </c>
      <c r="C2890" s="645"/>
      <c r="D2890" s="394">
        <f>D2891</f>
        <v>1077600</v>
      </c>
      <c r="E2890" s="394">
        <f>D2890/'Project Data'!$D$22</f>
        <v>12.041434334178856</v>
      </c>
      <c r="F2890" s="393">
        <v>1231950</v>
      </c>
      <c r="G2890" s="394" cm="1">
        <f t="array" ref="G2890">_xlfn.IFNA(_xlfn.IFS('22-Plumbing'!F9="*",'22-Plumbing'!E9,'22-Plumbing'!H9="*",'22-Plumbing'!G9,'22-Plumbing'!J9="*",'22-Plumbing'!I9,'22-Plumbing'!L9="*",'22-Plumbing'!K9,'22-Plumbing'!N9="*",'22-Plumbing'!M9,'22-Plumbing'!P9="*",'22-Plumbing'!O9,'22-Plumbing'!R9="*",'22-Plumbing'!Q9,'22-Plumbing'!T9="*",'22-Plumbing'!S9,'22-Plumbing'!V9="*",'22-Plumbing'!U9),"")</f>
        <v>1077600</v>
      </c>
      <c r="H2890" s="394">
        <f>G2890/'Project Data'!$D$22</f>
        <v>12.041434334178856</v>
      </c>
      <c r="I2890" s="395" t="str">
        <f>'22-Plumbing'!W9</f>
        <v/>
      </c>
      <c r="J2890" s="396">
        <f>IFERROR(G2890-F2890, "--")</f>
        <v>-154350</v>
      </c>
      <c r="K2890" s="397"/>
    </row>
    <row r="2891" spans="1:11" s="171" customFormat="1" ht="15.6">
      <c r="A2891" s="398">
        <f>'22-Plumbing'!A11</f>
        <v>1</v>
      </c>
      <c r="B2891" s="650" t="str">
        <f>'22-Plumbing'!B11</f>
        <v>22 00 00 Plumbing</v>
      </c>
      <c r="C2891" s="651"/>
      <c r="D2891" s="402" cm="1">
        <f t="array" ref="D2891">_xlfn.IFNA(_xlfn.IFS('22-Plumbing'!D11="*",'22-Plumbing'!C11,'22-Plumbing'!F11="*",'22-Plumbing'!E11,'22-Plumbing'!H11="*",'22-Plumbing'!G11,'22-Plumbing'!J11="*",'22-Plumbing'!I11,'22-Plumbing'!L11="*",'22-Plumbing'!K11,'22-Plumbing'!N11="*",'22-Plumbing'!M11,'22-Plumbing'!P11="*",'22-Plumbing'!O11,'22-Plumbing'!R11="*",'22-Plumbing'!Q11,'22-Plumbing'!T11="*",'22-Plumbing'!S11),"")</f>
        <v>1077600</v>
      </c>
      <c r="E2891" s="402">
        <f>D2891/'Project Data'!$D$22</f>
        <v>12.041434334178856</v>
      </c>
      <c r="F2891" s="422">
        <v>1183560</v>
      </c>
      <c r="G2891" s="423" cm="1">
        <f t="array" ref="G2891">_xlfn.IFNA(_xlfn.IFS('22-Plumbing'!F11="*",'22-Plumbing'!E11,'22-Plumbing'!H11="*",'22-Plumbing'!G11,'22-Plumbing'!J11="*",'22-Plumbing'!I11,'22-Plumbing'!L11="*",'22-Plumbing'!K11,'22-Plumbing'!N11="*",'22-Plumbing'!M11,'22-Plumbing'!P11="*",'22-Plumbing'!O11,'22-Plumbing'!R11="*",'22-Plumbing'!Q11,'22-Plumbing'!T11="*",'22-Plumbing'!S11,'22-Plumbing'!V11="*",'22-Plumbing'!U11),"")</f>
        <v>1077600</v>
      </c>
      <c r="H2891" s="402">
        <f>G2891/'Project Data'!$D$22</f>
        <v>12.041434334178856</v>
      </c>
      <c r="I2891" s="424"/>
      <c r="J2891" s="425"/>
      <c r="K2891" s="404" t="s">
        <v>123</v>
      </c>
    </row>
    <row r="2892" spans="1:11" s="147" customFormat="1" ht="15.6">
      <c r="A2892" s="198">
        <v>1</v>
      </c>
      <c r="B2892" s="642" t="str">
        <f>'22-Plumbing'!B12</f>
        <v>22 01 10 Plumbing Fixtures</v>
      </c>
      <c r="C2892" s="643"/>
      <c r="D2892" s="402" t="str" cm="1">
        <f t="array" ref="D2892">_xlfn.IFNA(_xlfn.IFS('22-Plumbing'!D12="*",'22-Plumbing'!C12,'22-Plumbing'!F12="*",'22-Plumbing'!E12,'22-Plumbing'!H12="*",'22-Plumbing'!G12,'22-Plumbing'!J12="*",'22-Plumbing'!I12,'22-Plumbing'!L12="*",'22-Plumbing'!K12,'22-Plumbing'!N12="*",'22-Plumbing'!M12,'22-Plumbing'!P12="*",'22-Plumbing'!O12,'22-Plumbing'!R12="*",'22-Plumbing'!Q12,'22-Plumbing'!T12="*",'22-Plumbing'!S12),"")</f>
        <v>Included in Plumbing</v>
      </c>
      <c r="E2892" s="402"/>
      <c r="F2892" s="174">
        <v>48390</v>
      </c>
      <c r="G2892" s="628" t="str" cm="1">
        <f t="array" ref="G2892">_xlfn.IFNA(_xlfn.IFS('22-Plumbing'!F12="*",'22-Plumbing'!E12,'22-Plumbing'!H12="*",'22-Plumbing'!G12,'22-Plumbing'!J12="*",'22-Plumbing'!I12,'22-Plumbing'!L12="*",'22-Plumbing'!K12,'22-Plumbing'!N12="*",'22-Plumbing'!M12,'22-Plumbing'!P12="*",'22-Plumbing'!O12,'22-Plumbing'!R12="*",'22-Plumbing'!Q12,'22-Plumbing'!T12="*",'22-Plumbing'!S12,'22-Plumbing'!V12="*",'22-Plumbing'!U12),"")</f>
        <v>Included in Plumbing</v>
      </c>
      <c r="H2892" s="236" t="e">
        <f>G2892/'Project Data'!$D$22</f>
        <v>#VALUE!</v>
      </c>
      <c r="I2892" s="186"/>
      <c r="J2892" s="224"/>
      <c r="K2892" s="404" t="s">
        <v>123</v>
      </c>
    </row>
    <row r="2893" spans="1:11" s="147" customFormat="1" ht="15.6" hidden="1">
      <c r="A2893" s="198">
        <f>'22-Plumbing'!A13</f>
        <v>0</v>
      </c>
      <c r="B2893" s="235" t="str">
        <f>'22-Plumbing'!B13</f>
        <v>22 01 10.51 Plumbing Piping Cleaning</v>
      </c>
      <c r="C2893" s="254"/>
      <c r="D2893" s="239" t="str" cm="1">
        <f t="array" ref="D2893">_xlfn.IFNA(_xlfn.IFS('22-Plumbing'!D13="*",'22-Plumbing'!C13,'22-Plumbing'!F13="*",'22-Plumbing'!E13,'22-Plumbing'!H13="*",'22-Plumbing'!G13,'22-Plumbing'!J13="*",'22-Plumbing'!I13,'22-Plumbing'!L13="*",'22-Plumbing'!K13,'22-Plumbing'!N13="*",'22-Plumbing'!M13,'22-Plumbing'!P13="*",'22-Plumbing'!O13,'22-Plumbing'!R13="*",'22-Plumbing'!Q13,'22-Plumbing'!T13="*",'22-Plumbing'!S13),"")</f>
        <v/>
      </c>
      <c r="E2893" s="622" t="e">
        <f>D2893/'Project Data'!$D$22</f>
        <v>#VALUE!</v>
      </c>
      <c r="F2893" s="174" t="s">
        <v>44</v>
      </c>
      <c r="G2893" s="239" t="str" cm="1">
        <f t="array" ref="G2893">_xlfn.IFNA(_xlfn.IFS('22-Plumbing'!F13="*",'22-Plumbing'!E13,'22-Plumbing'!H13="*",'22-Plumbing'!G13,'22-Plumbing'!J13="*",'22-Plumbing'!I13,'22-Plumbing'!L13="*",'22-Plumbing'!K13,'22-Plumbing'!N13="*",'22-Plumbing'!M13,'22-Plumbing'!P13="*",'22-Plumbing'!O13,'22-Plumbing'!R13="*",'22-Plumbing'!Q13,'22-Plumbing'!T13="*",'22-Plumbing'!S13,'22-Plumbing'!V13="*",'22-Plumbing'!U13),"")</f>
        <v/>
      </c>
      <c r="H2893" s="236" t="e">
        <f>G2893/'Project Data'!$D$22</f>
        <v>#VALUE!</v>
      </c>
      <c r="I2893" s="186"/>
      <c r="J2893" s="224"/>
      <c r="K2893" s="242"/>
    </row>
    <row r="2894" spans="1:11" s="147" customFormat="1" ht="15.6" hidden="1">
      <c r="A2894" s="198">
        <f>'22-Plumbing'!A14</f>
        <v>0</v>
      </c>
      <c r="B2894" s="235" t="str">
        <f>'22-Plumbing'!B14</f>
        <v>22 01 10.61 Plumbing Piping Repairs</v>
      </c>
      <c r="C2894" s="254"/>
      <c r="D2894" s="239" t="str" cm="1">
        <f t="array" ref="D2894">_xlfn.IFNA(_xlfn.IFS('22-Plumbing'!D14="*",'22-Plumbing'!C14,'22-Plumbing'!F14="*",'22-Plumbing'!E14,'22-Plumbing'!H14="*",'22-Plumbing'!G14,'22-Plumbing'!J14="*",'22-Plumbing'!I14,'22-Plumbing'!L14="*",'22-Plumbing'!K14,'22-Plumbing'!N14="*",'22-Plumbing'!M14,'22-Plumbing'!P14="*",'22-Plumbing'!O14,'22-Plumbing'!R14="*",'22-Plumbing'!Q14,'22-Plumbing'!T14="*",'22-Plumbing'!S14),"")</f>
        <v/>
      </c>
      <c r="E2894" s="622" t="e">
        <f>D2894/'Project Data'!$D$22</f>
        <v>#VALUE!</v>
      </c>
      <c r="F2894" s="174" t="s">
        <v>44</v>
      </c>
      <c r="G2894" s="239" t="str" cm="1">
        <f t="array" ref="G2894">_xlfn.IFNA(_xlfn.IFS('22-Plumbing'!F14="*",'22-Plumbing'!E14,'22-Plumbing'!H14="*",'22-Plumbing'!G14,'22-Plumbing'!J14="*",'22-Plumbing'!I14,'22-Plumbing'!L14="*",'22-Plumbing'!K14,'22-Plumbing'!N14="*",'22-Plumbing'!M14,'22-Plumbing'!P14="*",'22-Plumbing'!O14,'22-Plumbing'!R14="*",'22-Plumbing'!Q14,'22-Plumbing'!T14="*",'22-Plumbing'!S14,'22-Plumbing'!V14="*",'22-Plumbing'!U14),"")</f>
        <v/>
      </c>
      <c r="H2894" s="236" t="e">
        <f>G2894/'Project Data'!$D$22</f>
        <v>#VALUE!</v>
      </c>
      <c r="I2894" s="186"/>
      <c r="J2894" s="224"/>
      <c r="K2894" s="242"/>
    </row>
    <row r="2895" spans="1:11" s="147" customFormat="1" ht="15.6" hidden="1">
      <c r="A2895" s="198">
        <f>'22-Plumbing'!A15</f>
        <v>0</v>
      </c>
      <c r="B2895" s="235" t="str">
        <f>'22-Plumbing'!B15</f>
        <v>22 01 10.62 Plumbing Piping Relining</v>
      </c>
      <c r="C2895" s="254"/>
      <c r="D2895" s="239" t="str" cm="1">
        <f t="array" ref="D2895">_xlfn.IFNA(_xlfn.IFS('22-Plumbing'!D15="*",'22-Plumbing'!C15,'22-Plumbing'!F15="*",'22-Plumbing'!E15,'22-Plumbing'!H15="*",'22-Plumbing'!G15,'22-Plumbing'!J15="*",'22-Plumbing'!I15,'22-Plumbing'!L15="*",'22-Plumbing'!K15,'22-Plumbing'!N15="*",'22-Plumbing'!M15,'22-Plumbing'!P15="*",'22-Plumbing'!O15,'22-Plumbing'!R15="*",'22-Plumbing'!Q15,'22-Plumbing'!T15="*",'22-Plumbing'!S15),"")</f>
        <v/>
      </c>
      <c r="E2895" s="622" t="e">
        <f>D2895/'Project Data'!$D$22</f>
        <v>#VALUE!</v>
      </c>
      <c r="F2895" s="174" t="s">
        <v>44</v>
      </c>
      <c r="G2895" s="239" t="str" cm="1">
        <f t="array" ref="G2895">_xlfn.IFNA(_xlfn.IFS('22-Plumbing'!F15="*",'22-Plumbing'!E15,'22-Plumbing'!H15="*",'22-Plumbing'!G15,'22-Plumbing'!J15="*",'22-Plumbing'!I15,'22-Plumbing'!L15="*",'22-Plumbing'!K15,'22-Plumbing'!N15="*",'22-Plumbing'!M15,'22-Plumbing'!P15="*",'22-Plumbing'!O15,'22-Plumbing'!R15="*",'22-Plumbing'!Q15,'22-Plumbing'!T15="*",'22-Plumbing'!S15,'22-Plumbing'!V15="*",'22-Plumbing'!U15),"")</f>
        <v/>
      </c>
      <c r="H2895" s="236" t="e">
        <f>G2895/'Project Data'!$D$22</f>
        <v>#VALUE!</v>
      </c>
      <c r="I2895" s="186"/>
      <c r="J2895" s="224"/>
      <c r="K2895" s="242"/>
    </row>
    <row r="2896" spans="1:11" s="147" customFormat="1" ht="15.6" hidden="1">
      <c r="A2896" s="198">
        <f>'22-Plumbing'!A16</f>
        <v>0</v>
      </c>
      <c r="B2896" s="235" t="str">
        <f>'22-Plumbing'!B16</f>
        <v>22 05 05 Selective Demolition for Plumbing</v>
      </c>
      <c r="C2896" s="254"/>
      <c r="D2896" s="239" t="str" cm="1">
        <f t="array" ref="D2896">_xlfn.IFNA(_xlfn.IFS('22-Plumbing'!D16="*",'22-Plumbing'!C16,'22-Plumbing'!F16="*",'22-Plumbing'!E16,'22-Plumbing'!H16="*",'22-Plumbing'!G16,'22-Plumbing'!J16="*",'22-Plumbing'!I16,'22-Plumbing'!L16="*",'22-Plumbing'!K16,'22-Plumbing'!N16="*",'22-Plumbing'!M16,'22-Plumbing'!P16="*",'22-Plumbing'!O16,'22-Plumbing'!R16="*",'22-Plumbing'!Q16,'22-Plumbing'!T16="*",'22-Plumbing'!S16),"")</f>
        <v/>
      </c>
      <c r="E2896" s="622" t="e">
        <f>D2896/'Project Data'!$D$22</f>
        <v>#VALUE!</v>
      </c>
      <c r="F2896" s="174" t="s">
        <v>44</v>
      </c>
      <c r="G2896" s="239" t="str" cm="1">
        <f t="array" ref="G2896">_xlfn.IFNA(_xlfn.IFS('22-Plumbing'!F16="*",'22-Plumbing'!E16,'22-Plumbing'!H16="*",'22-Plumbing'!G16,'22-Plumbing'!J16="*",'22-Plumbing'!I16,'22-Plumbing'!L16="*",'22-Plumbing'!K16,'22-Plumbing'!N16="*",'22-Plumbing'!M16,'22-Plumbing'!P16="*",'22-Plumbing'!O16,'22-Plumbing'!R16="*",'22-Plumbing'!Q16,'22-Plumbing'!T16="*",'22-Plumbing'!S16,'22-Plumbing'!V16="*",'22-Plumbing'!U16),"")</f>
        <v/>
      </c>
      <c r="H2896" s="236" t="e">
        <f>G2896/'Project Data'!$D$22</f>
        <v>#VALUE!</v>
      </c>
      <c r="I2896" s="186"/>
      <c r="J2896" s="224"/>
      <c r="K2896" s="242"/>
    </row>
    <row r="2897" spans="1:11" s="147" customFormat="1" ht="15.6" hidden="1">
      <c r="A2897" s="198">
        <f>'22-Plumbing'!A17</f>
        <v>0</v>
      </c>
      <c r="B2897" s="235" t="str">
        <f>'22-Plumbing'!B17</f>
        <v>22 05 17 Sleeves and Sleeve Seals for Plumbing Piping</v>
      </c>
      <c r="C2897" s="254"/>
      <c r="D2897" s="239" t="str" cm="1">
        <f t="array" ref="D2897">_xlfn.IFNA(_xlfn.IFS('22-Plumbing'!D17="*",'22-Plumbing'!C17,'22-Plumbing'!F17="*",'22-Plumbing'!E17,'22-Plumbing'!H17="*",'22-Plumbing'!G17,'22-Plumbing'!J17="*",'22-Plumbing'!I17,'22-Plumbing'!L17="*",'22-Plumbing'!K17,'22-Plumbing'!N17="*",'22-Plumbing'!M17,'22-Plumbing'!P17="*",'22-Plumbing'!O17,'22-Plumbing'!R17="*",'22-Plumbing'!Q17,'22-Plumbing'!T17="*",'22-Plumbing'!S17),"")</f>
        <v/>
      </c>
      <c r="E2897" s="622" t="e">
        <f>D2897/'Project Data'!$D$22</f>
        <v>#VALUE!</v>
      </c>
      <c r="F2897" s="174" t="s">
        <v>44</v>
      </c>
      <c r="G2897" s="239" t="str" cm="1">
        <f t="array" ref="G2897">_xlfn.IFNA(_xlfn.IFS('22-Plumbing'!F17="*",'22-Plumbing'!E17,'22-Plumbing'!H17="*",'22-Plumbing'!G17,'22-Plumbing'!J17="*",'22-Plumbing'!I17,'22-Plumbing'!L17="*",'22-Plumbing'!K17,'22-Plumbing'!N17="*",'22-Plumbing'!M17,'22-Plumbing'!P17="*",'22-Plumbing'!O17,'22-Plumbing'!R17="*",'22-Plumbing'!Q17,'22-Plumbing'!T17="*",'22-Plumbing'!S17,'22-Plumbing'!V17="*",'22-Plumbing'!U17),"")</f>
        <v/>
      </c>
      <c r="H2897" s="236" t="e">
        <f>G2897/'Project Data'!$D$22</f>
        <v>#VALUE!</v>
      </c>
      <c r="I2897" s="186"/>
      <c r="J2897" s="224"/>
      <c r="K2897" s="242"/>
    </row>
    <row r="2898" spans="1:11" s="147" customFormat="1" ht="15.6" hidden="1">
      <c r="A2898" s="198">
        <f>'22-Plumbing'!A18</f>
        <v>0</v>
      </c>
      <c r="B2898" s="235" t="str">
        <f>'22-Plumbing'!B18</f>
        <v>22 05 19 Meters and Gauges for Plumbing Piping</v>
      </c>
      <c r="C2898" s="254"/>
      <c r="D2898" s="239" t="str" cm="1">
        <f t="array" ref="D2898">_xlfn.IFNA(_xlfn.IFS('22-Plumbing'!D18="*",'22-Plumbing'!C18,'22-Plumbing'!F18="*",'22-Plumbing'!E18,'22-Plumbing'!H18="*",'22-Plumbing'!G18,'22-Plumbing'!J18="*",'22-Plumbing'!I18,'22-Plumbing'!L18="*",'22-Plumbing'!K18,'22-Plumbing'!N18="*",'22-Plumbing'!M18,'22-Plumbing'!P18="*",'22-Plumbing'!O18,'22-Plumbing'!R18="*",'22-Plumbing'!Q18,'22-Plumbing'!T18="*",'22-Plumbing'!S18),"")</f>
        <v/>
      </c>
      <c r="E2898" s="622" t="e">
        <f>D2898/'Project Data'!$D$22</f>
        <v>#VALUE!</v>
      </c>
      <c r="F2898" s="174" t="s">
        <v>44</v>
      </c>
      <c r="G2898" s="239" t="str" cm="1">
        <f t="array" ref="G2898">_xlfn.IFNA(_xlfn.IFS('22-Plumbing'!F18="*",'22-Plumbing'!E18,'22-Plumbing'!H18="*",'22-Plumbing'!G18,'22-Plumbing'!J18="*",'22-Plumbing'!I18,'22-Plumbing'!L18="*",'22-Plumbing'!K18,'22-Plumbing'!N18="*",'22-Plumbing'!M18,'22-Plumbing'!P18="*",'22-Plumbing'!O18,'22-Plumbing'!R18="*",'22-Plumbing'!Q18,'22-Plumbing'!T18="*",'22-Plumbing'!S18,'22-Plumbing'!V18="*",'22-Plumbing'!U18),"")</f>
        <v/>
      </c>
      <c r="H2898" s="236" t="e">
        <f>G2898/'Project Data'!$D$22</f>
        <v>#VALUE!</v>
      </c>
      <c r="I2898" s="186"/>
      <c r="J2898" s="224"/>
      <c r="K2898" s="242"/>
    </row>
    <row r="2899" spans="1:11" s="147" customFormat="1" ht="15.6" hidden="1">
      <c r="A2899" s="198">
        <f>'22-Plumbing'!A19</f>
        <v>0</v>
      </c>
      <c r="B2899" s="235" t="str">
        <f>'22-Plumbing'!B19</f>
        <v>22 05 29 Hangers and Supports for Plumbing Piping and Equipment</v>
      </c>
      <c r="C2899" s="254"/>
      <c r="D2899" s="239" t="str" cm="1">
        <f t="array" ref="D2899">_xlfn.IFNA(_xlfn.IFS('22-Plumbing'!D19="*",'22-Plumbing'!C19,'22-Plumbing'!F19="*",'22-Plumbing'!E19,'22-Plumbing'!H19="*",'22-Plumbing'!G19,'22-Plumbing'!J19="*",'22-Plumbing'!I19,'22-Plumbing'!L19="*",'22-Plumbing'!K19,'22-Plumbing'!N19="*",'22-Plumbing'!M19,'22-Plumbing'!P19="*",'22-Plumbing'!O19,'22-Plumbing'!R19="*",'22-Plumbing'!Q19,'22-Plumbing'!T19="*",'22-Plumbing'!S19),"")</f>
        <v/>
      </c>
      <c r="E2899" s="622" t="e">
        <f>D2899/'Project Data'!$D$22</f>
        <v>#VALUE!</v>
      </c>
      <c r="F2899" s="174" t="s">
        <v>44</v>
      </c>
      <c r="G2899" s="239" t="str" cm="1">
        <f t="array" ref="G2899">_xlfn.IFNA(_xlfn.IFS('22-Plumbing'!F19="*",'22-Plumbing'!E19,'22-Plumbing'!H19="*",'22-Plumbing'!G19,'22-Plumbing'!J19="*",'22-Plumbing'!I19,'22-Plumbing'!L19="*",'22-Plumbing'!K19,'22-Plumbing'!N19="*",'22-Plumbing'!M19,'22-Plumbing'!P19="*",'22-Plumbing'!O19,'22-Plumbing'!R19="*",'22-Plumbing'!Q19,'22-Plumbing'!T19="*",'22-Plumbing'!S19,'22-Plumbing'!V19="*",'22-Plumbing'!U19),"")</f>
        <v/>
      </c>
      <c r="H2899" s="236" t="e">
        <f>G2899/'Project Data'!$D$22</f>
        <v>#VALUE!</v>
      </c>
      <c r="I2899" s="186"/>
      <c r="J2899" s="224"/>
      <c r="K2899" s="242"/>
    </row>
    <row r="2900" spans="1:11" s="147" customFormat="1" ht="15.6" hidden="1">
      <c r="A2900" s="198">
        <f>'22-Plumbing'!A20</f>
        <v>0</v>
      </c>
      <c r="B2900" s="235" t="str">
        <f>'22-Plumbing'!B20</f>
        <v>22 05 33 Heat Tracing for Plumbing Piping</v>
      </c>
      <c r="C2900" s="254"/>
      <c r="D2900" s="239" t="str" cm="1">
        <f t="array" ref="D2900">_xlfn.IFNA(_xlfn.IFS('22-Plumbing'!D20="*",'22-Plumbing'!C20,'22-Plumbing'!F20="*",'22-Plumbing'!E20,'22-Plumbing'!H20="*",'22-Plumbing'!G20,'22-Plumbing'!J20="*",'22-Plumbing'!I20,'22-Plumbing'!L20="*",'22-Plumbing'!K20,'22-Plumbing'!N20="*",'22-Plumbing'!M20,'22-Plumbing'!P20="*",'22-Plumbing'!O20,'22-Plumbing'!R20="*",'22-Plumbing'!Q20,'22-Plumbing'!T20="*",'22-Plumbing'!S20),"")</f>
        <v/>
      </c>
      <c r="E2900" s="622" t="e">
        <f>D2900/'Project Data'!$D$22</f>
        <v>#VALUE!</v>
      </c>
      <c r="F2900" s="174" t="s">
        <v>44</v>
      </c>
      <c r="G2900" s="239" t="str" cm="1">
        <f t="array" ref="G2900">_xlfn.IFNA(_xlfn.IFS('22-Plumbing'!F20="*",'22-Plumbing'!E20,'22-Plumbing'!H20="*",'22-Plumbing'!G20,'22-Plumbing'!J20="*",'22-Plumbing'!I20,'22-Plumbing'!L20="*",'22-Plumbing'!K20,'22-Plumbing'!N20="*",'22-Plumbing'!M20,'22-Plumbing'!P20="*",'22-Plumbing'!O20,'22-Plumbing'!R20="*",'22-Plumbing'!Q20,'22-Plumbing'!T20="*",'22-Plumbing'!S20,'22-Plumbing'!V20="*",'22-Plumbing'!U20),"")</f>
        <v/>
      </c>
      <c r="H2900" s="236" t="e">
        <f>G2900/'Project Data'!$D$22</f>
        <v>#VALUE!</v>
      </c>
      <c r="I2900" s="186"/>
      <c r="J2900" s="224"/>
      <c r="K2900" s="242"/>
    </row>
    <row r="2901" spans="1:11" s="147" customFormat="1" ht="15.6" hidden="1">
      <c r="A2901" s="198">
        <f>'22-Plumbing'!A21</f>
        <v>0</v>
      </c>
      <c r="B2901" s="235" t="str">
        <f>'22-Plumbing'!B21</f>
        <v>22 05 48 Vibration and Seismic Controls for Plumbing Piping and Equipment</v>
      </c>
      <c r="C2901" s="254"/>
      <c r="D2901" s="239" t="str" cm="1">
        <f t="array" ref="D2901">_xlfn.IFNA(_xlfn.IFS('22-Plumbing'!D21="*",'22-Plumbing'!C21,'22-Plumbing'!F21="*",'22-Plumbing'!E21,'22-Plumbing'!H21="*",'22-Plumbing'!G21,'22-Plumbing'!J21="*",'22-Plumbing'!I21,'22-Plumbing'!L21="*",'22-Plumbing'!K21,'22-Plumbing'!N21="*",'22-Plumbing'!M21,'22-Plumbing'!P21="*",'22-Plumbing'!O21,'22-Plumbing'!R21="*",'22-Plumbing'!Q21,'22-Plumbing'!T21="*",'22-Plumbing'!S21),"")</f>
        <v/>
      </c>
      <c r="E2901" s="622" t="e">
        <f>D2901/'Project Data'!$D$22</f>
        <v>#VALUE!</v>
      </c>
      <c r="F2901" s="174" t="s">
        <v>44</v>
      </c>
      <c r="G2901" s="239" t="str" cm="1">
        <f t="array" ref="G2901">_xlfn.IFNA(_xlfn.IFS('22-Plumbing'!F21="*",'22-Plumbing'!E21,'22-Plumbing'!H21="*",'22-Plumbing'!G21,'22-Plumbing'!J21="*",'22-Plumbing'!I21,'22-Plumbing'!L21="*",'22-Plumbing'!K21,'22-Plumbing'!N21="*",'22-Plumbing'!M21,'22-Plumbing'!P21="*",'22-Plumbing'!O21,'22-Plumbing'!R21="*",'22-Plumbing'!Q21,'22-Plumbing'!T21="*",'22-Plumbing'!S21,'22-Plumbing'!V21="*",'22-Plumbing'!U21),"")</f>
        <v/>
      </c>
      <c r="H2901" s="236" t="e">
        <f>G2901/'Project Data'!$D$22</f>
        <v>#VALUE!</v>
      </c>
      <c r="I2901" s="186"/>
      <c r="J2901" s="224"/>
      <c r="K2901" s="242"/>
    </row>
    <row r="2902" spans="1:11" s="147" customFormat="1" ht="15.6" hidden="1">
      <c r="A2902" s="198">
        <f>'22-Plumbing'!A22</f>
        <v>0</v>
      </c>
      <c r="B2902" s="235" t="str">
        <f>'22-Plumbing'!B22</f>
        <v>22 05 48.13 Vibration Controls for Plumbing Piping and Equipment</v>
      </c>
      <c r="C2902" s="254"/>
      <c r="D2902" s="239" t="str" cm="1">
        <f t="array" ref="D2902">_xlfn.IFNA(_xlfn.IFS('22-Plumbing'!D22="*",'22-Plumbing'!C22,'22-Plumbing'!F22="*",'22-Plumbing'!E22,'22-Plumbing'!H22="*",'22-Plumbing'!G22,'22-Plumbing'!J22="*",'22-Plumbing'!I22,'22-Plumbing'!L22="*",'22-Plumbing'!K22,'22-Plumbing'!N22="*",'22-Plumbing'!M22,'22-Plumbing'!P22="*",'22-Plumbing'!O22,'22-Plumbing'!R22="*",'22-Plumbing'!Q22,'22-Plumbing'!T22="*",'22-Plumbing'!S22),"")</f>
        <v/>
      </c>
      <c r="E2902" s="622" t="e">
        <f>D2902/'Project Data'!$D$22</f>
        <v>#VALUE!</v>
      </c>
      <c r="F2902" s="174" t="s">
        <v>44</v>
      </c>
      <c r="G2902" s="239" t="str" cm="1">
        <f t="array" ref="G2902">_xlfn.IFNA(_xlfn.IFS('22-Plumbing'!F22="*",'22-Plumbing'!E22,'22-Plumbing'!H22="*",'22-Plumbing'!G22,'22-Plumbing'!J22="*",'22-Plumbing'!I22,'22-Plumbing'!L22="*",'22-Plumbing'!K22,'22-Plumbing'!N22="*",'22-Plumbing'!M22,'22-Plumbing'!P22="*",'22-Plumbing'!O22,'22-Plumbing'!R22="*",'22-Plumbing'!Q22,'22-Plumbing'!T22="*",'22-Plumbing'!S22,'22-Plumbing'!V22="*",'22-Plumbing'!U22),"")</f>
        <v/>
      </c>
      <c r="H2902" s="236" t="e">
        <f>G2902/'Project Data'!$D$22</f>
        <v>#VALUE!</v>
      </c>
      <c r="I2902" s="186"/>
      <c r="J2902" s="224"/>
      <c r="K2902" s="242"/>
    </row>
    <row r="2903" spans="1:11" s="147" customFormat="1" ht="15.6" hidden="1">
      <c r="A2903" s="198">
        <f>'22-Plumbing'!A23</f>
        <v>0</v>
      </c>
      <c r="B2903" s="235" t="str">
        <f>'22-Plumbing'!B23</f>
        <v>22 05 53 Identification for Plumbing Piping and Equipment</v>
      </c>
      <c r="C2903" s="254"/>
      <c r="D2903" s="239" t="str" cm="1">
        <f t="array" ref="D2903">_xlfn.IFNA(_xlfn.IFS('22-Plumbing'!D23="*",'22-Plumbing'!C23,'22-Plumbing'!F23="*",'22-Plumbing'!E23,'22-Plumbing'!H23="*",'22-Plumbing'!G23,'22-Plumbing'!J23="*",'22-Plumbing'!I23,'22-Plumbing'!L23="*",'22-Plumbing'!K23,'22-Plumbing'!N23="*",'22-Plumbing'!M23,'22-Plumbing'!P23="*",'22-Plumbing'!O23,'22-Plumbing'!R23="*",'22-Plumbing'!Q23,'22-Plumbing'!T23="*",'22-Plumbing'!S23),"")</f>
        <v/>
      </c>
      <c r="E2903" s="622" t="e">
        <f>D2903/'Project Data'!$D$22</f>
        <v>#VALUE!</v>
      </c>
      <c r="F2903" s="174" t="s">
        <v>44</v>
      </c>
      <c r="G2903" s="239" t="str" cm="1">
        <f t="array" ref="G2903">_xlfn.IFNA(_xlfn.IFS('22-Plumbing'!F23="*",'22-Plumbing'!E23,'22-Plumbing'!H23="*",'22-Plumbing'!G23,'22-Plumbing'!J23="*",'22-Plumbing'!I23,'22-Plumbing'!L23="*",'22-Plumbing'!K23,'22-Plumbing'!N23="*",'22-Plumbing'!M23,'22-Plumbing'!P23="*",'22-Plumbing'!O23,'22-Plumbing'!R23="*",'22-Plumbing'!Q23,'22-Plumbing'!T23="*",'22-Plumbing'!S23,'22-Plumbing'!V23="*",'22-Plumbing'!U23),"")</f>
        <v/>
      </c>
      <c r="H2903" s="236" t="e">
        <f>G2903/'Project Data'!$D$22</f>
        <v>#VALUE!</v>
      </c>
      <c r="I2903" s="186"/>
      <c r="J2903" s="224"/>
      <c r="K2903" s="242"/>
    </row>
    <row r="2904" spans="1:11" s="147" customFormat="1" ht="15.6" hidden="1">
      <c r="A2904" s="198">
        <f>'22-Plumbing'!A24</f>
        <v>0</v>
      </c>
      <c r="B2904" s="235" t="str">
        <f>'22-Plumbing'!B24</f>
        <v>22 05 73 Facility Drainage Manholes</v>
      </c>
      <c r="C2904" s="254"/>
      <c r="D2904" s="239" t="str" cm="1">
        <f t="array" ref="D2904">_xlfn.IFNA(_xlfn.IFS('22-Plumbing'!D24="*",'22-Plumbing'!C24,'22-Plumbing'!F24="*",'22-Plumbing'!E24,'22-Plumbing'!H24="*",'22-Plumbing'!G24,'22-Plumbing'!J24="*",'22-Plumbing'!I24,'22-Plumbing'!L24="*",'22-Plumbing'!K24,'22-Plumbing'!N24="*",'22-Plumbing'!M24,'22-Plumbing'!P24="*",'22-Plumbing'!O24,'22-Plumbing'!R24="*",'22-Plumbing'!Q24,'22-Plumbing'!T24="*",'22-Plumbing'!S24),"")</f>
        <v/>
      </c>
      <c r="E2904" s="622" t="e">
        <f>D2904/'Project Data'!$D$22</f>
        <v>#VALUE!</v>
      </c>
      <c r="F2904" s="174" t="s">
        <v>44</v>
      </c>
      <c r="G2904" s="239" t="str" cm="1">
        <f t="array" ref="G2904">_xlfn.IFNA(_xlfn.IFS('22-Plumbing'!F24="*",'22-Plumbing'!E24,'22-Plumbing'!H24="*",'22-Plumbing'!G24,'22-Plumbing'!J24="*",'22-Plumbing'!I24,'22-Plumbing'!L24="*",'22-Plumbing'!K24,'22-Plumbing'!N24="*",'22-Plumbing'!M24,'22-Plumbing'!P24="*",'22-Plumbing'!O24,'22-Plumbing'!R24="*",'22-Plumbing'!Q24,'22-Plumbing'!T24="*",'22-Plumbing'!S24,'22-Plumbing'!V24="*",'22-Plumbing'!U24),"")</f>
        <v/>
      </c>
      <c r="H2904" s="236" t="e">
        <f>G2904/'Project Data'!$D$22</f>
        <v>#VALUE!</v>
      </c>
      <c r="I2904" s="186"/>
      <c r="J2904" s="224"/>
      <c r="K2904" s="242"/>
    </row>
    <row r="2905" spans="1:11" s="147" customFormat="1" ht="15.6" hidden="1">
      <c r="A2905" s="198">
        <f>'22-Plumbing'!A25</f>
        <v>0</v>
      </c>
      <c r="B2905" s="235" t="str">
        <f>'22-Plumbing'!B25</f>
        <v>22 05 76 Facility Drainage Piping Cleanouts</v>
      </c>
      <c r="C2905" s="254"/>
      <c r="D2905" s="239" t="str" cm="1">
        <f t="array" ref="D2905">_xlfn.IFNA(_xlfn.IFS('22-Plumbing'!D25="*",'22-Plumbing'!C25,'22-Plumbing'!F25="*",'22-Plumbing'!E25,'22-Plumbing'!H25="*",'22-Plumbing'!G25,'22-Plumbing'!J25="*",'22-Plumbing'!I25,'22-Plumbing'!L25="*",'22-Plumbing'!K25,'22-Plumbing'!N25="*",'22-Plumbing'!M25,'22-Plumbing'!P25="*",'22-Plumbing'!O25,'22-Plumbing'!R25="*",'22-Plumbing'!Q25,'22-Plumbing'!T25="*",'22-Plumbing'!S25),"")</f>
        <v/>
      </c>
      <c r="E2905" s="622" t="e">
        <f>D2905/'Project Data'!$D$22</f>
        <v>#VALUE!</v>
      </c>
      <c r="F2905" s="174" t="s">
        <v>44</v>
      </c>
      <c r="G2905" s="239" t="str" cm="1">
        <f t="array" ref="G2905">_xlfn.IFNA(_xlfn.IFS('22-Plumbing'!F25="*",'22-Plumbing'!E25,'22-Plumbing'!H25="*",'22-Plumbing'!G25,'22-Plumbing'!J25="*",'22-Plumbing'!I25,'22-Plumbing'!L25="*",'22-Plumbing'!K25,'22-Plumbing'!N25="*",'22-Plumbing'!M25,'22-Plumbing'!P25="*",'22-Plumbing'!O25,'22-Plumbing'!R25="*",'22-Plumbing'!Q25,'22-Plumbing'!T25="*",'22-Plumbing'!S25,'22-Plumbing'!V25="*",'22-Plumbing'!U25),"")</f>
        <v/>
      </c>
      <c r="H2905" s="236" t="e">
        <f>G2905/'Project Data'!$D$22</f>
        <v>#VALUE!</v>
      </c>
      <c r="I2905" s="186"/>
      <c r="J2905" s="224"/>
      <c r="K2905" s="242"/>
    </row>
    <row r="2906" spans="1:11" s="147" customFormat="1" ht="15.6" hidden="1">
      <c r="A2906" s="198">
        <f>'22-Plumbing'!A26</f>
        <v>0</v>
      </c>
      <c r="B2906" s="235" t="str">
        <f>'22-Plumbing'!B26</f>
        <v>22 07 00 Plumbing Insulation</v>
      </c>
      <c r="C2906" s="254"/>
      <c r="D2906" s="239" t="str" cm="1">
        <f t="array" ref="D2906">_xlfn.IFNA(_xlfn.IFS('22-Plumbing'!D26="*",'22-Plumbing'!C26,'22-Plumbing'!F26="*",'22-Plumbing'!E26,'22-Plumbing'!H26="*",'22-Plumbing'!G26,'22-Plumbing'!J26="*",'22-Plumbing'!I26,'22-Plumbing'!L26="*",'22-Plumbing'!K26,'22-Plumbing'!N26="*",'22-Plumbing'!M26,'22-Plumbing'!P26="*",'22-Plumbing'!O26,'22-Plumbing'!R26="*",'22-Plumbing'!Q26,'22-Plumbing'!T26="*",'22-Plumbing'!S26),"")</f>
        <v/>
      </c>
      <c r="E2906" s="622" t="e">
        <f>D2906/'Project Data'!$D$22</f>
        <v>#VALUE!</v>
      </c>
      <c r="F2906" s="174" t="s">
        <v>44</v>
      </c>
      <c r="G2906" s="239" t="str" cm="1">
        <f t="array" ref="G2906">_xlfn.IFNA(_xlfn.IFS('22-Plumbing'!F26="*",'22-Plumbing'!E26,'22-Plumbing'!H26="*",'22-Plumbing'!G26,'22-Plumbing'!J26="*",'22-Plumbing'!I26,'22-Plumbing'!L26="*",'22-Plumbing'!K26,'22-Plumbing'!N26="*",'22-Plumbing'!M26,'22-Plumbing'!P26="*",'22-Plumbing'!O26,'22-Plumbing'!R26="*",'22-Plumbing'!Q26,'22-Plumbing'!T26="*",'22-Plumbing'!S26,'22-Plumbing'!V26="*",'22-Plumbing'!U26),"")</f>
        <v/>
      </c>
      <c r="H2906" s="236" t="e">
        <f>G2906/'Project Data'!$D$22</f>
        <v>#VALUE!</v>
      </c>
      <c r="I2906" s="186"/>
      <c r="J2906" s="224"/>
      <c r="K2906" s="242"/>
    </row>
    <row r="2907" spans="1:11" s="147" customFormat="1" ht="15.6" hidden="1">
      <c r="A2907" s="198">
        <f>'22-Plumbing'!A27</f>
        <v>0</v>
      </c>
      <c r="B2907" s="235" t="str">
        <f>'22-Plumbing'!B27</f>
        <v>22 07 16 Plumbing Equipment Insulation</v>
      </c>
      <c r="C2907" s="254"/>
      <c r="D2907" s="239" t="str" cm="1">
        <f t="array" ref="D2907">_xlfn.IFNA(_xlfn.IFS('22-Plumbing'!D27="*",'22-Plumbing'!C27,'22-Plumbing'!F27="*",'22-Plumbing'!E27,'22-Plumbing'!H27="*",'22-Plumbing'!G27,'22-Plumbing'!J27="*",'22-Plumbing'!I27,'22-Plumbing'!L27="*",'22-Plumbing'!K27,'22-Plumbing'!N27="*",'22-Plumbing'!M27,'22-Plumbing'!P27="*",'22-Plumbing'!O27,'22-Plumbing'!R27="*",'22-Plumbing'!Q27,'22-Plumbing'!T27="*",'22-Plumbing'!S27),"")</f>
        <v/>
      </c>
      <c r="E2907" s="622" t="e">
        <f>D2907/'Project Data'!$D$22</f>
        <v>#VALUE!</v>
      </c>
      <c r="F2907" s="174" t="s">
        <v>44</v>
      </c>
      <c r="G2907" s="239" t="str" cm="1">
        <f t="array" ref="G2907">_xlfn.IFNA(_xlfn.IFS('22-Plumbing'!F27="*",'22-Plumbing'!E27,'22-Plumbing'!H27="*",'22-Plumbing'!G27,'22-Plumbing'!J27="*",'22-Plumbing'!I27,'22-Plumbing'!L27="*",'22-Plumbing'!K27,'22-Plumbing'!N27="*",'22-Plumbing'!M27,'22-Plumbing'!P27="*",'22-Plumbing'!O27,'22-Plumbing'!R27="*",'22-Plumbing'!Q27,'22-Plumbing'!T27="*",'22-Plumbing'!S27,'22-Plumbing'!V27="*",'22-Plumbing'!U27),"")</f>
        <v/>
      </c>
      <c r="H2907" s="236" t="e">
        <f>G2907/'Project Data'!$D$22</f>
        <v>#VALUE!</v>
      </c>
      <c r="I2907" s="186"/>
      <c r="J2907" s="224"/>
      <c r="K2907" s="242"/>
    </row>
    <row r="2908" spans="1:11" s="147" customFormat="1" ht="15.6" hidden="1">
      <c r="A2908" s="198">
        <f>'22-Plumbing'!A28</f>
        <v>0</v>
      </c>
      <c r="B2908" s="235" t="str">
        <f>'22-Plumbing'!B28</f>
        <v>22 07 19 Plumbing Piping Insulation</v>
      </c>
      <c r="C2908" s="254"/>
      <c r="D2908" s="239" t="str" cm="1">
        <f t="array" ref="D2908">_xlfn.IFNA(_xlfn.IFS('22-Plumbing'!D28="*",'22-Plumbing'!C28,'22-Plumbing'!F28="*",'22-Plumbing'!E28,'22-Plumbing'!H28="*",'22-Plumbing'!G28,'22-Plumbing'!J28="*",'22-Plumbing'!I28,'22-Plumbing'!L28="*",'22-Plumbing'!K28,'22-Plumbing'!N28="*",'22-Plumbing'!M28,'22-Plumbing'!P28="*",'22-Plumbing'!O28,'22-Plumbing'!R28="*",'22-Plumbing'!Q28,'22-Plumbing'!T28="*",'22-Plumbing'!S28),"")</f>
        <v/>
      </c>
      <c r="E2908" s="622" t="e">
        <f>D2908/'Project Data'!$D$22</f>
        <v>#VALUE!</v>
      </c>
      <c r="F2908" s="174" t="s">
        <v>44</v>
      </c>
      <c r="G2908" s="239" t="str" cm="1">
        <f t="array" ref="G2908">_xlfn.IFNA(_xlfn.IFS('22-Plumbing'!F28="*",'22-Plumbing'!E28,'22-Plumbing'!H28="*",'22-Plumbing'!G28,'22-Plumbing'!J28="*",'22-Plumbing'!I28,'22-Plumbing'!L28="*",'22-Plumbing'!K28,'22-Plumbing'!N28="*",'22-Plumbing'!M28,'22-Plumbing'!P28="*",'22-Plumbing'!O28,'22-Plumbing'!R28="*",'22-Plumbing'!Q28,'22-Plumbing'!T28="*",'22-Plumbing'!S28,'22-Plumbing'!V28="*",'22-Plumbing'!U28),"")</f>
        <v/>
      </c>
      <c r="H2908" s="236" t="e">
        <f>G2908/'Project Data'!$D$22</f>
        <v>#VALUE!</v>
      </c>
      <c r="I2908" s="186"/>
      <c r="J2908" s="224"/>
      <c r="K2908" s="242"/>
    </row>
    <row r="2909" spans="1:11" s="147" customFormat="1" ht="15.6" hidden="1">
      <c r="A2909" s="198">
        <f>'22-Plumbing'!A29</f>
        <v>0</v>
      </c>
      <c r="B2909" s="235" t="str">
        <f>'22-Plumbing'!B29</f>
        <v>22 08 00 Commissioning of Plumbing</v>
      </c>
      <c r="C2909" s="254"/>
      <c r="D2909" s="239" t="str" cm="1">
        <f t="array" ref="D2909">_xlfn.IFNA(_xlfn.IFS('22-Plumbing'!D29="*",'22-Plumbing'!C29,'22-Plumbing'!F29="*",'22-Plumbing'!E29,'22-Plumbing'!H29="*",'22-Plumbing'!G29,'22-Plumbing'!J29="*",'22-Plumbing'!I29,'22-Plumbing'!L29="*",'22-Plumbing'!K29,'22-Plumbing'!N29="*",'22-Plumbing'!M29,'22-Plumbing'!P29="*",'22-Plumbing'!O29,'22-Plumbing'!R29="*",'22-Plumbing'!Q29,'22-Plumbing'!T29="*",'22-Plumbing'!S29),"")</f>
        <v/>
      </c>
      <c r="E2909" s="622" t="e">
        <f>D2909/'Project Data'!$D$22</f>
        <v>#VALUE!</v>
      </c>
      <c r="F2909" s="174" t="s">
        <v>44</v>
      </c>
      <c r="G2909" s="239" t="str" cm="1">
        <f t="array" ref="G2909">_xlfn.IFNA(_xlfn.IFS('22-Plumbing'!F29="*",'22-Plumbing'!E29,'22-Plumbing'!H29="*",'22-Plumbing'!G29,'22-Plumbing'!J29="*",'22-Plumbing'!I29,'22-Plumbing'!L29="*",'22-Plumbing'!K29,'22-Plumbing'!N29="*",'22-Plumbing'!M29,'22-Plumbing'!P29="*",'22-Plumbing'!O29,'22-Plumbing'!R29="*",'22-Plumbing'!Q29,'22-Plumbing'!T29="*",'22-Plumbing'!S29,'22-Plumbing'!V29="*",'22-Plumbing'!U29),"")</f>
        <v/>
      </c>
      <c r="H2909" s="236" t="e">
        <f>G2909/'Project Data'!$D$22</f>
        <v>#VALUE!</v>
      </c>
      <c r="I2909" s="186"/>
      <c r="J2909" s="224"/>
      <c r="K2909" s="242"/>
    </row>
    <row r="2910" spans="1:11" s="147" customFormat="1" ht="15.6" hidden="1">
      <c r="A2910" s="198">
        <f>'22-Plumbing'!A30</f>
        <v>0</v>
      </c>
      <c r="B2910" s="235" t="str">
        <f>'22-Plumbing'!B30</f>
        <v>22 09 00 Instrumentation and Control for Plumbing</v>
      </c>
      <c r="C2910" s="254"/>
      <c r="D2910" s="239" t="str" cm="1">
        <f t="array" ref="D2910">_xlfn.IFNA(_xlfn.IFS('22-Plumbing'!D30="*",'22-Plumbing'!C30,'22-Plumbing'!F30="*",'22-Plumbing'!E30,'22-Plumbing'!H30="*",'22-Plumbing'!G30,'22-Plumbing'!J30="*",'22-Plumbing'!I30,'22-Plumbing'!L30="*",'22-Plumbing'!K30,'22-Plumbing'!N30="*",'22-Plumbing'!M30,'22-Plumbing'!P30="*",'22-Plumbing'!O30,'22-Plumbing'!R30="*",'22-Plumbing'!Q30,'22-Plumbing'!T30="*",'22-Plumbing'!S30),"")</f>
        <v/>
      </c>
      <c r="E2910" s="622" t="e">
        <f>D2910/'Project Data'!$D$22</f>
        <v>#VALUE!</v>
      </c>
      <c r="F2910" s="174" t="s">
        <v>44</v>
      </c>
      <c r="G2910" s="239" t="str" cm="1">
        <f t="array" ref="G2910">_xlfn.IFNA(_xlfn.IFS('22-Plumbing'!F30="*",'22-Plumbing'!E30,'22-Plumbing'!H30="*",'22-Plumbing'!G30,'22-Plumbing'!J30="*",'22-Plumbing'!I30,'22-Plumbing'!L30="*",'22-Plumbing'!K30,'22-Plumbing'!N30="*",'22-Plumbing'!M30,'22-Plumbing'!P30="*",'22-Plumbing'!O30,'22-Plumbing'!R30="*",'22-Plumbing'!Q30,'22-Plumbing'!T30="*",'22-Plumbing'!S30,'22-Plumbing'!V30="*",'22-Plumbing'!U30),"")</f>
        <v/>
      </c>
      <c r="H2910" s="236" t="e">
        <f>G2910/'Project Data'!$D$22</f>
        <v>#VALUE!</v>
      </c>
      <c r="I2910" s="186"/>
      <c r="J2910" s="224"/>
      <c r="K2910" s="242"/>
    </row>
    <row r="2911" spans="1:11" s="147" customFormat="1" ht="15.6" hidden="1">
      <c r="A2911" s="198">
        <f>'22-Plumbing'!A31</f>
        <v>0</v>
      </c>
      <c r="B2911" s="235" t="str">
        <f>'22-Plumbing'!B31</f>
        <v>22 09 63 Medical Gas Alarms</v>
      </c>
      <c r="C2911" s="254"/>
      <c r="D2911" s="239" t="str" cm="1">
        <f t="array" ref="D2911">_xlfn.IFNA(_xlfn.IFS('22-Plumbing'!D31="*",'22-Plumbing'!C31,'22-Plumbing'!F31="*",'22-Plumbing'!E31,'22-Plumbing'!H31="*",'22-Plumbing'!G31,'22-Plumbing'!J31="*",'22-Plumbing'!I31,'22-Plumbing'!L31="*",'22-Plumbing'!K31,'22-Plumbing'!N31="*",'22-Plumbing'!M31,'22-Plumbing'!P31="*",'22-Plumbing'!O31,'22-Plumbing'!R31="*",'22-Plumbing'!Q31,'22-Plumbing'!T31="*",'22-Plumbing'!S31),"")</f>
        <v/>
      </c>
      <c r="E2911" s="622" t="e">
        <f>D2911/'Project Data'!$D$22</f>
        <v>#VALUE!</v>
      </c>
      <c r="F2911" s="174" t="s">
        <v>44</v>
      </c>
      <c r="G2911" s="239" t="str" cm="1">
        <f t="array" ref="G2911">_xlfn.IFNA(_xlfn.IFS('22-Plumbing'!F31="*",'22-Plumbing'!E31,'22-Plumbing'!H31="*",'22-Plumbing'!G31,'22-Plumbing'!J31="*",'22-Plumbing'!I31,'22-Plumbing'!L31="*",'22-Plumbing'!K31,'22-Plumbing'!N31="*",'22-Plumbing'!M31,'22-Plumbing'!P31="*",'22-Plumbing'!O31,'22-Plumbing'!R31="*",'22-Plumbing'!Q31,'22-Plumbing'!T31="*",'22-Plumbing'!S31,'22-Plumbing'!V31="*",'22-Plumbing'!U31),"")</f>
        <v/>
      </c>
      <c r="H2911" s="236" t="e">
        <f>G2911/'Project Data'!$D$22</f>
        <v>#VALUE!</v>
      </c>
      <c r="I2911" s="186"/>
      <c r="J2911" s="224"/>
      <c r="K2911" s="242"/>
    </row>
    <row r="2912" spans="1:11" s="147" customFormat="1" ht="15.6" hidden="1">
      <c r="A2912" s="198">
        <f>'22-Plumbing'!A32</f>
        <v>0</v>
      </c>
      <c r="B2912" s="235" t="str">
        <f>'22-Plumbing'!B32</f>
        <v>22 10 00 Plumbing Piping</v>
      </c>
      <c r="C2912" s="254"/>
      <c r="D2912" s="239" t="str" cm="1">
        <f t="array" ref="D2912">_xlfn.IFNA(_xlfn.IFS('22-Plumbing'!D32="*",'22-Plumbing'!C32,'22-Plumbing'!F32="*",'22-Plumbing'!E32,'22-Plumbing'!H32="*",'22-Plumbing'!G32,'22-Plumbing'!J32="*",'22-Plumbing'!I32,'22-Plumbing'!L32="*",'22-Plumbing'!K32,'22-Plumbing'!N32="*",'22-Plumbing'!M32,'22-Plumbing'!P32="*",'22-Plumbing'!O32,'22-Plumbing'!R32="*",'22-Plumbing'!Q32,'22-Plumbing'!T32="*",'22-Plumbing'!S32),"")</f>
        <v/>
      </c>
      <c r="E2912" s="622" t="e">
        <f>D2912/'Project Data'!$D$22</f>
        <v>#VALUE!</v>
      </c>
      <c r="F2912" s="174" t="s">
        <v>44</v>
      </c>
      <c r="G2912" s="239" t="str" cm="1">
        <f t="array" ref="G2912">_xlfn.IFNA(_xlfn.IFS('22-Plumbing'!F32="*",'22-Plumbing'!E32,'22-Plumbing'!H32="*",'22-Plumbing'!G32,'22-Plumbing'!J32="*",'22-Plumbing'!I32,'22-Plumbing'!L32="*",'22-Plumbing'!K32,'22-Plumbing'!N32="*",'22-Plumbing'!M32,'22-Plumbing'!P32="*",'22-Plumbing'!O32,'22-Plumbing'!R32="*",'22-Plumbing'!Q32,'22-Plumbing'!T32="*",'22-Plumbing'!S32,'22-Plumbing'!V32="*",'22-Plumbing'!U32),"")</f>
        <v/>
      </c>
      <c r="H2912" s="236" t="e">
        <f>G2912/'Project Data'!$D$22</f>
        <v>#VALUE!</v>
      </c>
      <c r="I2912" s="186"/>
      <c r="J2912" s="224"/>
      <c r="K2912" s="242"/>
    </row>
    <row r="2913" spans="1:11" s="147" customFormat="1" ht="15.6" hidden="1">
      <c r="A2913" s="198">
        <f>'22-Plumbing'!A33</f>
        <v>0</v>
      </c>
      <c r="B2913" s="235" t="str">
        <f>'22-Plumbing'!B33</f>
        <v>22 11 00 Facility Water Distribution</v>
      </c>
      <c r="C2913" s="254"/>
      <c r="D2913" s="239" t="str" cm="1">
        <f t="array" ref="D2913">_xlfn.IFNA(_xlfn.IFS('22-Plumbing'!D33="*",'22-Plumbing'!C33,'22-Plumbing'!F33="*",'22-Plumbing'!E33,'22-Plumbing'!H33="*",'22-Plumbing'!G33,'22-Plumbing'!J33="*",'22-Plumbing'!I33,'22-Plumbing'!L33="*",'22-Plumbing'!K33,'22-Plumbing'!N33="*",'22-Plumbing'!M33,'22-Plumbing'!P33="*",'22-Plumbing'!O33,'22-Plumbing'!R33="*",'22-Plumbing'!Q33,'22-Plumbing'!T33="*",'22-Plumbing'!S33),"")</f>
        <v/>
      </c>
      <c r="E2913" s="622" t="e">
        <f>D2913/'Project Data'!$D$22</f>
        <v>#VALUE!</v>
      </c>
      <c r="F2913" s="174" t="s">
        <v>44</v>
      </c>
      <c r="G2913" s="239" t="str" cm="1">
        <f t="array" ref="G2913">_xlfn.IFNA(_xlfn.IFS('22-Plumbing'!F33="*",'22-Plumbing'!E33,'22-Plumbing'!H33="*",'22-Plumbing'!G33,'22-Plumbing'!J33="*",'22-Plumbing'!I33,'22-Plumbing'!L33="*",'22-Plumbing'!K33,'22-Plumbing'!N33="*",'22-Plumbing'!M33,'22-Plumbing'!P33="*",'22-Plumbing'!O33,'22-Plumbing'!R33="*",'22-Plumbing'!Q33,'22-Plumbing'!T33="*",'22-Plumbing'!S33,'22-Plumbing'!V33="*",'22-Plumbing'!U33),"")</f>
        <v/>
      </c>
      <c r="H2913" s="236" t="e">
        <f>G2913/'Project Data'!$D$22</f>
        <v>#VALUE!</v>
      </c>
      <c r="I2913" s="186"/>
      <c r="J2913" s="224"/>
      <c r="K2913" s="242"/>
    </row>
    <row r="2914" spans="1:11" s="147" customFormat="1" ht="15.6" hidden="1">
      <c r="A2914" s="198">
        <f>'22-Plumbing'!A34</f>
        <v>0</v>
      </c>
      <c r="B2914" s="235" t="str">
        <f>'22-Plumbing'!B34</f>
        <v>22 11 13 Facility Water Distribution Piping</v>
      </c>
      <c r="C2914" s="254"/>
      <c r="D2914" s="239" t="str" cm="1">
        <f t="array" ref="D2914">_xlfn.IFNA(_xlfn.IFS('22-Plumbing'!D34="*",'22-Plumbing'!C34,'22-Plumbing'!F34="*",'22-Plumbing'!E34,'22-Plumbing'!H34="*",'22-Plumbing'!G34,'22-Plumbing'!J34="*",'22-Plumbing'!I34,'22-Plumbing'!L34="*",'22-Plumbing'!K34,'22-Plumbing'!N34="*",'22-Plumbing'!M34,'22-Plumbing'!P34="*",'22-Plumbing'!O34,'22-Plumbing'!R34="*",'22-Plumbing'!Q34,'22-Plumbing'!T34="*",'22-Plumbing'!S34),"")</f>
        <v/>
      </c>
      <c r="E2914" s="622" t="e">
        <f>D2914/'Project Data'!$D$22</f>
        <v>#VALUE!</v>
      </c>
      <c r="F2914" s="174" t="s">
        <v>44</v>
      </c>
      <c r="G2914" s="239" t="str" cm="1">
        <f t="array" ref="G2914">_xlfn.IFNA(_xlfn.IFS('22-Plumbing'!F34="*",'22-Plumbing'!E34,'22-Plumbing'!H34="*",'22-Plumbing'!G34,'22-Plumbing'!J34="*",'22-Plumbing'!I34,'22-Plumbing'!L34="*",'22-Plumbing'!K34,'22-Plumbing'!N34="*",'22-Plumbing'!M34,'22-Plumbing'!P34="*",'22-Plumbing'!O34,'22-Plumbing'!R34="*",'22-Plumbing'!Q34,'22-Plumbing'!T34="*",'22-Plumbing'!S34,'22-Plumbing'!V34="*",'22-Plumbing'!U34),"")</f>
        <v/>
      </c>
      <c r="H2914" s="236" t="e">
        <f>G2914/'Project Data'!$D$22</f>
        <v>#VALUE!</v>
      </c>
      <c r="I2914" s="186"/>
      <c r="J2914" s="224"/>
      <c r="K2914" s="242"/>
    </row>
    <row r="2915" spans="1:11" s="147" customFormat="1" ht="15.6" hidden="1">
      <c r="A2915" s="198">
        <f>'22-Plumbing'!A35</f>
        <v>0</v>
      </c>
      <c r="B2915" s="235" t="str">
        <f>'22-Plumbing'!B35</f>
        <v>22 11 16 Domestic Water Piping</v>
      </c>
      <c r="C2915" s="254"/>
      <c r="D2915" s="239" t="str" cm="1">
        <f t="array" ref="D2915">_xlfn.IFNA(_xlfn.IFS('22-Plumbing'!D35="*",'22-Plumbing'!C35,'22-Plumbing'!F35="*",'22-Plumbing'!E35,'22-Plumbing'!H35="*",'22-Plumbing'!G35,'22-Plumbing'!J35="*",'22-Plumbing'!I35,'22-Plumbing'!L35="*",'22-Plumbing'!K35,'22-Plumbing'!N35="*",'22-Plumbing'!M35,'22-Plumbing'!P35="*",'22-Plumbing'!O35,'22-Plumbing'!R35="*",'22-Plumbing'!Q35,'22-Plumbing'!T35="*",'22-Plumbing'!S35),"")</f>
        <v/>
      </c>
      <c r="E2915" s="622" t="e">
        <f>D2915/'Project Data'!$D$22</f>
        <v>#VALUE!</v>
      </c>
      <c r="F2915" s="174" t="s">
        <v>44</v>
      </c>
      <c r="G2915" s="239" t="str" cm="1">
        <f t="array" ref="G2915">_xlfn.IFNA(_xlfn.IFS('22-Plumbing'!F35="*",'22-Plumbing'!E35,'22-Plumbing'!H35="*",'22-Plumbing'!G35,'22-Plumbing'!J35="*",'22-Plumbing'!I35,'22-Plumbing'!L35="*",'22-Plumbing'!K35,'22-Plumbing'!N35="*",'22-Plumbing'!M35,'22-Plumbing'!P35="*",'22-Plumbing'!O35,'22-Plumbing'!R35="*",'22-Plumbing'!Q35,'22-Plumbing'!T35="*",'22-Plumbing'!S35,'22-Plumbing'!V35="*",'22-Plumbing'!U35),"")</f>
        <v/>
      </c>
      <c r="H2915" s="236" t="e">
        <f>G2915/'Project Data'!$D$22</f>
        <v>#VALUE!</v>
      </c>
      <c r="I2915" s="186"/>
      <c r="J2915" s="224"/>
      <c r="K2915" s="242"/>
    </row>
    <row r="2916" spans="1:11" s="147" customFormat="1" ht="15.6" hidden="1">
      <c r="A2916" s="198">
        <f>'22-Plumbing'!A36</f>
        <v>0</v>
      </c>
      <c r="B2916" s="235" t="str">
        <f>'22-Plumbing'!B36</f>
        <v>22 11 17 Gray-Water Piping</v>
      </c>
      <c r="C2916" s="254"/>
      <c r="D2916" s="239" t="str" cm="1">
        <f t="array" ref="D2916">_xlfn.IFNA(_xlfn.IFS('22-Plumbing'!D36="*",'22-Plumbing'!C36,'22-Plumbing'!F36="*",'22-Plumbing'!E36,'22-Plumbing'!H36="*",'22-Plumbing'!G36,'22-Plumbing'!J36="*",'22-Plumbing'!I36,'22-Plumbing'!L36="*",'22-Plumbing'!K36,'22-Plumbing'!N36="*",'22-Plumbing'!M36,'22-Plumbing'!P36="*",'22-Plumbing'!O36,'22-Plumbing'!R36="*",'22-Plumbing'!Q36,'22-Plumbing'!T36="*",'22-Plumbing'!S36),"")</f>
        <v/>
      </c>
      <c r="E2916" s="622" t="e">
        <f>D2916/'Project Data'!$D$22</f>
        <v>#VALUE!</v>
      </c>
      <c r="F2916" s="174" t="s">
        <v>44</v>
      </c>
      <c r="G2916" s="239" t="str" cm="1">
        <f t="array" ref="G2916">_xlfn.IFNA(_xlfn.IFS('22-Plumbing'!F36="*",'22-Plumbing'!E36,'22-Plumbing'!H36="*",'22-Plumbing'!G36,'22-Plumbing'!J36="*",'22-Plumbing'!I36,'22-Plumbing'!L36="*",'22-Plumbing'!K36,'22-Plumbing'!N36="*",'22-Plumbing'!M36,'22-Plumbing'!P36="*",'22-Plumbing'!O36,'22-Plumbing'!R36="*",'22-Plumbing'!Q36,'22-Plumbing'!T36="*",'22-Plumbing'!S36,'22-Plumbing'!V36="*",'22-Plumbing'!U36),"")</f>
        <v/>
      </c>
      <c r="H2916" s="236" t="e">
        <f>G2916/'Project Data'!$D$22</f>
        <v>#VALUE!</v>
      </c>
      <c r="I2916" s="186"/>
      <c r="J2916" s="224"/>
      <c r="K2916" s="242"/>
    </row>
    <row r="2917" spans="1:11" s="147" customFormat="1" ht="15.6" hidden="1">
      <c r="A2917" s="198">
        <f>'22-Plumbing'!A37</f>
        <v>0</v>
      </c>
      <c r="B2917" s="235" t="str">
        <f>'22-Plumbing'!B37</f>
        <v>22 11 19 Domestic Water Piping Specialties</v>
      </c>
      <c r="C2917" s="254"/>
      <c r="D2917" s="239" t="str" cm="1">
        <f t="array" ref="D2917">_xlfn.IFNA(_xlfn.IFS('22-Plumbing'!D37="*",'22-Plumbing'!C37,'22-Plumbing'!F37="*",'22-Plumbing'!E37,'22-Plumbing'!H37="*",'22-Plumbing'!G37,'22-Plumbing'!J37="*",'22-Plumbing'!I37,'22-Plumbing'!L37="*",'22-Plumbing'!K37,'22-Plumbing'!N37="*",'22-Plumbing'!M37,'22-Plumbing'!P37="*",'22-Plumbing'!O37,'22-Plumbing'!R37="*",'22-Plumbing'!Q37,'22-Plumbing'!T37="*",'22-Plumbing'!S37),"")</f>
        <v/>
      </c>
      <c r="E2917" s="622" t="e">
        <f>D2917/'Project Data'!$D$22</f>
        <v>#VALUE!</v>
      </c>
      <c r="F2917" s="174" t="s">
        <v>44</v>
      </c>
      <c r="G2917" s="239" t="str" cm="1">
        <f t="array" ref="G2917">_xlfn.IFNA(_xlfn.IFS('22-Plumbing'!F37="*",'22-Plumbing'!E37,'22-Plumbing'!H37="*",'22-Plumbing'!G37,'22-Plumbing'!J37="*",'22-Plumbing'!I37,'22-Plumbing'!L37="*",'22-Plumbing'!K37,'22-Plumbing'!N37="*",'22-Plumbing'!M37,'22-Plumbing'!P37="*",'22-Plumbing'!O37,'22-Plumbing'!R37="*",'22-Plumbing'!Q37,'22-Plumbing'!T37="*",'22-Plumbing'!S37,'22-Plumbing'!V37="*",'22-Plumbing'!U37),"")</f>
        <v/>
      </c>
      <c r="H2917" s="236" t="e">
        <f>G2917/'Project Data'!$D$22</f>
        <v>#VALUE!</v>
      </c>
      <c r="I2917" s="186"/>
      <c r="J2917" s="224"/>
      <c r="K2917" s="242"/>
    </row>
    <row r="2918" spans="1:11" s="147" customFormat="1" ht="15.6" hidden="1">
      <c r="A2918" s="198">
        <f>'22-Plumbing'!A38</f>
        <v>0</v>
      </c>
      <c r="B2918" s="235" t="str">
        <f>'22-Plumbing'!B38</f>
        <v>22 11 23 Domestic Water Pumps</v>
      </c>
      <c r="C2918" s="254"/>
      <c r="D2918" s="239" t="str" cm="1">
        <f t="array" ref="D2918">_xlfn.IFNA(_xlfn.IFS('22-Plumbing'!D38="*",'22-Plumbing'!C38,'22-Plumbing'!F38="*",'22-Plumbing'!E38,'22-Plumbing'!H38="*",'22-Plumbing'!G38,'22-Plumbing'!J38="*",'22-Plumbing'!I38,'22-Plumbing'!L38="*",'22-Plumbing'!K38,'22-Plumbing'!N38="*",'22-Plumbing'!M38,'22-Plumbing'!P38="*",'22-Plumbing'!O38,'22-Plumbing'!R38="*",'22-Plumbing'!Q38,'22-Plumbing'!T38="*",'22-Plumbing'!S38),"")</f>
        <v/>
      </c>
      <c r="E2918" s="622" t="e">
        <f>D2918/'Project Data'!$D$22</f>
        <v>#VALUE!</v>
      </c>
      <c r="F2918" s="174" t="s">
        <v>44</v>
      </c>
      <c r="G2918" s="239" t="str" cm="1">
        <f t="array" ref="G2918">_xlfn.IFNA(_xlfn.IFS('22-Plumbing'!F38="*",'22-Plumbing'!E38,'22-Plumbing'!H38="*",'22-Plumbing'!G38,'22-Plumbing'!J38="*",'22-Plumbing'!I38,'22-Plumbing'!L38="*",'22-Plumbing'!K38,'22-Plumbing'!N38="*",'22-Plumbing'!M38,'22-Plumbing'!P38="*",'22-Plumbing'!O38,'22-Plumbing'!R38="*",'22-Plumbing'!Q38,'22-Plumbing'!T38="*",'22-Plumbing'!S38,'22-Plumbing'!V38="*",'22-Plumbing'!U38),"")</f>
        <v/>
      </c>
      <c r="H2918" s="236" t="e">
        <f>G2918/'Project Data'!$D$22</f>
        <v>#VALUE!</v>
      </c>
      <c r="I2918" s="186"/>
      <c r="J2918" s="224"/>
      <c r="K2918" s="242"/>
    </row>
    <row r="2919" spans="1:11" s="147" customFormat="1" ht="15.6" hidden="1">
      <c r="A2919" s="198">
        <f>'22-Plumbing'!A39</f>
        <v>0</v>
      </c>
      <c r="B2919" s="235" t="str">
        <f>'22-Plumbing'!B39</f>
        <v>22 11 23.13 Domestic-Water Packaged Booster Pumps</v>
      </c>
      <c r="C2919" s="254"/>
      <c r="D2919" s="239" t="str" cm="1">
        <f t="array" ref="D2919">_xlfn.IFNA(_xlfn.IFS('22-Plumbing'!D39="*",'22-Plumbing'!C39,'22-Plumbing'!F39="*",'22-Plumbing'!E39,'22-Plumbing'!H39="*",'22-Plumbing'!G39,'22-Plumbing'!J39="*",'22-Plumbing'!I39,'22-Plumbing'!L39="*",'22-Plumbing'!K39,'22-Plumbing'!N39="*",'22-Plumbing'!M39,'22-Plumbing'!P39="*",'22-Plumbing'!O39,'22-Plumbing'!R39="*",'22-Plumbing'!Q39,'22-Plumbing'!T39="*",'22-Plumbing'!S39),"")</f>
        <v/>
      </c>
      <c r="E2919" s="622" t="e">
        <f>D2919/'Project Data'!$D$22</f>
        <v>#VALUE!</v>
      </c>
      <c r="F2919" s="174" t="s">
        <v>44</v>
      </c>
      <c r="G2919" s="239" t="str" cm="1">
        <f t="array" ref="G2919">_xlfn.IFNA(_xlfn.IFS('22-Plumbing'!F39="*",'22-Plumbing'!E39,'22-Plumbing'!H39="*",'22-Plumbing'!G39,'22-Plumbing'!J39="*",'22-Plumbing'!I39,'22-Plumbing'!L39="*",'22-Plumbing'!K39,'22-Plumbing'!N39="*",'22-Plumbing'!M39,'22-Plumbing'!P39="*",'22-Plumbing'!O39,'22-Plumbing'!R39="*",'22-Plumbing'!Q39,'22-Plumbing'!T39="*",'22-Plumbing'!S39,'22-Plumbing'!V39="*",'22-Plumbing'!U39),"")</f>
        <v/>
      </c>
      <c r="H2919" s="236" t="e">
        <f>G2919/'Project Data'!$D$22</f>
        <v>#VALUE!</v>
      </c>
      <c r="I2919" s="186"/>
      <c r="J2919" s="224"/>
      <c r="K2919" s="242"/>
    </row>
    <row r="2920" spans="1:11" s="147" customFormat="1" ht="15.6" hidden="1">
      <c r="A2920" s="198">
        <f>'22-Plumbing'!A40</f>
        <v>0</v>
      </c>
      <c r="B2920" s="235" t="str">
        <f>'22-Plumbing'!B40</f>
        <v>22 11 23.23 Domestic-Water In-Line Pumps</v>
      </c>
      <c r="C2920" s="254"/>
      <c r="D2920" s="239" t="str" cm="1">
        <f t="array" ref="D2920">_xlfn.IFNA(_xlfn.IFS('22-Plumbing'!D40="*",'22-Plumbing'!C40,'22-Plumbing'!F40="*",'22-Plumbing'!E40,'22-Plumbing'!H40="*",'22-Plumbing'!G40,'22-Plumbing'!J40="*",'22-Plumbing'!I40,'22-Plumbing'!L40="*",'22-Plumbing'!K40,'22-Plumbing'!N40="*",'22-Plumbing'!M40,'22-Plumbing'!P40="*",'22-Plumbing'!O40,'22-Plumbing'!R40="*",'22-Plumbing'!Q40,'22-Plumbing'!T40="*",'22-Plumbing'!S40),"")</f>
        <v/>
      </c>
      <c r="E2920" s="622" t="e">
        <f>D2920/'Project Data'!$D$22</f>
        <v>#VALUE!</v>
      </c>
      <c r="F2920" s="174" t="s">
        <v>44</v>
      </c>
      <c r="G2920" s="239" t="str" cm="1">
        <f t="array" ref="G2920">_xlfn.IFNA(_xlfn.IFS('22-Plumbing'!F40="*",'22-Plumbing'!E40,'22-Plumbing'!H40="*",'22-Plumbing'!G40,'22-Plumbing'!J40="*",'22-Plumbing'!I40,'22-Plumbing'!L40="*",'22-Plumbing'!K40,'22-Plumbing'!N40="*",'22-Plumbing'!M40,'22-Plumbing'!P40="*",'22-Plumbing'!O40,'22-Plumbing'!R40="*",'22-Plumbing'!Q40,'22-Plumbing'!T40="*",'22-Plumbing'!S40,'22-Plumbing'!V40="*",'22-Plumbing'!U40),"")</f>
        <v/>
      </c>
      <c r="H2920" s="236" t="e">
        <f>G2920/'Project Data'!$D$22</f>
        <v>#VALUE!</v>
      </c>
      <c r="I2920" s="186"/>
      <c r="J2920" s="224"/>
      <c r="K2920" s="242"/>
    </row>
    <row r="2921" spans="1:11" s="147" customFormat="1" ht="15.6" hidden="1">
      <c r="A2921" s="198">
        <f>'22-Plumbing'!A41</f>
        <v>0</v>
      </c>
      <c r="B2921" s="235" t="str">
        <f>'22-Plumbing'!B41</f>
        <v>22 11 23.43 Domestic-Water, Base-Mounted Pumps</v>
      </c>
      <c r="C2921" s="254"/>
      <c r="D2921" s="239" t="str" cm="1">
        <f t="array" ref="D2921">_xlfn.IFNA(_xlfn.IFS('22-Plumbing'!D41="*",'22-Plumbing'!C41,'22-Plumbing'!F41="*",'22-Plumbing'!E41,'22-Plumbing'!H41="*",'22-Plumbing'!G41,'22-Plumbing'!J41="*",'22-Plumbing'!I41,'22-Plumbing'!L41="*",'22-Plumbing'!K41,'22-Plumbing'!N41="*",'22-Plumbing'!M41,'22-Plumbing'!P41="*",'22-Plumbing'!O41,'22-Plumbing'!R41="*",'22-Plumbing'!Q41,'22-Plumbing'!T41="*",'22-Plumbing'!S41),"")</f>
        <v/>
      </c>
      <c r="E2921" s="622" t="e">
        <f>D2921/'Project Data'!$D$22</f>
        <v>#VALUE!</v>
      </c>
      <c r="F2921" s="174" t="s">
        <v>44</v>
      </c>
      <c r="G2921" s="239" t="str" cm="1">
        <f t="array" ref="G2921">_xlfn.IFNA(_xlfn.IFS('22-Plumbing'!F41="*",'22-Plumbing'!E41,'22-Plumbing'!H41="*",'22-Plumbing'!G41,'22-Plumbing'!J41="*",'22-Plumbing'!I41,'22-Plumbing'!L41="*",'22-Plumbing'!K41,'22-Plumbing'!N41="*",'22-Plumbing'!M41,'22-Plumbing'!P41="*",'22-Plumbing'!O41,'22-Plumbing'!R41="*",'22-Plumbing'!Q41,'22-Plumbing'!T41="*",'22-Plumbing'!S41,'22-Plumbing'!V41="*",'22-Plumbing'!U41),"")</f>
        <v/>
      </c>
      <c r="H2921" s="236" t="e">
        <f>G2921/'Project Data'!$D$22</f>
        <v>#VALUE!</v>
      </c>
      <c r="I2921" s="186"/>
      <c r="J2921" s="224"/>
      <c r="K2921" s="242"/>
    </row>
    <row r="2922" spans="1:11" s="147" customFormat="1" ht="15.6" hidden="1">
      <c r="A2922" s="198">
        <f>'22-Plumbing'!A42</f>
        <v>0</v>
      </c>
      <c r="B2922" s="235" t="str">
        <f>'22-Plumbing'!B42</f>
        <v>22 11 63 Gray-Water Pumps</v>
      </c>
      <c r="C2922" s="254"/>
      <c r="D2922" s="239" t="str" cm="1">
        <f t="array" ref="D2922">_xlfn.IFNA(_xlfn.IFS('22-Plumbing'!D42="*",'22-Plumbing'!C42,'22-Plumbing'!F42="*",'22-Plumbing'!E42,'22-Plumbing'!H42="*",'22-Plumbing'!G42,'22-Plumbing'!J42="*",'22-Plumbing'!I42,'22-Plumbing'!L42="*",'22-Plumbing'!K42,'22-Plumbing'!N42="*",'22-Plumbing'!M42,'22-Plumbing'!P42="*",'22-Plumbing'!O42,'22-Plumbing'!R42="*",'22-Plumbing'!Q42,'22-Plumbing'!T42="*",'22-Plumbing'!S42),"")</f>
        <v/>
      </c>
      <c r="E2922" s="622" t="e">
        <f>D2922/'Project Data'!$D$22</f>
        <v>#VALUE!</v>
      </c>
      <c r="F2922" s="174" t="s">
        <v>44</v>
      </c>
      <c r="G2922" s="239" t="str" cm="1">
        <f t="array" ref="G2922">_xlfn.IFNA(_xlfn.IFS('22-Plumbing'!F42="*",'22-Plumbing'!E42,'22-Plumbing'!H42="*",'22-Plumbing'!G42,'22-Plumbing'!J42="*",'22-Plumbing'!I42,'22-Plumbing'!L42="*",'22-Plumbing'!K42,'22-Plumbing'!N42="*",'22-Plumbing'!M42,'22-Plumbing'!P42="*",'22-Plumbing'!O42,'22-Plumbing'!R42="*",'22-Plumbing'!Q42,'22-Plumbing'!T42="*",'22-Plumbing'!S42,'22-Plumbing'!V42="*",'22-Plumbing'!U42),"")</f>
        <v/>
      </c>
      <c r="H2922" s="236" t="e">
        <f>G2922/'Project Data'!$D$22</f>
        <v>#VALUE!</v>
      </c>
      <c r="I2922" s="186"/>
      <c r="J2922" s="224"/>
      <c r="K2922" s="242"/>
    </row>
    <row r="2923" spans="1:11" s="147" customFormat="1" ht="15.6" hidden="1">
      <c r="A2923" s="198">
        <f>'22-Plumbing'!A43</f>
        <v>0</v>
      </c>
      <c r="B2923" s="235" t="str">
        <f>'22-Plumbing'!B43</f>
        <v>22 12 00 Facility Potable-Water Storage Tanks</v>
      </c>
      <c r="C2923" s="254"/>
      <c r="D2923" s="239" t="str" cm="1">
        <f t="array" ref="D2923">_xlfn.IFNA(_xlfn.IFS('22-Plumbing'!D43="*",'22-Plumbing'!C43,'22-Plumbing'!F43="*",'22-Plumbing'!E43,'22-Plumbing'!H43="*",'22-Plumbing'!G43,'22-Plumbing'!J43="*",'22-Plumbing'!I43,'22-Plumbing'!L43="*",'22-Plumbing'!K43,'22-Plumbing'!N43="*",'22-Plumbing'!M43,'22-Plumbing'!P43="*",'22-Plumbing'!O43,'22-Plumbing'!R43="*",'22-Plumbing'!Q43,'22-Plumbing'!T43="*",'22-Plumbing'!S43),"")</f>
        <v/>
      </c>
      <c r="E2923" s="622" t="e">
        <f>D2923/'Project Data'!$D$22</f>
        <v>#VALUE!</v>
      </c>
      <c r="F2923" s="174" t="s">
        <v>44</v>
      </c>
      <c r="G2923" s="239" t="str" cm="1">
        <f t="array" ref="G2923">_xlfn.IFNA(_xlfn.IFS('22-Plumbing'!F43="*",'22-Plumbing'!E43,'22-Plumbing'!H43="*",'22-Plumbing'!G43,'22-Plumbing'!J43="*",'22-Plumbing'!I43,'22-Plumbing'!L43="*",'22-Plumbing'!K43,'22-Plumbing'!N43="*",'22-Plumbing'!M43,'22-Plumbing'!P43="*",'22-Plumbing'!O43,'22-Plumbing'!R43="*",'22-Plumbing'!Q43,'22-Plumbing'!T43="*",'22-Plumbing'!S43,'22-Plumbing'!V43="*",'22-Plumbing'!U43),"")</f>
        <v/>
      </c>
      <c r="H2923" s="236" t="e">
        <f>G2923/'Project Data'!$D$22</f>
        <v>#VALUE!</v>
      </c>
      <c r="I2923" s="186"/>
      <c r="J2923" s="224"/>
      <c r="K2923" s="242"/>
    </row>
    <row r="2924" spans="1:11" s="147" customFormat="1" ht="15.6" hidden="1">
      <c r="A2924" s="198">
        <f>'22-Plumbing'!A44</f>
        <v>0</v>
      </c>
      <c r="B2924" s="235" t="str">
        <f>'22-Plumbing'!B44</f>
        <v>22 13 00 Facility Sanitary Sewerage</v>
      </c>
      <c r="C2924" s="254"/>
      <c r="D2924" s="239" t="str" cm="1">
        <f t="array" ref="D2924">_xlfn.IFNA(_xlfn.IFS('22-Plumbing'!D44="*",'22-Plumbing'!C44,'22-Plumbing'!F44="*",'22-Plumbing'!E44,'22-Plumbing'!H44="*",'22-Plumbing'!G44,'22-Plumbing'!J44="*",'22-Plumbing'!I44,'22-Plumbing'!L44="*",'22-Plumbing'!K44,'22-Plumbing'!N44="*",'22-Plumbing'!M44,'22-Plumbing'!P44="*",'22-Plumbing'!O44,'22-Plumbing'!R44="*",'22-Plumbing'!Q44,'22-Plumbing'!T44="*",'22-Plumbing'!S44),"")</f>
        <v/>
      </c>
      <c r="E2924" s="622" t="e">
        <f>D2924/'Project Data'!$D$22</f>
        <v>#VALUE!</v>
      </c>
      <c r="F2924" s="174" t="s">
        <v>44</v>
      </c>
      <c r="G2924" s="239" t="str" cm="1">
        <f t="array" ref="G2924">_xlfn.IFNA(_xlfn.IFS('22-Plumbing'!F44="*",'22-Plumbing'!E44,'22-Plumbing'!H44="*",'22-Plumbing'!G44,'22-Plumbing'!J44="*",'22-Plumbing'!I44,'22-Plumbing'!L44="*",'22-Plumbing'!K44,'22-Plumbing'!N44="*",'22-Plumbing'!M44,'22-Plumbing'!P44="*",'22-Plumbing'!O44,'22-Plumbing'!R44="*",'22-Plumbing'!Q44,'22-Plumbing'!T44="*",'22-Plumbing'!S44,'22-Plumbing'!V44="*",'22-Plumbing'!U44),"")</f>
        <v/>
      </c>
      <c r="H2924" s="236" t="e">
        <f>G2924/'Project Data'!$D$22</f>
        <v>#VALUE!</v>
      </c>
      <c r="I2924" s="186"/>
      <c r="J2924" s="224"/>
      <c r="K2924" s="242"/>
    </row>
    <row r="2925" spans="1:11" s="147" customFormat="1" ht="15.6" hidden="1">
      <c r="A2925" s="198">
        <f>'22-Plumbing'!A45</f>
        <v>0</v>
      </c>
      <c r="B2925" s="235" t="str">
        <f>'22-Plumbing'!B45</f>
        <v>22 13 13 Facility Sanitary Sewers</v>
      </c>
      <c r="C2925" s="254"/>
      <c r="D2925" s="239" t="str" cm="1">
        <f t="array" ref="D2925">_xlfn.IFNA(_xlfn.IFS('22-Plumbing'!D45="*",'22-Plumbing'!C45,'22-Plumbing'!F45="*",'22-Plumbing'!E45,'22-Plumbing'!H45="*",'22-Plumbing'!G45,'22-Plumbing'!J45="*",'22-Plumbing'!I45,'22-Plumbing'!L45="*",'22-Plumbing'!K45,'22-Plumbing'!N45="*",'22-Plumbing'!M45,'22-Plumbing'!P45="*",'22-Plumbing'!O45,'22-Plumbing'!R45="*",'22-Plumbing'!Q45,'22-Plumbing'!T45="*",'22-Plumbing'!S45),"")</f>
        <v/>
      </c>
      <c r="E2925" s="622" t="e">
        <f>D2925/'Project Data'!$D$22</f>
        <v>#VALUE!</v>
      </c>
      <c r="F2925" s="174" t="s">
        <v>44</v>
      </c>
      <c r="G2925" s="239" t="str" cm="1">
        <f t="array" ref="G2925">_xlfn.IFNA(_xlfn.IFS('22-Plumbing'!F45="*",'22-Plumbing'!E45,'22-Plumbing'!H45="*",'22-Plumbing'!G45,'22-Plumbing'!J45="*",'22-Plumbing'!I45,'22-Plumbing'!L45="*",'22-Plumbing'!K45,'22-Plumbing'!N45="*",'22-Plumbing'!M45,'22-Plumbing'!P45="*",'22-Plumbing'!O45,'22-Plumbing'!R45="*",'22-Plumbing'!Q45,'22-Plumbing'!T45="*",'22-Plumbing'!S45,'22-Plumbing'!V45="*",'22-Plumbing'!U45),"")</f>
        <v/>
      </c>
      <c r="H2925" s="236" t="e">
        <f>G2925/'Project Data'!$D$22</f>
        <v>#VALUE!</v>
      </c>
      <c r="I2925" s="186"/>
      <c r="J2925" s="224"/>
      <c r="K2925" s="242"/>
    </row>
    <row r="2926" spans="1:11" s="147" customFormat="1" ht="15.6" hidden="1">
      <c r="A2926" s="198">
        <f>'22-Plumbing'!A46</f>
        <v>0</v>
      </c>
      <c r="B2926" s="235" t="str">
        <f>'22-Plumbing'!B46</f>
        <v>22 13 16 Sanitary Waste and Vent Piping</v>
      </c>
      <c r="C2926" s="254"/>
      <c r="D2926" s="239" t="str" cm="1">
        <f t="array" ref="D2926">_xlfn.IFNA(_xlfn.IFS('22-Plumbing'!D46="*",'22-Plumbing'!C46,'22-Plumbing'!F46="*",'22-Plumbing'!E46,'22-Plumbing'!H46="*",'22-Plumbing'!G46,'22-Plumbing'!J46="*",'22-Plumbing'!I46,'22-Plumbing'!L46="*",'22-Plumbing'!K46,'22-Plumbing'!N46="*",'22-Plumbing'!M46,'22-Plumbing'!P46="*",'22-Plumbing'!O46,'22-Plumbing'!R46="*",'22-Plumbing'!Q46,'22-Plumbing'!T46="*",'22-Plumbing'!S46),"")</f>
        <v/>
      </c>
      <c r="E2926" s="622" t="e">
        <f>D2926/'Project Data'!$D$22</f>
        <v>#VALUE!</v>
      </c>
      <c r="F2926" s="174" t="s">
        <v>44</v>
      </c>
      <c r="G2926" s="239" t="str" cm="1">
        <f t="array" ref="G2926">_xlfn.IFNA(_xlfn.IFS('22-Plumbing'!F46="*",'22-Plumbing'!E46,'22-Plumbing'!H46="*",'22-Plumbing'!G46,'22-Plumbing'!J46="*",'22-Plumbing'!I46,'22-Plumbing'!L46="*",'22-Plumbing'!K46,'22-Plumbing'!N46="*",'22-Plumbing'!M46,'22-Plumbing'!P46="*",'22-Plumbing'!O46,'22-Plumbing'!R46="*",'22-Plumbing'!Q46,'22-Plumbing'!T46="*",'22-Plumbing'!S46,'22-Plumbing'!V46="*",'22-Plumbing'!U46),"")</f>
        <v/>
      </c>
      <c r="H2926" s="236" t="e">
        <f>G2926/'Project Data'!$D$22</f>
        <v>#VALUE!</v>
      </c>
      <c r="I2926" s="186"/>
      <c r="J2926" s="224"/>
      <c r="K2926" s="242"/>
    </row>
    <row r="2927" spans="1:11" s="147" customFormat="1" ht="15.6" hidden="1">
      <c r="A2927" s="198">
        <f>'22-Plumbing'!A47</f>
        <v>0</v>
      </c>
      <c r="B2927" s="235" t="str">
        <f>'22-Plumbing'!B47</f>
        <v>22 13 19 Sanitary Waste Piping Specialties</v>
      </c>
      <c r="C2927" s="254"/>
      <c r="D2927" s="239" t="str" cm="1">
        <f t="array" ref="D2927">_xlfn.IFNA(_xlfn.IFS('22-Plumbing'!D47="*",'22-Plumbing'!C47,'22-Plumbing'!F47="*",'22-Plumbing'!E47,'22-Plumbing'!H47="*",'22-Plumbing'!G47,'22-Plumbing'!J47="*",'22-Plumbing'!I47,'22-Plumbing'!L47="*",'22-Plumbing'!K47,'22-Plumbing'!N47="*",'22-Plumbing'!M47,'22-Plumbing'!P47="*",'22-Plumbing'!O47,'22-Plumbing'!R47="*",'22-Plumbing'!Q47,'22-Plumbing'!T47="*",'22-Plumbing'!S47),"")</f>
        <v/>
      </c>
      <c r="E2927" s="622" t="e">
        <f>D2927/'Project Data'!$D$22</f>
        <v>#VALUE!</v>
      </c>
      <c r="F2927" s="174" t="s">
        <v>44</v>
      </c>
      <c r="G2927" s="239" t="str" cm="1">
        <f t="array" ref="G2927">_xlfn.IFNA(_xlfn.IFS('22-Plumbing'!F47="*",'22-Plumbing'!E47,'22-Plumbing'!H47="*",'22-Plumbing'!G47,'22-Plumbing'!J47="*",'22-Plumbing'!I47,'22-Plumbing'!L47="*",'22-Plumbing'!K47,'22-Plumbing'!N47="*",'22-Plumbing'!M47,'22-Plumbing'!P47="*",'22-Plumbing'!O47,'22-Plumbing'!R47="*",'22-Plumbing'!Q47,'22-Plumbing'!T47="*",'22-Plumbing'!S47,'22-Plumbing'!V47="*",'22-Plumbing'!U47),"")</f>
        <v/>
      </c>
      <c r="H2927" s="236" t="e">
        <f>G2927/'Project Data'!$D$22</f>
        <v>#VALUE!</v>
      </c>
      <c r="I2927" s="186"/>
      <c r="J2927" s="224"/>
      <c r="K2927" s="242"/>
    </row>
    <row r="2928" spans="1:11" s="147" customFormat="1" ht="15.6" hidden="1">
      <c r="A2928" s="198">
        <f>'22-Plumbing'!A48</f>
        <v>0</v>
      </c>
      <c r="B2928" s="235" t="str">
        <f>'22-Plumbing'!B48</f>
        <v>22 13 19.13 Sanitary Drains</v>
      </c>
      <c r="C2928" s="254"/>
      <c r="D2928" s="239" t="str" cm="1">
        <f t="array" ref="D2928">_xlfn.IFNA(_xlfn.IFS('22-Plumbing'!D48="*",'22-Plumbing'!C48,'22-Plumbing'!F48="*",'22-Plumbing'!E48,'22-Plumbing'!H48="*",'22-Plumbing'!G48,'22-Plumbing'!J48="*",'22-Plumbing'!I48,'22-Plumbing'!L48="*",'22-Plumbing'!K48,'22-Plumbing'!N48="*",'22-Plumbing'!M48,'22-Plumbing'!P48="*",'22-Plumbing'!O48,'22-Plumbing'!R48="*",'22-Plumbing'!Q48,'22-Plumbing'!T48="*",'22-Plumbing'!S48),"")</f>
        <v/>
      </c>
      <c r="E2928" s="622" t="e">
        <f>D2928/'Project Data'!$D$22</f>
        <v>#VALUE!</v>
      </c>
      <c r="F2928" s="174" t="s">
        <v>44</v>
      </c>
      <c r="G2928" s="239" t="str" cm="1">
        <f t="array" ref="G2928">_xlfn.IFNA(_xlfn.IFS('22-Plumbing'!F48="*",'22-Plumbing'!E48,'22-Plumbing'!H48="*",'22-Plumbing'!G48,'22-Plumbing'!J48="*",'22-Plumbing'!I48,'22-Plumbing'!L48="*",'22-Plumbing'!K48,'22-Plumbing'!N48="*",'22-Plumbing'!M48,'22-Plumbing'!P48="*",'22-Plumbing'!O48,'22-Plumbing'!R48="*",'22-Plumbing'!Q48,'22-Plumbing'!T48="*",'22-Plumbing'!S48,'22-Plumbing'!V48="*",'22-Plumbing'!U48),"")</f>
        <v/>
      </c>
      <c r="H2928" s="236" t="e">
        <f>G2928/'Project Data'!$D$22</f>
        <v>#VALUE!</v>
      </c>
      <c r="I2928" s="186"/>
      <c r="J2928" s="224"/>
      <c r="K2928" s="242"/>
    </row>
    <row r="2929" spans="1:11" s="147" customFormat="1" ht="15.6" hidden="1">
      <c r="A2929" s="198">
        <f>'22-Plumbing'!A49</f>
        <v>0</v>
      </c>
      <c r="B2929" s="235" t="str">
        <f>'22-Plumbing'!B49</f>
        <v>22 13 19.23 Fats, Oils, and Grease Disposal Systems</v>
      </c>
      <c r="C2929" s="254"/>
      <c r="D2929" s="239" t="str" cm="1">
        <f t="array" ref="D2929">_xlfn.IFNA(_xlfn.IFS('22-Plumbing'!D49="*",'22-Plumbing'!C49,'22-Plumbing'!F49="*",'22-Plumbing'!E49,'22-Plumbing'!H49="*",'22-Plumbing'!G49,'22-Plumbing'!J49="*",'22-Plumbing'!I49,'22-Plumbing'!L49="*",'22-Plumbing'!K49,'22-Plumbing'!N49="*",'22-Plumbing'!M49,'22-Plumbing'!P49="*",'22-Plumbing'!O49,'22-Plumbing'!R49="*",'22-Plumbing'!Q49,'22-Plumbing'!T49="*",'22-Plumbing'!S49),"")</f>
        <v/>
      </c>
      <c r="E2929" s="622" t="e">
        <f>D2929/'Project Data'!$D$22</f>
        <v>#VALUE!</v>
      </c>
      <c r="F2929" s="174" t="s">
        <v>44</v>
      </c>
      <c r="G2929" s="239" t="str" cm="1">
        <f t="array" ref="G2929">_xlfn.IFNA(_xlfn.IFS('22-Plumbing'!F49="*",'22-Plumbing'!E49,'22-Plumbing'!H49="*",'22-Plumbing'!G49,'22-Plumbing'!J49="*",'22-Plumbing'!I49,'22-Plumbing'!L49="*",'22-Plumbing'!K49,'22-Plumbing'!N49="*",'22-Plumbing'!M49,'22-Plumbing'!P49="*",'22-Plumbing'!O49,'22-Plumbing'!R49="*",'22-Plumbing'!Q49,'22-Plumbing'!T49="*",'22-Plumbing'!S49,'22-Plumbing'!V49="*",'22-Plumbing'!U49),"")</f>
        <v/>
      </c>
      <c r="H2929" s="236" t="e">
        <f>G2929/'Project Data'!$D$22</f>
        <v>#VALUE!</v>
      </c>
      <c r="I2929" s="186"/>
      <c r="J2929" s="224"/>
      <c r="K2929" s="242"/>
    </row>
    <row r="2930" spans="1:11" s="147" customFormat="1" ht="15.6" hidden="1">
      <c r="A2930" s="198">
        <f>'22-Plumbing'!A50</f>
        <v>0</v>
      </c>
      <c r="B2930" s="235" t="str">
        <f>'22-Plumbing'!B50</f>
        <v>22 13 19.26 Grease Removal Devices</v>
      </c>
      <c r="C2930" s="254"/>
      <c r="D2930" s="239" t="str" cm="1">
        <f t="array" ref="D2930">_xlfn.IFNA(_xlfn.IFS('22-Plumbing'!D50="*",'22-Plumbing'!C50,'22-Plumbing'!F50="*",'22-Plumbing'!E50,'22-Plumbing'!H50="*",'22-Plumbing'!G50,'22-Plumbing'!J50="*",'22-Plumbing'!I50,'22-Plumbing'!L50="*",'22-Plumbing'!K50,'22-Plumbing'!N50="*",'22-Plumbing'!M50,'22-Plumbing'!P50="*",'22-Plumbing'!O50,'22-Plumbing'!R50="*",'22-Plumbing'!Q50,'22-Plumbing'!T50="*",'22-Plumbing'!S50),"")</f>
        <v/>
      </c>
      <c r="E2930" s="622" t="e">
        <f>D2930/'Project Data'!$D$22</f>
        <v>#VALUE!</v>
      </c>
      <c r="F2930" s="174" t="s">
        <v>44</v>
      </c>
      <c r="G2930" s="239" t="str" cm="1">
        <f t="array" ref="G2930">_xlfn.IFNA(_xlfn.IFS('22-Plumbing'!F50="*",'22-Plumbing'!E50,'22-Plumbing'!H50="*",'22-Plumbing'!G50,'22-Plumbing'!J50="*",'22-Plumbing'!I50,'22-Plumbing'!L50="*",'22-Plumbing'!K50,'22-Plumbing'!N50="*",'22-Plumbing'!M50,'22-Plumbing'!P50="*",'22-Plumbing'!O50,'22-Plumbing'!R50="*",'22-Plumbing'!Q50,'22-Plumbing'!T50="*",'22-Plumbing'!S50,'22-Plumbing'!V50="*",'22-Plumbing'!U50),"")</f>
        <v/>
      </c>
      <c r="H2930" s="236" t="e">
        <f>G2930/'Project Data'!$D$22</f>
        <v>#VALUE!</v>
      </c>
      <c r="I2930" s="186"/>
      <c r="J2930" s="224"/>
      <c r="K2930" s="242"/>
    </row>
    <row r="2931" spans="1:11" s="147" customFormat="1" ht="15.6" hidden="1">
      <c r="A2931" s="198">
        <f>'22-Plumbing'!A51</f>
        <v>0</v>
      </c>
      <c r="B2931" s="235" t="str">
        <f>'22-Plumbing'!B51</f>
        <v>22 13 19.33 Backwater Valves</v>
      </c>
      <c r="C2931" s="254"/>
      <c r="D2931" s="239" t="str" cm="1">
        <f t="array" ref="D2931">_xlfn.IFNA(_xlfn.IFS('22-Plumbing'!D51="*",'22-Plumbing'!C51,'22-Plumbing'!F51="*",'22-Plumbing'!E51,'22-Plumbing'!H51="*",'22-Plumbing'!G51,'22-Plumbing'!J51="*",'22-Plumbing'!I51,'22-Plumbing'!L51="*",'22-Plumbing'!K51,'22-Plumbing'!N51="*",'22-Plumbing'!M51,'22-Plumbing'!P51="*",'22-Plumbing'!O51,'22-Plumbing'!R51="*",'22-Plumbing'!Q51,'22-Plumbing'!T51="*",'22-Plumbing'!S51),"")</f>
        <v/>
      </c>
      <c r="E2931" s="622" t="e">
        <f>D2931/'Project Data'!$D$22</f>
        <v>#VALUE!</v>
      </c>
      <c r="F2931" s="174" t="s">
        <v>44</v>
      </c>
      <c r="G2931" s="239" t="str" cm="1">
        <f t="array" ref="G2931">_xlfn.IFNA(_xlfn.IFS('22-Plumbing'!F51="*",'22-Plumbing'!E51,'22-Plumbing'!H51="*",'22-Plumbing'!G51,'22-Plumbing'!J51="*",'22-Plumbing'!I51,'22-Plumbing'!L51="*",'22-Plumbing'!K51,'22-Plumbing'!N51="*",'22-Plumbing'!M51,'22-Plumbing'!P51="*",'22-Plumbing'!O51,'22-Plumbing'!R51="*",'22-Plumbing'!Q51,'22-Plumbing'!T51="*",'22-Plumbing'!S51,'22-Plumbing'!V51="*",'22-Plumbing'!U51),"")</f>
        <v/>
      </c>
      <c r="H2931" s="236" t="e">
        <f>G2931/'Project Data'!$D$22</f>
        <v>#VALUE!</v>
      </c>
      <c r="I2931" s="186"/>
      <c r="J2931" s="224"/>
      <c r="K2931" s="242"/>
    </row>
    <row r="2932" spans="1:11" s="147" customFormat="1" ht="15.6" hidden="1">
      <c r="A2932" s="198">
        <f>'22-Plumbing'!A52</f>
        <v>0</v>
      </c>
      <c r="B2932" s="235" t="str">
        <f>'22-Plumbing'!B52</f>
        <v>22 13 19.36 Air-Admittance Valves</v>
      </c>
      <c r="C2932" s="254"/>
      <c r="D2932" s="239" t="str" cm="1">
        <f t="array" ref="D2932">_xlfn.IFNA(_xlfn.IFS('22-Plumbing'!D52="*",'22-Plumbing'!C52,'22-Plumbing'!F52="*",'22-Plumbing'!E52,'22-Plumbing'!H52="*",'22-Plumbing'!G52,'22-Plumbing'!J52="*",'22-Plumbing'!I52,'22-Plumbing'!L52="*",'22-Plumbing'!K52,'22-Plumbing'!N52="*",'22-Plumbing'!M52,'22-Plumbing'!P52="*",'22-Plumbing'!O52,'22-Plumbing'!R52="*",'22-Plumbing'!Q52,'22-Plumbing'!T52="*",'22-Plumbing'!S52),"")</f>
        <v/>
      </c>
      <c r="E2932" s="622" t="e">
        <f>D2932/'Project Data'!$D$22</f>
        <v>#VALUE!</v>
      </c>
      <c r="F2932" s="174" t="s">
        <v>44</v>
      </c>
      <c r="G2932" s="239" t="str" cm="1">
        <f t="array" ref="G2932">_xlfn.IFNA(_xlfn.IFS('22-Plumbing'!F52="*",'22-Plumbing'!E52,'22-Plumbing'!H52="*",'22-Plumbing'!G52,'22-Plumbing'!J52="*",'22-Plumbing'!I52,'22-Plumbing'!L52="*",'22-Plumbing'!K52,'22-Plumbing'!N52="*",'22-Plumbing'!M52,'22-Plumbing'!P52="*",'22-Plumbing'!O52,'22-Plumbing'!R52="*",'22-Plumbing'!Q52,'22-Plumbing'!T52="*",'22-Plumbing'!S52,'22-Plumbing'!V52="*",'22-Plumbing'!U52),"")</f>
        <v/>
      </c>
      <c r="H2932" s="236" t="e">
        <f>G2932/'Project Data'!$D$22</f>
        <v>#VALUE!</v>
      </c>
      <c r="I2932" s="186"/>
      <c r="J2932" s="224"/>
      <c r="K2932" s="242"/>
    </row>
    <row r="2933" spans="1:11" s="147" customFormat="1" ht="15.6" hidden="1">
      <c r="A2933" s="198">
        <f>'22-Plumbing'!A53</f>
        <v>0</v>
      </c>
      <c r="B2933" s="235" t="str">
        <f>'22-Plumbing'!B53</f>
        <v>22 13 23 Sanitary Waste Interceptors</v>
      </c>
      <c r="C2933" s="254"/>
      <c r="D2933" s="239" t="str" cm="1">
        <f t="array" ref="D2933">_xlfn.IFNA(_xlfn.IFS('22-Plumbing'!D53="*",'22-Plumbing'!C53,'22-Plumbing'!F53="*",'22-Plumbing'!E53,'22-Plumbing'!H53="*",'22-Plumbing'!G53,'22-Plumbing'!J53="*",'22-Plumbing'!I53,'22-Plumbing'!L53="*",'22-Plumbing'!K53,'22-Plumbing'!N53="*",'22-Plumbing'!M53,'22-Plumbing'!P53="*",'22-Plumbing'!O53,'22-Plumbing'!R53="*",'22-Plumbing'!Q53,'22-Plumbing'!T53="*",'22-Plumbing'!S53),"")</f>
        <v/>
      </c>
      <c r="E2933" s="622" t="e">
        <f>D2933/'Project Data'!$D$22</f>
        <v>#VALUE!</v>
      </c>
      <c r="F2933" s="174" t="s">
        <v>44</v>
      </c>
      <c r="G2933" s="239" t="str" cm="1">
        <f t="array" ref="G2933">_xlfn.IFNA(_xlfn.IFS('22-Plumbing'!F53="*",'22-Plumbing'!E53,'22-Plumbing'!H53="*",'22-Plumbing'!G53,'22-Plumbing'!J53="*",'22-Plumbing'!I53,'22-Plumbing'!L53="*",'22-Plumbing'!K53,'22-Plumbing'!N53="*",'22-Plumbing'!M53,'22-Plumbing'!P53="*",'22-Plumbing'!O53,'22-Plumbing'!R53="*",'22-Plumbing'!Q53,'22-Plumbing'!T53="*",'22-Plumbing'!S53,'22-Plumbing'!V53="*",'22-Plumbing'!U53),"")</f>
        <v/>
      </c>
      <c r="H2933" s="236" t="e">
        <f>G2933/'Project Data'!$D$22</f>
        <v>#VALUE!</v>
      </c>
      <c r="I2933" s="186"/>
      <c r="J2933" s="224"/>
      <c r="K2933" s="242"/>
    </row>
    <row r="2934" spans="1:11" s="147" customFormat="1" ht="15.6" hidden="1">
      <c r="A2934" s="198">
        <f>'22-Plumbing'!A54</f>
        <v>0</v>
      </c>
      <c r="B2934" s="235" t="str">
        <f>'22-Plumbing'!B54</f>
        <v>22 13 26 Sanitary Waste Separators</v>
      </c>
      <c r="C2934" s="254"/>
      <c r="D2934" s="239" t="str" cm="1">
        <f t="array" ref="D2934">_xlfn.IFNA(_xlfn.IFS('22-Plumbing'!D54="*",'22-Plumbing'!C54,'22-Plumbing'!F54="*",'22-Plumbing'!E54,'22-Plumbing'!H54="*",'22-Plumbing'!G54,'22-Plumbing'!J54="*",'22-Plumbing'!I54,'22-Plumbing'!L54="*",'22-Plumbing'!K54,'22-Plumbing'!N54="*",'22-Plumbing'!M54,'22-Plumbing'!P54="*",'22-Plumbing'!O54,'22-Plumbing'!R54="*",'22-Plumbing'!Q54,'22-Plumbing'!T54="*",'22-Plumbing'!S54),"")</f>
        <v/>
      </c>
      <c r="E2934" s="622" t="e">
        <f>D2934/'Project Data'!$D$22</f>
        <v>#VALUE!</v>
      </c>
      <c r="F2934" s="174" t="s">
        <v>44</v>
      </c>
      <c r="G2934" s="239" t="str" cm="1">
        <f t="array" ref="G2934">_xlfn.IFNA(_xlfn.IFS('22-Plumbing'!F54="*",'22-Plumbing'!E54,'22-Plumbing'!H54="*",'22-Plumbing'!G54,'22-Plumbing'!J54="*",'22-Plumbing'!I54,'22-Plumbing'!L54="*",'22-Plumbing'!K54,'22-Plumbing'!N54="*",'22-Plumbing'!M54,'22-Plumbing'!P54="*",'22-Plumbing'!O54,'22-Plumbing'!R54="*",'22-Plumbing'!Q54,'22-Plumbing'!T54="*",'22-Plumbing'!S54,'22-Plumbing'!V54="*",'22-Plumbing'!U54),"")</f>
        <v/>
      </c>
      <c r="H2934" s="236" t="e">
        <f>G2934/'Project Data'!$D$22</f>
        <v>#VALUE!</v>
      </c>
      <c r="I2934" s="186"/>
      <c r="J2934" s="224"/>
      <c r="K2934" s="242"/>
    </row>
    <row r="2935" spans="1:11" s="147" customFormat="1" ht="15.6" hidden="1">
      <c r="A2935" s="198">
        <f>'22-Plumbing'!A55</f>
        <v>0</v>
      </c>
      <c r="B2935" s="235" t="str">
        <f>'22-Plumbing'!B55</f>
        <v>22 13 29 Sanitary Sewerage Pumps</v>
      </c>
      <c r="C2935" s="254"/>
      <c r="D2935" s="239" t="str" cm="1">
        <f t="array" ref="D2935">_xlfn.IFNA(_xlfn.IFS('22-Plumbing'!D55="*",'22-Plumbing'!C55,'22-Plumbing'!F55="*",'22-Plumbing'!E55,'22-Plumbing'!H55="*",'22-Plumbing'!G55,'22-Plumbing'!J55="*",'22-Plumbing'!I55,'22-Plumbing'!L55="*",'22-Plumbing'!K55,'22-Plumbing'!N55="*",'22-Plumbing'!M55,'22-Plumbing'!P55="*",'22-Plumbing'!O55,'22-Plumbing'!R55="*",'22-Plumbing'!Q55,'22-Plumbing'!T55="*",'22-Plumbing'!S55),"")</f>
        <v/>
      </c>
      <c r="E2935" s="622" t="e">
        <f>D2935/'Project Data'!$D$22</f>
        <v>#VALUE!</v>
      </c>
      <c r="F2935" s="174" t="s">
        <v>44</v>
      </c>
      <c r="G2935" s="239" t="str" cm="1">
        <f t="array" ref="G2935">_xlfn.IFNA(_xlfn.IFS('22-Plumbing'!F55="*",'22-Plumbing'!E55,'22-Plumbing'!H55="*",'22-Plumbing'!G55,'22-Plumbing'!J55="*",'22-Plumbing'!I55,'22-Plumbing'!L55="*",'22-Plumbing'!K55,'22-Plumbing'!N55="*",'22-Plumbing'!M55,'22-Plumbing'!P55="*",'22-Plumbing'!O55,'22-Plumbing'!R55="*",'22-Plumbing'!Q55,'22-Plumbing'!T55="*",'22-Plumbing'!S55,'22-Plumbing'!V55="*",'22-Plumbing'!U55),"")</f>
        <v/>
      </c>
      <c r="H2935" s="236" t="e">
        <f>G2935/'Project Data'!$D$22</f>
        <v>#VALUE!</v>
      </c>
      <c r="I2935" s="186"/>
      <c r="J2935" s="224"/>
      <c r="K2935" s="242"/>
    </row>
    <row r="2936" spans="1:11" s="147" customFormat="1" ht="15.6" hidden="1">
      <c r="A2936" s="198">
        <f>'22-Plumbing'!A56</f>
        <v>0</v>
      </c>
      <c r="B2936" s="235" t="str">
        <f>'22-Plumbing'!B56</f>
        <v>22 13 29.13 Wet-Pit-Mounted, Vertical Sewerage Pumps</v>
      </c>
      <c r="C2936" s="254"/>
      <c r="D2936" s="239" t="str" cm="1">
        <f t="array" ref="D2936">_xlfn.IFNA(_xlfn.IFS('22-Plumbing'!D56="*",'22-Plumbing'!C56,'22-Plumbing'!F56="*",'22-Plumbing'!E56,'22-Plumbing'!H56="*",'22-Plumbing'!G56,'22-Plumbing'!J56="*",'22-Plumbing'!I56,'22-Plumbing'!L56="*",'22-Plumbing'!K56,'22-Plumbing'!N56="*",'22-Plumbing'!M56,'22-Plumbing'!P56="*",'22-Plumbing'!O56,'22-Plumbing'!R56="*",'22-Plumbing'!Q56,'22-Plumbing'!T56="*",'22-Plumbing'!S56),"")</f>
        <v/>
      </c>
      <c r="E2936" s="622" t="e">
        <f>D2936/'Project Data'!$D$22</f>
        <v>#VALUE!</v>
      </c>
      <c r="F2936" s="174" t="s">
        <v>44</v>
      </c>
      <c r="G2936" s="239" t="str" cm="1">
        <f t="array" ref="G2936">_xlfn.IFNA(_xlfn.IFS('22-Plumbing'!F56="*",'22-Plumbing'!E56,'22-Plumbing'!H56="*",'22-Plumbing'!G56,'22-Plumbing'!J56="*",'22-Plumbing'!I56,'22-Plumbing'!L56="*",'22-Plumbing'!K56,'22-Plumbing'!N56="*",'22-Plumbing'!M56,'22-Plumbing'!P56="*",'22-Plumbing'!O56,'22-Plumbing'!R56="*",'22-Plumbing'!Q56,'22-Plumbing'!T56="*",'22-Plumbing'!S56,'22-Plumbing'!V56="*",'22-Plumbing'!U56),"")</f>
        <v/>
      </c>
      <c r="H2936" s="236" t="e">
        <f>G2936/'Project Data'!$D$22</f>
        <v>#VALUE!</v>
      </c>
      <c r="I2936" s="186"/>
      <c r="J2936" s="224"/>
      <c r="K2936" s="242"/>
    </row>
    <row r="2937" spans="1:11" s="147" customFormat="1" ht="15.6" hidden="1">
      <c r="A2937" s="198">
        <f>'22-Plumbing'!A57</f>
        <v>0</v>
      </c>
      <c r="B2937" s="235" t="str">
        <f>'22-Plumbing'!B57</f>
        <v>22 13 29.16 Submersible Sewerage Pumps</v>
      </c>
      <c r="C2937" s="254"/>
      <c r="D2937" s="239" t="str" cm="1">
        <f t="array" ref="D2937">_xlfn.IFNA(_xlfn.IFS('22-Plumbing'!D57="*",'22-Plumbing'!C57,'22-Plumbing'!F57="*",'22-Plumbing'!E57,'22-Plumbing'!H57="*",'22-Plumbing'!G57,'22-Plumbing'!J57="*",'22-Plumbing'!I57,'22-Plumbing'!L57="*",'22-Plumbing'!K57,'22-Plumbing'!N57="*",'22-Plumbing'!M57,'22-Plumbing'!P57="*",'22-Plumbing'!O57,'22-Plumbing'!R57="*",'22-Plumbing'!Q57,'22-Plumbing'!T57="*",'22-Plumbing'!S57),"")</f>
        <v/>
      </c>
      <c r="E2937" s="622" t="e">
        <f>D2937/'Project Data'!$D$22</f>
        <v>#VALUE!</v>
      </c>
      <c r="F2937" s="174" t="s">
        <v>44</v>
      </c>
      <c r="G2937" s="239" t="str" cm="1">
        <f t="array" ref="G2937">_xlfn.IFNA(_xlfn.IFS('22-Plumbing'!F57="*",'22-Plumbing'!E57,'22-Plumbing'!H57="*",'22-Plumbing'!G57,'22-Plumbing'!J57="*",'22-Plumbing'!I57,'22-Plumbing'!L57="*",'22-Plumbing'!K57,'22-Plumbing'!N57="*",'22-Plumbing'!M57,'22-Plumbing'!P57="*",'22-Plumbing'!O57,'22-Plumbing'!R57="*",'22-Plumbing'!Q57,'22-Plumbing'!T57="*",'22-Plumbing'!S57,'22-Plumbing'!V57="*",'22-Plumbing'!U57),"")</f>
        <v/>
      </c>
      <c r="H2937" s="236" t="e">
        <f>G2937/'Project Data'!$D$22</f>
        <v>#VALUE!</v>
      </c>
      <c r="I2937" s="186"/>
      <c r="J2937" s="224"/>
      <c r="K2937" s="242"/>
    </row>
    <row r="2938" spans="1:11" s="147" customFormat="1" ht="15.6" hidden="1">
      <c r="A2938" s="198">
        <f>'22-Plumbing'!A58</f>
        <v>0</v>
      </c>
      <c r="B2938" s="235" t="str">
        <f>'22-Plumbing'!B58</f>
        <v>22 13 29.23 Sewerage Pump Reverse-Flow Assemblies</v>
      </c>
      <c r="C2938" s="254"/>
      <c r="D2938" s="239" t="str" cm="1">
        <f t="array" ref="D2938">_xlfn.IFNA(_xlfn.IFS('22-Plumbing'!D58="*",'22-Plumbing'!C58,'22-Plumbing'!F58="*",'22-Plumbing'!E58,'22-Plumbing'!H58="*",'22-Plumbing'!G58,'22-Plumbing'!J58="*",'22-Plumbing'!I58,'22-Plumbing'!L58="*",'22-Plumbing'!K58,'22-Plumbing'!N58="*",'22-Plumbing'!M58,'22-Plumbing'!P58="*",'22-Plumbing'!O58,'22-Plumbing'!R58="*",'22-Plumbing'!Q58,'22-Plumbing'!T58="*",'22-Plumbing'!S58),"")</f>
        <v/>
      </c>
      <c r="E2938" s="622" t="e">
        <f>D2938/'Project Data'!$D$22</f>
        <v>#VALUE!</v>
      </c>
      <c r="F2938" s="174" t="s">
        <v>44</v>
      </c>
      <c r="G2938" s="239" t="str" cm="1">
        <f t="array" ref="G2938">_xlfn.IFNA(_xlfn.IFS('22-Plumbing'!F58="*",'22-Plumbing'!E58,'22-Plumbing'!H58="*",'22-Plumbing'!G58,'22-Plumbing'!J58="*",'22-Plumbing'!I58,'22-Plumbing'!L58="*",'22-Plumbing'!K58,'22-Plumbing'!N58="*",'22-Plumbing'!M58,'22-Plumbing'!P58="*",'22-Plumbing'!O58,'22-Plumbing'!R58="*",'22-Plumbing'!Q58,'22-Plumbing'!T58="*",'22-Plumbing'!S58,'22-Plumbing'!V58="*",'22-Plumbing'!U58),"")</f>
        <v/>
      </c>
      <c r="H2938" s="236" t="e">
        <f>G2938/'Project Data'!$D$22</f>
        <v>#VALUE!</v>
      </c>
      <c r="I2938" s="186"/>
      <c r="J2938" s="224"/>
      <c r="K2938" s="242"/>
    </row>
    <row r="2939" spans="1:11" s="147" customFormat="1" ht="15.6" hidden="1">
      <c r="A2939" s="198">
        <f>'22-Plumbing'!A59</f>
        <v>0</v>
      </c>
      <c r="B2939" s="235" t="str">
        <f>'22-Plumbing'!B59</f>
        <v>22 13 29.33 Sewerage Pump Basins and Pits</v>
      </c>
      <c r="C2939" s="254"/>
      <c r="D2939" s="239" t="str" cm="1">
        <f t="array" ref="D2939">_xlfn.IFNA(_xlfn.IFS('22-Plumbing'!D59="*",'22-Plumbing'!C59,'22-Plumbing'!F59="*",'22-Plumbing'!E59,'22-Plumbing'!H59="*",'22-Plumbing'!G59,'22-Plumbing'!J59="*",'22-Plumbing'!I59,'22-Plumbing'!L59="*",'22-Plumbing'!K59,'22-Plumbing'!N59="*",'22-Plumbing'!M59,'22-Plumbing'!P59="*",'22-Plumbing'!O59,'22-Plumbing'!R59="*",'22-Plumbing'!Q59,'22-Plumbing'!T59="*",'22-Plumbing'!S59),"")</f>
        <v/>
      </c>
      <c r="E2939" s="622" t="e">
        <f>D2939/'Project Data'!$D$22</f>
        <v>#VALUE!</v>
      </c>
      <c r="F2939" s="174" t="s">
        <v>44</v>
      </c>
      <c r="G2939" s="239" t="str" cm="1">
        <f t="array" ref="G2939">_xlfn.IFNA(_xlfn.IFS('22-Plumbing'!F59="*",'22-Plumbing'!E59,'22-Plumbing'!H59="*",'22-Plumbing'!G59,'22-Plumbing'!J59="*",'22-Plumbing'!I59,'22-Plumbing'!L59="*",'22-Plumbing'!K59,'22-Plumbing'!N59="*",'22-Plumbing'!M59,'22-Plumbing'!P59="*",'22-Plumbing'!O59,'22-Plumbing'!R59="*",'22-Plumbing'!Q59,'22-Plumbing'!T59="*",'22-Plumbing'!S59,'22-Plumbing'!V59="*",'22-Plumbing'!U59),"")</f>
        <v/>
      </c>
      <c r="H2939" s="236" t="e">
        <f>G2939/'Project Data'!$D$22</f>
        <v>#VALUE!</v>
      </c>
      <c r="I2939" s="186"/>
      <c r="J2939" s="224"/>
      <c r="K2939" s="242"/>
    </row>
    <row r="2940" spans="1:11" s="147" customFormat="1" ht="15.6" hidden="1">
      <c r="A2940" s="198">
        <f>'22-Plumbing'!A60</f>
        <v>0</v>
      </c>
      <c r="B2940" s="235" t="str">
        <f>'22-Plumbing'!B60</f>
        <v>22 13 33 Packaged, Submersible Sewerage Pump Units</v>
      </c>
      <c r="C2940" s="254"/>
      <c r="D2940" s="239" t="str" cm="1">
        <f t="array" ref="D2940">_xlfn.IFNA(_xlfn.IFS('22-Plumbing'!D60="*",'22-Plumbing'!C60,'22-Plumbing'!F60="*",'22-Plumbing'!E60,'22-Plumbing'!H60="*",'22-Plumbing'!G60,'22-Plumbing'!J60="*",'22-Plumbing'!I60,'22-Plumbing'!L60="*",'22-Plumbing'!K60,'22-Plumbing'!N60="*",'22-Plumbing'!M60,'22-Plumbing'!P60="*",'22-Plumbing'!O60,'22-Plumbing'!R60="*",'22-Plumbing'!Q60,'22-Plumbing'!T60="*",'22-Plumbing'!S60),"")</f>
        <v/>
      </c>
      <c r="E2940" s="622" t="e">
        <f>D2940/'Project Data'!$D$22</f>
        <v>#VALUE!</v>
      </c>
      <c r="F2940" s="174" t="s">
        <v>44</v>
      </c>
      <c r="G2940" s="239" t="str" cm="1">
        <f t="array" ref="G2940">_xlfn.IFNA(_xlfn.IFS('22-Plumbing'!F60="*",'22-Plumbing'!E60,'22-Plumbing'!H60="*",'22-Plumbing'!G60,'22-Plumbing'!J60="*",'22-Plumbing'!I60,'22-Plumbing'!L60="*",'22-Plumbing'!K60,'22-Plumbing'!N60="*",'22-Plumbing'!M60,'22-Plumbing'!P60="*",'22-Plumbing'!O60,'22-Plumbing'!R60="*",'22-Plumbing'!Q60,'22-Plumbing'!T60="*",'22-Plumbing'!S60,'22-Plumbing'!V60="*",'22-Plumbing'!U60),"")</f>
        <v/>
      </c>
      <c r="H2940" s="236" t="e">
        <f>G2940/'Project Data'!$D$22</f>
        <v>#VALUE!</v>
      </c>
      <c r="I2940" s="186"/>
      <c r="J2940" s="224"/>
      <c r="K2940" s="242"/>
    </row>
    <row r="2941" spans="1:11" s="147" customFormat="1" ht="15.6" hidden="1">
      <c r="A2941" s="198">
        <f>'22-Plumbing'!A61</f>
        <v>0</v>
      </c>
      <c r="B2941" s="235" t="str">
        <f>'22-Plumbing'!B61</f>
        <v>22 13 36 Packaged, Wastewater Pump Units</v>
      </c>
      <c r="C2941" s="254"/>
      <c r="D2941" s="239" t="str" cm="1">
        <f t="array" ref="D2941">_xlfn.IFNA(_xlfn.IFS('22-Plumbing'!D61="*",'22-Plumbing'!C61,'22-Plumbing'!F61="*",'22-Plumbing'!E61,'22-Plumbing'!H61="*",'22-Plumbing'!G61,'22-Plumbing'!J61="*",'22-Plumbing'!I61,'22-Plumbing'!L61="*",'22-Plumbing'!K61,'22-Plumbing'!N61="*",'22-Plumbing'!M61,'22-Plumbing'!P61="*",'22-Plumbing'!O61,'22-Plumbing'!R61="*",'22-Plumbing'!Q61,'22-Plumbing'!T61="*",'22-Plumbing'!S61),"")</f>
        <v/>
      </c>
      <c r="E2941" s="622" t="e">
        <f>D2941/'Project Data'!$D$22</f>
        <v>#VALUE!</v>
      </c>
      <c r="F2941" s="174" t="s">
        <v>44</v>
      </c>
      <c r="G2941" s="239" t="str" cm="1">
        <f t="array" ref="G2941">_xlfn.IFNA(_xlfn.IFS('22-Plumbing'!F61="*",'22-Plumbing'!E61,'22-Plumbing'!H61="*",'22-Plumbing'!G61,'22-Plumbing'!J61="*",'22-Plumbing'!I61,'22-Plumbing'!L61="*",'22-Plumbing'!K61,'22-Plumbing'!N61="*",'22-Plumbing'!M61,'22-Plumbing'!P61="*",'22-Plumbing'!O61,'22-Plumbing'!R61="*",'22-Plumbing'!Q61,'22-Plumbing'!T61="*",'22-Plumbing'!S61,'22-Plumbing'!V61="*",'22-Plumbing'!U61),"")</f>
        <v/>
      </c>
      <c r="H2941" s="236" t="e">
        <f>G2941/'Project Data'!$D$22</f>
        <v>#VALUE!</v>
      </c>
      <c r="I2941" s="186"/>
      <c r="J2941" s="224"/>
      <c r="K2941" s="242"/>
    </row>
    <row r="2942" spans="1:11" s="147" customFormat="1" ht="15.6" hidden="1">
      <c r="A2942" s="198">
        <f>'22-Plumbing'!A62</f>
        <v>0</v>
      </c>
      <c r="B2942" s="235" t="str">
        <f>'22-Plumbing'!B62</f>
        <v>22 13 43 Facility Packaged Sewage Pumping Stations</v>
      </c>
      <c r="C2942" s="254"/>
      <c r="D2942" s="239" t="str" cm="1">
        <f t="array" ref="D2942">_xlfn.IFNA(_xlfn.IFS('22-Plumbing'!D62="*",'22-Plumbing'!C62,'22-Plumbing'!F62="*",'22-Plumbing'!E62,'22-Plumbing'!H62="*",'22-Plumbing'!G62,'22-Plumbing'!J62="*",'22-Plumbing'!I62,'22-Plumbing'!L62="*",'22-Plumbing'!K62,'22-Plumbing'!N62="*",'22-Plumbing'!M62,'22-Plumbing'!P62="*",'22-Plumbing'!O62,'22-Plumbing'!R62="*",'22-Plumbing'!Q62,'22-Plumbing'!T62="*",'22-Plumbing'!S62),"")</f>
        <v/>
      </c>
      <c r="E2942" s="622" t="e">
        <f>D2942/'Project Data'!$D$22</f>
        <v>#VALUE!</v>
      </c>
      <c r="F2942" s="174" t="s">
        <v>44</v>
      </c>
      <c r="G2942" s="239" t="str" cm="1">
        <f t="array" ref="G2942">_xlfn.IFNA(_xlfn.IFS('22-Plumbing'!F62="*",'22-Plumbing'!E62,'22-Plumbing'!H62="*",'22-Plumbing'!G62,'22-Plumbing'!J62="*",'22-Plumbing'!I62,'22-Plumbing'!L62="*",'22-Plumbing'!K62,'22-Plumbing'!N62="*",'22-Plumbing'!M62,'22-Plumbing'!P62="*",'22-Plumbing'!O62,'22-Plumbing'!R62="*",'22-Plumbing'!Q62,'22-Plumbing'!T62="*",'22-Plumbing'!S62,'22-Plumbing'!V62="*",'22-Plumbing'!U62),"")</f>
        <v/>
      </c>
      <c r="H2942" s="236" t="e">
        <f>G2942/'Project Data'!$D$22</f>
        <v>#VALUE!</v>
      </c>
      <c r="I2942" s="186"/>
      <c r="J2942" s="224"/>
      <c r="K2942" s="242"/>
    </row>
    <row r="2943" spans="1:11" s="147" customFormat="1" ht="15.6" hidden="1">
      <c r="A2943" s="198">
        <f>'22-Plumbing'!A63</f>
        <v>0</v>
      </c>
      <c r="B2943" s="235" t="str">
        <f>'22-Plumbing'!B63</f>
        <v>22 13 43.13 Facility Dry-Well Packaged Sewage Pumping Stations</v>
      </c>
      <c r="C2943" s="254"/>
      <c r="D2943" s="239" t="str" cm="1">
        <f t="array" ref="D2943">_xlfn.IFNA(_xlfn.IFS('22-Plumbing'!D63="*",'22-Plumbing'!C63,'22-Plumbing'!F63="*",'22-Plumbing'!E63,'22-Plumbing'!H63="*",'22-Plumbing'!G63,'22-Plumbing'!J63="*",'22-Plumbing'!I63,'22-Plumbing'!L63="*",'22-Plumbing'!K63,'22-Plumbing'!N63="*",'22-Plumbing'!M63,'22-Plumbing'!P63="*",'22-Plumbing'!O63,'22-Plumbing'!R63="*",'22-Plumbing'!Q63,'22-Plumbing'!T63="*",'22-Plumbing'!S63),"")</f>
        <v/>
      </c>
      <c r="E2943" s="622" t="e">
        <f>D2943/'Project Data'!$D$22</f>
        <v>#VALUE!</v>
      </c>
      <c r="F2943" s="174" t="s">
        <v>44</v>
      </c>
      <c r="G2943" s="239" t="str" cm="1">
        <f t="array" ref="G2943">_xlfn.IFNA(_xlfn.IFS('22-Plumbing'!F63="*",'22-Plumbing'!E63,'22-Plumbing'!H63="*",'22-Plumbing'!G63,'22-Plumbing'!J63="*",'22-Plumbing'!I63,'22-Plumbing'!L63="*",'22-Plumbing'!K63,'22-Plumbing'!N63="*",'22-Plumbing'!M63,'22-Plumbing'!P63="*",'22-Plumbing'!O63,'22-Plumbing'!R63="*",'22-Plumbing'!Q63,'22-Plumbing'!T63="*",'22-Plumbing'!S63,'22-Plumbing'!V63="*",'22-Plumbing'!U63),"")</f>
        <v/>
      </c>
      <c r="H2943" s="236" t="e">
        <f>G2943/'Project Data'!$D$22</f>
        <v>#VALUE!</v>
      </c>
      <c r="I2943" s="186"/>
      <c r="J2943" s="224"/>
      <c r="K2943" s="242"/>
    </row>
    <row r="2944" spans="1:11" s="147" customFormat="1" ht="15.6" hidden="1">
      <c r="A2944" s="198">
        <f>'22-Plumbing'!A64</f>
        <v>0</v>
      </c>
      <c r="B2944" s="235" t="str">
        <f>'22-Plumbing'!B64</f>
        <v>22 13 43.16 Facility Wet-Well Packaged Sewage Pumping Stations</v>
      </c>
      <c r="C2944" s="254"/>
      <c r="D2944" s="239" t="str" cm="1">
        <f t="array" ref="D2944">_xlfn.IFNA(_xlfn.IFS('22-Plumbing'!D64="*",'22-Plumbing'!C64,'22-Plumbing'!F64="*",'22-Plumbing'!E64,'22-Plumbing'!H64="*",'22-Plumbing'!G64,'22-Plumbing'!J64="*",'22-Plumbing'!I64,'22-Plumbing'!L64="*",'22-Plumbing'!K64,'22-Plumbing'!N64="*",'22-Plumbing'!M64,'22-Plumbing'!P64="*",'22-Plumbing'!O64,'22-Plumbing'!R64="*",'22-Plumbing'!Q64,'22-Plumbing'!T64="*",'22-Plumbing'!S64),"")</f>
        <v/>
      </c>
      <c r="E2944" s="622" t="e">
        <f>D2944/'Project Data'!$D$22</f>
        <v>#VALUE!</v>
      </c>
      <c r="F2944" s="174" t="s">
        <v>44</v>
      </c>
      <c r="G2944" s="239" t="str" cm="1">
        <f t="array" ref="G2944">_xlfn.IFNA(_xlfn.IFS('22-Plumbing'!F64="*",'22-Plumbing'!E64,'22-Plumbing'!H64="*",'22-Plumbing'!G64,'22-Plumbing'!J64="*",'22-Plumbing'!I64,'22-Plumbing'!L64="*",'22-Plumbing'!K64,'22-Plumbing'!N64="*",'22-Plumbing'!M64,'22-Plumbing'!P64="*",'22-Plumbing'!O64,'22-Plumbing'!R64="*",'22-Plumbing'!Q64,'22-Plumbing'!T64="*",'22-Plumbing'!S64,'22-Plumbing'!V64="*",'22-Plumbing'!U64),"")</f>
        <v/>
      </c>
      <c r="H2944" s="236" t="e">
        <f>G2944/'Project Data'!$D$22</f>
        <v>#VALUE!</v>
      </c>
      <c r="I2944" s="186"/>
      <c r="J2944" s="224"/>
      <c r="K2944" s="242"/>
    </row>
    <row r="2945" spans="1:11" s="147" customFormat="1" ht="15.6" hidden="1">
      <c r="A2945" s="198">
        <f>'22-Plumbing'!A65</f>
        <v>0</v>
      </c>
      <c r="B2945" s="235" t="str">
        <f>'22-Plumbing'!B65</f>
        <v>22 13 63 Facility Gray Water Tanks</v>
      </c>
      <c r="C2945" s="254"/>
      <c r="D2945" s="239" t="str" cm="1">
        <f t="array" ref="D2945">_xlfn.IFNA(_xlfn.IFS('22-Plumbing'!D65="*",'22-Plumbing'!C65,'22-Plumbing'!F65="*",'22-Plumbing'!E65,'22-Plumbing'!H65="*",'22-Plumbing'!G65,'22-Plumbing'!J65="*",'22-Plumbing'!I65,'22-Plumbing'!L65="*",'22-Plumbing'!K65,'22-Plumbing'!N65="*",'22-Plumbing'!M65,'22-Plumbing'!P65="*",'22-Plumbing'!O65,'22-Plumbing'!R65="*",'22-Plumbing'!Q65,'22-Plumbing'!T65="*",'22-Plumbing'!S65),"")</f>
        <v/>
      </c>
      <c r="E2945" s="622" t="e">
        <f>D2945/'Project Data'!$D$22</f>
        <v>#VALUE!</v>
      </c>
      <c r="F2945" s="174" t="s">
        <v>44</v>
      </c>
      <c r="G2945" s="239" t="str" cm="1">
        <f t="array" ref="G2945">_xlfn.IFNA(_xlfn.IFS('22-Plumbing'!F65="*",'22-Plumbing'!E65,'22-Plumbing'!H65="*",'22-Plumbing'!G65,'22-Plumbing'!J65="*",'22-Plumbing'!I65,'22-Plumbing'!L65="*",'22-Plumbing'!K65,'22-Plumbing'!N65="*",'22-Plumbing'!M65,'22-Plumbing'!P65="*",'22-Plumbing'!O65,'22-Plumbing'!R65="*",'22-Plumbing'!Q65,'22-Plumbing'!T65="*",'22-Plumbing'!S65,'22-Plumbing'!V65="*",'22-Plumbing'!U65),"")</f>
        <v/>
      </c>
      <c r="H2945" s="236" t="e">
        <f>G2945/'Project Data'!$D$22</f>
        <v>#VALUE!</v>
      </c>
      <c r="I2945" s="186"/>
      <c r="J2945" s="224"/>
      <c r="K2945" s="242"/>
    </row>
    <row r="2946" spans="1:11" s="147" customFormat="1" ht="15.6" hidden="1">
      <c r="A2946" s="198">
        <f>'22-Plumbing'!A66</f>
        <v>0</v>
      </c>
      <c r="B2946" s="235" t="str">
        <f>'22-Plumbing'!B66</f>
        <v>22 14 00 Facility Storm Drainage</v>
      </c>
      <c r="C2946" s="254"/>
      <c r="D2946" s="239" t="str" cm="1">
        <f t="array" ref="D2946">_xlfn.IFNA(_xlfn.IFS('22-Plumbing'!D66="*",'22-Plumbing'!C66,'22-Plumbing'!F66="*",'22-Plumbing'!E66,'22-Plumbing'!H66="*",'22-Plumbing'!G66,'22-Plumbing'!J66="*",'22-Plumbing'!I66,'22-Plumbing'!L66="*",'22-Plumbing'!K66,'22-Plumbing'!N66="*",'22-Plumbing'!M66,'22-Plumbing'!P66="*",'22-Plumbing'!O66,'22-Plumbing'!R66="*",'22-Plumbing'!Q66,'22-Plumbing'!T66="*",'22-Plumbing'!S66),"")</f>
        <v/>
      </c>
      <c r="E2946" s="622" t="e">
        <f>D2946/'Project Data'!$D$22</f>
        <v>#VALUE!</v>
      </c>
      <c r="F2946" s="174" t="s">
        <v>44</v>
      </c>
      <c r="G2946" s="239" t="str" cm="1">
        <f t="array" ref="G2946">_xlfn.IFNA(_xlfn.IFS('22-Plumbing'!F66="*",'22-Plumbing'!E66,'22-Plumbing'!H66="*",'22-Plumbing'!G66,'22-Plumbing'!J66="*",'22-Plumbing'!I66,'22-Plumbing'!L66="*",'22-Plumbing'!K66,'22-Plumbing'!N66="*",'22-Plumbing'!M66,'22-Plumbing'!P66="*",'22-Plumbing'!O66,'22-Plumbing'!R66="*",'22-Plumbing'!Q66,'22-Plumbing'!T66="*",'22-Plumbing'!S66,'22-Plumbing'!V66="*",'22-Plumbing'!U66),"")</f>
        <v/>
      </c>
      <c r="H2946" s="236" t="e">
        <f>G2946/'Project Data'!$D$22</f>
        <v>#VALUE!</v>
      </c>
      <c r="I2946" s="186"/>
      <c r="J2946" s="224"/>
      <c r="K2946" s="242"/>
    </row>
    <row r="2947" spans="1:11" s="147" customFormat="1" ht="15.6" hidden="1">
      <c r="A2947" s="198">
        <f>'22-Plumbing'!A67</f>
        <v>0</v>
      </c>
      <c r="B2947" s="235" t="str">
        <f>'22-Plumbing'!B67</f>
        <v>22 14 13 Facility Storm Drainage Piping</v>
      </c>
      <c r="C2947" s="254"/>
      <c r="D2947" s="239" t="str" cm="1">
        <f t="array" ref="D2947">_xlfn.IFNA(_xlfn.IFS('22-Plumbing'!D67="*",'22-Plumbing'!C67,'22-Plumbing'!F67="*",'22-Plumbing'!E67,'22-Plumbing'!H67="*",'22-Plumbing'!G67,'22-Plumbing'!J67="*",'22-Plumbing'!I67,'22-Plumbing'!L67="*",'22-Plumbing'!K67,'22-Plumbing'!N67="*",'22-Plumbing'!M67,'22-Plumbing'!P67="*",'22-Plumbing'!O67,'22-Plumbing'!R67="*",'22-Plumbing'!Q67,'22-Plumbing'!T67="*",'22-Plumbing'!S67),"")</f>
        <v/>
      </c>
      <c r="E2947" s="622" t="e">
        <f>D2947/'Project Data'!$D$22</f>
        <v>#VALUE!</v>
      </c>
      <c r="F2947" s="174" t="s">
        <v>44</v>
      </c>
      <c r="G2947" s="239" t="str" cm="1">
        <f t="array" ref="G2947">_xlfn.IFNA(_xlfn.IFS('22-Plumbing'!F67="*",'22-Plumbing'!E67,'22-Plumbing'!H67="*",'22-Plumbing'!G67,'22-Plumbing'!J67="*",'22-Plumbing'!I67,'22-Plumbing'!L67="*",'22-Plumbing'!K67,'22-Plumbing'!N67="*",'22-Plumbing'!M67,'22-Plumbing'!P67="*",'22-Plumbing'!O67,'22-Plumbing'!R67="*",'22-Plumbing'!Q67,'22-Plumbing'!T67="*",'22-Plumbing'!S67,'22-Plumbing'!V67="*",'22-Plumbing'!U67),"")</f>
        <v/>
      </c>
      <c r="H2947" s="236" t="e">
        <f>G2947/'Project Data'!$D$22</f>
        <v>#VALUE!</v>
      </c>
      <c r="I2947" s="186"/>
      <c r="J2947" s="224"/>
      <c r="K2947" s="242"/>
    </row>
    <row r="2948" spans="1:11" s="147" customFormat="1" ht="15.6" hidden="1">
      <c r="A2948" s="198">
        <f>'22-Plumbing'!A68</f>
        <v>0</v>
      </c>
      <c r="B2948" s="235" t="str">
        <f>'22-Plumbing'!B68</f>
        <v>22 14 16 Rainwater Leaders</v>
      </c>
      <c r="C2948" s="254"/>
      <c r="D2948" s="239" t="str" cm="1">
        <f t="array" ref="D2948">_xlfn.IFNA(_xlfn.IFS('22-Plumbing'!D68="*",'22-Plumbing'!C68,'22-Plumbing'!F68="*",'22-Plumbing'!E68,'22-Plumbing'!H68="*",'22-Plumbing'!G68,'22-Plumbing'!J68="*",'22-Plumbing'!I68,'22-Plumbing'!L68="*",'22-Plumbing'!K68,'22-Plumbing'!N68="*",'22-Plumbing'!M68,'22-Plumbing'!P68="*",'22-Plumbing'!O68,'22-Plumbing'!R68="*",'22-Plumbing'!Q68,'22-Plumbing'!T68="*",'22-Plumbing'!S68),"")</f>
        <v/>
      </c>
      <c r="E2948" s="622" t="e">
        <f>D2948/'Project Data'!$D$22</f>
        <v>#VALUE!</v>
      </c>
      <c r="F2948" s="174" t="s">
        <v>44</v>
      </c>
      <c r="G2948" s="239" t="str" cm="1">
        <f t="array" ref="G2948">_xlfn.IFNA(_xlfn.IFS('22-Plumbing'!F68="*",'22-Plumbing'!E68,'22-Plumbing'!H68="*",'22-Plumbing'!G68,'22-Plumbing'!J68="*",'22-Plumbing'!I68,'22-Plumbing'!L68="*",'22-Plumbing'!K68,'22-Plumbing'!N68="*",'22-Plumbing'!M68,'22-Plumbing'!P68="*",'22-Plumbing'!O68,'22-Plumbing'!R68="*",'22-Plumbing'!Q68,'22-Plumbing'!T68="*",'22-Plumbing'!S68,'22-Plumbing'!V68="*",'22-Plumbing'!U68),"")</f>
        <v/>
      </c>
      <c r="H2948" s="236" t="e">
        <f>G2948/'Project Data'!$D$22</f>
        <v>#VALUE!</v>
      </c>
      <c r="I2948" s="186"/>
      <c r="J2948" s="224"/>
      <c r="K2948" s="242"/>
    </row>
    <row r="2949" spans="1:11" s="147" customFormat="1" ht="15.6" hidden="1">
      <c r="A2949" s="198">
        <f>'22-Plumbing'!A69</f>
        <v>0</v>
      </c>
      <c r="B2949" s="235" t="str">
        <f>'22-Plumbing'!B69</f>
        <v>22 14 19 Sump Pump Discharge Piping</v>
      </c>
      <c r="C2949" s="254"/>
      <c r="D2949" s="239" t="str" cm="1">
        <f t="array" ref="D2949">_xlfn.IFNA(_xlfn.IFS('22-Plumbing'!D69="*",'22-Plumbing'!C69,'22-Plumbing'!F69="*",'22-Plumbing'!E69,'22-Plumbing'!H69="*",'22-Plumbing'!G69,'22-Plumbing'!J69="*",'22-Plumbing'!I69,'22-Plumbing'!L69="*",'22-Plumbing'!K69,'22-Plumbing'!N69="*",'22-Plumbing'!M69,'22-Plumbing'!P69="*",'22-Plumbing'!O69,'22-Plumbing'!R69="*",'22-Plumbing'!Q69,'22-Plumbing'!T69="*",'22-Plumbing'!S69),"")</f>
        <v/>
      </c>
      <c r="E2949" s="622" t="e">
        <f>D2949/'Project Data'!$D$22</f>
        <v>#VALUE!</v>
      </c>
      <c r="F2949" s="174" t="s">
        <v>44</v>
      </c>
      <c r="G2949" s="239" t="str" cm="1">
        <f t="array" ref="G2949">_xlfn.IFNA(_xlfn.IFS('22-Plumbing'!F69="*",'22-Plumbing'!E69,'22-Plumbing'!H69="*",'22-Plumbing'!G69,'22-Plumbing'!J69="*",'22-Plumbing'!I69,'22-Plumbing'!L69="*",'22-Plumbing'!K69,'22-Plumbing'!N69="*",'22-Plumbing'!M69,'22-Plumbing'!P69="*",'22-Plumbing'!O69,'22-Plumbing'!R69="*",'22-Plumbing'!Q69,'22-Plumbing'!T69="*",'22-Plumbing'!S69,'22-Plumbing'!V69="*",'22-Plumbing'!U69),"")</f>
        <v/>
      </c>
      <c r="H2949" s="236" t="e">
        <f>G2949/'Project Data'!$D$22</f>
        <v>#VALUE!</v>
      </c>
      <c r="I2949" s="186"/>
      <c r="J2949" s="224"/>
      <c r="K2949" s="242"/>
    </row>
    <row r="2950" spans="1:11" s="147" customFormat="1" ht="15.6" hidden="1">
      <c r="A2950" s="198">
        <f>'22-Plumbing'!A70</f>
        <v>0</v>
      </c>
      <c r="B2950" s="235" t="str">
        <f>'22-Plumbing'!B70</f>
        <v>22 14 23 Storm Drainage Piping Specialties</v>
      </c>
      <c r="C2950" s="254"/>
      <c r="D2950" s="239" t="str" cm="1">
        <f t="array" ref="D2950">_xlfn.IFNA(_xlfn.IFS('22-Plumbing'!D70="*",'22-Plumbing'!C70,'22-Plumbing'!F70="*",'22-Plumbing'!E70,'22-Plumbing'!H70="*",'22-Plumbing'!G70,'22-Plumbing'!J70="*",'22-Plumbing'!I70,'22-Plumbing'!L70="*",'22-Plumbing'!K70,'22-Plumbing'!N70="*",'22-Plumbing'!M70,'22-Plumbing'!P70="*",'22-Plumbing'!O70,'22-Plumbing'!R70="*",'22-Plumbing'!Q70,'22-Plumbing'!T70="*",'22-Plumbing'!S70),"")</f>
        <v/>
      </c>
      <c r="E2950" s="622" t="e">
        <f>D2950/'Project Data'!$D$22</f>
        <v>#VALUE!</v>
      </c>
      <c r="F2950" s="174" t="s">
        <v>44</v>
      </c>
      <c r="G2950" s="239" t="str" cm="1">
        <f t="array" ref="G2950">_xlfn.IFNA(_xlfn.IFS('22-Plumbing'!F70="*",'22-Plumbing'!E70,'22-Plumbing'!H70="*",'22-Plumbing'!G70,'22-Plumbing'!J70="*",'22-Plumbing'!I70,'22-Plumbing'!L70="*",'22-Plumbing'!K70,'22-Plumbing'!N70="*",'22-Plumbing'!M70,'22-Plumbing'!P70="*",'22-Plumbing'!O70,'22-Plumbing'!R70="*",'22-Plumbing'!Q70,'22-Plumbing'!T70="*",'22-Plumbing'!S70,'22-Plumbing'!V70="*",'22-Plumbing'!U70),"")</f>
        <v/>
      </c>
      <c r="H2950" s="236" t="e">
        <f>G2950/'Project Data'!$D$22</f>
        <v>#VALUE!</v>
      </c>
      <c r="I2950" s="186"/>
      <c r="J2950" s="224"/>
      <c r="K2950" s="242"/>
    </row>
    <row r="2951" spans="1:11" s="147" customFormat="1" ht="15.6" hidden="1">
      <c r="A2951" s="198">
        <f>'22-Plumbing'!A71</f>
        <v>0</v>
      </c>
      <c r="B2951" s="235" t="str">
        <f>'22-Plumbing'!B71</f>
        <v>22 14 26 Facility Storm Drains</v>
      </c>
      <c r="C2951" s="254"/>
      <c r="D2951" s="239" t="str" cm="1">
        <f t="array" ref="D2951">_xlfn.IFNA(_xlfn.IFS('22-Plumbing'!D71="*",'22-Plumbing'!C71,'22-Plumbing'!F71="*",'22-Plumbing'!E71,'22-Plumbing'!H71="*",'22-Plumbing'!G71,'22-Plumbing'!J71="*",'22-Plumbing'!I71,'22-Plumbing'!L71="*",'22-Plumbing'!K71,'22-Plumbing'!N71="*",'22-Plumbing'!M71,'22-Plumbing'!P71="*",'22-Plumbing'!O71,'22-Plumbing'!R71="*",'22-Plumbing'!Q71,'22-Plumbing'!T71="*",'22-Plumbing'!S71),"")</f>
        <v/>
      </c>
      <c r="E2951" s="622" t="e">
        <f>D2951/'Project Data'!$D$22</f>
        <v>#VALUE!</v>
      </c>
      <c r="F2951" s="174" t="s">
        <v>44</v>
      </c>
      <c r="G2951" s="239" t="str" cm="1">
        <f t="array" ref="G2951">_xlfn.IFNA(_xlfn.IFS('22-Plumbing'!F71="*",'22-Plumbing'!E71,'22-Plumbing'!H71="*",'22-Plumbing'!G71,'22-Plumbing'!J71="*",'22-Plumbing'!I71,'22-Plumbing'!L71="*",'22-Plumbing'!K71,'22-Plumbing'!N71="*",'22-Plumbing'!M71,'22-Plumbing'!P71="*",'22-Plumbing'!O71,'22-Plumbing'!R71="*",'22-Plumbing'!Q71,'22-Plumbing'!T71="*",'22-Plumbing'!S71,'22-Plumbing'!V71="*",'22-Plumbing'!U71),"")</f>
        <v/>
      </c>
      <c r="H2951" s="236" t="e">
        <f>G2951/'Project Data'!$D$22</f>
        <v>#VALUE!</v>
      </c>
      <c r="I2951" s="186"/>
      <c r="J2951" s="224"/>
      <c r="K2951" s="242"/>
    </row>
    <row r="2952" spans="1:11" s="147" customFormat="1" ht="15.6" hidden="1">
      <c r="A2952" s="198">
        <f>'22-Plumbing'!A72</f>
        <v>0</v>
      </c>
      <c r="B2952" s="235" t="str">
        <f>'22-Plumbing'!B72</f>
        <v>22 14 26.13 Roof Drains</v>
      </c>
      <c r="C2952" s="254"/>
      <c r="D2952" s="239" t="str" cm="1">
        <f t="array" ref="D2952">_xlfn.IFNA(_xlfn.IFS('22-Plumbing'!D72="*",'22-Plumbing'!C72,'22-Plumbing'!F72="*",'22-Plumbing'!E72,'22-Plumbing'!H72="*",'22-Plumbing'!G72,'22-Plumbing'!J72="*",'22-Plumbing'!I72,'22-Plumbing'!L72="*",'22-Plumbing'!K72,'22-Plumbing'!N72="*",'22-Plumbing'!M72,'22-Plumbing'!P72="*",'22-Plumbing'!O72,'22-Plumbing'!R72="*",'22-Plumbing'!Q72,'22-Plumbing'!T72="*",'22-Plumbing'!S72),"")</f>
        <v/>
      </c>
      <c r="E2952" s="622" t="e">
        <f>D2952/'Project Data'!$D$22</f>
        <v>#VALUE!</v>
      </c>
      <c r="F2952" s="174" t="s">
        <v>44</v>
      </c>
      <c r="G2952" s="239" t="str" cm="1">
        <f t="array" ref="G2952">_xlfn.IFNA(_xlfn.IFS('22-Plumbing'!F72="*",'22-Plumbing'!E72,'22-Plumbing'!H72="*",'22-Plumbing'!G72,'22-Plumbing'!J72="*",'22-Plumbing'!I72,'22-Plumbing'!L72="*",'22-Plumbing'!K72,'22-Plumbing'!N72="*",'22-Plumbing'!M72,'22-Plumbing'!P72="*",'22-Plumbing'!O72,'22-Plumbing'!R72="*",'22-Plumbing'!Q72,'22-Plumbing'!T72="*",'22-Plumbing'!S72,'22-Plumbing'!V72="*",'22-Plumbing'!U72),"")</f>
        <v/>
      </c>
      <c r="H2952" s="236" t="e">
        <f>G2952/'Project Data'!$D$22</f>
        <v>#VALUE!</v>
      </c>
      <c r="I2952" s="186"/>
      <c r="J2952" s="224"/>
      <c r="K2952" s="242"/>
    </row>
    <row r="2953" spans="1:11" s="147" customFormat="1" ht="15.6" hidden="1">
      <c r="A2953" s="198">
        <f>'22-Plumbing'!A73</f>
        <v>0</v>
      </c>
      <c r="B2953" s="235" t="str">
        <f>'22-Plumbing'!B73</f>
        <v>22 14 26.16 Facility Area Drains</v>
      </c>
      <c r="C2953" s="254"/>
      <c r="D2953" s="239" t="str" cm="1">
        <f t="array" ref="D2953">_xlfn.IFNA(_xlfn.IFS('22-Plumbing'!D73="*",'22-Plumbing'!C73,'22-Plumbing'!F73="*",'22-Plumbing'!E73,'22-Plumbing'!H73="*",'22-Plumbing'!G73,'22-Plumbing'!J73="*",'22-Plumbing'!I73,'22-Plumbing'!L73="*",'22-Plumbing'!K73,'22-Plumbing'!N73="*",'22-Plumbing'!M73,'22-Plumbing'!P73="*",'22-Plumbing'!O73,'22-Plumbing'!R73="*",'22-Plumbing'!Q73,'22-Plumbing'!T73="*",'22-Plumbing'!S73),"")</f>
        <v/>
      </c>
      <c r="E2953" s="622" t="e">
        <f>D2953/'Project Data'!$D$22</f>
        <v>#VALUE!</v>
      </c>
      <c r="F2953" s="174" t="s">
        <v>44</v>
      </c>
      <c r="G2953" s="239" t="str" cm="1">
        <f t="array" ref="G2953">_xlfn.IFNA(_xlfn.IFS('22-Plumbing'!F73="*",'22-Plumbing'!E73,'22-Plumbing'!H73="*",'22-Plumbing'!G73,'22-Plumbing'!J73="*",'22-Plumbing'!I73,'22-Plumbing'!L73="*",'22-Plumbing'!K73,'22-Plumbing'!N73="*",'22-Plumbing'!M73,'22-Plumbing'!P73="*",'22-Plumbing'!O73,'22-Plumbing'!R73="*",'22-Plumbing'!Q73,'22-Plumbing'!T73="*",'22-Plumbing'!S73,'22-Plumbing'!V73="*",'22-Plumbing'!U73),"")</f>
        <v/>
      </c>
      <c r="H2953" s="236" t="e">
        <f>G2953/'Project Data'!$D$22</f>
        <v>#VALUE!</v>
      </c>
      <c r="I2953" s="186"/>
      <c r="J2953" s="224"/>
      <c r="K2953" s="242"/>
    </row>
    <row r="2954" spans="1:11" s="147" customFormat="1" ht="15.6" hidden="1">
      <c r="A2954" s="198">
        <f>'22-Plumbing'!A74</f>
        <v>0</v>
      </c>
      <c r="B2954" s="235" t="str">
        <f>'22-Plumbing'!B74</f>
        <v>22 14 26.19 Facility Trench Drains</v>
      </c>
      <c r="C2954" s="254"/>
      <c r="D2954" s="239" t="str" cm="1">
        <f t="array" ref="D2954">_xlfn.IFNA(_xlfn.IFS('22-Plumbing'!D74="*",'22-Plumbing'!C74,'22-Plumbing'!F74="*",'22-Plumbing'!E74,'22-Plumbing'!H74="*",'22-Plumbing'!G74,'22-Plumbing'!J74="*",'22-Plumbing'!I74,'22-Plumbing'!L74="*",'22-Plumbing'!K74,'22-Plumbing'!N74="*",'22-Plumbing'!M74,'22-Plumbing'!P74="*",'22-Plumbing'!O74,'22-Plumbing'!R74="*",'22-Plumbing'!Q74,'22-Plumbing'!T74="*",'22-Plumbing'!S74),"")</f>
        <v/>
      </c>
      <c r="E2954" s="622" t="e">
        <f>D2954/'Project Data'!$D$22</f>
        <v>#VALUE!</v>
      </c>
      <c r="F2954" s="174" t="s">
        <v>44</v>
      </c>
      <c r="G2954" s="239" t="str" cm="1">
        <f t="array" ref="G2954">_xlfn.IFNA(_xlfn.IFS('22-Plumbing'!F74="*",'22-Plumbing'!E74,'22-Plumbing'!H74="*",'22-Plumbing'!G74,'22-Plumbing'!J74="*",'22-Plumbing'!I74,'22-Plumbing'!L74="*",'22-Plumbing'!K74,'22-Plumbing'!N74="*",'22-Plumbing'!M74,'22-Plumbing'!P74="*",'22-Plumbing'!O74,'22-Plumbing'!R74="*",'22-Plumbing'!Q74,'22-Plumbing'!T74="*",'22-Plumbing'!S74,'22-Plumbing'!V74="*",'22-Plumbing'!U74),"")</f>
        <v/>
      </c>
      <c r="H2954" s="236" t="e">
        <f>G2954/'Project Data'!$D$22</f>
        <v>#VALUE!</v>
      </c>
      <c r="I2954" s="186"/>
      <c r="J2954" s="224"/>
      <c r="K2954" s="242"/>
    </row>
    <row r="2955" spans="1:11" s="147" customFormat="1" ht="15.6" hidden="1">
      <c r="A2955" s="198">
        <f>'22-Plumbing'!A75</f>
        <v>0</v>
      </c>
      <c r="B2955" s="235" t="str">
        <f>'22-Plumbing'!B75</f>
        <v>22 14 29 Sump Pumps</v>
      </c>
      <c r="C2955" s="254"/>
      <c r="D2955" s="239" t="str" cm="1">
        <f t="array" ref="D2955">_xlfn.IFNA(_xlfn.IFS('22-Plumbing'!D75="*",'22-Plumbing'!C75,'22-Plumbing'!F75="*",'22-Plumbing'!E75,'22-Plumbing'!H75="*",'22-Plumbing'!G75,'22-Plumbing'!J75="*",'22-Plumbing'!I75,'22-Plumbing'!L75="*",'22-Plumbing'!K75,'22-Plumbing'!N75="*",'22-Plumbing'!M75,'22-Plumbing'!P75="*",'22-Plumbing'!O75,'22-Plumbing'!R75="*",'22-Plumbing'!Q75,'22-Plumbing'!T75="*",'22-Plumbing'!S75),"")</f>
        <v/>
      </c>
      <c r="E2955" s="622" t="e">
        <f>D2955/'Project Data'!$D$22</f>
        <v>#VALUE!</v>
      </c>
      <c r="F2955" s="174" t="s">
        <v>44</v>
      </c>
      <c r="G2955" s="239" t="str" cm="1">
        <f t="array" ref="G2955">_xlfn.IFNA(_xlfn.IFS('22-Plumbing'!F75="*",'22-Plumbing'!E75,'22-Plumbing'!H75="*",'22-Plumbing'!G75,'22-Plumbing'!J75="*",'22-Plumbing'!I75,'22-Plumbing'!L75="*",'22-Plumbing'!K75,'22-Plumbing'!N75="*",'22-Plumbing'!M75,'22-Plumbing'!P75="*",'22-Plumbing'!O75,'22-Plumbing'!R75="*",'22-Plumbing'!Q75,'22-Plumbing'!T75="*",'22-Plumbing'!S75,'22-Plumbing'!V75="*",'22-Plumbing'!U75),"")</f>
        <v/>
      </c>
      <c r="H2955" s="236" t="e">
        <f>G2955/'Project Data'!$D$22</f>
        <v>#VALUE!</v>
      </c>
      <c r="I2955" s="186"/>
      <c r="J2955" s="224"/>
      <c r="K2955" s="242"/>
    </row>
    <row r="2956" spans="1:11" s="147" customFormat="1" ht="15.6" hidden="1">
      <c r="A2956" s="198">
        <f>'22-Plumbing'!A76</f>
        <v>0</v>
      </c>
      <c r="B2956" s="235" t="str">
        <f>'22-Plumbing'!B76</f>
        <v>22 14 29.13 Wet-Pit-Mounted, Vertical Sump Pumps</v>
      </c>
      <c r="C2956" s="254"/>
      <c r="D2956" s="239" t="str" cm="1">
        <f t="array" ref="D2956">_xlfn.IFNA(_xlfn.IFS('22-Plumbing'!D76="*",'22-Plumbing'!C76,'22-Plumbing'!F76="*",'22-Plumbing'!E76,'22-Plumbing'!H76="*",'22-Plumbing'!G76,'22-Plumbing'!J76="*",'22-Plumbing'!I76,'22-Plumbing'!L76="*",'22-Plumbing'!K76,'22-Plumbing'!N76="*",'22-Plumbing'!M76,'22-Plumbing'!P76="*",'22-Plumbing'!O76,'22-Plumbing'!R76="*",'22-Plumbing'!Q76,'22-Plumbing'!T76="*",'22-Plumbing'!S76),"")</f>
        <v/>
      </c>
      <c r="E2956" s="622" t="e">
        <f>D2956/'Project Data'!$D$22</f>
        <v>#VALUE!</v>
      </c>
      <c r="F2956" s="174" t="s">
        <v>44</v>
      </c>
      <c r="G2956" s="239" t="str" cm="1">
        <f t="array" ref="G2956">_xlfn.IFNA(_xlfn.IFS('22-Plumbing'!F76="*",'22-Plumbing'!E76,'22-Plumbing'!H76="*",'22-Plumbing'!G76,'22-Plumbing'!J76="*",'22-Plumbing'!I76,'22-Plumbing'!L76="*",'22-Plumbing'!K76,'22-Plumbing'!N76="*",'22-Plumbing'!M76,'22-Plumbing'!P76="*",'22-Plumbing'!O76,'22-Plumbing'!R76="*",'22-Plumbing'!Q76,'22-Plumbing'!T76="*",'22-Plumbing'!S76,'22-Plumbing'!V76="*",'22-Plumbing'!U76),"")</f>
        <v/>
      </c>
      <c r="H2956" s="236" t="e">
        <f>G2956/'Project Data'!$D$22</f>
        <v>#VALUE!</v>
      </c>
      <c r="I2956" s="186"/>
      <c r="J2956" s="224"/>
      <c r="K2956" s="242"/>
    </row>
    <row r="2957" spans="1:11" s="147" customFormat="1" ht="15.6" hidden="1">
      <c r="A2957" s="198">
        <f>'22-Plumbing'!A77</f>
        <v>0</v>
      </c>
      <c r="B2957" s="235" t="str">
        <f>'22-Plumbing'!B77</f>
        <v>22 14 29.16 Submersible Sump Pumps</v>
      </c>
      <c r="C2957" s="254"/>
      <c r="D2957" s="239" t="str" cm="1">
        <f t="array" ref="D2957">_xlfn.IFNA(_xlfn.IFS('22-Plumbing'!D77="*",'22-Plumbing'!C77,'22-Plumbing'!F77="*",'22-Plumbing'!E77,'22-Plumbing'!H77="*",'22-Plumbing'!G77,'22-Plumbing'!J77="*",'22-Plumbing'!I77,'22-Plumbing'!L77="*",'22-Plumbing'!K77,'22-Plumbing'!N77="*",'22-Plumbing'!M77,'22-Plumbing'!P77="*",'22-Plumbing'!O77,'22-Plumbing'!R77="*",'22-Plumbing'!Q77,'22-Plumbing'!T77="*",'22-Plumbing'!S77),"")</f>
        <v/>
      </c>
      <c r="E2957" s="622" t="e">
        <f>D2957/'Project Data'!$D$22</f>
        <v>#VALUE!</v>
      </c>
      <c r="F2957" s="174" t="s">
        <v>44</v>
      </c>
      <c r="G2957" s="239" t="str" cm="1">
        <f t="array" ref="G2957">_xlfn.IFNA(_xlfn.IFS('22-Plumbing'!F77="*",'22-Plumbing'!E77,'22-Plumbing'!H77="*",'22-Plumbing'!G77,'22-Plumbing'!J77="*",'22-Plumbing'!I77,'22-Plumbing'!L77="*",'22-Plumbing'!K77,'22-Plumbing'!N77="*",'22-Plumbing'!M77,'22-Plumbing'!P77="*",'22-Plumbing'!O77,'22-Plumbing'!R77="*",'22-Plumbing'!Q77,'22-Plumbing'!T77="*",'22-Plumbing'!S77,'22-Plumbing'!V77="*",'22-Plumbing'!U77),"")</f>
        <v/>
      </c>
      <c r="H2957" s="236" t="e">
        <f>G2957/'Project Data'!$D$22</f>
        <v>#VALUE!</v>
      </c>
      <c r="I2957" s="186"/>
      <c r="J2957" s="224"/>
      <c r="K2957" s="242"/>
    </row>
    <row r="2958" spans="1:11" s="147" customFormat="1" ht="15.6" hidden="1">
      <c r="A2958" s="198">
        <f>'22-Plumbing'!A78</f>
        <v>0</v>
      </c>
      <c r="B2958" s="235" t="str">
        <f>'22-Plumbing'!B78</f>
        <v>22 14 29.19 Sump-Pump Basins and Pits</v>
      </c>
      <c r="C2958" s="254"/>
      <c r="D2958" s="239" t="str" cm="1">
        <f t="array" ref="D2958">_xlfn.IFNA(_xlfn.IFS('22-Plumbing'!D78="*",'22-Plumbing'!C78,'22-Plumbing'!F78="*",'22-Plumbing'!E78,'22-Plumbing'!H78="*",'22-Plumbing'!G78,'22-Plumbing'!J78="*",'22-Plumbing'!I78,'22-Plumbing'!L78="*",'22-Plumbing'!K78,'22-Plumbing'!N78="*",'22-Plumbing'!M78,'22-Plumbing'!P78="*",'22-Plumbing'!O78,'22-Plumbing'!R78="*",'22-Plumbing'!Q78,'22-Plumbing'!T78="*",'22-Plumbing'!S78),"")</f>
        <v/>
      </c>
      <c r="E2958" s="622" t="e">
        <f>D2958/'Project Data'!$D$22</f>
        <v>#VALUE!</v>
      </c>
      <c r="F2958" s="174" t="s">
        <v>44</v>
      </c>
      <c r="G2958" s="239" t="str" cm="1">
        <f t="array" ref="G2958">_xlfn.IFNA(_xlfn.IFS('22-Plumbing'!F78="*",'22-Plumbing'!E78,'22-Plumbing'!H78="*",'22-Plumbing'!G78,'22-Plumbing'!J78="*",'22-Plumbing'!I78,'22-Plumbing'!L78="*",'22-Plumbing'!K78,'22-Plumbing'!N78="*",'22-Plumbing'!M78,'22-Plumbing'!P78="*",'22-Plumbing'!O78,'22-Plumbing'!R78="*",'22-Plumbing'!Q78,'22-Plumbing'!T78="*",'22-Plumbing'!S78,'22-Plumbing'!V78="*",'22-Plumbing'!U78),"")</f>
        <v/>
      </c>
      <c r="H2958" s="236" t="e">
        <f>G2958/'Project Data'!$D$22</f>
        <v>#VALUE!</v>
      </c>
      <c r="I2958" s="186"/>
      <c r="J2958" s="224"/>
      <c r="K2958" s="242"/>
    </row>
    <row r="2959" spans="1:11" s="147" customFormat="1" ht="15.6" hidden="1">
      <c r="A2959" s="198">
        <f>'22-Plumbing'!A79</f>
        <v>0</v>
      </c>
      <c r="B2959" s="235" t="str">
        <f>'22-Plumbing'!B79</f>
        <v>22 14 33 Packaged, Pedestal Drainage Pump Units</v>
      </c>
      <c r="C2959" s="254"/>
      <c r="D2959" s="239" t="str" cm="1">
        <f t="array" ref="D2959">_xlfn.IFNA(_xlfn.IFS('22-Plumbing'!D79="*",'22-Plumbing'!C79,'22-Plumbing'!F79="*",'22-Plumbing'!E79,'22-Plumbing'!H79="*",'22-Plumbing'!G79,'22-Plumbing'!J79="*",'22-Plumbing'!I79,'22-Plumbing'!L79="*",'22-Plumbing'!K79,'22-Plumbing'!N79="*",'22-Plumbing'!M79,'22-Plumbing'!P79="*",'22-Plumbing'!O79,'22-Plumbing'!R79="*",'22-Plumbing'!Q79,'22-Plumbing'!T79="*",'22-Plumbing'!S79),"")</f>
        <v/>
      </c>
      <c r="E2959" s="622" t="e">
        <f>D2959/'Project Data'!$D$22</f>
        <v>#VALUE!</v>
      </c>
      <c r="F2959" s="174" t="s">
        <v>44</v>
      </c>
      <c r="G2959" s="239" t="str" cm="1">
        <f t="array" ref="G2959">_xlfn.IFNA(_xlfn.IFS('22-Plumbing'!F79="*",'22-Plumbing'!E79,'22-Plumbing'!H79="*",'22-Plumbing'!G79,'22-Plumbing'!J79="*",'22-Plumbing'!I79,'22-Plumbing'!L79="*",'22-Plumbing'!K79,'22-Plumbing'!N79="*",'22-Plumbing'!M79,'22-Plumbing'!P79="*",'22-Plumbing'!O79,'22-Plumbing'!R79="*",'22-Plumbing'!Q79,'22-Plumbing'!T79="*",'22-Plumbing'!S79,'22-Plumbing'!V79="*",'22-Plumbing'!U79),"")</f>
        <v/>
      </c>
      <c r="H2959" s="236" t="e">
        <f>G2959/'Project Data'!$D$22</f>
        <v>#VALUE!</v>
      </c>
      <c r="I2959" s="186"/>
      <c r="J2959" s="224"/>
      <c r="K2959" s="242"/>
    </row>
    <row r="2960" spans="1:11" s="147" customFormat="1" ht="15.6" hidden="1">
      <c r="A2960" s="198">
        <f>'22-Plumbing'!A80</f>
        <v>0</v>
      </c>
      <c r="B2960" s="235" t="str">
        <f>'22-Plumbing'!B80</f>
        <v>22 14 36 Packaged, Submersible, Drainage Pump Units</v>
      </c>
      <c r="C2960" s="254"/>
      <c r="D2960" s="239" t="str" cm="1">
        <f t="array" ref="D2960">_xlfn.IFNA(_xlfn.IFS('22-Plumbing'!D80="*",'22-Plumbing'!C80,'22-Plumbing'!F80="*",'22-Plumbing'!E80,'22-Plumbing'!H80="*",'22-Plumbing'!G80,'22-Plumbing'!J80="*",'22-Plumbing'!I80,'22-Plumbing'!L80="*",'22-Plumbing'!K80,'22-Plumbing'!N80="*",'22-Plumbing'!M80,'22-Plumbing'!P80="*",'22-Plumbing'!O80,'22-Plumbing'!R80="*",'22-Plumbing'!Q80,'22-Plumbing'!T80="*",'22-Plumbing'!S80),"")</f>
        <v/>
      </c>
      <c r="E2960" s="622" t="e">
        <f>D2960/'Project Data'!$D$22</f>
        <v>#VALUE!</v>
      </c>
      <c r="F2960" s="174" t="s">
        <v>44</v>
      </c>
      <c r="G2960" s="239" t="str" cm="1">
        <f t="array" ref="G2960">_xlfn.IFNA(_xlfn.IFS('22-Plumbing'!F80="*",'22-Plumbing'!E80,'22-Plumbing'!H80="*",'22-Plumbing'!G80,'22-Plumbing'!J80="*",'22-Plumbing'!I80,'22-Plumbing'!L80="*",'22-Plumbing'!K80,'22-Plumbing'!N80="*",'22-Plumbing'!M80,'22-Plumbing'!P80="*",'22-Plumbing'!O80,'22-Plumbing'!R80="*",'22-Plumbing'!Q80,'22-Plumbing'!T80="*",'22-Plumbing'!S80,'22-Plumbing'!V80="*",'22-Plumbing'!U80),"")</f>
        <v/>
      </c>
      <c r="H2960" s="236" t="e">
        <f>G2960/'Project Data'!$D$22</f>
        <v>#VALUE!</v>
      </c>
      <c r="I2960" s="186"/>
      <c r="J2960" s="224"/>
      <c r="K2960" s="242"/>
    </row>
    <row r="2961" spans="1:11" s="147" customFormat="1" ht="15.6" hidden="1">
      <c r="A2961" s="198">
        <f>'22-Plumbing'!A81</f>
        <v>0</v>
      </c>
      <c r="B2961" s="235" t="str">
        <f>'22-Plumbing'!B81</f>
        <v>22 14 53 Rainwater Storage Tanks</v>
      </c>
      <c r="C2961" s="254"/>
      <c r="D2961" s="239" t="str" cm="1">
        <f t="array" ref="D2961">_xlfn.IFNA(_xlfn.IFS('22-Plumbing'!D81="*",'22-Plumbing'!C81,'22-Plumbing'!F81="*",'22-Plumbing'!E81,'22-Plumbing'!H81="*",'22-Plumbing'!G81,'22-Plumbing'!J81="*",'22-Plumbing'!I81,'22-Plumbing'!L81="*",'22-Plumbing'!K81,'22-Plumbing'!N81="*",'22-Plumbing'!M81,'22-Plumbing'!P81="*",'22-Plumbing'!O81,'22-Plumbing'!R81="*",'22-Plumbing'!Q81,'22-Plumbing'!T81="*",'22-Plumbing'!S81),"")</f>
        <v/>
      </c>
      <c r="E2961" s="622" t="e">
        <f>D2961/'Project Data'!$D$22</f>
        <v>#VALUE!</v>
      </c>
      <c r="F2961" s="174" t="s">
        <v>44</v>
      </c>
      <c r="G2961" s="239" t="str" cm="1">
        <f t="array" ref="G2961">_xlfn.IFNA(_xlfn.IFS('22-Plumbing'!F81="*",'22-Plumbing'!E81,'22-Plumbing'!H81="*",'22-Plumbing'!G81,'22-Plumbing'!J81="*",'22-Plumbing'!I81,'22-Plumbing'!L81="*",'22-Plumbing'!K81,'22-Plumbing'!N81="*",'22-Plumbing'!M81,'22-Plumbing'!P81="*",'22-Plumbing'!O81,'22-Plumbing'!R81="*",'22-Plumbing'!Q81,'22-Plumbing'!T81="*",'22-Plumbing'!S81,'22-Plumbing'!V81="*",'22-Plumbing'!U81),"")</f>
        <v/>
      </c>
      <c r="H2961" s="236" t="e">
        <f>G2961/'Project Data'!$D$22</f>
        <v>#VALUE!</v>
      </c>
      <c r="I2961" s="186"/>
      <c r="J2961" s="224"/>
      <c r="K2961" s="242"/>
    </row>
    <row r="2962" spans="1:11" s="147" customFormat="1" ht="15.6" hidden="1">
      <c r="A2962" s="198">
        <f>'22-Plumbing'!A82</f>
        <v>0</v>
      </c>
      <c r="B2962" s="235" t="str">
        <f>'22-Plumbing'!B82</f>
        <v>22 14 63 Facility Storm-Water Retention Tanks</v>
      </c>
      <c r="C2962" s="254"/>
      <c r="D2962" s="239" t="str" cm="1">
        <f t="array" ref="D2962">_xlfn.IFNA(_xlfn.IFS('22-Plumbing'!D82="*",'22-Plumbing'!C82,'22-Plumbing'!F82="*",'22-Plumbing'!E82,'22-Plumbing'!H82="*",'22-Plumbing'!G82,'22-Plumbing'!J82="*",'22-Plumbing'!I82,'22-Plumbing'!L82="*",'22-Plumbing'!K82,'22-Plumbing'!N82="*",'22-Plumbing'!M82,'22-Plumbing'!P82="*",'22-Plumbing'!O82,'22-Plumbing'!R82="*",'22-Plumbing'!Q82,'22-Plumbing'!T82="*",'22-Plumbing'!S82),"")</f>
        <v/>
      </c>
      <c r="E2962" s="622" t="e">
        <f>D2962/'Project Data'!$D$22</f>
        <v>#VALUE!</v>
      </c>
      <c r="F2962" s="174" t="s">
        <v>44</v>
      </c>
      <c r="G2962" s="239" t="str" cm="1">
        <f t="array" ref="G2962">_xlfn.IFNA(_xlfn.IFS('22-Plumbing'!F82="*",'22-Plumbing'!E82,'22-Plumbing'!H82="*",'22-Plumbing'!G82,'22-Plumbing'!J82="*",'22-Plumbing'!I82,'22-Plumbing'!L82="*",'22-Plumbing'!K82,'22-Plumbing'!N82="*",'22-Plumbing'!M82,'22-Plumbing'!P82="*",'22-Plumbing'!O82,'22-Plumbing'!R82="*",'22-Plumbing'!Q82,'22-Plumbing'!T82="*",'22-Plumbing'!S82,'22-Plumbing'!V82="*",'22-Plumbing'!U82),"")</f>
        <v/>
      </c>
      <c r="H2962" s="236" t="e">
        <f>G2962/'Project Data'!$D$22</f>
        <v>#VALUE!</v>
      </c>
      <c r="I2962" s="186"/>
      <c r="J2962" s="224"/>
      <c r="K2962" s="242"/>
    </row>
    <row r="2963" spans="1:11" s="147" customFormat="1" ht="15.6" hidden="1">
      <c r="A2963" s="198">
        <f>'22-Plumbing'!A83</f>
        <v>0</v>
      </c>
      <c r="B2963" s="235" t="str">
        <f>'22-Plumbing'!B83</f>
        <v>22 15 00 General Service Compressed-Air Systems</v>
      </c>
      <c r="C2963" s="254"/>
      <c r="D2963" s="239" t="str" cm="1">
        <f t="array" ref="D2963">_xlfn.IFNA(_xlfn.IFS('22-Plumbing'!D83="*",'22-Plumbing'!C83,'22-Plumbing'!F83="*",'22-Plumbing'!E83,'22-Plumbing'!H83="*",'22-Plumbing'!G83,'22-Plumbing'!J83="*",'22-Plumbing'!I83,'22-Plumbing'!L83="*",'22-Plumbing'!K83,'22-Plumbing'!N83="*",'22-Plumbing'!M83,'22-Plumbing'!P83="*",'22-Plumbing'!O83,'22-Plumbing'!R83="*",'22-Plumbing'!Q83,'22-Plumbing'!T83="*",'22-Plumbing'!S83),"")</f>
        <v/>
      </c>
      <c r="E2963" s="622" t="e">
        <f>D2963/'Project Data'!$D$22</f>
        <v>#VALUE!</v>
      </c>
      <c r="F2963" s="174" t="s">
        <v>44</v>
      </c>
      <c r="G2963" s="239" t="str" cm="1">
        <f t="array" ref="G2963">_xlfn.IFNA(_xlfn.IFS('22-Plumbing'!F83="*",'22-Plumbing'!E83,'22-Plumbing'!H83="*",'22-Plumbing'!G83,'22-Plumbing'!J83="*",'22-Plumbing'!I83,'22-Plumbing'!L83="*",'22-Plumbing'!K83,'22-Plumbing'!N83="*",'22-Plumbing'!M83,'22-Plumbing'!P83="*",'22-Plumbing'!O83,'22-Plumbing'!R83="*",'22-Plumbing'!Q83,'22-Plumbing'!T83="*",'22-Plumbing'!S83,'22-Plumbing'!V83="*",'22-Plumbing'!U83),"")</f>
        <v/>
      </c>
      <c r="H2963" s="236" t="e">
        <f>G2963/'Project Data'!$D$22</f>
        <v>#VALUE!</v>
      </c>
      <c r="I2963" s="186"/>
      <c r="J2963" s="224"/>
      <c r="K2963" s="242"/>
    </row>
    <row r="2964" spans="1:11" s="147" customFormat="1" ht="15.6" hidden="1">
      <c r="A2964" s="198">
        <f>'22-Plumbing'!A84</f>
        <v>0</v>
      </c>
      <c r="B2964" s="235" t="str">
        <f>'22-Plumbing'!B84</f>
        <v>22 15 13 General Service Compressed-Air Piping</v>
      </c>
      <c r="C2964" s="254"/>
      <c r="D2964" s="239" t="str" cm="1">
        <f t="array" ref="D2964">_xlfn.IFNA(_xlfn.IFS('22-Plumbing'!D84="*",'22-Plumbing'!C84,'22-Plumbing'!F84="*",'22-Plumbing'!E84,'22-Plumbing'!H84="*",'22-Plumbing'!G84,'22-Plumbing'!J84="*",'22-Plumbing'!I84,'22-Plumbing'!L84="*",'22-Plumbing'!K84,'22-Plumbing'!N84="*",'22-Plumbing'!M84,'22-Plumbing'!P84="*",'22-Plumbing'!O84,'22-Plumbing'!R84="*",'22-Plumbing'!Q84,'22-Plumbing'!T84="*",'22-Plumbing'!S84),"")</f>
        <v/>
      </c>
      <c r="E2964" s="622" t="e">
        <f>D2964/'Project Data'!$D$22</f>
        <v>#VALUE!</v>
      </c>
      <c r="F2964" s="174" t="s">
        <v>44</v>
      </c>
      <c r="G2964" s="239" t="str" cm="1">
        <f t="array" ref="G2964">_xlfn.IFNA(_xlfn.IFS('22-Plumbing'!F84="*",'22-Plumbing'!E84,'22-Plumbing'!H84="*",'22-Plumbing'!G84,'22-Plumbing'!J84="*",'22-Plumbing'!I84,'22-Plumbing'!L84="*",'22-Plumbing'!K84,'22-Plumbing'!N84="*",'22-Plumbing'!M84,'22-Plumbing'!P84="*",'22-Plumbing'!O84,'22-Plumbing'!R84="*",'22-Plumbing'!Q84,'22-Plumbing'!T84="*",'22-Plumbing'!S84,'22-Plumbing'!V84="*",'22-Plumbing'!U84),"")</f>
        <v/>
      </c>
      <c r="H2964" s="236" t="e">
        <f>G2964/'Project Data'!$D$22</f>
        <v>#VALUE!</v>
      </c>
      <c r="I2964" s="186"/>
      <c r="J2964" s="224"/>
      <c r="K2964" s="242"/>
    </row>
    <row r="2965" spans="1:11" s="147" customFormat="1" ht="15.6" hidden="1">
      <c r="A2965" s="198">
        <f>'22-Plumbing'!A85</f>
        <v>0</v>
      </c>
      <c r="B2965" s="235" t="str">
        <f>'22-Plumbing'!B85</f>
        <v>22 15 16 General Service Compressed-Air Valves</v>
      </c>
      <c r="C2965" s="254"/>
      <c r="D2965" s="239" t="str" cm="1">
        <f t="array" ref="D2965">_xlfn.IFNA(_xlfn.IFS('22-Plumbing'!D85="*",'22-Plumbing'!C85,'22-Plumbing'!F85="*",'22-Plumbing'!E85,'22-Plumbing'!H85="*",'22-Plumbing'!G85,'22-Plumbing'!J85="*",'22-Plumbing'!I85,'22-Plumbing'!L85="*",'22-Plumbing'!K85,'22-Plumbing'!N85="*",'22-Plumbing'!M85,'22-Plumbing'!P85="*",'22-Plumbing'!O85,'22-Plumbing'!R85="*",'22-Plumbing'!Q85,'22-Plumbing'!T85="*",'22-Plumbing'!S85),"")</f>
        <v/>
      </c>
      <c r="E2965" s="622" t="e">
        <f>D2965/'Project Data'!$D$22</f>
        <v>#VALUE!</v>
      </c>
      <c r="F2965" s="174" t="s">
        <v>44</v>
      </c>
      <c r="G2965" s="239" t="str" cm="1">
        <f t="array" ref="G2965">_xlfn.IFNA(_xlfn.IFS('22-Plumbing'!F85="*",'22-Plumbing'!E85,'22-Plumbing'!H85="*",'22-Plumbing'!G85,'22-Plumbing'!J85="*",'22-Plumbing'!I85,'22-Plumbing'!L85="*",'22-Plumbing'!K85,'22-Plumbing'!N85="*",'22-Plumbing'!M85,'22-Plumbing'!P85="*",'22-Plumbing'!O85,'22-Plumbing'!R85="*",'22-Plumbing'!Q85,'22-Plumbing'!T85="*",'22-Plumbing'!S85,'22-Plumbing'!V85="*",'22-Plumbing'!U85),"")</f>
        <v/>
      </c>
      <c r="H2965" s="236" t="e">
        <f>G2965/'Project Data'!$D$22</f>
        <v>#VALUE!</v>
      </c>
      <c r="I2965" s="186"/>
      <c r="J2965" s="224"/>
      <c r="K2965" s="242"/>
    </row>
    <row r="2966" spans="1:11" s="147" customFormat="1" ht="15.6" hidden="1">
      <c r="A2966" s="198">
        <f>'22-Plumbing'!A86</f>
        <v>0</v>
      </c>
      <c r="B2966" s="235" t="str">
        <f>'22-Plumbing'!B86</f>
        <v>22 15 19 General Service Packaged Air Compressors and Receivers</v>
      </c>
      <c r="C2966" s="254"/>
      <c r="D2966" s="239" t="str" cm="1">
        <f t="array" ref="D2966">_xlfn.IFNA(_xlfn.IFS('22-Plumbing'!D86="*",'22-Plumbing'!C86,'22-Plumbing'!F86="*",'22-Plumbing'!E86,'22-Plumbing'!H86="*",'22-Plumbing'!G86,'22-Plumbing'!J86="*",'22-Plumbing'!I86,'22-Plumbing'!L86="*",'22-Plumbing'!K86,'22-Plumbing'!N86="*",'22-Plumbing'!M86,'22-Plumbing'!P86="*",'22-Plumbing'!O86,'22-Plumbing'!R86="*",'22-Plumbing'!Q86,'22-Plumbing'!T86="*",'22-Plumbing'!S86),"")</f>
        <v/>
      </c>
      <c r="E2966" s="622" t="e">
        <f>D2966/'Project Data'!$D$22</f>
        <v>#VALUE!</v>
      </c>
      <c r="F2966" s="174" t="s">
        <v>44</v>
      </c>
      <c r="G2966" s="239" t="str" cm="1">
        <f t="array" ref="G2966">_xlfn.IFNA(_xlfn.IFS('22-Plumbing'!F86="*",'22-Plumbing'!E86,'22-Plumbing'!H86="*",'22-Plumbing'!G86,'22-Plumbing'!J86="*",'22-Plumbing'!I86,'22-Plumbing'!L86="*",'22-Plumbing'!K86,'22-Plumbing'!N86="*",'22-Plumbing'!M86,'22-Plumbing'!P86="*",'22-Plumbing'!O86,'22-Plumbing'!R86="*",'22-Plumbing'!Q86,'22-Plumbing'!T86="*",'22-Plumbing'!S86,'22-Plumbing'!V86="*",'22-Plumbing'!U86),"")</f>
        <v/>
      </c>
      <c r="H2966" s="236" t="e">
        <f>G2966/'Project Data'!$D$22</f>
        <v>#VALUE!</v>
      </c>
      <c r="I2966" s="186"/>
      <c r="J2966" s="224"/>
      <c r="K2966" s="242"/>
    </row>
    <row r="2967" spans="1:11" s="147" customFormat="1" ht="15.6" hidden="1">
      <c r="A2967" s="198">
        <f>'22-Plumbing'!A87</f>
        <v>0</v>
      </c>
      <c r="B2967" s="235" t="str">
        <f>'22-Plumbing'!B87</f>
        <v>22 15 19.13 General Service Packaged Reciprocating Air Compressors</v>
      </c>
      <c r="C2967" s="254"/>
      <c r="D2967" s="239" t="str" cm="1">
        <f t="array" ref="D2967">_xlfn.IFNA(_xlfn.IFS('22-Plumbing'!D87="*",'22-Plumbing'!C87,'22-Plumbing'!F87="*",'22-Plumbing'!E87,'22-Plumbing'!H87="*",'22-Plumbing'!G87,'22-Plumbing'!J87="*",'22-Plumbing'!I87,'22-Plumbing'!L87="*",'22-Plumbing'!K87,'22-Plumbing'!N87="*",'22-Plumbing'!M87,'22-Plumbing'!P87="*",'22-Plumbing'!O87,'22-Plumbing'!R87="*",'22-Plumbing'!Q87,'22-Plumbing'!T87="*",'22-Plumbing'!S87),"")</f>
        <v/>
      </c>
      <c r="E2967" s="622" t="e">
        <f>D2967/'Project Data'!$D$22</f>
        <v>#VALUE!</v>
      </c>
      <c r="F2967" s="174" t="s">
        <v>44</v>
      </c>
      <c r="G2967" s="239" t="str" cm="1">
        <f t="array" ref="G2967">_xlfn.IFNA(_xlfn.IFS('22-Plumbing'!F87="*",'22-Plumbing'!E87,'22-Plumbing'!H87="*",'22-Plumbing'!G87,'22-Plumbing'!J87="*",'22-Plumbing'!I87,'22-Plumbing'!L87="*",'22-Plumbing'!K87,'22-Plumbing'!N87="*",'22-Plumbing'!M87,'22-Plumbing'!P87="*",'22-Plumbing'!O87,'22-Plumbing'!R87="*",'22-Plumbing'!Q87,'22-Plumbing'!T87="*",'22-Plumbing'!S87,'22-Plumbing'!V87="*",'22-Plumbing'!U87),"")</f>
        <v/>
      </c>
      <c r="H2967" s="236" t="e">
        <f>G2967/'Project Data'!$D$22</f>
        <v>#VALUE!</v>
      </c>
      <c r="I2967" s="186"/>
      <c r="J2967" s="224"/>
      <c r="K2967" s="242"/>
    </row>
    <row r="2968" spans="1:11" s="147" customFormat="1" ht="15.6" hidden="1">
      <c r="A2968" s="198">
        <f>'22-Plumbing'!A88</f>
        <v>0</v>
      </c>
      <c r="B2968" s="235" t="str">
        <f>'22-Plumbing'!B88</f>
        <v>22 15 19.16 General Service Packaged Liquid-Ring Air Compressors</v>
      </c>
      <c r="C2968" s="254"/>
      <c r="D2968" s="239" t="str" cm="1">
        <f t="array" ref="D2968">_xlfn.IFNA(_xlfn.IFS('22-Plumbing'!D88="*",'22-Plumbing'!C88,'22-Plumbing'!F88="*",'22-Plumbing'!E88,'22-Plumbing'!H88="*",'22-Plumbing'!G88,'22-Plumbing'!J88="*",'22-Plumbing'!I88,'22-Plumbing'!L88="*",'22-Plumbing'!K88,'22-Plumbing'!N88="*",'22-Plumbing'!M88,'22-Plumbing'!P88="*",'22-Plumbing'!O88,'22-Plumbing'!R88="*",'22-Plumbing'!Q88,'22-Plumbing'!T88="*",'22-Plumbing'!S88),"")</f>
        <v/>
      </c>
      <c r="E2968" s="622" t="e">
        <f>D2968/'Project Data'!$D$22</f>
        <v>#VALUE!</v>
      </c>
      <c r="F2968" s="174" t="s">
        <v>44</v>
      </c>
      <c r="G2968" s="239" t="str" cm="1">
        <f t="array" ref="G2968">_xlfn.IFNA(_xlfn.IFS('22-Plumbing'!F88="*",'22-Plumbing'!E88,'22-Plumbing'!H88="*",'22-Plumbing'!G88,'22-Plumbing'!J88="*",'22-Plumbing'!I88,'22-Plumbing'!L88="*",'22-Plumbing'!K88,'22-Plumbing'!N88="*",'22-Plumbing'!M88,'22-Plumbing'!P88="*",'22-Plumbing'!O88,'22-Plumbing'!R88="*",'22-Plumbing'!Q88,'22-Plumbing'!T88="*",'22-Plumbing'!S88,'22-Plumbing'!V88="*",'22-Plumbing'!U88),"")</f>
        <v/>
      </c>
      <c r="H2968" s="236" t="e">
        <f>G2968/'Project Data'!$D$22</f>
        <v>#VALUE!</v>
      </c>
      <c r="I2968" s="186"/>
      <c r="J2968" s="224"/>
      <c r="K2968" s="242"/>
    </row>
    <row r="2969" spans="1:11" s="147" customFormat="1" ht="15.6" hidden="1">
      <c r="A2969" s="198">
        <f>'22-Plumbing'!A89</f>
        <v>0</v>
      </c>
      <c r="B2969" s="235" t="str">
        <f>'22-Plumbing'!B89</f>
        <v>22 15 19.19 General Service Packaged Rotary-Screw Air Compressors</v>
      </c>
      <c r="C2969" s="254"/>
      <c r="D2969" s="239" t="str" cm="1">
        <f t="array" ref="D2969">_xlfn.IFNA(_xlfn.IFS('22-Plumbing'!D89="*",'22-Plumbing'!C89,'22-Plumbing'!F89="*",'22-Plumbing'!E89,'22-Plumbing'!H89="*",'22-Plumbing'!G89,'22-Plumbing'!J89="*",'22-Plumbing'!I89,'22-Plumbing'!L89="*",'22-Plumbing'!K89,'22-Plumbing'!N89="*",'22-Plumbing'!M89,'22-Plumbing'!P89="*",'22-Plumbing'!O89,'22-Plumbing'!R89="*",'22-Plumbing'!Q89,'22-Plumbing'!T89="*",'22-Plumbing'!S89),"")</f>
        <v/>
      </c>
      <c r="E2969" s="622" t="e">
        <f>D2969/'Project Data'!$D$22</f>
        <v>#VALUE!</v>
      </c>
      <c r="F2969" s="174" t="s">
        <v>44</v>
      </c>
      <c r="G2969" s="239" t="str" cm="1">
        <f t="array" ref="G2969">_xlfn.IFNA(_xlfn.IFS('22-Plumbing'!F89="*",'22-Plumbing'!E89,'22-Plumbing'!H89="*",'22-Plumbing'!G89,'22-Plumbing'!J89="*",'22-Plumbing'!I89,'22-Plumbing'!L89="*",'22-Plumbing'!K89,'22-Plumbing'!N89="*",'22-Plumbing'!M89,'22-Plumbing'!P89="*",'22-Plumbing'!O89,'22-Plumbing'!R89="*",'22-Plumbing'!Q89,'22-Plumbing'!T89="*",'22-Plumbing'!S89,'22-Plumbing'!V89="*",'22-Plumbing'!U89),"")</f>
        <v/>
      </c>
      <c r="H2969" s="236" t="e">
        <f>G2969/'Project Data'!$D$22</f>
        <v>#VALUE!</v>
      </c>
      <c r="I2969" s="186"/>
      <c r="J2969" s="224"/>
      <c r="K2969" s="242"/>
    </row>
    <row r="2970" spans="1:11" s="147" customFormat="1" ht="15.6" hidden="1">
      <c r="A2970" s="198">
        <f>'22-Plumbing'!A90</f>
        <v>0</v>
      </c>
      <c r="B2970" s="235" t="str">
        <f>'22-Plumbing'!B90</f>
        <v>22 15 19.23 General Service Packaged Sliding-Vane Air Compressors</v>
      </c>
      <c r="C2970" s="254"/>
      <c r="D2970" s="239" t="str" cm="1">
        <f t="array" ref="D2970">_xlfn.IFNA(_xlfn.IFS('22-Plumbing'!D90="*",'22-Plumbing'!C90,'22-Plumbing'!F90="*",'22-Plumbing'!E90,'22-Plumbing'!H90="*",'22-Plumbing'!G90,'22-Plumbing'!J90="*",'22-Plumbing'!I90,'22-Plumbing'!L90="*",'22-Plumbing'!K90,'22-Plumbing'!N90="*",'22-Plumbing'!M90,'22-Plumbing'!P90="*",'22-Plumbing'!O90,'22-Plumbing'!R90="*",'22-Plumbing'!Q90,'22-Plumbing'!T90="*",'22-Plumbing'!S90),"")</f>
        <v/>
      </c>
      <c r="E2970" s="622" t="e">
        <f>D2970/'Project Data'!$D$22</f>
        <v>#VALUE!</v>
      </c>
      <c r="F2970" s="174" t="s">
        <v>44</v>
      </c>
      <c r="G2970" s="239" t="str" cm="1">
        <f t="array" ref="G2970">_xlfn.IFNA(_xlfn.IFS('22-Plumbing'!F90="*",'22-Plumbing'!E90,'22-Plumbing'!H90="*",'22-Plumbing'!G90,'22-Plumbing'!J90="*",'22-Plumbing'!I90,'22-Plumbing'!L90="*",'22-Plumbing'!K90,'22-Plumbing'!N90="*",'22-Plumbing'!M90,'22-Plumbing'!P90="*",'22-Plumbing'!O90,'22-Plumbing'!R90="*",'22-Plumbing'!Q90,'22-Plumbing'!T90="*",'22-Plumbing'!S90,'22-Plumbing'!V90="*",'22-Plumbing'!U90),"")</f>
        <v/>
      </c>
      <c r="H2970" s="236" t="e">
        <f>G2970/'Project Data'!$D$22</f>
        <v>#VALUE!</v>
      </c>
      <c r="I2970" s="186"/>
      <c r="J2970" s="224"/>
      <c r="K2970" s="242"/>
    </row>
    <row r="2971" spans="1:11" s="147" customFormat="1" ht="15.6" hidden="1">
      <c r="A2971" s="198">
        <f>'22-Plumbing'!A91</f>
        <v>0</v>
      </c>
      <c r="B2971" s="235" t="str">
        <f>'22-Plumbing'!B91</f>
        <v>22 30 00 Plumbing Equipment</v>
      </c>
      <c r="C2971" s="254"/>
      <c r="D2971" s="239" t="str" cm="1">
        <f t="array" ref="D2971">_xlfn.IFNA(_xlfn.IFS('22-Plumbing'!D91="*",'22-Plumbing'!C91,'22-Plumbing'!F91="*",'22-Plumbing'!E91,'22-Plumbing'!H91="*",'22-Plumbing'!G91,'22-Plumbing'!J91="*",'22-Plumbing'!I91,'22-Plumbing'!L91="*",'22-Plumbing'!K91,'22-Plumbing'!N91="*",'22-Plumbing'!M91,'22-Plumbing'!P91="*",'22-Plumbing'!O91,'22-Plumbing'!R91="*",'22-Plumbing'!Q91,'22-Plumbing'!T91="*",'22-Plumbing'!S91),"")</f>
        <v/>
      </c>
      <c r="E2971" s="622" t="e">
        <f>D2971/'Project Data'!$D$22</f>
        <v>#VALUE!</v>
      </c>
      <c r="F2971" s="174" t="s">
        <v>44</v>
      </c>
      <c r="G2971" s="239" t="str" cm="1">
        <f t="array" ref="G2971">_xlfn.IFNA(_xlfn.IFS('22-Plumbing'!F91="*",'22-Plumbing'!E91,'22-Plumbing'!H91="*",'22-Plumbing'!G91,'22-Plumbing'!J91="*",'22-Plumbing'!I91,'22-Plumbing'!L91="*",'22-Plumbing'!K91,'22-Plumbing'!N91="*",'22-Plumbing'!M91,'22-Plumbing'!P91="*",'22-Plumbing'!O91,'22-Plumbing'!R91="*",'22-Plumbing'!Q91,'22-Plumbing'!T91="*",'22-Plumbing'!S91,'22-Plumbing'!V91="*",'22-Plumbing'!U91),"")</f>
        <v/>
      </c>
      <c r="H2971" s="236" t="e">
        <f>G2971/'Project Data'!$D$22</f>
        <v>#VALUE!</v>
      </c>
      <c r="I2971" s="186"/>
      <c r="J2971" s="224"/>
      <c r="K2971" s="242"/>
    </row>
    <row r="2972" spans="1:11" s="147" customFormat="1" ht="15.6" hidden="1">
      <c r="A2972" s="198">
        <f>'22-Plumbing'!A92</f>
        <v>0</v>
      </c>
      <c r="B2972" s="235" t="str">
        <f>'22-Plumbing'!B92</f>
        <v>22 31 00 Domestic Water Softeners</v>
      </c>
      <c r="C2972" s="254"/>
      <c r="D2972" s="239" t="str" cm="1">
        <f t="array" ref="D2972">_xlfn.IFNA(_xlfn.IFS('22-Plumbing'!D92="*",'22-Plumbing'!C92,'22-Plumbing'!F92="*",'22-Plumbing'!E92,'22-Plumbing'!H92="*",'22-Plumbing'!G92,'22-Plumbing'!J92="*",'22-Plumbing'!I92,'22-Plumbing'!L92="*",'22-Plumbing'!K92,'22-Plumbing'!N92="*",'22-Plumbing'!M92,'22-Plumbing'!P92="*",'22-Plumbing'!O92,'22-Plumbing'!R92="*",'22-Plumbing'!Q92,'22-Plumbing'!T92="*",'22-Plumbing'!S92),"")</f>
        <v/>
      </c>
      <c r="E2972" s="622" t="e">
        <f>D2972/'Project Data'!$D$22</f>
        <v>#VALUE!</v>
      </c>
      <c r="F2972" s="174" t="s">
        <v>44</v>
      </c>
      <c r="G2972" s="239" t="str" cm="1">
        <f t="array" ref="G2972">_xlfn.IFNA(_xlfn.IFS('22-Plumbing'!F92="*",'22-Plumbing'!E92,'22-Plumbing'!H92="*",'22-Plumbing'!G92,'22-Plumbing'!J92="*",'22-Plumbing'!I92,'22-Plumbing'!L92="*",'22-Plumbing'!K92,'22-Plumbing'!N92="*",'22-Plumbing'!M92,'22-Plumbing'!P92="*",'22-Plumbing'!O92,'22-Plumbing'!R92="*",'22-Plumbing'!Q92,'22-Plumbing'!T92="*",'22-Plumbing'!S92,'22-Plumbing'!V92="*",'22-Plumbing'!U92),"")</f>
        <v/>
      </c>
      <c r="H2972" s="236" t="e">
        <f>G2972/'Project Data'!$D$22</f>
        <v>#VALUE!</v>
      </c>
      <c r="I2972" s="186"/>
      <c r="J2972" s="224"/>
      <c r="K2972" s="242"/>
    </row>
    <row r="2973" spans="1:11" s="147" customFormat="1" ht="15.6" hidden="1">
      <c r="A2973" s="198">
        <f>'22-Plumbing'!A93</f>
        <v>0</v>
      </c>
      <c r="B2973" s="235" t="str">
        <f>'22-Plumbing'!B93</f>
        <v>22 31 13 Residential Domestic Water Softeners</v>
      </c>
      <c r="C2973" s="254"/>
      <c r="D2973" s="239" t="str" cm="1">
        <f t="array" ref="D2973">_xlfn.IFNA(_xlfn.IFS('22-Plumbing'!D93="*",'22-Plumbing'!C93,'22-Plumbing'!F93="*",'22-Plumbing'!E93,'22-Plumbing'!H93="*",'22-Plumbing'!G93,'22-Plumbing'!J93="*",'22-Plumbing'!I93,'22-Plumbing'!L93="*",'22-Plumbing'!K93,'22-Plumbing'!N93="*",'22-Plumbing'!M93,'22-Plumbing'!P93="*",'22-Plumbing'!O93,'22-Plumbing'!R93="*",'22-Plumbing'!Q93,'22-Plumbing'!T93="*",'22-Plumbing'!S93),"")</f>
        <v/>
      </c>
      <c r="E2973" s="622" t="e">
        <f>D2973/'Project Data'!$D$22</f>
        <v>#VALUE!</v>
      </c>
      <c r="F2973" s="174" t="s">
        <v>44</v>
      </c>
      <c r="G2973" s="239" t="str" cm="1">
        <f t="array" ref="G2973">_xlfn.IFNA(_xlfn.IFS('22-Plumbing'!F93="*",'22-Plumbing'!E93,'22-Plumbing'!H93="*",'22-Plumbing'!G93,'22-Plumbing'!J93="*",'22-Plumbing'!I93,'22-Plumbing'!L93="*",'22-Plumbing'!K93,'22-Plumbing'!N93="*",'22-Plumbing'!M93,'22-Plumbing'!P93="*",'22-Plumbing'!O93,'22-Plumbing'!R93="*",'22-Plumbing'!Q93,'22-Plumbing'!T93="*",'22-Plumbing'!S93,'22-Plumbing'!V93="*",'22-Plumbing'!U93),"")</f>
        <v/>
      </c>
      <c r="H2973" s="236" t="e">
        <f>G2973/'Project Data'!$D$22</f>
        <v>#VALUE!</v>
      </c>
      <c r="I2973" s="186"/>
      <c r="J2973" s="224"/>
      <c r="K2973" s="242"/>
    </row>
    <row r="2974" spans="1:11" s="147" customFormat="1" ht="15.6" hidden="1">
      <c r="A2974" s="198">
        <f>'22-Plumbing'!A94</f>
        <v>0</v>
      </c>
      <c r="B2974" s="235" t="str">
        <f>'22-Plumbing'!B94</f>
        <v>22 31 16 Commercial Domestic Water Softeners</v>
      </c>
      <c r="C2974" s="254"/>
      <c r="D2974" s="239" t="str" cm="1">
        <f t="array" ref="D2974">_xlfn.IFNA(_xlfn.IFS('22-Plumbing'!D94="*",'22-Plumbing'!C94,'22-Plumbing'!F94="*",'22-Plumbing'!E94,'22-Plumbing'!H94="*",'22-Plumbing'!G94,'22-Plumbing'!J94="*",'22-Plumbing'!I94,'22-Plumbing'!L94="*",'22-Plumbing'!K94,'22-Plumbing'!N94="*",'22-Plumbing'!M94,'22-Plumbing'!P94="*",'22-Plumbing'!O94,'22-Plumbing'!R94="*",'22-Plumbing'!Q94,'22-Plumbing'!T94="*",'22-Plumbing'!S94),"")</f>
        <v/>
      </c>
      <c r="E2974" s="622" t="e">
        <f>D2974/'Project Data'!$D$22</f>
        <v>#VALUE!</v>
      </c>
      <c r="F2974" s="174" t="s">
        <v>44</v>
      </c>
      <c r="G2974" s="239" t="str" cm="1">
        <f t="array" ref="G2974">_xlfn.IFNA(_xlfn.IFS('22-Plumbing'!F94="*",'22-Plumbing'!E94,'22-Plumbing'!H94="*",'22-Plumbing'!G94,'22-Plumbing'!J94="*",'22-Plumbing'!I94,'22-Plumbing'!L94="*",'22-Plumbing'!K94,'22-Plumbing'!N94="*",'22-Plumbing'!M94,'22-Plumbing'!P94="*",'22-Plumbing'!O94,'22-Plumbing'!R94="*",'22-Plumbing'!Q94,'22-Plumbing'!T94="*",'22-Plumbing'!S94,'22-Plumbing'!V94="*",'22-Plumbing'!U94),"")</f>
        <v/>
      </c>
      <c r="H2974" s="236" t="e">
        <f>G2974/'Project Data'!$D$22</f>
        <v>#VALUE!</v>
      </c>
      <c r="I2974" s="186"/>
      <c r="J2974" s="224"/>
      <c r="K2974" s="242"/>
    </row>
    <row r="2975" spans="1:11" s="147" customFormat="1" ht="15.6" hidden="1">
      <c r="A2975" s="198">
        <f>'22-Plumbing'!A95</f>
        <v>0</v>
      </c>
      <c r="B2975" s="235" t="str">
        <f>'22-Plumbing'!B95</f>
        <v>22 32 00 Domestic Water Filtration Equipment</v>
      </c>
      <c r="C2975" s="254"/>
      <c r="D2975" s="239" t="str" cm="1">
        <f t="array" ref="D2975">_xlfn.IFNA(_xlfn.IFS('22-Plumbing'!D95="*",'22-Plumbing'!C95,'22-Plumbing'!F95="*",'22-Plumbing'!E95,'22-Plumbing'!H95="*",'22-Plumbing'!G95,'22-Plumbing'!J95="*",'22-Plumbing'!I95,'22-Plumbing'!L95="*",'22-Plumbing'!K95,'22-Plumbing'!N95="*",'22-Plumbing'!M95,'22-Plumbing'!P95="*",'22-Plumbing'!O95,'22-Plumbing'!R95="*",'22-Plumbing'!Q95,'22-Plumbing'!T95="*",'22-Plumbing'!S95),"")</f>
        <v/>
      </c>
      <c r="E2975" s="622" t="e">
        <f>D2975/'Project Data'!$D$22</f>
        <v>#VALUE!</v>
      </c>
      <c r="F2975" s="174" t="s">
        <v>44</v>
      </c>
      <c r="G2975" s="239" t="str" cm="1">
        <f t="array" ref="G2975">_xlfn.IFNA(_xlfn.IFS('22-Plumbing'!F95="*",'22-Plumbing'!E95,'22-Plumbing'!H95="*",'22-Plumbing'!G95,'22-Plumbing'!J95="*",'22-Plumbing'!I95,'22-Plumbing'!L95="*",'22-Plumbing'!K95,'22-Plumbing'!N95="*",'22-Plumbing'!M95,'22-Plumbing'!P95="*",'22-Plumbing'!O95,'22-Plumbing'!R95="*",'22-Plumbing'!Q95,'22-Plumbing'!T95="*",'22-Plumbing'!S95,'22-Plumbing'!V95="*",'22-Plumbing'!U95),"")</f>
        <v/>
      </c>
      <c r="H2975" s="236" t="e">
        <f>G2975/'Project Data'!$D$22</f>
        <v>#VALUE!</v>
      </c>
      <c r="I2975" s="186"/>
      <c r="J2975" s="224"/>
      <c r="K2975" s="242"/>
    </row>
    <row r="2976" spans="1:11" s="147" customFormat="1" ht="15.6" hidden="1">
      <c r="A2976" s="198">
        <f>'22-Plumbing'!A96</f>
        <v>0</v>
      </c>
      <c r="B2976" s="235" t="str">
        <f>'22-Plumbing'!B96</f>
        <v>22 33 00 Electric Domestic Water Heaters</v>
      </c>
      <c r="C2976" s="254"/>
      <c r="D2976" s="239" t="str" cm="1">
        <f t="array" ref="D2976">_xlfn.IFNA(_xlfn.IFS('22-Plumbing'!D96="*",'22-Plumbing'!C96,'22-Plumbing'!F96="*",'22-Plumbing'!E96,'22-Plumbing'!H96="*",'22-Plumbing'!G96,'22-Plumbing'!J96="*",'22-Plumbing'!I96,'22-Plumbing'!L96="*",'22-Plumbing'!K96,'22-Plumbing'!N96="*",'22-Plumbing'!M96,'22-Plumbing'!P96="*",'22-Plumbing'!O96,'22-Plumbing'!R96="*",'22-Plumbing'!Q96,'22-Plumbing'!T96="*",'22-Plumbing'!S96),"")</f>
        <v/>
      </c>
      <c r="E2976" s="622" t="e">
        <f>D2976/'Project Data'!$D$22</f>
        <v>#VALUE!</v>
      </c>
      <c r="F2976" s="174" t="s">
        <v>44</v>
      </c>
      <c r="G2976" s="239" t="str" cm="1">
        <f t="array" ref="G2976">_xlfn.IFNA(_xlfn.IFS('22-Plumbing'!F96="*",'22-Plumbing'!E96,'22-Plumbing'!H96="*",'22-Plumbing'!G96,'22-Plumbing'!J96="*",'22-Plumbing'!I96,'22-Plumbing'!L96="*",'22-Plumbing'!K96,'22-Plumbing'!N96="*",'22-Plumbing'!M96,'22-Plumbing'!P96="*",'22-Plumbing'!O96,'22-Plumbing'!R96="*",'22-Plumbing'!Q96,'22-Plumbing'!T96="*",'22-Plumbing'!S96,'22-Plumbing'!V96="*",'22-Plumbing'!U96),"")</f>
        <v/>
      </c>
      <c r="H2976" s="236" t="e">
        <f>G2976/'Project Data'!$D$22</f>
        <v>#VALUE!</v>
      </c>
      <c r="I2976" s="186"/>
      <c r="J2976" s="224"/>
      <c r="K2976" s="242"/>
    </row>
    <row r="2977" spans="1:11" s="147" customFormat="1" ht="15.6" hidden="1">
      <c r="A2977" s="198">
        <f>'22-Plumbing'!A97</f>
        <v>0</v>
      </c>
      <c r="B2977" s="235" t="str">
        <f>'22-Plumbing'!B97</f>
        <v>22 33 13 Instantaneous Electric Domestic Water Heaters</v>
      </c>
      <c r="C2977" s="254"/>
      <c r="D2977" s="239" t="str" cm="1">
        <f t="array" ref="D2977">_xlfn.IFNA(_xlfn.IFS('22-Plumbing'!D97="*",'22-Plumbing'!C97,'22-Plumbing'!F97="*",'22-Plumbing'!E97,'22-Plumbing'!H97="*",'22-Plumbing'!G97,'22-Plumbing'!J97="*",'22-Plumbing'!I97,'22-Plumbing'!L97="*",'22-Plumbing'!K97,'22-Plumbing'!N97="*",'22-Plumbing'!M97,'22-Plumbing'!P97="*",'22-Plumbing'!O97,'22-Plumbing'!R97="*",'22-Plumbing'!Q97,'22-Plumbing'!T97="*",'22-Plumbing'!S97),"")</f>
        <v/>
      </c>
      <c r="E2977" s="622" t="e">
        <f>D2977/'Project Data'!$D$22</f>
        <v>#VALUE!</v>
      </c>
      <c r="F2977" s="174" t="s">
        <v>44</v>
      </c>
      <c r="G2977" s="239" t="str" cm="1">
        <f t="array" ref="G2977">_xlfn.IFNA(_xlfn.IFS('22-Plumbing'!F97="*",'22-Plumbing'!E97,'22-Plumbing'!H97="*",'22-Plumbing'!G97,'22-Plumbing'!J97="*",'22-Plumbing'!I97,'22-Plumbing'!L97="*",'22-Plumbing'!K97,'22-Plumbing'!N97="*",'22-Plumbing'!M97,'22-Plumbing'!P97="*",'22-Plumbing'!O97,'22-Plumbing'!R97="*",'22-Plumbing'!Q97,'22-Plumbing'!T97="*",'22-Plumbing'!S97,'22-Plumbing'!V97="*",'22-Plumbing'!U97),"")</f>
        <v/>
      </c>
      <c r="H2977" s="236" t="e">
        <f>G2977/'Project Data'!$D$22</f>
        <v>#VALUE!</v>
      </c>
      <c r="I2977" s="186"/>
      <c r="J2977" s="224"/>
      <c r="K2977" s="242"/>
    </row>
    <row r="2978" spans="1:11" s="147" customFormat="1" ht="15.6" hidden="1">
      <c r="A2978" s="198">
        <f>'22-Plumbing'!A98</f>
        <v>0</v>
      </c>
      <c r="B2978" s="235" t="str">
        <f>'22-Plumbing'!B98</f>
        <v>22 33 13.13 Flow-Control, Instantaneous Electric Domestic Water Heaters</v>
      </c>
      <c r="C2978" s="254"/>
      <c r="D2978" s="239" t="str" cm="1">
        <f t="array" ref="D2978">_xlfn.IFNA(_xlfn.IFS('22-Plumbing'!D98="*",'22-Plumbing'!C98,'22-Plumbing'!F98="*",'22-Plumbing'!E98,'22-Plumbing'!H98="*",'22-Plumbing'!G98,'22-Plumbing'!J98="*",'22-Plumbing'!I98,'22-Plumbing'!L98="*",'22-Plumbing'!K98,'22-Plumbing'!N98="*",'22-Plumbing'!M98,'22-Plumbing'!P98="*",'22-Plumbing'!O98,'22-Plumbing'!R98="*",'22-Plumbing'!Q98,'22-Plumbing'!T98="*",'22-Plumbing'!S98),"")</f>
        <v/>
      </c>
      <c r="E2978" s="622" t="e">
        <f>D2978/'Project Data'!$D$22</f>
        <v>#VALUE!</v>
      </c>
      <c r="F2978" s="174" t="s">
        <v>44</v>
      </c>
      <c r="G2978" s="239" t="str" cm="1">
        <f t="array" ref="G2978">_xlfn.IFNA(_xlfn.IFS('22-Plumbing'!F98="*",'22-Plumbing'!E98,'22-Plumbing'!H98="*",'22-Plumbing'!G98,'22-Plumbing'!J98="*",'22-Plumbing'!I98,'22-Plumbing'!L98="*",'22-Plumbing'!K98,'22-Plumbing'!N98="*",'22-Plumbing'!M98,'22-Plumbing'!P98="*",'22-Plumbing'!O98,'22-Plumbing'!R98="*",'22-Plumbing'!Q98,'22-Plumbing'!T98="*",'22-Plumbing'!S98,'22-Plumbing'!V98="*",'22-Plumbing'!U98),"")</f>
        <v/>
      </c>
      <c r="H2978" s="236" t="e">
        <f>G2978/'Project Data'!$D$22</f>
        <v>#VALUE!</v>
      </c>
      <c r="I2978" s="186"/>
      <c r="J2978" s="224"/>
      <c r="K2978" s="242"/>
    </row>
    <row r="2979" spans="1:11" s="147" customFormat="1" ht="15.6" hidden="1">
      <c r="A2979" s="198">
        <f>'22-Plumbing'!A99</f>
        <v>0</v>
      </c>
      <c r="B2979" s="235" t="str">
        <f>'22-Plumbing'!B99</f>
        <v>22 33 13.16 Thermostat-Control, Instantaneous Electric Domestic Water Heaters</v>
      </c>
      <c r="C2979" s="254"/>
      <c r="D2979" s="239" t="str" cm="1">
        <f t="array" ref="D2979">_xlfn.IFNA(_xlfn.IFS('22-Plumbing'!D99="*",'22-Plumbing'!C99,'22-Plumbing'!F99="*",'22-Plumbing'!E99,'22-Plumbing'!H99="*",'22-Plumbing'!G99,'22-Plumbing'!J99="*",'22-Plumbing'!I99,'22-Plumbing'!L99="*",'22-Plumbing'!K99,'22-Plumbing'!N99="*",'22-Plumbing'!M99,'22-Plumbing'!P99="*",'22-Plumbing'!O99,'22-Plumbing'!R99="*",'22-Plumbing'!Q99,'22-Plumbing'!T99="*",'22-Plumbing'!S99),"")</f>
        <v/>
      </c>
      <c r="E2979" s="622" t="e">
        <f>D2979/'Project Data'!$D$22</f>
        <v>#VALUE!</v>
      </c>
      <c r="F2979" s="174" t="s">
        <v>44</v>
      </c>
      <c r="G2979" s="239" t="str" cm="1">
        <f t="array" ref="G2979">_xlfn.IFNA(_xlfn.IFS('22-Plumbing'!F99="*",'22-Plumbing'!E99,'22-Plumbing'!H99="*",'22-Plumbing'!G99,'22-Plumbing'!J99="*",'22-Plumbing'!I99,'22-Plumbing'!L99="*",'22-Plumbing'!K99,'22-Plumbing'!N99="*",'22-Plumbing'!M99,'22-Plumbing'!P99="*",'22-Plumbing'!O99,'22-Plumbing'!R99="*",'22-Plumbing'!Q99,'22-Plumbing'!T99="*",'22-Plumbing'!S99,'22-Plumbing'!V99="*",'22-Plumbing'!U99),"")</f>
        <v/>
      </c>
      <c r="H2979" s="236" t="e">
        <f>G2979/'Project Data'!$D$22</f>
        <v>#VALUE!</v>
      </c>
      <c r="I2979" s="186"/>
      <c r="J2979" s="224"/>
      <c r="K2979" s="242"/>
    </row>
    <row r="2980" spans="1:11" s="147" customFormat="1" ht="15.6" hidden="1">
      <c r="A2980" s="198">
        <f>'22-Plumbing'!A100</f>
        <v>0</v>
      </c>
      <c r="B2980" s="235" t="str">
        <f>'22-Plumbing'!B100</f>
        <v>22 33 30 Residential, Electric Domestic Water Heaters</v>
      </c>
      <c r="C2980" s="254"/>
      <c r="D2980" s="239" t="str" cm="1">
        <f t="array" ref="D2980">_xlfn.IFNA(_xlfn.IFS('22-Plumbing'!D100="*",'22-Plumbing'!C100,'22-Plumbing'!F100="*",'22-Plumbing'!E100,'22-Plumbing'!H100="*",'22-Plumbing'!G100,'22-Plumbing'!J100="*",'22-Plumbing'!I100,'22-Plumbing'!L100="*",'22-Plumbing'!K100,'22-Plumbing'!N100="*",'22-Plumbing'!M100,'22-Plumbing'!P100="*",'22-Plumbing'!O100,'22-Plumbing'!R100="*",'22-Plumbing'!Q100,'22-Plumbing'!T100="*",'22-Plumbing'!S100),"")</f>
        <v/>
      </c>
      <c r="E2980" s="622" t="e">
        <f>D2980/'Project Data'!$D$22</f>
        <v>#VALUE!</v>
      </c>
      <c r="F2980" s="174" t="s">
        <v>44</v>
      </c>
      <c r="G2980" s="239" t="str" cm="1">
        <f t="array" ref="G2980">_xlfn.IFNA(_xlfn.IFS('22-Plumbing'!F100="*",'22-Plumbing'!E100,'22-Plumbing'!H100="*",'22-Plumbing'!G100,'22-Plumbing'!J100="*",'22-Plumbing'!I100,'22-Plumbing'!L100="*",'22-Plumbing'!K100,'22-Plumbing'!N100="*",'22-Plumbing'!M100,'22-Plumbing'!P100="*",'22-Plumbing'!O100,'22-Plumbing'!R100="*",'22-Plumbing'!Q100,'22-Plumbing'!T100="*",'22-Plumbing'!S100,'22-Plumbing'!V100="*",'22-Plumbing'!U100),"")</f>
        <v/>
      </c>
      <c r="H2980" s="236" t="e">
        <f>G2980/'Project Data'!$D$22</f>
        <v>#VALUE!</v>
      </c>
      <c r="I2980" s="186"/>
      <c r="J2980" s="224"/>
      <c r="K2980" s="242"/>
    </row>
    <row r="2981" spans="1:11" s="147" customFormat="1" ht="15.6" hidden="1">
      <c r="A2981" s="198">
        <f>'22-Plumbing'!A101</f>
        <v>0</v>
      </c>
      <c r="B2981" s="235" t="str">
        <f>'22-Plumbing'!B101</f>
        <v>22 33 30.13 Residential, Small-Capacity Electric Domestic Water Heaters</v>
      </c>
      <c r="C2981" s="254"/>
      <c r="D2981" s="239" t="str" cm="1">
        <f t="array" ref="D2981">_xlfn.IFNA(_xlfn.IFS('22-Plumbing'!D101="*",'22-Plumbing'!C101,'22-Plumbing'!F101="*",'22-Plumbing'!E101,'22-Plumbing'!H101="*",'22-Plumbing'!G101,'22-Plumbing'!J101="*",'22-Plumbing'!I101,'22-Plumbing'!L101="*",'22-Plumbing'!K101,'22-Plumbing'!N101="*",'22-Plumbing'!M101,'22-Plumbing'!P101="*",'22-Plumbing'!O101,'22-Plumbing'!R101="*",'22-Plumbing'!Q101,'22-Plumbing'!T101="*",'22-Plumbing'!S101),"")</f>
        <v/>
      </c>
      <c r="E2981" s="622" t="e">
        <f>D2981/'Project Data'!$D$22</f>
        <v>#VALUE!</v>
      </c>
      <c r="F2981" s="174" t="s">
        <v>44</v>
      </c>
      <c r="G2981" s="239" t="str" cm="1">
        <f t="array" ref="G2981">_xlfn.IFNA(_xlfn.IFS('22-Plumbing'!F101="*",'22-Plumbing'!E101,'22-Plumbing'!H101="*",'22-Plumbing'!G101,'22-Plumbing'!J101="*",'22-Plumbing'!I101,'22-Plumbing'!L101="*",'22-Plumbing'!K101,'22-Plumbing'!N101="*",'22-Plumbing'!M101,'22-Plumbing'!P101="*",'22-Plumbing'!O101,'22-Plumbing'!R101="*",'22-Plumbing'!Q101,'22-Plumbing'!T101="*",'22-Plumbing'!S101,'22-Plumbing'!V101="*",'22-Plumbing'!U101),"")</f>
        <v/>
      </c>
      <c r="H2981" s="236" t="e">
        <f>G2981/'Project Data'!$D$22</f>
        <v>#VALUE!</v>
      </c>
      <c r="I2981" s="186"/>
      <c r="J2981" s="224"/>
      <c r="K2981" s="242"/>
    </row>
    <row r="2982" spans="1:11" s="147" customFormat="1" ht="15.6" hidden="1">
      <c r="A2982" s="198">
        <f>'22-Plumbing'!A102</f>
        <v>0</v>
      </c>
      <c r="B2982" s="235" t="str">
        <f>'22-Plumbing'!B102</f>
        <v>22 33 30.16 Residential, Storage Electric Domestic Water Heaters</v>
      </c>
      <c r="C2982" s="254"/>
      <c r="D2982" s="239" t="str" cm="1">
        <f t="array" ref="D2982">_xlfn.IFNA(_xlfn.IFS('22-Plumbing'!D102="*",'22-Plumbing'!C102,'22-Plumbing'!F102="*",'22-Plumbing'!E102,'22-Plumbing'!H102="*",'22-Plumbing'!G102,'22-Plumbing'!J102="*",'22-Plumbing'!I102,'22-Plumbing'!L102="*",'22-Plumbing'!K102,'22-Plumbing'!N102="*",'22-Plumbing'!M102,'22-Plumbing'!P102="*",'22-Plumbing'!O102,'22-Plumbing'!R102="*",'22-Plumbing'!Q102,'22-Plumbing'!T102="*",'22-Plumbing'!S102),"")</f>
        <v/>
      </c>
      <c r="E2982" s="622" t="e">
        <f>D2982/'Project Data'!$D$22</f>
        <v>#VALUE!</v>
      </c>
      <c r="F2982" s="174" t="s">
        <v>44</v>
      </c>
      <c r="G2982" s="239" t="str" cm="1">
        <f t="array" ref="G2982">_xlfn.IFNA(_xlfn.IFS('22-Plumbing'!F102="*",'22-Plumbing'!E102,'22-Plumbing'!H102="*",'22-Plumbing'!G102,'22-Plumbing'!J102="*",'22-Plumbing'!I102,'22-Plumbing'!L102="*",'22-Plumbing'!K102,'22-Plumbing'!N102="*",'22-Plumbing'!M102,'22-Plumbing'!P102="*",'22-Plumbing'!O102,'22-Plumbing'!R102="*",'22-Plumbing'!Q102,'22-Plumbing'!T102="*",'22-Plumbing'!S102,'22-Plumbing'!V102="*",'22-Plumbing'!U102),"")</f>
        <v/>
      </c>
      <c r="H2982" s="236" t="e">
        <f>G2982/'Project Data'!$D$22</f>
        <v>#VALUE!</v>
      </c>
      <c r="I2982" s="186"/>
      <c r="J2982" s="224"/>
      <c r="K2982" s="242"/>
    </row>
    <row r="2983" spans="1:11" s="147" customFormat="1" ht="15.6" hidden="1">
      <c r="A2983" s="198">
        <f>'22-Plumbing'!A103</f>
        <v>0</v>
      </c>
      <c r="B2983" s="235" t="str">
        <f>'22-Plumbing'!B103</f>
        <v>22 33 30.23 Residential, Collector-to-Tank, Solar-Electric Domestic Water Heaters</v>
      </c>
      <c r="C2983" s="254"/>
      <c r="D2983" s="239" t="str" cm="1">
        <f t="array" ref="D2983">_xlfn.IFNA(_xlfn.IFS('22-Plumbing'!D103="*",'22-Plumbing'!C103,'22-Plumbing'!F103="*",'22-Plumbing'!E103,'22-Plumbing'!H103="*",'22-Plumbing'!G103,'22-Plumbing'!J103="*",'22-Plumbing'!I103,'22-Plumbing'!L103="*",'22-Plumbing'!K103,'22-Plumbing'!N103="*",'22-Plumbing'!M103,'22-Plumbing'!P103="*",'22-Plumbing'!O103,'22-Plumbing'!R103="*",'22-Plumbing'!Q103,'22-Plumbing'!T103="*",'22-Plumbing'!S103),"")</f>
        <v/>
      </c>
      <c r="E2983" s="622" t="e">
        <f>D2983/'Project Data'!$D$22</f>
        <v>#VALUE!</v>
      </c>
      <c r="F2983" s="174" t="s">
        <v>44</v>
      </c>
      <c r="G2983" s="239" t="str" cm="1">
        <f t="array" ref="G2983">_xlfn.IFNA(_xlfn.IFS('22-Plumbing'!F103="*",'22-Plumbing'!E103,'22-Plumbing'!H103="*",'22-Plumbing'!G103,'22-Plumbing'!J103="*",'22-Plumbing'!I103,'22-Plumbing'!L103="*",'22-Plumbing'!K103,'22-Plumbing'!N103="*",'22-Plumbing'!M103,'22-Plumbing'!P103="*",'22-Plumbing'!O103,'22-Plumbing'!R103="*",'22-Plumbing'!Q103,'22-Plumbing'!T103="*",'22-Plumbing'!S103,'22-Plumbing'!V103="*",'22-Plumbing'!U103),"")</f>
        <v/>
      </c>
      <c r="H2983" s="236" t="e">
        <f>G2983/'Project Data'!$D$22</f>
        <v>#VALUE!</v>
      </c>
      <c r="I2983" s="186"/>
      <c r="J2983" s="224"/>
      <c r="K2983" s="242"/>
    </row>
    <row r="2984" spans="1:11" s="147" customFormat="1" ht="15.6" hidden="1">
      <c r="A2984" s="198">
        <f>'22-Plumbing'!A104</f>
        <v>0</v>
      </c>
      <c r="B2984" s="235" t="str">
        <f>'22-Plumbing'!B104</f>
        <v>22 33 30.26 Residential, Collector-to-Tank, Heat-Exchanger-Coil, Solar-Electric Domestic Water Heaters</v>
      </c>
      <c r="C2984" s="254"/>
      <c r="D2984" s="239" t="str" cm="1">
        <f t="array" ref="D2984">_xlfn.IFNA(_xlfn.IFS('22-Plumbing'!D104="*",'22-Plumbing'!C104,'22-Plumbing'!F104="*",'22-Plumbing'!E104,'22-Plumbing'!H104="*",'22-Plumbing'!G104,'22-Plumbing'!J104="*",'22-Plumbing'!I104,'22-Plumbing'!L104="*",'22-Plumbing'!K104,'22-Plumbing'!N104="*",'22-Plumbing'!M104,'22-Plumbing'!P104="*",'22-Plumbing'!O104,'22-Plumbing'!R104="*",'22-Plumbing'!Q104,'22-Plumbing'!T104="*",'22-Plumbing'!S104),"")</f>
        <v/>
      </c>
      <c r="E2984" s="622" t="e">
        <f>D2984/'Project Data'!$D$22</f>
        <v>#VALUE!</v>
      </c>
      <c r="F2984" s="174" t="s">
        <v>44</v>
      </c>
      <c r="G2984" s="239" t="str" cm="1">
        <f t="array" ref="G2984">_xlfn.IFNA(_xlfn.IFS('22-Plumbing'!F104="*",'22-Plumbing'!E104,'22-Plumbing'!H104="*",'22-Plumbing'!G104,'22-Plumbing'!J104="*",'22-Plumbing'!I104,'22-Plumbing'!L104="*",'22-Plumbing'!K104,'22-Plumbing'!N104="*",'22-Plumbing'!M104,'22-Plumbing'!P104="*",'22-Plumbing'!O104,'22-Plumbing'!R104="*",'22-Plumbing'!Q104,'22-Plumbing'!T104="*",'22-Plumbing'!S104,'22-Plumbing'!V104="*",'22-Plumbing'!U104),"")</f>
        <v/>
      </c>
      <c r="H2984" s="236" t="e">
        <f>G2984/'Project Data'!$D$22</f>
        <v>#VALUE!</v>
      </c>
      <c r="I2984" s="186"/>
      <c r="J2984" s="224"/>
      <c r="K2984" s="242"/>
    </row>
    <row r="2985" spans="1:11" s="147" customFormat="1" ht="15.6" hidden="1">
      <c r="A2985" s="198">
        <f>'22-Plumbing'!A105</f>
        <v>0</v>
      </c>
      <c r="B2985" s="235" t="str">
        <f>'22-Plumbing'!B105</f>
        <v>22 33 33 Light-Commercial Electric Domestic Water Heaters</v>
      </c>
      <c r="C2985" s="254"/>
      <c r="D2985" s="239" t="str" cm="1">
        <f t="array" ref="D2985">_xlfn.IFNA(_xlfn.IFS('22-Plumbing'!D105="*",'22-Plumbing'!C105,'22-Plumbing'!F105="*",'22-Plumbing'!E105,'22-Plumbing'!H105="*",'22-Plumbing'!G105,'22-Plumbing'!J105="*",'22-Plumbing'!I105,'22-Plumbing'!L105="*",'22-Plumbing'!K105,'22-Plumbing'!N105="*",'22-Plumbing'!M105,'22-Plumbing'!P105="*",'22-Plumbing'!O105,'22-Plumbing'!R105="*",'22-Plumbing'!Q105,'22-Plumbing'!T105="*",'22-Plumbing'!S105),"")</f>
        <v/>
      </c>
      <c r="E2985" s="622" t="e">
        <f>D2985/'Project Data'!$D$22</f>
        <v>#VALUE!</v>
      </c>
      <c r="F2985" s="174" t="s">
        <v>44</v>
      </c>
      <c r="G2985" s="239" t="str" cm="1">
        <f t="array" ref="G2985">_xlfn.IFNA(_xlfn.IFS('22-Plumbing'!F105="*",'22-Plumbing'!E105,'22-Plumbing'!H105="*",'22-Plumbing'!G105,'22-Plumbing'!J105="*",'22-Plumbing'!I105,'22-Plumbing'!L105="*",'22-Plumbing'!K105,'22-Plumbing'!N105="*",'22-Plumbing'!M105,'22-Plumbing'!P105="*",'22-Plumbing'!O105,'22-Plumbing'!R105="*",'22-Plumbing'!Q105,'22-Plumbing'!T105="*",'22-Plumbing'!S105,'22-Plumbing'!V105="*",'22-Plumbing'!U105),"")</f>
        <v/>
      </c>
      <c r="H2985" s="236" t="e">
        <f>G2985/'Project Data'!$D$22</f>
        <v>#VALUE!</v>
      </c>
      <c r="I2985" s="186"/>
      <c r="J2985" s="224"/>
      <c r="K2985" s="242"/>
    </row>
    <row r="2986" spans="1:11" s="147" customFormat="1" ht="15.6" hidden="1">
      <c r="A2986" s="198">
        <f>'22-Plumbing'!A106</f>
        <v>0</v>
      </c>
      <c r="B2986" s="235" t="str">
        <f>'22-Plumbing'!B106</f>
        <v>22 33 36 Commercial Domestic Water Electric Booster Heaters</v>
      </c>
      <c r="C2986" s="254"/>
      <c r="D2986" s="239" t="str" cm="1">
        <f t="array" ref="D2986">_xlfn.IFNA(_xlfn.IFS('22-Plumbing'!D106="*",'22-Plumbing'!C106,'22-Plumbing'!F106="*",'22-Plumbing'!E106,'22-Plumbing'!H106="*",'22-Plumbing'!G106,'22-Plumbing'!J106="*",'22-Plumbing'!I106,'22-Plumbing'!L106="*",'22-Plumbing'!K106,'22-Plumbing'!N106="*",'22-Plumbing'!M106,'22-Plumbing'!P106="*",'22-Plumbing'!O106,'22-Plumbing'!R106="*",'22-Plumbing'!Q106,'22-Plumbing'!T106="*",'22-Plumbing'!S106),"")</f>
        <v/>
      </c>
      <c r="E2986" s="622" t="e">
        <f>D2986/'Project Data'!$D$22</f>
        <v>#VALUE!</v>
      </c>
      <c r="F2986" s="174" t="s">
        <v>44</v>
      </c>
      <c r="G2986" s="239" t="str" cm="1">
        <f t="array" ref="G2986">_xlfn.IFNA(_xlfn.IFS('22-Plumbing'!F106="*",'22-Plumbing'!E106,'22-Plumbing'!H106="*",'22-Plumbing'!G106,'22-Plumbing'!J106="*",'22-Plumbing'!I106,'22-Plumbing'!L106="*",'22-Plumbing'!K106,'22-Plumbing'!N106="*",'22-Plumbing'!M106,'22-Plumbing'!P106="*",'22-Plumbing'!O106,'22-Plumbing'!R106="*",'22-Plumbing'!Q106,'22-Plumbing'!T106="*",'22-Plumbing'!S106,'22-Plumbing'!V106="*",'22-Plumbing'!U106),"")</f>
        <v/>
      </c>
      <c r="H2986" s="236" t="e">
        <f>G2986/'Project Data'!$D$22</f>
        <v>#VALUE!</v>
      </c>
      <c r="I2986" s="186"/>
      <c r="J2986" s="224"/>
      <c r="K2986" s="242"/>
    </row>
    <row r="2987" spans="1:11" s="147" customFormat="1" ht="15.6" hidden="1">
      <c r="A2987" s="198">
        <f>'22-Plumbing'!A107</f>
        <v>0</v>
      </c>
      <c r="B2987" s="235" t="str">
        <f>'22-Plumbing'!B107</f>
        <v>22 33 36.13 Commercial Domestic Water Electric Booster Heaters</v>
      </c>
      <c r="C2987" s="254"/>
      <c r="D2987" s="239" t="str" cm="1">
        <f t="array" ref="D2987">_xlfn.IFNA(_xlfn.IFS('22-Plumbing'!D107="*",'22-Plumbing'!C107,'22-Plumbing'!F107="*",'22-Plumbing'!E107,'22-Plumbing'!H107="*",'22-Plumbing'!G107,'22-Plumbing'!J107="*",'22-Plumbing'!I107,'22-Plumbing'!L107="*",'22-Plumbing'!K107,'22-Plumbing'!N107="*",'22-Plumbing'!M107,'22-Plumbing'!P107="*",'22-Plumbing'!O107,'22-Plumbing'!R107="*",'22-Plumbing'!Q107,'22-Plumbing'!T107="*",'22-Plumbing'!S107),"")</f>
        <v/>
      </c>
      <c r="E2987" s="622" t="e">
        <f>D2987/'Project Data'!$D$22</f>
        <v>#VALUE!</v>
      </c>
      <c r="F2987" s="174" t="s">
        <v>44</v>
      </c>
      <c r="G2987" s="239" t="str" cm="1">
        <f t="array" ref="G2987">_xlfn.IFNA(_xlfn.IFS('22-Plumbing'!F107="*",'22-Plumbing'!E107,'22-Plumbing'!H107="*",'22-Plumbing'!G107,'22-Plumbing'!J107="*",'22-Plumbing'!I107,'22-Plumbing'!L107="*",'22-Plumbing'!K107,'22-Plumbing'!N107="*",'22-Plumbing'!M107,'22-Plumbing'!P107="*",'22-Plumbing'!O107,'22-Plumbing'!R107="*",'22-Plumbing'!Q107,'22-Plumbing'!T107="*",'22-Plumbing'!S107,'22-Plumbing'!V107="*",'22-Plumbing'!U107),"")</f>
        <v/>
      </c>
      <c r="H2987" s="236" t="e">
        <f>G2987/'Project Data'!$D$22</f>
        <v>#VALUE!</v>
      </c>
      <c r="I2987" s="186"/>
      <c r="J2987" s="224"/>
      <c r="K2987" s="242"/>
    </row>
    <row r="2988" spans="1:11" s="147" customFormat="1" ht="15.6" hidden="1">
      <c r="A2988" s="198">
        <f>'22-Plumbing'!A108</f>
        <v>0</v>
      </c>
      <c r="B2988" s="235" t="str">
        <f>'22-Plumbing'!B108</f>
        <v>22 33 36.16 Commercial Storage Electric Domestic Water Heaters</v>
      </c>
      <c r="C2988" s="254"/>
      <c r="D2988" s="239" t="str" cm="1">
        <f t="array" ref="D2988">_xlfn.IFNA(_xlfn.IFS('22-Plumbing'!D108="*",'22-Plumbing'!C108,'22-Plumbing'!F108="*",'22-Plumbing'!E108,'22-Plumbing'!H108="*",'22-Plumbing'!G108,'22-Plumbing'!J108="*",'22-Plumbing'!I108,'22-Plumbing'!L108="*",'22-Plumbing'!K108,'22-Plumbing'!N108="*",'22-Plumbing'!M108,'22-Plumbing'!P108="*",'22-Plumbing'!O108,'22-Plumbing'!R108="*",'22-Plumbing'!Q108,'22-Plumbing'!T108="*",'22-Plumbing'!S108),"")</f>
        <v/>
      </c>
      <c r="E2988" s="622" t="e">
        <f>D2988/'Project Data'!$D$22</f>
        <v>#VALUE!</v>
      </c>
      <c r="F2988" s="174" t="s">
        <v>44</v>
      </c>
      <c r="G2988" s="239" t="str" cm="1">
        <f t="array" ref="G2988">_xlfn.IFNA(_xlfn.IFS('22-Plumbing'!F108="*",'22-Plumbing'!E108,'22-Plumbing'!H108="*",'22-Plumbing'!G108,'22-Plumbing'!J108="*",'22-Plumbing'!I108,'22-Plumbing'!L108="*",'22-Plumbing'!K108,'22-Plumbing'!N108="*",'22-Plumbing'!M108,'22-Plumbing'!P108="*",'22-Plumbing'!O108,'22-Plumbing'!R108="*",'22-Plumbing'!Q108,'22-Plumbing'!T108="*",'22-Plumbing'!S108,'22-Plumbing'!V108="*",'22-Plumbing'!U108),"")</f>
        <v/>
      </c>
      <c r="H2988" s="236" t="e">
        <f>G2988/'Project Data'!$D$22</f>
        <v>#VALUE!</v>
      </c>
      <c r="I2988" s="186"/>
      <c r="J2988" s="224"/>
      <c r="K2988" s="242"/>
    </row>
    <row r="2989" spans="1:11" s="147" customFormat="1" ht="15.6" hidden="1">
      <c r="A2989" s="198">
        <f>'22-Plumbing'!A109</f>
        <v>0</v>
      </c>
      <c r="B2989" s="235" t="str">
        <f>'22-Plumbing'!B109</f>
        <v>22 34 00 Fuel-Fired Domestic Water Heaters</v>
      </c>
      <c r="C2989" s="254"/>
      <c r="D2989" s="239" t="str" cm="1">
        <f t="array" ref="D2989">_xlfn.IFNA(_xlfn.IFS('22-Plumbing'!D109="*",'22-Plumbing'!C109,'22-Plumbing'!F109="*",'22-Plumbing'!E109,'22-Plumbing'!H109="*",'22-Plumbing'!G109,'22-Plumbing'!J109="*",'22-Plumbing'!I109,'22-Plumbing'!L109="*",'22-Plumbing'!K109,'22-Plumbing'!N109="*",'22-Plumbing'!M109,'22-Plumbing'!P109="*",'22-Plumbing'!O109,'22-Plumbing'!R109="*",'22-Plumbing'!Q109,'22-Plumbing'!T109="*",'22-Plumbing'!S109),"")</f>
        <v/>
      </c>
      <c r="E2989" s="622" t="e">
        <f>D2989/'Project Data'!$D$22</f>
        <v>#VALUE!</v>
      </c>
      <c r="F2989" s="174" t="s">
        <v>44</v>
      </c>
      <c r="G2989" s="239" t="str" cm="1">
        <f t="array" ref="G2989">_xlfn.IFNA(_xlfn.IFS('22-Plumbing'!F109="*",'22-Plumbing'!E109,'22-Plumbing'!H109="*",'22-Plumbing'!G109,'22-Plumbing'!J109="*",'22-Plumbing'!I109,'22-Plumbing'!L109="*",'22-Plumbing'!K109,'22-Plumbing'!N109="*",'22-Plumbing'!M109,'22-Plumbing'!P109="*",'22-Plumbing'!O109,'22-Plumbing'!R109="*",'22-Plumbing'!Q109,'22-Plumbing'!T109="*",'22-Plumbing'!S109,'22-Plumbing'!V109="*",'22-Plumbing'!U109),"")</f>
        <v/>
      </c>
      <c r="H2989" s="236" t="e">
        <f>G2989/'Project Data'!$D$22</f>
        <v>#VALUE!</v>
      </c>
      <c r="I2989" s="186"/>
      <c r="J2989" s="224"/>
      <c r="K2989" s="242"/>
    </row>
    <row r="2990" spans="1:11" s="147" customFormat="1" ht="15.6" hidden="1">
      <c r="A2990" s="198">
        <f>'22-Plumbing'!A110</f>
        <v>0</v>
      </c>
      <c r="B2990" s="235" t="str">
        <f>'22-Plumbing'!B110</f>
        <v>22 34 13 Instantaneous, Tankless, Gas Domestic Water Heaters</v>
      </c>
      <c r="C2990" s="254"/>
      <c r="D2990" s="239" t="str" cm="1">
        <f t="array" ref="D2990">_xlfn.IFNA(_xlfn.IFS('22-Plumbing'!D110="*",'22-Plumbing'!C110,'22-Plumbing'!F110="*",'22-Plumbing'!E110,'22-Plumbing'!H110="*",'22-Plumbing'!G110,'22-Plumbing'!J110="*",'22-Plumbing'!I110,'22-Plumbing'!L110="*",'22-Plumbing'!K110,'22-Plumbing'!N110="*",'22-Plumbing'!M110,'22-Plumbing'!P110="*",'22-Plumbing'!O110,'22-Plumbing'!R110="*",'22-Plumbing'!Q110,'22-Plumbing'!T110="*",'22-Plumbing'!S110),"")</f>
        <v/>
      </c>
      <c r="E2990" s="622" t="e">
        <f>D2990/'Project Data'!$D$22</f>
        <v>#VALUE!</v>
      </c>
      <c r="F2990" s="174" t="s">
        <v>44</v>
      </c>
      <c r="G2990" s="239" t="str" cm="1">
        <f t="array" ref="G2990">_xlfn.IFNA(_xlfn.IFS('22-Plumbing'!F110="*",'22-Plumbing'!E110,'22-Plumbing'!H110="*",'22-Plumbing'!G110,'22-Plumbing'!J110="*",'22-Plumbing'!I110,'22-Plumbing'!L110="*",'22-Plumbing'!K110,'22-Plumbing'!N110="*",'22-Plumbing'!M110,'22-Plumbing'!P110="*",'22-Plumbing'!O110,'22-Plumbing'!R110="*",'22-Plumbing'!Q110,'22-Plumbing'!T110="*",'22-Plumbing'!S110,'22-Plumbing'!V110="*",'22-Plumbing'!U110),"")</f>
        <v/>
      </c>
      <c r="H2990" s="236" t="e">
        <f>G2990/'Project Data'!$D$22</f>
        <v>#VALUE!</v>
      </c>
      <c r="I2990" s="186"/>
      <c r="J2990" s="224"/>
      <c r="K2990" s="242"/>
    </row>
    <row r="2991" spans="1:11" s="147" customFormat="1" ht="15.6" hidden="1">
      <c r="A2991" s="198">
        <f>'22-Plumbing'!A111</f>
        <v>0</v>
      </c>
      <c r="B2991" s="235" t="str">
        <f>'22-Plumbing'!B111</f>
        <v>22 34 30 Residential Gas Domestic Water Heaters</v>
      </c>
      <c r="C2991" s="254"/>
      <c r="D2991" s="239" t="str" cm="1">
        <f t="array" ref="D2991">_xlfn.IFNA(_xlfn.IFS('22-Plumbing'!D111="*",'22-Plumbing'!C111,'22-Plumbing'!F111="*",'22-Plumbing'!E111,'22-Plumbing'!H111="*",'22-Plumbing'!G111,'22-Plumbing'!J111="*",'22-Plumbing'!I111,'22-Plumbing'!L111="*",'22-Plumbing'!K111,'22-Plumbing'!N111="*",'22-Plumbing'!M111,'22-Plumbing'!P111="*",'22-Plumbing'!O111,'22-Plumbing'!R111="*",'22-Plumbing'!Q111,'22-Plumbing'!T111="*",'22-Plumbing'!S111),"")</f>
        <v/>
      </c>
      <c r="E2991" s="622" t="e">
        <f>D2991/'Project Data'!$D$22</f>
        <v>#VALUE!</v>
      </c>
      <c r="F2991" s="174" t="s">
        <v>44</v>
      </c>
      <c r="G2991" s="239" t="str" cm="1">
        <f t="array" ref="G2991">_xlfn.IFNA(_xlfn.IFS('22-Plumbing'!F111="*",'22-Plumbing'!E111,'22-Plumbing'!H111="*",'22-Plumbing'!G111,'22-Plumbing'!J111="*",'22-Plumbing'!I111,'22-Plumbing'!L111="*",'22-Plumbing'!K111,'22-Plumbing'!N111="*",'22-Plumbing'!M111,'22-Plumbing'!P111="*",'22-Plumbing'!O111,'22-Plumbing'!R111="*",'22-Plumbing'!Q111,'22-Plumbing'!T111="*",'22-Plumbing'!S111,'22-Plumbing'!V111="*",'22-Plumbing'!U111),"")</f>
        <v/>
      </c>
      <c r="H2991" s="236" t="e">
        <f>G2991/'Project Data'!$D$22</f>
        <v>#VALUE!</v>
      </c>
      <c r="I2991" s="186"/>
      <c r="J2991" s="224"/>
      <c r="K2991" s="242"/>
    </row>
    <row r="2992" spans="1:11" s="147" customFormat="1" ht="15.6" hidden="1">
      <c r="A2992" s="198">
        <f>'22-Plumbing'!A112</f>
        <v>0</v>
      </c>
      <c r="B2992" s="235" t="str">
        <f>'22-Plumbing'!B112</f>
        <v>22 34 36 Commercial Gas Domestic Water Heaters</v>
      </c>
      <c r="C2992" s="254"/>
      <c r="D2992" s="239" t="str" cm="1">
        <f t="array" ref="D2992">_xlfn.IFNA(_xlfn.IFS('22-Plumbing'!D112="*",'22-Plumbing'!C112,'22-Plumbing'!F112="*",'22-Plumbing'!E112,'22-Plumbing'!H112="*",'22-Plumbing'!G112,'22-Plumbing'!J112="*",'22-Plumbing'!I112,'22-Plumbing'!L112="*",'22-Plumbing'!K112,'22-Plumbing'!N112="*",'22-Plumbing'!M112,'22-Plumbing'!P112="*",'22-Plumbing'!O112,'22-Plumbing'!R112="*",'22-Plumbing'!Q112,'22-Plumbing'!T112="*",'22-Plumbing'!S112),"")</f>
        <v/>
      </c>
      <c r="E2992" s="622" t="e">
        <f>D2992/'Project Data'!$D$22</f>
        <v>#VALUE!</v>
      </c>
      <c r="F2992" s="179" t="s">
        <v>44</v>
      </c>
      <c r="G2992" s="239" t="str" cm="1">
        <f t="array" ref="G2992">_xlfn.IFNA(_xlfn.IFS('22-Plumbing'!F112="*",'22-Plumbing'!E112,'22-Plumbing'!H112="*",'22-Plumbing'!G112,'22-Plumbing'!J112="*",'22-Plumbing'!I112,'22-Plumbing'!L112="*",'22-Plumbing'!K112,'22-Plumbing'!N112="*",'22-Plumbing'!M112,'22-Plumbing'!P112="*",'22-Plumbing'!O112,'22-Plumbing'!R112="*",'22-Plumbing'!Q112,'22-Plumbing'!T112="*",'22-Plumbing'!S112,'22-Plumbing'!V112="*",'22-Plumbing'!U112),"")</f>
        <v/>
      </c>
      <c r="H2992" s="236" t="e">
        <f>G2992/'Project Data'!$D$22</f>
        <v>#VALUE!</v>
      </c>
      <c r="I2992" s="186"/>
      <c r="J2992" s="224"/>
      <c r="K2992" s="242"/>
    </row>
    <row r="2993" spans="1:11" s="147" customFormat="1" ht="15.6" hidden="1">
      <c r="A2993" s="198">
        <f>'22-Plumbing'!A113</f>
        <v>0</v>
      </c>
      <c r="B2993" s="235" t="str">
        <f>'22-Plumbing'!B113</f>
        <v>22 34 36.23 Commercial, High-Efficiency, Gas Domestic Water Heaters</v>
      </c>
      <c r="C2993" s="254"/>
      <c r="D2993" s="239" t="str" cm="1">
        <f t="array" ref="D2993">_xlfn.IFNA(_xlfn.IFS('22-Plumbing'!D113="*",'22-Plumbing'!C113,'22-Plumbing'!F113="*",'22-Plumbing'!E113,'22-Plumbing'!H113="*",'22-Plumbing'!G113,'22-Plumbing'!J113="*",'22-Plumbing'!I113,'22-Plumbing'!L113="*",'22-Plumbing'!K113,'22-Plumbing'!N113="*",'22-Plumbing'!M113,'22-Plumbing'!P113="*",'22-Plumbing'!O113,'22-Plumbing'!R113="*",'22-Plumbing'!Q113,'22-Plumbing'!T113="*",'22-Plumbing'!S113),"")</f>
        <v/>
      </c>
      <c r="E2993" s="622" t="e">
        <f>D2993/'Project Data'!$D$22</f>
        <v>#VALUE!</v>
      </c>
      <c r="F2993" s="174" t="s">
        <v>44</v>
      </c>
      <c r="G2993" s="239" t="str" cm="1">
        <f t="array" ref="G2993">_xlfn.IFNA(_xlfn.IFS('22-Plumbing'!F113="*",'22-Plumbing'!E113,'22-Plumbing'!H113="*",'22-Plumbing'!G113,'22-Plumbing'!J113="*",'22-Plumbing'!I113,'22-Plumbing'!L113="*",'22-Plumbing'!K113,'22-Plumbing'!N113="*",'22-Plumbing'!M113,'22-Plumbing'!P113="*",'22-Plumbing'!O113,'22-Plumbing'!R113="*",'22-Plumbing'!Q113,'22-Plumbing'!T113="*",'22-Plumbing'!S113,'22-Plumbing'!V113="*",'22-Plumbing'!U113),"")</f>
        <v/>
      </c>
      <c r="H2993" s="236" t="e">
        <f>G2993/'Project Data'!$D$22</f>
        <v>#VALUE!</v>
      </c>
      <c r="I2993" s="186"/>
      <c r="J2993" s="224"/>
      <c r="K2993" s="242"/>
    </row>
    <row r="2994" spans="1:11" s="147" customFormat="1" ht="15.6" hidden="1">
      <c r="A2994" s="198">
        <f>'22-Plumbing'!A114</f>
        <v>0</v>
      </c>
      <c r="B2994" s="235" t="str">
        <f>'22-Plumbing'!B114</f>
        <v>22 34 56 Dual-Fuel-Fired Domestic Water Heaters</v>
      </c>
      <c r="C2994" s="254"/>
      <c r="D2994" s="239" t="str" cm="1">
        <f t="array" ref="D2994">_xlfn.IFNA(_xlfn.IFS('22-Plumbing'!D114="*",'22-Plumbing'!C114,'22-Plumbing'!F114="*",'22-Plumbing'!E114,'22-Plumbing'!H114="*",'22-Plumbing'!G114,'22-Plumbing'!J114="*",'22-Plumbing'!I114,'22-Plumbing'!L114="*",'22-Plumbing'!K114,'22-Plumbing'!N114="*",'22-Plumbing'!M114,'22-Plumbing'!P114="*",'22-Plumbing'!O114,'22-Plumbing'!R114="*",'22-Plumbing'!Q114,'22-Plumbing'!T114="*",'22-Plumbing'!S114),"")</f>
        <v/>
      </c>
      <c r="E2994" s="622" t="e">
        <f>D2994/'Project Data'!$D$22</f>
        <v>#VALUE!</v>
      </c>
      <c r="F2994" s="174" t="s">
        <v>44</v>
      </c>
      <c r="G2994" s="239" t="str" cm="1">
        <f t="array" ref="G2994">_xlfn.IFNA(_xlfn.IFS('22-Plumbing'!F114="*",'22-Plumbing'!E114,'22-Plumbing'!H114="*",'22-Plumbing'!G114,'22-Plumbing'!J114="*",'22-Plumbing'!I114,'22-Plumbing'!L114="*",'22-Plumbing'!K114,'22-Plumbing'!N114="*",'22-Plumbing'!M114,'22-Plumbing'!P114="*",'22-Plumbing'!O114,'22-Plumbing'!R114="*",'22-Plumbing'!Q114,'22-Plumbing'!T114="*",'22-Plumbing'!S114,'22-Plumbing'!V114="*",'22-Plumbing'!U114),"")</f>
        <v/>
      </c>
      <c r="H2994" s="236" t="e">
        <f>G2994/'Project Data'!$D$22</f>
        <v>#VALUE!</v>
      </c>
      <c r="I2994" s="186"/>
      <c r="J2994" s="224"/>
      <c r="K2994" s="242"/>
    </row>
    <row r="2995" spans="1:11" s="147" customFormat="1" ht="15.6" hidden="1">
      <c r="A2995" s="198">
        <f>'22-Plumbing'!A115</f>
        <v>0</v>
      </c>
      <c r="B2995" s="235" t="str">
        <f>'22-Plumbing'!B115</f>
        <v>22 35 00 Domestic Water Heat Exchangers</v>
      </c>
      <c r="C2995" s="254"/>
      <c r="D2995" s="239" t="str" cm="1">
        <f t="array" ref="D2995">_xlfn.IFNA(_xlfn.IFS('22-Plumbing'!D115="*",'22-Plumbing'!C115,'22-Plumbing'!F115="*",'22-Plumbing'!E115,'22-Plumbing'!H115="*",'22-Plumbing'!G115,'22-Plumbing'!J115="*",'22-Plumbing'!I115,'22-Plumbing'!L115="*",'22-Plumbing'!K115,'22-Plumbing'!N115="*",'22-Plumbing'!M115,'22-Plumbing'!P115="*",'22-Plumbing'!O115,'22-Plumbing'!R115="*",'22-Plumbing'!Q115,'22-Plumbing'!T115="*",'22-Plumbing'!S115),"")</f>
        <v/>
      </c>
      <c r="E2995" s="622" t="e">
        <f>D2995/'Project Data'!$D$22</f>
        <v>#VALUE!</v>
      </c>
      <c r="F2995" s="174" t="s">
        <v>44</v>
      </c>
      <c r="G2995" s="239" t="str" cm="1">
        <f t="array" ref="G2995">_xlfn.IFNA(_xlfn.IFS('22-Plumbing'!F115="*",'22-Plumbing'!E115,'22-Plumbing'!H115="*",'22-Plumbing'!G115,'22-Plumbing'!J115="*",'22-Plumbing'!I115,'22-Plumbing'!L115="*",'22-Plumbing'!K115,'22-Plumbing'!N115="*",'22-Plumbing'!M115,'22-Plumbing'!P115="*",'22-Plumbing'!O115,'22-Plumbing'!R115="*",'22-Plumbing'!Q115,'22-Plumbing'!T115="*",'22-Plumbing'!S115,'22-Plumbing'!V115="*",'22-Plumbing'!U115),"")</f>
        <v/>
      </c>
      <c r="H2995" s="236" t="e">
        <f>G2995/'Project Data'!$D$22</f>
        <v>#VALUE!</v>
      </c>
      <c r="I2995" s="186"/>
      <c r="J2995" s="224"/>
      <c r="K2995" s="242"/>
    </row>
    <row r="2996" spans="1:11" s="147" customFormat="1" ht="15.6" hidden="1">
      <c r="A2996" s="198">
        <f>'22-Plumbing'!A116</f>
        <v>0</v>
      </c>
      <c r="B2996" s="235" t="str">
        <f>'22-Plumbing'!B116</f>
        <v>22 35 13 Instantaneous Domestic Water Heat Exchangers</v>
      </c>
      <c r="C2996" s="254"/>
      <c r="D2996" s="239" t="str" cm="1">
        <f t="array" ref="D2996">_xlfn.IFNA(_xlfn.IFS('22-Plumbing'!D116="*",'22-Plumbing'!C116,'22-Plumbing'!F116="*",'22-Plumbing'!E116,'22-Plumbing'!H116="*",'22-Plumbing'!G116,'22-Plumbing'!J116="*",'22-Plumbing'!I116,'22-Plumbing'!L116="*",'22-Plumbing'!K116,'22-Plumbing'!N116="*",'22-Plumbing'!M116,'22-Plumbing'!P116="*",'22-Plumbing'!O116,'22-Plumbing'!R116="*",'22-Plumbing'!Q116,'22-Plumbing'!T116="*",'22-Plumbing'!S116),"")</f>
        <v/>
      </c>
      <c r="E2996" s="622" t="e">
        <f>D2996/'Project Data'!$D$22</f>
        <v>#VALUE!</v>
      </c>
      <c r="F2996" s="174" t="s">
        <v>44</v>
      </c>
      <c r="G2996" s="239" t="str" cm="1">
        <f t="array" ref="G2996">_xlfn.IFNA(_xlfn.IFS('22-Plumbing'!F116="*",'22-Plumbing'!E116,'22-Plumbing'!H116="*",'22-Plumbing'!G116,'22-Plumbing'!J116="*",'22-Plumbing'!I116,'22-Plumbing'!L116="*",'22-Plumbing'!K116,'22-Plumbing'!N116="*",'22-Plumbing'!M116,'22-Plumbing'!P116="*",'22-Plumbing'!O116,'22-Plumbing'!R116="*",'22-Plumbing'!Q116,'22-Plumbing'!T116="*",'22-Plumbing'!S116,'22-Plumbing'!V116="*",'22-Plumbing'!U116),"")</f>
        <v/>
      </c>
      <c r="H2996" s="236" t="e">
        <f>G2996/'Project Data'!$D$22</f>
        <v>#VALUE!</v>
      </c>
      <c r="I2996" s="186"/>
      <c r="J2996" s="224"/>
      <c r="K2996" s="242"/>
    </row>
    <row r="2997" spans="1:11" s="147" customFormat="1" ht="15.6" hidden="1">
      <c r="A2997" s="198">
        <f>'22-Plumbing'!A117</f>
        <v>0</v>
      </c>
      <c r="B2997" s="235" t="str">
        <f>'22-Plumbing'!B117</f>
        <v>22 35 13.13 Heating-Fluid-in-Coil, Instantaneous Domestic Water Heat Exchangers</v>
      </c>
      <c r="C2997" s="254"/>
      <c r="D2997" s="239" t="str" cm="1">
        <f t="array" ref="D2997">_xlfn.IFNA(_xlfn.IFS('22-Plumbing'!D117="*",'22-Plumbing'!C117,'22-Plumbing'!F117="*",'22-Plumbing'!E117,'22-Plumbing'!H117="*",'22-Plumbing'!G117,'22-Plumbing'!J117="*",'22-Plumbing'!I117,'22-Plumbing'!L117="*",'22-Plumbing'!K117,'22-Plumbing'!N117="*",'22-Plumbing'!M117,'22-Plumbing'!P117="*",'22-Plumbing'!O117,'22-Plumbing'!R117="*",'22-Plumbing'!Q117,'22-Plumbing'!T117="*",'22-Plumbing'!S117),"")</f>
        <v/>
      </c>
      <c r="E2997" s="622" t="e">
        <f>D2997/'Project Data'!$D$22</f>
        <v>#VALUE!</v>
      </c>
      <c r="F2997" s="174" t="s">
        <v>44</v>
      </c>
      <c r="G2997" s="239" t="str" cm="1">
        <f t="array" ref="G2997">_xlfn.IFNA(_xlfn.IFS('22-Plumbing'!F117="*",'22-Plumbing'!E117,'22-Plumbing'!H117="*",'22-Plumbing'!G117,'22-Plumbing'!J117="*",'22-Plumbing'!I117,'22-Plumbing'!L117="*",'22-Plumbing'!K117,'22-Plumbing'!N117="*",'22-Plumbing'!M117,'22-Plumbing'!P117="*",'22-Plumbing'!O117,'22-Plumbing'!R117="*",'22-Plumbing'!Q117,'22-Plumbing'!T117="*",'22-Plumbing'!S117,'22-Plumbing'!V117="*",'22-Plumbing'!U117),"")</f>
        <v/>
      </c>
      <c r="H2997" s="236" t="e">
        <f>G2997/'Project Data'!$D$22</f>
        <v>#VALUE!</v>
      </c>
      <c r="I2997" s="186"/>
      <c r="J2997" s="224"/>
      <c r="K2997" s="242"/>
    </row>
    <row r="2998" spans="1:11" s="147" customFormat="1" ht="15.6" hidden="1">
      <c r="A2998" s="198">
        <f>'22-Plumbing'!A118</f>
        <v>0</v>
      </c>
      <c r="B2998" s="235" t="str">
        <f>'22-Plumbing'!B118</f>
        <v>22 35 13.16 Domestic-Water-in-Coil, Instantaneous Domestic Water Heat Exchangers</v>
      </c>
      <c r="C2998" s="254"/>
      <c r="D2998" s="239" t="str" cm="1">
        <f t="array" ref="D2998">_xlfn.IFNA(_xlfn.IFS('22-Plumbing'!D118="*",'22-Plumbing'!C118,'22-Plumbing'!F118="*",'22-Plumbing'!E118,'22-Plumbing'!H118="*",'22-Plumbing'!G118,'22-Plumbing'!J118="*",'22-Plumbing'!I118,'22-Plumbing'!L118="*",'22-Plumbing'!K118,'22-Plumbing'!N118="*",'22-Plumbing'!M118,'22-Plumbing'!P118="*",'22-Plumbing'!O118,'22-Plumbing'!R118="*",'22-Plumbing'!Q118,'22-Plumbing'!T118="*",'22-Plumbing'!S118),"")</f>
        <v/>
      </c>
      <c r="E2998" s="622" t="e">
        <f>D2998/'Project Data'!$D$22</f>
        <v>#VALUE!</v>
      </c>
      <c r="F2998" s="174" t="s">
        <v>44</v>
      </c>
      <c r="G2998" s="239" t="str" cm="1">
        <f t="array" ref="G2998">_xlfn.IFNA(_xlfn.IFS('22-Plumbing'!F118="*",'22-Plumbing'!E118,'22-Plumbing'!H118="*",'22-Plumbing'!G118,'22-Plumbing'!J118="*",'22-Plumbing'!I118,'22-Plumbing'!L118="*",'22-Plumbing'!K118,'22-Plumbing'!N118="*",'22-Plumbing'!M118,'22-Plumbing'!P118="*",'22-Plumbing'!O118,'22-Plumbing'!R118="*",'22-Plumbing'!Q118,'22-Plumbing'!T118="*",'22-Plumbing'!S118,'22-Plumbing'!V118="*",'22-Plumbing'!U118),"")</f>
        <v/>
      </c>
      <c r="H2998" s="236" t="e">
        <f>G2998/'Project Data'!$D$22</f>
        <v>#VALUE!</v>
      </c>
      <c r="I2998" s="186"/>
      <c r="J2998" s="224"/>
      <c r="K2998" s="242"/>
    </row>
    <row r="2999" spans="1:11" s="147" customFormat="1" ht="15.6" hidden="1">
      <c r="A2999" s="198">
        <f>'22-Plumbing'!A119</f>
        <v>0</v>
      </c>
      <c r="B2999" s="235" t="str">
        <f>'22-Plumbing'!B119</f>
        <v>22 35 13.19 Heating-Fluid-in-U-Tube-Coil, Instantaneous Domestic Water Heat Exchangers</v>
      </c>
      <c r="C2999" s="254"/>
      <c r="D2999" s="239" t="str" cm="1">
        <f t="array" ref="D2999">_xlfn.IFNA(_xlfn.IFS('22-Plumbing'!D119="*",'22-Plumbing'!C119,'22-Plumbing'!F119="*",'22-Plumbing'!E119,'22-Plumbing'!H119="*",'22-Plumbing'!G119,'22-Plumbing'!J119="*",'22-Plumbing'!I119,'22-Plumbing'!L119="*",'22-Plumbing'!K119,'22-Plumbing'!N119="*",'22-Plumbing'!M119,'22-Plumbing'!P119="*",'22-Plumbing'!O119,'22-Plumbing'!R119="*",'22-Plumbing'!Q119,'22-Plumbing'!T119="*",'22-Plumbing'!S119),"")</f>
        <v/>
      </c>
      <c r="E2999" s="622" t="e">
        <f>D2999/'Project Data'!$D$22</f>
        <v>#VALUE!</v>
      </c>
      <c r="F2999" s="174" t="s">
        <v>44</v>
      </c>
      <c r="G2999" s="239" t="str" cm="1">
        <f t="array" ref="G2999">_xlfn.IFNA(_xlfn.IFS('22-Plumbing'!F119="*",'22-Plumbing'!E119,'22-Plumbing'!H119="*",'22-Plumbing'!G119,'22-Plumbing'!J119="*",'22-Plumbing'!I119,'22-Plumbing'!L119="*",'22-Plumbing'!K119,'22-Plumbing'!N119="*",'22-Plumbing'!M119,'22-Plumbing'!P119="*",'22-Plumbing'!O119,'22-Plumbing'!R119="*",'22-Plumbing'!Q119,'22-Plumbing'!T119="*",'22-Plumbing'!S119,'22-Plumbing'!V119="*",'22-Plumbing'!U119),"")</f>
        <v/>
      </c>
      <c r="H2999" s="236" t="e">
        <f>G2999/'Project Data'!$D$22</f>
        <v>#VALUE!</v>
      </c>
      <c r="I2999" s="186"/>
      <c r="J2999" s="224"/>
      <c r="K2999" s="242"/>
    </row>
    <row r="3000" spans="1:11" s="147" customFormat="1" ht="15.6" hidden="1">
      <c r="A3000" s="198">
        <f>'22-Plumbing'!A120</f>
        <v>0</v>
      </c>
      <c r="B3000" s="235" t="str">
        <f>'22-Plumbing'!B120</f>
        <v>22 35 23 Circulating, Domestic Water Heat Exchangers</v>
      </c>
      <c r="C3000" s="254"/>
      <c r="D3000" s="239" t="str" cm="1">
        <f t="array" ref="D3000">_xlfn.IFNA(_xlfn.IFS('22-Plumbing'!D120="*",'22-Plumbing'!C120,'22-Plumbing'!F120="*",'22-Plumbing'!E120,'22-Plumbing'!H120="*",'22-Plumbing'!G120,'22-Plumbing'!J120="*",'22-Plumbing'!I120,'22-Plumbing'!L120="*",'22-Plumbing'!K120,'22-Plumbing'!N120="*",'22-Plumbing'!M120,'22-Plumbing'!P120="*",'22-Plumbing'!O120,'22-Plumbing'!R120="*",'22-Plumbing'!Q120,'22-Plumbing'!T120="*",'22-Plumbing'!S120),"")</f>
        <v/>
      </c>
      <c r="E3000" s="622" t="e">
        <f>D3000/'Project Data'!$D$22</f>
        <v>#VALUE!</v>
      </c>
      <c r="F3000" s="174" t="s">
        <v>44</v>
      </c>
      <c r="G3000" s="239" t="str" cm="1">
        <f t="array" ref="G3000">_xlfn.IFNA(_xlfn.IFS('22-Plumbing'!F120="*",'22-Plumbing'!E120,'22-Plumbing'!H120="*",'22-Plumbing'!G120,'22-Plumbing'!J120="*",'22-Plumbing'!I120,'22-Plumbing'!L120="*",'22-Plumbing'!K120,'22-Plumbing'!N120="*",'22-Plumbing'!M120,'22-Plumbing'!P120="*",'22-Plumbing'!O120,'22-Plumbing'!R120="*",'22-Plumbing'!Q120,'22-Plumbing'!T120="*",'22-Plumbing'!S120,'22-Plumbing'!V120="*",'22-Plumbing'!U120),"")</f>
        <v/>
      </c>
      <c r="H3000" s="236" t="e">
        <f>G3000/'Project Data'!$D$22</f>
        <v>#VALUE!</v>
      </c>
      <c r="I3000" s="186"/>
      <c r="J3000" s="224"/>
      <c r="K3000" s="242"/>
    </row>
    <row r="3001" spans="1:11" s="147" customFormat="1" ht="15.6" hidden="1">
      <c r="A3001" s="198">
        <f>'22-Plumbing'!A121</f>
        <v>0</v>
      </c>
      <c r="B3001" s="235" t="str">
        <f>'22-Plumbing'!B121</f>
        <v>22 35 23.13 Circulating, Compact Domestic Water Heat Exchangers</v>
      </c>
      <c r="C3001" s="254"/>
      <c r="D3001" s="239" t="str" cm="1">
        <f t="array" ref="D3001">_xlfn.IFNA(_xlfn.IFS('22-Plumbing'!D121="*",'22-Plumbing'!C121,'22-Plumbing'!F121="*",'22-Plumbing'!E121,'22-Plumbing'!H121="*",'22-Plumbing'!G121,'22-Plumbing'!J121="*",'22-Plumbing'!I121,'22-Plumbing'!L121="*",'22-Plumbing'!K121,'22-Plumbing'!N121="*",'22-Plumbing'!M121,'22-Plumbing'!P121="*",'22-Plumbing'!O121,'22-Plumbing'!R121="*",'22-Plumbing'!Q121,'22-Plumbing'!T121="*",'22-Plumbing'!S121),"")</f>
        <v/>
      </c>
      <c r="E3001" s="622" t="e">
        <f>D3001/'Project Data'!$D$22</f>
        <v>#VALUE!</v>
      </c>
      <c r="F3001" s="179" t="s">
        <v>44</v>
      </c>
      <c r="G3001" s="239" t="str" cm="1">
        <f t="array" ref="G3001">_xlfn.IFNA(_xlfn.IFS('22-Plumbing'!F121="*",'22-Plumbing'!E121,'22-Plumbing'!H121="*",'22-Plumbing'!G121,'22-Plumbing'!J121="*",'22-Plumbing'!I121,'22-Plumbing'!L121="*",'22-Plumbing'!K121,'22-Plumbing'!N121="*",'22-Plumbing'!M121,'22-Plumbing'!P121="*",'22-Plumbing'!O121,'22-Plumbing'!R121="*",'22-Plumbing'!Q121,'22-Plumbing'!T121="*",'22-Plumbing'!S121,'22-Plumbing'!V121="*",'22-Plumbing'!U121),"")</f>
        <v/>
      </c>
      <c r="H3001" s="236" t="e">
        <f>G3001/'Project Data'!$D$22</f>
        <v>#VALUE!</v>
      </c>
      <c r="I3001" s="186"/>
      <c r="J3001" s="224"/>
      <c r="K3001" s="242"/>
    </row>
    <row r="3002" spans="1:11" s="147" customFormat="1" ht="15.6" hidden="1">
      <c r="A3002" s="198">
        <f>'22-Plumbing'!A122</f>
        <v>0</v>
      </c>
      <c r="B3002" s="235" t="str">
        <f>'22-Plumbing'!B122</f>
        <v>22 35 23.16 Circulating, Storage Domestic Water Heat Exchangers</v>
      </c>
      <c r="C3002" s="254"/>
      <c r="D3002" s="239" t="str" cm="1">
        <f t="array" ref="D3002">_xlfn.IFNA(_xlfn.IFS('22-Plumbing'!D122="*",'22-Plumbing'!C122,'22-Plumbing'!F122="*",'22-Plumbing'!E122,'22-Plumbing'!H122="*",'22-Plumbing'!G122,'22-Plumbing'!J122="*",'22-Plumbing'!I122,'22-Plumbing'!L122="*",'22-Plumbing'!K122,'22-Plumbing'!N122="*",'22-Plumbing'!M122,'22-Plumbing'!P122="*",'22-Plumbing'!O122,'22-Plumbing'!R122="*",'22-Plumbing'!Q122,'22-Plumbing'!T122="*",'22-Plumbing'!S122),"")</f>
        <v/>
      </c>
      <c r="E3002" s="622" t="e">
        <f>D3002/'Project Data'!$D$22</f>
        <v>#VALUE!</v>
      </c>
      <c r="F3002" s="179" t="s">
        <v>44</v>
      </c>
      <c r="G3002" s="239" t="str" cm="1">
        <f t="array" ref="G3002">_xlfn.IFNA(_xlfn.IFS('22-Plumbing'!F122="*",'22-Plumbing'!E122,'22-Plumbing'!H122="*",'22-Plumbing'!G122,'22-Plumbing'!J122="*",'22-Plumbing'!I122,'22-Plumbing'!L122="*",'22-Plumbing'!K122,'22-Plumbing'!N122="*",'22-Plumbing'!M122,'22-Plumbing'!P122="*",'22-Plumbing'!O122,'22-Plumbing'!R122="*",'22-Plumbing'!Q122,'22-Plumbing'!T122="*",'22-Plumbing'!S122,'22-Plumbing'!V122="*",'22-Plumbing'!U122),"")</f>
        <v/>
      </c>
      <c r="H3002" s="236" t="e">
        <f>G3002/'Project Data'!$D$22</f>
        <v>#VALUE!</v>
      </c>
      <c r="I3002" s="186"/>
      <c r="J3002" s="224"/>
      <c r="K3002" s="242"/>
    </row>
    <row r="3003" spans="1:11" s="147" customFormat="1" ht="15.6" hidden="1">
      <c r="A3003" s="198">
        <f>'22-Plumbing'!A123</f>
        <v>0</v>
      </c>
      <c r="B3003" s="235" t="str">
        <f>'22-Plumbing'!B123</f>
        <v>22 35 29 Noncirculating, Domestic Water Heat Exchangers</v>
      </c>
      <c r="C3003" s="254"/>
      <c r="D3003" s="239" t="str" cm="1">
        <f t="array" ref="D3003">_xlfn.IFNA(_xlfn.IFS('22-Plumbing'!D123="*",'22-Plumbing'!C123,'22-Plumbing'!F123="*",'22-Plumbing'!E123,'22-Plumbing'!H123="*",'22-Plumbing'!G123,'22-Plumbing'!J123="*",'22-Plumbing'!I123,'22-Plumbing'!L123="*",'22-Plumbing'!K123,'22-Plumbing'!N123="*",'22-Plumbing'!M123,'22-Plumbing'!P123="*",'22-Plumbing'!O123,'22-Plumbing'!R123="*",'22-Plumbing'!Q123,'22-Plumbing'!T123="*",'22-Plumbing'!S123),"")</f>
        <v/>
      </c>
      <c r="E3003" s="622" t="e">
        <f>D3003/'Project Data'!$D$22</f>
        <v>#VALUE!</v>
      </c>
      <c r="F3003" s="179" t="s">
        <v>44</v>
      </c>
      <c r="G3003" s="239" t="str" cm="1">
        <f t="array" ref="G3003">_xlfn.IFNA(_xlfn.IFS('22-Plumbing'!F123="*",'22-Plumbing'!E123,'22-Plumbing'!H123="*",'22-Plumbing'!G123,'22-Plumbing'!J123="*",'22-Plumbing'!I123,'22-Plumbing'!L123="*",'22-Plumbing'!K123,'22-Plumbing'!N123="*",'22-Plumbing'!M123,'22-Plumbing'!P123="*",'22-Plumbing'!O123,'22-Plumbing'!R123="*",'22-Plumbing'!Q123,'22-Plumbing'!T123="*",'22-Plumbing'!S123,'22-Plumbing'!V123="*",'22-Plumbing'!U123),"")</f>
        <v/>
      </c>
      <c r="H3003" s="236" t="e">
        <f>G3003/'Project Data'!$D$22</f>
        <v>#VALUE!</v>
      </c>
      <c r="I3003" s="186"/>
      <c r="J3003" s="224"/>
      <c r="K3003" s="242"/>
    </row>
    <row r="3004" spans="1:11" s="147" customFormat="1" ht="15.6" hidden="1">
      <c r="A3004" s="198">
        <f>'22-Plumbing'!A124</f>
        <v>0</v>
      </c>
      <c r="B3004" s="235" t="str">
        <f>'22-Plumbing'!B124</f>
        <v>22 35 29.13 Noncirculating, Compact Domestic Water Heat Exchangers</v>
      </c>
      <c r="C3004" s="254"/>
      <c r="D3004" s="239" t="str" cm="1">
        <f t="array" ref="D3004">_xlfn.IFNA(_xlfn.IFS('22-Plumbing'!D124="*",'22-Plumbing'!C124,'22-Plumbing'!F124="*",'22-Plumbing'!E124,'22-Plumbing'!H124="*",'22-Plumbing'!G124,'22-Plumbing'!J124="*",'22-Plumbing'!I124,'22-Plumbing'!L124="*",'22-Plumbing'!K124,'22-Plumbing'!N124="*",'22-Plumbing'!M124,'22-Plumbing'!P124="*",'22-Plumbing'!O124,'22-Plumbing'!R124="*",'22-Plumbing'!Q124,'22-Plumbing'!T124="*",'22-Plumbing'!S124),"")</f>
        <v/>
      </c>
      <c r="E3004" s="622" t="e">
        <f>D3004/'Project Data'!$D$22</f>
        <v>#VALUE!</v>
      </c>
      <c r="F3004" s="174" t="s">
        <v>44</v>
      </c>
      <c r="G3004" s="239" t="str" cm="1">
        <f t="array" ref="G3004">_xlfn.IFNA(_xlfn.IFS('22-Plumbing'!F124="*",'22-Plumbing'!E124,'22-Plumbing'!H124="*",'22-Plumbing'!G124,'22-Plumbing'!J124="*",'22-Plumbing'!I124,'22-Plumbing'!L124="*",'22-Plumbing'!K124,'22-Plumbing'!N124="*",'22-Plumbing'!M124,'22-Plumbing'!P124="*",'22-Plumbing'!O124,'22-Plumbing'!R124="*",'22-Plumbing'!Q124,'22-Plumbing'!T124="*",'22-Plumbing'!S124,'22-Plumbing'!V124="*",'22-Plumbing'!U124),"")</f>
        <v/>
      </c>
      <c r="H3004" s="236" t="e">
        <f>G3004/'Project Data'!$D$22</f>
        <v>#VALUE!</v>
      </c>
      <c r="I3004" s="186"/>
      <c r="J3004" s="224"/>
      <c r="K3004" s="242"/>
    </row>
    <row r="3005" spans="1:11" s="147" customFormat="1" ht="15.6" hidden="1">
      <c r="A3005" s="198">
        <f>'22-Plumbing'!A125</f>
        <v>0</v>
      </c>
      <c r="B3005" s="235" t="str">
        <f>'22-Plumbing'!B125</f>
        <v>22 35 29.16 Noncirculating, Storage Domestic Water Heat Exchangers</v>
      </c>
      <c r="C3005" s="254"/>
      <c r="D3005" s="239" t="str" cm="1">
        <f t="array" ref="D3005">_xlfn.IFNA(_xlfn.IFS('22-Plumbing'!D125="*",'22-Plumbing'!C125,'22-Plumbing'!F125="*",'22-Plumbing'!E125,'22-Plumbing'!H125="*",'22-Plumbing'!G125,'22-Plumbing'!J125="*",'22-Plumbing'!I125,'22-Plumbing'!L125="*",'22-Plumbing'!K125,'22-Plumbing'!N125="*",'22-Plumbing'!M125,'22-Plumbing'!P125="*",'22-Plumbing'!O125,'22-Plumbing'!R125="*",'22-Plumbing'!Q125,'22-Plumbing'!T125="*",'22-Plumbing'!S125),"")</f>
        <v/>
      </c>
      <c r="E3005" s="622" t="e">
        <f>D3005/'Project Data'!$D$22</f>
        <v>#VALUE!</v>
      </c>
      <c r="F3005" s="174" t="s">
        <v>44</v>
      </c>
      <c r="G3005" s="239" t="str" cm="1">
        <f t="array" ref="G3005">_xlfn.IFNA(_xlfn.IFS('22-Plumbing'!F125="*",'22-Plumbing'!E125,'22-Plumbing'!H125="*",'22-Plumbing'!G125,'22-Plumbing'!J125="*",'22-Plumbing'!I125,'22-Plumbing'!L125="*",'22-Plumbing'!K125,'22-Plumbing'!N125="*",'22-Plumbing'!M125,'22-Plumbing'!P125="*",'22-Plumbing'!O125,'22-Plumbing'!R125="*",'22-Plumbing'!Q125,'22-Plumbing'!T125="*",'22-Plumbing'!S125,'22-Plumbing'!V125="*",'22-Plumbing'!U125),"")</f>
        <v/>
      </c>
      <c r="H3005" s="236" t="e">
        <f>G3005/'Project Data'!$D$22</f>
        <v>#VALUE!</v>
      </c>
      <c r="I3005" s="186"/>
      <c r="J3005" s="224"/>
      <c r="K3005" s="242"/>
    </row>
    <row r="3006" spans="1:11" s="147" customFormat="1" ht="15.6" hidden="1">
      <c r="A3006" s="198">
        <f>'22-Plumbing'!A126</f>
        <v>0</v>
      </c>
      <c r="B3006" s="235" t="str">
        <f>'22-Plumbing'!B126</f>
        <v>22 35 36 Domestic Water Brazed-Plate Heat Exchangers</v>
      </c>
      <c r="C3006" s="254"/>
      <c r="D3006" s="239" t="str" cm="1">
        <f t="array" ref="D3006">_xlfn.IFNA(_xlfn.IFS('22-Plumbing'!D126="*",'22-Plumbing'!C126,'22-Plumbing'!F126="*",'22-Plumbing'!E126,'22-Plumbing'!H126="*",'22-Plumbing'!G126,'22-Plumbing'!J126="*",'22-Plumbing'!I126,'22-Plumbing'!L126="*",'22-Plumbing'!K126,'22-Plumbing'!N126="*",'22-Plumbing'!M126,'22-Plumbing'!P126="*",'22-Plumbing'!O126,'22-Plumbing'!R126="*",'22-Plumbing'!Q126,'22-Plumbing'!T126="*",'22-Plumbing'!S126),"")</f>
        <v/>
      </c>
      <c r="E3006" s="622" t="e">
        <f>D3006/'Project Data'!$D$22</f>
        <v>#VALUE!</v>
      </c>
      <c r="F3006" s="174" t="s">
        <v>44</v>
      </c>
      <c r="G3006" s="239" t="str" cm="1">
        <f t="array" ref="G3006">_xlfn.IFNA(_xlfn.IFS('22-Plumbing'!F126="*",'22-Plumbing'!E126,'22-Plumbing'!H126="*",'22-Plumbing'!G126,'22-Plumbing'!J126="*",'22-Plumbing'!I126,'22-Plumbing'!L126="*",'22-Plumbing'!K126,'22-Plumbing'!N126="*",'22-Plumbing'!M126,'22-Plumbing'!P126="*",'22-Plumbing'!O126,'22-Plumbing'!R126="*",'22-Plumbing'!Q126,'22-Plumbing'!T126="*",'22-Plumbing'!S126,'22-Plumbing'!V126="*",'22-Plumbing'!U126),"")</f>
        <v/>
      </c>
      <c r="H3006" s="236" t="e">
        <f>G3006/'Project Data'!$D$22</f>
        <v>#VALUE!</v>
      </c>
      <c r="I3006" s="186"/>
      <c r="J3006" s="224"/>
      <c r="K3006" s="242"/>
    </row>
    <row r="3007" spans="1:11" s="147" customFormat="1" ht="15.6" hidden="1">
      <c r="A3007" s="198">
        <f>'22-Plumbing'!A127</f>
        <v>0</v>
      </c>
      <c r="B3007" s="235" t="str">
        <f>'22-Plumbing'!B127</f>
        <v>22 35 39 Domestic Water Frame-and-Plate Heat Exchangers</v>
      </c>
      <c r="C3007" s="254"/>
      <c r="D3007" s="239" t="str" cm="1">
        <f t="array" ref="D3007">_xlfn.IFNA(_xlfn.IFS('22-Plumbing'!D127="*",'22-Plumbing'!C127,'22-Plumbing'!F127="*",'22-Plumbing'!E127,'22-Plumbing'!H127="*",'22-Plumbing'!G127,'22-Plumbing'!J127="*",'22-Plumbing'!I127,'22-Plumbing'!L127="*",'22-Plumbing'!K127,'22-Plumbing'!N127="*",'22-Plumbing'!M127,'22-Plumbing'!P127="*",'22-Plumbing'!O127,'22-Plumbing'!R127="*",'22-Plumbing'!Q127,'22-Plumbing'!T127="*",'22-Plumbing'!S127),"")</f>
        <v/>
      </c>
      <c r="E3007" s="622" t="e">
        <f>D3007/'Project Data'!$D$22</f>
        <v>#VALUE!</v>
      </c>
      <c r="F3007" s="174" t="s">
        <v>44</v>
      </c>
      <c r="G3007" s="239" t="str" cm="1">
        <f t="array" ref="G3007">_xlfn.IFNA(_xlfn.IFS('22-Plumbing'!F127="*",'22-Plumbing'!E127,'22-Plumbing'!H127="*",'22-Plumbing'!G127,'22-Plumbing'!J127="*",'22-Plumbing'!I127,'22-Plumbing'!L127="*",'22-Plumbing'!K127,'22-Plumbing'!N127="*",'22-Plumbing'!M127,'22-Plumbing'!P127="*",'22-Plumbing'!O127,'22-Plumbing'!R127="*",'22-Plumbing'!Q127,'22-Plumbing'!T127="*",'22-Plumbing'!S127,'22-Plumbing'!V127="*",'22-Plumbing'!U127),"")</f>
        <v/>
      </c>
      <c r="H3007" s="236" t="e">
        <f>G3007/'Project Data'!$D$22</f>
        <v>#VALUE!</v>
      </c>
      <c r="I3007" s="186"/>
      <c r="J3007" s="224"/>
      <c r="K3007" s="242"/>
    </row>
    <row r="3008" spans="1:11" s="147" customFormat="1" ht="15.6" hidden="1">
      <c r="A3008" s="198">
        <f>'22-Plumbing'!A128</f>
        <v>0</v>
      </c>
      <c r="B3008" s="235" t="str">
        <f>'22-Plumbing'!B128</f>
        <v>22 35 43 Domestic Water Heat Reclaimers</v>
      </c>
      <c r="C3008" s="254"/>
      <c r="D3008" s="239" t="str" cm="1">
        <f t="array" ref="D3008">_xlfn.IFNA(_xlfn.IFS('22-Plumbing'!D128="*",'22-Plumbing'!C128,'22-Plumbing'!F128="*",'22-Plumbing'!E128,'22-Plumbing'!H128="*",'22-Plumbing'!G128,'22-Plumbing'!J128="*",'22-Plumbing'!I128,'22-Plumbing'!L128="*",'22-Plumbing'!K128,'22-Plumbing'!N128="*",'22-Plumbing'!M128,'22-Plumbing'!P128="*",'22-Plumbing'!O128,'22-Plumbing'!R128="*",'22-Plumbing'!Q128,'22-Plumbing'!T128="*",'22-Plumbing'!S128),"")</f>
        <v/>
      </c>
      <c r="E3008" s="622" t="e">
        <f>D3008/'Project Data'!$D$22</f>
        <v>#VALUE!</v>
      </c>
      <c r="F3008" s="174" t="s">
        <v>44</v>
      </c>
      <c r="G3008" s="239" t="str" cm="1">
        <f t="array" ref="G3008">_xlfn.IFNA(_xlfn.IFS('22-Plumbing'!F128="*",'22-Plumbing'!E128,'22-Plumbing'!H128="*",'22-Plumbing'!G128,'22-Plumbing'!J128="*",'22-Plumbing'!I128,'22-Plumbing'!L128="*",'22-Plumbing'!K128,'22-Plumbing'!N128="*",'22-Plumbing'!M128,'22-Plumbing'!P128="*",'22-Plumbing'!O128,'22-Plumbing'!R128="*",'22-Plumbing'!Q128,'22-Plumbing'!T128="*",'22-Plumbing'!S128,'22-Plumbing'!V128="*",'22-Plumbing'!U128),"")</f>
        <v/>
      </c>
      <c r="H3008" s="236" t="e">
        <f>G3008/'Project Data'!$D$22</f>
        <v>#VALUE!</v>
      </c>
      <c r="I3008" s="186"/>
      <c r="J3008" s="224"/>
      <c r="K3008" s="242"/>
    </row>
    <row r="3009" spans="1:11" s="147" customFormat="1" ht="15.6" hidden="1">
      <c r="A3009" s="198">
        <f>'22-Plumbing'!A129</f>
        <v>0</v>
      </c>
      <c r="B3009" s="235" t="str">
        <f>'22-Plumbing'!B129</f>
        <v>22 36 00 Domestic Water Preheaters</v>
      </c>
      <c r="C3009" s="254"/>
      <c r="D3009" s="239" t="str" cm="1">
        <f t="array" ref="D3009">_xlfn.IFNA(_xlfn.IFS('22-Plumbing'!D129="*",'22-Plumbing'!C129,'22-Plumbing'!F129="*",'22-Plumbing'!E129,'22-Plumbing'!H129="*",'22-Plumbing'!G129,'22-Plumbing'!J129="*",'22-Plumbing'!I129,'22-Plumbing'!L129="*",'22-Plumbing'!K129,'22-Plumbing'!N129="*",'22-Plumbing'!M129,'22-Plumbing'!P129="*",'22-Plumbing'!O129,'22-Plumbing'!R129="*",'22-Plumbing'!Q129,'22-Plumbing'!T129="*",'22-Plumbing'!S129),"")</f>
        <v/>
      </c>
      <c r="E3009" s="622" t="e">
        <f>D3009/'Project Data'!$D$22</f>
        <v>#VALUE!</v>
      </c>
      <c r="F3009" s="174" t="s">
        <v>44</v>
      </c>
      <c r="G3009" s="239" t="str" cm="1">
        <f t="array" ref="G3009">_xlfn.IFNA(_xlfn.IFS('22-Plumbing'!F129="*",'22-Plumbing'!E129,'22-Plumbing'!H129="*",'22-Plumbing'!G129,'22-Plumbing'!J129="*",'22-Plumbing'!I129,'22-Plumbing'!L129="*",'22-Plumbing'!K129,'22-Plumbing'!N129="*",'22-Plumbing'!M129,'22-Plumbing'!P129="*",'22-Plumbing'!O129,'22-Plumbing'!R129="*",'22-Plumbing'!Q129,'22-Plumbing'!T129="*",'22-Plumbing'!S129,'22-Plumbing'!V129="*",'22-Plumbing'!U129),"")</f>
        <v/>
      </c>
      <c r="H3009" s="236" t="e">
        <f>G3009/'Project Data'!$D$22</f>
        <v>#VALUE!</v>
      </c>
      <c r="I3009" s="186"/>
      <c r="J3009" s="224"/>
      <c r="K3009" s="242"/>
    </row>
    <row r="3010" spans="1:11" s="147" customFormat="1" ht="15.6" hidden="1">
      <c r="A3010" s="198">
        <f>'22-Plumbing'!A130</f>
        <v>0</v>
      </c>
      <c r="B3010" s="235" t="str">
        <f>'22-Plumbing'!B130</f>
        <v>22 36 13 Solar Domestic Water Preheaters</v>
      </c>
      <c r="C3010" s="254"/>
      <c r="D3010" s="239" t="str" cm="1">
        <f t="array" ref="D3010">_xlfn.IFNA(_xlfn.IFS('22-Plumbing'!D130="*",'22-Plumbing'!C130,'22-Plumbing'!F130="*",'22-Plumbing'!E130,'22-Plumbing'!H130="*",'22-Plumbing'!G130,'22-Plumbing'!J130="*",'22-Plumbing'!I130,'22-Plumbing'!L130="*",'22-Plumbing'!K130,'22-Plumbing'!N130="*",'22-Plumbing'!M130,'22-Plumbing'!P130="*",'22-Plumbing'!O130,'22-Plumbing'!R130="*",'22-Plumbing'!Q130,'22-Plumbing'!T130="*",'22-Plumbing'!S130),"")</f>
        <v/>
      </c>
      <c r="E3010" s="622" t="e">
        <f>D3010/'Project Data'!$D$22</f>
        <v>#VALUE!</v>
      </c>
      <c r="F3010" s="174" t="s">
        <v>44</v>
      </c>
      <c r="G3010" s="239" t="str" cm="1">
        <f t="array" ref="G3010">_xlfn.IFNA(_xlfn.IFS('22-Plumbing'!F130="*",'22-Plumbing'!E130,'22-Plumbing'!H130="*",'22-Plumbing'!G130,'22-Plumbing'!J130="*",'22-Plumbing'!I130,'22-Plumbing'!L130="*",'22-Plumbing'!K130,'22-Plumbing'!N130="*",'22-Plumbing'!M130,'22-Plumbing'!P130="*",'22-Plumbing'!O130,'22-Plumbing'!R130="*",'22-Plumbing'!Q130,'22-Plumbing'!T130="*",'22-Plumbing'!S130,'22-Plumbing'!V130="*",'22-Plumbing'!U130),"")</f>
        <v/>
      </c>
      <c r="H3010" s="236" t="e">
        <f>G3010/'Project Data'!$D$22</f>
        <v>#VALUE!</v>
      </c>
      <c r="I3010" s="186"/>
      <c r="J3010" s="224"/>
      <c r="K3010" s="242"/>
    </row>
    <row r="3011" spans="1:11" s="147" customFormat="1" ht="15.6" hidden="1">
      <c r="A3011" s="198">
        <f>'22-Plumbing'!A131</f>
        <v>0</v>
      </c>
      <c r="B3011" s="235" t="str">
        <f>'22-Plumbing'!B131</f>
        <v>22 40 00 Plumbing Fixtures</v>
      </c>
      <c r="C3011" s="254"/>
      <c r="D3011" s="239" t="str" cm="1">
        <f t="array" ref="D3011">_xlfn.IFNA(_xlfn.IFS('22-Plumbing'!D131="*",'22-Plumbing'!C131,'22-Plumbing'!F131="*",'22-Plumbing'!E131,'22-Plumbing'!H131="*",'22-Plumbing'!G131,'22-Plumbing'!J131="*",'22-Plumbing'!I131,'22-Plumbing'!L131="*",'22-Plumbing'!K131,'22-Plumbing'!N131="*",'22-Plumbing'!M131,'22-Plumbing'!P131="*",'22-Plumbing'!O131,'22-Plumbing'!R131="*",'22-Plumbing'!Q131,'22-Plumbing'!T131="*",'22-Plumbing'!S131),"")</f>
        <v/>
      </c>
      <c r="E3011" s="622" t="e">
        <f>D3011/'Project Data'!$D$22</f>
        <v>#VALUE!</v>
      </c>
      <c r="F3011" s="174" t="s">
        <v>44</v>
      </c>
      <c r="G3011" s="239" t="str" cm="1">
        <f t="array" ref="G3011">_xlfn.IFNA(_xlfn.IFS('22-Plumbing'!F131="*",'22-Plumbing'!E131,'22-Plumbing'!H131="*",'22-Plumbing'!G131,'22-Plumbing'!J131="*",'22-Plumbing'!I131,'22-Plumbing'!L131="*",'22-Plumbing'!K131,'22-Plumbing'!N131="*",'22-Plumbing'!M131,'22-Plumbing'!P131="*",'22-Plumbing'!O131,'22-Plumbing'!R131="*",'22-Plumbing'!Q131,'22-Plumbing'!T131="*",'22-Plumbing'!S131,'22-Plumbing'!V131="*",'22-Plumbing'!U131),"")</f>
        <v/>
      </c>
      <c r="H3011" s="236" t="e">
        <f>G3011/'Project Data'!$D$22</f>
        <v>#VALUE!</v>
      </c>
      <c r="I3011" s="186"/>
      <c r="J3011" s="224"/>
      <c r="K3011" s="242"/>
    </row>
    <row r="3012" spans="1:11" s="147" customFormat="1" ht="15.6" hidden="1">
      <c r="A3012" s="198">
        <f>'22-Plumbing'!A132</f>
        <v>0</v>
      </c>
      <c r="B3012" s="235" t="str">
        <f>'22-Plumbing'!B132</f>
        <v>22 41 00 Residential Plumbing Fixtures</v>
      </c>
      <c r="C3012" s="254"/>
      <c r="D3012" s="239" t="str" cm="1">
        <f t="array" ref="D3012">_xlfn.IFNA(_xlfn.IFS('22-Plumbing'!D132="*",'22-Plumbing'!C132,'22-Plumbing'!F132="*",'22-Plumbing'!E132,'22-Plumbing'!H132="*",'22-Plumbing'!G132,'22-Plumbing'!J132="*",'22-Plumbing'!I132,'22-Plumbing'!L132="*",'22-Plumbing'!K132,'22-Plumbing'!N132="*",'22-Plumbing'!M132,'22-Plumbing'!P132="*",'22-Plumbing'!O132,'22-Plumbing'!R132="*",'22-Plumbing'!Q132,'22-Plumbing'!T132="*",'22-Plumbing'!S132),"")</f>
        <v/>
      </c>
      <c r="E3012" s="622" t="e">
        <f>D3012/'Project Data'!$D$22</f>
        <v>#VALUE!</v>
      </c>
      <c r="F3012" s="174" t="s">
        <v>44</v>
      </c>
      <c r="G3012" s="239" t="str" cm="1">
        <f t="array" ref="G3012">_xlfn.IFNA(_xlfn.IFS('22-Plumbing'!F132="*",'22-Plumbing'!E132,'22-Plumbing'!H132="*",'22-Plumbing'!G132,'22-Plumbing'!J132="*",'22-Plumbing'!I132,'22-Plumbing'!L132="*",'22-Plumbing'!K132,'22-Plumbing'!N132="*",'22-Plumbing'!M132,'22-Plumbing'!P132="*",'22-Plumbing'!O132,'22-Plumbing'!R132="*",'22-Plumbing'!Q132,'22-Plumbing'!T132="*",'22-Plumbing'!S132,'22-Plumbing'!V132="*",'22-Plumbing'!U132),"")</f>
        <v/>
      </c>
      <c r="H3012" s="236" t="e">
        <f>G3012/'Project Data'!$D$22</f>
        <v>#VALUE!</v>
      </c>
      <c r="I3012" s="186"/>
      <c r="J3012" s="224"/>
      <c r="K3012" s="242"/>
    </row>
    <row r="3013" spans="1:11" s="147" customFormat="1" ht="15.6" hidden="1">
      <c r="A3013" s="198">
        <f>'22-Plumbing'!A133</f>
        <v>0</v>
      </c>
      <c r="B3013" s="235" t="str">
        <f>'22-Plumbing'!B133</f>
        <v>22 41 13 Residential Water Closets, Urinals, and Bidets</v>
      </c>
      <c r="C3013" s="254"/>
      <c r="D3013" s="239" t="str" cm="1">
        <f t="array" ref="D3013">_xlfn.IFNA(_xlfn.IFS('22-Plumbing'!D133="*",'22-Plumbing'!C133,'22-Plumbing'!F133="*",'22-Plumbing'!E133,'22-Plumbing'!H133="*",'22-Plumbing'!G133,'22-Plumbing'!J133="*",'22-Plumbing'!I133,'22-Plumbing'!L133="*",'22-Plumbing'!K133,'22-Plumbing'!N133="*",'22-Plumbing'!M133,'22-Plumbing'!P133="*",'22-Plumbing'!O133,'22-Plumbing'!R133="*",'22-Plumbing'!Q133,'22-Plumbing'!T133="*",'22-Plumbing'!S133),"")</f>
        <v/>
      </c>
      <c r="E3013" s="622" t="e">
        <f>D3013/'Project Data'!$D$22</f>
        <v>#VALUE!</v>
      </c>
      <c r="F3013" s="174" t="s">
        <v>44</v>
      </c>
      <c r="G3013" s="239" t="str" cm="1">
        <f t="array" ref="G3013">_xlfn.IFNA(_xlfn.IFS('22-Plumbing'!F133="*",'22-Plumbing'!E133,'22-Plumbing'!H133="*",'22-Plumbing'!G133,'22-Plumbing'!J133="*",'22-Plumbing'!I133,'22-Plumbing'!L133="*",'22-Plumbing'!K133,'22-Plumbing'!N133="*",'22-Plumbing'!M133,'22-Plumbing'!P133="*",'22-Plumbing'!O133,'22-Plumbing'!R133="*",'22-Plumbing'!Q133,'22-Plumbing'!T133="*",'22-Plumbing'!S133,'22-Plumbing'!V133="*",'22-Plumbing'!U133),"")</f>
        <v/>
      </c>
      <c r="H3013" s="236" t="e">
        <f>G3013/'Project Data'!$D$22</f>
        <v>#VALUE!</v>
      </c>
      <c r="I3013" s="186"/>
      <c r="J3013" s="224"/>
      <c r="K3013" s="242"/>
    </row>
    <row r="3014" spans="1:11" s="147" customFormat="1" ht="15.6" hidden="1">
      <c r="A3014" s="198">
        <f>'22-Plumbing'!A134</f>
        <v>0</v>
      </c>
      <c r="B3014" s="235" t="str">
        <f>'22-Plumbing'!B134</f>
        <v>22 41 13.13 Residential Water Closets</v>
      </c>
      <c r="C3014" s="254"/>
      <c r="D3014" s="239" t="str" cm="1">
        <f t="array" ref="D3014">_xlfn.IFNA(_xlfn.IFS('22-Plumbing'!D134="*",'22-Plumbing'!C134,'22-Plumbing'!F134="*",'22-Plumbing'!E134,'22-Plumbing'!H134="*",'22-Plumbing'!G134,'22-Plumbing'!J134="*",'22-Plumbing'!I134,'22-Plumbing'!L134="*",'22-Plumbing'!K134,'22-Plumbing'!N134="*",'22-Plumbing'!M134,'22-Plumbing'!P134="*",'22-Plumbing'!O134,'22-Plumbing'!R134="*",'22-Plumbing'!Q134,'22-Plumbing'!T134="*",'22-Plumbing'!S134),"")</f>
        <v/>
      </c>
      <c r="E3014" s="622" t="e">
        <f>D3014/'Project Data'!$D$22</f>
        <v>#VALUE!</v>
      </c>
      <c r="F3014" s="174" t="s">
        <v>44</v>
      </c>
      <c r="G3014" s="239" t="str" cm="1">
        <f t="array" ref="G3014">_xlfn.IFNA(_xlfn.IFS('22-Plumbing'!F134="*",'22-Plumbing'!E134,'22-Plumbing'!H134="*",'22-Plumbing'!G134,'22-Plumbing'!J134="*",'22-Plumbing'!I134,'22-Plumbing'!L134="*",'22-Plumbing'!K134,'22-Plumbing'!N134="*",'22-Plumbing'!M134,'22-Plumbing'!P134="*",'22-Plumbing'!O134,'22-Plumbing'!R134="*",'22-Plumbing'!Q134,'22-Plumbing'!T134="*",'22-Plumbing'!S134,'22-Plumbing'!V134="*",'22-Plumbing'!U134),"")</f>
        <v/>
      </c>
      <c r="H3014" s="236" t="e">
        <f>G3014/'Project Data'!$D$22</f>
        <v>#VALUE!</v>
      </c>
      <c r="I3014" s="186"/>
      <c r="J3014" s="224"/>
      <c r="K3014" s="242"/>
    </row>
    <row r="3015" spans="1:11" s="147" customFormat="1" ht="15.6" hidden="1">
      <c r="A3015" s="198">
        <f>'22-Plumbing'!A135</f>
        <v>0</v>
      </c>
      <c r="B3015" s="235" t="str">
        <f>'22-Plumbing'!B135</f>
        <v>22 41 13.16 Residential Urinals</v>
      </c>
      <c r="C3015" s="254"/>
      <c r="D3015" s="239" t="str" cm="1">
        <f t="array" ref="D3015">_xlfn.IFNA(_xlfn.IFS('22-Plumbing'!D135="*",'22-Plumbing'!C135,'22-Plumbing'!F135="*",'22-Plumbing'!E135,'22-Plumbing'!H135="*",'22-Plumbing'!G135,'22-Plumbing'!J135="*",'22-Plumbing'!I135,'22-Plumbing'!L135="*",'22-Plumbing'!K135,'22-Plumbing'!N135="*",'22-Plumbing'!M135,'22-Plumbing'!P135="*",'22-Plumbing'!O135,'22-Plumbing'!R135="*",'22-Plumbing'!Q135,'22-Plumbing'!T135="*",'22-Plumbing'!S135),"")</f>
        <v/>
      </c>
      <c r="E3015" s="622" t="e">
        <f>D3015/'Project Data'!$D$22</f>
        <v>#VALUE!</v>
      </c>
      <c r="F3015" s="174" t="s">
        <v>44</v>
      </c>
      <c r="G3015" s="239" t="str" cm="1">
        <f t="array" ref="G3015">_xlfn.IFNA(_xlfn.IFS('22-Plumbing'!F135="*",'22-Plumbing'!E135,'22-Plumbing'!H135="*",'22-Plumbing'!G135,'22-Plumbing'!J135="*",'22-Plumbing'!I135,'22-Plumbing'!L135="*",'22-Plumbing'!K135,'22-Plumbing'!N135="*",'22-Plumbing'!M135,'22-Plumbing'!P135="*",'22-Plumbing'!O135,'22-Plumbing'!R135="*",'22-Plumbing'!Q135,'22-Plumbing'!T135="*",'22-Plumbing'!S135,'22-Plumbing'!V135="*",'22-Plumbing'!U135),"")</f>
        <v/>
      </c>
      <c r="H3015" s="236" t="e">
        <f>G3015/'Project Data'!$D$22</f>
        <v>#VALUE!</v>
      </c>
      <c r="I3015" s="186"/>
      <c r="J3015" s="224"/>
      <c r="K3015" s="242"/>
    </row>
    <row r="3016" spans="1:11" s="147" customFormat="1" ht="15.6" hidden="1">
      <c r="A3016" s="198">
        <f>'22-Plumbing'!A136</f>
        <v>0</v>
      </c>
      <c r="B3016" s="235" t="str">
        <f>'22-Plumbing'!B136</f>
        <v>22 41 13.19 Residential Bidets</v>
      </c>
      <c r="C3016" s="254"/>
      <c r="D3016" s="239" t="str" cm="1">
        <f t="array" ref="D3016">_xlfn.IFNA(_xlfn.IFS('22-Plumbing'!D136="*",'22-Plumbing'!C136,'22-Plumbing'!F136="*",'22-Plumbing'!E136,'22-Plumbing'!H136="*",'22-Plumbing'!G136,'22-Plumbing'!J136="*",'22-Plumbing'!I136,'22-Plumbing'!L136="*",'22-Plumbing'!K136,'22-Plumbing'!N136="*",'22-Plumbing'!M136,'22-Plumbing'!P136="*",'22-Plumbing'!O136,'22-Plumbing'!R136="*",'22-Plumbing'!Q136,'22-Plumbing'!T136="*",'22-Plumbing'!S136),"")</f>
        <v/>
      </c>
      <c r="E3016" s="622" t="e">
        <f>D3016/'Project Data'!$D$22</f>
        <v>#VALUE!</v>
      </c>
      <c r="F3016" s="174" t="s">
        <v>44</v>
      </c>
      <c r="G3016" s="239" t="str" cm="1">
        <f t="array" ref="G3016">_xlfn.IFNA(_xlfn.IFS('22-Plumbing'!F136="*",'22-Plumbing'!E136,'22-Plumbing'!H136="*",'22-Plumbing'!G136,'22-Plumbing'!J136="*",'22-Plumbing'!I136,'22-Plumbing'!L136="*",'22-Plumbing'!K136,'22-Plumbing'!N136="*",'22-Plumbing'!M136,'22-Plumbing'!P136="*",'22-Plumbing'!O136,'22-Plumbing'!R136="*",'22-Plumbing'!Q136,'22-Plumbing'!T136="*",'22-Plumbing'!S136,'22-Plumbing'!V136="*",'22-Plumbing'!U136),"")</f>
        <v/>
      </c>
      <c r="H3016" s="236" t="e">
        <f>G3016/'Project Data'!$D$22</f>
        <v>#VALUE!</v>
      </c>
      <c r="I3016" s="186"/>
      <c r="J3016" s="224"/>
      <c r="K3016" s="242"/>
    </row>
    <row r="3017" spans="1:11" s="147" customFormat="1" ht="15.6" hidden="1">
      <c r="A3017" s="198">
        <f>'22-Plumbing'!A137</f>
        <v>0</v>
      </c>
      <c r="B3017" s="235" t="str">
        <f>'22-Plumbing'!B137</f>
        <v>22 41 16 Residential Lavatories and Sinks</v>
      </c>
      <c r="C3017" s="254"/>
      <c r="D3017" s="239" t="str" cm="1">
        <f t="array" ref="D3017">_xlfn.IFNA(_xlfn.IFS('22-Plumbing'!D137="*",'22-Plumbing'!C137,'22-Plumbing'!F137="*",'22-Plumbing'!E137,'22-Plumbing'!H137="*",'22-Plumbing'!G137,'22-Plumbing'!J137="*",'22-Plumbing'!I137,'22-Plumbing'!L137="*",'22-Plumbing'!K137,'22-Plumbing'!N137="*",'22-Plumbing'!M137,'22-Plumbing'!P137="*",'22-Plumbing'!O137,'22-Plumbing'!R137="*",'22-Plumbing'!Q137,'22-Plumbing'!T137="*",'22-Plumbing'!S137),"")</f>
        <v/>
      </c>
      <c r="E3017" s="622" t="e">
        <f>D3017/'Project Data'!$D$22</f>
        <v>#VALUE!</v>
      </c>
      <c r="F3017" s="174" t="s">
        <v>44</v>
      </c>
      <c r="G3017" s="239" t="str" cm="1">
        <f t="array" ref="G3017">_xlfn.IFNA(_xlfn.IFS('22-Plumbing'!F137="*",'22-Plumbing'!E137,'22-Plumbing'!H137="*",'22-Plumbing'!G137,'22-Plumbing'!J137="*",'22-Plumbing'!I137,'22-Plumbing'!L137="*",'22-Plumbing'!K137,'22-Plumbing'!N137="*",'22-Plumbing'!M137,'22-Plumbing'!P137="*",'22-Plumbing'!O137,'22-Plumbing'!R137="*",'22-Plumbing'!Q137,'22-Plumbing'!T137="*",'22-Plumbing'!S137,'22-Plumbing'!V137="*",'22-Plumbing'!U137),"")</f>
        <v/>
      </c>
      <c r="H3017" s="236" t="e">
        <f>G3017/'Project Data'!$D$22</f>
        <v>#VALUE!</v>
      </c>
      <c r="I3017" s="186"/>
      <c r="J3017" s="224"/>
      <c r="K3017" s="242"/>
    </row>
    <row r="3018" spans="1:11" s="147" customFormat="1" ht="15.6" hidden="1">
      <c r="A3018" s="198">
        <f>'22-Plumbing'!A138</f>
        <v>0</v>
      </c>
      <c r="B3018" s="235" t="str">
        <f>'22-Plumbing'!B138</f>
        <v>22 41 16.13 Residential Lavatories</v>
      </c>
      <c r="C3018" s="254"/>
      <c r="D3018" s="239" t="str" cm="1">
        <f t="array" ref="D3018">_xlfn.IFNA(_xlfn.IFS('22-Plumbing'!D138="*",'22-Plumbing'!C138,'22-Plumbing'!F138="*",'22-Plumbing'!E138,'22-Plumbing'!H138="*",'22-Plumbing'!G138,'22-Plumbing'!J138="*",'22-Plumbing'!I138,'22-Plumbing'!L138="*",'22-Plumbing'!K138,'22-Plumbing'!N138="*",'22-Plumbing'!M138,'22-Plumbing'!P138="*",'22-Plumbing'!O138,'22-Plumbing'!R138="*",'22-Plumbing'!Q138,'22-Plumbing'!T138="*",'22-Plumbing'!S138),"")</f>
        <v/>
      </c>
      <c r="E3018" s="622" t="e">
        <f>D3018/'Project Data'!$D$22</f>
        <v>#VALUE!</v>
      </c>
      <c r="F3018" s="174" t="s">
        <v>44</v>
      </c>
      <c r="G3018" s="239" t="str" cm="1">
        <f t="array" ref="G3018">_xlfn.IFNA(_xlfn.IFS('22-Plumbing'!F138="*",'22-Plumbing'!E138,'22-Plumbing'!H138="*",'22-Plumbing'!G138,'22-Plumbing'!J138="*",'22-Plumbing'!I138,'22-Plumbing'!L138="*",'22-Plumbing'!K138,'22-Plumbing'!N138="*",'22-Plumbing'!M138,'22-Plumbing'!P138="*",'22-Plumbing'!O138,'22-Plumbing'!R138="*",'22-Plumbing'!Q138,'22-Plumbing'!T138="*",'22-Plumbing'!S138,'22-Plumbing'!V138="*",'22-Plumbing'!U138),"")</f>
        <v/>
      </c>
      <c r="H3018" s="236" t="e">
        <f>G3018/'Project Data'!$D$22</f>
        <v>#VALUE!</v>
      </c>
      <c r="I3018" s="186"/>
      <c r="J3018" s="224"/>
      <c r="K3018" s="242"/>
    </row>
    <row r="3019" spans="1:11" s="147" customFormat="1" ht="15.6" hidden="1">
      <c r="A3019" s="198">
        <f>'22-Plumbing'!A139</f>
        <v>0</v>
      </c>
      <c r="B3019" s="235" t="str">
        <f>'22-Plumbing'!B139</f>
        <v>22 41 16.16 Residential Sinks</v>
      </c>
      <c r="C3019" s="254"/>
      <c r="D3019" s="239" t="str" cm="1">
        <f t="array" ref="D3019">_xlfn.IFNA(_xlfn.IFS('22-Plumbing'!D139="*",'22-Plumbing'!C139,'22-Plumbing'!F139="*",'22-Plumbing'!E139,'22-Plumbing'!H139="*",'22-Plumbing'!G139,'22-Plumbing'!J139="*",'22-Plumbing'!I139,'22-Plumbing'!L139="*",'22-Plumbing'!K139,'22-Plumbing'!N139="*",'22-Plumbing'!M139,'22-Plumbing'!P139="*",'22-Plumbing'!O139,'22-Plumbing'!R139="*",'22-Plumbing'!Q139,'22-Plumbing'!T139="*",'22-Plumbing'!S139),"")</f>
        <v/>
      </c>
      <c r="E3019" s="622" t="e">
        <f>D3019/'Project Data'!$D$22</f>
        <v>#VALUE!</v>
      </c>
      <c r="F3019" s="174" t="s">
        <v>44</v>
      </c>
      <c r="G3019" s="239" t="str" cm="1">
        <f t="array" ref="G3019">_xlfn.IFNA(_xlfn.IFS('22-Plumbing'!F139="*",'22-Plumbing'!E139,'22-Plumbing'!H139="*",'22-Plumbing'!G139,'22-Plumbing'!J139="*",'22-Plumbing'!I139,'22-Plumbing'!L139="*",'22-Plumbing'!K139,'22-Plumbing'!N139="*",'22-Plumbing'!M139,'22-Plumbing'!P139="*",'22-Plumbing'!O139,'22-Plumbing'!R139="*",'22-Plumbing'!Q139,'22-Plumbing'!T139="*",'22-Plumbing'!S139,'22-Plumbing'!V139="*",'22-Plumbing'!U139),"")</f>
        <v/>
      </c>
      <c r="H3019" s="236" t="e">
        <f>G3019/'Project Data'!$D$22</f>
        <v>#VALUE!</v>
      </c>
      <c r="I3019" s="186"/>
      <c r="J3019" s="224"/>
      <c r="K3019" s="242"/>
    </row>
    <row r="3020" spans="1:11" s="147" customFormat="1" ht="15.6" hidden="1">
      <c r="A3020" s="198">
        <f>'22-Plumbing'!A140</f>
        <v>0</v>
      </c>
      <c r="B3020" s="235" t="str">
        <f>'22-Plumbing'!B140</f>
        <v>22 41 19 Residential Bathtubs</v>
      </c>
      <c r="C3020" s="254"/>
      <c r="D3020" s="239" t="str" cm="1">
        <f t="array" ref="D3020">_xlfn.IFNA(_xlfn.IFS('22-Plumbing'!D140="*",'22-Plumbing'!C140,'22-Plumbing'!F140="*",'22-Plumbing'!E140,'22-Plumbing'!H140="*",'22-Plumbing'!G140,'22-Plumbing'!J140="*",'22-Plumbing'!I140,'22-Plumbing'!L140="*",'22-Plumbing'!K140,'22-Plumbing'!N140="*",'22-Plumbing'!M140,'22-Plumbing'!P140="*",'22-Plumbing'!O140,'22-Plumbing'!R140="*",'22-Plumbing'!Q140,'22-Plumbing'!T140="*",'22-Plumbing'!S140),"")</f>
        <v/>
      </c>
      <c r="E3020" s="622" t="e">
        <f>D3020/'Project Data'!$D$22</f>
        <v>#VALUE!</v>
      </c>
      <c r="F3020" s="174" t="s">
        <v>44</v>
      </c>
      <c r="G3020" s="239" t="str" cm="1">
        <f t="array" ref="G3020">_xlfn.IFNA(_xlfn.IFS('22-Plumbing'!F140="*",'22-Plumbing'!E140,'22-Plumbing'!H140="*",'22-Plumbing'!G140,'22-Plumbing'!J140="*",'22-Plumbing'!I140,'22-Plumbing'!L140="*",'22-Plumbing'!K140,'22-Plumbing'!N140="*",'22-Plumbing'!M140,'22-Plumbing'!P140="*",'22-Plumbing'!O140,'22-Plumbing'!R140="*",'22-Plumbing'!Q140,'22-Plumbing'!T140="*",'22-Plumbing'!S140,'22-Plumbing'!V140="*",'22-Plumbing'!U140),"")</f>
        <v/>
      </c>
      <c r="H3020" s="236" t="e">
        <f>G3020/'Project Data'!$D$22</f>
        <v>#VALUE!</v>
      </c>
      <c r="I3020" s="186"/>
      <c r="J3020" s="224"/>
      <c r="K3020" s="242"/>
    </row>
    <row r="3021" spans="1:11" s="147" customFormat="1" ht="15.6" hidden="1">
      <c r="A3021" s="198">
        <f>'22-Plumbing'!A141</f>
        <v>0</v>
      </c>
      <c r="B3021" s="235" t="str">
        <f>'22-Plumbing'!B141</f>
        <v>22 41 23 Residential Showers</v>
      </c>
      <c r="C3021" s="254"/>
      <c r="D3021" s="239" t="str" cm="1">
        <f t="array" ref="D3021">_xlfn.IFNA(_xlfn.IFS('22-Plumbing'!D141="*",'22-Plumbing'!C141,'22-Plumbing'!F141="*",'22-Plumbing'!E141,'22-Plumbing'!H141="*",'22-Plumbing'!G141,'22-Plumbing'!J141="*",'22-Plumbing'!I141,'22-Plumbing'!L141="*",'22-Plumbing'!K141,'22-Plumbing'!N141="*",'22-Plumbing'!M141,'22-Plumbing'!P141="*",'22-Plumbing'!O141,'22-Plumbing'!R141="*",'22-Plumbing'!Q141,'22-Plumbing'!T141="*",'22-Plumbing'!S141),"")</f>
        <v/>
      </c>
      <c r="E3021" s="622" t="e">
        <f>D3021/'Project Data'!$D$22</f>
        <v>#VALUE!</v>
      </c>
      <c r="F3021" s="174" t="s">
        <v>44</v>
      </c>
      <c r="G3021" s="239" t="str" cm="1">
        <f t="array" ref="G3021">_xlfn.IFNA(_xlfn.IFS('22-Plumbing'!F141="*",'22-Plumbing'!E141,'22-Plumbing'!H141="*",'22-Plumbing'!G141,'22-Plumbing'!J141="*",'22-Plumbing'!I141,'22-Plumbing'!L141="*",'22-Plumbing'!K141,'22-Plumbing'!N141="*",'22-Plumbing'!M141,'22-Plumbing'!P141="*",'22-Plumbing'!O141,'22-Plumbing'!R141="*",'22-Plumbing'!Q141,'22-Plumbing'!T141="*",'22-Plumbing'!S141,'22-Plumbing'!V141="*",'22-Plumbing'!U141),"")</f>
        <v/>
      </c>
      <c r="H3021" s="236" t="e">
        <f>G3021/'Project Data'!$D$22</f>
        <v>#VALUE!</v>
      </c>
      <c r="I3021" s="186"/>
      <c r="J3021" s="224"/>
      <c r="K3021" s="242"/>
    </row>
    <row r="3022" spans="1:11" s="147" customFormat="1" ht="15.6" hidden="1">
      <c r="A3022" s="198">
        <f>'22-Plumbing'!A142</f>
        <v>0</v>
      </c>
      <c r="B3022" s="235" t="str">
        <f>'22-Plumbing'!B142</f>
        <v>22 41 26 Residential Disposers</v>
      </c>
      <c r="C3022" s="254"/>
      <c r="D3022" s="239" t="str" cm="1">
        <f t="array" ref="D3022">_xlfn.IFNA(_xlfn.IFS('22-Plumbing'!D142="*",'22-Plumbing'!C142,'22-Plumbing'!F142="*",'22-Plumbing'!E142,'22-Plumbing'!H142="*",'22-Plumbing'!G142,'22-Plumbing'!J142="*",'22-Plumbing'!I142,'22-Plumbing'!L142="*",'22-Plumbing'!K142,'22-Plumbing'!N142="*",'22-Plumbing'!M142,'22-Plumbing'!P142="*",'22-Plumbing'!O142,'22-Plumbing'!R142="*",'22-Plumbing'!Q142,'22-Plumbing'!T142="*",'22-Plumbing'!S142),"")</f>
        <v/>
      </c>
      <c r="E3022" s="622" t="e">
        <f>D3022/'Project Data'!$D$22</f>
        <v>#VALUE!</v>
      </c>
      <c r="F3022" s="174" t="s">
        <v>44</v>
      </c>
      <c r="G3022" s="239" t="str" cm="1">
        <f t="array" ref="G3022">_xlfn.IFNA(_xlfn.IFS('22-Plumbing'!F142="*",'22-Plumbing'!E142,'22-Plumbing'!H142="*",'22-Plumbing'!G142,'22-Plumbing'!J142="*",'22-Plumbing'!I142,'22-Plumbing'!L142="*",'22-Plumbing'!K142,'22-Plumbing'!N142="*",'22-Plumbing'!M142,'22-Plumbing'!P142="*",'22-Plumbing'!O142,'22-Plumbing'!R142="*",'22-Plumbing'!Q142,'22-Plumbing'!T142="*",'22-Plumbing'!S142,'22-Plumbing'!V142="*",'22-Plumbing'!U142),"")</f>
        <v/>
      </c>
      <c r="H3022" s="236" t="e">
        <f>G3022/'Project Data'!$D$22</f>
        <v>#VALUE!</v>
      </c>
      <c r="I3022" s="186"/>
      <c r="J3022" s="224"/>
      <c r="K3022" s="242"/>
    </row>
    <row r="3023" spans="1:11" s="147" customFormat="1" ht="15.6" hidden="1">
      <c r="A3023" s="198">
        <f>'22-Plumbing'!A143</f>
        <v>0</v>
      </c>
      <c r="B3023" s="235" t="str">
        <f>'22-Plumbing'!B143</f>
        <v>22 41 36 Residential Laundry Trays</v>
      </c>
      <c r="C3023" s="254"/>
      <c r="D3023" s="239" t="str" cm="1">
        <f t="array" ref="D3023">_xlfn.IFNA(_xlfn.IFS('22-Plumbing'!D143="*",'22-Plumbing'!C143,'22-Plumbing'!F143="*",'22-Plumbing'!E143,'22-Plumbing'!H143="*",'22-Plumbing'!G143,'22-Plumbing'!J143="*",'22-Plumbing'!I143,'22-Plumbing'!L143="*",'22-Plumbing'!K143,'22-Plumbing'!N143="*",'22-Plumbing'!M143,'22-Plumbing'!P143="*",'22-Plumbing'!O143,'22-Plumbing'!R143="*",'22-Plumbing'!Q143,'22-Plumbing'!T143="*",'22-Plumbing'!S143),"")</f>
        <v/>
      </c>
      <c r="E3023" s="622" t="e">
        <f>D3023/'Project Data'!$D$22</f>
        <v>#VALUE!</v>
      </c>
      <c r="F3023" s="174" t="s">
        <v>44</v>
      </c>
      <c r="G3023" s="239" t="str" cm="1">
        <f t="array" ref="G3023">_xlfn.IFNA(_xlfn.IFS('22-Plumbing'!F143="*",'22-Plumbing'!E143,'22-Plumbing'!H143="*",'22-Plumbing'!G143,'22-Plumbing'!J143="*",'22-Plumbing'!I143,'22-Plumbing'!L143="*",'22-Plumbing'!K143,'22-Plumbing'!N143="*",'22-Plumbing'!M143,'22-Plumbing'!P143="*",'22-Plumbing'!O143,'22-Plumbing'!R143="*",'22-Plumbing'!Q143,'22-Plumbing'!T143="*",'22-Plumbing'!S143,'22-Plumbing'!V143="*",'22-Plumbing'!U143),"")</f>
        <v/>
      </c>
      <c r="H3023" s="236" t="e">
        <f>G3023/'Project Data'!$D$22</f>
        <v>#VALUE!</v>
      </c>
      <c r="I3023" s="186"/>
      <c r="J3023" s="224"/>
      <c r="K3023" s="242"/>
    </row>
    <row r="3024" spans="1:11" s="147" customFormat="1" ht="15.6" hidden="1">
      <c r="A3024" s="198">
        <f>'22-Plumbing'!A144</f>
        <v>0</v>
      </c>
      <c r="B3024" s="235" t="str">
        <f>'22-Plumbing'!B144</f>
        <v>22 41 39 Residential Faucets, Supplies, and Trim</v>
      </c>
      <c r="C3024" s="254"/>
      <c r="D3024" s="239" t="str" cm="1">
        <f t="array" ref="D3024">_xlfn.IFNA(_xlfn.IFS('22-Plumbing'!D144="*",'22-Plumbing'!C144,'22-Plumbing'!F144="*",'22-Plumbing'!E144,'22-Plumbing'!H144="*",'22-Plumbing'!G144,'22-Plumbing'!J144="*",'22-Plumbing'!I144,'22-Plumbing'!L144="*",'22-Plumbing'!K144,'22-Plumbing'!N144="*",'22-Plumbing'!M144,'22-Plumbing'!P144="*",'22-Plumbing'!O144,'22-Plumbing'!R144="*",'22-Plumbing'!Q144,'22-Plumbing'!T144="*",'22-Plumbing'!S144),"")</f>
        <v/>
      </c>
      <c r="E3024" s="622" t="e">
        <f>D3024/'Project Data'!$D$22</f>
        <v>#VALUE!</v>
      </c>
      <c r="F3024" s="174" t="s">
        <v>44</v>
      </c>
      <c r="G3024" s="239" t="str" cm="1">
        <f t="array" ref="G3024">_xlfn.IFNA(_xlfn.IFS('22-Plumbing'!F144="*",'22-Plumbing'!E144,'22-Plumbing'!H144="*",'22-Plumbing'!G144,'22-Plumbing'!J144="*",'22-Plumbing'!I144,'22-Plumbing'!L144="*",'22-Plumbing'!K144,'22-Plumbing'!N144="*",'22-Plumbing'!M144,'22-Plumbing'!P144="*",'22-Plumbing'!O144,'22-Plumbing'!R144="*",'22-Plumbing'!Q144,'22-Plumbing'!T144="*",'22-Plumbing'!S144,'22-Plumbing'!V144="*",'22-Plumbing'!U144),"")</f>
        <v/>
      </c>
      <c r="H3024" s="236" t="e">
        <f>G3024/'Project Data'!$D$22</f>
        <v>#VALUE!</v>
      </c>
      <c r="I3024" s="186"/>
      <c r="J3024" s="224"/>
      <c r="K3024" s="242"/>
    </row>
    <row r="3025" spans="1:11" s="147" customFormat="1" ht="15.6" hidden="1">
      <c r="A3025" s="198">
        <f>'22-Plumbing'!A145</f>
        <v>0</v>
      </c>
      <c r="B3025" s="235" t="str">
        <f>'22-Plumbing'!B145</f>
        <v>22 42 00 Commercial Plumbing Fixtures</v>
      </c>
      <c r="C3025" s="254"/>
      <c r="D3025" s="239" t="str" cm="1">
        <f t="array" ref="D3025">_xlfn.IFNA(_xlfn.IFS('22-Plumbing'!D145="*",'22-Plumbing'!C145,'22-Plumbing'!F145="*",'22-Plumbing'!E145,'22-Plumbing'!H145="*",'22-Plumbing'!G145,'22-Plumbing'!J145="*",'22-Plumbing'!I145,'22-Plumbing'!L145="*",'22-Plumbing'!K145,'22-Plumbing'!N145="*",'22-Plumbing'!M145,'22-Plumbing'!P145="*",'22-Plumbing'!O145,'22-Plumbing'!R145="*",'22-Plumbing'!Q145,'22-Plumbing'!T145="*",'22-Plumbing'!S145),"")</f>
        <v/>
      </c>
      <c r="E3025" s="622" t="e">
        <f>D3025/'Project Data'!$D$22</f>
        <v>#VALUE!</v>
      </c>
      <c r="F3025" s="174" t="s">
        <v>44</v>
      </c>
      <c r="G3025" s="239" t="str" cm="1">
        <f t="array" ref="G3025">_xlfn.IFNA(_xlfn.IFS('22-Plumbing'!F145="*",'22-Plumbing'!E145,'22-Plumbing'!H145="*",'22-Plumbing'!G145,'22-Plumbing'!J145="*",'22-Plumbing'!I145,'22-Plumbing'!L145="*",'22-Plumbing'!K145,'22-Plumbing'!N145="*",'22-Plumbing'!M145,'22-Plumbing'!P145="*",'22-Plumbing'!O145,'22-Plumbing'!R145="*",'22-Plumbing'!Q145,'22-Plumbing'!T145="*",'22-Plumbing'!S145,'22-Plumbing'!V145="*",'22-Plumbing'!U145),"")</f>
        <v/>
      </c>
      <c r="H3025" s="236" t="e">
        <f>G3025/'Project Data'!$D$22</f>
        <v>#VALUE!</v>
      </c>
      <c r="I3025" s="186"/>
      <c r="J3025" s="224"/>
      <c r="K3025" s="242"/>
    </row>
    <row r="3026" spans="1:11" s="147" customFormat="1" ht="15.6" hidden="1">
      <c r="A3026" s="198">
        <f>'22-Plumbing'!A146</f>
        <v>0</v>
      </c>
      <c r="B3026" s="235" t="str">
        <f>'22-Plumbing'!B146</f>
        <v>22 42 13 Commercial Water Closets, Urinals, and Bidets</v>
      </c>
      <c r="C3026" s="254"/>
      <c r="D3026" s="239" t="str" cm="1">
        <f t="array" ref="D3026">_xlfn.IFNA(_xlfn.IFS('22-Plumbing'!D146="*",'22-Plumbing'!C146,'22-Plumbing'!F146="*",'22-Plumbing'!E146,'22-Plumbing'!H146="*",'22-Plumbing'!G146,'22-Plumbing'!J146="*",'22-Plumbing'!I146,'22-Plumbing'!L146="*",'22-Plumbing'!K146,'22-Plumbing'!N146="*",'22-Plumbing'!M146,'22-Plumbing'!P146="*",'22-Plumbing'!O146,'22-Plumbing'!R146="*",'22-Plumbing'!Q146,'22-Plumbing'!T146="*",'22-Plumbing'!S146),"")</f>
        <v/>
      </c>
      <c r="E3026" s="622" t="e">
        <f>D3026/'Project Data'!$D$22</f>
        <v>#VALUE!</v>
      </c>
      <c r="F3026" s="174" t="s">
        <v>44</v>
      </c>
      <c r="G3026" s="239" t="str" cm="1">
        <f t="array" ref="G3026">_xlfn.IFNA(_xlfn.IFS('22-Plumbing'!F146="*",'22-Plumbing'!E146,'22-Plumbing'!H146="*",'22-Plumbing'!G146,'22-Plumbing'!J146="*",'22-Plumbing'!I146,'22-Plumbing'!L146="*",'22-Plumbing'!K146,'22-Plumbing'!N146="*",'22-Plumbing'!M146,'22-Plumbing'!P146="*",'22-Plumbing'!O146,'22-Plumbing'!R146="*",'22-Plumbing'!Q146,'22-Plumbing'!T146="*",'22-Plumbing'!S146,'22-Plumbing'!V146="*",'22-Plumbing'!U146),"")</f>
        <v/>
      </c>
      <c r="H3026" s="236" t="e">
        <f>G3026/'Project Data'!$D$22</f>
        <v>#VALUE!</v>
      </c>
      <c r="I3026" s="186"/>
      <c r="J3026" s="224"/>
      <c r="K3026" s="242"/>
    </row>
    <row r="3027" spans="1:11" s="147" customFormat="1" ht="15.6" hidden="1">
      <c r="A3027" s="198">
        <f>'22-Plumbing'!A147</f>
        <v>0</v>
      </c>
      <c r="B3027" s="235" t="str">
        <f>'22-Plumbing'!B147</f>
        <v>22 42 13.13 Commercial Water Closets</v>
      </c>
      <c r="C3027" s="254"/>
      <c r="D3027" s="239" t="str" cm="1">
        <f t="array" ref="D3027">_xlfn.IFNA(_xlfn.IFS('22-Plumbing'!D147="*",'22-Plumbing'!C147,'22-Plumbing'!F147="*",'22-Plumbing'!E147,'22-Plumbing'!H147="*",'22-Plumbing'!G147,'22-Plumbing'!J147="*",'22-Plumbing'!I147,'22-Plumbing'!L147="*",'22-Plumbing'!K147,'22-Plumbing'!N147="*",'22-Plumbing'!M147,'22-Plumbing'!P147="*",'22-Plumbing'!O147,'22-Plumbing'!R147="*",'22-Plumbing'!Q147,'22-Plumbing'!T147="*",'22-Plumbing'!S147),"")</f>
        <v/>
      </c>
      <c r="E3027" s="622" t="e">
        <f>D3027/'Project Data'!$D$22</f>
        <v>#VALUE!</v>
      </c>
      <c r="F3027" s="174" t="s">
        <v>44</v>
      </c>
      <c r="G3027" s="239" t="str" cm="1">
        <f t="array" ref="G3027">_xlfn.IFNA(_xlfn.IFS('22-Plumbing'!F147="*",'22-Plumbing'!E147,'22-Plumbing'!H147="*",'22-Plumbing'!G147,'22-Plumbing'!J147="*",'22-Plumbing'!I147,'22-Plumbing'!L147="*",'22-Plumbing'!K147,'22-Plumbing'!N147="*",'22-Plumbing'!M147,'22-Plumbing'!P147="*",'22-Plumbing'!O147,'22-Plumbing'!R147="*",'22-Plumbing'!Q147,'22-Plumbing'!T147="*",'22-Plumbing'!S147,'22-Plumbing'!V147="*",'22-Plumbing'!U147),"")</f>
        <v/>
      </c>
      <c r="H3027" s="236" t="e">
        <f>G3027/'Project Data'!$D$22</f>
        <v>#VALUE!</v>
      </c>
      <c r="I3027" s="186"/>
      <c r="J3027" s="224"/>
      <c r="K3027" s="242"/>
    </row>
    <row r="3028" spans="1:11" s="147" customFormat="1" ht="15.6" hidden="1">
      <c r="A3028" s="198">
        <f>'22-Plumbing'!A148</f>
        <v>0</v>
      </c>
      <c r="B3028" s="235" t="str">
        <f>'22-Plumbing'!B148</f>
        <v>22 42 13.16 Commercial Urinals</v>
      </c>
      <c r="C3028" s="254"/>
      <c r="D3028" s="239" t="str" cm="1">
        <f t="array" ref="D3028">_xlfn.IFNA(_xlfn.IFS('22-Plumbing'!D148="*",'22-Plumbing'!C148,'22-Plumbing'!F148="*",'22-Plumbing'!E148,'22-Plumbing'!H148="*",'22-Plumbing'!G148,'22-Plumbing'!J148="*",'22-Plumbing'!I148,'22-Plumbing'!L148="*",'22-Plumbing'!K148,'22-Plumbing'!N148="*",'22-Plumbing'!M148,'22-Plumbing'!P148="*",'22-Plumbing'!O148,'22-Plumbing'!R148="*",'22-Plumbing'!Q148,'22-Plumbing'!T148="*",'22-Plumbing'!S148),"")</f>
        <v/>
      </c>
      <c r="E3028" s="622" t="e">
        <f>D3028/'Project Data'!$D$22</f>
        <v>#VALUE!</v>
      </c>
      <c r="F3028" s="174" t="s">
        <v>44</v>
      </c>
      <c r="G3028" s="239" t="str" cm="1">
        <f t="array" ref="G3028">_xlfn.IFNA(_xlfn.IFS('22-Plumbing'!F148="*",'22-Plumbing'!E148,'22-Plumbing'!H148="*",'22-Plumbing'!G148,'22-Plumbing'!J148="*",'22-Plumbing'!I148,'22-Plumbing'!L148="*",'22-Plumbing'!K148,'22-Plumbing'!N148="*",'22-Plumbing'!M148,'22-Plumbing'!P148="*",'22-Plumbing'!O148,'22-Plumbing'!R148="*",'22-Plumbing'!Q148,'22-Plumbing'!T148="*",'22-Plumbing'!S148,'22-Plumbing'!V148="*",'22-Plumbing'!U148),"")</f>
        <v/>
      </c>
      <c r="H3028" s="236" t="e">
        <f>G3028/'Project Data'!$D$22</f>
        <v>#VALUE!</v>
      </c>
      <c r="I3028" s="186"/>
      <c r="J3028" s="224"/>
      <c r="K3028" s="242"/>
    </row>
    <row r="3029" spans="1:11" s="147" customFormat="1" ht="15.6" hidden="1">
      <c r="A3029" s="198">
        <f>'22-Plumbing'!A149</f>
        <v>0</v>
      </c>
      <c r="B3029" s="235" t="str">
        <f>'22-Plumbing'!B149</f>
        <v>22 42 16 Commercial Lavatories and Sinks</v>
      </c>
      <c r="C3029" s="254"/>
      <c r="D3029" s="239" t="str" cm="1">
        <f t="array" ref="D3029">_xlfn.IFNA(_xlfn.IFS('22-Plumbing'!D149="*",'22-Plumbing'!C149,'22-Plumbing'!F149="*",'22-Plumbing'!E149,'22-Plumbing'!H149="*",'22-Plumbing'!G149,'22-Plumbing'!J149="*",'22-Plumbing'!I149,'22-Plumbing'!L149="*",'22-Plumbing'!K149,'22-Plumbing'!N149="*",'22-Plumbing'!M149,'22-Plumbing'!P149="*",'22-Plumbing'!O149,'22-Plumbing'!R149="*",'22-Plumbing'!Q149,'22-Plumbing'!T149="*",'22-Plumbing'!S149),"")</f>
        <v/>
      </c>
      <c r="E3029" s="622" t="e">
        <f>D3029/'Project Data'!$D$22</f>
        <v>#VALUE!</v>
      </c>
      <c r="F3029" s="174" t="s">
        <v>44</v>
      </c>
      <c r="G3029" s="239" t="str" cm="1">
        <f t="array" ref="G3029">_xlfn.IFNA(_xlfn.IFS('22-Plumbing'!F149="*",'22-Plumbing'!E149,'22-Plumbing'!H149="*",'22-Plumbing'!G149,'22-Plumbing'!J149="*",'22-Plumbing'!I149,'22-Plumbing'!L149="*",'22-Plumbing'!K149,'22-Plumbing'!N149="*",'22-Plumbing'!M149,'22-Plumbing'!P149="*",'22-Plumbing'!O149,'22-Plumbing'!R149="*",'22-Plumbing'!Q149,'22-Plumbing'!T149="*",'22-Plumbing'!S149,'22-Plumbing'!V149="*",'22-Plumbing'!U149),"")</f>
        <v/>
      </c>
      <c r="H3029" s="236" t="e">
        <f>G3029/'Project Data'!$D$22</f>
        <v>#VALUE!</v>
      </c>
      <c r="I3029" s="186"/>
      <c r="J3029" s="224"/>
      <c r="K3029" s="242"/>
    </row>
    <row r="3030" spans="1:11" s="147" customFormat="1" ht="15.6" hidden="1">
      <c r="A3030" s="198">
        <f>'22-Plumbing'!A150</f>
        <v>0</v>
      </c>
      <c r="B3030" s="235" t="str">
        <f>'22-Plumbing'!B150</f>
        <v>22 42 16.13 Commercial Lavatories</v>
      </c>
      <c r="C3030" s="254"/>
      <c r="D3030" s="239" t="str" cm="1">
        <f t="array" ref="D3030">_xlfn.IFNA(_xlfn.IFS('22-Plumbing'!D150="*",'22-Plumbing'!C150,'22-Plumbing'!F150="*",'22-Plumbing'!E150,'22-Plumbing'!H150="*",'22-Plumbing'!G150,'22-Plumbing'!J150="*",'22-Plumbing'!I150,'22-Plumbing'!L150="*",'22-Plumbing'!K150,'22-Plumbing'!N150="*",'22-Plumbing'!M150,'22-Plumbing'!P150="*",'22-Plumbing'!O150,'22-Plumbing'!R150="*",'22-Plumbing'!Q150,'22-Plumbing'!T150="*",'22-Plumbing'!S150),"")</f>
        <v/>
      </c>
      <c r="E3030" s="622" t="e">
        <f>D3030/'Project Data'!$D$22</f>
        <v>#VALUE!</v>
      </c>
      <c r="F3030" s="174" t="s">
        <v>44</v>
      </c>
      <c r="G3030" s="239" t="str" cm="1">
        <f t="array" ref="G3030">_xlfn.IFNA(_xlfn.IFS('22-Plumbing'!F150="*",'22-Plumbing'!E150,'22-Plumbing'!H150="*",'22-Plumbing'!G150,'22-Plumbing'!J150="*",'22-Plumbing'!I150,'22-Plumbing'!L150="*",'22-Plumbing'!K150,'22-Plumbing'!N150="*",'22-Plumbing'!M150,'22-Plumbing'!P150="*",'22-Plumbing'!O150,'22-Plumbing'!R150="*",'22-Plumbing'!Q150,'22-Plumbing'!T150="*",'22-Plumbing'!S150,'22-Plumbing'!V150="*",'22-Plumbing'!U150),"")</f>
        <v/>
      </c>
      <c r="H3030" s="236" t="e">
        <f>G3030/'Project Data'!$D$22</f>
        <v>#VALUE!</v>
      </c>
      <c r="I3030" s="186"/>
      <c r="J3030" s="224"/>
      <c r="K3030" s="242"/>
    </row>
    <row r="3031" spans="1:11" s="147" customFormat="1" ht="15.6" hidden="1">
      <c r="A3031" s="198">
        <f>'22-Plumbing'!A151</f>
        <v>0</v>
      </c>
      <c r="B3031" s="235" t="str">
        <f>'22-Plumbing'!B151</f>
        <v>22 42 16.16 Commercial Sinks</v>
      </c>
      <c r="C3031" s="254"/>
      <c r="D3031" s="239" t="str" cm="1">
        <f t="array" ref="D3031">_xlfn.IFNA(_xlfn.IFS('22-Plumbing'!D151="*",'22-Plumbing'!C151,'22-Plumbing'!F151="*",'22-Plumbing'!E151,'22-Plumbing'!H151="*",'22-Plumbing'!G151,'22-Plumbing'!J151="*",'22-Plumbing'!I151,'22-Plumbing'!L151="*",'22-Plumbing'!K151,'22-Plumbing'!N151="*",'22-Plumbing'!M151,'22-Plumbing'!P151="*",'22-Plumbing'!O151,'22-Plumbing'!R151="*",'22-Plumbing'!Q151,'22-Plumbing'!T151="*",'22-Plumbing'!S151),"")</f>
        <v/>
      </c>
      <c r="E3031" s="622" t="e">
        <f>D3031/'Project Data'!$D$22</f>
        <v>#VALUE!</v>
      </c>
      <c r="F3031" s="174" t="s">
        <v>44</v>
      </c>
      <c r="G3031" s="239" t="str" cm="1">
        <f t="array" ref="G3031">_xlfn.IFNA(_xlfn.IFS('22-Plumbing'!F151="*",'22-Plumbing'!E151,'22-Plumbing'!H151="*",'22-Plumbing'!G151,'22-Plumbing'!J151="*",'22-Plumbing'!I151,'22-Plumbing'!L151="*",'22-Plumbing'!K151,'22-Plumbing'!N151="*",'22-Plumbing'!M151,'22-Plumbing'!P151="*",'22-Plumbing'!O151,'22-Plumbing'!R151="*",'22-Plumbing'!Q151,'22-Plumbing'!T151="*",'22-Plumbing'!S151,'22-Plumbing'!V151="*",'22-Plumbing'!U151),"")</f>
        <v/>
      </c>
      <c r="H3031" s="236" t="e">
        <f>G3031/'Project Data'!$D$22</f>
        <v>#VALUE!</v>
      </c>
      <c r="I3031" s="186"/>
      <c r="J3031" s="224"/>
      <c r="K3031" s="242"/>
    </row>
    <row r="3032" spans="1:11" s="147" customFormat="1" ht="15.6" hidden="1">
      <c r="A3032" s="198">
        <f>'22-Plumbing'!A152</f>
        <v>0</v>
      </c>
      <c r="B3032" s="235" t="str">
        <f>'22-Plumbing'!B152</f>
        <v>22 42 19 Commercial Bathtubs</v>
      </c>
      <c r="C3032" s="254"/>
      <c r="D3032" s="239" t="str" cm="1">
        <f t="array" ref="D3032">_xlfn.IFNA(_xlfn.IFS('22-Plumbing'!D152="*",'22-Plumbing'!C152,'22-Plumbing'!F152="*",'22-Plumbing'!E152,'22-Plumbing'!H152="*",'22-Plumbing'!G152,'22-Plumbing'!J152="*",'22-Plumbing'!I152,'22-Plumbing'!L152="*",'22-Plumbing'!K152,'22-Plumbing'!N152="*",'22-Plumbing'!M152,'22-Plumbing'!P152="*",'22-Plumbing'!O152,'22-Plumbing'!R152="*",'22-Plumbing'!Q152,'22-Plumbing'!T152="*",'22-Plumbing'!S152),"")</f>
        <v/>
      </c>
      <c r="E3032" s="622" t="e">
        <f>D3032/'Project Data'!$D$22</f>
        <v>#VALUE!</v>
      </c>
      <c r="F3032" s="174" t="s">
        <v>44</v>
      </c>
      <c r="G3032" s="239" t="str" cm="1">
        <f t="array" ref="G3032">_xlfn.IFNA(_xlfn.IFS('22-Plumbing'!F152="*",'22-Plumbing'!E152,'22-Plumbing'!H152="*",'22-Plumbing'!G152,'22-Plumbing'!J152="*",'22-Plumbing'!I152,'22-Plumbing'!L152="*",'22-Plumbing'!K152,'22-Plumbing'!N152="*",'22-Plumbing'!M152,'22-Plumbing'!P152="*",'22-Plumbing'!O152,'22-Plumbing'!R152="*",'22-Plumbing'!Q152,'22-Plumbing'!T152="*",'22-Plumbing'!S152,'22-Plumbing'!V152="*",'22-Plumbing'!U152),"")</f>
        <v/>
      </c>
      <c r="H3032" s="236" t="e">
        <f>G3032/'Project Data'!$D$22</f>
        <v>#VALUE!</v>
      </c>
      <c r="I3032" s="186"/>
      <c r="J3032" s="224"/>
      <c r="K3032" s="242"/>
    </row>
    <row r="3033" spans="1:11" s="147" customFormat="1" ht="15.6" hidden="1">
      <c r="A3033" s="198">
        <f>'22-Plumbing'!A153</f>
        <v>0</v>
      </c>
      <c r="B3033" s="235" t="str">
        <f>'22-Plumbing'!B153</f>
        <v>22 42 23 Commercial Showers</v>
      </c>
      <c r="C3033" s="254"/>
      <c r="D3033" s="239" t="str" cm="1">
        <f t="array" ref="D3033">_xlfn.IFNA(_xlfn.IFS('22-Plumbing'!D153="*",'22-Plumbing'!C153,'22-Plumbing'!F153="*",'22-Plumbing'!E153,'22-Plumbing'!H153="*",'22-Plumbing'!G153,'22-Plumbing'!J153="*",'22-Plumbing'!I153,'22-Plumbing'!L153="*",'22-Plumbing'!K153,'22-Plumbing'!N153="*",'22-Plumbing'!M153,'22-Plumbing'!P153="*",'22-Plumbing'!O153,'22-Plumbing'!R153="*",'22-Plumbing'!Q153,'22-Plumbing'!T153="*",'22-Plumbing'!S153),"")</f>
        <v/>
      </c>
      <c r="E3033" s="622" t="e">
        <f>D3033/'Project Data'!$D$22</f>
        <v>#VALUE!</v>
      </c>
      <c r="F3033" s="174" t="s">
        <v>44</v>
      </c>
      <c r="G3033" s="239" t="str" cm="1">
        <f t="array" ref="G3033">_xlfn.IFNA(_xlfn.IFS('22-Plumbing'!F153="*",'22-Plumbing'!E153,'22-Plumbing'!H153="*",'22-Plumbing'!G153,'22-Plumbing'!J153="*",'22-Plumbing'!I153,'22-Plumbing'!L153="*",'22-Plumbing'!K153,'22-Plumbing'!N153="*",'22-Plumbing'!M153,'22-Plumbing'!P153="*",'22-Plumbing'!O153,'22-Plumbing'!R153="*",'22-Plumbing'!Q153,'22-Plumbing'!T153="*",'22-Plumbing'!S153,'22-Plumbing'!V153="*",'22-Plumbing'!U153),"")</f>
        <v/>
      </c>
      <c r="H3033" s="236" t="e">
        <f>G3033/'Project Data'!$D$22</f>
        <v>#VALUE!</v>
      </c>
      <c r="I3033" s="186"/>
      <c r="J3033" s="224"/>
      <c r="K3033" s="242"/>
    </row>
    <row r="3034" spans="1:11" s="147" customFormat="1" ht="15.6" hidden="1">
      <c r="A3034" s="198">
        <f>'22-Plumbing'!A154</f>
        <v>0</v>
      </c>
      <c r="B3034" s="235" t="str">
        <f>'22-Plumbing'!B154</f>
        <v>22 42 26 Commercial Disposers</v>
      </c>
      <c r="C3034" s="254"/>
      <c r="D3034" s="239" t="str" cm="1">
        <f t="array" ref="D3034">_xlfn.IFNA(_xlfn.IFS('22-Plumbing'!D154="*",'22-Plumbing'!C154,'22-Plumbing'!F154="*",'22-Plumbing'!E154,'22-Plumbing'!H154="*",'22-Plumbing'!G154,'22-Plumbing'!J154="*",'22-Plumbing'!I154,'22-Plumbing'!L154="*",'22-Plumbing'!K154,'22-Plumbing'!N154="*",'22-Plumbing'!M154,'22-Plumbing'!P154="*",'22-Plumbing'!O154,'22-Plumbing'!R154="*",'22-Plumbing'!Q154,'22-Plumbing'!T154="*",'22-Plumbing'!S154),"")</f>
        <v/>
      </c>
      <c r="E3034" s="622" t="e">
        <f>D3034/'Project Data'!$D$22</f>
        <v>#VALUE!</v>
      </c>
      <c r="F3034" s="174" t="s">
        <v>44</v>
      </c>
      <c r="G3034" s="239" t="str" cm="1">
        <f t="array" ref="G3034">_xlfn.IFNA(_xlfn.IFS('22-Plumbing'!F154="*",'22-Plumbing'!E154,'22-Plumbing'!H154="*",'22-Plumbing'!G154,'22-Plumbing'!J154="*",'22-Plumbing'!I154,'22-Plumbing'!L154="*",'22-Plumbing'!K154,'22-Plumbing'!N154="*",'22-Plumbing'!M154,'22-Plumbing'!P154="*",'22-Plumbing'!O154,'22-Plumbing'!R154="*",'22-Plumbing'!Q154,'22-Plumbing'!T154="*",'22-Plumbing'!S154,'22-Plumbing'!V154="*",'22-Plumbing'!U154),"")</f>
        <v/>
      </c>
      <c r="H3034" s="236" t="e">
        <f>G3034/'Project Data'!$D$22</f>
        <v>#VALUE!</v>
      </c>
      <c r="I3034" s="186"/>
      <c r="J3034" s="224"/>
      <c r="K3034" s="242"/>
    </row>
    <row r="3035" spans="1:11" s="147" customFormat="1" ht="15.6" hidden="1">
      <c r="A3035" s="198">
        <f>'22-Plumbing'!A155</f>
        <v>0</v>
      </c>
      <c r="B3035" s="235" t="str">
        <f>'22-Plumbing'!B155</f>
        <v>22 42 29 Shampoo Bowls</v>
      </c>
      <c r="C3035" s="254"/>
      <c r="D3035" s="239" t="str" cm="1">
        <f t="array" ref="D3035">_xlfn.IFNA(_xlfn.IFS('22-Plumbing'!D155="*",'22-Plumbing'!C155,'22-Plumbing'!F155="*",'22-Plumbing'!E155,'22-Plumbing'!H155="*",'22-Plumbing'!G155,'22-Plumbing'!J155="*",'22-Plumbing'!I155,'22-Plumbing'!L155="*",'22-Plumbing'!K155,'22-Plumbing'!N155="*",'22-Plumbing'!M155,'22-Plumbing'!P155="*",'22-Plumbing'!O155,'22-Plumbing'!R155="*",'22-Plumbing'!Q155,'22-Plumbing'!T155="*",'22-Plumbing'!S155),"")</f>
        <v/>
      </c>
      <c r="E3035" s="622" t="e">
        <f>D3035/'Project Data'!$D$22</f>
        <v>#VALUE!</v>
      </c>
      <c r="F3035" s="174" t="s">
        <v>44</v>
      </c>
      <c r="G3035" s="239" t="str" cm="1">
        <f t="array" ref="G3035">_xlfn.IFNA(_xlfn.IFS('22-Plumbing'!F155="*",'22-Plumbing'!E155,'22-Plumbing'!H155="*",'22-Plumbing'!G155,'22-Plumbing'!J155="*",'22-Plumbing'!I155,'22-Plumbing'!L155="*",'22-Plumbing'!K155,'22-Plumbing'!N155="*",'22-Plumbing'!M155,'22-Plumbing'!P155="*",'22-Plumbing'!O155,'22-Plumbing'!R155="*",'22-Plumbing'!Q155,'22-Plumbing'!T155="*",'22-Plumbing'!S155,'22-Plumbing'!V155="*",'22-Plumbing'!U155),"")</f>
        <v/>
      </c>
      <c r="H3035" s="236" t="e">
        <f>G3035/'Project Data'!$D$22</f>
        <v>#VALUE!</v>
      </c>
      <c r="I3035" s="186"/>
      <c r="J3035" s="224"/>
      <c r="K3035" s="242"/>
    </row>
    <row r="3036" spans="1:11" s="147" customFormat="1" ht="15.6" hidden="1">
      <c r="A3036" s="198">
        <f>'22-Plumbing'!A156</f>
        <v>0</v>
      </c>
      <c r="B3036" s="235" t="str">
        <f>'22-Plumbing'!B156</f>
        <v>22 42 33 Wash Fountains</v>
      </c>
      <c r="C3036" s="254"/>
      <c r="D3036" s="239" t="str" cm="1">
        <f t="array" ref="D3036">_xlfn.IFNA(_xlfn.IFS('22-Plumbing'!D156="*",'22-Plumbing'!C156,'22-Plumbing'!F156="*",'22-Plumbing'!E156,'22-Plumbing'!H156="*",'22-Plumbing'!G156,'22-Plumbing'!J156="*",'22-Plumbing'!I156,'22-Plumbing'!L156="*",'22-Plumbing'!K156,'22-Plumbing'!N156="*",'22-Plumbing'!M156,'22-Plumbing'!P156="*",'22-Plumbing'!O156,'22-Plumbing'!R156="*",'22-Plumbing'!Q156,'22-Plumbing'!T156="*",'22-Plumbing'!S156),"")</f>
        <v/>
      </c>
      <c r="E3036" s="622" t="e">
        <f>D3036/'Project Data'!$D$22</f>
        <v>#VALUE!</v>
      </c>
      <c r="F3036" s="174" t="s">
        <v>44</v>
      </c>
      <c r="G3036" s="239" t="str" cm="1">
        <f t="array" ref="G3036">_xlfn.IFNA(_xlfn.IFS('22-Plumbing'!F156="*",'22-Plumbing'!E156,'22-Plumbing'!H156="*",'22-Plumbing'!G156,'22-Plumbing'!J156="*",'22-Plumbing'!I156,'22-Plumbing'!L156="*",'22-Plumbing'!K156,'22-Plumbing'!N156="*",'22-Plumbing'!M156,'22-Plumbing'!P156="*",'22-Plumbing'!O156,'22-Plumbing'!R156="*",'22-Plumbing'!Q156,'22-Plumbing'!T156="*",'22-Plumbing'!S156,'22-Plumbing'!V156="*",'22-Plumbing'!U156),"")</f>
        <v/>
      </c>
      <c r="H3036" s="236" t="e">
        <f>G3036/'Project Data'!$D$22</f>
        <v>#VALUE!</v>
      </c>
      <c r="I3036" s="186"/>
      <c r="J3036" s="224"/>
      <c r="K3036" s="242"/>
    </row>
    <row r="3037" spans="1:11" s="147" customFormat="1" ht="15.6" hidden="1">
      <c r="A3037" s="198">
        <f>'22-Plumbing'!A157</f>
        <v>0</v>
      </c>
      <c r="B3037" s="235" t="str">
        <f>'22-Plumbing'!B157</f>
        <v>22 42 36 Commercial Laundry Trays</v>
      </c>
      <c r="C3037" s="254"/>
      <c r="D3037" s="239" t="str" cm="1">
        <f t="array" ref="D3037">_xlfn.IFNA(_xlfn.IFS('22-Plumbing'!D157="*",'22-Plumbing'!C157,'22-Plumbing'!F157="*",'22-Plumbing'!E157,'22-Plumbing'!H157="*",'22-Plumbing'!G157,'22-Plumbing'!J157="*",'22-Plumbing'!I157,'22-Plumbing'!L157="*",'22-Plumbing'!K157,'22-Plumbing'!N157="*",'22-Plumbing'!M157,'22-Plumbing'!P157="*",'22-Plumbing'!O157,'22-Plumbing'!R157="*",'22-Plumbing'!Q157,'22-Plumbing'!T157="*",'22-Plumbing'!S157),"")</f>
        <v/>
      </c>
      <c r="E3037" s="622" t="e">
        <f>D3037/'Project Data'!$D$22</f>
        <v>#VALUE!</v>
      </c>
      <c r="F3037" s="174" t="s">
        <v>44</v>
      </c>
      <c r="G3037" s="239" t="str" cm="1">
        <f t="array" ref="G3037">_xlfn.IFNA(_xlfn.IFS('22-Plumbing'!F157="*",'22-Plumbing'!E157,'22-Plumbing'!H157="*",'22-Plumbing'!G157,'22-Plumbing'!J157="*",'22-Plumbing'!I157,'22-Plumbing'!L157="*",'22-Plumbing'!K157,'22-Plumbing'!N157="*",'22-Plumbing'!M157,'22-Plumbing'!P157="*",'22-Plumbing'!O157,'22-Plumbing'!R157="*",'22-Plumbing'!Q157,'22-Plumbing'!T157="*",'22-Plumbing'!S157,'22-Plumbing'!V157="*",'22-Plumbing'!U157),"")</f>
        <v/>
      </c>
      <c r="H3037" s="236" t="e">
        <f>G3037/'Project Data'!$D$22</f>
        <v>#VALUE!</v>
      </c>
      <c r="I3037" s="186"/>
      <c r="J3037" s="224"/>
      <c r="K3037" s="242"/>
    </row>
    <row r="3038" spans="1:11" s="147" customFormat="1" ht="15.6" hidden="1">
      <c r="A3038" s="198">
        <f>'22-Plumbing'!A158</f>
        <v>0</v>
      </c>
      <c r="B3038" s="235" t="str">
        <f>'22-Plumbing'!B158</f>
        <v>22 42 39 Commercial Faucets</v>
      </c>
      <c r="C3038" s="254"/>
      <c r="D3038" s="239" t="str" cm="1">
        <f t="array" ref="D3038">_xlfn.IFNA(_xlfn.IFS('22-Plumbing'!D158="*",'22-Plumbing'!C158,'22-Plumbing'!F158="*",'22-Plumbing'!E158,'22-Plumbing'!H158="*",'22-Plumbing'!G158,'22-Plumbing'!J158="*",'22-Plumbing'!I158,'22-Plumbing'!L158="*",'22-Plumbing'!K158,'22-Plumbing'!N158="*",'22-Plumbing'!M158,'22-Plumbing'!P158="*",'22-Plumbing'!O158,'22-Plumbing'!R158="*",'22-Plumbing'!Q158,'22-Plumbing'!T158="*",'22-Plumbing'!S158),"")</f>
        <v/>
      </c>
      <c r="E3038" s="622" t="e">
        <f>D3038/'Project Data'!$D$22</f>
        <v>#VALUE!</v>
      </c>
      <c r="F3038" s="174" t="s">
        <v>44</v>
      </c>
      <c r="G3038" s="239" t="str" cm="1">
        <f t="array" ref="G3038">_xlfn.IFNA(_xlfn.IFS('22-Plumbing'!F158="*",'22-Plumbing'!E158,'22-Plumbing'!H158="*",'22-Plumbing'!G158,'22-Plumbing'!J158="*",'22-Plumbing'!I158,'22-Plumbing'!L158="*",'22-Plumbing'!K158,'22-Plumbing'!N158="*",'22-Plumbing'!M158,'22-Plumbing'!P158="*",'22-Plumbing'!O158,'22-Plumbing'!R158="*",'22-Plumbing'!Q158,'22-Plumbing'!T158="*",'22-Plumbing'!S158,'22-Plumbing'!V158="*",'22-Plumbing'!U158),"")</f>
        <v/>
      </c>
      <c r="H3038" s="236" t="e">
        <f>G3038/'Project Data'!$D$22</f>
        <v>#VALUE!</v>
      </c>
      <c r="I3038" s="186"/>
      <c r="J3038" s="224"/>
      <c r="K3038" s="242"/>
    </row>
    <row r="3039" spans="1:11" s="147" customFormat="1" ht="15.6" hidden="1">
      <c r="A3039" s="198">
        <f>'22-Plumbing'!A159</f>
        <v>0</v>
      </c>
      <c r="B3039" s="235" t="str">
        <f>'22-Plumbing'!B159</f>
        <v>22 42 43 Flushometers</v>
      </c>
      <c r="C3039" s="254"/>
      <c r="D3039" s="239" t="str" cm="1">
        <f t="array" ref="D3039">_xlfn.IFNA(_xlfn.IFS('22-Plumbing'!D159="*",'22-Plumbing'!C159,'22-Plumbing'!F159="*",'22-Plumbing'!E159,'22-Plumbing'!H159="*",'22-Plumbing'!G159,'22-Plumbing'!J159="*",'22-Plumbing'!I159,'22-Plumbing'!L159="*",'22-Plumbing'!K159,'22-Plumbing'!N159="*",'22-Plumbing'!M159,'22-Plumbing'!P159="*",'22-Plumbing'!O159,'22-Plumbing'!R159="*",'22-Plumbing'!Q159,'22-Plumbing'!T159="*",'22-Plumbing'!S159),"")</f>
        <v/>
      </c>
      <c r="E3039" s="622" t="e">
        <f>D3039/'Project Data'!$D$22</f>
        <v>#VALUE!</v>
      </c>
      <c r="F3039" s="174" t="s">
        <v>44</v>
      </c>
      <c r="G3039" s="239" t="str" cm="1">
        <f t="array" ref="G3039">_xlfn.IFNA(_xlfn.IFS('22-Plumbing'!F159="*",'22-Plumbing'!E159,'22-Plumbing'!H159="*",'22-Plumbing'!G159,'22-Plumbing'!J159="*",'22-Plumbing'!I159,'22-Plumbing'!L159="*",'22-Plumbing'!K159,'22-Plumbing'!N159="*",'22-Plumbing'!M159,'22-Plumbing'!P159="*",'22-Plumbing'!O159,'22-Plumbing'!R159="*",'22-Plumbing'!Q159,'22-Plumbing'!T159="*",'22-Plumbing'!S159,'22-Plumbing'!V159="*",'22-Plumbing'!U159),"")</f>
        <v/>
      </c>
      <c r="H3039" s="236" t="e">
        <f>G3039/'Project Data'!$D$22</f>
        <v>#VALUE!</v>
      </c>
      <c r="I3039" s="186"/>
      <c r="J3039" s="224"/>
      <c r="K3039" s="242"/>
    </row>
    <row r="3040" spans="1:11" s="147" customFormat="1" ht="15.6" hidden="1">
      <c r="A3040" s="198">
        <f>'22-Plumbing'!A160</f>
        <v>0</v>
      </c>
      <c r="B3040" s="235" t="str">
        <f>'22-Plumbing'!B160</f>
        <v>22 43 00 Healthcare Plumbing Fixtures</v>
      </c>
      <c r="C3040" s="254"/>
      <c r="D3040" s="239" t="str" cm="1">
        <f t="array" ref="D3040">_xlfn.IFNA(_xlfn.IFS('22-Plumbing'!D160="*",'22-Plumbing'!C160,'22-Plumbing'!F160="*",'22-Plumbing'!E160,'22-Plumbing'!H160="*",'22-Plumbing'!G160,'22-Plumbing'!J160="*",'22-Plumbing'!I160,'22-Plumbing'!L160="*",'22-Plumbing'!K160,'22-Plumbing'!N160="*",'22-Plumbing'!M160,'22-Plumbing'!P160="*",'22-Plumbing'!O160,'22-Plumbing'!R160="*",'22-Plumbing'!Q160,'22-Plumbing'!T160="*",'22-Plumbing'!S160),"")</f>
        <v/>
      </c>
      <c r="E3040" s="622" t="e">
        <f>D3040/'Project Data'!$D$22</f>
        <v>#VALUE!</v>
      </c>
      <c r="F3040" s="174" t="s">
        <v>44</v>
      </c>
      <c r="G3040" s="239" t="str" cm="1">
        <f t="array" ref="G3040">_xlfn.IFNA(_xlfn.IFS('22-Plumbing'!F160="*",'22-Plumbing'!E160,'22-Plumbing'!H160="*",'22-Plumbing'!G160,'22-Plumbing'!J160="*",'22-Plumbing'!I160,'22-Plumbing'!L160="*",'22-Plumbing'!K160,'22-Plumbing'!N160="*",'22-Plumbing'!M160,'22-Plumbing'!P160="*",'22-Plumbing'!O160,'22-Plumbing'!R160="*",'22-Plumbing'!Q160,'22-Plumbing'!T160="*",'22-Plumbing'!S160,'22-Plumbing'!V160="*",'22-Plumbing'!U160),"")</f>
        <v/>
      </c>
      <c r="H3040" s="236" t="e">
        <f>G3040/'Project Data'!$D$22</f>
        <v>#VALUE!</v>
      </c>
      <c r="I3040" s="186"/>
      <c r="J3040" s="224"/>
      <c r="K3040" s="242"/>
    </row>
    <row r="3041" spans="1:11" s="147" customFormat="1" ht="15.6" hidden="1">
      <c r="A3041" s="198">
        <f>'22-Plumbing'!A161</f>
        <v>0</v>
      </c>
      <c r="B3041" s="235" t="str">
        <f>'22-Plumbing'!B161</f>
        <v>22 43 13 Healthcare Water Closets</v>
      </c>
      <c r="C3041" s="254"/>
      <c r="D3041" s="239" t="str" cm="1">
        <f t="array" ref="D3041">_xlfn.IFNA(_xlfn.IFS('22-Plumbing'!D161="*",'22-Plumbing'!C161,'22-Plumbing'!F161="*",'22-Plumbing'!E161,'22-Plumbing'!H161="*",'22-Plumbing'!G161,'22-Plumbing'!J161="*",'22-Plumbing'!I161,'22-Plumbing'!L161="*",'22-Plumbing'!K161,'22-Plumbing'!N161="*",'22-Plumbing'!M161,'22-Plumbing'!P161="*",'22-Plumbing'!O161,'22-Plumbing'!R161="*",'22-Plumbing'!Q161,'22-Plumbing'!T161="*",'22-Plumbing'!S161),"")</f>
        <v/>
      </c>
      <c r="E3041" s="622" t="e">
        <f>D3041/'Project Data'!$D$22</f>
        <v>#VALUE!</v>
      </c>
      <c r="F3041" s="174" t="s">
        <v>44</v>
      </c>
      <c r="G3041" s="239" t="str" cm="1">
        <f t="array" ref="G3041">_xlfn.IFNA(_xlfn.IFS('22-Plumbing'!F161="*",'22-Plumbing'!E161,'22-Plumbing'!H161="*",'22-Plumbing'!G161,'22-Plumbing'!J161="*",'22-Plumbing'!I161,'22-Plumbing'!L161="*",'22-Plumbing'!K161,'22-Plumbing'!N161="*",'22-Plumbing'!M161,'22-Plumbing'!P161="*",'22-Plumbing'!O161,'22-Plumbing'!R161="*",'22-Plumbing'!Q161,'22-Plumbing'!T161="*",'22-Plumbing'!S161,'22-Plumbing'!V161="*",'22-Plumbing'!U161),"")</f>
        <v/>
      </c>
      <c r="H3041" s="236" t="e">
        <f>G3041/'Project Data'!$D$22</f>
        <v>#VALUE!</v>
      </c>
      <c r="I3041" s="186"/>
      <c r="J3041" s="224"/>
      <c r="K3041" s="242"/>
    </row>
    <row r="3042" spans="1:11" s="147" customFormat="1" ht="15.6" hidden="1">
      <c r="A3042" s="198">
        <f>'22-Plumbing'!A162</f>
        <v>0</v>
      </c>
      <c r="B3042" s="235" t="str">
        <f>'22-Plumbing'!B162</f>
        <v>22 43 16 Healthcare Sinks</v>
      </c>
      <c r="C3042" s="254"/>
      <c r="D3042" s="239" t="str" cm="1">
        <f t="array" ref="D3042">_xlfn.IFNA(_xlfn.IFS('22-Plumbing'!D162="*",'22-Plumbing'!C162,'22-Plumbing'!F162="*",'22-Plumbing'!E162,'22-Plumbing'!H162="*",'22-Plumbing'!G162,'22-Plumbing'!J162="*",'22-Plumbing'!I162,'22-Plumbing'!L162="*",'22-Plumbing'!K162,'22-Plumbing'!N162="*",'22-Plumbing'!M162,'22-Plumbing'!P162="*",'22-Plumbing'!O162,'22-Plumbing'!R162="*",'22-Plumbing'!Q162,'22-Plumbing'!T162="*",'22-Plumbing'!S162),"")</f>
        <v/>
      </c>
      <c r="E3042" s="622" t="e">
        <f>D3042/'Project Data'!$D$22</f>
        <v>#VALUE!</v>
      </c>
      <c r="F3042" s="174" t="s">
        <v>44</v>
      </c>
      <c r="G3042" s="239" t="str" cm="1">
        <f t="array" ref="G3042">_xlfn.IFNA(_xlfn.IFS('22-Plumbing'!F162="*",'22-Plumbing'!E162,'22-Plumbing'!H162="*",'22-Plumbing'!G162,'22-Plumbing'!J162="*",'22-Plumbing'!I162,'22-Plumbing'!L162="*",'22-Plumbing'!K162,'22-Plumbing'!N162="*",'22-Plumbing'!M162,'22-Plumbing'!P162="*",'22-Plumbing'!O162,'22-Plumbing'!R162="*",'22-Plumbing'!Q162,'22-Plumbing'!T162="*",'22-Plumbing'!S162,'22-Plumbing'!V162="*",'22-Plumbing'!U162),"")</f>
        <v/>
      </c>
      <c r="H3042" s="236" t="e">
        <f>G3042/'Project Data'!$D$22</f>
        <v>#VALUE!</v>
      </c>
      <c r="I3042" s="186"/>
      <c r="J3042" s="224"/>
      <c r="K3042" s="242"/>
    </row>
    <row r="3043" spans="1:11" s="147" customFormat="1" ht="15.6" hidden="1">
      <c r="A3043" s="198">
        <f>'22-Plumbing'!A163</f>
        <v>0</v>
      </c>
      <c r="B3043" s="235" t="str">
        <f>'22-Plumbing'!B163</f>
        <v>22 43 19 Healthcare Bathtubs</v>
      </c>
      <c r="C3043" s="254"/>
      <c r="D3043" s="239" t="str" cm="1">
        <f t="array" ref="D3043">_xlfn.IFNA(_xlfn.IFS('22-Plumbing'!D163="*",'22-Plumbing'!C163,'22-Plumbing'!F163="*",'22-Plumbing'!E163,'22-Plumbing'!H163="*",'22-Plumbing'!G163,'22-Plumbing'!J163="*",'22-Plumbing'!I163,'22-Plumbing'!L163="*",'22-Plumbing'!K163,'22-Plumbing'!N163="*",'22-Plumbing'!M163,'22-Plumbing'!P163="*",'22-Plumbing'!O163,'22-Plumbing'!R163="*",'22-Plumbing'!Q163,'22-Plumbing'!T163="*",'22-Plumbing'!S163),"")</f>
        <v/>
      </c>
      <c r="E3043" s="622" t="e">
        <f>D3043/'Project Data'!$D$22</f>
        <v>#VALUE!</v>
      </c>
      <c r="F3043" s="174" t="s">
        <v>44</v>
      </c>
      <c r="G3043" s="239" t="str" cm="1">
        <f t="array" ref="G3043">_xlfn.IFNA(_xlfn.IFS('22-Plumbing'!F163="*",'22-Plumbing'!E163,'22-Plumbing'!H163="*",'22-Plumbing'!G163,'22-Plumbing'!J163="*",'22-Plumbing'!I163,'22-Plumbing'!L163="*",'22-Plumbing'!K163,'22-Plumbing'!N163="*",'22-Plumbing'!M163,'22-Plumbing'!P163="*",'22-Plumbing'!O163,'22-Plumbing'!R163="*",'22-Plumbing'!Q163,'22-Plumbing'!T163="*",'22-Plumbing'!S163,'22-Plumbing'!V163="*",'22-Plumbing'!U163),"")</f>
        <v/>
      </c>
      <c r="H3043" s="236" t="e">
        <f>G3043/'Project Data'!$D$22</f>
        <v>#VALUE!</v>
      </c>
      <c r="I3043" s="186"/>
      <c r="J3043" s="224"/>
      <c r="K3043" s="242"/>
    </row>
    <row r="3044" spans="1:11" s="147" customFormat="1" ht="15.6" hidden="1">
      <c r="A3044" s="198">
        <f>'22-Plumbing'!A164</f>
        <v>0</v>
      </c>
      <c r="B3044" s="235" t="str">
        <f>'22-Plumbing'!B164</f>
        <v>22 43 23 Healthcare Showers</v>
      </c>
      <c r="C3044" s="254"/>
      <c r="D3044" s="239" t="str" cm="1">
        <f t="array" ref="D3044">_xlfn.IFNA(_xlfn.IFS('22-Plumbing'!D164="*",'22-Plumbing'!C164,'22-Plumbing'!F164="*",'22-Plumbing'!E164,'22-Plumbing'!H164="*",'22-Plumbing'!G164,'22-Plumbing'!J164="*",'22-Plumbing'!I164,'22-Plumbing'!L164="*",'22-Plumbing'!K164,'22-Plumbing'!N164="*",'22-Plumbing'!M164,'22-Plumbing'!P164="*",'22-Plumbing'!O164,'22-Plumbing'!R164="*",'22-Plumbing'!Q164,'22-Plumbing'!T164="*",'22-Plumbing'!S164),"")</f>
        <v/>
      </c>
      <c r="E3044" s="622" t="e">
        <f>D3044/'Project Data'!$D$22</f>
        <v>#VALUE!</v>
      </c>
      <c r="F3044" s="174" t="s">
        <v>44</v>
      </c>
      <c r="G3044" s="239" t="str" cm="1">
        <f t="array" ref="G3044">_xlfn.IFNA(_xlfn.IFS('22-Plumbing'!F164="*",'22-Plumbing'!E164,'22-Plumbing'!H164="*",'22-Plumbing'!G164,'22-Plumbing'!J164="*",'22-Plumbing'!I164,'22-Plumbing'!L164="*",'22-Plumbing'!K164,'22-Plumbing'!N164="*",'22-Plumbing'!M164,'22-Plumbing'!P164="*",'22-Plumbing'!O164,'22-Plumbing'!R164="*",'22-Plumbing'!Q164,'22-Plumbing'!T164="*",'22-Plumbing'!S164,'22-Plumbing'!V164="*",'22-Plumbing'!U164),"")</f>
        <v/>
      </c>
      <c r="H3044" s="236" t="e">
        <f>G3044/'Project Data'!$D$22</f>
        <v>#VALUE!</v>
      </c>
      <c r="I3044" s="186"/>
      <c r="J3044" s="224"/>
      <c r="K3044" s="242"/>
    </row>
    <row r="3045" spans="1:11" s="147" customFormat="1" ht="15.6" hidden="1">
      <c r="A3045" s="198">
        <f>'22-Plumbing'!A165</f>
        <v>0</v>
      </c>
      <c r="B3045" s="235" t="str">
        <f>'22-Plumbing'!B165</f>
        <v>22 43 39 Healthcare Faucets</v>
      </c>
      <c r="C3045" s="254"/>
      <c r="D3045" s="239" t="str" cm="1">
        <f t="array" ref="D3045">_xlfn.IFNA(_xlfn.IFS('22-Plumbing'!D165="*",'22-Plumbing'!C165,'22-Plumbing'!F165="*",'22-Plumbing'!E165,'22-Plumbing'!H165="*",'22-Plumbing'!G165,'22-Plumbing'!J165="*",'22-Plumbing'!I165,'22-Plumbing'!L165="*",'22-Plumbing'!K165,'22-Plumbing'!N165="*",'22-Plumbing'!M165,'22-Plumbing'!P165="*",'22-Plumbing'!O165,'22-Plumbing'!R165="*",'22-Plumbing'!Q165,'22-Plumbing'!T165="*",'22-Plumbing'!S165),"")</f>
        <v/>
      </c>
      <c r="E3045" s="622" t="e">
        <f>D3045/'Project Data'!$D$22</f>
        <v>#VALUE!</v>
      </c>
      <c r="F3045" s="174" t="s">
        <v>44</v>
      </c>
      <c r="G3045" s="239" t="str" cm="1">
        <f t="array" ref="G3045">_xlfn.IFNA(_xlfn.IFS('22-Plumbing'!F165="*",'22-Plumbing'!E165,'22-Plumbing'!H165="*",'22-Plumbing'!G165,'22-Plumbing'!J165="*",'22-Plumbing'!I165,'22-Plumbing'!L165="*",'22-Plumbing'!K165,'22-Plumbing'!N165="*",'22-Plumbing'!M165,'22-Plumbing'!P165="*",'22-Plumbing'!O165,'22-Plumbing'!R165="*",'22-Plumbing'!Q165,'22-Plumbing'!T165="*",'22-Plumbing'!S165,'22-Plumbing'!V165="*",'22-Plumbing'!U165),"")</f>
        <v/>
      </c>
      <c r="H3045" s="236" t="e">
        <f>G3045/'Project Data'!$D$22</f>
        <v>#VALUE!</v>
      </c>
      <c r="I3045" s="186"/>
      <c r="J3045" s="224"/>
      <c r="K3045" s="242"/>
    </row>
    <row r="3046" spans="1:11" s="147" customFormat="1" ht="15.6" hidden="1">
      <c r="A3046" s="198">
        <f>'22-Plumbing'!A166</f>
        <v>0</v>
      </c>
      <c r="B3046" s="235" t="str">
        <f>'22-Plumbing'!B166</f>
        <v>22 43 43 Healthcare Plumbing Fixture Flushometers</v>
      </c>
      <c r="C3046" s="254"/>
      <c r="D3046" s="239" t="str" cm="1">
        <f t="array" ref="D3046">_xlfn.IFNA(_xlfn.IFS('22-Plumbing'!D166="*",'22-Plumbing'!C166,'22-Plumbing'!F166="*",'22-Plumbing'!E166,'22-Plumbing'!H166="*",'22-Plumbing'!G166,'22-Plumbing'!J166="*",'22-Plumbing'!I166,'22-Plumbing'!L166="*",'22-Plumbing'!K166,'22-Plumbing'!N166="*",'22-Plumbing'!M166,'22-Plumbing'!P166="*",'22-Plumbing'!O166,'22-Plumbing'!R166="*",'22-Plumbing'!Q166,'22-Plumbing'!T166="*",'22-Plumbing'!S166),"")</f>
        <v/>
      </c>
      <c r="E3046" s="622" t="e">
        <f>D3046/'Project Data'!$D$22</f>
        <v>#VALUE!</v>
      </c>
      <c r="F3046" s="174" t="s">
        <v>44</v>
      </c>
      <c r="G3046" s="239" t="str" cm="1">
        <f t="array" ref="G3046">_xlfn.IFNA(_xlfn.IFS('22-Plumbing'!F166="*",'22-Plumbing'!E166,'22-Plumbing'!H166="*",'22-Plumbing'!G166,'22-Plumbing'!J166="*",'22-Plumbing'!I166,'22-Plumbing'!L166="*",'22-Plumbing'!K166,'22-Plumbing'!N166="*",'22-Plumbing'!M166,'22-Plumbing'!P166="*",'22-Plumbing'!O166,'22-Plumbing'!R166="*",'22-Plumbing'!Q166,'22-Plumbing'!T166="*",'22-Plumbing'!S166,'22-Plumbing'!V166="*",'22-Plumbing'!U166),"")</f>
        <v/>
      </c>
      <c r="H3046" s="236" t="e">
        <f>G3046/'Project Data'!$D$22</f>
        <v>#VALUE!</v>
      </c>
      <c r="I3046" s="186"/>
      <c r="J3046" s="224"/>
      <c r="K3046" s="242"/>
    </row>
    <row r="3047" spans="1:11" s="147" customFormat="1" ht="15.6" hidden="1">
      <c r="A3047" s="198">
        <f>'22-Plumbing'!A167</f>
        <v>0</v>
      </c>
      <c r="B3047" s="235" t="str">
        <f>'22-Plumbing'!B167</f>
        <v>22 45 00 Emergency Plumbing Fixtures</v>
      </c>
      <c r="C3047" s="254"/>
      <c r="D3047" s="239" t="str" cm="1">
        <f t="array" ref="D3047">_xlfn.IFNA(_xlfn.IFS('22-Plumbing'!D167="*",'22-Plumbing'!C167,'22-Plumbing'!F167="*",'22-Plumbing'!E167,'22-Plumbing'!H167="*",'22-Plumbing'!G167,'22-Plumbing'!J167="*",'22-Plumbing'!I167,'22-Plumbing'!L167="*",'22-Plumbing'!K167,'22-Plumbing'!N167="*",'22-Plumbing'!M167,'22-Plumbing'!P167="*",'22-Plumbing'!O167,'22-Plumbing'!R167="*",'22-Plumbing'!Q167,'22-Plumbing'!T167="*",'22-Plumbing'!S167),"")</f>
        <v/>
      </c>
      <c r="E3047" s="622" t="e">
        <f>D3047/'Project Data'!$D$22</f>
        <v>#VALUE!</v>
      </c>
      <c r="F3047" s="174" t="s">
        <v>44</v>
      </c>
      <c r="G3047" s="239" t="str" cm="1">
        <f t="array" ref="G3047">_xlfn.IFNA(_xlfn.IFS('22-Plumbing'!F167="*",'22-Plumbing'!E167,'22-Plumbing'!H167="*",'22-Plumbing'!G167,'22-Plumbing'!J167="*",'22-Plumbing'!I167,'22-Plumbing'!L167="*",'22-Plumbing'!K167,'22-Plumbing'!N167="*",'22-Plumbing'!M167,'22-Plumbing'!P167="*",'22-Plumbing'!O167,'22-Plumbing'!R167="*",'22-Plumbing'!Q167,'22-Plumbing'!T167="*",'22-Plumbing'!S167,'22-Plumbing'!V167="*",'22-Plumbing'!U167),"")</f>
        <v/>
      </c>
      <c r="H3047" s="236" t="e">
        <f>G3047/'Project Data'!$D$22</f>
        <v>#VALUE!</v>
      </c>
      <c r="I3047" s="186"/>
      <c r="J3047" s="224"/>
      <c r="K3047" s="242"/>
    </row>
    <row r="3048" spans="1:11" s="147" customFormat="1" ht="15.6" hidden="1">
      <c r="A3048" s="198">
        <f>'22-Plumbing'!A168</f>
        <v>0</v>
      </c>
      <c r="B3048" s="235" t="str">
        <f>'22-Plumbing'!B168</f>
        <v>22 45 13 Emergency Showers</v>
      </c>
      <c r="C3048" s="254"/>
      <c r="D3048" s="239" t="str" cm="1">
        <f t="array" ref="D3048">_xlfn.IFNA(_xlfn.IFS('22-Plumbing'!D168="*",'22-Plumbing'!C168,'22-Plumbing'!F168="*",'22-Plumbing'!E168,'22-Plumbing'!H168="*",'22-Plumbing'!G168,'22-Plumbing'!J168="*",'22-Plumbing'!I168,'22-Plumbing'!L168="*",'22-Plumbing'!K168,'22-Plumbing'!N168="*",'22-Plumbing'!M168,'22-Plumbing'!P168="*",'22-Plumbing'!O168,'22-Plumbing'!R168="*",'22-Plumbing'!Q168,'22-Plumbing'!T168="*",'22-Plumbing'!S168),"")</f>
        <v/>
      </c>
      <c r="E3048" s="622" t="e">
        <f>D3048/'Project Data'!$D$22</f>
        <v>#VALUE!</v>
      </c>
      <c r="F3048" s="174" t="s">
        <v>44</v>
      </c>
      <c r="G3048" s="239" t="str" cm="1">
        <f t="array" ref="G3048">_xlfn.IFNA(_xlfn.IFS('22-Plumbing'!F168="*",'22-Plumbing'!E168,'22-Plumbing'!H168="*",'22-Plumbing'!G168,'22-Plumbing'!J168="*",'22-Plumbing'!I168,'22-Plumbing'!L168="*",'22-Plumbing'!K168,'22-Plumbing'!N168="*",'22-Plumbing'!M168,'22-Plumbing'!P168="*",'22-Plumbing'!O168,'22-Plumbing'!R168="*",'22-Plumbing'!Q168,'22-Plumbing'!T168="*",'22-Plumbing'!S168,'22-Plumbing'!V168="*",'22-Plumbing'!U168),"")</f>
        <v/>
      </c>
      <c r="H3048" s="236" t="e">
        <f>G3048/'Project Data'!$D$22</f>
        <v>#VALUE!</v>
      </c>
      <c r="I3048" s="186"/>
      <c r="J3048" s="224"/>
      <c r="K3048" s="242"/>
    </row>
    <row r="3049" spans="1:11" s="147" customFormat="1" ht="15.6" hidden="1">
      <c r="A3049" s="198">
        <f>'22-Plumbing'!A169</f>
        <v>0</v>
      </c>
      <c r="B3049" s="235" t="str">
        <f>'22-Plumbing'!B169</f>
        <v>22 45 16 Eyewash Equipment</v>
      </c>
      <c r="C3049" s="254"/>
      <c r="D3049" s="239" t="str" cm="1">
        <f t="array" ref="D3049">_xlfn.IFNA(_xlfn.IFS('22-Plumbing'!D169="*",'22-Plumbing'!C169,'22-Plumbing'!F169="*",'22-Plumbing'!E169,'22-Plumbing'!H169="*",'22-Plumbing'!G169,'22-Plumbing'!J169="*",'22-Plumbing'!I169,'22-Plumbing'!L169="*",'22-Plumbing'!K169,'22-Plumbing'!N169="*",'22-Plumbing'!M169,'22-Plumbing'!P169="*",'22-Plumbing'!O169,'22-Plumbing'!R169="*",'22-Plumbing'!Q169,'22-Plumbing'!T169="*",'22-Plumbing'!S169),"")</f>
        <v/>
      </c>
      <c r="E3049" s="622" t="e">
        <f>D3049/'Project Data'!$D$22</f>
        <v>#VALUE!</v>
      </c>
      <c r="F3049" s="174" t="s">
        <v>44</v>
      </c>
      <c r="G3049" s="239" t="str" cm="1">
        <f t="array" ref="G3049">_xlfn.IFNA(_xlfn.IFS('22-Plumbing'!F169="*",'22-Plumbing'!E169,'22-Plumbing'!H169="*",'22-Plumbing'!G169,'22-Plumbing'!J169="*",'22-Plumbing'!I169,'22-Plumbing'!L169="*",'22-Plumbing'!K169,'22-Plumbing'!N169="*",'22-Plumbing'!M169,'22-Plumbing'!P169="*",'22-Plumbing'!O169,'22-Plumbing'!R169="*",'22-Plumbing'!Q169,'22-Plumbing'!T169="*",'22-Plumbing'!S169,'22-Plumbing'!V169="*",'22-Plumbing'!U169),"")</f>
        <v/>
      </c>
      <c r="H3049" s="236" t="e">
        <f>G3049/'Project Data'!$D$22</f>
        <v>#VALUE!</v>
      </c>
      <c r="I3049" s="186"/>
      <c r="J3049" s="224"/>
      <c r="K3049" s="242"/>
    </row>
    <row r="3050" spans="1:11" s="147" customFormat="1" ht="15.6" hidden="1">
      <c r="A3050" s="198">
        <f>'22-Plumbing'!A170</f>
        <v>0</v>
      </c>
      <c r="B3050" s="235" t="str">
        <f>'22-Plumbing'!B170</f>
        <v>22 45 19 Self-Contained Eyewash Equipment</v>
      </c>
      <c r="C3050" s="254"/>
      <c r="D3050" s="239" t="str" cm="1">
        <f t="array" ref="D3050">_xlfn.IFNA(_xlfn.IFS('22-Plumbing'!D170="*",'22-Plumbing'!C170,'22-Plumbing'!F170="*",'22-Plumbing'!E170,'22-Plumbing'!H170="*",'22-Plumbing'!G170,'22-Plumbing'!J170="*",'22-Plumbing'!I170,'22-Plumbing'!L170="*",'22-Plumbing'!K170,'22-Plumbing'!N170="*",'22-Plumbing'!M170,'22-Plumbing'!P170="*",'22-Plumbing'!O170,'22-Plumbing'!R170="*",'22-Plumbing'!Q170,'22-Plumbing'!T170="*",'22-Plumbing'!S170),"")</f>
        <v/>
      </c>
      <c r="E3050" s="622" t="e">
        <f>D3050/'Project Data'!$D$22</f>
        <v>#VALUE!</v>
      </c>
      <c r="F3050" s="174" t="s">
        <v>44</v>
      </c>
      <c r="G3050" s="239" t="str" cm="1">
        <f t="array" ref="G3050">_xlfn.IFNA(_xlfn.IFS('22-Plumbing'!F170="*",'22-Plumbing'!E170,'22-Plumbing'!H170="*",'22-Plumbing'!G170,'22-Plumbing'!J170="*",'22-Plumbing'!I170,'22-Plumbing'!L170="*",'22-Plumbing'!K170,'22-Plumbing'!N170="*",'22-Plumbing'!M170,'22-Plumbing'!P170="*",'22-Plumbing'!O170,'22-Plumbing'!R170="*",'22-Plumbing'!Q170,'22-Plumbing'!T170="*",'22-Plumbing'!S170,'22-Plumbing'!V170="*",'22-Plumbing'!U170),"")</f>
        <v/>
      </c>
      <c r="H3050" s="236" t="e">
        <f>G3050/'Project Data'!$D$22</f>
        <v>#VALUE!</v>
      </c>
      <c r="I3050" s="186"/>
      <c r="J3050" s="224"/>
      <c r="K3050" s="242"/>
    </row>
    <row r="3051" spans="1:11" s="147" customFormat="1" ht="15.6" hidden="1">
      <c r="A3051" s="198">
        <f>'22-Plumbing'!A171</f>
        <v>0</v>
      </c>
      <c r="B3051" s="235" t="str">
        <f>'22-Plumbing'!B171</f>
        <v>22 45 23 Personal Eyewash Equipment</v>
      </c>
      <c r="C3051" s="254"/>
      <c r="D3051" s="239" t="str" cm="1">
        <f t="array" ref="D3051">_xlfn.IFNA(_xlfn.IFS('22-Plumbing'!D171="*",'22-Plumbing'!C171,'22-Plumbing'!F171="*",'22-Plumbing'!E171,'22-Plumbing'!H171="*",'22-Plumbing'!G171,'22-Plumbing'!J171="*",'22-Plumbing'!I171,'22-Plumbing'!L171="*",'22-Plumbing'!K171,'22-Plumbing'!N171="*",'22-Plumbing'!M171,'22-Plumbing'!P171="*",'22-Plumbing'!O171,'22-Plumbing'!R171="*",'22-Plumbing'!Q171,'22-Plumbing'!T171="*",'22-Plumbing'!S171),"")</f>
        <v/>
      </c>
      <c r="E3051" s="622" t="e">
        <f>D3051/'Project Data'!$D$22</f>
        <v>#VALUE!</v>
      </c>
      <c r="F3051" s="174" t="s">
        <v>44</v>
      </c>
      <c r="G3051" s="239" t="str" cm="1">
        <f t="array" ref="G3051">_xlfn.IFNA(_xlfn.IFS('22-Plumbing'!F171="*",'22-Plumbing'!E171,'22-Plumbing'!H171="*",'22-Plumbing'!G171,'22-Plumbing'!J171="*",'22-Plumbing'!I171,'22-Plumbing'!L171="*",'22-Plumbing'!K171,'22-Plumbing'!N171="*",'22-Plumbing'!M171,'22-Plumbing'!P171="*",'22-Plumbing'!O171,'22-Plumbing'!R171="*",'22-Plumbing'!Q171,'22-Plumbing'!T171="*",'22-Plumbing'!S171,'22-Plumbing'!V171="*",'22-Plumbing'!U171),"")</f>
        <v/>
      </c>
      <c r="H3051" s="236" t="e">
        <f>G3051/'Project Data'!$D$22</f>
        <v>#VALUE!</v>
      </c>
      <c r="I3051" s="186"/>
      <c r="J3051" s="224"/>
      <c r="K3051" s="242"/>
    </row>
    <row r="3052" spans="1:11" s="147" customFormat="1" ht="15.6" hidden="1">
      <c r="A3052" s="198">
        <f>'22-Plumbing'!A172</f>
        <v>0</v>
      </c>
      <c r="B3052" s="235" t="str">
        <f>'22-Plumbing'!B172</f>
        <v>22 45 26 Eye/Face Wash Equipment</v>
      </c>
      <c r="C3052" s="254"/>
      <c r="D3052" s="239" t="str" cm="1">
        <f t="array" ref="D3052">_xlfn.IFNA(_xlfn.IFS('22-Plumbing'!D172="*",'22-Plumbing'!C172,'22-Plumbing'!F172="*",'22-Plumbing'!E172,'22-Plumbing'!H172="*",'22-Plumbing'!G172,'22-Plumbing'!J172="*",'22-Plumbing'!I172,'22-Plumbing'!L172="*",'22-Plumbing'!K172,'22-Plumbing'!N172="*",'22-Plumbing'!M172,'22-Plumbing'!P172="*",'22-Plumbing'!O172,'22-Plumbing'!R172="*",'22-Plumbing'!Q172,'22-Plumbing'!T172="*",'22-Plumbing'!S172),"")</f>
        <v/>
      </c>
      <c r="E3052" s="622" t="e">
        <f>D3052/'Project Data'!$D$22</f>
        <v>#VALUE!</v>
      </c>
      <c r="F3052" s="174" t="s">
        <v>44</v>
      </c>
      <c r="G3052" s="239" t="str" cm="1">
        <f t="array" ref="G3052">_xlfn.IFNA(_xlfn.IFS('22-Plumbing'!F172="*",'22-Plumbing'!E172,'22-Plumbing'!H172="*",'22-Plumbing'!G172,'22-Plumbing'!J172="*",'22-Plumbing'!I172,'22-Plumbing'!L172="*",'22-Plumbing'!K172,'22-Plumbing'!N172="*",'22-Plumbing'!M172,'22-Plumbing'!P172="*",'22-Plumbing'!O172,'22-Plumbing'!R172="*",'22-Plumbing'!Q172,'22-Plumbing'!T172="*",'22-Plumbing'!S172,'22-Plumbing'!V172="*",'22-Plumbing'!U172),"")</f>
        <v/>
      </c>
      <c r="H3052" s="236" t="e">
        <f>G3052/'Project Data'!$D$22</f>
        <v>#VALUE!</v>
      </c>
      <c r="I3052" s="186"/>
      <c r="J3052" s="224"/>
      <c r="K3052" s="242"/>
    </row>
    <row r="3053" spans="1:11" s="147" customFormat="1" ht="15.6" hidden="1">
      <c r="A3053" s="198">
        <f>'22-Plumbing'!A173</f>
        <v>0</v>
      </c>
      <c r="B3053" s="235" t="str">
        <f>'22-Plumbing'!B173</f>
        <v>22 45 29 Hand-Held Emergency Drench Hoses</v>
      </c>
      <c r="C3053" s="254"/>
      <c r="D3053" s="239" t="str" cm="1">
        <f t="array" ref="D3053">_xlfn.IFNA(_xlfn.IFS('22-Plumbing'!D173="*",'22-Plumbing'!C173,'22-Plumbing'!F173="*",'22-Plumbing'!E173,'22-Plumbing'!H173="*",'22-Plumbing'!G173,'22-Plumbing'!J173="*",'22-Plumbing'!I173,'22-Plumbing'!L173="*",'22-Plumbing'!K173,'22-Plumbing'!N173="*",'22-Plumbing'!M173,'22-Plumbing'!P173="*",'22-Plumbing'!O173,'22-Plumbing'!R173="*",'22-Plumbing'!Q173,'22-Plumbing'!T173="*",'22-Plumbing'!S173),"")</f>
        <v/>
      </c>
      <c r="E3053" s="622" t="e">
        <f>D3053/'Project Data'!$D$22</f>
        <v>#VALUE!</v>
      </c>
      <c r="F3053" s="174" t="s">
        <v>44</v>
      </c>
      <c r="G3053" s="239" t="str" cm="1">
        <f t="array" ref="G3053">_xlfn.IFNA(_xlfn.IFS('22-Plumbing'!F173="*",'22-Plumbing'!E173,'22-Plumbing'!H173="*",'22-Plumbing'!G173,'22-Plumbing'!J173="*",'22-Plumbing'!I173,'22-Plumbing'!L173="*",'22-Plumbing'!K173,'22-Plumbing'!N173="*",'22-Plumbing'!M173,'22-Plumbing'!P173="*",'22-Plumbing'!O173,'22-Plumbing'!R173="*",'22-Plumbing'!Q173,'22-Plumbing'!T173="*",'22-Plumbing'!S173,'22-Plumbing'!V173="*",'22-Plumbing'!U173),"")</f>
        <v/>
      </c>
      <c r="H3053" s="236" t="e">
        <f>G3053/'Project Data'!$D$22</f>
        <v>#VALUE!</v>
      </c>
      <c r="I3053" s="186"/>
      <c r="J3053" s="224"/>
      <c r="K3053" s="242"/>
    </row>
    <row r="3054" spans="1:11" s="147" customFormat="1" ht="15.6" hidden="1">
      <c r="A3054" s="198">
        <f>'22-Plumbing'!A174</f>
        <v>0</v>
      </c>
      <c r="B3054" s="235" t="str">
        <f>'22-Plumbing'!B174</f>
        <v>22 45 33 Combination Emergency Fixture Units</v>
      </c>
      <c r="C3054" s="254"/>
      <c r="D3054" s="239" t="str" cm="1">
        <f t="array" ref="D3054">_xlfn.IFNA(_xlfn.IFS('22-Plumbing'!D174="*",'22-Plumbing'!C174,'22-Plumbing'!F174="*",'22-Plumbing'!E174,'22-Plumbing'!H174="*",'22-Plumbing'!G174,'22-Plumbing'!J174="*",'22-Plumbing'!I174,'22-Plumbing'!L174="*",'22-Plumbing'!K174,'22-Plumbing'!N174="*",'22-Plumbing'!M174,'22-Plumbing'!P174="*",'22-Plumbing'!O174,'22-Plumbing'!R174="*",'22-Plumbing'!Q174,'22-Plumbing'!T174="*",'22-Plumbing'!S174),"")</f>
        <v/>
      </c>
      <c r="E3054" s="622" t="e">
        <f>D3054/'Project Data'!$D$22</f>
        <v>#VALUE!</v>
      </c>
      <c r="F3054" s="174" t="s">
        <v>44</v>
      </c>
      <c r="G3054" s="239" t="str" cm="1">
        <f t="array" ref="G3054">_xlfn.IFNA(_xlfn.IFS('22-Plumbing'!F174="*",'22-Plumbing'!E174,'22-Plumbing'!H174="*",'22-Plumbing'!G174,'22-Plumbing'!J174="*",'22-Plumbing'!I174,'22-Plumbing'!L174="*",'22-Plumbing'!K174,'22-Plumbing'!N174="*",'22-Plumbing'!M174,'22-Plumbing'!P174="*",'22-Plumbing'!O174,'22-Plumbing'!R174="*",'22-Plumbing'!Q174,'22-Plumbing'!T174="*",'22-Plumbing'!S174,'22-Plumbing'!V174="*",'22-Plumbing'!U174),"")</f>
        <v/>
      </c>
      <c r="H3054" s="236" t="e">
        <f>G3054/'Project Data'!$D$22</f>
        <v>#VALUE!</v>
      </c>
      <c r="I3054" s="186"/>
      <c r="J3054" s="224"/>
      <c r="K3054" s="242"/>
    </row>
    <row r="3055" spans="1:11" s="147" customFormat="1" ht="15.6" hidden="1">
      <c r="A3055" s="198">
        <f>'22-Plumbing'!A175</f>
        <v>0</v>
      </c>
      <c r="B3055" s="235" t="str">
        <f>'22-Plumbing'!B175</f>
        <v>22 45 36 Emergency Fixture Water-Tempering Equipment</v>
      </c>
      <c r="C3055" s="254"/>
      <c r="D3055" s="239" t="str" cm="1">
        <f t="array" ref="D3055">_xlfn.IFNA(_xlfn.IFS('22-Plumbing'!D175="*",'22-Plumbing'!C175,'22-Plumbing'!F175="*",'22-Plumbing'!E175,'22-Plumbing'!H175="*",'22-Plumbing'!G175,'22-Plumbing'!J175="*",'22-Plumbing'!I175,'22-Plumbing'!L175="*",'22-Plumbing'!K175,'22-Plumbing'!N175="*",'22-Plumbing'!M175,'22-Plumbing'!P175="*",'22-Plumbing'!O175,'22-Plumbing'!R175="*",'22-Plumbing'!Q175,'22-Plumbing'!T175="*",'22-Plumbing'!S175),"")</f>
        <v/>
      </c>
      <c r="E3055" s="622" t="e">
        <f>D3055/'Project Data'!$D$22</f>
        <v>#VALUE!</v>
      </c>
      <c r="F3055" s="174" t="s">
        <v>44</v>
      </c>
      <c r="G3055" s="239" t="str" cm="1">
        <f t="array" ref="G3055">_xlfn.IFNA(_xlfn.IFS('22-Plumbing'!F175="*",'22-Plumbing'!E175,'22-Plumbing'!H175="*",'22-Plumbing'!G175,'22-Plumbing'!J175="*",'22-Plumbing'!I175,'22-Plumbing'!L175="*",'22-Plumbing'!K175,'22-Plumbing'!N175="*",'22-Plumbing'!M175,'22-Plumbing'!P175="*",'22-Plumbing'!O175,'22-Plumbing'!R175="*",'22-Plumbing'!Q175,'22-Plumbing'!T175="*",'22-Plumbing'!S175,'22-Plumbing'!V175="*",'22-Plumbing'!U175),"")</f>
        <v/>
      </c>
      <c r="H3055" s="236" t="e">
        <f>G3055/'Project Data'!$D$22</f>
        <v>#VALUE!</v>
      </c>
      <c r="I3055" s="186"/>
      <c r="J3055" s="224"/>
      <c r="K3055" s="242"/>
    </row>
    <row r="3056" spans="1:11" s="147" customFormat="1" ht="15.6" hidden="1">
      <c r="A3056" s="198">
        <f>'22-Plumbing'!A176</f>
        <v>0</v>
      </c>
      <c r="B3056" s="235" t="str">
        <f>'22-Plumbing'!B176</f>
        <v>22 46 00 Security Plumbing Fixtures</v>
      </c>
      <c r="C3056" s="254"/>
      <c r="D3056" s="239" t="str" cm="1">
        <f t="array" ref="D3056">_xlfn.IFNA(_xlfn.IFS('22-Plumbing'!D176="*",'22-Plumbing'!C176,'22-Plumbing'!F176="*",'22-Plumbing'!E176,'22-Plumbing'!H176="*",'22-Plumbing'!G176,'22-Plumbing'!J176="*",'22-Plumbing'!I176,'22-Plumbing'!L176="*",'22-Plumbing'!K176,'22-Plumbing'!N176="*",'22-Plumbing'!M176,'22-Plumbing'!P176="*",'22-Plumbing'!O176,'22-Plumbing'!R176="*",'22-Plumbing'!Q176,'22-Plumbing'!T176="*",'22-Plumbing'!S176),"")</f>
        <v/>
      </c>
      <c r="E3056" s="622" t="e">
        <f>D3056/'Project Data'!$D$22</f>
        <v>#VALUE!</v>
      </c>
      <c r="F3056" s="174" t="s">
        <v>44</v>
      </c>
      <c r="G3056" s="239" t="str" cm="1">
        <f t="array" ref="G3056">_xlfn.IFNA(_xlfn.IFS('22-Plumbing'!F176="*",'22-Plumbing'!E176,'22-Plumbing'!H176="*",'22-Plumbing'!G176,'22-Plumbing'!J176="*",'22-Plumbing'!I176,'22-Plumbing'!L176="*",'22-Plumbing'!K176,'22-Plumbing'!N176="*",'22-Plumbing'!M176,'22-Plumbing'!P176="*",'22-Plumbing'!O176,'22-Plumbing'!R176="*",'22-Plumbing'!Q176,'22-Plumbing'!T176="*",'22-Plumbing'!S176,'22-Plumbing'!V176="*",'22-Plumbing'!U176),"")</f>
        <v/>
      </c>
      <c r="H3056" s="236" t="e">
        <f>G3056/'Project Data'!$D$22</f>
        <v>#VALUE!</v>
      </c>
      <c r="I3056" s="186"/>
      <c r="J3056" s="224"/>
      <c r="K3056" s="242"/>
    </row>
    <row r="3057" spans="1:11" s="147" customFormat="1" ht="15.6" hidden="1">
      <c r="A3057" s="198">
        <f>'22-Plumbing'!A177</f>
        <v>0</v>
      </c>
      <c r="B3057" s="235" t="str">
        <f>'22-Plumbing'!B177</f>
        <v>22 46 13 Security Water Closets and Urinals</v>
      </c>
      <c r="C3057" s="254"/>
      <c r="D3057" s="239" t="str" cm="1">
        <f t="array" ref="D3057">_xlfn.IFNA(_xlfn.IFS('22-Plumbing'!D177="*",'22-Plumbing'!C177,'22-Plumbing'!F177="*",'22-Plumbing'!E177,'22-Plumbing'!H177="*",'22-Plumbing'!G177,'22-Plumbing'!J177="*",'22-Plumbing'!I177,'22-Plumbing'!L177="*",'22-Plumbing'!K177,'22-Plumbing'!N177="*",'22-Plumbing'!M177,'22-Plumbing'!P177="*",'22-Plumbing'!O177,'22-Plumbing'!R177="*",'22-Plumbing'!Q177,'22-Plumbing'!T177="*",'22-Plumbing'!S177),"")</f>
        <v/>
      </c>
      <c r="E3057" s="622" t="e">
        <f>D3057/'Project Data'!$D$22</f>
        <v>#VALUE!</v>
      </c>
      <c r="F3057" s="174" t="s">
        <v>44</v>
      </c>
      <c r="G3057" s="239" t="str" cm="1">
        <f t="array" ref="G3057">_xlfn.IFNA(_xlfn.IFS('22-Plumbing'!F177="*",'22-Plumbing'!E177,'22-Plumbing'!H177="*",'22-Plumbing'!G177,'22-Plumbing'!J177="*",'22-Plumbing'!I177,'22-Plumbing'!L177="*",'22-Plumbing'!K177,'22-Plumbing'!N177="*",'22-Plumbing'!M177,'22-Plumbing'!P177="*",'22-Plumbing'!O177,'22-Plumbing'!R177="*",'22-Plumbing'!Q177,'22-Plumbing'!T177="*",'22-Plumbing'!S177,'22-Plumbing'!V177="*",'22-Plumbing'!U177),"")</f>
        <v/>
      </c>
      <c r="H3057" s="236" t="e">
        <f>G3057/'Project Data'!$D$22</f>
        <v>#VALUE!</v>
      </c>
      <c r="I3057" s="186"/>
      <c r="J3057" s="224"/>
      <c r="K3057" s="242"/>
    </row>
    <row r="3058" spans="1:11" s="147" customFormat="1" ht="15.6" hidden="1">
      <c r="A3058" s="198">
        <f>'22-Plumbing'!A178</f>
        <v>0</v>
      </c>
      <c r="B3058" s="235" t="str">
        <f>'22-Plumbing'!B178</f>
        <v>22 46 13.13 Security Water Closets</v>
      </c>
      <c r="C3058" s="254"/>
      <c r="D3058" s="239" t="str" cm="1">
        <f t="array" ref="D3058">_xlfn.IFNA(_xlfn.IFS('22-Plumbing'!D178="*",'22-Plumbing'!C178,'22-Plumbing'!F178="*",'22-Plumbing'!E178,'22-Plumbing'!H178="*",'22-Plumbing'!G178,'22-Plumbing'!J178="*",'22-Plumbing'!I178,'22-Plumbing'!L178="*",'22-Plumbing'!K178,'22-Plumbing'!N178="*",'22-Plumbing'!M178,'22-Plumbing'!P178="*",'22-Plumbing'!O178,'22-Plumbing'!R178="*",'22-Plumbing'!Q178,'22-Plumbing'!T178="*",'22-Plumbing'!S178),"")</f>
        <v/>
      </c>
      <c r="E3058" s="622" t="e">
        <f>D3058/'Project Data'!$D$22</f>
        <v>#VALUE!</v>
      </c>
      <c r="F3058" s="174" t="s">
        <v>44</v>
      </c>
      <c r="G3058" s="239" t="str" cm="1">
        <f t="array" ref="G3058">_xlfn.IFNA(_xlfn.IFS('22-Plumbing'!F178="*",'22-Plumbing'!E178,'22-Plumbing'!H178="*",'22-Plumbing'!G178,'22-Plumbing'!J178="*",'22-Plumbing'!I178,'22-Plumbing'!L178="*",'22-Plumbing'!K178,'22-Plumbing'!N178="*",'22-Plumbing'!M178,'22-Plumbing'!P178="*",'22-Plumbing'!O178,'22-Plumbing'!R178="*",'22-Plumbing'!Q178,'22-Plumbing'!T178="*",'22-Plumbing'!S178,'22-Plumbing'!V178="*",'22-Plumbing'!U178),"")</f>
        <v/>
      </c>
      <c r="H3058" s="236" t="e">
        <f>G3058/'Project Data'!$D$22</f>
        <v>#VALUE!</v>
      </c>
      <c r="I3058" s="186"/>
      <c r="J3058" s="224"/>
      <c r="K3058" s="242"/>
    </row>
    <row r="3059" spans="1:11" s="147" customFormat="1" ht="15.6" hidden="1">
      <c r="A3059" s="198">
        <f>'22-Plumbing'!A179</f>
        <v>0</v>
      </c>
      <c r="B3059" s="235" t="str">
        <f>'22-Plumbing'!B179</f>
        <v>22 46 13.16 Security Urinals</v>
      </c>
      <c r="C3059" s="254"/>
      <c r="D3059" s="239" t="str" cm="1">
        <f t="array" ref="D3059">_xlfn.IFNA(_xlfn.IFS('22-Plumbing'!D179="*",'22-Plumbing'!C179,'22-Plumbing'!F179="*",'22-Plumbing'!E179,'22-Plumbing'!H179="*",'22-Plumbing'!G179,'22-Plumbing'!J179="*",'22-Plumbing'!I179,'22-Plumbing'!L179="*",'22-Plumbing'!K179,'22-Plumbing'!N179="*",'22-Plumbing'!M179,'22-Plumbing'!P179="*",'22-Plumbing'!O179,'22-Plumbing'!R179="*",'22-Plumbing'!Q179,'22-Plumbing'!T179="*",'22-Plumbing'!S179),"")</f>
        <v/>
      </c>
      <c r="E3059" s="622" t="e">
        <f>D3059/'Project Data'!$D$22</f>
        <v>#VALUE!</v>
      </c>
      <c r="F3059" s="174" t="s">
        <v>44</v>
      </c>
      <c r="G3059" s="239" t="str" cm="1">
        <f t="array" ref="G3059">_xlfn.IFNA(_xlfn.IFS('22-Plumbing'!F179="*",'22-Plumbing'!E179,'22-Plumbing'!H179="*",'22-Plumbing'!G179,'22-Plumbing'!J179="*",'22-Plumbing'!I179,'22-Plumbing'!L179="*",'22-Plumbing'!K179,'22-Plumbing'!N179="*",'22-Plumbing'!M179,'22-Plumbing'!P179="*",'22-Plumbing'!O179,'22-Plumbing'!R179="*",'22-Plumbing'!Q179,'22-Plumbing'!T179="*",'22-Plumbing'!S179,'22-Plumbing'!V179="*",'22-Plumbing'!U179),"")</f>
        <v/>
      </c>
      <c r="H3059" s="236" t="e">
        <f>G3059/'Project Data'!$D$22</f>
        <v>#VALUE!</v>
      </c>
      <c r="I3059" s="186"/>
      <c r="J3059" s="224"/>
      <c r="K3059" s="242"/>
    </row>
    <row r="3060" spans="1:11" s="147" customFormat="1" ht="15.6" hidden="1">
      <c r="A3060" s="198">
        <f>'22-Plumbing'!A180</f>
        <v>0</v>
      </c>
      <c r="B3060" s="235" t="str">
        <f>'22-Plumbing'!B180</f>
        <v>22 46 16 Security Lavatories and Sinks</v>
      </c>
      <c r="C3060" s="254"/>
      <c r="D3060" s="239" t="str" cm="1">
        <f t="array" ref="D3060">_xlfn.IFNA(_xlfn.IFS('22-Plumbing'!D180="*",'22-Plumbing'!C180,'22-Plumbing'!F180="*",'22-Plumbing'!E180,'22-Plumbing'!H180="*",'22-Plumbing'!G180,'22-Plumbing'!J180="*",'22-Plumbing'!I180,'22-Plumbing'!L180="*",'22-Plumbing'!K180,'22-Plumbing'!N180="*",'22-Plumbing'!M180,'22-Plumbing'!P180="*",'22-Plumbing'!O180,'22-Plumbing'!R180="*",'22-Plumbing'!Q180,'22-Plumbing'!T180="*",'22-Plumbing'!S180),"")</f>
        <v/>
      </c>
      <c r="E3060" s="622" t="e">
        <f>D3060/'Project Data'!$D$22</f>
        <v>#VALUE!</v>
      </c>
      <c r="F3060" s="174" t="s">
        <v>44</v>
      </c>
      <c r="G3060" s="239" t="str" cm="1">
        <f t="array" ref="G3060">_xlfn.IFNA(_xlfn.IFS('22-Plumbing'!F180="*",'22-Plumbing'!E180,'22-Plumbing'!H180="*",'22-Plumbing'!G180,'22-Plumbing'!J180="*",'22-Plumbing'!I180,'22-Plumbing'!L180="*",'22-Plumbing'!K180,'22-Plumbing'!N180="*",'22-Plumbing'!M180,'22-Plumbing'!P180="*",'22-Plumbing'!O180,'22-Plumbing'!R180="*",'22-Plumbing'!Q180,'22-Plumbing'!T180="*",'22-Plumbing'!S180,'22-Plumbing'!V180="*",'22-Plumbing'!U180),"")</f>
        <v/>
      </c>
      <c r="H3060" s="236" t="e">
        <f>G3060/'Project Data'!$D$22</f>
        <v>#VALUE!</v>
      </c>
      <c r="I3060" s="186"/>
      <c r="J3060" s="224"/>
      <c r="K3060" s="242"/>
    </row>
    <row r="3061" spans="1:11" s="147" customFormat="1" ht="15.6" hidden="1">
      <c r="A3061" s="198">
        <f>'22-Plumbing'!A181</f>
        <v>0</v>
      </c>
      <c r="B3061" s="235" t="str">
        <f>'22-Plumbing'!B181</f>
        <v>22 46 16.13 Security Lavatories</v>
      </c>
      <c r="C3061" s="254"/>
      <c r="D3061" s="239" t="str" cm="1">
        <f t="array" ref="D3061">_xlfn.IFNA(_xlfn.IFS('22-Plumbing'!D181="*",'22-Plumbing'!C181,'22-Plumbing'!F181="*",'22-Plumbing'!E181,'22-Plumbing'!H181="*",'22-Plumbing'!G181,'22-Plumbing'!J181="*",'22-Plumbing'!I181,'22-Plumbing'!L181="*",'22-Plumbing'!K181,'22-Plumbing'!N181="*",'22-Plumbing'!M181,'22-Plumbing'!P181="*",'22-Plumbing'!O181,'22-Plumbing'!R181="*",'22-Plumbing'!Q181,'22-Plumbing'!T181="*",'22-Plumbing'!S181),"")</f>
        <v/>
      </c>
      <c r="E3061" s="622" t="e">
        <f>D3061/'Project Data'!$D$22</f>
        <v>#VALUE!</v>
      </c>
      <c r="F3061" s="174" t="s">
        <v>44</v>
      </c>
      <c r="G3061" s="239" t="str" cm="1">
        <f t="array" ref="G3061">_xlfn.IFNA(_xlfn.IFS('22-Plumbing'!F181="*",'22-Plumbing'!E181,'22-Plumbing'!H181="*",'22-Plumbing'!G181,'22-Plumbing'!J181="*",'22-Plumbing'!I181,'22-Plumbing'!L181="*",'22-Plumbing'!K181,'22-Plumbing'!N181="*",'22-Plumbing'!M181,'22-Plumbing'!P181="*",'22-Plumbing'!O181,'22-Plumbing'!R181="*",'22-Plumbing'!Q181,'22-Plumbing'!T181="*",'22-Plumbing'!S181,'22-Plumbing'!V181="*",'22-Plumbing'!U181),"")</f>
        <v/>
      </c>
      <c r="H3061" s="236" t="e">
        <f>G3061/'Project Data'!$D$22</f>
        <v>#VALUE!</v>
      </c>
      <c r="I3061" s="186"/>
      <c r="J3061" s="224"/>
      <c r="K3061" s="242"/>
    </row>
    <row r="3062" spans="1:11" s="147" customFormat="1" ht="15.6" hidden="1">
      <c r="A3062" s="198">
        <f>'22-Plumbing'!A182</f>
        <v>0</v>
      </c>
      <c r="B3062" s="235" t="str">
        <f>'22-Plumbing'!B182</f>
        <v>22 46 16.16 Security Sinks</v>
      </c>
      <c r="C3062" s="254"/>
      <c r="D3062" s="239" t="str" cm="1">
        <f t="array" ref="D3062">_xlfn.IFNA(_xlfn.IFS('22-Plumbing'!D182="*",'22-Plumbing'!C182,'22-Plumbing'!F182="*",'22-Plumbing'!E182,'22-Plumbing'!H182="*",'22-Plumbing'!G182,'22-Plumbing'!J182="*",'22-Plumbing'!I182,'22-Plumbing'!L182="*",'22-Plumbing'!K182,'22-Plumbing'!N182="*",'22-Plumbing'!M182,'22-Plumbing'!P182="*",'22-Plumbing'!O182,'22-Plumbing'!R182="*",'22-Plumbing'!Q182,'22-Plumbing'!T182="*",'22-Plumbing'!S182),"")</f>
        <v/>
      </c>
      <c r="E3062" s="622" t="e">
        <f>D3062/'Project Data'!$D$22</f>
        <v>#VALUE!</v>
      </c>
      <c r="F3062" s="174" t="s">
        <v>44</v>
      </c>
      <c r="G3062" s="239" t="str" cm="1">
        <f t="array" ref="G3062">_xlfn.IFNA(_xlfn.IFS('22-Plumbing'!F182="*",'22-Plumbing'!E182,'22-Plumbing'!H182="*",'22-Plumbing'!G182,'22-Plumbing'!J182="*",'22-Plumbing'!I182,'22-Plumbing'!L182="*",'22-Plumbing'!K182,'22-Plumbing'!N182="*",'22-Plumbing'!M182,'22-Plumbing'!P182="*",'22-Plumbing'!O182,'22-Plumbing'!R182="*",'22-Plumbing'!Q182,'22-Plumbing'!T182="*",'22-Plumbing'!S182,'22-Plumbing'!V182="*",'22-Plumbing'!U182),"")</f>
        <v/>
      </c>
      <c r="H3062" s="236" t="e">
        <f>G3062/'Project Data'!$D$22</f>
        <v>#VALUE!</v>
      </c>
      <c r="I3062" s="186"/>
      <c r="J3062" s="224"/>
      <c r="K3062" s="242"/>
    </row>
    <row r="3063" spans="1:11" s="147" customFormat="1" ht="15.6" hidden="1">
      <c r="A3063" s="198">
        <f>'22-Plumbing'!A183</f>
        <v>0</v>
      </c>
      <c r="B3063" s="235" t="str">
        <f>'22-Plumbing'!B183</f>
        <v>22 46 19 Security Showers</v>
      </c>
      <c r="C3063" s="254"/>
      <c r="D3063" s="239" t="str" cm="1">
        <f t="array" ref="D3063">_xlfn.IFNA(_xlfn.IFS('22-Plumbing'!D183="*",'22-Plumbing'!C183,'22-Plumbing'!F183="*",'22-Plumbing'!E183,'22-Plumbing'!H183="*",'22-Plumbing'!G183,'22-Plumbing'!J183="*",'22-Plumbing'!I183,'22-Plumbing'!L183="*",'22-Plumbing'!K183,'22-Plumbing'!N183="*",'22-Plumbing'!M183,'22-Plumbing'!P183="*",'22-Plumbing'!O183,'22-Plumbing'!R183="*",'22-Plumbing'!Q183,'22-Plumbing'!T183="*",'22-Plumbing'!S183),"")</f>
        <v/>
      </c>
      <c r="E3063" s="622" t="e">
        <f>D3063/'Project Data'!$D$22</f>
        <v>#VALUE!</v>
      </c>
      <c r="F3063" s="174" t="s">
        <v>44</v>
      </c>
      <c r="G3063" s="239" t="str" cm="1">
        <f t="array" ref="G3063">_xlfn.IFNA(_xlfn.IFS('22-Plumbing'!F183="*",'22-Plumbing'!E183,'22-Plumbing'!H183="*",'22-Plumbing'!G183,'22-Plumbing'!J183="*",'22-Plumbing'!I183,'22-Plumbing'!L183="*",'22-Plumbing'!K183,'22-Plumbing'!N183="*",'22-Plumbing'!M183,'22-Plumbing'!P183="*",'22-Plumbing'!O183,'22-Plumbing'!R183="*",'22-Plumbing'!Q183,'22-Plumbing'!T183="*",'22-Plumbing'!S183,'22-Plumbing'!V183="*",'22-Plumbing'!U183),"")</f>
        <v/>
      </c>
      <c r="H3063" s="236" t="e">
        <f>G3063/'Project Data'!$D$22</f>
        <v>#VALUE!</v>
      </c>
      <c r="I3063" s="186"/>
      <c r="J3063" s="224"/>
      <c r="K3063" s="242"/>
    </row>
    <row r="3064" spans="1:11" s="147" customFormat="1" ht="15.6" hidden="1">
      <c r="A3064" s="198">
        <f>'22-Plumbing'!A184</f>
        <v>0</v>
      </c>
      <c r="B3064" s="235" t="str">
        <f>'22-Plumbing'!B184</f>
        <v>22 46 39 Security Faucets, Supplies, and Trim</v>
      </c>
      <c r="C3064" s="254"/>
      <c r="D3064" s="239" t="str" cm="1">
        <f t="array" ref="D3064">_xlfn.IFNA(_xlfn.IFS('22-Plumbing'!D184="*",'22-Plumbing'!C184,'22-Plumbing'!F184="*",'22-Plumbing'!E184,'22-Plumbing'!H184="*",'22-Plumbing'!G184,'22-Plumbing'!J184="*",'22-Plumbing'!I184,'22-Plumbing'!L184="*",'22-Plumbing'!K184,'22-Plumbing'!N184="*",'22-Plumbing'!M184,'22-Plumbing'!P184="*",'22-Plumbing'!O184,'22-Plumbing'!R184="*",'22-Plumbing'!Q184,'22-Plumbing'!T184="*",'22-Plumbing'!S184),"")</f>
        <v/>
      </c>
      <c r="E3064" s="622" t="e">
        <f>D3064/'Project Data'!$D$22</f>
        <v>#VALUE!</v>
      </c>
      <c r="F3064" s="174" t="s">
        <v>44</v>
      </c>
      <c r="G3064" s="239" t="str" cm="1">
        <f t="array" ref="G3064">_xlfn.IFNA(_xlfn.IFS('22-Plumbing'!F184="*",'22-Plumbing'!E184,'22-Plumbing'!H184="*",'22-Plumbing'!G184,'22-Plumbing'!J184="*",'22-Plumbing'!I184,'22-Plumbing'!L184="*",'22-Plumbing'!K184,'22-Plumbing'!N184="*",'22-Plumbing'!M184,'22-Plumbing'!P184="*",'22-Plumbing'!O184,'22-Plumbing'!R184="*",'22-Plumbing'!Q184,'22-Plumbing'!T184="*",'22-Plumbing'!S184,'22-Plumbing'!V184="*",'22-Plumbing'!U184),"")</f>
        <v/>
      </c>
      <c r="H3064" s="236" t="e">
        <f>G3064/'Project Data'!$D$22</f>
        <v>#VALUE!</v>
      </c>
      <c r="I3064" s="186"/>
      <c r="J3064" s="224"/>
      <c r="K3064" s="242"/>
    </row>
    <row r="3065" spans="1:11" s="147" customFormat="1" ht="15.6" hidden="1">
      <c r="A3065" s="198">
        <f>'22-Plumbing'!A185</f>
        <v>0</v>
      </c>
      <c r="B3065" s="235" t="str">
        <f>'22-Plumbing'!B185</f>
        <v>22 46 43 Security Plumbing Fixture Flushometers</v>
      </c>
      <c r="C3065" s="254"/>
      <c r="D3065" s="239" t="str" cm="1">
        <f t="array" ref="D3065">_xlfn.IFNA(_xlfn.IFS('22-Plumbing'!D185="*",'22-Plumbing'!C185,'22-Plumbing'!F185="*",'22-Plumbing'!E185,'22-Plumbing'!H185="*",'22-Plumbing'!G185,'22-Plumbing'!J185="*",'22-Plumbing'!I185,'22-Plumbing'!L185="*",'22-Plumbing'!K185,'22-Plumbing'!N185="*",'22-Plumbing'!M185,'22-Plumbing'!P185="*",'22-Plumbing'!O185,'22-Plumbing'!R185="*",'22-Plumbing'!Q185,'22-Plumbing'!T185="*",'22-Plumbing'!S185),"")</f>
        <v/>
      </c>
      <c r="E3065" s="622" t="e">
        <f>D3065/'Project Data'!$D$22</f>
        <v>#VALUE!</v>
      </c>
      <c r="F3065" s="174" t="s">
        <v>44</v>
      </c>
      <c r="G3065" s="239" t="str" cm="1">
        <f t="array" ref="G3065">_xlfn.IFNA(_xlfn.IFS('22-Plumbing'!F185="*",'22-Plumbing'!E185,'22-Plumbing'!H185="*",'22-Plumbing'!G185,'22-Plumbing'!J185="*",'22-Plumbing'!I185,'22-Plumbing'!L185="*",'22-Plumbing'!K185,'22-Plumbing'!N185="*",'22-Plumbing'!M185,'22-Plumbing'!P185="*",'22-Plumbing'!O185,'22-Plumbing'!R185="*",'22-Plumbing'!Q185,'22-Plumbing'!T185="*",'22-Plumbing'!S185,'22-Plumbing'!V185="*",'22-Plumbing'!U185),"")</f>
        <v/>
      </c>
      <c r="H3065" s="236" t="e">
        <f>G3065/'Project Data'!$D$22</f>
        <v>#VALUE!</v>
      </c>
      <c r="I3065" s="186"/>
      <c r="J3065" s="224"/>
      <c r="K3065" s="242"/>
    </row>
    <row r="3066" spans="1:11" s="147" customFormat="1" ht="15.6" hidden="1">
      <c r="A3066" s="198">
        <f>'22-Plumbing'!A186</f>
        <v>0</v>
      </c>
      <c r="B3066" s="235" t="str">
        <f>'22-Plumbing'!B186</f>
        <v>22 46 53 Security Plumbing Fixture Supports</v>
      </c>
      <c r="C3066" s="254"/>
      <c r="D3066" s="239" t="str" cm="1">
        <f t="array" ref="D3066">_xlfn.IFNA(_xlfn.IFS('22-Plumbing'!D186="*",'22-Plumbing'!C186,'22-Plumbing'!F186="*",'22-Plumbing'!E186,'22-Plumbing'!H186="*",'22-Plumbing'!G186,'22-Plumbing'!J186="*",'22-Plumbing'!I186,'22-Plumbing'!L186="*",'22-Plumbing'!K186,'22-Plumbing'!N186="*",'22-Plumbing'!M186,'22-Plumbing'!P186="*",'22-Plumbing'!O186,'22-Plumbing'!R186="*",'22-Plumbing'!Q186,'22-Plumbing'!T186="*",'22-Plumbing'!S186),"")</f>
        <v/>
      </c>
      <c r="E3066" s="622" t="e">
        <f>D3066/'Project Data'!$D$22</f>
        <v>#VALUE!</v>
      </c>
      <c r="F3066" s="174" t="s">
        <v>44</v>
      </c>
      <c r="G3066" s="239" t="str" cm="1">
        <f t="array" ref="G3066">_xlfn.IFNA(_xlfn.IFS('22-Plumbing'!F186="*",'22-Plumbing'!E186,'22-Plumbing'!H186="*",'22-Plumbing'!G186,'22-Plumbing'!J186="*",'22-Plumbing'!I186,'22-Plumbing'!L186="*",'22-Plumbing'!K186,'22-Plumbing'!N186="*",'22-Plumbing'!M186,'22-Plumbing'!P186="*",'22-Plumbing'!O186,'22-Plumbing'!R186="*",'22-Plumbing'!Q186,'22-Plumbing'!T186="*",'22-Plumbing'!S186,'22-Plumbing'!V186="*",'22-Plumbing'!U186),"")</f>
        <v/>
      </c>
      <c r="H3066" s="236" t="e">
        <f>G3066/'Project Data'!$D$22</f>
        <v>#VALUE!</v>
      </c>
      <c r="I3066" s="186"/>
      <c r="J3066" s="224"/>
      <c r="K3066" s="242"/>
    </row>
    <row r="3067" spans="1:11" s="147" customFormat="1" ht="15.6" hidden="1">
      <c r="A3067" s="198">
        <f>'22-Plumbing'!A187</f>
        <v>0</v>
      </c>
      <c r="B3067" s="235" t="str">
        <f>'22-Plumbing'!B187</f>
        <v>22 47 00 Drinking Fountains and Water Coolers</v>
      </c>
      <c r="C3067" s="254"/>
      <c r="D3067" s="239" t="str" cm="1">
        <f t="array" ref="D3067">_xlfn.IFNA(_xlfn.IFS('22-Plumbing'!D187="*",'22-Plumbing'!C187,'22-Plumbing'!F187="*",'22-Plumbing'!E187,'22-Plumbing'!H187="*",'22-Plumbing'!G187,'22-Plumbing'!J187="*",'22-Plumbing'!I187,'22-Plumbing'!L187="*",'22-Plumbing'!K187,'22-Plumbing'!N187="*",'22-Plumbing'!M187,'22-Plumbing'!P187="*",'22-Plumbing'!O187,'22-Plumbing'!R187="*",'22-Plumbing'!Q187,'22-Plumbing'!T187="*",'22-Plumbing'!S187),"")</f>
        <v/>
      </c>
      <c r="E3067" s="622" t="e">
        <f>D3067/'Project Data'!$D$22</f>
        <v>#VALUE!</v>
      </c>
      <c r="F3067" s="174" t="s">
        <v>44</v>
      </c>
      <c r="G3067" s="239" t="str" cm="1">
        <f t="array" ref="G3067">_xlfn.IFNA(_xlfn.IFS('22-Plumbing'!F187="*",'22-Plumbing'!E187,'22-Plumbing'!H187="*",'22-Plumbing'!G187,'22-Plumbing'!J187="*",'22-Plumbing'!I187,'22-Plumbing'!L187="*",'22-Plumbing'!K187,'22-Plumbing'!N187="*",'22-Plumbing'!M187,'22-Plumbing'!P187="*",'22-Plumbing'!O187,'22-Plumbing'!R187="*",'22-Plumbing'!Q187,'22-Plumbing'!T187="*",'22-Plumbing'!S187,'22-Plumbing'!V187="*",'22-Plumbing'!U187),"")</f>
        <v/>
      </c>
      <c r="H3067" s="236" t="e">
        <f>G3067/'Project Data'!$D$22</f>
        <v>#VALUE!</v>
      </c>
      <c r="I3067" s="186"/>
      <c r="J3067" s="224"/>
      <c r="K3067" s="242"/>
    </row>
    <row r="3068" spans="1:11" s="147" customFormat="1" ht="15.6" hidden="1">
      <c r="A3068" s="198">
        <f>'22-Plumbing'!A188</f>
        <v>0</v>
      </c>
      <c r="B3068" s="235" t="str">
        <f>'22-Plumbing'!B188</f>
        <v>22 47 13 Drinking Fountains</v>
      </c>
      <c r="C3068" s="254"/>
      <c r="D3068" s="239" t="str" cm="1">
        <f t="array" ref="D3068">_xlfn.IFNA(_xlfn.IFS('22-Plumbing'!D188="*",'22-Plumbing'!C188,'22-Plumbing'!F188="*",'22-Plumbing'!E188,'22-Plumbing'!H188="*",'22-Plumbing'!G188,'22-Plumbing'!J188="*",'22-Plumbing'!I188,'22-Plumbing'!L188="*",'22-Plumbing'!K188,'22-Plumbing'!N188="*",'22-Plumbing'!M188,'22-Plumbing'!P188="*",'22-Plumbing'!O188,'22-Plumbing'!R188="*",'22-Plumbing'!Q188,'22-Plumbing'!T188="*",'22-Plumbing'!S188),"")</f>
        <v/>
      </c>
      <c r="E3068" s="622" t="e">
        <f>D3068/'Project Data'!$D$22</f>
        <v>#VALUE!</v>
      </c>
      <c r="F3068" s="174" t="s">
        <v>44</v>
      </c>
      <c r="G3068" s="239" t="str" cm="1">
        <f t="array" ref="G3068">_xlfn.IFNA(_xlfn.IFS('22-Plumbing'!F188="*",'22-Plumbing'!E188,'22-Plumbing'!H188="*",'22-Plumbing'!G188,'22-Plumbing'!J188="*",'22-Plumbing'!I188,'22-Plumbing'!L188="*",'22-Plumbing'!K188,'22-Plumbing'!N188="*",'22-Plumbing'!M188,'22-Plumbing'!P188="*",'22-Plumbing'!O188,'22-Plumbing'!R188="*",'22-Plumbing'!Q188,'22-Plumbing'!T188="*",'22-Plumbing'!S188,'22-Plumbing'!V188="*",'22-Plumbing'!U188),"")</f>
        <v/>
      </c>
      <c r="H3068" s="236" t="e">
        <f>G3068/'Project Data'!$D$22</f>
        <v>#VALUE!</v>
      </c>
      <c r="I3068" s="186"/>
      <c r="J3068" s="224"/>
      <c r="K3068" s="242"/>
    </row>
    <row r="3069" spans="1:11" s="147" customFormat="1" ht="15.6" hidden="1">
      <c r="A3069" s="198">
        <f>'22-Plumbing'!A189</f>
        <v>0</v>
      </c>
      <c r="B3069" s="235" t="str">
        <f>'22-Plumbing'!B189</f>
        <v>22 47 16 Pressure Water Coolers</v>
      </c>
      <c r="C3069" s="254"/>
      <c r="D3069" s="239" t="str" cm="1">
        <f t="array" ref="D3069">_xlfn.IFNA(_xlfn.IFS('22-Plumbing'!D189="*",'22-Plumbing'!C189,'22-Plumbing'!F189="*",'22-Plumbing'!E189,'22-Plumbing'!H189="*",'22-Plumbing'!G189,'22-Plumbing'!J189="*",'22-Plumbing'!I189,'22-Plumbing'!L189="*",'22-Plumbing'!K189,'22-Plumbing'!N189="*",'22-Plumbing'!M189,'22-Plumbing'!P189="*",'22-Plumbing'!O189,'22-Plumbing'!R189="*",'22-Plumbing'!Q189,'22-Plumbing'!T189="*",'22-Plumbing'!S189),"")</f>
        <v/>
      </c>
      <c r="E3069" s="622" t="e">
        <f>D3069/'Project Data'!$D$22</f>
        <v>#VALUE!</v>
      </c>
      <c r="F3069" s="174" t="s">
        <v>44</v>
      </c>
      <c r="G3069" s="239" t="str" cm="1">
        <f t="array" ref="G3069">_xlfn.IFNA(_xlfn.IFS('22-Plumbing'!F189="*",'22-Plumbing'!E189,'22-Plumbing'!H189="*",'22-Plumbing'!G189,'22-Plumbing'!J189="*",'22-Plumbing'!I189,'22-Plumbing'!L189="*",'22-Plumbing'!K189,'22-Plumbing'!N189="*",'22-Plumbing'!M189,'22-Plumbing'!P189="*",'22-Plumbing'!O189,'22-Plumbing'!R189="*",'22-Plumbing'!Q189,'22-Plumbing'!T189="*",'22-Plumbing'!S189,'22-Plumbing'!V189="*",'22-Plumbing'!U189),"")</f>
        <v/>
      </c>
      <c r="H3069" s="236" t="e">
        <f>G3069/'Project Data'!$D$22</f>
        <v>#VALUE!</v>
      </c>
      <c r="I3069" s="186"/>
      <c r="J3069" s="224"/>
      <c r="K3069" s="242"/>
    </row>
    <row r="3070" spans="1:11" s="147" customFormat="1" ht="15.6" hidden="1">
      <c r="A3070" s="198">
        <f>'22-Plumbing'!A190</f>
        <v>0</v>
      </c>
      <c r="B3070" s="235" t="str">
        <f>'22-Plumbing'!B190</f>
        <v>22 47 19 Water-Station Water Coolers</v>
      </c>
      <c r="C3070" s="254"/>
      <c r="D3070" s="239" t="str" cm="1">
        <f t="array" ref="D3070">_xlfn.IFNA(_xlfn.IFS('22-Plumbing'!D190="*",'22-Plumbing'!C190,'22-Plumbing'!F190="*",'22-Plumbing'!E190,'22-Plumbing'!H190="*",'22-Plumbing'!G190,'22-Plumbing'!J190="*",'22-Plumbing'!I190,'22-Plumbing'!L190="*",'22-Plumbing'!K190,'22-Plumbing'!N190="*",'22-Plumbing'!M190,'22-Plumbing'!P190="*",'22-Plumbing'!O190,'22-Plumbing'!R190="*",'22-Plumbing'!Q190,'22-Plumbing'!T190="*",'22-Plumbing'!S190),"")</f>
        <v/>
      </c>
      <c r="E3070" s="622" t="e">
        <f>D3070/'Project Data'!$D$22</f>
        <v>#VALUE!</v>
      </c>
      <c r="F3070" s="174" t="s">
        <v>44</v>
      </c>
      <c r="G3070" s="239" t="str" cm="1">
        <f t="array" ref="G3070">_xlfn.IFNA(_xlfn.IFS('22-Plumbing'!F190="*",'22-Plumbing'!E190,'22-Plumbing'!H190="*",'22-Plumbing'!G190,'22-Plumbing'!J190="*",'22-Plumbing'!I190,'22-Plumbing'!L190="*",'22-Plumbing'!K190,'22-Plumbing'!N190="*",'22-Plumbing'!M190,'22-Plumbing'!P190="*",'22-Plumbing'!O190,'22-Plumbing'!R190="*",'22-Plumbing'!Q190,'22-Plumbing'!T190="*",'22-Plumbing'!S190,'22-Plumbing'!V190="*",'22-Plumbing'!U190),"")</f>
        <v/>
      </c>
      <c r="H3070" s="236" t="e">
        <f>G3070/'Project Data'!$D$22</f>
        <v>#VALUE!</v>
      </c>
      <c r="I3070" s="186"/>
      <c r="J3070" s="224"/>
      <c r="K3070" s="242"/>
    </row>
    <row r="3071" spans="1:11" s="147" customFormat="1" ht="15.6" hidden="1">
      <c r="A3071" s="198">
        <f>'22-Plumbing'!A191</f>
        <v>0</v>
      </c>
      <c r="B3071" s="235" t="str">
        <f>'22-Plumbing'!B191</f>
        <v>22 47 23 Remote Water Coolers</v>
      </c>
      <c r="C3071" s="254"/>
      <c r="D3071" s="239" t="str" cm="1">
        <f t="array" ref="D3071">_xlfn.IFNA(_xlfn.IFS('22-Plumbing'!D191="*",'22-Plumbing'!C191,'22-Plumbing'!F191="*",'22-Plumbing'!E191,'22-Plumbing'!H191="*",'22-Plumbing'!G191,'22-Plumbing'!J191="*",'22-Plumbing'!I191,'22-Plumbing'!L191="*",'22-Plumbing'!K191,'22-Plumbing'!N191="*",'22-Plumbing'!M191,'22-Plumbing'!P191="*",'22-Plumbing'!O191,'22-Plumbing'!R191="*",'22-Plumbing'!Q191,'22-Plumbing'!T191="*",'22-Plumbing'!S191),"")</f>
        <v/>
      </c>
      <c r="E3071" s="622" t="e">
        <f>D3071/'Project Data'!$D$22</f>
        <v>#VALUE!</v>
      </c>
      <c r="F3071" s="174" t="s">
        <v>44</v>
      </c>
      <c r="G3071" s="239" t="str" cm="1">
        <f t="array" ref="G3071">_xlfn.IFNA(_xlfn.IFS('22-Plumbing'!F191="*",'22-Plumbing'!E191,'22-Plumbing'!H191="*",'22-Plumbing'!G191,'22-Plumbing'!J191="*",'22-Plumbing'!I191,'22-Plumbing'!L191="*",'22-Plumbing'!K191,'22-Plumbing'!N191="*",'22-Plumbing'!M191,'22-Plumbing'!P191="*",'22-Plumbing'!O191,'22-Plumbing'!R191="*",'22-Plumbing'!Q191,'22-Plumbing'!T191="*",'22-Plumbing'!S191,'22-Plumbing'!V191="*",'22-Plumbing'!U191),"")</f>
        <v/>
      </c>
      <c r="H3071" s="236" t="e">
        <f>G3071/'Project Data'!$D$22</f>
        <v>#VALUE!</v>
      </c>
      <c r="I3071" s="186"/>
      <c r="J3071" s="224"/>
      <c r="K3071" s="242"/>
    </row>
    <row r="3072" spans="1:11" s="147" customFormat="1" ht="15.6" hidden="1">
      <c r="A3072" s="198">
        <f>'22-Plumbing'!A192</f>
        <v>0</v>
      </c>
      <c r="B3072" s="235" t="str">
        <f>'22-Plumbing'!B192</f>
        <v>22 50 00 Pool and Fountain Plumbing Systems</v>
      </c>
      <c r="C3072" s="254"/>
      <c r="D3072" s="239" t="str" cm="1">
        <f t="array" ref="D3072">_xlfn.IFNA(_xlfn.IFS('22-Plumbing'!D192="*",'22-Plumbing'!C192,'22-Plumbing'!F192="*",'22-Plumbing'!E192,'22-Plumbing'!H192="*",'22-Plumbing'!G192,'22-Plumbing'!J192="*",'22-Plumbing'!I192,'22-Plumbing'!L192="*",'22-Plumbing'!K192,'22-Plumbing'!N192="*",'22-Plumbing'!M192,'22-Plumbing'!P192="*",'22-Plumbing'!O192,'22-Plumbing'!R192="*",'22-Plumbing'!Q192,'22-Plumbing'!T192="*",'22-Plumbing'!S192),"")</f>
        <v/>
      </c>
      <c r="E3072" s="622" t="e">
        <f>D3072/'Project Data'!$D$22</f>
        <v>#VALUE!</v>
      </c>
      <c r="F3072" s="174" t="s">
        <v>44</v>
      </c>
      <c r="G3072" s="239" t="str" cm="1">
        <f t="array" ref="G3072">_xlfn.IFNA(_xlfn.IFS('22-Plumbing'!F192="*",'22-Plumbing'!E192,'22-Plumbing'!H192="*",'22-Plumbing'!G192,'22-Plumbing'!J192="*",'22-Plumbing'!I192,'22-Plumbing'!L192="*",'22-Plumbing'!K192,'22-Plumbing'!N192="*",'22-Plumbing'!M192,'22-Plumbing'!P192="*",'22-Plumbing'!O192,'22-Plumbing'!R192="*",'22-Plumbing'!Q192,'22-Plumbing'!T192="*",'22-Plumbing'!S192,'22-Plumbing'!V192="*",'22-Plumbing'!U192),"")</f>
        <v/>
      </c>
      <c r="H3072" s="236" t="e">
        <f>G3072/'Project Data'!$D$22</f>
        <v>#VALUE!</v>
      </c>
      <c r="I3072" s="186"/>
      <c r="J3072" s="224"/>
      <c r="K3072" s="242"/>
    </row>
    <row r="3073" spans="1:11" s="147" customFormat="1" ht="15.6" hidden="1">
      <c r="A3073" s="198">
        <f>'22-Plumbing'!A193</f>
        <v>0</v>
      </c>
      <c r="B3073" s="235" t="str">
        <f>'22-Plumbing'!B193</f>
        <v>22 51 00 Swimming Pool Plumbing Systems</v>
      </c>
      <c r="C3073" s="254"/>
      <c r="D3073" s="239" t="str" cm="1">
        <f t="array" ref="D3073">_xlfn.IFNA(_xlfn.IFS('22-Plumbing'!D193="*",'22-Plumbing'!C193,'22-Plumbing'!F193="*",'22-Plumbing'!E193,'22-Plumbing'!H193="*",'22-Plumbing'!G193,'22-Plumbing'!J193="*",'22-Plumbing'!I193,'22-Plumbing'!L193="*",'22-Plumbing'!K193,'22-Plumbing'!N193="*",'22-Plumbing'!M193,'22-Plumbing'!P193="*",'22-Plumbing'!O193,'22-Plumbing'!R193="*",'22-Plumbing'!Q193,'22-Plumbing'!T193="*",'22-Plumbing'!S193),"")</f>
        <v/>
      </c>
      <c r="E3073" s="622" t="e">
        <f>D3073/'Project Data'!$D$22</f>
        <v>#VALUE!</v>
      </c>
      <c r="F3073" s="174" t="s">
        <v>44</v>
      </c>
      <c r="G3073" s="239" t="str" cm="1">
        <f t="array" ref="G3073">_xlfn.IFNA(_xlfn.IFS('22-Plumbing'!F193="*",'22-Plumbing'!E193,'22-Plumbing'!H193="*",'22-Plumbing'!G193,'22-Plumbing'!J193="*",'22-Plumbing'!I193,'22-Plumbing'!L193="*",'22-Plumbing'!K193,'22-Plumbing'!N193="*",'22-Plumbing'!M193,'22-Plumbing'!P193="*",'22-Plumbing'!O193,'22-Plumbing'!R193="*",'22-Plumbing'!Q193,'22-Plumbing'!T193="*",'22-Plumbing'!S193,'22-Plumbing'!V193="*",'22-Plumbing'!U193),"")</f>
        <v/>
      </c>
      <c r="H3073" s="236" t="e">
        <f>G3073/'Project Data'!$D$22</f>
        <v>#VALUE!</v>
      </c>
      <c r="I3073" s="186"/>
      <c r="J3073" s="224"/>
      <c r="K3073" s="242"/>
    </row>
    <row r="3074" spans="1:11" s="147" customFormat="1" ht="15.6" hidden="1">
      <c r="A3074" s="198">
        <f>'22-Plumbing'!A194</f>
        <v>0</v>
      </c>
      <c r="B3074" s="235" t="str">
        <f>'22-Plumbing'!B194</f>
        <v>22 51 13 Swimming Pool Piping</v>
      </c>
      <c r="C3074" s="254"/>
      <c r="D3074" s="239" t="str" cm="1">
        <f t="array" ref="D3074">_xlfn.IFNA(_xlfn.IFS('22-Plumbing'!D194="*",'22-Plumbing'!C194,'22-Plumbing'!F194="*",'22-Plumbing'!E194,'22-Plumbing'!H194="*",'22-Plumbing'!G194,'22-Plumbing'!J194="*",'22-Plumbing'!I194,'22-Plumbing'!L194="*",'22-Plumbing'!K194,'22-Plumbing'!N194="*",'22-Plumbing'!M194,'22-Plumbing'!P194="*",'22-Plumbing'!O194,'22-Plumbing'!R194="*",'22-Plumbing'!Q194,'22-Plumbing'!T194="*",'22-Plumbing'!S194),"")</f>
        <v/>
      </c>
      <c r="E3074" s="622" t="e">
        <f>D3074/'Project Data'!$D$22</f>
        <v>#VALUE!</v>
      </c>
      <c r="F3074" s="174" t="s">
        <v>44</v>
      </c>
      <c r="G3074" s="239" t="str" cm="1">
        <f t="array" ref="G3074">_xlfn.IFNA(_xlfn.IFS('22-Plumbing'!F194="*",'22-Plumbing'!E194,'22-Plumbing'!H194="*",'22-Plumbing'!G194,'22-Plumbing'!J194="*",'22-Plumbing'!I194,'22-Plumbing'!L194="*",'22-Plumbing'!K194,'22-Plumbing'!N194="*",'22-Plumbing'!M194,'22-Plumbing'!P194="*",'22-Plumbing'!O194,'22-Plumbing'!R194="*",'22-Plumbing'!Q194,'22-Plumbing'!T194="*",'22-Plumbing'!S194,'22-Plumbing'!V194="*",'22-Plumbing'!U194),"")</f>
        <v/>
      </c>
      <c r="H3074" s="236" t="e">
        <f>G3074/'Project Data'!$D$22</f>
        <v>#VALUE!</v>
      </c>
      <c r="I3074" s="186"/>
      <c r="J3074" s="224"/>
      <c r="K3074" s="242"/>
    </row>
    <row r="3075" spans="1:11" s="147" customFormat="1" ht="15.6" hidden="1">
      <c r="A3075" s="198">
        <f>'22-Plumbing'!A195</f>
        <v>0</v>
      </c>
      <c r="B3075" s="235" t="str">
        <f>'22-Plumbing'!B195</f>
        <v>22 51 16 Swimming Pool Pumps</v>
      </c>
      <c r="C3075" s="254"/>
      <c r="D3075" s="239" t="str" cm="1">
        <f t="array" ref="D3075">_xlfn.IFNA(_xlfn.IFS('22-Plumbing'!D195="*",'22-Plumbing'!C195,'22-Plumbing'!F195="*",'22-Plumbing'!E195,'22-Plumbing'!H195="*",'22-Plumbing'!G195,'22-Plumbing'!J195="*",'22-Plumbing'!I195,'22-Plumbing'!L195="*",'22-Plumbing'!K195,'22-Plumbing'!N195="*",'22-Plumbing'!M195,'22-Plumbing'!P195="*",'22-Plumbing'!O195,'22-Plumbing'!R195="*",'22-Plumbing'!Q195,'22-Plumbing'!T195="*",'22-Plumbing'!S195),"")</f>
        <v/>
      </c>
      <c r="E3075" s="622" t="e">
        <f>D3075/'Project Data'!$D$22</f>
        <v>#VALUE!</v>
      </c>
      <c r="F3075" s="174" t="s">
        <v>44</v>
      </c>
      <c r="G3075" s="239" t="str" cm="1">
        <f t="array" ref="G3075">_xlfn.IFNA(_xlfn.IFS('22-Plumbing'!F195="*",'22-Plumbing'!E195,'22-Plumbing'!H195="*",'22-Plumbing'!G195,'22-Plumbing'!J195="*",'22-Plumbing'!I195,'22-Plumbing'!L195="*",'22-Plumbing'!K195,'22-Plumbing'!N195="*",'22-Plumbing'!M195,'22-Plumbing'!P195="*",'22-Plumbing'!O195,'22-Plumbing'!R195="*",'22-Plumbing'!Q195,'22-Plumbing'!T195="*",'22-Plumbing'!S195,'22-Plumbing'!V195="*",'22-Plumbing'!U195),"")</f>
        <v/>
      </c>
      <c r="H3075" s="236" t="e">
        <f>G3075/'Project Data'!$D$22</f>
        <v>#VALUE!</v>
      </c>
      <c r="I3075" s="186"/>
      <c r="J3075" s="224"/>
      <c r="K3075" s="242"/>
    </row>
    <row r="3076" spans="1:11" s="147" customFormat="1" ht="15.6" hidden="1">
      <c r="A3076" s="198">
        <f>'22-Plumbing'!A196</f>
        <v>0</v>
      </c>
      <c r="B3076" s="235" t="str">
        <f>'22-Plumbing'!B196</f>
        <v>22 51 19 Swimming Pool Water Treatment Equipment</v>
      </c>
      <c r="C3076" s="254"/>
      <c r="D3076" s="239" t="str" cm="1">
        <f t="array" ref="D3076">_xlfn.IFNA(_xlfn.IFS('22-Plumbing'!D196="*",'22-Plumbing'!C196,'22-Plumbing'!F196="*",'22-Plumbing'!E196,'22-Plumbing'!H196="*",'22-Plumbing'!G196,'22-Plumbing'!J196="*",'22-Plumbing'!I196,'22-Plumbing'!L196="*",'22-Plumbing'!K196,'22-Plumbing'!N196="*",'22-Plumbing'!M196,'22-Plumbing'!P196="*",'22-Plumbing'!O196,'22-Plumbing'!R196="*",'22-Plumbing'!Q196,'22-Plumbing'!T196="*",'22-Plumbing'!S196),"")</f>
        <v/>
      </c>
      <c r="E3076" s="622" t="e">
        <f>D3076/'Project Data'!$D$22</f>
        <v>#VALUE!</v>
      </c>
      <c r="F3076" s="174" t="s">
        <v>44</v>
      </c>
      <c r="G3076" s="239" t="str" cm="1">
        <f t="array" ref="G3076">_xlfn.IFNA(_xlfn.IFS('22-Plumbing'!F196="*",'22-Plumbing'!E196,'22-Plumbing'!H196="*",'22-Plumbing'!G196,'22-Plumbing'!J196="*",'22-Plumbing'!I196,'22-Plumbing'!L196="*",'22-Plumbing'!K196,'22-Plumbing'!N196="*",'22-Plumbing'!M196,'22-Plumbing'!P196="*",'22-Plumbing'!O196,'22-Plumbing'!R196="*",'22-Plumbing'!Q196,'22-Plumbing'!T196="*",'22-Plumbing'!S196,'22-Plumbing'!V196="*",'22-Plumbing'!U196),"")</f>
        <v/>
      </c>
      <c r="H3076" s="236" t="e">
        <f>G3076/'Project Data'!$D$22</f>
        <v>#VALUE!</v>
      </c>
      <c r="I3076" s="186"/>
      <c r="J3076" s="224"/>
      <c r="K3076" s="242"/>
    </row>
    <row r="3077" spans="1:11" s="147" customFormat="1" ht="15.6" hidden="1">
      <c r="A3077" s="198">
        <f>'22-Plumbing'!A197</f>
        <v>0</v>
      </c>
      <c r="B3077" s="235" t="str">
        <f>'22-Plumbing'!B197</f>
        <v>22 51 23 Swimming Pool Equipment Controls</v>
      </c>
      <c r="C3077" s="254"/>
      <c r="D3077" s="239" t="str" cm="1">
        <f t="array" ref="D3077">_xlfn.IFNA(_xlfn.IFS('22-Plumbing'!D197="*",'22-Plumbing'!C197,'22-Plumbing'!F197="*",'22-Plumbing'!E197,'22-Plumbing'!H197="*",'22-Plumbing'!G197,'22-Plumbing'!J197="*",'22-Plumbing'!I197,'22-Plumbing'!L197="*",'22-Plumbing'!K197,'22-Plumbing'!N197="*",'22-Plumbing'!M197,'22-Plumbing'!P197="*",'22-Plumbing'!O197,'22-Plumbing'!R197="*",'22-Plumbing'!Q197,'22-Plumbing'!T197="*",'22-Plumbing'!S197),"")</f>
        <v/>
      </c>
      <c r="E3077" s="622" t="e">
        <f>D3077/'Project Data'!$D$22</f>
        <v>#VALUE!</v>
      </c>
      <c r="F3077" s="174" t="s">
        <v>44</v>
      </c>
      <c r="G3077" s="239" t="str" cm="1">
        <f t="array" ref="G3077">_xlfn.IFNA(_xlfn.IFS('22-Plumbing'!F197="*",'22-Plumbing'!E197,'22-Plumbing'!H197="*",'22-Plumbing'!G197,'22-Plumbing'!J197="*",'22-Plumbing'!I197,'22-Plumbing'!L197="*",'22-Plumbing'!K197,'22-Plumbing'!N197="*",'22-Plumbing'!M197,'22-Plumbing'!P197="*",'22-Plumbing'!O197,'22-Plumbing'!R197="*",'22-Plumbing'!Q197,'22-Plumbing'!T197="*",'22-Plumbing'!S197,'22-Plumbing'!V197="*",'22-Plumbing'!U197),"")</f>
        <v/>
      </c>
      <c r="H3077" s="236" t="e">
        <f>G3077/'Project Data'!$D$22</f>
        <v>#VALUE!</v>
      </c>
      <c r="I3077" s="186"/>
      <c r="J3077" s="224"/>
      <c r="K3077" s="242"/>
    </row>
    <row r="3078" spans="1:11" s="147" customFormat="1" ht="15.6" hidden="1">
      <c r="A3078" s="198">
        <f>'22-Plumbing'!A198</f>
        <v>0</v>
      </c>
      <c r="B3078" s="235" t="str">
        <f>'22-Plumbing'!B198</f>
        <v>22 52 00 Fountain Plumbing Systems</v>
      </c>
      <c r="C3078" s="254"/>
      <c r="D3078" s="239" t="str" cm="1">
        <f t="array" ref="D3078">_xlfn.IFNA(_xlfn.IFS('22-Plumbing'!D198="*",'22-Plumbing'!C198,'22-Plumbing'!F198="*",'22-Plumbing'!E198,'22-Plumbing'!H198="*",'22-Plumbing'!G198,'22-Plumbing'!J198="*",'22-Plumbing'!I198,'22-Plumbing'!L198="*",'22-Plumbing'!K198,'22-Plumbing'!N198="*",'22-Plumbing'!M198,'22-Plumbing'!P198="*",'22-Plumbing'!O198,'22-Plumbing'!R198="*",'22-Plumbing'!Q198,'22-Plumbing'!T198="*",'22-Plumbing'!S198),"")</f>
        <v/>
      </c>
      <c r="E3078" s="622" t="e">
        <f>D3078/'Project Data'!$D$22</f>
        <v>#VALUE!</v>
      </c>
      <c r="F3078" s="174" t="s">
        <v>44</v>
      </c>
      <c r="G3078" s="239" t="str" cm="1">
        <f t="array" ref="G3078">_xlfn.IFNA(_xlfn.IFS('22-Plumbing'!F198="*",'22-Plumbing'!E198,'22-Plumbing'!H198="*",'22-Plumbing'!G198,'22-Plumbing'!J198="*",'22-Plumbing'!I198,'22-Plumbing'!L198="*",'22-Plumbing'!K198,'22-Plumbing'!N198="*",'22-Plumbing'!M198,'22-Plumbing'!P198="*",'22-Plumbing'!O198,'22-Plumbing'!R198="*",'22-Plumbing'!Q198,'22-Plumbing'!T198="*",'22-Plumbing'!S198,'22-Plumbing'!V198="*",'22-Plumbing'!U198),"")</f>
        <v/>
      </c>
      <c r="H3078" s="236" t="e">
        <f>G3078/'Project Data'!$D$22</f>
        <v>#VALUE!</v>
      </c>
      <c r="I3078" s="186"/>
      <c r="J3078" s="224"/>
      <c r="K3078" s="242"/>
    </row>
    <row r="3079" spans="1:11" s="147" customFormat="1" ht="15.6" hidden="1">
      <c r="A3079" s="198">
        <f>'22-Plumbing'!A199</f>
        <v>0</v>
      </c>
      <c r="B3079" s="235" t="str">
        <f>'22-Plumbing'!B199</f>
        <v>22 52 13 Fountain Piping</v>
      </c>
      <c r="C3079" s="254"/>
      <c r="D3079" s="239" t="str" cm="1">
        <f t="array" ref="D3079">_xlfn.IFNA(_xlfn.IFS('22-Plumbing'!D199="*",'22-Plumbing'!C199,'22-Plumbing'!F199="*",'22-Plumbing'!E199,'22-Plumbing'!H199="*",'22-Plumbing'!G199,'22-Plumbing'!J199="*",'22-Plumbing'!I199,'22-Plumbing'!L199="*",'22-Plumbing'!K199,'22-Plumbing'!N199="*",'22-Plumbing'!M199,'22-Plumbing'!P199="*",'22-Plumbing'!O199,'22-Plumbing'!R199="*",'22-Plumbing'!Q199,'22-Plumbing'!T199="*",'22-Plumbing'!S199),"")</f>
        <v/>
      </c>
      <c r="E3079" s="622" t="e">
        <f>D3079/'Project Data'!$D$22</f>
        <v>#VALUE!</v>
      </c>
      <c r="F3079" s="174" t="s">
        <v>44</v>
      </c>
      <c r="G3079" s="239" t="str" cm="1">
        <f t="array" ref="G3079">_xlfn.IFNA(_xlfn.IFS('22-Plumbing'!F199="*",'22-Plumbing'!E199,'22-Plumbing'!H199="*",'22-Plumbing'!G199,'22-Plumbing'!J199="*",'22-Plumbing'!I199,'22-Plumbing'!L199="*",'22-Plumbing'!K199,'22-Plumbing'!N199="*",'22-Plumbing'!M199,'22-Plumbing'!P199="*",'22-Plumbing'!O199,'22-Plumbing'!R199="*",'22-Plumbing'!Q199,'22-Plumbing'!T199="*",'22-Plumbing'!S199,'22-Plumbing'!V199="*",'22-Plumbing'!U199),"")</f>
        <v/>
      </c>
      <c r="H3079" s="236" t="e">
        <f>G3079/'Project Data'!$D$22</f>
        <v>#VALUE!</v>
      </c>
      <c r="I3079" s="186"/>
      <c r="J3079" s="224"/>
      <c r="K3079" s="242"/>
    </row>
    <row r="3080" spans="1:11" s="147" customFormat="1" ht="15.6" hidden="1">
      <c r="A3080" s="198">
        <f>'22-Plumbing'!A200</f>
        <v>0</v>
      </c>
      <c r="B3080" s="235" t="str">
        <f>'22-Plumbing'!B200</f>
        <v>22 52 16 Fountain Pumps</v>
      </c>
      <c r="C3080" s="254"/>
      <c r="D3080" s="239" t="str" cm="1">
        <f t="array" ref="D3080">_xlfn.IFNA(_xlfn.IFS('22-Plumbing'!D200="*",'22-Plumbing'!C200,'22-Plumbing'!F200="*",'22-Plumbing'!E200,'22-Plumbing'!H200="*",'22-Plumbing'!G200,'22-Plumbing'!J200="*",'22-Plumbing'!I200,'22-Plumbing'!L200="*",'22-Plumbing'!K200,'22-Plumbing'!N200="*",'22-Plumbing'!M200,'22-Plumbing'!P200="*",'22-Plumbing'!O200,'22-Plumbing'!R200="*",'22-Plumbing'!Q200,'22-Plumbing'!T200="*",'22-Plumbing'!S200),"")</f>
        <v/>
      </c>
      <c r="E3080" s="622" t="e">
        <f>D3080/'Project Data'!$D$22</f>
        <v>#VALUE!</v>
      </c>
      <c r="F3080" s="174" t="s">
        <v>44</v>
      </c>
      <c r="G3080" s="239" t="str" cm="1">
        <f t="array" ref="G3080">_xlfn.IFNA(_xlfn.IFS('22-Plumbing'!F200="*",'22-Plumbing'!E200,'22-Plumbing'!H200="*",'22-Plumbing'!G200,'22-Plumbing'!J200="*",'22-Plumbing'!I200,'22-Plumbing'!L200="*",'22-Plumbing'!K200,'22-Plumbing'!N200="*",'22-Plumbing'!M200,'22-Plumbing'!P200="*",'22-Plumbing'!O200,'22-Plumbing'!R200="*",'22-Plumbing'!Q200,'22-Plumbing'!T200="*",'22-Plumbing'!S200,'22-Plumbing'!V200="*",'22-Plumbing'!U200),"")</f>
        <v/>
      </c>
      <c r="H3080" s="236" t="e">
        <f>G3080/'Project Data'!$D$22</f>
        <v>#VALUE!</v>
      </c>
      <c r="I3080" s="186"/>
      <c r="J3080" s="224"/>
      <c r="K3080" s="242"/>
    </row>
    <row r="3081" spans="1:11" s="147" customFormat="1" ht="15.6" hidden="1">
      <c r="A3081" s="198">
        <f>'22-Plumbing'!A201</f>
        <v>0</v>
      </c>
      <c r="B3081" s="235" t="str">
        <f>'22-Plumbing'!B201</f>
        <v>22 52 19 Fountain Water Treatment Equipment</v>
      </c>
      <c r="C3081" s="254"/>
      <c r="D3081" s="239" t="str" cm="1">
        <f t="array" ref="D3081">_xlfn.IFNA(_xlfn.IFS('22-Plumbing'!D201="*",'22-Plumbing'!C201,'22-Plumbing'!F201="*",'22-Plumbing'!E201,'22-Plumbing'!H201="*",'22-Plumbing'!G201,'22-Plumbing'!J201="*",'22-Plumbing'!I201,'22-Plumbing'!L201="*",'22-Plumbing'!K201,'22-Plumbing'!N201="*",'22-Plumbing'!M201,'22-Plumbing'!P201="*",'22-Plumbing'!O201,'22-Plumbing'!R201="*",'22-Plumbing'!Q201,'22-Plumbing'!T201="*",'22-Plumbing'!S201),"")</f>
        <v/>
      </c>
      <c r="E3081" s="622" t="e">
        <f>D3081/'Project Data'!$D$22</f>
        <v>#VALUE!</v>
      </c>
      <c r="F3081" s="174" t="s">
        <v>44</v>
      </c>
      <c r="G3081" s="239" t="str" cm="1">
        <f t="array" ref="G3081">_xlfn.IFNA(_xlfn.IFS('22-Plumbing'!F201="*",'22-Plumbing'!E201,'22-Plumbing'!H201="*",'22-Plumbing'!G201,'22-Plumbing'!J201="*",'22-Plumbing'!I201,'22-Plumbing'!L201="*",'22-Plumbing'!K201,'22-Plumbing'!N201="*",'22-Plumbing'!M201,'22-Plumbing'!P201="*",'22-Plumbing'!O201,'22-Plumbing'!R201="*",'22-Plumbing'!Q201,'22-Plumbing'!T201="*",'22-Plumbing'!S201,'22-Plumbing'!V201="*",'22-Plumbing'!U201),"")</f>
        <v/>
      </c>
      <c r="H3081" s="236" t="e">
        <f>G3081/'Project Data'!$D$22</f>
        <v>#VALUE!</v>
      </c>
      <c r="I3081" s="186"/>
      <c r="J3081" s="224"/>
      <c r="K3081" s="242"/>
    </row>
    <row r="3082" spans="1:11" s="147" customFormat="1" ht="15.6" hidden="1">
      <c r="A3082" s="198">
        <f>'22-Plumbing'!A202</f>
        <v>0</v>
      </c>
      <c r="B3082" s="235" t="str">
        <f>'22-Plumbing'!B202</f>
        <v>22 52 19.13 Electronic Fountain Water Conditioning Equipment</v>
      </c>
      <c r="C3082" s="254"/>
      <c r="D3082" s="239" t="str" cm="1">
        <f t="array" ref="D3082">_xlfn.IFNA(_xlfn.IFS('22-Plumbing'!D202="*",'22-Plumbing'!C202,'22-Plumbing'!F202="*",'22-Plumbing'!E202,'22-Plumbing'!H202="*",'22-Plumbing'!G202,'22-Plumbing'!J202="*",'22-Plumbing'!I202,'22-Plumbing'!L202="*",'22-Plumbing'!K202,'22-Plumbing'!N202="*",'22-Plumbing'!M202,'22-Plumbing'!P202="*",'22-Plumbing'!O202,'22-Plumbing'!R202="*",'22-Plumbing'!Q202,'22-Plumbing'!T202="*",'22-Plumbing'!S202),"")</f>
        <v/>
      </c>
      <c r="E3082" s="622" t="e">
        <f>D3082/'Project Data'!$D$22</f>
        <v>#VALUE!</v>
      </c>
      <c r="F3082" s="174" t="s">
        <v>44</v>
      </c>
      <c r="G3082" s="239" t="str" cm="1">
        <f t="array" ref="G3082">_xlfn.IFNA(_xlfn.IFS('22-Plumbing'!F202="*",'22-Plumbing'!E202,'22-Plumbing'!H202="*",'22-Plumbing'!G202,'22-Plumbing'!J202="*",'22-Plumbing'!I202,'22-Plumbing'!L202="*",'22-Plumbing'!K202,'22-Plumbing'!N202="*",'22-Plumbing'!M202,'22-Plumbing'!P202="*",'22-Plumbing'!O202,'22-Plumbing'!R202="*",'22-Plumbing'!Q202,'22-Plumbing'!T202="*",'22-Plumbing'!S202,'22-Plumbing'!V202="*",'22-Plumbing'!U202),"")</f>
        <v/>
      </c>
      <c r="H3082" s="236" t="e">
        <f>G3082/'Project Data'!$D$22</f>
        <v>#VALUE!</v>
      </c>
      <c r="I3082" s="186"/>
      <c r="J3082" s="224"/>
      <c r="K3082" s="242"/>
    </row>
    <row r="3083" spans="1:11" s="147" customFormat="1" ht="15.6" hidden="1">
      <c r="A3083" s="198">
        <f>'22-Plumbing'!A203</f>
        <v>0</v>
      </c>
      <c r="B3083" s="235" t="str">
        <f>'22-Plumbing'!B203</f>
        <v>22 52 23 Fountain Equipment Controls</v>
      </c>
      <c r="C3083" s="254"/>
      <c r="D3083" s="239" t="str" cm="1">
        <f t="array" ref="D3083">_xlfn.IFNA(_xlfn.IFS('22-Plumbing'!D203="*",'22-Plumbing'!C203,'22-Plumbing'!F203="*",'22-Plumbing'!E203,'22-Plumbing'!H203="*",'22-Plumbing'!G203,'22-Plumbing'!J203="*",'22-Plumbing'!I203,'22-Plumbing'!L203="*",'22-Plumbing'!K203,'22-Plumbing'!N203="*",'22-Plumbing'!M203,'22-Plumbing'!P203="*",'22-Plumbing'!O203,'22-Plumbing'!R203="*",'22-Plumbing'!Q203,'22-Plumbing'!T203="*",'22-Plumbing'!S203),"")</f>
        <v/>
      </c>
      <c r="E3083" s="622" t="e">
        <f>D3083/'Project Data'!$D$22</f>
        <v>#VALUE!</v>
      </c>
      <c r="F3083" s="174" t="s">
        <v>44</v>
      </c>
      <c r="G3083" s="239" t="str" cm="1">
        <f t="array" ref="G3083">_xlfn.IFNA(_xlfn.IFS('22-Plumbing'!F203="*",'22-Plumbing'!E203,'22-Plumbing'!H203="*",'22-Plumbing'!G203,'22-Plumbing'!J203="*",'22-Plumbing'!I203,'22-Plumbing'!L203="*",'22-Plumbing'!K203,'22-Plumbing'!N203="*",'22-Plumbing'!M203,'22-Plumbing'!P203="*",'22-Plumbing'!O203,'22-Plumbing'!R203="*",'22-Plumbing'!Q203,'22-Plumbing'!T203="*",'22-Plumbing'!S203,'22-Plumbing'!V203="*",'22-Plumbing'!U203),"")</f>
        <v/>
      </c>
      <c r="H3083" s="236" t="e">
        <f>G3083/'Project Data'!$D$22</f>
        <v>#VALUE!</v>
      </c>
      <c r="I3083" s="186"/>
      <c r="J3083" s="224"/>
      <c r="K3083" s="242"/>
    </row>
    <row r="3084" spans="1:11" s="147" customFormat="1" ht="15.6" hidden="1">
      <c r="A3084" s="198">
        <f>'22-Plumbing'!A204</f>
        <v>0</v>
      </c>
      <c r="B3084" s="235" t="str">
        <f>'22-Plumbing'!B204</f>
        <v>22 60 00 Gas and Vacuum Systems for Laboratory and Healthcare Facilities</v>
      </c>
      <c r="C3084" s="254"/>
      <c r="D3084" s="239" t="str" cm="1">
        <f t="array" ref="D3084">_xlfn.IFNA(_xlfn.IFS('22-Plumbing'!D204="*",'22-Plumbing'!C204,'22-Plumbing'!F204="*",'22-Plumbing'!E204,'22-Plumbing'!H204="*",'22-Plumbing'!G204,'22-Plumbing'!J204="*",'22-Plumbing'!I204,'22-Plumbing'!L204="*",'22-Plumbing'!K204,'22-Plumbing'!N204="*",'22-Plumbing'!M204,'22-Plumbing'!P204="*",'22-Plumbing'!O204,'22-Plumbing'!R204="*",'22-Plumbing'!Q204,'22-Plumbing'!T204="*",'22-Plumbing'!S204),"")</f>
        <v/>
      </c>
      <c r="E3084" s="622" t="e">
        <f>D3084/'Project Data'!$D$22</f>
        <v>#VALUE!</v>
      </c>
      <c r="F3084" s="174" t="s">
        <v>44</v>
      </c>
      <c r="G3084" s="239" t="str" cm="1">
        <f t="array" ref="G3084">_xlfn.IFNA(_xlfn.IFS('22-Plumbing'!F204="*",'22-Plumbing'!E204,'22-Plumbing'!H204="*",'22-Plumbing'!G204,'22-Plumbing'!J204="*",'22-Plumbing'!I204,'22-Plumbing'!L204="*",'22-Plumbing'!K204,'22-Plumbing'!N204="*",'22-Plumbing'!M204,'22-Plumbing'!P204="*",'22-Plumbing'!O204,'22-Plumbing'!R204="*",'22-Plumbing'!Q204,'22-Plumbing'!T204="*",'22-Plumbing'!S204,'22-Plumbing'!V204="*",'22-Plumbing'!U204),"")</f>
        <v/>
      </c>
      <c r="H3084" s="236" t="e">
        <f>G3084/'Project Data'!$D$22</f>
        <v>#VALUE!</v>
      </c>
      <c r="I3084" s="186"/>
      <c r="J3084" s="224"/>
      <c r="K3084" s="242"/>
    </row>
    <row r="3085" spans="1:11" s="147" customFormat="1" ht="15.6" hidden="1">
      <c r="A3085" s="198">
        <f>'22-Plumbing'!A205</f>
        <v>0</v>
      </c>
      <c r="B3085" s="235" t="str">
        <f>'22-Plumbing'!B205</f>
        <v>22 61 00 Compressed-Air Systems for Laboratory and Healthcare Facilities</v>
      </c>
      <c r="C3085" s="254"/>
      <c r="D3085" s="239" t="str" cm="1">
        <f t="array" ref="D3085">_xlfn.IFNA(_xlfn.IFS('22-Plumbing'!D205="*",'22-Plumbing'!C205,'22-Plumbing'!F205="*",'22-Plumbing'!E205,'22-Plumbing'!H205="*",'22-Plumbing'!G205,'22-Plumbing'!J205="*",'22-Plumbing'!I205,'22-Plumbing'!L205="*",'22-Plumbing'!K205,'22-Plumbing'!N205="*",'22-Plumbing'!M205,'22-Plumbing'!P205="*",'22-Plumbing'!O205,'22-Plumbing'!R205="*",'22-Plumbing'!Q205,'22-Plumbing'!T205="*",'22-Plumbing'!S205),"")</f>
        <v/>
      </c>
      <c r="E3085" s="622" t="e">
        <f>D3085/'Project Data'!$D$22</f>
        <v>#VALUE!</v>
      </c>
      <c r="F3085" s="174" t="s">
        <v>44</v>
      </c>
      <c r="G3085" s="239" t="str" cm="1">
        <f t="array" ref="G3085">_xlfn.IFNA(_xlfn.IFS('22-Plumbing'!F205="*",'22-Plumbing'!E205,'22-Plumbing'!H205="*",'22-Plumbing'!G205,'22-Plumbing'!J205="*",'22-Plumbing'!I205,'22-Plumbing'!L205="*",'22-Plumbing'!K205,'22-Plumbing'!N205="*",'22-Plumbing'!M205,'22-Plumbing'!P205="*",'22-Plumbing'!O205,'22-Plumbing'!R205="*",'22-Plumbing'!Q205,'22-Plumbing'!T205="*",'22-Plumbing'!S205,'22-Plumbing'!V205="*",'22-Plumbing'!U205),"")</f>
        <v/>
      </c>
      <c r="H3085" s="236" t="e">
        <f>G3085/'Project Data'!$D$22</f>
        <v>#VALUE!</v>
      </c>
      <c r="I3085" s="186"/>
      <c r="J3085" s="224"/>
      <c r="K3085" s="242"/>
    </row>
    <row r="3086" spans="1:11" s="147" customFormat="1" ht="15.6" hidden="1">
      <c r="A3086" s="198">
        <f>'22-Plumbing'!A206</f>
        <v>0</v>
      </c>
      <c r="B3086" s="235" t="str">
        <f>'22-Plumbing'!B206</f>
        <v>22 61 13 Compressed-Air Piping for Laboratory and Healthcare Facilities</v>
      </c>
      <c r="C3086" s="254"/>
      <c r="D3086" s="239" t="str" cm="1">
        <f t="array" ref="D3086">_xlfn.IFNA(_xlfn.IFS('22-Plumbing'!D206="*",'22-Plumbing'!C206,'22-Plumbing'!F206="*",'22-Plumbing'!E206,'22-Plumbing'!H206="*",'22-Plumbing'!G206,'22-Plumbing'!J206="*",'22-Plumbing'!I206,'22-Plumbing'!L206="*",'22-Plumbing'!K206,'22-Plumbing'!N206="*",'22-Plumbing'!M206,'22-Plumbing'!P206="*",'22-Plumbing'!O206,'22-Plumbing'!R206="*",'22-Plumbing'!Q206,'22-Plumbing'!T206="*",'22-Plumbing'!S206),"")</f>
        <v/>
      </c>
      <c r="E3086" s="622" t="e">
        <f>D3086/'Project Data'!$D$22</f>
        <v>#VALUE!</v>
      </c>
      <c r="F3086" s="174" t="s">
        <v>44</v>
      </c>
      <c r="G3086" s="239" t="str" cm="1">
        <f t="array" ref="G3086">_xlfn.IFNA(_xlfn.IFS('22-Plumbing'!F206="*",'22-Plumbing'!E206,'22-Plumbing'!H206="*",'22-Plumbing'!G206,'22-Plumbing'!J206="*",'22-Plumbing'!I206,'22-Plumbing'!L206="*",'22-Plumbing'!K206,'22-Plumbing'!N206="*",'22-Plumbing'!M206,'22-Plumbing'!P206="*",'22-Plumbing'!O206,'22-Plumbing'!R206="*",'22-Plumbing'!Q206,'22-Plumbing'!T206="*",'22-Plumbing'!S206,'22-Plumbing'!V206="*",'22-Plumbing'!U206),"")</f>
        <v/>
      </c>
      <c r="H3086" s="236" t="e">
        <f>G3086/'Project Data'!$D$22</f>
        <v>#VALUE!</v>
      </c>
      <c r="I3086" s="186"/>
      <c r="J3086" s="224"/>
      <c r="K3086" s="242"/>
    </row>
    <row r="3087" spans="1:11" s="147" customFormat="1" ht="15.6" hidden="1">
      <c r="A3087" s="198">
        <f>'22-Plumbing'!A207</f>
        <v>0</v>
      </c>
      <c r="B3087" s="235" t="str">
        <f>'22-Plumbing'!B207</f>
        <v>22 61 13.53 Laboratory Compressed-Air Piping</v>
      </c>
      <c r="C3087" s="254"/>
      <c r="D3087" s="239" t="str" cm="1">
        <f t="array" ref="D3087">_xlfn.IFNA(_xlfn.IFS('22-Plumbing'!D207="*",'22-Plumbing'!C207,'22-Plumbing'!F207="*",'22-Plumbing'!E207,'22-Plumbing'!H207="*",'22-Plumbing'!G207,'22-Plumbing'!J207="*",'22-Plumbing'!I207,'22-Plumbing'!L207="*",'22-Plumbing'!K207,'22-Plumbing'!N207="*",'22-Plumbing'!M207,'22-Plumbing'!P207="*",'22-Plumbing'!O207,'22-Plumbing'!R207="*",'22-Plumbing'!Q207,'22-Plumbing'!T207="*",'22-Plumbing'!S207),"")</f>
        <v/>
      </c>
      <c r="E3087" s="622" t="e">
        <f>D3087/'Project Data'!$D$22</f>
        <v>#VALUE!</v>
      </c>
      <c r="F3087" s="174" t="s">
        <v>44</v>
      </c>
      <c r="G3087" s="239" t="str" cm="1">
        <f t="array" ref="G3087">_xlfn.IFNA(_xlfn.IFS('22-Plumbing'!F207="*",'22-Plumbing'!E207,'22-Plumbing'!H207="*",'22-Plumbing'!G207,'22-Plumbing'!J207="*",'22-Plumbing'!I207,'22-Plumbing'!L207="*",'22-Plumbing'!K207,'22-Plumbing'!N207="*",'22-Plumbing'!M207,'22-Plumbing'!P207="*",'22-Plumbing'!O207,'22-Plumbing'!R207="*",'22-Plumbing'!Q207,'22-Plumbing'!T207="*",'22-Plumbing'!S207,'22-Plumbing'!V207="*",'22-Plumbing'!U207),"")</f>
        <v/>
      </c>
      <c r="H3087" s="236" t="e">
        <f>G3087/'Project Data'!$D$22</f>
        <v>#VALUE!</v>
      </c>
      <c r="I3087" s="186"/>
      <c r="J3087" s="224"/>
      <c r="K3087" s="242"/>
    </row>
    <row r="3088" spans="1:11" s="147" customFormat="1" ht="15.6" hidden="1">
      <c r="A3088" s="198">
        <f>'22-Plumbing'!A208</f>
        <v>0</v>
      </c>
      <c r="B3088" s="235" t="str">
        <f>'22-Plumbing'!B208</f>
        <v>22 61 13.70 Healthcare Compressed-Air Piping</v>
      </c>
      <c r="C3088" s="254"/>
      <c r="D3088" s="239" t="str" cm="1">
        <f t="array" ref="D3088">_xlfn.IFNA(_xlfn.IFS('22-Plumbing'!D208="*",'22-Plumbing'!C208,'22-Plumbing'!F208="*",'22-Plumbing'!E208,'22-Plumbing'!H208="*",'22-Plumbing'!G208,'22-Plumbing'!J208="*",'22-Plumbing'!I208,'22-Plumbing'!L208="*",'22-Plumbing'!K208,'22-Plumbing'!N208="*",'22-Plumbing'!M208,'22-Plumbing'!P208="*",'22-Plumbing'!O208,'22-Plumbing'!R208="*",'22-Plumbing'!Q208,'22-Plumbing'!T208="*",'22-Plumbing'!S208),"")</f>
        <v/>
      </c>
      <c r="E3088" s="622" t="e">
        <f>D3088/'Project Data'!$D$22</f>
        <v>#VALUE!</v>
      </c>
      <c r="F3088" s="174" t="s">
        <v>44</v>
      </c>
      <c r="G3088" s="239" t="str" cm="1">
        <f t="array" ref="G3088">_xlfn.IFNA(_xlfn.IFS('22-Plumbing'!F208="*",'22-Plumbing'!E208,'22-Plumbing'!H208="*",'22-Plumbing'!G208,'22-Plumbing'!J208="*",'22-Plumbing'!I208,'22-Plumbing'!L208="*",'22-Plumbing'!K208,'22-Plumbing'!N208="*",'22-Plumbing'!M208,'22-Plumbing'!P208="*",'22-Plumbing'!O208,'22-Plumbing'!R208="*",'22-Plumbing'!Q208,'22-Plumbing'!T208="*",'22-Plumbing'!S208,'22-Plumbing'!V208="*",'22-Plumbing'!U208),"")</f>
        <v/>
      </c>
      <c r="H3088" s="236" t="e">
        <f>G3088/'Project Data'!$D$22</f>
        <v>#VALUE!</v>
      </c>
      <c r="I3088" s="186"/>
      <c r="J3088" s="224"/>
      <c r="K3088" s="242"/>
    </row>
    <row r="3089" spans="1:11" s="147" customFormat="1" ht="15.6" hidden="1">
      <c r="A3089" s="198">
        <f>'22-Plumbing'!A209</f>
        <v>0</v>
      </c>
      <c r="B3089" s="235" t="str">
        <f>'22-Plumbing'!B209</f>
        <v>22 61 13.74 Dental Compressed-Air Piping</v>
      </c>
      <c r="C3089" s="254"/>
      <c r="D3089" s="239" t="str" cm="1">
        <f t="array" ref="D3089">_xlfn.IFNA(_xlfn.IFS('22-Plumbing'!D209="*",'22-Plumbing'!C209,'22-Plumbing'!F209="*",'22-Plumbing'!E209,'22-Plumbing'!H209="*",'22-Plumbing'!G209,'22-Plumbing'!J209="*",'22-Plumbing'!I209,'22-Plumbing'!L209="*",'22-Plumbing'!K209,'22-Plumbing'!N209="*",'22-Plumbing'!M209,'22-Plumbing'!P209="*",'22-Plumbing'!O209,'22-Plumbing'!R209="*",'22-Plumbing'!Q209,'22-Plumbing'!T209="*",'22-Plumbing'!S209),"")</f>
        <v/>
      </c>
      <c r="E3089" s="622" t="e">
        <f>D3089/'Project Data'!$D$22</f>
        <v>#VALUE!</v>
      </c>
      <c r="F3089" s="179" t="s">
        <v>44</v>
      </c>
      <c r="G3089" s="239" t="str" cm="1">
        <f t="array" ref="G3089">_xlfn.IFNA(_xlfn.IFS('22-Plumbing'!F209="*",'22-Plumbing'!E209,'22-Plumbing'!H209="*",'22-Plumbing'!G209,'22-Plumbing'!J209="*",'22-Plumbing'!I209,'22-Plumbing'!L209="*",'22-Plumbing'!K209,'22-Plumbing'!N209="*",'22-Plumbing'!M209,'22-Plumbing'!P209="*",'22-Plumbing'!O209,'22-Plumbing'!R209="*",'22-Plumbing'!Q209,'22-Plumbing'!T209="*",'22-Plumbing'!S209,'22-Plumbing'!V209="*",'22-Plumbing'!U209),"")</f>
        <v/>
      </c>
      <c r="H3089" s="236" t="e">
        <f>G3089/'Project Data'!$D$22</f>
        <v>#VALUE!</v>
      </c>
      <c r="I3089" s="186"/>
      <c r="J3089" s="224"/>
      <c r="K3089" s="242"/>
    </row>
    <row r="3090" spans="1:11" s="147" customFormat="1" ht="15.6" hidden="1">
      <c r="A3090" s="198">
        <f>'22-Plumbing'!A210</f>
        <v>0</v>
      </c>
      <c r="B3090" s="235" t="str">
        <f>'22-Plumbing'!B210</f>
        <v>22 61 19 Compressed-Air Equipment for Laboratory and Healthcare Facilities</v>
      </c>
      <c r="C3090" s="254"/>
      <c r="D3090" s="239" t="str" cm="1">
        <f t="array" ref="D3090">_xlfn.IFNA(_xlfn.IFS('22-Plumbing'!D210="*",'22-Plumbing'!C210,'22-Plumbing'!F210="*",'22-Plumbing'!E210,'22-Plumbing'!H210="*",'22-Plumbing'!G210,'22-Plumbing'!J210="*",'22-Plumbing'!I210,'22-Plumbing'!L210="*",'22-Plumbing'!K210,'22-Plumbing'!N210="*",'22-Plumbing'!M210,'22-Plumbing'!P210="*",'22-Plumbing'!O210,'22-Plumbing'!R210="*",'22-Plumbing'!Q210,'22-Plumbing'!T210="*",'22-Plumbing'!S210),"")</f>
        <v/>
      </c>
      <c r="E3090" s="622" t="e">
        <f>D3090/'Project Data'!$D$22</f>
        <v>#VALUE!</v>
      </c>
      <c r="F3090" s="174" t="s">
        <v>44</v>
      </c>
      <c r="G3090" s="239" t="str" cm="1">
        <f t="array" ref="G3090">_xlfn.IFNA(_xlfn.IFS('22-Plumbing'!F210="*",'22-Plumbing'!E210,'22-Plumbing'!H210="*",'22-Plumbing'!G210,'22-Plumbing'!J210="*",'22-Plumbing'!I210,'22-Plumbing'!L210="*",'22-Plumbing'!K210,'22-Plumbing'!N210="*",'22-Plumbing'!M210,'22-Plumbing'!P210="*",'22-Plumbing'!O210,'22-Plumbing'!R210="*",'22-Plumbing'!Q210,'22-Plumbing'!T210="*",'22-Plumbing'!S210,'22-Plumbing'!V210="*",'22-Plumbing'!U210),"")</f>
        <v/>
      </c>
      <c r="H3090" s="236" t="e">
        <f>G3090/'Project Data'!$D$22</f>
        <v>#VALUE!</v>
      </c>
      <c r="I3090" s="186"/>
      <c r="J3090" s="224"/>
      <c r="K3090" s="242"/>
    </row>
    <row r="3091" spans="1:11" s="147" customFormat="1" ht="15.6" hidden="1">
      <c r="A3091" s="198">
        <f>'22-Plumbing'!A211</f>
        <v>0</v>
      </c>
      <c r="B3091" s="235" t="str">
        <f>'22-Plumbing'!B211</f>
        <v>22 61 19.53 Laboratory Compressed-Air Equipment</v>
      </c>
      <c r="C3091" s="254"/>
      <c r="D3091" s="239" t="str" cm="1">
        <f t="array" ref="D3091">_xlfn.IFNA(_xlfn.IFS('22-Plumbing'!D211="*",'22-Plumbing'!C211,'22-Plumbing'!F211="*",'22-Plumbing'!E211,'22-Plumbing'!H211="*",'22-Plumbing'!G211,'22-Plumbing'!J211="*",'22-Plumbing'!I211,'22-Plumbing'!L211="*",'22-Plumbing'!K211,'22-Plumbing'!N211="*",'22-Plumbing'!M211,'22-Plumbing'!P211="*",'22-Plumbing'!O211,'22-Plumbing'!R211="*",'22-Plumbing'!Q211,'22-Plumbing'!T211="*",'22-Plumbing'!S211),"")</f>
        <v/>
      </c>
      <c r="E3091" s="622" t="e">
        <f>D3091/'Project Data'!$D$22</f>
        <v>#VALUE!</v>
      </c>
      <c r="F3091" s="174" t="s">
        <v>44</v>
      </c>
      <c r="G3091" s="239" t="str" cm="1">
        <f t="array" ref="G3091">_xlfn.IFNA(_xlfn.IFS('22-Plumbing'!F211="*",'22-Plumbing'!E211,'22-Plumbing'!H211="*",'22-Plumbing'!G211,'22-Plumbing'!J211="*",'22-Plumbing'!I211,'22-Plumbing'!L211="*",'22-Plumbing'!K211,'22-Plumbing'!N211="*",'22-Plumbing'!M211,'22-Plumbing'!P211="*",'22-Plumbing'!O211,'22-Plumbing'!R211="*",'22-Plumbing'!Q211,'22-Plumbing'!T211="*",'22-Plumbing'!S211,'22-Plumbing'!V211="*",'22-Plumbing'!U211),"")</f>
        <v/>
      </c>
      <c r="H3091" s="236" t="e">
        <f>G3091/'Project Data'!$D$22</f>
        <v>#VALUE!</v>
      </c>
      <c r="I3091" s="186"/>
      <c r="J3091" s="224"/>
      <c r="K3091" s="242"/>
    </row>
    <row r="3092" spans="1:11" s="147" customFormat="1" ht="15.6" hidden="1">
      <c r="A3092" s="198">
        <f>'22-Plumbing'!A212</f>
        <v>0</v>
      </c>
      <c r="B3092" s="235" t="str">
        <f>'22-Plumbing'!B212</f>
        <v>22 61 19.70 Healthcare Compressed-Air Equipment</v>
      </c>
      <c r="C3092" s="254"/>
      <c r="D3092" s="239" t="str" cm="1">
        <f t="array" ref="D3092">_xlfn.IFNA(_xlfn.IFS('22-Plumbing'!D212="*",'22-Plumbing'!C212,'22-Plumbing'!F212="*",'22-Plumbing'!E212,'22-Plumbing'!H212="*",'22-Plumbing'!G212,'22-Plumbing'!J212="*",'22-Plumbing'!I212,'22-Plumbing'!L212="*",'22-Plumbing'!K212,'22-Plumbing'!N212="*",'22-Plumbing'!M212,'22-Plumbing'!P212="*",'22-Plumbing'!O212,'22-Plumbing'!R212="*",'22-Plumbing'!Q212,'22-Plumbing'!T212="*",'22-Plumbing'!S212),"")</f>
        <v/>
      </c>
      <c r="E3092" s="622" t="e">
        <f>D3092/'Project Data'!$D$22</f>
        <v>#VALUE!</v>
      </c>
      <c r="F3092" s="174" t="s">
        <v>44</v>
      </c>
      <c r="G3092" s="239" t="str" cm="1">
        <f t="array" ref="G3092">_xlfn.IFNA(_xlfn.IFS('22-Plumbing'!F212="*",'22-Plumbing'!E212,'22-Plumbing'!H212="*",'22-Plumbing'!G212,'22-Plumbing'!J212="*",'22-Plumbing'!I212,'22-Plumbing'!L212="*",'22-Plumbing'!K212,'22-Plumbing'!N212="*",'22-Plumbing'!M212,'22-Plumbing'!P212="*",'22-Plumbing'!O212,'22-Plumbing'!R212="*",'22-Plumbing'!Q212,'22-Plumbing'!T212="*",'22-Plumbing'!S212,'22-Plumbing'!V212="*",'22-Plumbing'!U212),"")</f>
        <v/>
      </c>
      <c r="H3092" s="236" t="e">
        <f>G3092/'Project Data'!$D$22</f>
        <v>#VALUE!</v>
      </c>
      <c r="I3092" s="186"/>
      <c r="J3092" s="224"/>
      <c r="K3092" s="242"/>
    </row>
    <row r="3093" spans="1:11" s="147" customFormat="1" ht="15.6" hidden="1">
      <c r="A3093" s="198">
        <f>'22-Plumbing'!A213</f>
        <v>0</v>
      </c>
      <c r="B3093" s="235" t="str">
        <f>'22-Plumbing'!B213</f>
        <v>22 61 19.74 Dental Compressed-Air Equipment</v>
      </c>
      <c r="C3093" s="254"/>
      <c r="D3093" s="239" t="str" cm="1">
        <f t="array" ref="D3093">_xlfn.IFNA(_xlfn.IFS('22-Plumbing'!D213="*",'22-Plumbing'!C213,'22-Plumbing'!F213="*",'22-Plumbing'!E213,'22-Plumbing'!H213="*",'22-Plumbing'!G213,'22-Plumbing'!J213="*",'22-Plumbing'!I213,'22-Plumbing'!L213="*",'22-Plumbing'!K213,'22-Plumbing'!N213="*",'22-Plumbing'!M213,'22-Plumbing'!P213="*",'22-Plumbing'!O213,'22-Plumbing'!R213="*",'22-Plumbing'!Q213,'22-Plumbing'!T213="*",'22-Plumbing'!S213),"")</f>
        <v/>
      </c>
      <c r="E3093" s="622" t="e">
        <f>D3093/'Project Data'!$D$22</f>
        <v>#VALUE!</v>
      </c>
      <c r="F3093" s="174" t="s">
        <v>44</v>
      </c>
      <c r="G3093" s="239" t="str" cm="1">
        <f t="array" ref="G3093">_xlfn.IFNA(_xlfn.IFS('22-Plumbing'!F213="*",'22-Plumbing'!E213,'22-Plumbing'!H213="*",'22-Plumbing'!G213,'22-Plumbing'!J213="*",'22-Plumbing'!I213,'22-Plumbing'!L213="*",'22-Plumbing'!K213,'22-Plumbing'!N213="*",'22-Plumbing'!M213,'22-Plumbing'!P213="*",'22-Plumbing'!O213,'22-Plumbing'!R213="*",'22-Plumbing'!Q213,'22-Plumbing'!T213="*",'22-Plumbing'!S213,'22-Plumbing'!V213="*",'22-Plumbing'!U213),"")</f>
        <v/>
      </c>
      <c r="H3093" s="236" t="e">
        <f>G3093/'Project Data'!$D$22</f>
        <v>#VALUE!</v>
      </c>
      <c r="I3093" s="186"/>
      <c r="J3093" s="224"/>
      <c r="K3093" s="242"/>
    </row>
    <row r="3094" spans="1:11" s="147" customFormat="1" ht="15.6" hidden="1">
      <c r="A3094" s="198">
        <f>'22-Plumbing'!A214</f>
        <v>0</v>
      </c>
      <c r="B3094" s="235" t="str">
        <f>'22-Plumbing'!B214</f>
        <v>22 62 00 Vacuum Systems for Laboratory and Healthcare Facilities</v>
      </c>
      <c r="C3094" s="254"/>
      <c r="D3094" s="239" t="str" cm="1">
        <f t="array" ref="D3094">_xlfn.IFNA(_xlfn.IFS('22-Plumbing'!D214="*",'22-Plumbing'!C214,'22-Plumbing'!F214="*",'22-Plumbing'!E214,'22-Plumbing'!H214="*",'22-Plumbing'!G214,'22-Plumbing'!J214="*",'22-Plumbing'!I214,'22-Plumbing'!L214="*",'22-Plumbing'!K214,'22-Plumbing'!N214="*",'22-Plumbing'!M214,'22-Plumbing'!P214="*",'22-Plumbing'!O214,'22-Plumbing'!R214="*",'22-Plumbing'!Q214,'22-Plumbing'!T214="*",'22-Plumbing'!S214),"")</f>
        <v/>
      </c>
      <c r="E3094" s="622" t="e">
        <f>D3094/'Project Data'!$D$22</f>
        <v>#VALUE!</v>
      </c>
      <c r="F3094" s="174" t="s">
        <v>44</v>
      </c>
      <c r="G3094" s="239" t="str" cm="1">
        <f t="array" ref="G3094">_xlfn.IFNA(_xlfn.IFS('22-Plumbing'!F214="*",'22-Plumbing'!E214,'22-Plumbing'!H214="*",'22-Plumbing'!G214,'22-Plumbing'!J214="*",'22-Plumbing'!I214,'22-Plumbing'!L214="*",'22-Plumbing'!K214,'22-Plumbing'!N214="*",'22-Plumbing'!M214,'22-Plumbing'!P214="*",'22-Plumbing'!O214,'22-Plumbing'!R214="*",'22-Plumbing'!Q214,'22-Plumbing'!T214="*",'22-Plumbing'!S214,'22-Plumbing'!V214="*",'22-Plumbing'!U214),"")</f>
        <v/>
      </c>
      <c r="H3094" s="236" t="e">
        <f>G3094/'Project Data'!$D$22</f>
        <v>#VALUE!</v>
      </c>
      <c r="I3094" s="186"/>
      <c r="J3094" s="224"/>
      <c r="K3094" s="242"/>
    </row>
    <row r="3095" spans="1:11" s="147" customFormat="1" ht="15.6" hidden="1">
      <c r="A3095" s="198">
        <f>'22-Plumbing'!A215</f>
        <v>0</v>
      </c>
      <c r="B3095" s="235" t="str">
        <f>'22-Plumbing'!B215</f>
        <v>22 62 13 Vacuum Piping for Laboratory and Healthcare Facilities</v>
      </c>
      <c r="C3095" s="254"/>
      <c r="D3095" s="239" t="str" cm="1">
        <f t="array" ref="D3095">_xlfn.IFNA(_xlfn.IFS('22-Plumbing'!D215="*",'22-Plumbing'!C215,'22-Plumbing'!F215="*",'22-Plumbing'!E215,'22-Plumbing'!H215="*",'22-Plumbing'!G215,'22-Plumbing'!J215="*",'22-Plumbing'!I215,'22-Plumbing'!L215="*",'22-Plumbing'!K215,'22-Plumbing'!N215="*",'22-Plumbing'!M215,'22-Plumbing'!P215="*",'22-Plumbing'!O215,'22-Plumbing'!R215="*",'22-Plumbing'!Q215,'22-Plumbing'!T215="*",'22-Plumbing'!S215),"")</f>
        <v/>
      </c>
      <c r="E3095" s="622" t="e">
        <f>D3095/'Project Data'!$D$22</f>
        <v>#VALUE!</v>
      </c>
      <c r="F3095" s="174" t="s">
        <v>44</v>
      </c>
      <c r="G3095" s="239" t="str" cm="1">
        <f t="array" ref="G3095">_xlfn.IFNA(_xlfn.IFS('22-Plumbing'!F215="*",'22-Plumbing'!E215,'22-Plumbing'!H215="*",'22-Plumbing'!G215,'22-Plumbing'!J215="*",'22-Plumbing'!I215,'22-Plumbing'!L215="*",'22-Plumbing'!K215,'22-Plumbing'!N215="*",'22-Plumbing'!M215,'22-Plumbing'!P215="*",'22-Plumbing'!O215,'22-Plumbing'!R215="*",'22-Plumbing'!Q215,'22-Plumbing'!T215="*",'22-Plumbing'!S215,'22-Plumbing'!V215="*",'22-Plumbing'!U215),"")</f>
        <v/>
      </c>
      <c r="H3095" s="236" t="e">
        <f>G3095/'Project Data'!$D$22</f>
        <v>#VALUE!</v>
      </c>
      <c r="I3095" s="186"/>
      <c r="J3095" s="224"/>
      <c r="K3095" s="242"/>
    </row>
    <row r="3096" spans="1:11" s="147" customFormat="1" ht="15.6" hidden="1">
      <c r="A3096" s="198">
        <f>'22-Plumbing'!A216</f>
        <v>0</v>
      </c>
      <c r="B3096" s="235" t="str">
        <f>'22-Plumbing'!B216</f>
        <v>22 62 13.53 Laboratory Vacuum Piping</v>
      </c>
      <c r="C3096" s="254"/>
      <c r="D3096" s="239" t="str" cm="1">
        <f t="array" ref="D3096">_xlfn.IFNA(_xlfn.IFS('22-Plumbing'!D216="*",'22-Plumbing'!C216,'22-Plumbing'!F216="*",'22-Plumbing'!E216,'22-Plumbing'!H216="*",'22-Plumbing'!G216,'22-Plumbing'!J216="*",'22-Plumbing'!I216,'22-Plumbing'!L216="*",'22-Plumbing'!K216,'22-Plumbing'!N216="*",'22-Plumbing'!M216,'22-Plumbing'!P216="*",'22-Plumbing'!O216,'22-Plumbing'!R216="*",'22-Plumbing'!Q216,'22-Plumbing'!T216="*",'22-Plumbing'!S216),"")</f>
        <v/>
      </c>
      <c r="E3096" s="622" t="e">
        <f>D3096/'Project Data'!$D$22</f>
        <v>#VALUE!</v>
      </c>
      <c r="F3096" s="174" t="s">
        <v>44</v>
      </c>
      <c r="G3096" s="239" t="str" cm="1">
        <f t="array" ref="G3096">_xlfn.IFNA(_xlfn.IFS('22-Plumbing'!F216="*",'22-Plumbing'!E216,'22-Plumbing'!H216="*",'22-Plumbing'!G216,'22-Plumbing'!J216="*",'22-Plumbing'!I216,'22-Plumbing'!L216="*",'22-Plumbing'!K216,'22-Plumbing'!N216="*",'22-Plumbing'!M216,'22-Plumbing'!P216="*",'22-Plumbing'!O216,'22-Plumbing'!R216="*",'22-Plumbing'!Q216,'22-Plumbing'!T216="*",'22-Plumbing'!S216,'22-Plumbing'!V216="*",'22-Plumbing'!U216),"")</f>
        <v/>
      </c>
      <c r="H3096" s="236" t="e">
        <f>G3096/'Project Data'!$D$22</f>
        <v>#VALUE!</v>
      </c>
      <c r="I3096" s="186"/>
      <c r="J3096" s="224"/>
      <c r="K3096" s="242"/>
    </row>
    <row r="3097" spans="1:11" s="147" customFormat="1" ht="15.6" hidden="1">
      <c r="A3097" s="198">
        <f>'22-Plumbing'!A217</f>
        <v>0</v>
      </c>
      <c r="B3097" s="235" t="str">
        <f>'22-Plumbing'!B217</f>
        <v>22 62 13.70 Healthcare, Surgical Vacuum Piping</v>
      </c>
      <c r="C3097" s="254"/>
      <c r="D3097" s="239" t="str" cm="1">
        <f t="array" ref="D3097">_xlfn.IFNA(_xlfn.IFS('22-Plumbing'!D217="*",'22-Plumbing'!C217,'22-Plumbing'!F217="*",'22-Plumbing'!E217,'22-Plumbing'!H217="*",'22-Plumbing'!G217,'22-Plumbing'!J217="*",'22-Plumbing'!I217,'22-Plumbing'!L217="*",'22-Plumbing'!K217,'22-Plumbing'!N217="*",'22-Plumbing'!M217,'22-Plumbing'!P217="*",'22-Plumbing'!O217,'22-Plumbing'!R217="*",'22-Plumbing'!Q217,'22-Plumbing'!T217="*",'22-Plumbing'!S217),"")</f>
        <v/>
      </c>
      <c r="E3097" s="622" t="e">
        <f>D3097/'Project Data'!$D$22</f>
        <v>#VALUE!</v>
      </c>
      <c r="F3097" s="174" t="s">
        <v>44</v>
      </c>
      <c r="G3097" s="239" t="str" cm="1">
        <f t="array" ref="G3097">_xlfn.IFNA(_xlfn.IFS('22-Plumbing'!F217="*",'22-Plumbing'!E217,'22-Plumbing'!H217="*",'22-Plumbing'!G217,'22-Plumbing'!J217="*",'22-Plumbing'!I217,'22-Plumbing'!L217="*",'22-Plumbing'!K217,'22-Plumbing'!N217="*",'22-Plumbing'!M217,'22-Plumbing'!P217="*",'22-Plumbing'!O217,'22-Plumbing'!R217="*",'22-Plumbing'!Q217,'22-Plumbing'!T217="*",'22-Plumbing'!S217,'22-Plumbing'!V217="*",'22-Plumbing'!U217),"")</f>
        <v/>
      </c>
      <c r="H3097" s="236" t="e">
        <f>G3097/'Project Data'!$D$22</f>
        <v>#VALUE!</v>
      </c>
      <c r="I3097" s="186"/>
      <c r="J3097" s="224"/>
      <c r="K3097" s="242"/>
    </row>
    <row r="3098" spans="1:11" s="147" customFormat="1" ht="15.6" hidden="1">
      <c r="A3098" s="198">
        <f>'22-Plumbing'!A218</f>
        <v>0</v>
      </c>
      <c r="B3098" s="235" t="str">
        <f>'22-Plumbing'!B218</f>
        <v>22 62 13.74 Dental Vacuum Piping</v>
      </c>
      <c r="C3098" s="254"/>
      <c r="D3098" s="239" t="str" cm="1">
        <f t="array" ref="D3098">_xlfn.IFNA(_xlfn.IFS('22-Plumbing'!D218="*",'22-Plumbing'!C218,'22-Plumbing'!F218="*",'22-Plumbing'!E218,'22-Plumbing'!H218="*",'22-Plumbing'!G218,'22-Plumbing'!J218="*",'22-Plumbing'!I218,'22-Plumbing'!L218="*",'22-Plumbing'!K218,'22-Plumbing'!N218="*",'22-Plumbing'!M218,'22-Plumbing'!P218="*",'22-Plumbing'!O218,'22-Plumbing'!R218="*",'22-Plumbing'!Q218,'22-Plumbing'!T218="*",'22-Plumbing'!S218),"")</f>
        <v/>
      </c>
      <c r="E3098" s="622" t="e">
        <f>D3098/'Project Data'!$D$22</f>
        <v>#VALUE!</v>
      </c>
      <c r="F3098" s="174" t="s">
        <v>44</v>
      </c>
      <c r="G3098" s="239" t="str" cm="1">
        <f t="array" ref="G3098">_xlfn.IFNA(_xlfn.IFS('22-Plumbing'!F218="*",'22-Plumbing'!E218,'22-Plumbing'!H218="*",'22-Plumbing'!G218,'22-Plumbing'!J218="*",'22-Plumbing'!I218,'22-Plumbing'!L218="*",'22-Plumbing'!K218,'22-Plumbing'!N218="*",'22-Plumbing'!M218,'22-Plumbing'!P218="*",'22-Plumbing'!O218,'22-Plumbing'!R218="*",'22-Plumbing'!Q218,'22-Plumbing'!T218="*",'22-Plumbing'!S218,'22-Plumbing'!V218="*",'22-Plumbing'!U218),"")</f>
        <v/>
      </c>
      <c r="H3098" s="236" t="e">
        <f>G3098/'Project Data'!$D$22</f>
        <v>#VALUE!</v>
      </c>
      <c r="I3098" s="186"/>
      <c r="J3098" s="224"/>
      <c r="K3098" s="242"/>
    </row>
    <row r="3099" spans="1:11" s="147" customFormat="1" ht="15.6" hidden="1">
      <c r="A3099" s="198">
        <f>'22-Plumbing'!A219</f>
        <v>0</v>
      </c>
      <c r="B3099" s="235" t="str">
        <f>'22-Plumbing'!B219</f>
        <v>22 62 19 Vacuum Equipment for Laboratory and Healthcare Facilities</v>
      </c>
      <c r="C3099" s="254"/>
      <c r="D3099" s="239" t="str" cm="1">
        <f t="array" ref="D3099">_xlfn.IFNA(_xlfn.IFS('22-Plumbing'!D219="*",'22-Plumbing'!C219,'22-Plumbing'!F219="*",'22-Plumbing'!E219,'22-Plumbing'!H219="*",'22-Plumbing'!G219,'22-Plumbing'!J219="*",'22-Plumbing'!I219,'22-Plumbing'!L219="*",'22-Plumbing'!K219,'22-Plumbing'!N219="*",'22-Plumbing'!M219,'22-Plumbing'!P219="*",'22-Plumbing'!O219,'22-Plumbing'!R219="*",'22-Plumbing'!Q219,'22-Plumbing'!T219="*",'22-Plumbing'!S219),"")</f>
        <v/>
      </c>
      <c r="E3099" s="622" t="e">
        <f>D3099/'Project Data'!$D$22</f>
        <v>#VALUE!</v>
      </c>
      <c r="F3099" s="174" t="s">
        <v>44</v>
      </c>
      <c r="G3099" s="239" t="str" cm="1">
        <f t="array" ref="G3099">_xlfn.IFNA(_xlfn.IFS('22-Plumbing'!F219="*",'22-Plumbing'!E219,'22-Plumbing'!H219="*",'22-Plumbing'!G219,'22-Plumbing'!J219="*",'22-Plumbing'!I219,'22-Plumbing'!L219="*",'22-Plumbing'!K219,'22-Plumbing'!N219="*",'22-Plumbing'!M219,'22-Plumbing'!P219="*",'22-Plumbing'!O219,'22-Plumbing'!R219="*",'22-Plumbing'!Q219,'22-Plumbing'!T219="*",'22-Plumbing'!S219,'22-Plumbing'!V219="*",'22-Plumbing'!U219),"")</f>
        <v/>
      </c>
      <c r="H3099" s="236" t="e">
        <f>G3099/'Project Data'!$D$22</f>
        <v>#VALUE!</v>
      </c>
      <c r="I3099" s="186"/>
      <c r="J3099" s="224"/>
      <c r="K3099" s="242"/>
    </row>
    <row r="3100" spans="1:11" s="147" customFormat="1" ht="15.6" hidden="1">
      <c r="A3100" s="198">
        <f>'22-Plumbing'!A220</f>
        <v>0</v>
      </c>
      <c r="B3100" s="235" t="str">
        <f>'22-Plumbing'!B220</f>
        <v>22 62 19.53 Laboratory Vacuum Equipment</v>
      </c>
      <c r="C3100" s="254"/>
      <c r="D3100" s="239" t="str" cm="1">
        <f t="array" ref="D3100">_xlfn.IFNA(_xlfn.IFS('22-Plumbing'!D220="*",'22-Plumbing'!C220,'22-Plumbing'!F220="*",'22-Plumbing'!E220,'22-Plumbing'!H220="*",'22-Plumbing'!G220,'22-Plumbing'!J220="*",'22-Plumbing'!I220,'22-Plumbing'!L220="*",'22-Plumbing'!K220,'22-Plumbing'!N220="*",'22-Plumbing'!M220,'22-Plumbing'!P220="*",'22-Plumbing'!O220,'22-Plumbing'!R220="*",'22-Plumbing'!Q220,'22-Plumbing'!T220="*",'22-Plumbing'!S220),"")</f>
        <v/>
      </c>
      <c r="E3100" s="622" t="e">
        <f>D3100/'Project Data'!$D$22</f>
        <v>#VALUE!</v>
      </c>
      <c r="F3100" s="174" t="s">
        <v>44</v>
      </c>
      <c r="G3100" s="239" t="str" cm="1">
        <f t="array" ref="G3100">_xlfn.IFNA(_xlfn.IFS('22-Plumbing'!F220="*",'22-Plumbing'!E220,'22-Plumbing'!H220="*",'22-Plumbing'!G220,'22-Plumbing'!J220="*",'22-Plumbing'!I220,'22-Plumbing'!L220="*",'22-Plumbing'!K220,'22-Plumbing'!N220="*",'22-Plumbing'!M220,'22-Plumbing'!P220="*",'22-Plumbing'!O220,'22-Plumbing'!R220="*",'22-Plumbing'!Q220,'22-Plumbing'!T220="*",'22-Plumbing'!S220,'22-Plumbing'!V220="*",'22-Plumbing'!U220),"")</f>
        <v/>
      </c>
      <c r="H3100" s="236" t="e">
        <f>G3100/'Project Data'!$D$22</f>
        <v>#VALUE!</v>
      </c>
      <c r="I3100" s="186"/>
      <c r="J3100" s="224"/>
      <c r="K3100" s="242"/>
    </row>
    <row r="3101" spans="1:11" s="147" customFormat="1" ht="15.6" hidden="1">
      <c r="A3101" s="198">
        <f>'22-Plumbing'!A221</f>
        <v>0</v>
      </c>
      <c r="B3101" s="235" t="str">
        <f>'22-Plumbing'!B221</f>
        <v>22 62 19.70 Healthcare Vacuum Equipment</v>
      </c>
      <c r="C3101" s="254"/>
      <c r="D3101" s="239" t="str" cm="1">
        <f t="array" ref="D3101">_xlfn.IFNA(_xlfn.IFS('22-Plumbing'!D221="*",'22-Plumbing'!C221,'22-Plumbing'!F221="*",'22-Plumbing'!E221,'22-Plumbing'!H221="*",'22-Plumbing'!G221,'22-Plumbing'!J221="*",'22-Plumbing'!I221,'22-Plumbing'!L221="*",'22-Plumbing'!K221,'22-Plumbing'!N221="*",'22-Plumbing'!M221,'22-Plumbing'!P221="*",'22-Plumbing'!O221,'22-Plumbing'!R221="*",'22-Plumbing'!Q221,'22-Plumbing'!T221="*",'22-Plumbing'!S221),"")</f>
        <v/>
      </c>
      <c r="E3101" s="622" t="e">
        <f>D3101/'Project Data'!$D$22</f>
        <v>#VALUE!</v>
      </c>
      <c r="F3101" s="174" t="s">
        <v>44</v>
      </c>
      <c r="G3101" s="239" t="str" cm="1">
        <f t="array" ref="G3101">_xlfn.IFNA(_xlfn.IFS('22-Plumbing'!F221="*",'22-Plumbing'!E221,'22-Plumbing'!H221="*",'22-Plumbing'!G221,'22-Plumbing'!J221="*",'22-Plumbing'!I221,'22-Plumbing'!L221="*",'22-Plumbing'!K221,'22-Plumbing'!N221="*",'22-Plumbing'!M221,'22-Plumbing'!P221="*",'22-Plumbing'!O221,'22-Plumbing'!R221="*",'22-Plumbing'!Q221,'22-Plumbing'!T221="*",'22-Plumbing'!S221,'22-Plumbing'!V221="*",'22-Plumbing'!U221),"")</f>
        <v/>
      </c>
      <c r="H3101" s="236" t="e">
        <f>G3101/'Project Data'!$D$22</f>
        <v>#VALUE!</v>
      </c>
      <c r="I3101" s="186"/>
      <c r="J3101" s="224"/>
      <c r="K3101" s="242"/>
    </row>
    <row r="3102" spans="1:11" s="147" customFormat="1" ht="15.6" hidden="1">
      <c r="A3102" s="198">
        <f>'22-Plumbing'!A222</f>
        <v>0</v>
      </c>
      <c r="B3102" s="235" t="str">
        <f>'22-Plumbing'!B222</f>
        <v>22 62 19.74 Dental Vacuum and Evacuation Equipment</v>
      </c>
      <c r="C3102" s="254"/>
      <c r="D3102" s="239" t="str" cm="1">
        <f t="array" ref="D3102">_xlfn.IFNA(_xlfn.IFS('22-Plumbing'!D222="*",'22-Plumbing'!C222,'22-Plumbing'!F222="*",'22-Plumbing'!E222,'22-Plumbing'!H222="*",'22-Plumbing'!G222,'22-Plumbing'!J222="*",'22-Plumbing'!I222,'22-Plumbing'!L222="*",'22-Plumbing'!K222,'22-Plumbing'!N222="*",'22-Plumbing'!M222,'22-Plumbing'!P222="*",'22-Plumbing'!O222,'22-Plumbing'!R222="*",'22-Plumbing'!Q222,'22-Plumbing'!T222="*",'22-Plumbing'!S222),"")</f>
        <v/>
      </c>
      <c r="E3102" s="622" t="e">
        <f>D3102/'Project Data'!$D$22</f>
        <v>#VALUE!</v>
      </c>
      <c r="F3102" s="174" t="s">
        <v>44</v>
      </c>
      <c r="G3102" s="239" t="str" cm="1">
        <f t="array" ref="G3102">_xlfn.IFNA(_xlfn.IFS('22-Plumbing'!F222="*",'22-Plumbing'!E222,'22-Plumbing'!H222="*",'22-Plumbing'!G222,'22-Plumbing'!J222="*",'22-Plumbing'!I222,'22-Plumbing'!L222="*",'22-Plumbing'!K222,'22-Plumbing'!N222="*",'22-Plumbing'!M222,'22-Plumbing'!P222="*",'22-Plumbing'!O222,'22-Plumbing'!R222="*",'22-Plumbing'!Q222,'22-Plumbing'!T222="*",'22-Plumbing'!S222,'22-Plumbing'!V222="*",'22-Plumbing'!U222),"")</f>
        <v/>
      </c>
      <c r="H3102" s="236" t="e">
        <f>G3102/'Project Data'!$D$22</f>
        <v>#VALUE!</v>
      </c>
      <c r="I3102" s="186"/>
      <c r="J3102" s="224"/>
      <c r="K3102" s="242"/>
    </row>
    <row r="3103" spans="1:11" s="147" customFormat="1" ht="15.6" hidden="1">
      <c r="A3103" s="198">
        <f>'22-Plumbing'!A223</f>
        <v>0</v>
      </c>
      <c r="B3103" s="235" t="str">
        <f>'22-Plumbing'!B223</f>
        <v>22 62 23 Waste Anesthesia-Gas Piping</v>
      </c>
      <c r="C3103" s="254"/>
      <c r="D3103" s="239" t="str" cm="1">
        <f t="array" ref="D3103">_xlfn.IFNA(_xlfn.IFS('22-Plumbing'!D223="*",'22-Plumbing'!C223,'22-Plumbing'!F223="*",'22-Plumbing'!E223,'22-Plumbing'!H223="*",'22-Plumbing'!G223,'22-Plumbing'!J223="*",'22-Plumbing'!I223,'22-Plumbing'!L223="*",'22-Plumbing'!K223,'22-Plumbing'!N223="*",'22-Plumbing'!M223,'22-Plumbing'!P223="*",'22-Plumbing'!O223,'22-Plumbing'!R223="*",'22-Plumbing'!Q223,'22-Plumbing'!T223="*",'22-Plumbing'!S223),"")</f>
        <v/>
      </c>
      <c r="E3103" s="622" t="e">
        <f>D3103/'Project Data'!$D$22</f>
        <v>#VALUE!</v>
      </c>
      <c r="F3103" s="174" t="s">
        <v>44</v>
      </c>
      <c r="G3103" s="239" t="str" cm="1">
        <f t="array" ref="G3103">_xlfn.IFNA(_xlfn.IFS('22-Plumbing'!F223="*",'22-Plumbing'!E223,'22-Plumbing'!H223="*",'22-Plumbing'!G223,'22-Plumbing'!J223="*",'22-Plumbing'!I223,'22-Plumbing'!L223="*",'22-Plumbing'!K223,'22-Plumbing'!N223="*",'22-Plumbing'!M223,'22-Plumbing'!P223="*",'22-Plumbing'!O223,'22-Plumbing'!R223="*",'22-Plumbing'!Q223,'22-Plumbing'!T223="*",'22-Plumbing'!S223,'22-Plumbing'!V223="*",'22-Plumbing'!U223),"")</f>
        <v/>
      </c>
      <c r="H3103" s="236" t="e">
        <f>G3103/'Project Data'!$D$22</f>
        <v>#VALUE!</v>
      </c>
      <c r="I3103" s="186"/>
      <c r="J3103" s="224"/>
      <c r="K3103" s="242"/>
    </row>
    <row r="3104" spans="1:11" s="147" customFormat="1" ht="15.6" hidden="1">
      <c r="A3104" s="198">
        <f>'22-Plumbing'!A224</f>
        <v>0</v>
      </c>
      <c r="B3104" s="235" t="str">
        <f>'22-Plumbing'!B224</f>
        <v>22 63 00 Gas Systems for Laboratory and Healthcare Facilities</v>
      </c>
      <c r="C3104" s="254"/>
      <c r="D3104" s="239" t="str" cm="1">
        <f t="array" ref="D3104">_xlfn.IFNA(_xlfn.IFS('22-Plumbing'!D224="*",'22-Plumbing'!C224,'22-Plumbing'!F224="*",'22-Plumbing'!E224,'22-Plumbing'!H224="*",'22-Plumbing'!G224,'22-Plumbing'!J224="*",'22-Plumbing'!I224,'22-Plumbing'!L224="*",'22-Plumbing'!K224,'22-Plumbing'!N224="*",'22-Plumbing'!M224,'22-Plumbing'!P224="*",'22-Plumbing'!O224,'22-Plumbing'!R224="*",'22-Plumbing'!Q224,'22-Plumbing'!T224="*",'22-Plumbing'!S224),"")</f>
        <v/>
      </c>
      <c r="E3104" s="622" t="e">
        <f>D3104/'Project Data'!$D$22</f>
        <v>#VALUE!</v>
      </c>
      <c r="F3104" s="174" t="s">
        <v>44</v>
      </c>
      <c r="G3104" s="239" t="str" cm="1">
        <f t="array" ref="G3104">_xlfn.IFNA(_xlfn.IFS('22-Plumbing'!F224="*",'22-Plumbing'!E224,'22-Plumbing'!H224="*",'22-Plumbing'!G224,'22-Plumbing'!J224="*",'22-Plumbing'!I224,'22-Plumbing'!L224="*",'22-Plumbing'!K224,'22-Plumbing'!N224="*",'22-Plumbing'!M224,'22-Plumbing'!P224="*",'22-Plumbing'!O224,'22-Plumbing'!R224="*",'22-Plumbing'!Q224,'22-Plumbing'!T224="*",'22-Plumbing'!S224,'22-Plumbing'!V224="*",'22-Plumbing'!U224),"")</f>
        <v/>
      </c>
      <c r="H3104" s="236" t="e">
        <f>G3104/'Project Data'!$D$22</f>
        <v>#VALUE!</v>
      </c>
      <c r="I3104" s="186"/>
      <c r="J3104" s="224"/>
      <c r="K3104" s="242"/>
    </row>
    <row r="3105" spans="1:11" s="147" customFormat="1" ht="15.6" hidden="1">
      <c r="A3105" s="198">
        <f>'22-Plumbing'!A225</f>
        <v>0</v>
      </c>
      <c r="B3105" s="235" t="str">
        <f>'22-Plumbing'!B225</f>
        <v>22 63 13 Gas Piping for Laboratory and Healthcare Facilities</v>
      </c>
      <c r="C3105" s="254"/>
      <c r="D3105" s="239" t="str" cm="1">
        <f t="array" ref="D3105">_xlfn.IFNA(_xlfn.IFS('22-Plumbing'!D225="*",'22-Plumbing'!C225,'22-Plumbing'!F225="*",'22-Plumbing'!E225,'22-Plumbing'!H225="*",'22-Plumbing'!G225,'22-Plumbing'!J225="*",'22-Plumbing'!I225,'22-Plumbing'!L225="*",'22-Plumbing'!K225,'22-Plumbing'!N225="*",'22-Plumbing'!M225,'22-Plumbing'!P225="*",'22-Plumbing'!O225,'22-Plumbing'!R225="*",'22-Plumbing'!Q225,'22-Plumbing'!T225="*",'22-Plumbing'!S225),"")</f>
        <v/>
      </c>
      <c r="E3105" s="622" t="e">
        <f>D3105/'Project Data'!$D$22</f>
        <v>#VALUE!</v>
      </c>
      <c r="F3105" s="174" t="s">
        <v>44</v>
      </c>
      <c r="G3105" s="239" t="str" cm="1">
        <f t="array" ref="G3105">_xlfn.IFNA(_xlfn.IFS('22-Plumbing'!F225="*",'22-Plumbing'!E225,'22-Plumbing'!H225="*",'22-Plumbing'!G225,'22-Plumbing'!J225="*",'22-Plumbing'!I225,'22-Plumbing'!L225="*",'22-Plumbing'!K225,'22-Plumbing'!N225="*",'22-Plumbing'!M225,'22-Plumbing'!P225="*",'22-Plumbing'!O225,'22-Plumbing'!R225="*",'22-Plumbing'!Q225,'22-Plumbing'!T225="*",'22-Plumbing'!S225,'22-Plumbing'!V225="*",'22-Plumbing'!U225),"")</f>
        <v/>
      </c>
      <c r="H3105" s="236" t="e">
        <f>G3105/'Project Data'!$D$22</f>
        <v>#VALUE!</v>
      </c>
      <c r="I3105" s="186"/>
      <c r="J3105" s="224"/>
      <c r="K3105" s="242"/>
    </row>
    <row r="3106" spans="1:11" s="147" customFormat="1" ht="15.6" hidden="1">
      <c r="A3106" s="198">
        <f>'22-Plumbing'!A226</f>
        <v>0</v>
      </c>
      <c r="B3106" s="235" t="str">
        <f>'22-Plumbing'!B226</f>
        <v>22 63 13.53 Laboratory Gas Piping</v>
      </c>
      <c r="C3106" s="254"/>
      <c r="D3106" s="239" t="str" cm="1">
        <f t="array" ref="D3106">_xlfn.IFNA(_xlfn.IFS('22-Plumbing'!D226="*",'22-Plumbing'!C226,'22-Plumbing'!F226="*",'22-Plumbing'!E226,'22-Plumbing'!H226="*",'22-Plumbing'!G226,'22-Plumbing'!J226="*",'22-Plumbing'!I226,'22-Plumbing'!L226="*",'22-Plumbing'!K226,'22-Plumbing'!N226="*",'22-Plumbing'!M226,'22-Plumbing'!P226="*",'22-Plumbing'!O226,'22-Plumbing'!R226="*",'22-Plumbing'!Q226,'22-Plumbing'!T226="*",'22-Plumbing'!S226),"")</f>
        <v/>
      </c>
      <c r="E3106" s="622" t="e">
        <f>D3106/'Project Data'!$D$22</f>
        <v>#VALUE!</v>
      </c>
      <c r="F3106" s="174" t="s">
        <v>44</v>
      </c>
      <c r="G3106" s="239" t="str" cm="1">
        <f t="array" ref="G3106">_xlfn.IFNA(_xlfn.IFS('22-Plumbing'!F226="*",'22-Plumbing'!E226,'22-Plumbing'!H226="*",'22-Plumbing'!G226,'22-Plumbing'!J226="*",'22-Plumbing'!I226,'22-Plumbing'!L226="*",'22-Plumbing'!K226,'22-Plumbing'!N226="*",'22-Plumbing'!M226,'22-Plumbing'!P226="*",'22-Plumbing'!O226,'22-Plumbing'!R226="*",'22-Plumbing'!Q226,'22-Plumbing'!T226="*",'22-Plumbing'!S226,'22-Plumbing'!V226="*",'22-Plumbing'!U226),"")</f>
        <v/>
      </c>
      <c r="H3106" s="236" t="e">
        <f>G3106/'Project Data'!$D$22</f>
        <v>#VALUE!</v>
      </c>
      <c r="I3106" s="186"/>
      <c r="J3106" s="224"/>
      <c r="K3106" s="242"/>
    </row>
    <row r="3107" spans="1:11" s="147" customFormat="1" ht="15.6" hidden="1">
      <c r="A3107" s="198">
        <f>'22-Plumbing'!A227</f>
        <v>0</v>
      </c>
      <c r="B3107" s="235" t="str">
        <f>'22-Plumbing'!B227</f>
        <v>22 63 13.70 Healthcare Gas Piping</v>
      </c>
      <c r="C3107" s="254"/>
      <c r="D3107" s="239" t="str" cm="1">
        <f t="array" ref="D3107">_xlfn.IFNA(_xlfn.IFS('22-Plumbing'!D227="*",'22-Plumbing'!C227,'22-Plumbing'!F227="*",'22-Plumbing'!E227,'22-Plumbing'!H227="*",'22-Plumbing'!G227,'22-Plumbing'!J227="*",'22-Plumbing'!I227,'22-Plumbing'!L227="*",'22-Plumbing'!K227,'22-Plumbing'!N227="*",'22-Plumbing'!M227,'22-Plumbing'!P227="*",'22-Plumbing'!O227,'22-Plumbing'!R227="*",'22-Plumbing'!Q227,'22-Plumbing'!T227="*",'22-Plumbing'!S227),"")</f>
        <v/>
      </c>
      <c r="E3107" s="622" t="e">
        <f>D3107/'Project Data'!$D$22</f>
        <v>#VALUE!</v>
      </c>
      <c r="F3107" s="174" t="s">
        <v>44</v>
      </c>
      <c r="G3107" s="239" t="str" cm="1">
        <f t="array" ref="G3107">_xlfn.IFNA(_xlfn.IFS('22-Plumbing'!F227="*",'22-Plumbing'!E227,'22-Plumbing'!H227="*",'22-Plumbing'!G227,'22-Plumbing'!J227="*",'22-Plumbing'!I227,'22-Plumbing'!L227="*",'22-Plumbing'!K227,'22-Plumbing'!N227="*",'22-Plumbing'!M227,'22-Plumbing'!P227="*",'22-Plumbing'!O227,'22-Plumbing'!R227="*",'22-Plumbing'!Q227,'22-Plumbing'!T227="*",'22-Plumbing'!S227,'22-Plumbing'!V227="*",'22-Plumbing'!U227),"")</f>
        <v/>
      </c>
      <c r="H3107" s="236" t="e">
        <f>G3107/'Project Data'!$D$22</f>
        <v>#VALUE!</v>
      </c>
      <c r="I3107" s="186"/>
      <c r="J3107" s="224"/>
      <c r="K3107" s="242"/>
    </row>
    <row r="3108" spans="1:11" s="147" customFormat="1" ht="15.6" hidden="1">
      <c r="A3108" s="198">
        <f>'22-Plumbing'!A228</f>
        <v>0</v>
      </c>
      <c r="B3108" s="235" t="str">
        <f>'22-Plumbing'!B228</f>
        <v>22 63 19 Gas Storage Tanks for Laboratory and Healthcare Facilities</v>
      </c>
      <c r="C3108" s="254"/>
      <c r="D3108" s="239" t="str" cm="1">
        <f t="array" ref="D3108">_xlfn.IFNA(_xlfn.IFS('22-Plumbing'!D228="*",'22-Plumbing'!C228,'22-Plumbing'!F228="*",'22-Plumbing'!E228,'22-Plumbing'!H228="*",'22-Plumbing'!G228,'22-Plumbing'!J228="*",'22-Plumbing'!I228,'22-Plumbing'!L228="*",'22-Plumbing'!K228,'22-Plumbing'!N228="*",'22-Plumbing'!M228,'22-Plumbing'!P228="*",'22-Plumbing'!O228,'22-Plumbing'!R228="*",'22-Plumbing'!Q228,'22-Plumbing'!T228="*",'22-Plumbing'!S228),"")</f>
        <v/>
      </c>
      <c r="E3108" s="622" t="e">
        <f>D3108/'Project Data'!$D$22</f>
        <v>#VALUE!</v>
      </c>
      <c r="F3108" s="186" t="s">
        <v>44</v>
      </c>
      <c r="G3108" s="239" t="str" cm="1">
        <f t="array" ref="G3108">_xlfn.IFNA(_xlfn.IFS('22-Plumbing'!F228="*",'22-Plumbing'!E228,'22-Plumbing'!H228="*",'22-Plumbing'!G228,'22-Plumbing'!J228="*",'22-Plumbing'!I228,'22-Plumbing'!L228="*",'22-Plumbing'!K228,'22-Plumbing'!N228="*",'22-Plumbing'!M228,'22-Plumbing'!P228="*",'22-Plumbing'!O228,'22-Plumbing'!R228="*",'22-Plumbing'!Q228,'22-Plumbing'!T228="*",'22-Plumbing'!S228,'22-Plumbing'!V228="*",'22-Plumbing'!U228),"")</f>
        <v/>
      </c>
      <c r="H3108" s="236" t="e">
        <f>G3108/'Project Data'!$D$22</f>
        <v>#VALUE!</v>
      </c>
      <c r="I3108" s="186"/>
      <c r="J3108" s="224"/>
      <c r="K3108" s="242"/>
    </row>
    <row r="3109" spans="1:11" s="147" customFormat="1" ht="15.6" hidden="1">
      <c r="A3109" s="198">
        <f>'22-Plumbing'!A229</f>
        <v>0</v>
      </c>
      <c r="B3109" s="235" t="str">
        <f>'22-Plumbing'!B229</f>
        <v>22 63 19.53 Laboratory Gas Storage Tanks</v>
      </c>
      <c r="C3109" s="254"/>
      <c r="D3109" s="239" t="str" cm="1">
        <f t="array" ref="D3109">_xlfn.IFNA(_xlfn.IFS('22-Plumbing'!D229="*",'22-Plumbing'!C229,'22-Plumbing'!F229="*",'22-Plumbing'!E229,'22-Plumbing'!H229="*",'22-Plumbing'!G229,'22-Plumbing'!J229="*",'22-Plumbing'!I229,'22-Plumbing'!L229="*",'22-Plumbing'!K229,'22-Plumbing'!N229="*",'22-Plumbing'!M229,'22-Plumbing'!P229="*",'22-Plumbing'!O229,'22-Plumbing'!R229="*",'22-Plumbing'!Q229,'22-Plumbing'!T229="*",'22-Plumbing'!S229),"")</f>
        <v/>
      </c>
      <c r="E3109" s="622" t="e">
        <f>D3109/'Project Data'!$D$22</f>
        <v>#VALUE!</v>
      </c>
      <c r="F3109" s="186" t="s">
        <v>44</v>
      </c>
      <c r="G3109" s="239" t="str" cm="1">
        <f t="array" ref="G3109">_xlfn.IFNA(_xlfn.IFS('22-Plumbing'!F229="*",'22-Plumbing'!E229,'22-Plumbing'!H229="*",'22-Plumbing'!G229,'22-Plumbing'!J229="*",'22-Plumbing'!I229,'22-Plumbing'!L229="*",'22-Plumbing'!K229,'22-Plumbing'!N229="*",'22-Plumbing'!M229,'22-Plumbing'!P229="*",'22-Plumbing'!O229,'22-Plumbing'!R229="*",'22-Plumbing'!Q229,'22-Plumbing'!T229="*",'22-Plumbing'!S229,'22-Plumbing'!V229="*",'22-Plumbing'!U229),"")</f>
        <v/>
      </c>
      <c r="H3109" s="236" t="e">
        <f>G3109/'Project Data'!$D$22</f>
        <v>#VALUE!</v>
      </c>
      <c r="I3109" s="186"/>
      <c r="J3109" s="224"/>
      <c r="K3109" s="242"/>
    </row>
    <row r="3110" spans="1:11" s="147" customFormat="1" ht="15.6" hidden="1">
      <c r="A3110" s="198">
        <f>'22-Plumbing'!A230</f>
        <v>0</v>
      </c>
      <c r="B3110" s="235" t="str">
        <f>'22-Plumbing'!B230</f>
        <v>22 63 19.70 Healthcare Gas Storage Tanks</v>
      </c>
      <c r="C3110" s="254"/>
      <c r="D3110" s="239" t="str" cm="1">
        <f t="array" ref="D3110">_xlfn.IFNA(_xlfn.IFS('22-Plumbing'!D230="*",'22-Plumbing'!C230,'22-Plumbing'!F230="*",'22-Plumbing'!E230,'22-Plumbing'!H230="*",'22-Plumbing'!G230,'22-Plumbing'!J230="*",'22-Plumbing'!I230,'22-Plumbing'!L230="*",'22-Plumbing'!K230,'22-Plumbing'!N230="*",'22-Plumbing'!M230,'22-Plumbing'!P230="*",'22-Plumbing'!O230,'22-Plumbing'!R230="*",'22-Plumbing'!Q230,'22-Plumbing'!T230="*",'22-Plumbing'!S230),"")</f>
        <v/>
      </c>
      <c r="E3110" s="622" t="e">
        <f>D3110/'Project Data'!$D$22</f>
        <v>#VALUE!</v>
      </c>
      <c r="F3110" s="186" t="s">
        <v>44</v>
      </c>
      <c r="G3110" s="239" t="str" cm="1">
        <f t="array" ref="G3110">_xlfn.IFNA(_xlfn.IFS('22-Plumbing'!F230="*",'22-Plumbing'!E230,'22-Plumbing'!H230="*",'22-Plumbing'!G230,'22-Plumbing'!J230="*",'22-Plumbing'!I230,'22-Plumbing'!L230="*",'22-Plumbing'!K230,'22-Plumbing'!N230="*",'22-Plumbing'!M230,'22-Plumbing'!P230="*",'22-Plumbing'!O230,'22-Plumbing'!R230="*",'22-Plumbing'!Q230,'22-Plumbing'!T230="*",'22-Plumbing'!S230,'22-Plumbing'!V230="*",'22-Plumbing'!U230),"")</f>
        <v/>
      </c>
      <c r="H3110" s="236" t="e">
        <f>G3110/'Project Data'!$D$22</f>
        <v>#VALUE!</v>
      </c>
      <c r="I3110" s="186"/>
      <c r="J3110" s="224"/>
      <c r="K3110" s="242"/>
    </row>
    <row r="3111" spans="1:11" s="147" customFormat="1" ht="15.6" hidden="1">
      <c r="A3111" s="198">
        <f>'22-Plumbing'!A231</f>
        <v>0</v>
      </c>
      <c r="B3111" s="235" t="str">
        <f>'22-Plumbing'!B231</f>
        <v>22 66 00 Chemical-Waste Systems for Laboratory and Healthcare Facilities</v>
      </c>
      <c r="C3111" s="254"/>
      <c r="D3111" s="239" t="str" cm="1">
        <f t="array" ref="D3111">_xlfn.IFNA(_xlfn.IFS('22-Plumbing'!D231="*",'22-Plumbing'!C231,'22-Plumbing'!F231="*",'22-Plumbing'!E231,'22-Plumbing'!H231="*",'22-Plumbing'!G231,'22-Plumbing'!J231="*",'22-Plumbing'!I231,'22-Plumbing'!L231="*",'22-Plumbing'!K231,'22-Plumbing'!N231="*",'22-Plumbing'!M231,'22-Plumbing'!P231="*",'22-Plumbing'!O231,'22-Plumbing'!R231="*",'22-Plumbing'!Q231,'22-Plumbing'!T231="*",'22-Plumbing'!S231),"")</f>
        <v/>
      </c>
      <c r="E3111" s="622" t="e">
        <f>D3111/'Project Data'!$D$22</f>
        <v>#VALUE!</v>
      </c>
      <c r="F3111" s="186" t="s">
        <v>44</v>
      </c>
      <c r="G3111" s="239" t="str" cm="1">
        <f t="array" ref="G3111">_xlfn.IFNA(_xlfn.IFS('22-Plumbing'!F231="*",'22-Plumbing'!E231,'22-Plumbing'!H231="*",'22-Plumbing'!G231,'22-Plumbing'!J231="*",'22-Plumbing'!I231,'22-Plumbing'!L231="*",'22-Plumbing'!K231,'22-Plumbing'!N231="*",'22-Plumbing'!M231,'22-Plumbing'!P231="*",'22-Plumbing'!O231,'22-Plumbing'!R231="*",'22-Plumbing'!Q231,'22-Plumbing'!T231="*",'22-Plumbing'!S231,'22-Plumbing'!V231="*",'22-Plumbing'!U231),"")</f>
        <v/>
      </c>
      <c r="H3111" s="236" t="e">
        <f>G3111/'Project Data'!$D$22</f>
        <v>#VALUE!</v>
      </c>
      <c r="I3111" s="186"/>
      <c r="J3111" s="224"/>
      <c r="K3111" s="242"/>
    </row>
    <row r="3112" spans="1:11" s="147" customFormat="1" ht="15.6" hidden="1">
      <c r="A3112" s="198">
        <f>'22-Plumbing'!A232</f>
        <v>0</v>
      </c>
      <c r="B3112" s="235" t="str">
        <f>'22-Plumbing'!B232</f>
        <v>22 66 53 Laboratory Chemical-Waste and Vent Piping</v>
      </c>
      <c r="C3112" s="254"/>
      <c r="D3112" s="239" t="str" cm="1">
        <f t="array" ref="D3112">_xlfn.IFNA(_xlfn.IFS('22-Plumbing'!D232="*",'22-Plumbing'!C232,'22-Plumbing'!F232="*",'22-Plumbing'!E232,'22-Plumbing'!H232="*",'22-Plumbing'!G232,'22-Plumbing'!J232="*",'22-Plumbing'!I232,'22-Plumbing'!L232="*",'22-Plumbing'!K232,'22-Plumbing'!N232="*",'22-Plumbing'!M232,'22-Plumbing'!P232="*",'22-Plumbing'!O232,'22-Plumbing'!R232="*",'22-Plumbing'!Q232,'22-Plumbing'!T232="*",'22-Plumbing'!S232),"")</f>
        <v/>
      </c>
      <c r="E3112" s="622" t="e">
        <f>D3112/'Project Data'!$D$22</f>
        <v>#VALUE!</v>
      </c>
      <c r="F3112" s="186" t="s">
        <v>44</v>
      </c>
      <c r="G3112" s="239" t="str" cm="1">
        <f t="array" ref="G3112">_xlfn.IFNA(_xlfn.IFS('22-Plumbing'!F232="*",'22-Plumbing'!E232,'22-Plumbing'!H232="*",'22-Plumbing'!G232,'22-Plumbing'!J232="*",'22-Plumbing'!I232,'22-Plumbing'!L232="*",'22-Plumbing'!K232,'22-Plumbing'!N232="*",'22-Plumbing'!M232,'22-Plumbing'!P232="*",'22-Plumbing'!O232,'22-Plumbing'!R232="*",'22-Plumbing'!Q232,'22-Plumbing'!T232="*",'22-Plumbing'!S232,'22-Plumbing'!V232="*",'22-Plumbing'!U232),"")</f>
        <v/>
      </c>
      <c r="H3112" s="236" t="e">
        <f>G3112/'Project Data'!$D$22</f>
        <v>#VALUE!</v>
      </c>
      <c r="I3112" s="186"/>
      <c r="J3112" s="224"/>
      <c r="K3112" s="242"/>
    </row>
    <row r="3113" spans="1:11" s="147" customFormat="1" ht="15.6" hidden="1">
      <c r="A3113" s="198">
        <f>'22-Plumbing'!A233</f>
        <v>0</v>
      </c>
      <c r="B3113" s="235" t="str">
        <f>'22-Plumbing'!B233</f>
        <v>22 66 70 Healthcare Chemical-Waste and Vent Piping</v>
      </c>
      <c r="C3113" s="254"/>
      <c r="D3113" s="239" t="str" cm="1">
        <f t="array" ref="D3113">_xlfn.IFNA(_xlfn.IFS('22-Plumbing'!D233="*",'22-Plumbing'!C233,'22-Plumbing'!F233="*",'22-Plumbing'!E233,'22-Plumbing'!H233="*",'22-Plumbing'!G233,'22-Plumbing'!J233="*",'22-Plumbing'!I233,'22-Plumbing'!L233="*",'22-Plumbing'!K233,'22-Plumbing'!N233="*",'22-Plumbing'!M233,'22-Plumbing'!P233="*",'22-Plumbing'!O233,'22-Plumbing'!R233="*",'22-Plumbing'!Q233,'22-Plumbing'!T233="*",'22-Plumbing'!S233),"")</f>
        <v/>
      </c>
      <c r="E3113" s="622" t="e">
        <f>D3113/'Project Data'!$D$22</f>
        <v>#VALUE!</v>
      </c>
      <c r="F3113" s="186" t="s">
        <v>44</v>
      </c>
      <c r="G3113" s="239" t="str" cm="1">
        <f t="array" ref="G3113">_xlfn.IFNA(_xlfn.IFS('22-Plumbing'!F233="*",'22-Plumbing'!E233,'22-Plumbing'!H233="*",'22-Plumbing'!G233,'22-Plumbing'!J233="*",'22-Plumbing'!I233,'22-Plumbing'!L233="*",'22-Plumbing'!K233,'22-Plumbing'!N233="*",'22-Plumbing'!M233,'22-Plumbing'!P233="*",'22-Plumbing'!O233,'22-Plumbing'!R233="*",'22-Plumbing'!Q233,'22-Plumbing'!T233="*",'22-Plumbing'!S233,'22-Plumbing'!V233="*",'22-Plumbing'!U233),"")</f>
        <v/>
      </c>
      <c r="H3113" s="236" t="e">
        <f>G3113/'Project Data'!$D$22</f>
        <v>#VALUE!</v>
      </c>
      <c r="I3113" s="186"/>
      <c r="J3113" s="224"/>
      <c r="K3113" s="242"/>
    </row>
    <row r="3114" spans="1:11" s="147" customFormat="1" ht="15.6" hidden="1">
      <c r="A3114" s="198">
        <f>'22-Plumbing'!A234</f>
        <v>0</v>
      </c>
      <c r="B3114" s="235" t="str">
        <f>'22-Plumbing'!B234</f>
        <v>22 66 83 Chemical-Waste Tanks</v>
      </c>
      <c r="C3114" s="254"/>
      <c r="D3114" s="239" t="str" cm="1">
        <f t="array" ref="D3114">_xlfn.IFNA(_xlfn.IFS('22-Plumbing'!D234="*",'22-Plumbing'!C234,'22-Plumbing'!F234="*",'22-Plumbing'!E234,'22-Plumbing'!H234="*",'22-Plumbing'!G234,'22-Plumbing'!J234="*",'22-Plumbing'!I234,'22-Plumbing'!L234="*",'22-Plumbing'!K234,'22-Plumbing'!N234="*",'22-Plumbing'!M234,'22-Plumbing'!P234="*",'22-Plumbing'!O234,'22-Plumbing'!R234="*",'22-Plumbing'!Q234,'22-Plumbing'!T234="*",'22-Plumbing'!S234),"")</f>
        <v/>
      </c>
      <c r="E3114" s="622" t="e">
        <f>D3114/'Project Data'!$D$22</f>
        <v>#VALUE!</v>
      </c>
      <c r="F3114" s="186" t="s">
        <v>44</v>
      </c>
      <c r="G3114" s="239" t="str" cm="1">
        <f t="array" ref="G3114">_xlfn.IFNA(_xlfn.IFS('22-Plumbing'!F234="*",'22-Plumbing'!E234,'22-Plumbing'!H234="*",'22-Plumbing'!G234,'22-Plumbing'!J234="*",'22-Plumbing'!I234,'22-Plumbing'!L234="*",'22-Plumbing'!K234,'22-Plumbing'!N234="*",'22-Plumbing'!M234,'22-Plumbing'!P234="*",'22-Plumbing'!O234,'22-Plumbing'!R234="*",'22-Plumbing'!Q234,'22-Plumbing'!T234="*",'22-Plumbing'!S234,'22-Plumbing'!V234="*",'22-Plumbing'!U234),"")</f>
        <v/>
      </c>
      <c r="H3114" s="236" t="e">
        <f>G3114/'Project Data'!$D$22</f>
        <v>#VALUE!</v>
      </c>
      <c r="I3114" s="186"/>
      <c r="J3114" s="224"/>
      <c r="K3114" s="242"/>
    </row>
    <row r="3115" spans="1:11" s="147" customFormat="1" ht="15.6" hidden="1">
      <c r="A3115" s="198">
        <f>'22-Plumbing'!A235</f>
        <v>0</v>
      </c>
      <c r="B3115" s="235" t="str">
        <f>'22-Plumbing'!B235</f>
        <v>22 66 83.13 Chemical-Waste Dilution Tanks</v>
      </c>
      <c r="C3115" s="254"/>
      <c r="D3115" s="239" t="str" cm="1">
        <f t="array" ref="D3115">_xlfn.IFNA(_xlfn.IFS('22-Plumbing'!D235="*",'22-Plumbing'!C235,'22-Plumbing'!F235="*",'22-Plumbing'!E235,'22-Plumbing'!H235="*",'22-Plumbing'!G235,'22-Plumbing'!J235="*",'22-Plumbing'!I235,'22-Plumbing'!L235="*",'22-Plumbing'!K235,'22-Plumbing'!N235="*",'22-Plumbing'!M235,'22-Plumbing'!P235="*",'22-Plumbing'!O235,'22-Plumbing'!R235="*",'22-Plumbing'!Q235,'22-Plumbing'!T235="*",'22-Plumbing'!S235),"")</f>
        <v/>
      </c>
      <c r="E3115" s="622" t="e">
        <f>D3115/'Project Data'!$D$22</f>
        <v>#VALUE!</v>
      </c>
      <c r="F3115" s="186" t="s">
        <v>44</v>
      </c>
      <c r="G3115" s="239" t="str" cm="1">
        <f t="array" ref="G3115">_xlfn.IFNA(_xlfn.IFS('22-Plumbing'!F235="*",'22-Plumbing'!E235,'22-Plumbing'!H235="*",'22-Plumbing'!G235,'22-Plumbing'!J235="*",'22-Plumbing'!I235,'22-Plumbing'!L235="*",'22-Plumbing'!K235,'22-Plumbing'!N235="*",'22-Plumbing'!M235,'22-Plumbing'!P235="*",'22-Plumbing'!O235,'22-Plumbing'!R235="*",'22-Plumbing'!Q235,'22-Plumbing'!T235="*",'22-Plumbing'!S235,'22-Plumbing'!V235="*",'22-Plumbing'!U235),"")</f>
        <v/>
      </c>
      <c r="H3115" s="236" t="e">
        <f>G3115/'Project Data'!$D$22</f>
        <v>#VALUE!</v>
      </c>
      <c r="I3115" s="186"/>
      <c r="J3115" s="224"/>
      <c r="K3115" s="242"/>
    </row>
    <row r="3116" spans="1:11" s="147" customFormat="1" ht="15.6" hidden="1">
      <c r="A3116" s="198">
        <f>'22-Plumbing'!A236</f>
        <v>0</v>
      </c>
      <c r="B3116" s="235" t="str">
        <f>'22-Plumbing'!B236</f>
        <v>22 66 83.16 Chemical-Waste Neutralization Tanks</v>
      </c>
      <c r="C3116" s="254"/>
      <c r="D3116" s="239" t="str" cm="1">
        <f t="array" ref="D3116">_xlfn.IFNA(_xlfn.IFS('22-Plumbing'!D236="*",'22-Plumbing'!C236,'22-Plumbing'!F236="*",'22-Plumbing'!E236,'22-Plumbing'!H236="*",'22-Plumbing'!G236,'22-Plumbing'!J236="*",'22-Plumbing'!I236,'22-Plumbing'!L236="*",'22-Plumbing'!K236,'22-Plumbing'!N236="*",'22-Plumbing'!M236,'22-Plumbing'!P236="*",'22-Plumbing'!O236,'22-Plumbing'!R236="*",'22-Plumbing'!Q236,'22-Plumbing'!T236="*",'22-Plumbing'!S236),"")</f>
        <v/>
      </c>
      <c r="E3116" s="622" t="e">
        <f>D3116/'Project Data'!$D$22</f>
        <v>#VALUE!</v>
      </c>
      <c r="F3116" s="186" t="s">
        <v>44</v>
      </c>
      <c r="G3116" s="239" t="str" cm="1">
        <f t="array" ref="G3116">_xlfn.IFNA(_xlfn.IFS('22-Plumbing'!F236="*",'22-Plumbing'!E236,'22-Plumbing'!H236="*",'22-Plumbing'!G236,'22-Plumbing'!J236="*",'22-Plumbing'!I236,'22-Plumbing'!L236="*",'22-Plumbing'!K236,'22-Plumbing'!N236="*",'22-Plumbing'!M236,'22-Plumbing'!P236="*",'22-Plumbing'!O236,'22-Plumbing'!R236="*",'22-Plumbing'!Q236,'22-Plumbing'!T236="*",'22-Plumbing'!S236,'22-Plumbing'!V236="*",'22-Plumbing'!U236),"")</f>
        <v/>
      </c>
      <c r="H3116" s="236" t="e">
        <f>G3116/'Project Data'!$D$22</f>
        <v>#VALUE!</v>
      </c>
      <c r="I3116" s="186"/>
      <c r="J3116" s="224"/>
      <c r="K3116" s="242"/>
    </row>
    <row r="3117" spans="1:11" s="147" customFormat="1" ht="15.6" hidden="1">
      <c r="A3117" s="198">
        <f>'22-Plumbing'!A237</f>
        <v>0</v>
      </c>
      <c r="B3117" s="235" t="str">
        <f>'22-Plumbing'!B237</f>
        <v>22 67 00 Processed Water Systems for Laboratory and Healthcare Facilities</v>
      </c>
      <c r="C3117" s="254"/>
      <c r="D3117" s="239" t="str" cm="1">
        <f t="array" ref="D3117">_xlfn.IFNA(_xlfn.IFS('22-Plumbing'!D237="*",'22-Plumbing'!C237,'22-Plumbing'!F237="*",'22-Plumbing'!E237,'22-Plumbing'!H237="*",'22-Plumbing'!G237,'22-Plumbing'!J237="*",'22-Plumbing'!I237,'22-Plumbing'!L237="*",'22-Plumbing'!K237,'22-Plumbing'!N237="*",'22-Plumbing'!M237,'22-Plumbing'!P237="*",'22-Plumbing'!O237,'22-Plumbing'!R237="*",'22-Plumbing'!Q237,'22-Plumbing'!T237="*",'22-Plumbing'!S237),"")</f>
        <v/>
      </c>
      <c r="E3117" s="622" t="e">
        <f>D3117/'Project Data'!$D$22</f>
        <v>#VALUE!</v>
      </c>
      <c r="F3117" s="186" t="s">
        <v>44</v>
      </c>
      <c r="G3117" s="239" t="str" cm="1">
        <f t="array" ref="G3117">_xlfn.IFNA(_xlfn.IFS('22-Plumbing'!F237="*",'22-Plumbing'!E237,'22-Plumbing'!H237="*",'22-Plumbing'!G237,'22-Plumbing'!J237="*",'22-Plumbing'!I237,'22-Plumbing'!L237="*",'22-Plumbing'!K237,'22-Plumbing'!N237="*",'22-Plumbing'!M237,'22-Plumbing'!P237="*",'22-Plumbing'!O237,'22-Plumbing'!R237="*",'22-Plumbing'!Q237,'22-Plumbing'!T237="*",'22-Plumbing'!S237,'22-Plumbing'!V237="*",'22-Plumbing'!U237),"")</f>
        <v/>
      </c>
      <c r="H3117" s="236" t="e">
        <f>G3117/'Project Data'!$D$22</f>
        <v>#VALUE!</v>
      </c>
      <c r="I3117" s="186"/>
      <c r="J3117" s="224"/>
      <c r="K3117" s="242"/>
    </row>
    <row r="3118" spans="1:11" s="147" customFormat="1" ht="15.6" hidden="1">
      <c r="A3118" s="198">
        <f>'22-Plumbing'!A238</f>
        <v>0</v>
      </c>
      <c r="B3118" s="235" t="str">
        <f>'22-Plumbing'!B238</f>
        <v>22 67 13 Processed Water Piping for Laboratory and Healthcare Facilities</v>
      </c>
      <c r="C3118" s="254"/>
      <c r="D3118" s="239" t="str" cm="1">
        <f t="array" ref="D3118">_xlfn.IFNA(_xlfn.IFS('22-Plumbing'!D238="*",'22-Plumbing'!C238,'22-Plumbing'!F238="*",'22-Plumbing'!E238,'22-Plumbing'!H238="*",'22-Plumbing'!G238,'22-Plumbing'!J238="*",'22-Plumbing'!I238,'22-Plumbing'!L238="*",'22-Plumbing'!K238,'22-Plumbing'!N238="*",'22-Plumbing'!M238,'22-Plumbing'!P238="*",'22-Plumbing'!O238,'22-Plumbing'!R238="*",'22-Plumbing'!Q238,'22-Plumbing'!T238="*",'22-Plumbing'!S238),"")</f>
        <v/>
      </c>
      <c r="E3118" s="622" t="e">
        <f>D3118/'Project Data'!$D$22</f>
        <v>#VALUE!</v>
      </c>
      <c r="F3118" s="186" t="s">
        <v>44</v>
      </c>
      <c r="G3118" s="239" t="str" cm="1">
        <f t="array" ref="G3118">_xlfn.IFNA(_xlfn.IFS('22-Plumbing'!F238="*",'22-Plumbing'!E238,'22-Plumbing'!H238="*",'22-Plumbing'!G238,'22-Plumbing'!J238="*",'22-Plumbing'!I238,'22-Plumbing'!L238="*",'22-Plumbing'!K238,'22-Plumbing'!N238="*",'22-Plumbing'!M238,'22-Plumbing'!P238="*",'22-Plumbing'!O238,'22-Plumbing'!R238="*",'22-Plumbing'!Q238,'22-Plumbing'!T238="*",'22-Plumbing'!S238,'22-Plumbing'!V238="*",'22-Plumbing'!U238),"")</f>
        <v/>
      </c>
      <c r="H3118" s="236" t="e">
        <f>G3118/'Project Data'!$D$22</f>
        <v>#VALUE!</v>
      </c>
      <c r="I3118" s="186"/>
      <c r="J3118" s="224"/>
      <c r="K3118" s="242"/>
    </row>
    <row r="3119" spans="1:11" s="147" customFormat="1" ht="15.6" hidden="1">
      <c r="A3119" s="198">
        <f>'22-Plumbing'!A239</f>
        <v>0</v>
      </c>
      <c r="B3119" s="235" t="str">
        <f>'22-Plumbing'!B239</f>
        <v>22 67 13.13 Distilled-Water Piping</v>
      </c>
      <c r="C3119" s="254"/>
      <c r="D3119" s="239" t="str" cm="1">
        <f t="array" ref="D3119">_xlfn.IFNA(_xlfn.IFS('22-Plumbing'!D239="*",'22-Plumbing'!C239,'22-Plumbing'!F239="*",'22-Plumbing'!E239,'22-Plumbing'!H239="*",'22-Plumbing'!G239,'22-Plumbing'!J239="*",'22-Plumbing'!I239,'22-Plumbing'!L239="*",'22-Plumbing'!K239,'22-Plumbing'!N239="*",'22-Plumbing'!M239,'22-Plumbing'!P239="*",'22-Plumbing'!O239,'22-Plumbing'!R239="*",'22-Plumbing'!Q239,'22-Plumbing'!T239="*",'22-Plumbing'!S239),"")</f>
        <v/>
      </c>
      <c r="E3119" s="622" t="e">
        <f>D3119/'Project Data'!$D$22</f>
        <v>#VALUE!</v>
      </c>
      <c r="F3119" s="186" t="s">
        <v>44</v>
      </c>
      <c r="G3119" s="239" t="str" cm="1">
        <f t="array" ref="G3119">_xlfn.IFNA(_xlfn.IFS('22-Plumbing'!F239="*",'22-Plumbing'!E239,'22-Plumbing'!H239="*",'22-Plumbing'!G239,'22-Plumbing'!J239="*",'22-Plumbing'!I239,'22-Plumbing'!L239="*",'22-Plumbing'!K239,'22-Plumbing'!N239="*",'22-Plumbing'!M239,'22-Plumbing'!P239="*",'22-Plumbing'!O239,'22-Plumbing'!R239="*",'22-Plumbing'!Q239,'22-Plumbing'!T239="*",'22-Plumbing'!S239,'22-Plumbing'!V239="*",'22-Plumbing'!U239),"")</f>
        <v/>
      </c>
      <c r="H3119" s="236" t="e">
        <f>G3119/'Project Data'!$D$22</f>
        <v>#VALUE!</v>
      </c>
      <c r="I3119" s="186"/>
      <c r="J3119" s="224"/>
      <c r="K3119" s="242"/>
    </row>
    <row r="3120" spans="1:11" s="147" customFormat="1" ht="15.6" hidden="1">
      <c r="A3120" s="198">
        <f>'22-Plumbing'!A240</f>
        <v>0</v>
      </c>
      <c r="B3120" s="235" t="str">
        <f>'22-Plumbing'!B240</f>
        <v>22 67 13.16 Reverse-Osmosis Water Piping</v>
      </c>
      <c r="C3120" s="254"/>
      <c r="D3120" s="239" t="str" cm="1">
        <f t="array" ref="D3120">_xlfn.IFNA(_xlfn.IFS('22-Plumbing'!D240="*",'22-Plumbing'!C240,'22-Plumbing'!F240="*",'22-Plumbing'!E240,'22-Plumbing'!H240="*",'22-Plumbing'!G240,'22-Plumbing'!J240="*",'22-Plumbing'!I240,'22-Plumbing'!L240="*",'22-Plumbing'!K240,'22-Plumbing'!N240="*",'22-Plumbing'!M240,'22-Plumbing'!P240="*",'22-Plumbing'!O240,'22-Plumbing'!R240="*",'22-Plumbing'!Q240,'22-Plumbing'!T240="*",'22-Plumbing'!S240),"")</f>
        <v/>
      </c>
      <c r="E3120" s="622" t="e">
        <f>D3120/'Project Data'!$D$22</f>
        <v>#VALUE!</v>
      </c>
      <c r="F3120" s="186" t="s">
        <v>44</v>
      </c>
      <c r="G3120" s="239" t="str" cm="1">
        <f t="array" ref="G3120">_xlfn.IFNA(_xlfn.IFS('22-Plumbing'!F240="*",'22-Plumbing'!E240,'22-Plumbing'!H240="*",'22-Plumbing'!G240,'22-Plumbing'!J240="*",'22-Plumbing'!I240,'22-Plumbing'!L240="*",'22-Plumbing'!K240,'22-Plumbing'!N240="*",'22-Plumbing'!M240,'22-Plumbing'!P240="*",'22-Plumbing'!O240,'22-Plumbing'!R240="*",'22-Plumbing'!Q240,'22-Plumbing'!T240="*",'22-Plumbing'!S240,'22-Plumbing'!V240="*",'22-Plumbing'!U240),"")</f>
        <v/>
      </c>
      <c r="H3120" s="236" t="e">
        <f>G3120/'Project Data'!$D$22</f>
        <v>#VALUE!</v>
      </c>
      <c r="I3120" s="186"/>
      <c r="J3120" s="224"/>
      <c r="K3120" s="242"/>
    </row>
    <row r="3121" spans="1:11" s="147" customFormat="1" ht="15.6" hidden="1">
      <c r="A3121" s="198">
        <f>'22-Plumbing'!A241</f>
        <v>0</v>
      </c>
      <c r="B3121" s="235" t="str">
        <f>'22-Plumbing'!B241</f>
        <v>22 67 13.19 Deionized-Water Piping</v>
      </c>
      <c r="C3121" s="254"/>
      <c r="D3121" s="239" t="str" cm="1">
        <f t="array" ref="D3121">_xlfn.IFNA(_xlfn.IFS('22-Plumbing'!D241="*",'22-Plumbing'!C241,'22-Plumbing'!F241="*",'22-Plumbing'!E241,'22-Plumbing'!H241="*",'22-Plumbing'!G241,'22-Plumbing'!J241="*",'22-Plumbing'!I241,'22-Plumbing'!L241="*",'22-Plumbing'!K241,'22-Plumbing'!N241="*",'22-Plumbing'!M241,'22-Plumbing'!P241="*",'22-Plumbing'!O241,'22-Plumbing'!R241="*",'22-Plumbing'!Q241,'22-Plumbing'!T241="*",'22-Plumbing'!S241),"")</f>
        <v/>
      </c>
      <c r="E3121" s="622" t="e">
        <f>D3121/'Project Data'!$D$22</f>
        <v>#VALUE!</v>
      </c>
      <c r="F3121" s="186" t="s">
        <v>44</v>
      </c>
      <c r="G3121" s="239" t="str" cm="1">
        <f t="array" ref="G3121">_xlfn.IFNA(_xlfn.IFS('22-Plumbing'!F241="*",'22-Plumbing'!E241,'22-Plumbing'!H241="*",'22-Plumbing'!G241,'22-Plumbing'!J241="*",'22-Plumbing'!I241,'22-Plumbing'!L241="*",'22-Plumbing'!K241,'22-Plumbing'!N241="*",'22-Plumbing'!M241,'22-Plumbing'!P241="*",'22-Plumbing'!O241,'22-Plumbing'!R241="*",'22-Plumbing'!Q241,'22-Plumbing'!T241="*",'22-Plumbing'!S241,'22-Plumbing'!V241="*",'22-Plumbing'!U241),"")</f>
        <v/>
      </c>
      <c r="H3121" s="236" t="e">
        <f>G3121/'Project Data'!$D$22</f>
        <v>#VALUE!</v>
      </c>
      <c r="I3121" s="186"/>
      <c r="J3121" s="224"/>
      <c r="K3121" s="242"/>
    </row>
    <row r="3122" spans="1:11" s="147" customFormat="1" ht="15.6" hidden="1">
      <c r="A3122" s="198">
        <f>'22-Plumbing'!A242</f>
        <v>0</v>
      </c>
      <c r="B3122" s="235" t="str">
        <f>'22-Plumbing'!B242</f>
        <v>22 67 19 Processed Water Equipment for Laboratory and Healthcare Facilities</v>
      </c>
      <c r="C3122" s="254"/>
      <c r="D3122" s="239" t="str" cm="1">
        <f t="array" ref="D3122">_xlfn.IFNA(_xlfn.IFS('22-Plumbing'!D242="*",'22-Plumbing'!C242,'22-Plumbing'!F242="*",'22-Plumbing'!E242,'22-Plumbing'!H242="*",'22-Plumbing'!G242,'22-Plumbing'!J242="*",'22-Plumbing'!I242,'22-Plumbing'!L242="*",'22-Plumbing'!K242,'22-Plumbing'!N242="*",'22-Plumbing'!M242,'22-Plumbing'!P242="*",'22-Plumbing'!O242,'22-Plumbing'!R242="*",'22-Plumbing'!Q242,'22-Plumbing'!T242="*",'22-Plumbing'!S242),"")</f>
        <v/>
      </c>
      <c r="E3122" s="622" t="e">
        <f>D3122/'Project Data'!$D$22</f>
        <v>#VALUE!</v>
      </c>
      <c r="F3122" s="186" t="s">
        <v>44</v>
      </c>
      <c r="G3122" s="239" t="str" cm="1">
        <f t="array" ref="G3122">_xlfn.IFNA(_xlfn.IFS('22-Plumbing'!F242="*",'22-Plumbing'!E242,'22-Plumbing'!H242="*",'22-Plumbing'!G242,'22-Plumbing'!J242="*",'22-Plumbing'!I242,'22-Plumbing'!L242="*",'22-Plumbing'!K242,'22-Plumbing'!N242="*",'22-Plumbing'!M242,'22-Plumbing'!P242="*",'22-Plumbing'!O242,'22-Plumbing'!R242="*",'22-Plumbing'!Q242,'22-Plumbing'!T242="*",'22-Plumbing'!S242,'22-Plumbing'!V242="*",'22-Plumbing'!U242),"")</f>
        <v/>
      </c>
      <c r="H3122" s="236" t="e">
        <f>G3122/'Project Data'!$D$22</f>
        <v>#VALUE!</v>
      </c>
      <c r="I3122" s="186"/>
      <c r="J3122" s="224"/>
      <c r="K3122" s="242"/>
    </row>
    <row r="3123" spans="1:11" s="147" customFormat="1" ht="15.6" hidden="1">
      <c r="A3123" s="198">
        <f>'22-Plumbing'!A243</f>
        <v>0</v>
      </c>
      <c r="B3123" s="235" t="str">
        <f>'22-Plumbing'!B243</f>
        <v>22 67 19.13 Distilled-Water Equipment</v>
      </c>
      <c r="C3123" s="254"/>
      <c r="D3123" s="239" t="str" cm="1">
        <f t="array" ref="D3123">_xlfn.IFNA(_xlfn.IFS('22-Plumbing'!D243="*",'22-Plumbing'!C243,'22-Plumbing'!F243="*",'22-Plumbing'!E243,'22-Plumbing'!H243="*",'22-Plumbing'!G243,'22-Plumbing'!J243="*",'22-Plumbing'!I243,'22-Plumbing'!L243="*",'22-Plumbing'!K243,'22-Plumbing'!N243="*",'22-Plumbing'!M243,'22-Plumbing'!P243="*",'22-Plumbing'!O243,'22-Plumbing'!R243="*",'22-Plumbing'!Q243,'22-Plumbing'!T243="*",'22-Plumbing'!S243),"")</f>
        <v/>
      </c>
      <c r="E3123" s="622" t="e">
        <f>D3123/'Project Data'!$D$22</f>
        <v>#VALUE!</v>
      </c>
      <c r="F3123" s="186" t="s">
        <v>44</v>
      </c>
      <c r="G3123" s="239" t="str" cm="1">
        <f t="array" ref="G3123">_xlfn.IFNA(_xlfn.IFS('22-Plumbing'!F243="*",'22-Plumbing'!E243,'22-Plumbing'!H243="*",'22-Plumbing'!G243,'22-Plumbing'!J243="*",'22-Plumbing'!I243,'22-Plumbing'!L243="*",'22-Plumbing'!K243,'22-Plumbing'!N243="*",'22-Plumbing'!M243,'22-Plumbing'!P243="*",'22-Plumbing'!O243,'22-Plumbing'!R243="*",'22-Plumbing'!Q243,'22-Plumbing'!T243="*",'22-Plumbing'!S243,'22-Plumbing'!V243="*",'22-Plumbing'!U243),"")</f>
        <v/>
      </c>
      <c r="H3123" s="236" t="e">
        <f>G3123/'Project Data'!$D$22</f>
        <v>#VALUE!</v>
      </c>
      <c r="I3123" s="186"/>
      <c r="J3123" s="224"/>
      <c r="K3123" s="242"/>
    </row>
    <row r="3124" spans="1:11" s="147" customFormat="1" ht="15.6" hidden="1">
      <c r="A3124" s="198">
        <f>'22-Plumbing'!A244</f>
        <v>0</v>
      </c>
      <c r="B3124" s="235" t="str">
        <f>'22-Plumbing'!B244</f>
        <v>22 67 19.16 Reverse-Osmosis Water Equipment</v>
      </c>
      <c r="C3124" s="254"/>
      <c r="D3124" s="239" t="str" cm="1">
        <f t="array" ref="D3124">_xlfn.IFNA(_xlfn.IFS('22-Plumbing'!D244="*",'22-Plumbing'!C244,'22-Plumbing'!F244="*",'22-Plumbing'!E244,'22-Plumbing'!H244="*",'22-Plumbing'!G244,'22-Plumbing'!J244="*",'22-Plumbing'!I244,'22-Plumbing'!L244="*",'22-Plumbing'!K244,'22-Plumbing'!N244="*",'22-Plumbing'!M244,'22-Plumbing'!P244="*",'22-Plumbing'!O244,'22-Plumbing'!R244="*",'22-Plumbing'!Q244,'22-Plumbing'!T244="*",'22-Plumbing'!S244),"")</f>
        <v/>
      </c>
      <c r="E3124" s="622" t="e">
        <f>D3124/'Project Data'!$D$22</f>
        <v>#VALUE!</v>
      </c>
      <c r="F3124" s="186" t="s">
        <v>44</v>
      </c>
      <c r="G3124" s="239" t="str" cm="1">
        <f t="array" ref="G3124">_xlfn.IFNA(_xlfn.IFS('22-Plumbing'!F244="*",'22-Plumbing'!E244,'22-Plumbing'!H244="*",'22-Plumbing'!G244,'22-Plumbing'!J244="*",'22-Plumbing'!I244,'22-Plumbing'!L244="*",'22-Plumbing'!K244,'22-Plumbing'!N244="*",'22-Plumbing'!M244,'22-Plumbing'!P244="*",'22-Plumbing'!O244,'22-Plumbing'!R244="*",'22-Plumbing'!Q244,'22-Plumbing'!T244="*",'22-Plumbing'!S244,'22-Plumbing'!V244="*",'22-Plumbing'!U244),"")</f>
        <v/>
      </c>
      <c r="H3124" s="236" t="e">
        <f>G3124/'Project Data'!$D$22</f>
        <v>#VALUE!</v>
      </c>
      <c r="I3124" s="186"/>
      <c r="J3124" s="224"/>
      <c r="K3124" s="242"/>
    </row>
    <row r="3125" spans="1:11" s="207" customFormat="1" ht="15.6" hidden="1">
      <c r="A3125" s="198">
        <f>'22-Plumbing'!A245</f>
        <v>0</v>
      </c>
      <c r="B3125" s="235" t="str">
        <f>'22-Plumbing'!B245</f>
        <v>22 67 19.19 Deionized-Water Equipment</v>
      </c>
      <c r="C3125" s="254"/>
      <c r="D3125" s="239" t="str" cm="1">
        <f t="array" ref="D3125">_xlfn.IFNA(_xlfn.IFS('22-Plumbing'!D245="*",'22-Plumbing'!C245,'22-Plumbing'!F245="*",'22-Plumbing'!E245,'22-Plumbing'!H245="*",'22-Plumbing'!G245,'22-Plumbing'!J245="*",'22-Plumbing'!I245,'22-Plumbing'!L245="*",'22-Plumbing'!K245,'22-Plumbing'!N245="*",'22-Plumbing'!M245,'22-Plumbing'!P245="*",'22-Plumbing'!O245,'22-Plumbing'!R245="*",'22-Plumbing'!Q245,'22-Plumbing'!T245="*",'22-Plumbing'!S245),"")</f>
        <v/>
      </c>
      <c r="E3125" s="622" t="e">
        <f>D3125/'Project Data'!$D$22</f>
        <v>#VALUE!</v>
      </c>
      <c r="F3125" s="230" t="s">
        <v>44</v>
      </c>
      <c r="G3125" s="239" t="str" cm="1">
        <f t="array" ref="G3125">_xlfn.IFNA(_xlfn.IFS('22-Plumbing'!F245="*",'22-Plumbing'!E245,'22-Plumbing'!H245="*",'22-Plumbing'!G245,'22-Plumbing'!J245="*",'22-Plumbing'!I245,'22-Plumbing'!L245="*",'22-Plumbing'!K245,'22-Plumbing'!N245="*",'22-Plumbing'!M245,'22-Plumbing'!P245="*",'22-Plumbing'!O245,'22-Plumbing'!R245="*",'22-Plumbing'!Q245,'22-Plumbing'!T245="*",'22-Plumbing'!S245,'22-Plumbing'!V245="*",'22-Plumbing'!U245),"")</f>
        <v/>
      </c>
      <c r="H3125" s="236" t="e">
        <f>G3125/'Project Data'!$D$22</f>
        <v>#VALUE!</v>
      </c>
      <c r="I3125" s="230"/>
      <c r="J3125" s="247"/>
      <c r="K3125" s="242"/>
    </row>
    <row r="3126" spans="1:11" ht="15.6">
      <c r="A3126" s="410">
        <v>1</v>
      </c>
      <c r="B3126" s="644" t="s">
        <v>124</v>
      </c>
      <c r="C3126" s="645"/>
      <c r="D3126" s="394" cm="1">
        <f t="array" ref="D3126">_xlfn.IFNA(_xlfn.IFS('23-HVAC'!D9="*",'23-HVAC'!C9,'23-HVAC'!F9="*",'23-HVAC'!E9,'23-HVAC'!H9="*",'23-HVAC'!G9,'23-HVAC'!J9="*",'23-HVAC'!I9,'23-HVAC'!L9="*",'23-HVAC'!K9,'23-HVAC'!N9="*",'23-HVAC'!M9,'23-HVAC'!P9="*",'23-HVAC'!O9,'23-HVAC'!R9="*",'23-HVAC'!Q9,'23-HVAC'!T9="*",'23-HVAC'!S9),"")</f>
        <v>884365</v>
      </c>
      <c r="E3126" s="394">
        <f>D3126/'Project Data'!$D$22</f>
        <v>9.8821669218133668</v>
      </c>
      <c r="F3126" s="393">
        <v>884365</v>
      </c>
      <c r="G3126" s="394" cm="1">
        <f t="array" ref="G3126">_xlfn.IFNA(_xlfn.IFS('23-HVAC'!F9="*",'23-HVAC'!E9,'23-HVAC'!H9="*",'23-HVAC'!G9,'23-HVAC'!J9="*",'23-HVAC'!I9,'23-HVAC'!L9="*",'23-HVAC'!K9,'23-HVAC'!N9="*",'23-HVAC'!M9,'23-HVAC'!P9="*",'23-HVAC'!O9,'23-HVAC'!R9="*",'23-HVAC'!Q9,'23-HVAC'!T9="*",'23-HVAC'!S9,'23-HVAC'!V9="*",'23-HVAC'!U9),"")</f>
        <v>884365</v>
      </c>
      <c r="H3126" s="394">
        <f>G3126/'Project Data'!$D$22</f>
        <v>9.8821669218133668</v>
      </c>
      <c r="I3126" s="395" t="str">
        <f>'23-HVAC'!W9</f>
        <v/>
      </c>
      <c r="J3126" s="396">
        <f>IFERROR(G3126-F3126, "--")</f>
        <v>0</v>
      </c>
      <c r="K3126" s="397"/>
    </row>
    <row r="3127" spans="1:11" s="171" customFormat="1" ht="15.6">
      <c r="A3127" s="398">
        <f>'23-HVAC'!A11</f>
        <v>1</v>
      </c>
      <c r="B3127" s="652" t="str">
        <f>'23-HVAC'!B11</f>
        <v>23 00 00 Heating, Ventilating, and Air Conditioning (HVAC)</v>
      </c>
      <c r="C3127" s="653"/>
      <c r="D3127" s="402" cm="1">
        <f t="array" ref="D3127">_xlfn.IFNA(_xlfn.IFS('23-HVAC'!D11="*",'23-HVAC'!C11,'23-HVAC'!F11="*",'23-HVAC'!E11,'23-HVAC'!H11="*",'23-HVAC'!G11,'23-HVAC'!J11="*",'23-HVAC'!I11,'23-HVAC'!L11="*",'23-HVAC'!K11,'23-HVAC'!N11="*",'23-HVAC'!M11,'23-HVAC'!P11="*",'23-HVAC'!O11,'23-HVAC'!R11="*",'23-HVAC'!Q11,'23-HVAC'!T11="*",'23-HVAC'!S11),"")</f>
        <v>884365</v>
      </c>
      <c r="E3127" s="402">
        <f>D3127/'Project Data'!$D$22</f>
        <v>9.8821669218133668</v>
      </c>
      <c r="F3127" s="422">
        <v>884365</v>
      </c>
      <c r="G3127" s="423" cm="1">
        <f t="array" ref="G3127">_xlfn.IFNA(_xlfn.IFS('23-HVAC'!F11="*",'23-HVAC'!E11,'23-HVAC'!H11="*",'23-HVAC'!G11,'23-HVAC'!J11="*",'23-HVAC'!I11,'23-HVAC'!L11="*",'23-HVAC'!K11,'23-HVAC'!N11="*",'23-HVAC'!M11,'23-HVAC'!P11="*",'23-HVAC'!O11,'23-HVAC'!R11="*",'23-HVAC'!Q11,'23-HVAC'!T11="*",'23-HVAC'!S11,'23-HVAC'!V11="*",'23-HVAC'!U11),"")</f>
        <v>884365</v>
      </c>
      <c r="H3127" s="402">
        <f>G3127/'Project Data'!$D$22</f>
        <v>9.8821669218133668</v>
      </c>
      <c r="I3127" s="424"/>
      <c r="J3127" s="425"/>
      <c r="K3127" s="404" t="s">
        <v>125</v>
      </c>
    </row>
    <row r="3128" spans="1:11" s="147" customFormat="1" ht="15.6" hidden="1">
      <c r="A3128" s="198">
        <f>'23-HVAC'!A12</f>
        <v>0</v>
      </c>
      <c r="B3128" s="399" t="str">
        <f>'23-HVAC'!B12</f>
        <v>23 01 30.51 HVAC Air-Distribution System Cleaning</v>
      </c>
      <c r="C3128" s="254"/>
      <c r="D3128" s="236" t="str" cm="1">
        <f t="array" ref="D3128">_xlfn.IFNA(_xlfn.IFS('23-HVAC'!D12="*",'23-HVAC'!C12,'23-HVAC'!F12="*",'23-HVAC'!E12,'23-HVAC'!H12="*",'23-HVAC'!G12,'23-HVAC'!J12="*",'23-HVAC'!I12,'23-HVAC'!L12="*",'23-HVAC'!K12,'23-HVAC'!N12="*",'23-HVAC'!M12,'23-HVAC'!P12="*",'23-HVAC'!O12,'23-HVAC'!R12="*",'23-HVAC'!Q12,'23-HVAC'!T12="*",'23-HVAC'!S12),"")</f>
        <v/>
      </c>
      <c r="E3128" s="622" t="e">
        <f>D3128/'Project Data'!$D$22</f>
        <v>#VALUE!</v>
      </c>
      <c r="F3128" s="174" t="s">
        <v>44</v>
      </c>
      <c r="G3128" s="239" t="str" cm="1">
        <f t="array" ref="G3128">_xlfn.IFNA(_xlfn.IFS('23-HVAC'!F12="*",'23-HVAC'!E12,'23-HVAC'!H12="*",'23-HVAC'!G12,'23-HVAC'!J12="*",'23-HVAC'!I12,'23-HVAC'!L12="*",'23-HVAC'!K12,'23-HVAC'!N12="*",'23-HVAC'!M12,'23-HVAC'!P12="*",'23-HVAC'!O12,'23-HVAC'!R12="*",'23-HVAC'!Q12,'23-HVAC'!T12="*",'23-HVAC'!S12,'23-HVAC'!V12="*",'23-HVAC'!U12),"")</f>
        <v/>
      </c>
      <c r="H3128" s="236" t="e">
        <f>G3128/'Project Data'!$D$22</f>
        <v>#VALUE!</v>
      </c>
      <c r="I3128" s="186"/>
      <c r="J3128" s="224"/>
      <c r="K3128" s="404"/>
    </row>
    <row r="3129" spans="1:11" s="147" customFormat="1" ht="15.6" hidden="1">
      <c r="A3129" s="198">
        <f>'23-HVAC'!A13</f>
        <v>0</v>
      </c>
      <c r="B3129" s="235" t="str">
        <f>'23-HVAC'!B13</f>
        <v>23 01 60.71 Refrigerant Recovery/Recycling</v>
      </c>
      <c r="C3129" s="254"/>
      <c r="D3129" s="239" t="str" cm="1">
        <f t="array" ref="D3129">_xlfn.IFNA(_xlfn.IFS('23-HVAC'!D13="*",'23-HVAC'!C13,'23-HVAC'!F13="*",'23-HVAC'!E13,'23-HVAC'!H13="*",'23-HVAC'!G13,'23-HVAC'!J13="*",'23-HVAC'!I13,'23-HVAC'!L13="*",'23-HVAC'!K13,'23-HVAC'!N13="*",'23-HVAC'!M13,'23-HVAC'!P13="*",'23-HVAC'!O13,'23-HVAC'!R13="*",'23-HVAC'!Q13,'23-HVAC'!T13="*",'23-HVAC'!S13),"")</f>
        <v/>
      </c>
      <c r="E3129" s="622" t="e">
        <f>D3129/'Project Data'!$D$22</f>
        <v>#VALUE!</v>
      </c>
      <c r="F3129" s="174" t="s">
        <v>44</v>
      </c>
      <c r="G3129" s="239" t="str" cm="1">
        <f t="array" ref="G3129">_xlfn.IFNA(_xlfn.IFS('23-HVAC'!F13="*",'23-HVAC'!E13,'23-HVAC'!H13="*",'23-HVAC'!G13,'23-HVAC'!J13="*",'23-HVAC'!I13,'23-HVAC'!L13="*",'23-HVAC'!K13,'23-HVAC'!N13="*",'23-HVAC'!M13,'23-HVAC'!P13="*",'23-HVAC'!O13,'23-HVAC'!R13="*",'23-HVAC'!Q13,'23-HVAC'!T13="*",'23-HVAC'!S13,'23-HVAC'!V13="*",'23-HVAC'!U13),"")</f>
        <v/>
      </c>
      <c r="H3129" s="236" t="e">
        <f>G3129/'Project Data'!$D$22</f>
        <v>#VALUE!</v>
      </c>
      <c r="I3129" s="186"/>
      <c r="J3129" s="224"/>
      <c r="K3129" s="242"/>
    </row>
    <row r="3130" spans="1:11" s="147" customFormat="1" ht="15.6" hidden="1">
      <c r="A3130" s="198">
        <f>'23-HVAC'!A14</f>
        <v>0</v>
      </c>
      <c r="B3130" s="235" t="str">
        <f>'23-HVAC'!B14</f>
        <v>23 01 90 Diagnostic Systems for HVAC</v>
      </c>
      <c r="C3130" s="254"/>
      <c r="D3130" s="239" t="str" cm="1">
        <f t="array" ref="D3130">_xlfn.IFNA(_xlfn.IFS('23-HVAC'!D14="*",'23-HVAC'!C14,'23-HVAC'!F14="*",'23-HVAC'!E14,'23-HVAC'!H14="*",'23-HVAC'!G14,'23-HVAC'!J14="*",'23-HVAC'!I14,'23-HVAC'!L14="*",'23-HVAC'!K14,'23-HVAC'!N14="*",'23-HVAC'!M14,'23-HVAC'!P14="*",'23-HVAC'!O14,'23-HVAC'!R14="*",'23-HVAC'!Q14,'23-HVAC'!T14="*",'23-HVAC'!S14),"")</f>
        <v/>
      </c>
      <c r="E3130" s="622" t="e">
        <f>D3130/'Project Data'!$D$22</f>
        <v>#VALUE!</v>
      </c>
      <c r="F3130" s="174" t="s">
        <v>44</v>
      </c>
      <c r="G3130" s="239" t="str" cm="1">
        <f t="array" ref="G3130">_xlfn.IFNA(_xlfn.IFS('23-HVAC'!F14="*",'23-HVAC'!E14,'23-HVAC'!H14="*",'23-HVAC'!G14,'23-HVAC'!J14="*",'23-HVAC'!I14,'23-HVAC'!L14="*",'23-HVAC'!K14,'23-HVAC'!N14="*",'23-HVAC'!M14,'23-HVAC'!P14="*",'23-HVAC'!O14,'23-HVAC'!R14="*",'23-HVAC'!Q14,'23-HVAC'!T14="*",'23-HVAC'!S14,'23-HVAC'!V14="*",'23-HVAC'!U14),"")</f>
        <v/>
      </c>
      <c r="H3130" s="236" t="e">
        <f>G3130/'Project Data'!$D$22</f>
        <v>#VALUE!</v>
      </c>
      <c r="I3130" s="186"/>
      <c r="J3130" s="224"/>
      <c r="K3130" s="242"/>
    </row>
    <row r="3131" spans="1:11" s="147" customFormat="1" ht="15.6" hidden="1">
      <c r="A3131" s="198">
        <f>'23-HVAC'!A15</f>
        <v>0</v>
      </c>
      <c r="B3131" s="235" t="str">
        <f>'23-HVAC'!B15</f>
        <v>23 05 05 Selective Demolition for Heating, Ventilating, and Air Conditioning (HVAC)</v>
      </c>
      <c r="C3131" s="254"/>
      <c r="D3131" s="239" t="str" cm="1">
        <f t="array" ref="D3131">_xlfn.IFNA(_xlfn.IFS('23-HVAC'!D15="*",'23-HVAC'!C15,'23-HVAC'!F15="*",'23-HVAC'!E15,'23-HVAC'!H15="*",'23-HVAC'!G15,'23-HVAC'!J15="*",'23-HVAC'!I15,'23-HVAC'!L15="*",'23-HVAC'!K15,'23-HVAC'!N15="*",'23-HVAC'!M15,'23-HVAC'!P15="*",'23-HVAC'!O15,'23-HVAC'!R15="*",'23-HVAC'!Q15,'23-HVAC'!T15="*",'23-HVAC'!S15),"")</f>
        <v/>
      </c>
      <c r="E3131" s="622" t="e">
        <f>D3131/'Project Data'!$D$22</f>
        <v>#VALUE!</v>
      </c>
      <c r="F3131" s="174" t="s">
        <v>44</v>
      </c>
      <c r="G3131" s="239" t="str" cm="1">
        <f t="array" ref="G3131">_xlfn.IFNA(_xlfn.IFS('23-HVAC'!F15="*",'23-HVAC'!E15,'23-HVAC'!H15="*",'23-HVAC'!G15,'23-HVAC'!J15="*",'23-HVAC'!I15,'23-HVAC'!L15="*",'23-HVAC'!K15,'23-HVAC'!N15="*",'23-HVAC'!M15,'23-HVAC'!P15="*",'23-HVAC'!O15,'23-HVAC'!R15="*",'23-HVAC'!Q15,'23-HVAC'!T15="*",'23-HVAC'!S15,'23-HVAC'!V15="*",'23-HVAC'!U15),"")</f>
        <v/>
      </c>
      <c r="H3131" s="236" t="e">
        <f>G3131/'Project Data'!$D$22</f>
        <v>#VALUE!</v>
      </c>
      <c r="I3131" s="186"/>
      <c r="J3131" s="224"/>
      <c r="K3131" s="242"/>
    </row>
    <row r="3132" spans="1:11" s="147" customFormat="1" ht="15.6" hidden="1">
      <c r="A3132" s="198">
        <f>'23-HVAC'!A16</f>
        <v>0</v>
      </c>
      <c r="B3132" s="235" t="str">
        <f>'23-HVAC'!B16</f>
        <v>23 05 17 Sleeves and Sleeve Seals for HVAC Piping</v>
      </c>
      <c r="C3132" s="254"/>
      <c r="D3132" s="239" t="str" cm="1">
        <f t="array" ref="D3132">_xlfn.IFNA(_xlfn.IFS('23-HVAC'!D16="*",'23-HVAC'!C16,'23-HVAC'!F16="*",'23-HVAC'!E16,'23-HVAC'!H16="*",'23-HVAC'!G16,'23-HVAC'!J16="*",'23-HVAC'!I16,'23-HVAC'!L16="*",'23-HVAC'!K16,'23-HVAC'!N16="*",'23-HVAC'!M16,'23-HVAC'!P16="*",'23-HVAC'!O16,'23-HVAC'!R16="*",'23-HVAC'!Q16,'23-HVAC'!T16="*",'23-HVAC'!S16),"")</f>
        <v/>
      </c>
      <c r="E3132" s="622" t="e">
        <f>D3132/'Project Data'!$D$22</f>
        <v>#VALUE!</v>
      </c>
      <c r="F3132" s="174" t="s">
        <v>44</v>
      </c>
      <c r="G3132" s="239" t="str" cm="1">
        <f t="array" ref="G3132">_xlfn.IFNA(_xlfn.IFS('23-HVAC'!F16="*",'23-HVAC'!E16,'23-HVAC'!H16="*",'23-HVAC'!G16,'23-HVAC'!J16="*",'23-HVAC'!I16,'23-HVAC'!L16="*",'23-HVAC'!K16,'23-HVAC'!N16="*",'23-HVAC'!M16,'23-HVAC'!P16="*",'23-HVAC'!O16,'23-HVAC'!R16="*",'23-HVAC'!Q16,'23-HVAC'!T16="*",'23-HVAC'!S16,'23-HVAC'!V16="*",'23-HVAC'!U16),"")</f>
        <v/>
      </c>
      <c r="H3132" s="236" t="e">
        <f>G3132/'Project Data'!$D$22</f>
        <v>#VALUE!</v>
      </c>
      <c r="I3132" s="186"/>
      <c r="J3132" s="224"/>
      <c r="K3132" s="242"/>
    </row>
    <row r="3133" spans="1:11" s="147" customFormat="1" ht="15.6" hidden="1">
      <c r="A3133" s="198">
        <f>'23-HVAC'!A17</f>
        <v>0</v>
      </c>
      <c r="B3133" s="235" t="str">
        <f>'23-HVAC'!B17</f>
        <v>23 05 29 Hangers and Supports for HVAC Piping and Equipment</v>
      </c>
      <c r="C3133" s="254"/>
      <c r="D3133" s="239" t="str" cm="1">
        <f t="array" ref="D3133">_xlfn.IFNA(_xlfn.IFS('23-HVAC'!D17="*",'23-HVAC'!C17,'23-HVAC'!F17="*",'23-HVAC'!E17,'23-HVAC'!H17="*",'23-HVAC'!G17,'23-HVAC'!J17="*",'23-HVAC'!I17,'23-HVAC'!L17="*",'23-HVAC'!K17,'23-HVAC'!N17="*",'23-HVAC'!M17,'23-HVAC'!P17="*",'23-HVAC'!O17,'23-HVAC'!R17="*",'23-HVAC'!Q17,'23-HVAC'!T17="*",'23-HVAC'!S17),"")</f>
        <v/>
      </c>
      <c r="E3133" s="622" t="e">
        <f>D3133/'Project Data'!$D$22</f>
        <v>#VALUE!</v>
      </c>
      <c r="F3133" s="174" t="s">
        <v>44</v>
      </c>
      <c r="G3133" s="239" t="str" cm="1">
        <f t="array" ref="G3133">_xlfn.IFNA(_xlfn.IFS('23-HVAC'!F17="*",'23-HVAC'!E17,'23-HVAC'!H17="*",'23-HVAC'!G17,'23-HVAC'!J17="*",'23-HVAC'!I17,'23-HVAC'!L17="*",'23-HVAC'!K17,'23-HVAC'!N17="*",'23-HVAC'!M17,'23-HVAC'!P17="*",'23-HVAC'!O17,'23-HVAC'!R17="*",'23-HVAC'!Q17,'23-HVAC'!T17="*",'23-HVAC'!S17,'23-HVAC'!V17="*",'23-HVAC'!U17),"")</f>
        <v/>
      </c>
      <c r="H3133" s="236" t="e">
        <f>G3133/'Project Data'!$D$22</f>
        <v>#VALUE!</v>
      </c>
      <c r="I3133" s="186"/>
      <c r="J3133" s="224"/>
      <c r="K3133" s="242"/>
    </row>
    <row r="3134" spans="1:11" s="147" customFormat="1" ht="15.6" hidden="1">
      <c r="A3134" s="198">
        <f>'23-HVAC'!A18</f>
        <v>0</v>
      </c>
      <c r="B3134" s="235" t="str">
        <f>'23-HVAC'!B18</f>
        <v>23 05 33 Heat Tracing for HVAC Piping</v>
      </c>
      <c r="C3134" s="254"/>
      <c r="D3134" s="239" t="str" cm="1">
        <f t="array" ref="D3134">_xlfn.IFNA(_xlfn.IFS('23-HVAC'!D18="*",'23-HVAC'!C18,'23-HVAC'!F18="*",'23-HVAC'!E18,'23-HVAC'!H18="*",'23-HVAC'!G18,'23-HVAC'!J18="*",'23-HVAC'!I18,'23-HVAC'!L18="*",'23-HVAC'!K18,'23-HVAC'!N18="*",'23-HVAC'!M18,'23-HVAC'!P18="*",'23-HVAC'!O18,'23-HVAC'!R18="*",'23-HVAC'!Q18,'23-HVAC'!T18="*",'23-HVAC'!S18),"")</f>
        <v/>
      </c>
      <c r="E3134" s="622" t="e">
        <f>D3134/'Project Data'!$D$22</f>
        <v>#VALUE!</v>
      </c>
      <c r="F3134" s="174" t="s">
        <v>44</v>
      </c>
      <c r="G3134" s="239" t="str" cm="1">
        <f t="array" ref="G3134">_xlfn.IFNA(_xlfn.IFS('23-HVAC'!F18="*",'23-HVAC'!E18,'23-HVAC'!H18="*",'23-HVAC'!G18,'23-HVAC'!J18="*",'23-HVAC'!I18,'23-HVAC'!L18="*",'23-HVAC'!K18,'23-HVAC'!N18="*",'23-HVAC'!M18,'23-HVAC'!P18="*",'23-HVAC'!O18,'23-HVAC'!R18="*",'23-HVAC'!Q18,'23-HVAC'!T18="*",'23-HVAC'!S18,'23-HVAC'!V18="*",'23-HVAC'!U18),"")</f>
        <v/>
      </c>
      <c r="H3134" s="236" t="e">
        <f>G3134/'Project Data'!$D$22</f>
        <v>#VALUE!</v>
      </c>
      <c r="I3134" s="186"/>
      <c r="J3134" s="224"/>
      <c r="K3134" s="242"/>
    </row>
    <row r="3135" spans="1:11" s="147" customFormat="1" ht="15.6" hidden="1">
      <c r="A3135" s="198">
        <f>'23-HVAC'!A19</f>
        <v>0</v>
      </c>
      <c r="B3135" s="235" t="str">
        <f>'23-HVAC'!B19</f>
        <v>23 05 48 Vibration and Seismic Controls for HVAC</v>
      </c>
      <c r="C3135" s="254"/>
      <c r="D3135" s="239" t="str" cm="1">
        <f t="array" ref="D3135">_xlfn.IFNA(_xlfn.IFS('23-HVAC'!D19="*",'23-HVAC'!C19,'23-HVAC'!F19="*",'23-HVAC'!E19,'23-HVAC'!H19="*",'23-HVAC'!G19,'23-HVAC'!J19="*",'23-HVAC'!I19,'23-HVAC'!L19="*",'23-HVAC'!K19,'23-HVAC'!N19="*",'23-HVAC'!M19,'23-HVAC'!P19="*",'23-HVAC'!O19,'23-HVAC'!R19="*",'23-HVAC'!Q19,'23-HVAC'!T19="*",'23-HVAC'!S19),"")</f>
        <v/>
      </c>
      <c r="E3135" s="622" t="e">
        <f>D3135/'Project Data'!$D$22</f>
        <v>#VALUE!</v>
      </c>
      <c r="F3135" s="174" t="s">
        <v>44</v>
      </c>
      <c r="G3135" s="239" t="str" cm="1">
        <f t="array" ref="G3135">_xlfn.IFNA(_xlfn.IFS('23-HVAC'!F19="*",'23-HVAC'!E19,'23-HVAC'!H19="*",'23-HVAC'!G19,'23-HVAC'!J19="*",'23-HVAC'!I19,'23-HVAC'!L19="*",'23-HVAC'!K19,'23-HVAC'!N19="*",'23-HVAC'!M19,'23-HVAC'!P19="*",'23-HVAC'!O19,'23-HVAC'!R19="*",'23-HVAC'!Q19,'23-HVAC'!T19="*",'23-HVAC'!S19,'23-HVAC'!V19="*",'23-HVAC'!U19),"")</f>
        <v/>
      </c>
      <c r="H3135" s="236" t="e">
        <f>G3135/'Project Data'!$D$22</f>
        <v>#VALUE!</v>
      </c>
      <c r="I3135" s="186"/>
      <c r="J3135" s="224"/>
      <c r="K3135" s="242"/>
    </row>
    <row r="3136" spans="1:11" s="147" customFormat="1" ht="15.6" hidden="1">
      <c r="A3136" s="198">
        <f>'23-HVAC'!A20</f>
        <v>0</v>
      </c>
      <c r="B3136" s="235" t="str">
        <f>'23-HVAC'!B20</f>
        <v>23 05 48.13 Vibration Controls for HVAC</v>
      </c>
      <c r="C3136" s="254"/>
      <c r="D3136" s="239" t="str" cm="1">
        <f t="array" ref="D3136">_xlfn.IFNA(_xlfn.IFS('23-HVAC'!D20="*",'23-HVAC'!C20,'23-HVAC'!F20="*",'23-HVAC'!E20,'23-HVAC'!H20="*",'23-HVAC'!G20,'23-HVAC'!J20="*",'23-HVAC'!I20,'23-HVAC'!L20="*",'23-HVAC'!K20,'23-HVAC'!N20="*",'23-HVAC'!M20,'23-HVAC'!P20="*",'23-HVAC'!O20,'23-HVAC'!R20="*",'23-HVAC'!Q20,'23-HVAC'!T20="*",'23-HVAC'!S20),"")</f>
        <v/>
      </c>
      <c r="E3136" s="622" t="e">
        <f>D3136/'Project Data'!$D$22</f>
        <v>#VALUE!</v>
      </c>
      <c r="F3136" s="174" t="s">
        <v>44</v>
      </c>
      <c r="G3136" s="239" t="str" cm="1">
        <f t="array" ref="G3136">_xlfn.IFNA(_xlfn.IFS('23-HVAC'!F20="*",'23-HVAC'!E20,'23-HVAC'!H20="*",'23-HVAC'!G20,'23-HVAC'!J20="*",'23-HVAC'!I20,'23-HVAC'!L20="*",'23-HVAC'!K20,'23-HVAC'!N20="*",'23-HVAC'!M20,'23-HVAC'!P20="*",'23-HVAC'!O20,'23-HVAC'!R20="*",'23-HVAC'!Q20,'23-HVAC'!T20="*",'23-HVAC'!S20,'23-HVAC'!V20="*",'23-HVAC'!U20),"")</f>
        <v/>
      </c>
      <c r="H3136" s="236" t="e">
        <f>G3136/'Project Data'!$D$22</f>
        <v>#VALUE!</v>
      </c>
      <c r="I3136" s="186"/>
      <c r="J3136" s="224"/>
      <c r="K3136" s="242"/>
    </row>
    <row r="3137" spans="1:11" s="147" customFormat="1" ht="15.6" hidden="1">
      <c r="A3137" s="198">
        <f>'23-HVAC'!A21</f>
        <v>0</v>
      </c>
      <c r="B3137" s="235" t="str">
        <f>'23-HVAC'!B21</f>
        <v>23 05 53 Identification for HVAC Piping and Equipment</v>
      </c>
      <c r="C3137" s="254"/>
      <c r="D3137" s="239" t="str" cm="1">
        <f t="array" ref="D3137">_xlfn.IFNA(_xlfn.IFS('23-HVAC'!D21="*",'23-HVAC'!C21,'23-HVAC'!F21="*",'23-HVAC'!E21,'23-HVAC'!H21="*",'23-HVAC'!G21,'23-HVAC'!J21="*",'23-HVAC'!I21,'23-HVAC'!L21="*",'23-HVAC'!K21,'23-HVAC'!N21="*",'23-HVAC'!M21,'23-HVAC'!P21="*",'23-HVAC'!O21,'23-HVAC'!R21="*",'23-HVAC'!Q21,'23-HVAC'!T21="*",'23-HVAC'!S21),"")</f>
        <v/>
      </c>
      <c r="E3137" s="622" t="e">
        <f>D3137/'Project Data'!$D$22</f>
        <v>#VALUE!</v>
      </c>
      <c r="F3137" s="174" t="s">
        <v>44</v>
      </c>
      <c r="G3137" s="239" t="str" cm="1">
        <f t="array" ref="G3137">_xlfn.IFNA(_xlfn.IFS('23-HVAC'!F21="*",'23-HVAC'!E21,'23-HVAC'!H21="*",'23-HVAC'!G21,'23-HVAC'!J21="*",'23-HVAC'!I21,'23-HVAC'!L21="*",'23-HVAC'!K21,'23-HVAC'!N21="*",'23-HVAC'!M21,'23-HVAC'!P21="*",'23-HVAC'!O21,'23-HVAC'!R21="*",'23-HVAC'!Q21,'23-HVAC'!T21="*",'23-HVAC'!S21,'23-HVAC'!V21="*",'23-HVAC'!U21),"")</f>
        <v/>
      </c>
      <c r="H3137" s="236" t="e">
        <f>G3137/'Project Data'!$D$22</f>
        <v>#VALUE!</v>
      </c>
      <c r="I3137" s="186"/>
      <c r="J3137" s="224"/>
      <c r="K3137" s="242"/>
    </row>
    <row r="3138" spans="1:11" s="147" customFormat="1" ht="15.6" hidden="1">
      <c r="A3138" s="198">
        <f>'23-HVAC'!A22</f>
        <v>0</v>
      </c>
      <c r="B3138" s="235" t="str">
        <f>'23-HVAC'!B22</f>
        <v>23 05 63 Anti-Microbial Coatings for HVAC Ducts and Equipment</v>
      </c>
      <c r="C3138" s="254"/>
      <c r="D3138" s="239" t="str" cm="1">
        <f t="array" ref="D3138">_xlfn.IFNA(_xlfn.IFS('23-HVAC'!D22="*",'23-HVAC'!C22,'23-HVAC'!F22="*",'23-HVAC'!E22,'23-HVAC'!H22="*",'23-HVAC'!G22,'23-HVAC'!J22="*",'23-HVAC'!I22,'23-HVAC'!L22="*",'23-HVAC'!K22,'23-HVAC'!N22="*",'23-HVAC'!M22,'23-HVAC'!P22="*",'23-HVAC'!O22,'23-HVAC'!R22="*",'23-HVAC'!Q22,'23-HVAC'!T22="*",'23-HVAC'!S22),"")</f>
        <v/>
      </c>
      <c r="E3138" s="622" t="e">
        <f>D3138/'Project Data'!$D$22</f>
        <v>#VALUE!</v>
      </c>
      <c r="F3138" s="174" t="s">
        <v>44</v>
      </c>
      <c r="G3138" s="239" t="str" cm="1">
        <f t="array" ref="G3138">_xlfn.IFNA(_xlfn.IFS('23-HVAC'!F22="*",'23-HVAC'!E22,'23-HVAC'!H22="*",'23-HVAC'!G22,'23-HVAC'!J22="*",'23-HVAC'!I22,'23-HVAC'!L22="*",'23-HVAC'!K22,'23-HVAC'!N22="*",'23-HVAC'!M22,'23-HVAC'!P22="*",'23-HVAC'!O22,'23-HVAC'!R22="*",'23-HVAC'!Q22,'23-HVAC'!T22="*",'23-HVAC'!S22,'23-HVAC'!V22="*",'23-HVAC'!U22),"")</f>
        <v/>
      </c>
      <c r="H3138" s="236" t="e">
        <f>G3138/'Project Data'!$D$22</f>
        <v>#VALUE!</v>
      </c>
      <c r="I3138" s="186"/>
      <c r="J3138" s="224"/>
      <c r="K3138" s="242"/>
    </row>
    <row r="3139" spans="1:11" s="147" customFormat="1" ht="15.6" hidden="1">
      <c r="A3139" s="198">
        <f>'23-HVAC'!A23</f>
        <v>0</v>
      </c>
      <c r="B3139" s="235" t="str">
        <f>'23-HVAC'!B23</f>
        <v>23 05 66 Anti-Microbial Ultraviolet Emitters for HVAC Ducts and Equipment</v>
      </c>
      <c r="C3139" s="254"/>
      <c r="D3139" s="239" t="str" cm="1">
        <f t="array" ref="D3139">_xlfn.IFNA(_xlfn.IFS('23-HVAC'!D23="*",'23-HVAC'!C23,'23-HVAC'!F23="*",'23-HVAC'!E23,'23-HVAC'!H23="*",'23-HVAC'!G23,'23-HVAC'!J23="*",'23-HVAC'!I23,'23-HVAC'!L23="*",'23-HVAC'!K23,'23-HVAC'!N23="*",'23-HVAC'!M23,'23-HVAC'!P23="*",'23-HVAC'!O23,'23-HVAC'!R23="*",'23-HVAC'!Q23,'23-HVAC'!T23="*",'23-HVAC'!S23),"")</f>
        <v/>
      </c>
      <c r="E3139" s="622" t="e">
        <f>D3139/'Project Data'!$D$22</f>
        <v>#VALUE!</v>
      </c>
      <c r="F3139" s="174" t="s">
        <v>44</v>
      </c>
      <c r="G3139" s="239" t="str" cm="1">
        <f t="array" ref="G3139">_xlfn.IFNA(_xlfn.IFS('23-HVAC'!F23="*",'23-HVAC'!E23,'23-HVAC'!H23="*",'23-HVAC'!G23,'23-HVAC'!J23="*",'23-HVAC'!I23,'23-HVAC'!L23="*",'23-HVAC'!K23,'23-HVAC'!N23="*",'23-HVAC'!M23,'23-HVAC'!P23="*",'23-HVAC'!O23,'23-HVAC'!R23="*",'23-HVAC'!Q23,'23-HVAC'!T23="*",'23-HVAC'!S23,'23-HVAC'!V23="*",'23-HVAC'!U23),"")</f>
        <v/>
      </c>
      <c r="H3139" s="236" t="e">
        <f>G3139/'Project Data'!$D$22</f>
        <v>#VALUE!</v>
      </c>
      <c r="I3139" s="186"/>
      <c r="J3139" s="224"/>
      <c r="K3139" s="242"/>
    </row>
    <row r="3140" spans="1:11" s="147" customFormat="1" ht="15.6" hidden="1">
      <c r="A3140" s="198" t="str">
        <f>'23-HVAC'!A24</f>
        <v xml:space="preserve"> </v>
      </c>
      <c r="B3140" s="235" t="str">
        <f>'23-HVAC'!B24</f>
        <v>23 05 93 Testing, Adjusting, and Balancing for HVAC</v>
      </c>
      <c r="C3140" s="254"/>
      <c r="D3140" s="239" t="str" cm="1">
        <f t="array" ref="D3140">_xlfn.IFNA(_xlfn.IFS('23-HVAC'!D24="*",'23-HVAC'!C24,'23-HVAC'!F24="*",'23-HVAC'!E24,'23-HVAC'!H24="*",'23-HVAC'!G24,'23-HVAC'!J24="*",'23-HVAC'!I24,'23-HVAC'!L24="*",'23-HVAC'!K24,'23-HVAC'!N24="*",'23-HVAC'!M24,'23-HVAC'!P24="*",'23-HVAC'!O24,'23-HVAC'!R24="*",'23-HVAC'!Q24,'23-HVAC'!T24="*",'23-HVAC'!S24),"")</f>
        <v/>
      </c>
      <c r="E3140" s="622" t="e">
        <f>D3140/'Project Data'!$D$22</f>
        <v>#VALUE!</v>
      </c>
      <c r="F3140" s="174" t="s">
        <v>44</v>
      </c>
      <c r="G3140" s="239" t="str" cm="1">
        <f t="array" ref="G3140">_xlfn.IFNA(_xlfn.IFS('23-HVAC'!F24="*",'23-HVAC'!E24,'23-HVAC'!H24="*",'23-HVAC'!G24,'23-HVAC'!J24="*",'23-HVAC'!I24,'23-HVAC'!L24="*",'23-HVAC'!K24,'23-HVAC'!N24="*",'23-HVAC'!M24,'23-HVAC'!P24="*",'23-HVAC'!O24,'23-HVAC'!R24="*",'23-HVAC'!Q24,'23-HVAC'!T24="*",'23-HVAC'!S24,'23-HVAC'!V24="*",'23-HVAC'!U24),"")</f>
        <v/>
      </c>
      <c r="H3140" s="236" t="e">
        <f>G3140/'Project Data'!$D$22</f>
        <v>#VALUE!</v>
      </c>
      <c r="I3140" s="186"/>
      <c r="J3140" s="224"/>
      <c r="K3140" s="242"/>
    </row>
    <row r="3141" spans="1:11" s="147" customFormat="1" ht="15.6" hidden="1">
      <c r="A3141" s="198">
        <f>'23-HVAC'!A25</f>
        <v>0</v>
      </c>
      <c r="B3141" s="235" t="str">
        <f>'23-HVAC'!B25</f>
        <v>23 07 00 HVAC Insulation</v>
      </c>
      <c r="C3141" s="254"/>
      <c r="D3141" s="239" t="str" cm="1">
        <f t="array" ref="D3141">_xlfn.IFNA(_xlfn.IFS('23-HVAC'!D25="*",'23-HVAC'!C25,'23-HVAC'!F25="*",'23-HVAC'!E25,'23-HVAC'!H25="*",'23-HVAC'!G25,'23-HVAC'!J25="*",'23-HVAC'!I25,'23-HVAC'!L25="*",'23-HVAC'!K25,'23-HVAC'!N25="*",'23-HVAC'!M25,'23-HVAC'!P25="*",'23-HVAC'!O25,'23-HVAC'!R25="*",'23-HVAC'!Q25,'23-HVAC'!T25="*",'23-HVAC'!S25),"")</f>
        <v/>
      </c>
      <c r="E3141" s="622" t="e">
        <f>D3141/'Project Data'!$D$22</f>
        <v>#VALUE!</v>
      </c>
      <c r="F3141" s="174" t="s">
        <v>44</v>
      </c>
      <c r="G3141" s="239" t="str" cm="1">
        <f t="array" ref="G3141">_xlfn.IFNA(_xlfn.IFS('23-HVAC'!F25="*",'23-HVAC'!E25,'23-HVAC'!H25="*",'23-HVAC'!G25,'23-HVAC'!J25="*",'23-HVAC'!I25,'23-HVAC'!L25="*",'23-HVAC'!K25,'23-HVAC'!N25="*",'23-HVAC'!M25,'23-HVAC'!P25="*",'23-HVAC'!O25,'23-HVAC'!R25="*",'23-HVAC'!Q25,'23-HVAC'!T25="*",'23-HVAC'!S25,'23-HVAC'!V25="*",'23-HVAC'!U25),"")</f>
        <v/>
      </c>
      <c r="H3141" s="236" t="e">
        <f>G3141/'Project Data'!$D$22</f>
        <v>#VALUE!</v>
      </c>
      <c r="I3141" s="186"/>
      <c r="J3141" s="224"/>
      <c r="K3141" s="242"/>
    </row>
    <row r="3142" spans="1:11" s="147" customFormat="1" ht="15.6" hidden="1">
      <c r="A3142" s="198">
        <f>'23-HVAC'!A26</f>
        <v>0</v>
      </c>
      <c r="B3142" s="235" t="str">
        <f>'23-HVAC'!B26</f>
        <v>23 07 13 Duct Insulation</v>
      </c>
      <c r="C3142" s="254"/>
      <c r="D3142" s="239" t="str" cm="1">
        <f t="array" ref="D3142">_xlfn.IFNA(_xlfn.IFS('23-HVAC'!D26="*",'23-HVAC'!C26,'23-HVAC'!F26="*",'23-HVAC'!E26,'23-HVAC'!H26="*",'23-HVAC'!G26,'23-HVAC'!J26="*",'23-HVAC'!I26,'23-HVAC'!L26="*",'23-HVAC'!K26,'23-HVAC'!N26="*",'23-HVAC'!M26,'23-HVAC'!P26="*",'23-HVAC'!O26,'23-HVAC'!R26="*",'23-HVAC'!Q26,'23-HVAC'!T26="*",'23-HVAC'!S26),"")</f>
        <v/>
      </c>
      <c r="E3142" s="622" t="e">
        <f>D3142/'Project Data'!$D$22</f>
        <v>#VALUE!</v>
      </c>
      <c r="F3142" s="174" t="s">
        <v>44</v>
      </c>
      <c r="G3142" s="239" t="str" cm="1">
        <f t="array" ref="G3142">_xlfn.IFNA(_xlfn.IFS('23-HVAC'!F26="*",'23-HVAC'!E26,'23-HVAC'!H26="*",'23-HVAC'!G26,'23-HVAC'!J26="*",'23-HVAC'!I26,'23-HVAC'!L26="*",'23-HVAC'!K26,'23-HVAC'!N26="*",'23-HVAC'!M26,'23-HVAC'!P26="*",'23-HVAC'!O26,'23-HVAC'!R26="*",'23-HVAC'!Q26,'23-HVAC'!T26="*",'23-HVAC'!S26,'23-HVAC'!V26="*",'23-HVAC'!U26),"")</f>
        <v/>
      </c>
      <c r="H3142" s="236" t="e">
        <f>G3142/'Project Data'!$D$22</f>
        <v>#VALUE!</v>
      </c>
      <c r="I3142" s="186"/>
      <c r="J3142" s="224"/>
      <c r="K3142" s="242"/>
    </row>
    <row r="3143" spans="1:11" s="147" customFormat="1" ht="15.6" hidden="1">
      <c r="A3143" s="198">
        <f>'23-HVAC'!A27</f>
        <v>0</v>
      </c>
      <c r="B3143" s="235" t="str">
        <f>'23-HVAC'!B27</f>
        <v>23 07 16 HVAC Equipment Insulation</v>
      </c>
      <c r="C3143" s="254"/>
      <c r="D3143" s="239" t="str" cm="1">
        <f t="array" ref="D3143">_xlfn.IFNA(_xlfn.IFS('23-HVAC'!D27="*",'23-HVAC'!C27,'23-HVAC'!F27="*",'23-HVAC'!E27,'23-HVAC'!H27="*",'23-HVAC'!G27,'23-HVAC'!J27="*",'23-HVAC'!I27,'23-HVAC'!L27="*",'23-HVAC'!K27,'23-HVAC'!N27="*",'23-HVAC'!M27,'23-HVAC'!P27="*",'23-HVAC'!O27,'23-HVAC'!R27="*",'23-HVAC'!Q27,'23-HVAC'!T27="*",'23-HVAC'!S27),"")</f>
        <v/>
      </c>
      <c r="E3143" s="622" t="e">
        <f>D3143/'Project Data'!$D$22</f>
        <v>#VALUE!</v>
      </c>
      <c r="F3143" s="174" t="s">
        <v>44</v>
      </c>
      <c r="G3143" s="239" t="str" cm="1">
        <f t="array" ref="G3143">_xlfn.IFNA(_xlfn.IFS('23-HVAC'!F27="*",'23-HVAC'!E27,'23-HVAC'!H27="*",'23-HVAC'!G27,'23-HVAC'!J27="*",'23-HVAC'!I27,'23-HVAC'!L27="*",'23-HVAC'!K27,'23-HVAC'!N27="*",'23-HVAC'!M27,'23-HVAC'!P27="*",'23-HVAC'!O27,'23-HVAC'!R27="*",'23-HVAC'!Q27,'23-HVAC'!T27="*",'23-HVAC'!S27,'23-HVAC'!V27="*",'23-HVAC'!U27),"")</f>
        <v/>
      </c>
      <c r="H3143" s="236" t="e">
        <f>G3143/'Project Data'!$D$22</f>
        <v>#VALUE!</v>
      </c>
      <c r="I3143" s="186"/>
      <c r="J3143" s="224"/>
      <c r="K3143" s="242"/>
    </row>
    <row r="3144" spans="1:11" s="147" customFormat="1" ht="15.6" hidden="1">
      <c r="A3144" s="198">
        <f>'23-HVAC'!A28</f>
        <v>0</v>
      </c>
      <c r="B3144" s="235" t="str">
        <f>'23-HVAC'!B28</f>
        <v>23 07 19 HVAC Piping Insulation</v>
      </c>
      <c r="C3144" s="254"/>
      <c r="D3144" s="239" t="str" cm="1">
        <f t="array" ref="D3144">_xlfn.IFNA(_xlfn.IFS('23-HVAC'!D28="*",'23-HVAC'!C28,'23-HVAC'!F28="*",'23-HVAC'!E28,'23-HVAC'!H28="*",'23-HVAC'!G28,'23-HVAC'!J28="*",'23-HVAC'!I28,'23-HVAC'!L28="*",'23-HVAC'!K28,'23-HVAC'!N28="*",'23-HVAC'!M28,'23-HVAC'!P28="*",'23-HVAC'!O28,'23-HVAC'!R28="*",'23-HVAC'!Q28,'23-HVAC'!T28="*",'23-HVAC'!S28),"")</f>
        <v/>
      </c>
      <c r="E3144" s="622" t="e">
        <f>D3144/'Project Data'!$D$22</f>
        <v>#VALUE!</v>
      </c>
      <c r="F3144" s="174" t="s">
        <v>44</v>
      </c>
      <c r="G3144" s="239" t="str" cm="1">
        <f t="array" ref="G3144">_xlfn.IFNA(_xlfn.IFS('23-HVAC'!F28="*",'23-HVAC'!E28,'23-HVAC'!H28="*",'23-HVAC'!G28,'23-HVAC'!J28="*",'23-HVAC'!I28,'23-HVAC'!L28="*",'23-HVAC'!K28,'23-HVAC'!N28="*",'23-HVAC'!M28,'23-HVAC'!P28="*",'23-HVAC'!O28,'23-HVAC'!R28="*",'23-HVAC'!Q28,'23-HVAC'!T28="*",'23-HVAC'!S28,'23-HVAC'!V28="*",'23-HVAC'!U28),"")</f>
        <v/>
      </c>
      <c r="H3144" s="236" t="e">
        <f>G3144/'Project Data'!$D$22</f>
        <v>#VALUE!</v>
      </c>
      <c r="I3144" s="186"/>
      <c r="J3144" s="224"/>
      <c r="K3144" s="242"/>
    </row>
    <row r="3145" spans="1:11" s="147" customFormat="1" ht="15.6" hidden="1">
      <c r="A3145" s="198">
        <f>'23-HVAC'!A29</f>
        <v>0</v>
      </c>
      <c r="B3145" s="235" t="str">
        <f>'23-HVAC'!B29</f>
        <v>23 08 00 Commissioning of HVAC</v>
      </c>
      <c r="C3145" s="254"/>
      <c r="D3145" s="239" t="str" cm="1">
        <f t="array" ref="D3145">_xlfn.IFNA(_xlfn.IFS('23-HVAC'!D29="*",'23-HVAC'!C29,'23-HVAC'!F29="*",'23-HVAC'!E29,'23-HVAC'!H29="*",'23-HVAC'!G29,'23-HVAC'!J29="*",'23-HVAC'!I29,'23-HVAC'!L29="*",'23-HVAC'!K29,'23-HVAC'!N29="*",'23-HVAC'!M29,'23-HVAC'!P29="*",'23-HVAC'!O29,'23-HVAC'!R29="*",'23-HVAC'!Q29,'23-HVAC'!T29="*",'23-HVAC'!S29),"")</f>
        <v/>
      </c>
      <c r="E3145" s="622" t="e">
        <f>D3145/'Project Data'!$D$22</f>
        <v>#VALUE!</v>
      </c>
      <c r="F3145" s="174" t="s">
        <v>44</v>
      </c>
      <c r="G3145" s="239" t="str" cm="1">
        <f t="array" ref="G3145">_xlfn.IFNA(_xlfn.IFS('23-HVAC'!F29="*",'23-HVAC'!E29,'23-HVAC'!H29="*",'23-HVAC'!G29,'23-HVAC'!J29="*",'23-HVAC'!I29,'23-HVAC'!L29="*",'23-HVAC'!K29,'23-HVAC'!N29="*",'23-HVAC'!M29,'23-HVAC'!P29="*",'23-HVAC'!O29,'23-HVAC'!R29="*",'23-HVAC'!Q29,'23-HVAC'!T29="*",'23-HVAC'!S29,'23-HVAC'!V29="*",'23-HVAC'!U29),"")</f>
        <v/>
      </c>
      <c r="H3145" s="236" t="e">
        <f>G3145/'Project Data'!$D$22</f>
        <v>#VALUE!</v>
      </c>
      <c r="I3145" s="186"/>
      <c r="J3145" s="224"/>
      <c r="K3145" s="242"/>
    </row>
    <row r="3146" spans="1:11" s="147" customFormat="1" ht="15.6" hidden="1">
      <c r="A3146" s="198">
        <f>'23-HVAC'!A30</f>
        <v>0</v>
      </c>
      <c r="B3146" s="235" t="str">
        <f>'23-HVAC'!B30</f>
        <v>23 09 00 Instrumentation and Control for HVAC</v>
      </c>
      <c r="C3146" s="254"/>
      <c r="D3146" s="239" t="str" cm="1">
        <f t="array" ref="D3146">_xlfn.IFNA(_xlfn.IFS('23-HVAC'!D30="*",'23-HVAC'!C30,'23-HVAC'!F30="*",'23-HVAC'!E30,'23-HVAC'!H30="*",'23-HVAC'!G30,'23-HVAC'!J30="*",'23-HVAC'!I30,'23-HVAC'!L30="*",'23-HVAC'!K30,'23-HVAC'!N30="*",'23-HVAC'!M30,'23-HVAC'!P30="*",'23-HVAC'!O30,'23-HVAC'!R30="*",'23-HVAC'!Q30,'23-HVAC'!T30="*",'23-HVAC'!S30),"")</f>
        <v/>
      </c>
      <c r="E3146" s="622" t="e">
        <f>D3146/'Project Data'!$D$22</f>
        <v>#VALUE!</v>
      </c>
      <c r="F3146" s="174" t="s">
        <v>44</v>
      </c>
      <c r="G3146" s="239" t="str" cm="1">
        <f t="array" ref="G3146">_xlfn.IFNA(_xlfn.IFS('23-HVAC'!F30="*",'23-HVAC'!E30,'23-HVAC'!H30="*",'23-HVAC'!G30,'23-HVAC'!J30="*",'23-HVAC'!I30,'23-HVAC'!L30="*",'23-HVAC'!K30,'23-HVAC'!N30="*",'23-HVAC'!M30,'23-HVAC'!P30="*",'23-HVAC'!O30,'23-HVAC'!R30="*",'23-HVAC'!Q30,'23-HVAC'!T30="*",'23-HVAC'!S30,'23-HVAC'!V30="*",'23-HVAC'!U30),"")</f>
        <v/>
      </c>
      <c r="H3146" s="236" t="e">
        <f>G3146/'Project Data'!$D$22</f>
        <v>#VALUE!</v>
      </c>
      <c r="I3146" s="186"/>
      <c r="J3146" s="224"/>
      <c r="K3146" s="242"/>
    </row>
    <row r="3147" spans="1:11" s="147" customFormat="1" ht="15.6" hidden="1">
      <c r="A3147" s="198">
        <f>'23-HVAC'!A31</f>
        <v>0</v>
      </c>
      <c r="B3147" s="235" t="str">
        <f>'23-HVAC'!B31</f>
        <v>23 09 13 Instrumentation and Control Devices for HVAC</v>
      </c>
      <c r="C3147" s="254"/>
      <c r="D3147" s="239" t="str" cm="1">
        <f t="array" ref="D3147">_xlfn.IFNA(_xlfn.IFS('23-HVAC'!D31="*",'23-HVAC'!C31,'23-HVAC'!F31="*",'23-HVAC'!E31,'23-HVAC'!H31="*",'23-HVAC'!G31,'23-HVAC'!J31="*",'23-HVAC'!I31,'23-HVAC'!L31="*",'23-HVAC'!K31,'23-HVAC'!N31="*",'23-HVAC'!M31,'23-HVAC'!P31="*",'23-HVAC'!O31,'23-HVAC'!R31="*",'23-HVAC'!Q31,'23-HVAC'!T31="*",'23-HVAC'!S31),"")</f>
        <v/>
      </c>
      <c r="E3147" s="622" t="e">
        <f>D3147/'Project Data'!$D$22</f>
        <v>#VALUE!</v>
      </c>
      <c r="F3147" s="174" t="s">
        <v>44</v>
      </c>
      <c r="G3147" s="239" t="str" cm="1">
        <f t="array" ref="G3147">_xlfn.IFNA(_xlfn.IFS('23-HVAC'!F31="*",'23-HVAC'!E31,'23-HVAC'!H31="*",'23-HVAC'!G31,'23-HVAC'!J31="*",'23-HVAC'!I31,'23-HVAC'!L31="*",'23-HVAC'!K31,'23-HVAC'!N31="*",'23-HVAC'!M31,'23-HVAC'!P31="*",'23-HVAC'!O31,'23-HVAC'!R31="*",'23-HVAC'!Q31,'23-HVAC'!T31="*",'23-HVAC'!S31,'23-HVAC'!V31="*",'23-HVAC'!U31),"")</f>
        <v/>
      </c>
      <c r="H3147" s="236" t="e">
        <f>G3147/'Project Data'!$D$22</f>
        <v>#VALUE!</v>
      </c>
      <c r="I3147" s="186"/>
      <c r="J3147" s="224"/>
      <c r="K3147" s="242"/>
    </row>
    <row r="3148" spans="1:11" s="147" customFormat="1" ht="15.6" hidden="1">
      <c r="A3148" s="198">
        <f>'23-HVAC'!A32</f>
        <v>0</v>
      </c>
      <c r="B3148" s="235" t="str">
        <f>'23-HVAC'!B32</f>
        <v>23 09 13.13 Actuators and Operators</v>
      </c>
      <c r="C3148" s="254"/>
      <c r="D3148" s="239" t="str" cm="1">
        <f t="array" ref="D3148">_xlfn.IFNA(_xlfn.IFS('23-HVAC'!D32="*",'23-HVAC'!C32,'23-HVAC'!F32="*",'23-HVAC'!E32,'23-HVAC'!H32="*",'23-HVAC'!G32,'23-HVAC'!J32="*",'23-HVAC'!I32,'23-HVAC'!L32="*",'23-HVAC'!K32,'23-HVAC'!N32="*",'23-HVAC'!M32,'23-HVAC'!P32="*",'23-HVAC'!O32,'23-HVAC'!R32="*",'23-HVAC'!Q32,'23-HVAC'!T32="*",'23-HVAC'!S32),"")</f>
        <v/>
      </c>
      <c r="E3148" s="622" t="e">
        <f>D3148/'Project Data'!$D$22</f>
        <v>#VALUE!</v>
      </c>
      <c r="F3148" s="174" t="s">
        <v>44</v>
      </c>
      <c r="G3148" s="239" t="str" cm="1">
        <f t="array" ref="G3148">_xlfn.IFNA(_xlfn.IFS('23-HVAC'!F32="*",'23-HVAC'!E32,'23-HVAC'!H32="*",'23-HVAC'!G32,'23-HVAC'!J32="*",'23-HVAC'!I32,'23-HVAC'!L32="*",'23-HVAC'!K32,'23-HVAC'!N32="*",'23-HVAC'!M32,'23-HVAC'!P32="*",'23-HVAC'!O32,'23-HVAC'!R32="*",'23-HVAC'!Q32,'23-HVAC'!T32="*",'23-HVAC'!S32,'23-HVAC'!V32="*",'23-HVAC'!U32),"")</f>
        <v/>
      </c>
      <c r="H3148" s="236" t="e">
        <f>G3148/'Project Data'!$D$22</f>
        <v>#VALUE!</v>
      </c>
      <c r="I3148" s="186"/>
      <c r="J3148" s="224"/>
      <c r="K3148" s="242"/>
    </row>
    <row r="3149" spans="1:11" s="147" customFormat="1" ht="15.6" hidden="1">
      <c r="A3149" s="198">
        <f>'23-HVAC'!A33</f>
        <v>0</v>
      </c>
      <c r="B3149" s="235" t="str">
        <f>'23-HVAC'!B33</f>
        <v>23 09 13.23 Sensors and Transmitters</v>
      </c>
      <c r="C3149" s="254"/>
      <c r="D3149" s="239" t="str" cm="1">
        <f t="array" ref="D3149">_xlfn.IFNA(_xlfn.IFS('23-HVAC'!D33="*",'23-HVAC'!C33,'23-HVAC'!F33="*",'23-HVAC'!E33,'23-HVAC'!H33="*",'23-HVAC'!G33,'23-HVAC'!J33="*",'23-HVAC'!I33,'23-HVAC'!L33="*",'23-HVAC'!K33,'23-HVAC'!N33="*",'23-HVAC'!M33,'23-HVAC'!P33="*",'23-HVAC'!O33,'23-HVAC'!R33="*",'23-HVAC'!Q33,'23-HVAC'!T33="*",'23-HVAC'!S33),"")</f>
        <v/>
      </c>
      <c r="E3149" s="622" t="e">
        <f>D3149/'Project Data'!$D$22</f>
        <v>#VALUE!</v>
      </c>
      <c r="F3149" s="174" t="s">
        <v>44</v>
      </c>
      <c r="G3149" s="239" t="str" cm="1">
        <f t="array" ref="G3149">_xlfn.IFNA(_xlfn.IFS('23-HVAC'!F33="*",'23-HVAC'!E33,'23-HVAC'!H33="*",'23-HVAC'!G33,'23-HVAC'!J33="*",'23-HVAC'!I33,'23-HVAC'!L33="*",'23-HVAC'!K33,'23-HVAC'!N33="*",'23-HVAC'!M33,'23-HVAC'!P33="*",'23-HVAC'!O33,'23-HVAC'!R33="*",'23-HVAC'!Q33,'23-HVAC'!T33="*",'23-HVAC'!S33,'23-HVAC'!V33="*",'23-HVAC'!U33),"")</f>
        <v/>
      </c>
      <c r="H3149" s="236" t="e">
        <f>G3149/'Project Data'!$D$22</f>
        <v>#VALUE!</v>
      </c>
      <c r="I3149" s="186"/>
      <c r="J3149" s="224"/>
      <c r="K3149" s="242"/>
    </row>
    <row r="3150" spans="1:11" s="147" customFormat="1" ht="15.6" hidden="1">
      <c r="A3150" s="198">
        <f>'23-HVAC'!A34</f>
        <v>0</v>
      </c>
      <c r="B3150" s="235" t="str">
        <f>'23-HVAC'!B34</f>
        <v>23 09 13.33 Control Valves</v>
      </c>
      <c r="C3150" s="254"/>
      <c r="D3150" s="239" t="str" cm="1">
        <f t="array" ref="D3150">_xlfn.IFNA(_xlfn.IFS('23-HVAC'!D34="*",'23-HVAC'!C34,'23-HVAC'!F34="*",'23-HVAC'!E34,'23-HVAC'!H34="*",'23-HVAC'!G34,'23-HVAC'!J34="*",'23-HVAC'!I34,'23-HVAC'!L34="*",'23-HVAC'!K34,'23-HVAC'!N34="*",'23-HVAC'!M34,'23-HVAC'!P34="*",'23-HVAC'!O34,'23-HVAC'!R34="*",'23-HVAC'!Q34,'23-HVAC'!T34="*",'23-HVAC'!S34),"")</f>
        <v/>
      </c>
      <c r="E3150" s="622" t="e">
        <f>D3150/'Project Data'!$D$22</f>
        <v>#VALUE!</v>
      </c>
      <c r="F3150" s="174" t="s">
        <v>44</v>
      </c>
      <c r="G3150" s="239" t="str" cm="1">
        <f t="array" ref="G3150">_xlfn.IFNA(_xlfn.IFS('23-HVAC'!F34="*",'23-HVAC'!E34,'23-HVAC'!H34="*",'23-HVAC'!G34,'23-HVAC'!J34="*",'23-HVAC'!I34,'23-HVAC'!L34="*",'23-HVAC'!K34,'23-HVAC'!N34="*",'23-HVAC'!M34,'23-HVAC'!P34="*",'23-HVAC'!O34,'23-HVAC'!R34="*",'23-HVAC'!Q34,'23-HVAC'!T34="*",'23-HVAC'!S34,'23-HVAC'!V34="*",'23-HVAC'!U34),"")</f>
        <v/>
      </c>
      <c r="H3150" s="236" t="e">
        <f>G3150/'Project Data'!$D$22</f>
        <v>#VALUE!</v>
      </c>
      <c r="I3150" s="186"/>
      <c r="J3150" s="224"/>
      <c r="K3150" s="242"/>
    </row>
    <row r="3151" spans="1:11" s="147" customFormat="1" ht="15.6" hidden="1">
      <c r="A3151" s="198">
        <f>'23-HVAC'!A35</f>
        <v>0</v>
      </c>
      <c r="B3151" s="235" t="str">
        <f>'23-HVAC'!B35</f>
        <v>23 09 13.43 Control Dampers</v>
      </c>
      <c r="C3151" s="254"/>
      <c r="D3151" s="239" t="str" cm="1">
        <f t="array" ref="D3151">_xlfn.IFNA(_xlfn.IFS('23-HVAC'!D35="*",'23-HVAC'!C35,'23-HVAC'!F35="*",'23-HVAC'!E35,'23-HVAC'!H35="*",'23-HVAC'!G35,'23-HVAC'!J35="*",'23-HVAC'!I35,'23-HVAC'!L35="*",'23-HVAC'!K35,'23-HVAC'!N35="*",'23-HVAC'!M35,'23-HVAC'!P35="*",'23-HVAC'!O35,'23-HVAC'!R35="*",'23-HVAC'!Q35,'23-HVAC'!T35="*",'23-HVAC'!S35),"")</f>
        <v/>
      </c>
      <c r="E3151" s="622" t="e">
        <f>D3151/'Project Data'!$D$22</f>
        <v>#VALUE!</v>
      </c>
      <c r="F3151" s="174" t="s">
        <v>44</v>
      </c>
      <c r="G3151" s="239" t="str" cm="1">
        <f t="array" ref="G3151">_xlfn.IFNA(_xlfn.IFS('23-HVAC'!F35="*",'23-HVAC'!E35,'23-HVAC'!H35="*",'23-HVAC'!G35,'23-HVAC'!J35="*",'23-HVAC'!I35,'23-HVAC'!L35="*",'23-HVAC'!K35,'23-HVAC'!N35="*",'23-HVAC'!M35,'23-HVAC'!P35="*",'23-HVAC'!O35,'23-HVAC'!R35="*",'23-HVAC'!Q35,'23-HVAC'!T35="*",'23-HVAC'!S35,'23-HVAC'!V35="*",'23-HVAC'!U35),"")</f>
        <v/>
      </c>
      <c r="H3151" s="236" t="e">
        <f>G3151/'Project Data'!$D$22</f>
        <v>#VALUE!</v>
      </c>
      <c r="I3151" s="186"/>
      <c r="J3151" s="224"/>
      <c r="K3151" s="242"/>
    </row>
    <row r="3152" spans="1:11" s="147" customFormat="1" ht="15.6" hidden="1">
      <c r="A3152" s="198">
        <f>'23-HVAC'!A36</f>
        <v>0</v>
      </c>
      <c r="B3152" s="235" t="str">
        <f>'23-HVAC'!B36</f>
        <v>23 09 23 Direct-Digital Control System for HVAC</v>
      </c>
      <c r="C3152" s="254"/>
      <c r="D3152" s="239" t="str" cm="1">
        <f t="array" ref="D3152">_xlfn.IFNA(_xlfn.IFS('23-HVAC'!D36="*",'23-HVAC'!C36,'23-HVAC'!F36="*",'23-HVAC'!E36,'23-HVAC'!H36="*",'23-HVAC'!G36,'23-HVAC'!J36="*",'23-HVAC'!I36,'23-HVAC'!L36="*",'23-HVAC'!K36,'23-HVAC'!N36="*",'23-HVAC'!M36,'23-HVAC'!P36="*",'23-HVAC'!O36,'23-HVAC'!R36="*",'23-HVAC'!Q36,'23-HVAC'!T36="*",'23-HVAC'!S36),"")</f>
        <v/>
      </c>
      <c r="E3152" s="622" t="e">
        <f>D3152/'Project Data'!$D$22</f>
        <v>#VALUE!</v>
      </c>
      <c r="F3152" s="174" t="s">
        <v>44</v>
      </c>
      <c r="G3152" s="239" t="str" cm="1">
        <f t="array" ref="G3152">_xlfn.IFNA(_xlfn.IFS('23-HVAC'!F36="*",'23-HVAC'!E36,'23-HVAC'!H36="*",'23-HVAC'!G36,'23-HVAC'!J36="*",'23-HVAC'!I36,'23-HVAC'!L36="*",'23-HVAC'!K36,'23-HVAC'!N36="*",'23-HVAC'!M36,'23-HVAC'!P36="*",'23-HVAC'!O36,'23-HVAC'!R36="*",'23-HVAC'!Q36,'23-HVAC'!T36="*",'23-HVAC'!S36,'23-HVAC'!V36="*",'23-HVAC'!U36),"")</f>
        <v/>
      </c>
      <c r="H3152" s="236" t="e">
        <f>G3152/'Project Data'!$D$22</f>
        <v>#VALUE!</v>
      </c>
      <c r="I3152" s="186"/>
      <c r="J3152" s="224"/>
      <c r="K3152" s="242"/>
    </row>
    <row r="3153" spans="1:11" s="147" customFormat="1" ht="15.6" hidden="1">
      <c r="A3153" s="198">
        <f>'23-HVAC'!A37</f>
        <v>0</v>
      </c>
      <c r="B3153" s="235" t="str">
        <f>'23-HVAC'!B37</f>
        <v>23 09 23.11 Control Valves</v>
      </c>
      <c r="C3153" s="254"/>
      <c r="D3153" s="239" t="str" cm="1">
        <f t="array" ref="D3153">_xlfn.IFNA(_xlfn.IFS('23-HVAC'!D37="*",'23-HVAC'!C37,'23-HVAC'!F37="*",'23-HVAC'!E37,'23-HVAC'!H37="*",'23-HVAC'!G37,'23-HVAC'!J37="*",'23-HVAC'!I37,'23-HVAC'!L37="*",'23-HVAC'!K37,'23-HVAC'!N37="*",'23-HVAC'!M37,'23-HVAC'!P37="*",'23-HVAC'!O37,'23-HVAC'!R37="*",'23-HVAC'!Q37,'23-HVAC'!T37="*",'23-HVAC'!S37),"")</f>
        <v/>
      </c>
      <c r="E3153" s="622" t="e">
        <f>D3153/'Project Data'!$D$22</f>
        <v>#VALUE!</v>
      </c>
      <c r="F3153" s="174" t="s">
        <v>44</v>
      </c>
      <c r="G3153" s="239" t="str" cm="1">
        <f t="array" ref="G3153">_xlfn.IFNA(_xlfn.IFS('23-HVAC'!F37="*",'23-HVAC'!E37,'23-HVAC'!H37="*",'23-HVAC'!G37,'23-HVAC'!J37="*",'23-HVAC'!I37,'23-HVAC'!L37="*",'23-HVAC'!K37,'23-HVAC'!N37="*",'23-HVAC'!M37,'23-HVAC'!P37="*",'23-HVAC'!O37,'23-HVAC'!R37="*",'23-HVAC'!Q37,'23-HVAC'!T37="*",'23-HVAC'!S37,'23-HVAC'!V37="*",'23-HVAC'!U37),"")</f>
        <v/>
      </c>
      <c r="H3153" s="236" t="e">
        <f>G3153/'Project Data'!$D$22</f>
        <v>#VALUE!</v>
      </c>
      <c r="I3153" s="186"/>
      <c r="J3153" s="224"/>
      <c r="K3153" s="242"/>
    </row>
    <row r="3154" spans="1:11" s="147" customFormat="1" ht="15.6" hidden="1">
      <c r="A3154" s="198">
        <f>'23-HVAC'!A38</f>
        <v>0</v>
      </c>
      <c r="B3154" s="235" t="str">
        <f>'23-HVAC'!B38</f>
        <v>23 09 23.12 Control Dampers</v>
      </c>
      <c r="C3154" s="254"/>
      <c r="D3154" s="239" t="str" cm="1">
        <f t="array" ref="D3154">_xlfn.IFNA(_xlfn.IFS('23-HVAC'!D38="*",'23-HVAC'!C38,'23-HVAC'!F38="*",'23-HVAC'!E38,'23-HVAC'!H38="*",'23-HVAC'!G38,'23-HVAC'!J38="*",'23-HVAC'!I38,'23-HVAC'!L38="*",'23-HVAC'!K38,'23-HVAC'!N38="*",'23-HVAC'!M38,'23-HVAC'!P38="*",'23-HVAC'!O38,'23-HVAC'!R38="*",'23-HVAC'!Q38,'23-HVAC'!T38="*",'23-HVAC'!S38),"")</f>
        <v/>
      </c>
      <c r="E3154" s="622" t="e">
        <f>D3154/'Project Data'!$D$22</f>
        <v>#VALUE!</v>
      </c>
      <c r="F3154" s="174" t="s">
        <v>44</v>
      </c>
      <c r="G3154" s="239" t="str" cm="1">
        <f t="array" ref="G3154">_xlfn.IFNA(_xlfn.IFS('23-HVAC'!F38="*",'23-HVAC'!E38,'23-HVAC'!H38="*",'23-HVAC'!G38,'23-HVAC'!J38="*",'23-HVAC'!I38,'23-HVAC'!L38="*",'23-HVAC'!K38,'23-HVAC'!N38="*",'23-HVAC'!M38,'23-HVAC'!P38="*",'23-HVAC'!O38,'23-HVAC'!R38="*",'23-HVAC'!Q38,'23-HVAC'!T38="*",'23-HVAC'!S38,'23-HVAC'!V38="*",'23-HVAC'!U38),"")</f>
        <v/>
      </c>
      <c r="H3154" s="236" t="e">
        <f>G3154/'Project Data'!$D$22</f>
        <v>#VALUE!</v>
      </c>
      <c r="I3154" s="186"/>
      <c r="J3154" s="224"/>
      <c r="K3154" s="242"/>
    </row>
    <row r="3155" spans="1:11" s="147" customFormat="1" ht="15.6" hidden="1">
      <c r="A3155" s="198">
        <f>'23-HVAC'!A39</f>
        <v>0</v>
      </c>
      <c r="B3155" s="235" t="str">
        <f>'23-HVAC'!B39</f>
        <v>23 09 23.13 Energy Meters</v>
      </c>
      <c r="C3155" s="254"/>
      <c r="D3155" s="239" t="str" cm="1">
        <f t="array" ref="D3155">_xlfn.IFNA(_xlfn.IFS('23-HVAC'!D39="*",'23-HVAC'!C39,'23-HVAC'!F39="*",'23-HVAC'!E39,'23-HVAC'!H39="*",'23-HVAC'!G39,'23-HVAC'!J39="*",'23-HVAC'!I39,'23-HVAC'!L39="*",'23-HVAC'!K39,'23-HVAC'!N39="*",'23-HVAC'!M39,'23-HVAC'!P39="*",'23-HVAC'!O39,'23-HVAC'!R39="*",'23-HVAC'!Q39,'23-HVAC'!T39="*",'23-HVAC'!S39),"")</f>
        <v/>
      </c>
      <c r="E3155" s="622" t="e">
        <f>D3155/'Project Data'!$D$22</f>
        <v>#VALUE!</v>
      </c>
      <c r="F3155" s="174" t="s">
        <v>44</v>
      </c>
      <c r="G3155" s="239" t="str" cm="1">
        <f t="array" ref="G3155">_xlfn.IFNA(_xlfn.IFS('23-HVAC'!F39="*",'23-HVAC'!E39,'23-HVAC'!H39="*",'23-HVAC'!G39,'23-HVAC'!J39="*",'23-HVAC'!I39,'23-HVAC'!L39="*",'23-HVAC'!K39,'23-HVAC'!N39="*",'23-HVAC'!M39,'23-HVAC'!P39="*",'23-HVAC'!O39,'23-HVAC'!R39="*",'23-HVAC'!Q39,'23-HVAC'!T39="*",'23-HVAC'!S39,'23-HVAC'!V39="*",'23-HVAC'!U39),"")</f>
        <v/>
      </c>
      <c r="H3155" s="236" t="e">
        <f>G3155/'Project Data'!$D$22</f>
        <v>#VALUE!</v>
      </c>
      <c r="I3155" s="186"/>
      <c r="J3155" s="224"/>
      <c r="K3155" s="242"/>
    </row>
    <row r="3156" spans="1:11" s="147" customFormat="1" ht="15.6" hidden="1">
      <c r="A3156" s="198">
        <f>'23-HVAC'!A40</f>
        <v>0</v>
      </c>
      <c r="B3156" s="235" t="str">
        <f>'23-HVAC'!B40</f>
        <v>23 09 23.14 Flow Instruments</v>
      </c>
      <c r="C3156" s="254"/>
      <c r="D3156" s="239" t="str" cm="1">
        <f t="array" ref="D3156">_xlfn.IFNA(_xlfn.IFS('23-HVAC'!D40="*",'23-HVAC'!C40,'23-HVAC'!F40="*",'23-HVAC'!E40,'23-HVAC'!H40="*",'23-HVAC'!G40,'23-HVAC'!J40="*",'23-HVAC'!I40,'23-HVAC'!L40="*",'23-HVAC'!K40,'23-HVAC'!N40="*",'23-HVAC'!M40,'23-HVAC'!P40="*",'23-HVAC'!O40,'23-HVAC'!R40="*",'23-HVAC'!Q40,'23-HVAC'!T40="*",'23-HVAC'!S40),"")</f>
        <v/>
      </c>
      <c r="E3156" s="622" t="e">
        <f>D3156/'Project Data'!$D$22</f>
        <v>#VALUE!</v>
      </c>
      <c r="F3156" s="174" t="s">
        <v>44</v>
      </c>
      <c r="G3156" s="239" t="str" cm="1">
        <f t="array" ref="G3156">_xlfn.IFNA(_xlfn.IFS('23-HVAC'!F40="*",'23-HVAC'!E40,'23-HVAC'!H40="*",'23-HVAC'!G40,'23-HVAC'!J40="*",'23-HVAC'!I40,'23-HVAC'!L40="*",'23-HVAC'!K40,'23-HVAC'!N40="*",'23-HVAC'!M40,'23-HVAC'!P40="*",'23-HVAC'!O40,'23-HVAC'!R40="*",'23-HVAC'!Q40,'23-HVAC'!T40="*",'23-HVAC'!S40,'23-HVAC'!V40="*",'23-HVAC'!U40),"")</f>
        <v/>
      </c>
      <c r="H3156" s="236" t="e">
        <f>G3156/'Project Data'!$D$22</f>
        <v>#VALUE!</v>
      </c>
      <c r="I3156" s="186"/>
      <c r="J3156" s="224"/>
      <c r="K3156" s="242"/>
    </row>
    <row r="3157" spans="1:11" s="147" customFormat="1" ht="15.6" hidden="1">
      <c r="A3157" s="198">
        <f>'23-HVAC'!A41</f>
        <v>0</v>
      </c>
      <c r="B3157" s="235" t="str">
        <f>'23-HVAC'!B41</f>
        <v>23 09 23.16 Gas Instruments</v>
      </c>
      <c r="C3157" s="254"/>
      <c r="D3157" s="239" t="str" cm="1">
        <f t="array" ref="D3157">_xlfn.IFNA(_xlfn.IFS('23-HVAC'!D41="*",'23-HVAC'!C41,'23-HVAC'!F41="*",'23-HVAC'!E41,'23-HVAC'!H41="*",'23-HVAC'!G41,'23-HVAC'!J41="*",'23-HVAC'!I41,'23-HVAC'!L41="*",'23-HVAC'!K41,'23-HVAC'!N41="*",'23-HVAC'!M41,'23-HVAC'!P41="*",'23-HVAC'!O41,'23-HVAC'!R41="*",'23-HVAC'!Q41,'23-HVAC'!T41="*",'23-HVAC'!S41),"")</f>
        <v/>
      </c>
      <c r="E3157" s="622" t="e">
        <f>D3157/'Project Data'!$D$22</f>
        <v>#VALUE!</v>
      </c>
      <c r="F3157" s="174" t="s">
        <v>44</v>
      </c>
      <c r="G3157" s="239" t="str" cm="1">
        <f t="array" ref="G3157">_xlfn.IFNA(_xlfn.IFS('23-HVAC'!F41="*",'23-HVAC'!E41,'23-HVAC'!H41="*",'23-HVAC'!G41,'23-HVAC'!J41="*",'23-HVAC'!I41,'23-HVAC'!L41="*",'23-HVAC'!K41,'23-HVAC'!N41="*",'23-HVAC'!M41,'23-HVAC'!P41="*",'23-HVAC'!O41,'23-HVAC'!R41="*",'23-HVAC'!Q41,'23-HVAC'!T41="*",'23-HVAC'!S41,'23-HVAC'!V41="*",'23-HVAC'!U41),"")</f>
        <v/>
      </c>
      <c r="H3157" s="236" t="e">
        <f>G3157/'Project Data'!$D$22</f>
        <v>#VALUE!</v>
      </c>
      <c r="I3157" s="186"/>
      <c r="J3157" s="224"/>
      <c r="K3157" s="242"/>
    </row>
    <row r="3158" spans="1:11" s="147" customFormat="1" ht="15.6" hidden="1">
      <c r="A3158" s="198">
        <f>'23-HVAC'!A42</f>
        <v>0</v>
      </c>
      <c r="B3158" s="235" t="str">
        <f>'23-HVAC'!B42</f>
        <v>23 09 23.17 Level Instruments</v>
      </c>
      <c r="C3158" s="254"/>
      <c r="D3158" s="239" t="str" cm="1">
        <f t="array" ref="D3158">_xlfn.IFNA(_xlfn.IFS('23-HVAC'!D42="*",'23-HVAC'!C42,'23-HVAC'!F42="*",'23-HVAC'!E42,'23-HVAC'!H42="*",'23-HVAC'!G42,'23-HVAC'!J42="*",'23-HVAC'!I42,'23-HVAC'!L42="*",'23-HVAC'!K42,'23-HVAC'!N42="*",'23-HVAC'!M42,'23-HVAC'!P42="*",'23-HVAC'!O42,'23-HVAC'!R42="*",'23-HVAC'!Q42,'23-HVAC'!T42="*",'23-HVAC'!S42),"")</f>
        <v/>
      </c>
      <c r="E3158" s="622" t="e">
        <f>D3158/'Project Data'!$D$22</f>
        <v>#VALUE!</v>
      </c>
      <c r="F3158" s="174" t="s">
        <v>44</v>
      </c>
      <c r="G3158" s="239" t="str" cm="1">
        <f t="array" ref="G3158">_xlfn.IFNA(_xlfn.IFS('23-HVAC'!F42="*",'23-HVAC'!E42,'23-HVAC'!H42="*",'23-HVAC'!G42,'23-HVAC'!J42="*",'23-HVAC'!I42,'23-HVAC'!L42="*",'23-HVAC'!K42,'23-HVAC'!N42="*",'23-HVAC'!M42,'23-HVAC'!P42="*",'23-HVAC'!O42,'23-HVAC'!R42="*",'23-HVAC'!Q42,'23-HVAC'!T42="*",'23-HVAC'!S42,'23-HVAC'!V42="*",'23-HVAC'!U42),"")</f>
        <v/>
      </c>
      <c r="H3158" s="236" t="e">
        <f>G3158/'Project Data'!$D$22</f>
        <v>#VALUE!</v>
      </c>
      <c r="I3158" s="186"/>
      <c r="J3158" s="224"/>
      <c r="K3158" s="242"/>
    </row>
    <row r="3159" spans="1:11" s="147" customFormat="1" ht="15.6" hidden="1">
      <c r="A3159" s="198">
        <f>'23-HVAC'!A43</f>
        <v>0</v>
      </c>
      <c r="B3159" s="235" t="str">
        <f>'23-HVAC'!B43</f>
        <v>23 09 23.18 Leak Detection Instruments</v>
      </c>
      <c r="C3159" s="254"/>
      <c r="D3159" s="239" t="str" cm="1">
        <f t="array" ref="D3159">_xlfn.IFNA(_xlfn.IFS('23-HVAC'!D43="*",'23-HVAC'!C43,'23-HVAC'!F43="*",'23-HVAC'!E43,'23-HVAC'!H43="*",'23-HVAC'!G43,'23-HVAC'!J43="*",'23-HVAC'!I43,'23-HVAC'!L43="*",'23-HVAC'!K43,'23-HVAC'!N43="*",'23-HVAC'!M43,'23-HVAC'!P43="*",'23-HVAC'!O43,'23-HVAC'!R43="*",'23-HVAC'!Q43,'23-HVAC'!T43="*",'23-HVAC'!S43),"")</f>
        <v/>
      </c>
      <c r="E3159" s="622" t="e">
        <f>D3159/'Project Data'!$D$22</f>
        <v>#VALUE!</v>
      </c>
      <c r="F3159" s="174" t="s">
        <v>44</v>
      </c>
      <c r="G3159" s="239" t="str" cm="1">
        <f t="array" ref="G3159">_xlfn.IFNA(_xlfn.IFS('23-HVAC'!F43="*",'23-HVAC'!E43,'23-HVAC'!H43="*",'23-HVAC'!G43,'23-HVAC'!J43="*",'23-HVAC'!I43,'23-HVAC'!L43="*",'23-HVAC'!K43,'23-HVAC'!N43="*",'23-HVAC'!M43,'23-HVAC'!P43="*",'23-HVAC'!O43,'23-HVAC'!R43="*",'23-HVAC'!Q43,'23-HVAC'!T43="*",'23-HVAC'!S43,'23-HVAC'!V43="*",'23-HVAC'!U43),"")</f>
        <v/>
      </c>
      <c r="H3159" s="236" t="e">
        <f>G3159/'Project Data'!$D$22</f>
        <v>#VALUE!</v>
      </c>
      <c r="I3159" s="186"/>
      <c r="J3159" s="224"/>
      <c r="K3159" s="242"/>
    </row>
    <row r="3160" spans="1:11" s="147" customFormat="1" ht="15.6" hidden="1">
      <c r="A3160" s="198">
        <f>'23-HVAC'!A44</f>
        <v>0</v>
      </c>
      <c r="B3160" s="235" t="str">
        <f>'23-HVAC'!B44</f>
        <v>23 09 23.19 Moisture Instruments</v>
      </c>
      <c r="C3160" s="254"/>
      <c r="D3160" s="239" t="str" cm="1">
        <f t="array" ref="D3160">_xlfn.IFNA(_xlfn.IFS('23-HVAC'!D44="*",'23-HVAC'!C44,'23-HVAC'!F44="*",'23-HVAC'!E44,'23-HVAC'!H44="*",'23-HVAC'!G44,'23-HVAC'!J44="*",'23-HVAC'!I44,'23-HVAC'!L44="*",'23-HVAC'!K44,'23-HVAC'!N44="*",'23-HVAC'!M44,'23-HVAC'!P44="*",'23-HVAC'!O44,'23-HVAC'!R44="*",'23-HVAC'!Q44,'23-HVAC'!T44="*",'23-HVAC'!S44),"")</f>
        <v/>
      </c>
      <c r="E3160" s="622" t="e">
        <f>D3160/'Project Data'!$D$22</f>
        <v>#VALUE!</v>
      </c>
      <c r="F3160" s="174" t="s">
        <v>44</v>
      </c>
      <c r="G3160" s="239" t="str" cm="1">
        <f t="array" ref="G3160">_xlfn.IFNA(_xlfn.IFS('23-HVAC'!F44="*",'23-HVAC'!E44,'23-HVAC'!H44="*",'23-HVAC'!G44,'23-HVAC'!J44="*",'23-HVAC'!I44,'23-HVAC'!L44="*",'23-HVAC'!K44,'23-HVAC'!N44="*",'23-HVAC'!M44,'23-HVAC'!P44="*",'23-HVAC'!O44,'23-HVAC'!R44="*",'23-HVAC'!Q44,'23-HVAC'!T44="*",'23-HVAC'!S44,'23-HVAC'!V44="*",'23-HVAC'!U44),"")</f>
        <v/>
      </c>
      <c r="H3160" s="236" t="e">
        <f>G3160/'Project Data'!$D$22</f>
        <v>#VALUE!</v>
      </c>
      <c r="I3160" s="186"/>
      <c r="J3160" s="224"/>
      <c r="K3160" s="242"/>
    </row>
    <row r="3161" spans="1:11" s="147" customFormat="1" ht="15.6" hidden="1">
      <c r="A3161" s="198">
        <f>'23-HVAC'!A45</f>
        <v>0</v>
      </c>
      <c r="B3161" s="235" t="str">
        <f>'23-HVAC'!B45</f>
        <v>23 09 23.21 Motion Instruments</v>
      </c>
      <c r="C3161" s="254"/>
      <c r="D3161" s="239" t="str" cm="1">
        <f t="array" ref="D3161">_xlfn.IFNA(_xlfn.IFS('23-HVAC'!D45="*",'23-HVAC'!C45,'23-HVAC'!F45="*",'23-HVAC'!E45,'23-HVAC'!H45="*",'23-HVAC'!G45,'23-HVAC'!J45="*",'23-HVAC'!I45,'23-HVAC'!L45="*",'23-HVAC'!K45,'23-HVAC'!N45="*",'23-HVAC'!M45,'23-HVAC'!P45="*",'23-HVAC'!O45,'23-HVAC'!R45="*",'23-HVAC'!Q45,'23-HVAC'!T45="*",'23-HVAC'!S45),"")</f>
        <v/>
      </c>
      <c r="E3161" s="622" t="e">
        <f>D3161/'Project Data'!$D$22</f>
        <v>#VALUE!</v>
      </c>
      <c r="F3161" s="174" t="s">
        <v>44</v>
      </c>
      <c r="G3161" s="239" t="str" cm="1">
        <f t="array" ref="G3161">_xlfn.IFNA(_xlfn.IFS('23-HVAC'!F45="*",'23-HVAC'!E45,'23-HVAC'!H45="*",'23-HVAC'!G45,'23-HVAC'!J45="*",'23-HVAC'!I45,'23-HVAC'!L45="*",'23-HVAC'!K45,'23-HVAC'!N45="*",'23-HVAC'!M45,'23-HVAC'!P45="*",'23-HVAC'!O45,'23-HVAC'!R45="*",'23-HVAC'!Q45,'23-HVAC'!T45="*",'23-HVAC'!S45,'23-HVAC'!V45="*",'23-HVAC'!U45),"")</f>
        <v/>
      </c>
      <c r="H3161" s="236" t="e">
        <f>G3161/'Project Data'!$D$22</f>
        <v>#VALUE!</v>
      </c>
      <c r="I3161" s="186"/>
      <c r="J3161" s="224"/>
      <c r="K3161" s="242"/>
    </row>
    <row r="3162" spans="1:11" s="147" customFormat="1" ht="15.6" hidden="1">
      <c r="A3162" s="198">
        <f>'23-HVAC'!A46</f>
        <v>0</v>
      </c>
      <c r="B3162" s="235" t="str">
        <f>'23-HVAC'!B46</f>
        <v>23 09 23.22 Position Instruments</v>
      </c>
      <c r="C3162" s="254"/>
      <c r="D3162" s="239" t="str" cm="1">
        <f t="array" ref="D3162">_xlfn.IFNA(_xlfn.IFS('23-HVAC'!D46="*",'23-HVAC'!C46,'23-HVAC'!F46="*",'23-HVAC'!E46,'23-HVAC'!H46="*",'23-HVAC'!G46,'23-HVAC'!J46="*",'23-HVAC'!I46,'23-HVAC'!L46="*",'23-HVAC'!K46,'23-HVAC'!N46="*",'23-HVAC'!M46,'23-HVAC'!P46="*",'23-HVAC'!O46,'23-HVAC'!R46="*",'23-HVAC'!Q46,'23-HVAC'!T46="*",'23-HVAC'!S46),"")</f>
        <v/>
      </c>
      <c r="E3162" s="622" t="e">
        <f>D3162/'Project Data'!$D$22</f>
        <v>#VALUE!</v>
      </c>
      <c r="F3162" s="174" t="s">
        <v>44</v>
      </c>
      <c r="G3162" s="239" t="str" cm="1">
        <f t="array" ref="G3162">_xlfn.IFNA(_xlfn.IFS('23-HVAC'!F46="*",'23-HVAC'!E46,'23-HVAC'!H46="*",'23-HVAC'!G46,'23-HVAC'!J46="*",'23-HVAC'!I46,'23-HVAC'!L46="*",'23-HVAC'!K46,'23-HVAC'!N46="*",'23-HVAC'!M46,'23-HVAC'!P46="*",'23-HVAC'!O46,'23-HVAC'!R46="*",'23-HVAC'!Q46,'23-HVAC'!T46="*",'23-HVAC'!S46,'23-HVAC'!V46="*",'23-HVAC'!U46),"")</f>
        <v/>
      </c>
      <c r="H3162" s="236" t="e">
        <f>G3162/'Project Data'!$D$22</f>
        <v>#VALUE!</v>
      </c>
      <c r="I3162" s="186"/>
      <c r="J3162" s="224"/>
      <c r="K3162" s="242"/>
    </row>
    <row r="3163" spans="1:11" s="147" customFormat="1" ht="15.6" hidden="1">
      <c r="A3163" s="198">
        <f>'23-HVAC'!A47</f>
        <v>0</v>
      </c>
      <c r="B3163" s="235" t="str">
        <f>'23-HVAC'!B47</f>
        <v>23 09 23.23 Pressure Instruments</v>
      </c>
      <c r="C3163" s="254"/>
      <c r="D3163" s="239" t="str" cm="1">
        <f t="array" ref="D3163">_xlfn.IFNA(_xlfn.IFS('23-HVAC'!D47="*",'23-HVAC'!C47,'23-HVAC'!F47="*",'23-HVAC'!E47,'23-HVAC'!H47="*",'23-HVAC'!G47,'23-HVAC'!J47="*",'23-HVAC'!I47,'23-HVAC'!L47="*",'23-HVAC'!K47,'23-HVAC'!N47="*",'23-HVAC'!M47,'23-HVAC'!P47="*",'23-HVAC'!O47,'23-HVAC'!R47="*",'23-HVAC'!Q47,'23-HVAC'!T47="*",'23-HVAC'!S47),"")</f>
        <v/>
      </c>
      <c r="E3163" s="622" t="e">
        <f>D3163/'Project Data'!$D$22</f>
        <v>#VALUE!</v>
      </c>
      <c r="F3163" s="174" t="s">
        <v>44</v>
      </c>
      <c r="G3163" s="239" t="str" cm="1">
        <f t="array" ref="G3163">_xlfn.IFNA(_xlfn.IFS('23-HVAC'!F47="*",'23-HVAC'!E47,'23-HVAC'!H47="*",'23-HVAC'!G47,'23-HVAC'!J47="*",'23-HVAC'!I47,'23-HVAC'!L47="*",'23-HVAC'!K47,'23-HVAC'!N47="*",'23-HVAC'!M47,'23-HVAC'!P47="*",'23-HVAC'!O47,'23-HVAC'!R47="*",'23-HVAC'!Q47,'23-HVAC'!T47="*",'23-HVAC'!S47,'23-HVAC'!V47="*",'23-HVAC'!U47),"")</f>
        <v/>
      </c>
      <c r="H3163" s="236" t="e">
        <f>G3163/'Project Data'!$D$22</f>
        <v>#VALUE!</v>
      </c>
      <c r="I3163" s="186"/>
      <c r="J3163" s="224"/>
      <c r="K3163" s="242"/>
    </row>
    <row r="3164" spans="1:11" s="147" customFormat="1" ht="15.6" hidden="1">
      <c r="A3164" s="198">
        <f>'23-HVAC'!A48</f>
        <v>0</v>
      </c>
      <c r="B3164" s="235" t="str">
        <f>'23-HVAC'!B48</f>
        <v>23 09 23.24 Speed Instruments</v>
      </c>
      <c r="C3164" s="254"/>
      <c r="D3164" s="239" t="str" cm="1">
        <f t="array" ref="D3164">_xlfn.IFNA(_xlfn.IFS('23-HVAC'!D48="*",'23-HVAC'!C48,'23-HVAC'!F48="*",'23-HVAC'!E48,'23-HVAC'!H48="*",'23-HVAC'!G48,'23-HVAC'!J48="*",'23-HVAC'!I48,'23-HVAC'!L48="*",'23-HVAC'!K48,'23-HVAC'!N48="*",'23-HVAC'!M48,'23-HVAC'!P48="*",'23-HVAC'!O48,'23-HVAC'!R48="*",'23-HVAC'!Q48,'23-HVAC'!T48="*",'23-HVAC'!S48),"")</f>
        <v/>
      </c>
      <c r="E3164" s="622" t="e">
        <f>D3164/'Project Data'!$D$22</f>
        <v>#VALUE!</v>
      </c>
      <c r="F3164" s="174" t="s">
        <v>44</v>
      </c>
      <c r="G3164" s="239" t="str" cm="1">
        <f t="array" ref="G3164">_xlfn.IFNA(_xlfn.IFS('23-HVAC'!F48="*",'23-HVAC'!E48,'23-HVAC'!H48="*",'23-HVAC'!G48,'23-HVAC'!J48="*",'23-HVAC'!I48,'23-HVAC'!L48="*",'23-HVAC'!K48,'23-HVAC'!N48="*",'23-HVAC'!M48,'23-HVAC'!P48="*",'23-HVAC'!O48,'23-HVAC'!R48="*",'23-HVAC'!Q48,'23-HVAC'!T48="*",'23-HVAC'!S48,'23-HVAC'!V48="*",'23-HVAC'!U48),"")</f>
        <v/>
      </c>
      <c r="H3164" s="236" t="e">
        <f>G3164/'Project Data'!$D$22</f>
        <v>#VALUE!</v>
      </c>
      <c r="I3164" s="186"/>
      <c r="J3164" s="224"/>
      <c r="K3164" s="242"/>
    </row>
    <row r="3165" spans="1:11" s="147" customFormat="1" ht="15.6" hidden="1">
      <c r="A3165" s="198">
        <f>'23-HVAC'!A49</f>
        <v>0</v>
      </c>
      <c r="B3165" s="235" t="str">
        <f>'23-HVAC'!B49</f>
        <v>23 09 23.27 Temperature Instruments</v>
      </c>
      <c r="C3165" s="254"/>
      <c r="D3165" s="239" t="str" cm="1">
        <f t="array" ref="D3165">_xlfn.IFNA(_xlfn.IFS('23-HVAC'!D49="*",'23-HVAC'!C49,'23-HVAC'!F49="*",'23-HVAC'!E49,'23-HVAC'!H49="*",'23-HVAC'!G49,'23-HVAC'!J49="*",'23-HVAC'!I49,'23-HVAC'!L49="*",'23-HVAC'!K49,'23-HVAC'!N49="*",'23-HVAC'!M49,'23-HVAC'!P49="*",'23-HVAC'!O49,'23-HVAC'!R49="*",'23-HVAC'!Q49,'23-HVAC'!T49="*",'23-HVAC'!S49),"")</f>
        <v/>
      </c>
      <c r="E3165" s="622" t="e">
        <f>D3165/'Project Data'!$D$22</f>
        <v>#VALUE!</v>
      </c>
      <c r="F3165" s="174" t="s">
        <v>44</v>
      </c>
      <c r="G3165" s="239" t="str" cm="1">
        <f t="array" ref="G3165">_xlfn.IFNA(_xlfn.IFS('23-HVAC'!F49="*",'23-HVAC'!E49,'23-HVAC'!H49="*",'23-HVAC'!G49,'23-HVAC'!J49="*",'23-HVAC'!I49,'23-HVAC'!L49="*",'23-HVAC'!K49,'23-HVAC'!N49="*",'23-HVAC'!M49,'23-HVAC'!P49="*",'23-HVAC'!O49,'23-HVAC'!R49="*",'23-HVAC'!Q49,'23-HVAC'!T49="*",'23-HVAC'!S49,'23-HVAC'!V49="*",'23-HVAC'!U49),"")</f>
        <v/>
      </c>
      <c r="H3165" s="236" t="e">
        <f>G3165/'Project Data'!$D$22</f>
        <v>#VALUE!</v>
      </c>
      <c r="I3165" s="186"/>
      <c r="J3165" s="224"/>
      <c r="K3165" s="242"/>
    </row>
    <row r="3166" spans="1:11" s="147" customFormat="1" ht="15.6" hidden="1">
      <c r="A3166" s="198">
        <f>'23-HVAC'!A50</f>
        <v>0</v>
      </c>
      <c r="B3166" s="235" t="str">
        <f>'23-HVAC'!B50</f>
        <v>23 09 23.33 Vibration Instruments</v>
      </c>
      <c r="C3166" s="254"/>
      <c r="D3166" s="239" t="str" cm="1">
        <f t="array" ref="D3166">_xlfn.IFNA(_xlfn.IFS('23-HVAC'!D50="*",'23-HVAC'!C50,'23-HVAC'!F50="*",'23-HVAC'!E50,'23-HVAC'!H50="*",'23-HVAC'!G50,'23-HVAC'!J50="*",'23-HVAC'!I50,'23-HVAC'!L50="*",'23-HVAC'!K50,'23-HVAC'!N50="*",'23-HVAC'!M50,'23-HVAC'!P50="*",'23-HVAC'!O50,'23-HVAC'!R50="*",'23-HVAC'!Q50,'23-HVAC'!T50="*",'23-HVAC'!S50),"")</f>
        <v/>
      </c>
      <c r="E3166" s="622" t="e">
        <f>D3166/'Project Data'!$D$22</f>
        <v>#VALUE!</v>
      </c>
      <c r="F3166" s="174" t="s">
        <v>44</v>
      </c>
      <c r="G3166" s="239" t="str" cm="1">
        <f t="array" ref="G3166">_xlfn.IFNA(_xlfn.IFS('23-HVAC'!F50="*",'23-HVAC'!E50,'23-HVAC'!H50="*",'23-HVAC'!G50,'23-HVAC'!J50="*",'23-HVAC'!I50,'23-HVAC'!L50="*",'23-HVAC'!K50,'23-HVAC'!N50="*",'23-HVAC'!M50,'23-HVAC'!P50="*",'23-HVAC'!O50,'23-HVAC'!R50="*",'23-HVAC'!Q50,'23-HVAC'!T50="*",'23-HVAC'!S50,'23-HVAC'!V50="*",'23-HVAC'!U50),"")</f>
        <v/>
      </c>
      <c r="H3166" s="236" t="e">
        <f>G3166/'Project Data'!$D$22</f>
        <v>#VALUE!</v>
      </c>
      <c r="I3166" s="186"/>
      <c r="J3166" s="224"/>
      <c r="K3166" s="242"/>
    </row>
    <row r="3167" spans="1:11" s="147" customFormat="1" ht="15.6" hidden="1">
      <c r="A3167" s="198">
        <f>'23-HVAC'!A51</f>
        <v>0</v>
      </c>
      <c r="B3167" s="235" t="str">
        <f>'23-HVAC'!B51</f>
        <v>23 09 23.43 Weather Stations</v>
      </c>
      <c r="C3167" s="254"/>
      <c r="D3167" s="239" t="str" cm="1">
        <f t="array" ref="D3167">_xlfn.IFNA(_xlfn.IFS('23-HVAC'!D51="*",'23-HVAC'!C51,'23-HVAC'!F51="*",'23-HVAC'!E51,'23-HVAC'!H51="*",'23-HVAC'!G51,'23-HVAC'!J51="*",'23-HVAC'!I51,'23-HVAC'!L51="*",'23-HVAC'!K51,'23-HVAC'!N51="*",'23-HVAC'!M51,'23-HVAC'!P51="*",'23-HVAC'!O51,'23-HVAC'!R51="*",'23-HVAC'!Q51,'23-HVAC'!T51="*",'23-HVAC'!S51),"")</f>
        <v/>
      </c>
      <c r="E3167" s="622" t="e">
        <f>D3167/'Project Data'!$D$22</f>
        <v>#VALUE!</v>
      </c>
      <c r="F3167" s="174" t="s">
        <v>44</v>
      </c>
      <c r="G3167" s="239" t="str" cm="1">
        <f t="array" ref="G3167">_xlfn.IFNA(_xlfn.IFS('23-HVAC'!F51="*",'23-HVAC'!E51,'23-HVAC'!H51="*",'23-HVAC'!G51,'23-HVAC'!J51="*",'23-HVAC'!I51,'23-HVAC'!L51="*",'23-HVAC'!K51,'23-HVAC'!N51="*",'23-HVAC'!M51,'23-HVAC'!P51="*",'23-HVAC'!O51,'23-HVAC'!R51="*",'23-HVAC'!Q51,'23-HVAC'!T51="*",'23-HVAC'!S51,'23-HVAC'!V51="*",'23-HVAC'!U51),"")</f>
        <v/>
      </c>
      <c r="H3167" s="236" t="e">
        <f>G3167/'Project Data'!$D$22</f>
        <v>#VALUE!</v>
      </c>
      <c r="I3167" s="186"/>
      <c r="J3167" s="224"/>
      <c r="K3167" s="242"/>
    </row>
    <row r="3168" spans="1:11" s="147" customFormat="1" ht="15.6" hidden="1">
      <c r="A3168" s="398" t="str">
        <f>'23-HVAC'!A52</f>
        <v xml:space="preserve"> </v>
      </c>
      <c r="B3168" s="399" t="str">
        <f>'23-HVAC'!B52</f>
        <v>23 09 33 Electric and Electronic Control System for HVAC</v>
      </c>
      <c r="C3168" s="417"/>
      <c r="D3168" s="423" t="str" cm="1">
        <f t="array" ref="D3168">_xlfn.IFNA(_xlfn.IFS('23-HVAC'!D52="*",'23-HVAC'!C52,'23-HVAC'!F52="*",'23-HVAC'!E52,'23-HVAC'!H52="*",'23-HVAC'!G52,'23-HVAC'!J52="*",'23-HVAC'!I52,'23-HVAC'!L52="*",'23-HVAC'!K52,'23-HVAC'!N52="*",'23-HVAC'!M52,'23-HVAC'!P52="*",'23-HVAC'!O52,'23-HVAC'!R52="*",'23-HVAC'!Q52,'23-HVAC'!T52="*",'23-HVAC'!S52),"")</f>
        <v/>
      </c>
      <c r="E3168" s="402" t="e">
        <f>D3168/'Project Data'!$D$22</f>
        <v>#VALUE!</v>
      </c>
      <c r="F3168" s="421" t="s">
        <v>44</v>
      </c>
      <c r="G3168" s="423" t="str" cm="1">
        <f t="array" ref="G3168">_xlfn.IFNA(_xlfn.IFS('23-HVAC'!F52="*",'23-HVAC'!E52,'23-HVAC'!H52="*",'23-HVAC'!G52,'23-HVAC'!J52="*",'23-HVAC'!I52,'23-HVAC'!L52="*",'23-HVAC'!K52,'23-HVAC'!N52="*",'23-HVAC'!M52,'23-HVAC'!P52="*",'23-HVAC'!O52,'23-HVAC'!R52="*",'23-HVAC'!Q52,'23-HVAC'!T52="*",'23-HVAC'!S52,'23-HVAC'!V52="*",'23-HVAC'!U52),"")</f>
        <v/>
      </c>
      <c r="H3168" s="402" t="e">
        <f>G3168/'Project Data'!$D$22</f>
        <v>#VALUE!</v>
      </c>
      <c r="I3168" s="426"/>
      <c r="J3168" s="427"/>
      <c r="K3168" s="404"/>
    </row>
    <row r="3169" spans="1:11" s="147" customFormat="1" ht="15.6" hidden="1">
      <c r="A3169" s="198">
        <f>'23-HVAC'!A53</f>
        <v>0</v>
      </c>
      <c r="B3169" s="235" t="str">
        <f>'23-HVAC'!B53</f>
        <v>23 09 43 Pneumatic Control System for HVAC</v>
      </c>
      <c r="C3169" s="254"/>
      <c r="D3169" s="239" t="str" cm="1">
        <f t="array" ref="D3169">_xlfn.IFNA(_xlfn.IFS('23-HVAC'!D53="*",'23-HVAC'!C53,'23-HVAC'!F53="*",'23-HVAC'!E53,'23-HVAC'!H53="*",'23-HVAC'!G53,'23-HVAC'!J53="*",'23-HVAC'!I53,'23-HVAC'!L53="*",'23-HVAC'!K53,'23-HVAC'!N53="*",'23-HVAC'!M53,'23-HVAC'!P53="*",'23-HVAC'!O53,'23-HVAC'!R53="*",'23-HVAC'!Q53,'23-HVAC'!T53="*",'23-HVAC'!S53),"")</f>
        <v/>
      </c>
      <c r="E3169" s="622" t="e">
        <f>D3169/'Project Data'!$D$22</f>
        <v>#VALUE!</v>
      </c>
      <c r="F3169" s="174" t="s">
        <v>44</v>
      </c>
      <c r="G3169" s="239" t="str" cm="1">
        <f t="array" ref="G3169">_xlfn.IFNA(_xlfn.IFS('23-HVAC'!F53="*",'23-HVAC'!E53,'23-HVAC'!H53="*",'23-HVAC'!G53,'23-HVAC'!J53="*",'23-HVAC'!I53,'23-HVAC'!L53="*",'23-HVAC'!K53,'23-HVAC'!N53="*",'23-HVAC'!M53,'23-HVAC'!P53="*",'23-HVAC'!O53,'23-HVAC'!R53="*",'23-HVAC'!Q53,'23-HVAC'!T53="*",'23-HVAC'!S53,'23-HVAC'!V53="*",'23-HVAC'!U53),"")</f>
        <v/>
      </c>
      <c r="H3169" s="236" t="e">
        <f>G3169/'Project Data'!$D$22</f>
        <v>#VALUE!</v>
      </c>
      <c r="I3169" s="186"/>
      <c r="J3169" s="224"/>
      <c r="K3169" s="242"/>
    </row>
    <row r="3170" spans="1:11" s="147" customFormat="1" ht="15.6" hidden="1">
      <c r="A3170" s="198">
        <f>'23-HVAC'!A54</f>
        <v>0</v>
      </c>
      <c r="B3170" s="235" t="str">
        <f>'23-HVAC'!B54</f>
        <v>23 09 53 Pneumatic and Electric Control System for HVAC</v>
      </c>
      <c r="C3170" s="254"/>
      <c r="D3170" s="239" t="str" cm="1">
        <f t="array" ref="D3170">_xlfn.IFNA(_xlfn.IFS('23-HVAC'!D54="*",'23-HVAC'!C54,'23-HVAC'!F54="*",'23-HVAC'!E54,'23-HVAC'!H54="*",'23-HVAC'!G54,'23-HVAC'!J54="*",'23-HVAC'!I54,'23-HVAC'!L54="*",'23-HVAC'!K54,'23-HVAC'!N54="*",'23-HVAC'!M54,'23-HVAC'!P54="*",'23-HVAC'!O54,'23-HVAC'!R54="*",'23-HVAC'!Q54,'23-HVAC'!T54="*",'23-HVAC'!S54),"")</f>
        <v/>
      </c>
      <c r="E3170" s="622" t="e">
        <f>D3170/'Project Data'!$D$22</f>
        <v>#VALUE!</v>
      </c>
      <c r="F3170" s="174" t="s">
        <v>44</v>
      </c>
      <c r="G3170" s="239" t="str" cm="1">
        <f t="array" ref="G3170">_xlfn.IFNA(_xlfn.IFS('23-HVAC'!F54="*",'23-HVAC'!E54,'23-HVAC'!H54="*",'23-HVAC'!G54,'23-HVAC'!J54="*",'23-HVAC'!I54,'23-HVAC'!L54="*",'23-HVAC'!K54,'23-HVAC'!N54="*",'23-HVAC'!M54,'23-HVAC'!P54="*",'23-HVAC'!O54,'23-HVAC'!R54="*",'23-HVAC'!Q54,'23-HVAC'!T54="*",'23-HVAC'!S54,'23-HVAC'!V54="*",'23-HVAC'!U54),"")</f>
        <v/>
      </c>
      <c r="H3170" s="236" t="e">
        <f>G3170/'Project Data'!$D$22</f>
        <v>#VALUE!</v>
      </c>
      <c r="I3170" s="186"/>
      <c r="J3170" s="224"/>
      <c r="K3170" s="242"/>
    </row>
    <row r="3171" spans="1:11" s="147" customFormat="1" ht="15.6" hidden="1">
      <c r="A3171" s="198">
        <f>'23-HVAC'!A55</f>
        <v>0</v>
      </c>
      <c r="B3171" s="235" t="str">
        <f>'23-HVAC'!B55</f>
        <v>23 09 93 Sequence of Operations for HVAC Controls</v>
      </c>
      <c r="C3171" s="254"/>
      <c r="D3171" s="239" t="str" cm="1">
        <f t="array" ref="D3171">_xlfn.IFNA(_xlfn.IFS('23-HVAC'!D55="*",'23-HVAC'!C55,'23-HVAC'!F55="*",'23-HVAC'!E55,'23-HVAC'!H55="*",'23-HVAC'!G55,'23-HVAC'!J55="*",'23-HVAC'!I55,'23-HVAC'!L55="*",'23-HVAC'!K55,'23-HVAC'!N55="*",'23-HVAC'!M55,'23-HVAC'!P55="*",'23-HVAC'!O55,'23-HVAC'!R55="*",'23-HVAC'!Q55,'23-HVAC'!T55="*",'23-HVAC'!S55),"")</f>
        <v/>
      </c>
      <c r="E3171" s="622" t="e">
        <f>D3171/'Project Data'!$D$22</f>
        <v>#VALUE!</v>
      </c>
      <c r="F3171" s="174" t="s">
        <v>44</v>
      </c>
      <c r="G3171" s="239" t="str" cm="1">
        <f t="array" ref="G3171">_xlfn.IFNA(_xlfn.IFS('23-HVAC'!F55="*",'23-HVAC'!E55,'23-HVAC'!H55="*",'23-HVAC'!G55,'23-HVAC'!J55="*",'23-HVAC'!I55,'23-HVAC'!L55="*",'23-HVAC'!K55,'23-HVAC'!N55="*",'23-HVAC'!M55,'23-HVAC'!P55="*",'23-HVAC'!O55,'23-HVAC'!R55="*",'23-HVAC'!Q55,'23-HVAC'!T55="*",'23-HVAC'!S55,'23-HVAC'!V55="*",'23-HVAC'!U55),"")</f>
        <v/>
      </c>
      <c r="H3171" s="236" t="e">
        <f>G3171/'Project Data'!$D$22</f>
        <v>#VALUE!</v>
      </c>
      <c r="I3171" s="186"/>
      <c r="J3171" s="224"/>
      <c r="K3171" s="242"/>
    </row>
    <row r="3172" spans="1:11" s="147" customFormat="1" ht="15.6" hidden="1">
      <c r="A3172" s="198">
        <f>'23-HVAC'!A56</f>
        <v>0</v>
      </c>
      <c r="B3172" s="235" t="str">
        <f>'23-HVAC'!B56</f>
        <v>23 09 93.11 Sequence of Operation for HVAC DDC</v>
      </c>
      <c r="C3172" s="254"/>
      <c r="D3172" s="239" t="str" cm="1">
        <f t="array" ref="D3172">_xlfn.IFNA(_xlfn.IFS('23-HVAC'!D56="*",'23-HVAC'!C56,'23-HVAC'!F56="*",'23-HVAC'!E56,'23-HVAC'!H56="*",'23-HVAC'!G56,'23-HVAC'!J56="*",'23-HVAC'!I56,'23-HVAC'!L56="*",'23-HVAC'!K56,'23-HVAC'!N56="*",'23-HVAC'!M56,'23-HVAC'!P56="*",'23-HVAC'!O56,'23-HVAC'!R56="*",'23-HVAC'!Q56,'23-HVAC'!T56="*",'23-HVAC'!S56),"")</f>
        <v/>
      </c>
      <c r="E3172" s="622" t="e">
        <f>D3172/'Project Data'!$D$22</f>
        <v>#VALUE!</v>
      </c>
      <c r="F3172" s="174" t="s">
        <v>44</v>
      </c>
      <c r="G3172" s="239" t="str" cm="1">
        <f t="array" ref="G3172">_xlfn.IFNA(_xlfn.IFS('23-HVAC'!F56="*",'23-HVAC'!E56,'23-HVAC'!H56="*",'23-HVAC'!G56,'23-HVAC'!J56="*",'23-HVAC'!I56,'23-HVAC'!L56="*",'23-HVAC'!K56,'23-HVAC'!N56="*",'23-HVAC'!M56,'23-HVAC'!P56="*",'23-HVAC'!O56,'23-HVAC'!R56="*",'23-HVAC'!Q56,'23-HVAC'!T56="*",'23-HVAC'!S56,'23-HVAC'!V56="*",'23-HVAC'!U56),"")</f>
        <v/>
      </c>
      <c r="H3172" s="236" t="e">
        <f>G3172/'Project Data'!$D$22</f>
        <v>#VALUE!</v>
      </c>
      <c r="I3172" s="186"/>
      <c r="J3172" s="224"/>
      <c r="K3172" s="242"/>
    </row>
    <row r="3173" spans="1:11" s="147" customFormat="1" ht="15.6" hidden="1">
      <c r="A3173" s="198">
        <f>'23-HVAC'!A57</f>
        <v>0</v>
      </c>
      <c r="B3173" s="235" t="str">
        <f>'23-HVAC'!B57</f>
        <v>23 10 00 Facility Fuel Systems</v>
      </c>
      <c r="C3173" s="254"/>
      <c r="D3173" s="239" t="str" cm="1">
        <f t="array" ref="D3173">_xlfn.IFNA(_xlfn.IFS('23-HVAC'!D57="*",'23-HVAC'!C57,'23-HVAC'!F57="*",'23-HVAC'!E57,'23-HVAC'!H57="*",'23-HVAC'!G57,'23-HVAC'!J57="*",'23-HVAC'!I57,'23-HVAC'!L57="*",'23-HVAC'!K57,'23-HVAC'!N57="*",'23-HVAC'!M57,'23-HVAC'!P57="*",'23-HVAC'!O57,'23-HVAC'!R57="*",'23-HVAC'!Q57,'23-HVAC'!T57="*",'23-HVAC'!S57),"")</f>
        <v/>
      </c>
      <c r="E3173" s="622" t="e">
        <f>D3173/'Project Data'!$D$22</f>
        <v>#VALUE!</v>
      </c>
      <c r="F3173" s="174" t="s">
        <v>44</v>
      </c>
      <c r="G3173" s="239" t="str" cm="1">
        <f t="array" ref="G3173">_xlfn.IFNA(_xlfn.IFS('23-HVAC'!F57="*",'23-HVAC'!E57,'23-HVAC'!H57="*",'23-HVAC'!G57,'23-HVAC'!J57="*",'23-HVAC'!I57,'23-HVAC'!L57="*",'23-HVAC'!K57,'23-HVAC'!N57="*",'23-HVAC'!M57,'23-HVAC'!P57="*",'23-HVAC'!O57,'23-HVAC'!R57="*",'23-HVAC'!Q57,'23-HVAC'!T57="*",'23-HVAC'!S57,'23-HVAC'!V57="*",'23-HVAC'!U57),"")</f>
        <v/>
      </c>
      <c r="H3173" s="236" t="e">
        <f>G3173/'Project Data'!$D$22</f>
        <v>#VALUE!</v>
      </c>
      <c r="I3173" s="186"/>
      <c r="J3173" s="224"/>
      <c r="K3173" s="242"/>
    </row>
    <row r="3174" spans="1:11" s="147" customFormat="1" ht="15.6" hidden="1">
      <c r="A3174" s="198">
        <f>'23-HVAC'!A58</f>
        <v>0</v>
      </c>
      <c r="B3174" s="235" t="str">
        <f>'23-HVAC'!B58</f>
        <v>23 11 23 Facility Natural-Gas Piping</v>
      </c>
      <c r="C3174" s="254"/>
      <c r="D3174" s="239" t="str" cm="1">
        <f t="array" ref="D3174">_xlfn.IFNA(_xlfn.IFS('23-HVAC'!D58="*",'23-HVAC'!C58,'23-HVAC'!F58="*",'23-HVAC'!E58,'23-HVAC'!H58="*",'23-HVAC'!G58,'23-HVAC'!J58="*",'23-HVAC'!I58,'23-HVAC'!L58="*",'23-HVAC'!K58,'23-HVAC'!N58="*",'23-HVAC'!M58,'23-HVAC'!P58="*",'23-HVAC'!O58,'23-HVAC'!R58="*",'23-HVAC'!Q58,'23-HVAC'!T58="*",'23-HVAC'!S58),"")</f>
        <v/>
      </c>
      <c r="E3174" s="622" t="e">
        <f>D3174/'Project Data'!$D$22</f>
        <v>#VALUE!</v>
      </c>
      <c r="F3174" s="174" t="s">
        <v>44</v>
      </c>
      <c r="G3174" s="239" t="str" cm="1">
        <f t="array" ref="G3174">_xlfn.IFNA(_xlfn.IFS('23-HVAC'!F58="*",'23-HVAC'!E58,'23-HVAC'!H58="*",'23-HVAC'!G58,'23-HVAC'!J58="*",'23-HVAC'!I58,'23-HVAC'!L58="*",'23-HVAC'!K58,'23-HVAC'!N58="*",'23-HVAC'!M58,'23-HVAC'!P58="*",'23-HVAC'!O58,'23-HVAC'!R58="*",'23-HVAC'!Q58,'23-HVAC'!T58="*",'23-HVAC'!S58,'23-HVAC'!V58="*",'23-HVAC'!U58),"")</f>
        <v/>
      </c>
      <c r="H3174" s="236" t="e">
        <f>G3174/'Project Data'!$D$22</f>
        <v>#VALUE!</v>
      </c>
      <c r="I3174" s="186"/>
      <c r="J3174" s="224"/>
      <c r="K3174" s="242"/>
    </row>
    <row r="3175" spans="1:11" s="147" customFormat="1" ht="15.6" hidden="1">
      <c r="A3175" s="198">
        <f>'23-HVAC'!A59</f>
        <v>0</v>
      </c>
      <c r="B3175" s="235" t="str">
        <f>'23-HVAC'!B59</f>
        <v>23 13 00 Facility Fuel-Storage Tanks</v>
      </c>
      <c r="C3175" s="254"/>
      <c r="D3175" s="239" t="str" cm="1">
        <f t="array" ref="D3175">_xlfn.IFNA(_xlfn.IFS('23-HVAC'!D59="*",'23-HVAC'!C59,'23-HVAC'!F59="*",'23-HVAC'!E59,'23-HVAC'!H59="*",'23-HVAC'!G59,'23-HVAC'!J59="*",'23-HVAC'!I59,'23-HVAC'!L59="*",'23-HVAC'!K59,'23-HVAC'!N59="*",'23-HVAC'!M59,'23-HVAC'!P59="*",'23-HVAC'!O59,'23-HVAC'!R59="*",'23-HVAC'!Q59,'23-HVAC'!T59="*",'23-HVAC'!S59),"")</f>
        <v/>
      </c>
      <c r="E3175" s="622" t="e">
        <f>D3175/'Project Data'!$D$22</f>
        <v>#VALUE!</v>
      </c>
      <c r="F3175" s="174" t="s">
        <v>44</v>
      </c>
      <c r="G3175" s="239" t="str" cm="1">
        <f t="array" ref="G3175">_xlfn.IFNA(_xlfn.IFS('23-HVAC'!F59="*",'23-HVAC'!E59,'23-HVAC'!H59="*",'23-HVAC'!G59,'23-HVAC'!J59="*",'23-HVAC'!I59,'23-HVAC'!L59="*",'23-HVAC'!K59,'23-HVAC'!N59="*",'23-HVAC'!M59,'23-HVAC'!P59="*",'23-HVAC'!O59,'23-HVAC'!R59="*",'23-HVAC'!Q59,'23-HVAC'!T59="*",'23-HVAC'!S59,'23-HVAC'!V59="*",'23-HVAC'!U59),"")</f>
        <v/>
      </c>
      <c r="H3175" s="236" t="e">
        <f>G3175/'Project Data'!$D$22</f>
        <v>#VALUE!</v>
      </c>
      <c r="I3175" s="186"/>
      <c r="J3175" s="224"/>
      <c r="K3175" s="242"/>
    </row>
    <row r="3176" spans="1:11" s="147" customFormat="1" ht="15.6" hidden="1">
      <c r="A3176" s="198">
        <f>'23-HVAC'!A60</f>
        <v>0</v>
      </c>
      <c r="B3176" s="235" t="str">
        <f>'23-HVAC'!B60</f>
        <v>23 13 13 Facility Underground Fuel-Oil, Storage Tanks</v>
      </c>
      <c r="C3176" s="254"/>
      <c r="D3176" s="239" t="str" cm="1">
        <f t="array" ref="D3176">_xlfn.IFNA(_xlfn.IFS('23-HVAC'!D60="*",'23-HVAC'!C60,'23-HVAC'!F60="*",'23-HVAC'!E60,'23-HVAC'!H60="*",'23-HVAC'!G60,'23-HVAC'!J60="*",'23-HVAC'!I60,'23-HVAC'!L60="*",'23-HVAC'!K60,'23-HVAC'!N60="*",'23-HVAC'!M60,'23-HVAC'!P60="*",'23-HVAC'!O60,'23-HVAC'!R60="*",'23-HVAC'!Q60,'23-HVAC'!T60="*",'23-HVAC'!S60),"")</f>
        <v/>
      </c>
      <c r="E3176" s="622" t="e">
        <f>D3176/'Project Data'!$D$22</f>
        <v>#VALUE!</v>
      </c>
      <c r="F3176" s="174" t="s">
        <v>44</v>
      </c>
      <c r="G3176" s="239" t="str" cm="1">
        <f t="array" ref="G3176">_xlfn.IFNA(_xlfn.IFS('23-HVAC'!F60="*",'23-HVAC'!E60,'23-HVAC'!H60="*",'23-HVAC'!G60,'23-HVAC'!J60="*",'23-HVAC'!I60,'23-HVAC'!L60="*",'23-HVAC'!K60,'23-HVAC'!N60="*",'23-HVAC'!M60,'23-HVAC'!P60="*",'23-HVAC'!O60,'23-HVAC'!R60="*",'23-HVAC'!Q60,'23-HVAC'!T60="*",'23-HVAC'!S60,'23-HVAC'!V60="*",'23-HVAC'!U60),"")</f>
        <v/>
      </c>
      <c r="H3176" s="236" t="e">
        <f>G3176/'Project Data'!$D$22</f>
        <v>#VALUE!</v>
      </c>
      <c r="I3176" s="186"/>
      <c r="J3176" s="224"/>
      <c r="K3176" s="242"/>
    </row>
    <row r="3177" spans="1:11" s="147" customFormat="1" ht="15.6" hidden="1">
      <c r="A3177" s="198">
        <f>'23-HVAC'!A61</f>
        <v>0</v>
      </c>
      <c r="B3177" s="235" t="str">
        <f>'23-HVAC'!B61</f>
        <v>23 13 13.33 Fuel-Oil Storage Tank Pumps</v>
      </c>
      <c r="C3177" s="254"/>
      <c r="D3177" s="239" t="str" cm="1">
        <f t="array" ref="D3177">_xlfn.IFNA(_xlfn.IFS('23-HVAC'!D61="*",'23-HVAC'!C61,'23-HVAC'!F61="*",'23-HVAC'!E61,'23-HVAC'!H61="*",'23-HVAC'!G61,'23-HVAC'!J61="*",'23-HVAC'!I61,'23-HVAC'!L61="*",'23-HVAC'!K61,'23-HVAC'!N61="*",'23-HVAC'!M61,'23-HVAC'!P61="*",'23-HVAC'!O61,'23-HVAC'!R61="*",'23-HVAC'!Q61,'23-HVAC'!T61="*",'23-HVAC'!S61),"")</f>
        <v/>
      </c>
      <c r="E3177" s="622" t="e">
        <f>D3177/'Project Data'!$D$22</f>
        <v>#VALUE!</v>
      </c>
      <c r="F3177" s="174" t="s">
        <v>44</v>
      </c>
      <c r="G3177" s="239" t="str" cm="1">
        <f t="array" ref="G3177">_xlfn.IFNA(_xlfn.IFS('23-HVAC'!F61="*",'23-HVAC'!E61,'23-HVAC'!H61="*",'23-HVAC'!G61,'23-HVAC'!J61="*",'23-HVAC'!I61,'23-HVAC'!L61="*",'23-HVAC'!K61,'23-HVAC'!N61="*",'23-HVAC'!M61,'23-HVAC'!P61="*",'23-HVAC'!O61,'23-HVAC'!R61="*",'23-HVAC'!Q61,'23-HVAC'!T61="*",'23-HVAC'!S61,'23-HVAC'!V61="*",'23-HVAC'!U61),"")</f>
        <v/>
      </c>
      <c r="H3177" s="236" t="e">
        <f>G3177/'Project Data'!$D$22</f>
        <v>#VALUE!</v>
      </c>
      <c r="I3177" s="186"/>
      <c r="J3177" s="224"/>
      <c r="K3177" s="242"/>
    </row>
    <row r="3178" spans="1:11" s="147" customFormat="1" ht="15.6" hidden="1">
      <c r="A3178" s="198">
        <f>'23-HVAC'!A62</f>
        <v>0</v>
      </c>
      <c r="B3178" s="235" t="str">
        <f>'23-HVAC'!B62</f>
        <v>23 20 00 HVAC Piping and Pumps</v>
      </c>
      <c r="C3178" s="254"/>
      <c r="D3178" s="239" t="str" cm="1">
        <f t="array" ref="D3178">_xlfn.IFNA(_xlfn.IFS('23-HVAC'!D62="*",'23-HVAC'!C62,'23-HVAC'!F62="*",'23-HVAC'!E62,'23-HVAC'!H62="*",'23-HVAC'!G62,'23-HVAC'!J62="*",'23-HVAC'!I62,'23-HVAC'!L62="*",'23-HVAC'!K62,'23-HVAC'!N62="*",'23-HVAC'!M62,'23-HVAC'!P62="*",'23-HVAC'!O62,'23-HVAC'!R62="*",'23-HVAC'!Q62,'23-HVAC'!T62="*",'23-HVAC'!S62),"")</f>
        <v/>
      </c>
      <c r="E3178" s="622" t="e">
        <f>D3178/'Project Data'!$D$22</f>
        <v>#VALUE!</v>
      </c>
      <c r="F3178" s="174" t="s">
        <v>44</v>
      </c>
      <c r="G3178" s="239" t="str" cm="1">
        <f t="array" ref="G3178">_xlfn.IFNA(_xlfn.IFS('23-HVAC'!F62="*",'23-HVAC'!E62,'23-HVAC'!H62="*",'23-HVAC'!G62,'23-HVAC'!J62="*",'23-HVAC'!I62,'23-HVAC'!L62="*",'23-HVAC'!K62,'23-HVAC'!N62="*",'23-HVAC'!M62,'23-HVAC'!P62="*",'23-HVAC'!O62,'23-HVAC'!R62="*",'23-HVAC'!Q62,'23-HVAC'!T62="*",'23-HVAC'!S62,'23-HVAC'!V62="*",'23-HVAC'!U62),"")</f>
        <v/>
      </c>
      <c r="H3178" s="236" t="e">
        <f>G3178/'Project Data'!$D$22</f>
        <v>#VALUE!</v>
      </c>
      <c r="I3178" s="186"/>
      <c r="J3178" s="224"/>
      <c r="K3178" s="242"/>
    </row>
    <row r="3179" spans="1:11" s="147" customFormat="1" ht="15.6" hidden="1">
      <c r="A3179" s="198">
        <f>'23-HVAC'!A63</f>
        <v>0</v>
      </c>
      <c r="B3179" s="235" t="str">
        <f>'23-HVAC'!B63</f>
        <v>23 21 00 Hydronic Piping and Pumps</v>
      </c>
      <c r="C3179" s="254"/>
      <c r="D3179" s="239" t="str" cm="1">
        <f t="array" ref="D3179">_xlfn.IFNA(_xlfn.IFS('23-HVAC'!D63="*",'23-HVAC'!C63,'23-HVAC'!F63="*",'23-HVAC'!E63,'23-HVAC'!H63="*",'23-HVAC'!G63,'23-HVAC'!J63="*",'23-HVAC'!I63,'23-HVAC'!L63="*",'23-HVAC'!K63,'23-HVAC'!N63="*",'23-HVAC'!M63,'23-HVAC'!P63="*",'23-HVAC'!O63,'23-HVAC'!R63="*",'23-HVAC'!Q63,'23-HVAC'!T63="*",'23-HVAC'!S63),"")</f>
        <v/>
      </c>
      <c r="E3179" s="622" t="e">
        <f>D3179/'Project Data'!$D$22</f>
        <v>#VALUE!</v>
      </c>
      <c r="F3179" s="174" t="s">
        <v>44</v>
      </c>
      <c r="G3179" s="239" t="str" cm="1">
        <f t="array" ref="G3179">_xlfn.IFNA(_xlfn.IFS('23-HVAC'!F63="*",'23-HVAC'!E63,'23-HVAC'!H63="*",'23-HVAC'!G63,'23-HVAC'!J63="*",'23-HVAC'!I63,'23-HVAC'!L63="*",'23-HVAC'!K63,'23-HVAC'!N63="*",'23-HVAC'!M63,'23-HVAC'!P63="*",'23-HVAC'!O63,'23-HVAC'!R63="*",'23-HVAC'!Q63,'23-HVAC'!T63="*",'23-HVAC'!S63,'23-HVAC'!V63="*",'23-HVAC'!U63),"")</f>
        <v/>
      </c>
      <c r="H3179" s="236" t="e">
        <f>G3179/'Project Data'!$D$22</f>
        <v>#VALUE!</v>
      </c>
      <c r="I3179" s="186"/>
      <c r="J3179" s="224"/>
      <c r="K3179" s="242"/>
    </row>
    <row r="3180" spans="1:11" s="147" customFormat="1" ht="15.6" hidden="1">
      <c r="A3180" s="198">
        <f>'23-HVAC'!A64</f>
        <v>0</v>
      </c>
      <c r="B3180" s="235" t="str">
        <f>'23-HVAC'!B64</f>
        <v>23 21 13 Hydronic Piping</v>
      </c>
      <c r="C3180" s="254"/>
      <c r="D3180" s="239" t="str" cm="1">
        <f t="array" ref="D3180">_xlfn.IFNA(_xlfn.IFS('23-HVAC'!D64="*",'23-HVAC'!C64,'23-HVAC'!F64="*",'23-HVAC'!E64,'23-HVAC'!H64="*",'23-HVAC'!G64,'23-HVAC'!J64="*",'23-HVAC'!I64,'23-HVAC'!L64="*",'23-HVAC'!K64,'23-HVAC'!N64="*",'23-HVAC'!M64,'23-HVAC'!P64="*",'23-HVAC'!O64,'23-HVAC'!R64="*",'23-HVAC'!Q64,'23-HVAC'!T64="*",'23-HVAC'!S64),"")</f>
        <v/>
      </c>
      <c r="E3180" s="622" t="e">
        <f>D3180/'Project Data'!$D$22</f>
        <v>#VALUE!</v>
      </c>
      <c r="F3180" s="174" t="s">
        <v>44</v>
      </c>
      <c r="G3180" s="239" t="str" cm="1">
        <f t="array" ref="G3180">_xlfn.IFNA(_xlfn.IFS('23-HVAC'!F64="*",'23-HVAC'!E64,'23-HVAC'!H64="*",'23-HVAC'!G64,'23-HVAC'!J64="*",'23-HVAC'!I64,'23-HVAC'!L64="*",'23-HVAC'!K64,'23-HVAC'!N64="*",'23-HVAC'!M64,'23-HVAC'!P64="*",'23-HVAC'!O64,'23-HVAC'!R64="*",'23-HVAC'!Q64,'23-HVAC'!T64="*",'23-HVAC'!S64,'23-HVAC'!V64="*",'23-HVAC'!U64),"")</f>
        <v/>
      </c>
      <c r="H3180" s="236" t="e">
        <f>G3180/'Project Data'!$D$22</f>
        <v>#VALUE!</v>
      </c>
      <c r="I3180" s="186"/>
      <c r="J3180" s="224"/>
      <c r="K3180" s="242"/>
    </row>
    <row r="3181" spans="1:11" s="147" customFormat="1" ht="15.6" hidden="1">
      <c r="A3181" s="198">
        <f>'23-HVAC'!A65</f>
        <v>0</v>
      </c>
      <c r="B3181" s="235" t="str">
        <f>'23-HVAC'!B65</f>
        <v>23 21 13.13 Underground Hydronic Piping</v>
      </c>
      <c r="C3181" s="254"/>
      <c r="D3181" s="239" t="str" cm="1">
        <f t="array" ref="D3181">_xlfn.IFNA(_xlfn.IFS('23-HVAC'!D65="*",'23-HVAC'!C65,'23-HVAC'!F65="*",'23-HVAC'!E65,'23-HVAC'!H65="*",'23-HVAC'!G65,'23-HVAC'!J65="*",'23-HVAC'!I65,'23-HVAC'!L65="*",'23-HVAC'!K65,'23-HVAC'!N65="*",'23-HVAC'!M65,'23-HVAC'!P65="*",'23-HVAC'!O65,'23-HVAC'!R65="*",'23-HVAC'!Q65,'23-HVAC'!T65="*",'23-HVAC'!S65),"")</f>
        <v/>
      </c>
      <c r="E3181" s="622" t="e">
        <f>D3181/'Project Data'!$D$22</f>
        <v>#VALUE!</v>
      </c>
      <c r="F3181" s="174" t="s">
        <v>44</v>
      </c>
      <c r="G3181" s="239" t="str" cm="1">
        <f t="array" ref="G3181">_xlfn.IFNA(_xlfn.IFS('23-HVAC'!F65="*",'23-HVAC'!E65,'23-HVAC'!H65="*",'23-HVAC'!G65,'23-HVAC'!J65="*",'23-HVAC'!I65,'23-HVAC'!L65="*",'23-HVAC'!K65,'23-HVAC'!N65="*",'23-HVAC'!M65,'23-HVAC'!P65="*",'23-HVAC'!O65,'23-HVAC'!R65="*",'23-HVAC'!Q65,'23-HVAC'!T65="*",'23-HVAC'!S65,'23-HVAC'!V65="*",'23-HVAC'!U65),"")</f>
        <v/>
      </c>
      <c r="H3181" s="236" t="e">
        <f>G3181/'Project Data'!$D$22</f>
        <v>#VALUE!</v>
      </c>
      <c r="I3181" s="186"/>
      <c r="J3181" s="224"/>
      <c r="K3181" s="242"/>
    </row>
    <row r="3182" spans="1:11" s="147" customFormat="1" ht="15.6" hidden="1">
      <c r="A3182" s="198">
        <f>'23-HVAC'!A66</f>
        <v>0</v>
      </c>
      <c r="B3182" s="235" t="str">
        <f>'23-HVAC'!B66</f>
        <v>23 21 13.23 Aboveground Hydronic Piping</v>
      </c>
      <c r="C3182" s="254"/>
      <c r="D3182" s="239" t="str" cm="1">
        <f t="array" ref="D3182">_xlfn.IFNA(_xlfn.IFS('23-HVAC'!D66="*",'23-HVAC'!C66,'23-HVAC'!F66="*",'23-HVAC'!E66,'23-HVAC'!H66="*",'23-HVAC'!G66,'23-HVAC'!J66="*",'23-HVAC'!I66,'23-HVAC'!L66="*",'23-HVAC'!K66,'23-HVAC'!N66="*",'23-HVAC'!M66,'23-HVAC'!P66="*",'23-HVAC'!O66,'23-HVAC'!R66="*",'23-HVAC'!Q66,'23-HVAC'!T66="*",'23-HVAC'!S66),"")</f>
        <v/>
      </c>
      <c r="E3182" s="622" t="e">
        <f>D3182/'Project Data'!$D$22</f>
        <v>#VALUE!</v>
      </c>
      <c r="F3182" s="174" t="s">
        <v>44</v>
      </c>
      <c r="G3182" s="239" t="str" cm="1">
        <f t="array" ref="G3182">_xlfn.IFNA(_xlfn.IFS('23-HVAC'!F66="*",'23-HVAC'!E66,'23-HVAC'!H66="*",'23-HVAC'!G66,'23-HVAC'!J66="*",'23-HVAC'!I66,'23-HVAC'!L66="*",'23-HVAC'!K66,'23-HVAC'!N66="*",'23-HVAC'!M66,'23-HVAC'!P66="*",'23-HVAC'!O66,'23-HVAC'!R66="*",'23-HVAC'!Q66,'23-HVAC'!T66="*",'23-HVAC'!S66,'23-HVAC'!V66="*",'23-HVAC'!U66),"")</f>
        <v/>
      </c>
      <c r="H3182" s="236" t="e">
        <f>G3182/'Project Data'!$D$22</f>
        <v>#VALUE!</v>
      </c>
      <c r="I3182" s="186"/>
      <c r="J3182" s="224"/>
      <c r="K3182" s="242"/>
    </row>
    <row r="3183" spans="1:11" s="147" customFormat="1" ht="15.6" hidden="1">
      <c r="A3183" s="198">
        <f>'23-HVAC'!A67</f>
        <v>0</v>
      </c>
      <c r="B3183" s="235" t="str">
        <f>'23-HVAC'!B67</f>
        <v>23 21 13.33 Ground-Loop Heat-Pump Piping</v>
      </c>
      <c r="C3183" s="254"/>
      <c r="D3183" s="239" t="str" cm="1">
        <f t="array" ref="D3183">_xlfn.IFNA(_xlfn.IFS('23-HVAC'!D67="*",'23-HVAC'!C67,'23-HVAC'!F67="*",'23-HVAC'!E67,'23-HVAC'!H67="*",'23-HVAC'!G67,'23-HVAC'!J67="*",'23-HVAC'!I67,'23-HVAC'!L67="*",'23-HVAC'!K67,'23-HVAC'!N67="*",'23-HVAC'!M67,'23-HVAC'!P67="*",'23-HVAC'!O67,'23-HVAC'!R67="*",'23-HVAC'!Q67,'23-HVAC'!T67="*",'23-HVAC'!S67),"")</f>
        <v/>
      </c>
      <c r="E3183" s="622" t="e">
        <f>D3183/'Project Data'!$D$22</f>
        <v>#VALUE!</v>
      </c>
      <c r="F3183" s="174" t="s">
        <v>44</v>
      </c>
      <c r="G3183" s="239" t="str" cm="1">
        <f t="array" ref="G3183">_xlfn.IFNA(_xlfn.IFS('23-HVAC'!F67="*",'23-HVAC'!E67,'23-HVAC'!H67="*",'23-HVAC'!G67,'23-HVAC'!J67="*",'23-HVAC'!I67,'23-HVAC'!L67="*",'23-HVAC'!K67,'23-HVAC'!N67="*",'23-HVAC'!M67,'23-HVAC'!P67="*",'23-HVAC'!O67,'23-HVAC'!R67="*",'23-HVAC'!Q67,'23-HVAC'!T67="*",'23-HVAC'!S67,'23-HVAC'!V67="*",'23-HVAC'!U67),"")</f>
        <v/>
      </c>
      <c r="H3183" s="236" t="e">
        <f>G3183/'Project Data'!$D$22</f>
        <v>#VALUE!</v>
      </c>
      <c r="I3183" s="186"/>
      <c r="J3183" s="224"/>
      <c r="K3183" s="242"/>
    </row>
    <row r="3184" spans="1:11" s="147" customFormat="1" ht="15.6" hidden="1">
      <c r="A3184" s="198">
        <f>'23-HVAC'!A68</f>
        <v>0</v>
      </c>
      <c r="B3184" s="235" t="str">
        <f>'23-HVAC'!B68</f>
        <v>23 21 16 Hydronic Piping Specialties</v>
      </c>
      <c r="C3184" s="254"/>
      <c r="D3184" s="239" t="str" cm="1">
        <f t="array" ref="D3184">_xlfn.IFNA(_xlfn.IFS('23-HVAC'!D68="*",'23-HVAC'!C68,'23-HVAC'!F68="*",'23-HVAC'!E68,'23-HVAC'!H68="*",'23-HVAC'!G68,'23-HVAC'!J68="*",'23-HVAC'!I68,'23-HVAC'!L68="*",'23-HVAC'!K68,'23-HVAC'!N68="*",'23-HVAC'!M68,'23-HVAC'!P68="*",'23-HVAC'!O68,'23-HVAC'!R68="*",'23-HVAC'!Q68,'23-HVAC'!T68="*",'23-HVAC'!S68),"")</f>
        <v/>
      </c>
      <c r="E3184" s="622" t="e">
        <f>D3184/'Project Data'!$D$22</f>
        <v>#VALUE!</v>
      </c>
      <c r="F3184" s="174" t="s">
        <v>44</v>
      </c>
      <c r="G3184" s="239" t="str" cm="1">
        <f t="array" ref="G3184">_xlfn.IFNA(_xlfn.IFS('23-HVAC'!F68="*",'23-HVAC'!E68,'23-HVAC'!H68="*",'23-HVAC'!G68,'23-HVAC'!J68="*",'23-HVAC'!I68,'23-HVAC'!L68="*",'23-HVAC'!K68,'23-HVAC'!N68="*",'23-HVAC'!M68,'23-HVAC'!P68="*",'23-HVAC'!O68,'23-HVAC'!R68="*",'23-HVAC'!Q68,'23-HVAC'!T68="*",'23-HVAC'!S68,'23-HVAC'!V68="*",'23-HVAC'!U68),"")</f>
        <v/>
      </c>
      <c r="H3184" s="236" t="e">
        <f>G3184/'Project Data'!$D$22</f>
        <v>#VALUE!</v>
      </c>
      <c r="I3184" s="186"/>
      <c r="J3184" s="224"/>
      <c r="K3184" s="242"/>
    </row>
    <row r="3185" spans="1:11" s="147" customFormat="1" ht="15.6" hidden="1">
      <c r="A3185" s="198">
        <f>'23-HVAC'!A69</f>
        <v>0</v>
      </c>
      <c r="B3185" s="235" t="str">
        <f>'23-HVAC'!B69</f>
        <v>23 21 23 Hydronic Pumps</v>
      </c>
      <c r="C3185" s="254"/>
      <c r="D3185" s="239" t="str" cm="1">
        <f t="array" ref="D3185">_xlfn.IFNA(_xlfn.IFS('23-HVAC'!D69="*",'23-HVAC'!C69,'23-HVAC'!F69="*",'23-HVAC'!E69,'23-HVAC'!H69="*",'23-HVAC'!G69,'23-HVAC'!J69="*",'23-HVAC'!I69,'23-HVAC'!L69="*",'23-HVAC'!K69,'23-HVAC'!N69="*",'23-HVAC'!M69,'23-HVAC'!P69="*",'23-HVAC'!O69,'23-HVAC'!R69="*",'23-HVAC'!Q69,'23-HVAC'!T69="*",'23-HVAC'!S69),"")</f>
        <v/>
      </c>
      <c r="E3185" s="622" t="e">
        <f>D3185/'Project Data'!$D$22</f>
        <v>#VALUE!</v>
      </c>
      <c r="F3185" s="174" t="s">
        <v>44</v>
      </c>
      <c r="G3185" s="239" t="str" cm="1">
        <f t="array" ref="G3185">_xlfn.IFNA(_xlfn.IFS('23-HVAC'!F69="*",'23-HVAC'!E69,'23-HVAC'!H69="*",'23-HVAC'!G69,'23-HVAC'!J69="*",'23-HVAC'!I69,'23-HVAC'!L69="*",'23-HVAC'!K69,'23-HVAC'!N69="*",'23-HVAC'!M69,'23-HVAC'!P69="*",'23-HVAC'!O69,'23-HVAC'!R69="*",'23-HVAC'!Q69,'23-HVAC'!T69="*",'23-HVAC'!S69,'23-HVAC'!V69="*",'23-HVAC'!U69),"")</f>
        <v/>
      </c>
      <c r="H3185" s="236" t="e">
        <f>G3185/'Project Data'!$D$22</f>
        <v>#VALUE!</v>
      </c>
      <c r="I3185" s="186"/>
      <c r="J3185" s="224"/>
      <c r="K3185" s="242"/>
    </row>
    <row r="3186" spans="1:11" s="147" customFormat="1" ht="15.6" hidden="1">
      <c r="A3186" s="198">
        <f>'23-HVAC'!A70</f>
        <v>0</v>
      </c>
      <c r="B3186" s="235" t="str">
        <f>'23-HVAC'!B70</f>
        <v>23 21 29 Automatic Condensate Pump Units</v>
      </c>
      <c r="C3186" s="254"/>
      <c r="D3186" s="239" t="str" cm="1">
        <f t="array" ref="D3186">_xlfn.IFNA(_xlfn.IFS('23-HVAC'!D70="*",'23-HVAC'!C70,'23-HVAC'!F70="*",'23-HVAC'!E70,'23-HVAC'!H70="*",'23-HVAC'!G70,'23-HVAC'!J70="*",'23-HVAC'!I70,'23-HVAC'!L70="*",'23-HVAC'!K70,'23-HVAC'!N70="*",'23-HVAC'!M70,'23-HVAC'!P70="*",'23-HVAC'!O70,'23-HVAC'!R70="*",'23-HVAC'!Q70,'23-HVAC'!T70="*",'23-HVAC'!S70),"")</f>
        <v/>
      </c>
      <c r="E3186" s="622" t="e">
        <f>D3186/'Project Data'!$D$22</f>
        <v>#VALUE!</v>
      </c>
      <c r="F3186" s="174" t="s">
        <v>44</v>
      </c>
      <c r="G3186" s="239" t="str" cm="1">
        <f t="array" ref="G3186">_xlfn.IFNA(_xlfn.IFS('23-HVAC'!F70="*",'23-HVAC'!E70,'23-HVAC'!H70="*",'23-HVAC'!G70,'23-HVAC'!J70="*",'23-HVAC'!I70,'23-HVAC'!L70="*",'23-HVAC'!K70,'23-HVAC'!N70="*",'23-HVAC'!M70,'23-HVAC'!P70="*",'23-HVAC'!O70,'23-HVAC'!R70="*",'23-HVAC'!Q70,'23-HVAC'!T70="*",'23-HVAC'!S70,'23-HVAC'!V70="*",'23-HVAC'!U70),"")</f>
        <v/>
      </c>
      <c r="H3186" s="236" t="e">
        <f>G3186/'Project Data'!$D$22</f>
        <v>#VALUE!</v>
      </c>
      <c r="I3186" s="186"/>
      <c r="J3186" s="224"/>
      <c r="K3186" s="242"/>
    </row>
    <row r="3187" spans="1:11" s="147" customFormat="1" ht="15.6" hidden="1">
      <c r="A3187" s="198">
        <f>'23-HVAC'!A71</f>
        <v>0</v>
      </c>
      <c r="B3187" s="235" t="str">
        <f>'23-HVAC'!B71</f>
        <v>23 22 00 Steam and Condensate Piping and Pumps</v>
      </c>
      <c r="C3187" s="254"/>
      <c r="D3187" s="239" t="str" cm="1">
        <f t="array" ref="D3187">_xlfn.IFNA(_xlfn.IFS('23-HVAC'!D71="*",'23-HVAC'!C71,'23-HVAC'!F71="*",'23-HVAC'!E71,'23-HVAC'!H71="*",'23-HVAC'!G71,'23-HVAC'!J71="*",'23-HVAC'!I71,'23-HVAC'!L71="*",'23-HVAC'!K71,'23-HVAC'!N71="*",'23-HVAC'!M71,'23-HVAC'!P71="*",'23-HVAC'!O71,'23-HVAC'!R71="*",'23-HVAC'!Q71,'23-HVAC'!T71="*",'23-HVAC'!S71),"")</f>
        <v/>
      </c>
      <c r="E3187" s="622" t="e">
        <f>D3187/'Project Data'!$D$22</f>
        <v>#VALUE!</v>
      </c>
      <c r="F3187" s="174" t="s">
        <v>44</v>
      </c>
      <c r="G3187" s="239" t="str" cm="1">
        <f t="array" ref="G3187">_xlfn.IFNA(_xlfn.IFS('23-HVAC'!F71="*",'23-HVAC'!E71,'23-HVAC'!H71="*",'23-HVAC'!G71,'23-HVAC'!J71="*",'23-HVAC'!I71,'23-HVAC'!L71="*",'23-HVAC'!K71,'23-HVAC'!N71="*",'23-HVAC'!M71,'23-HVAC'!P71="*",'23-HVAC'!O71,'23-HVAC'!R71="*",'23-HVAC'!Q71,'23-HVAC'!T71="*",'23-HVAC'!S71,'23-HVAC'!V71="*",'23-HVAC'!U71),"")</f>
        <v/>
      </c>
      <c r="H3187" s="236" t="e">
        <f>G3187/'Project Data'!$D$22</f>
        <v>#VALUE!</v>
      </c>
      <c r="I3187" s="186"/>
      <c r="J3187" s="224"/>
      <c r="K3187" s="242"/>
    </row>
    <row r="3188" spans="1:11" s="147" customFormat="1" ht="15.6" hidden="1">
      <c r="A3188" s="198">
        <f>'23-HVAC'!A72</f>
        <v>0</v>
      </c>
      <c r="B3188" s="235" t="str">
        <f>'23-HVAC'!B72</f>
        <v>23 22 13 Steam and Condensate Heating Piping</v>
      </c>
      <c r="C3188" s="254"/>
      <c r="D3188" s="239" t="str" cm="1">
        <f t="array" ref="D3188">_xlfn.IFNA(_xlfn.IFS('23-HVAC'!D72="*",'23-HVAC'!C72,'23-HVAC'!F72="*",'23-HVAC'!E72,'23-HVAC'!H72="*",'23-HVAC'!G72,'23-HVAC'!J72="*",'23-HVAC'!I72,'23-HVAC'!L72="*",'23-HVAC'!K72,'23-HVAC'!N72="*",'23-HVAC'!M72,'23-HVAC'!P72="*",'23-HVAC'!O72,'23-HVAC'!R72="*",'23-HVAC'!Q72,'23-HVAC'!T72="*",'23-HVAC'!S72),"")</f>
        <v/>
      </c>
      <c r="E3188" s="622" t="e">
        <f>D3188/'Project Data'!$D$22</f>
        <v>#VALUE!</v>
      </c>
      <c r="F3188" s="174" t="s">
        <v>44</v>
      </c>
      <c r="G3188" s="239" t="str" cm="1">
        <f t="array" ref="G3188">_xlfn.IFNA(_xlfn.IFS('23-HVAC'!F72="*",'23-HVAC'!E72,'23-HVAC'!H72="*",'23-HVAC'!G72,'23-HVAC'!J72="*",'23-HVAC'!I72,'23-HVAC'!L72="*",'23-HVAC'!K72,'23-HVAC'!N72="*",'23-HVAC'!M72,'23-HVAC'!P72="*",'23-HVAC'!O72,'23-HVAC'!R72="*",'23-HVAC'!Q72,'23-HVAC'!T72="*",'23-HVAC'!S72,'23-HVAC'!V72="*",'23-HVAC'!U72),"")</f>
        <v/>
      </c>
      <c r="H3188" s="236" t="e">
        <f>G3188/'Project Data'!$D$22</f>
        <v>#VALUE!</v>
      </c>
      <c r="I3188" s="186"/>
      <c r="J3188" s="224"/>
      <c r="K3188" s="242"/>
    </row>
    <row r="3189" spans="1:11" s="147" customFormat="1" ht="15.6" hidden="1">
      <c r="A3189" s="198">
        <f>'23-HVAC'!A73</f>
        <v>0</v>
      </c>
      <c r="B3189" s="235" t="str">
        <f>'23-HVAC'!B73</f>
        <v>23 22 13.13 Underground Steam and Condensate Heating Piping</v>
      </c>
      <c r="C3189" s="254"/>
      <c r="D3189" s="239" t="str" cm="1">
        <f t="array" ref="D3189">_xlfn.IFNA(_xlfn.IFS('23-HVAC'!D73="*",'23-HVAC'!C73,'23-HVAC'!F73="*",'23-HVAC'!E73,'23-HVAC'!H73="*",'23-HVAC'!G73,'23-HVAC'!J73="*",'23-HVAC'!I73,'23-HVAC'!L73="*",'23-HVAC'!K73,'23-HVAC'!N73="*",'23-HVAC'!M73,'23-HVAC'!P73="*",'23-HVAC'!O73,'23-HVAC'!R73="*",'23-HVAC'!Q73,'23-HVAC'!T73="*",'23-HVAC'!S73),"")</f>
        <v/>
      </c>
      <c r="E3189" s="622" t="e">
        <f>D3189/'Project Data'!$D$22</f>
        <v>#VALUE!</v>
      </c>
      <c r="F3189" s="174" t="s">
        <v>44</v>
      </c>
      <c r="G3189" s="239" t="str" cm="1">
        <f t="array" ref="G3189">_xlfn.IFNA(_xlfn.IFS('23-HVAC'!F73="*",'23-HVAC'!E73,'23-HVAC'!H73="*",'23-HVAC'!G73,'23-HVAC'!J73="*",'23-HVAC'!I73,'23-HVAC'!L73="*",'23-HVAC'!K73,'23-HVAC'!N73="*",'23-HVAC'!M73,'23-HVAC'!P73="*",'23-HVAC'!O73,'23-HVAC'!R73="*",'23-HVAC'!Q73,'23-HVAC'!T73="*",'23-HVAC'!S73,'23-HVAC'!V73="*",'23-HVAC'!U73),"")</f>
        <v/>
      </c>
      <c r="H3189" s="236" t="e">
        <f>G3189/'Project Data'!$D$22</f>
        <v>#VALUE!</v>
      </c>
      <c r="I3189" s="186"/>
      <c r="J3189" s="224"/>
      <c r="K3189" s="242"/>
    </row>
    <row r="3190" spans="1:11" s="147" customFormat="1" ht="15.6" hidden="1">
      <c r="A3190" s="198">
        <f>'23-HVAC'!A74</f>
        <v>0</v>
      </c>
      <c r="B3190" s="235" t="str">
        <f>'23-HVAC'!B74</f>
        <v>23 22 13.23 Aboveground Steam and Condensate Heating Piping</v>
      </c>
      <c r="C3190" s="254"/>
      <c r="D3190" s="239" t="str" cm="1">
        <f t="array" ref="D3190">_xlfn.IFNA(_xlfn.IFS('23-HVAC'!D74="*",'23-HVAC'!C74,'23-HVAC'!F74="*",'23-HVAC'!E74,'23-HVAC'!H74="*",'23-HVAC'!G74,'23-HVAC'!J74="*",'23-HVAC'!I74,'23-HVAC'!L74="*",'23-HVAC'!K74,'23-HVAC'!N74="*",'23-HVAC'!M74,'23-HVAC'!P74="*",'23-HVAC'!O74,'23-HVAC'!R74="*",'23-HVAC'!Q74,'23-HVAC'!T74="*",'23-HVAC'!S74),"")</f>
        <v/>
      </c>
      <c r="E3190" s="622" t="e">
        <f>D3190/'Project Data'!$D$22</f>
        <v>#VALUE!</v>
      </c>
      <c r="F3190" s="174" t="s">
        <v>44</v>
      </c>
      <c r="G3190" s="239" t="str" cm="1">
        <f t="array" ref="G3190">_xlfn.IFNA(_xlfn.IFS('23-HVAC'!F74="*",'23-HVAC'!E74,'23-HVAC'!H74="*",'23-HVAC'!G74,'23-HVAC'!J74="*",'23-HVAC'!I74,'23-HVAC'!L74="*",'23-HVAC'!K74,'23-HVAC'!N74="*",'23-HVAC'!M74,'23-HVAC'!P74="*",'23-HVAC'!O74,'23-HVAC'!R74="*",'23-HVAC'!Q74,'23-HVAC'!T74="*",'23-HVAC'!S74,'23-HVAC'!V74="*",'23-HVAC'!U74),"")</f>
        <v/>
      </c>
      <c r="H3190" s="236" t="e">
        <f>G3190/'Project Data'!$D$22</f>
        <v>#VALUE!</v>
      </c>
      <c r="I3190" s="186"/>
      <c r="J3190" s="224"/>
      <c r="K3190" s="242"/>
    </row>
    <row r="3191" spans="1:11" s="147" customFormat="1" ht="15.6" hidden="1">
      <c r="A3191" s="198">
        <f>'23-HVAC'!A75</f>
        <v>0</v>
      </c>
      <c r="B3191" s="235" t="str">
        <f>'23-HVAC'!B75</f>
        <v>23 22 16 Steam and Condensate Heating Piping Specialties</v>
      </c>
      <c r="C3191" s="254"/>
      <c r="D3191" s="239" t="str" cm="1">
        <f t="array" ref="D3191">_xlfn.IFNA(_xlfn.IFS('23-HVAC'!D75="*",'23-HVAC'!C75,'23-HVAC'!F75="*",'23-HVAC'!E75,'23-HVAC'!H75="*",'23-HVAC'!G75,'23-HVAC'!J75="*",'23-HVAC'!I75,'23-HVAC'!L75="*",'23-HVAC'!K75,'23-HVAC'!N75="*",'23-HVAC'!M75,'23-HVAC'!P75="*",'23-HVAC'!O75,'23-HVAC'!R75="*",'23-HVAC'!Q75,'23-HVAC'!T75="*",'23-HVAC'!S75),"")</f>
        <v/>
      </c>
      <c r="E3191" s="622" t="e">
        <f>D3191/'Project Data'!$D$22</f>
        <v>#VALUE!</v>
      </c>
      <c r="F3191" s="174" t="s">
        <v>44</v>
      </c>
      <c r="G3191" s="239" t="str" cm="1">
        <f t="array" ref="G3191">_xlfn.IFNA(_xlfn.IFS('23-HVAC'!F75="*",'23-HVAC'!E75,'23-HVAC'!H75="*",'23-HVAC'!G75,'23-HVAC'!J75="*",'23-HVAC'!I75,'23-HVAC'!L75="*",'23-HVAC'!K75,'23-HVAC'!N75="*",'23-HVAC'!M75,'23-HVAC'!P75="*",'23-HVAC'!O75,'23-HVAC'!R75="*",'23-HVAC'!Q75,'23-HVAC'!T75="*",'23-HVAC'!S75,'23-HVAC'!V75="*",'23-HVAC'!U75),"")</f>
        <v/>
      </c>
      <c r="H3191" s="236" t="e">
        <f>G3191/'Project Data'!$D$22</f>
        <v>#VALUE!</v>
      </c>
      <c r="I3191" s="186"/>
      <c r="J3191" s="224"/>
      <c r="K3191" s="242"/>
    </row>
    <row r="3192" spans="1:11" s="147" customFormat="1" ht="15.6" hidden="1">
      <c r="A3192" s="198">
        <f>'23-HVAC'!A76</f>
        <v>0</v>
      </c>
      <c r="B3192" s="235" t="str">
        <f>'23-HVAC'!B76</f>
        <v>23 22 23 Steam Condensate Pumps</v>
      </c>
      <c r="C3192" s="254"/>
      <c r="D3192" s="239" t="str" cm="1">
        <f t="array" ref="D3192">_xlfn.IFNA(_xlfn.IFS('23-HVAC'!D76="*",'23-HVAC'!C76,'23-HVAC'!F76="*",'23-HVAC'!E76,'23-HVAC'!H76="*",'23-HVAC'!G76,'23-HVAC'!J76="*",'23-HVAC'!I76,'23-HVAC'!L76="*",'23-HVAC'!K76,'23-HVAC'!N76="*",'23-HVAC'!M76,'23-HVAC'!P76="*",'23-HVAC'!O76,'23-HVAC'!R76="*",'23-HVAC'!Q76,'23-HVAC'!T76="*",'23-HVAC'!S76),"")</f>
        <v/>
      </c>
      <c r="E3192" s="622" t="e">
        <f>D3192/'Project Data'!$D$22</f>
        <v>#VALUE!</v>
      </c>
      <c r="F3192" s="174" t="s">
        <v>44</v>
      </c>
      <c r="G3192" s="239" t="str" cm="1">
        <f t="array" ref="G3192">_xlfn.IFNA(_xlfn.IFS('23-HVAC'!F76="*",'23-HVAC'!E76,'23-HVAC'!H76="*",'23-HVAC'!G76,'23-HVAC'!J76="*",'23-HVAC'!I76,'23-HVAC'!L76="*",'23-HVAC'!K76,'23-HVAC'!N76="*",'23-HVAC'!M76,'23-HVAC'!P76="*",'23-HVAC'!O76,'23-HVAC'!R76="*",'23-HVAC'!Q76,'23-HVAC'!T76="*",'23-HVAC'!S76,'23-HVAC'!V76="*",'23-HVAC'!U76),"")</f>
        <v/>
      </c>
      <c r="H3192" s="236" t="e">
        <f>G3192/'Project Data'!$D$22</f>
        <v>#VALUE!</v>
      </c>
      <c r="I3192" s="186"/>
      <c r="J3192" s="224"/>
      <c r="K3192" s="242"/>
    </row>
    <row r="3193" spans="1:11" s="147" customFormat="1" ht="15.6" hidden="1">
      <c r="A3193" s="198">
        <f>'23-HVAC'!A77</f>
        <v>0</v>
      </c>
      <c r="B3193" s="235" t="str">
        <f>'23-HVAC'!B77</f>
        <v>23 22 23.13 Electric-Driven Steam Condensate Pumps</v>
      </c>
      <c r="C3193" s="254"/>
      <c r="D3193" s="239" t="str" cm="1">
        <f t="array" ref="D3193">_xlfn.IFNA(_xlfn.IFS('23-HVAC'!D77="*",'23-HVAC'!C77,'23-HVAC'!F77="*",'23-HVAC'!E77,'23-HVAC'!H77="*",'23-HVAC'!G77,'23-HVAC'!J77="*",'23-HVAC'!I77,'23-HVAC'!L77="*",'23-HVAC'!K77,'23-HVAC'!N77="*",'23-HVAC'!M77,'23-HVAC'!P77="*",'23-HVAC'!O77,'23-HVAC'!R77="*",'23-HVAC'!Q77,'23-HVAC'!T77="*",'23-HVAC'!S77),"")</f>
        <v/>
      </c>
      <c r="E3193" s="622" t="e">
        <f>D3193/'Project Data'!$D$22</f>
        <v>#VALUE!</v>
      </c>
      <c r="F3193" s="174" t="s">
        <v>44</v>
      </c>
      <c r="G3193" s="239" t="str" cm="1">
        <f t="array" ref="G3193">_xlfn.IFNA(_xlfn.IFS('23-HVAC'!F77="*",'23-HVAC'!E77,'23-HVAC'!H77="*",'23-HVAC'!G77,'23-HVAC'!J77="*",'23-HVAC'!I77,'23-HVAC'!L77="*",'23-HVAC'!K77,'23-HVAC'!N77="*",'23-HVAC'!M77,'23-HVAC'!P77="*",'23-HVAC'!O77,'23-HVAC'!R77="*",'23-HVAC'!Q77,'23-HVAC'!T77="*",'23-HVAC'!S77,'23-HVAC'!V77="*",'23-HVAC'!U77),"")</f>
        <v/>
      </c>
      <c r="H3193" s="236" t="e">
        <f>G3193/'Project Data'!$D$22</f>
        <v>#VALUE!</v>
      </c>
      <c r="I3193" s="186"/>
      <c r="J3193" s="224"/>
      <c r="K3193" s="242"/>
    </row>
    <row r="3194" spans="1:11" s="147" customFormat="1" ht="15.6" hidden="1">
      <c r="A3194" s="198">
        <f>'23-HVAC'!A78</f>
        <v>0</v>
      </c>
      <c r="B3194" s="235" t="str">
        <f>'23-HVAC'!B78</f>
        <v>23 22 23.23 Pressure-Powered Steam Condensate Pumps</v>
      </c>
      <c r="C3194" s="254"/>
      <c r="D3194" s="239" t="str" cm="1">
        <f t="array" ref="D3194">_xlfn.IFNA(_xlfn.IFS('23-HVAC'!D78="*",'23-HVAC'!C78,'23-HVAC'!F78="*",'23-HVAC'!E78,'23-HVAC'!H78="*",'23-HVAC'!G78,'23-HVAC'!J78="*",'23-HVAC'!I78,'23-HVAC'!L78="*",'23-HVAC'!K78,'23-HVAC'!N78="*",'23-HVAC'!M78,'23-HVAC'!P78="*",'23-HVAC'!O78,'23-HVAC'!R78="*",'23-HVAC'!Q78,'23-HVAC'!T78="*",'23-HVAC'!S78),"")</f>
        <v/>
      </c>
      <c r="E3194" s="622" t="e">
        <f>D3194/'Project Data'!$D$22</f>
        <v>#VALUE!</v>
      </c>
      <c r="F3194" s="174" t="s">
        <v>44</v>
      </c>
      <c r="G3194" s="239" t="str" cm="1">
        <f t="array" ref="G3194">_xlfn.IFNA(_xlfn.IFS('23-HVAC'!F78="*",'23-HVAC'!E78,'23-HVAC'!H78="*",'23-HVAC'!G78,'23-HVAC'!J78="*",'23-HVAC'!I78,'23-HVAC'!L78="*",'23-HVAC'!K78,'23-HVAC'!N78="*",'23-HVAC'!M78,'23-HVAC'!P78="*",'23-HVAC'!O78,'23-HVAC'!R78="*",'23-HVAC'!Q78,'23-HVAC'!T78="*",'23-HVAC'!S78,'23-HVAC'!V78="*",'23-HVAC'!U78),"")</f>
        <v/>
      </c>
      <c r="H3194" s="236" t="e">
        <f>G3194/'Project Data'!$D$22</f>
        <v>#VALUE!</v>
      </c>
      <c r="I3194" s="186"/>
      <c r="J3194" s="224"/>
      <c r="K3194" s="242"/>
    </row>
    <row r="3195" spans="1:11" s="147" customFormat="1" ht="15.6" hidden="1">
      <c r="A3195" s="198">
        <f>'23-HVAC'!A79</f>
        <v>0</v>
      </c>
      <c r="B3195" s="235" t="str">
        <f>'23-HVAC'!B79</f>
        <v>23 23 00 Refrigerant Piping</v>
      </c>
      <c r="C3195" s="254"/>
      <c r="D3195" s="239" t="str" cm="1">
        <f t="array" ref="D3195">_xlfn.IFNA(_xlfn.IFS('23-HVAC'!D79="*",'23-HVAC'!C79,'23-HVAC'!F79="*",'23-HVAC'!E79,'23-HVAC'!H79="*",'23-HVAC'!G79,'23-HVAC'!J79="*",'23-HVAC'!I79,'23-HVAC'!L79="*",'23-HVAC'!K79,'23-HVAC'!N79="*",'23-HVAC'!M79,'23-HVAC'!P79="*",'23-HVAC'!O79,'23-HVAC'!R79="*",'23-HVAC'!Q79,'23-HVAC'!T79="*",'23-HVAC'!S79),"")</f>
        <v/>
      </c>
      <c r="E3195" s="622" t="e">
        <f>D3195/'Project Data'!$D$22</f>
        <v>#VALUE!</v>
      </c>
      <c r="F3195" s="174" t="s">
        <v>44</v>
      </c>
      <c r="G3195" s="239" t="str" cm="1">
        <f t="array" ref="G3195">_xlfn.IFNA(_xlfn.IFS('23-HVAC'!F79="*",'23-HVAC'!E79,'23-HVAC'!H79="*",'23-HVAC'!G79,'23-HVAC'!J79="*",'23-HVAC'!I79,'23-HVAC'!L79="*",'23-HVAC'!K79,'23-HVAC'!N79="*",'23-HVAC'!M79,'23-HVAC'!P79="*",'23-HVAC'!O79,'23-HVAC'!R79="*",'23-HVAC'!Q79,'23-HVAC'!T79="*",'23-HVAC'!S79,'23-HVAC'!V79="*",'23-HVAC'!U79),"")</f>
        <v/>
      </c>
      <c r="H3195" s="236" t="e">
        <f>G3195/'Project Data'!$D$22</f>
        <v>#VALUE!</v>
      </c>
      <c r="I3195" s="186"/>
      <c r="J3195" s="224"/>
      <c r="K3195" s="242"/>
    </row>
    <row r="3196" spans="1:11" s="147" customFormat="1" ht="15.6" hidden="1">
      <c r="A3196" s="198">
        <f>'23-HVAC'!A80</f>
        <v>0</v>
      </c>
      <c r="B3196" s="235" t="str">
        <f>'23-HVAC'!B80</f>
        <v>23 23 13 Refrigerant Piping Valves</v>
      </c>
      <c r="C3196" s="254"/>
      <c r="D3196" s="239" t="str" cm="1">
        <f t="array" ref="D3196">_xlfn.IFNA(_xlfn.IFS('23-HVAC'!D80="*",'23-HVAC'!C80,'23-HVAC'!F80="*",'23-HVAC'!E80,'23-HVAC'!H80="*",'23-HVAC'!G80,'23-HVAC'!J80="*",'23-HVAC'!I80,'23-HVAC'!L80="*",'23-HVAC'!K80,'23-HVAC'!N80="*",'23-HVAC'!M80,'23-HVAC'!P80="*",'23-HVAC'!O80,'23-HVAC'!R80="*",'23-HVAC'!Q80,'23-HVAC'!T80="*",'23-HVAC'!S80),"")</f>
        <v/>
      </c>
      <c r="E3196" s="622" t="e">
        <f>D3196/'Project Data'!$D$22</f>
        <v>#VALUE!</v>
      </c>
      <c r="F3196" s="174" t="s">
        <v>44</v>
      </c>
      <c r="G3196" s="239" t="str" cm="1">
        <f t="array" ref="G3196">_xlfn.IFNA(_xlfn.IFS('23-HVAC'!F80="*",'23-HVAC'!E80,'23-HVAC'!H80="*",'23-HVAC'!G80,'23-HVAC'!J80="*",'23-HVAC'!I80,'23-HVAC'!L80="*",'23-HVAC'!K80,'23-HVAC'!N80="*",'23-HVAC'!M80,'23-HVAC'!P80="*",'23-HVAC'!O80,'23-HVAC'!R80="*",'23-HVAC'!Q80,'23-HVAC'!T80="*",'23-HVAC'!S80,'23-HVAC'!V80="*",'23-HVAC'!U80),"")</f>
        <v/>
      </c>
      <c r="H3196" s="236" t="e">
        <f>G3196/'Project Data'!$D$22</f>
        <v>#VALUE!</v>
      </c>
      <c r="I3196" s="186"/>
      <c r="J3196" s="224"/>
      <c r="K3196" s="242"/>
    </row>
    <row r="3197" spans="1:11" s="147" customFormat="1" ht="15.6" hidden="1">
      <c r="A3197" s="198">
        <f>'23-HVAC'!A81</f>
        <v>0</v>
      </c>
      <c r="B3197" s="235" t="str">
        <f>'23-HVAC'!B81</f>
        <v>23 23 16 Refrigerant Piping Specialties</v>
      </c>
      <c r="C3197" s="254"/>
      <c r="D3197" s="239" t="str" cm="1">
        <f t="array" ref="D3197">_xlfn.IFNA(_xlfn.IFS('23-HVAC'!D81="*",'23-HVAC'!C81,'23-HVAC'!F81="*",'23-HVAC'!E81,'23-HVAC'!H81="*",'23-HVAC'!G81,'23-HVAC'!J81="*",'23-HVAC'!I81,'23-HVAC'!L81="*",'23-HVAC'!K81,'23-HVAC'!N81="*",'23-HVAC'!M81,'23-HVAC'!P81="*",'23-HVAC'!O81,'23-HVAC'!R81="*",'23-HVAC'!Q81,'23-HVAC'!T81="*",'23-HVAC'!S81),"")</f>
        <v/>
      </c>
      <c r="E3197" s="622" t="e">
        <f>D3197/'Project Data'!$D$22</f>
        <v>#VALUE!</v>
      </c>
      <c r="F3197" s="174" t="s">
        <v>44</v>
      </c>
      <c r="G3197" s="239" t="str" cm="1">
        <f t="array" ref="G3197">_xlfn.IFNA(_xlfn.IFS('23-HVAC'!F81="*",'23-HVAC'!E81,'23-HVAC'!H81="*",'23-HVAC'!G81,'23-HVAC'!J81="*",'23-HVAC'!I81,'23-HVAC'!L81="*",'23-HVAC'!K81,'23-HVAC'!N81="*",'23-HVAC'!M81,'23-HVAC'!P81="*",'23-HVAC'!O81,'23-HVAC'!R81="*",'23-HVAC'!Q81,'23-HVAC'!T81="*",'23-HVAC'!S81,'23-HVAC'!V81="*",'23-HVAC'!U81),"")</f>
        <v/>
      </c>
      <c r="H3197" s="236" t="e">
        <f>G3197/'Project Data'!$D$22</f>
        <v>#VALUE!</v>
      </c>
      <c r="I3197" s="186"/>
      <c r="J3197" s="224"/>
      <c r="K3197" s="242"/>
    </row>
    <row r="3198" spans="1:11" s="147" customFormat="1" ht="15.6" hidden="1">
      <c r="A3198" s="198">
        <f>'23-HVAC'!A82</f>
        <v>0</v>
      </c>
      <c r="B3198" s="235" t="str">
        <f>'23-HVAC'!B82</f>
        <v>23 23 19 Refrigerant Safety Relief Valve Discharge Piping</v>
      </c>
      <c r="C3198" s="254"/>
      <c r="D3198" s="239" t="str" cm="1">
        <f t="array" ref="D3198">_xlfn.IFNA(_xlfn.IFS('23-HVAC'!D82="*",'23-HVAC'!C82,'23-HVAC'!F82="*",'23-HVAC'!E82,'23-HVAC'!H82="*",'23-HVAC'!G82,'23-HVAC'!J82="*",'23-HVAC'!I82,'23-HVAC'!L82="*",'23-HVAC'!K82,'23-HVAC'!N82="*",'23-HVAC'!M82,'23-HVAC'!P82="*",'23-HVAC'!O82,'23-HVAC'!R82="*",'23-HVAC'!Q82,'23-HVAC'!T82="*",'23-HVAC'!S82),"")</f>
        <v/>
      </c>
      <c r="E3198" s="622" t="e">
        <f>D3198/'Project Data'!$D$22</f>
        <v>#VALUE!</v>
      </c>
      <c r="F3198" s="174" t="s">
        <v>44</v>
      </c>
      <c r="G3198" s="239" t="str" cm="1">
        <f t="array" ref="G3198">_xlfn.IFNA(_xlfn.IFS('23-HVAC'!F82="*",'23-HVAC'!E82,'23-HVAC'!H82="*",'23-HVAC'!G82,'23-HVAC'!J82="*",'23-HVAC'!I82,'23-HVAC'!L82="*",'23-HVAC'!K82,'23-HVAC'!N82="*",'23-HVAC'!M82,'23-HVAC'!P82="*",'23-HVAC'!O82,'23-HVAC'!R82="*",'23-HVAC'!Q82,'23-HVAC'!T82="*",'23-HVAC'!S82,'23-HVAC'!V82="*",'23-HVAC'!U82),"")</f>
        <v/>
      </c>
      <c r="H3198" s="236" t="e">
        <f>G3198/'Project Data'!$D$22</f>
        <v>#VALUE!</v>
      </c>
      <c r="I3198" s="186"/>
      <c r="J3198" s="224"/>
      <c r="K3198" s="242"/>
    </row>
    <row r="3199" spans="1:11" s="147" customFormat="1" ht="15.6" hidden="1">
      <c r="A3199" s="198">
        <f>'23-HVAC'!A83</f>
        <v>0</v>
      </c>
      <c r="B3199" s="235" t="str">
        <f>'23-HVAC'!B83</f>
        <v>23 23 23 Refrigerants</v>
      </c>
      <c r="C3199" s="254"/>
      <c r="D3199" s="239" t="str" cm="1">
        <f t="array" ref="D3199">_xlfn.IFNA(_xlfn.IFS('23-HVAC'!D83="*",'23-HVAC'!C83,'23-HVAC'!F83="*",'23-HVAC'!E83,'23-HVAC'!H83="*",'23-HVAC'!G83,'23-HVAC'!J83="*",'23-HVAC'!I83,'23-HVAC'!L83="*",'23-HVAC'!K83,'23-HVAC'!N83="*",'23-HVAC'!M83,'23-HVAC'!P83="*",'23-HVAC'!O83,'23-HVAC'!R83="*",'23-HVAC'!Q83,'23-HVAC'!T83="*",'23-HVAC'!S83),"")</f>
        <v/>
      </c>
      <c r="E3199" s="622" t="e">
        <f>D3199/'Project Data'!$D$22</f>
        <v>#VALUE!</v>
      </c>
      <c r="F3199" s="174" t="s">
        <v>44</v>
      </c>
      <c r="G3199" s="239" t="str" cm="1">
        <f t="array" ref="G3199">_xlfn.IFNA(_xlfn.IFS('23-HVAC'!F83="*",'23-HVAC'!E83,'23-HVAC'!H83="*",'23-HVAC'!G83,'23-HVAC'!J83="*",'23-HVAC'!I83,'23-HVAC'!L83="*",'23-HVAC'!K83,'23-HVAC'!N83="*",'23-HVAC'!M83,'23-HVAC'!P83="*",'23-HVAC'!O83,'23-HVAC'!R83="*",'23-HVAC'!Q83,'23-HVAC'!T83="*",'23-HVAC'!S83,'23-HVAC'!V83="*",'23-HVAC'!U83),"")</f>
        <v/>
      </c>
      <c r="H3199" s="236" t="e">
        <f>G3199/'Project Data'!$D$22</f>
        <v>#VALUE!</v>
      </c>
      <c r="I3199" s="186"/>
      <c r="J3199" s="224"/>
      <c r="K3199" s="242"/>
    </row>
    <row r="3200" spans="1:11" s="147" customFormat="1" ht="15.6" hidden="1">
      <c r="A3200" s="198">
        <f>'23-HVAC'!A84</f>
        <v>0</v>
      </c>
      <c r="B3200" s="235" t="str">
        <f>'23-HVAC'!B84</f>
        <v>23 24 00 Internal-Combustion Engine Piping</v>
      </c>
      <c r="C3200" s="254"/>
      <c r="D3200" s="239" t="str" cm="1">
        <f t="array" ref="D3200">_xlfn.IFNA(_xlfn.IFS('23-HVAC'!D84="*",'23-HVAC'!C84,'23-HVAC'!F84="*",'23-HVAC'!E84,'23-HVAC'!H84="*",'23-HVAC'!G84,'23-HVAC'!J84="*",'23-HVAC'!I84,'23-HVAC'!L84="*",'23-HVAC'!K84,'23-HVAC'!N84="*",'23-HVAC'!M84,'23-HVAC'!P84="*",'23-HVAC'!O84,'23-HVAC'!R84="*",'23-HVAC'!Q84,'23-HVAC'!T84="*",'23-HVAC'!S84),"")</f>
        <v/>
      </c>
      <c r="E3200" s="622" t="e">
        <f>D3200/'Project Data'!$D$22</f>
        <v>#VALUE!</v>
      </c>
      <c r="F3200" s="174" t="s">
        <v>44</v>
      </c>
      <c r="G3200" s="239" t="str" cm="1">
        <f t="array" ref="G3200">_xlfn.IFNA(_xlfn.IFS('23-HVAC'!F84="*",'23-HVAC'!E84,'23-HVAC'!H84="*",'23-HVAC'!G84,'23-HVAC'!J84="*",'23-HVAC'!I84,'23-HVAC'!L84="*",'23-HVAC'!K84,'23-HVAC'!N84="*",'23-HVAC'!M84,'23-HVAC'!P84="*",'23-HVAC'!O84,'23-HVAC'!R84="*",'23-HVAC'!Q84,'23-HVAC'!T84="*",'23-HVAC'!S84,'23-HVAC'!V84="*",'23-HVAC'!U84),"")</f>
        <v/>
      </c>
      <c r="H3200" s="236" t="e">
        <f>G3200/'Project Data'!$D$22</f>
        <v>#VALUE!</v>
      </c>
      <c r="I3200" s="186"/>
      <c r="J3200" s="224"/>
      <c r="K3200" s="242"/>
    </row>
    <row r="3201" spans="1:11" s="147" customFormat="1" ht="15.6" hidden="1">
      <c r="A3201" s="198">
        <f>'23-HVAC'!A85</f>
        <v>0</v>
      </c>
      <c r="B3201" s="235" t="str">
        <f>'23-HVAC'!B85</f>
        <v>23 24 13 Internal-Combustion Engine Remote-Radiator Coolant Piping</v>
      </c>
      <c r="C3201" s="254"/>
      <c r="D3201" s="239" t="str" cm="1">
        <f t="array" ref="D3201">_xlfn.IFNA(_xlfn.IFS('23-HVAC'!D85="*",'23-HVAC'!C85,'23-HVAC'!F85="*",'23-HVAC'!E85,'23-HVAC'!H85="*",'23-HVAC'!G85,'23-HVAC'!J85="*",'23-HVAC'!I85,'23-HVAC'!L85="*",'23-HVAC'!K85,'23-HVAC'!N85="*",'23-HVAC'!M85,'23-HVAC'!P85="*",'23-HVAC'!O85,'23-HVAC'!R85="*",'23-HVAC'!Q85,'23-HVAC'!T85="*",'23-HVAC'!S85),"")</f>
        <v/>
      </c>
      <c r="E3201" s="622" t="e">
        <f>D3201/'Project Data'!$D$22</f>
        <v>#VALUE!</v>
      </c>
      <c r="F3201" s="174" t="s">
        <v>44</v>
      </c>
      <c r="G3201" s="239" t="str" cm="1">
        <f t="array" ref="G3201">_xlfn.IFNA(_xlfn.IFS('23-HVAC'!F85="*",'23-HVAC'!E85,'23-HVAC'!H85="*",'23-HVAC'!G85,'23-HVAC'!J85="*",'23-HVAC'!I85,'23-HVAC'!L85="*",'23-HVAC'!K85,'23-HVAC'!N85="*",'23-HVAC'!M85,'23-HVAC'!P85="*",'23-HVAC'!O85,'23-HVAC'!R85="*",'23-HVAC'!Q85,'23-HVAC'!T85="*",'23-HVAC'!S85,'23-HVAC'!V85="*",'23-HVAC'!U85),"")</f>
        <v/>
      </c>
      <c r="H3201" s="236" t="e">
        <f>G3201/'Project Data'!$D$22</f>
        <v>#VALUE!</v>
      </c>
      <c r="I3201" s="186"/>
      <c r="J3201" s="224"/>
      <c r="K3201" s="242"/>
    </row>
    <row r="3202" spans="1:11" s="147" customFormat="1" ht="15.6" hidden="1">
      <c r="A3202" s="198">
        <f>'23-HVAC'!A86</f>
        <v>0</v>
      </c>
      <c r="B3202" s="235" t="str">
        <f>'23-HVAC'!B86</f>
        <v>23 24 16 Internal-Combustion Engine Exhaust Piping</v>
      </c>
      <c r="C3202" s="254"/>
      <c r="D3202" s="239" t="str" cm="1">
        <f t="array" ref="D3202">_xlfn.IFNA(_xlfn.IFS('23-HVAC'!D86="*",'23-HVAC'!C86,'23-HVAC'!F86="*",'23-HVAC'!E86,'23-HVAC'!H86="*",'23-HVAC'!G86,'23-HVAC'!J86="*",'23-HVAC'!I86,'23-HVAC'!L86="*",'23-HVAC'!K86,'23-HVAC'!N86="*",'23-HVAC'!M86,'23-HVAC'!P86="*",'23-HVAC'!O86,'23-HVAC'!R86="*",'23-HVAC'!Q86,'23-HVAC'!T86="*",'23-HVAC'!S86),"")</f>
        <v/>
      </c>
      <c r="E3202" s="622" t="e">
        <f>D3202/'Project Data'!$D$22</f>
        <v>#VALUE!</v>
      </c>
      <c r="F3202" s="174" t="s">
        <v>44</v>
      </c>
      <c r="G3202" s="239" t="str" cm="1">
        <f t="array" ref="G3202">_xlfn.IFNA(_xlfn.IFS('23-HVAC'!F86="*",'23-HVAC'!E86,'23-HVAC'!H86="*",'23-HVAC'!G86,'23-HVAC'!J86="*",'23-HVAC'!I86,'23-HVAC'!L86="*",'23-HVAC'!K86,'23-HVAC'!N86="*",'23-HVAC'!M86,'23-HVAC'!P86="*",'23-HVAC'!O86,'23-HVAC'!R86="*",'23-HVAC'!Q86,'23-HVAC'!T86="*",'23-HVAC'!S86,'23-HVAC'!V86="*",'23-HVAC'!U86),"")</f>
        <v/>
      </c>
      <c r="H3202" s="236" t="e">
        <f>G3202/'Project Data'!$D$22</f>
        <v>#VALUE!</v>
      </c>
      <c r="I3202" s="186"/>
      <c r="J3202" s="224"/>
      <c r="K3202" s="242"/>
    </row>
    <row r="3203" spans="1:11" s="147" customFormat="1" ht="15.6" hidden="1">
      <c r="A3203" s="198">
        <f>'23-HVAC'!A87</f>
        <v>0</v>
      </c>
      <c r="B3203" s="235" t="str">
        <f>'23-HVAC'!B87</f>
        <v>23 25 00 HVAC Water Treatment</v>
      </c>
      <c r="C3203" s="254"/>
      <c r="D3203" s="239" t="str" cm="1">
        <f t="array" ref="D3203">_xlfn.IFNA(_xlfn.IFS('23-HVAC'!D87="*",'23-HVAC'!C87,'23-HVAC'!F87="*",'23-HVAC'!E87,'23-HVAC'!H87="*",'23-HVAC'!G87,'23-HVAC'!J87="*",'23-HVAC'!I87,'23-HVAC'!L87="*",'23-HVAC'!K87,'23-HVAC'!N87="*",'23-HVAC'!M87,'23-HVAC'!P87="*",'23-HVAC'!O87,'23-HVAC'!R87="*",'23-HVAC'!Q87,'23-HVAC'!T87="*",'23-HVAC'!S87),"")</f>
        <v/>
      </c>
      <c r="E3203" s="622" t="e">
        <f>D3203/'Project Data'!$D$22</f>
        <v>#VALUE!</v>
      </c>
      <c r="F3203" s="174" t="s">
        <v>44</v>
      </c>
      <c r="G3203" s="239" t="str" cm="1">
        <f t="array" ref="G3203">_xlfn.IFNA(_xlfn.IFS('23-HVAC'!F87="*",'23-HVAC'!E87,'23-HVAC'!H87="*",'23-HVAC'!G87,'23-HVAC'!J87="*",'23-HVAC'!I87,'23-HVAC'!L87="*",'23-HVAC'!K87,'23-HVAC'!N87="*",'23-HVAC'!M87,'23-HVAC'!P87="*",'23-HVAC'!O87,'23-HVAC'!R87="*",'23-HVAC'!Q87,'23-HVAC'!T87="*",'23-HVAC'!S87,'23-HVAC'!V87="*",'23-HVAC'!U87),"")</f>
        <v/>
      </c>
      <c r="H3203" s="236" t="e">
        <f>G3203/'Project Data'!$D$22</f>
        <v>#VALUE!</v>
      </c>
      <c r="I3203" s="186"/>
      <c r="J3203" s="224"/>
      <c r="K3203" s="242"/>
    </row>
    <row r="3204" spans="1:11" s="147" customFormat="1" ht="15.6" hidden="1">
      <c r="A3204" s="198">
        <f>'23-HVAC'!A88</f>
        <v>0</v>
      </c>
      <c r="B3204" s="235" t="str">
        <f>'23-HVAC'!B88</f>
        <v>23 25 13 Water Treatment for Closed-Loop Hydronic Systems</v>
      </c>
      <c r="C3204" s="254"/>
      <c r="D3204" s="239" t="str" cm="1">
        <f t="array" ref="D3204">_xlfn.IFNA(_xlfn.IFS('23-HVAC'!D88="*",'23-HVAC'!C88,'23-HVAC'!F88="*",'23-HVAC'!E88,'23-HVAC'!H88="*",'23-HVAC'!G88,'23-HVAC'!J88="*",'23-HVAC'!I88,'23-HVAC'!L88="*",'23-HVAC'!K88,'23-HVAC'!N88="*",'23-HVAC'!M88,'23-HVAC'!P88="*",'23-HVAC'!O88,'23-HVAC'!R88="*",'23-HVAC'!Q88,'23-HVAC'!T88="*",'23-HVAC'!S88),"")</f>
        <v/>
      </c>
      <c r="E3204" s="622" t="e">
        <f>D3204/'Project Data'!$D$22</f>
        <v>#VALUE!</v>
      </c>
      <c r="F3204" s="174" t="s">
        <v>44</v>
      </c>
      <c r="G3204" s="239" t="str" cm="1">
        <f t="array" ref="G3204">_xlfn.IFNA(_xlfn.IFS('23-HVAC'!F88="*",'23-HVAC'!E88,'23-HVAC'!H88="*",'23-HVAC'!G88,'23-HVAC'!J88="*",'23-HVAC'!I88,'23-HVAC'!L88="*",'23-HVAC'!K88,'23-HVAC'!N88="*",'23-HVAC'!M88,'23-HVAC'!P88="*",'23-HVAC'!O88,'23-HVAC'!R88="*",'23-HVAC'!Q88,'23-HVAC'!T88="*",'23-HVAC'!S88,'23-HVAC'!V88="*",'23-HVAC'!U88),"")</f>
        <v/>
      </c>
      <c r="H3204" s="236" t="e">
        <f>G3204/'Project Data'!$D$22</f>
        <v>#VALUE!</v>
      </c>
      <c r="I3204" s="186"/>
      <c r="J3204" s="224"/>
      <c r="K3204" s="242"/>
    </row>
    <row r="3205" spans="1:11" s="147" customFormat="1" ht="15.6" hidden="1">
      <c r="A3205" s="198">
        <f>'23-HVAC'!A89</f>
        <v>0</v>
      </c>
      <c r="B3205" s="235" t="str">
        <f>'23-HVAC'!B89</f>
        <v>23 25 16 Water Treatment for Open Hydronic Systems</v>
      </c>
      <c r="C3205" s="254"/>
      <c r="D3205" s="239" t="str" cm="1">
        <f t="array" ref="D3205">_xlfn.IFNA(_xlfn.IFS('23-HVAC'!D89="*",'23-HVAC'!C89,'23-HVAC'!F89="*",'23-HVAC'!E89,'23-HVAC'!H89="*",'23-HVAC'!G89,'23-HVAC'!J89="*",'23-HVAC'!I89,'23-HVAC'!L89="*",'23-HVAC'!K89,'23-HVAC'!N89="*",'23-HVAC'!M89,'23-HVAC'!P89="*",'23-HVAC'!O89,'23-HVAC'!R89="*",'23-HVAC'!Q89,'23-HVAC'!T89="*",'23-HVAC'!S89),"")</f>
        <v/>
      </c>
      <c r="E3205" s="622" t="e">
        <f>D3205/'Project Data'!$D$22</f>
        <v>#VALUE!</v>
      </c>
      <c r="F3205" s="174" t="s">
        <v>44</v>
      </c>
      <c r="G3205" s="239" t="str" cm="1">
        <f t="array" ref="G3205">_xlfn.IFNA(_xlfn.IFS('23-HVAC'!F89="*",'23-HVAC'!E89,'23-HVAC'!H89="*",'23-HVAC'!G89,'23-HVAC'!J89="*",'23-HVAC'!I89,'23-HVAC'!L89="*",'23-HVAC'!K89,'23-HVAC'!N89="*",'23-HVAC'!M89,'23-HVAC'!P89="*",'23-HVAC'!O89,'23-HVAC'!R89="*",'23-HVAC'!Q89,'23-HVAC'!T89="*",'23-HVAC'!S89,'23-HVAC'!V89="*",'23-HVAC'!U89),"")</f>
        <v/>
      </c>
      <c r="H3205" s="236" t="e">
        <f>G3205/'Project Data'!$D$22</f>
        <v>#VALUE!</v>
      </c>
      <c r="I3205" s="186"/>
      <c r="J3205" s="224"/>
      <c r="K3205" s="242"/>
    </row>
    <row r="3206" spans="1:11" s="147" customFormat="1" ht="15.6" hidden="1">
      <c r="A3206" s="198">
        <f>'23-HVAC'!A90</f>
        <v>0</v>
      </c>
      <c r="B3206" s="235" t="str">
        <f>'23-HVAC'!B90</f>
        <v>23 25 19 Water Treatment for Steam System Feedwater</v>
      </c>
      <c r="C3206" s="254"/>
      <c r="D3206" s="239" t="str" cm="1">
        <f t="array" ref="D3206">_xlfn.IFNA(_xlfn.IFS('23-HVAC'!D90="*",'23-HVAC'!C90,'23-HVAC'!F90="*",'23-HVAC'!E90,'23-HVAC'!H90="*",'23-HVAC'!G90,'23-HVAC'!J90="*",'23-HVAC'!I90,'23-HVAC'!L90="*",'23-HVAC'!K90,'23-HVAC'!N90="*",'23-HVAC'!M90,'23-HVAC'!P90="*",'23-HVAC'!O90,'23-HVAC'!R90="*",'23-HVAC'!Q90,'23-HVAC'!T90="*",'23-HVAC'!S90),"")</f>
        <v/>
      </c>
      <c r="E3206" s="622" t="e">
        <f>D3206/'Project Data'!$D$22</f>
        <v>#VALUE!</v>
      </c>
      <c r="F3206" s="174" t="s">
        <v>44</v>
      </c>
      <c r="G3206" s="239" t="str" cm="1">
        <f t="array" ref="G3206">_xlfn.IFNA(_xlfn.IFS('23-HVAC'!F90="*",'23-HVAC'!E90,'23-HVAC'!H90="*",'23-HVAC'!G90,'23-HVAC'!J90="*",'23-HVAC'!I90,'23-HVAC'!L90="*",'23-HVAC'!K90,'23-HVAC'!N90="*",'23-HVAC'!M90,'23-HVAC'!P90="*",'23-HVAC'!O90,'23-HVAC'!R90="*",'23-HVAC'!Q90,'23-HVAC'!T90="*",'23-HVAC'!S90,'23-HVAC'!V90="*",'23-HVAC'!U90),"")</f>
        <v/>
      </c>
      <c r="H3206" s="236" t="e">
        <f>G3206/'Project Data'!$D$22</f>
        <v>#VALUE!</v>
      </c>
      <c r="I3206" s="186"/>
      <c r="J3206" s="224"/>
      <c r="K3206" s="242"/>
    </row>
    <row r="3207" spans="1:11" s="147" customFormat="1" ht="15.6" hidden="1">
      <c r="A3207" s="198">
        <f>'23-HVAC'!A91</f>
        <v>0</v>
      </c>
      <c r="B3207" s="235" t="str">
        <f>'23-HVAC'!B91</f>
        <v>23 25 23 Water Treatment for Humidification Steam System Feedwater</v>
      </c>
      <c r="C3207" s="254"/>
      <c r="D3207" s="239" t="str" cm="1">
        <f t="array" ref="D3207">_xlfn.IFNA(_xlfn.IFS('23-HVAC'!D91="*",'23-HVAC'!C91,'23-HVAC'!F91="*",'23-HVAC'!E91,'23-HVAC'!H91="*",'23-HVAC'!G91,'23-HVAC'!J91="*",'23-HVAC'!I91,'23-HVAC'!L91="*",'23-HVAC'!K91,'23-HVAC'!N91="*",'23-HVAC'!M91,'23-HVAC'!P91="*",'23-HVAC'!O91,'23-HVAC'!R91="*",'23-HVAC'!Q91,'23-HVAC'!T91="*",'23-HVAC'!S91),"")</f>
        <v/>
      </c>
      <c r="E3207" s="622" t="e">
        <f>D3207/'Project Data'!$D$22</f>
        <v>#VALUE!</v>
      </c>
      <c r="F3207" s="174" t="s">
        <v>44</v>
      </c>
      <c r="G3207" s="239" t="str" cm="1">
        <f t="array" ref="G3207">_xlfn.IFNA(_xlfn.IFS('23-HVAC'!F91="*",'23-HVAC'!E91,'23-HVAC'!H91="*",'23-HVAC'!G91,'23-HVAC'!J91="*",'23-HVAC'!I91,'23-HVAC'!L91="*",'23-HVAC'!K91,'23-HVAC'!N91="*",'23-HVAC'!M91,'23-HVAC'!P91="*",'23-HVAC'!O91,'23-HVAC'!R91="*",'23-HVAC'!Q91,'23-HVAC'!T91="*",'23-HVAC'!S91,'23-HVAC'!V91="*",'23-HVAC'!U91),"")</f>
        <v/>
      </c>
      <c r="H3207" s="236" t="e">
        <f>G3207/'Project Data'!$D$22</f>
        <v>#VALUE!</v>
      </c>
      <c r="I3207" s="186"/>
      <c r="J3207" s="224"/>
      <c r="K3207" s="242"/>
    </row>
    <row r="3208" spans="1:11" s="147" customFormat="1" ht="15.6" hidden="1">
      <c r="A3208" s="198">
        <f>'23-HVAC'!A92</f>
        <v>0</v>
      </c>
      <c r="B3208" s="235" t="str">
        <f>'23-HVAC'!B92</f>
        <v>23 25 26 Electronic Water Conditioning for HVAC Systems</v>
      </c>
      <c r="C3208" s="254"/>
      <c r="D3208" s="239" t="str" cm="1">
        <f t="array" ref="D3208">_xlfn.IFNA(_xlfn.IFS('23-HVAC'!D92="*",'23-HVAC'!C92,'23-HVAC'!F92="*",'23-HVAC'!E92,'23-HVAC'!H92="*",'23-HVAC'!G92,'23-HVAC'!J92="*",'23-HVAC'!I92,'23-HVAC'!L92="*",'23-HVAC'!K92,'23-HVAC'!N92="*",'23-HVAC'!M92,'23-HVAC'!P92="*",'23-HVAC'!O92,'23-HVAC'!R92="*",'23-HVAC'!Q92,'23-HVAC'!T92="*",'23-HVAC'!S92),"")</f>
        <v/>
      </c>
      <c r="E3208" s="622" t="e">
        <f>D3208/'Project Data'!$D$22</f>
        <v>#VALUE!</v>
      </c>
      <c r="F3208" s="174" t="s">
        <v>44</v>
      </c>
      <c r="G3208" s="239" t="str" cm="1">
        <f t="array" ref="G3208">_xlfn.IFNA(_xlfn.IFS('23-HVAC'!F92="*",'23-HVAC'!E92,'23-HVAC'!H92="*",'23-HVAC'!G92,'23-HVAC'!J92="*",'23-HVAC'!I92,'23-HVAC'!L92="*",'23-HVAC'!K92,'23-HVAC'!N92="*",'23-HVAC'!M92,'23-HVAC'!P92="*",'23-HVAC'!O92,'23-HVAC'!R92="*",'23-HVAC'!Q92,'23-HVAC'!T92="*",'23-HVAC'!S92,'23-HVAC'!V92="*",'23-HVAC'!U92),"")</f>
        <v/>
      </c>
      <c r="H3208" s="236" t="e">
        <f>G3208/'Project Data'!$D$22</f>
        <v>#VALUE!</v>
      </c>
      <c r="I3208" s="186"/>
      <c r="J3208" s="224"/>
      <c r="K3208" s="242"/>
    </row>
    <row r="3209" spans="1:11" s="147" customFormat="1" ht="15.6" hidden="1">
      <c r="A3209" s="198">
        <f>'23-HVAC'!A93</f>
        <v>0</v>
      </c>
      <c r="B3209" s="235" t="str">
        <f>'23-HVAC'!B93</f>
        <v>23 25 33 HVAC Makeup-Water Filtration Equipment</v>
      </c>
      <c r="C3209" s="254"/>
      <c r="D3209" s="239" t="str" cm="1">
        <f t="array" ref="D3209">_xlfn.IFNA(_xlfn.IFS('23-HVAC'!D93="*",'23-HVAC'!C93,'23-HVAC'!F93="*",'23-HVAC'!E93,'23-HVAC'!H93="*",'23-HVAC'!G93,'23-HVAC'!J93="*",'23-HVAC'!I93,'23-HVAC'!L93="*",'23-HVAC'!K93,'23-HVAC'!N93="*",'23-HVAC'!M93,'23-HVAC'!P93="*",'23-HVAC'!O93,'23-HVAC'!R93="*",'23-HVAC'!Q93,'23-HVAC'!T93="*",'23-HVAC'!S93),"")</f>
        <v/>
      </c>
      <c r="E3209" s="622" t="e">
        <f>D3209/'Project Data'!$D$22</f>
        <v>#VALUE!</v>
      </c>
      <c r="F3209" s="174" t="s">
        <v>44</v>
      </c>
      <c r="G3209" s="239" t="str" cm="1">
        <f t="array" ref="G3209">_xlfn.IFNA(_xlfn.IFS('23-HVAC'!F93="*",'23-HVAC'!E93,'23-HVAC'!H93="*",'23-HVAC'!G93,'23-HVAC'!J93="*",'23-HVAC'!I93,'23-HVAC'!L93="*",'23-HVAC'!K93,'23-HVAC'!N93="*",'23-HVAC'!M93,'23-HVAC'!P93="*",'23-HVAC'!O93,'23-HVAC'!R93="*",'23-HVAC'!Q93,'23-HVAC'!T93="*",'23-HVAC'!S93,'23-HVAC'!V93="*",'23-HVAC'!U93),"")</f>
        <v/>
      </c>
      <c r="H3209" s="236" t="e">
        <f>G3209/'Project Data'!$D$22</f>
        <v>#VALUE!</v>
      </c>
      <c r="I3209" s="186"/>
      <c r="J3209" s="224"/>
      <c r="K3209" s="242"/>
    </row>
    <row r="3210" spans="1:11" s="147" customFormat="1" ht="15.6" hidden="1">
      <c r="A3210" s="198">
        <f>'23-HVAC'!A94</f>
        <v>0</v>
      </c>
      <c r="B3210" s="235" t="str">
        <f>'23-HVAC'!B94</f>
        <v>23 30 00 HVAC Air Distribution</v>
      </c>
      <c r="C3210" s="254"/>
      <c r="D3210" s="239" t="str" cm="1">
        <f t="array" ref="D3210">_xlfn.IFNA(_xlfn.IFS('23-HVAC'!D94="*",'23-HVAC'!C94,'23-HVAC'!F94="*",'23-HVAC'!E94,'23-HVAC'!H94="*",'23-HVAC'!G94,'23-HVAC'!J94="*",'23-HVAC'!I94,'23-HVAC'!L94="*",'23-HVAC'!K94,'23-HVAC'!N94="*",'23-HVAC'!M94,'23-HVAC'!P94="*",'23-HVAC'!O94,'23-HVAC'!R94="*",'23-HVAC'!Q94,'23-HVAC'!T94="*",'23-HVAC'!S94),"")</f>
        <v/>
      </c>
      <c r="E3210" s="622" t="e">
        <f>D3210/'Project Data'!$D$22</f>
        <v>#VALUE!</v>
      </c>
      <c r="F3210" s="174" t="s">
        <v>44</v>
      </c>
      <c r="G3210" s="239" t="str" cm="1">
        <f t="array" ref="G3210">_xlfn.IFNA(_xlfn.IFS('23-HVAC'!F94="*",'23-HVAC'!E94,'23-HVAC'!H94="*",'23-HVAC'!G94,'23-HVAC'!J94="*",'23-HVAC'!I94,'23-HVAC'!L94="*",'23-HVAC'!K94,'23-HVAC'!N94="*",'23-HVAC'!M94,'23-HVAC'!P94="*",'23-HVAC'!O94,'23-HVAC'!R94="*",'23-HVAC'!Q94,'23-HVAC'!T94="*",'23-HVAC'!S94,'23-HVAC'!V94="*",'23-HVAC'!U94),"")</f>
        <v/>
      </c>
      <c r="H3210" s="236" t="e">
        <f>G3210/'Project Data'!$D$22</f>
        <v>#VALUE!</v>
      </c>
      <c r="I3210" s="186"/>
      <c r="J3210" s="224"/>
      <c r="K3210" s="242"/>
    </row>
    <row r="3211" spans="1:11" s="147" customFormat="1" ht="15.6" hidden="1">
      <c r="A3211" s="198">
        <f>'23-HVAC'!A95</f>
        <v>0</v>
      </c>
      <c r="B3211" s="235" t="str">
        <f>'23-HVAC'!B95</f>
        <v>23 31 00 HVAC Ducts and Casings</v>
      </c>
      <c r="C3211" s="254"/>
      <c r="D3211" s="239" t="str" cm="1">
        <f t="array" ref="D3211">_xlfn.IFNA(_xlfn.IFS('23-HVAC'!D95="*",'23-HVAC'!C95,'23-HVAC'!F95="*",'23-HVAC'!E95,'23-HVAC'!H95="*",'23-HVAC'!G95,'23-HVAC'!J95="*",'23-HVAC'!I95,'23-HVAC'!L95="*",'23-HVAC'!K95,'23-HVAC'!N95="*",'23-HVAC'!M95,'23-HVAC'!P95="*",'23-HVAC'!O95,'23-HVAC'!R95="*",'23-HVAC'!Q95,'23-HVAC'!T95="*",'23-HVAC'!S95),"")</f>
        <v/>
      </c>
      <c r="E3211" s="622" t="e">
        <f>D3211/'Project Data'!$D$22</f>
        <v>#VALUE!</v>
      </c>
      <c r="F3211" s="174" t="s">
        <v>44</v>
      </c>
      <c r="G3211" s="239" t="str" cm="1">
        <f t="array" ref="G3211">_xlfn.IFNA(_xlfn.IFS('23-HVAC'!F95="*",'23-HVAC'!E95,'23-HVAC'!H95="*",'23-HVAC'!G95,'23-HVAC'!J95="*",'23-HVAC'!I95,'23-HVAC'!L95="*",'23-HVAC'!K95,'23-HVAC'!N95="*",'23-HVAC'!M95,'23-HVAC'!P95="*",'23-HVAC'!O95,'23-HVAC'!R95="*",'23-HVAC'!Q95,'23-HVAC'!T95="*",'23-HVAC'!S95,'23-HVAC'!V95="*",'23-HVAC'!U95),"")</f>
        <v/>
      </c>
      <c r="H3211" s="236" t="e">
        <f>G3211/'Project Data'!$D$22</f>
        <v>#VALUE!</v>
      </c>
      <c r="I3211" s="186"/>
      <c r="J3211" s="224"/>
      <c r="K3211" s="242"/>
    </row>
    <row r="3212" spans="1:11" s="147" customFormat="1" ht="15.6" hidden="1">
      <c r="A3212" s="198">
        <f>'23-HVAC'!A96</f>
        <v>0</v>
      </c>
      <c r="B3212" s="235" t="str">
        <f>'23-HVAC'!B96</f>
        <v>23 31 13 Metal Ducts</v>
      </c>
      <c r="C3212" s="254"/>
      <c r="D3212" s="239" t="str" cm="1">
        <f t="array" ref="D3212">_xlfn.IFNA(_xlfn.IFS('23-HVAC'!D96="*",'23-HVAC'!C96,'23-HVAC'!F96="*",'23-HVAC'!E96,'23-HVAC'!H96="*",'23-HVAC'!G96,'23-HVAC'!J96="*",'23-HVAC'!I96,'23-HVAC'!L96="*",'23-HVAC'!K96,'23-HVAC'!N96="*",'23-HVAC'!M96,'23-HVAC'!P96="*",'23-HVAC'!O96,'23-HVAC'!R96="*",'23-HVAC'!Q96,'23-HVAC'!T96="*",'23-HVAC'!S96),"")</f>
        <v/>
      </c>
      <c r="E3212" s="622" t="e">
        <f>D3212/'Project Data'!$D$22</f>
        <v>#VALUE!</v>
      </c>
      <c r="F3212" s="174" t="s">
        <v>44</v>
      </c>
      <c r="G3212" s="239" t="str" cm="1">
        <f t="array" ref="G3212">_xlfn.IFNA(_xlfn.IFS('23-HVAC'!F96="*",'23-HVAC'!E96,'23-HVAC'!H96="*",'23-HVAC'!G96,'23-HVAC'!J96="*",'23-HVAC'!I96,'23-HVAC'!L96="*",'23-HVAC'!K96,'23-HVAC'!N96="*",'23-HVAC'!M96,'23-HVAC'!P96="*",'23-HVAC'!O96,'23-HVAC'!R96="*",'23-HVAC'!Q96,'23-HVAC'!T96="*",'23-HVAC'!S96,'23-HVAC'!V96="*",'23-HVAC'!U96),"")</f>
        <v/>
      </c>
      <c r="H3212" s="236" t="e">
        <f>G3212/'Project Data'!$D$22</f>
        <v>#VALUE!</v>
      </c>
      <c r="I3212" s="186"/>
      <c r="J3212" s="224"/>
      <c r="K3212" s="242"/>
    </row>
    <row r="3213" spans="1:11" s="147" customFormat="1" ht="15.6" hidden="1">
      <c r="A3213" s="198">
        <f>'23-HVAC'!A97</f>
        <v>0</v>
      </c>
      <c r="B3213" s="235" t="str">
        <f>'23-HVAC'!B97</f>
        <v>23 31 13.13 Rectangular Metal Ducts</v>
      </c>
      <c r="C3213" s="254"/>
      <c r="D3213" s="239" t="str" cm="1">
        <f t="array" ref="D3213">_xlfn.IFNA(_xlfn.IFS('23-HVAC'!D97="*",'23-HVAC'!C97,'23-HVAC'!F97="*",'23-HVAC'!E97,'23-HVAC'!H97="*",'23-HVAC'!G97,'23-HVAC'!J97="*",'23-HVAC'!I97,'23-HVAC'!L97="*",'23-HVAC'!K97,'23-HVAC'!N97="*",'23-HVAC'!M97,'23-HVAC'!P97="*",'23-HVAC'!O97,'23-HVAC'!R97="*",'23-HVAC'!Q97,'23-HVAC'!T97="*",'23-HVAC'!S97),"")</f>
        <v/>
      </c>
      <c r="E3213" s="622" t="e">
        <f>D3213/'Project Data'!$D$22</f>
        <v>#VALUE!</v>
      </c>
      <c r="F3213" s="174" t="s">
        <v>44</v>
      </c>
      <c r="G3213" s="239" t="str" cm="1">
        <f t="array" ref="G3213">_xlfn.IFNA(_xlfn.IFS('23-HVAC'!F97="*",'23-HVAC'!E97,'23-HVAC'!H97="*",'23-HVAC'!G97,'23-HVAC'!J97="*",'23-HVAC'!I97,'23-HVAC'!L97="*",'23-HVAC'!K97,'23-HVAC'!N97="*",'23-HVAC'!M97,'23-HVAC'!P97="*",'23-HVAC'!O97,'23-HVAC'!R97="*",'23-HVAC'!Q97,'23-HVAC'!T97="*",'23-HVAC'!S97,'23-HVAC'!V97="*",'23-HVAC'!U97),"")</f>
        <v/>
      </c>
      <c r="H3213" s="236" t="e">
        <f>G3213/'Project Data'!$D$22</f>
        <v>#VALUE!</v>
      </c>
      <c r="I3213" s="186"/>
      <c r="J3213" s="224"/>
      <c r="K3213" s="242"/>
    </row>
    <row r="3214" spans="1:11" s="147" customFormat="1" ht="15.6" hidden="1">
      <c r="A3214" s="198">
        <f>'23-HVAC'!A98</f>
        <v>0</v>
      </c>
      <c r="B3214" s="235" t="str">
        <f>'23-HVAC'!B98</f>
        <v>23 31 13.16 Round and Flat-Oval Spiral Ducts</v>
      </c>
      <c r="C3214" s="254"/>
      <c r="D3214" s="239" t="str" cm="1">
        <f t="array" ref="D3214">_xlfn.IFNA(_xlfn.IFS('23-HVAC'!D98="*",'23-HVAC'!C98,'23-HVAC'!F98="*",'23-HVAC'!E98,'23-HVAC'!H98="*",'23-HVAC'!G98,'23-HVAC'!J98="*",'23-HVAC'!I98,'23-HVAC'!L98="*",'23-HVAC'!K98,'23-HVAC'!N98="*",'23-HVAC'!M98,'23-HVAC'!P98="*",'23-HVAC'!O98,'23-HVAC'!R98="*",'23-HVAC'!Q98,'23-HVAC'!T98="*",'23-HVAC'!S98),"")</f>
        <v/>
      </c>
      <c r="E3214" s="622" t="e">
        <f>D3214/'Project Data'!$D$22</f>
        <v>#VALUE!</v>
      </c>
      <c r="F3214" s="174" t="s">
        <v>44</v>
      </c>
      <c r="G3214" s="239" t="str" cm="1">
        <f t="array" ref="G3214">_xlfn.IFNA(_xlfn.IFS('23-HVAC'!F98="*",'23-HVAC'!E98,'23-HVAC'!H98="*",'23-HVAC'!G98,'23-HVAC'!J98="*",'23-HVAC'!I98,'23-HVAC'!L98="*",'23-HVAC'!K98,'23-HVAC'!N98="*",'23-HVAC'!M98,'23-HVAC'!P98="*",'23-HVAC'!O98,'23-HVAC'!R98="*",'23-HVAC'!Q98,'23-HVAC'!T98="*",'23-HVAC'!S98,'23-HVAC'!V98="*",'23-HVAC'!U98),"")</f>
        <v/>
      </c>
      <c r="H3214" s="236" t="e">
        <f>G3214/'Project Data'!$D$22</f>
        <v>#VALUE!</v>
      </c>
      <c r="I3214" s="186"/>
      <c r="J3214" s="224"/>
      <c r="K3214" s="242"/>
    </row>
    <row r="3215" spans="1:11" s="147" customFormat="1" ht="15.6" hidden="1">
      <c r="A3215" s="198">
        <f>'23-HVAC'!A99</f>
        <v>0</v>
      </c>
      <c r="B3215" s="235" t="str">
        <f>'23-HVAC'!B99</f>
        <v>23 31 13.19 Metal Duct Fittings</v>
      </c>
      <c r="C3215" s="254"/>
      <c r="D3215" s="239" t="str" cm="1">
        <f t="array" ref="D3215">_xlfn.IFNA(_xlfn.IFS('23-HVAC'!D99="*",'23-HVAC'!C99,'23-HVAC'!F99="*",'23-HVAC'!E99,'23-HVAC'!H99="*",'23-HVAC'!G99,'23-HVAC'!J99="*",'23-HVAC'!I99,'23-HVAC'!L99="*",'23-HVAC'!K99,'23-HVAC'!N99="*",'23-HVAC'!M99,'23-HVAC'!P99="*",'23-HVAC'!O99,'23-HVAC'!R99="*",'23-HVAC'!Q99,'23-HVAC'!T99="*",'23-HVAC'!S99),"")</f>
        <v/>
      </c>
      <c r="E3215" s="622" t="e">
        <f>D3215/'Project Data'!$D$22</f>
        <v>#VALUE!</v>
      </c>
      <c r="F3215" s="179" t="s">
        <v>44</v>
      </c>
      <c r="G3215" s="239" t="str" cm="1">
        <f t="array" ref="G3215">_xlfn.IFNA(_xlfn.IFS('23-HVAC'!F99="*",'23-HVAC'!E99,'23-HVAC'!H99="*",'23-HVAC'!G99,'23-HVAC'!J99="*",'23-HVAC'!I99,'23-HVAC'!L99="*",'23-HVAC'!K99,'23-HVAC'!N99="*",'23-HVAC'!M99,'23-HVAC'!P99="*",'23-HVAC'!O99,'23-HVAC'!R99="*",'23-HVAC'!Q99,'23-HVAC'!T99="*",'23-HVAC'!S99,'23-HVAC'!V99="*",'23-HVAC'!U99),"")</f>
        <v/>
      </c>
      <c r="H3215" s="236" t="e">
        <f>G3215/'Project Data'!$D$22</f>
        <v>#VALUE!</v>
      </c>
      <c r="I3215" s="186"/>
      <c r="J3215" s="224"/>
      <c r="K3215" s="242"/>
    </row>
    <row r="3216" spans="1:11" s="147" customFormat="1" ht="15.6" hidden="1">
      <c r="A3216" s="198">
        <f>'23-HVAC'!A100</f>
        <v>0</v>
      </c>
      <c r="B3216" s="235" t="str">
        <f>'23-HVAC'!B100</f>
        <v>23 31 16 Nonmetal Ducts</v>
      </c>
      <c r="C3216" s="254"/>
      <c r="D3216" s="239" t="str" cm="1">
        <f t="array" ref="D3216">_xlfn.IFNA(_xlfn.IFS('23-HVAC'!D100="*",'23-HVAC'!C100,'23-HVAC'!F100="*",'23-HVAC'!E100,'23-HVAC'!H100="*",'23-HVAC'!G100,'23-HVAC'!J100="*",'23-HVAC'!I100,'23-HVAC'!L100="*",'23-HVAC'!K100,'23-HVAC'!N100="*",'23-HVAC'!M100,'23-HVAC'!P100="*",'23-HVAC'!O100,'23-HVAC'!R100="*",'23-HVAC'!Q100,'23-HVAC'!T100="*",'23-HVAC'!S100),"")</f>
        <v/>
      </c>
      <c r="E3216" s="622" t="e">
        <f>D3216/'Project Data'!$D$22</f>
        <v>#VALUE!</v>
      </c>
      <c r="F3216" s="179" t="s">
        <v>44</v>
      </c>
      <c r="G3216" s="239" t="str" cm="1">
        <f t="array" ref="G3216">_xlfn.IFNA(_xlfn.IFS('23-HVAC'!F100="*",'23-HVAC'!E100,'23-HVAC'!H100="*",'23-HVAC'!G100,'23-HVAC'!J100="*",'23-HVAC'!I100,'23-HVAC'!L100="*",'23-HVAC'!K100,'23-HVAC'!N100="*",'23-HVAC'!M100,'23-HVAC'!P100="*",'23-HVAC'!O100,'23-HVAC'!R100="*",'23-HVAC'!Q100,'23-HVAC'!T100="*",'23-HVAC'!S100,'23-HVAC'!V100="*",'23-HVAC'!U100),"")</f>
        <v/>
      </c>
      <c r="H3216" s="236" t="e">
        <f>G3216/'Project Data'!$D$22</f>
        <v>#VALUE!</v>
      </c>
      <c r="I3216" s="186"/>
      <c r="J3216" s="224"/>
      <c r="K3216" s="242"/>
    </row>
    <row r="3217" spans="1:11" s="147" customFormat="1" ht="15.6" hidden="1">
      <c r="A3217" s="198">
        <f>'23-HVAC'!A101</f>
        <v>0</v>
      </c>
      <c r="B3217" s="235" t="str">
        <f>'23-HVAC'!B101</f>
        <v>23 31 16.13 Fibrous-Glass Ducts</v>
      </c>
      <c r="C3217" s="254"/>
      <c r="D3217" s="239" t="str" cm="1">
        <f t="array" ref="D3217">_xlfn.IFNA(_xlfn.IFS('23-HVAC'!D101="*",'23-HVAC'!C101,'23-HVAC'!F101="*",'23-HVAC'!E101,'23-HVAC'!H101="*",'23-HVAC'!G101,'23-HVAC'!J101="*",'23-HVAC'!I101,'23-HVAC'!L101="*",'23-HVAC'!K101,'23-HVAC'!N101="*",'23-HVAC'!M101,'23-HVAC'!P101="*",'23-HVAC'!O101,'23-HVAC'!R101="*",'23-HVAC'!Q101,'23-HVAC'!T101="*",'23-HVAC'!S101),"")</f>
        <v/>
      </c>
      <c r="E3217" s="622" t="e">
        <f>D3217/'Project Data'!$D$22</f>
        <v>#VALUE!</v>
      </c>
      <c r="F3217" s="174" t="s">
        <v>44</v>
      </c>
      <c r="G3217" s="239" t="str" cm="1">
        <f t="array" ref="G3217">_xlfn.IFNA(_xlfn.IFS('23-HVAC'!F101="*",'23-HVAC'!E101,'23-HVAC'!H101="*",'23-HVAC'!G101,'23-HVAC'!J101="*",'23-HVAC'!I101,'23-HVAC'!L101="*",'23-HVAC'!K101,'23-HVAC'!N101="*",'23-HVAC'!M101,'23-HVAC'!P101="*",'23-HVAC'!O101,'23-HVAC'!R101="*",'23-HVAC'!Q101,'23-HVAC'!T101="*",'23-HVAC'!S101,'23-HVAC'!V101="*",'23-HVAC'!U101),"")</f>
        <v/>
      </c>
      <c r="H3217" s="236" t="e">
        <f>G3217/'Project Data'!$D$22</f>
        <v>#VALUE!</v>
      </c>
      <c r="I3217" s="186"/>
      <c r="J3217" s="224"/>
      <c r="K3217" s="242"/>
    </row>
    <row r="3218" spans="1:11" s="147" customFormat="1" ht="15.6" hidden="1">
      <c r="A3218" s="198">
        <f>'23-HVAC'!A102</f>
        <v>0</v>
      </c>
      <c r="B3218" s="235" t="str">
        <f>'23-HVAC'!B102</f>
        <v>23 31 16.16 Thermoset Fiberglass-Reinforced Plastic Ducts</v>
      </c>
      <c r="C3218" s="254"/>
      <c r="D3218" s="239" t="str" cm="1">
        <f t="array" ref="D3218">_xlfn.IFNA(_xlfn.IFS('23-HVAC'!D102="*",'23-HVAC'!C102,'23-HVAC'!F102="*",'23-HVAC'!E102,'23-HVAC'!H102="*",'23-HVAC'!G102,'23-HVAC'!J102="*",'23-HVAC'!I102,'23-HVAC'!L102="*",'23-HVAC'!K102,'23-HVAC'!N102="*",'23-HVAC'!M102,'23-HVAC'!P102="*",'23-HVAC'!O102,'23-HVAC'!R102="*",'23-HVAC'!Q102,'23-HVAC'!T102="*",'23-HVAC'!S102),"")</f>
        <v/>
      </c>
      <c r="E3218" s="622" t="e">
        <f>D3218/'Project Data'!$D$22</f>
        <v>#VALUE!</v>
      </c>
      <c r="F3218" s="174" t="s">
        <v>44</v>
      </c>
      <c r="G3218" s="239" t="str" cm="1">
        <f t="array" ref="G3218">_xlfn.IFNA(_xlfn.IFS('23-HVAC'!F102="*",'23-HVAC'!E102,'23-HVAC'!H102="*",'23-HVAC'!G102,'23-HVAC'!J102="*",'23-HVAC'!I102,'23-HVAC'!L102="*",'23-HVAC'!K102,'23-HVAC'!N102="*",'23-HVAC'!M102,'23-HVAC'!P102="*",'23-HVAC'!O102,'23-HVAC'!R102="*",'23-HVAC'!Q102,'23-HVAC'!T102="*",'23-HVAC'!S102,'23-HVAC'!V102="*",'23-HVAC'!U102),"")</f>
        <v/>
      </c>
      <c r="H3218" s="236" t="e">
        <f>G3218/'Project Data'!$D$22</f>
        <v>#VALUE!</v>
      </c>
      <c r="I3218" s="186"/>
      <c r="J3218" s="224"/>
      <c r="K3218" s="242"/>
    </row>
    <row r="3219" spans="1:11" s="147" customFormat="1" ht="15.6" hidden="1">
      <c r="A3219" s="198">
        <f>'23-HVAC'!A103</f>
        <v>0</v>
      </c>
      <c r="B3219" s="235" t="str">
        <f>'23-HVAC'!B103</f>
        <v>23 31 16.19 PVC Ducts</v>
      </c>
      <c r="C3219" s="254"/>
      <c r="D3219" s="239" t="str" cm="1">
        <f t="array" ref="D3219">_xlfn.IFNA(_xlfn.IFS('23-HVAC'!D103="*",'23-HVAC'!C103,'23-HVAC'!F103="*",'23-HVAC'!E103,'23-HVAC'!H103="*",'23-HVAC'!G103,'23-HVAC'!J103="*",'23-HVAC'!I103,'23-HVAC'!L103="*",'23-HVAC'!K103,'23-HVAC'!N103="*",'23-HVAC'!M103,'23-HVAC'!P103="*",'23-HVAC'!O103,'23-HVAC'!R103="*",'23-HVAC'!Q103,'23-HVAC'!T103="*",'23-HVAC'!S103),"")</f>
        <v/>
      </c>
      <c r="E3219" s="622" t="e">
        <f>D3219/'Project Data'!$D$22</f>
        <v>#VALUE!</v>
      </c>
      <c r="F3219" s="174" t="s">
        <v>44</v>
      </c>
      <c r="G3219" s="239" t="str" cm="1">
        <f t="array" ref="G3219">_xlfn.IFNA(_xlfn.IFS('23-HVAC'!F103="*",'23-HVAC'!E103,'23-HVAC'!H103="*",'23-HVAC'!G103,'23-HVAC'!J103="*",'23-HVAC'!I103,'23-HVAC'!L103="*",'23-HVAC'!K103,'23-HVAC'!N103="*",'23-HVAC'!M103,'23-HVAC'!P103="*",'23-HVAC'!O103,'23-HVAC'!R103="*",'23-HVAC'!Q103,'23-HVAC'!T103="*",'23-HVAC'!S103,'23-HVAC'!V103="*",'23-HVAC'!U103),"")</f>
        <v/>
      </c>
      <c r="H3219" s="236" t="e">
        <f>G3219/'Project Data'!$D$22</f>
        <v>#VALUE!</v>
      </c>
      <c r="I3219" s="186"/>
      <c r="J3219" s="224"/>
      <c r="K3219" s="242"/>
    </row>
    <row r="3220" spans="1:11" s="147" customFormat="1" ht="15.6" hidden="1">
      <c r="A3220" s="198">
        <f>'23-HVAC'!A104</f>
        <v>0</v>
      </c>
      <c r="B3220" s="235" t="str">
        <f>'23-HVAC'!B104</f>
        <v>23 31 16.26 Concrete Ducts</v>
      </c>
      <c r="C3220" s="254"/>
      <c r="D3220" s="239" t="str" cm="1">
        <f t="array" ref="D3220">_xlfn.IFNA(_xlfn.IFS('23-HVAC'!D104="*",'23-HVAC'!C104,'23-HVAC'!F104="*",'23-HVAC'!E104,'23-HVAC'!H104="*",'23-HVAC'!G104,'23-HVAC'!J104="*",'23-HVAC'!I104,'23-HVAC'!L104="*",'23-HVAC'!K104,'23-HVAC'!N104="*",'23-HVAC'!M104,'23-HVAC'!P104="*",'23-HVAC'!O104,'23-HVAC'!R104="*",'23-HVAC'!Q104,'23-HVAC'!T104="*",'23-HVAC'!S104),"")</f>
        <v/>
      </c>
      <c r="E3220" s="622" t="e">
        <f>D3220/'Project Data'!$D$22</f>
        <v>#VALUE!</v>
      </c>
      <c r="F3220" s="174" t="s">
        <v>44</v>
      </c>
      <c r="G3220" s="239" t="str" cm="1">
        <f t="array" ref="G3220">_xlfn.IFNA(_xlfn.IFS('23-HVAC'!F104="*",'23-HVAC'!E104,'23-HVAC'!H104="*",'23-HVAC'!G104,'23-HVAC'!J104="*",'23-HVAC'!I104,'23-HVAC'!L104="*",'23-HVAC'!K104,'23-HVAC'!N104="*",'23-HVAC'!M104,'23-HVAC'!P104="*",'23-HVAC'!O104,'23-HVAC'!R104="*",'23-HVAC'!Q104,'23-HVAC'!T104="*",'23-HVAC'!S104,'23-HVAC'!V104="*",'23-HVAC'!U104),"")</f>
        <v/>
      </c>
      <c r="H3220" s="236" t="e">
        <f>G3220/'Project Data'!$D$22</f>
        <v>#VALUE!</v>
      </c>
      <c r="I3220" s="186"/>
      <c r="J3220" s="224"/>
      <c r="K3220" s="242"/>
    </row>
    <row r="3221" spans="1:11" s="147" customFormat="1" ht="15.6" hidden="1">
      <c r="A3221" s="198">
        <f>'23-HVAC'!A105</f>
        <v>0</v>
      </c>
      <c r="B3221" s="235" t="str">
        <f>'23-HVAC'!B105</f>
        <v>23 31 19 HVAC Casings</v>
      </c>
      <c r="C3221" s="254"/>
      <c r="D3221" s="239" t="str" cm="1">
        <f t="array" ref="D3221">_xlfn.IFNA(_xlfn.IFS('23-HVAC'!D105="*",'23-HVAC'!C105,'23-HVAC'!F105="*",'23-HVAC'!E105,'23-HVAC'!H105="*",'23-HVAC'!G105,'23-HVAC'!J105="*",'23-HVAC'!I105,'23-HVAC'!L105="*",'23-HVAC'!K105,'23-HVAC'!N105="*",'23-HVAC'!M105,'23-HVAC'!P105="*",'23-HVAC'!O105,'23-HVAC'!R105="*",'23-HVAC'!Q105,'23-HVAC'!T105="*",'23-HVAC'!S105),"")</f>
        <v/>
      </c>
      <c r="E3221" s="622" t="e">
        <f>D3221/'Project Data'!$D$22</f>
        <v>#VALUE!</v>
      </c>
      <c r="F3221" s="174" t="s">
        <v>44</v>
      </c>
      <c r="G3221" s="239" t="str" cm="1">
        <f t="array" ref="G3221">_xlfn.IFNA(_xlfn.IFS('23-HVAC'!F105="*",'23-HVAC'!E105,'23-HVAC'!H105="*",'23-HVAC'!G105,'23-HVAC'!J105="*",'23-HVAC'!I105,'23-HVAC'!L105="*",'23-HVAC'!K105,'23-HVAC'!N105="*",'23-HVAC'!M105,'23-HVAC'!P105="*",'23-HVAC'!O105,'23-HVAC'!R105="*",'23-HVAC'!Q105,'23-HVAC'!T105="*",'23-HVAC'!S105,'23-HVAC'!V105="*",'23-HVAC'!U105),"")</f>
        <v/>
      </c>
      <c r="H3221" s="236" t="e">
        <f>G3221/'Project Data'!$D$22</f>
        <v>#VALUE!</v>
      </c>
      <c r="I3221" s="186"/>
      <c r="J3221" s="224"/>
      <c r="K3221" s="242"/>
    </row>
    <row r="3222" spans="1:11" s="147" customFormat="1" ht="15.6" hidden="1">
      <c r="A3222" s="198">
        <f>'23-HVAC'!A106</f>
        <v>0</v>
      </c>
      <c r="B3222" s="235" t="str">
        <f>'23-HVAC'!B106</f>
        <v>23 32 00 Air Plenums and Chases</v>
      </c>
      <c r="C3222" s="254"/>
      <c r="D3222" s="239" t="str" cm="1">
        <f t="array" ref="D3222">_xlfn.IFNA(_xlfn.IFS('23-HVAC'!D106="*",'23-HVAC'!C106,'23-HVAC'!F106="*",'23-HVAC'!E106,'23-HVAC'!H106="*",'23-HVAC'!G106,'23-HVAC'!J106="*",'23-HVAC'!I106,'23-HVAC'!L106="*",'23-HVAC'!K106,'23-HVAC'!N106="*",'23-HVAC'!M106,'23-HVAC'!P106="*",'23-HVAC'!O106,'23-HVAC'!R106="*",'23-HVAC'!Q106,'23-HVAC'!T106="*",'23-HVAC'!S106),"")</f>
        <v/>
      </c>
      <c r="E3222" s="622" t="e">
        <f>D3222/'Project Data'!$D$22</f>
        <v>#VALUE!</v>
      </c>
      <c r="F3222" s="174" t="s">
        <v>44</v>
      </c>
      <c r="G3222" s="239" t="str" cm="1">
        <f t="array" ref="G3222">_xlfn.IFNA(_xlfn.IFS('23-HVAC'!F106="*",'23-HVAC'!E106,'23-HVAC'!H106="*",'23-HVAC'!G106,'23-HVAC'!J106="*",'23-HVAC'!I106,'23-HVAC'!L106="*",'23-HVAC'!K106,'23-HVAC'!N106="*",'23-HVAC'!M106,'23-HVAC'!P106="*",'23-HVAC'!O106,'23-HVAC'!R106="*",'23-HVAC'!Q106,'23-HVAC'!T106="*",'23-HVAC'!S106,'23-HVAC'!V106="*",'23-HVAC'!U106),"")</f>
        <v/>
      </c>
      <c r="H3222" s="236" t="e">
        <f>G3222/'Project Data'!$D$22</f>
        <v>#VALUE!</v>
      </c>
      <c r="I3222" s="186"/>
      <c r="J3222" s="224"/>
      <c r="K3222" s="242"/>
    </row>
    <row r="3223" spans="1:11" s="147" customFormat="1" ht="15.6" hidden="1">
      <c r="A3223" s="198">
        <f>'23-HVAC'!A107</f>
        <v>0</v>
      </c>
      <c r="B3223" s="235" t="str">
        <f>'23-HVAC'!B107</f>
        <v>23 32 13 Fabricated, Metal Air Plenums</v>
      </c>
      <c r="C3223" s="254"/>
      <c r="D3223" s="239" t="str" cm="1">
        <f t="array" ref="D3223">_xlfn.IFNA(_xlfn.IFS('23-HVAC'!D107="*",'23-HVAC'!C107,'23-HVAC'!F107="*",'23-HVAC'!E107,'23-HVAC'!H107="*",'23-HVAC'!G107,'23-HVAC'!J107="*",'23-HVAC'!I107,'23-HVAC'!L107="*",'23-HVAC'!K107,'23-HVAC'!N107="*",'23-HVAC'!M107,'23-HVAC'!P107="*",'23-HVAC'!O107,'23-HVAC'!R107="*",'23-HVAC'!Q107,'23-HVAC'!T107="*",'23-HVAC'!S107),"")</f>
        <v/>
      </c>
      <c r="E3223" s="622" t="e">
        <f>D3223/'Project Data'!$D$22</f>
        <v>#VALUE!</v>
      </c>
      <c r="F3223" s="174" t="s">
        <v>44</v>
      </c>
      <c r="G3223" s="239" t="str" cm="1">
        <f t="array" ref="G3223">_xlfn.IFNA(_xlfn.IFS('23-HVAC'!F107="*",'23-HVAC'!E107,'23-HVAC'!H107="*",'23-HVAC'!G107,'23-HVAC'!J107="*",'23-HVAC'!I107,'23-HVAC'!L107="*",'23-HVAC'!K107,'23-HVAC'!N107="*",'23-HVAC'!M107,'23-HVAC'!P107="*",'23-HVAC'!O107,'23-HVAC'!R107="*",'23-HVAC'!Q107,'23-HVAC'!T107="*",'23-HVAC'!S107,'23-HVAC'!V107="*",'23-HVAC'!U107),"")</f>
        <v/>
      </c>
      <c r="H3223" s="236" t="e">
        <f>G3223/'Project Data'!$D$22</f>
        <v>#VALUE!</v>
      </c>
      <c r="I3223" s="186"/>
      <c r="J3223" s="224"/>
      <c r="K3223" s="242"/>
    </row>
    <row r="3224" spans="1:11" s="147" customFormat="1" ht="15.6" hidden="1">
      <c r="A3224" s="198">
        <f>'23-HVAC'!A108</f>
        <v>0</v>
      </c>
      <c r="B3224" s="235" t="str">
        <f>'23-HVAC'!B108</f>
        <v>23 32 33 Air-Distribution Ceiling Plenums</v>
      </c>
      <c r="C3224" s="254"/>
      <c r="D3224" s="239" t="str" cm="1">
        <f t="array" ref="D3224">_xlfn.IFNA(_xlfn.IFS('23-HVAC'!D108="*",'23-HVAC'!C108,'23-HVAC'!F108="*",'23-HVAC'!E108,'23-HVAC'!H108="*",'23-HVAC'!G108,'23-HVAC'!J108="*",'23-HVAC'!I108,'23-HVAC'!L108="*",'23-HVAC'!K108,'23-HVAC'!N108="*",'23-HVAC'!M108,'23-HVAC'!P108="*",'23-HVAC'!O108,'23-HVAC'!R108="*",'23-HVAC'!Q108,'23-HVAC'!T108="*",'23-HVAC'!S108),"")</f>
        <v/>
      </c>
      <c r="E3224" s="622" t="e">
        <f>D3224/'Project Data'!$D$22</f>
        <v>#VALUE!</v>
      </c>
      <c r="F3224" s="174" t="s">
        <v>44</v>
      </c>
      <c r="G3224" s="239" t="str" cm="1">
        <f t="array" ref="G3224">_xlfn.IFNA(_xlfn.IFS('23-HVAC'!F108="*",'23-HVAC'!E108,'23-HVAC'!H108="*",'23-HVAC'!G108,'23-HVAC'!J108="*",'23-HVAC'!I108,'23-HVAC'!L108="*",'23-HVAC'!K108,'23-HVAC'!N108="*",'23-HVAC'!M108,'23-HVAC'!P108="*",'23-HVAC'!O108,'23-HVAC'!R108="*",'23-HVAC'!Q108,'23-HVAC'!T108="*",'23-HVAC'!S108,'23-HVAC'!V108="*",'23-HVAC'!U108),"")</f>
        <v/>
      </c>
      <c r="H3224" s="236" t="e">
        <f>G3224/'Project Data'!$D$22</f>
        <v>#VALUE!</v>
      </c>
      <c r="I3224" s="186"/>
      <c r="J3224" s="224"/>
      <c r="K3224" s="242"/>
    </row>
    <row r="3225" spans="1:11" s="147" customFormat="1" ht="15.6" hidden="1">
      <c r="A3225" s="198">
        <f>'23-HVAC'!A109</f>
        <v>0</v>
      </c>
      <c r="B3225" s="235" t="str">
        <f>'23-HVAC'!B109</f>
        <v>23 32 36 Air-Distribution Floor Plenums</v>
      </c>
      <c r="C3225" s="254"/>
      <c r="D3225" s="239" t="str" cm="1">
        <f t="array" ref="D3225">_xlfn.IFNA(_xlfn.IFS('23-HVAC'!D109="*",'23-HVAC'!C109,'23-HVAC'!F109="*",'23-HVAC'!E109,'23-HVAC'!H109="*",'23-HVAC'!G109,'23-HVAC'!J109="*",'23-HVAC'!I109,'23-HVAC'!L109="*",'23-HVAC'!K109,'23-HVAC'!N109="*",'23-HVAC'!M109,'23-HVAC'!P109="*",'23-HVAC'!O109,'23-HVAC'!R109="*",'23-HVAC'!Q109,'23-HVAC'!T109="*",'23-HVAC'!S109),"")</f>
        <v/>
      </c>
      <c r="E3225" s="622" t="e">
        <f>D3225/'Project Data'!$D$22</f>
        <v>#VALUE!</v>
      </c>
      <c r="F3225" s="174" t="s">
        <v>44</v>
      </c>
      <c r="G3225" s="239" t="str" cm="1">
        <f t="array" ref="G3225">_xlfn.IFNA(_xlfn.IFS('23-HVAC'!F109="*",'23-HVAC'!E109,'23-HVAC'!H109="*",'23-HVAC'!G109,'23-HVAC'!J109="*",'23-HVAC'!I109,'23-HVAC'!L109="*",'23-HVAC'!K109,'23-HVAC'!N109="*",'23-HVAC'!M109,'23-HVAC'!P109="*",'23-HVAC'!O109,'23-HVAC'!R109="*",'23-HVAC'!Q109,'23-HVAC'!T109="*",'23-HVAC'!S109,'23-HVAC'!V109="*",'23-HVAC'!U109),"")</f>
        <v/>
      </c>
      <c r="H3225" s="236" t="e">
        <f>G3225/'Project Data'!$D$22</f>
        <v>#VALUE!</v>
      </c>
      <c r="I3225" s="186"/>
      <c r="J3225" s="224"/>
      <c r="K3225" s="242"/>
    </row>
    <row r="3226" spans="1:11" s="147" customFormat="1" ht="15.6" hidden="1">
      <c r="A3226" s="198">
        <f>'23-HVAC'!A110</f>
        <v>0</v>
      </c>
      <c r="B3226" s="235" t="str">
        <f>'23-HVAC'!B110</f>
        <v>23 32 39 Air-Distribution Wall Plenums</v>
      </c>
      <c r="C3226" s="254"/>
      <c r="D3226" s="239" t="str" cm="1">
        <f t="array" ref="D3226">_xlfn.IFNA(_xlfn.IFS('23-HVAC'!D110="*",'23-HVAC'!C110,'23-HVAC'!F110="*",'23-HVAC'!E110,'23-HVAC'!H110="*",'23-HVAC'!G110,'23-HVAC'!J110="*",'23-HVAC'!I110,'23-HVAC'!L110="*",'23-HVAC'!K110,'23-HVAC'!N110="*",'23-HVAC'!M110,'23-HVAC'!P110="*",'23-HVAC'!O110,'23-HVAC'!R110="*",'23-HVAC'!Q110,'23-HVAC'!T110="*",'23-HVAC'!S110),"")</f>
        <v/>
      </c>
      <c r="E3226" s="622" t="e">
        <f>D3226/'Project Data'!$D$22</f>
        <v>#VALUE!</v>
      </c>
      <c r="F3226" s="174" t="s">
        <v>44</v>
      </c>
      <c r="G3226" s="239" t="str" cm="1">
        <f t="array" ref="G3226">_xlfn.IFNA(_xlfn.IFS('23-HVAC'!F110="*",'23-HVAC'!E110,'23-HVAC'!H110="*",'23-HVAC'!G110,'23-HVAC'!J110="*",'23-HVAC'!I110,'23-HVAC'!L110="*",'23-HVAC'!K110,'23-HVAC'!N110="*",'23-HVAC'!M110,'23-HVAC'!P110="*",'23-HVAC'!O110,'23-HVAC'!R110="*",'23-HVAC'!Q110,'23-HVAC'!T110="*",'23-HVAC'!S110,'23-HVAC'!V110="*",'23-HVAC'!U110),"")</f>
        <v/>
      </c>
      <c r="H3226" s="236" t="e">
        <f>G3226/'Project Data'!$D$22</f>
        <v>#VALUE!</v>
      </c>
      <c r="I3226" s="186"/>
      <c r="J3226" s="224"/>
      <c r="K3226" s="242"/>
    </row>
    <row r="3227" spans="1:11" s="147" customFormat="1" ht="15.6" hidden="1">
      <c r="A3227" s="198">
        <f>'23-HVAC'!A111</f>
        <v>0</v>
      </c>
      <c r="B3227" s="235" t="str">
        <f>'23-HVAC'!B111</f>
        <v>23 32 43 Air-Distribution Chases Formed by General Construction</v>
      </c>
      <c r="C3227" s="254"/>
      <c r="D3227" s="239" t="str" cm="1">
        <f t="array" ref="D3227">_xlfn.IFNA(_xlfn.IFS('23-HVAC'!D111="*",'23-HVAC'!C111,'23-HVAC'!F111="*",'23-HVAC'!E111,'23-HVAC'!H111="*",'23-HVAC'!G111,'23-HVAC'!J111="*",'23-HVAC'!I111,'23-HVAC'!L111="*",'23-HVAC'!K111,'23-HVAC'!N111="*",'23-HVAC'!M111,'23-HVAC'!P111="*",'23-HVAC'!O111,'23-HVAC'!R111="*",'23-HVAC'!Q111,'23-HVAC'!T111="*",'23-HVAC'!S111),"")</f>
        <v/>
      </c>
      <c r="E3227" s="622" t="e">
        <f>D3227/'Project Data'!$D$22</f>
        <v>#VALUE!</v>
      </c>
      <c r="F3227" s="174" t="s">
        <v>44</v>
      </c>
      <c r="G3227" s="239" t="str" cm="1">
        <f t="array" ref="G3227">_xlfn.IFNA(_xlfn.IFS('23-HVAC'!F111="*",'23-HVAC'!E111,'23-HVAC'!H111="*",'23-HVAC'!G111,'23-HVAC'!J111="*",'23-HVAC'!I111,'23-HVAC'!L111="*",'23-HVAC'!K111,'23-HVAC'!N111="*",'23-HVAC'!M111,'23-HVAC'!P111="*",'23-HVAC'!O111,'23-HVAC'!R111="*",'23-HVAC'!Q111,'23-HVAC'!T111="*",'23-HVAC'!S111,'23-HVAC'!V111="*",'23-HVAC'!U111),"")</f>
        <v/>
      </c>
      <c r="H3227" s="236" t="e">
        <f>G3227/'Project Data'!$D$22</f>
        <v>#VALUE!</v>
      </c>
      <c r="I3227" s="186"/>
      <c r="J3227" s="224"/>
      <c r="K3227" s="242"/>
    </row>
    <row r="3228" spans="1:11" s="147" customFormat="1" ht="15.6" hidden="1">
      <c r="A3228" s="198">
        <f>'23-HVAC'!A112</f>
        <v>0</v>
      </c>
      <c r="B3228" s="235" t="str">
        <f>'23-HVAC'!B112</f>
        <v>23 32 48 Acoustical Air Plenums</v>
      </c>
      <c r="C3228" s="254"/>
      <c r="D3228" s="239" t="str" cm="1">
        <f t="array" ref="D3228">_xlfn.IFNA(_xlfn.IFS('23-HVAC'!D112="*",'23-HVAC'!C112,'23-HVAC'!F112="*",'23-HVAC'!E112,'23-HVAC'!H112="*",'23-HVAC'!G112,'23-HVAC'!J112="*",'23-HVAC'!I112,'23-HVAC'!L112="*",'23-HVAC'!K112,'23-HVAC'!N112="*",'23-HVAC'!M112,'23-HVAC'!P112="*",'23-HVAC'!O112,'23-HVAC'!R112="*",'23-HVAC'!Q112,'23-HVAC'!T112="*",'23-HVAC'!S112),"")</f>
        <v/>
      </c>
      <c r="E3228" s="622" t="e">
        <f>D3228/'Project Data'!$D$22</f>
        <v>#VALUE!</v>
      </c>
      <c r="F3228" s="174" t="s">
        <v>44</v>
      </c>
      <c r="G3228" s="239" t="str" cm="1">
        <f t="array" ref="G3228">_xlfn.IFNA(_xlfn.IFS('23-HVAC'!F112="*",'23-HVAC'!E112,'23-HVAC'!H112="*",'23-HVAC'!G112,'23-HVAC'!J112="*",'23-HVAC'!I112,'23-HVAC'!L112="*",'23-HVAC'!K112,'23-HVAC'!N112="*",'23-HVAC'!M112,'23-HVAC'!P112="*",'23-HVAC'!O112,'23-HVAC'!R112="*",'23-HVAC'!Q112,'23-HVAC'!T112="*",'23-HVAC'!S112,'23-HVAC'!V112="*",'23-HVAC'!U112),"")</f>
        <v/>
      </c>
      <c r="H3228" s="236" t="e">
        <f>G3228/'Project Data'!$D$22</f>
        <v>#VALUE!</v>
      </c>
      <c r="I3228" s="186"/>
      <c r="J3228" s="224"/>
      <c r="K3228" s="242"/>
    </row>
    <row r="3229" spans="1:11" s="147" customFormat="1" ht="15.6" hidden="1">
      <c r="A3229" s="198">
        <f>'23-HVAC'!A113</f>
        <v>0</v>
      </c>
      <c r="B3229" s="235" t="str">
        <f>'23-HVAC'!B113</f>
        <v>23 33 00 Air Duct Accessories</v>
      </c>
      <c r="C3229" s="254"/>
      <c r="D3229" s="239" t="str" cm="1">
        <f t="array" ref="D3229">_xlfn.IFNA(_xlfn.IFS('23-HVAC'!D113="*",'23-HVAC'!C113,'23-HVAC'!F113="*",'23-HVAC'!E113,'23-HVAC'!H113="*",'23-HVAC'!G113,'23-HVAC'!J113="*",'23-HVAC'!I113,'23-HVAC'!L113="*",'23-HVAC'!K113,'23-HVAC'!N113="*",'23-HVAC'!M113,'23-HVAC'!P113="*",'23-HVAC'!O113,'23-HVAC'!R113="*",'23-HVAC'!Q113,'23-HVAC'!T113="*",'23-HVAC'!S113),"")</f>
        <v/>
      </c>
      <c r="E3229" s="622" t="e">
        <f>D3229/'Project Data'!$D$22</f>
        <v>#VALUE!</v>
      </c>
      <c r="F3229" s="174" t="s">
        <v>44</v>
      </c>
      <c r="G3229" s="239" t="str" cm="1">
        <f t="array" ref="G3229">_xlfn.IFNA(_xlfn.IFS('23-HVAC'!F113="*",'23-HVAC'!E113,'23-HVAC'!H113="*",'23-HVAC'!G113,'23-HVAC'!J113="*",'23-HVAC'!I113,'23-HVAC'!L113="*",'23-HVAC'!K113,'23-HVAC'!N113="*",'23-HVAC'!M113,'23-HVAC'!P113="*",'23-HVAC'!O113,'23-HVAC'!R113="*",'23-HVAC'!Q113,'23-HVAC'!T113="*",'23-HVAC'!S113,'23-HVAC'!V113="*",'23-HVAC'!U113),"")</f>
        <v/>
      </c>
      <c r="H3229" s="236" t="e">
        <f>G3229/'Project Data'!$D$22</f>
        <v>#VALUE!</v>
      </c>
      <c r="I3229" s="186"/>
      <c r="J3229" s="224"/>
      <c r="K3229" s="242"/>
    </row>
    <row r="3230" spans="1:11" s="147" customFormat="1" ht="15.6" hidden="1">
      <c r="A3230" s="198">
        <f>'23-HVAC'!A114</f>
        <v>0</v>
      </c>
      <c r="B3230" s="235" t="str">
        <f>'23-HVAC'!B114</f>
        <v>23 33 13 Dampers</v>
      </c>
      <c r="C3230" s="254"/>
      <c r="D3230" s="239" t="str" cm="1">
        <f t="array" ref="D3230">_xlfn.IFNA(_xlfn.IFS('23-HVAC'!D114="*",'23-HVAC'!C114,'23-HVAC'!F114="*",'23-HVAC'!E114,'23-HVAC'!H114="*",'23-HVAC'!G114,'23-HVAC'!J114="*",'23-HVAC'!I114,'23-HVAC'!L114="*",'23-HVAC'!K114,'23-HVAC'!N114="*",'23-HVAC'!M114,'23-HVAC'!P114="*",'23-HVAC'!O114,'23-HVAC'!R114="*",'23-HVAC'!Q114,'23-HVAC'!T114="*",'23-HVAC'!S114),"")</f>
        <v/>
      </c>
      <c r="E3230" s="622" t="e">
        <f>D3230/'Project Data'!$D$22</f>
        <v>#VALUE!</v>
      </c>
      <c r="F3230" s="174" t="s">
        <v>44</v>
      </c>
      <c r="G3230" s="239" t="str" cm="1">
        <f t="array" ref="G3230">_xlfn.IFNA(_xlfn.IFS('23-HVAC'!F114="*",'23-HVAC'!E114,'23-HVAC'!H114="*",'23-HVAC'!G114,'23-HVAC'!J114="*",'23-HVAC'!I114,'23-HVAC'!L114="*",'23-HVAC'!K114,'23-HVAC'!N114="*",'23-HVAC'!M114,'23-HVAC'!P114="*",'23-HVAC'!O114,'23-HVAC'!R114="*",'23-HVAC'!Q114,'23-HVAC'!T114="*",'23-HVAC'!S114,'23-HVAC'!V114="*",'23-HVAC'!U114),"")</f>
        <v/>
      </c>
      <c r="H3230" s="236" t="e">
        <f>G3230/'Project Data'!$D$22</f>
        <v>#VALUE!</v>
      </c>
      <c r="I3230" s="186"/>
      <c r="J3230" s="224"/>
      <c r="K3230" s="242"/>
    </row>
    <row r="3231" spans="1:11" s="147" customFormat="1" ht="15.6" hidden="1">
      <c r="A3231" s="198">
        <f>'23-HVAC'!A115</f>
        <v>0</v>
      </c>
      <c r="B3231" s="235" t="str">
        <f>'23-HVAC'!B115</f>
        <v>23 33 13.13 Volume-Control Dampers</v>
      </c>
      <c r="C3231" s="254"/>
      <c r="D3231" s="239" t="str" cm="1">
        <f t="array" ref="D3231">_xlfn.IFNA(_xlfn.IFS('23-HVAC'!D115="*",'23-HVAC'!C115,'23-HVAC'!F115="*",'23-HVAC'!E115,'23-HVAC'!H115="*",'23-HVAC'!G115,'23-HVAC'!J115="*",'23-HVAC'!I115,'23-HVAC'!L115="*",'23-HVAC'!K115,'23-HVAC'!N115="*",'23-HVAC'!M115,'23-HVAC'!P115="*",'23-HVAC'!O115,'23-HVAC'!R115="*",'23-HVAC'!Q115,'23-HVAC'!T115="*",'23-HVAC'!S115),"")</f>
        <v/>
      </c>
      <c r="E3231" s="622" t="e">
        <f>D3231/'Project Data'!$D$22</f>
        <v>#VALUE!</v>
      </c>
      <c r="F3231" s="174" t="s">
        <v>44</v>
      </c>
      <c r="G3231" s="239" t="str" cm="1">
        <f t="array" ref="G3231">_xlfn.IFNA(_xlfn.IFS('23-HVAC'!F115="*",'23-HVAC'!E115,'23-HVAC'!H115="*",'23-HVAC'!G115,'23-HVAC'!J115="*",'23-HVAC'!I115,'23-HVAC'!L115="*",'23-HVAC'!K115,'23-HVAC'!N115="*",'23-HVAC'!M115,'23-HVAC'!P115="*",'23-HVAC'!O115,'23-HVAC'!R115="*",'23-HVAC'!Q115,'23-HVAC'!T115="*",'23-HVAC'!S115,'23-HVAC'!V115="*",'23-HVAC'!U115),"")</f>
        <v/>
      </c>
      <c r="H3231" s="236" t="e">
        <f>G3231/'Project Data'!$D$22</f>
        <v>#VALUE!</v>
      </c>
      <c r="I3231" s="186"/>
      <c r="J3231" s="224"/>
      <c r="K3231" s="242"/>
    </row>
    <row r="3232" spans="1:11" s="147" customFormat="1" ht="15.6" hidden="1">
      <c r="A3232" s="198">
        <f>'23-HVAC'!A116</f>
        <v>0</v>
      </c>
      <c r="B3232" s="235" t="str">
        <f>'23-HVAC'!B116</f>
        <v>23 33 13.16 Fire Dampers</v>
      </c>
      <c r="C3232" s="254"/>
      <c r="D3232" s="239" t="str" cm="1">
        <f t="array" ref="D3232">_xlfn.IFNA(_xlfn.IFS('23-HVAC'!D116="*",'23-HVAC'!C116,'23-HVAC'!F116="*",'23-HVAC'!E116,'23-HVAC'!H116="*",'23-HVAC'!G116,'23-HVAC'!J116="*",'23-HVAC'!I116,'23-HVAC'!L116="*",'23-HVAC'!K116,'23-HVAC'!N116="*",'23-HVAC'!M116,'23-HVAC'!P116="*",'23-HVAC'!O116,'23-HVAC'!R116="*",'23-HVAC'!Q116,'23-HVAC'!T116="*",'23-HVAC'!S116),"")</f>
        <v/>
      </c>
      <c r="E3232" s="622" t="e">
        <f>D3232/'Project Data'!$D$22</f>
        <v>#VALUE!</v>
      </c>
      <c r="F3232" s="179" t="s">
        <v>44</v>
      </c>
      <c r="G3232" s="239" t="str" cm="1">
        <f t="array" ref="G3232">_xlfn.IFNA(_xlfn.IFS('23-HVAC'!F116="*",'23-HVAC'!E116,'23-HVAC'!H116="*",'23-HVAC'!G116,'23-HVAC'!J116="*",'23-HVAC'!I116,'23-HVAC'!L116="*",'23-HVAC'!K116,'23-HVAC'!N116="*",'23-HVAC'!M116,'23-HVAC'!P116="*",'23-HVAC'!O116,'23-HVAC'!R116="*",'23-HVAC'!Q116,'23-HVAC'!T116="*",'23-HVAC'!S116,'23-HVAC'!V116="*",'23-HVAC'!U116),"")</f>
        <v/>
      </c>
      <c r="H3232" s="236" t="e">
        <f>G3232/'Project Data'!$D$22</f>
        <v>#VALUE!</v>
      </c>
      <c r="I3232" s="186"/>
      <c r="J3232" s="224"/>
      <c r="K3232" s="242"/>
    </row>
    <row r="3233" spans="1:11" s="147" customFormat="1" ht="15.6" hidden="1">
      <c r="A3233" s="198">
        <f>'23-HVAC'!A117</f>
        <v>0</v>
      </c>
      <c r="B3233" s="235" t="str">
        <f>'23-HVAC'!B117</f>
        <v>23 33 13.19 Smoke-Control Dampers</v>
      </c>
      <c r="C3233" s="254"/>
      <c r="D3233" s="239" t="str" cm="1">
        <f t="array" ref="D3233">_xlfn.IFNA(_xlfn.IFS('23-HVAC'!D117="*",'23-HVAC'!C117,'23-HVAC'!F117="*",'23-HVAC'!E117,'23-HVAC'!H117="*",'23-HVAC'!G117,'23-HVAC'!J117="*",'23-HVAC'!I117,'23-HVAC'!L117="*",'23-HVAC'!K117,'23-HVAC'!N117="*",'23-HVAC'!M117,'23-HVAC'!P117="*",'23-HVAC'!O117,'23-HVAC'!R117="*",'23-HVAC'!Q117,'23-HVAC'!T117="*",'23-HVAC'!S117),"")</f>
        <v/>
      </c>
      <c r="E3233" s="622" t="e">
        <f>D3233/'Project Data'!$D$22</f>
        <v>#VALUE!</v>
      </c>
      <c r="F3233" s="179" t="s">
        <v>44</v>
      </c>
      <c r="G3233" s="239" t="str" cm="1">
        <f t="array" ref="G3233">_xlfn.IFNA(_xlfn.IFS('23-HVAC'!F117="*",'23-HVAC'!E117,'23-HVAC'!H117="*",'23-HVAC'!G117,'23-HVAC'!J117="*",'23-HVAC'!I117,'23-HVAC'!L117="*",'23-HVAC'!K117,'23-HVAC'!N117="*",'23-HVAC'!M117,'23-HVAC'!P117="*",'23-HVAC'!O117,'23-HVAC'!R117="*",'23-HVAC'!Q117,'23-HVAC'!T117="*",'23-HVAC'!S117,'23-HVAC'!V117="*",'23-HVAC'!U117),"")</f>
        <v/>
      </c>
      <c r="H3233" s="236" t="e">
        <f>G3233/'Project Data'!$D$22</f>
        <v>#VALUE!</v>
      </c>
      <c r="I3233" s="186"/>
      <c r="J3233" s="224"/>
      <c r="K3233" s="242"/>
    </row>
    <row r="3234" spans="1:11" s="147" customFormat="1" ht="15.6" hidden="1">
      <c r="A3234" s="198">
        <f>'23-HVAC'!A118</f>
        <v>0</v>
      </c>
      <c r="B3234" s="235" t="str">
        <f>'23-HVAC'!B118</f>
        <v>23 33 13.23 Backdraft Dampers</v>
      </c>
      <c r="C3234" s="254"/>
      <c r="D3234" s="239" t="str" cm="1">
        <f t="array" ref="D3234">_xlfn.IFNA(_xlfn.IFS('23-HVAC'!D118="*",'23-HVAC'!C118,'23-HVAC'!F118="*",'23-HVAC'!E118,'23-HVAC'!H118="*",'23-HVAC'!G118,'23-HVAC'!J118="*",'23-HVAC'!I118,'23-HVAC'!L118="*",'23-HVAC'!K118,'23-HVAC'!N118="*",'23-HVAC'!M118,'23-HVAC'!P118="*",'23-HVAC'!O118,'23-HVAC'!R118="*",'23-HVAC'!Q118,'23-HVAC'!T118="*",'23-HVAC'!S118),"")</f>
        <v/>
      </c>
      <c r="E3234" s="622" t="e">
        <f>D3234/'Project Data'!$D$22</f>
        <v>#VALUE!</v>
      </c>
      <c r="F3234" s="179" t="s">
        <v>44</v>
      </c>
      <c r="G3234" s="239" t="str" cm="1">
        <f t="array" ref="G3234">_xlfn.IFNA(_xlfn.IFS('23-HVAC'!F118="*",'23-HVAC'!E118,'23-HVAC'!H118="*",'23-HVAC'!G118,'23-HVAC'!J118="*",'23-HVAC'!I118,'23-HVAC'!L118="*",'23-HVAC'!K118,'23-HVAC'!N118="*",'23-HVAC'!M118,'23-HVAC'!P118="*",'23-HVAC'!O118,'23-HVAC'!R118="*",'23-HVAC'!Q118,'23-HVAC'!T118="*",'23-HVAC'!S118,'23-HVAC'!V118="*",'23-HVAC'!U118),"")</f>
        <v/>
      </c>
      <c r="H3234" s="236" t="e">
        <f>G3234/'Project Data'!$D$22</f>
        <v>#VALUE!</v>
      </c>
      <c r="I3234" s="186"/>
      <c r="J3234" s="224"/>
      <c r="K3234" s="242"/>
    </row>
    <row r="3235" spans="1:11" s="147" customFormat="1" ht="15.6" hidden="1">
      <c r="A3235" s="198">
        <f>'23-HVAC'!A119</f>
        <v>0</v>
      </c>
      <c r="B3235" s="235" t="str">
        <f>'23-HVAC'!B119</f>
        <v>23 33 19 Duct Silencers</v>
      </c>
      <c r="C3235" s="254"/>
      <c r="D3235" s="239" t="str" cm="1">
        <f t="array" ref="D3235">_xlfn.IFNA(_xlfn.IFS('23-HVAC'!D119="*",'23-HVAC'!C119,'23-HVAC'!F119="*",'23-HVAC'!E119,'23-HVAC'!H119="*",'23-HVAC'!G119,'23-HVAC'!J119="*",'23-HVAC'!I119,'23-HVAC'!L119="*",'23-HVAC'!K119,'23-HVAC'!N119="*",'23-HVAC'!M119,'23-HVAC'!P119="*",'23-HVAC'!O119,'23-HVAC'!R119="*",'23-HVAC'!Q119,'23-HVAC'!T119="*",'23-HVAC'!S119),"")</f>
        <v/>
      </c>
      <c r="E3235" s="622" t="e">
        <f>D3235/'Project Data'!$D$22</f>
        <v>#VALUE!</v>
      </c>
      <c r="F3235" s="174" t="s">
        <v>44</v>
      </c>
      <c r="G3235" s="239" t="str" cm="1">
        <f t="array" ref="G3235">_xlfn.IFNA(_xlfn.IFS('23-HVAC'!F119="*",'23-HVAC'!E119,'23-HVAC'!H119="*",'23-HVAC'!G119,'23-HVAC'!J119="*",'23-HVAC'!I119,'23-HVAC'!L119="*",'23-HVAC'!K119,'23-HVAC'!N119="*",'23-HVAC'!M119,'23-HVAC'!P119="*",'23-HVAC'!O119,'23-HVAC'!R119="*",'23-HVAC'!Q119,'23-HVAC'!T119="*",'23-HVAC'!S119,'23-HVAC'!V119="*",'23-HVAC'!U119),"")</f>
        <v/>
      </c>
      <c r="H3235" s="236" t="e">
        <f>G3235/'Project Data'!$D$22</f>
        <v>#VALUE!</v>
      </c>
      <c r="I3235" s="186"/>
      <c r="J3235" s="224"/>
      <c r="K3235" s="242"/>
    </row>
    <row r="3236" spans="1:11" s="147" customFormat="1" ht="15.6" hidden="1">
      <c r="A3236" s="198">
        <f>'23-HVAC'!A120</f>
        <v>0</v>
      </c>
      <c r="B3236" s="235" t="str">
        <f>'23-HVAC'!B120</f>
        <v>23 33 23 Turning Vanes</v>
      </c>
      <c r="C3236" s="254"/>
      <c r="D3236" s="239" t="str" cm="1">
        <f t="array" ref="D3236">_xlfn.IFNA(_xlfn.IFS('23-HVAC'!D120="*",'23-HVAC'!C120,'23-HVAC'!F120="*",'23-HVAC'!E120,'23-HVAC'!H120="*",'23-HVAC'!G120,'23-HVAC'!J120="*",'23-HVAC'!I120,'23-HVAC'!L120="*",'23-HVAC'!K120,'23-HVAC'!N120="*",'23-HVAC'!M120,'23-HVAC'!P120="*",'23-HVAC'!O120,'23-HVAC'!R120="*",'23-HVAC'!Q120,'23-HVAC'!T120="*",'23-HVAC'!S120),"")</f>
        <v/>
      </c>
      <c r="E3236" s="622" t="e">
        <f>D3236/'Project Data'!$D$22</f>
        <v>#VALUE!</v>
      </c>
      <c r="F3236" s="174" t="s">
        <v>44</v>
      </c>
      <c r="G3236" s="239" t="str" cm="1">
        <f t="array" ref="G3236">_xlfn.IFNA(_xlfn.IFS('23-HVAC'!F120="*",'23-HVAC'!E120,'23-HVAC'!H120="*",'23-HVAC'!G120,'23-HVAC'!J120="*",'23-HVAC'!I120,'23-HVAC'!L120="*",'23-HVAC'!K120,'23-HVAC'!N120="*",'23-HVAC'!M120,'23-HVAC'!P120="*",'23-HVAC'!O120,'23-HVAC'!R120="*",'23-HVAC'!Q120,'23-HVAC'!T120="*",'23-HVAC'!S120,'23-HVAC'!V120="*",'23-HVAC'!U120),"")</f>
        <v/>
      </c>
      <c r="H3236" s="236" t="e">
        <f>G3236/'Project Data'!$D$22</f>
        <v>#VALUE!</v>
      </c>
      <c r="I3236" s="186"/>
      <c r="J3236" s="224"/>
      <c r="K3236" s="242"/>
    </row>
    <row r="3237" spans="1:11" s="147" customFormat="1" ht="15.6" hidden="1">
      <c r="A3237" s="198">
        <f>'23-HVAC'!A121</f>
        <v>0</v>
      </c>
      <c r="B3237" s="235" t="str">
        <f>'23-HVAC'!B121</f>
        <v>23 33 33 Duct-Mounting Access Doors</v>
      </c>
      <c r="C3237" s="254"/>
      <c r="D3237" s="239" t="str" cm="1">
        <f t="array" ref="D3237">_xlfn.IFNA(_xlfn.IFS('23-HVAC'!D121="*",'23-HVAC'!C121,'23-HVAC'!F121="*",'23-HVAC'!E121,'23-HVAC'!H121="*",'23-HVAC'!G121,'23-HVAC'!J121="*",'23-HVAC'!I121,'23-HVAC'!L121="*",'23-HVAC'!K121,'23-HVAC'!N121="*",'23-HVAC'!M121,'23-HVAC'!P121="*",'23-HVAC'!O121,'23-HVAC'!R121="*",'23-HVAC'!Q121,'23-HVAC'!T121="*",'23-HVAC'!S121),"")</f>
        <v/>
      </c>
      <c r="E3237" s="622" t="e">
        <f>D3237/'Project Data'!$D$22</f>
        <v>#VALUE!</v>
      </c>
      <c r="F3237" s="174" t="s">
        <v>44</v>
      </c>
      <c r="G3237" s="239" t="str" cm="1">
        <f t="array" ref="G3237">_xlfn.IFNA(_xlfn.IFS('23-HVAC'!F121="*",'23-HVAC'!E121,'23-HVAC'!H121="*",'23-HVAC'!G121,'23-HVAC'!J121="*",'23-HVAC'!I121,'23-HVAC'!L121="*",'23-HVAC'!K121,'23-HVAC'!N121="*",'23-HVAC'!M121,'23-HVAC'!P121="*",'23-HVAC'!O121,'23-HVAC'!R121="*",'23-HVAC'!Q121,'23-HVAC'!T121="*",'23-HVAC'!S121,'23-HVAC'!V121="*",'23-HVAC'!U121),"")</f>
        <v/>
      </c>
      <c r="H3237" s="236" t="e">
        <f>G3237/'Project Data'!$D$22</f>
        <v>#VALUE!</v>
      </c>
      <c r="I3237" s="186"/>
      <c r="J3237" s="224"/>
      <c r="K3237" s="242"/>
    </row>
    <row r="3238" spans="1:11" s="147" customFormat="1" ht="15.6" hidden="1">
      <c r="A3238" s="198">
        <f>'23-HVAC'!A122</f>
        <v>0</v>
      </c>
      <c r="B3238" s="235" t="str">
        <f>'23-HVAC'!B122</f>
        <v>23 33 38 Duct Security Bars</v>
      </c>
      <c r="C3238" s="254"/>
      <c r="D3238" s="239" t="str" cm="1">
        <f t="array" ref="D3238">_xlfn.IFNA(_xlfn.IFS('23-HVAC'!D122="*",'23-HVAC'!C122,'23-HVAC'!F122="*",'23-HVAC'!E122,'23-HVAC'!H122="*",'23-HVAC'!G122,'23-HVAC'!J122="*",'23-HVAC'!I122,'23-HVAC'!L122="*",'23-HVAC'!K122,'23-HVAC'!N122="*",'23-HVAC'!M122,'23-HVAC'!P122="*",'23-HVAC'!O122,'23-HVAC'!R122="*",'23-HVAC'!Q122,'23-HVAC'!T122="*",'23-HVAC'!S122),"")</f>
        <v/>
      </c>
      <c r="E3238" s="622" t="e">
        <f>D3238/'Project Data'!$D$22</f>
        <v>#VALUE!</v>
      </c>
      <c r="F3238" s="174" t="s">
        <v>44</v>
      </c>
      <c r="G3238" s="239" t="str" cm="1">
        <f t="array" ref="G3238">_xlfn.IFNA(_xlfn.IFS('23-HVAC'!F122="*",'23-HVAC'!E122,'23-HVAC'!H122="*",'23-HVAC'!G122,'23-HVAC'!J122="*",'23-HVAC'!I122,'23-HVAC'!L122="*",'23-HVAC'!K122,'23-HVAC'!N122="*",'23-HVAC'!M122,'23-HVAC'!P122="*",'23-HVAC'!O122,'23-HVAC'!R122="*",'23-HVAC'!Q122,'23-HVAC'!T122="*",'23-HVAC'!S122,'23-HVAC'!V122="*",'23-HVAC'!U122),"")</f>
        <v/>
      </c>
      <c r="H3238" s="236" t="e">
        <f>G3238/'Project Data'!$D$22</f>
        <v>#VALUE!</v>
      </c>
      <c r="I3238" s="186"/>
      <c r="J3238" s="224"/>
      <c r="K3238" s="242"/>
    </row>
    <row r="3239" spans="1:11" s="147" customFormat="1" ht="15.6" hidden="1">
      <c r="A3239" s="198">
        <f>'23-HVAC'!A123</f>
        <v>0</v>
      </c>
      <c r="B3239" s="235" t="str">
        <f>'23-HVAC'!B123</f>
        <v>23 33 43 Flexible Connectors</v>
      </c>
      <c r="C3239" s="254"/>
      <c r="D3239" s="239" t="str" cm="1">
        <f t="array" ref="D3239">_xlfn.IFNA(_xlfn.IFS('23-HVAC'!D123="*",'23-HVAC'!C123,'23-HVAC'!F123="*",'23-HVAC'!E123,'23-HVAC'!H123="*",'23-HVAC'!G123,'23-HVAC'!J123="*",'23-HVAC'!I123,'23-HVAC'!L123="*",'23-HVAC'!K123,'23-HVAC'!N123="*",'23-HVAC'!M123,'23-HVAC'!P123="*",'23-HVAC'!O123,'23-HVAC'!R123="*",'23-HVAC'!Q123,'23-HVAC'!T123="*",'23-HVAC'!S123),"")</f>
        <v/>
      </c>
      <c r="E3239" s="622" t="e">
        <f>D3239/'Project Data'!$D$22</f>
        <v>#VALUE!</v>
      </c>
      <c r="F3239" s="174" t="s">
        <v>44</v>
      </c>
      <c r="G3239" s="239" t="str" cm="1">
        <f t="array" ref="G3239">_xlfn.IFNA(_xlfn.IFS('23-HVAC'!F123="*",'23-HVAC'!E123,'23-HVAC'!H123="*",'23-HVAC'!G123,'23-HVAC'!J123="*",'23-HVAC'!I123,'23-HVAC'!L123="*",'23-HVAC'!K123,'23-HVAC'!N123="*",'23-HVAC'!M123,'23-HVAC'!P123="*",'23-HVAC'!O123,'23-HVAC'!R123="*",'23-HVAC'!Q123,'23-HVAC'!T123="*",'23-HVAC'!S123,'23-HVAC'!V123="*",'23-HVAC'!U123),"")</f>
        <v/>
      </c>
      <c r="H3239" s="236" t="e">
        <f>G3239/'Project Data'!$D$22</f>
        <v>#VALUE!</v>
      </c>
      <c r="I3239" s="186"/>
      <c r="J3239" s="224"/>
      <c r="K3239" s="242"/>
    </row>
    <row r="3240" spans="1:11" s="147" customFormat="1" ht="15.6" hidden="1">
      <c r="A3240" s="198">
        <f>'23-HVAC'!A124</f>
        <v>0</v>
      </c>
      <c r="B3240" s="235" t="str">
        <f>'23-HVAC'!B124</f>
        <v>23 33 46 Flexible Ducts</v>
      </c>
      <c r="C3240" s="254"/>
      <c r="D3240" s="239" t="str" cm="1">
        <f t="array" ref="D3240">_xlfn.IFNA(_xlfn.IFS('23-HVAC'!D124="*",'23-HVAC'!C124,'23-HVAC'!F124="*",'23-HVAC'!E124,'23-HVAC'!H124="*",'23-HVAC'!G124,'23-HVAC'!J124="*",'23-HVAC'!I124,'23-HVAC'!L124="*",'23-HVAC'!K124,'23-HVAC'!N124="*",'23-HVAC'!M124,'23-HVAC'!P124="*",'23-HVAC'!O124,'23-HVAC'!R124="*",'23-HVAC'!Q124,'23-HVAC'!T124="*",'23-HVAC'!S124),"")</f>
        <v/>
      </c>
      <c r="E3240" s="622" t="e">
        <f>D3240/'Project Data'!$D$22</f>
        <v>#VALUE!</v>
      </c>
      <c r="F3240" s="174" t="s">
        <v>44</v>
      </c>
      <c r="G3240" s="239" t="str" cm="1">
        <f t="array" ref="G3240">_xlfn.IFNA(_xlfn.IFS('23-HVAC'!F124="*",'23-HVAC'!E124,'23-HVAC'!H124="*",'23-HVAC'!G124,'23-HVAC'!J124="*",'23-HVAC'!I124,'23-HVAC'!L124="*",'23-HVAC'!K124,'23-HVAC'!N124="*",'23-HVAC'!M124,'23-HVAC'!P124="*",'23-HVAC'!O124,'23-HVAC'!R124="*",'23-HVAC'!Q124,'23-HVAC'!T124="*",'23-HVAC'!S124,'23-HVAC'!V124="*",'23-HVAC'!U124),"")</f>
        <v/>
      </c>
      <c r="H3240" s="236" t="e">
        <f>G3240/'Project Data'!$D$22</f>
        <v>#VALUE!</v>
      </c>
      <c r="I3240" s="186"/>
      <c r="J3240" s="224"/>
      <c r="K3240" s="242"/>
    </row>
    <row r="3241" spans="1:11" s="147" customFormat="1" ht="15.6" hidden="1">
      <c r="A3241" s="198">
        <f>'23-HVAC'!A125</f>
        <v>0</v>
      </c>
      <c r="B3241" s="235" t="str">
        <f>'23-HVAC'!B125</f>
        <v>23 33 53 Duct Liners</v>
      </c>
      <c r="C3241" s="254"/>
      <c r="D3241" s="239" t="str" cm="1">
        <f t="array" ref="D3241">_xlfn.IFNA(_xlfn.IFS('23-HVAC'!D125="*",'23-HVAC'!C125,'23-HVAC'!F125="*",'23-HVAC'!E125,'23-HVAC'!H125="*",'23-HVAC'!G125,'23-HVAC'!J125="*",'23-HVAC'!I125,'23-HVAC'!L125="*",'23-HVAC'!K125,'23-HVAC'!N125="*",'23-HVAC'!M125,'23-HVAC'!P125="*",'23-HVAC'!O125,'23-HVAC'!R125="*",'23-HVAC'!Q125,'23-HVAC'!T125="*",'23-HVAC'!S125),"")</f>
        <v/>
      </c>
      <c r="E3241" s="622" t="e">
        <f>D3241/'Project Data'!$D$22</f>
        <v>#VALUE!</v>
      </c>
      <c r="F3241" s="174" t="s">
        <v>44</v>
      </c>
      <c r="G3241" s="239" t="str" cm="1">
        <f t="array" ref="G3241">_xlfn.IFNA(_xlfn.IFS('23-HVAC'!F125="*",'23-HVAC'!E125,'23-HVAC'!H125="*",'23-HVAC'!G125,'23-HVAC'!J125="*",'23-HVAC'!I125,'23-HVAC'!L125="*",'23-HVAC'!K125,'23-HVAC'!N125="*",'23-HVAC'!M125,'23-HVAC'!P125="*",'23-HVAC'!O125,'23-HVAC'!R125="*",'23-HVAC'!Q125,'23-HVAC'!T125="*",'23-HVAC'!S125,'23-HVAC'!V125="*",'23-HVAC'!U125),"")</f>
        <v/>
      </c>
      <c r="H3241" s="236" t="e">
        <f>G3241/'Project Data'!$D$22</f>
        <v>#VALUE!</v>
      </c>
      <c r="I3241" s="186"/>
      <c r="J3241" s="224"/>
      <c r="K3241" s="242"/>
    </row>
    <row r="3242" spans="1:11" s="147" customFormat="1" ht="15.6" hidden="1">
      <c r="A3242" s="198">
        <f>'23-HVAC'!A126</f>
        <v>0</v>
      </c>
      <c r="B3242" s="235" t="str">
        <f>'23-HVAC'!B126</f>
        <v>23 34 00 HVAC Fans</v>
      </c>
      <c r="C3242" s="254"/>
      <c r="D3242" s="239" t="str" cm="1">
        <f t="array" ref="D3242">_xlfn.IFNA(_xlfn.IFS('23-HVAC'!D126="*",'23-HVAC'!C126,'23-HVAC'!F126="*",'23-HVAC'!E126,'23-HVAC'!H126="*",'23-HVAC'!G126,'23-HVAC'!J126="*",'23-HVAC'!I126,'23-HVAC'!L126="*",'23-HVAC'!K126,'23-HVAC'!N126="*",'23-HVAC'!M126,'23-HVAC'!P126="*",'23-HVAC'!O126,'23-HVAC'!R126="*",'23-HVAC'!Q126,'23-HVAC'!T126="*",'23-HVAC'!S126),"")</f>
        <v/>
      </c>
      <c r="E3242" s="622" t="e">
        <f>D3242/'Project Data'!$D$22</f>
        <v>#VALUE!</v>
      </c>
      <c r="F3242" s="174" t="s">
        <v>44</v>
      </c>
      <c r="G3242" s="239" t="str" cm="1">
        <f t="array" ref="G3242">_xlfn.IFNA(_xlfn.IFS('23-HVAC'!F126="*",'23-HVAC'!E126,'23-HVAC'!H126="*",'23-HVAC'!G126,'23-HVAC'!J126="*",'23-HVAC'!I126,'23-HVAC'!L126="*",'23-HVAC'!K126,'23-HVAC'!N126="*",'23-HVAC'!M126,'23-HVAC'!P126="*",'23-HVAC'!O126,'23-HVAC'!R126="*",'23-HVAC'!Q126,'23-HVAC'!T126="*",'23-HVAC'!S126,'23-HVAC'!V126="*",'23-HVAC'!U126),"")</f>
        <v/>
      </c>
      <c r="H3242" s="236" t="e">
        <f>G3242/'Project Data'!$D$22</f>
        <v>#VALUE!</v>
      </c>
      <c r="I3242" s="186"/>
      <c r="J3242" s="224"/>
      <c r="K3242" s="242"/>
    </row>
    <row r="3243" spans="1:11" s="147" customFormat="1" ht="15.6" hidden="1">
      <c r="A3243" s="198">
        <f>'23-HVAC'!A127</f>
        <v>0</v>
      </c>
      <c r="B3243" s="235" t="str">
        <f>'23-HVAC'!B127</f>
        <v>23 34 13 Axial HVAC Fans</v>
      </c>
      <c r="C3243" s="254"/>
      <c r="D3243" s="239" t="str" cm="1">
        <f t="array" ref="D3243">_xlfn.IFNA(_xlfn.IFS('23-HVAC'!D127="*",'23-HVAC'!C127,'23-HVAC'!F127="*",'23-HVAC'!E127,'23-HVAC'!H127="*",'23-HVAC'!G127,'23-HVAC'!J127="*",'23-HVAC'!I127,'23-HVAC'!L127="*",'23-HVAC'!K127,'23-HVAC'!N127="*",'23-HVAC'!M127,'23-HVAC'!P127="*",'23-HVAC'!O127,'23-HVAC'!R127="*",'23-HVAC'!Q127,'23-HVAC'!T127="*",'23-HVAC'!S127),"")</f>
        <v/>
      </c>
      <c r="E3243" s="622" t="e">
        <f>D3243/'Project Data'!$D$22</f>
        <v>#VALUE!</v>
      </c>
      <c r="F3243" s="174" t="s">
        <v>44</v>
      </c>
      <c r="G3243" s="239" t="str" cm="1">
        <f t="array" ref="G3243">_xlfn.IFNA(_xlfn.IFS('23-HVAC'!F127="*",'23-HVAC'!E127,'23-HVAC'!H127="*",'23-HVAC'!G127,'23-HVAC'!J127="*",'23-HVAC'!I127,'23-HVAC'!L127="*",'23-HVAC'!K127,'23-HVAC'!N127="*",'23-HVAC'!M127,'23-HVAC'!P127="*",'23-HVAC'!O127,'23-HVAC'!R127="*",'23-HVAC'!Q127,'23-HVAC'!T127="*",'23-HVAC'!S127,'23-HVAC'!V127="*",'23-HVAC'!U127),"")</f>
        <v/>
      </c>
      <c r="H3243" s="236" t="e">
        <f>G3243/'Project Data'!$D$22</f>
        <v>#VALUE!</v>
      </c>
      <c r="I3243" s="186"/>
      <c r="J3243" s="224"/>
      <c r="K3243" s="242"/>
    </row>
    <row r="3244" spans="1:11" s="147" customFormat="1" ht="15.6" hidden="1">
      <c r="A3244" s="198">
        <f>'23-HVAC'!A128</f>
        <v>0</v>
      </c>
      <c r="B3244" s="235" t="str">
        <f>'23-HVAC'!B128</f>
        <v>23 34 16 Centrifugal HVAC Fans</v>
      </c>
      <c r="C3244" s="254"/>
      <c r="D3244" s="239" t="str" cm="1">
        <f t="array" ref="D3244">_xlfn.IFNA(_xlfn.IFS('23-HVAC'!D128="*",'23-HVAC'!C128,'23-HVAC'!F128="*",'23-HVAC'!E128,'23-HVAC'!H128="*",'23-HVAC'!G128,'23-HVAC'!J128="*",'23-HVAC'!I128,'23-HVAC'!L128="*",'23-HVAC'!K128,'23-HVAC'!N128="*",'23-HVAC'!M128,'23-HVAC'!P128="*",'23-HVAC'!O128,'23-HVAC'!R128="*",'23-HVAC'!Q128,'23-HVAC'!T128="*",'23-HVAC'!S128),"")</f>
        <v/>
      </c>
      <c r="E3244" s="622" t="e">
        <f>D3244/'Project Data'!$D$22</f>
        <v>#VALUE!</v>
      </c>
      <c r="F3244" s="174" t="s">
        <v>44</v>
      </c>
      <c r="G3244" s="239" t="str" cm="1">
        <f t="array" ref="G3244">_xlfn.IFNA(_xlfn.IFS('23-HVAC'!F128="*",'23-HVAC'!E128,'23-HVAC'!H128="*",'23-HVAC'!G128,'23-HVAC'!J128="*",'23-HVAC'!I128,'23-HVAC'!L128="*",'23-HVAC'!K128,'23-HVAC'!N128="*",'23-HVAC'!M128,'23-HVAC'!P128="*",'23-HVAC'!O128,'23-HVAC'!R128="*",'23-HVAC'!Q128,'23-HVAC'!T128="*",'23-HVAC'!S128,'23-HVAC'!V128="*",'23-HVAC'!U128),"")</f>
        <v/>
      </c>
      <c r="H3244" s="236" t="e">
        <f>G3244/'Project Data'!$D$22</f>
        <v>#VALUE!</v>
      </c>
      <c r="I3244" s="186"/>
      <c r="J3244" s="224"/>
      <c r="K3244" s="242"/>
    </row>
    <row r="3245" spans="1:11" s="147" customFormat="1" ht="15.6" hidden="1">
      <c r="A3245" s="198">
        <f>'23-HVAC'!A129</f>
        <v>0</v>
      </c>
      <c r="B3245" s="235" t="str">
        <f>'23-HVAC'!B129</f>
        <v>23 34 23 HVAC Power Ventilators</v>
      </c>
      <c r="C3245" s="254"/>
      <c r="D3245" s="239" t="str" cm="1">
        <f t="array" ref="D3245">_xlfn.IFNA(_xlfn.IFS('23-HVAC'!D129="*",'23-HVAC'!C129,'23-HVAC'!F129="*",'23-HVAC'!E129,'23-HVAC'!H129="*",'23-HVAC'!G129,'23-HVAC'!J129="*",'23-HVAC'!I129,'23-HVAC'!L129="*",'23-HVAC'!K129,'23-HVAC'!N129="*",'23-HVAC'!M129,'23-HVAC'!P129="*",'23-HVAC'!O129,'23-HVAC'!R129="*",'23-HVAC'!Q129,'23-HVAC'!T129="*",'23-HVAC'!S129),"")</f>
        <v/>
      </c>
      <c r="E3245" s="622" t="e">
        <f>D3245/'Project Data'!$D$22</f>
        <v>#VALUE!</v>
      </c>
      <c r="F3245" s="174" t="s">
        <v>44</v>
      </c>
      <c r="G3245" s="239" t="str" cm="1">
        <f t="array" ref="G3245">_xlfn.IFNA(_xlfn.IFS('23-HVAC'!F129="*",'23-HVAC'!E129,'23-HVAC'!H129="*",'23-HVAC'!G129,'23-HVAC'!J129="*",'23-HVAC'!I129,'23-HVAC'!L129="*",'23-HVAC'!K129,'23-HVAC'!N129="*",'23-HVAC'!M129,'23-HVAC'!P129="*",'23-HVAC'!O129,'23-HVAC'!R129="*",'23-HVAC'!Q129,'23-HVAC'!T129="*",'23-HVAC'!S129,'23-HVAC'!V129="*",'23-HVAC'!U129),"")</f>
        <v/>
      </c>
      <c r="H3245" s="236" t="e">
        <f>G3245/'Project Data'!$D$22</f>
        <v>#VALUE!</v>
      </c>
      <c r="I3245" s="186"/>
      <c r="J3245" s="224"/>
      <c r="K3245" s="242"/>
    </row>
    <row r="3246" spans="1:11" s="147" customFormat="1" ht="15.6" hidden="1">
      <c r="A3246" s="198">
        <f>'23-HVAC'!A130</f>
        <v>0</v>
      </c>
      <c r="B3246" s="235" t="str">
        <f>'23-HVAC'!B130</f>
        <v>23 34 33 Air Curtains</v>
      </c>
      <c r="C3246" s="254"/>
      <c r="D3246" s="239" t="str" cm="1">
        <f t="array" ref="D3246">_xlfn.IFNA(_xlfn.IFS('23-HVAC'!D130="*",'23-HVAC'!C130,'23-HVAC'!F130="*",'23-HVAC'!E130,'23-HVAC'!H130="*",'23-HVAC'!G130,'23-HVAC'!J130="*",'23-HVAC'!I130,'23-HVAC'!L130="*",'23-HVAC'!K130,'23-HVAC'!N130="*",'23-HVAC'!M130,'23-HVAC'!P130="*",'23-HVAC'!O130,'23-HVAC'!R130="*",'23-HVAC'!Q130,'23-HVAC'!T130="*",'23-HVAC'!S130),"")</f>
        <v/>
      </c>
      <c r="E3246" s="622" t="e">
        <f>D3246/'Project Data'!$D$22</f>
        <v>#VALUE!</v>
      </c>
      <c r="F3246" s="174" t="s">
        <v>44</v>
      </c>
      <c r="G3246" s="239" t="str" cm="1">
        <f t="array" ref="G3246">_xlfn.IFNA(_xlfn.IFS('23-HVAC'!F130="*",'23-HVAC'!E130,'23-HVAC'!H130="*",'23-HVAC'!G130,'23-HVAC'!J130="*",'23-HVAC'!I130,'23-HVAC'!L130="*",'23-HVAC'!K130,'23-HVAC'!N130="*",'23-HVAC'!M130,'23-HVAC'!P130="*",'23-HVAC'!O130,'23-HVAC'!R130="*",'23-HVAC'!Q130,'23-HVAC'!T130="*",'23-HVAC'!S130,'23-HVAC'!V130="*",'23-HVAC'!U130),"")</f>
        <v/>
      </c>
      <c r="H3246" s="236" t="e">
        <f>G3246/'Project Data'!$D$22</f>
        <v>#VALUE!</v>
      </c>
      <c r="I3246" s="186"/>
      <c r="J3246" s="224"/>
      <c r="K3246" s="242"/>
    </row>
    <row r="3247" spans="1:11" s="147" customFormat="1" ht="15.6" hidden="1">
      <c r="A3247" s="198">
        <f>'23-HVAC'!A131</f>
        <v>0</v>
      </c>
      <c r="B3247" s="235" t="str">
        <f>'23-HVAC'!B131</f>
        <v>23 34 39 High-Volume, Low-Speed Propeller Fans</v>
      </c>
      <c r="C3247" s="254"/>
      <c r="D3247" s="239" t="str" cm="1">
        <f t="array" ref="D3247">_xlfn.IFNA(_xlfn.IFS('23-HVAC'!D131="*",'23-HVAC'!C131,'23-HVAC'!F131="*",'23-HVAC'!E131,'23-HVAC'!H131="*",'23-HVAC'!G131,'23-HVAC'!J131="*",'23-HVAC'!I131,'23-HVAC'!L131="*",'23-HVAC'!K131,'23-HVAC'!N131="*",'23-HVAC'!M131,'23-HVAC'!P131="*",'23-HVAC'!O131,'23-HVAC'!R131="*",'23-HVAC'!Q131,'23-HVAC'!T131="*",'23-HVAC'!S131),"")</f>
        <v/>
      </c>
      <c r="E3247" s="622" t="e">
        <f>D3247/'Project Data'!$D$22</f>
        <v>#VALUE!</v>
      </c>
      <c r="F3247" s="174" t="s">
        <v>44</v>
      </c>
      <c r="G3247" s="239" t="str" cm="1">
        <f t="array" ref="G3247">_xlfn.IFNA(_xlfn.IFS('23-HVAC'!F131="*",'23-HVAC'!E131,'23-HVAC'!H131="*",'23-HVAC'!G131,'23-HVAC'!J131="*",'23-HVAC'!I131,'23-HVAC'!L131="*",'23-HVAC'!K131,'23-HVAC'!N131="*",'23-HVAC'!M131,'23-HVAC'!P131="*",'23-HVAC'!O131,'23-HVAC'!R131="*",'23-HVAC'!Q131,'23-HVAC'!T131="*",'23-HVAC'!S131,'23-HVAC'!V131="*",'23-HVAC'!U131),"")</f>
        <v/>
      </c>
      <c r="H3247" s="236" t="e">
        <f>G3247/'Project Data'!$D$22</f>
        <v>#VALUE!</v>
      </c>
      <c r="I3247" s="186"/>
      <c r="J3247" s="224"/>
      <c r="K3247" s="242"/>
    </row>
    <row r="3248" spans="1:11" s="147" customFormat="1" ht="15.6" hidden="1">
      <c r="A3248" s="198">
        <f>'23-HVAC'!A132</f>
        <v>0</v>
      </c>
      <c r="B3248" s="235" t="str">
        <f>'23-HVAC'!B132</f>
        <v>23 35 00 Special Exhaust Systems</v>
      </c>
      <c r="C3248" s="254"/>
      <c r="D3248" s="239" t="str" cm="1">
        <f t="array" ref="D3248">_xlfn.IFNA(_xlfn.IFS('23-HVAC'!D132="*",'23-HVAC'!C132,'23-HVAC'!F132="*",'23-HVAC'!E132,'23-HVAC'!H132="*",'23-HVAC'!G132,'23-HVAC'!J132="*",'23-HVAC'!I132,'23-HVAC'!L132="*",'23-HVAC'!K132,'23-HVAC'!N132="*",'23-HVAC'!M132,'23-HVAC'!P132="*",'23-HVAC'!O132,'23-HVAC'!R132="*",'23-HVAC'!Q132,'23-HVAC'!T132="*",'23-HVAC'!S132),"")</f>
        <v/>
      </c>
      <c r="E3248" s="622" t="e">
        <f>D3248/'Project Data'!$D$22</f>
        <v>#VALUE!</v>
      </c>
      <c r="F3248" s="174" t="s">
        <v>44</v>
      </c>
      <c r="G3248" s="239" t="str" cm="1">
        <f t="array" ref="G3248">_xlfn.IFNA(_xlfn.IFS('23-HVAC'!F132="*",'23-HVAC'!E132,'23-HVAC'!H132="*",'23-HVAC'!G132,'23-HVAC'!J132="*",'23-HVAC'!I132,'23-HVAC'!L132="*",'23-HVAC'!K132,'23-HVAC'!N132="*",'23-HVAC'!M132,'23-HVAC'!P132="*",'23-HVAC'!O132,'23-HVAC'!R132="*",'23-HVAC'!Q132,'23-HVAC'!T132="*",'23-HVAC'!S132,'23-HVAC'!V132="*",'23-HVAC'!U132),"")</f>
        <v/>
      </c>
      <c r="H3248" s="236" t="e">
        <f>G3248/'Project Data'!$D$22</f>
        <v>#VALUE!</v>
      </c>
      <c r="I3248" s="186"/>
      <c r="J3248" s="224"/>
      <c r="K3248" s="242"/>
    </row>
    <row r="3249" spans="1:11" s="147" customFormat="1" ht="15.6" hidden="1">
      <c r="A3249" s="198">
        <f>'23-HVAC'!A133</f>
        <v>0</v>
      </c>
      <c r="B3249" s="235" t="str">
        <f>'23-HVAC'!B133</f>
        <v>23 35 13 Dust Collection Systems</v>
      </c>
      <c r="C3249" s="254"/>
      <c r="D3249" s="239" t="str" cm="1">
        <f t="array" ref="D3249">_xlfn.IFNA(_xlfn.IFS('23-HVAC'!D133="*",'23-HVAC'!C133,'23-HVAC'!F133="*",'23-HVAC'!E133,'23-HVAC'!H133="*",'23-HVAC'!G133,'23-HVAC'!J133="*",'23-HVAC'!I133,'23-HVAC'!L133="*",'23-HVAC'!K133,'23-HVAC'!N133="*",'23-HVAC'!M133,'23-HVAC'!P133="*",'23-HVAC'!O133,'23-HVAC'!R133="*",'23-HVAC'!Q133,'23-HVAC'!T133="*",'23-HVAC'!S133),"")</f>
        <v/>
      </c>
      <c r="E3249" s="622" t="e">
        <f>D3249/'Project Data'!$D$22</f>
        <v>#VALUE!</v>
      </c>
      <c r="F3249" s="174" t="s">
        <v>44</v>
      </c>
      <c r="G3249" s="239" t="str" cm="1">
        <f t="array" ref="G3249">_xlfn.IFNA(_xlfn.IFS('23-HVAC'!F133="*",'23-HVAC'!E133,'23-HVAC'!H133="*",'23-HVAC'!G133,'23-HVAC'!J133="*",'23-HVAC'!I133,'23-HVAC'!L133="*",'23-HVAC'!K133,'23-HVAC'!N133="*",'23-HVAC'!M133,'23-HVAC'!P133="*",'23-HVAC'!O133,'23-HVAC'!R133="*",'23-HVAC'!Q133,'23-HVAC'!T133="*",'23-HVAC'!S133,'23-HVAC'!V133="*",'23-HVAC'!U133),"")</f>
        <v/>
      </c>
      <c r="H3249" s="236" t="e">
        <f>G3249/'Project Data'!$D$22</f>
        <v>#VALUE!</v>
      </c>
      <c r="I3249" s="186"/>
      <c r="J3249" s="224"/>
      <c r="K3249" s="242"/>
    </row>
    <row r="3250" spans="1:11" s="147" customFormat="1" ht="15.6" hidden="1">
      <c r="A3250" s="198">
        <f>'23-HVAC'!A134</f>
        <v>0</v>
      </c>
      <c r="B3250" s="235" t="str">
        <f>'23-HVAC'!B134</f>
        <v>23 35 13.13 Sawdust Collection Systems</v>
      </c>
      <c r="C3250" s="254"/>
      <c r="D3250" s="239" t="str" cm="1">
        <f t="array" ref="D3250">_xlfn.IFNA(_xlfn.IFS('23-HVAC'!D134="*",'23-HVAC'!C134,'23-HVAC'!F134="*",'23-HVAC'!E134,'23-HVAC'!H134="*",'23-HVAC'!G134,'23-HVAC'!J134="*",'23-HVAC'!I134,'23-HVAC'!L134="*",'23-HVAC'!K134,'23-HVAC'!N134="*",'23-HVAC'!M134,'23-HVAC'!P134="*",'23-HVAC'!O134,'23-HVAC'!R134="*",'23-HVAC'!Q134,'23-HVAC'!T134="*",'23-HVAC'!S134),"")</f>
        <v/>
      </c>
      <c r="E3250" s="622" t="e">
        <f>D3250/'Project Data'!$D$22</f>
        <v>#VALUE!</v>
      </c>
      <c r="F3250" s="174" t="s">
        <v>44</v>
      </c>
      <c r="G3250" s="239" t="str" cm="1">
        <f t="array" ref="G3250">_xlfn.IFNA(_xlfn.IFS('23-HVAC'!F134="*",'23-HVAC'!E134,'23-HVAC'!H134="*",'23-HVAC'!G134,'23-HVAC'!J134="*",'23-HVAC'!I134,'23-HVAC'!L134="*",'23-HVAC'!K134,'23-HVAC'!N134="*",'23-HVAC'!M134,'23-HVAC'!P134="*",'23-HVAC'!O134,'23-HVAC'!R134="*",'23-HVAC'!Q134,'23-HVAC'!T134="*",'23-HVAC'!S134,'23-HVAC'!V134="*",'23-HVAC'!U134),"")</f>
        <v/>
      </c>
      <c r="H3250" s="236" t="e">
        <f>G3250/'Project Data'!$D$22</f>
        <v>#VALUE!</v>
      </c>
      <c r="I3250" s="186"/>
      <c r="J3250" s="224"/>
      <c r="K3250" s="242"/>
    </row>
    <row r="3251" spans="1:11" s="147" customFormat="1" ht="15.6" hidden="1">
      <c r="A3251" s="198">
        <f>'23-HVAC'!A135</f>
        <v>0</v>
      </c>
      <c r="B3251" s="235" t="str">
        <f>'23-HVAC'!B135</f>
        <v>23 35 16 Engine Exhaust Systems</v>
      </c>
      <c r="C3251" s="254"/>
      <c r="D3251" s="239" t="str" cm="1">
        <f t="array" ref="D3251">_xlfn.IFNA(_xlfn.IFS('23-HVAC'!D135="*",'23-HVAC'!C135,'23-HVAC'!F135="*",'23-HVAC'!E135,'23-HVAC'!H135="*",'23-HVAC'!G135,'23-HVAC'!J135="*",'23-HVAC'!I135,'23-HVAC'!L135="*",'23-HVAC'!K135,'23-HVAC'!N135="*",'23-HVAC'!M135,'23-HVAC'!P135="*",'23-HVAC'!O135,'23-HVAC'!R135="*",'23-HVAC'!Q135,'23-HVAC'!T135="*",'23-HVAC'!S135),"")</f>
        <v/>
      </c>
      <c r="E3251" s="622" t="e">
        <f>D3251/'Project Data'!$D$22</f>
        <v>#VALUE!</v>
      </c>
      <c r="F3251" s="174" t="s">
        <v>44</v>
      </c>
      <c r="G3251" s="239" t="str" cm="1">
        <f t="array" ref="G3251">_xlfn.IFNA(_xlfn.IFS('23-HVAC'!F135="*",'23-HVAC'!E135,'23-HVAC'!H135="*",'23-HVAC'!G135,'23-HVAC'!J135="*",'23-HVAC'!I135,'23-HVAC'!L135="*",'23-HVAC'!K135,'23-HVAC'!N135="*",'23-HVAC'!M135,'23-HVAC'!P135="*",'23-HVAC'!O135,'23-HVAC'!R135="*",'23-HVAC'!Q135,'23-HVAC'!T135="*",'23-HVAC'!S135,'23-HVAC'!V135="*",'23-HVAC'!U135),"")</f>
        <v/>
      </c>
      <c r="H3251" s="236" t="e">
        <f>G3251/'Project Data'!$D$22</f>
        <v>#VALUE!</v>
      </c>
      <c r="I3251" s="186"/>
      <c r="J3251" s="224"/>
      <c r="K3251" s="242"/>
    </row>
    <row r="3252" spans="1:11" s="147" customFormat="1" ht="15.6" hidden="1">
      <c r="A3252" s="198">
        <f>'23-HVAC'!A136</f>
        <v>0</v>
      </c>
      <c r="B3252" s="235" t="str">
        <f>'23-HVAC'!B136</f>
        <v>23 35 16.13 Positive-Pressure Engine Exhaust Systems</v>
      </c>
      <c r="C3252" s="254"/>
      <c r="D3252" s="239" t="str" cm="1">
        <f t="array" ref="D3252">_xlfn.IFNA(_xlfn.IFS('23-HVAC'!D136="*",'23-HVAC'!C136,'23-HVAC'!F136="*",'23-HVAC'!E136,'23-HVAC'!H136="*",'23-HVAC'!G136,'23-HVAC'!J136="*",'23-HVAC'!I136,'23-HVAC'!L136="*",'23-HVAC'!K136,'23-HVAC'!N136="*",'23-HVAC'!M136,'23-HVAC'!P136="*",'23-HVAC'!O136,'23-HVAC'!R136="*",'23-HVAC'!Q136,'23-HVAC'!T136="*",'23-HVAC'!S136),"")</f>
        <v/>
      </c>
      <c r="E3252" s="622" t="e">
        <f>D3252/'Project Data'!$D$22</f>
        <v>#VALUE!</v>
      </c>
      <c r="F3252" s="174" t="s">
        <v>44</v>
      </c>
      <c r="G3252" s="239" t="str" cm="1">
        <f t="array" ref="G3252">_xlfn.IFNA(_xlfn.IFS('23-HVAC'!F136="*",'23-HVAC'!E136,'23-HVAC'!H136="*",'23-HVAC'!G136,'23-HVAC'!J136="*",'23-HVAC'!I136,'23-HVAC'!L136="*",'23-HVAC'!K136,'23-HVAC'!N136="*",'23-HVAC'!M136,'23-HVAC'!P136="*",'23-HVAC'!O136,'23-HVAC'!R136="*",'23-HVAC'!Q136,'23-HVAC'!T136="*",'23-HVAC'!S136,'23-HVAC'!V136="*",'23-HVAC'!U136),"")</f>
        <v/>
      </c>
      <c r="H3252" s="236" t="e">
        <f>G3252/'Project Data'!$D$22</f>
        <v>#VALUE!</v>
      </c>
      <c r="I3252" s="186"/>
      <c r="J3252" s="224"/>
      <c r="K3252" s="242"/>
    </row>
    <row r="3253" spans="1:11" s="147" customFormat="1" ht="15.6" hidden="1">
      <c r="A3253" s="198">
        <f>'23-HVAC'!A137</f>
        <v>0</v>
      </c>
      <c r="B3253" s="235" t="str">
        <f>'23-HVAC'!B137</f>
        <v>23 35 16.16 Mechanical Engine Exhaust Systems</v>
      </c>
      <c r="C3253" s="254"/>
      <c r="D3253" s="239" t="str" cm="1">
        <f t="array" ref="D3253">_xlfn.IFNA(_xlfn.IFS('23-HVAC'!D137="*",'23-HVAC'!C137,'23-HVAC'!F137="*",'23-HVAC'!E137,'23-HVAC'!H137="*",'23-HVAC'!G137,'23-HVAC'!J137="*",'23-HVAC'!I137,'23-HVAC'!L137="*",'23-HVAC'!K137,'23-HVAC'!N137="*",'23-HVAC'!M137,'23-HVAC'!P137="*",'23-HVAC'!O137,'23-HVAC'!R137="*",'23-HVAC'!Q137,'23-HVAC'!T137="*",'23-HVAC'!S137),"")</f>
        <v/>
      </c>
      <c r="E3253" s="622" t="e">
        <f>D3253/'Project Data'!$D$22</f>
        <v>#VALUE!</v>
      </c>
      <c r="F3253" s="174" t="s">
        <v>44</v>
      </c>
      <c r="G3253" s="239" t="str" cm="1">
        <f t="array" ref="G3253">_xlfn.IFNA(_xlfn.IFS('23-HVAC'!F137="*",'23-HVAC'!E137,'23-HVAC'!H137="*",'23-HVAC'!G137,'23-HVAC'!J137="*",'23-HVAC'!I137,'23-HVAC'!L137="*",'23-HVAC'!K137,'23-HVAC'!N137="*",'23-HVAC'!M137,'23-HVAC'!P137="*",'23-HVAC'!O137,'23-HVAC'!R137="*",'23-HVAC'!Q137,'23-HVAC'!T137="*",'23-HVAC'!S137,'23-HVAC'!V137="*",'23-HVAC'!U137),"")</f>
        <v/>
      </c>
      <c r="H3253" s="236" t="e">
        <f>G3253/'Project Data'!$D$22</f>
        <v>#VALUE!</v>
      </c>
      <c r="I3253" s="186"/>
      <c r="J3253" s="224"/>
      <c r="K3253" s="242"/>
    </row>
    <row r="3254" spans="1:11" s="147" customFormat="1" ht="15.6" hidden="1">
      <c r="A3254" s="198">
        <f>'23-HVAC'!A138</f>
        <v>0</v>
      </c>
      <c r="B3254" s="235" t="str">
        <f>'23-HVAC'!B138</f>
        <v>23 35 33 Listed Kitchen Ventilation Exhaust System</v>
      </c>
      <c r="C3254" s="254"/>
      <c r="D3254" s="239" t="str" cm="1">
        <f t="array" ref="D3254">_xlfn.IFNA(_xlfn.IFS('23-HVAC'!D138="*",'23-HVAC'!C138,'23-HVAC'!F138="*",'23-HVAC'!E138,'23-HVAC'!H138="*",'23-HVAC'!G138,'23-HVAC'!J138="*",'23-HVAC'!I138,'23-HVAC'!L138="*",'23-HVAC'!K138,'23-HVAC'!N138="*",'23-HVAC'!M138,'23-HVAC'!P138="*",'23-HVAC'!O138,'23-HVAC'!R138="*",'23-HVAC'!Q138,'23-HVAC'!T138="*",'23-HVAC'!S138),"")</f>
        <v/>
      </c>
      <c r="E3254" s="622" t="e">
        <f>D3254/'Project Data'!$D$22</f>
        <v>#VALUE!</v>
      </c>
      <c r="F3254" s="174" t="s">
        <v>44</v>
      </c>
      <c r="G3254" s="239" t="str" cm="1">
        <f t="array" ref="G3254">_xlfn.IFNA(_xlfn.IFS('23-HVAC'!F138="*",'23-HVAC'!E138,'23-HVAC'!H138="*",'23-HVAC'!G138,'23-HVAC'!J138="*",'23-HVAC'!I138,'23-HVAC'!L138="*",'23-HVAC'!K138,'23-HVAC'!N138="*",'23-HVAC'!M138,'23-HVAC'!P138="*",'23-HVAC'!O138,'23-HVAC'!R138="*",'23-HVAC'!Q138,'23-HVAC'!T138="*",'23-HVAC'!S138,'23-HVAC'!V138="*",'23-HVAC'!U138),"")</f>
        <v/>
      </c>
      <c r="H3254" s="236" t="e">
        <f>G3254/'Project Data'!$D$22</f>
        <v>#VALUE!</v>
      </c>
      <c r="I3254" s="186"/>
      <c r="J3254" s="224"/>
      <c r="K3254" s="242"/>
    </row>
    <row r="3255" spans="1:11" s="147" customFormat="1" ht="15.6" hidden="1">
      <c r="A3255" s="198">
        <f>'23-HVAC'!A139</f>
        <v>0</v>
      </c>
      <c r="B3255" s="235" t="str">
        <f>'23-HVAC'!B139</f>
        <v>23 36 00 Air Terminal Units</v>
      </c>
      <c r="C3255" s="254"/>
      <c r="D3255" s="239" t="str" cm="1">
        <f t="array" ref="D3255">_xlfn.IFNA(_xlfn.IFS('23-HVAC'!D139="*",'23-HVAC'!C139,'23-HVAC'!F139="*",'23-HVAC'!E139,'23-HVAC'!H139="*",'23-HVAC'!G139,'23-HVAC'!J139="*",'23-HVAC'!I139,'23-HVAC'!L139="*",'23-HVAC'!K139,'23-HVAC'!N139="*",'23-HVAC'!M139,'23-HVAC'!P139="*",'23-HVAC'!O139,'23-HVAC'!R139="*",'23-HVAC'!Q139,'23-HVAC'!T139="*",'23-HVAC'!S139),"")</f>
        <v/>
      </c>
      <c r="E3255" s="622" t="e">
        <f>D3255/'Project Data'!$D$22</f>
        <v>#VALUE!</v>
      </c>
      <c r="F3255" s="174" t="s">
        <v>44</v>
      </c>
      <c r="G3255" s="239" t="str" cm="1">
        <f t="array" ref="G3255">_xlfn.IFNA(_xlfn.IFS('23-HVAC'!F139="*",'23-HVAC'!E139,'23-HVAC'!H139="*",'23-HVAC'!G139,'23-HVAC'!J139="*",'23-HVAC'!I139,'23-HVAC'!L139="*",'23-HVAC'!K139,'23-HVAC'!N139="*",'23-HVAC'!M139,'23-HVAC'!P139="*",'23-HVAC'!O139,'23-HVAC'!R139="*",'23-HVAC'!Q139,'23-HVAC'!T139="*",'23-HVAC'!S139,'23-HVAC'!V139="*",'23-HVAC'!U139),"")</f>
        <v/>
      </c>
      <c r="H3255" s="236" t="e">
        <f>G3255/'Project Data'!$D$22</f>
        <v>#VALUE!</v>
      </c>
      <c r="I3255" s="186"/>
      <c r="J3255" s="224"/>
      <c r="K3255" s="242"/>
    </row>
    <row r="3256" spans="1:11" s="147" customFormat="1" ht="15.6" hidden="1">
      <c r="A3256" s="198">
        <f>'23-HVAC'!A140</f>
        <v>0</v>
      </c>
      <c r="B3256" s="235" t="str">
        <f>'23-HVAC'!B140</f>
        <v>23 36 13 Constant-Air-Volume Units</v>
      </c>
      <c r="C3256" s="254"/>
      <c r="D3256" s="239" t="str" cm="1">
        <f t="array" ref="D3256">_xlfn.IFNA(_xlfn.IFS('23-HVAC'!D140="*",'23-HVAC'!C140,'23-HVAC'!F140="*",'23-HVAC'!E140,'23-HVAC'!H140="*",'23-HVAC'!G140,'23-HVAC'!J140="*",'23-HVAC'!I140,'23-HVAC'!L140="*",'23-HVAC'!K140,'23-HVAC'!N140="*",'23-HVAC'!M140,'23-HVAC'!P140="*",'23-HVAC'!O140,'23-HVAC'!R140="*",'23-HVAC'!Q140,'23-HVAC'!T140="*",'23-HVAC'!S140),"")</f>
        <v/>
      </c>
      <c r="E3256" s="622" t="e">
        <f>D3256/'Project Data'!$D$22</f>
        <v>#VALUE!</v>
      </c>
      <c r="F3256" s="174" t="s">
        <v>44</v>
      </c>
      <c r="G3256" s="239" t="str" cm="1">
        <f t="array" ref="G3256">_xlfn.IFNA(_xlfn.IFS('23-HVAC'!F140="*",'23-HVAC'!E140,'23-HVAC'!H140="*",'23-HVAC'!G140,'23-HVAC'!J140="*",'23-HVAC'!I140,'23-HVAC'!L140="*",'23-HVAC'!K140,'23-HVAC'!N140="*",'23-HVAC'!M140,'23-HVAC'!P140="*",'23-HVAC'!O140,'23-HVAC'!R140="*",'23-HVAC'!Q140,'23-HVAC'!T140="*",'23-HVAC'!S140,'23-HVAC'!V140="*",'23-HVAC'!U140),"")</f>
        <v/>
      </c>
      <c r="H3256" s="236" t="e">
        <f>G3256/'Project Data'!$D$22</f>
        <v>#VALUE!</v>
      </c>
      <c r="I3256" s="186"/>
      <c r="J3256" s="224"/>
      <c r="K3256" s="242"/>
    </row>
    <row r="3257" spans="1:11" s="147" customFormat="1" ht="15.6" hidden="1">
      <c r="A3257" s="198">
        <f>'23-HVAC'!A141</f>
        <v>0</v>
      </c>
      <c r="B3257" s="235" t="str">
        <f>'23-HVAC'!B141</f>
        <v>23 36 16 Variable-Air-Volume Units</v>
      </c>
      <c r="C3257" s="254"/>
      <c r="D3257" s="239" t="str" cm="1">
        <f t="array" ref="D3257">_xlfn.IFNA(_xlfn.IFS('23-HVAC'!D141="*",'23-HVAC'!C141,'23-HVAC'!F141="*",'23-HVAC'!E141,'23-HVAC'!H141="*",'23-HVAC'!G141,'23-HVAC'!J141="*",'23-HVAC'!I141,'23-HVAC'!L141="*",'23-HVAC'!K141,'23-HVAC'!N141="*",'23-HVAC'!M141,'23-HVAC'!P141="*",'23-HVAC'!O141,'23-HVAC'!R141="*",'23-HVAC'!Q141,'23-HVAC'!T141="*",'23-HVAC'!S141),"")</f>
        <v/>
      </c>
      <c r="E3257" s="622" t="e">
        <f>D3257/'Project Data'!$D$22</f>
        <v>#VALUE!</v>
      </c>
      <c r="F3257" s="174" t="s">
        <v>44</v>
      </c>
      <c r="G3257" s="239" t="str" cm="1">
        <f t="array" ref="G3257">_xlfn.IFNA(_xlfn.IFS('23-HVAC'!F141="*",'23-HVAC'!E141,'23-HVAC'!H141="*",'23-HVAC'!G141,'23-HVAC'!J141="*",'23-HVAC'!I141,'23-HVAC'!L141="*",'23-HVAC'!K141,'23-HVAC'!N141="*",'23-HVAC'!M141,'23-HVAC'!P141="*",'23-HVAC'!O141,'23-HVAC'!R141="*",'23-HVAC'!Q141,'23-HVAC'!T141="*",'23-HVAC'!S141,'23-HVAC'!V141="*",'23-HVAC'!U141),"")</f>
        <v/>
      </c>
      <c r="H3257" s="236" t="e">
        <f>G3257/'Project Data'!$D$22</f>
        <v>#VALUE!</v>
      </c>
      <c r="I3257" s="186"/>
      <c r="J3257" s="224"/>
      <c r="K3257" s="242"/>
    </row>
    <row r="3258" spans="1:11" s="147" customFormat="1" ht="15.6" hidden="1">
      <c r="A3258" s="198">
        <f>'23-HVAC'!A142</f>
        <v>0</v>
      </c>
      <c r="B3258" s="235" t="str">
        <f>'23-HVAC'!B142</f>
        <v>23 37 00 Air Outlets and Inlets</v>
      </c>
      <c r="C3258" s="254"/>
      <c r="D3258" s="239" t="str" cm="1">
        <f t="array" ref="D3258">_xlfn.IFNA(_xlfn.IFS('23-HVAC'!D142="*",'23-HVAC'!C142,'23-HVAC'!F142="*",'23-HVAC'!E142,'23-HVAC'!H142="*",'23-HVAC'!G142,'23-HVAC'!J142="*",'23-HVAC'!I142,'23-HVAC'!L142="*",'23-HVAC'!K142,'23-HVAC'!N142="*",'23-HVAC'!M142,'23-HVAC'!P142="*",'23-HVAC'!O142,'23-HVAC'!R142="*",'23-HVAC'!Q142,'23-HVAC'!T142="*",'23-HVAC'!S142),"")</f>
        <v/>
      </c>
      <c r="E3258" s="622" t="e">
        <f>D3258/'Project Data'!$D$22</f>
        <v>#VALUE!</v>
      </c>
      <c r="F3258" s="174" t="s">
        <v>44</v>
      </c>
      <c r="G3258" s="239" t="str" cm="1">
        <f t="array" ref="G3258">_xlfn.IFNA(_xlfn.IFS('23-HVAC'!F142="*",'23-HVAC'!E142,'23-HVAC'!H142="*",'23-HVAC'!G142,'23-HVAC'!J142="*",'23-HVAC'!I142,'23-HVAC'!L142="*",'23-HVAC'!K142,'23-HVAC'!N142="*",'23-HVAC'!M142,'23-HVAC'!P142="*",'23-HVAC'!O142,'23-HVAC'!R142="*",'23-HVAC'!Q142,'23-HVAC'!T142="*",'23-HVAC'!S142,'23-HVAC'!V142="*",'23-HVAC'!U142),"")</f>
        <v/>
      </c>
      <c r="H3258" s="236" t="e">
        <f>G3258/'Project Data'!$D$22</f>
        <v>#VALUE!</v>
      </c>
      <c r="I3258" s="186"/>
      <c r="J3258" s="224"/>
      <c r="K3258" s="242"/>
    </row>
    <row r="3259" spans="1:11" s="147" customFormat="1" ht="15.6" hidden="1">
      <c r="A3259" s="198">
        <f>'23-HVAC'!A143</f>
        <v>0</v>
      </c>
      <c r="B3259" s="235" t="str">
        <f>'23-HVAC'!B143</f>
        <v>23 37 13 Diffusers, Registers, and Grilles</v>
      </c>
      <c r="C3259" s="254"/>
      <c r="D3259" s="239" t="str" cm="1">
        <f t="array" ref="D3259">_xlfn.IFNA(_xlfn.IFS('23-HVAC'!D143="*",'23-HVAC'!C143,'23-HVAC'!F143="*",'23-HVAC'!E143,'23-HVAC'!H143="*",'23-HVAC'!G143,'23-HVAC'!J143="*",'23-HVAC'!I143,'23-HVAC'!L143="*",'23-HVAC'!K143,'23-HVAC'!N143="*",'23-HVAC'!M143,'23-HVAC'!P143="*",'23-HVAC'!O143,'23-HVAC'!R143="*",'23-HVAC'!Q143,'23-HVAC'!T143="*",'23-HVAC'!S143),"")</f>
        <v/>
      </c>
      <c r="E3259" s="622" t="e">
        <f>D3259/'Project Data'!$D$22</f>
        <v>#VALUE!</v>
      </c>
      <c r="F3259" s="174" t="s">
        <v>44</v>
      </c>
      <c r="G3259" s="239" t="str" cm="1">
        <f t="array" ref="G3259">_xlfn.IFNA(_xlfn.IFS('23-HVAC'!F143="*",'23-HVAC'!E143,'23-HVAC'!H143="*",'23-HVAC'!G143,'23-HVAC'!J143="*",'23-HVAC'!I143,'23-HVAC'!L143="*",'23-HVAC'!K143,'23-HVAC'!N143="*",'23-HVAC'!M143,'23-HVAC'!P143="*",'23-HVAC'!O143,'23-HVAC'!R143="*",'23-HVAC'!Q143,'23-HVAC'!T143="*",'23-HVAC'!S143,'23-HVAC'!V143="*",'23-HVAC'!U143),"")</f>
        <v/>
      </c>
      <c r="H3259" s="236" t="e">
        <f>G3259/'Project Data'!$D$22</f>
        <v>#VALUE!</v>
      </c>
      <c r="I3259" s="186"/>
      <c r="J3259" s="224"/>
      <c r="K3259" s="242"/>
    </row>
    <row r="3260" spans="1:11" s="147" customFormat="1" ht="15.6" hidden="1">
      <c r="A3260" s="198">
        <f>'23-HVAC'!A144</f>
        <v>0</v>
      </c>
      <c r="B3260" s="235" t="str">
        <f>'23-HVAC'!B144</f>
        <v>23 37 13.43 Security Registers and Grilles</v>
      </c>
      <c r="C3260" s="254"/>
      <c r="D3260" s="239" t="str" cm="1">
        <f t="array" ref="D3260">_xlfn.IFNA(_xlfn.IFS('23-HVAC'!D144="*",'23-HVAC'!C144,'23-HVAC'!F144="*",'23-HVAC'!E144,'23-HVAC'!H144="*",'23-HVAC'!G144,'23-HVAC'!J144="*",'23-HVAC'!I144,'23-HVAC'!L144="*",'23-HVAC'!K144,'23-HVAC'!N144="*",'23-HVAC'!M144,'23-HVAC'!P144="*",'23-HVAC'!O144,'23-HVAC'!R144="*",'23-HVAC'!Q144,'23-HVAC'!T144="*",'23-HVAC'!S144),"")</f>
        <v/>
      </c>
      <c r="E3260" s="622" t="e">
        <f>D3260/'Project Data'!$D$22</f>
        <v>#VALUE!</v>
      </c>
      <c r="F3260" s="174" t="s">
        <v>44</v>
      </c>
      <c r="G3260" s="239" t="str" cm="1">
        <f t="array" ref="G3260">_xlfn.IFNA(_xlfn.IFS('23-HVAC'!F144="*",'23-HVAC'!E144,'23-HVAC'!H144="*",'23-HVAC'!G144,'23-HVAC'!J144="*",'23-HVAC'!I144,'23-HVAC'!L144="*",'23-HVAC'!K144,'23-HVAC'!N144="*",'23-HVAC'!M144,'23-HVAC'!P144="*",'23-HVAC'!O144,'23-HVAC'!R144="*",'23-HVAC'!Q144,'23-HVAC'!T144="*",'23-HVAC'!S144,'23-HVAC'!V144="*",'23-HVAC'!U144),"")</f>
        <v/>
      </c>
      <c r="H3260" s="236" t="e">
        <f>G3260/'Project Data'!$D$22</f>
        <v>#VALUE!</v>
      </c>
      <c r="I3260" s="186"/>
      <c r="J3260" s="224"/>
      <c r="K3260" s="242"/>
    </row>
    <row r="3261" spans="1:11" s="147" customFormat="1" ht="15.6" hidden="1">
      <c r="A3261" s="198">
        <f>'23-HVAC'!A145</f>
        <v>0</v>
      </c>
      <c r="B3261" s="235" t="str">
        <f>'23-HVAC'!B145</f>
        <v>23 37 16 Fabric Air Distribution Devices</v>
      </c>
      <c r="C3261" s="254"/>
      <c r="D3261" s="239" t="str" cm="1">
        <f t="array" ref="D3261">_xlfn.IFNA(_xlfn.IFS('23-HVAC'!D145="*",'23-HVAC'!C145,'23-HVAC'!F145="*",'23-HVAC'!E145,'23-HVAC'!H145="*",'23-HVAC'!G145,'23-HVAC'!J145="*",'23-HVAC'!I145,'23-HVAC'!L145="*",'23-HVAC'!K145,'23-HVAC'!N145="*",'23-HVAC'!M145,'23-HVAC'!P145="*",'23-HVAC'!O145,'23-HVAC'!R145="*",'23-HVAC'!Q145,'23-HVAC'!T145="*",'23-HVAC'!S145),"")</f>
        <v/>
      </c>
      <c r="E3261" s="622" t="e">
        <f>D3261/'Project Data'!$D$22</f>
        <v>#VALUE!</v>
      </c>
      <c r="F3261" s="174" t="s">
        <v>44</v>
      </c>
      <c r="G3261" s="239" t="str" cm="1">
        <f t="array" ref="G3261">_xlfn.IFNA(_xlfn.IFS('23-HVAC'!F145="*",'23-HVAC'!E145,'23-HVAC'!H145="*",'23-HVAC'!G145,'23-HVAC'!J145="*",'23-HVAC'!I145,'23-HVAC'!L145="*",'23-HVAC'!K145,'23-HVAC'!N145="*",'23-HVAC'!M145,'23-HVAC'!P145="*",'23-HVAC'!O145,'23-HVAC'!R145="*",'23-HVAC'!Q145,'23-HVAC'!T145="*",'23-HVAC'!S145,'23-HVAC'!V145="*",'23-HVAC'!U145),"")</f>
        <v/>
      </c>
      <c r="H3261" s="236" t="e">
        <f>G3261/'Project Data'!$D$22</f>
        <v>#VALUE!</v>
      </c>
      <c r="I3261" s="186"/>
      <c r="J3261" s="224"/>
      <c r="K3261" s="242"/>
    </row>
    <row r="3262" spans="1:11" s="147" customFormat="1" ht="15.6" hidden="1">
      <c r="A3262" s="198">
        <f>'23-HVAC'!A146</f>
        <v>0</v>
      </c>
      <c r="B3262" s="235" t="str">
        <f>'23-HVAC'!B146</f>
        <v>23 37 23 HVAC Gravity Ventilators</v>
      </c>
      <c r="C3262" s="254"/>
      <c r="D3262" s="239" t="str" cm="1">
        <f t="array" ref="D3262">_xlfn.IFNA(_xlfn.IFS('23-HVAC'!D146="*",'23-HVAC'!C146,'23-HVAC'!F146="*",'23-HVAC'!E146,'23-HVAC'!H146="*",'23-HVAC'!G146,'23-HVAC'!J146="*",'23-HVAC'!I146,'23-HVAC'!L146="*",'23-HVAC'!K146,'23-HVAC'!N146="*",'23-HVAC'!M146,'23-HVAC'!P146="*",'23-HVAC'!O146,'23-HVAC'!R146="*",'23-HVAC'!Q146,'23-HVAC'!T146="*",'23-HVAC'!S146),"")</f>
        <v/>
      </c>
      <c r="E3262" s="622" t="e">
        <f>D3262/'Project Data'!$D$22</f>
        <v>#VALUE!</v>
      </c>
      <c r="F3262" s="174" t="s">
        <v>44</v>
      </c>
      <c r="G3262" s="239" t="str" cm="1">
        <f t="array" ref="G3262">_xlfn.IFNA(_xlfn.IFS('23-HVAC'!F146="*",'23-HVAC'!E146,'23-HVAC'!H146="*",'23-HVAC'!G146,'23-HVAC'!J146="*",'23-HVAC'!I146,'23-HVAC'!L146="*",'23-HVAC'!K146,'23-HVAC'!N146="*",'23-HVAC'!M146,'23-HVAC'!P146="*",'23-HVAC'!O146,'23-HVAC'!R146="*",'23-HVAC'!Q146,'23-HVAC'!T146="*",'23-HVAC'!S146,'23-HVAC'!V146="*",'23-HVAC'!U146),"")</f>
        <v/>
      </c>
      <c r="H3262" s="236" t="e">
        <f>G3262/'Project Data'!$D$22</f>
        <v>#VALUE!</v>
      </c>
      <c r="I3262" s="186"/>
      <c r="J3262" s="224"/>
      <c r="K3262" s="242"/>
    </row>
    <row r="3263" spans="1:11" s="147" customFormat="1" ht="15.6" hidden="1">
      <c r="A3263" s="198">
        <f>'23-HVAC'!A147</f>
        <v>0</v>
      </c>
      <c r="B3263" s="235" t="str">
        <f>'23-HVAC'!B147</f>
        <v>23 37 23.13 HVAC Gravity Dome Ventilators</v>
      </c>
      <c r="C3263" s="254"/>
      <c r="D3263" s="239" t="str" cm="1">
        <f t="array" ref="D3263">_xlfn.IFNA(_xlfn.IFS('23-HVAC'!D147="*",'23-HVAC'!C147,'23-HVAC'!F147="*",'23-HVAC'!E147,'23-HVAC'!H147="*",'23-HVAC'!G147,'23-HVAC'!J147="*",'23-HVAC'!I147,'23-HVAC'!L147="*",'23-HVAC'!K147,'23-HVAC'!N147="*",'23-HVAC'!M147,'23-HVAC'!P147="*",'23-HVAC'!O147,'23-HVAC'!R147="*",'23-HVAC'!Q147,'23-HVAC'!T147="*",'23-HVAC'!S147),"")</f>
        <v/>
      </c>
      <c r="E3263" s="622" t="e">
        <f>D3263/'Project Data'!$D$22</f>
        <v>#VALUE!</v>
      </c>
      <c r="F3263" s="174" t="s">
        <v>44</v>
      </c>
      <c r="G3263" s="239" t="str" cm="1">
        <f t="array" ref="G3263">_xlfn.IFNA(_xlfn.IFS('23-HVAC'!F147="*",'23-HVAC'!E147,'23-HVAC'!H147="*",'23-HVAC'!G147,'23-HVAC'!J147="*",'23-HVAC'!I147,'23-HVAC'!L147="*",'23-HVAC'!K147,'23-HVAC'!N147="*",'23-HVAC'!M147,'23-HVAC'!P147="*",'23-HVAC'!O147,'23-HVAC'!R147="*",'23-HVAC'!Q147,'23-HVAC'!T147="*",'23-HVAC'!S147,'23-HVAC'!V147="*",'23-HVAC'!U147),"")</f>
        <v/>
      </c>
      <c r="H3263" s="236" t="e">
        <f>G3263/'Project Data'!$D$22</f>
        <v>#VALUE!</v>
      </c>
      <c r="I3263" s="186"/>
      <c r="J3263" s="224"/>
      <c r="K3263" s="242"/>
    </row>
    <row r="3264" spans="1:11" s="147" customFormat="1" ht="15.6" hidden="1">
      <c r="A3264" s="198">
        <f>'23-HVAC'!A148</f>
        <v>0</v>
      </c>
      <c r="B3264" s="235" t="str">
        <f>'23-HVAC'!B148</f>
        <v>23 37 23.16 HVAC Gravity Louvered-Penthouse Ventilators</v>
      </c>
      <c r="C3264" s="254"/>
      <c r="D3264" s="239" t="str" cm="1">
        <f t="array" ref="D3264">_xlfn.IFNA(_xlfn.IFS('23-HVAC'!D148="*",'23-HVAC'!C148,'23-HVAC'!F148="*",'23-HVAC'!E148,'23-HVAC'!H148="*",'23-HVAC'!G148,'23-HVAC'!J148="*",'23-HVAC'!I148,'23-HVAC'!L148="*",'23-HVAC'!K148,'23-HVAC'!N148="*",'23-HVAC'!M148,'23-HVAC'!P148="*",'23-HVAC'!O148,'23-HVAC'!R148="*",'23-HVAC'!Q148,'23-HVAC'!T148="*",'23-HVAC'!S148),"")</f>
        <v/>
      </c>
      <c r="E3264" s="622" t="e">
        <f>D3264/'Project Data'!$D$22</f>
        <v>#VALUE!</v>
      </c>
      <c r="F3264" s="174" t="s">
        <v>44</v>
      </c>
      <c r="G3264" s="239" t="str" cm="1">
        <f t="array" ref="G3264">_xlfn.IFNA(_xlfn.IFS('23-HVAC'!F148="*",'23-HVAC'!E148,'23-HVAC'!H148="*",'23-HVAC'!G148,'23-HVAC'!J148="*",'23-HVAC'!I148,'23-HVAC'!L148="*",'23-HVAC'!K148,'23-HVAC'!N148="*",'23-HVAC'!M148,'23-HVAC'!P148="*",'23-HVAC'!O148,'23-HVAC'!R148="*",'23-HVAC'!Q148,'23-HVAC'!T148="*",'23-HVAC'!S148,'23-HVAC'!V148="*",'23-HVAC'!U148),"")</f>
        <v/>
      </c>
      <c r="H3264" s="236" t="e">
        <f>G3264/'Project Data'!$D$22</f>
        <v>#VALUE!</v>
      </c>
      <c r="I3264" s="186"/>
      <c r="J3264" s="224"/>
      <c r="K3264" s="242"/>
    </row>
    <row r="3265" spans="1:11" s="147" customFormat="1" ht="15.6" hidden="1">
      <c r="A3265" s="198">
        <f>'23-HVAC'!A149</f>
        <v>0</v>
      </c>
      <c r="B3265" s="235" t="str">
        <f>'23-HVAC'!B149</f>
        <v>23 37 23.19 HVAC Gravity Upblast Ventilators</v>
      </c>
      <c r="C3265" s="254"/>
      <c r="D3265" s="239" t="str" cm="1">
        <f t="array" ref="D3265">_xlfn.IFNA(_xlfn.IFS('23-HVAC'!D149="*",'23-HVAC'!C149,'23-HVAC'!F149="*",'23-HVAC'!E149,'23-HVAC'!H149="*",'23-HVAC'!G149,'23-HVAC'!J149="*",'23-HVAC'!I149,'23-HVAC'!L149="*",'23-HVAC'!K149,'23-HVAC'!N149="*",'23-HVAC'!M149,'23-HVAC'!P149="*",'23-HVAC'!O149,'23-HVAC'!R149="*",'23-HVAC'!Q149,'23-HVAC'!T149="*",'23-HVAC'!S149),"")</f>
        <v/>
      </c>
      <c r="E3265" s="622" t="e">
        <f>D3265/'Project Data'!$D$22</f>
        <v>#VALUE!</v>
      </c>
      <c r="F3265" s="174" t="s">
        <v>44</v>
      </c>
      <c r="G3265" s="239" t="str" cm="1">
        <f t="array" ref="G3265">_xlfn.IFNA(_xlfn.IFS('23-HVAC'!F149="*",'23-HVAC'!E149,'23-HVAC'!H149="*",'23-HVAC'!G149,'23-HVAC'!J149="*",'23-HVAC'!I149,'23-HVAC'!L149="*",'23-HVAC'!K149,'23-HVAC'!N149="*",'23-HVAC'!M149,'23-HVAC'!P149="*",'23-HVAC'!O149,'23-HVAC'!R149="*",'23-HVAC'!Q149,'23-HVAC'!T149="*",'23-HVAC'!S149,'23-HVAC'!V149="*",'23-HVAC'!U149),"")</f>
        <v/>
      </c>
      <c r="H3265" s="236" t="e">
        <f>G3265/'Project Data'!$D$22</f>
        <v>#VALUE!</v>
      </c>
      <c r="I3265" s="186"/>
      <c r="J3265" s="224"/>
      <c r="K3265" s="242"/>
    </row>
    <row r="3266" spans="1:11" s="147" customFormat="1" ht="15.6" hidden="1">
      <c r="A3266" s="198">
        <f>'23-HVAC'!A150</f>
        <v>0</v>
      </c>
      <c r="B3266" s="235" t="str">
        <f>'23-HVAC'!B150</f>
        <v>23 38 00 Ventilation Hoods</v>
      </c>
      <c r="C3266" s="254"/>
      <c r="D3266" s="239" t="str" cm="1">
        <f t="array" ref="D3266">_xlfn.IFNA(_xlfn.IFS('23-HVAC'!D150="*",'23-HVAC'!C150,'23-HVAC'!F150="*",'23-HVAC'!E150,'23-HVAC'!H150="*",'23-HVAC'!G150,'23-HVAC'!J150="*",'23-HVAC'!I150,'23-HVAC'!L150="*",'23-HVAC'!K150,'23-HVAC'!N150="*",'23-HVAC'!M150,'23-HVAC'!P150="*",'23-HVAC'!O150,'23-HVAC'!R150="*",'23-HVAC'!Q150,'23-HVAC'!T150="*",'23-HVAC'!S150),"")</f>
        <v/>
      </c>
      <c r="E3266" s="622" t="e">
        <f>D3266/'Project Data'!$D$22</f>
        <v>#VALUE!</v>
      </c>
      <c r="F3266" s="174" t="s">
        <v>44</v>
      </c>
      <c r="G3266" s="239" t="str" cm="1">
        <f t="array" ref="G3266">_xlfn.IFNA(_xlfn.IFS('23-HVAC'!F150="*",'23-HVAC'!E150,'23-HVAC'!H150="*",'23-HVAC'!G150,'23-HVAC'!J150="*",'23-HVAC'!I150,'23-HVAC'!L150="*",'23-HVAC'!K150,'23-HVAC'!N150="*",'23-HVAC'!M150,'23-HVAC'!P150="*",'23-HVAC'!O150,'23-HVAC'!R150="*",'23-HVAC'!Q150,'23-HVAC'!T150="*",'23-HVAC'!S150,'23-HVAC'!V150="*",'23-HVAC'!U150),"")</f>
        <v/>
      </c>
      <c r="H3266" s="236" t="e">
        <f>G3266/'Project Data'!$D$22</f>
        <v>#VALUE!</v>
      </c>
      <c r="I3266" s="186"/>
      <c r="J3266" s="224"/>
      <c r="K3266" s="242"/>
    </row>
    <row r="3267" spans="1:11" s="147" customFormat="1" ht="15.6" hidden="1">
      <c r="A3267" s="198">
        <f>'23-HVAC'!A151</f>
        <v>0</v>
      </c>
      <c r="B3267" s="235" t="str">
        <f>'23-HVAC'!B151</f>
        <v>23 38 13 Commercial-Kitchen Hoods</v>
      </c>
      <c r="C3267" s="254"/>
      <c r="D3267" s="239" t="str" cm="1">
        <f t="array" ref="D3267">_xlfn.IFNA(_xlfn.IFS('23-HVAC'!D151="*",'23-HVAC'!C151,'23-HVAC'!F151="*",'23-HVAC'!E151,'23-HVAC'!H151="*",'23-HVAC'!G151,'23-HVAC'!J151="*",'23-HVAC'!I151,'23-HVAC'!L151="*",'23-HVAC'!K151,'23-HVAC'!N151="*",'23-HVAC'!M151,'23-HVAC'!P151="*",'23-HVAC'!O151,'23-HVAC'!R151="*",'23-HVAC'!Q151,'23-HVAC'!T151="*",'23-HVAC'!S151),"")</f>
        <v/>
      </c>
      <c r="E3267" s="622" t="e">
        <f>D3267/'Project Data'!$D$22</f>
        <v>#VALUE!</v>
      </c>
      <c r="F3267" s="174" t="s">
        <v>44</v>
      </c>
      <c r="G3267" s="239" t="str" cm="1">
        <f t="array" ref="G3267">_xlfn.IFNA(_xlfn.IFS('23-HVAC'!F151="*",'23-HVAC'!E151,'23-HVAC'!H151="*",'23-HVAC'!G151,'23-HVAC'!J151="*",'23-HVAC'!I151,'23-HVAC'!L151="*",'23-HVAC'!K151,'23-HVAC'!N151="*",'23-HVAC'!M151,'23-HVAC'!P151="*",'23-HVAC'!O151,'23-HVAC'!R151="*",'23-HVAC'!Q151,'23-HVAC'!T151="*",'23-HVAC'!S151,'23-HVAC'!V151="*",'23-HVAC'!U151),"")</f>
        <v/>
      </c>
      <c r="H3267" s="236" t="e">
        <f>G3267/'Project Data'!$D$22</f>
        <v>#VALUE!</v>
      </c>
      <c r="I3267" s="186"/>
      <c r="J3267" s="224"/>
      <c r="K3267" s="242"/>
    </row>
    <row r="3268" spans="1:11" s="147" customFormat="1" ht="15.6" hidden="1">
      <c r="A3268" s="198">
        <f>'23-HVAC'!A152</f>
        <v>0</v>
      </c>
      <c r="B3268" s="235" t="str">
        <f>'23-HVAC'!B152</f>
        <v>23 38 13.13 Listed Commercial-Kitchen Hoods</v>
      </c>
      <c r="C3268" s="254"/>
      <c r="D3268" s="239" t="str" cm="1">
        <f t="array" ref="D3268">_xlfn.IFNA(_xlfn.IFS('23-HVAC'!D152="*",'23-HVAC'!C152,'23-HVAC'!F152="*",'23-HVAC'!E152,'23-HVAC'!H152="*",'23-HVAC'!G152,'23-HVAC'!J152="*",'23-HVAC'!I152,'23-HVAC'!L152="*",'23-HVAC'!K152,'23-HVAC'!N152="*",'23-HVAC'!M152,'23-HVAC'!P152="*",'23-HVAC'!O152,'23-HVAC'!R152="*",'23-HVAC'!Q152,'23-HVAC'!T152="*",'23-HVAC'!S152),"")</f>
        <v/>
      </c>
      <c r="E3268" s="622" t="e">
        <f>D3268/'Project Data'!$D$22</f>
        <v>#VALUE!</v>
      </c>
      <c r="F3268" s="174" t="s">
        <v>44</v>
      </c>
      <c r="G3268" s="239" t="str" cm="1">
        <f t="array" ref="G3268">_xlfn.IFNA(_xlfn.IFS('23-HVAC'!F152="*",'23-HVAC'!E152,'23-HVAC'!H152="*",'23-HVAC'!G152,'23-HVAC'!J152="*",'23-HVAC'!I152,'23-HVAC'!L152="*",'23-HVAC'!K152,'23-HVAC'!N152="*",'23-HVAC'!M152,'23-HVAC'!P152="*",'23-HVAC'!O152,'23-HVAC'!R152="*",'23-HVAC'!Q152,'23-HVAC'!T152="*",'23-HVAC'!S152,'23-HVAC'!V152="*",'23-HVAC'!U152),"")</f>
        <v/>
      </c>
      <c r="H3268" s="236" t="e">
        <f>G3268/'Project Data'!$D$22</f>
        <v>#VALUE!</v>
      </c>
      <c r="I3268" s="186"/>
      <c r="J3268" s="224"/>
      <c r="K3268" s="242"/>
    </row>
    <row r="3269" spans="1:11" s="147" customFormat="1" ht="15.6" hidden="1">
      <c r="A3269" s="198">
        <f>'23-HVAC'!A153</f>
        <v>0</v>
      </c>
      <c r="B3269" s="235" t="str">
        <f>'23-HVAC'!B153</f>
        <v>23 38 13.16 Standard Commercial-Kitchen Hoods</v>
      </c>
      <c r="C3269" s="254"/>
      <c r="D3269" s="239" t="str" cm="1">
        <f t="array" ref="D3269">_xlfn.IFNA(_xlfn.IFS('23-HVAC'!D153="*",'23-HVAC'!C153,'23-HVAC'!F153="*",'23-HVAC'!E153,'23-HVAC'!H153="*",'23-HVAC'!G153,'23-HVAC'!J153="*",'23-HVAC'!I153,'23-HVAC'!L153="*",'23-HVAC'!K153,'23-HVAC'!N153="*",'23-HVAC'!M153,'23-HVAC'!P153="*",'23-HVAC'!O153,'23-HVAC'!R153="*",'23-HVAC'!Q153,'23-HVAC'!T153="*",'23-HVAC'!S153),"")</f>
        <v/>
      </c>
      <c r="E3269" s="622" t="e">
        <f>D3269/'Project Data'!$D$22</f>
        <v>#VALUE!</v>
      </c>
      <c r="F3269" s="174" t="s">
        <v>44</v>
      </c>
      <c r="G3269" s="239" t="str" cm="1">
        <f t="array" ref="G3269">_xlfn.IFNA(_xlfn.IFS('23-HVAC'!F153="*",'23-HVAC'!E153,'23-HVAC'!H153="*",'23-HVAC'!G153,'23-HVAC'!J153="*",'23-HVAC'!I153,'23-HVAC'!L153="*",'23-HVAC'!K153,'23-HVAC'!N153="*",'23-HVAC'!M153,'23-HVAC'!P153="*",'23-HVAC'!O153,'23-HVAC'!R153="*",'23-HVAC'!Q153,'23-HVAC'!T153="*",'23-HVAC'!S153,'23-HVAC'!V153="*",'23-HVAC'!U153),"")</f>
        <v/>
      </c>
      <c r="H3269" s="236" t="e">
        <f>G3269/'Project Data'!$D$22</f>
        <v>#VALUE!</v>
      </c>
      <c r="I3269" s="186"/>
      <c r="J3269" s="224"/>
      <c r="K3269" s="242"/>
    </row>
    <row r="3270" spans="1:11" s="147" customFormat="1" ht="15.6" hidden="1">
      <c r="A3270" s="198">
        <f>'23-HVAC'!A154</f>
        <v>0</v>
      </c>
      <c r="B3270" s="235" t="str">
        <f>'23-HVAC'!B154</f>
        <v>23 38 16 Fume Hoods</v>
      </c>
      <c r="C3270" s="254"/>
      <c r="D3270" s="239" t="str" cm="1">
        <f t="array" ref="D3270">_xlfn.IFNA(_xlfn.IFS('23-HVAC'!D154="*",'23-HVAC'!C154,'23-HVAC'!F154="*",'23-HVAC'!E154,'23-HVAC'!H154="*",'23-HVAC'!G154,'23-HVAC'!J154="*",'23-HVAC'!I154,'23-HVAC'!L154="*",'23-HVAC'!K154,'23-HVAC'!N154="*",'23-HVAC'!M154,'23-HVAC'!P154="*",'23-HVAC'!O154,'23-HVAC'!R154="*",'23-HVAC'!Q154,'23-HVAC'!T154="*",'23-HVAC'!S154),"")</f>
        <v/>
      </c>
      <c r="E3270" s="622" t="e">
        <f>D3270/'Project Data'!$D$22</f>
        <v>#VALUE!</v>
      </c>
      <c r="F3270" s="174" t="s">
        <v>44</v>
      </c>
      <c r="G3270" s="239" t="str" cm="1">
        <f t="array" ref="G3270">_xlfn.IFNA(_xlfn.IFS('23-HVAC'!F154="*",'23-HVAC'!E154,'23-HVAC'!H154="*",'23-HVAC'!G154,'23-HVAC'!J154="*",'23-HVAC'!I154,'23-HVAC'!L154="*",'23-HVAC'!K154,'23-HVAC'!N154="*",'23-HVAC'!M154,'23-HVAC'!P154="*",'23-HVAC'!O154,'23-HVAC'!R154="*",'23-HVAC'!Q154,'23-HVAC'!T154="*",'23-HVAC'!S154,'23-HVAC'!V154="*",'23-HVAC'!U154),"")</f>
        <v/>
      </c>
      <c r="H3270" s="236" t="e">
        <f>G3270/'Project Data'!$D$22</f>
        <v>#VALUE!</v>
      </c>
      <c r="I3270" s="186"/>
      <c r="J3270" s="224"/>
      <c r="K3270" s="242"/>
    </row>
    <row r="3271" spans="1:11" s="147" customFormat="1" ht="15.6" hidden="1">
      <c r="A3271" s="198">
        <f>'23-HVAC'!A155</f>
        <v>0</v>
      </c>
      <c r="B3271" s="235" t="str">
        <f>'23-HVAC'!B155</f>
        <v>23 40 00 HVAC Air Cleaning Devices</v>
      </c>
      <c r="C3271" s="254"/>
      <c r="D3271" s="239" t="str" cm="1">
        <f t="array" ref="D3271">_xlfn.IFNA(_xlfn.IFS('23-HVAC'!D155="*",'23-HVAC'!C155,'23-HVAC'!F155="*",'23-HVAC'!E155,'23-HVAC'!H155="*",'23-HVAC'!G155,'23-HVAC'!J155="*",'23-HVAC'!I155,'23-HVAC'!L155="*",'23-HVAC'!K155,'23-HVAC'!N155="*",'23-HVAC'!M155,'23-HVAC'!P155="*",'23-HVAC'!O155,'23-HVAC'!R155="*",'23-HVAC'!Q155,'23-HVAC'!T155="*",'23-HVAC'!S155),"")</f>
        <v/>
      </c>
      <c r="E3271" s="622" t="e">
        <f>D3271/'Project Data'!$D$22</f>
        <v>#VALUE!</v>
      </c>
      <c r="F3271" s="174" t="s">
        <v>44</v>
      </c>
      <c r="G3271" s="239" t="str" cm="1">
        <f t="array" ref="G3271">_xlfn.IFNA(_xlfn.IFS('23-HVAC'!F155="*",'23-HVAC'!E155,'23-HVAC'!H155="*",'23-HVAC'!G155,'23-HVAC'!J155="*",'23-HVAC'!I155,'23-HVAC'!L155="*",'23-HVAC'!K155,'23-HVAC'!N155="*",'23-HVAC'!M155,'23-HVAC'!P155="*",'23-HVAC'!O155,'23-HVAC'!R155="*",'23-HVAC'!Q155,'23-HVAC'!T155="*",'23-HVAC'!S155,'23-HVAC'!V155="*",'23-HVAC'!U155),"")</f>
        <v/>
      </c>
      <c r="H3271" s="236" t="e">
        <f>G3271/'Project Data'!$D$22</f>
        <v>#VALUE!</v>
      </c>
      <c r="I3271" s="186"/>
      <c r="J3271" s="224"/>
      <c r="K3271" s="242"/>
    </row>
    <row r="3272" spans="1:11" s="147" customFormat="1" ht="15.6" hidden="1">
      <c r="A3272" s="198">
        <f>'23-HVAC'!A156</f>
        <v>0</v>
      </c>
      <c r="B3272" s="235" t="str">
        <f>'23-HVAC'!B156</f>
        <v>23 41 00 Particulate Air Filtration</v>
      </c>
      <c r="C3272" s="254"/>
      <c r="D3272" s="239" t="str" cm="1">
        <f t="array" ref="D3272">_xlfn.IFNA(_xlfn.IFS('23-HVAC'!D156="*",'23-HVAC'!C156,'23-HVAC'!F156="*",'23-HVAC'!E156,'23-HVAC'!H156="*",'23-HVAC'!G156,'23-HVAC'!J156="*",'23-HVAC'!I156,'23-HVAC'!L156="*",'23-HVAC'!K156,'23-HVAC'!N156="*",'23-HVAC'!M156,'23-HVAC'!P156="*",'23-HVAC'!O156,'23-HVAC'!R156="*",'23-HVAC'!Q156,'23-HVAC'!T156="*",'23-HVAC'!S156),"")</f>
        <v/>
      </c>
      <c r="E3272" s="622" t="e">
        <f>D3272/'Project Data'!$D$22</f>
        <v>#VALUE!</v>
      </c>
      <c r="F3272" s="174" t="s">
        <v>44</v>
      </c>
      <c r="G3272" s="239" t="str" cm="1">
        <f t="array" ref="G3272">_xlfn.IFNA(_xlfn.IFS('23-HVAC'!F156="*",'23-HVAC'!E156,'23-HVAC'!H156="*",'23-HVAC'!G156,'23-HVAC'!J156="*",'23-HVAC'!I156,'23-HVAC'!L156="*",'23-HVAC'!K156,'23-HVAC'!N156="*",'23-HVAC'!M156,'23-HVAC'!P156="*",'23-HVAC'!O156,'23-HVAC'!R156="*",'23-HVAC'!Q156,'23-HVAC'!T156="*",'23-HVAC'!S156,'23-HVAC'!V156="*",'23-HVAC'!U156),"")</f>
        <v/>
      </c>
      <c r="H3272" s="236" t="e">
        <f>G3272/'Project Data'!$D$22</f>
        <v>#VALUE!</v>
      </c>
      <c r="I3272" s="186"/>
      <c r="J3272" s="224"/>
      <c r="K3272" s="242"/>
    </row>
    <row r="3273" spans="1:11" s="147" customFormat="1" ht="15.6" hidden="1">
      <c r="A3273" s="198">
        <f>'23-HVAC'!A157</f>
        <v>0</v>
      </c>
      <c r="B3273" s="235" t="str">
        <f>'23-HVAC'!B157</f>
        <v>23 41 13 Panel Air Filters</v>
      </c>
      <c r="C3273" s="254"/>
      <c r="D3273" s="239" t="str" cm="1">
        <f t="array" ref="D3273">_xlfn.IFNA(_xlfn.IFS('23-HVAC'!D157="*",'23-HVAC'!C157,'23-HVAC'!F157="*",'23-HVAC'!E157,'23-HVAC'!H157="*",'23-HVAC'!G157,'23-HVAC'!J157="*",'23-HVAC'!I157,'23-HVAC'!L157="*",'23-HVAC'!K157,'23-HVAC'!N157="*",'23-HVAC'!M157,'23-HVAC'!P157="*",'23-HVAC'!O157,'23-HVAC'!R157="*",'23-HVAC'!Q157,'23-HVAC'!T157="*",'23-HVAC'!S157),"")</f>
        <v/>
      </c>
      <c r="E3273" s="622" t="e">
        <f>D3273/'Project Data'!$D$22</f>
        <v>#VALUE!</v>
      </c>
      <c r="F3273" s="174" t="s">
        <v>44</v>
      </c>
      <c r="G3273" s="239" t="str" cm="1">
        <f t="array" ref="G3273">_xlfn.IFNA(_xlfn.IFS('23-HVAC'!F157="*",'23-HVAC'!E157,'23-HVAC'!H157="*",'23-HVAC'!G157,'23-HVAC'!J157="*",'23-HVAC'!I157,'23-HVAC'!L157="*",'23-HVAC'!K157,'23-HVAC'!N157="*",'23-HVAC'!M157,'23-HVAC'!P157="*",'23-HVAC'!O157,'23-HVAC'!R157="*",'23-HVAC'!Q157,'23-HVAC'!T157="*",'23-HVAC'!S157,'23-HVAC'!V157="*",'23-HVAC'!U157),"")</f>
        <v/>
      </c>
      <c r="H3273" s="236" t="e">
        <f>G3273/'Project Data'!$D$22</f>
        <v>#VALUE!</v>
      </c>
      <c r="I3273" s="186"/>
      <c r="J3273" s="224"/>
      <c r="K3273" s="242"/>
    </row>
    <row r="3274" spans="1:11" s="147" customFormat="1" ht="15.6" hidden="1">
      <c r="A3274" s="198">
        <f>'23-HVAC'!A158</f>
        <v>0</v>
      </c>
      <c r="B3274" s="235" t="str">
        <f>'23-HVAC'!B158</f>
        <v>23 41 16 Renewable-Media Air Filters</v>
      </c>
      <c r="C3274" s="254"/>
      <c r="D3274" s="239" t="str" cm="1">
        <f t="array" ref="D3274">_xlfn.IFNA(_xlfn.IFS('23-HVAC'!D158="*",'23-HVAC'!C158,'23-HVAC'!F158="*",'23-HVAC'!E158,'23-HVAC'!H158="*",'23-HVAC'!G158,'23-HVAC'!J158="*",'23-HVAC'!I158,'23-HVAC'!L158="*",'23-HVAC'!K158,'23-HVAC'!N158="*",'23-HVAC'!M158,'23-HVAC'!P158="*",'23-HVAC'!O158,'23-HVAC'!R158="*",'23-HVAC'!Q158,'23-HVAC'!T158="*",'23-HVAC'!S158),"")</f>
        <v/>
      </c>
      <c r="E3274" s="622" t="e">
        <f>D3274/'Project Data'!$D$22</f>
        <v>#VALUE!</v>
      </c>
      <c r="F3274" s="174" t="s">
        <v>44</v>
      </c>
      <c r="G3274" s="239" t="str" cm="1">
        <f t="array" ref="G3274">_xlfn.IFNA(_xlfn.IFS('23-HVAC'!F158="*",'23-HVAC'!E158,'23-HVAC'!H158="*",'23-HVAC'!G158,'23-HVAC'!J158="*",'23-HVAC'!I158,'23-HVAC'!L158="*",'23-HVAC'!K158,'23-HVAC'!N158="*",'23-HVAC'!M158,'23-HVAC'!P158="*",'23-HVAC'!O158,'23-HVAC'!R158="*",'23-HVAC'!Q158,'23-HVAC'!T158="*",'23-HVAC'!S158,'23-HVAC'!V158="*",'23-HVAC'!U158),"")</f>
        <v/>
      </c>
      <c r="H3274" s="236" t="e">
        <f>G3274/'Project Data'!$D$22</f>
        <v>#VALUE!</v>
      </c>
      <c r="I3274" s="186"/>
      <c r="J3274" s="224"/>
      <c r="K3274" s="242"/>
    </row>
    <row r="3275" spans="1:11" s="147" customFormat="1" ht="15.6" hidden="1">
      <c r="A3275" s="198">
        <f>'23-HVAC'!A159</f>
        <v>0</v>
      </c>
      <c r="B3275" s="235" t="str">
        <f>'23-HVAC'!B159</f>
        <v>23 41 19 Washable Air Filters</v>
      </c>
      <c r="C3275" s="254"/>
      <c r="D3275" s="239" t="str" cm="1">
        <f t="array" ref="D3275">_xlfn.IFNA(_xlfn.IFS('23-HVAC'!D159="*",'23-HVAC'!C159,'23-HVAC'!F159="*",'23-HVAC'!E159,'23-HVAC'!H159="*",'23-HVAC'!G159,'23-HVAC'!J159="*",'23-HVAC'!I159,'23-HVAC'!L159="*",'23-HVAC'!K159,'23-HVAC'!N159="*",'23-HVAC'!M159,'23-HVAC'!P159="*",'23-HVAC'!O159,'23-HVAC'!R159="*",'23-HVAC'!Q159,'23-HVAC'!T159="*",'23-HVAC'!S159),"")</f>
        <v/>
      </c>
      <c r="E3275" s="622" t="e">
        <f>D3275/'Project Data'!$D$22</f>
        <v>#VALUE!</v>
      </c>
      <c r="F3275" s="174" t="s">
        <v>44</v>
      </c>
      <c r="G3275" s="239" t="str" cm="1">
        <f t="array" ref="G3275">_xlfn.IFNA(_xlfn.IFS('23-HVAC'!F159="*",'23-HVAC'!E159,'23-HVAC'!H159="*",'23-HVAC'!G159,'23-HVAC'!J159="*",'23-HVAC'!I159,'23-HVAC'!L159="*",'23-HVAC'!K159,'23-HVAC'!N159="*",'23-HVAC'!M159,'23-HVAC'!P159="*",'23-HVAC'!O159,'23-HVAC'!R159="*",'23-HVAC'!Q159,'23-HVAC'!T159="*",'23-HVAC'!S159,'23-HVAC'!V159="*",'23-HVAC'!U159),"")</f>
        <v/>
      </c>
      <c r="H3275" s="236" t="e">
        <f>G3275/'Project Data'!$D$22</f>
        <v>#VALUE!</v>
      </c>
      <c r="I3275" s="186"/>
      <c r="J3275" s="224"/>
      <c r="K3275" s="242"/>
    </row>
    <row r="3276" spans="1:11" s="147" customFormat="1" ht="15.6" hidden="1">
      <c r="A3276" s="198">
        <f>'23-HVAC'!A160</f>
        <v>0</v>
      </c>
      <c r="B3276" s="235" t="str">
        <f>'23-HVAC'!B160</f>
        <v>23 41 23 Extended Surface Filters</v>
      </c>
      <c r="C3276" s="254"/>
      <c r="D3276" s="239" t="str" cm="1">
        <f t="array" ref="D3276">_xlfn.IFNA(_xlfn.IFS('23-HVAC'!D160="*",'23-HVAC'!C160,'23-HVAC'!F160="*",'23-HVAC'!E160,'23-HVAC'!H160="*",'23-HVAC'!G160,'23-HVAC'!J160="*",'23-HVAC'!I160,'23-HVAC'!L160="*",'23-HVAC'!K160,'23-HVAC'!N160="*",'23-HVAC'!M160,'23-HVAC'!P160="*",'23-HVAC'!O160,'23-HVAC'!R160="*",'23-HVAC'!Q160,'23-HVAC'!T160="*",'23-HVAC'!S160),"")</f>
        <v/>
      </c>
      <c r="E3276" s="622" t="e">
        <f>D3276/'Project Data'!$D$22</f>
        <v>#VALUE!</v>
      </c>
      <c r="F3276" s="174" t="s">
        <v>44</v>
      </c>
      <c r="G3276" s="239" t="str" cm="1">
        <f t="array" ref="G3276">_xlfn.IFNA(_xlfn.IFS('23-HVAC'!F160="*",'23-HVAC'!E160,'23-HVAC'!H160="*",'23-HVAC'!G160,'23-HVAC'!J160="*",'23-HVAC'!I160,'23-HVAC'!L160="*",'23-HVAC'!K160,'23-HVAC'!N160="*",'23-HVAC'!M160,'23-HVAC'!P160="*",'23-HVAC'!O160,'23-HVAC'!R160="*",'23-HVAC'!Q160,'23-HVAC'!T160="*",'23-HVAC'!S160,'23-HVAC'!V160="*",'23-HVAC'!U160),"")</f>
        <v/>
      </c>
      <c r="H3276" s="236" t="e">
        <f>G3276/'Project Data'!$D$22</f>
        <v>#VALUE!</v>
      </c>
      <c r="I3276" s="186"/>
      <c r="J3276" s="224"/>
      <c r="K3276" s="242"/>
    </row>
    <row r="3277" spans="1:11" s="147" customFormat="1" ht="15.6" hidden="1">
      <c r="A3277" s="198">
        <f>'23-HVAC'!A161</f>
        <v>0</v>
      </c>
      <c r="B3277" s="235" t="str">
        <f>'23-HVAC'!B161</f>
        <v>23 41 33 High-Efficiency Particulate Filtration</v>
      </c>
      <c r="C3277" s="254"/>
      <c r="D3277" s="239" t="str" cm="1">
        <f t="array" ref="D3277">_xlfn.IFNA(_xlfn.IFS('23-HVAC'!D161="*",'23-HVAC'!C161,'23-HVAC'!F161="*",'23-HVAC'!E161,'23-HVAC'!H161="*",'23-HVAC'!G161,'23-HVAC'!J161="*",'23-HVAC'!I161,'23-HVAC'!L161="*",'23-HVAC'!K161,'23-HVAC'!N161="*",'23-HVAC'!M161,'23-HVAC'!P161="*",'23-HVAC'!O161,'23-HVAC'!R161="*",'23-HVAC'!Q161,'23-HVAC'!T161="*",'23-HVAC'!S161),"")</f>
        <v/>
      </c>
      <c r="E3277" s="622" t="e">
        <f>D3277/'Project Data'!$D$22</f>
        <v>#VALUE!</v>
      </c>
      <c r="F3277" s="174" t="s">
        <v>44</v>
      </c>
      <c r="G3277" s="239" t="str" cm="1">
        <f t="array" ref="G3277">_xlfn.IFNA(_xlfn.IFS('23-HVAC'!F161="*",'23-HVAC'!E161,'23-HVAC'!H161="*",'23-HVAC'!G161,'23-HVAC'!J161="*",'23-HVAC'!I161,'23-HVAC'!L161="*",'23-HVAC'!K161,'23-HVAC'!N161="*",'23-HVAC'!M161,'23-HVAC'!P161="*",'23-HVAC'!O161,'23-HVAC'!R161="*",'23-HVAC'!Q161,'23-HVAC'!T161="*",'23-HVAC'!S161,'23-HVAC'!V161="*",'23-HVAC'!U161),"")</f>
        <v/>
      </c>
      <c r="H3277" s="236" t="e">
        <f>G3277/'Project Data'!$D$22</f>
        <v>#VALUE!</v>
      </c>
      <c r="I3277" s="186"/>
      <c r="J3277" s="224"/>
      <c r="K3277" s="242"/>
    </row>
    <row r="3278" spans="1:11" s="147" customFormat="1" ht="15.6" hidden="1">
      <c r="A3278" s="198">
        <f>'23-HVAC'!A162</f>
        <v>0</v>
      </c>
      <c r="B3278" s="235" t="str">
        <f>'23-HVAC'!B162</f>
        <v>23 41 43 Ultra-Low Penetration Filtration</v>
      </c>
      <c r="C3278" s="254"/>
      <c r="D3278" s="239" t="str" cm="1">
        <f t="array" ref="D3278">_xlfn.IFNA(_xlfn.IFS('23-HVAC'!D162="*",'23-HVAC'!C162,'23-HVAC'!F162="*",'23-HVAC'!E162,'23-HVAC'!H162="*",'23-HVAC'!G162,'23-HVAC'!J162="*",'23-HVAC'!I162,'23-HVAC'!L162="*",'23-HVAC'!K162,'23-HVAC'!N162="*",'23-HVAC'!M162,'23-HVAC'!P162="*",'23-HVAC'!O162,'23-HVAC'!R162="*",'23-HVAC'!Q162,'23-HVAC'!T162="*",'23-HVAC'!S162),"")</f>
        <v/>
      </c>
      <c r="E3278" s="622" t="e">
        <f>D3278/'Project Data'!$D$22</f>
        <v>#VALUE!</v>
      </c>
      <c r="F3278" s="174" t="s">
        <v>44</v>
      </c>
      <c r="G3278" s="239" t="str" cm="1">
        <f t="array" ref="G3278">_xlfn.IFNA(_xlfn.IFS('23-HVAC'!F162="*",'23-HVAC'!E162,'23-HVAC'!H162="*",'23-HVAC'!G162,'23-HVAC'!J162="*",'23-HVAC'!I162,'23-HVAC'!L162="*",'23-HVAC'!K162,'23-HVAC'!N162="*",'23-HVAC'!M162,'23-HVAC'!P162="*",'23-HVAC'!O162,'23-HVAC'!R162="*",'23-HVAC'!Q162,'23-HVAC'!T162="*",'23-HVAC'!S162,'23-HVAC'!V162="*",'23-HVAC'!U162),"")</f>
        <v/>
      </c>
      <c r="H3278" s="236" t="e">
        <f>G3278/'Project Data'!$D$22</f>
        <v>#VALUE!</v>
      </c>
      <c r="I3278" s="186"/>
      <c r="J3278" s="224"/>
      <c r="K3278" s="242"/>
    </row>
    <row r="3279" spans="1:11" s="147" customFormat="1" ht="15.6" hidden="1">
      <c r="A3279" s="198">
        <f>'23-HVAC'!A163</f>
        <v>0</v>
      </c>
      <c r="B3279" s="235" t="str">
        <f>'23-HVAC'!B163</f>
        <v>23 41 46 Super Ultra-Low Penetration Filtration</v>
      </c>
      <c r="C3279" s="254"/>
      <c r="D3279" s="239" t="str" cm="1">
        <f t="array" ref="D3279">_xlfn.IFNA(_xlfn.IFS('23-HVAC'!D163="*",'23-HVAC'!C163,'23-HVAC'!F163="*",'23-HVAC'!E163,'23-HVAC'!H163="*",'23-HVAC'!G163,'23-HVAC'!J163="*",'23-HVAC'!I163,'23-HVAC'!L163="*",'23-HVAC'!K163,'23-HVAC'!N163="*",'23-HVAC'!M163,'23-HVAC'!P163="*",'23-HVAC'!O163,'23-HVAC'!R163="*",'23-HVAC'!Q163,'23-HVAC'!T163="*",'23-HVAC'!S163),"")</f>
        <v/>
      </c>
      <c r="E3279" s="622" t="e">
        <f>D3279/'Project Data'!$D$22</f>
        <v>#VALUE!</v>
      </c>
      <c r="F3279" s="174" t="s">
        <v>44</v>
      </c>
      <c r="G3279" s="239" t="str" cm="1">
        <f t="array" ref="G3279">_xlfn.IFNA(_xlfn.IFS('23-HVAC'!F163="*",'23-HVAC'!E163,'23-HVAC'!H163="*",'23-HVAC'!G163,'23-HVAC'!J163="*",'23-HVAC'!I163,'23-HVAC'!L163="*",'23-HVAC'!K163,'23-HVAC'!N163="*",'23-HVAC'!M163,'23-HVAC'!P163="*",'23-HVAC'!O163,'23-HVAC'!R163="*",'23-HVAC'!Q163,'23-HVAC'!T163="*",'23-HVAC'!S163,'23-HVAC'!V163="*",'23-HVAC'!U163),"")</f>
        <v/>
      </c>
      <c r="H3279" s="236" t="e">
        <f>G3279/'Project Data'!$D$22</f>
        <v>#VALUE!</v>
      </c>
      <c r="I3279" s="186"/>
      <c r="J3279" s="224"/>
      <c r="K3279" s="242"/>
    </row>
    <row r="3280" spans="1:11" s="147" customFormat="1" ht="15.6" hidden="1">
      <c r="A3280" s="198">
        <f>'23-HVAC'!A164</f>
        <v>0</v>
      </c>
      <c r="B3280" s="235" t="str">
        <f>'23-HVAC'!B164</f>
        <v>23 42 00 Gas-Phase Air Filtration</v>
      </c>
      <c r="C3280" s="254"/>
      <c r="D3280" s="239" t="str" cm="1">
        <f t="array" ref="D3280">_xlfn.IFNA(_xlfn.IFS('23-HVAC'!D164="*",'23-HVAC'!C164,'23-HVAC'!F164="*",'23-HVAC'!E164,'23-HVAC'!H164="*",'23-HVAC'!G164,'23-HVAC'!J164="*",'23-HVAC'!I164,'23-HVAC'!L164="*",'23-HVAC'!K164,'23-HVAC'!N164="*",'23-HVAC'!M164,'23-HVAC'!P164="*",'23-HVAC'!O164,'23-HVAC'!R164="*",'23-HVAC'!Q164,'23-HVAC'!T164="*",'23-HVAC'!S164),"")</f>
        <v/>
      </c>
      <c r="E3280" s="622" t="e">
        <f>D3280/'Project Data'!$D$22</f>
        <v>#VALUE!</v>
      </c>
      <c r="F3280" s="174" t="s">
        <v>44</v>
      </c>
      <c r="G3280" s="239" t="str" cm="1">
        <f t="array" ref="G3280">_xlfn.IFNA(_xlfn.IFS('23-HVAC'!F164="*",'23-HVAC'!E164,'23-HVAC'!H164="*",'23-HVAC'!G164,'23-HVAC'!J164="*",'23-HVAC'!I164,'23-HVAC'!L164="*",'23-HVAC'!K164,'23-HVAC'!N164="*",'23-HVAC'!M164,'23-HVAC'!P164="*",'23-HVAC'!O164,'23-HVAC'!R164="*",'23-HVAC'!Q164,'23-HVAC'!T164="*",'23-HVAC'!S164,'23-HVAC'!V164="*",'23-HVAC'!U164),"")</f>
        <v/>
      </c>
      <c r="H3280" s="236" t="e">
        <f>G3280/'Project Data'!$D$22</f>
        <v>#VALUE!</v>
      </c>
      <c r="I3280" s="186"/>
      <c r="J3280" s="224"/>
      <c r="K3280" s="242"/>
    </row>
    <row r="3281" spans="1:11" s="147" customFormat="1" ht="15.6" hidden="1">
      <c r="A3281" s="198">
        <f>'23-HVAC'!A165</f>
        <v>0</v>
      </c>
      <c r="B3281" s="235" t="str">
        <f>'23-HVAC'!B165</f>
        <v>23 42 13 Activated-Carbon Air Filtration</v>
      </c>
      <c r="C3281" s="254"/>
      <c r="D3281" s="239" t="str" cm="1">
        <f t="array" ref="D3281">_xlfn.IFNA(_xlfn.IFS('23-HVAC'!D165="*",'23-HVAC'!C165,'23-HVAC'!F165="*",'23-HVAC'!E165,'23-HVAC'!H165="*",'23-HVAC'!G165,'23-HVAC'!J165="*",'23-HVAC'!I165,'23-HVAC'!L165="*",'23-HVAC'!K165,'23-HVAC'!N165="*",'23-HVAC'!M165,'23-HVAC'!P165="*",'23-HVAC'!O165,'23-HVAC'!R165="*",'23-HVAC'!Q165,'23-HVAC'!T165="*",'23-HVAC'!S165),"")</f>
        <v/>
      </c>
      <c r="E3281" s="622" t="e">
        <f>D3281/'Project Data'!$D$22</f>
        <v>#VALUE!</v>
      </c>
      <c r="F3281" s="174" t="s">
        <v>44</v>
      </c>
      <c r="G3281" s="239" t="str" cm="1">
        <f t="array" ref="G3281">_xlfn.IFNA(_xlfn.IFS('23-HVAC'!F165="*",'23-HVAC'!E165,'23-HVAC'!H165="*",'23-HVAC'!G165,'23-HVAC'!J165="*",'23-HVAC'!I165,'23-HVAC'!L165="*",'23-HVAC'!K165,'23-HVAC'!N165="*",'23-HVAC'!M165,'23-HVAC'!P165="*",'23-HVAC'!O165,'23-HVAC'!R165="*",'23-HVAC'!Q165,'23-HVAC'!T165="*",'23-HVAC'!S165,'23-HVAC'!V165="*",'23-HVAC'!U165),"")</f>
        <v/>
      </c>
      <c r="H3281" s="236" t="e">
        <f>G3281/'Project Data'!$D$22</f>
        <v>#VALUE!</v>
      </c>
      <c r="I3281" s="186"/>
      <c r="J3281" s="224"/>
      <c r="K3281" s="242"/>
    </row>
    <row r="3282" spans="1:11" s="147" customFormat="1" ht="15.6" hidden="1">
      <c r="A3282" s="198">
        <f>'23-HVAC'!A166</f>
        <v>0</v>
      </c>
      <c r="B3282" s="235" t="str">
        <f>'23-HVAC'!B166</f>
        <v>23 42 16 Chemically-Impregnated Adsorption Air Filtration</v>
      </c>
      <c r="C3282" s="254"/>
      <c r="D3282" s="239" t="str" cm="1">
        <f t="array" ref="D3282">_xlfn.IFNA(_xlfn.IFS('23-HVAC'!D166="*",'23-HVAC'!C166,'23-HVAC'!F166="*",'23-HVAC'!E166,'23-HVAC'!H166="*",'23-HVAC'!G166,'23-HVAC'!J166="*",'23-HVAC'!I166,'23-HVAC'!L166="*",'23-HVAC'!K166,'23-HVAC'!N166="*",'23-HVAC'!M166,'23-HVAC'!P166="*",'23-HVAC'!O166,'23-HVAC'!R166="*",'23-HVAC'!Q166,'23-HVAC'!T166="*",'23-HVAC'!S166),"")</f>
        <v/>
      </c>
      <c r="E3282" s="622" t="e">
        <f>D3282/'Project Data'!$D$22</f>
        <v>#VALUE!</v>
      </c>
      <c r="F3282" s="174" t="s">
        <v>44</v>
      </c>
      <c r="G3282" s="239" t="str" cm="1">
        <f t="array" ref="G3282">_xlfn.IFNA(_xlfn.IFS('23-HVAC'!F166="*",'23-HVAC'!E166,'23-HVAC'!H166="*",'23-HVAC'!G166,'23-HVAC'!J166="*",'23-HVAC'!I166,'23-HVAC'!L166="*",'23-HVAC'!K166,'23-HVAC'!N166="*",'23-HVAC'!M166,'23-HVAC'!P166="*",'23-HVAC'!O166,'23-HVAC'!R166="*",'23-HVAC'!Q166,'23-HVAC'!T166="*",'23-HVAC'!S166,'23-HVAC'!V166="*",'23-HVAC'!U166),"")</f>
        <v/>
      </c>
      <c r="H3282" s="236" t="e">
        <f>G3282/'Project Data'!$D$22</f>
        <v>#VALUE!</v>
      </c>
      <c r="I3282" s="186"/>
      <c r="J3282" s="224"/>
      <c r="K3282" s="242"/>
    </row>
    <row r="3283" spans="1:11" s="147" customFormat="1" ht="15.6" hidden="1">
      <c r="A3283" s="198">
        <f>'23-HVAC'!A167</f>
        <v>0</v>
      </c>
      <c r="B3283" s="235" t="str">
        <f>'23-HVAC'!B167</f>
        <v>23 42 19 Catalytic-Adsorption Air Filtration</v>
      </c>
      <c r="C3283" s="254"/>
      <c r="D3283" s="239" t="str" cm="1">
        <f t="array" ref="D3283">_xlfn.IFNA(_xlfn.IFS('23-HVAC'!D167="*",'23-HVAC'!C167,'23-HVAC'!F167="*",'23-HVAC'!E167,'23-HVAC'!H167="*",'23-HVAC'!G167,'23-HVAC'!J167="*",'23-HVAC'!I167,'23-HVAC'!L167="*",'23-HVAC'!K167,'23-HVAC'!N167="*",'23-HVAC'!M167,'23-HVAC'!P167="*",'23-HVAC'!O167,'23-HVAC'!R167="*",'23-HVAC'!Q167,'23-HVAC'!T167="*",'23-HVAC'!S167),"")</f>
        <v/>
      </c>
      <c r="E3283" s="622" t="e">
        <f>D3283/'Project Data'!$D$22</f>
        <v>#VALUE!</v>
      </c>
      <c r="F3283" s="174" t="s">
        <v>44</v>
      </c>
      <c r="G3283" s="239" t="str" cm="1">
        <f t="array" ref="G3283">_xlfn.IFNA(_xlfn.IFS('23-HVAC'!F167="*",'23-HVAC'!E167,'23-HVAC'!H167="*",'23-HVAC'!G167,'23-HVAC'!J167="*",'23-HVAC'!I167,'23-HVAC'!L167="*",'23-HVAC'!K167,'23-HVAC'!N167="*",'23-HVAC'!M167,'23-HVAC'!P167="*",'23-HVAC'!O167,'23-HVAC'!R167="*",'23-HVAC'!Q167,'23-HVAC'!T167="*",'23-HVAC'!S167,'23-HVAC'!V167="*",'23-HVAC'!U167),"")</f>
        <v/>
      </c>
      <c r="H3283" s="236" t="e">
        <f>G3283/'Project Data'!$D$22</f>
        <v>#VALUE!</v>
      </c>
      <c r="I3283" s="186"/>
      <c r="J3283" s="224"/>
      <c r="K3283" s="242"/>
    </row>
    <row r="3284" spans="1:11" s="147" customFormat="1" ht="15.6" hidden="1">
      <c r="A3284" s="198">
        <f>'23-HVAC'!A168</f>
        <v>0</v>
      </c>
      <c r="B3284" s="235" t="str">
        <f>'23-HVAC'!B168</f>
        <v>23 43 00 Electronic Air Cleaners</v>
      </c>
      <c r="C3284" s="254"/>
      <c r="D3284" s="239" t="str" cm="1">
        <f t="array" ref="D3284">_xlfn.IFNA(_xlfn.IFS('23-HVAC'!D168="*",'23-HVAC'!C168,'23-HVAC'!F168="*",'23-HVAC'!E168,'23-HVAC'!H168="*",'23-HVAC'!G168,'23-HVAC'!J168="*",'23-HVAC'!I168,'23-HVAC'!L168="*",'23-HVAC'!K168,'23-HVAC'!N168="*",'23-HVAC'!M168,'23-HVAC'!P168="*",'23-HVAC'!O168,'23-HVAC'!R168="*",'23-HVAC'!Q168,'23-HVAC'!T168="*",'23-HVAC'!S168),"")</f>
        <v/>
      </c>
      <c r="E3284" s="622" t="e">
        <f>D3284/'Project Data'!$D$22</f>
        <v>#VALUE!</v>
      </c>
      <c r="F3284" s="174" t="s">
        <v>44</v>
      </c>
      <c r="G3284" s="239" t="str" cm="1">
        <f t="array" ref="G3284">_xlfn.IFNA(_xlfn.IFS('23-HVAC'!F168="*",'23-HVAC'!E168,'23-HVAC'!H168="*",'23-HVAC'!G168,'23-HVAC'!J168="*",'23-HVAC'!I168,'23-HVAC'!L168="*",'23-HVAC'!K168,'23-HVAC'!N168="*",'23-HVAC'!M168,'23-HVAC'!P168="*",'23-HVAC'!O168,'23-HVAC'!R168="*",'23-HVAC'!Q168,'23-HVAC'!T168="*",'23-HVAC'!S168,'23-HVAC'!V168="*",'23-HVAC'!U168),"")</f>
        <v/>
      </c>
      <c r="H3284" s="236" t="e">
        <f>G3284/'Project Data'!$D$22</f>
        <v>#VALUE!</v>
      </c>
      <c r="I3284" s="186"/>
      <c r="J3284" s="224"/>
      <c r="K3284" s="242"/>
    </row>
    <row r="3285" spans="1:11" s="147" customFormat="1" ht="15.6" hidden="1">
      <c r="A3285" s="198">
        <f>'23-HVAC'!A169</f>
        <v>0</v>
      </c>
      <c r="B3285" s="235" t="str">
        <f>'23-HVAC'!B169</f>
        <v>23 43 13 Washable Electronic Air Cleaners</v>
      </c>
      <c r="C3285" s="254"/>
      <c r="D3285" s="239" t="str" cm="1">
        <f t="array" ref="D3285">_xlfn.IFNA(_xlfn.IFS('23-HVAC'!D169="*",'23-HVAC'!C169,'23-HVAC'!F169="*",'23-HVAC'!E169,'23-HVAC'!H169="*",'23-HVAC'!G169,'23-HVAC'!J169="*",'23-HVAC'!I169,'23-HVAC'!L169="*",'23-HVAC'!K169,'23-HVAC'!N169="*",'23-HVAC'!M169,'23-HVAC'!P169="*",'23-HVAC'!O169,'23-HVAC'!R169="*",'23-HVAC'!Q169,'23-HVAC'!T169="*",'23-HVAC'!S169),"")</f>
        <v/>
      </c>
      <c r="E3285" s="622" t="e">
        <f>D3285/'Project Data'!$D$22</f>
        <v>#VALUE!</v>
      </c>
      <c r="F3285" s="174" t="s">
        <v>44</v>
      </c>
      <c r="G3285" s="239" t="str" cm="1">
        <f t="array" ref="G3285">_xlfn.IFNA(_xlfn.IFS('23-HVAC'!F169="*",'23-HVAC'!E169,'23-HVAC'!H169="*",'23-HVAC'!G169,'23-HVAC'!J169="*",'23-HVAC'!I169,'23-HVAC'!L169="*",'23-HVAC'!K169,'23-HVAC'!N169="*",'23-HVAC'!M169,'23-HVAC'!P169="*",'23-HVAC'!O169,'23-HVAC'!R169="*",'23-HVAC'!Q169,'23-HVAC'!T169="*",'23-HVAC'!S169,'23-HVAC'!V169="*",'23-HVAC'!U169),"")</f>
        <v/>
      </c>
      <c r="H3285" s="236" t="e">
        <f>G3285/'Project Data'!$D$22</f>
        <v>#VALUE!</v>
      </c>
      <c r="I3285" s="186"/>
      <c r="J3285" s="224"/>
      <c r="K3285" s="242"/>
    </row>
    <row r="3286" spans="1:11" s="147" customFormat="1" ht="15.6" hidden="1">
      <c r="A3286" s="198">
        <f>'23-HVAC'!A170</f>
        <v>0</v>
      </c>
      <c r="B3286" s="235" t="str">
        <f>'23-HVAC'!B170</f>
        <v>23 43 16 Agglomerator Electronic Air Cleaners</v>
      </c>
      <c r="C3286" s="254"/>
      <c r="D3286" s="239" t="str" cm="1">
        <f t="array" ref="D3286">_xlfn.IFNA(_xlfn.IFS('23-HVAC'!D170="*",'23-HVAC'!C170,'23-HVAC'!F170="*",'23-HVAC'!E170,'23-HVAC'!H170="*",'23-HVAC'!G170,'23-HVAC'!J170="*",'23-HVAC'!I170,'23-HVAC'!L170="*",'23-HVAC'!K170,'23-HVAC'!N170="*",'23-HVAC'!M170,'23-HVAC'!P170="*",'23-HVAC'!O170,'23-HVAC'!R170="*",'23-HVAC'!Q170,'23-HVAC'!T170="*",'23-HVAC'!S170),"")</f>
        <v/>
      </c>
      <c r="E3286" s="622" t="e">
        <f>D3286/'Project Data'!$D$22</f>
        <v>#VALUE!</v>
      </c>
      <c r="F3286" s="174" t="s">
        <v>44</v>
      </c>
      <c r="G3286" s="239" t="str" cm="1">
        <f t="array" ref="G3286">_xlfn.IFNA(_xlfn.IFS('23-HVAC'!F170="*",'23-HVAC'!E170,'23-HVAC'!H170="*",'23-HVAC'!G170,'23-HVAC'!J170="*",'23-HVAC'!I170,'23-HVAC'!L170="*",'23-HVAC'!K170,'23-HVAC'!N170="*",'23-HVAC'!M170,'23-HVAC'!P170="*",'23-HVAC'!O170,'23-HVAC'!R170="*",'23-HVAC'!Q170,'23-HVAC'!T170="*",'23-HVAC'!S170,'23-HVAC'!V170="*",'23-HVAC'!U170),"")</f>
        <v/>
      </c>
      <c r="H3286" s="236" t="e">
        <f>G3286/'Project Data'!$D$22</f>
        <v>#VALUE!</v>
      </c>
      <c r="I3286" s="186"/>
      <c r="J3286" s="224"/>
      <c r="K3286" s="242"/>
    </row>
    <row r="3287" spans="1:11" s="147" customFormat="1" ht="15.6" hidden="1">
      <c r="A3287" s="198">
        <f>'23-HVAC'!A171</f>
        <v>0</v>
      </c>
      <c r="B3287" s="235" t="str">
        <f>'23-HVAC'!B171</f>
        <v>23 43 23 Self-Contained Electronic Air Cleaners</v>
      </c>
      <c r="C3287" s="254"/>
      <c r="D3287" s="239" t="str" cm="1">
        <f t="array" ref="D3287">_xlfn.IFNA(_xlfn.IFS('23-HVAC'!D171="*",'23-HVAC'!C171,'23-HVAC'!F171="*",'23-HVAC'!E171,'23-HVAC'!H171="*",'23-HVAC'!G171,'23-HVAC'!J171="*",'23-HVAC'!I171,'23-HVAC'!L171="*",'23-HVAC'!K171,'23-HVAC'!N171="*",'23-HVAC'!M171,'23-HVAC'!P171="*",'23-HVAC'!O171,'23-HVAC'!R171="*",'23-HVAC'!Q171,'23-HVAC'!T171="*",'23-HVAC'!S171),"")</f>
        <v/>
      </c>
      <c r="E3287" s="622" t="e">
        <f>D3287/'Project Data'!$D$22</f>
        <v>#VALUE!</v>
      </c>
      <c r="F3287" s="174" t="s">
        <v>44</v>
      </c>
      <c r="G3287" s="239" t="str" cm="1">
        <f t="array" ref="G3287">_xlfn.IFNA(_xlfn.IFS('23-HVAC'!F171="*",'23-HVAC'!E171,'23-HVAC'!H171="*",'23-HVAC'!G171,'23-HVAC'!J171="*",'23-HVAC'!I171,'23-HVAC'!L171="*",'23-HVAC'!K171,'23-HVAC'!N171="*",'23-HVAC'!M171,'23-HVAC'!P171="*",'23-HVAC'!O171,'23-HVAC'!R171="*",'23-HVAC'!Q171,'23-HVAC'!T171="*",'23-HVAC'!S171,'23-HVAC'!V171="*",'23-HVAC'!U171),"")</f>
        <v/>
      </c>
      <c r="H3287" s="236" t="e">
        <f>G3287/'Project Data'!$D$22</f>
        <v>#VALUE!</v>
      </c>
      <c r="I3287" s="186"/>
      <c r="J3287" s="224"/>
      <c r="K3287" s="242"/>
    </row>
    <row r="3288" spans="1:11" s="147" customFormat="1" ht="15.6" hidden="1">
      <c r="A3288" s="198">
        <f>'23-HVAC'!A172</f>
        <v>0</v>
      </c>
      <c r="B3288" s="235" t="str">
        <f>'23-HVAC'!B172</f>
        <v>23 50 00 Central Heating Equipment</v>
      </c>
      <c r="C3288" s="254"/>
      <c r="D3288" s="239" t="str" cm="1">
        <f t="array" ref="D3288">_xlfn.IFNA(_xlfn.IFS('23-HVAC'!D172="*",'23-HVAC'!C172,'23-HVAC'!F172="*",'23-HVAC'!E172,'23-HVAC'!H172="*",'23-HVAC'!G172,'23-HVAC'!J172="*",'23-HVAC'!I172,'23-HVAC'!L172="*",'23-HVAC'!K172,'23-HVAC'!N172="*",'23-HVAC'!M172,'23-HVAC'!P172="*",'23-HVAC'!O172,'23-HVAC'!R172="*",'23-HVAC'!Q172,'23-HVAC'!T172="*",'23-HVAC'!S172),"")</f>
        <v/>
      </c>
      <c r="E3288" s="622" t="e">
        <f>D3288/'Project Data'!$D$22</f>
        <v>#VALUE!</v>
      </c>
      <c r="F3288" s="174" t="s">
        <v>44</v>
      </c>
      <c r="G3288" s="239" t="str" cm="1">
        <f t="array" ref="G3288">_xlfn.IFNA(_xlfn.IFS('23-HVAC'!F172="*",'23-HVAC'!E172,'23-HVAC'!H172="*",'23-HVAC'!G172,'23-HVAC'!J172="*",'23-HVAC'!I172,'23-HVAC'!L172="*",'23-HVAC'!K172,'23-HVAC'!N172="*",'23-HVAC'!M172,'23-HVAC'!P172="*",'23-HVAC'!O172,'23-HVAC'!R172="*",'23-HVAC'!Q172,'23-HVAC'!T172="*",'23-HVAC'!S172,'23-HVAC'!V172="*",'23-HVAC'!U172),"")</f>
        <v/>
      </c>
      <c r="H3288" s="236" t="e">
        <f>G3288/'Project Data'!$D$22</f>
        <v>#VALUE!</v>
      </c>
      <c r="I3288" s="186"/>
      <c r="J3288" s="224"/>
      <c r="K3288" s="242"/>
    </row>
    <row r="3289" spans="1:11" s="147" customFormat="1" ht="15.6" hidden="1">
      <c r="A3289" s="198">
        <f>'23-HVAC'!A173</f>
        <v>0</v>
      </c>
      <c r="B3289" s="235" t="str">
        <f>'23-HVAC'!B173</f>
        <v>23 51 00 Breechings, Chimneys, and Stacks</v>
      </c>
      <c r="C3289" s="254"/>
      <c r="D3289" s="239" t="str" cm="1">
        <f t="array" ref="D3289">_xlfn.IFNA(_xlfn.IFS('23-HVAC'!D173="*",'23-HVAC'!C173,'23-HVAC'!F173="*",'23-HVAC'!E173,'23-HVAC'!H173="*",'23-HVAC'!G173,'23-HVAC'!J173="*",'23-HVAC'!I173,'23-HVAC'!L173="*",'23-HVAC'!K173,'23-HVAC'!N173="*",'23-HVAC'!M173,'23-HVAC'!P173="*",'23-HVAC'!O173,'23-HVAC'!R173="*",'23-HVAC'!Q173,'23-HVAC'!T173="*",'23-HVAC'!S173),"")</f>
        <v/>
      </c>
      <c r="E3289" s="622" t="e">
        <f>D3289/'Project Data'!$D$22</f>
        <v>#VALUE!</v>
      </c>
      <c r="F3289" s="174" t="s">
        <v>44</v>
      </c>
      <c r="G3289" s="239" t="str" cm="1">
        <f t="array" ref="G3289">_xlfn.IFNA(_xlfn.IFS('23-HVAC'!F173="*",'23-HVAC'!E173,'23-HVAC'!H173="*",'23-HVAC'!G173,'23-HVAC'!J173="*",'23-HVAC'!I173,'23-HVAC'!L173="*",'23-HVAC'!K173,'23-HVAC'!N173="*",'23-HVAC'!M173,'23-HVAC'!P173="*",'23-HVAC'!O173,'23-HVAC'!R173="*",'23-HVAC'!Q173,'23-HVAC'!T173="*",'23-HVAC'!S173,'23-HVAC'!V173="*",'23-HVAC'!U173),"")</f>
        <v/>
      </c>
      <c r="H3289" s="236" t="e">
        <f>G3289/'Project Data'!$D$22</f>
        <v>#VALUE!</v>
      </c>
      <c r="I3289" s="186"/>
      <c r="J3289" s="224"/>
      <c r="K3289" s="242"/>
    </row>
    <row r="3290" spans="1:11" s="147" customFormat="1" ht="15.6" hidden="1">
      <c r="A3290" s="198">
        <f>'23-HVAC'!A174</f>
        <v>0</v>
      </c>
      <c r="B3290" s="235" t="str">
        <f>'23-HVAC'!B174</f>
        <v>23 51 13 Draft Control Devices</v>
      </c>
      <c r="C3290" s="254"/>
      <c r="D3290" s="239" t="str" cm="1">
        <f t="array" ref="D3290">_xlfn.IFNA(_xlfn.IFS('23-HVAC'!D174="*",'23-HVAC'!C174,'23-HVAC'!F174="*",'23-HVAC'!E174,'23-HVAC'!H174="*",'23-HVAC'!G174,'23-HVAC'!J174="*",'23-HVAC'!I174,'23-HVAC'!L174="*",'23-HVAC'!K174,'23-HVAC'!N174="*",'23-HVAC'!M174,'23-HVAC'!P174="*",'23-HVAC'!O174,'23-HVAC'!R174="*",'23-HVAC'!Q174,'23-HVAC'!T174="*",'23-HVAC'!S174),"")</f>
        <v/>
      </c>
      <c r="E3290" s="622" t="e">
        <f>D3290/'Project Data'!$D$22</f>
        <v>#VALUE!</v>
      </c>
      <c r="F3290" s="174" t="s">
        <v>44</v>
      </c>
      <c r="G3290" s="239" t="str" cm="1">
        <f t="array" ref="G3290">_xlfn.IFNA(_xlfn.IFS('23-HVAC'!F174="*",'23-HVAC'!E174,'23-HVAC'!H174="*",'23-HVAC'!G174,'23-HVAC'!J174="*",'23-HVAC'!I174,'23-HVAC'!L174="*",'23-HVAC'!K174,'23-HVAC'!N174="*",'23-HVAC'!M174,'23-HVAC'!P174="*",'23-HVAC'!O174,'23-HVAC'!R174="*",'23-HVAC'!Q174,'23-HVAC'!T174="*",'23-HVAC'!S174,'23-HVAC'!V174="*",'23-HVAC'!U174),"")</f>
        <v/>
      </c>
      <c r="H3290" s="236" t="e">
        <f>G3290/'Project Data'!$D$22</f>
        <v>#VALUE!</v>
      </c>
      <c r="I3290" s="186"/>
      <c r="J3290" s="224"/>
      <c r="K3290" s="242"/>
    </row>
    <row r="3291" spans="1:11" s="147" customFormat="1" ht="15.6" hidden="1">
      <c r="A3291" s="198">
        <f>'23-HVAC'!A175</f>
        <v>0</v>
      </c>
      <c r="B3291" s="235" t="str">
        <f>'23-HVAC'!B175</f>
        <v>23 51 13.11 Draft Control Fans</v>
      </c>
      <c r="C3291" s="254"/>
      <c r="D3291" s="239" t="str" cm="1">
        <f t="array" ref="D3291">_xlfn.IFNA(_xlfn.IFS('23-HVAC'!D175="*",'23-HVAC'!C175,'23-HVAC'!F175="*",'23-HVAC'!E175,'23-HVAC'!H175="*",'23-HVAC'!G175,'23-HVAC'!J175="*",'23-HVAC'!I175,'23-HVAC'!L175="*",'23-HVAC'!K175,'23-HVAC'!N175="*",'23-HVAC'!M175,'23-HVAC'!P175="*",'23-HVAC'!O175,'23-HVAC'!R175="*",'23-HVAC'!Q175,'23-HVAC'!T175="*",'23-HVAC'!S175),"")</f>
        <v/>
      </c>
      <c r="E3291" s="622" t="e">
        <f>D3291/'Project Data'!$D$22</f>
        <v>#VALUE!</v>
      </c>
      <c r="F3291" s="174" t="s">
        <v>44</v>
      </c>
      <c r="G3291" s="239" t="str" cm="1">
        <f t="array" ref="G3291">_xlfn.IFNA(_xlfn.IFS('23-HVAC'!F175="*",'23-HVAC'!E175,'23-HVAC'!H175="*",'23-HVAC'!G175,'23-HVAC'!J175="*",'23-HVAC'!I175,'23-HVAC'!L175="*",'23-HVAC'!K175,'23-HVAC'!N175="*",'23-HVAC'!M175,'23-HVAC'!P175="*",'23-HVAC'!O175,'23-HVAC'!R175="*",'23-HVAC'!Q175,'23-HVAC'!T175="*",'23-HVAC'!S175,'23-HVAC'!V175="*",'23-HVAC'!U175),"")</f>
        <v/>
      </c>
      <c r="H3291" s="236" t="e">
        <f>G3291/'Project Data'!$D$22</f>
        <v>#VALUE!</v>
      </c>
      <c r="I3291" s="186"/>
      <c r="J3291" s="224"/>
      <c r="K3291" s="242"/>
    </row>
    <row r="3292" spans="1:11" s="147" customFormat="1" ht="15.6" hidden="1">
      <c r="A3292" s="198">
        <f>'23-HVAC'!A176</f>
        <v>0</v>
      </c>
      <c r="B3292" s="235" t="str">
        <f>'23-HVAC'!B176</f>
        <v>23 51 13.13 Draft-Induction Fans</v>
      </c>
      <c r="C3292" s="254"/>
      <c r="D3292" s="239" t="str" cm="1">
        <f t="array" ref="D3292">_xlfn.IFNA(_xlfn.IFS('23-HVAC'!D176="*",'23-HVAC'!C176,'23-HVAC'!F176="*",'23-HVAC'!E176,'23-HVAC'!H176="*",'23-HVAC'!G176,'23-HVAC'!J176="*",'23-HVAC'!I176,'23-HVAC'!L176="*",'23-HVAC'!K176,'23-HVAC'!N176="*",'23-HVAC'!M176,'23-HVAC'!P176="*",'23-HVAC'!O176,'23-HVAC'!R176="*",'23-HVAC'!Q176,'23-HVAC'!T176="*",'23-HVAC'!S176),"")</f>
        <v/>
      </c>
      <c r="E3292" s="622" t="e">
        <f>D3292/'Project Data'!$D$22</f>
        <v>#VALUE!</v>
      </c>
      <c r="F3292" s="174" t="s">
        <v>44</v>
      </c>
      <c r="G3292" s="239" t="str" cm="1">
        <f t="array" ref="G3292">_xlfn.IFNA(_xlfn.IFS('23-HVAC'!F176="*",'23-HVAC'!E176,'23-HVAC'!H176="*",'23-HVAC'!G176,'23-HVAC'!J176="*",'23-HVAC'!I176,'23-HVAC'!L176="*",'23-HVAC'!K176,'23-HVAC'!N176="*",'23-HVAC'!M176,'23-HVAC'!P176="*",'23-HVAC'!O176,'23-HVAC'!R176="*",'23-HVAC'!Q176,'23-HVAC'!T176="*",'23-HVAC'!S176,'23-HVAC'!V176="*",'23-HVAC'!U176),"")</f>
        <v/>
      </c>
      <c r="H3292" s="236" t="e">
        <f>G3292/'Project Data'!$D$22</f>
        <v>#VALUE!</v>
      </c>
      <c r="I3292" s="186"/>
      <c r="J3292" s="224"/>
      <c r="K3292" s="242"/>
    </row>
    <row r="3293" spans="1:11" s="147" customFormat="1" ht="15.6" hidden="1">
      <c r="A3293" s="198">
        <f>'23-HVAC'!A177</f>
        <v>0</v>
      </c>
      <c r="B3293" s="235" t="str">
        <f>'23-HVAC'!B177</f>
        <v>23 51 13.16 Vent Dampers</v>
      </c>
      <c r="C3293" s="254"/>
      <c r="D3293" s="239" t="str" cm="1">
        <f t="array" ref="D3293">_xlfn.IFNA(_xlfn.IFS('23-HVAC'!D177="*",'23-HVAC'!C177,'23-HVAC'!F177="*",'23-HVAC'!E177,'23-HVAC'!H177="*",'23-HVAC'!G177,'23-HVAC'!J177="*",'23-HVAC'!I177,'23-HVAC'!L177="*",'23-HVAC'!K177,'23-HVAC'!N177="*",'23-HVAC'!M177,'23-HVAC'!P177="*",'23-HVAC'!O177,'23-HVAC'!R177="*",'23-HVAC'!Q177,'23-HVAC'!T177="*",'23-HVAC'!S177),"")</f>
        <v/>
      </c>
      <c r="E3293" s="622" t="e">
        <f>D3293/'Project Data'!$D$22</f>
        <v>#VALUE!</v>
      </c>
      <c r="F3293" s="174" t="s">
        <v>44</v>
      </c>
      <c r="G3293" s="239" t="str" cm="1">
        <f t="array" ref="G3293">_xlfn.IFNA(_xlfn.IFS('23-HVAC'!F177="*",'23-HVAC'!E177,'23-HVAC'!H177="*",'23-HVAC'!G177,'23-HVAC'!J177="*",'23-HVAC'!I177,'23-HVAC'!L177="*",'23-HVAC'!K177,'23-HVAC'!N177="*",'23-HVAC'!M177,'23-HVAC'!P177="*",'23-HVAC'!O177,'23-HVAC'!R177="*",'23-HVAC'!Q177,'23-HVAC'!T177="*",'23-HVAC'!S177,'23-HVAC'!V177="*",'23-HVAC'!U177),"")</f>
        <v/>
      </c>
      <c r="H3293" s="236" t="e">
        <f>G3293/'Project Data'!$D$22</f>
        <v>#VALUE!</v>
      </c>
      <c r="I3293" s="186"/>
      <c r="J3293" s="224"/>
      <c r="K3293" s="242"/>
    </row>
    <row r="3294" spans="1:11" s="147" customFormat="1" ht="15.6" hidden="1">
      <c r="A3294" s="198">
        <f>'23-HVAC'!A178</f>
        <v>0</v>
      </c>
      <c r="B3294" s="235" t="str">
        <f>'23-HVAC'!B178</f>
        <v>23 51 13.19 Barometric Dampers</v>
      </c>
      <c r="C3294" s="254"/>
      <c r="D3294" s="239" t="str" cm="1">
        <f t="array" ref="D3294">_xlfn.IFNA(_xlfn.IFS('23-HVAC'!D178="*",'23-HVAC'!C178,'23-HVAC'!F178="*",'23-HVAC'!E178,'23-HVAC'!H178="*",'23-HVAC'!G178,'23-HVAC'!J178="*",'23-HVAC'!I178,'23-HVAC'!L178="*",'23-HVAC'!K178,'23-HVAC'!N178="*",'23-HVAC'!M178,'23-HVAC'!P178="*",'23-HVAC'!O178,'23-HVAC'!R178="*",'23-HVAC'!Q178,'23-HVAC'!T178="*",'23-HVAC'!S178),"")</f>
        <v/>
      </c>
      <c r="E3294" s="622" t="e">
        <f>D3294/'Project Data'!$D$22</f>
        <v>#VALUE!</v>
      </c>
      <c r="F3294" s="174" t="s">
        <v>44</v>
      </c>
      <c r="G3294" s="239" t="str" cm="1">
        <f t="array" ref="G3294">_xlfn.IFNA(_xlfn.IFS('23-HVAC'!F178="*",'23-HVAC'!E178,'23-HVAC'!H178="*",'23-HVAC'!G178,'23-HVAC'!J178="*",'23-HVAC'!I178,'23-HVAC'!L178="*",'23-HVAC'!K178,'23-HVAC'!N178="*",'23-HVAC'!M178,'23-HVAC'!P178="*",'23-HVAC'!O178,'23-HVAC'!R178="*",'23-HVAC'!Q178,'23-HVAC'!T178="*",'23-HVAC'!S178,'23-HVAC'!V178="*",'23-HVAC'!U178),"")</f>
        <v/>
      </c>
      <c r="H3294" s="236" t="e">
        <f>G3294/'Project Data'!$D$22</f>
        <v>#VALUE!</v>
      </c>
      <c r="I3294" s="186"/>
      <c r="J3294" s="224"/>
      <c r="K3294" s="242"/>
    </row>
    <row r="3295" spans="1:11" s="147" customFormat="1" ht="15.6" hidden="1">
      <c r="A3295" s="198">
        <f>'23-HVAC'!A179</f>
        <v>0</v>
      </c>
      <c r="B3295" s="235" t="str">
        <f>'23-HVAC'!B179</f>
        <v>23 51 16 Fabricated Breechings and Accessories</v>
      </c>
      <c r="C3295" s="254"/>
      <c r="D3295" s="239" t="str" cm="1">
        <f t="array" ref="D3295">_xlfn.IFNA(_xlfn.IFS('23-HVAC'!D179="*",'23-HVAC'!C179,'23-HVAC'!F179="*",'23-HVAC'!E179,'23-HVAC'!H179="*",'23-HVAC'!G179,'23-HVAC'!J179="*",'23-HVAC'!I179,'23-HVAC'!L179="*",'23-HVAC'!K179,'23-HVAC'!N179="*",'23-HVAC'!M179,'23-HVAC'!P179="*",'23-HVAC'!O179,'23-HVAC'!R179="*",'23-HVAC'!Q179,'23-HVAC'!T179="*",'23-HVAC'!S179),"")</f>
        <v/>
      </c>
      <c r="E3295" s="622" t="e">
        <f>D3295/'Project Data'!$D$22</f>
        <v>#VALUE!</v>
      </c>
      <c r="F3295" s="174" t="s">
        <v>44</v>
      </c>
      <c r="G3295" s="239" t="str" cm="1">
        <f t="array" ref="G3295">_xlfn.IFNA(_xlfn.IFS('23-HVAC'!F179="*",'23-HVAC'!E179,'23-HVAC'!H179="*",'23-HVAC'!G179,'23-HVAC'!J179="*",'23-HVAC'!I179,'23-HVAC'!L179="*",'23-HVAC'!K179,'23-HVAC'!N179="*",'23-HVAC'!M179,'23-HVAC'!P179="*",'23-HVAC'!O179,'23-HVAC'!R179="*",'23-HVAC'!Q179,'23-HVAC'!T179="*",'23-HVAC'!S179,'23-HVAC'!V179="*",'23-HVAC'!U179),"")</f>
        <v/>
      </c>
      <c r="H3295" s="236" t="e">
        <f>G3295/'Project Data'!$D$22</f>
        <v>#VALUE!</v>
      </c>
      <c r="I3295" s="186"/>
      <c r="J3295" s="224"/>
      <c r="K3295" s="242"/>
    </row>
    <row r="3296" spans="1:11" s="147" customFormat="1" ht="15.6" hidden="1">
      <c r="A3296" s="198">
        <f>'23-HVAC'!A180</f>
        <v>0</v>
      </c>
      <c r="B3296" s="235" t="str">
        <f>'23-HVAC'!B180</f>
        <v>23 51 19 Fabricated Stacks</v>
      </c>
      <c r="C3296" s="254"/>
      <c r="D3296" s="239" t="str" cm="1">
        <f t="array" ref="D3296">_xlfn.IFNA(_xlfn.IFS('23-HVAC'!D180="*",'23-HVAC'!C180,'23-HVAC'!F180="*",'23-HVAC'!E180,'23-HVAC'!H180="*",'23-HVAC'!G180,'23-HVAC'!J180="*",'23-HVAC'!I180,'23-HVAC'!L180="*",'23-HVAC'!K180,'23-HVAC'!N180="*",'23-HVAC'!M180,'23-HVAC'!P180="*",'23-HVAC'!O180,'23-HVAC'!R180="*",'23-HVAC'!Q180,'23-HVAC'!T180="*",'23-HVAC'!S180),"")</f>
        <v/>
      </c>
      <c r="E3296" s="622" t="e">
        <f>D3296/'Project Data'!$D$22</f>
        <v>#VALUE!</v>
      </c>
      <c r="F3296" s="174" t="s">
        <v>44</v>
      </c>
      <c r="G3296" s="239" t="str" cm="1">
        <f t="array" ref="G3296">_xlfn.IFNA(_xlfn.IFS('23-HVAC'!F180="*",'23-HVAC'!E180,'23-HVAC'!H180="*",'23-HVAC'!G180,'23-HVAC'!J180="*",'23-HVAC'!I180,'23-HVAC'!L180="*",'23-HVAC'!K180,'23-HVAC'!N180="*",'23-HVAC'!M180,'23-HVAC'!P180="*",'23-HVAC'!O180,'23-HVAC'!R180="*",'23-HVAC'!Q180,'23-HVAC'!T180="*",'23-HVAC'!S180,'23-HVAC'!V180="*",'23-HVAC'!U180),"")</f>
        <v/>
      </c>
      <c r="H3296" s="236" t="e">
        <f>G3296/'Project Data'!$D$22</f>
        <v>#VALUE!</v>
      </c>
      <c r="I3296" s="186"/>
      <c r="J3296" s="224"/>
      <c r="K3296" s="242"/>
    </row>
    <row r="3297" spans="1:11" s="147" customFormat="1" ht="15.6" hidden="1">
      <c r="A3297" s="198">
        <f>'23-HVAC'!A181</f>
        <v>0</v>
      </c>
      <c r="B3297" s="235" t="str">
        <f>'23-HVAC'!B181</f>
        <v>23 51 23 Gas Vents</v>
      </c>
      <c r="C3297" s="254"/>
      <c r="D3297" s="239" t="str" cm="1">
        <f t="array" ref="D3297">_xlfn.IFNA(_xlfn.IFS('23-HVAC'!D181="*",'23-HVAC'!C181,'23-HVAC'!F181="*",'23-HVAC'!E181,'23-HVAC'!H181="*",'23-HVAC'!G181,'23-HVAC'!J181="*",'23-HVAC'!I181,'23-HVAC'!L181="*",'23-HVAC'!K181,'23-HVAC'!N181="*",'23-HVAC'!M181,'23-HVAC'!P181="*",'23-HVAC'!O181,'23-HVAC'!R181="*",'23-HVAC'!Q181,'23-HVAC'!T181="*",'23-HVAC'!S181),"")</f>
        <v/>
      </c>
      <c r="E3297" s="622" t="e">
        <f>D3297/'Project Data'!$D$22</f>
        <v>#VALUE!</v>
      </c>
      <c r="F3297" s="174" t="s">
        <v>44</v>
      </c>
      <c r="G3297" s="239" t="str" cm="1">
        <f t="array" ref="G3297">_xlfn.IFNA(_xlfn.IFS('23-HVAC'!F181="*",'23-HVAC'!E181,'23-HVAC'!H181="*",'23-HVAC'!G181,'23-HVAC'!J181="*",'23-HVAC'!I181,'23-HVAC'!L181="*",'23-HVAC'!K181,'23-HVAC'!N181="*",'23-HVAC'!M181,'23-HVAC'!P181="*",'23-HVAC'!O181,'23-HVAC'!R181="*",'23-HVAC'!Q181,'23-HVAC'!T181="*",'23-HVAC'!S181,'23-HVAC'!V181="*",'23-HVAC'!U181),"")</f>
        <v/>
      </c>
      <c r="H3297" s="236" t="e">
        <f>G3297/'Project Data'!$D$22</f>
        <v>#VALUE!</v>
      </c>
      <c r="I3297" s="186"/>
      <c r="J3297" s="224"/>
      <c r="K3297" s="242"/>
    </row>
    <row r="3298" spans="1:11" s="147" customFormat="1" ht="15.6" hidden="1">
      <c r="A3298" s="198">
        <f>'23-HVAC'!A182</f>
        <v>0</v>
      </c>
      <c r="B3298" s="235" t="str">
        <f>'23-HVAC'!B182</f>
        <v>23 51 33 Insulated Sectional Chimneys</v>
      </c>
      <c r="C3298" s="254"/>
      <c r="D3298" s="239" t="str" cm="1">
        <f t="array" ref="D3298">_xlfn.IFNA(_xlfn.IFS('23-HVAC'!D182="*",'23-HVAC'!C182,'23-HVAC'!F182="*",'23-HVAC'!E182,'23-HVAC'!H182="*",'23-HVAC'!G182,'23-HVAC'!J182="*",'23-HVAC'!I182,'23-HVAC'!L182="*",'23-HVAC'!K182,'23-HVAC'!N182="*",'23-HVAC'!M182,'23-HVAC'!P182="*",'23-HVAC'!O182,'23-HVAC'!R182="*",'23-HVAC'!Q182,'23-HVAC'!T182="*",'23-HVAC'!S182),"")</f>
        <v/>
      </c>
      <c r="E3298" s="622" t="e">
        <f>D3298/'Project Data'!$D$22</f>
        <v>#VALUE!</v>
      </c>
      <c r="F3298" s="174" t="s">
        <v>44</v>
      </c>
      <c r="G3298" s="239" t="str" cm="1">
        <f t="array" ref="G3298">_xlfn.IFNA(_xlfn.IFS('23-HVAC'!F182="*",'23-HVAC'!E182,'23-HVAC'!H182="*",'23-HVAC'!G182,'23-HVAC'!J182="*",'23-HVAC'!I182,'23-HVAC'!L182="*",'23-HVAC'!K182,'23-HVAC'!N182="*",'23-HVAC'!M182,'23-HVAC'!P182="*",'23-HVAC'!O182,'23-HVAC'!R182="*",'23-HVAC'!Q182,'23-HVAC'!T182="*",'23-HVAC'!S182,'23-HVAC'!V182="*",'23-HVAC'!U182),"")</f>
        <v/>
      </c>
      <c r="H3298" s="236" t="e">
        <f>G3298/'Project Data'!$D$22</f>
        <v>#VALUE!</v>
      </c>
      <c r="I3298" s="186"/>
      <c r="J3298" s="224"/>
      <c r="K3298" s="242"/>
    </row>
    <row r="3299" spans="1:11" s="147" customFormat="1" ht="15.6" hidden="1">
      <c r="A3299" s="198">
        <f>'23-HVAC'!A183</f>
        <v>0</v>
      </c>
      <c r="B3299" s="235" t="str">
        <f>'23-HVAC'!B183</f>
        <v>23 51 43 Flue-Gas Filtration Equipment</v>
      </c>
      <c r="C3299" s="254"/>
      <c r="D3299" s="239" t="str" cm="1">
        <f t="array" ref="D3299">_xlfn.IFNA(_xlfn.IFS('23-HVAC'!D183="*",'23-HVAC'!C183,'23-HVAC'!F183="*",'23-HVAC'!E183,'23-HVAC'!H183="*",'23-HVAC'!G183,'23-HVAC'!J183="*",'23-HVAC'!I183,'23-HVAC'!L183="*",'23-HVAC'!K183,'23-HVAC'!N183="*",'23-HVAC'!M183,'23-HVAC'!P183="*",'23-HVAC'!O183,'23-HVAC'!R183="*",'23-HVAC'!Q183,'23-HVAC'!T183="*",'23-HVAC'!S183),"")</f>
        <v/>
      </c>
      <c r="E3299" s="622" t="e">
        <f>D3299/'Project Data'!$D$22</f>
        <v>#VALUE!</v>
      </c>
      <c r="F3299" s="174" t="s">
        <v>44</v>
      </c>
      <c r="G3299" s="239" t="str" cm="1">
        <f t="array" ref="G3299">_xlfn.IFNA(_xlfn.IFS('23-HVAC'!F183="*",'23-HVAC'!E183,'23-HVAC'!H183="*",'23-HVAC'!G183,'23-HVAC'!J183="*",'23-HVAC'!I183,'23-HVAC'!L183="*",'23-HVAC'!K183,'23-HVAC'!N183="*",'23-HVAC'!M183,'23-HVAC'!P183="*",'23-HVAC'!O183,'23-HVAC'!R183="*",'23-HVAC'!Q183,'23-HVAC'!T183="*",'23-HVAC'!S183,'23-HVAC'!V183="*",'23-HVAC'!U183),"")</f>
        <v/>
      </c>
      <c r="H3299" s="236" t="e">
        <f>G3299/'Project Data'!$D$22</f>
        <v>#VALUE!</v>
      </c>
      <c r="I3299" s="186"/>
      <c r="J3299" s="224"/>
      <c r="K3299" s="242"/>
    </row>
    <row r="3300" spans="1:11" s="147" customFormat="1" ht="15.6" hidden="1">
      <c r="A3300" s="198">
        <f>'23-HVAC'!A184</f>
        <v>0</v>
      </c>
      <c r="B3300" s="235" t="str">
        <f>'23-HVAC'!B184</f>
        <v>23 51 43.13 Gaseous Filtration</v>
      </c>
      <c r="C3300" s="254"/>
      <c r="D3300" s="239" t="str" cm="1">
        <f t="array" ref="D3300">_xlfn.IFNA(_xlfn.IFS('23-HVAC'!D184="*",'23-HVAC'!C184,'23-HVAC'!F184="*",'23-HVAC'!E184,'23-HVAC'!H184="*",'23-HVAC'!G184,'23-HVAC'!J184="*",'23-HVAC'!I184,'23-HVAC'!L184="*",'23-HVAC'!K184,'23-HVAC'!N184="*",'23-HVAC'!M184,'23-HVAC'!P184="*",'23-HVAC'!O184,'23-HVAC'!R184="*",'23-HVAC'!Q184,'23-HVAC'!T184="*",'23-HVAC'!S184),"")</f>
        <v/>
      </c>
      <c r="E3300" s="622" t="e">
        <f>D3300/'Project Data'!$D$22</f>
        <v>#VALUE!</v>
      </c>
      <c r="F3300" s="174" t="s">
        <v>44</v>
      </c>
      <c r="G3300" s="239" t="str" cm="1">
        <f t="array" ref="G3300">_xlfn.IFNA(_xlfn.IFS('23-HVAC'!F184="*",'23-HVAC'!E184,'23-HVAC'!H184="*",'23-HVAC'!G184,'23-HVAC'!J184="*",'23-HVAC'!I184,'23-HVAC'!L184="*",'23-HVAC'!K184,'23-HVAC'!N184="*",'23-HVAC'!M184,'23-HVAC'!P184="*",'23-HVAC'!O184,'23-HVAC'!R184="*",'23-HVAC'!Q184,'23-HVAC'!T184="*",'23-HVAC'!S184,'23-HVAC'!V184="*",'23-HVAC'!U184),"")</f>
        <v/>
      </c>
      <c r="H3300" s="236" t="e">
        <f>G3300/'Project Data'!$D$22</f>
        <v>#VALUE!</v>
      </c>
      <c r="I3300" s="186"/>
      <c r="J3300" s="224"/>
      <c r="K3300" s="242"/>
    </row>
    <row r="3301" spans="1:11" s="147" customFormat="1" ht="15.6" hidden="1">
      <c r="A3301" s="198">
        <f>'23-HVAC'!A185</f>
        <v>0</v>
      </c>
      <c r="B3301" s="235" t="str">
        <f>'23-HVAC'!B185</f>
        <v>23 51 43.16 Particulate Filtration</v>
      </c>
      <c r="C3301" s="254"/>
      <c r="D3301" s="239" t="str" cm="1">
        <f t="array" ref="D3301">_xlfn.IFNA(_xlfn.IFS('23-HVAC'!D185="*",'23-HVAC'!C185,'23-HVAC'!F185="*",'23-HVAC'!E185,'23-HVAC'!H185="*",'23-HVAC'!G185,'23-HVAC'!J185="*",'23-HVAC'!I185,'23-HVAC'!L185="*",'23-HVAC'!K185,'23-HVAC'!N185="*",'23-HVAC'!M185,'23-HVAC'!P185="*",'23-HVAC'!O185,'23-HVAC'!R185="*",'23-HVAC'!Q185,'23-HVAC'!T185="*",'23-HVAC'!S185),"")</f>
        <v/>
      </c>
      <c r="E3301" s="622" t="e">
        <f>D3301/'Project Data'!$D$22</f>
        <v>#VALUE!</v>
      </c>
      <c r="F3301" s="174" t="s">
        <v>44</v>
      </c>
      <c r="G3301" s="239" t="str" cm="1">
        <f t="array" ref="G3301">_xlfn.IFNA(_xlfn.IFS('23-HVAC'!F185="*",'23-HVAC'!E185,'23-HVAC'!H185="*",'23-HVAC'!G185,'23-HVAC'!J185="*",'23-HVAC'!I185,'23-HVAC'!L185="*",'23-HVAC'!K185,'23-HVAC'!N185="*",'23-HVAC'!M185,'23-HVAC'!P185="*",'23-HVAC'!O185,'23-HVAC'!R185="*",'23-HVAC'!Q185,'23-HVAC'!T185="*",'23-HVAC'!S185,'23-HVAC'!V185="*",'23-HVAC'!U185),"")</f>
        <v/>
      </c>
      <c r="H3301" s="236" t="e">
        <f>G3301/'Project Data'!$D$22</f>
        <v>#VALUE!</v>
      </c>
      <c r="I3301" s="186"/>
      <c r="J3301" s="224"/>
      <c r="K3301" s="242"/>
    </row>
    <row r="3302" spans="1:11" s="147" customFormat="1" ht="15.6" hidden="1">
      <c r="A3302" s="198">
        <f>'23-HVAC'!A186</f>
        <v>0</v>
      </c>
      <c r="B3302" s="235" t="str">
        <f>'23-HVAC'!B186</f>
        <v>23 52 00 Heating Boilers</v>
      </c>
      <c r="C3302" s="254"/>
      <c r="D3302" s="239" t="str" cm="1">
        <f t="array" ref="D3302">_xlfn.IFNA(_xlfn.IFS('23-HVAC'!D186="*",'23-HVAC'!C186,'23-HVAC'!F186="*",'23-HVAC'!E186,'23-HVAC'!H186="*",'23-HVAC'!G186,'23-HVAC'!J186="*",'23-HVAC'!I186,'23-HVAC'!L186="*",'23-HVAC'!K186,'23-HVAC'!N186="*",'23-HVAC'!M186,'23-HVAC'!P186="*",'23-HVAC'!O186,'23-HVAC'!R186="*",'23-HVAC'!Q186,'23-HVAC'!T186="*",'23-HVAC'!S186),"")</f>
        <v/>
      </c>
      <c r="E3302" s="622" t="e">
        <f>D3302/'Project Data'!$D$22</f>
        <v>#VALUE!</v>
      </c>
      <c r="F3302" s="174" t="s">
        <v>44</v>
      </c>
      <c r="G3302" s="239" t="str" cm="1">
        <f t="array" ref="G3302">_xlfn.IFNA(_xlfn.IFS('23-HVAC'!F186="*",'23-HVAC'!E186,'23-HVAC'!H186="*",'23-HVAC'!G186,'23-HVAC'!J186="*",'23-HVAC'!I186,'23-HVAC'!L186="*",'23-HVAC'!K186,'23-HVAC'!N186="*",'23-HVAC'!M186,'23-HVAC'!P186="*",'23-HVAC'!O186,'23-HVAC'!R186="*",'23-HVAC'!Q186,'23-HVAC'!T186="*",'23-HVAC'!S186,'23-HVAC'!V186="*",'23-HVAC'!U186),"")</f>
        <v/>
      </c>
      <c r="H3302" s="236" t="e">
        <f>G3302/'Project Data'!$D$22</f>
        <v>#VALUE!</v>
      </c>
      <c r="I3302" s="186"/>
      <c r="J3302" s="224"/>
      <c r="K3302" s="242"/>
    </row>
    <row r="3303" spans="1:11" s="147" customFormat="1" ht="15.6" hidden="1">
      <c r="A3303" s="198">
        <f>'23-HVAC'!A187</f>
        <v>0</v>
      </c>
      <c r="B3303" s="235" t="str">
        <f>'23-HVAC'!B187</f>
        <v>23 52 13 Electric Boilers</v>
      </c>
      <c r="C3303" s="254"/>
      <c r="D3303" s="239" t="str" cm="1">
        <f t="array" ref="D3303">_xlfn.IFNA(_xlfn.IFS('23-HVAC'!D187="*",'23-HVAC'!C187,'23-HVAC'!F187="*",'23-HVAC'!E187,'23-HVAC'!H187="*",'23-HVAC'!G187,'23-HVAC'!J187="*",'23-HVAC'!I187,'23-HVAC'!L187="*",'23-HVAC'!K187,'23-HVAC'!N187="*",'23-HVAC'!M187,'23-HVAC'!P187="*",'23-HVAC'!O187,'23-HVAC'!R187="*",'23-HVAC'!Q187,'23-HVAC'!T187="*",'23-HVAC'!S187),"")</f>
        <v/>
      </c>
      <c r="E3303" s="622" t="e">
        <f>D3303/'Project Data'!$D$22</f>
        <v>#VALUE!</v>
      </c>
      <c r="F3303" s="174" t="s">
        <v>44</v>
      </c>
      <c r="G3303" s="239" t="str" cm="1">
        <f t="array" ref="G3303">_xlfn.IFNA(_xlfn.IFS('23-HVAC'!F187="*",'23-HVAC'!E187,'23-HVAC'!H187="*",'23-HVAC'!G187,'23-HVAC'!J187="*",'23-HVAC'!I187,'23-HVAC'!L187="*",'23-HVAC'!K187,'23-HVAC'!N187="*",'23-HVAC'!M187,'23-HVAC'!P187="*",'23-HVAC'!O187,'23-HVAC'!R187="*",'23-HVAC'!Q187,'23-HVAC'!T187="*",'23-HVAC'!S187,'23-HVAC'!V187="*",'23-HVAC'!U187),"")</f>
        <v/>
      </c>
      <c r="H3303" s="236" t="e">
        <f>G3303/'Project Data'!$D$22</f>
        <v>#VALUE!</v>
      </c>
      <c r="I3303" s="186"/>
      <c r="J3303" s="224"/>
      <c r="K3303" s="242"/>
    </row>
    <row r="3304" spans="1:11" s="147" customFormat="1" ht="15.6" hidden="1">
      <c r="A3304" s="198">
        <f>'23-HVAC'!A188</f>
        <v>0</v>
      </c>
      <c r="B3304" s="235" t="str">
        <f>'23-HVAC'!B188</f>
        <v>23 52 16 Condensing Boilers</v>
      </c>
      <c r="C3304" s="254"/>
      <c r="D3304" s="239" t="str" cm="1">
        <f t="array" ref="D3304">_xlfn.IFNA(_xlfn.IFS('23-HVAC'!D188="*",'23-HVAC'!C188,'23-HVAC'!F188="*",'23-HVAC'!E188,'23-HVAC'!H188="*",'23-HVAC'!G188,'23-HVAC'!J188="*",'23-HVAC'!I188,'23-HVAC'!L188="*",'23-HVAC'!K188,'23-HVAC'!N188="*",'23-HVAC'!M188,'23-HVAC'!P188="*",'23-HVAC'!O188,'23-HVAC'!R188="*",'23-HVAC'!Q188,'23-HVAC'!T188="*",'23-HVAC'!S188),"")</f>
        <v/>
      </c>
      <c r="E3304" s="622" t="e">
        <f>D3304/'Project Data'!$D$22</f>
        <v>#VALUE!</v>
      </c>
      <c r="F3304" s="174" t="s">
        <v>44</v>
      </c>
      <c r="G3304" s="239" t="str" cm="1">
        <f t="array" ref="G3304">_xlfn.IFNA(_xlfn.IFS('23-HVAC'!F188="*",'23-HVAC'!E188,'23-HVAC'!H188="*",'23-HVAC'!G188,'23-HVAC'!J188="*",'23-HVAC'!I188,'23-HVAC'!L188="*",'23-HVAC'!K188,'23-HVAC'!N188="*",'23-HVAC'!M188,'23-HVAC'!P188="*",'23-HVAC'!O188,'23-HVAC'!R188="*",'23-HVAC'!Q188,'23-HVAC'!T188="*",'23-HVAC'!S188,'23-HVAC'!V188="*",'23-HVAC'!U188),"")</f>
        <v/>
      </c>
      <c r="H3304" s="236" t="e">
        <f>G3304/'Project Data'!$D$22</f>
        <v>#VALUE!</v>
      </c>
      <c r="I3304" s="186"/>
      <c r="J3304" s="224"/>
      <c r="K3304" s="242"/>
    </row>
    <row r="3305" spans="1:11" s="147" customFormat="1" ht="15.6" hidden="1">
      <c r="A3305" s="198">
        <f>'23-HVAC'!A189</f>
        <v>0</v>
      </c>
      <c r="B3305" s="235" t="str">
        <f>'23-HVAC'!B189</f>
        <v>23 52 16.13 Stainless-Steel Condensing Boilers</v>
      </c>
      <c r="C3305" s="254"/>
      <c r="D3305" s="239" t="str" cm="1">
        <f t="array" ref="D3305">_xlfn.IFNA(_xlfn.IFS('23-HVAC'!D189="*",'23-HVAC'!C189,'23-HVAC'!F189="*",'23-HVAC'!E189,'23-HVAC'!H189="*",'23-HVAC'!G189,'23-HVAC'!J189="*",'23-HVAC'!I189,'23-HVAC'!L189="*",'23-HVAC'!K189,'23-HVAC'!N189="*",'23-HVAC'!M189,'23-HVAC'!P189="*",'23-HVAC'!O189,'23-HVAC'!R189="*",'23-HVAC'!Q189,'23-HVAC'!T189="*",'23-HVAC'!S189),"")</f>
        <v/>
      </c>
      <c r="E3305" s="622" t="e">
        <f>D3305/'Project Data'!$D$22</f>
        <v>#VALUE!</v>
      </c>
      <c r="F3305" s="174" t="s">
        <v>44</v>
      </c>
      <c r="G3305" s="239" t="str" cm="1">
        <f t="array" ref="G3305">_xlfn.IFNA(_xlfn.IFS('23-HVAC'!F189="*",'23-HVAC'!E189,'23-HVAC'!H189="*",'23-HVAC'!G189,'23-HVAC'!J189="*",'23-HVAC'!I189,'23-HVAC'!L189="*",'23-HVAC'!K189,'23-HVAC'!N189="*",'23-HVAC'!M189,'23-HVAC'!P189="*",'23-HVAC'!O189,'23-HVAC'!R189="*",'23-HVAC'!Q189,'23-HVAC'!T189="*",'23-HVAC'!S189,'23-HVAC'!V189="*",'23-HVAC'!U189),"")</f>
        <v/>
      </c>
      <c r="H3305" s="236" t="e">
        <f>G3305/'Project Data'!$D$22</f>
        <v>#VALUE!</v>
      </c>
      <c r="I3305" s="186"/>
      <c r="J3305" s="224"/>
      <c r="K3305" s="242"/>
    </row>
    <row r="3306" spans="1:11" s="147" customFormat="1" ht="15.6" hidden="1">
      <c r="A3306" s="198">
        <f>'23-HVAC'!A190</f>
        <v>0</v>
      </c>
      <c r="B3306" s="235" t="str">
        <f>'23-HVAC'!B190</f>
        <v>23 52 16.16 Aluminum Condensing Boilers</v>
      </c>
      <c r="C3306" s="254"/>
      <c r="D3306" s="239" t="str" cm="1">
        <f t="array" ref="D3306">_xlfn.IFNA(_xlfn.IFS('23-HVAC'!D190="*",'23-HVAC'!C190,'23-HVAC'!F190="*",'23-HVAC'!E190,'23-HVAC'!H190="*",'23-HVAC'!G190,'23-HVAC'!J190="*",'23-HVAC'!I190,'23-HVAC'!L190="*",'23-HVAC'!K190,'23-HVAC'!N190="*",'23-HVAC'!M190,'23-HVAC'!P190="*",'23-HVAC'!O190,'23-HVAC'!R190="*",'23-HVAC'!Q190,'23-HVAC'!T190="*",'23-HVAC'!S190),"")</f>
        <v/>
      </c>
      <c r="E3306" s="622" t="e">
        <f>D3306/'Project Data'!$D$22</f>
        <v>#VALUE!</v>
      </c>
      <c r="F3306" s="174" t="s">
        <v>44</v>
      </c>
      <c r="G3306" s="239" t="str" cm="1">
        <f t="array" ref="G3306">_xlfn.IFNA(_xlfn.IFS('23-HVAC'!F190="*",'23-HVAC'!E190,'23-HVAC'!H190="*",'23-HVAC'!G190,'23-HVAC'!J190="*",'23-HVAC'!I190,'23-HVAC'!L190="*",'23-HVAC'!K190,'23-HVAC'!N190="*",'23-HVAC'!M190,'23-HVAC'!P190="*",'23-HVAC'!O190,'23-HVAC'!R190="*",'23-HVAC'!Q190,'23-HVAC'!T190="*",'23-HVAC'!S190,'23-HVAC'!V190="*",'23-HVAC'!U190),"")</f>
        <v/>
      </c>
      <c r="H3306" s="236" t="e">
        <f>G3306/'Project Data'!$D$22</f>
        <v>#VALUE!</v>
      </c>
      <c r="I3306" s="186"/>
      <c r="J3306" s="224"/>
      <c r="K3306" s="242"/>
    </row>
    <row r="3307" spans="1:11" s="147" customFormat="1" ht="15.6" hidden="1">
      <c r="A3307" s="198">
        <f>'23-HVAC'!A191</f>
        <v>0</v>
      </c>
      <c r="B3307" s="235" t="str">
        <f>'23-HVAC'!B191</f>
        <v>23 52 17 Low Mass Boilers</v>
      </c>
      <c r="C3307" s="254"/>
      <c r="D3307" s="239" t="str" cm="1">
        <f t="array" ref="D3307">_xlfn.IFNA(_xlfn.IFS('23-HVAC'!D191="*",'23-HVAC'!C191,'23-HVAC'!F191="*",'23-HVAC'!E191,'23-HVAC'!H191="*",'23-HVAC'!G191,'23-HVAC'!J191="*",'23-HVAC'!I191,'23-HVAC'!L191="*",'23-HVAC'!K191,'23-HVAC'!N191="*",'23-HVAC'!M191,'23-HVAC'!P191="*",'23-HVAC'!O191,'23-HVAC'!R191="*",'23-HVAC'!Q191,'23-HVAC'!T191="*",'23-HVAC'!S191),"")</f>
        <v/>
      </c>
      <c r="E3307" s="622" t="e">
        <f>D3307/'Project Data'!$D$22</f>
        <v>#VALUE!</v>
      </c>
      <c r="F3307" s="174" t="s">
        <v>44</v>
      </c>
      <c r="G3307" s="239" t="str" cm="1">
        <f t="array" ref="G3307">_xlfn.IFNA(_xlfn.IFS('23-HVAC'!F191="*",'23-HVAC'!E191,'23-HVAC'!H191="*",'23-HVAC'!G191,'23-HVAC'!J191="*",'23-HVAC'!I191,'23-HVAC'!L191="*",'23-HVAC'!K191,'23-HVAC'!N191="*",'23-HVAC'!M191,'23-HVAC'!P191="*",'23-HVAC'!O191,'23-HVAC'!R191="*",'23-HVAC'!Q191,'23-HVAC'!T191="*",'23-HVAC'!S191,'23-HVAC'!V191="*",'23-HVAC'!U191),"")</f>
        <v/>
      </c>
      <c r="H3307" s="236" t="e">
        <f>G3307/'Project Data'!$D$22</f>
        <v>#VALUE!</v>
      </c>
      <c r="I3307" s="186"/>
      <c r="J3307" s="224"/>
      <c r="K3307" s="242"/>
    </row>
    <row r="3308" spans="1:11" s="147" customFormat="1" ht="15.6" hidden="1">
      <c r="A3308" s="198">
        <f>'23-HVAC'!A192</f>
        <v>0</v>
      </c>
      <c r="B3308" s="235" t="str">
        <f>'23-HVAC'!B192</f>
        <v>23 52 19 Pulse Combustion Boilers</v>
      </c>
      <c r="C3308" s="254"/>
      <c r="D3308" s="239" t="str" cm="1">
        <f t="array" ref="D3308">_xlfn.IFNA(_xlfn.IFS('23-HVAC'!D192="*",'23-HVAC'!C192,'23-HVAC'!F192="*",'23-HVAC'!E192,'23-HVAC'!H192="*",'23-HVAC'!G192,'23-HVAC'!J192="*",'23-HVAC'!I192,'23-HVAC'!L192="*",'23-HVAC'!K192,'23-HVAC'!N192="*",'23-HVAC'!M192,'23-HVAC'!P192="*",'23-HVAC'!O192,'23-HVAC'!R192="*",'23-HVAC'!Q192,'23-HVAC'!T192="*",'23-HVAC'!S192),"")</f>
        <v/>
      </c>
      <c r="E3308" s="622" t="e">
        <f>D3308/'Project Data'!$D$22</f>
        <v>#VALUE!</v>
      </c>
      <c r="F3308" s="174" t="s">
        <v>44</v>
      </c>
      <c r="G3308" s="239" t="str" cm="1">
        <f t="array" ref="G3308">_xlfn.IFNA(_xlfn.IFS('23-HVAC'!F192="*",'23-HVAC'!E192,'23-HVAC'!H192="*",'23-HVAC'!G192,'23-HVAC'!J192="*",'23-HVAC'!I192,'23-HVAC'!L192="*",'23-HVAC'!K192,'23-HVAC'!N192="*",'23-HVAC'!M192,'23-HVAC'!P192="*",'23-HVAC'!O192,'23-HVAC'!R192="*",'23-HVAC'!Q192,'23-HVAC'!T192="*",'23-HVAC'!S192,'23-HVAC'!V192="*",'23-HVAC'!U192),"")</f>
        <v/>
      </c>
      <c r="H3308" s="236" t="e">
        <f>G3308/'Project Data'!$D$22</f>
        <v>#VALUE!</v>
      </c>
      <c r="I3308" s="186"/>
      <c r="J3308" s="224"/>
      <c r="K3308" s="242"/>
    </row>
    <row r="3309" spans="1:11" s="147" customFormat="1" ht="15.6" hidden="1">
      <c r="A3309" s="198">
        <f>'23-HVAC'!A193</f>
        <v>0</v>
      </c>
      <c r="B3309" s="235" t="str">
        <f>'23-HVAC'!B193</f>
        <v>23 52 23 Cast-Iron Boilers</v>
      </c>
      <c r="C3309" s="254"/>
      <c r="D3309" s="239" t="str" cm="1">
        <f t="array" ref="D3309">_xlfn.IFNA(_xlfn.IFS('23-HVAC'!D193="*",'23-HVAC'!C193,'23-HVAC'!F193="*",'23-HVAC'!E193,'23-HVAC'!H193="*",'23-HVAC'!G193,'23-HVAC'!J193="*",'23-HVAC'!I193,'23-HVAC'!L193="*",'23-HVAC'!K193,'23-HVAC'!N193="*",'23-HVAC'!M193,'23-HVAC'!P193="*",'23-HVAC'!O193,'23-HVAC'!R193="*",'23-HVAC'!Q193,'23-HVAC'!T193="*",'23-HVAC'!S193),"")</f>
        <v/>
      </c>
      <c r="E3309" s="622" t="e">
        <f>D3309/'Project Data'!$D$22</f>
        <v>#VALUE!</v>
      </c>
      <c r="F3309" s="174" t="s">
        <v>44</v>
      </c>
      <c r="G3309" s="239" t="str" cm="1">
        <f t="array" ref="G3309">_xlfn.IFNA(_xlfn.IFS('23-HVAC'!F193="*",'23-HVAC'!E193,'23-HVAC'!H193="*",'23-HVAC'!G193,'23-HVAC'!J193="*",'23-HVAC'!I193,'23-HVAC'!L193="*",'23-HVAC'!K193,'23-HVAC'!N193="*",'23-HVAC'!M193,'23-HVAC'!P193="*",'23-HVAC'!O193,'23-HVAC'!R193="*",'23-HVAC'!Q193,'23-HVAC'!T193="*",'23-HVAC'!S193,'23-HVAC'!V193="*",'23-HVAC'!U193),"")</f>
        <v/>
      </c>
      <c r="H3309" s="236" t="e">
        <f>G3309/'Project Data'!$D$22</f>
        <v>#VALUE!</v>
      </c>
      <c r="I3309" s="186"/>
      <c r="J3309" s="224"/>
      <c r="K3309" s="242"/>
    </row>
    <row r="3310" spans="1:11" s="147" customFormat="1" ht="15.6" hidden="1">
      <c r="A3310" s="198">
        <f>'23-HVAC'!A194</f>
        <v>0</v>
      </c>
      <c r="B3310" s="235" t="str">
        <f>'23-HVAC'!B194</f>
        <v>23 52 33 Water-Tube Boilers</v>
      </c>
      <c r="C3310" s="254"/>
      <c r="D3310" s="239" t="str" cm="1">
        <f t="array" ref="D3310">_xlfn.IFNA(_xlfn.IFS('23-HVAC'!D194="*",'23-HVAC'!C194,'23-HVAC'!F194="*",'23-HVAC'!E194,'23-HVAC'!H194="*",'23-HVAC'!G194,'23-HVAC'!J194="*",'23-HVAC'!I194,'23-HVAC'!L194="*",'23-HVAC'!K194,'23-HVAC'!N194="*",'23-HVAC'!M194,'23-HVAC'!P194="*",'23-HVAC'!O194,'23-HVAC'!R194="*",'23-HVAC'!Q194,'23-HVAC'!T194="*",'23-HVAC'!S194),"")</f>
        <v/>
      </c>
      <c r="E3310" s="622" t="e">
        <f>D3310/'Project Data'!$D$22</f>
        <v>#VALUE!</v>
      </c>
      <c r="F3310" s="174" t="s">
        <v>44</v>
      </c>
      <c r="G3310" s="239" t="str" cm="1">
        <f t="array" ref="G3310">_xlfn.IFNA(_xlfn.IFS('23-HVAC'!F194="*",'23-HVAC'!E194,'23-HVAC'!H194="*",'23-HVAC'!G194,'23-HVAC'!J194="*",'23-HVAC'!I194,'23-HVAC'!L194="*",'23-HVAC'!K194,'23-HVAC'!N194="*",'23-HVAC'!M194,'23-HVAC'!P194="*",'23-HVAC'!O194,'23-HVAC'!R194="*",'23-HVAC'!Q194,'23-HVAC'!T194="*",'23-HVAC'!S194,'23-HVAC'!V194="*",'23-HVAC'!U194),"")</f>
        <v/>
      </c>
      <c r="H3310" s="236" t="e">
        <f>G3310/'Project Data'!$D$22</f>
        <v>#VALUE!</v>
      </c>
      <c r="I3310" s="186"/>
      <c r="J3310" s="224"/>
      <c r="K3310" s="242"/>
    </row>
    <row r="3311" spans="1:11" s="147" customFormat="1" ht="15.6" hidden="1">
      <c r="A3311" s="198">
        <f>'23-HVAC'!A195</f>
        <v>0</v>
      </c>
      <c r="B3311" s="235" t="str">
        <f>'23-HVAC'!B195</f>
        <v>23 52 33.13 Finned Water-Tube Boilers</v>
      </c>
      <c r="C3311" s="254"/>
      <c r="D3311" s="239" t="str" cm="1">
        <f t="array" ref="D3311">_xlfn.IFNA(_xlfn.IFS('23-HVAC'!D195="*",'23-HVAC'!C195,'23-HVAC'!F195="*",'23-HVAC'!E195,'23-HVAC'!H195="*",'23-HVAC'!G195,'23-HVAC'!J195="*",'23-HVAC'!I195,'23-HVAC'!L195="*",'23-HVAC'!K195,'23-HVAC'!N195="*",'23-HVAC'!M195,'23-HVAC'!P195="*",'23-HVAC'!O195,'23-HVAC'!R195="*",'23-HVAC'!Q195,'23-HVAC'!T195="*",'23-HVAC'!S195),"")</f>
        <v/>
      </c>
      <c r="E3311" s="622" t="e">
        <f>D3311/'Project Data'!$D$22</f>
        <v>#VALUE!</v>
      </c>
      <c r="F3311" s="174" t="s">
        <v>44</v>
      </c>
      <c r="G3311" s="239" t="str" cm="1">
        <f t="array" ref="G3311">_xlfn.IFNA(_xlfn.IFS('23-HVAC'!F195="*",'23-HVAC'!E195,'23-HVAC'!H195="*",'23-HVAC'!G195,'23-HVAC'!J195="*",'23-HVAC'!I195,'23-HVAC'!L195="*",'23-HVAC'!K195,'23-HVAC'!N195="*",'23-HVAC'!M195,'23-HVAC'!P195="*",'23-HVAC'!O195,'23-HVAC'!R195="*",'23-HVAC'!Q195,'23-HVAC'!T195="*",'23-HVAC'!S195,'23-HVAC'!V195="*",'23-HVAC'!U195),"")</f>
        <v/>
      </c>
      <c r="H3311" s="236" t="e">
        <f>G3311/'Project Data'!$D$22</f>
        <v>#VALUE!</v>
      </c>
      <c r="I3311" s="186"/>
      <c r="J3311" s="224"/>
      <c r="K3311" s="242"/>
    </row>
    <row r="3312" spans="1:11" s="147" customFormat="1" ht="15.6" hidden="1">
      <c r="A3312" s="198">
        <f>'23-HVAC'!A196</f>
        <v>0</v>
      </c>
      <c r="B3312" s="235" t="str">
        <f>'23-HVAC'!B196</f>
        <v>23 52 33.14 Flexible Water-Tube Boilers</v>
      </c>
      <c r="C3312" s="254"/>
      <c r="D3312" s="239" t="str" cm="1">
        <f t="array" ref="D3312">_xlfn.IFNA(_xlfn.IFS('23-HVAC'!D196="*",'23-HVAC'!C196,'23-HVAC'!F196="*",'23-HVAC'!E196,'23-HVAC'!H196="*",'23-HVAC'!G196,'23-HVAC'!J196="*",'23-HVAC'!I196,'23-HVAC'!L196="*",'23-HVAC'!K196,'23-HVAC'!N196="*",'23-HVAC'!M196,'23-HVAC'!P196="*",'23-HVAC'!O196,'23-HVAC'!R196="*",'23-HVAC'!Q196,'23-HVAC'!T196="*",'23-HVAC'!S196),"")</f>
        <v/>
      </c>
      <c r="E3312" s="622" t="e">
        <f>D3312/'Project Data'!$D$22</f>
        <v>#VALUE!</v>
      </c>
      <c r="F3312" s="174" t="s">
        <v>44</v>
      </c>
      <c r="G3312" s="239" t="str" cm="1">
        <f t="array" ref="G3312">_xlfn.IFNA(_xlfn.IFS('23-HVAC'!F196="*",'23-HVAC'!E196,'23-HVAC'!H196="*",'23-HVAC'!G196,'23-HVAC'!J196="*",'23-HVAC'!I196,'23-HVAC'!L196="*",'23-HVAC'!K196,'23-HVAC'!N196="*",'23-HVAC'!M196,'23-HVAC'!P196="*",'23-HVAC'!O196,'23-HVAC'!R196="*",'23-HVAC'!Q196,'23-HVAC'!T196="*",'23-HVAC'!S196,'23-HVAC'!V196="*",'23-HVAC'!U196),"")</f>
        <v/>
      </c>
      <c r="H3312" s="236" t="e">
        <f>G3312/'Project Data'!$D$22</f>
        <v>#VALUE!</v>
      </c>
      <c r="I3312" s="186"/>
      <c r="J3312" s="224"/>
      <c r="K3312" s="242"/>
    </row>
    <row r="3313" spans="1:11" s="147" customFormat="1" ht="15.6" hidden="1">
      <c r="A3313" s="198">
        <f>'23-HVAC'!A197</f>
        <v>0</v>
      </c>
      <c r="B3313" s="235" t="str">
        <f>'23-HVAC'!B197</f>
        <v>23 52 33.16 Steel Water-Tube Boilers</v>
      </c>
      <c r="C3313" s="254"/>
      <c r="D3313" s="239" t="str" cm="1">
        <f t="array" ref="D3313">_xlfn.IFNA(_xlfn.IFS('23-HVAC'!D197="*",'23-HVAC'!C197,'23-HVAC'!F197="*",'23-HVAC'!E197,'23-HVAC'!H197="*",'23-HVAC'!G197,'23-HVAC'!J197="*",'23-HVAC'!I197,'23-HVAC'!L197="*",'23-HVAC'!K197,'23-HVAC'!N197="*",'23-HVAC'!M197,'23-HVAC'!P197="*",'23-HVAC'!O197,'23-HVAC'!R197="*",'23-HVAC'!Q197,'23-HVAC'!T197="*",'23-HVAC'!S197),"")</f>
        <v/>
      </c>
      <c r="E3313" s="622" t="e">
        <f>D3313/'Project Data'!$D$22</f>
        <v>#VALUE!</v>
      </c>
      <c r="F3313" s="174" t="s">
        <v>44</v>
      </c>
      <c r="G3313" s="239" t="str" cm="1">
        <f t="array" ref="G3313">_xlfn.IFNA(_xlfn.IFS('23-HVAC'!F197="*",'23-HVAC'!E197,'23-HVAC'!H197="*",'23-HVAC'!G197,'23-HVAC'!J197="*",'23-HVAC'!I197,'23-HVAC'!L197="*",'23-HVAC'!K197,'23-HVAC'!N197="*",'23-HVAC'!M197,'23-HVAC'!P197="*",'23-HVAC'!O197,'23-HVAC'!R197="*",'23-HVAC'!Q197,'23-HVAC'!T197="*",'23-HVAC'!S197,'23-HVAC'!V197="*",'23-HVAC'!U197),"")</f>
        <v/>
      </c>
      <c r="H3313" s="236" t="e">
        <f>G3313/'Project Data'!$D$22</f>
        <v>#VALUE!</v>
      </c>
      <c r="I3313" s="186"/>
      <c r="J3313" s="224"/>
      <c r="K3313" s="242"/>
    </row>
    <row r="3314" spans="1:11" s="147" customFormat="1" ht="15.6" hidden="1">
      <c r="A3314" s="198">
        <f>'23-HVAC'!A198</f>
        <v>0</v>
      </c>
      <c r="B3314" s="235" t="str">
        <f>'23-HVAC'!B198</f>
        <v>23 52 33.19 Copper Water-Tube Boilers</v>
      </c>
      <c r="C3314" s="254"/>
      <c r="D3314" s="239" t="str" cm="1">
        <f t="array" ref="D3314">_xlfn.IFNA(_xlfn.IFS('23-HVAC'!D198="*",'23-HVAC'!C198,'23-HVAC'!F198="*",'23-HVAC'!E198,'23-HVAC'!H198="*",'23-HVAC'!G198,'23-HVAC'!J198="*",'23-HVAC'!I198,'23-HVAC'!L198="*",'23-HVAC'!K198,'23-HVAC'!N198="*",'23-HVAC'!M198,'23-HVAC'!P198="*",'23-HVAC'!O198,'23-HVAC'!R198="*",'23-HVAC'!Q198,'23-HVAC'!T198="*",'23-HVAC'!S198),"")</f>
        <v/>
      </c>
      <c r="E3314" s="622" t="e">
        <f>D3314/'Project Data'!$D$22</f>
        <v>#VALUE!</v>
      </c>
      <c r="F3314" s="174" t="s">
        <v>44</v>
      </c>
      <c r="G3314" s="239" t="str" cm="1">
        <f t="array" ref="G3314">_xlfn.IFNA(_xlfn.IFS('23-HVAC'!F198="*",'23-HVAC'!E198,'23-HVAC'!H198="*",'23-HVAC'!G198,'23-HVAC'!J198="*",'23-HVAC'!I198,'23-HVAC'!L198="*",'23-HVAC'!K198,'23-HVAC'!N198="*",'23-HVAC'!M198,'23-HVAC'!P198="*",'23-HVAC'!O198,'23-HVAC'!R198="*",'23-HVAC'!Q198,'23-HVAC'!T198="*",'23-HVAC'!S198,'23-HVAC'!V198="*",'23-HVAC'!U198),"")</f>
        <v/>
      </c>
      <c r="H3314" s="236" t="e">
        <f>G3314/'Project Data'!$D$22</f>
        <v>#VALUE!</v>
      </c>
      <c r="I3314" s="186"/>
      <c r="J3314" s="224"/>
      <c r="K3314" s="242"/>
    </row>
    <row r="3315" spans="1:11" s="147" customFormat="1" ht="15.6" hidden="1">
      <c r="A3315" s="198">
        <f>'23-HVAC'!A199</f>
        <v>0</v>
      </c>
      <c r="B3315" s="235" t="str">
        <f>'23-HVAC'!B199</f>
        <v>23 52 39 Fire-Tube Boilers</v>
      </c>
      <c r="C3315" s="254"/>
      <c r="D3315" s="239" t="str" cm="1">
        <f t="array" ref="D3315">_xlfn.IFNA(_xlfn.IFS('23-HVAC'!D199="*",'23-HVAC'!C199,'23-HVAC'!F199="*",'23-HVAC'!E199,'23-HVAC'!H199="*",'23-HVAC'!G199,'23-HVAC'!J199="*",'23-HVAC'!I199,'23-HVAC'!L199="*",'23-HVAC'!K199,'23-HVAC'!N199="*",'23-HVAC'!M199,'23-HVAC'!P199="*",'23-HVAC'!O199,'23-HVAC'!R199="*",'23-HVAC'!Q199,'23-HVAC'!T199="*",'23-HVAC'!S199),"")</f>
        <v/>
      </c>
      <c r="E3315" s="622" t="e">
        <f>D3315/'Project Data'!$D$22</f>
        <v>#VALUE!</v>
      </c>
      <c r="F3315" s="174" t="s">
        <v>44</v>
      </c>
      <c r="G3315" s="239" t="str" cm="1">
        <f t="array" ref="G3315">_xlfn.IFNA(_xlfn.IFS('23-HVAC'!F199="*",'23-HVAC'!E199,'23-HVAC'!H199="*",'23-HVAC'!G199,'23-HVAC'!J199="*",'23-HVAC'!I199,'23-HVAC'!L199="*",'23-HVAC'!K199,'23-HVAC'!N199="*",'23-HVAC'!M199,'23-HVAC'!P199="*",'23-HVAC'!O199,'23-HVAC'!R199="*",'23-HVAC'!Q199,'23-HVAC'!T199="*",'23-HVAC'!S199,'23-HVAC'!V199="*",'23-HVAC'!U199),"")</f>
        <v/>
      </c>
      <c r="H3315" s="236" t="e">
        <f>G3315/'Project Data'!$D$22</f>
        <v>#VALUE!</v>
      </c>
      <c r="I3315" s="186"/>
      <c r="J3315" s="224"/>
      <c r="K3315" s="242"/>
    </row>
    <row r="3316" spans="1:11" s="147" customFormat="1" ht="15.6" hidden="1">
      <c r="A3316" s="198">
        <f>'23-HVAC'!A200</f>
        <v>0</v>
      </c>
      <c r="B3316" s="235" t="str">
        <f>'23-HVAC'!B200</f>
        <v>23 52 39.13 Scotch Marine Boilers</v>
      </c>
      <c r="C3316" s="254"/>
      <c r="D3316" s="239" t="str" cm="1">
        <f t="array" ref="D3316">_xlfn.IFNA(_xlfn.IFS('23-HVAC'!D200="*",'23-HVAC'!C200,'23-HVAC'!F200="*",'23-HVAC'!E200,'23-HVAC'!H200="*",'23-HVAC'!G200,'23-HVAC'!J200="*",'23-HVAC'!I200,'23-HVAC'!L200="*",'23-HVAC'!K200,'23-HVAC'!N200="*",'23-HVAC'!M200,'23-HVAC'!P200="*",'23-HVAC'!O200,'23-HVAC'!R200="*",'23-HVAC'!Q200,'23-HVAC'!T200="*",'23-HVAC'!S200),"")</f>
        <v/>
      </c>
      <c r="E3316" s="622" t="e">
        <f>D3316/'Project Data'!$D$22</f>
        <v>#VALUE!</v>
      </c>
      <c r="F3316" s="174" t="s">
        <v>44</v>
      </c>
      <c r="G3316" s="239" t="str" cm="1">
        <f t="array" ref="G3316">_xlfn.IFNA(_xlfn.IFS('23-HVAC'!F200="*",'23-HVAC'!E200,'23-HVAC'!H200="*",'23-HVAC'!G200,'23-HVAC'!J200="*",'23-HVAC'!I200,'23-HVAC'!L200="*",'23-HVAC'!K200,'23-HVAC'!N200="*",'23-HVAC'!M200,'23-HVAC'!P200="*",'23-HVAC'!O200,'23-HVAC'!R200="*",'23-HVAC'!Q200,'23-HVAC'!T200="*",'23-HVAC'!S200,'23-HVAC'!V200="*",'23-HVAC'!U200),"")</f>
        <v/>
      </c>
      <c r="H3316" s="236" t="e">
        <f>G3316/'Project Data'!$D$22</f>
        <v>#VALUE!</v>
      </c>
      <c r="I3316" s="186"/>
      <c r="J3316" s="224"/>
      <c r="K3316" s="242"/>
    </row>
    <row r="3317" spans="1:11" s="147" customFormat="1" ht="15.6" hidden="1">
      <c r="A3317" s="198">
        <f>'23-HVAC'!A201</f>
        <v>0</v>
      </c>
      <c r="B3317" s="235" t="str">
        <f>'23-HVAC'!B201</f>
        <v>23 52 39.16 Steel Fire-Tube Boilers</v>
      </c>
      <c r="C3317" s="254"/>
      <c r="D3317" s="239" t="str" cm="1">
        <f t="array" ref="D3317">_xlfn.IFNA(_xlfn.IFS('23-HVAC'!D201="*",'23-HVAC'!C201,'23-HVAC'!F201="*",'23-HVAC'!E201,'23-HVAC'!H201="*",'23-HVAC'!G201,'23-HVAC'!J201="*",'23-HVAC'!I201,'23-HVAC'!L201="*",'23-HVAC'!K201,'23-HVAC'!N201="*",'23-HVAC'!M201,'23-HVAC'!P201="*",'23-HVAC'!O201,'23-HVAC'!R201="*",'23-HVAC'!Q201,'23-HVAC'!T201="*",'23-HVAC'!S201),"")</f>
        <v/>
      </c>
      <c r="E3317" s="622" t="e">
        <f>D3317/'Project Data'!$D$22</f>
        <v>#VALUE!</v>
      </c>
      <c r="F3317" s="174" t="s">
        <v>44</v>
      </c>
      <c r="G3317" s="239" t="str" cm="1">
        <f t="array" ref="G3317">_xlfn.IFNA(_xlfn.IFS('23-HVAC'!F201="*",'23-HVAC'!E201,'23-HVAC'!H201="*",'23-HVAC'!G201,'23-HVAC'!J201="*",'23-HVAC'!I201,'23-HVAC'!L201="*",'23-HVAC'!K201,'23-HVAC'!N201="*",'23-HVAC'!M201,'23-HVAC'!P201="*",'23-HVAC'!O201,'23-HVAC'!R201="*",'23-HVAC'!Q201,'23-HVAC'!T201="*",'23-HVAC'!S201,'23-HVAC'!V201="*",'23-HVAC'!U201),"")</f>
        <v/>
      </c>
      <c r="H3317" s="236" t="e">
        <f>G3317/'Project Data'!$D$22</f>
        <v>#VALUE!</v>
      </c>
      <c r="I3317" s="186"/>
      <c r="J3317" s="224"/>
      <c r="K3317" s="242"/>
    </row>
    <row r="3318" spans="1:11" s="147" customFormat="1" ht="15.6" hidden="1">
      <c r="A3318" s="198">
        <f>'23-HVAC'!A202</f>
        <v>0</v>
      </c>
      <c r="B3318" s="235" t="str">
        <f>'23-HVAC'!B202</f>
        <v>23 52 83 Boiler Blowdown Systems</v>
      </c>
      <c r="C3318" s="254"/>
      <c r="D3318" s="239" t="str" cm="1">
        <f t="array" ref="D3318">_xlfn.IFNA(_xlfn.IFS('23-HVAC'!D202="*",'23-HVAC'!C202,'23-HVAC'!F202="*",'23-HVAC'!E202,'23-HVAC'!H202="*",'23-HVAC'!G202,'23-HVAC'!J202="*",'23-HVAC'!I202,'23-HVAC'!L202="*",'23-HVAC'!K202,'23-HVAC'!N202="*",'23-HVAC'!M202,'23-HVAC'!P202="*",'23-HVAC'!O202,'23-HVAC'!R202="*",'23-HVAC'!Q202,'23-HVAC'!T202="*",'23-HVAC'!S202),"")</f>
        <v/>
      </c>
      <c r="E3318" s="622" t="e">
        <f>D3318/'Project Data'!$D$22</f>
        <v>#VALUE!</v>
      </c>
      <c r="F3318" s="174" t="s">
        <v>44</v>
      </c>
      <c r="G3318" s="239" t="str" cm="1">
        <f t="array" ref="G3318">_xlfn.IFNA(_xlfn.IFS('23-HVAC'!F202="*",'23-HVAC'!E202,'23-HVAC'!H202="*",'23-HVAC'!G202,'23-HVAC'!J202="*",'23-HVAC'!I202,'23-HVAC'!L202="*",'23-HVAC'!K202,'23-HVAC'!N202="*",'23-HVAC'!M202,'23-HVAC'!P202="*",'23-HVAC'!O202,'23-HVAC'!R202="*",'23-HVAC'!Q202,'23-HVAC'!T202="*",'23-HVAC'!S202,'23-HVAC'!V202="*",'23-HVAC'!U202),"")</f>
        <v/>
      </c>
      <c r="H3318" s="236" t="e">
        <f>G3318/'Project Data'!$D$22</f>
        <v>#VALUE!</v>
      </c>
      <c r="I3318" s="186"/>
      <c r="J3318" s="224"/>
      <c r="K3318" s="242"/>
    </row>
    <row r="3319" spans="1:11" s="147" customFormat="1" ht="15.6" hidden="1">
      <c r="A3319" s="198">
        <f>'23-HVAC'!A203</f>
        <v>0</v>
      </c>
      <c r="B3319" s="235" t="str">
        <f>'23-HVAC'!B203</f>
        <v>23 53 00 Heating Boiler Feedwater Equipment</v>
      </c>
      <c r="C3319" s="254"/>
      <c r="D3319" s="239" t="str" cm="1">
        <f t="array" ref="D3319">_xlfn.IFNA(_xlfn.IFS('23-HVAC'!D203="*",'23-HVAC'!C203,'23-HVAC'!F203="*",'23-HVAC'!E203,'23-HVAC'!H203="*",'23-HVAC'!G203,'23-HVAC'!J203="*",'23-HVAC'!I203,'23-HVAC'!L203="*",'23-HVAC'!K203,'23-HVAC'!N203="*",'23-HVAC'!M203,'23-HVAC'!P203="*",'23-HVAC'!O203,'23-HVAC'!R203="*",'23-HVAC'!Q203,'23-HVAC'!T203="*",'23-HVAC'!S203),"")</f>
        <v/>
      </c>
      <c r="E3319" s="622" t="e">
        <f>D3319/'Project Data'!$D$22</f>
        <v>#VALUE!</v>
      </c>
      <c r="F3319" s="174" t="s">
        <v>44</v>
      </c>
      <c r="G3319" s="239" t="str" cm="1">
        <f t="array" ref="G3319">_xlfn.IFNA(_xlfn.IFS('23-HVAC'!F203="*",'23-HVAC'!E203,'23-HVAC'!H203="*",'23-HVAC'!G203,'23-HVAC'!J203="*",'23-HVAC'!I203,'23-HVAC'!L203="*",'23-HVAC'!K203,'23-HVAC'!N203="*",'23-HVAC'!M203,'23-HVAC'!P203="*",'23-HVAC'!O203,'23-HVAC'!R203="*",'23-HVAC'!Q203,'23-HVAC'!T203="*",'23-HVAC'!S203,'23-HVAC'!V203="*",'23-HVAC'!U203),"")</f>
        <v/>
      </c>
      <c r="H3319" s="236" t="e">
        <f>G3319/'Project Data'!$D$22</f>
        <v>#VALUE!</v>
      </c>
      <c r="I3319" s="186"/>
      <c r="J3319" s="224"/>
      <c r="K3319" s="242"/>
    </row>
    <row r="3320" spans="1:11" s="147" customFormat="1" ht="15.6" hidden="1">
      <c r="A3320" s="198">
        <f>'23-HVAC'!A204</f>
        <v>0</v>
      </c>
      <c r="B3320" s="235" t="str">
        <f>'23-HVAC'!B204</f>
        <v>23 53 13 Boiler Feedwater Pumps</v>
      </c>
      <c r="C3320" s="254"/>
      <c r="D3320" s="239" t="str" cm="1">
        <f t="array" ref="D3320">_xlfn.IFNA(_xlfn.IFS('23-HVAC'!D204="*",'23-HVAC'!C204,'23-HVAC'!F204="*",'23-HVAC'!E204,'23-HVAC'!H204="*",'23-HVAC'!G204,'23-HVAC'!J204="*",'23-HVAC'!I204,'23-HVAC'!L204="*",'23-HVAC'!K204,'23-HVAC'!N204="*",'23-HVAC'!M204,'23-HVAC'!P204="*",'23-HVAC'!O204,'23-HVAC'!R204="*",'23-HVAC'!Q204,'23-HVAC'!T204="*",'23-HVAC'!S204),"")</f>
        <v/>
      </c>
      <c r="E3320" s="622" t="e">
        <f>D3320/'Project Data'!$D$22</f>
        <v>#VALUE!</v>
      </c>
      <c r="F3320" s="174" t="s">
        <v>44</v>
      </c>
      <c r="G3320" s="239" t="str" cm="1">
        <f t="array" ref="G3320">_xlfn.IFNA(_xlfn.IFS('23-HVAC'!F204="*",'23-HVAC'!E204,'23-HVAC'!H204="*",'23-HVAC'!G204,'23-HVAC'!J204="*",'23-HVAC'!I204,'23-HVAC'!L204="*",'23-HVAC'!K204,'23-HVAC'!N204="*",'23-HVAC'!M204,'23-HVAC'!P204="*",'23-HVAC'!O204,'23-HVAC'!R204="*",'23-HVAC'!Q204,'23-HVAC'!T204="*",'23-HVAC'!S204,'23-HVAC'!V204="*",'23-HVAC'!U204),"")</f>
        <v/>
      </c>
      <c r="H3320" s="236" t="e">
        <f>G3320/'Project Data'!$D$22</f>
        <v>#VALUE!</v>
      </c>
      <c r="I3320" s="186"/>
      <c r="J3320" s="224"/>
      <c r="K3320" s="242"/>
    </row>
    <row r="3321" spans="1:11" s="147" customFormat="1" ht="15.6" hidden="1">
      <c r="A3321" s="198">
        <f>'23-HVAC'!A205</f>
        <v>0</v>
      </c>
      <c r="B3321" s="235" t="str">
        <f>'23-HVAC'!B205</f>
        <v>23 53 16 Deaerators</v>
      </c>
      <c r="C3321" s="254"/>
      <c r="D3321" s="239" t="str" cm="1">
        <f t="array" ref="D3321">_xlfn.IFNA(_xlfn.IFS('23-HVAC'!D205="*",'23-HVAC'!C205,'23-HVAC'!F205="*",'23-HVAC'!E205,'23-HVAC'!H205="*",'23-HVAC'!G205,'23-HVAC'!J205="*",'23-HVAC'!I205,'23-HVAC'!L205="*",'23-HVAC'!K205,'23-HVAC'!N205="*",'23-HVAC'!M205,'23-HVAC'!P205="*",'23-HVAC'!O205,'23-HVAC'!R205="*",'23-HVAC'!Q205,'23-HVAC'!T205="*",'23-HVAC'!S205),"")</f>
        <v/>
      </c>
      <c r="E3321" s="622" t="e">
        <f>D3321/'Project Data'!$D$22</f>
        <v>#VALUE!</v>
      </c>
      <c r="F3321" s="179" t="s">
        <v>44</v>
      </c>
      <c r="G3321" s="239" t="str" cm="1">
        <f t="array" ref="G3321">_xlfn.IFNA(_xlfn.IFS('23-HVAC'!F205="*",'23-HVAC'!E205,'23-HVAC'!H205="*",'23-HVAC'!G205,'23-HVAC'!J205="*",'23-HVAC'!I205,'23-HVAC'!L205="*",'23-HVAC'!K205,'23-HVAC'!N205="*",'23-HVAC'!M205,'23-HVAC'!P205="*",'23-HVAC'!O205,'23-HVAC'!R205="*",'23-HVAC'!Q205,'23-HVAC'!T205="*",'23-HVAC'!S205,'23-HVAC'!V205="*",'23-HVAC'!U205),"")</f>
        <v/>
      </c>
      <c r="H3321" s="236" t="e">
        <f>G3321/'Project Data'!$D$22</f>
        <v>#VALUE!</v>
      </c>
      <c r="I3321" s="186"/>
      <c r="J3321" s="224"/>
      <c r="K3321" s="242"/>
    </row>
    <row r="3322" spans="1:11" s="147" customFormat="1" ht="15.6" hidden="1">
      <c r="A3322" s="198">
        <f>'23-HVAC'!A206</f>
        <v>0</v>
      </c>
      <c r="B3322" s="235" t="str">
        <f>'23-HVAC'!B206</f>
        <v>23 54 00 Furnaces</v>
      </c>
      <c r="C3322" s="254"/>
      <c r="D3322" s="239" t="str" cm="1">
        <f t="array" ref="D3322">_xlfn.IFNA(_xlfn.IFS('23-HVAC'!D206="*",'23-HVAC'!C206,'23-HVAC'!F206="*",'23-HVAC'!E206,'23-HVAC'!H206="*",'23-HVAC'!G206,'23-HVAC'!J206="*",'23-HVAC'!I206,'23-HVAC'!L206="*",'23-HVAC'!K206,'23-HVAC'!N206="*",'23-HVAC'!M206,'23-HVAC'!P206="*",'23-HVAC'!O206,'23-HVAC'!R206="*",'23-HVAC'!Q206,'23-HVAC'!T206="*",'23-HVAC'!S206),"")</f>
        <v/>
      </c>
      <c r="E3322" s="622" t="e">
        <f>D3322/'Project Data'!$D$22</f>
        <v>#VALUE!</v>
      </c>
      <c r="F3322" s="174" t="s">
        <v>44</v>
      </c>
      <c r="G3322" s="239" t="str" cm="1">
        <f t="array" ref="G3322">_xlfn.IFNA(_xlfn.IFS('23-HVAC'!F206="*",'23-HVAC'!E206,'23-HVAC'!H206="*",'23-HVAC'!G206,'23-HVAC'!J206="*",'23-HVAC'!I206,'23-HVAC'!L206="*",'23-HVAC'!K206,'23-HVAC'!N206="*",'23-HVAC'!M206,'23-HVAC'!P206="*",'23-HVAC'!O206,'23-HVAC'!R206="*",'23-HVAC'!Q206,'23-HVAC'!T206="*",'23-HVAC'!S206,'23-HVAC'!V206="*",'23-HVAC'!U206),"")</f>
        <v/>
      </c>
      <c r="H3322" s="236" t="e">
        <f>G3322/'Project Data'!$D$22</f>
        <v>#VALUE!</v>
      </c>
      <c r="I3322" s="186"/>
      <c r="J3322" s="224"/>
      <c r="K3322" s="242"/>
    </row>
    <row r="3323" spans="1:11" s="147" customFormat="1" ht="15.6" hidden="1">
      <c r="A3323" s="198">
        <f>'23-HVAC'!A207</f>
        <v>0</v>
      </c>
      <c r="B3323" s="235" t="str">
        <f>'23-HVAC'!B207</f>
        <v>23 54 13 Electric-Resistance Furnaces</v>
      </c>
      <c r="C3323" s="254"/>
      <c r="D3323" s="239" t="str" cm="1">
        <f t="array" ref="D3323">_xlfn.IFNA(_xlfn.IFS('23-HVAC'!D207="*",'23-HVAC'!C207,'23-HVAC'!F207="*",'23-HVAC'!E207,'23-HVAC'!H207="*",'23-HVAC'!G207,'23-HVAC'!J207="*",'23-HVAC'!I207,'23-HVAC'!L207="*",'23-HVAC'!K207,'23-HVAC'!N207="*",'23-HVAC'!M207,'23-HVAC'!P207="*",'23-HVAC'!O207,'23-HVAC'!R207="*",'23-HVAC'!Q207,'23-HVAC'!T207="*",'23-HVAC'!S207),"")</f>
        <v/>
      </c>
      <c r="E3323" s="622" t="e">
        <f>D3323/'Project Data'!$D$22</f>
        <v>#VALUE!</v>
      </c>
      <c r="F3323" s="174" t="s">
        <v>44</v>
      </c>
      <c r="G3323" s="239" t="str" cm="1">
        <f t="array" ref="G3323">_xlfn.IFNA(_xlfn.IFS('23-HVAC'!F207="*",'23-HVAC'!E207,'23-HVAC'!H207="*",'23-HVAC'!G207,'23-HVAC'!J207="*",'23-HVAC'!I207,'23-HVAC'!L207="*",'23-HVAC'!K207,'23-HVAC'!N207="*",'23-HVAC'!M207,'23-HVAC'!P207="*",'23-HVAC'!O207,'23-HVAC'!R207="*",'23-HVAC'!Q207,'23-HVAC'!T207="*",'23-HVAC'!S207,'23-HVAC'!V207="*",'23-HVAC'!U207),"")</f>
        <v/>
      </c>
      <c r="H3323" s="236" t="e">
        <f>G3323/'Project Data'!$D$22</f>
        <v>#VALUE!</v>
      </c>
      <c r="I3323" s="186"/>
      <c r="J3323" s="224"/>
      <c r="K3323" s="242"/>
    </row>
    <row r="3324" spans="1:11" s="147" customFormat="1" ht="15.6" hidden="1">
      <c r="A3324" s="198">
        <f>'23-HVAC'!A208</f>
        <v>0</v>
      </c>
      <c r="B3324" s="235" t="str">
        <f>'23-HVAC'!B208</f>
        <v>23 54 16 Fuel-Fired Furnaces</v>
      </c>
      <c r="C3324" s="254"/>
      <c r="D3324" s="239" t="str" cm="1">
        <f t="array" ref="D3324">_xlfn.IFNA(_xlfn.IFS('23-HVAC'!D208="*",'23-HVAC'!C208,'23-HVAC'!F208="*",'23-HVAC'!E208,'23-HVAC'!H208="*",'23-HVAC'!G208,'23-HVAC'!J208="*",'23-HVAC'!I208,'23-HVAC'!L208="*",'23-HVAC'!K208,'23-HVAC'!N208="*",'23-HVAC'!M208,'23-HVAC'!P208="*",'23-HVAC'!O208,'23-HVAC'!R208="*",'23-HVAC'!Q208,'23-HVAC'!T208="*",'23-HVAC'!S208),"")</f>
        <v/>
      </c>
      <c r="E3324" s="622" t="e">
        <f>D3324/'Project Data'!$D$22</f>
        <v>#VALUE!</v>
      </c>
      <c r="F3324" s="174" t="s">
        <v>44</v>
      </c>
      <c r="G3324" s="239" t="str" cm="1">
        <f t="array" ref="G3324">_xlfn.IFNA(_xlfn.IFS('23-HVAC'!F208="*",'23-HVAC'!E208,'23-HVAC'!H208="*",'23-HVAC'!G208,'23-HVAC'!J208="*",'23-HVAC'!I208,'23-HVAC'!L208="*",'23-HVAC'!K208,'23-HVAC'!N208="*",'23-HVAC'!M208,'23-HVAC'!P208="*",'23-HVAC'!O208,'23-HVAC'!R208="*",'23-HVAC'!Q208,'23-HVAC'!T208="*",'23-HVAC'!S208,'23-HVAC'!V208="*",'23-HVAC'!U208),"")</f>
        <v/>
      </c>
      <c r="H3324" s="236" t="e">
        <f>G3324/'Project Data'!$D$22</f>
        <v>#VALUE!</v>
      </c>
      <c r="I3324" s="186"/>
      <c r="J3324" s="224"/>
      <c r="K3324" s="242"/>
    </row>
    <row r="3325" spans="1:11" s="147" customFormat="1" ht="15.6" hidden="1">
      <c r="A3325" s="198">
        <f>'23-HVAC'!A209</f>
        <v>0</v>
      </c>
      <c r="B3325" s="235" t="str">
        <f>'23-HVAC'!B209</f>
        <v>23 54 16.13 Gas-Fired Furnaces</v>
      </c>
      <c r="C3325" s="254"/>
      <c r="D3325" s="239" t="str" cm="1">
        <f t="array" ref="D3325">_xlfn.IFNA(_xlfn.IFS('23-HVAC'!D209="*",'23-HVAC'!C209,'23-HVAC'!F209="*",'23-HVAC'!E209,'23-HVAC'!H209="*",'23-HVAC'!G209,'23-HVAC'!J209="*",'23-HVAC'!I209,'23-HVAC'!L209="*",'23-HVAC'!K209,'23-HVAC'!N209="*",'23-HVAC'!M209,'23-HVAC'!P209="*",'23-HVAC'!O209,'23-HVAC'!R209="*",'23-HVAC'!Q209,'23-HVAC'!T209="*",'23-HVAC'!S209),"")</f>
        <v/>
      </c>
      <c r="E3325" s="622" t="e">
        <f>D3325/'Project Data'!$D$22</f>
        <v>#VALUE!</v>
      </c>
      <c r="F3325" s="174" t="s">
        <v>44</v>
      </c>
      <c r="G3325" s="239" t="str" cm="1">
        <f t="array" ref="G3325">_xlfn.IFNA(_xlfn.IFS('23-HVAC'!F209="*",'23-HVAC'!E209,'23-HVAC'!H209="*",'23-HVAC'!G209,'23-HVAC'!J209="*",'23-HVAC'!I209,'23-HVAC'!L209="*",'23-HVAC'!K209,'23-HVAC'!N209="*",'23-HVAC'!M209,'23-HVAC'!P209="*",'23-HVAC'!O209,'23-HVAC'!R209="*",'23-HVAC'!Q209,'23-HVAC'!T209="*",'23-HVAC'!S209,'23-HVAC'!V209="*",'23-HVAC'!U209),"")</f>
        <v/>
      </c>
      <c r="H3325" s="236" t="e">
        <f>G3325/'Project Data'!$D$22</f>
        <v>#VALUE!</v>
      </c>
      <c r="I3325" s="186"/>
      <c r="J3325" s="224"/>
      <c r="K3325" s="242"/>
    </row>
    <row r="3326" spans="1:11" s="147" customFormat="1" ht="15.6" hidden="1">
      <c r="A3326" s="198">
        <f>'23-HVAC'!A210</f>
        <v>0</v>
      </c>
      <c r="B3326" s="235" t="str">
        <f>'23-HVAC'!B210</f>
        <v>23 54 16.16 Oil-Fired Furnaces</v>
      </c>
      <c r="C3326" s="254"/>
      <c r="D3326" s="239" t="str" cm="1">
        <f t="array" ref="D3326">_xlfn.IFNA(_xlfn.IFS('23-HVAC'!D210="*",'23-HVAC'!C210,'23-HVAC'!F210="*",'23-HVAC'!E210,'23-HVAC'!H210="*",'23-HVAC'!G210,'23-HVAC'!J210="*",'23-HVAC'!I210,'23-HVAC'!L210="*",'23-HVAC'!K210,'23-HVAC'!N210="*",'23-HVAC'!M210,'23-HVAC'!P210="*",'23-HVAC'!O210,'23-HVAC'!R210="*",'23-HVAC'!Q210,'23-HVAC'!T210="*",'23-HVAC'!S210),"")</f>
        <v/>
      </c>
      <c r="E3326" s="622" t="e">
        <f>D3326/'Project Data'!$D$22</f>
        <v>#VALUE!</v>
      </c>
      <c r="F3326" s="174" t="s">
        <v>44</v>
      </c>
      <c r="G3326" s="239" t="str" cm="1">
        <f t="array" ref="G3326">_xlfn.IFNA(_xlfn.IFS('23-HVAC'!F210="*",'23-HVAC'!E210,'23-HVAC'!H210="*",'23-HVAC'!G210,'23-HVAC'!J210="*",'23-HVAC'!I210,'23-HVAC'!L210="*",'23-HVAC'!K210,'23-HVAC'!N210="*",'23-HVAC'!M210,'23-HVAC'!P210="*",'23-HVAC'!O210,'23-HVAC'!R210="*",'23-HVAC'!Q210,'23-HVAC'!T210="*",'23-HVAC'!S210,'23-HVAC'!V210="*",'23-HVAC'!U210),"")</f>
        <v/>
      </c>
      <c r="H3326" s="236" t="e">
        <f>G3326/'Project Data'!$D$22</f>
        <v>#VALUE!</v>
      </c>
      <c r="I3326" s="186"/>
      <c r="J3326" s="224"/>
      <c r="K3326" s="242"/>
    </row>
    <row r="3327" spans="1:11" s="147" customFormat="1" ht="15.6" hidden="1">
      <c r="A3327" s="198">
        <f>'23-HVAC'!A211</f>
        <v>0</v>
      </c>
      <c r="B3327" s="235" t="str">
        <f>'23-HVAC'!B211</f>
        <v>23 55 00 Fuel-Fired Heaters</v>
      </c>
      <c r="C3327" s="254"/>
      <c r="D3327" s="239" t="str" cm="1">
        <f t="array" ref="D3327">_xlfn.IFNA(_xlfn.IFS('23-HVAC'!D211="*",'23-HVAC'!C211,'23-HVAC'!F211="*",'23-HVAC'!E211,'23-HVAC'!H211="*",'23-HVAC'!G211,'23-HVAC'!J211="*",'23-HVAC'!I211,'23-HVAC'!L211="*",'23-HVAC'!K211,'23-HVAC'!N211="*",'23-HVAC'!M211,'23-HVAC'!P211="*",'23-HVAC'!O211,'23-HVAC'!R211="*",'23-HVAC'!Q211,'23-HVAC'!T211="*",'23-HVAC'!S211),"")</f>
        <v/>
      </c>
      <c r="E3327" s="622" t="e">
        <f>D3327/'Project Data'!$D$22</f>
        <v>#VALUE!</v>
      </c>
      <c r="F3327" s="174" t="s">
        <v>44</v>
      </c>
      <c r="G3327" s="239" t="str" cm="1">
        <f t="array" ref="G3327">_xlfn.IFNA(_xlfn.IFS('23-HVAC'!F211="*",'23-HVAC'!E211,'23-HVAC'!H211="*",'23-HVAC'!G211,'23-HVAC'!J211="*",'23-HVAC'!I211,'23-HVAC'!L211="*",'23-HVAC'!K211,'23-HVAC'!N211="*",'23-HVAC'!M211,'23-HVAC'!P211="*",'23-HVAC'!O211,'23-HVAC'!R211="*",'23-HVAC'!Q211,'23-HVAC'!T211="*",'23-HVAC'!S211,'23-HVAC'!V211="*",'23-HVAC'!U211),"")</f>
        <v/>
      </c>
      <c r="H3327" s="236" t="e">
        <f>G3327/'Project Data'!$D$22</f>
        <v>#VALUE!</v>
      </c>
      <c r="I3327" s="186"/>
      <c r="J3327" s="224"/>
      <c r="K3327" s="242"/>
    </row>
    <row r="3328" spans="1:11" s="147" customFormat="1" ht="15.6" hidden="1">
      <c r="A3328" s="198">
        <f>'23-HVAC'!A212</f>
        <v>0</v>
      </c>
      <c r="B3328" s="235" t="str">
        <f>'23-HVAC'!B212</f>
        <v>23 55 13 Fuel-Fired Duct Heaters</v>
      </c>
      <c r="C3328" s="254"/>
      <c r="D3328" s="239" t="str" cm="1">
        <f t="array" ref="D3328">_xlfn.IFNA(_xlfn.IFS('23-HVAC'!D212="*",'23-HVAC'!C212,'23-HVAC'!F212="*",'23-HVAC'!E212,'23-HVAC'!H212="*",'23-HVAC'!G212,'23-HVAC'!J212="*",'23-HVAC'!I212,'23-HVAC'!L212="*",'23-HVAC'!K212,'23-HVAC'!N212="*",'23-HVAC'!M212,'23-HVAC'!P212="*",'23-HVAC'!O212,'23-HVAC'!R212="*",'23-HVAC'!Q212,'23-HVAC'!T212="*",'23-HVAC'!S212),"")</f>
        <v/>
      </c>
      <c r="E3328" s="622" t="e">
        <f>D3328/'Project Data'!$D$22</f>
        <v>#VALUE!</v>
      </c>
      <c r="F3328" s="174" t="s">
        <v>44</v>
      </c>
      <c r="G3328" s="239" t="str" cm="1">
        <f t="array" ref="G3328">_xlfn.IFNA(_xlfn.IFS('23-HVAC'!F212="*",'23-HVAC'!E212,'23-HVAC'!H212="*",'23-HVAC'!G212,'23-HVAC'!J212="*",'23-HVAC'!I212,'23-HVAC'!L212="*",'23-HVAC'!K212,'23-HVAC'!N212="*",'23-HVAC'!M212,'23-HVAC'!P212="*",'23-HVAC'!O212,'23-HVAC'!R212="*",'23-HVAC'!Q212,'23-HVAC'!T212="*",'23-HVAC'!S212,'23-HVAC'!V212="*",'23-HVAC'!U212),"")</f>
        <v/>
      </c>
      <c r="H3328" s="236" t="e">
        <f>G3328/'Project Data'!$D$22</f>
        <v>#VALUE!</v>
      </c>
      <c r="I3328" s="186"/>
      <c r="J3328" s="224"/>
      <c r="K3328" s="242"/>
    </row>
    <row r="3329" spans="1:11" s="147" customFormat="1" ht="15.6" hidden="1">
      <c r="A3329" s="198">
        <f>'23-HVAC'!A213</f>
        <v>0</v>
      </c>
      <c r="B3329" s="235" t="str">
        <f>'23-HVAC'!B213</f>
        <v>23 55 13.13 Oil-Fired Duct Heaters</v>
      </c>
      <c r="C3329" s="254"/>
      <c r="D3329" s="239" t="str" cm="1">
        <f t="array" ref="D3329">_xlfn.IFNA(_xlfn.IFS('23-HVAC'!D213="*",'23-HVAC'!C213,'23-HVAC'!F213="*",'23-HVAC'!E213,'23-HVAC'!H213="*",'23-HVAC'!G213,'23-HVAC'!J213="*",'23-HVAC'!I213,'23-HVAC'!L213="*",'23-HVAC'!K213,'23-HVAC'!N213="*",'23-HVAC'!M213,'23-HVAC'!P213="*",'23-HVAC'!O213,'23-HVAC'!R213="*",'23-HVAC'!Q213,'23-HVAC'!T213="*",'23-HVAC'!S213),"")</f>
        <v/>
      </c>
      <c r="E3329" s="622" t="e">
        <f>D3329/'Project Data'!$D$22</f>
        <v>#VALUE!</v>
      </c>
      <c r="F3329" s="174" t="s">
        <v>44</v>
      </c>
      <c r="G3329" s="239" t="str" cm="1">
        <f t="array" ref="G3329">_xlfn.IFNA(_xlfn.IFS('23-HVAC'!F213="*",'23-HVAC'!E213,'23-HVAC'!H213="*",'23-HVAC'!G213,'23-HVAC'!J213="*",'23-HVAC'!I213,'23-HVAC'!L213="*",'23-HVAC'!K213,'23-HVAC'!N213="*",'23-HVAC'!M213,'23-HVAC'!P213="*",'23-HVAC'!O213,'23-HVAC'!R213="*",'23-HVAC'!Q213,'23-HVAC'!T213="*",'23-HVAC'!S213,'23-HVAC'!V213="*",'23-HVAC'!U213),"")</f>
        <v/>
      </c>
      <c r="H3329" s="236" t="e">
        <f>G3329/'Project Data'!$D$22</f>
        <v>#VALUE!</v>
      </c>
      <c r="I3329" s="186"/>
      <c r="J3329" s="224"/>
      <c r="K3329" s="242"/>
    </row>
    <row r="3330" spans="1:11" s="147" customFormat="1" ht="15.6" hidden="1">
      <c r="A3330" s="198">
        <f>'23-HVAC'!A214</f>
        <v>0</v>
      </c>
      <c r="B3330" s="235" t="str">
        <f>'23-HVAC'!B214</f>
        <v>23 55 13.16 Gas-Fired Duct Heaters</v>
      </c>
      <c r="C3330" s="254"/>
      <c r="D3330" s="239" t="str" cm="1">
        <f t="array" ref="D3330">_xlfn.IFNA(_xlfn.IFS('23-HVAC'!D214="*",'23-HVAC'!C214,'23-HVAC'!F214="*",'23-HVAC'!E214,'23-HVAC'!H214="*",'23-HVAC'!G214,'23-HVAC'!J214="*",'23-HVAC'!I214,'23-HVAC'!L214="*",'23-HVAC'!K214,'23-HVAC'!N214="*",'23-HVAC'!M214,'23-HVAC'!P214="*",'23-HVAC'!O214,'23-HVAC'!R214="*",'23-HVAC'!Q214,'23-HVAC'!T214="*",'23-HVAC'!S214),"")</f>
        <v/>
      </c>
      <c r="E3330" s="622" t="e">
        <f>D3330/'Project Data'!$D$22</f>
        <v>#VALUE!</v>
      </c>
      <c r="F3330" s="174" t="s">
        <v>44</v>
      </c>
      <c r="G3330" s="239" t="str" cm="1">
        <f t="array" ref="G3330">_xlfn.IFNA(_xlfn.IFS('23-HVAC'!F214="*",'23-HVAC'!E214,'23-HVAC'!H214="*",'23-HVAC'!G214,'23-HVAC'!J214="*",'23-HVAC'!I214,'23-HVAC'!L214="*",'23-HVAC'!K214,'23-HVAC'!N214="*",'23-HVAC'!M214,'23-HVAC'!P214="*",'23-HVAC'!O214,'23-HVAC'!R214="*",'23-HVAC'!Q214,'23-HVAC'!T214="*",'23-HVAC'!S214,'23-HVAC'!V214="*",'23-HVAC'!U214),"")</f>
        <v/>
      </c>
      <c r="H3330" s="236" t="e">
        <f>G3330/'Project Data'!$D$22</f>
        <v>#VALUE!</v>
      </c>
      <c r="I3330" s="186"/>
      <c r="J3330" s="224"/>
      <c r="K3330" s="242"/>
    </row>
    <row r="3331" spans="1:11" s="147" customFormat="1" ht="15.6" hidden="1">
      <c r="A3331" s="198">
        <f>'23-HVAC'!A215</f>
        <v>0</v>
      </c>
      <c r="B3331" s="235" t="str">
        <f>'23-HVAC'!B215</f>
        <v>23 55 23 Gas-Fired Radiant Heaters</v>
      </c>
      <c r="C3331" s="254"/>
      <c r="D3331" s="239" t="str" cm="1">
        <f t="array" ref="D3331">_xlfn.IFNA(_xlfn.IFS('23-HVAC'!D215="*",'23-HVAC'!C215,'23-HVAC'!F215="*",'23-HVAC'!E215,'23-HVAC'!H215="*",'23-HVAC'!G215,'23-HVAC'!J215="*",'23-HVAC'!I215,'23-HVAC'!L215="*",'23-HVAC'!K215,'23-HVAC'!N215="*",'23-HVAC'!M215,'23-HVAC'!P215="*",'23-HVAC'!O215,'23-HVAC'!R215="*",'23-HVAC'!Q215,'23-HVAC'!T215="*",'23-HVAC'!S215),"")</f>
        <v/>
      </c>
      <c r="E3331" s="622" t="e">
        <f>D3331/'Project Data'!$D$22</f>
        <v>#VALUE!</v>
      </c>
      <c r="F3331" s="174" t="s">
        <v>44</v>
      </c>
      <c r="G3331" s="239" t="str" cm="1">
        <f t="array" ref="G3331">_xlfn.IFNA(_xlfn.IFS('23-HVAC'!F215="*",'23-HVAC'!E215,'23-HVAC'!H215="*",'23-HVAC'!G215,'23-HVAC'!J215="*",'23-HVAC'!I215,'23-HVAC'!L215="*",'23-HVAC'!K215,'23-HVAC'!N215="*",'23-HVAC'!M215,'23-HVAC'!P215="*",'23-HVAC'!O215,'23-HVAC'!R215="*",'23-HVAC'!Q215,'23-HVAC'!T215="*",'23-HVAC'!S215,'23-HVAC'!V215="*",'23-HVAC'!U215),"")</f>
        <v/>
      </c>
      <c r="H3331" s="236" t="e">
        <f>G3331/'Project Data'!$D$22</f>
        <v>#VALUE!</v>
      </c>
      <c r="I3331" s="186"/>
      <c r="J3331" s="224"/>
      <c r="K3331" s="242"/>
    </row>
    <row r="3332" spans="1:11" s="147" customFormat="1" ht="15.6" hidden="1">
      <c r="A3332" s="198">
        <f>'23-HVAC'!A216</f>
        <v>0</v>
      </c>
      <c r="B3332" s="235" t="str">
        <f>'23-HVAC'!B216</f>
        <v>23 55 23.13 Low-Intensity Gas-Fired Radiant Heaters</v>
      </c>
      <c r="C3332" s="254"/>
      <c r="D3332" s="239" t="str" cm="1">
        <f t="array" ref="D3332">_xlfn.IFNA(_xlfn.IFS('23-HVAC'!D216="*",'23-HVAC'!C216,'23-HVAC'!F216="*",'23-HVAC'!E216,'23-HVAC'!H216="*",'23-HVAC'!G216,'23-HVAC'!J216="*",'23-HVAC'!I216,'23-HVAC'!L216="*",'23-HVAC'!K216,'23-HVAC'!N216="*",'23-HVAC'!M216,'23-HVAC'!P216="*",'23-HVAC'!O216,'23-HVAC'!R216="*",'23-HVAC'!Q216,'23-HVAC'!T216="*",'23-HVAC'!S216),"")</f>
        <v/>
      </c>
      <c r="E3332" s="622" t="e">
        <f>D3332/'Project Data'!$D$22</f>
        <v>#VALUE!</v>
      </c>
      <c r="F3332" s="174" t="s">
        <v>44</v>
      </c>
      <c r="G3332" s="239" t="str" cm="1">
        <f t="array" ref="G3332">_xlfn.IFNA(_xlfn.IFS('23-HVAC'!F216="*",'23-HVAC'!E216,'23-HVAC'!H216="*",'23-HVAC'!G216,'23-HVAC'!J216="*",'23-HVAC'!I216,'23-HVAC'!L216="*",'23-HVAC'!K216,'23-HVAC'!N216="*",'23-HVAC'!M216,'23-HVAC'!P216="*",'23-HVAC'!O216,'23-HVAC'!R216="*",'23-HVAC'!Q216,'23-HVAC'!T216="*",'23-HVAC'!S216,'23-HVAC'!V216="*",'23-HVAC'!U216),"")</f>
        <v/>
      </c>
      <c r="H3332" s="236" t="e">
        <f>G3332/'Project Data'!$D$22</f>
        <v>#VALUE!</v>
      </c>
      <c r="I3332" s="186"/>
      <c r="J3332" s="224"/>
      <c r="K3332" s="242"/>
    </row>
    <row r="3333" spans="1:11" s="147" customFormat="1" ht="15.6" hidden="1">
      <c r="A3333" s="198">
        <f>'23-HVAC'!A217</f>
        <v>0</v>
      </c>
      <c r="B3333" s="235" t="str">
        <f>'23-HVAC'!B217</f>
        <v>23 55 23.16 High-Intensity Gas-Fired Radiant Heaters</v>
      </c>
      <c r="C3333" s="254"/>
      <c r="D3333" s="239" t="str" cm="1">
        <f t="array" ref="D3333">_xlfn.IFNA(_xlfn.IFS('23-HVAC'!D217="*",'23-HVAC'!C217,'23-HVAC'!F217="*",'23-HVAC'!E217,'23-HVAC'!H217="*",'23-HVAC'!G217,'23-HVAC'!J217="*",'23-HVAC'!I217,'23-HVAC'!L217="*",'23-HVAC'!K217,'23-HVAC'!N217="*",'23-HVAC'!M217,'23-HVAC'!P217="*",'23-HVAC'!O217,'23-HVAC'!R217="*",'23-HVAC'!Q217,'23-HVAC'!T217="*",'23-HVAC'!S217),"")</f>
        <v/>
      </c>
      <c r="E3333" s="622" t="e">
        <f>D3333/'Project Data'!$D$22</f>
        <v>#VALUE!</v>
      </c>
      <c r="F3333" s="174" t="s">
        <v>44</v>
      </c>
      <c r="G3333" s="239" t="str" cm="1">
        <f t="array" ref="G3333">_xlfn.IFNA(_xlfn.IFS('23-HVAC'!F217="*",'23-HVAC'!E217,'23-HVAC'!H217="*",'23-HVAC'!G217,'23-HVAC'!J217="*",'23-HVAC'!I217,'23-HVAC'!L217="*",'23-HVAC'!K217,'23-HVAC'!N217="*",'23-HVAC'!M217,'23-HVAC'!P217="*",'23-HVAC'!O217,'23-HVAC'!R217="*",'23-HVAC'!Q217,'23-HVAC'!T217="*",'23-HVAC'!S217,'23-HVAC'!V217="*",'23-HVAC'!U217),"")</f>
        <v/>
      </c>
      <c r="H3333" s="236" t="e">
        <f>G3333/'Project Data'!$D$22</f>
        <v>#VALUE!</v>
      </c>
      <c r="I3333" s="186"/>
      <c r="J3333" s="224"/>
      <c r="K3333" s="242"/>
    </row>
    <row r="3334" spans="1:11" s="147" customFormat="1" ht="15.6" hidden="1">
      <c r="A3334" s="198">
        <f>'23-HVAC'!A218</f>
        <v>0</v>
      </c>
      <c r="B3334" s="235" t="str">
        <f>'23-HVAC'!B218</f>
        <v>23 55 33 Fuel-Fired Unit Heaters</v>
      </c>
      <c r="C3334" s="254"/>
      <c r="D3334" s="239" t="str" cm="1">
        <f t="array" ref="D3334">_xlfn.IFNA(_xlfn.IFS('23-HVAC'!D218="*",'23-HVAC'!C218,'23-HVAC'!F218="*",'23-HVAC'!E218,'23-HVAC'!H218="*",'23-HVAC'!G218,'23-HVAC'!J218="*",'23-HVAC'!I218,'23-HVAC'!L218="*",'23-HVAC'!K218,'23-HVAC'!N218="*",'23-HVAC'!M218,'23-HVAC'!P218="*",'23-HVAC'!O218,'23-HVAC'!R218="*",'23-HVAC'!Q218,'23-HVAC'!T218="*",'23-HVAC'!S218),"")</f>
        <v/>
      </c>
      <c r="E3334" s="622" t="e">
        <f>D3334/'Project Data'!$D$22</f>
        <v>#VALUE!</v>
      </c>
      <c r="F3334" s="174" t="s">
        <v>44</v>
      </c>
      <c r="G3334" s="239" t="str" cm="1">
        <f t="array" ref="G3334">_xlfn.IFNA(_xlfn.IFS('23-HVAC'!F218="*",'23-HVAC'!E218,'23-HVAC'!H218="*",'23-HVAC'!G218,'23-HVAC'!J218="*",'23-HVAC'!I218,'23-HVAC'!L218="*",'23-HVAC'!K218,'23-HVAC'!N218="*",'23-HVAC'!M218,'23-HVAC'!P218="*",'23-HVAC'!O218,'23-HVAC'!R218="*",'23-HVAC'!Q218,'23-HVAC'!T218="*",'23-HVAC'!S218,'23-HVAC'!V218="*",'23-HVAC'!U218),"")</f>
        <v/>
      </c>
      <c r="H3334" s="236" t="e">
        <f>G3334/'Project Data'!$D$22</f>
        <v>#VALUE!</v>
      </c>
      <c r="I3334" s="186"/>
      <c r="J3334" s="224"/>
      <c r="K3334" s="242"/>
    </row>
    <row r="3335" spans="1:11" s="147" customFormat="1" ht="15.6" hidden="1">
      <c r="A3335" s="198">
        <f>'23-HVAC'!A219</f>
        <v>0</v>
      </c>
      <c r="B3335" s="235" t="str">
        <f>'23-HVAC'!B219</f>
        <v>23 55 33.13 Oil-Fired Unit Heaters</v>
      </c>
      <c r="C3335" s="254"/>
      <c r="D3335" s="239" t="str" cm="1">
        <f t="array" ref="D3335">_xlfn.IFNA(_xlfn.IFS('23-HVAC'!D219="*",'23-HVAC'!C219,'23-HVAC'!F219="*",'23-HVAC'!E219,'23-HVAC'!H219="*",'23-HVAC'!G219,'23-HVAC'!J219="*",'23-HVAC'!I219,'23-HVAC'!L219="*",'23-HVAC'!K219,'23-HVAC'!N219="*",'23-HVAC'!M219,'23-HVAC'!P219="*",'23-HVAC'!O219,'23-HVAC'!R219="*",'23-HVAC'!Q219,'23-HVAC'!T219="*",'23-HVAC'!S219),"")</f>
        <v/>
      </c>
      <c r="E3335" s="622" t="e">
        <f>D3335/'Project Data'!$D$22</f>
        <v>#VALUE!</v>
      </c>
      <c r="F3335" s="174" t="s">
        <v>44</v>
      </c>
      <c r="G3335" s="239" t="str" cm="1">
        <f t="array" ref="G3335">_xlfn.IFNA(_xlfn.IFS('23-HVAC'!F219="*",'23-HVAC'!E219,'23-HVAC'!H219="*",'23-HVAC'!G219,'23-HVAC'!J219="*",'23-HVAC'!I219,'23-HVAC'!L219="*",'23-HVAC'!K219,'23-HVAC'!N219="*",'23-HVAC'!M219,'23-HVAC'!P219="*",'23-HVAC'!O219,'23-HVAC'!R219="*",'23-HVAC'!Q219,'23-HVAC'!T219="*",'23-HVAC'!S219,'23-HVAC'!V219="*",'23-HVAC'!U219),"")</f>
        <v/>
      </c>
      <c r="H3335" s="236" t="e">
        <f>G3335/'Project Data'!$D$22</f>
        <v>#VALUE!</v>
      </c>
      <c r="I3335" s="186"/>
      <c r="J3335" s="224"/>
      <c r="K3335" s="242"/>
    </row>
    <row r="3336" spans="1:11" s="147" customFormat="1" ht="15.6" hidden="1">
      <c r="A3336" s="198">
        <f>'23-HVAC'!A220</f>
        <v>0</v>
      </c>
      <c r="B3336" s="235" t="str">
        <f>'23-HVAC'!B220</f>
        <v>23 55 33.16 Gas-Fired Unit Heaters</v>
      </c>
      <c r="C3336" s="254"/>
      <c r="D3336" s="239" t="str" cm="1">
        <f t="array" ref="D3336">_xlfn.IFNA(_xlfn.IFS('23-HVAC'!D220="*",'23-HVAC'!C220,'23-HVAC'!F220="*",'23-HVAC'!E220,'23-HVAC'!H220="*",'23-HVAC'!G220,'23-HVAC'!J220="*",'23-HVAC'!I220,'23-HVAC'!L220="*",'23-HVAC'!K220,'23-HVAC'!N220="*",'23-HVAC'!M220,'23-HVAC'!P220="*",'23-HVAC'!O220,'23-HVAC'!R220="*",'23-HVAC'!Q220,'23-HVAC'!T220="*",'23-HVAC'!S220),"")</f>
        <v/>
      </c>
      <c r="E3336" s="622" t="e">
        <f>D3336/'Project Data'!$D$22</f>
        <v>#VALUE!</v>
      </c>
      <c r="F3336" s="174" t="s">
        <v>44</v>
      </c>
      <c r="G3336" s="239" t="str" cm="1">
        <f t="array" ref="G3336">_xlfn.IFNA(_xlfn.IFS('23-HVAC'!F220="*",'23-HVAC'!E220,'23-HVAC'!H220="*",'23-HVAC'!G220,'23-HVAC'!J220="*",'23-HVAC'!I220,'23-HVAC'!L220="*",'23-HVAC'!K220,'23-HVAC'!N220="*",'23-HVAC'!M220,'23-HVAC'!P220="*",'23-HVAC'!O220,'23-HVAC'!R220="*",'23-HVAC'!Q220,'23-HVAC'!T220="*",'23-HVAC'!S220,'23-HVAC'!V220="*",'23-HVAC'!U220),"")</f>
        <v/>
      </c>
      <c r="H3336" s="236" t="e">
        <f>G3336/'Project Data'!$D$22</f>
        <v>#VALUE!</v>
      </c>
      <c r="I3336" s="186"/>
      <c r="J3336" s="224"/>
      <c r="K3336" s="242"/>
    </row>
    <row r="3337" spans="1:11" s="147" customFormat="1" ht="15.6" hidden="1">
      <c r="A3337" s="198">
        <f>'23-HVAC'!A221</f>
        <v>0</v>
      </c>
      <c r="B3337" s="235" t="str">
        <f>'23-HVAC'!B221</f>
        <v>23 56 00 Solar Energy Heating Equipment</v>
      </c>
      <c r="C3337" s="254"/>
      <c r="D3337" s="239" t="str" cm="1">
        <f t="array" ref="D3337">_xlfn.IFNA(_xlfn.IFS('23-HVAC'!D221="*",'23-HVAC'!C221,'23-HVAC'!F221="*",'23-HVAC'!E221,'23-HVAC'!H221="*",'23-HVAC'!G221,'23-HVAC'!J221="*",'23-HVAC'!I221,'23-HVAC'!L221="*",'23-HVAC'!K221,'23-HVAC'!N221="*",'23-HVAC'!M221,'23-HVAC'!P221="*",'23-HVAC'!O221,'23-HVAC'!R221="*",'23-HVAC'!Q221,'23-HVAC'!T221="*",'23-HVAC'!S221),"")</f>
        <v/>
      </c>
      <c r="E3337" s="622" t="e">
        <f>D3337/'Project Data'!$D$22</f>
        <v>#VALUE!</v>
      </c>
      <c r="F3337" s="174" t="s">
        <v>44</v>
      </c>
      <c r="G3337" s="239" t="str" cm="1">
        <f t="array" ref="G3337">_xlfn.IFNA(_xlfn.IFS('23-HVAC'!F221="*",'23-HVAC'!E221,'23-HVAC'!H221="*",'23-HVAC'!G221,'23-HVAC'!J221="*",'23-HVAC'!I221,'23-HVAC'!L221="*",'23-HVAC'!K221,'23-HVAC'!N221="*",'23-HVAC'!M221,'23-HVAC'!P221="*",'23-HVAC'!O221,'23-HVAC'!R221="*",'23-HVAC'!Q221,'23-HVAC'!T221="*",'23-HVAC'!S221,'23-HVAC'!V221="*",'23-HVAC'!U221),"")</f>
        <v/>
      </c>
      <c r="H3337" s="236" t="e">
        <f>G3337/'Project Data'!$D$22</f>
        <v>#VALUE!</v>
      </c>
      <c r="I3337" s="186"/>
      <c r="J3337" s="224"/>
      <c r="K3337" s="242"/>
    </row>
    <row r="3338" spans="1:11" s="147" customFormat="1" ht="15.6" hidden="1">
      <c r="A3338" s="198">
        <f>'23-HVAC'!A222</f>
        <v>0</v>
      </c>
      <c r="B3338" s="235" t="str">
        <f>'23-HVAC'!B222</f>
        <v>23 56 13 Heating Solar Collectors</v>
      </c>
      <c r="C3338" s="254"/>
      <c r="D3338" s="239" t="str" cm="1">
        <f t="array" ref="D3338">_xlfn.IFNA(_xlfn.IFS('23-HVAC'!D222="*",'23-HVAC'!C222,'23-HVAC'!F222="*",'23-HVAC'!E222,'23-HVAC'!H222="*",'23-HVAC'!G222,'23-HVAC'!J222="*",'23-HVAC'!I222,'23-HVAC'!L222="*",'23-HVAC'!K222,'23-HVAC'!N222="*",'23-HVAC'!M222,'23-HVAC'!P222="*",'23-HVAC'!O222,'23-HVAC'!R222="*",'23-HVAC'!Q222,'23-HVAC'!T222="*",'23-HVAC'!S222),"")</f>
        <v/>
      </c>
      <c r="E3338" s="622" t="e">
        <f>D3338/'Project Data'!$D$22</f>
        <v>#VALUE!</v>
      </c>
      <c r="F3338" s="174" t="s">
        <v>44</v>
      </c>
      <c r="G3338" s="239" t="str" cm="1">
        <f t="array" ref="G3338">_xlfn.IFNA(_xlfn.IFS('23-HVAC'!F222="*",'23-HVAC'!E222,'23-HVAC'!H222="*",'23-HVAC'!G222,'23-HVAC'!J222="*",'23-HVAC'!I222,'23-HVAC'!L222="*",'23-HVAC'!K222,'23-HVAC'!N222="*",'23-HVAC'!M222,'23-HVAC'!P222="*",'23-HVAC'!O222,'23-HVAC'!R222="*",'23-HVAC'!Q222,'23-HVAC'!T222="*",'23-HVAC'!S222,'23-HVAC'!V222="*",'23-HVAC'!U222),"")</f>
        <v/>
      </c>
      <c r="H3338" s="236" t="e">
        <f>G3338/'Project Data'!$D$22</f>
        <v>#VALUE!</v>
      </c>
      <c r="I3338" s="186"/>
      <c r="J3338" s="224"/>
      <c r="K3338" s="242"/>
    </row>
    <row r="3339" spans="1:11" s="147" customFormat="1" ht="15.6" hidden="1">
      <c r="A3339" s="198">
        <f>'23-HVAC'!A223</f>
        <v>0</v>
      </c>
      <c r="B3339" s="235" t="str">
        <f>'23-HVAC'!B223</f>
        <v>23 56 13.13 Heating Solar Flat-Plate Collectors</v>
      </c>
      <c r="C3339" s="254"/>
      <c r="D3339" s="239" t="str" cm="1">
        <f t="array" ref="D3339">_xlfn.IFNA(_xlfn.IFS('23-HVAC'!D223="*",'23-HVAC'!C223,'23-HVAC'!F223="*",'23-HVAC'!E223,'23-HVAC'!H223="*",'23-HVAC'!G223,'23-HVAC'!J223="*",'23-HVAC'!I223,'23-HVAC'!L223="*",'23-HVAC'!K223,'23-HVAC'!N223="*",'23-HVAC'!M223,'23-HVAC'!P223="*",'23-HVAC'!O223,'23-HVAC'!R223="*",'23-HVAC'!Q223,'23-HVAC'!T223="*",'23-HVAC'!S223),"")</f>
        <v/>
      </c>
      <c r="E3339" s="622" t="e">
        <f>D3339/'Project Data'!$D$22</f>
        <v>#VALUE!</v>
      </c>
      <c r="F3339" s="174" t="s">
        <v>44</v>
      </c>
      <c r="G3339" s="239" t="str" cm="1">
        <f t="array" ref="G3339">_xlfn.IFNA(_xlfn.IFS('23-HVAC'!F223="*",'23-HVAC'!E223,'23-HVAC'!H223="*",'23-HVAC'!G223,'23-HVAC'!J223="*",'23-HVAC'!I223,'23-HVAC'!L223="*",'23-HVAC'!K223,'23-HVAC'!N223="*",'23-HVAC'!M223,'23-HVAC'!P223="*",'23-HVAC'!O223,'23-HVAC'!R223="*",'23-HVAC'!Q223,'23-HVAC'!T223="*",'23-HVAC'!S223,'23-HVAC'!V223="*",'23-HVAC'!U223),"")</f>
        <v/>
      </c>
      <c r="H3339" s="236" t="e">
        <f>G3339/'Project Data'!$D$22</f>
        <v>#VALUE!</v>
      </c>
      <c r="I3339" s="186"/>
      <c r="J3339" s="224"/>
      <c r="K3339" s="242"/>
    </row>
    <row r="3340" spans="1:11" s="147" customFormat="1" ht="15.6" hidden="1">
      <c r="A3340" s="198">
        <f>'23-HVAC'!A224</f>
        <v>0</v>
      </c>
      <c r="B3340" s="235" t="str">
        <f>'23-HVAC'!B224</f>
        <v>23 56 13.16 Heating Solar Concentrating Collectors</v>
      </c>
      <c r="C3340" s="254"/>
      <c r="D3340" s="239" t="str" cm="1">
        <f t="array" ref="D3340">_xlfn.IFNA(_xlfn.IFS('23-HVAC'!D224="*",'23-HVAC'!C224,'23-HVAC'!F224="*",'23-HVAC'!E224,'23-HVAC'!H224="*",'23-HVAC'!G224,'23-HVAC'!J224="*",'23-HVAC'!I224,'23-HVAC'!L224="*",'23-HVAC'!K224,'23-HVAC'!N224="*",'23-HVAC'!M224,'23-HVAC'!P224="*",'23-HVAC'!O224,'23-HVAC'!R224="*",'23-HVAC'!Q224,'23-HVAC'!T224="*",'23-HVAC'!S224),"")</f>
        <v/>
      </c>
      <c r="E3340" s="622" t="e">
        <f>D3340/'Project Data'!$D$22</f>
        <v>#VALUE!</v>
      </c>
      <c r="F3340" s="186" t="s">
        <v>44</v>
      </c>
      <c r="G3340" s="239" t="str" cm="1">
        <f t="array" ref="G3340">_xlfn.IFNA(_xlfn.IFS('23-HVAC'!F224="*",'23-HVAC'!E224,'23-HVAC'!H224="*",'23-HVAC'!G224,'23-HVAC'!J224="*",'23-HVAC'!I224,'23-HVAC'!L224="*",'23-HVAC'!K224,'23-HVAC'!N224="*",'23-HVAC'!M224,'23-HVAC'!P224="*",'23-HVAC'!O224,'23-HVAC'!R224="*",'23-HVAC'!Q224,'23-HVAC'!T224="*",'23-HVAC'!S224,'23-HVAC'!V224="*",'23-HVAC'!U224),"")</f>
        <v/>
      </c>
      <c r="H3340" s="236" t="e">
        <f>G3340/'Project Data'!$D$22</f>
        <v>#VALUE!</v>
      </c>
      <c r="I3340" s="186"/>
      <c r="J3340" s="224"/>
      <c r="K3340" s="242"/>
    </row>
    <row r="3341" spans="1:11" s="147" customFormat="1" ht="15.6" hidden="1">
      <c r="A3341" s="198">
        <f>'23-HVAC'!A225</f>
        <v>0</v>
      </c>
      <c r="B3341" s="235" t="str">
        <f>'23-HVAC'!B225</f>
        <v>23 56 13.19 Heating Solar Vacuum-Tube Collectors</v>
      </c>
      <c r="C3341" s="254"/>
      <c r="D3341" s="239" t="str" cm="1">
        <f t="array" ref="D3341">_xlfn.IFNA(_xlfn.IFS('23-HVAC'!D225="*",'23-HVAC'!C225,'23-HVAC'!F225="*",'23-HVAC'!E225,'23-HVAC'!H225="*",'23-HVAC'!G225,'23-HVAC'!J225="*",'23-HVAC'!I225,'23-HVAC'!L225="*",'23-HVAC'!K225,'23-HVAC'!N225="*",'23-HVAC'!M225,'23-HVAC'!P225="*",'23-HVAC'!O225,'23-HVAC'!R225="*",'23-HVAC'!Q225,'23-HVAC'!T225="*",'23-HVAC'!S225),"")</f>
        <v/>
      </c>
      <c r="E3341" s="622" t="e">
        <f>D3341/'Project Data'!$D$22</f>
        <v>#VALUE!</v>
      </c>
      <c r="F3341" s="186" t="s">
        <v>44</v>
      </c>
      <c r="G3341" s="239" t="str" cm="1">
        <f t="array" ref="G3341">_xlfn.IFNA(_xlfn.IFS('23-HVAC'!F225="*",'23-HVAC'!E225,'23-HVAC'!H225="*",'23-HVAC'!G225,'23-HVAC'!J225="*",'23-HVAC'!I225,'23-HVAC'!L225="*",'23-HVAC'!K225,'23-HVAC'!N225="*",'23-HVAC'!M225,'23-HVAC'!P225="*",'23-HVAC'!O225,'23-HVAC'!R225="*",'23-HVAC'!Q225,'23-HVAC'!T225="*",'23-HVAC'!S225,'23-HVAC'!V225="*",'23-HVAC'!U225),"")</f>
        <v/>
      </c>
      <c r="H3341" s="236" t="e">
        <f>G3341/'Project Data'!$D$22</f>
        <v>#VALUE!</v>
      </c>
      <c r="I3341" s="186"/>
      <c r="J3341" s="224"/>
      <c r="K3341" s="242"/>
    </row>
    <row r="3342" spans="1:11" s="147" customFormat="1" ht="15.6" hidden="1">
      <c r="A3342" s="198">
        <f>'23-HVAC'!A226</f>
        <v>0</v>
      </c>
      <c r="B3342" s="235" t="str">
        <f>'23-HVAC'!B226</f>
        <v>23 56 16 Packaged Solar Heating Equipment</v>
      </c>
      <c r="C3342" s="254"/>
      <c r="D3342" s="239" t="str" cm="1">
        <f t="array" ref="D3342">_xlfn.IFNA(_xlfn.IFS('23-HVAC'!D226="*",'23-HVAC'!C226,'23-HVAC'!F226="*",'23-HVAC'!E226,'23-HVAC'!H226="*",'23-HVAC'!G226,'23-HVAC'!J226="*",'23-HVAC'!I226,'23-HVAC'!L226="*",'23-HVAC'!K226,'23-HVAC'!N226="*",'23-HVAC'!M226,'23-HVAC'!P226="*",'23-HVAC'!O226,'23-HVAC'!R226="*",'23-HVAC'!Q226,'23-HVAC'!T226="*",'23-HVAC'!S226),"")</f>
        <v/>
      </c>
      <c r="E3342" s="622" t="e">
        <f>D3342/'Project Data'!$D$22</f>
        <v>#VALUE!</v>
      </c>
      <c r="F3342" s="186" t="s">
        <v>44</v>
      </c>
      <c r="G3342" s="239" t="str" cm="1">
        <f t="array" ref="G3342">_xlfn.IFNA(_xlfn.IFS('23-HVAC'!F226="*",'23-HVAC'!E226,'23-HVAC'!H226="*",'23-HVAC'!G226,'23-HVAC'!J226="*",'23-HVAC'!I226,'23-HVAC'!L226="*",'23-HVAC'!K226,'23-HVAC'!N226="*",'23-HVAC'!M226,'23-HVAC'!P226="*",'23-HVAC'!O226,'23-HVAC'!R226="*",'23-HVAC'!Q226,'23-HVAC'!T226="*",'23-HVAC'!S226,'23-HVAC'!V226="*",'23-HVAC'!U226),"")</f>
        <v/>
      </c>
      <c r="H3342" s="236" t="e">
        <f>G3342/'Project Data'!$D$22</f>
        <v>#VALUE!</v>
      </c>
      <c r="I3342" s="186"/>
      <c r="J3342" s="224"/>
      <c r="K3342" s="242"/>
    </row>
    <row r="3343" spans="1:11" s="147" customFormat="1" ht="15.6" hidden="1">
      <c r="A3343" s="198">
        <f>'23-HVAC'!A227</f>
        <v>0</v>
      </c>
      <c r="B3343" s="235" t="str">
        <f>'23-HVAC'!B227</f>
        <v>23 56 23 Solar Air-Heating Panels</v>
      </c>
      <c r="C3343" s="254"/>
      <c r="D3343" s="239" t="str" cm="1">
        <f t="array" ref="D3343">_xlfn.IFNA(_xlfn.IFS('23-HVAC'!D227="*",'23-HVAC'!C227,'23-HVAC'!F227="*",'23-HVAC'!E227,'23-HVAC'!H227="*",'23-HVAC'!G227,'23-HVAC'!J227="*",'23-HVAC'!I227,'23-HVAC'!L227="*",'23-HVAC'!K227,'23-HVAC'!N227="*",'23-HVAC'!M227,'23-HVAC'!P227="*",'23-HVAC'!O227,'23-HVAC'!R227="*",'23-HVAC'!Q227,'23-HVAC'!T227="*",'23-HVAC'!S227),"")</f>
        <v/>
      </c>
      <c r="E3343" s="622" t="e">
        <f>D3343/'Project Data'!$D$22</f>
        <v>#VALUE!</v>
      </c>
      <c r="F3343" s="186" t="s">
        <v>44</v>
      </c>
      <c r="G3343" s="239" t="str" cm="1">
        <f t="array" ref="G3343">_xlfn.IFNA(_xlfn.IFS('23-HVAC'!F227="*",'23-HVAC'!E227,'23-HVAC'!H227="*",'23-HVAC'!G227,'23-HVAC'!J227="*",'23-HVAC'!I227,'23-HVAC'!L227="*",'23-HVAC'!K227,'23-HVAC'!N227="*",'23-HVAC'!M227,'23-HVAC'!P227="*",'23-HVAC'!O227,'23-HVAC'!R227="*",'23-HVAC'!Q227,'23-HVAC'!T227="*",'23-HVAC'!S227,'23-HVAC'!V227="*",'23-HVAC'!U227),"")</f>
        <v/>
      </c>
      <c r="H3343" s="236" t="e">
        <f>G3343/'Project Data'!$D$22</f>
        <v>#VALUE!</v>
      </c>
      <c r="I3343" s="186"/>
      <c r="J3343" s="224"/>
      <c r="K3343" s="242"/>
    </row>
    <row r="3344" spans="1:11" s="147" customFormat="1" ht="15.6" hidden="1">
      <c r="A3344" s="198">
        <f>'23-HVAC'!A228</f>
        <v>0</v>
      </c>
      <c r="B3344" s="235" t="str">
        <f>'23-HVAC'!B228</f>
        <v>23 57 00 Heat Exchangers for HVAC</v>
      </c>
      <c r="C3344" s="254"/>
      <c r="D3344" s="239" t="str" cm="1">
        <f t="array" ref="D3344">_xlfn.IFNA(_xlfn.IFS('23-HVAC'!D228="*",'23-HVAC'!C228,'23-HVAC'!F228="*",'23-HVAC'!E228,'23-HVAC'!H228="*",'23-HVAC'!G228,'23-HVAC'!J228="*",'23-HVAC'!I228,'23-HVAC'!L228="*",'23-HVAC'!K228,'23-HVAC'!N228="*",'23-HVAC'!M228,'23-HVAC'!P228="*",'23-HVAC'!O228,'23-HVAC'!R228="*",'23-HVAC'!Q228,'23-HVAC'!T228="*",'23-HVAC'!S228),"")</f>
        <v/>
      </c>
      <c r="E3344" s="622" t="e">
        <f>D3344/'Project Data'!$D$22</f>
        <v>#VALUE!</v>
      </c>
      <c r="F3344" s="186" t="s">
        <v>44</v>
      </c>
      <c r="G3344" s="239" t="str" cm="1">
        <f t="array" ref="G3344">_xlfn.IFNA(_xlfn.IFS('23-HVAC'!F228="*",'23-HVAC'!E228,'23-HVAC'!H228="*",'23-HVAC'!G228,'23-HVAC'!J228="*",'23-HVAC'!I228,'23-HVAC'!L228="*",'23-HVAC'!K228,'23-HVAC'!N228="*",'23-HVAC'!M228,'23-HVAC'!P228="*",'23-HVAC'!O228,'23-HVAC'!R228="*",'23-HVAC'!Q228,'23-HVAC'!T228="*",'23-HVAC'!S228,'23-HVAC'!V228="*",'23-HVAC'!U228),"")</f>
        <v/>
      </c>
      <c r="H3344" s="236" t="e">
        <f>G3344/'Project Data'!$D$22</f>
        <v>#VALUE!</v>
      </c>
      <c r="I3344" s="186"/>
      <c r="J3344" s="224"/>
      <c r="K3344" s="242"/>
    </row>
    <row r="3345" spans="1:11" s="147" customFormat="1" ht="15.6" hidden="1">
      <c r="A3345" s="198">
        <f>'23-HVAC'!A229</f>
        <v>0</v>
      </c>
      <c r="B3345" s="235" t="str">
        <f>'23-HVAC'!B229</f>
        <v>23 57 13 Steam-to-Steam Heat Exchangers</v>
      </c>
      <c r="C3345" s="254"/>
      <c r="D3345" s="239" t="str" cm="1">
        <f t="array" ref="D3345">_xlfn.IFNA(_xlfn.IFS('23-HVAC'!D229="*",'23-HVAC'!C229,'23-HVAC'!F229="*",'23-HVAC'!E229,'23-HVAC'!H229="*",'23-HVAC'!G229,'23-HVAC'!J229="*",'23-HVAC'!I229,'23-HVAC'!L229="*",'23-HVAC'!K229,'23-HVAC'!N229="*",'23-HVAC'!M229,'23-HVAC'!P229="*",'23-HVAC'!O229,'23-HVAC'!R229="*",'23-HVAC'!Q229,'23-HVAC'!T229="*",'23-HVAC'!S229),"")</f>
        <v/>
      </c>
      <c r="E3345" s="622" t="e">
        <f>D3345/'Project Data'!$D$22</f>
        <v>#VALUE!</v>
      </c>
      <c r="F3345" s="186" t="s">
        <v>44</v>
      </c>
      <c r="G3345" s="239" t="str" cm="1">
        <f t="array" ref="G3345">_xlfn.IFNA(_xlfn.IFS('23-HVAC'!F229="*",'23-HVAC'!E229,'23-HVAC'!H229="*",'23-HVAC'!G229,'23-HVAC'!J229="*",'23-HVAC'!I229,'23-HVAC'!L229="*",'23-HVAC'!K229,'23-HVAC'!N229="*",'23-HVAC'!M229,'23-HVAC'!P229="*",'23-HVAC'!O229,'23-HVAC'!R229="*",'23-HVAC'!Q229,'23-HVAC'!T229="*",'23-HVAC'!S229,'23-HVAC'!V229="*",'23-HVAC'!U229),"")</f>
        <v/>
      </c>
      <c r="H3345" s="236" t="e">
        <f>G3345/'Project Data'!$D$22</f>
        <v>#VALUE!</v>
      </c>
      <c r="I3345" s="186"/>
      <c r="J3345" s="224"/>
      <c r="K3345" s="242"/>
    </row>
    <row r="3346" spans="1:11" s="147" customFormat="1" ht="15.6" hidden="1">
      <c r="A3346" s="198">
        <f>'23-HVAC'!A230</f>
        <v>0</v>
      </c>
      <c r="B3346" s="235" t="str">
        <f>'23-HVAC'!B230</f>
        <v>23 57 16 Steam-to-Water Heat Exchangers</v>
      </c>
      <c r="C3346" s="254"/>
      <c r="D3346" s="239" t="str" cm="1">
        <f t="array" ref="D3346">_xlfn.IFNA(_xlfn.IFS('23-HVAC'!D230="*",'23-HVAC'!C230,'23-HVAC'!F230="*",'23-HVAC'!E230,'23-HVAC'!H230="*",'23-HVAC'!G230,'23-HVAC'!J230="*",'23-HVAC'!I230,'23-HVAC'!L230="*",'23-HVAC'!K230,'23-HVAC'!N230="*",'23-HVAC'!M230,'23-HVAC'!P230="*",'23-HVAC'!O230,'23-HVAC'!R230="*",'23-HVAC'!Q230,'23-HVAC'!T230="*",'23-HVAC'!S230),"")</f>
        <v/>
      </c>
      <c r="E3346" s="622" t="e">
        <f>D3346/'Project Data'!$D$22</f>
        <v>#VALUE!</v>
      </c>
      <c r="F3346" s="186" t="s">
        <v>44</v>
      </c>
      <c r="G3346" s="239" t="str" cm="1">
        <f t="array" ref="G3346">_xlfn.IFNA(_xlfn.IFS('23-HVAC'!F230="*",'23-HVAC'!E230,'23-HVAC'!H230="*",'23-HVAC'!G230,'23-HVAC'!J230="*",'23-HVAC'!I230,'23-HVAC'!L230="*",'23-HVAC'!K230,'23-HVAC'!N230="*",'23-HVAC'!M230,'23-HVAC'!P230="*",'23-HVAC'!O230,'23-HVAC'!R230="*",'23-HVAC'!Q230,'23-HVAC'!T230="*",'23-HVAC'!S230,'23-HVAC'!V230="*",'23-HVAC'!U230),"")</f>
        <v/>
      </c>
      <c r="H3346" s="236" t="e">
        <f>G3346/'Project Data'!$D$22</f>
        <v>#VALUE!</v>
      </c>
      <c r="I3346" s="186"/>
      <c r="J3346" s="224"/>
      <c r="K3346" s="242"/>
    </row>
    <row r="3347" spans="1:11" s="147" customFormat="1" ht="15.6" hidden="1">
      <c r="A3347" s="198">
        <f>'23-HVAC'!A231</f>
        <v>0</v>
      </c>
      <c r="B3347" s="235" t="str">
        <f>'23-HVAC'!B231</f>
        <v>23 57 19 Liquid-to-Liquid Heat Exchangers</v>
      </c>
      <c r="C3347" s="254"/>
      <c r="D3347" s="239" t="str" cm="1">
        <f t="array" ref="D3347">_xlfn.IFNA(_xlfn.IFS('23-HVAC'!D231="*",'23-HVAC'!C231,'23-HVAC'!F231="*",'23-HVAC'!E231,'23-HVAC'!H231="*",'23-HVAC'!G231,'23-HVAC'!J231="*",'23-HVAC'!I231,'23-HVAC'!L231="*",'23-HVAC'!K231,'23-HVAC'!N231="*",'23-HVAC'!M231,'23-HVAC'!P231="*",'23-HVAC'!O231,'23-HVAC'!R231="*",'23-HVAC'!Q231,'23-HVAC'!T231="*",'23-HVAC'!S231),"")</f>
        <v/>
      </c>
      <c r="E3347" s="622" t="e">
        <f>D3347/'Project Data'!$D$22</f>
        <v>#VALUE!</v>
      </c>
      <c r="F3347" s="186" t="s">
        <v>44</v>
      </c>
      <c r="G3347" s="239" t="str" cm="1">
        <f t="array" ref="G3347">_xlfn.IFNA(_xlfn.IFS('23-HVAC'!F231="*",'23-HVAC'!E231,'23-HVAC'!H231="*",'23-HVAC'!G231,'23-HVAC'!J231="*",'23-HVAC'!I231,'23-HVAC'!L231="*",'23-HVAC'!K231,'23-HVAC'!N231="*",'23-HVAC'!M231,'23-HVAC'!P231="*",'23-HVAC'!O231,'23-HVAC'!R231="*",'23-HVAC'!Q231,'23-HVAC'!T231="*",'23-HVAC'!S231,'23-HVAC'!V231="*",'23-HVAC'!U231),"")</f>
        <v/>
      </c>
      <c r="H3347" s="236" t="e">
        <f>G3347/'Project Data'!$D$22</f>
        <v>#VALUE!</v>
      </c>
      <c r="I3347" s="186"/>
      <c r="J3347" s="224"/>
      <c r="K3347" s="242"/>
    </row>
    <row r="3348" spans="1:11" s="147" customFormat="1" ht="15.6" hidden="1">
      <c r="A3348" s="198">
        <f>'23-HVAC'!A232</f>
        <v>0</v>
      </c>
      <c r="B3348" s="235" t="str">
        <f>'23-HVAC'!B232</f>
        <v>23 57 19.13 Plate-Type, Liquid-to-Liquid Heat Exchangers</v>
      </c>
      <c r="C3348" s="254"/>
      <c r="D3348" s="239" t="str" cm="1">
        <f t="array" ref="D3348">_xlfn.IFNA(_xlfn.IFS('23-HVAC'!D232="*",'23-HVAC'!C232,'23-HVAC'!F232="*",'23-HVAC'!E232,'23-HVAC'!H232="*",'23-HVAC'!G232,'23-HVAC'!J232="*",'23-HVAC'!I232,'23-HVAC'!L232="*",'23-HVAC'!K232,'23-HVAC'!N232="*",'23-HVAC'!M232,'23-HVAC'!P232="*",'23-HVAC'!O232,'23-HVAC'!R232="*",'23-HVAC'!Q232,'23-HVAC'!T232="*",'23-HVAC'!S232),"")</f>
        <v/>
      </c>
      <c r="E3348" s="622" t="e">
        <f>D3348/'Project Data'!$D$22</f>
        <v>#VALUE!</v>
      </c>
      <c r="F3348" s="186" t="s">
        <v>44</v>
      </c>
      <c r="G3348" s="239" t="str" cm="1">
        <f t="array" ref="G3348">_xlfn.IFNA(_xlfn.IFS('23-HVAC'!F232="*",'23-HVAC'!E232,'23-HVAC'!H232="*",'23-HVAC'!G232,'23-HVAC'!J232="*",'23-HVAC'!I232,'23-HVAC'!L232="*",'23-HVAC'!K232,'23-HVAC'!N232="*",'23-HVAC'!M232,'23-HVAC'!P232="*",'23-HVAC'!O232,'23-HVAC'!R232="*",'23-HVAC'!Q232,'23-HVAC'!T232="*",'23-HVAC'!S232,'23-HVAC'!V232="*",'23-HVAC'!U232),"")</f>
        <v/>
      </c>
      <c r="H3348" s="236" t="e">
        <f>G3348/'Project Data'!$D$22</f>
        <v>#VALUE!</v>
      </c>
      <c r="I3348" s="186"/>
      <c r="J3348" s="224"/>
      <c r="K3348" s="242"/>
    </row>
    <row r="3349" spans="1:11" s="147" customFormat="1" ht="15.6" hidden="1">
      <c r="A3349" s="198">
        <f>'23-HVAC'!A233</f>
        <v>0</v>
      </c>
      <c r="B3349" s="235" t="str">
        <f>'23-HVAC'!B233</f>
        <v>23 57 19.16 Shell-Type, Liquid-to-Liquid Heat Exchangers</v>
      </c>
      <c r="C3349" s="254"/>
      <c r="D3349" s="239" t="str" cm="1">
        <f t="array" ref="D3349">_xlfn.IFNA(_xlfn.IFS('23-HVAC'!D233="*",'23-HVAC'!C233,'23-HVAC'!F233="*",'23-HVAC'!E233,'23-HVAC'!H233="*",'23-HVAC'!G233,'23-HVAC'!J233="*",'23-HVAC'!I233,'23-HVAC'!L233="*",'23-HVAC'!K233,'23-HVAC'!N233="*",'23-HVAC'!M233,'23-HVAC'!P233="*",'23-HVAC'!O233,'23-HVAC'!R233="*",'23-HVAC'!Q233,'23-HVAC'!T233="*",'23-HVAC'!S233),"")</f>
        <v/>
      </c>
      <c r="E3349" s="622" t="e">
        <f>D3349/'Project Data'!$D$22</f>
        <v>#VALUE!</v>
      </c>
      <c r="F3349" s="186" t="s">
        <v>44</v>
      </c>
      <c r="G3349" s="239" t="str" cm="1">
        <f t="array" ref="G3349">_xlfn.IFNA(_xlfn.IFS('23-HVAC'!F233="*",'23-HVAC'!E233,'23-HVAC'!H233="*",'23-HVAC'!G233,'23-HVAC'!J233="*",'23-HVAC'!I233,'23-HVAC'!L233="*",'23-HVAC'!K233,'23-HVAC'!N233="*",'23-HVAC'!M233,'23-HVAC'!P233="*",'23-HVAC'!O233,'23-HVAC'!R233="*",'23-HVAC'!Q233,'23-HVAC'!T233="*",'23-HVAC'!S233,'23-HVAC'!V233="*",'23-HVAC'!U233),"")</f>
        <v/>
      </c>
      <c r="H3349" s="236" t="e">
        <f>G3349/'Project Data'!$D$22</f>
        <v>#VALUE!</v>
      </c>
      <c r="I3349" s="186"/>
      <c r="J3349" s="224"/>
      <c r="K3349" s="242"/>
    </row>
    <row r="3350" spans="1:11" s="147" customFormat="1" ht="15.6" hidden="1">
      <c r="A3350" s="198">
        <f>'23-HVAC'!A234</f>
        <v>0</v>
      </c>
      <c r="B3350" s="235" t="str">
        <f>'23-HVAC'!B234</f>
        <v>23 57 33 Direct Geoexchange Heat Exchangers</v>
      </c>
      <c r="C3350" s="254"/>
      <c r="D3350" s="239" t="str" cm="1">
        <f t="array" ref="D3350">_xlfn.IFNA(_xlfn.IFS('23-HVAC'!D234="*",'23-HVAC'!C234,'23-HVAC'!F234="*",'23-HVAC'!E234,'23-HVAC'!H234="*",'23-HVAC'!G234,'23-HVAC'!J234="*",'23-HVAC'!I234,'23-HVAC'!L234="*",'23-HVAC'!K234,'23-HVAC'!N234="*",'23-HVAC'!M234,'23-HVAC'!P234="*",'23-HVAC'!O234,'23-HVAC'!R234="*",'23-HVAC'!Q234,'23-HVAC'!T234="*",'23-HVAC'!S234),"")</f>
        <v/>
      </c>
      <c r="E3350" s="622" t="e">
        <f>D3350/'Project Data'!$D$22</f>
        <v>#VALUE!</v>
      </c>
      <c r="F3350" s="186" t="s">
        <v>44</v>
      </c>
      <c r="G3350" s="239" t="str" cm="1">
        <f t="array" ref="G3350">_xlfn.IFNA(_xlfn.IFS('23-HVAC'!F234="*",'23-HVAC'!E234,'23-HVAC'!H234="*",'23-HVAC'!G234,'23-HVAC'!J234="*",'23-HVAC'!I234,'23-HVAC'!L234="*",'23-HVAC'!K234,'23-HVAC'!N234="*",'23-HVAC'!M234,'23-HVAC'!P234="*",'23-HVAC'!O234,'23-HVAC'!R234="*",'23-HVAC'!Q234,'23-HVAC'!T234="*",'23-HVAC'!S234,'23-HVAC'!V234="*",'23-HVAC'!U234),"")</f>
        <v/>
      </c>
      <c r="H3350" s="236" t="e">
        <f>G3350/'Project Data'!$D$22</f>
        <v>#VALUE!</v>
      </c>
      <c r="I3350" s="186"/>
      <c r="J3350" s="224"/>
      <c r="K3350" s="242"/>
    </row>
    <row r="3351" spans="1:11" s="147" customFormat="1" ht="15.6" hidden="1">
      <c r="A3351" s="198">
        <f>'23-HVAC'!A235</f>
        <v>0</v>
      </c>
      <c r="B3351" s="235" t="str">
        <f>'23-HVAC'!B235</f>
        <v>23 60 00 Central Cooling Equipment</v>
      </c>
      <c r="C3351" s="254"/>
      <c r="D3351" s="239" t="str" cm="1">
        <f t="array" ref="D3351">_xlfn.IFNA(_xlfn.IFS('23-HVAC'!D235="*",'23-HVAC'!C235,'23-HVAC'!F235="*",'23-HVAC'!E235,'23-HVAC'!H235="*",'23-HVAC'!G235,'23-HVAC'!J235="*",'23-HVAC'!I235,'23-HVAC'!L235="*",'23-HVAC'!K235,'23-HVAC'!N235="*",'23-HVAC'!M235,'23-HVAC'!P235="*",'23-HVAC'!O235,'23-HVAC'!R235="*",'23-HVAC'!Q235,'23-HVAC'!T235="*",'23-HVAC'!S235),"")</f>
        <v/>
      </c>
      <c r="E3351" s="622" t="e">
        <f>D3351/'Project Data'!$D$22</f>
        <v>#VALUE!</v>
      </c>
      <c r="F3351" s="186" t="s">
        <v>44</v>
      </c>
      <c r="G3351" s="239" t="str" cm="1">
        <f t="array" ref="G3351">_xlfn.IFNA(_xlfn.IFS('23-HVAC'!F235="*",'23-HVAC'!E235,'23-HVAC'!H235="*",'23-HVAC'!G235,'23-HVAC'!J235="*",'23-HVAC'!I235,'23-HVAC'!L235="*",'23-HVAC'!K235,'23-HVAC'!N235="*",'23-HVAC'!M235,'23-HVAC'!P235="*",'23-HVAC'!O235,'23-HVAC'!R235="*",'23-HVAC'!Q235,'23-HVAC'!T235="*",'23-HVAC'!S235,'23-HVAC'!V235="*",'23-HVAC'!U235),"")</f>
        <v/>
      </c>
      <c r="H3351" s="236" t="e">
        <f>G3351/'Project Data'!$D$22</f>
        <v>#VALUE!</v>
      </c>
      <c r="I3351" s="186"/>
      <c r="J3351" s="224"/>
      <c r="K3351" s="242"/>
    </row>
    <row r="3352" spans="1:11" s="147" customFormat="1" ht="15.6" hidden="1">
      <c r="A3352" s="198">
        <f>'23-HVAC'!A236</f>
        <v>0</v>
      </c>
      <c r="B3352" s="235" t="str">
        <f>'23-HVAC'!B236</f>
        <v>23 61 00 Refrigerant Compressors</v>
      </c>
      <c r="C3352" s="254"/>
      <c r="D3352" s="239" t="str" cm="1">
        <f t="array" ref="D3352">_xlfn.IFNA(_xlfn.IFS('23-HVAC'!D236="*",'23-HVAC'!C236,'23-HVAC'!F236="*",'23-HVAC'!E236,'23-HVAC'!H236="*",'23-HVAC'!G236,'23-HVAC'!J236="*",'23-HVAC'!I236,'23-HVAC'!L236="*",'23-HVAC'!K236,'23-HVAC'!N236="*",'23-HVAC'!M236,'23-HVAC'!P236="*",'23-HVAC'!O236,'23-HVAC'!R236="*",'23-HVAC'!Q236,'23-HVAC'!T236="*",'23-HVAC'!S236),"")</f>
        <v/>
      </c>
      <c r="E3352" s="622" t="e">
        <f>D3352/'Project Data'!$D$22</f>
        <v>#VALUE!</v>
      </c>
      <c r="F3352" s="186" t="s">
        <v>44</v>
      </c>
      <c r="G3352" s="239" t="str" cm="1">
        <f t="array" ref="G3352">_xlfn.IFNA(_xlfn.IFS('23-HVAC'!F236="*",'23-HVAC'!E236,'23-HVAC'!H236="*",'23-HVAC'!G236,'23-HVAC'!J236="*",'23-HVAC'!I236,'23-HVAC'!L236="*",'23-HVAC'!K236,'23-HVAC'!N236="*",'23-HVAC'!M236,'23-HVAC'!P236="*",'23-HVAC'!O236,'23-HVAC'!R236="*",'23-HVAC'!Q236,'23-HVAC'!T236="*",'23-HVAC'!S236,'23-HVAC'!V236="*",'23-HVAC'!U236),"")</f>
        <v/>
      </c>
      <c r="H3352" s="236" t="e">
        <f>G3352/'Project Data'!$D$22</f>
        <v>#VALUE!</v>
      </c>
      <c r="I3352" s="186"/>
      <c r="J3352" s="224"/>
      <c r="K3352" s="242"/>
    </row>
    <row r="3353" spans="1:11" s="147" customFormat="1" ht="15.6" hidden="1">
      <c r="A3353" s="198">
        <f>'23-HVAC'!A237</f>
        <v>0</v>
      </c>
      <c r="B3353" s="235" t="str">
        <f>'23-HVAC'!B237</f>
        <v>23 61 13 Centrifugal Refrigerant Compressors</v>
      </c>
      <c r="C3353" s="254"/>
      <c r="D3353" s="239" t="str" cm="1">
        <f t="array" ref="D3353">_xlfn.IFNA(_xlfn.IFS('23-HVAC'!D237="*",'23-HVAC'!C237,'23-HVAC'!F237="*",'23-HVAC'!E237,'23-HVAC'!H237="*",'23-HVAC'!G237,'23-HVAC'!J237="*",'23-HVAC'!I237,'23-HVAC'!L237="*",'23-HVAC'!K237,'23-HVAC'!N237="*",'23-HVAC'!M237,'23-HVAC'!P237="*",'23-HVAC'!O237,'23-HVAC'!R237="*",'23-HVAC'!Q237,'23-HVAC'!T237="*",'23-HVAC'!S237),"")</f>
        <v/>
      </c>
      <c r="E3353" s="622" t="e">
        <f>D3353/'Project Data'!$D$22</f>
        <v>#VALUE!</v>
      </c>
      <c r="F3353" s="186" t="s">
        <v>44</v>
      </c>
      <c r="G3353" s="239" t="str" cm="1">
        <f t="array" ref="G3353">_xlfn.IFNA(_xlfn.IFS('23-HVAC'!F237="*",'23-HVAC'!E237,'23-HVAC'!H237="*",'23-HVAC'!G237,'23-HVAC'!J237="*",'23-HVAC'!I237,'23-HVAC'!L237="*",'23-HVAC'!K237,'23-HVAC'!N237="*",'23-HVAC'!M237,'23-HVAC'!P237="*",'23-HVAC'!O237,'23-HVAC'!R237="*",'23-HVAC'!Q237,'23-HVAC'!T237="*",'23-HVAC'!S237,'23-HVAC'!V237="*",'23-HVAC'!U237),"")</f>
        <v/>
      </c>
      <c r="H3353" s="236" t="e">
        <f>G3353/'Project Data'!$D$22</f>
        <v>#VALUE!</v>
      </c>
      <c r="I3353" s="186"/>
      <c r="J3353" s="224"/>
      <c r="K3353" s="242"/>
    </row>
    <row r="3354" spans="1:11" s="147" customFormat="1" ht="15.6" hidden="1">
      <c r="A3354" s="198">
        <f>'23-HVAC'!A238</f>
        <v>0</v>
      </c>
      <c r="B3354" s="235" t="str">
        <f>'23-HVAC'!B238</f>
        <v>23 61 13.13 Non-Condensable Gas Purge Equipment</v>
      </c>
      <c r="C3354" s="254"/>
      <c r="D3354" s="239" t="str" cm="1">
        <f t="array" ref="D3354">_xlfn.IFNA(_xlfn.IFS('23-HVAC'!D238="*",'23-HVAC'!C238,'23-HVAC'!F238="*",'23-HVAC'!E238,'23-HVAC'!H238="*",'23-HVAC'!G238,'23-HVAC'!J238="*",'23-HVAC'!I238,'23-HVAC'!L238="*",'23-HVAC'!K238,'23-HVAC'!N238="*",'23-HVAC'!M238,'23-HVAC'!P238="*",'23-HVAC'!O238,'23-HVAC'!R238="*",'23-HVAC'!Q238,'23-HVAC'!T238="*",'23-HVAC'!S238),"")</f>
        <v/>
      </c>
      <c r="E3354" s="622" t="e">
        <f>D3354/'Project Data'!$D$22</f>
        <v>#VALUE!</v>
      </c>
      <c r="F3354" s="186" t="s">
        <v>44</v>
      </c>
      <c r="G3354" s="239" t="str" cm="1">
        <f t="array" ref="G3354">_xlfn.IFNA(_xlfn.IFS('23-HVAC'!F238="*",'23-HVAC'!E238,'23-HVAC'!H238="*",'23-HVAC'!G238,'23-HVAC'!J238="*",'23-HVAC'!I238,'23-HVAC'!L238="*",'23-HVAC'!K238,'23-HVAC'!N238="*",'23-HVAC'!M238,'23-HVAC'!P238="*",'23-HVAC'!O238,'23-HVAC'!R238="*",'23-HVAC'!Q238,'23-HVAC'!T238="*",'23-HVAC'!S238,'23-HVAC'!V238="*",'23-HVAC'!U238),"")</f>
        <v/>
      </c>
      <c r="H3354" s="236" t="e">
        <f>G3354/'Project Data'!$D$22</f>
        <v>#VALUE!</v>
      </c>
      <c r="I3354" s="186"/>
      <c r="J3354" s="224"/>
      <c r="K3354" s="242"/>
    </row>
    <row r="3355" spans="1:11" s="147" customFormat="1" ht="15.6" hidden="1">
      <c r="A3355" s="198">
        <f>'23-HVAC'!A239</f>
        <v>0</v>
      </c>
      <c r="B3355" s="235" t="str">
        <f>'23-HVAC'!B239</f>
        <v>23 61 16 Reciprocating Refrigerant Compressors</v>
      </c>
      <c r="C3355" s="254"/>
      <c r="D3355" s="239" t="str" cm="1">
        <f t="array" ref="D3355">_xlfn.IFNA(_xlfn.IFS('23-HVAC'!D239="*",'23-HVAC'!C239,'23-HVAC'!F239="*",'23-HVAC'!E239,'23-HVAC'!H239="*",'23-HVAC'!G239,'23-HVAC'!J239="*",'23-HVAC'!I239,'23-HVAC'!L239="*",'23-HVAC'!K239,'23-HVAC'!N239="*",'23-HVAC'!M239,'23-HVAC'!P239="*",'23-HVAC'!O239,'23-HVAC'!R239="*",'23-HVAC'!Q239,'23-HVAC'!T239="*",'23-HVAC'!S239),"")</f>
        <v/>
      </c>
      <c r="E3355" s="622" t="e">
        <f>D3355/'Project Data'!$D$22</f>
        <v>#VALUE!</v>
      </c>
      <c r="F3355" s="186" t="s">
        <v>44</v>
      </c>
      <c r="G3355" s="239" t="str" cm="1">
        <f t="array" ref="G3355">_xlfn.IFNA(_xlfn.IFS('23-HVAC'!F239="*",'23-HVAC'!E239,'23-HVAC'!H239="*",'23-HVAC'!G239,'23-HVAC'!J239="*",'23-HVAC'!I239,'23-HVAC'!L239="*",'23-HVAC'!K239,'23-HVAC'!N239="*",'23-HVAC'!M239,'23-HVAC'!P239="*",'23-HVAC'!O239,'23-HVAC'!R239="*",'23-HVAC'!Q239,'23-HVAC'!T239="*",'23-HVAC'!S239,'23-HVAC'!V239="*",'23-HVAC'!U239),"")</f>
        <v/>
      </c>
      <c r="H3355" s="236" t="e">
        <f>G3355/'Project Data'!$D$22</f>
        <v>#VALUE!</v>
      </c>
      <c r="I3355" s="186"/>
      <c r="J3355" s="224"/>
      <c r="K3355" s="242"/>
    </row>
    <row r="3356" spans="1:11" s="147" customFormat="1" ht="15.6" hidden="1">
      <c r="A3356" s="198">
        <f>'23-HVAC'!A240</f>
        <v>0</v>
      </c>
      <c r="B3356" s="235" t="str">
        <f>'23-HVAC'!B240</f>
        <v>23 61 19 Scroll Refrigerant Compressors</v>
      </c>
      <c r="C3356" s="254"/>
      <c r="D3356" s="239" t="str" cm="1">
        <f t="array" ref="D3356">_xlfn.IFNA(_xlfn.IFS('23-HVAC'!D240="*",'23-HVAC'!C240,'23-HVAC'!F240="*",'23-HVAC'!E240,'23-HVAC'!H240="*",'23-HVAC'!G240,'23-HVAC'!J240="*",'23-HVAC'!I240,'23-HVAC'!L240="*",'23-HVAC'!K240,'23-HVAC'!N240="*",'23-HVAC'!M240,'23-HVAC'!P240="*",'23-HVAC'!O240,'23-HVAC'!R240="*",'23-HVAC'!Q240,'23-HVAC'!T240="*",'23-HVAC'!S240),"")</f>
        <v/>
      </c>
      <c r="E3356" s="622" t="e">
        <f>D3356/'Project Data'!$D$22</f>
        <v>#VALUE!</v>
      </c>
      <c r="F3356" s="186" t="s">
        <v>44</v>
      </c>
      <c r="G3356" s="239" t="str" cm="1">
        <f t="array" ref="G3356">_xlfn.IFNA(_xlfn.IFS('23-HVAC'!F240="*",'23-HVAC'!E240,'23-HVAC'!H240="*",'23-HVAC'!G240,'23-HVAC'!J240="*",'23-HVAC'!I240,'23-HVAC'!L240="*",'23-HVAC'!K240,'23-HVAC'!N240="*",'23-HVAC'!M240,'23-HVAC'!P240="*",'23-HVAC'!O240,'23-HVAC'!R240="*",'23-HVAC'!Q240,'23-HVAC'!T240="*",'23-HVAC'!S240,'23-HVAC'!V240="*",'23-HVAC'!U240),"")</f>
        <v/>
      </c>
      <c r="H3356" s="236" t="e">
        <f>G3356/'Project Data'!$D$22</f>
        <v>#VALUE!</v>
      </c>
      <c r="I3356" s="186"/>
      <c r="J3356" s="224"/>
      <c r="K3356" s="242"/>
    </row>
    <row r="3357" spans="1:11" s="147" customFormat="1" ht="15.6" hidden="1">
      <c r="A3357" s="198">
        <f>'23-HVAC'!A241</f>
        <v>0</v>
      </c>
      <c r="B3357" s="235" t="str">
        <f>'23-HVAC'!B241</f>
        <v>23 61 23 Rotary-Screw Refrigerant Compressors</v>
      </c>
      <c r="C3357" s="254"/>
      <c r="D3357" s="239" t="str" cm="1">
        <f t="array" ref="D3357">_xlfn.IFNA(_xlfn.IFS('23-HVAC'!D241="*",'23-HVAC'!C241,'23-HVAC'!F241="*",'23-HVAC'!E241,'23-HVAC'!H241="*",'23-HVAC'!G241,'23-HVAC'!J241="*",'23-HVAC'!I241,'23-HVAC'!L241="*",'23-HVAC'!K241,'23-HVAC'!N241="*",'23-HVAC'!M241,'23-HVAC'!P241="*",'23-HVAC'!O241,'23-HVAC'!R241="*",'23-HVAC'!Q241,'23-HVAC'!T241="*",'23-HVAC'!S241),"")</f>
        <v/>
      </c>
      <c r="E3357" s="622" t="e">
        <f>D3357/'Project Data'!$D$22</f>
        <v>#VALUE!</v>
      </c>
      <c r="F3357" s="186" t="s">
        <v>44</v>
      </c>
      <c r="G3357" s="239" t="str" cm="1">
        <f t="array" ref="G3357">_xlfn.IFNA(_xlfn.IFS('23-HVAC'!F241="*",'23-HVAC'!E241,'23-HVAC'!H241="*",'23-HVAC'!G241,'23-HVAC'!J241="*",'23-HVAC'!I241,'23-HVAC'!L241="*",'23-HVAC'!K241,'23-HVAC'!N241="*",'23-HVAC'!M241,'23-HVAC'!P241="*",'23-HVAC'!O241,'23-HVAC'!R241="*",'23-HVAC'!Q241,'23-HVAC'!T241="*",'23-HVAC'!S241,'23-HVAC'!V241="*",'23-HVAC'!U241),"")</f>
        <v/>
      </c>
      <c r="H3357" s="236" t="e">
        <f>G3357/'Project Data'!$D$22</f>
        <v>#VALUE!</v>
      </c>
      <c r="I3357" s="186"/>
      <c r="J3357" s="224"/>
      <c r="K3357" s="242"/>
    </row>
    <row r="3358" spans="1:11" s="147" customFormat="1" ht="15.6" hidden="1">
      <c r="A3358" s="198">
        <f>'23-HVAC'!A242</f>
        <v>0</v>
      </c>
      <c r="B3358" s="235" t="str">
        <f>'23-HVAC'!B242</f>
        <v>23 62 00 Packaged Compressor and Condenser Units</v>
      </c>
      <c r="C3358" s="254"/>
      <c r="D3358" s="239" t="str" cm="1">
        <f t="array" ref="D3358">_xlfn.IFNA(_xlfn.IFS('23-HVAC'!D242="*",'23-HVAC'!C242,'23-HVAC'!F242="*",'23-HVAC'!E242,'23-HVAC'!H242="*",'23-HVAC'!G242,'23-HVAC'!J242="*",'23-HVAC'!I242,'23-HVAC'!L242="*",'23-HVAC'!K242,'23-HVAC'!N242="*",'23-HVAC'!M242,'23-HVAC'!P242="*",'23-HVAC'!O242,'23-HVAC'!R242="*",'23-HVAC'!Q242,'23-HVAC'!T242="*",'23-HVAC'!S242),"")</f>
        <v/>
      </c>
      <c r="E3358" s="622" t="e">
        <f>D3358/'Project Data'!$D$22</f>
        <v>#VALUE!</v>
      </c>
      <c r="F3358" s="186" t="s">
        <v>44</v>
      </c>
      <c r="G3358" s="239" t="str" cm="1">
        <f t="array" ref="G3358">_xlfn.IFNA(_xlfn.IFS('23-HVAC'!F242="*",'23-HVAC'!E242,'23-HVAC'!H242="*",'23-HVAC'!G242,'23-HVAC'!J242="*",'23-HVAC'!I242,'23-HVAC'!L242="*",'23-HVAC'!K242,'23-HVAC'!N242="*",'23-HVAC'!M242,'23-HVAC'!P242="*",'23-HVAC'!O242,'23-HVAC'!R242="*",'23-HVAC'!Q242,'23-HVAC'!T242="*",'23-HVAC'!S242,'23-HVAC'!V242="*",'23-HVAC'!U242),"")</f>
        <v/>
      </c>
      <c r="H3358" s="236" t="e">
        <f>G3358/'Project Data'!$D$22</f>
        <v>#VALUE!</v>
      </c>
      <c r="I3358" s="186"/>
      <c r="J3358" s="224"/>
      <c r="K3358" s="242"/>
    </row>
    <row r="3359" spans="1:11" s="147" customFormat="1" ht="15.6" hidden="1">
      <c r="A3359" s="198">
        <f>'23-HVAC'!A243</f>
        <v>0</v>
      </c>
      <c r="B3359" s="235" t="str">
        <f>'23-HVAC'!B243</f>
        <v>23 62 13 Packaged Air-Cooled Refrigerant Compressor and Condenser Units</v>
      </c>
      <c r="C3359" s="254"/>
      <c r="D3359" s="239" t="str" cm="1">
        <f t="array" ref="D3359">_xlfn.IFNA(_xlfn.IFS('23-HVAC'!D243="*",'23-HVAC'!C243,'23-HVAC'!F243="*",'23-HVAC'!E243,'23-HVAC'!H243="*",'23-HVAC'!G243,'23-HVAC'!J243="*",'23-HVAC'!I243,'23-HVAC'!L243="*",'23-HVAC'!K243,'23-HVAC'!N243="*",'23-HVAC'!M243,'23-HVAC'!P243="*",'23-HVAC'!O243,'23-HVAC'!R243="*",'23-HVAC'!Q243,'23-HVAC'!T243="*",'23-HVAC'!S243),"")</f>
        <v/>
      </c>
      <c r="E3359" s="622" t="e">
        <f>D3359/'Project Data'!$D$22</f>
        <v>#VALUE!</v>
      </c>
      <c r="F3359" s="186" t="s">
        <v>44</v>
      </c>
      <c r="G3359" s="239" t="str" cm="1">
        <f t="array" ref="G3359">_xlfn.IFNA(_xlfn.IFS('23-HVAC'!F243="*",'23-HVAC'!E243,'23-HVAC'!H243="*",'23-HVAC'!G243,'23-HVAC'!J243="*",'23-HVAC'!I243,'23-HVAC'!L243="*",'23-HVAC'!K243,'23-HVAC'!N243="*",'23-HVAC'!M243,'23-HVAC'!P243="*",'23-HVAC'!O243,'23-HVAC'!R243="*",'23-HVAC'!Q243,'23-HVAC'!T243="*",'23-HVAC'!S243,'23-HVAC'!V243="*",'23-HVAC'!U243),"")</f>
        <v/>
      </c>
      <c r="H3359" s="236" t="e">
        <f>G3359/'Project Data'!$D$22</f>
        <v>#VALUE!</v>
      </c>
      <c r="I3359" s="186"/>
      <c r="J3359" s="224"/>
      <c r="K3359" s="242"/>
    </row>
    <row r="3360" spans="1:11" s="147" customFormat="1" ht="15.6" hidden="1">
      <c r="A3360" s="198">
        <f>'23-HVAC'!A244</f>
        <v>0</v>
      </c>
      <c r="B3360" s="235" t="str">
        <f>'23-HVAC'!B244</f>
        <v>23 62 23 Packaged Water-Cooled Refrigerant Compressor and Condenser Units</v>
      </c>
      <c r="C3360" s="254"/>
      <c r="D3360" s="239" t="str" cm="1">
        <f t="array" ref="D3360">_xlfn.IFNA(_xlfn.IFS('23-HVAC'!D244="*",'23-HVAC'!C244,'23-HVAC'!F244="*",'23-HVAC'!E244,'23-HVAC'!H244="*",'23-HVAC'!G244,'23-HVAC'!J244="*",'23-HVAC'!I244,'23-HVAC'!L244="*",'23-HVAC'!K244,'23-HVAC'!N244="*",'23-HVAC'!M244,'23-HVAC'!P244="*",'23-HVAC'!O244,'23-HVAC'!R244="*",'23-HVAC'!Q244,'23-HVAC'!T244="*",'23-HVAC'!S244),"")</f>
        <v/>
      </c>
      <c r="E3360" s="622" t="e">
        <f>D3360/'Project Data'!$D$22</f>
        <v>#VALUE!</v>
      </c>
      <c r="F3360" s="186" t="s">
        <v>44</v>
      </c>
      <c r="G3360" s="239" t="str" cm="1">
        <f t="array" ref="G3360">_xlfn.IFNA(_xlfn.IFS('23-HVAC'!F244="*",'23-HVAC'!E244,'23-HVAC'!H244="*",'23-HVAC'!G244,'23-HVAC'!J244="*",'23-HVAC'!I244,'23-HVAC'!L244="*",'23-HVAC'!K244,'23-HVAC'!N244="*",'23-HVAC'!M244,'23-HVAC'!P244="*",'23-HVAC'!O244,'23-HVAC'!R244="*",'23-HVAC'!Q244,'23-HVAC'!T244="*",'23-HVAC'!S244,'23-HVAC'!V244="*",'23-HVAC'!U244),"")</f>
        <v/>
      </c>
      <c r="H3360" s="236" t="e">
        <f>G3360/'Project Data'!$D$22</f>
        <v>#VALUE!</v>
      </c>
      <c r="I3360" s="186"/>
      <c r="J3360" s="224"/>
      <c r="K3360" s="242"/>
    </row>
    <row r="3361" spans="1:11" s="147" customFormat="1" ht="15.6" hidden="1">
      <c r="A3361" s="198">
        <f>'23-HVAC'!A245</f>
        <v>0</v>
      </c>
      <c r="B3361" s="235" t="str">
        <f>'23-HVAC'!B245</f>
        <v>23 62 46 Packaged Variable-Refrigerant-Flow Air-Conditioning Systems</v>
      </c>
      <c r="C3361" s="254"/>
      <c r="D3361" s="239" t="str" cm="1">
        <f t="array" ref="D3361">_xlfn.IFNA(_xlfn.IFS('23-HVAC'!D245="*",'23-HVAC'!C245,'23-HVAC'!F245="*",'23-HVAC'!E245,'23-HVAC'!H245="*",'23-HVAC'!G245,'23-HVAC'!J245="*",'23-HVAC'!I245,'23-HVAC'!L245="*",'23-HVAC'!K245,'23-HVAC'!N245="*",'23-HVAC'!M245,'23-HVAC'!P245="*",'23-HVAC'!O245,'23-HVAC'!R245="*",'23-HVAC'!Q245,'23-HVAC'!T245="*",'23-HVAC'!S245),"")</f>
        <v/>
      </c>
      <c r="E3361" s="622" t="e">
        <f>D3361/'Project Data'!$D$22</f>
        <v>#VALUE!</v>
      </c>
      <c r="F3361" s="186" t="s">
        <v>44</v>
      </c>
      <c r="G3361" s="239" t="str" cm="1">
        <f t="array" ref="G3361">_xlfn.IFNA(_xlfn.IFS('23-HVAC'!F245="*",'23-HVAC'!E245,'23-HVAC'!H245="*",'23-HVAC'!G245,'23-HVAC'!J245="*",'23-HVAC'!I245,'23-HVAC'!L245="*",'23-HVAC'!K245,'23-HVAC'!N245="*",'23-HVAC'!M245,'23-HVAC'!P245="*",'23-HVAC'!O245,'23-HVAC'!R245="*",'23-HVAC'!Q245,'23-HVAC'!T245="*",'23-HVAC'!S245,'23-HVAC'!V245="*",'23-HVAC'!U245),"")</f>
        <v/>
      </c>
      <c r="H3361" s="236" t="e">
        <f>G3361/'Project Data'!$D$22</f>
        <v>#VALUE!</v>
      </c>
      <c r="I3361" s="186"/>
      <c r="J3361" s="224"/>
      <c r="K3361" s="242"/>
    </row>
    <row r="3362" spans="1:11" s="147" customFormat="1" ht="15.6" hidden="1">
      <c r="A3362" s="198">
        <f>'23-HVAC'!A246</f>
        <v>0</v>
      </c>
      <c r="B3362" s="235" t="str">
        <f>'23-HVAC'!B246</f>
        <v>23 63 00 Refrigerant Condensers</v>
      </c>
      <c r="C3362" s="254"/>
      <c r="D3362" s="239" t="str" cm="1">
        <f t="array" ref="D3362">_xlfn.IFNA(_xlfn.IFS('23-HVAC'!D246="*",'23-HVAC'!C246,'23-HVAC'!F246="*",'23-HVAC'!E246,'23-HVAC'!H246="*",'23-HVAC'!G246,'23-HVAC'!J246="*",'23-HVAC'!I246,'23-HVAC'!L246="*",'23-HVAC'!K246,'23-HVAC'!N246="*",'23-HVAC'!M246,'23-HVAC'!P246="*",'23-HVAC'!O246,'23-HVAC'!R246="*",'23-HVAC'!Q246,'23-HVAC'!T246="*",'23-HVAC'!S246),"")</f>
        <v/>
      </c>
      <c r="E3362" s="622" t="e">
        <f>D3362/'Project Data'!$D$22</f>
        <v>#VALUE!</v>
      </c>
      <c r="F3362" s="186" t="s">
        <v>44</v>
      </c>
      <c r="G3362" s="239" t="str" cm="1">
        <f t="array" ref="G3362">_xlfn.IFNA(_xlfn.IFS('23-HVAC'!F246="*",'23-HVAC'!E246,'23-HVAC'!H246="*",'23-HVAC'!G246,'23-HVAC'!J246="*",'23-HVAC'!I246,'23-HVAC'!L246="*",'23-HVAC'!K246,'23-HVAC'!N246="*",'23-HVAC'!M246,'23-HVAC'!P246="*",'23-HVAC'!O246,'23-HVAC'!R246="*",'23-HVAC'!Q246,'23-HVAC'!T246="*",'23-HVAC'!S246,'23-HVAC'!V246="*",'23-HVAC'!U246),"")</f>
        <v/>
      </c>
      <c r="H3362" s="236" t="e">
        <f>G3362/'Project Data'!$D$22</f>
        <v>#VALUE!</v>
      </c>
      <c r="I3362" s="186"/>
      <c r="J3362" s="224"/>
      <c r="K3362" s="242"/>
    </row>
    <row r="3363" spans="1:11" s="147" customFormat="1" ht="15.6" hidden="1">
      <c r="A3363" s="198">
        <f>'23-HVAC'!A247</f>
        <v>0</v>
      </c>
      <c r="B3363" s="235" t="str">
        <f>'23-HVAC'!B247</f>
        <v>23 63 13 Air-Cooled Refrigerant Condensers</v>
      </c>
      <c r="C3363" s="254"/>
      <c r="D3363" s="239" t="str" cm="1">
        <f t="array" ref="D3363">_xlfn.IFNA(_xlfn.IFS('23-HVAC'!D247="*",'23-HVAC'!C247,'23-HVAC'!F247="*",'23-HVAC'!E247,'23-HVAC'!H247="*",'23-HVAC'!G247,'23-HVAC'!J247="*",'23-HVAC'!I247,'23-HVAC'!L247="*",'23-HVAC'!K247,'23-HVAC'!N247="*",'23-HVAC'!M247,'23-HVAC'!P247="*",'23-HVAC'!O247,'23-HVAC'!R247="*",'23-HVAC'!Q247,'23-HVAC'!T247="*",'23-HVAC'!S247),"")</f>
        <v/>
      </c>
      <c r="E3363" s="622" t="e">
        <f>D3363/'Project Data'!$D$22</f>
        <v>#VALUE!</v>
      </c>
      <c r="F3363" s="186" t="s">
        <v>44</v>
      </c>
      <c r="G3363" s="239" t="str" cm="1">
        <f t="array" ref="G3363">_xlfn.IFNA(_xlfn.IFS('23-HVAC'!F247="*",'23-HVAC'!E247,'23-HVAC'!H247="*",'23-HVAC'!G247,'23-HVAC'!J247="*",'23-HVAC'!I247,'23-HVAC'!L247="*",'23-HVAC'!K247,'23-HVAC'!N247="*",'23-HVAC'!M247,'23-HVAC'!P247="*",'23-HVAC'!O247,'23-HVAC'!R247="*",'23-HVAC'!Q247,'23-HVAC'!T247="*",'23-HVAC'!S247,'23-HVAC'!V247="*",'23-HVAC'!U247),"")</f>
        <v/>
      </c>
      <c r="H3363" s="236" t="e">
        <f>G3363/'Project Data'!$D$22</f>
        <v>#VALUE!</v>
      </c>
      <c r="I3363" s="186"/>
      <c r="J3363" s="224"/>
      <c r="K3363" s="242"/>
    </row>
    <row r="3364" spans="1:11" s="147" customFormat="1" ht="15.6" hidden="1">
      <c r="A3364" s="198">
        <f>'23-HVAC'!A248</f>
        <v>0</v>
      </c>
      <c r="B3364" s="235" t="str">
        <f>'23-HVAC'!B248</f>
        <v>23 63 23 Water-Cooled Refrigerant Condensers</v>
      </c>
      <c r="C3364" s="254"/>
      <c r="D3364" s="239" t="str" cm="1">
        <f t="array" ref="D3364">_xlfn.IFNA(_xlfn.IFS('23-HVAC'!D248="*",'23-HVAC'!C248,'23-HVAC'!F248="*",'23-HVAC'!E248,'23-HVAC'!H248="*",'23-HVAC'!G248,'23-HVAC'!J248="*",'23-HVAC'!I248,'23-HVAC'!L248="*",'23-HVAC'!K248,'23-HVAC'!N248="*",'23-HVAC'!M248,'23-HVAC'!P248="*",'23-HVAC'!O248,'23-HVAC'!R248="*",'23-HVAC'!Q248,'23-HVAC'!T248="*",'23-HVAC'!S248),"")</f>
        <v/>
      </c>
      <c r="E3364" s="622" t="e">
        <f>D3364/'Project Data'!$D$22</f>
        <v>#VALUE!</v>
      </c>
      <c r="F3364" s="186" t="s">
        <v>44</v>
      </c>
      <c r="G3364" s="239" t="str" cm="1">
        <f t="array" ref="G3364">_xlfn.IFNA(_xlfn.IFS('23-HVAC'!F248="*",'23-HVAC'!E248,'23-HVAC'!H248="*",'23-HVAC'!G248,'23-HVAC'!J248="*",'23-HVAC'!I248,'23-HVAC'!L248="*",'23-HVAC'!K248,'23-HVAC'!N248="*",'23-HVAC'!M248,'23-HVAC'!P248="*",'23-HVAC'!O248,'23-HVAC'!R248="*",'23-HVAC'!Q248,'23-HVAC'!T248="*",'23-HVAC'!S248,'23-HVAC'!V248="*",'23-HVAC'!U248),"")</f>
        <v/>
      </c>
      <c r="H3364" s="236" t="e">
        <f>G3364/'Project Data'!$D$22</f>
        <v>#VALUE!</v>
      </c>
      <c r="I3364" s="186"/>
      <c r="J3364" s="224"/>
      <c r="K3364" s="242"/>
    </row>
    <row r="3365" spans="1:11" s="147" customFormat="1" ht="15.6" hidden="1">
      <c r="A3365" s="198">
        <f>'23-HVAC'!A249</f>
        <v>0</v>
      </c>
      <c r="B3365" s="235" t="str">
        <f>'23-HVAC'!B249</f>
        <v>23 63 33 Evaporative Refrigerant Condensers</v>
      </c>
      <c r="C3365" s="254"/>
      <c r="D3365" s="239" t="str" cm="1">
        <f t="array" ref="D3365">_xlfn.IFNA(_xlfn.IFS('23-HVAC'!D249="*",'23-HVAC'!C249,'23-HVAC'!F249="*",'23-HVAC'!E249,'23-HVAC'!H249="*",'23-HVAC'!G249,'23-HVAC'!J249="*",'23-HVAC'!I249,'23-HVAC'!L249="*",'23-HVAC'!K249,'23-HVAC'!N249="*",'23-HVAC'!M249,'23-HVAC'!P249="*",'23-HVAC'!O249,'23-HVAC'!R249="*",'23-HVAC'!Q249,'23-HVAC'!T249="*",'23-HVAC'!S249),"")</f>
        <v/>
      </c>
      <c r="E3365" s="622" t="e">
        <f>D3365/'Project Data'!$D$22</f>
        <v>#VALUE!</v>
      </c>
      <c r="F3365" s="186" t="s">
        <v>44</v>
      </c>
      <c r="G3365" s="239" t="str" cm="1">
        <f t="array" ref="G3365">_xlfn.IFNA(_xlfn.IFS('23-HVAC'!F249="*",'23-HVAC'!E249,'23-HVAC'!H249="*",'23-HVAC'!G249,'23-HVAC'!J249="*",'23-HVAC'!I249,'23-HVAC'!L249="*",'23-HVAC'!K249,'23-HVAC'!N249="*",'23-HVAC'!M249,'23-HVAC'!P249="*",'23-HVAC'!O249,'23-HVAC'!R249="*",'23-HVAC'!Q249,'23-HVAC'!T249="*",'23-HVAC'!S249,'23-HVAC'!V249="*",'23-HVAC'!U249),"")</f>
        <v/>
      </c>
      <c r="H3365" s="236" t="e">
        <f>G3365/'Project Data'!$D$22</f>
        <v>#VALUE!</v>
      </c>
      <c r="I3365" s="186"/>
      <c r="J3365" s="224"/>
      <c r="K3365" s="242"/>
    </row>
    <row r="3366" spans="1:11" s="147" customFormat="1" ht="15.6" hidden="1">
      <c r="A3366" s="198">
        <f>'23-HVAC'!A250</f>
        <v>0</v>
      </c>
      <c r="B3366" s="235" t="str">
        <f>'23-HVAC'!B250</f>
        <v>23 64 00 Packaged Water Chillers</v>
      </c>
      <c r="C3366" s="254"/>
      <c r="D3366" s="239" t="str" cm="1">
        <f t="array" ref="D3366">_xlfn.IFNA(_xlfn.IFS('23-HVAC'!D250="*",'23-HVAC'!C250,'23-HVAC'!F250="*",'23-HVAC'!E250,'23-HVAC'!H250="*",'23-HVAC'!G250,'23-HVAC'!J250="*",'23-HVAC'!I250,'23-HVAC'!L250="*",'23-HVAC'!K250,'23-HVAC'!N250="*",'23-HVAC'!M250,'23-HVAC'!P250="*",'23-HVAC'!O250,'23-HVAC'!R250="*",'23-HVAC'!Q250,'23-HVAC'!T250="*",'23-HVAC'!S250),"")</f>
        <v/>
      </c>
      <c r="E3366" s="622" t="e">
        <f>D3366/'Project Data'!$D$22</f>
        <v>#VALUE!</v>
      </c>
      <c r="F3366" s="186" t="s">
        <v>44</v>
      </c>
      <c r="G3366" s="239" t="str" cm="1">
        <f t="array" ref="G3366">_xlfn.IFNA(_xlfn.IFS('23-HVAC'!F250="*",'23-HVAC'!E250,'23-HVAC'!H250="*",'23-HVAC'!G250,'23-HVAC'!J250="*",'23-HVAC'!I250,'23-HVAC'!L250="*",'23-HVAC'!K250,'23-HVAC'!N250="*",'23-HVAC'!M250,'23-HVAC'!P250="*",'23-HVAC'!O250,'23-HVAC'!R250="*",'23-HVAC'!Q250,'23-HVAC'!T250="*",'23-HVAC'!S250,'23-HVAC'!V250="*",'23-HVAC'!U250),"")</f>
        <v/>
      </c>
      <c r="H3366" s="236" t="e">
        <f>G3366/'Project Data'!$D$22</f>
        <v>#VALUE!</v>
      </c>
      <c r="I3366" s="186"/>
      <c r="J3366" s="224"/>
      <c r="K3366" s="242"/>
    </row>
    <row r="3367" spans="1:11" s="147" customFormat="1" ht="15.6" hidden="1">
      <c r="A3367" s="198">
        <f>'23-HVAC'!A251</f>
        <v>0</v>
      </c>
      <c r="B3367" s="235" t="str">
        <f>'23-HVAC'!B251</f>
        <v>23 64 13 Absorption Water Chillers</v>
      </c>
      <c r="C3367" s="254"/>
      <c r="D3367" s="239" t="str" cm="1">
        <f t="array" ref="D3367">_xlfn.IFNA(_xlfn.IFS('23-HVAC'!D251="*",'23-HVAC'!C251,'23-HVAC'!F251="*",'23-HVAC'!E251,'23-HVAC'!H251="*",'23-HVAC'!G251,'23-HVAC'!J251="*",'23-HVAC'!I251,'23-HVAC'!L251="*",'23-HVAC'!K251,'23-HVAC'!N251="*",'23-HVAC'!M251,'23-HVAC'!P251="*",'23-HVAC'!O251,'23-HVAC'!R251="*",'23-HVAC'!Q251,'23-HVAC'!T251="*",'23-HVAC'!S251),"")</f>
        <v/>
      </c>
      <c r="E3367" s="622" t="e">
        <f>D3367/'Project Data'!$D$22</f>
        <v>#VALUE!</v>
      </c>
      <c r="F3367" s="186" t="s">
        <v>44</v>
      </c>
      <c r="G3367" s="239" t="str" cm="1">
        <f t="array" ref="G3367">_xlfn.IFNA(_xlfn.IFS('23-HVAC'!F251="*",'23-HVAC'!E251,'23-HVAC'!H251="*",'23-HVAC'!G251,'23-HVAC'!J251="*",'23-HVAC'!I251,'23-HVAC'!L251="*",'23-HVAC'!K251,'23-HVAC'!N251="*",'23-HVAC'!M251,'23-HVAC'!P251="*",'23-HVAC'!O251,'23-HVAC'!R251="*",'23-HVAC'!Q251,'23-HVAC'!T251="*",'23-HVAC'!S251,'23-HVAC'!V251="*",'23-HVAC'!U251),"")</f>
        <v/>
      </c>
      <c r="H3367" s="236" t="e">
        <f>G3367/'Project Data'!$D$22</f>
        <v>#VALUE!</v>
      </c>
      <c r="I3367" s="186"/>
      <c r="J3367" s="224"/>
      <c r="K3367" s="242"/>
    </row>
    <row r="3368" spans="1:11" s="147" customFormat="1" ht="15.6" hidden="1">
      <c r="A3368" s="198">
        <f>'23-HVAC'!A252</f>
        <v>0</v>
      </c>
      <c r="B3368" s="235" t="str">
        <f>'23-HVAC'!B252</f>
        <v>23 64 13.13 Direct-Fired Absorption Water Chillers</v>
      </c>
      <c r="C3368" s="254"/>
      <c r="D3368" s="239" t="str" cm="1">
        <f t="array" ref="D3368">_xlfn.IFNA(_xlfn.IFS('23-HVAC'!D252="*",'23-HVAC'!C252,'23-HVAC'!F252="*",'23-HVAC'!E252,'23-HVAC'!H252="*",'23-HVAC'!G252,'23-HVAC'!J252="*",'23-HVAC'!I252,'23-HVAC'!L252="*",'23-HVAC'!K252,'23-HVAC'!N252="*",'23-HVAC'!M252,'23-HVAC'!P252="*",'23-HVAC'!O252,'23-HVAC'!R252="*",'23-HVAC'!Q252,'23-HVAC'!T252="*",'23-HVAC'!S252),"")</f>
        <v/>
      </c>
      <c r="E3368" s="622" t="e">
        <f>D3368/'Project Data'!$D$22</f>
        <v>#VALUE!</v>
      </c>
      <c r="F3368" s="186" t="s">
        <v>44</v>
      </c>
      <c r="G3368" s="239" t="str" cm="1">
        <f t="array" ref="G3368">_xlfn.IFNA(_xlfn.IFS('23-HVAC'!F252="*",'23-HVAC'!E252,'23-HVAC'!H252="*",'23-HVAC'!G252,'23-HVAC'!J252="*",'23-HVAC'!I252,'23-HVAC'!L252="*",'23-HVAC'!K252,'23-HVAC'!N252="*",'23-HVAC'!M252,'23-HVAC'!P252="*",'23-HVAC'!O252,'23-HVAC'!R252="*",'23-HVAC'!Q252,'23-HVAC'!T252="*",'23-HVAC'!S252,'23-HVAC'!V252="*",'23-HVAC'!U252),"")</f>
        <v/>
      </c>
      <c r="H3368" s="236" t="e">
        <f>G3368/'Project Data'!$D$22</f>
        <v>#VALUE!</v>
      </c>
      <c r="I3368" s="186"/>
      <c r="J3368" s="224"/>
      <c r="K3368" s="242"/>
    </row>
    <row r="3369" spans="1:11" s="147" customFormat="1" ht="15.6" hidden="1">
      <c r="A3369" s="198">
        <f>'23-HVAC'!A253</f>
        <v>0</v>
      </c>
      <c r="B3369" s="235" t="str">
        <f>'23-HVAC'!B253</f>
        <v>23 64 13.16 Indirect-Fired Absorption Water Chillers</v>
      </c>
      <c r="C3369" s="254"/>
      <c r="D3369" s="239" t="str" cm="1">
        <f t="array" ref="D3369">_xlfn.IFNA(_xlfn.IFS('23-HVAC'!D253="*",'23-HVAC'!C253,'23-HVAC'!F253="*",'23-HVAC'!E253,'23-HVAC'!H253="*",'23-HVAC'!G253,'23-HVAC'!J253="*",'23-HVAC'!I253,'23-HVAC'!L253="*",'23-HVAC'!K253,'23-HVAC'!N253="*",'23-HVAC'!M253,'23-HVAC'!P253="*",'23-HVAC'!O253,'23-HVAC'!R253="*",'23-HVAC'!Q253,'23-HVAC'!T253="*",'23-HVAC'!S253),"")</f>
        <v/>
      </c>
      <c r="E3369" s="622" t="e">
        <f>D3369/'Project Data'!$D$22</f>
        <v>#VALUE!</v>
      </c>
      <c r="F3369" s="186" t="s">
        <v>44</v>
      </c>
      <c r="G3369" s="239" t="str" cm="1">
        <f t="array" ref="G3369">_xlfn.IFNA(_xlfn.IFS('23-HVAC'!F253="*",'23-HVAC'!E253,'23-HVAC'!H253="*",'23-HVAC'!G253,'23-HVAC'!J253="*",'23-HVAC'!I253,'23-HVAC'!L253="*",'23-HVAC'!K253,'23-HVAC'!N253="*",'23-HVAC'!M253,'23-HVAC'!P253="*",'23-HVAC'!O253,'23-HVAC'!R253="*",'23-HVAC'!Q253,'23-HVAC'!T253="*",'23-HVAC'!S253,'23-HVAC'!V253="*",'23-HVAC'!U253),"")</f>
        <v/>
      </c>
      <c r="H3369" s="236" t="e">
        <f>G3369/'Project Data'!$D$22</f>
        <v>#VALUE!</v>
      </c>
      <c r="I3369" s="186"/>
      <c r="J3369" s="224"/>
      <c r="K3369" s="242"/>
    </row>
    <row r="3370" spans="1:11" s="147" customFormat="1" ht="15.6" hidden="1">
      <c r="A3370" s="198">
        <f>'23-HVAC'!A254</f>
        <v>0</v>
      </c>
      <c r="B3370" s="235" t="str">
        <f>'23-HVAC'!B254</f>
        <v>23 64 16 Centrifugal Water Chillers</v>
      </c>
      <c r="C3370" s="254"/>
      <c r="D3370" s="239" t="str" cm="1">
        <f t="array" ref="D3370">_xlfn.IFNA(_xlfn.IFS('23-HVAC'!D254="*",'23-HVAC'!C254,'23-HVAC'!F254="*",'23-HVAC'!E254,'23-HVAC'!H254="*",'23-HVAC'!G254,'23-HVAC'!J254="*",'23-HVAC'!I254,'23-HVAC'!L254="*",'23-HVAC'!K254,'23-HVAC'!N254="*",'23-HVAC'!M254,'23-HVAC'!P254="*",'23-HVAC'!O254,'23-HVAC'!R254="*",'23-HVAC'!Q254,'23-HVAC'!T254="*",'23-HVAC'!S254),"")</f>
        <v/>
      </c>
      <c r="E3370" s="622" t="e">
        <f>D3370/'Project Data'!$D$22</f>
        <v>#VALUE!</v>
      </c>
      <c r="F3370" s="186" t="s">
        <v>44</v>
      </c>
      <c r="G3370" s="239" t="str" cm="1">
        <f t="array" ref="G3370">_xlfn.IFNA(_xlfn.IFS('23-HVAC'!F254="*",'23-HVAC'!E254,'23-HVAC'!H254="*",'23-HVAC'!G254,'23-HVAC'!J254="*",'23-HVAC'!I254,'23-HVAC'!L254="*",'23-HVAC'!K254,'23-HVAC'!N254="*",'23-HVAC'!M254,'23-HVAC'!P254="*",'23-HVAC'!O254,'23-HVAC'!R254="*",'23-HVAC'!Q254,'23-HVAC'!T254="*",'23-HVAC'!S254,'23-HVAC'!V254="*",'23-HVAC'!U254),"")</f>
        <v/>
      </c>
      <c r="H3370" s="236" t="e">
        <f>G3370/'Project Data'!$D$22</f>
        <v>#VALUE!</v>
      </c>
      <c r="I3370" s="186"/>
      <c r="J3370" s="224"/>
      <c r="K3370" s="242"/>
    </row>
    <row r="3371" spans="1:11" s="147" customFormat="1" ht="15.6" hidden="1">
      <c r="A3371" s="198">
        <f>'23-HVAC'!A255</f>
        <v>0</v>
      </c>
      <c r="B3371" s="235" t="str">
        <f>'23-HVAC'!B255</f>
        <v>23 64 16.13 Air-Cooled Centrifugal Water Chillers</v>
      </c>
      <c r="C3371" s="254"/>
      <c r="D3371" s="239" t="str" cm="1">
        <f t="array" ref="D3371">_xlfn.IFNA(_xlfn.IFS('23-HVAC'!D255="*",'23-HVAC'!C255,'23-HVAC'!F255="*",'23-HVAC'!E255,'23-HVAC'!H255="*",'23-HVAC'!G255,'23-HVAC'!J255="*",'23-HVAC'!I255,'23-HVAC'!L255="*",'23-HVAC'!K255,'23-HVAC'!N255="*",'23-HVAC'!M255,'23-HVAC'!P255="*",'23-HVAC'!O255,'23-HVAC'!R255="*",'23-HVAC'!Q255,'23-HVAC'!T255="*",'23-HVAC'!S255),"")</f>
        <v/>
      </c>
      <c r="E3371" s="622" t="e">
        <f>D3371/'Project Data'!$D$22</f>
        <v>#VALUE!</v>
      </c>
      <c r="F3371" s="186" t="s">
        <v>44</v>
      </c>
      <c r="G3371" s="239" t="str" cm="1">
        <f t="array" ref="G3371">_xlfn.IFNA(_xlfn.IFS('23-HVAC'!F255="*",'23-HVAC'!E255,'23-HVAC'!H255="*",'23-HVAC'!G255,'23-HVAC'!J255="*",'23-HVAC'!I255,'23-HVAC'!L255="*",'23-HVAC'!K255,'23-HVAC'!N255="*",'23-HVAC'!M255,'23-HVAC'!P255="*",'23-HVAC'!O255,'23-HVAC'!R255="*",'23-HVAC'!Q255,'23-HVAC'!T255="*",'23-HVAC'!S255,'23-HVAC'!V255="*",'23-HVAC'!U255),"")</f>
        <v/>
      </c>
      <c r="H3371" s="236" t="e">
        <f>G3371/'Project Data'!$D$22</f>
        <v>#VALUE!</v>
      </c>
      <c r="I3371" s="186"/>
      <c r="J3371" s="224"/>
      <c r="K3371" s="242"/>
    </row>
    <row r="3372" spans="1:11" s="147" customFormat="1" ht="15.6" hidden="1">
      <c r="A3372" s="198">
        <f>'23-HVAC'!A256</f>
        <v>0</v>
      </c>
      <c r="B3372" s="235" t="str">
        <f>'23-HVAC'!B256</f>
        <v>23 64 16.16 Water-Cooled Centrifugal Water Chillers</v>
      </c>
      <c r="C3372" s="254"/>
      <c r="D3372" s="239" t="str" cm="1">
        <f t="array" ref="D3372">_xlfn.IFNA(_xlfn.IFS('23-HVAC'!D256="*",'23-HVAC'!C256,'23-HVAC'!F256="*",'23-HVAC'!E256,'23-HVAC'!H256="*",'23-HVAC'!G256,'23-HVAC'!J256="*",'23-HVAC'!I256,'23-HVAC'!L256="*",'23-HVAC'!K256,'23-HVAC'!N256="*",'23-HVAC'!M256,'23-HVAC'!P256="*",'23-HVAC'!O256,'23-HVAC'!R256="*",'23-HVAC'!Q256,'23-HVAC'!T256="*",'23-HVAC'!S256),"")</f>
        <v/>
      </c>
      <c r="E3372" s="622" t="e">
        <f>D3372/'Project Data'!$D$22</f>
        <v>#VALUE!</v>
      </c>
      <c r="F3372" s="186" t="s">
        <v>44</v>
      </c>
      <c r="G3372" s="239" t="str" cm="1">
        <f t="array" ref="G3372">_xlfn.IFNA(_xlfn.IFS('23-HVAC'!F256="*",'23-HVAC'!E256,'23-HVAC'!H256="*",'23-HVAC'!G256,'23-HVAC'!J256="*",'23-HVAC'!I256,'23-HVAC'!L256="*",'23-HVAC'!K256,'23-HVAC'!N256="*",'23-HVAC'!M256,'23-HVAC'!P256="*",'23-HVAC'!O256,'23-HVAC'!R256="*",'23-HVAC'!Q256,'23-HVAC'!T256="*",'23-HVAC'!S256,'23-HVAC'!V256="*",'23-HVAC'!U256),"")</f>
        <v/>
      </c>
      <c r="H3372" s="236" t="e">
        <f>G3372/'Project Data'!$D$22</f>
        <v>#VALUE!</v>
      </c>
      <c r="I3372" s="186"/>
      <c r="J3372" s="224"/>
      <c r="K3372" s="242"/>
    </row>
    <row r="3373" spans="1:11" s="147" customFormat="1" ht="15.6" hidden="1">
      <c r="A3373" s="198">
        <f>'23-HVAC'!A257</f>
        <v>0</v>
      </c>
      <c r="B3373" s="235" t="str">
        <f>'23-HVAC'!B257</f>
        <v>23 64 19 Reciprocating Water Chillers</v>
      </c>
      <c r="C3373" s="254"/>
      <c r="D3373" s="239" t="str" cm="1">
        <f t="array" ref="D3373">_xlfn.IFNA(_xlfn.IFS('23-HVAC'!D257="*",'23-HVAC'!C257,'23-HVAC'!F257="*",'23-HVAC'!E257,'23-HVAC'!H257="*",'23-HVAC'!G257,'23-HVAC'!J257="*",'23-HVAC'!I257,'23-HVAC'!L257="*",'23-HVAC'!K257,'23-HVAC'!N257="*",'23-HVAC'!M257,'23-HVAC'!P257="*",'23-HVAC'!O257,'23-HVAC'!R257="*",'23-HVAC'!Q257,'23-HVAC'!T257="*",'23-HVAC'!S257),"")</f>
        <v/>
      </c>
      <c r="E3373" s="622" t="e">
        <f>D3373/'Project Data'!$D$22</f>
        <v>#VALUE!</v>
      </c>
      <c r="F3373" s="186" t="s">
        <v>44</v>
      </c>
      <c r="G3373" s="239" t="str" cm="1">
        <f t="array" ref="G3373">_xlfn.IFNA(_xlfn.IFS('23-HVAC'!F257="*",'23-HVAC'!E257,'23-HVAC'!H257="*",'23-HVAC'!G257,'23-HVAC'!J257="*",'23-HVAC'!I257,'23-HVAC'!L257="*",'23-HVAC'!K257,'23-HVAC'!N257="*",'23-HVAC'!M257,'23-HVAC'!P257="*",'23-HVAC'!O257,'23-HVAC'!R257="*",'23-HVAC'!Q257,'23-HVAC'!T257="*",'23-HVAC'!S257,'23-HVAC'!V257="*",'23-HVAC'!U257),"")</f>
        <v/>
      </c>
      <c r="H3373" s="236" t="e">
        <f>G3373/'Project Data'!$D$22</f>
        <v>#VALUE!</v>
      </c>
      <c r="I3373" s="186"/>
      <c r="J3373" s="224"/>
      <c r="K3373" s="242"/>
    </row>
    <row r="3374" spans="1:11" s="147" customFormat="1" ht="15.6" hidden="1">
      <c r="A3374" s="198">
        <f>'23-HVAC'!A258</f>
        <v>0</v>
      </c>
      <c r="B3374" s="235" t="str">
        <f>'23-HVAC'!B258</f>
        <v>23 64 23 Scroll Water Chillers</v>
      </c>
      <c r="C3374" s="254"/>
      <c r="D3374" s="239" t="str" cm="1">
        <f t="array" ref="D3374">_xlfn.IFNA(_xlfn.IFS('23-HVAC'!D258="*",'23-HVAC'!C258,'23-HVAC'!F258="*",'23-HVAC'!E258,'23-HVAC'!H258="*",'23-HVAC'!G258,'23-HVAC'!J258="*",'23-HVAC'!I258,'23-HVAC'!L258="*",'23-HVAC'!K258,'23-HVAC'!N258="*",'23-HVAC'!M258,'23-HVAC'!P258="*",'23-HVAC'!O258,'23-HVAC'!R258="*",'23-HVAC'!Q258,'23-HVAC'!T258="*",'23-HVAC'!S258),"")</f>
        <v/>
      </c>
      <c r="E3374" s="622" t="e">
        <f>D3374/'Project Data'!$D$22</f>
        <v>#VALUE!</v>
      </c>
      <c r="F3374" s="186" t="s">
        <v>44</v>
      </c>
      <c r="G3374" s="239" t="str" cm="1">
        <f t="array" ref="G3374">_xlfn.IFNA(_xlfn.IFS('23-HVAC'!F258="*",'23-HVAC'!E258,'23-HVAC'!H258="*",'23-HVAC'!G258,'23-HVAC'!J258="*",'23-HVAC'!I258,'23-HVAC'!L258="*",'23-HVAC'!K258,'23-HVAC'!N258="*",'23-HVAC'!M258,'23-HVAC'!P258="*",'23-HVAC'!O258,'23-HVAC'!R258="*",'23-HVAC'!Q258,'23-HVAC'!T258="*",'23-HVAC'!S258,'23-HVAC'!V258="*",'23-HVAC'!U258),"")</f>
        <v/>
      </c>
      <c r="H3374" s="236" t="e">
        <f>G3374/'Project Data'!$D$22</f>
        <v>#VALUE!</v>
      </c>
      <c r="I3374" s="186"/>
      <c r="J3374" s="224"/>
      <c r="K3374" s="242"/>
    </row>
    <row r="3375" spans="1:11" s="147" customFormat="1" ht="15.6" hidden="1">
      <c r="A3375" s="198">
        <f>'23-HVAC'!A259</f>
        <v>0</v>
      </c>
      <c r="B3375" s="235" t="str">
        <f>'23-HVAC'!B259</f>
        <v>23 64 23.13 Air-Cooled Scroll Water Chillers</v>
      </c>
      <c r="C3375" s="254"/>
      <c r="D3375" s="239" t="str" cm="1">
        <f t="array" ref="D3375">_xlfn.IFNA(_xlfn.IFS('23-HVAC'!D259="*",'23-HVAC'!C259,'23-HVAC'!F259="*",'23-HVAC'!E259,'23-HVAC'!H259="*",'23-HVAC'!G259,'23-HVAC'!J259="*",'23-HVAC'!I259,'23-HVAC'!L259="*",'23-HVAC'!K259,'23-HVAC'!N259="*",'23-HVAC'!M259,'23-HVAC'!P259="*",'23-HVAC'!O259,'23-HVAC'!R259="*",'23-HVAC'!Q259,'23-HVAC'!T259="*",'23-HVAC'!S259),"")</f>
        <v/>
      </c>
      <c r="E3375" s="622" t="e">
        <f>D3375/'Project Data'!$D$22</f>
        <v>#VALUE!</v>
      </c>
      <c r="F3375" s="186" t="s">
        <v>44</v>
      </c>
      <c r="G3375" s="239" t="str" cm="1">
        <f t="array" ref="G3375">_xlfn.IFNA(_xlfn.IFS('23-HVAC'!F259="*",'23-HVAC'!E259,'23-HVAC'!H259="*",'23-HVAC'!G259,'23-HVAC'!J259="*",'23-HVAC'!I259,'23-HVAC'!L259="*",'23-HVAC'!K259,'23-HVAC'!N259="*",'23-HVAC'!M259,'23-HVAC'!P259="*",'23-HVAC'!O259,'23-HVAC'!R259="*",'23-HVAC'!Q259,'23-HVAC'!T259="*",'23-HVAC'!S259,'23-HVAC'!V259="*",'23-HVAC'!U259),"")</f>
        <v/>
      </c>
      <c r="H3375" s="236" t="e">
        <f>G3375/'Project Data'!$D$22</f>
        <v>#VALUE!</v>
      </c>
      <c r="I3375" s="186"/>
      <c r="J3375" s="224"/>
      <c r="K3375" s="242"/>
    </row>
    <row r="3376" spans="1:11" s="147" customFormat="1" ht="15.6" hidden="1">
      <c r="A3376" s="198">
        <f>'23-HVAC'!A260</f>
        <v>0</v>
      </c>
      <c r="B3376" s="235" t="str">
        <f>'23-HVAC'!B260</f>
        <v>23 64 23.16 Water-Cooled Scroll Water Chillers</v>
      </c>
      <c r="C3376" s="254"/>
      <c r="D3376" s="239" t="str" cm="1">
        <f t="array" ref="D3376">_xlfn.IFNA(_xlfn.IFS('23-HVAC'!D260="*",'23-HVAC'!C260,'23-HVAC'!F260="*",'23-HVAC'!E260,'23-HVAC'!H260="*",'23-HVAC'!G260,'23-HVAC'!J260="*",'23-HVAC'!I260,'23-HVAC'!L260="*",'23-HVAC'!K260,'23-HVAC'!N260="*",'23-HVAC'!M260,'23-HVAC'!P260="*",'23-HVAC'!O260,'23-HVAC'!R260="*",'23-HVAC'!Q260,'23-HVAC'!T260="*",'23-HVAC'!S260),"")</f>
        <v/>
      </c>
      <c r="E3376" s="622" t="e">
        <f>D3376/'Project Data'!$D$22</f>
        <v>#VALUE!</v>
      </c>
      <c r="F3376" s="186" t="s">
        <v>44</v>
      </c>
      <c r="G3376" s="239" t="str" cm="1">
        <f t="array" ref="G3376">_xlfn.IFNA(_xlfn.IFS('23-HVAC'!F260="*",'23-HVAC'!E260,'23-HVAC'!H260="*",'23-HVAC'!G260,'23-HVAC'!J260="*",'23-HVAC'!I260,'23-HVAC'!L260="*",'23-HVAC'!K260,'23-HVAC'!N260="*",'23-HVAC'!M260,'23-HVAC'!P260="*",'23-HVAC'!O260,'23-HVAC'!R260="*",'23-HVAC'!Q260,'23-HVAC'!T260="*",'23-HVAC'!S260,'23-HVAC'!V260="*",'23-HVAC'!U260),"")</f>
        <v/>
      </c>
      <c r="H3376" s="236" t="e">
        <f>G3376/'Project Data'!$D$22</f>
        <v>#VALUE!</v>
      </c>
      <c r="I3376" s="186"/>
      <c r="J3376" s="224"/>
      <c r="K3376" s="242"/>
    </row>
    <row r="3377" spans="1:11" s="147" customFormat="1" ht="15.6" hidden="1">
      <c r="A3377" s="198">
        <f>'23-HVAC'!A261</f>
        <v>0</v>
      </c>
      <c r="B3377" s="235" t="str">
        <f>'23-HVAC'!B261</f>
        <v>23 64 26 Rotary-Screw Water Chillers</v>
      </c>
      <c r="C3377" s="254"/>
      <c r="D3377" s="239" t="str" cm="1">
        <f t="array" ref="D3377">_xlfn.IFNA(_xlfn.IFS('23-HVAC'!D261="*",'23-HVAC'!C261,'23-HVAC'!F261="*",'23-HVAC'!E261,'23-HVAC'!H261="*",'23-HVAC'!G261,'23-HVAC'!J261="*",'23-HVAC'!I261,'23-HVAC'!L261="*",'23-HVAC'!K261,'23-HVAC'!N261="*",'23-HVAC'!M261,'23-HVAC'!P261="*",'23-HVAC'!O261,'23-HVAC'!R261="*",'23-HVAC'!Q261,'23-HVAC'!T261="*",'23-HVAC'!S261),"")</f>
        <v/>
      </c>
      <c r="E3377" s="622" t="e">
        <f>D3377/'Project Data'!$D$22</f>
        <v>#VALUE!</v>
      </c>
      <c r="F3377" s="186" t="s">
        <v>44</v>
      </c>
      <c r="G3377" s="239" t="str" cm="1">
        <f t="array" ref="G3377">_xlfn.IFNA(_xlfn.IFS('23-HVAC'!F261="*",'23-HVAC'!E261,'23-HVAC'!H261="*",'23-HVAC'!G261,'23-HVAC'!J261="*",'23-HVAC'!I261,'23-HVAC'!L261="*",'23-HVAC'!K261,'23-HVAC'!N261="*",'23-HVAC'!M261,'23-HVAC'!P261="*",'23-HVAC'!O261,'23-HVAC'!R261="*",'23-HVAC'!Q261,'23-HVAC'!T261="*",'23-HVAC'!S261,'23-HVAC'!V261="*",'23-HVAC'!U261),"")</f>
        <v/>
      </c>
      <c r="H3377" s="236" t="e">
        <f>G3377/'Project Data'!$D$22</f>
        <v>#VALUE!</v>
      </c>
      <c r="I3377" s="186"/>
      <c r="J3377" s="224"/>
      <c r="K3377" s="242"/>
    </row>
    <row r="3378" spans="1:11" s="147" customFormat="1" ht="15.6" hidden="1">
      <c r="A3378" s="198">
        <f>'23-HVAC'!A262</f>
        <v>0</v>
      </c>
      <c r="B3378" s="235" t="str">
        <f>'23-HVAC'!B262</f>
        <v>23 64 26.13 Air-Cooled, Rotary-Screw Water Chillers</v>
      </c>
      <c r="C3378" s="254"/>
      <c r="D3378" s="239" t="str" cm="1">
        <f t="array" ref="D3378">_xlfn.IFNA(_xlfn.IFS('23-HVAC'!D262="*",'23-HVAC'!C262,'23-HVAC'!F262="*",'23-HVAC'!E262,'23-HVAC'!H262="*",'23-HVAC'!G262,'23-HVAC'!J262="*",'23-HVAC'!I262,'23-HVAC'!L262="*",'23-HVAC'!K262,'23-HVAC'!N262="*",'23-HVAC'!M262,'23-HVAC'!P262="*",'23-HVAC'!O262,'23-HVAC'!R262="*",'23-HVAC'!Q262,'23-HVAC'!T262="*",'23-HVAC'!S262),"")</f>
        <v/>
      </c>
      <c r="E3378" s="622" t="e">
        <f>D3378/'Project Data'!$D$22</f>
        <v>#VALUE!</v>
      </c>
      <c r="F3378" s="186" t="s">
        <v>44</v>
      </c>
      <c r="G3378" s="239" t="str" cm="1">
        <f t="array" ref="G3378">_xlfn.IFNA(_xlfn.IFS('23-HVAC'!F262="*",'23-HVAC'!E262,'23-HVAC'!H262="*",'23-HVAC'!G262,'23-HVAC'!J262="*",'23-HVAC'!I262,'23-HVAC'!L262="*",'23-HVAC'!K262,'23-HVAC'!N262="*",'23-HVAC'!M262,'23-HVAC'!P262="*",'23-HVAC'!O262,'23-HVAC'!R262="*",'23-HVAC'!Q262,'23-HVAC'!T262="*",'23-HVAC'!S262,'23-HVAC'!V262="*",'23-HVAC'!U262),"")</f>
        <v/>
      </c>
      <c r="H3378" s="236" t="e">
        <f>G3378/'Project Data'!$D$22</f>
        <v>#VALUE!</v>
      </c>
      <c r="I3378" s="186"/>
      <c r="J3378" s="224"/>
      <c r="K3378" s="242"/>
    </row>
    <row r="3379" spans="1:11" s="147" customFormat="1" ht="15.6" hidden="1">
      <c r="A3379" s="198">
        <f>'23-HVAC'!A263</f>
        <v>0</v>
      </c>
      <c r="B3379" s="235" t="str">
        <f>'23-HVAC'!B263</f>
        <v>23 64 26.16 Water-Cooled, Rotary-Screw Water Chillers</v>
      </c>
      <c r="C3379" s="254"/>
      <c r="D3379" s="239" t="str" cm="1">
        <f t="array" ref="D3379">_xlfn.IFNA(_xlfn.IFS('23-HVAC'!D263="*",'23-HVAC'!C263,'23-HVAC'!F263="*",'23-HVAC'!E263,'23-HVAC'!H263="*",'23-HVAC'!G263,'23-HVAC'!J263="*",'23-HVAC'!I263,'23-HVAC'!L263="*",'23-HVAC'!K263,'23-HVAC'!N263="*",'23-HVAC'!M263,'23-HVAC'!P263="*",'23-HVAC'!O263,'23-HVAC'!R263="*",'23-HVAC'!Q263,'23-HVAC'!T263="*",'23-HVAC'!S263),"")</f>
        <v/>
      </c>
      <c r="E3379" s="622" t="e">
        <f>D3379/'Project Data'!$D$22</f>
        <v>#VALUE!</v>
      </c>
      <c r="F3379" s="186" t="s">
        <v>44</v>
      </c>
      <c r="G3379" s="239" t="str" cm="1">
        <f t="array" ref="G3379">_xlfn.IFNA(_xlfn.IFS('23-HVAC'!F263="*",'23-HVAC'!E263,'23-HVAC'!H263="*",'23-HVAC'!G263,'23-HVAC'!J263="*",'23-HVAC'!I263,'23-HVAC'!L263="*",'23-HVAC'!K263,'23-HVAC'!N263="*",'23-HVAC'!M263,'23-HVAC'!P263="*",'23-HVAC'!O263,'23-HVAC'!R263="*",'23-HVAC'!Q263,'23-HVAC'!T263="*",'23-HVAC'!S263,'23-HVAC'!V263="*",'23-HVAC'!U263),"")</f>
        <v/>
      </c>
      <c r="H3379" s="236" t="e">
        <f>G3379/'Project Data'!$D$22</f>
        <v>#VALUE!</v>
      </c>
      <c r="I3379" s="186"/>
      <c r="J3379" s="224"/>
      <c r="K3379" s="242"/>
    </row>
    <row r="3380" spans="1:11" s="147" customFormat="1" ht="15.6" hidden="1">
      <c r="A3380" s="198">
        <f>'23-HVAC'!A264</f>
        <v>0</v>
      </c>
      <c r="B3380" s="235" t="str">
        <f>'23-HVAC'!B264</f>
        <v>23 64 33 Modular Water Chillers</v>
      </c>
      <c r="C3380" s="254"/>
      <c r="D3380" s="239" t="str" cm="1">
        <f t="array" ref="D3380">_xlfn.IFNA(_xlfn.IFS('23-HVAC'!D264="*",'23-HVAC'!C264,'23-HVAC'!F264="*",'23-HVAC'!E264,'23-HVAC'!H264="*",'23-HVAC'!G264,'23-HVAC'!J264="*",'23-HVAC'!I264,'23-HVAC'!L264="*",'23-HVAC'!K264,'23-HVAC'!N264="*",'23-HVAC'!M264,'23-HVAC'!P264="*",'23-HVAC'!O264,'23-HVAC'!R264="*",'23-HVAC'!Q264,'23-HVAC'!T264="*",'23-HVAC'!S264),"")</f>
        <v/>
      </c>
      <c r="E3380" s="622" t="e">
        <f>D3380/'Project Data'!$D$22</f>
        <v>#VALUE!</v>
      </c>
      <c r="F3380" s="186" t="s">
        <v>44</v>
      </c>
      <c r="G3380" s="239" t="str" cm="1">
        <f t="array" ref="G3380">_xlfn.IFNA(_xlfn.IFS('23-HVAC'!F264="*",'23-HVAC'!E264,'23-HVAC'!H264="*",'23-HVAC'!G264,'23-HVAC'!J264="*",'23-HVAC'!I264,'23-HVAC'!L264="*",'23-HVAC'!K264,'23-HVAC'!N264="*",'23-HVAC'!M264,'23-HVAC'!P264="*",'23-HVAC'!O264,'23-HVAC'!R264="*",'23-HVAC'!Q264,'23-HVAC'!T264="*",'23-HVAC'!S264,'23-HVAC'!V264="*",'23-HVAC'!U264),"")</f>
        <v/>
      </c>
      <c r="H3380" s="236" t="e">
        <f>G3380/'Project Data'!$D$22</f>
        <v>#VALUE!</v>
      </c>
      <c r="I3380" s="186"/>
      <c r="J3380" s="224"/>
      <c r="K3380" s="242"/>
    </row>
    <row r="3381" spans="1:11" s="147" customFormat="1" ht="15.6" hidden="1">
      <c r="A3381" s="198">
        <f>'23-HVAC'!A265</f>
        <v>0</v>
      </c>
      <c r="B3381" s="235" t="str">
        <f>'23-HVAC'!B265</f>
        <v>23 64 33.13 Air-Cooled, Modular Water Chillers</v>
      </c>
      <c r="C3381" s="254"/>
      <c r="D3381" s="239" t="str" cm="1">
        <f t="array" ref="D3381">_xlfn.IFNA(_xlfn.IFS('23-HVAC'!D265="*",'23-HVAC'!C265,'23-HVAC'!F265="*",'23-HVAC'!E265,'23-HVAC'!H265="*",'23-HVAC'!G265,'23-HVAC'!J265="*",'23-HVAC'!I265,'23-HVAC'!L265="*",'23-HVAC'!K265,'23-HVAC'!N265="*",'23-HVAC'!M265,'23-HVAC'!P265="*",'23-HVAC'!O265,'23-HVAC'!R265="*",'23-HVAC'!Q265,'23-HVAC'!T265="*",'23-HVAC'!S265),"")</f>
        <v/>
      </c>
      <c r="E3381" s="622" t="e">
        <f>D3381/'Project Data'!$D$22</f>
        <v>#VALUE!</v>
      </c>
      <c r="F3381" s="186" t="s">
        <v>44</v>
      </c>
      <c r="G3381" s="239" t="str" cm="1">
        <f t="array" ref="G3381">_xlfn.IFNA(_xlfn.IFS('23-HVAC'!F265="*",'23-HVAC'!E265,'23-HVAC'!H265="*",'23-HVAC'!G265,'23-HVAC'!J265="*",'23-HVAC'!I265,'23-HVAC'!L265="*",'23-HVAC'!K265,'23-HVAC'!N265="*",'23-HVAC'!M265,'23-HVAC'!P265="*",'23-HVAC'!O265,'23-HVAC'!R265="*",'23-HVAC'!Q265,'23-HVAC'!T265="*",'23-HVAC'!S265,'23-HVAC'!V265="*",'23-HVAC'!U265),"")</f>
        <v/>
      </c>
      <c r="H3381" s="236" t="e">
        <f>G3381/'Project Data'!$D$22</f>
        <v>#VALUE!</v>
      </c>
      <c r="I3381" s="186"/>
      <c r="J3381" s="224"/>
      <c r="K3381" s="242"/>
    </row>
    <row r="3382" spans="1:11" s="147" customFormat="1" ht="15.6" hidden="1">
      <c r="A3382" s="198">
        <f>'23-HVAC'!A266</f>
        <v>0</v>
      </c>
      <c r="B3382" s="235" t="str">
        <f>'23-HVAC'!B266</f>
        <v>23 64 33.16 Water-Cooled, Modular Water Chillers</v>
      </c>
      <c r="C3382" s="254"/>
      <c r="D3382" s="239" t="str" cm="1">
        <f t="array" ref="D3382">_xlfn.IFNA(_xlfn.IFS('23-HVAC'!D266="*",'23-HVAC'!C266,'23-HVAC'!F266="*",'23-HVAC'!E266,'23-HVAC'!H266="*",'23-HVAC'!G266,'23-HVAC'!J266="*",'23-HVAC'!I266,'23-HVAC'!L266="*",'23-HVAC'!K266,'23-HVAC'!N266="*",'23-HVAC'!M266,'23-HVAC'!P266="*",'23-HVAC'!O266,'23-HVAC'!R266="*",'23-HVAC'!Q266,'23-HVAC'!T266="*",'23-HVAC'!S266),"")</f>
        <v/>
      </c>
      <c r="E3382" s="622" t="e">
        <f>D3382/'Project Data'!$D$22</f>
        <v>#VALUE!</v>
      </c>
      <c r="F3382" s="186" t="s">
        <v>44</v>
      </c>
      <c r="G3382" s="239" t="str" cm="1">
        <f t="array" ref="G3382">_xlfn.IFNA(_xlfn.IFS('23-HVAC'!F266="*",'23-HVAC'!E266,'23-HVAC'!H266="*",'23-HVAC'!G266,'23-HVAC'!J266="*",'23-HVAC'!I266,'23-HVAC'!L266="*",'23-HVAC'!K266,'23-HVAC'!N266="*",'23-HVAC'!M266,'23-HVAC'!P266="*",'23-HVAC'!O266,'23-HVAC'!R266="*",'23-HVAC'!Q266,'23-HVAC'!T266="*",'23-HVAC'!S266,'23-HVAC'!V266="*",'23-HVAC'!U266),"")</f>
        <v/>
      </c>
      <c r="H3382" s="236" t="e">
        <f>G3382/'Project Data'!$D$22</f>
        <v>#VALUE!</v>
      </c>
      <c r="I3382" s="186"/>
      <c r="J3382" s="224"/>
      <c r="K3382" s="242"/>
    </row>
    <row r="3383" spans="1:11" s="147" customFormat="1" ht="15.6" hidden="1">
      <c r="A3383" s="198">
        <f>'23-HVAC'!A267</f>
        <v>0</v>
      </c>
      <c r="B3383" s="235" t="str">
        <f>'23-HVAC'!B267</f>
        <v>23 65 00 Cooling Towers</v>
      </c>
      <c r="C3383" s="254"/>
      <c r="D3383" s="239" t="str" cm="1">
        <f t="array" ref="D3383">_xlfn.IFNA(_xlfn.IFS('23-HVAC'!D267="*",'23-HVAC'!C267,'23-HVAC'!F267="*",'23-HVAC'!E267,'23-HVAC'!H267="*",'23-HVAC'!G267,'23-HVAC'!J267="*",'23-HVAC'!I267,'23-HVAC'!L267="*",'23-HVAC'!K267,'23-HVAC'!N267="*",'23-HVAC'!M267,'23-HVAC'!P267="*",'23-HVAC'!O267,'23-HVAC'!R267="*",'23-HVAC'!Q267,'23-HVAC'!T267="*",'23-HVAC'!S267),"")</f>
        <v/>
      </c>
      <c r="E3383" s="622" t="e">
        <f>D3383/'Project Data'!$D$22</f>
        <v>#VALUE!</v>
      </c>
      <c r="F3383" s="186" t="s">
        <v>44</v>
      </c>
      <c r="G3383" s="239" t="str" cm="1">
        <f t="array" ref="G3383">_xlfn.IFNA(_xlfn.IFS('23-HVAC'!F267="*",'23-HVAC'!E267,'23-HVAC'!H267="*",'23-HVAC'!G267,'23-HVAC'!J267="*",'23-HVAC'!I267,'23-HVAC'!L267="*",'23-HVAC'!K267,'23-HVAC'!N267="*",'23-HVAC'!M267,'23-HVAC'!P267="*",'23-HVAC'!O267,'23-HVAC'!R267="*",'23-HVAC'!Q267,'23-HVAC'!T267="*",'23-HVAC'!S267,'23-HVAC'!V267="*",'23-HVAC'!U267),"")</f>
        <v/>
      </c>
      <c r="H3383" s="236" t="e">
        <f>G3383/'Project Data'!$D$22</f>
        <v>#VALUE!</v>
      </c>
      <c r="I3383" s="186"/>
      <c r="J3383" s="224"/>
      <c r="K3383" s="242"/>
    </row>
    <row r="3384" spans="1:11" s="147" customFormat="1" ht="15.6" hidden="1">
      <c r="A3384" s="198">
        <f>'23-HVAC'!A268</f>
        <v>0</v>
      </c>
      <c r="B3384" s="235" t="str">
        <f>'23-HVAC'!B268</f>
        <v>23 65 13 Forced-Draft Cooling Towers</v>
      </c>
      <c r="C3384" s="254"/>
      <c r="D3384" s="239" t="str" cm="1">
        <f t="array" ref="D3384">_xlfn.IFNA(_xlfn.IFS('23-HVAC'!D268="*",'23-HVAC'!C268,'23-HVAC'!F268="*",'23-HVAC'!E268,'23-HVAC'!H268="*",'23-HVAC'!G268,'23-HVAC'!J268="*",'23-HVAC'!I268,'23-HVAC'!L268="*",'23-HVAC'!K268,'23-HVAC'!N268="*",'23-HVAC'!M268,'23-HVAC'!P268="*",'23-HVAC'!O268,'23-HVAC'!R268="*",'23-HVAC'!Q268,'23-HVAC'!T268="*",'23-HVAC'!S268),"")</f>
        <v/>
      </c>
      <c r="E3384" s="622" t="e">
        <f>D3384/'Project Data'!$D$22</f>
        <v>#VALUE!</v>
      </c>
      <c r="F3384" s="186" t="s">
        <v>44</v>
      </c>
      <c r="G3384" s="239" t="str" cm="1">
        <f t="array" ref="G3384">_xlfn.IFNA(_xlfn.IFS('23-HVAC'!F268="*",'23-HVAC'!E268,'23-HVAC'!H268="*",'23-HVAC'!G268,'23-HVAC'!J268="*",'23-HVAC'!I268,'23-HVAC'!L268="*",'23-HVAC'!K268,'23-HVAC'!N268="*",'23-HVAC'!M268,'23-HVAC'!P268="*",'23-HVAC'!O268,'23-HVAC'!R268="*",'23-HVAC'!Q268,'23-HVAC'!T268="*",'23-HVAC'!S268,'23-HVAC'!V268="*",'23-HVAC'!U268),"")</f>
        <v/>
      </c>
      <c r="H3384" s="236" t="e">
        <f>G3384/'Project Data'!$D$22</f>
        <v>#VALUE!</v>
      </c>
      <c r="I3384" s="186"/>
      <c r="J3384" s="224"/>
      <c r="K3384" s="242"/>
    </row>
    <row r="3385" spans="1:11" s="147" customFormat="1" ht="15.6" hidden="1">
      <c r="A3385" s="198">
        <f>'23-HVAC'!A269</f>
        <v>0</v>
      </c>
      <c r="B3385" s="235" t="str">
        <f>'23-HVAC'!B269</f>
        <v>23 65 13.13 Open-Circuit, Forced-Draft Cooling Towers</v>
      </c>
      <c r="C3385" s="254"/>
      <c r="D3385" s="239" t="str" cm="1">
        <f t="array" ref="D3385">_xlfn.IFNA(_xlfn.IFS('23-HVAC'!D269="*",'23-HVAC'!C269,'23-HVAC'!F269="*",'23-HVAC'!E269,'23-HVAC'!H269="*",'23-HVAC'!G269,'23-HVAC'!J269="*",'23-HVAC'!I269,'23-HVAC'!L269="*",'23-HVAC'!K269,'23-HVAC'!N269="*",'23-HVAC'!M269,'23-HVAC'!P269="*",'23-HVAC'!O269,'23-HVAC'!R269="*",'23-HVAC'!Q269,'23-HVAC'!T269="*",'23-HVAC'!S269),"")</f>
        <v/>
      </c>
      <c r="E3385" s="622" t="e">
        <f>D3385/'Project Data'!$D$22</f>
        <v>#VALUE!</v>
      </c>
      <c r="F3385" s="186" t="s">
        <v>44</v>
      </c>
      <c r="G3385" s="239" t="str" cm="1">
        <f t="array" ref="G3385">_xlfn.IFNA(_xlfn.IFS('23-HVAC'!F269="*",'23-HVAC'!E269,'23-HVAC'!H269="*",'23-HVAC'!G269,'23-HVAC'!J269="*",'23-HVAC'!I269,'23-HVAC'!L269="*",'23-HVAC'!K269,'23-HVAC'!N269="*",'23-HVAC'!M269,'23-HVAC'!P269="*",'23-HVAC'!O269,'23-HVAC'!R269="*",'23-HVAC'!Q269,'23-HVAC'!T269="*",'23-HVAC'!S269,'23-HVAC'!V269="*",'23-HVAC'!U269),"")</f>
        <v/>
      </c>
      <c r="H3385" s="236" t="e">
        <f>G3385/'Project Data'!$D$22</f>
        <v>#VALUE!</v>
      </c>
      <c r="I3385" s="186"/>
      <c r="J3385" s="224"/>
      <c r="K3385" s="242"/>
    </row>
    <row r="3386" spans="1:11" s="147" customFormat="1" ht="15.6" hidden="1">
      <c r="A3386" s="198">
        <f>'23-HVAC'!A270</f>
        <v>0</v>
      </c>
      <c r="B3386" s="235" t="str">
        <f>'23-HVAC'!B270</f>
        <v>23 65 13.16 Closed-Circuit, Forced-Draft Cooling Towers</v>
      </c>
      <c r="C3386" s="254"/>
      <c r="D3386" s="239" t="str" cm="1">
        <f t="array" ref="D3386">_xlfn.IFNA(_xlfn.IFS('23-HVAC'!D270="*",'23-HVAC'!C270,'23-HVAC'!F270="*",'23-HVAC'!E270,'23-HVAC'!H270="*",'23-HVAC'!G270,'23-HVAC'!J270="*",'23-HVAC'!I270,'23-HVAC'!L270="*",'23-HVAC'!K270,'23-HVAC'!N270="*",'23-HVAC'!M270,'23-HVAC'!P270="*",'23-HVAC'!O270,'23-HVAC'!R270="*",'23-HVAC'!Q270,'23-HVAC'!T270="*",'23-HVAC'!S270),"")</f>
        <v/>
      </c>
      <c r="E3386" s="622" t="e">
        <f>D3386/'Project Data'!$D$22</f>
        <v>#VALUE!</v>
      </c>
      <c r="F3386" s="186" t="s">
        <v>44</v>
      </c>
      <c r="G3386" s="239" t="str" cm="1">
        <f t="array" ref="G3386">_xlfn.IFNA(_xlfn.IFS('23-HVAC'!F270="*",'23-HVAC'!E270,'23-HVAC'!H270="*",'23-HVAC'!G270,'23-HVAC'!J270="*",'23-HVAC'!I270,'23-HVAC'!L270="*",'23-HVAC'!K270,'23-HVAC'!N270="*",'23-HVAC'!M270,'23-HVAC'!P270="*",'23-HVAC'!O270,'23-HVAC'!R270="*",'23-HVAC'!Q270,'23-HVAC'!T270="*",'23-HVAC'!S270,'23-HVAC'!V270="*",'23-HVAC'!U270),"")</f>
        <v/>
      </c>
      <c r="H3386" s="236" t="e">
        <f>G3386/'Project Data'!$D$22</f>
        <v>#VALUE!</v>
      </c>
      <c r="I3386" s="186"/>
      <c r="J3386" s="224"/>
      <c r="K3386" s="242"/>
    </row>
    <row r="3387" spans="1:11" s="147" customFormat="1" ht="15.6" hidden="1">
      <c r="A3387" s="198">
        <f>'23-HVAC'!A271</f>
        <v>0</v>
      </c>
      <c r="B3387" s="235" t="str">
        <f>'23-HVAC'!B271</f>
        <v>23 65 14 Induced-Draft Cooling Towers</v>
      </c>
      <c r="C3387" s="254"/>
      <c r="D3387" s="239" t="str" cm="1">
        <f t="array" ref="D3387">_xlfn.IFNA(_xlfn.IFS('23-HVAC'!D271="*",'23-HVAC'!C271,'23-HVAC'!F271="*",'23-HVAC'!E271,'23-HVAC'!H271="*",'23-HVAC'!G271,'23-HVAC'!J271="*",'23-HVAC'!I271,'23-HVAC'!L271="*",'23-HVAC'!K271,'23-HVAC'!N271="*",'23-HVAC'!M271,'23-HVAC'!P271="*",'23-HVAC'!O271,'23-HVAC'!R271="*",'23-HVAC'!Q271,'23-HVAC'!T271="*",'23-HVAC'!S271),"")</f>
        <v/>
      </c>
      <c r="E3387" s="622" t="e">
        <f>D3387/'Project Data'!$D$22</f>
        <v>#VALUE!</v>
      </c>
      <c r="F3387" s="186" t="s">
        <v>44</v>
      </c>
      <c r="G3387" s="239" t="str" cm="1">
        <f t="array" ref="G3387">_xlfn.IFNA(_xlfn.IFS('23-HVAC'!F271="*",'23-HVAC'!E271,'23-HVAC'!H271="*",'23-HVAC'!G271,'23-HVAC'!J271="*",'23-HVAC'!I271,'23-HVAC'!L271="*",'23-HVAC'!K271,'23-HVAC'!N271="*",'23-HVAC'!M271,'23-HVAC'!P271="*",'23-HVAC'!O271,'23-HVAC'!R271="*",'23-HVAC'!Q271,'23-HVAC'!T271="*",'23-HVAC'!S271,'23-HVAC'!V271="*",'23-HVAC'!U271),"")</f>
        <v/>
      </c>
      <c r="H3387" s="236" t="e">
        <f>G3387/'Project Data'!$D$22</f>
        <v>#VALUE!</v>
      </c>
      <c r="I3387" s="186"/>
      <c r="J3387" s="224"/>
      <c r="K3387" s="242"/>
    </row>
    <row r="3388" spans="1:11" s="147" customFormat="1" ht="15.6" hidden="1">
      <c r="A3388" s="198">
        <f>'23-HVAC'!A272</f>
        <v>0</v>
      </c>
      <c r="B3388" s="235" t="str">
        <f>'23-HVAC'!B272</f>
        <v>23 65 14.13 Open-Circuit, Induced-Draft Counterflow Cooling Towers</v>
      </c>
      <c r="C3388" s="254"/>
      <c r="D3388" s="239" t="str" cm="1">
        <f t="array" ref="D3388">_xlfn.IFNA(_xlfn.IFS('23-HVAC'!D272="*",'23-HVAC'!C272,'23-HVAC'!F272="*",'23-HVAC'!E272,'23-HVAC'!H272="*",'23-HVAC'!G272,'23-HVAC'!J272="*",'23-HVAC'!I272,'23-HVAC'!L272="*",'23-HVAC'!K272,'23-HVAC'!N272="*",'23-HVAC'!M272,'23-HVAC'!P272="*",'23-HVAC'!O272,'23-HVAC'!R272="*",'23-HVAC'!Q272,'23-HVAC'!T272="*",'23-HVAC'!S272),"")</f>
        <v/>
      </c>
      <c r="E3388" s="622" t="e">
        <f>D3388/'Project Data'!$D$22</f>
        <v>#VALUE!</v>
      </c>
      <c r="F3388" s="186" t="s">
        <v>44</v>
      </c>
      <c r="G3388" s="239" t="str" cm="1">
        <f t="array" ref="G3388">_xlfn.IFNA(_xlfn.IFS('23-HVAC'!F272="*",'23-HVAC'!E272,'23-HVAC'!H272="*",'23-HVAC'!G272,'23-HVAC'!J272="*",'23-HVAC'!I272,'23-HVAC'!L272="*",'23-HVAC'!K272,'23-HVAC'!N272="*",'23-HVAC'!M272,'23-HVAC'!P272="*",'23-HVAC'!O272,'23-HVAC'!R272="*",'23-HVAC'!Q272,'23-HVAC'!T272="*",'23-HVAC'!S272,'23-HVAC'!V272="*",'23-HVAC'!U272),"")</f>
        <v/>
      </c>
      <c r="H3388" s="236" t="e">
        <f>G3388/'Project Data'!$D$22</f>
        <v>#VALUE!</v>
      </c>
      <c r="I3388" s="186"/>
      <c r="J3388" s="224"/>
      <c r="K3388" s="242"/>
    </row>
    <row r="3389" spans="1:11" s="147" customFormat="1" ht="15.6" hidden="1">
      <c r="A3389" s="198">
        <f>'23-HVAC'!A273</f>
        <v>0</v>
      </c>
      <c r="B3389" s="235" t="str">
        <f>'23-HVAC'!B273</f>
        <v>23 65 14.14 Open-Circuit, Induced-Draft Crossflow Cooling Towers</v>
      </c>
      <c r="C3389" s="254"/>
      <c r="D3389" s="239" t="str" cm="1">
        <f t="array" ref="D3389">_xlfn.IFNA(_xlfn.IFS('23-HVAC'!D273="*",'23-HVAC'!C273,'23-HVAC'!F273="*",'23-HVAC'!E273,'23-HVAC'!H273="*",'23-HVAC'!G273,'23-HVAC'!J273="*",'23-HVAC'!I273,'23-HVAC'!L273="*",'23-HVAC'!K273,'23-HVAC'!N273="*",'23-HVAC'!M273,'23-HVAC'!P273="*",'23-HVAC'!O273,'23-HVAC'!R273="*",'23-HVAC'!Q273,'23-HVAC'!T273="*",'23-HVAC'!S273),"")</f>
        <v/>
      </c>
      <c r="E3389" s="622" t="e">
        <f>D3389/'Project Data'!$D$22</f>
        <v>#VALUE!</v>
      </c>
      <c r="F3389" s="186" t="s">
        <v>44</v>
      </c>
      <c r="G3389" s="239" t="str" cm="1">
        <f t="array" ref="G3389">_xlfn.IFNA(_xlfn.IFS('23-HVAC'!F273="*",'23-HVAC'!E273,'23-HVAC'!H273="*",'23-HVAC'!G273,'23-HVAC'!J273="*",'23-HVAC'!I273,'23-HVAC'!L273="*",'23-HVAC'!K273,'23-HVAC'!N273="*",'23-HVAC'!M273,'23-HVAC'!P273="*",'23-HVAC'!O273,'23-HVAC'!R273="*",'23-HVAC'!Q273,'23-HVAC'!T273="*",'23-HVAC'!S273,'23-HVAC'!V273="*",'23-HVAC'!U273),"")</f>
        <v/>
      </c>
      <c r="H3389" s="236" t="e">
        <f>G3389/'Project Data'!$D$22</f>
        <v>#VALUE!</v>
      </c>
      <c r="I3389" s="186"/>
      <c r="J3389" s="224"/>
      <c r="K3389" s="242"/>
    </row>
    <row r="3390" spans="1:11" s="147" customFormat="1" ht="15.6" hidden="1">
      <c r="A3390" s="198">
        <f>'23-HVAC'!A274</f>
        <v>0</v>
      </c>
      <c r="B3390" s="235" t="str">
        <f>'23-HVAC'!B274</f>
        <v>23 65 14.16 Closed-Circuit, Induced-Draft Counterflow Cooling Towers</v>
      </c>
      <c r="C3390" s="254"/>
      <c r="D3390" s="239" t="str" cm="1">
        <f t="array" ref="D3390">_xlfn.IFNA(_xlfn.IFS('23-HVAC'!D274="*",'23-HVAC'!C274,'23-HVAC'!F274="*",'23-HVAC'!E274,'23-HVAC'!H274="*",'23-HVAC'!G274,'23-HVAC'!J274="*",'23-HVAC'!I274,'23-HVAC'!L274="*",'23-HVAC'!K274,'23-HVAC'!N274="*",'23-HVAC'!M274,'23-HVAC'!P274="*",'23-HVAC'!O274,'23-HVAC'!R274="*",'23-HVAC'!Q274,'23-HVAC'!T274="*",'23-HVAC'!S274),"")</f>
        <v/>
      </c>
      <c r="E3390" s="622" t="e">
        <f>D3390/'Project Data'!$D$22</f>
        <v>#VALUE!</v>
      </c>
      <c r="F3390" s="186" t="s">
        <v>44</v>
      </c>
      <c r="G3390" s="239" t="str" cm="1">
        <f t="array" ref="G3390">_xlfn.IFNA(_xlfn.IFS('23-HVAC'!F274="*",'23-HVAC'!E274,'23-HVAC'!H274="*",'23-HVAC'!G274,'23-HVAC'!J274="*",'23-HVAC'!I274,'23-HVAC'!L274="*",'23-HVAC'!K274,'23-HVAC'!N274="*",'23-HVAC'!M274,'23-HVAC'!P274="*",'23-HVAC'!O274,'23-HVAC'!R274="*",'23-HVAC'!Q274,'23-HVAC'!T274="*",'23-HVAC'!S274,'23-HVAC'!V274="*",'23-HVAC'!U274),"")</f>
        <v/>
      </c>
      <c r="H3390" s="236" t="e">
        <f>G3390/'Project Data'!$D$22</f>
        <v>#VALUE!</v>
      </c>
      <c r="I3390" s="186"/>
      <c r="J3390" s="224"/>
      <c r="K3390" s="242"/>
    </row>
    <row r="3391" spans="1:11" s="147" customFormat="1" ht="15.6" hidden="1">
      <c r="A3391" s="198">
        <f>'23-HVAC'!A275</f>
        <v>0</v>
      </c>
      <c r="B3391" s="235" t="str">
        <f>'23-HVAC'!B275</f>
        <v>23 65 14.17 Closed-Circuit, Induced-Draft Combined-Flow Cooling Towers</v>
      </c>
      <c r="C3391" s="254"/>
      <c r="D3391" s="239" t="str" cm="1">
        <f t="array" ref="D3391">_xlfn.IFNA(_xlfn.IFS('23-HVAC'!D275="*",'23-HVAC'!C275,'23-HVAC'!F275="*",'23-HVAC'!E275,'23-HVAC'!H275="*",'23-HVAC'!G275,'23-HVAC'!J275="*",'23-HVAC'!I275,'23-HVAC'!L275="*",'23-HVAC'!K275,'23-HVAC'!N275="*",'23-HVAC'!M275,'23-HVAC'!P275="*",'23-HVAC'!O275,'23-HVAC'!R275="*",'23-HVAC'!Q275,'23-HVAC'!T275="*",'23-HVAC'!S275),"")</f>
        <v/>
      </c>
      <c r="E3391" s="622" t="e">
        <f>D3391/'Project Data'!$D$22</f>
        <v>#VALUE!</v>
      </c>
      <c r="F3391" s="186" t="s">
        <v>44</v>
      </c>
      <c r="G3391" s="239" t="str" cm="1">
        <f t="array" ref="G3391">_xlfn.IFNA(_xlfn.IFS('23-HVAC'!F275="*",'23-HVAC'!E275,'23-HVAC'!H275="*",'23-HVAC'!G275,'23-HVAC'!J275="*",'23-HVAC'!I275,'23-HVAC'!L275="*",'23-HVAC'!K275,'23-HVAC'!N275="*",'23-HVAC'!M275,'23-HVAC'!P275="*",'23-HVAC'!O275,'23-HVAC'!R275="*",'23-HVAC'!Q275,'23-HVAC'!T275="*",'23-HVAC'!S275,'23-HVAC'!V275="*",'23-HVAC'!U275),"")</f>
        <v/>
      </c>
      <c r="H3391" s="236" t="e">
        <f>G3391/'Project Data'!$D$22</f>
        <v>#VALUE!</v>
      </c>
      <c r="I3391" s="186"/>
      <c r="J3391" s="224"/>
      <c r="K3391" s="242"/>
    </row>
    <row r="3392" spans="1:11" s="147" customFormat="1" ht="15.6" hidden="1">
      <c r="A3392" s="198">
        <f>'23-HVAC'!A276</f>
        <v>0</v>
      </c>
      <c r="B3392" s="235" t="str">
        <f>'23-HVAC'!B276</f>
        <v>23 65 16 Natural-Draft Cooling Towers</v>
      </c>
      <c r="C3392" s="254"/>
      <c r="D3392" s="239" t="str" cm="1">
        <f t="array" ref="D3392">_xlfn.IFNA(_xlfn.IFS('23-HVAC'!D276="*",'23-HVAC'!C276,'23-HVAC'!F276="*",'23-HVAC'!E276,'23-HVAC'!H276="*",'23-HVAC'!G276,'23-HVAC'!J276="*",'23-HVAC'!I276,'23-HVAC'!L276="*",'23-HVAC'!K276,'23-HVAC'!N276="*",'23-HVAC'!M276,'23-HVAC'!P276="*",'23-HVAC'!O276,'23-HVAC'!R276="*",'23-HVAC'!Q276,'23-HVAC'!T276="*",'23-HVAC'!S276),"")</f>
        <v/>
      </c>
      <c r="E3392" s="622" t="e">
        <f>D3392/'Project Data'!$D$22</f>
        <v>#VALUE!</v>
      </c>
      <c r="F3392" s="186" t="s">
        <v>44</v>
      </c>
      <c r="G3392" s="239" t="str" cm="1">
        <f t="array" ref="G3392">_xlfn.IFNA(_xlfn.IFS('23-HVAC'!F276="*",'23-HVAC'!E276,'23-HVAC'!H276="*",'23-HVAC'!G276,'23-HVAC'!J276="*",'23-HVAC'!I276,'23-HVAC'!L276="*",'23-HVAC'!K276,'23-HVAC'!N276="*",'23-HVAC'!M276,'23-HVAC'!P276="*",'23-HVAC'!O276,'23-HVAC'!R276="*",'23-HVAC'!Q276,'23-HVAC'!T276="*",'23-HVAC'!S276,'23-HVAC'!V276="*",'23-HVAC'!U276),"")</f>
        <v/>
      </c>
      <c r="H3392" s="236" t="e">
        <f>G3392/'Project Data'!$D$22</f>
        <v>#VALUE!</v>
      </c>
      <c r="I3392" s="186"/>
      <c r="J3392" s="224"/>
      <c r="K3392" s="242"/>
    </row>
    <row r="3393" spans="1:11" s="147" customFormat="1" ht="15.6" hidden="1">
      <c r="A3393" s="198">
        <f>'23-HVAC'!A277</f>
        <v>0</v>
      </c>
      <c r="B3393" s="235" t="str">
        <f>'23-HVAC'!B277</f>
        <v>23 65 23 Field-Erected Cooling Towers</v>
      </c>
      <c r="C3393" s="254"/>
      <c r="D3393" s="239" t="str" cm="1">
        <f t="array" ref="D3393">_xlfn.IFNA(_xlfn.IFS('23-HVAC'!D277="*",'23-HVAC'!C277,'23-HVAC'!F277="*",'23-HVAC'!E277,'23-HVAC'!H277="*",'23-HVAC'!G277,'23-HVAC'!J277="*",'23-HVAC'!I277,'23-HVAC'!L277="*",'23-HVAC'!K277,'23-HVAC'!N277="*",'23-HVAC'!M277,'23-HVAC'!P277="*",'23-HVAC'!O277,'23-HVAC'!R277="*",'23-HVAC'!Q277,'23-HVAC'!T277="*",'23-HVAC'!S277),"")</f>
        <v/>
      </c>
      <c r="E3393" s="622" t="e">
        <f>D3393/'Project Data'!$D$22</f>
        <v>#VALUE!</v>
      </c>
      <c r="F3393" s="186" t="s">
        <v>44</v>
      </c>
      <c r="G3393" s="239" t="str" cm="1">
        <f t="array" ref="G3393">_xlfn.IFNA(_xlfn.IFS('23-HVAC'!F277="*",'23-HVAC'!E277,'23-HVAC'!H277="*",'23-HVAC'!G277,'23-HVAC'!J277="*",'23-HVAC'!I277,'23-HVAC'!L277="*",'23-HVAC'!K277,'23-HVAC'!N277="*",'23-HVAC'!M277,'23-HVAC'!P277="*",'23-HVAC'!O277,'23-HVAC'!R277="*",'23-HVAC'!Q277,'23-HVAC'!T277="*",'23-HVAC'!S277,'23-HVAC'!V277="*",'23-HVAC'!U277),"")</f>
        <v/>
      </c>
      <c r="H3393" s="236" t="e">
        <f>G3393/'Project Data'!$D$22</f>
        <v>#VALUE!</v>
      </c>
      <c r="I3393" s="186"/>
      <c r="J3393" s="224"/>
      <c r="K3393" s="242"/>
    </row>
    <row r="3394" spans="1:11" s="147" customFormat="1" ht="15.6" hidden="1">
      <c r="A3394" s="198">
        <f>'23-HVAC'!A278</f>
        <v>0</v>
      </c>
      <c r="B3394" s="235" t="str">
        <f>'23-HVAC'!B278</f>
        <v>23 65 33 Liquid Coolers</v>
      </c>
      <c r="C3394" s="254"/>
      <c r="D3394" s="239" t="str" cm="1">
        <f t="array" ref="D3394">_xlfn.IFNA(_xlfn.IFS('23-HVAC'!D278="*",'23-HVAC'!C278,'23-HVAC'!F278="*",'23-HVAC'!E278,'23-HVAC'!H278="*",'23-HVAC'!G278,'23-HVAC'!J278="*",'23-HVAC'!I278,'23-HVAC'!L278="*",'23-HVAC'!K278,'23-HVAC'!N278="*",'23-HVAC'!M278,'23-HVAC'!P278="*",'23-HVAC'!O278,'23-HVAC'!R278="*",'23-HVAC'!Q278,'23-HVAC'!T278="*",'23-HVAC'!S278),"")</f>
        <v/>
      </c>
      <c r="E3394" s="622" t="e">
        <f>D3394/'Project Data'!$D$22</f>
        <v>#VALUE!</v>
      </c>
      <c r="F3394" s="186" t="s">
        <v>44</v>
      </c>
      <c r="G3394" s="239" t="str" cm="1">
        <f t="array" ref="G3394">_xlfn.IFNA(_xlfn.IFS('23-HVAC'!F278="*",'23-HVAC'!E278,'23-HVAC'!H278="*",'23-HVAC'!G278,'23-HVAC'!J278="*",'23-HVAC'!I278,'23-HVAC'!L278="*",'23-HVAC'!K278,'23-HVAC'!N278="*",'23-HVAC'!M278,'23-HVAC'!P278="*",'23-HVAC'!O278,'23-HVAC'!R278="*",'23-HVAC'!Q278,'23-HVAC'!T278="*",'23-HVAC'!S278,'23-HVAC'!V278="*",'23-HVAC'!U278),"")</f>
        <v/>
      </c>
      <c r="H3394" s="236" t="e">
        <f>G3394/'Project Data'!$D$22</f>
        <v>#VALUE!</v>
      </c>
      <c r="I3394" s="186"/>
      <c r="J3394" s="224"/>
      <c r="K3394" s="242"/>
    </row>
    <row r="3395" spans="1:11" s="147" customFormat="1" ht="15.6" hidden="1">
      <c r="A3395" s="198">
        <f>'23-HVAC'!A279</f>
        <v>0</v>
      </c>
      <c r="B3395" s="235" t="str">
        <f>'23-HVAC'!B279</f>
        <v>23 70 00 Central HVAC Equipment</v>
      </c>
      <c r="C3395" s="254"/>
      <c r="D3395" s="239" t="str" cm="1">
        <f t="array" ref="D3395">_xlfn.IFNA(_xlfn.IFS('23-HVAC'!D279="*",'23-HVAC'!C279,'23-HVAC'!F279="*",'23-HVAC'!E279,'23-HVAC'!H279="*",'23-HVAC'!G279,'23-HVAC'!J279="*",'23-HVAC'!I279,'23-HVAC'!L279="*",'23-HVAC'!K279,'23-HVAC'!N279="*",'23-HVAC'!M279,'23-HVAC'!P279="*",'23-HVAC'!O279,'23-HVAC'!R279="*",'23-HVAC'!Q279,'23-HVAC'!T279="*",'23-HVAC'!S279),"")</f>
        <v/>
      </c>
      <c r="E3395" s="622" t="e">
        <f>D3395/'Project Data'!$D$22</f>
        <v>#VALUE!</v>
      </c>
      <c r="F3395" s="186" t="s">
        <v>44</v>
      </c>
      <c r="G3395" s="239" t="str" cm="1">
        <f t="array" ref="G3395">_xlfn.IFNA(_xlfn.IFS('23-HVAC'!F279="*",'23-HVAC'!E279,'23-HVAC'!H279="*",'23-HVAC'!G279,'23-HVAC'!J279="*",'23-HVAC'!I279,'23-HVAC'!L279="*",'23-HVAC'!K279,'23-HVAC'!N279="*",'23-HVAC'!M279,'23-HVAC'!P279="*",'23-HVAC'!O279,'23-HVAC'!R279="*",'23-HVAC'!Q279,'23-HVAC'!T279="*",'23-HVAC'!S279,'23-HVAC'!V279="*",'23-HVAC'!U279),"")</f>
        <v/>
      </c>
      <c r="H3395" s="236" t="e">
        <f>G3395/'Project Data'!$D$22</f>
        <v>#VALUE!</v>
      </c>
      <c r="I3395" s="186"/>
      <c r="J3395" s="224"/>
      <c r="K3395" s="242"/>
    </row>
    <row r="3396" spans="1:11" s="147" customFormat="1" ht="15.6" hidden="1">
      <c r="A3396" s="198">
        <f>'23-HVAC'!A280</f>
        <v>0</v>
      </c>
      <c r="B3396" s="235" t="str">
        <f>'23-HVAC'!B280</f>
        <v>23 71 00 Thermal Storage</v>
      </c>
      <c r="C3396" s="254"/>
      <c r="D3396" s="239" t="str" cm="1">
        <f t="array" ref="D3396">_xlfn.IFNA(_xlfn.IFS('23-HVAC'!D280="*",'23-HVAC'!C280,'23-HVAC'!F280="*",'23-HVAC'!E280,'23-HVAC'!H280="*",'23-HVAC'!G280,'23-HVAC'!J280="*",'23-HVAC'!I280,'23-HVAC'!L280="*",'23-HVAC'!K280,'23-HVAC'!N280="*",'23-HVAC'!M280,'23-HVAC'!P280="*",'23-HVAC'!O280,'23-HVAC'!R280="*",'23-HVAC'!Q280,'23-HVAC'!T280="*",'23-HVAC'!S280),"")</f>
        <v/>
      </c>
      <c r="E3396" s="622" t="e">
        <f>D3396/'Project Data'!$D$22</f>
        <v>#VALUE!</v>
      </c>
      <c r="F3396" s="186" t="s">
        <v>44</v>
      </c>
      <c r="G3396" s="239" t="str" cm="1">
        <f t="array" ref="G3396">_xlfn.IFNA(_xlfn.IFS('23-HVAC'!F280="*",'23-HVAC'!E280,'23-HVAC'!H280="*",'23-HVAC'!G280,'23-HVAC'!J280="*",'23-HVAC'!I280,'23-HVAC'!L280="*",'23-HVAC'!K280,'23-HVAC'!N280="*",'23-HVAC'!M280,'23-HVAC'!P280="*",'23-HVAC'!O280,'23-HVAC'!R280="*",'23-HVAC'!Q280,'23-HVAC'!T280="*",'23-HVAC'!S280,'23-HVAC'!V280="*",'23-HVAC'!U280),"")</f>
        <v/>
      </c>
      <c r="H3396" s="236" t="e">
        <f>G3396/'Project Data'!$D$22</f>
        <v>#VALUE!</v>
      </c>
      <c r="I3396" s="186"/>
      <c r="J3396" s="224"/>
      <c r="K3396" s="242"/>
    </row>
    <row r="3397" spans="1:11" s="147" customFormat="1" ht="15.6" hidden="1">
      <c r="A3397" s="198">
        <f>'23-HVAC'!A281</f>
        <v>0</v>
      </c>
      <c r="B3397" s="235" t="str">
        <f>'23-HVAC'!B281</f>
        <v>23 71 13 Thermal Heat Storage</v>
      </c>
      <c r="C3397" s="254"/>
      <c r="D3397" s="239" t="str" cm="1">
        <f t="array" ref="D3397">_xlfn.IFNA(_xlfn.IFS('23-HVAC'!D281="*",'23-HVAC'!C281,'23-HVAC'!F281="*",'23-HVAC'!E281,'23-HVAC'!H281="*",'23-HVAC'!G281,'23-HVAC'!J281="*",'23-HVAC'!I281,'23-HVAC'!L281="*",'23-HVAC'!K281,'23-HVAC'!N281="*",'23-HVAC'!M281,'23-HVAC'!P281="*",'23-HVAC'!O281,'23-HVAC'!R281="*",'23-HVAC'!Q281,'23-HVAC'!T281="*",'23-HVAC'!S281),"")</f>
        <v/>
      </c>
      <c r="E3397" s="622" t="e">
        <f>D3397/'Project Data'!$D$22</f>
        <v>#VALUE!</v>
      </c>
      <c r="F3397" s="186" t="s">
        <v>44</v>
      </c>
      <c r="G3397" s="239" t="str" cm="1">
        <f t="array" ref="G3397">_xlfn.IFNA(_xlfn.IFS('23-HVAC'!F281="*",'23-HVAC'!E281,'23-HVAC'!H281="*",'23-HVAC'!G281,'23-HVAC'!J281="*",'23-HVAC'!I281,'23-HVAC'!L281="*",'23-HVAC'!K281,'23-HVAC'!N281="*",'23-HVAC'!M281,'23-HVAC'!P281="*",'23-HVAC'!O281,'23-HVAC'!R281="*",'23-HVAC'!Q281,'23-HVAC'!T281="*",'23-HVAC'!S281,'23-HVAC'!V281="*",'23-HVAC'!U281),"")</f>
        <v/>
      </c>
      <c r="H3397" s="236" t="e">
        <f>G3397/'Project Data'!$D$22</f>
        <v>#VALUE!</v>
      </c>
      <c r="I3397" s="186"/>
      <c r="J3397" s="224"/>
      <c r="K3397" s="242"/>
    </row>
    <row r="3398" spans="1:11" s="147" customFormat="1" ht="15.6" hidden="1">
      <c r="A3398" s="198">
        <f>'23-HVAC'!A282</f>
        <v>0</v>
      </c>
      <c r="B3398" s="235" t="str">
        <f>'23-HVAC'!B282</f>
        <v>23 71 13.13 Room Storage Heaters for Thermal Storage</v>
      </c>
      <c r="C3398" s="254"/>
      <c r="D3398" s="239" t="str" cm="1">
        <f t="array" ref="D3398">_xlfn.IFNA(_xlfn.IFS('23-HVAC'!D282="*",'23-HVAC'!C282,'23-HVAC'!F282="*",'23-HVAC'!E282,'23-HVAC'!H282="*",'23-HVAC'!G282,'23-HVAC'!J282="*",'23-HVAC'!I282,'23-HVAC'!L282="*",'23-HVAC'!K282,'23-HVAC'!N282="*",'23-HVAC'!M282,'23-HVAC'!P282="*",'23-HVAC'!O282,'23-HVAC'!R282="*",'23-HVAC'!Q282,'23-HVAC'!T282="*",'23-HVAC'!S282),"")</f>
        <v/>
      </c>
      <c r="E3398" s="622" t="e">
        <f>D3398/'Project Data'!$D$22</f>
        <v>#VALUE!</v>
      </c>
      <c r="F3398" s="186" t="s">
        <v>44</v>
      </c>
      <c r="G3398" s="239" t="str" cm="1">
        <f t="array" ref="G3398">_xlfn.IFNA(_xlfn.IFS('23-HVAC'!F282="*",'23-HVAC'!E282,'23-HVAC'!H282="*",'23-HVAC'!G282,'23-HVAC'!J282="*",'23-HVAC'!I282,'23-HVAC'!L282="*",'23-HVAC'!K282,'23-HVAC'!N282="*",'23-HVAC'!M282,'23-HVAC'!P282="*",'23-HVAC'!O282,'23-HVAC'!R282="*",'23-HVAC'!Q282,'23-HVAC'!T282="*",'23-HVAC'!S282,'23-HVAC'!V282="*",'23-HVAC'!U282),"")</f>
        <v/>
      </c>
      <c r="H3398" s="236" t="e">
        <f>G3398/'Project Data'!$D$22</f>
        <v>#VALUE!</v>
      </c>
      <c r="I3398" s="186"/>
      <c r="J3398" s="224"/>
      <c r="K3398" s="242"/>
    </row>
    <row r="3399" spans="1:11" s="147" customFormat="1" ht="15.6" hidden="1">
      <c r="A3399" s="198">
        <f>'23-HVAC'!A283</f>
        <v>0</v>
      </c>
      <c r="B3399" s="235" t="str">
        <f>'23-HVAC'!B283</f>
        <v>23 71 13.16 Heat-Pump Boosters for Thermal Storage</v>
      </c>
      <c r="C3399" s="254"/>
      <c r="D3399" s="239" t="str" cm="1">
        <f t="array" ref="D3399">_xlfn.IFNA(_xlfn.IFS('23-HVAC'!D283="*",'23-HVAC'!C283,'23-HVAC'!F283="*",'23-HVAC'!E283,'23-HVAC'!H283="*",'23-HVAC'!G283,'23-HVAC'!J283="*",'23-HVAC'!I283,'23-HVAC'!L283="*",'23-HVAC'!K283,'23-HVAC'!N283="*",'23-HVAC'!M283,'23-HVAC'!P283="*",'23-HVAC'!O283,'23-HVAC'!R283="*",'23-HVAC'!Q283,'23-HVAC'!T283="*",'23-HVAC'!S283),"")</f>
        <v/>
      </c>
      <c r="E3399" s="622" t="e">
        <f>D3399/'Project Data'!$D$22</f>
        <v>#VALUE!</v>
      </c>
      <c r="F3399" s="186" t="s">
        <v>44</v>
      </c>
      <c r="G3399" s="239" t="str" cm="1">
        <f t="array" ref="G3399">_xlfn.IFNA(_xlfn.IFS('23-HVAC'!F283="*",'23-HVAC'!E283,'23-HVAC'!H283="*",'23-HVAC'!G283,'23-HVAC'!J283="*",'23-HVAC'!I283,'23-HVAC'!L283="*",'23-HVAC'!K283,'23-HVAC'!N283="*",'23-HVAC'!M283,'23-HVAC'!P283="*",'23-HVAC'!O283,'23-HVAC'!R283="*",'23-HVAC'!Q283,'23-HVAC'!T283="*",'23-HVAC'!S283,'23-HVAC'!V283="*",'23-HVAC'!U283),"")</f>
        <v/>
      </c>
      <c r="H3399" s="236" t="e">
        <f>G3399/'Project Data'!$D$22</f>
        <v>#VALUE!</v>
      </c>
      <c r="I3399" s="186"/>
      <c r="J3399" s="224"/>
      <c r="K3399" s="242"/>
    </row>
    <row r="3400" spans="1:11" s="147" customFormat="1" ht="15.6" hidden="1">
      <c r="A3400" s="198">
        <f>'23-HVAC'!A284</f>
        <v>0</v>
      </c>
      <c r="B3400" s="235" t="str">
        <f>'23-HVAC'!B284</f>
        <v>23 71 13.19 Central Furnace Heat-Storage Units</v>
      </c>
      <c r="C3400" s="254"/>
      <c r="D3400" s="239" t="str" cm="1">
        <f t="array" ref="D3400">_xlfn.IFNA(_xlfn.IFS('23-HVAC'!D284="*",'23-HVAC'!C284,'23-HVAC'!F284="*",'23-HVAC'!E284,'23-HVAC'!H284="*",'23-HVAC'!G284,'23-HVAC'!J284="*",'23-HVAC'!I284,'23-HVAC'!L284="*",'23-HVAC'!K284,'23-HVAC'!N284="*",'23-HVAC'!M284,'23-HVAC'!P284="*",'23-HVAC'!O284,'23-HVAC'!R284="*",'23-HVAC'!Q284,'23-HVAC'!T284="*",'23-HVAC'!S284),"")</f>
        <v/>
      </c>
      <c r="E3400" s="622" t="e">
        <f>D3400/'Project Data'!$D$22</f>
        <v>#VALUE!</v>
      </c>
      <c r="F3400" s="186" t="s">
        <v>44</v>
      </c>
      <c r="G3400" s="239" t="str" cm="1">
        <f t="array" ref="G3400">_xlfn.IFNA(_xlfn.IFS('23-HVAC'!F284="*",'23-HVAC'!E284,'23-HVAC'!H284="*",'23-HVAC'!G284,'23-HVAC'!J284="*",'23-HVAC'!I284,'23-HVAC'!L284="*",'23-HVAC'!K284,'23-HVAC'!N284="*",'23-HVAC'!M284,'23-HVAC'!P284="*",'23-HVAC'!O284,'23-HVAC'!R284="*",'23-HVAC'!Q284,'23-HVAC'!T284="*",'23-HVAC'!S284,'23-HVAC'!V284="*",'23-HVAC'!U284),"")</f>
        <v/>
      </c>
      <c r="H3400" s="236" t="e">
        <f>G3400/'Project Data'!$D$22</f>
        <v>#VALUE!</v>
      </c>
      <c r="I3400" s="186"/>
      <c r="J3400" s="224"/>
      <c r="K3400" s="242"/>
    </row>
    <row r="3401" spans="1:11" s="147" customFormat="1" ht="15.6" hidden="1">
      <c r="A3401" s="198">
        <f>'23-HVAC'!A285</f>
        <v>0</v>
      </c>
      <c r="B3401" s="235" t="str">
        <f>'23-HVAC'!B285</f>
        <v>23 71 13.23 Pressurized-Water Thermal Storage Tanks</v>
      </c>
      <c r="C3401" s="254"/>
      <c r="D3401" s="239" t="str" cm="1">
        <f t="array" ref="D3401">_xlfn.IFNA(_xlfn.IFS('23-HVAC'!D285="*",'23-HVAC'!C285,'23-HVAC'!F285="*",'23-HVAC'!E285,'23-HVAC'!H285="*",'23-HVAC'!G285,'23-HVAC'!J285="*",'23-HVAC'!I285,'23-HVAC'!L285="*",'23-HVAC'!K285,'23-HVAC'!N285="*",'23-HVAC'!M285,'23-HVAC'!P285="*",'23-HVAC'!O285,'23-HVAC'!R285="*",'23-HVAC'!Q285,'23-HVAC'!T285="*",'23-HVAC'!S285),"")</f>
        <v/>
      </c>
      <c r="E3401" s="622" t="e">
        <f>D3401/'Project Data'!$D$22</f>
        <v>#VALUE!</v>
      </c>
      <c r="F3401" s="186" t="s">
        <v>44</v>
      </c>
      <c r="G3401" s="239" t="str" cm="1">
        <f t="array" ref="G3401">_xlfn.IFNA(_xlfn.IFS('23-HVAC'!F285="*",'23-HVAC'!E285,'23-HVAC'!H285="*",'23-HVAC'!G285,'23-HVAC'!J285="*",'23-HVAC'!I285,'23-HVAC'!L285="*",'23-HVAC'!K285,'23-HVAC'!N285="*",'23-HVAC'!M285,'23-HVAC'!P285="*",'23-HVAC'!O285,'23-HVAC'!R285="*",'23-HVAC'!Q285,'23-HVAC'!T285="*",'23-HVAC'!S285,'23-HVAC'!V285="*",'23-HVAC'!U285),"")</f>
        <v/>
      </c>
      <c r="H3401" s="236" t="e">
        <f>G3401/'Project Data'!$D$22</f>
        <v>#VALUE!</v>
      </c>
      <c r="I3401" s="186"/>
      <c r="J3401" s="224"/>
      <c r="K3401" s="242"/>
    </row>
    <row r="3402" spans="1:11" s="147" customFormat="1" ht="15.6" hidden="1">
      <c r="A3402" s="198">
        <f>'23-HVAC'!A286</f>
        <v>0</v>
      </c>
      <c r="B3402" s="235" t="str">
        <f>'23-HVAC'!B286</f>
        <v>23 71 16 Chilled-Water Thermal Storage</v>
      </c>
      <c r="C3402" s="254"/>
      <c r="D3402" s="239" t="str" cm="1">
        <f t="array" ref="D3402">_xlfn.IFNA(_xlfn.IFS('23-HVAC'!D286="*",'23-HVAC'!C286,'23-HVAC'!F286="*",'23-HVAC'!E286,'23-HVAC'!H286="*",'23-HVAC'!G286,'23-HVAC'!J286="*",'23-HVAC'!I286,'23-HVAC'!L286="*",'23-HVAC'!K286,'23-HVAC'!N286="*",'23-HVAC'!M286,'23-HVAC'!P286="*",'23-HVAC'!O286,'23-HVAC'!R286="*",'23-HVAC'!Q286,'23-HVAC'!T286="*",'23-HVAC'!S286),"")</f>
        <v/>
      </c>
      <c r="E3402" s="622" t="e">
        <f>D3402/'Project Data'!$D$22</f>
        <v>#VALUE!</v>
      </c>
      <c r="F3402" s="186" t="s">
        <v>44</v>
      </c>
      <c r="G3402" s="239" t="str" cm="1">
        <f t="array" ref="G3402">_xlfn.IFNA(_xlfn.IFS('23-HVAC'!F286="*",'23-HVAC'!E286,'23-HVAC'!H286="*",'23-HVAC'!G286,'23-HVAC'!J286="*",'23-HVAC'!I286,'23-HVAC'!L286="*",'23-HVAC'!K286,'23-HVAC'!N286="*",'23-HVAC'!M286,'23-HVAC'!P286="*",'23-HVAC'!O286,'23-HVAC'!R286="*",'23-HVAC'!Q286,'23-HVAC'!T286="*",'23-HVAC'!S286,'23-HVAC'!V286="*",'23-HVAC'!U286),"")</f>
        <v/>
      </c>
      <c r="H3402" s="236" t="e">
        <f>G3402/'Project Data'!$D$22</f>
        <v>#VALUE!</v>
      </c>
      <c r="I3402" s="186"/>
      <c r="J3402" s="224"/>
      <c r="K3402" s="242"/>
    </row>
    <row r="3403" spans="1:11" s="147" customFormat="1" ht="15.6" hidden="1">
      <c r="A3403" s="198">
        <f>'23-HVAC'!A287</f>
        <v>0</v>
      </c>
      <c r="B3403" s="235" t="str">
        <f>'23-HVAC'!B287</f>
        <v>23 71 19 Ice Storage</v>
      </c>
      <c r="C3403" s="254"/>
      <c r="D3403" s="239" t="str" cm="1">
        <f t="array" ref="D3403">_xlfn.IFNA(_xlfn.IFS('23-HVAC'!D287="*",'23-HVAC'!C287,'23-HVAC'!F287="*",'23-HVAC'!E287,'23-HVAC'!H287="*",'23-HVAC'!G287,'23-HVAC'!J287="*",'23-HVAC'!I287,'23-HVAC'!L287="*",'23-HVAC'!K287,'23-HVAC'!N287="*",'23-HVAC'!M287,'23-HVAC'!P287="*",'23-HVAC'!O287,'23-HVAC'!R287="*",'23-HVAC'!Q287,'23-HVAC'!T287="*",'23-HVAC'!S287),"")</f>
        <v/>
      </c>
      <c r="E3403" s="622" t="e">
        <f>D3403/'Project Data'!$D$22</f>
        <v>#VALUE!</v>
      </c>
      <c r="F3403" s="186" t="s">
        <v>44</v>
      </c>
      <c r="G3403" s="239" t="str" cm="1">
        <f t="array" ref="G3403">_xlfn.IFNA(_xlfn.IFS('23-HVAC'!F287="*",'23-HVAC'!E287,'23-HVAC'!H287="*",'23-HVAC'!G287,'23-HVAC'!J287="*",'23-HVAC'!I287,'23-HVAC'!L287="*",'23-HVAC'!K287,'23-HVAC'!N287="*",'23-HVAC'!M287,'23-HVAC'!P287="*",'23-HVAC'!O287,'23-HVAC'!R287="*",'23-HVAC'!Q287,'23-HVAC'!T287="*",'23-HVAC'!S287,'23-HVAC'!V287="*",'23-HVAC'!U287),"")</f>
        <v/>
      </c>
      <c r="H3403" s="236" t="e">
        <f>G3403/'Project Data'!$D$22</f>
        <v>#VALUE!</v>
      </c>
      <c r="I3403" s="186"/>
      <c r="J3403" s="224"/>
      <c r="K3403" s="242"/>
    </row>
    <row r="3404" spans="1:11" s="147" customFormat="1" ht="15.6" hidden="1">
      <c r="A3404" s="198">
        <f>'23-HVAC'!A288</f>
        <v>0</v>
      </c>
      <c r="B3404" s="235" t="str">
        <f>'23-HVAC'!B288</f>
        <v>23 71 19.13 Internal Ice-on-Coil Thermal Storage</v>
      </c>
      <c r="C3404" s="254"/>
      <c r="D3404" s="239" t="str" cm="1">
        <f t="array" ref="D3404">_xlfn.IFNA(_xlfn.IFS('23-HVAC'!D288="*",'23-HVAC'!C288,'23-HVAC'!F288="*",'23-HVAC'!E288,'23-HVAC'!H288="*",'23-HVAC'!G288,'23-HVAC'!J288="*",'23-HVAC'!I288,'23-HVAC'!L288="*",'23-HVAC'!K288,'23-HVAC'!N288="*",'23-HVAC'!M288,'23-HVAC'!P288="*",'23-HVAC'!O288,'23-HVAC'!R288="*",'23-HVAC'!Q288,'23-HVAC'!T288="*",'23-HVAC'!S288),"")</f>
        <v/>
      </c>
      <c r="E3404" s="622" t="e">
        <f>D3404/'Project Data'!$D$22</f>
        <v>#VALUE!</v>
      </c>
      <c r="F3404" s="186" t="s">
        <v>44</v>
      </c>
      <c r="G3404" s="239" t="str" cm="1">
        <f t="array" ref="G3404">_xlfn.IFNA(_xlfn.IFS('23-HVAC'!F288="*",'23-HVAC'!E288,'23-HVAC'!H288="*",'23-HVAC'!G288,'23-HVAC'!J288="*",'23-HVAC'!I288,'23-HVAC'!L288="*",'23-HVAC'!K288,'23-HVAC'!N288="*",'23-HVAC'!M288,'23-HVAC'!P288="*",'23-HVAC'!O288,'23-HVAC'!R288="*",'23-HVAC'!Q288,'23-HVAC'!T288="*",'23-HVAC'!S288,'23-HVAC'!V288="*",'23-HVAC'!U288),"")</f>
        <v/>
      </c>
      <c r="H3404" s="236" t="e">
        <f>G3404/'Project Data'!$D$22</f>
        <v>#VALUE!</v>
      </c>
      <c r="I3404" s="186"/>
      <c r="J3404" s="224"/>
      <c r="K3404" s="242"/>
    </row>
    <row r="3405" spans="1:11" s="147" customFormat="1" ht="15.6" hidden="1">
      <c r="A3405" s="198">
        <f>'23-HVAC'!A289</f>
        <v>0</v>
      </c>
      <c r="B3405" s="235" t="str">
        <f>'23-HVAC'!B289</f>
        <v>23 71 19.16 External Ice-on-Coil Thermal Storage</v>
      </c>
      <c r="C3405" s="254"/>
      <c r="D3405" s="239" t="str" cm="1">
        <f t="array" ref="D3405">_xlfn.IFNA(_xlfn.IFS('23-HVAC'!D289="*",'23-HVAC'!C289,'23-HVAC'!F289="*",'23-HVAC'!E289,'23-HVAC'!H289="*",'23-HVAC'!G289,'23-HVAC'!J289="*",'23-HVAC'!I289,'23-HVAC'!L289="*",'23-HVAC'!K289,'23-HVAC'!N289="*",'23-HVAC'!M289,'23-HVAC'!P289="*",'23-HVAC'!O289,'23-HVAC'!R289="*",'23-HVAC'!Q289,'23-HVAC'!T289="*",'23-HVAC'!S289),"")</f>
        <v/>
      </c>
      <c r="E3405" s="622" t="e">
        <f>D3405/'Project Data'!$D$22</f>
        <v>#VALUE!</v>
      </c>
      <c r="F3405" s="186" t="s">
        <v>44</v>
      </c>
      <c r="G3405" s="239" t="str" cm="1">
        <f t="array" ref="G3405">_xlfn.IFNA(_xlfn.IFS('23-HVAC'!F289="*",'23-HVAC'!E289,'23-HVAC'!H289="*",'23-HVAC'!G289,'23-HVAC'!J289="*",'23-HVAC'!I289,'23-HVAC'!L289="*",'23-HVAC'!K289,'23-HVAC'!N289="*",'23-HVAC'!M289,'23-HVAC'!P289="*",'23-HVAC'!O289,'23-HVAC'!R289="*",'23-HVAC'!Q289,'23-HVAC'!T289="*",'23-HVAC'!S289,'23-HVAC'!V289="*",'23-HVAC'!U289),"")</f>
        <v/>
      </c>
      <c r="H3405" s="236" t="e">
        <f>G3405/'Project Data'!$D$22</f>
        <v>#VALUE!</v>
      </c>
      <c r="I3405" s="186"/>
      <c r="J3405" s="224"/>
      <c r="K3405" s="242"/>
    </row>
    <row r="3406" spans="1:11" s="147" customFormat="1" ht="15.6" hidden="1">
      <c r="A3406" s="198">
        <f>'23-HVAC'!A290</f>
        <v>0</v>
      </c>
      <c r="B3406" s="235" t="str">
        <f>'23-HVAC'!B290</f>
        <v>23 71 19.19 Encapsulated-Ice Thermal Storage</v>
      </c>
      <c r="C3406" s="254"/>
      <c r="D3406" s="239" t="str" cm="1">
        <f t="array" ref="D3406">_xlfn.IFNA(_xlfn.IFS('23-HVAC'!D290="*",'23-HVAC'!C290,'23-HVAC'!F290="*",'23-HVAC'!E290,'23-HVAC'!H290="*",'23-HVAC'!G290,'23-HVAC'!J290="*",'23-HVAC'!I290,'23-HVAC'!L290="*",'23-HVAC'!K290,'23-HVAC'!N290="*",'23-HVAC'!M290,'23-HVAC'!P290="*",'23-HVAC'!O290,'23-HVAC'!R290="*",'23-HVAC'!Q290,'23-HVAC'!T290="*",'23-HVAC'!S290),"")</f>
        <v/>
      </c>
      <c r="E3406" s="622" t="e">
        <f>D3406/'Project Data'!$D$22</f>
        <v>#VALUE!</v>
      </c>
      <c r="F3406" s="186" t="s">
        <v>44</v>
      </c>
      <c r="G3406" s="239" t="str" cm="1">
        <f t="array" ref="G3406">_xlfn.IFNA(_xlfn.IFS('23-HVAC'!F290="*",'23-HVAC'!E290,'23-HVAC'!H290="*",'23-HVAC'!G290,'23-HVAC'!J290="*",'23-HVAC'!I290,'23-HVAC'!L290="*",'23-HVAC'!K290,'23-HVAC'!N290="*",'23-HVAC'!M290,'23-HVAC'!P290="*",'23-HVAC'!O290,'23-HVAC'!R290="*",'23-HVAC'!Q290,'23-HVAC'!T290="*",'23-HVAC'!S290,'23-HVAC'!V290="*",'23-HVAC'!U290),"")</f>
        <v/>
      </c>
      <c r="H3406" s="236" t="e">
        <f>G3406/'Project Data'!$D$22</f>
        <v>#VALUE!</v>
      </c>
      <c r="I3406" s="186"/>
      <c r="J3406" s="224"/>
      <c r="K3406" s="242"/>
    </row>
    <row r="3407" spans="1:11" s="147" customFormat="1" ht="15.6" hidden="1">
      <c r="A3407" s="198">
        <f>'23-HVAC'!A291</f>
        <v>0</v>
      </c>
      <c r="B3407" s="235" t="str">
        <f>'23-HVAC'!B291</f>
        <v>23 71 19.23 Ice-Harvesting Thermal Storage</v>
      </c>
      <c r="C3407" s="254"/>
      <c r="D3407" s="239" t="str" cm="1">
        <f t="array" ref="D3407">_xlfn.IFNA(_xlfn.IFS('23-HVAC'!D291="*",'23-HVAC'!C291,'23-HVAC'!F291="*",'23-HVAC'!E291,'23-HVAC'!H291="*",'23-HVAC'!G291,'23-HVAC'!J291="*",'23-HVAC'!I291,'23-HVAC'!L291="*",'23-HVAC'!K291,'23-HVAC'!N291="*",'23-HVAC'!M291,'23-HVAC'!P291="*",'23-HVAC'!O291,'23-HVAC'!R291="*",'23-HVAC'!Q291,'23-HVAC'!T291="*",'23-HVAC'!S291),"")</f>
        <v/>
      </c>
      <c r="E3407" s="622" t="e">
        <f>D3407/'Project Data'!$D$22</f>
        <v>#VALUE!</v>
      </c>
      <c r="F3407" s="186" t="s">
        <v>44</v>
      </c>
      <c r="G3407" s="239" t="str" cm="1">
        <f t="array" ref="G3407">_xlfn.IFNA(_xlfn.IFS('23-HVAC'!F291="*",'23-HVAC'!E291,'23-HVAC'!H291="*",'23-HVAC'!G291,'23-HVAC'!J291="*",'23-HVAC'!I291,'23-HVAC'!L291="*",'23-HVAC'!K291,'23-HVAC'!N291="*",'23-HVAC'!M291,'23-HVAC'!P291="*",'23-HVAC'!O291,'23-HVAC'!R291="*",'23-HVAC'!Q291,'23-HVAC'!T291="*",'23-HVAC'!S291,'23-HVAC'!V291="*",'23-HVAC'!U291),"")</f>
        <v/>
      </c>
      <c r="H3407" s="236" t="e">
        <f>G3407/'Project Data'!$D$22</f>
        <v>#VALUE!</v>
      </c>
      <c r="I3407" s="186"/>
      <c r="J3407" s="224"/>
      <c r="K3407" s="242"/>
    </row>
    <row r="3408" spans="1:11" s="147" customFormat="1" ht="15.6" hidden="1">
      <c r="A3408" s="198">
        <f>'23-HVAC'!A292</f>
        <v>0</v>
      </c>
      <c r="B3408" s="235" t="str">
        <f>'23-HVAC'!B292</f>
        <v>23 71 19.26 Ice-Slurry Thermal Storage</v>
      </c>
      <c r="C3408" s="254"/>
      <c r="D3408" s="239" t="str" cm="1">
        <f t="array" ref="D3408">_xlfn.IFNA(_xlfn.IFS('23-HVAC'!D292="*",'23-HVAC'!C292,'23-HVAC'!F292="*",'23-HVAC'!E292,'23-HVAC'!H292="*",'23-HVAC'!G292,'23-HVAC'!J292="*",'23-HVAC'!I292,'23-HVAC'!L292="*",'23-HVAC'!K292,'23-HVAC'!N292="*",'23-HVAC'!M292,'23-HVAC'!P292="*",'23-HVAC'!O292,'23-HVAC'!R292="*",'23-HVAC'!Q292,'23-HVAC'!T292="*",'23-HVAC'!S292),"")</f>
        <v/>
      </c>
      <c r="E3408" s="622" t="e">
        <f>D3408/'Project Data'!$D$22</f>
        <v>#VALUE!</v>
      </c>
      <c r="F3408" s="186" t="s">
        <v>44</v>
      </c>
      <c r="G3408" s="239" t="str" cm="1">
        <f t="array" ref="G3408">_xlfn.IFNA(_xlfn.IFS('23-HVAC'!F292="*",'23-HVAC'!E292,'23-HVAC'!H292="*",'23-HVAC'!G292,'23-HVAC'!J292="*",'23-HVAC'!I292,'23-HVAC'!L292="*",'23-HVAC'!K292,'23-HVAC'!N292="*",'23-HVAC'!M292,'23-HVAC'!P292="*",'23-HVAC'!O292,'23-HVAC'!R292="*",'23-HVAC'!Q292,'23-HVAC'!T292="*",'23-HVAC'!S292,'23-HVAC'!V292="*",'23-HVAC'!U292),"")</f>
        <v/>
      </c>
      <c r="H3408" s="236" t="e">
        <f>G3408/'Project Data'!$D$22</f>
        <v>#VALUE!</v>
      </c>
      <c r="I3408" s="186"/>
      <c r="J3408" s="224"/>
      <c r="K3408" s="242"/>
    </row>
    <row r="3409" spans="1:11" s="147" customFormat="1" ht="15.6" hidden="1">
      <c r="A3409" s="198">
        <f>'23-HVAC'!A293</f>
        <v>0</v>
      </c>
      <c r="B3409" s="235" t="str">
        <f>'23-HVAC'!B293</f>
        <v>23 72 00 Air-to-Air Energy Recovery Equipment</v>
      </c>
      <c r="C3409" s="254"/>
      <c r="D3409" s="239" t="str" cm="1">
        <f t="array" ref="D3409">_xlfn.IFNA(_xlfn.IFS('23-HVAC'!D293="*",'23-HVAC'!C293,'23-HVAC'!F293="*",'23-HVAC'!E293,'23-HVAC'!H293="*",'23-HVAC'!G293,'23-HVAC'!J293="*",'23-HVAC'!I293,'23-HVAC'!L293="*",'23-HVAC'!K293,'23-HVAC'!N293="*",'23-HVAC'!M293,'23-HVAC'!P293="*",'23-HVAC'!O293,'23-HVAC'!R293="*",'23-HVAC'!Q293,'23-HVAC'!T293="*",'23-HVAC'!S293),"")</f>
        <v/>
      </c>
      <c r="E3409" s="622" t="e">
        <f>D3409/'Project Data'!$D$22</f>
        <v>#VALUE!</v>
      </c>
      <c r="F3409" s="186" t="s">
        <v>44</v>
      </c>
      <c r="G3409" s="239" t="str" cm="1">
        <f t="array" ref="G3409">_xlfn.IFNA(_xlfn.IFS('23-HVAC'!F293="*",'23-HVAC'!E293,'23-HVAC'!H293="*",'23-HVAC'!G293,'23-HVAC'!J293="*",'23-HVAC'!I293,'23-HVAC'!L293="*",'23-HVAC'!K293,'23-HVAC'!N293="*",'23-HVAC'!M293,'23-HVAC'!P293="*",'23-HVAC'!O293,'23-HVAC'!R293="*",'23-HVAC'!Q293,'23-HVAC'!T293="*",'23-HVAC'!S293,'23-HVAC'!V293="*",'23-HVAC'!U293),"")</f>
        <v/>
      </c>
      <c r="H3409" s="236" t="e">
        <f>G3409/'Project Data'!$D$22</f>
        <v>#VALUE!</v>
      </c>
      <c r="I3409" s="186"/>
      <c r="J3409" s="224"/>
      <c r="K3409" s="242"/>
    </row>
    <row r="3410" spans="1:11" s="147" customFormat="1" ht="15.6" hidden="1">
      <c r="A3410" s="198">
        <f>'23-HVAC'!A294</f>
        <v>0</v>
      </c>
      <c r="B3410" s="235" t="str">
        <f>'23-HVAC'!B294</f>
        <v>23 72 13 Heat-Wheel Air-to-Air Energy-Recovery Equipment</v>
      </c>
      <c r="C3410" s="254"/>
      <c r="D3410" s="239" t="str" cm="1">
        <f t="array" ref="D3410">_xlfn.IFNA(_xlfn.IFS('23-HVAC'!D294="*",'23-HVAC'!C294,'23-HVAC'!F294="*",'23-HVAC'!E294,'23-HVAC'!H294="*",'23-HVAC'!G294,'23-HVAC'!J294="*",'23-HVAC'!I294,'23-HVAC'!L294="*",'23-HVAC'!K294,'23-HVAC'!N294="*",'23-HVAC'!M294,'23-HVAC'!P294="*",'23-HVAC'!O294,'23-HVAC'!R294="*",'23-HVAC'!Q294,'23-HVAC'!T294="*",'23-HVAC'!S294),"")</f>
        <v/>
      </c>
      <c r="E3410" s="622" t="e">
        <f>D3410/'Project Data'!$D$22</f>
        <v>#VALUE!</v>
      </c>
      <c r="F3410" s="186" t="s">
        <v>44</v>
      </c>
      <c r="G3410" s="239" t="str" cm="1">
        <f t="array" ref="G3410">_xlfn.IFNA(_xlfn.IFS('23-HVAC'!F294="*",'23-HVAC'!E294,'23-HVAC'!H294="*",'23-HVAC'!G294,'23-HVAC'!J294="*",'23-HVAC'!I294,'23-HVAC'!L294="*",'23-HVAC'!K294,'23-HVAC'!N294="*",'23-HVAC'!M294,'23-HVAC'!P294="*",'23-HVAC'!O294,'23-HVAC'!R294="*",'23-HVAC'!Q294,'23-HVAC'!T294="*",'23-HVAC'!S294,'23-HVAC'!V294="*",'23-HVAC'!U294),"")</f>
        <v/>
      </c>
      <c r="H3410" s="236" t="e">
        <f>G3410/'Project Data'!$D$22</f>
        <v>#VALUE!</v>
      </c>
      <c r="I3410" s="186"/>
      <c r="J3410" s="224"/>
      <c r="K3410" s="242"/>
    </row>
    <row r="3411" spans="1:11" s="147" customFormat="1" ht="15.6" hidden="1">
      <c r="A3411" s="198">
        <f>'23-HVAC'!A295</f>
        <v>0</v>
      </c>
      <c r="B3411" s="235" t="str">
        <f>'23-HVAC'!B295</f>
        <v>23 72 16 Heat-Pipe Air-to-Air Energy-Recovery Equipment</v>
      </c>
      <c r="C3411" s="254"/>
      <c r="D3411" s="239" t="str" cm="1">
        <f t="array" ref="D3411">_xlfn.IFNA(_xlfn.IFS('23-HVAC'!D295="*",'23-HVAC'!C295,'23-HVAC'!F295="*",'23-HVAC'!E295,'23-HVAC'!H295="*",'23-HVAC'!G295,'23-HVAC'!J295="*",'23-HVAC'!I295,'23-HVAC'!L295="*",'23-HVAC'!K295,'23-HVAC'!N295="*",'23-HVAC'!M295,'23-HVAC'!P295="*",'23-HVAC'!O295,'23-HVAC'!R295="*",'23-HVAC'!Q295,'23-HVAC'!T295="*",'23-HVAC'!S295),"")</f>
        <v/>
      </c>
      <c r="E3411" s="622" t="e">
        <f>D3411/'Project Data'!$D$22</f>
        <v>#VALUE!</v>
      </c>
      <c r="F3411" s="186" t="s">
        <v>44</v>
      </c>
      <c r="G3411" s="239" t="str" cm="1">
        <f t="array" ref="G3411">_xlfn.IFNA(_xlfn.IFS('23-HVAC'!F295="*",'23-HVAC'!E295,'23-HVAC'!H295="*",'23-HVAC'!G295,'23-HVAC'!J295="*",'23-HVAC'!I295,'23-HVAC'!L295="*",'23-HVAC'!K295,'23-HVAC'!N295="*",'23-HVAC'!M295,'23-HVAC'!P295="*",'23-HVAC'!O295,'23-HVAC'!R295="*",'23-HVAC'!Q295,'23-HVAC'!T295="*",'23-HVAC'!S295,'23-HVAC'!V295="*",'23-HVAC'!U295),"")</f>
        <v/>
      </c>
      <c r="H3411" s="236" t="e">
        <f>G3411/'Project Data'!$D$22</f>
        <v>#VALUE!</v>
      </c>
      <c r="I3411" s="186"/>
      <c r="J3411" s="224"/>
      <c r="K3411" s="242"/>
    </row>
    <row r="3412" spans="1:11" s="147" customFormat="1" ht="15.6" hidden="1">
      <c r="A3412" s="198">
        <f>'23-HVAC'!A296</f>
        <v>0</v>
      </c>
      <c r="B3412" s="235" t="str">
        <f>'23-HVAC'!B296</f>
        <v>23 72 19 Fixed-Plate Air-to-Air Energy-Recovery Equipment</v>
      </c>
      <c r="C3412" s="254"/>
      <c r="D3412" s="239" t="str" cm="1">
        <f t="array" ref="D3412">_xlfn.IFNA(_xlfn.IFS('23-HVAC'!D296="*",'23-HVAC'!C296,'23-HVAC'!F296="*",'23-HVAC'!E296,'23-HVAC'!H296="*",'23-HVAC'!G296,'23-HVAC'!J296="*",'23-HVAC'!I296,'23-HVAC'!L296="*",'23-HVAC'!K296,'23-HVAC'!N296="*",'23-HVAC'!M296,'23-HVAC'!P296="*",'23-HVAC'!O296,'23-HVAC'!R296="*",'23-HVAC'!Q296,'23-HVAC'!T296="*",'23-HVAC'!S296),"")</f>
        <v/>
      </c>
      <c r="E3412" s="622" t="e">
        <f>D3412/'Project Data'!$D$22</f>
        <v>#VALUE!</v>
      </c>
      <c r="F3412" s="186" t="s">
        <v>44</v>
      </c>
      <c r="G3412" s="239" t="str" cm="1">
        <f t="array" ref="G3412">_xlfn.IFNA(_xlfn.IFS('23-HVAC'!F296="*",'23-HVAC'!E296,'23-HVAC'!H296="*",'23-HVAC'!G296,'23-HVAC'!J296="*",'23-HVAC'!I296,'23-HVAC'!L296="*",'23-HVAC'!K296,'23-HVAC'!N296="*",'23-HVAC'!M296,'23-HVAC'!P296="*",'23-HVAC'!O296,'23-HVAC'!R296="*",'23-HVAC'!Q296,'23-HVAC'!T296="*",'23-HVAC'!S296,'23-HVAC'!V296="*",'23-HVAC'!U296),"")</f>
        <v/>
      </c>
      <c r="H3412" s="236" t="e">
        <f>G3412/'Project Data'!$D$22</f>
        <v>#VALUE!</v>
      </c>
      <c r="I3412" s="186"/>
      <c r="J3412" s="224"/>
      <c r="K3412" s="242"/>
    </row>
    <row r="3413" spans="1:11" s="147" customFormat="1" ht="15.6" hidden="1">
      <c r="A3413" s="198">
        <f>'23-HVAC'!A297</f>
        <v>0</v>
      </c>
      <c r="B3413" s="235" t="str">
        <f>'23-HVAC'!B297</f>
        <v>23 72 23 Packaged Air-to-Air Energy-Recovery Units</v>
      </c>
      <c r="C3413" s="254"/>
      <c r="D3413" s="239" t="str" cm="1">
        <f t="array" ref="D3413">_xlfn.IFNA(_xlfn.IFS('23-HVAC'!D297="*",'23-HVAC'!C297,'23-HVAC'!F297="*",'23-HVAC'!E297,'23-HVAC'!H297="*",'23-HVAC'!G297,'23-HVAC'!J297="*",'23-HVAC'!I297,'23-HVAC'!L297="*",'23-HVAC'!K297,'23-HVAC'!N297="*",'23-HVAC'!M297,'23-HVAC'!P297="*",'23-HVAC'!O297,'23-HVAC'!R297="*",'23-HVAC'!Q297,'23-HVAC'!T297="*",'23-HVAC'!S297),"")</f>
        <v/>
      </c>
      <c r="E3413" s="622" t="e">
        <f>D3413/'Project Data'!$D$22</f>
        <v>#VALUE!</v>
      </c>
      <c r="F3413" s="186" t="s">
        <v>44</v>
      </c>
      <c r="G3413" s="239" t="str" cm="1">
        <f t="array" ref="G3413">_xlfn.IFNA(_xlfn.IFS('23-HVAC'!F297="*",'23-HVAC'!E297,'23-HVAC'!H297="*",'23-HVAC'!G297,'23-HVAC'!J297="*",'23-HVAC'!I297,'23-HVAC'!L297="*",'23-HVAC'!K297,'23-HVAC'!N297="*",'23-HVAC'!M297,'23-HVAC'!P297="*",'23-HVAC'!O297,'23-HVAC'!R297="*",'23-HVAC'!Q297,'23-HVAC'!T297="*",'23-HVAC'!S297,'23-HVAC'!V297="*",'23-HVAC'!U297),"")</f>
        <v/>
      </c>
      <c r="H3413" s="236" t="e">
        <f>G3413/'Project Data'!$D$22</f>
        <v>#VALUE!</v>
      </c>
      <c r="I3413" s="186"/>
      <c r="J3413" s="224"/>
      <c r="K3413" s="242"/>
    </row>
    <row r="3414" spans="1:11" s="147" customFormat="1" ht="15.6" hidden="1">
      <c r="A3414" s="198">
        <f>'23-HVAC'!A298</f>
        <v>0</v>
      </c>
      <c r="B3414" s="235" t="str">
        <f>'23-HVAC'!B298</f>
        <v>23 73 00 Indoor Central-Station Air-Handling Units</v>
      </c>
      <c r="C3414" s="254"/>
      <c r="D3414" s="239" t="str" cm="1">
        <f t="array" ref="D3414">_xlfn.IFNA(_xlfn.IFS('23-HVAC'!D298="*",'23-HVAC'!C298,'23-HVAC'!F298="*",'23-HVAC'!E298,'23-HVAC'!H298="*",'23-HVAC'!G298,'23-HVAC'!J298="*",'23-HVAC'!I298,'23-HVAC'!L298="*",'23-HVAC'!K298,'23-HVAC'!N298="*",'23-HVAC'!M298,'23-HVAC'!P298="*",'23-HVAC'!O298,'23-HVAC'!R298="*",'23-HVAC'!Q298,'23-HVAC'!T298="*",'23-HVAC'!S298),"")</f>
        <v/>
      </c>
      <c r="E3414" s="622" t="e">
        <f>D3414/'Project Data'!$D$22</f>
        <v>#VALUE!</v>
      </c>
      <c r="F3414" s="186" t="s">
        <v>44</v>
      </c>
      <c r="G3414" s="239" t="str" cm="1">
        <f t="array" ref="G3414">_xlfn.IFNA(_xlfn.IFS('23-HVAC'!F298="*",'23-HVAC'!E298,'23-HVAC'!H298="*",'23-HVAC'!G298,'23-HVAC'!J298="*",'23-HVAC'!I298,'23-HVAC'!L298="*",'23-HVAC'!K298,'23-HVAC'!N298="*",'23-HVAC'!M298,'23-HVAC'!P298="*",'23-HVAC'!O298,'23-HVAC'!R298="*",'23-HVAC'!Q298,'23-HVAC'!T298="*",'23-HVAC'!S298,'23-HVAC'!V298="*",'23-HVAC'!U298),"")</f>
        <v/>
      </c>
      <c r="H3414" s="236" t="e">
        <f>G3414/'Project Data'!$D$22</f>
        <v>#VALUE!</v>
      </c>
      <c r="I3414" s="186"/>
      <c r="J3414" s="224"/>
      <c r="K3414" s="242"/>
    </row>
    <row r="3415" spans="1:11" s="147" customFormat="1" ht="15.6" hidden="1">
      <c r="A3415" s="198">
        <f>'23-HVAC'!A299</f>
        <v>0</v>
      </c>
      <c r="B3415" s="235" t="str">
        <f>'23-HVAC'!B299</f>
        <v>23 73 13 Modular Indoor Central-Station Air-Handling Units</v>
      </c>
      <c r="C3415" s="254"/>
      <c r="D3415" s="239" t="str" cm="1">
        <f t="array" ref="D3415">_xlfn.IFNA(_xlfn.IFS('23-HVAC'!D299="*",'23-HVAC'!C299,'23-HVAC'!F299="*",'23-HVAC'!E299,'23-HVAC'!H299="*",'23-HVAC'!G299,'23-HVAC'!J299="*",'23-HVAC'!I299,'23-HVAC'!L299="*",'23-HVAC'!K299,'23-HVAC'!N299="*",'23-HVAC'!M299,'23-HVAC'!P299="*",'23-HVAC'!O299,'23-HVAC'!R299="*",'23-HVAC'!Q299,'23-HVAC'!T299="*",'23-HVAC'!S299),"")</f>
        <v/>
      </c>
      <c r="E3415" s="622" t="e">
        <f>D3415/'Project Data'!$D$22</f>
        <v>#VALUE!</v>
      </c>
      <c r="F3415" s="186" t="s">
        <v>44</v>
      </c>
      <c r="G3415" s="239" t="str" cm="1">
        <f t="array" ref="G3415">_xlfn.IFNA(_xlfn.IFS('23-HVAC'!F299="*",'23-HVAC'!E299,'23-HVAC'!H299="*",'23-HVAC'!G299,'23-HVAC'!J299="*",'23-HVAC'!I299,'23-HVAC'!L299="*",'23-HVAC'!K299,'23-HVAC'!N299="*",'23-HVAC'!M299,'23-HVAC'!P299="*",'23-HVAC'!O299,'23-HVAC'!R299="*",'23-HVAC'!Q299,'23-HVAC'!T299="*",'23-HVAC'!S299,'23-HVAC'!V299="*",'23-HVAC'!U299),"")</f>
        <v/>
      </c>
      <c r="H3415" s="236" t="e">
        <f>G3415/'Project Data'!$D$22</f>
        <v>#VALUE!</v>
      </c>
      <c r="I3415" s="186"/>
      <c r="J3415" s="224"/>
      <c r="K3415" s="242"/>
    </row>
    <row r="3416" spans="1:11" s="147" customFormat="1" ht="15.6" hidden="1">
      <c r="A3416" s="198">
        <f>'23-HVAC'!A300</f>
        <v>0</v>
      </c>
      <c r="B3416" s="235" t="str">
        <f>'23-HVAC'!B300</f>
        <v>23 73 23 Custom Indoor Central-Station Air-Handling Units</v>
      </c>
      <c r="C3416" s="254"/>
      <c r="D3416" s="239" t="str" cm="1">
        <f t="array" ref="D3416">_xlfn.IFNA(_xlfn.IFS('23-HVAC'!D300="*",'23-HVAC'!C300,'23-HVAC'!F300="*",'23-HVAC'!E300,'23-HVAC'!H300="*",'23-HVAC'!G300,'23-HVAC'!J300="*",'23-HVAC'!I300,'23-HVAC'!L300="*",'23-HVAC'!K300,'23-HVAC'!N300="*",'23-HVAC'!M300,'23-HVAC'!P300="*",'23-HVAC'!O300,'23-HVAC'!R300="*",'23-HVAC'!Q300,'23-HVAC'!T300="*",'23-HVAC'!S300),"")</f>
        <v/>
      </c>
      <c r="E3416" s="622" t="e">
        <f>D3416/'Project Data'!$D$22</f>
        <v>#VALUE!</v>
      </c>
      <c r="F3416" s="186" t="s">
        <v>44</v>
      </c>
      <c r="G3416" s="239" t="str" cm="1">
        <f t="array" ref="G3416">_xlfn.IFNA(_xlfn.IFS('23-HVAC'!F300="*",'23-HVAC'!E300,'23-HVAC'!H300="*",'23-HVAC'!G300,'23-HVAC'!J300="*",'23-HVAC'!I300,'23-HVAC'!L300="*",'23-HVAC'!K300,'23-HVAC'!N300="*",'23-HVAC'!M300,'23-HVAC'!P300="*",'23-HVAC'!O300,'23-HVAC'!R300="*",'23-HVAC'!Q300,'23-HVAC'!T300="*",'23-HVAC'!S300,'23-HVAC'!V300="*",'23-HVAC'!U300),"")</f>
        <v/>
      </c>
      <c r="H3416" s="236" t="e">
        <f>G3416/'Project Data'!$D$22</f>
        <v>#VALUE!</v>
      </c>
      <c r="I3416" s="186"/>
      <c r="J3416" s="224"/>
      <c r="K3416" s="242"/>
    </row>
    <row r="3417" spans="1:11" s="147" customFormat="1" ht="15.6" hidden="1">
      <c r="A3417" s="198">
        <f>'23-HVAC'!A301</f>
        <v>0</v>
      </c>
      <c r="B3417" s="235" t="str">
        <f>'23-HVAC'!B301</f>
        <v>23 73 33 Indoor Indirect Fuel-Fired Heating and Ventilating Units</v>
      </c>
      <c r="C3417" s="254"/>
      <c r="D3417" s="239" t="str" cm="1">
        <f t="array" ref="D3417">_xlfn.IFNA(_xlfn.IFS('23-HVAC'!D301="*",'23-HVAC'!C301,'23-HVAC'!F301="*",'23-HVAC'!E301,'23-HVAC'!H301="*",'23-HVAC'!G301,'23-HVAC'!J301="*",'23-HVAC'!I301,'23-HVAC'!L301="*",'23-HVAC'!K301,'23-HVAC'!N301="*",'23-HVAC'!M301,'23-HVAC'!P301="*",'23-HVAC'!O301,'23-HVAC'!R301="*",'23-HVAC'!Q301,'23-HVAC'!T301="*",'23-HVAC'!S301),"")</f>
        <v/>
      </c>
      <c r="E3417" s="622" t="e">
        <f>D3417/'Project Data'!$D$22</f>
        <v>#VALUE!</v>
      </c>
      <c r="F3417" s="186" t="s">
        <v>44</v>
      </c>
      <c r="G3417" s="239" t="str" cm="1">
        <f t="array" ref="G3417">_xlfn.IFNA(_xlfn.IFS('23-HVAC'!F301="*",'23-HVAC'!E301,'23-HVAC'!H301="*",'23-HVAC'!G301,'23-HVAC'!J301="*",'23-HVAC'!I301,'23-HVAC'!L301="*",'23-HVAC'!K301,'23-HVAC'!N301="*",'23-HVAC'!M301,'23-HVAC'!P301="*",'23-HVAC'!O301,'23-HVAC'!R301="*",'23-HVAC'!Q301,'23-HVAC'!T301="*",'23-HVAC'!S301,'23-HVAC'!V301="*",'23-HVAC'!U301),"")</f>
        <v/>
      </c>
      <c r="H3417" s="236" t="e">
        <f>G3417/'Project Data'!$D$22</f>
        <v>#VALUE!</v>
      </c>
      <c r="I3417" s="186"/>
      <c r="J3417" s="224"/>
      <c r="K3417" s="242"/>
    </row>
    <row r="3418" spans="1:11" s="147" customFormat="1" ht="15.6" hidden="1">
      <c r="A3418" s="198">
        <f>'23-HVAC'!A302</f>
        <v>0</v>
      </c>
      <c r="B3418" s="235" t="str">
        <f>'23-HVAC'!B302</f>
        <v>23 73 33.13 Indoor Indirect Oil-Fired Heating and Ventilating Units</v>
      </c>
      <c r="C3418" s="254"/>
      <c r="D3418" s="239" t="str" cm="1">
        <f t="array" ref="D3418">_xlfn.IFNA(_xlfn.IFS('23-HVAC'!D302="*",'23-HVAC'!C302,'23-HVAC'!F302="*",'23-HVAC'!E302,'23-HVAC'!H302="*",'23-HVAC'!G302,'23-HVAC'!J302="*",'23-HVAC'!I302,'23-HVAC'!L302="*",'23-HVAC'!K302,'23-HVAC'!N302="*",'23-HVAC'!M302,'23-HVAC'!P302="*",'23-HVAC'!O302,'23-HVAC'!R302="*",'23-HVAC'!Q302,'23-HVAC'!T302="*",'23-HVAC'!S302),"")</f>
        <v/>
      </c>
      <c r="E3418" s="622" t="e">
        <f>D3418/'Project Data'!$D$22</f>
        <v>#VALUE!</v>
      </c>
      <c r="F3418" s="186" t="s">
        <v>44</v>
      </c>
      <c r="G3418" s="239" t="str" cm="1">
        <f t="array" ref="G3418">_xlfn.IFNA(_xlfn.IFS('23-HVAC'!F302="*",'23-HVAC'!E302,'23-HVAC'!H302="*",'23-HVAC'!G302,'23-HVAC'!J302="*",'23-HVAC'!I302,'23-HVAC'!L302="*",'23-HVAC'!K302,'23-HVAC'!N302="*",'23-HVAC'!M302,'23-HVAC'!P302="*",'23-HVAC'!O302,'23-HVAC'!R302="*",'23-HVAC'!Q302,'23-HVAC'!T302="*",'23-HVAC'!S302,'23-HVAC'!V302="*",'23-HVAC'!U302),"")</f>
        <v/>
      </c>
      <c r="H3418" s="236" t="e">
        <f>G3418/'Project Data'!$D$22</f>
        <v>#VALUE!</v>
      </c>
      <c r="I3418" s="186"/>
      <c r="J3418" s="224"/>
      <c r="K3418" s="242"/>
    </row>
    <row r="3419" spans="1:11" s="147" customFormat="1" ht="15.6" hidden="1">
      <c r="A3419" s="198">
        <f>'23-HVAC'!A303</f>
        <v>0</v>
      </c>
      <c r="B3419" s="235" t="str">
        <f>'23-HVAC'!B303</f>
        <v>23 73 33.16 Indoor Indirect Gas-Fired Heating and Ventilating Units</v>
      </c>
      <c r="C3419" s="254"/>
      <c r="D3419" s="239" t="str" cm="1">
        <f t="array" ref="D3419">_xlfn.IFNA(_xlfn.IFS('23-HVAC'!D303="*",'23-HVAC'!C303,'23-HVAC'!F303="*",'23-HVAC'!E303,'23-HVAC'!H303="*",'23-HVAC'!G303,'23-HVAC'!J303="*",'23-HVAC'!I303,'23-HVAC'!L303="*",'23-HVAC'!K303,'23-HVAC'!N303="*",'23-HVAC'!M303,'23-HVAC'!P303="*",'23-HVAC'!O303,'23-HVAC'!R303="*",'23-HVAC'!Q303,'23-HVAC'!T303="*",'23-HVAC'!S303),"")</f>
        <v/>
      </c>
      <c r="E3419" s="622" t="e">
        <f>D3419/'Project Data'!$D$22</f>
        <v>#VALUE!</v>
      </c>
      <c r="F3419" s="186" t="s">
        <v>44</v>
      </c>
      <c r="G3419" s="239" t="str" cm="1">
        <f t="array" ref="G3419">_xlfn.IFNA(_xlfn.IFS('23-HVAC'!F303="*",'23-HVAC'!E303,'23-HVAC'!H303="*",'23-HVAC'!G303,'23-HVAC'!J303="*",'23-HVAC'!I303,'23-HVAC'!L303="*",'23-HVAC'!K303,'23-HVAC'!N303="*",'23-HVAC'!M303,'23-HVAC'!P303="*",'23-HVAC'!O303,'23-HVAC'!R303="*",'23-HVAC'!Q303,'23-HVAC'!T303="*",'23-HVAC'!S303,'23-HVAC'!V303="*",'23-HVAC'!U303),"")</f>
        <v/>
      </c>
      <c r="H3419" s="236" t="e">
        <f>G3419/'Project Data'!$D$22</f>
        <v>#VALUE!</v>
      </c>
      <c r="I3419" s="186"/>
      <c r="J3419" s="224"/>
      <c r="K3419" s="242"/>
    </row>
    <row r="3420" spans="1:11" s="147" customFormat="1" ht="15.6" hidden="1">
      <c r="A3420" s="198">
        <f>'23-HVAC'!A304</f>
        <v>0</v>
      </c>
      <c r="B3420" s="235" t="str">
        <f>'23-HVAC'!B304</f>
        <v>23 73 39 Indoor, Direct Gas-Fired Heating and Ventilating Units</v>
      </c>
      <c r="C3420" s="254"/>
      <c r="D3420" s="239" t="str" cm="1">
        <f t="array" ref="D3420">_xlfn.IFNA(_xlfn.IFS('23-HVAC'!D304="*",'23-HVAC'!C304,'23-HVAC'!F304="*",'23-HVAC'!E304,'23-HVAC'!H304="*",'23-HVAC'!G304,'23-HVAC'!J304="*",'23-HVAC'!I304,'23-HVAC'!L304="*",'23-HVAC'!K304,'23-HVAC'!N304="*",'23-HVAC'!M304,'23-HVAC'!P304="*",'23-HVAC'!O304,'23-HVAC'!R304="*",'23-HVAC'!Q304,'23-HVAC'!T304="*",'23-HVAC'!S304),"")</f>
        <v/>
      </c>
      <c r="E3420" s="622" t="e">
        <f>D3420/'Project Data'!$D$22</f>
        <v>#VALUE!</v>
      </c>
      <c r="F3420" s="186" t="s">
        <v>44</v>
      </c>
      <c r="G3420" s="239" t="str" cm="1">
        <f t="array" ref="G3420">_xlfn.IFNA(_xlfn.IFS('23-HVAC'!F304="*",'23-HVAC'!E304,'23-HVAC'!H304="*",'23-HVAC'!G304,'23-HVAC'!J304="*",'23-HVAC'!I304,'23-HVAC'!L304="*",'23-HVAC'!K304,'23-HVAC'!N304="*",'23-HVAC'!M304,'23-HVAC'!P304="*",'23-HVAC'!O304,'23-HVAC'!R304="*",'23-HVAC'!Q304,'23-HVAC'!T304="*",'23-HVAC'!S304,'23-HVAC'!V304="*",'23-HVAC'!U304),"")</f>
        <v/>
      </c>
      <c r="H3420" s="236" t="e">
        <f>G3420/'Project Data'!$D$22</f>
        <v>#VALUE!</v>
      </c>
      <c r="I3420" s="186"/>
      <c r="J3420" s="224"/>
      <c r="K3420" s="242"/>
    </row>
    <row r="3421" spans="1:11" s="147" customFormat="1" ht="15.6" hidden="1">
      <c r="A3421" s="198">
        <f>'23-HVAC'!A305</f>
        <v>0</v>
      </c>
      <c r="B3421" s="235" t="str">
        <f>'23-HVAC'!B305</f>
        <v>23 74 00 Packaged Outdoor HVAC Equipment</v>
      </c>
      <c r="C3421" s="254"/>
      <c r="D3421" s="239" t="str" cm="1">
        <f t="array" ref="D3421">_xlfn.IFNA(_xlfn.IFS('23-HVAC'!D305="*",'23-HVAC'!C305,'23-HVAC'!F305="*",'23-HVAC'!E305,'23-HVAC'!H305="*",'23-HVAC'!G305,'23-HVAC'!J305="*",'23-HVAC'!I305,'23-HVAC'!L305="*",'23-HVAC'!K305,'23-HVAC'!N305="*",'23-HVAC'!M305,'23-HVAC'!P305="*",'23-HVAC'!O305,'23-HVAC'!R305="*",'23-HVAC'!Q305,'23-HVAC'!T305="*",'23-HVAC'!S305),"")</f>
        <v/>
      </c>
      <c r="E3421" s="622" t="e">
        <f>D3421/'Project Data'!$D$22</f>
        <v>#VALUE!</v>
      </c>
      <c r="F3421" s="186" t="s">
        <v>44</v>
      </c>
      <c r="G3421" s="239" t="str" cm="1">
        <f t="array" ref="G3421">_xlfn.IFNA(_xlfn.IFS('23-HVAC'!F305="*",'23-HVAC'!E305,'23-HVAC'!H305="*",'23-HVAC'!G305,'23-HVAC'!J305="*",'23-HVAC'!I305,'23-HVAC'!L305="*",'23-HVAC'!K305,'23-HVAC'!N305="*",'23-HVAC'!M305,'23-HVAC'!P305="*",'23-HVAC'!O305,'23-HVAC'!R305="*",'23-HVAC'!Q305,'23-HVAC'!T305="*",'23-HVAC'!S305,'23-HVAC'!V305="*",'23-HVAC'!U305),"")</f>
        <v/>
      </c>
      <c r="H3421" s="236" t="e">
        <f>G3421/'Project Data'!$D$22</f>
        <v>#VALUE!</v>
      </c>
      <c r="I3421" s="186"/>
      <c r="J3421" s="224"/>
      <c r="K3421" s="242"/>
    </row>
    <row r="3422" spans="1:11" s="147" customFormat="1" ht="15.6" hidden="1">
      <c r="A3422" s="198">
        <f>'23-HVAC'!A306</f>
        <v>0</v>
      </c>
      <c r="B3422" s="235" t="str">
        <f>'23-HVAC'!B306</f>
        <v>23 74 13 Packaged, Outdoor, Central-Station Air-Handling Units</v>
      </c>
      <c r="C3422" s="254"/>
      <c r="D3422" s="239" t="str" cm="1">
        <f t="array" ref="D3422">_xlfn.IFNA(_xlfn.IFS('23-HVAC'!D306="*",'23-HVAC'!C306,'23-HVAC'!F306="*",'23-HVAC'!E306,'23-HVAC'!H306="*",'23-HVAC'!G306,'23-HVAC'!J306="*",'23-HVAC'!I306,'23-HVAC'!L306="*",'23-HVAC'!K306,'23-HVAC'!N306="*",'23-HVAC'!M306,'23-HVAC'!P306="*",'23-HVAC'!O306,'23-HVAC'!R306="*",'23-HVAC'!Q306,'23-HVAC'!T306="*",'23-HVAC'!S306),"")</f>
        <v/>
      </c>
      <c r="E3422" s="622" t="e">
        <f>D3422/'Project Data'!$D$22</f>
        <v>#VALUE!</v>
      </c>
      <c r="F3422" s="186" t="s">
        <v>44</v>
      </c>
      <c r="G3422" s="239" t="str" cm="1">
        <f t="array" ref="G3422">_xlfn.IFNA(_xlfn.IFS('23-HVAC'!F306="*",'23-HVAC'!E306,'23-HVAC'!H306="*",'23-HVAC'!G306,'23-HVAC'!J306="*",'23-HVAC'!I306,'23-HVAC'!L306="*",'23-HVAC'!K306,'23-HVAC'!N306="*",'23-HVAC'!M306,'23-HVAC'!P306="*",'23-HVAC'!O306,'23-HVAC'!R306="*",'23-HVAC'!Q306,'23-HVAC'!T306="*",'23-HVAC'!S306,'23-HVAC'!V306="*",'23-HVAC'!U306),"")</f>
        <v/>
      </c>
      <c r="H3422" s="236" t="e">
        <f>G3422/'Project Data'!$D$22</f>
        <v>#VALUE!</v>
      </c>
      <c r="I3422" s="186"/>
      <c r="J3422" s="224"/>
      <c r="K3422" s="242"/>
    </row>
    <row r="3423" spans="1:11" s="147" customFormat="1" ht="15.6" hidden="1">
      <c r="A3423" s="198">
        <f>'23-HVAC'!A307</f>
        <v>0</v>
      </c>
      <c r="B3423" s="235" t="str">
        <f>'23-HVAC'!B307</f>
        <v>23 74 16 Packaged Rooftop Air-Conditioning Units</v>
      </c>
      <c r="C3423" s="254"/>
      <c r="D3423" s="239" t="str" cm="1">
        <f t="array" ref="D3423">_xlfn.IFNA(_xlfn.IFS('23-HVAC'!D307="*",'23-HVAC'!C307,'23-HVAC'!F307="*",'23-HVAC'!E307,'23-HVAC'!H307="*",'23-HVAC'!G307,'23-HVAC'!J307="*",'23-HVAC'!I307,'23-HVAC'!L307="*",'23-HVAC'!K307,'23-HVAC'!N307="*",'23-HVAC'!M307,'23-HVAC'!P307="*",'23-HVAC'!O307,'23-HVAC'!R307="*",'23-HVAC'!Q307,'23-HVAC'!T307="*",'23-HVAC'!S307),"")</f>
        <v/>
      </c>
      <c r="E3423" s="622" t="e">
        <f>D3423/'Project Data'!$D$22</f>
        <v>#VALUE!</v>
      </c>
      <c r="F3423" s="186" t="s">
        <v>44</v>
      </c>
      <c r="G3423" s="239" t="str" cm="1">
        <f t="array" ref="G3423">_xlfn.IFNA(_xlfn.IFS('23-HVAC'!F307="*",'23-HVAC'!E307,'23-HVAC'!H307="*",'23-HVAC'!G307,'23-HVAC'!J307="*",'23-HVAC'!I307,'23-HVAC'!L307="*",'23-HVAC'!K307,'23-HVAC'!N307="*",'23-HVAC'!M307,'23-HVAC'!P307="*",'23-HVAC'!O307,'23-HVAC'!R307="*",'23-HVAC'!Q307,'23-HVAC'!T307="*",'23-HVAC'!S307,'23-HVAC'!V307="*",'23-HVAC'!U307),"")</f>
        <v/>
      </c>
      <c r="H3423" s="236" t="e">
        <f>G3423/'Project Data'!$D$22</f>
        <v>#VALUE!</v>
      </c>
      <c r="I3423" s="186"/>
      <c r="J3423" s="224"/>
      <c r="K3423" s="242"/>
    </row>
    <row r="3424" spans="1:11" s="147" customFormat="1" ht="15.6" hidden="1">
      <c r="A3424" s="198">
        <f>'23-HVAC'!A308</f>
        <v>0</v>
      </c>
      <c r="B3424" s="235" t="str">
        <f>'23-HVAC'!B308</f>
        <v>23 74 16.11 Packaged, Small-Capacity, Rooftop Air-Conditioning Units</v>
      </c>
      <c r="C3424" s="254"/>
      <c r="D3424" s="239" t="str" cm="1">
        <f t="array" ref="D3424">_xlfn.IFNA(_xlfn.IFS('23-HVAC'!D308="*",'23-HVAC'!C308,'23-HVAC'!F308="*",'23-HVAC'!E308,'23-HVAC'!H308="*",'23-HVAC'!G308,'23-HVAC'!J308="*",'23-HVAC'!I308,'23-HVAC'!L308="*",'23-HVAC'!K308,'23-HVAC'!N308="*",'23-HVAC'!M308,'23-HVAC'!P308="*",'23-HVAC'!O308,'23-HVAC'!R308="*",'23-HVAC'!Q308,'23-HVAC'!T308="*",'23-HVAC'!S308),"")</f>
        <v/>
      </c>
      <c r="E3424" s="622" t="e">
        <f>D3424/'Project Data'!$D$22</f>
        <v>#VALUE!</v>
      </c>
      <c r="F3424" s="186" t="s">
        <v>44</v>
      </c>
      <c r="G3424" s="239" t="str" cm="1">
        <f t="array" ref="G3424">_xlfn.IFNA(_xlfn.IFS('23-HVAC'!F308="*",'23-HVAC'!E308,'23-HVAC'!H308="*",'23-HVAC'!G308,'23-HVAC'!J308="*",'23-HVAC'!I308,'23-HVAC'!L308="*",'23-HVAC'!K308,'23-HVAC'!N308="*",'23-HVAC'!M308,'23-HVAC'!P308="*",'23-HVAC'!O308,'23-HVAC'!R308="*",'23-HVAC'!Q308,'23-HVAC'!T308="*",'23-HVAC'!S308,'23-HVAC'!V308="*",'23-HVAC'!U308),"")</f>
        <v/>
      </c>
      <c r="H3424" s="236" t="e">
        <f>G3424/'Project Data'!$D$22</f>
        <v>#VALUE!</v>
      </c>
      <c r="I3424" s="186"/>
      <c r="J3424" s="224"/>
      <c r="K3424" s="242"/>
    </row>
    <row r="3425" spans="1:11" s="147" customFormat="1" ht="15.6" hidden="1">
      <c r="A3425" s="198">
        <f>'23-HVAC'!A309</f>
        <v>0</v>
      </c>
      <c r="B3425" s="235" t="str">
        <f>'23-HVAC'!B309</f>
        <v>23 74 16.12 Packaged, Intermediate-Capacity, Rooftop Air-Conditioning Units</v>
      </c>
      <c r="C3425" s="254"/>
      <c r="D3425" s="239" t="str" cm="1">
        <f t="array" ref="D3425">_xlfn.IFNA(_xlfn.IFS('23-HVAC'!D309="*",'23-HVAC'!C309,'23-HVAC'!F309="*",'23-HVAC'!E309,'23-HVAC'!H309="*",'23-HVAC'!G309,'23-HVAC'!J309="*",'23-HVAC'!I309,'23-HVAC'!L309="*",'23-HVAC'!K309,'23-HVAC'!N309="*",'23-HVAC'!M309,'23-HVAC'!P309="*",'23-HVAC'!O309,'23-HVAC'!R309="*",'23-HVAC'!Q309,'23-HVAC'!T309="*",'23-HVAC'!S309),"")</f>
        <v/>
      </c>
      <c r="E3425" s="622" t="e">
        <f>D3425/'Project Data'!$D$22</f>
        <v>#VALUE!</v>
      </c>
      <c r="F3425" s="186" t="s">
        <v>44</v>
      </c>
      <c r="G3425" s="239" t="str" cm="1">
        <f t="array" ref="G3425">_xlfn.IFNA(_xlfn.IFS('23-HVAC'!F309="*",'23-HVAC'!E309,'23-HVAC'!H309="*",'23-HVAC'!G309,'23-HVAC'!J309="*",'23-HVAC'!I309,'23-HVAC'!L309="*",'23-HVAC'!K309,'23-HVAC'!N309="*",'23-HVAC'!M309,'23-HVAC'!P309="*",'23-HVAC'!O309,'23-HVAC'!R309="*",'23-HVAC'!Q309,'23-HVAC'!T309="*",'23-HVAC'!S309,'23-HVAC'!V309="*",'23-HVAC'!U309),"")</f>
        <v/>
      </c>
      <c r="H3425" s="236" t="e">
        <f>G3425/'Project Data'!$D$22</f>
        <v>#VALUE!</v>
      </c>
      <c r="I3425" s="186"/>
      <c r="J3425" s="224"/>
      <c r="K3425" s="242"/>
    </row>
    <row r="3426" spans="1:11" s="147" customFormat="1" ht="15.6" hidden="1">
      <c r="A3426" s="198">
        <f>'23-HVAC'!A310</f>
        <v>0</v>
      </c>
      <c r="B3426" s="235" t="str">
        <f>'23-HVAC'!B310</f>
        <v>23 74 16.13 Packaged, Large-Capacity, Rooftop Air-Conditioning Units</v>
      </c>
      <c r="C3426" s="254"/>
      <c r="D3426" s="239" t="str" cm="1">
        <f t="array" ref="D3426">_xlfn.IFNA(_xlfn.IFS('23-HVAC'!D310="*",'23-HVAC'!C310,'23-HVAC'!F310="*",'23-HVAC'!E310,'23-HVAC'!H310="*",'23-HVAC'!G310,'23-HVAC'!J310="*",'23-HVAC'!I310,'23-HVAC'!L310="*",'23-HVAC'!K310,'23-HVAC'!N310="*",'23-HVAC'!M310,'23-HVAC'!P310="*",'23-HVAC'!O310,'23-HVAC'!R310="*",'23-HVAC'!Q310,'23-HVAC'!T310="*",'23-HVAC'!S310),"")</f>
        <v/>
      </c>
      <c r="E3426" s="622" t="e">
        <f>D3426/'Project Data'!$D$22</f>
        <v>#VALUE!</v>
      </c>
      <c r="F3426" s="186" t="s">
        <v>44</v>
      </c>
      <c r="G3426" s="239" t="str" cm="1">
        <f t="array" ref="G3426">_xlfn.IFNA(_xlfn.IFS('23-HVAC'!F310="*",'23-HVAC'!E310,'23-HVAC'!H310="*",'23-HVAC'!G310,'23-HVAC'!J310="*",'23-HVAC'!I310,'23-HVAC'!L310="*",'23-HVAC'!K310,'23-HVAC'!N310="*",'23-HVAC'!M310,'23-HVAC'!P310="*",'23-HVAC'!O310,'23-HVAC'!R310="*",'23-HVAC'!Q310,'23-HVAC'!T310="*",'23-HVAC'!S310,'23-HVAC'!V310="*",'23-HVAC'!U310),"")</f>
        <v/>
      </c>
      <c r="H3426" s="236" t="e">
        <f>G3426/'Project Data'!$D$22</f>
        <v>#VALUE!</v>
      </c>
      <c r="I3426" s="186"/>
      <c r="J3426" s="224"/>
      <c r="K3426" s="242"/>
    </row>
    <row r="3427" spans="1:11" s="147" customFormat="1" ht="15.6" hidden="1">
      <c r="A3427" s="198">
        <f>'23-HVAC'!A311</f>
        <v>0</v>
      </c>
      <c r="B3427" s="235" t="str">
        <f>'23-HVAC'!B311</f>
        <v>23 74 23 Packaged, Outdoor, Heating-Only Makeup-Air Units</v>
      </c>
      <c r="C3427" s="254"/>
      <c r="D3427" s="239" t="str" cm="1">
        <f t="array" ref="D3427">_xlfn.IFNA(_xlfn.IFS('23-HVAC'!D311="*",'23-HVAC'!C311,'23-HVAC'!F311="*",'23-HVAC'!E311,'23-HVAC'!H311="*",'23-HVAC'!G311,'23-HVAC'!J311="*",'23-HVAC'!I311,'23-HVAC'!L311="*",'23-HVAC'!K311,'23-HVAC'!N311="*",'23-HVAC'!M311,'23-HVAC'!P311="*",'23-HVAC'!O311,'23-HVAC'!R311="*",'23-HVAC'!Q311,'23-HVAC'!T311="*",'23-HVAC'!S311),"")</f>
        <v/>
      </c>
      <c r="E3427" s="622" t="e">
        <f>D3427/'Project Data'!$D$22</f>
        <v>#VALUE!</v>
      </c>
      <c r="F3427" s="186" t="s">
        <v>44</v>
      </c>
      <c r="G3427" s="239" t="str" cm="1">
        <f t="array" ref="G3427">_xlfn.IFNA(_xlfn.IFS('23-HVAC'!F311="*",'23-HVAC'!E311,'23-HVAC'!H311="*",'23-HVAC'!G311,'23-HVAC'!J311="*",'23-HVAC'!I311,'23-HVAC'!L311="*",'23-HVAC'!K311,'23-HVAC'!N311="*",'23-HVAC'!M311,'23-HVAC'!P311="*",'23-HVAC'!O311,'23-HVAC'!R311="*",'23-HVAC'!Q311,'23-HVAC'!T311="*",'23-HVAC'!S311,'23-HVAC'!V311="*",'23-HVAC'!U311),"")</f>
        <v/>
      </c>
      <c r="H3427" s="236" t="e">
        <f>G3427/'Project Data'!$D$22</f>
        <v>#VALUE!</v>
      </c>
      <c r="I3427" s="186"/>
      <c r="J3427" s="224"/>
      <c r="K3427" s="242"/>
    </row>
    <row r="3428" spans="1:11" s="147" customFormat="1" ht="15.6" hidden="1">
      <c r="A3428" s="198">
        <f>'23-HVAC'!A312</f>
        <v>0</v>
      </c>
      <c r="B3428" s="235" t="str">
        <f>'23-HVAC'!B312</f>
        <v>23 74 23.13 Packaged, Direct-Fired, Outdoor, Heating-Only Makeup-Air Units</v>
      </c>
      <c r="C3428" s="254"/>
      <c r="D3428" s="239" t="str" cm="1">
        <f t="array" ref="D3428">_xlfn.IFNA(_xlfn.IFS('23-HVAC'!D312="*",'23-HVAC'!C312,'23-HVAC'!F312="*",'23-HVAC'!E312,'23-HVAC'!H312="*",'23-HVAC'!G312,'23-HVAC'!J312="*",'23-HVAC'!I312,'23-HVAC'!L312="*",'23-HVAC'!K312,'23-HVAC'!N312="*",'23-HVAC'!M312,'23-HVAC'!P312="*",'23-HVAC'!O312,'23-HVAC'!R312="*",'23-HVAC'!Q312,'23-HVAC'!T312="*",'23-HVAC'!S312),"")</f>
        <v/>
      </c>
      <c r="E3428" s="622" t="e">
        <f>D3428/'Project Data'!$D$22</f>
        <v>#VALUE!</v>
      </c>
      <c r="F3428" s="186" t="s">
        <v>44</v>
      </c>
      <c r="G3428" s="239" t="str" cm="1">
        <f t="array" ref="G3428">_xlfn.IFNA(_xlfn.IFS('23-HVAC'!F312="*",'23-HVAC'!E312,'23-HVAC'!H312="*",'23-HVAC'!G312,'23-HVAC'!J312="*",'23-HVAC'!I312,'23-HVAC'!L312="*",'23-HVAC'!K312,'23-HVAC'!N312="*",'23-HVAC'!M312,'23-HVAC'!P312="*",'23-HVAC'!O312,'23-HVAC'!R312="*",'23-HVAC'!Q312,'23-HVAC'!T312="*",'23-HVAC'!S312,'23-HVAC'!V312="*",'23-HVAC'!U312),"")</f>
        <v/>
      </c>
      <c r="H3428" s="236" t="e">
        <f>G3428/'Project Data'!$D$22</f>
        <v>#VALUE!</v>
      </c>
      <c r="I3428" s="186"/>
      <c r="J3428" s="224"/>
      <c r="K3428" s="242"/>
    </row>
    <row r="3429" spans="1:11" s="147" customFormat="1" ht="15.6" hidden="1">
      <c r="A3429" s="198">
        <f>'23-HVAC'!A313</f>
        <v>0</v>
      </c>
      <c r="B3429" s="235" t="str">
        <f>'23-HVAC'!B313</f>
        <v>23 74 23.16 Packaged, Indirect-Fired, Outdoor, Heating-Only Makeup-Air Units</v>
      </c>
      <c r="C3429" s="254"/>
      <c r="D3429" s="239" t="str" cm="1">
        <f t="array" ref="D3429">_xlfn.IFNA(_xlfn.IFS('23-HVAC'!D313="*",'23-HVAC'!C313,'23-HVAC'!F313="*",'23-HVAC'!E313,'23-HVAC'!H313="*",'23-HVAC'!G313,'23-HVAC'!J313="*",'23-HVAC'!I313,'23-HVAC'!L313="*",'23-HVAC'!K313,'23-HVAC'!N313="*",'23-HVAC'!M313,'23-HVAC'!P313="*",'23-HVAC'!O313,'23-HVAC'!R313="*",'23-HVAC'!Q313,'23-HVAC'!T313="*",'23-HVAC'!S313),"")</f>
        <v/>
      </c>
      <c r="E3429" s="622" t="e">
        <f>D3429/'Project Data'!$D$22</f>
        <v>#VALUE!</v>
      </c>
      <c r="F3429" s="186" t="s">
        <v>44</v>
      </c>
      <c r="G3429" s="239" t="str" cm="1">
        <f t="array" ref="G3429">_xlfn.IFNA(_xlfn.IFS('23-HVAC'!F313="*",'23-HVAC'!E313,'23-HVAC'!H313="*",'23-HVAC'!G313,'23-HVAC'!J313="*",'23-HVAC'!I313,'23-HVAC'!L313="*",'23-HVAC'!K313,'23-HVAC'!N313="*",'23-HVAC'!M313,'23-HVAC'!P313="*",'23-HVAC'!O313,'23-HVAC'!R313="*",'23-HVAC'!Q313,'23-HVAC'!T313="*",'23-HVAC'!S313,'23-HVAC'!V313="*",'23-HVAC'!U313),"")</f>
        <v/>
      </c>
      <c r="H3429" s="236" t="e">
        <f>G3429/'Project Data'!$D$22</f>
        <v>#VALUE!</v>
      </c>
      <c r="I3429" s="186"/>
      <c r="J3429" s="224"/>
      <c r="K3429" s="242"/>
    </row>
    <row r="3430" spans="1:11" s="147" customFormat="1" ht="15.6" hidden="1">
      <c r="A3430" s="198">
        <f>'23-HVAC'!A314</f>
        <v>0</v>
      </c>
      <c r="B3430" s="235" t="str">
        <f>'23-HVAC'!B314</f>
        <v>23 74 33 Dedicated Outdoor-Air Units</v>
      </c>
      <c r="C3430" s="254"/>
      <c r="D3430" s="239" t="str" cm="1">
        <f t="array" ref="D3430">_xlfn.IFNA(_xlfn.IFS('23-HVAC'!D314="*",'23-HVAC'!C314,'23-HVAC'!F314="*",'23-HVAC'!E314,'23-HVAC'!H314="*",'23-HVAC'!G314,'23-HVAC'!J314="*",'23-HVAC'!I314,'23-HVAC'!L314="*",'23-HVAC'!K314,'23-HVAC'!N314="*",'23-HVAC'!M314,'23-HVAC'!P314="*",'23-HVAC'!O314,'23-HVAC'!R314="*",'23-HVAC'!Q314,'23-HVAC'!T314="*",'23-HVAC'!S314),"")</f>
        <v/>
      </c>
      <c r="E3430" s="622" t="e">
        <f>D3430/'Project Data'!$D$22</f>
        <v>#VALUE!</v>
      </c>
      <c r="F3430" s="186" t="s">
        <v>44</v>
      </c>
      <c r="G3430" s="239" t="str" cm="1">
        <f t="array" ref="G3430">_xlfn.IFNA(_xlfn.IFS('23-HVAC'!F314="*",'23-HVAC'!E314,'23-HVAC'!H314="*",'23-HVAC'!G314,'23-HVAC'!J314="*",'23-HVAC'!I314,'23-HVAC'!L314="*",'23-HVAC'!K314,'23-HVAC'!N314="*",'23-HVAC'!M314,'23-HVAC'!P314="*",'23-HVAC'!O314,'23-HVAC'!R314="*",'23-HVAC'!Q314,'23-HVAC'!T314="*",'23-HVAC'!S314,'23-HVAC'!V314="*",'23-HVAC'!U314),"")</f>
        <v/>
      </c>
      <c r="H3430" s="236" t="e">
        <f>G3430/'Project Data'!$D$22</f>
        <v>#VALUE!</v>
      </c>
      <c r="I3430" s="186"/>
      <c r="J3430" s="224"/>
      <c r="K3430" s="242"/>
    </row>
    <row r="3431" spans="1:11" s="147" customFormat="1" ht="15.6" hidden="1">
      <c r="A3431" s="198">
        <f>'23-HVAC'!A315</f>
        <v>0</v>
      </c>
      <c r="B3431" s="235" t="str">
        <f>'23-HVAC'!B315</f>
        <v>23 75 00 Custom-Packaged Outdoor HVAC Equipment</v>
      </c>
      <c r="C3431" s="254"/>
      <c r="D3431" s="239" t="str" cm="1">
        <f t="array" ref="D3431">_xlfn.IFNA(_xlfn.IFS('23-HVAC'!D315="*",'23-HVAC'!C315,'23-HVAC'!F315="*",'23-HVAC'!E315,'23-HVAC'!H315="*",'23-HVAC'!G315,'23-HVAC'!J315="*",'23-HVAC'!I315,'23-HVAC'!L315="*",'23-HVAC'!K315,'23-HVAC'!N315="*",'23-HVAC'!M315,'23-HVAC'!P315="*",'23-HVAC'!O315,'23-HVAC'!R315="*",'23-HVAC'!Q315,'23-HVAC'!T315="*",'23-HVAC'!S315),"")</f>
        <v/>
      </c>
      <c r="E3431" s="622" t="e">
        <f>D3431/'Project Data'!$D$22</f>
        <v>#VALUE!</v>
      </c>
      <c r="F3431" s="186" t="s">
        <v>44</v>
      </c>
      <c r="G3431" s="239" t="str" cm="1">
        <f t="array" ref="G3431">_xlfn.IFNA(_xlfn.IFS('23-HVAC'!F315="*",'23-HVAC'!E315,'23-HVAC'!H315="*",'23-HVAC'!G315,'23-HVAC'!J315="*",'23-HVAC'!I315,'23-HVAC'!L315="*",'23-HVAC'!K315,'23-HVAC'!N315="*",'23-HVAC'!M315,'23-HVAC'!P315="*",'23-HVAC'!O315,'23-HVAC'!R315="*",'23-HVAC'!Q315,'23-HVAC'!T315="*",'23-HVAC'!S315,'23-HVAC'!V315="*",'23-HVAC'!U315),"")</f>
        <v/>
      </c>
      <c r="H3431" s="236" t="e">
        <f>G3431/'Project Data'!$D$22</f>
        <v>#VALUE!</v>
      </c>
      <c r="I3431" s="186"/>
      <c r="J3431" s="224"/>
      <c r="K3431" s="242"/>
    </row>
    <row r="3432" spans="1:11" s="147" customFormat="1" ht="15.6" hidden="1">
      <c r="A3432" s="198">
        <f>'23-HVAC'!A316</f>
        <v>0</v>
      </c>
      <c r="B3432" s="235" t="str">
        <f>'23-HVAC'!B316</f>
        <v>23 75 13 Custom-Packaged, Outdoor, Central-Station Air-Handling Units</v>
      </c>
      <c r="C3432" s="254"/>
      <c r="D3432" s="239" t="str" cm="1">
        <f t="array" ref="D3432">_xlfn.IFNA(_xlfn.IFS('23-HVAC'!D316="*",'23-HVAC'!C316,'23-HVAC'!F316="*",'23-HVAC'!E316,'23-HVAC'!H316="*",'23-HVAC'!G316,'23-HVAC'!J316="*",'23-HVAC'!I316,'23-HVAC'!L316="*",'23-HVAC'!K316,'23-HVAC'!N316="*",'23-HVAC'!M316,'23-HVAC'!P316="*",'23-HVAC'!O316,'23-HVAC'!R316="*",'23-HVAC'!Q316,'23-HVAC'!T316="*",'23-HVAC'!S316),"")</f>
        <v/>
      </c>
      <c r="E3432" s="622" t="e">
        <f>D3432/'Project Data'!$D$22</f>
        <v>#VALUE!</v>
      </c>
      <c r="F3432" s="186" t="s">
        <v>44</v>
      </c>
      <c r="G3432" s="239" t="str" cm="1">
        <f t="array" ref="G3432">_xlfn.IFNA(_xlfn.IFS('23-HVAC'!F316="*",'23-HVAC'!E316,'23-HVAC'!H316="*",'23-HVAC'!G316,'23-HVAC'!J316="*",'23-HVAC'!I316,'23-HVAC'!L316="*",'23-HVAC'!K316,'23-HVAC'!N316="*",'23-HVAC'!M316,'23-HVAC'!P316="*",'23-HVAC'!O316,'23-HVAC'!R316="*",'23-HVAC'!Q316,'23-HVAC'!T316="*",'23-HVAC'!S316,'23-HVAC'!V316="*",'23-HVAC'!U316),"")</f>
        <v/>
      </c>
      <c r="H3432" s="236" t="e">
        <f>G3432/'Project Data'!$D$22</f>
        <v>#VALUE!</v>
      </c>
      <c r="I3432" s="186"/>
      <c r="J3432" s="224"/>
      <c r="K3432" s="242"/>
    </row>
    <row r="3433" spans="1:11" s="147" customFormat="1" ht="15.6" hidden="1">
      <c r="A3433" s="198">
        <f>'23-HVAC'!A317</f>
        <v>0</v>
      </c>
      <c r="B3433" s="235" t="str">
        <f>'23-HVAC'!B317</f>
        <v>23 75 16 Custom-Packaged, Rooftop Air-Conditioning Units</v>
      </c>
      <c r="C3433" s="254"/>
      <c r="D3433" s="239" t="str" cm="1">
        <f t="array" ref="D3433">_xlfn.IFNA(_xlfn.IFS('23-HVAC'!D317="*",'23-HVAC'!C317,'23-HVAC'!F317="*",'23-HVAC'!E317,'23-HVAC'!H317="*",'23-HVAC'!G317,'23-HVAC'!J317="*",'23-HVAC'!I317,'23-HVAC'!L317="*",'23-HVAC'!K317,'23-HVAC'!N317="*",'23-HVAC'!M317,'23-HVAC'!P317="*",'23-HVAC'!O317,'23-HVAC'!R317="*",'23-HVAC'!Q317,'23-HVAC'!T317="*",'23-HVAC'!S317),"")</f>
        <v/>
      </c>
      <c r="E3433" s="622" t="e">
        <f>D3433/'Project Data'!$D$22</f>
        <v>#VALUE!</v>
      </c>
      <c r="F3433" s="186" t="s">
        <v>44</v>
      </c>
      <c r="G3433" s="239" t="str" cm="1">
        <f t="array" ref="G3433">_xlfn.IFNA(_xlfn.IFS('23-HVAC'!F317="*",'23-HVAC'!E317,'23-HVAC'!H317="*",'23-HVAC'!G317,'23-HVAC'!J317="*",'23-HVAC'!I317,'23-HVAC'!L317="*",'23-HVAC'!K317,'23-HVAC'!N317="*",'23-HVAC'!M317,'23-HVAC'!P317="*",'23-HVAC'!O317,'23-HVAC'!R317="*",'23-HVAC'!Q317,'23-HVAC'!T317="*",'23-HVAC'!S317,'23-HVAC'!V317="*",'23-HVAC'!U317),"")</f>
        <v/>
      </c>
      <c r="H3433" s="236" t="e">
        <f>G3433/'Project Data'!$D$22</f>
        <v>#VALUE!</v>
      </c>
      <c r="I3433" s="186"/>
      <c r="J3433" s="224"/>
      <c r="K3433" s="242"/>
    </row>
    <row r="3434" spans="1:11" s="147" customFormat="1" ht="15.6" hidden="1">
      <c r="A3434" s="198">
        <f>'23-HVAC'!A318</f>
        <v>0</v>
      </c>
      <c r="B3434" s="235" t="str">
        <f>'23-HVAC'!B318</f>
        <v>23 75 23 Custom-Packaged, Outdoor, Heating and Ventilating Makeup-Air Units</v>
      </c>
      <c r="C3434" s="254"/>
      <c r="D3434" s="239" t="str" cm="1">
        <f t="array" ref="D3434">_xlfn.IFNA(_xlfn.IFS('23-HVAC'!D318="*",'23-HVAC'!C318,'23-HVAC'!F318="*",'23-HVAC'!E318,'23-HVAC'!H318="*",'23-HVAC'!G318,'23-HVAC'!J318="*",'23-HVAC'!I318,'23-HVAC'!L318="*",'23-HVAC'!K318,'23-HVAC'!N318="*",'23-HVAC'!M318,'23-HVAC'!P318="*",'23-HVAC'!O318,'23-HVAC'!R318="*",'23-HVAC'!Q318,'23-HVAC'!T318="*",'23-HVAC'!S318),"")</f>
        <v/>
      </c>
      <c r="E3434" s="622" t="e">
        <f>D3434/'Project Data'!$D$22</f>
        <v>#VALUE!</v>
      </c>
      <c r="F3434" s="186" t="s">
        <v>44</v>
      </c>
      <c r="G3434" s="239" t="str" cm="1">
        <f t="array" ref="G3434">_xlfn.IFNA(_xlfn.IFS('23-HVAC'!F318="*",'23-HVAC'!E318,'23-HVAC'!H318="*",'23-HVAC'!G318,'23-HVAC'!J318="*",'23-HVAC'!I318,'23-HVAC'!L318="*",'23-HVAC'!K318,'23-HVAC'!N318="*",'23-HVAC'!M318,'23-HVAC'!P318="*",'23-HVAC'!O318,'23-HVAC'!R318="*",'23-HVAC'!Q318,'23-HVAC'!T318="*",'23-HVAC'!S318,'23-HVAC'!V318="*",'23-HVAC'!U318),"")</f>
        <v/>
      </c>
      <c r="H3434" s="236" t="e">
        <f>G3434/'Project Data'!$D$22</f>
        <v>#VALUE!</v>
      </c>
      <c r="I3434" s="186"/>
      <c r="J3434" s="224"/>
      <c r="K3434" s="242"/>
    </row>
    <row r="3435" spans="1:11" s="147" customFormat="1" ht="15.6" hidden="1">
      <c r="A3435" s="198">
        <f>'23-HVAC'!A319</f>
        <v>0</v>
      </c>
      <c r="B3435" s="235" t="str">
        <f>'23-HVAC'!B319</f>
        <v>23 75 33 Custom-Packaged, Outdoor, Heating and Cooling Makeup Air- Conditioners</v>
      </c>
      <c r="C3435" s="254"/>
      <c r="D3435" s="239" t="str" cm="1">
        <f t="array" ref="D3435">_xlfn.IFNA(_xlfn.IFS('23-HVAC'!D319="*",'23-HVAC'!C319,'23-HVAC'!F319="*",'23-HVAC'!E319,'23-HVAC'!H319="*",'23-HVAC'!G319,'23-HVAC'!J319="*",'23-HVAC'!I319,'23-HVAC'!L319="*",'23-HVAC'!K319,'23-HVAC'!N319="*",'23-HVAC'!M319,'23-HVAC'!P319="*",'23-HVAC'!O319,'23-HVAC'!R319="*",'23-HVAC'!Q319,'23-HVAC'!T319="*",'23-HVAC'!S319),"")</f>
        <v/>
      </c>
      <c r="E3435" s="622" t="e">
        <f>D3435/'Project Data'!$D$22</f>
        <v>#VALUE!</v>
      </c>
      <c r="F3435" s="186" t="s">
        <v>44</v>
      </c>
      <c r="G3435" s="239" t="str" cm="1">
        <f t="array" ref="G3435">_xlfn.IFNA(_xlfn.IFS('23-HVAC'!F319="*",'23-HVAC'!E319,'23-HVAC'!H319="*",'23-HVAC'!G319,'23-HVAC'!J319="*",'23-HVAC'!I319,'23-HVAC'!L319="*",'23-HVAC'!K319,'23-HVAC'!N319="*",'23-HVAC'!M319,'23-HVAC'!P319="*",'23-HVAC'!O319,'23-HVAC'!R319="*",'23-HVAC'!Q319,'23-HVAC'!T319="*",'23-HVAC'!S319,'23-HVAC'!V319="*",'23-HVAC'!U319),"")</f>
        <v/>
      </c>
      <c r="H3435" s="236" t="e">
        <f>G3435/'Project Data'!$D$22</f>
        <v>#VALUE!</v>
      </c>
      <c r="I3435" s="186"/>
      <c r="J3435" s="224"/>
      <c r="K3435" s="242"/>
    </row>
    <row r="3436" spans="1:11" s="147" customFormat="1" ht="15.6" hidden="1">
      <c r="A3436" s="198">
        <f>'23-HVAC'!A320</f>
        <v>0</v>
      </c>
      <c r="B3436" s="235" t="str">
        <f>'23-HVAC'!B320</f>
        <v>23 76 00 Evaporative Air-Cooling Equipment</v>
      </c>
      <c r="C3436" s="254"/>
      <c r="D3436" s="239" t="str" cm="1">
        <f t="array" ref="D3436">_xlfn.IFNA(_xlfn.IFS('23-HVAC'!D320="*",'23-HVAC'!C320,'23-HVAC'!F320="*",'23-HVAC'!E320,'23-HVAC'!H320="*",'23-HVAC'!G320,'23-HVAC'!J320="*",'23-HVAC'!I320,'23-HVAC'!L320="*",'23-HVAC'!K320,'23-HVAC'!N320="*",'23-HVAC'!M320,'23-HVAC'!P320="*",'23-HVAC'!O320,'23-HVAC'!R320="*",'23-HVAC'!Q320,'23-HVAC'!T320="*",'23-HVAC'!S320),"")</f>
        <v/>
      </c>
      <c r="E3436" s="622" t="e">
        <f>D3436/'Project Data'!$D$22</f>
        <v>#VALUE!</v>
      </c>
      <c r="F3436" s="186" t="s">
        <v>44</v>
      </c>
      <c r="G3436" s="239" t="str" cm="1">
        <f t="array" ref="G3436">_xlfn.IFNA(_xlfn.IFS('23-HVAC'!F320="*",'23-HVAC'!E320,'23-HVAC'!H320="*",'23-HVAC'!G320,'23-HVAC'!J320="*",'23-HVAC'!I320,'23-HVAC'!L320="*",'23-HVAC'!K320,'23-HVAC'!N320="*",'23-HVAC'!M320,'23-HVAC'!P320="*",'23-HVAC'!O320,'23-HVAC'!R320="*",'23-HVAC'!Q320,'23-HVAC'!T320="*",'23-HVAC'!S320,'23-HVAC'!V320="*",'23-HVAC'!U320),"")</f>
        <v/>
      </c>
      <c r="H3436" s="236" t="e">
        <f>G3436/'Project Data'!$D$22</f>
        <v>#VALUE!</v>
      </c>
      <c r="I3436" s="186"/>
      <c r="J3436" s="224"/>
      <c r="K3436" s="242"/>
    </row>
    <row r="3437" spans="1:11" s="147" customFormat="1" ht="15.6" hidden="1">
      <c r="A3437" s="198">
        <f>'23-HVAC'!A321</f>
        <v>0</v>
      </c>
      <c r="B3437" s="235" t="str">
        <f>'23-HVAC'!B321</f>
        <v>23 76 13 Direct Evaporative Air Coolers</v>
      </c>
      <c r="C3437" s="254"/>
      <c r="D3437" s="239" t="str" cm="1">
        <f t="array" ref="D3437">_xlfn.IFNA(_xlfn.IFS('23-HVAC'!D321="*",'23-HVAC'!C321,'23-HVAC'!F321="*",'23-HVAC'!E321,'23-HVAC'!H321="*",'23-HVAC'!G321,'23-HVAC'!J321="*",'23-HVAC'!I321,'23-HVAC'!L321="*",'23-HVAC'!K321,'23-HVAC'!N321="*",'23-HVAC'!M321,'23-HVAC'!P321="*",'23-HVAC'!O321,'23-HVAC'!R321="*",'23-HVAC'!Q321,'23-HVAC'!T321="*",'23-HVAC'!S321),"")</f>
        <v/>
      </c>
      <c r="E3437" s="622" t="e">
        <f>D3437/'Project Data'!$D$22</f>
        <v>#VALUE!</v>
      </c>
      <c r="F3437" s="186" t="s">
        <v>44</v>
      </c>
      <c r="G3437" s="239" t="str" cm="1">
        <f t="array" ref="G3437">_xlfn.IFNA(_xlfn.IFS('23-HVAC'!F321="*",'23-HVAC'!E321,'23-HVAC'!H321="*",'23-HVAC'!G321,'23-HVAC'!J321="*",'23-HVAC'!I321,'23-HVAC'!L321="*",'23-HVAC'!K321,'23-HVAC'!N321="*",'23-HVAC'!M321,'23-HVAC'!P321="*",'23-HVAC'!O321,'23-HVAC'!R321="*",'23-HVAC'!Q321,'23-HVAC'!T321="*",'23-HVAC'!S321,'23-HVAC'!V321="*",'23-HVAC'!U321),"")</f>
        <v/>
      </c>
      <c r="H3437" s="236" t="e">
        <f>G3437/'Project Data'!$D$22</f>
        <v>#VALUE!</v>
      </c>
      <c r="I3437" s="186"/>
      <c r="J3437" s="224"/>
      <c r="K3437" s="242"/>
    </row>
    <row r="3438" spans="1:11" s="147" customFormat="1" ht="15.6" hidden="1">
      <c r="A3438" s="198">
        <f>'23-HVAC'!A322</f>
        <v>0</v>
      </c>
      <c r="B3438" s="235" t="str">
        <f>'23-HVAC'!B322</f>
        <v>23 76 16 Indirect Evaporative Air Coolers</v>
      </c>
      <c r="C3438" s="254"/>
      <c r="D3438" s="239" t="str" cm="1">
        <f t="array" ref="D3438">_xlfn.IFNA(_xlfn.IFS('23-HVAC'!D322="*",'23-HVAC'!C322,'23-HVAC'!F322="*",'23-HVAC'!E322,'23-HVAC'!H322="*",'23-HVAC'!G322,'23-HVAC'!J322="*",'23-HVAC'!I322,'23-HVAC'!L322="*",'23-HVAC'!K322,'23-HVAC'!N322="*",'23-HVAC'!M322,'23-HVAC'!P322="*",'23-HVAC'!O322,'23-HVAC'!R322="*",'23-HVAC'!Q322,'23-HVAC'!T322="*",'23-HVAC'!S322),"")</f>
        <v/>
      </c>
      <c r="E3438" s="622" t="e">
        <f>D3438/'Project Data'!$D$22</f>
        <v>#VALUE!</v>
      </c>
      <c r="F3438" s="186" t="s">
        <v>44</v>
      </c>
      <c r="G3438" s="239" t="str" cm="1">
        <f t="array" ref="G3438">_xlfn.IFNA(_xlfn.IFS('23-HVAC'!F322="*",'23-HVAC'!E322,'23-HVAC'!H322="*",'23-HVAC'!G322,'23-HVAC'!J322="*",'23-HVAC'!I322,'23-HVAC'!L322="*",'23-HVAC'!K322,'23-HVAC'!N322="*",'23-HVAC'!M322,'23-HVAC'!P322="*",'23-HVAC'!O322,'23-HVAC'!R322="*",'23-HVAC'!Q322,'23-HVAC'!T322="*",'23-HVAC'!S322,'23-HVAC'!V322="*",'23-HVAC'!U322),"")</f>
        <v/>
      </c>
      <c r="H3438" s="236" t="e">
        <f>G3438/'Project Data'!$D$22</f>
        <v>#VALUE!</v>
      </c>
      <c r="I3438" s="186"/>
      <c r="J3438" s="224"/>
      <c r="K3438" s="242"/>
    </row>
    <row r="3439" spans="1:11" s="147" customFormat="1" ht="15.6" hidden="1">
      <c r="A3439" s="198">
        <f>'23-HVAC'!A323</f>
        <v>0</v>
      </c>
      <c r="B3439" s="235" t="str">
        <f>'23-HVAC'!B323</f>
        <v>23 76 19 Combined Direct and Indirect Evaporative Air Coolers</v>
      </c>
      <c r="C3439" s="254"/>
      <c r="D3439" s="239" t="str" cm="1">
        <f t="array" ref="D3439">_xlfn.IFNA(_xlfn.IFS('23-HVAC'!D323="*",'23-HVAC'!C323,'23-HVAC'!F323="*",'23-HVAC'!E323,'23-HVAC'!H323="*",'23-HVAC'!G323,'23-HVAC'!J323="*",'23-HVAC'!I323,'23-HVAC'!L323="*",'23-HVAC'!K323,'23-HVAC'!N323="*",'23-HVAC'!M323,'23-HVAC'!P323="*",'23-HVAC'!O323,'23-HVAC'!R323="*",'23-HVAC'!Q323,'23-HVAC'!T323="*",'23-HVAC'!S323),"")</f>
        <v/>
      </c>
      <c r="E3439" s="622" t="e">
        <f>D3439/'Project Data'!$D$22</f>
        <v>#VALUE!</v>
      </c>
      <c r="F3439" s="186" t="s">
        <v>44</v>
      </c>
      <c r="G3439" s="239" t="str" cm="1">
        <f t="array" ref="G3439">_xlfn.IFNA(_xlfn.IFS('23-HVAC'!F323="*",'23-HVAC'!E323,'23-HVAC'!H323="*",'23-HVAC'!G323,'23-HVAC'!J323="*",'23-HVAC'!I323,'23-HVAC'!L323="*",'23-HVAC'!K323,'23-HVAC'!N323="*",'23-HVAC'!M323,'23-HVAC'!P323="*",'23-HVAC'!O323,'23-HVAC'!R323="*",'23-HVAC'!Q323,'23-HVAC'!T323="*",'23-HVAC'!S323,'23-HVAC'!V323="*",'23-HVAC'!U323),"")</f>
        <v/>
      </c>
      <c r="H3439" s="236" t="e">
        <f>G3439/'Project Data'!$D$22</f>
        <v>#VALUE!</v>
      </c>
      <c r="I3439" s="186"/>
      <c r="J3439" s="224"/>
      <c r="K3439" s="242"/>
    </row>
    <row r="3440" spans="1:11" s="147" customFormat="1" ht="15.6" hidden="1">
      <c r="A3440" s="198">
        <f>'23-HVAC'!A324</f>
        <v>0</v>
      </c>
      <c r="B3440" s="235" t="str">
        <f>'23-HVAC'!B324</f>
        <v>23 80 00 Decentralized HVAC Equipment</v>
      </c>
      <c r="C3440" s="254"/>
      <c r="D3440" s="239" t="str" cm="1">
        <f t="array" ref="D3440">_xlfn.IFNA(_xlfn.IFS('23-HVAC'!D324="*",'23-HVAC'!C324,'23-HVAC'!F324="*",'23-HVAC'!E324,'23-HVAC'!H324="*",'23-HVAC'!G324,'23-HVAC'!J324="*",'23-HVAC'!I324,'23-HVAC'!L324="*",'23-HVAC'!K324,'23-HVAC'!N324="*",'23-HVAC'!M324,'23-HVAC'!P324="*",'23-HVAC'!O324,'23-HVAC'!R324="*",'23-HVAC'!Q324,'23-HVAC'!T324="*",'23-HVAC'!S324),"")</f>
        <v/>
      </c>
      <c r="E3440" s="622" t="e">
        <f>D3440/'Project Data'!$D$22</f>
        <v>#VALUE!</v>
      </c>
      <c r="F3440" s="186" t="s">
        <v>44</v>
      </c>
      <c r="G3440" s="239" t="str" cm="1">
        <f t="array" ref="G3440">_xlfn.IFNA(_xlfn.IFS('23-HVAC'!F324="*",'23-HVAC'!E324,'23-HVAC'!H324="*",'23-HVAC'!G324,'23-HVAC'!J324="*",'23-HVAC'!I324,'23-HVAC'!L324="*",'23-HVAC'!K324,'23-HVAC'!N324="*",'23-HVAC'!M324,'23-HVAC'!P324="*",'23-HVAC'!O324,'23-HVAC'!R324="*",'23-HVAC'!Q324,'23-HVAC'!T324="*",'23-HVAC'!S324,'23-HVAC'!V324="*",'23-HVAC'!U324),"")</f>
        <v/>
      </c>
      <c r="H3440" s="236" t="e">
        <f>G3440/'Project Data'!$D$22</f>
        <v>#VALUE!</v>
      </c>
      <c r="I3440" s="186"/>
      <c r="J3440" s="224"/>
      <c r="K3440" s="242"/>
    </row>
    <row r="3441" spans="1:11" s="147" customFormat="1" ht="15.6" hidden="1">
      <c r="A3441" s="198">
        <f>'23-HVAC'!A325</f>
        <v>0</v>
      </c>
      <c r="B3441" s="235" t="str">
        <f>'23-HVAC'!B325</f>
        <v>23 81 00 Decentralized Unitary HVAC Equipment</v>
      </c>
      <c r="C3441" s="254"/>
      <c r="D3441" s="239" t="str" cm="1">
        <f t="array" ref="D3441">_xlfn.IFNA(_xlfn.IFS('23-HVAC'!D325="*",'23-HVAC'!C325,'23-HVAC'!F325="*",'23-HVAC'!E325,'23-HVAC'!H325="*",'23-HVAC'!G325,'23-HVAC'!J325="*",'23-HVAC'!I325,'23-HVAC'!L325="*",'23-HVAC'!K325,'23-HVAC'!N325="*",'23-HVAC'!M325,'23-HVAC'!P325="*",'23-HVAC'!O325,'23-HVAC'!R325="*",'23-HVAC'!Q325,'23-HVAC'!T325="*",'23-HVAC'!S325),"")</f>
        <v/>
      </c>
      <c r="E3441" s="622" t="e">
        <f>D3441/'Project Data'!$D$22</f>
        <v>#VALUE!</v>
      </c>
      <c r="F3441" s="186" t="s">
        <v>44</v>
      </c>
      <c r="G3441" s="239" t="str" cm="1">
        <f t="array" ref="G3441">_xlfn.IFNA(_xlfn.IFS('23-HVAC'!F325="*",'23-HVAC'!E325,'23-HVAC'!H325="*",'23-HVAC'!G325,'23-HVAC'!J325="*",'23-HVAC'!I325,'23-HVAC'!L325="*",'23-HVAC'!K325,'23-HVAC'!N325="*",'23-HVAC'!M325,'23-HVAC'!P325="*",'23-HVAC'!O325,'23-HVAC'!R325="*",'23-HVAC'!Q325,'23-HVAC'!T325="*",'23-HVAC'!S325,'23-HVAC'!V325="*",'23-HVAC'!U325),"")</f>
        <v/>
      </c>
      <c r="H3441" s="236" t="e">
        <f>G3441/'Project Data'!$D$22</f>
        <v>#VALUE!</v>
      </c>
      <c r="I3441" s="186"/>
      <c r="J3441" s="224"/>
      <c r="K3441" s="242"/>
    </row>
    <row r="3442" spans="1:11" s="147" customFormat="1" ht="15.6" hidden="1">
      <c r="A3442" s="198">
        <f>'23-HVAC'!A326</f>
        <v>0</v>
      </c>
      <c r="B3442" s="235" t="str">
        <f>'23-HVAC'!B326</f>
        <v>23 81 13 Packaged Terminal Air-Conditioners</v>
      </c>
      <c r="C3442" s="254"/>
      <c r="D3442" s="239" t="str" cm="1">
        <f t="array" ref="D3442">_xlfn.IFNA(_xlfn.IFS('23-HVAC'!D326="*",'23-HVAC'!C326,'23-HVAC'!F326="*",'23-HVAC'!E326,'23-HVAC'!H326="*",'23-HVAC'!G326,'23-HVAC'!J326="*",'23-HVAC'!I326,'23-HVAC'!L326="*",'23-HVAC'!K326,'23-HVAC'!N326="*",'23-HVAC'!M326,'23-HVAC'!P326="*",'23-HVAC'!O326,'23-HVAC'!R326="*",'23-HVAC'!Q326,'23-HVAC'!T326="*",'23-HVAC'!S326),"")</f>
        <v/>
      </c>
      <c r="E3442" s="622" t="e">
        <f>D3442/'Project Data'!$D$22</f>
        <v>#VALUE!</v>
      </c>
      <c r="F3442" s="186" t="s">
        <v>44</v>
      </c>
      <c r="G3442" s="239" t="str" cm="1">
        <f t="array" ref="G3442">_xlfn.IFNA(_xlfn.IFS('23-HVAC'!F326="*",'23-HVAC'!E326,'23-HVAC'!H326="*",'23-HVAC'!G326,'23-HVAC'!J326="*",'23-HVAC'!I326,'23-HVAC'!L326="*",'23-HVAC'!K326,'23-HVAC'!N326="*",'23-HVAC'!M326,'23-HVAC'!P326="*",'23-HVAC'!O326,'23-HVAC'!R326="*",'23-HVAC'!Q326,'23-HVAC'!T326="*",'23-HVAC'!S326,'23-HVAC'!V326="*",'23-HVAC'!U326),"")</f>
        <v/>
      </c>
      <c r="H3442" s="236" t="e">
        <f>G3442/'Project Data'!$D$22</f>
        <v>#VALUE!</v>
      </c>
      <c r="I3442" s="186"/>
      <c r="J3442" s="224"/>
      <c r="K3442" s="242"/>
    </row>
    <row r="3443" spans="1:11" s="147" customFormat="1" ht="15.6" hidden="1">
      <c r="A3443" s="198">
        <f>'23-HVAC'!A327</f>
        <v>0</v>
      </c>
      <c r="B3443" s="235" t="str">
        <f>'23-HVAC'!B327</f>
        <v>23 81 13.11 Packaged Terminal Air-Conditioners, Through-Wall Units</v>
      </c>
      <c r="C3443" s="254"/>
      <c r="D3443" s="239" t="str" cm="1">
        <f t="array" ref="D3443">_xlfn.IFNA(_xlfn.IFS('23-HVAC'!D327="*",'23-HVAC'!C327,'23-HVAC'!F327="*",'23-HVAC'!E327,'23-HVAC'!H327="*",'23-HVAC'!G327,'23-HVAC'!J327="*",'23-HVAC'!I327,'23-HVAC'!L327="*",'23-HVAC'!K327,'23-HVAC'!N327="*",'23-HVAC'!M327,'23-HVAC'!P327="*",'23-HVAC'!O327,'23-HVAC'!R327="*",'23-HVAC'!Q327,'23-HVAC'!T327="*",'23-HVAC'!S327),"")</f>
        <v/>
      </c>
      <c r="E3443" s="622" t="e">
        <f>D3443/'Project Data'!$D$22</f>
        <v>#VALUE!</v>
      </c>
      <c r="F3443" s="186" t="s">
        <v>44</v>
      </c>
      <c r="G3443" s="239" t="str" cm="1">
        <f t="array" ref="G3443">_xlfn.IFNA(_xlfn.IFS('23-HVAC'!F327="*",'23-HVAC'!E327,'23-HVAC'!H327="*",'23-HVAC'!G327,'23-HVAC'!J327="*",'23-HVAC'!I327,'23-HVAC'!L327="*",'23-HVAC'!K327,'23-HVAC'!N327="*",'23-HVAC'!M327,'23-HVAC'!P327="*",'23-HVAC'!O327,'23-HVAC'!R327="*",'23-HVAC'!Q327,'23-HVAC'!T327="*",'23-HVAC'!S327,'23-HVAC'!V327="*",'23-HVAC'!U327),"")</f>
        <v/>
      </c>
      <c r="H3443" s="236" t="e">
        <f>G3443/'Project Data'!$D$22</f>
        <v>#VALUE!</v>
      </c>
      <c r="I3443" s="186"/>
      <c r="J3443" s="224"/>
      <c r="K3443" s="242"/>
    </row>
    <row r="3444" spans="1:11" s="147" customFormat="1" ht="15.6" hidden="1">
      <c r="A3444" s="198">
        <f>'23-HVAC'!A328</f>
        <v>0</v>
      </c>
      <c r="B3444" s="235" t="str">
        <f>'23-HVAC'!B328</f>
        <v>23 81 13.12 Packaged Terminal Air-Conditioners, Freestanding Units</v>
      </c>
      <c r="C3444" s="254"/>
      <c r="D3444" s="239" t="str" cm="1">
        <f t="array" ref="D3444">_xlfn.IFNA(_xlfn.IFS('23-HVAC'!D328="*",'23-HVAC'!C328,'23-HVAC'!F328="*",'23-HVAC'!E328,'23-HVAC'!H328="*",'23-HVAC'!G328,'23-HVAC'!J328="*",'23-HVAC'!I328,'23-HVAC'!L328="*",'23-HVAC'!K328,'23-HVAC'!N328="*",'23-HVAC'!M328,'23-HVAC'!P328="*",'23-HVAC'!O328,'23-HVAC'!R328="*",'23-HVAC'!Q328,'23-HVAC'!T328="*",'23-HVAC'!S328),"")</f>
        <v/>
      </c>
      <c r="E3444" s="622" t="e">
        <f>D3444/'Project Data'!$D$22</f>
        <v>#VALUE!</v>
      </c>
      <c r="F3444" s="186" t="s">
        <v>44</v>
      </c>
      <c r="G3444" s="239" t="str" cm="1">
        <f t="array" ref="G3444">_xlfn.IFNA(_xlfn.IFS('23-HVAC'!F328="*",'23-HVAC'!E328,'23-HVAC'!H328="*",'23-HVAC'!G328,'23-HVAC'!J328="*",'23-HVAC'!I328,'23-HVAC'!L328="*",'23-HVAC'!K328,'23-HVAC'!N328="*",'23-HVAC'!M328,'23-HVAC'!P328="*",'23-HVAC'!O328,'23-HVAC'!R328="*",'23-HVAC'!Q328,'23-HVAC'!T328="*",'23-HVAC'!S328,'23-HVAC'!V328="*",'23-HVAC'!U328),"")</f>
        <v/>
      </c>
      <c r="H3444" s="236" t="e">
        <f>G3444/'Project Data'!$D$22</f>
        <v>#VALUE!</v>
      </c>
      <c r="I3444" s="186"/>
      <c r="J3444" s="224"/>
      <c r="K3444" s="242"/>
    </row>
    <row r="3445" spans="1:11" s="147" customFormat="1" ht="15.6" hidden="1">
      <c r="A3445" s="198">
        <f>'23-HVAC'!A329</f>
        <v>0</v>
      </c>
      <c r="B3445" s="235" t="str">
        <f>'23-HVAC'!B329</f>
        <v>23 81 13.13 Packaged Terminal Air-Conditioners, Outdoor, Wall-Mounted Units</v>
      </c>
      <c r="C3445" s="254"/>
      <c r="D3445" s="239" t="str" cm="1">
        <f t="array" ref="D3445">_xlfn.IFNA(_xlfn.IFS('23-HVAC'!D329="*",'23-HVAC'!C329,'23-HVAC'!F329="*",'23-HVAC'!E329,'23-HVAC'!H329="*",'23-HVAC'!G329,'23-HVAC'!J329="*",'23-HVAC'!I329,'23-HVAC'!L329="*",'23-HVAC'!K329,'23-HVAC'!N329="*",'23-HVAC'!M329,'23-HVAC'!P329="*",'23-HVAC'!O329,'23-HVAC'!R329="*",'23-HVAC'!Q329,'23-HVAC'!T329="*",'23-HVAC'!S329),"")</f>
        <v/>
      </c>
      <c r="E3445" s="622" t="e">
        <f>D3445/'Project Data'!$D$22</f>
        <v>#VALUE!</v>
      </c>
      <c r="F3445" s="186" t="s">
        <v>44</v>
      </c>
      <c r="G3445" s="239" t="str" cm="1">
        <f t="array" ref="G3445">_xlfn.IFNA(_xlfn.IFS('23-HVAC'!F329="*",'23-HVAC'!E329,'23-HVAC'!H329="*",'23-HVAC'!G329,'23-HVAC'!J329="*",'23-HVAC'!I329,'23-HVAC'!L329="*",'23-HVAC'!K329,'23-HVAC'!N329="*",'23-HVAC'!M329,'23-HVAC'!P329="*",'23-HVAC'!O329,'23-HVAC'!R329="*",'23-HVAC'!Q329,'23-HVAC'!T329="*",'23-HVAC'!S329,'23-HVAC'!V329="*",'23-HVAC'!U329),"")</f>
        <v/>
      </c>
      <c r="H3445" s="236" t="e">
        <f>G3445/'Project Data'!$D$22</f>
        <v>#VALUE!</v>
      </c>
      <c r="I3445" s="186"/>
      <c r="J3445" s="224"/>
      <c r="K3445" s="242"/>
    </row>
    <row r="3446" spans="1:11" s="147" customFormat="1" ht="15.6" hidden="1">
      <c r="A3446" s="198">
        <f>'23-HVAC'!A330</f>
        <v>0</v>
      </c>
      <c r="B3446" s="235" t="str">
        <f>'23-HVAC'!B330</f>
        <v>23 81 16 Room Air-Conditioners</v>
      </c>
      <c r="C3446" s="254"/>
      <c r="D3446" s="239" t="str" cm="1">
        <f t="array" ref="D3446">_xlfn.IFNA(_xlfn.IFS('23-HVAC'!D330="*",'23-HVAC'!C330,'23-HVAC'!F330="*",'23-HVAC'!E330,'23-HVAC'!H330="*",'23-HVAC'!G330,'23-HVAC'!J330="*",'23-HVAC'!I330,'23-HVAC'!L330="*",'23-HVAC'!K330,'23-HVAC'!N330="*",'23-HVAC'!M330,'23-HVAC'!P330="*",'23-HVAC'!O330,'23-HVAC'!R330="*",'23-HVAC'!Q330,'23-HVAC'!T330="*",'23-HVAC'!S330),"")</f>
        <v/>
      </c>
      <c r="E3446" s="622" t="e">
        <f>D3446/'Project Data'!$D$22</f>
        <v>#VALUE!</v>
      </c>
      <c r="F3446" s="186" t="s">
        <v>44</v>
      </c>
      <c r="G3446" s="239" t="str" cm="1">
        <f t="array" ref="G3446">_xlfn.IFNA(_xlfn.IFS('23-HVAC'!F330="*",'23-HVAC'!E330,'23-HVAC'!H330="*",'23-HVAC'!G330,'23-HVAC'!J330="*",'23-HVAC'!I330,'23-HVAC'!L330="*",'23-HVAC'!K330,'23-HVAC'!N330="*",'23-HVAC'!M330,'23-HVAC'!P330="*",'23-HVAC'!O330,'23-HVAC'!R330="*",'23-HVAC'!Q330,'23-HVAC'!T330="*",'23-HVAC'!S330,'23-HVAC'!V330="*",'23-HVAC'!U330),"")</f>
        <v/>
      </c>
      <c r="H3446" s="236" t="e">
        <f>G3446/'Project Data'!$D$22</f>
        <v>#VALUE!</v>
      </c>
      <c r="I3446" s="186"/>
      <c r="J3446" s="224"/>
      <c r="K3446" s="242"/>
    </row>
    <row r="3447" spans="1:11" s="147" customFormat="1" ht="15.6" hidden="1">
      <c r="A3447" s="198">
        <f>'23-HVAC'!A331</f>
        <v>0</v>
      </c>
      <c r="B3447" s="235" t="str">
        <f>'23-HVAC'!B331</f>
        <v>23 81 19 Self-Contained Air-Conditioners</v>
      </c>
      <c r="C3447" s="254"/>
      <c r="D3447" s="239" t="str" cm="1">
        <f t="array" ref="D3447">_xlfn.IFNA(_xlfn.IFS('23-HVAC'!D331="*",'23-HVAC'!C331,'23-HVAC'!F331="*",'23-HVAC'!E331,'23-HVAC'!H331="*",'23-HVAC'!G331,'23-HVAC'!J331="*",'23-HVAC'!I331,'23-HVAC'!L331="*",'23-HVAC'!K331,'23-HVAC'!N331="*",'23-HVAC'!M331,'23-HVAC'!P331="*",'23-HVAC'!O331,'23-HVAC'!R331="*",'23-HVAC'!Q331,'23-HVAC'!T331="*",'23-HVAC'!S331),"")</f>
        <v/>
      </c>
      <c r="E3447" s="622" t="e">
        <f>D3447/'Project Data'!$D$22</f>
        <v>#VALUE!</v>
      </c>
      <c r="F3447" s="186" t="s">
        <v>44</v>
      </c>
      <c r="G3447" s="239" t="str" cm="1">
        <f t="array" ref="G3447">_xlfn.IFNA(_xlfn.IFS('23-HVAC'!F331="*",'23-HVAC'!E331,'23-HVAC'!H331="*",'23-HVAC'!G331,'23-HVAC'!J331="*",'23-HVAC'!I331,'23-HVAC'!L331="*",'23-HVAC'!K331,'23-HVAC'!N331="*",'23-HVAC'!M331,'23-HVAC'!P331="*",'23-HVAC'!O331,'23-HVAC'!R331="*",'23-HVAC'!Q331,'23-HVAC'!T331="*",'23-HVAC'!S331,'23-HVAC'!V331="*",'23-HVAC'!U331),"")</f>
        <v/>
      </c>
      <c r="H3447" s="236" t="e">
        <f>G3447/'Project Data'!$D$22</f>
        <v>#VALUE!</v>
      </c>
      <c r="I3447" s="186"/>
      <c r="J3447" s="224"/>
      <c r="K3447" s="242"/>
    </row>
    <row r="3448" spans="1:11" s="147" customFormat="1" ht="15.6" hidden="1">
      <c r="A3448" s="198">
        <f>'23-HVAC'!A332</f>
        <v>0</v>
      </c>
      <c r="B3448" s="235" t="str">
        <f>'23-HVAC'!B332</f>
        <v>23 81 19.13 Small-Capacity Self-Contained Air-Conditioners</v>
      </c>
      <c r="C3448" s="254"/>
      <c r="D3448" s="239" t="str" cm="1">
        <f t="array" ref="D3448">_xlfn.IFNA(_xlfn.IFS('23-HVAC'!D332="*",'23-HVAC'!C332,'23-HVAC'!F332="*",'23-HVAC'!E332,'23-HVAC'!H332="*",'23-HVAC'!G332,'23-HVAC'!J332="*",'23-HVAC'!I332,'23-HVAC'!L332="*",'23-HVAC'!K332,'23-HVAC'!N332="*",'23-HVAC'!M332,'23-HVAC'!P332="*",'23-HVAC'!O332,'23-HVAC'!R332="*",'23-HVAC'!Q332,'23-HVAC'!T332="*",'23-HVAC'!S332),"")</f>
        <v/>
      </c>
      <c r="E3448" s="622" t="e">
        <f>D3448/'Project Data'!$D$22</f>
        <v>#VALUE!</v>
      </c>
      <c r="F3448" s="186" t="s">
        <v>44</v>
      </c>
      <c r="G3448" s="239" t="str" cm="1">
        <f t="array" ref="G3448">_xlfn.IFNA(_xlfn.IFS('23-HVAC'!F332="*",'23-HVAC'!E332,'23-HVAC'!H332="*",'23-HVAC'!G332,'23-HVAC'!J332="*",'23-HVAC'!I332,'23-HVAC'!L332="*",'23-HVAC'!K332,'23-HVAC'!N332="*",'23-HVAC'!M332,'23-HVAC'!P332="*",'23-HVAC'!O332,'23-HVAC'!R332="*",'23-HVAC'!Q332,'23-HVAC'!T332="*",'23-HVAC'!S332,'23-HVAC'!V332="*",'23-HVAC'!U332),"")</f>
        <v/>
      </c>
      <c r="H3448" s="236" t="e">
        <f>G3448/'Project Data'!$D$22</f>
        <v>#VALUE!</v>
      </c>
      <c r="I3448" s="186"/>
      <c r="J3448" s="224"/>
      <c r="K3448" s="242"/>
    </row>
    <row r="3449" spans="1:11" s="147" customFormat="1" ht="15.6" hidden="1">
      <c r="A3449" s="198">
        <f>'23-HVAC'!A333</f>
        <v>0</v>
      </c>
      <c r="B3449" s="235" t="str">
        <f>'23-HVAC'!B333</f>
        <v>23 81 19.16 Large-Capacity Self-Contained Air-Conditioners</v>
      </c>
      <c r="C3449" s="254"/>
      <c r="D3449" s="239" t="str" cm="1">
        <f t="array" ref="D3449">_xlfn.IFNA(_xlfn.IFS('23-HVAC'!D333="*",'23-HVAC'!C333,'23-HVAC'!F333="*",'23-HVAC'!E333,'23-HVAC'!H333="*",'23-HVAC'!G333,'23-HVAC'!J333="*",'23-HVAC'!I333,'23-HVAC'!L333="*",'23-HVAC'!K333,'23-HVAC'!N333="*",'23-HVAC'!M333,'23-HVAC'!P333="*",'23-HVAC'!O333,'23-HVAC'!R333="*",'23-HVAC'!Q333,'23-HVAC'!T333="*",'23-HVAC'!S333),"")</f>
        <v/>
      </c>
      <c r="E3449" s="622" t="e">
        <f>D3449/'Project Data'!$D$22</f>
        <v>#VALUE!</v>
      </c>
      <c r="F3449" s="186" t="s">
        <v>44</v>
      </c>
      <c r="G3449" s="239" t="str" cm="1">
        <f t="array" ref="G3449">_xlfn.IFNA(_xlfn.IFS('23-HVAC'!F333="*",'23-HVAC'!E333,'23-HVAC'!H333="*",'23-HVAC'!G333,'23-HVAC'!J333="*",'23-HVAC'!I333,'23-HVAC'!L333="*",'23-HVAC'!K333,'23-HVAC'!N333="*",'23-HVAC'!M333,'23-HVAC'!P333="*",'23-HVAC'!O333,'23-HVAC'!R333="*",'23-HVAC'!Q333,'23-HVAC'!T333="*",'23-HVAC'!S333,'23-HVAC'!V333="*",'23-HVAC'!U333),"")</f>
        <v/>
      </c>
      <c r="H3449" s="236" t="e">
        <f>G3449/'Project Data'!$D$22</f>
        <v>#VALUE!</v>
      </c>
      <c r="I3449" s="186"/>
      <c r="J3449" s="224"/>
      <c r="K3449" s="242"/>
    </row>
    <row r="3450" spans="1:11" s="147" customFormat="1" ht="15.6" hidden="1">
      <c r="A3450" s="198">
        <f>'23-HVAC'!A334</f>
        <v>0</v>
      </c>
      <c r="B3450" s="235" t="str">
        <f>'23-HVAC'!B334</f>
        <v>23 81 23 Computer-Room Air-Conditioners</v>
      </c>
      <c r="C3450" s="254"/>
      <c r="D3450" s="239" t="str" cm="1">
        <f t="array" ref="D3450">_xlfn.IFNA(_xlfn.IFS('23-HVAC'!D334="*",'23-HVAC'!C334,'23-HVAC'!F334="*",'23-HVAC'!E334,'23-HVAC'!H334="*",'23-HVAC'!G334,'23-HVAC'!J334="*",'23-HVAC'!I334,'23-HVAC'!L334="*",'23-HVAC'!K334,'23-HVAC'!N334="*",'23-HVAC'!M334,'23-HVAC'!P334="*",'23-HVAC'!O334,'23-HVAC'!R334="*",'23-HVAC'!Q334,'23-HVAC'!T334="*",'23-HVAC'!S334),"")</f>
        <v/>
      </c>
      <c r="E3450" s="622" t="e">
        <f>D3450/'Project Data'!$D$22</f>
        <v>#VALUE!</v>
      </c>
      <c r="F3450" s="186" t="s">
        <v>44</v>
      </c>
      <c r="G3450" s="239" t="str" cm="1">
        <f t="array" ref="G3450">_xlfn.IFNA(_xlfn.IFS('23-HVAC'!F334="*",'23-HVAC'!E334,'23-HVAC'!H334="*",'23-HVAC'!G334,'23-HVAC'!J334="*",'23-HVAC'!I334,'23-HVAC'!L334="*",'23-HVAC'!K334,'23-HVAC'!N334="*",'23-HVAC'!M334,'23-HVAC'!P334="*",'23-HVAC'!O334,'23-HVAC'!R334="*",'23-HVAC'!Q334,'23-HVAC'!T334="*",'23-HVAC'!S334,'23-HVAC'!V334="*",'23-HVAC'!U334),"")</f>
        <v/>
      </c>
      <c r="H3450" s="236" t="e">
        <f>G3450/'Project Data'!$D$22</f>
        <v>#VALUE!</v>
      </c>
      <c r="I3450" s="186"/>
      <c r="J3450" s="224"/>
      <c r="K3450" s="242"/>
    </row>
    <row r="3451" spans="1:11" s="147" customFormat="1" ht="15.6" hidden="1">
      <c r="A3451" s="198">
        <f>'23-HVAC'!A335</f>
        <v>0</v>
      </c>
      <c r="B3451" s="235" t="str">
        <f>'23-HVAC'!B335</f>
        <v>23 81 23.11 Small-Capacity, Computer-Room Air-Conditioners, Floor Mounted Units</v>
      </c>
      <c r="C3451" s="254"/>
      <c r="D3451" s="239" t="str" cm="1">
        <f t="array" ref="D3451">_xlfn.IFNA(_xlfn.IFS('23-HVAC'!D335="*",'23-HVAC'!C335,'23-HVAC'!F335="*",'23-HVAC'!E335,'23-HVAC'!H335="*",'23-HVAC'!G335,'23-HVAC'!J335="*",'23-HVAC'!I335,'23-HVAC'!L335="*",'23-HVAC'!K335,'23-HVAC'!N335="*",'23-HVAC'!M335,'23-HVAC'!P335="*",'23-HVAC'!O335,'23-HVAC'!R335="*",'23-HVAC'!Q335,'23-HVAC'!T335="*",'23-HVAC'!S335),"")</f>
        <v/>
      </c>
      <c r="E3451" s="622" t="e">
        <f>D3451/'Project Data'!$D$22</f>
        <v>#VALUE!</v>
      </c>
      <c r="F3451" s="186" t="s">
        <v>44</v>
      </c>
      <c r="G3451" s="239" t="str" cm="1">
        <f t="array" ref="G3451">_xlfn.IFNA(_xlfn.IFS('23-HVAC'!F335="*",'23-HVAC'!E335,'23-HVAC'!H335="*",'23-HVAC'!G335,'23-HVAC'!J335="*",'23-HVAC'!I335,'23-HVAC'!L335="*",'23-HVAC'!K335,'23-HVAC'!N335="*",'23-HVAC'!M335,'23-HVAC'!P335="*",'23-HVAC'!O335,'23-HVAC'!R335="*",'23-HVAC'!Q335,'23-HVAC'!T335="*",'23-HVAC'!S335,'23-HVAC'!V335="*",'23-HVAC'!U335),"")</f>
        <v/>
      </c>
      <c r="H3451" s="236" t="e">
        <f>G3451/'Project Data'!$D$22</f>
        <v>#VALUE!</v>
      </c>
      <c r="I3451" s="186"/>
      <c r="J3451" s="224"/>
      <c r="K3451" s="242"/>
    </row>
    <row r="3452" spans="1:11" s="147" customFormat="1" ht="15.6" hidden="1">
      <c r="A3452" s="198">
        <f>'23-HVAC'!A336</f>
        <v>0</v>
      </c>
      <c r="B3452" s="235" t="str">
        <f>'23-HVAC'!B336</f>
        <v>23 81 23.12 Large-Capacity, Computer-Room Air-Conditioners, Floor-Mounted Units</v>
      </c>
      <c r="C3452" s="254"/>
      <c r="D3452" s="239" t="str" cm="1">
        <f t="array" ref="D3452">_xlfn.IFNA(_xlfn.IFS('23-HVAC'!D336="*",'23-HVAC'!C336,'23-HVAC'!F336="*",'23-HVAC'!E336,'23-HVAC'!H336="*",'23-HVAC'!G336,'23-HVAC'!J336="*",'23-HVAC'!I336,'23-HVAC'!L336="*",'23-HVAC'!K336,'23-HVAC'!N336="*",'23-HVAC'!M336,'23-HVAC'!P336="*",'23-HVAC'!O336,'23-HVAC'!R336="*",'23-HVAC'!Q336,'23-HVAC'!T336="*",'23-HVAC'!S336),"")</f>
        <v/>
      </c>
      <c r="E3452" s="622" t="e">
        <f>D3452/'Project Data'!$D$22</f>
        <v>#VALUE!</v>
      </c>
      <c r="F3452" s="186" t="s">
        <v>44</v>
      </c>
      <c r="G3452" s="239" t="str" cm="1">
        <f t="array" ref="G3452">_xlfn.IFNA(_xlfn.IFS('23-HVAC'!F336="*",'23-HVAC'!E336,'23-HVAC'!H336="*",'23-HVAC'!G336,'23-HVAC'!J336="*",'23-HVAC'!I336,'23-HVAC'!L336="*",'23-HVAC'!K336,'23-HVAC'!N336="*",'23-HVAC'!M336,'23-HVAC'!P336="*",'23-HVAC'!O336,'23-HVAC'!R336="*",'23-HVAC'!Q336,'23-HVAC'!T336="*",'23-HVAC'!S336,'23-HVAC'!V336="*",'23-HVAC'!U336),"")</f>
        <v/>
      </c>
      <c r="H3452" s="236" t="e">
        <f>G3452/'Project Data'!$D$22</f>
        <v>#VALUE!</v>
      </c>
      <c r="I3452" s="186"/>
      <c r="J3452" s="224"/>
      <c r="K3452" s="242"/>
    </row>
    <row r="3453" spans="1:11" s="147" customFormat="1" ht="15.6" hidden="1">
      <c r="A3453" s="198">
        <f>'23-HVAC'!A337</f>
        <v>0</v>
      </c>
      <c r="B3453" s="235" t="str">
        <f>'23-HVAC'!B337</f>
        <v>23 81 23.13 Computer-Room Air-Conditioners, Ceiling Mounted Units</v>
      </c>
      <c r="C3453" s="254"/>
      <c r="D3453" s="239" t="str" cm="1">
        <f t="array" ref="D3453">_xlfn.IFNA(_xlfn.IFS('23-HVAC'!D337="*",'23-HVAC'!C337,'23-HVAC'!F337="*",'23-HVAC'!E337,'23-HVAC'!H337="*",'23-HVAC'!G337,'23-HVAC'!J337="*",'23-HVAC'!I337,'23-HVAC'!L337="*",'23-HVAC'!K337,'23-HVAC'!N337="*",'23-HVAC'!M337,'23-HVAC'!P337="*",'23-HVAC'!O337,'23-HVAC'!R337="*",'23-HVAC'!Q337,'23-HVAC'!T337="*",'23-HVAC'!S337),"")</f>
        <v/>
      </c>
      <c r="E3453" s="622" t="e">
        <f>D3453/'Project Data'!$D$22</f>
        <v>#VALUE!</v>
      </c>
      <c r="F3453" s="186" t="s">
        <v>44</v>
      </c>
      <c r="G3453" s="239" t="str" cm="1">
        <f t="array" ref="G3453">_xlfn.IFNA(_xlfn.IFS('23-HVAC'!F337="*",'23-HVAC'!E337,'23-HVAC'!H337="*",'23-HVAC'!G337,'23-HVAC'!J337="*",'23-HVAC'!I337,'23-HVAC'!L337="*",'23-HVAC'!K337,'23-HVAC'!N337="*",'23-HVAC'!M337,'23-HVAC'!P337="*",'23-HVAC'!O337,'23-HVAC'!R337="*",'23-HVAC'!Q337,'23-HVAC'!T337="*",'23-HVAC'!S337,'23-HVAC'!V337="*",'23-HVAC'!U337),"")</f>
        <v/>
      </c>
      <c r="H3453" s="236" t="e">
        <f>G3453/'Project Data'!$D$22</f>
        <v>#VALUE!</v>
      </c>
      <c r="I3453" s="186"/>
      <c r="J3453" s="224"/>
      <c r="K3453" s="242"/>
    </row>
    <row r="3454" spans="1:11" s="147" customFormat="1" ht="15.6" hidden="1">
      <c r="A3454" s="198">
        <f>'23-HVAC'!A338</f>
        <v>0</v>
      </c>
      <c r="B3454" s="235" t="str">
        <f>'23-HVAC'!B338</f>
        <v>23 81 23.14 Computer-Room Air-Conditioners, Console Units</v>
      </c>
      <c r="C3454" s="254"/>
      <c r="D3454" s="239" t="str" cm="1">
        <f t="array" ref="D3454">_xlfn.IFNA(_xlfn.IFS('23-HVAC'!D338="*",'23-HVAC'!C338,'23-HVAC'!F338="*",'23-HVAC'!E338,'23-HVAC'!H338="*",'23-HVAC'!G338,'23-HVAC'!J338="*",'23-HVAC'!I338,'23-HVAC'!L338="*",'23-HVAC'!K338,'23-HVAC'!N338="*",'23-HVAC'!M338,'23-HVAC'!P338="*",'23-HVAC'!O338,'23-HVAC'!R338="*",'23-HVAC'!Q338,'23-HVAC'!T338="*",'23-HVAC'!S338),"")</f>
        <v/>
      </c>
      <c r="E3454" s="622" t="e">
        <f>D3454/'Project Data'!$D$22</f>
        <v>#VALUE!</v>
      </c>
      <c r="F3454" s="186" t="s">
        <v>44</v>
      </c>
      <c r="G3454" s="239" t="str" cm="1">
        <f t="array" ref="G3454">_xlfn.IFNA(_xlfn.IFS('23-HVAC'!F338="*",'23-HVAC'!E338,'23-HVAC'!H338="*",'23-HVAC'!G338,'23-HVAC'!J338="*",'23-HVAC'!I338,'23-HVAC'!L338="*",'23-HVAC'!K338,'23-HVAC'!N338="*",'23-HVAC'!M338,'23-HVAC'!P338="*",'23-HVAC'!O338,'23-HVAC'!R338="*",'23-HVAC'!Q338,'23-HVAC'!T338="*",'23-HVAC'!S338,'23-HVAC'!V338="*",'23-HVAC'!U338),"")</f>
        <v/>
      </c>
      <c r="H3454" s="236" t="e">
        <f>G3454/'Project Data'!$D$22</f>
        <v>#VALUE!</v>
      </c>
      <c r="I3454" s="186"/>
      <c r="J3454" s="224"/>
      <c r="K3454" s="242"/>
    </row>
    <row r="3455" spans="1:11" s="147" customFormat="1" ht="15.6" hidden="1">
      <c r="A3455" s="198">
        <f>'23-HVAC'!A339</f>
        <v>0</v>
      </c>
      <c r="B3455" s="235" t="str">
        <f>'23-HVAC'!B339</f>
        <v>23 81 23.16 Computer-Room Air-Conditioners, Rack Mounted, Space-Cooling Units</v>
      </c>
      <c r="C3455" s="254"/>
      <c r="D3455" s="239" t="str" cm="1">
        <f t="array" ref="D3455">_xlfn.IFNA(_xlfn.IFS('23-HVAC'!D339="*",'23-HVAC'!C339,'23-HVAC'!F339="*",'23-HVAC'!E339,'23-HVAC'!H339="*",'23-HVAC'!G339,'23-HVAC'!J339="*",'23-HVAC'!I339,'23-HVAC'!L339="*",'23-HVAC'!K339,'23-HVAC'!N339="*",'23-HVAC'!M339,'23-HVAC'!P339="*",'23-HVAC'!O339,'23-HVAC'!R339="*",'23-HVAC'!Q339,'23-HVAC'!T339="*",'23-HVAC'!S339),"")</f>
        <v/>
      </c>
      <c r="E3455" s="622" t="e">
        <f>D3455/'Project Data'!$D$22</f>
        <v>#VALUE!</v>
      </c>
      <c r="F3455" s="186" t="s">
        <v>44</v>
      </c>
      <c r="G3455" s="239" t="str" cm="1">
        <f t="array" ref="G3455">_xlfn.IFNA(_xlfn.IFS('23-HVAC'!F339="*",'23-HVAC'!E339,'23-HVAC'!H339="*",'23-HVAC'!G339,'23-HVAC'!J339="*",'23-HVAC'!I339,'23-HVAC'!L339="*",'23-HVAC'!K339,'23-HVAC'!N339="*",'23-HVAC'!M339,'23-HVAC'!P339="*",'23-HVAC'!O339,'23-HVAC'!R339="*",'23-HVAC'!Q339,'23-HVAC'!T339="*",'23-HVAC'!S339,'23-HVAC'!V339="*",'23-HVAC'!U339),"")</f>
        <v/>
      </c>
      <c r="H3455" s="236" t="e">
        <f>G3455/'Project Data'!$D$22</f>
        <v>#VALUE!</v>
      </c>
      <c r="I3455" s="186"/>
      <c r="J3455" s="224"/>
      <c r="K3455" s="242"/>
    </row>
    <row r="3456" spans="1:11" s="147" customFormat="1" ht="15.6" hidden="1">
      <c r="A3456" s="198">
        <f>'23-HVAC'!A340</f>
        <v>0</v>
      </c>
      <c r="B3456" s="235" t="str">
        <f>'23-HVAC'!B340</f>
        <v>23 81 23.18 Computer-Room, Rack-Cooling Equipment</v>
      </c>
      <c r="C3456" s="254"/>
      <c r="D3456" s="239" t="str" cm="1">
        <f t="array" ref="D3456">_xlfn.IFNA(_xlfn.IFS('23-HVAC'!D340="*",'23-HVAC'!C340,'23-HVAC'!F340="*",'23-HVAC'!E340,'23-HVAC'!H340="*",'23-HVAC'!G340,'23-HVAC'!J340="*",'23-HVAC'!I340,'23-HVAC'!L340="*",'23-HVAC'!K340,'23-HVAC'!N340="*",'23-HVAC'!M340,'23-HVAC'!P340="*",'23-HVAC'!O340,'23-HVAC'!R340="*",'23-HVAC'!Q340,'23-HVAC'!T340="*",'23-HVAC'!S340),"")</f>
        <v/>
      </c>
      <c r="E3456" s="622" t="e">
        <f>D3456/'Project Data'!$D$22</f>
        <v>#VALUE!</v>
      </c>
      <c r="F3456" s="186" t="s">
        <v>44</v>
      </c>
      <c r="G3456" s="239" t="str" cm="1">
        <f t="array" ref="G3456">_xlfn.IFNA(_xlfn.IFS('23-HVAC'!F340="*",'23-HVAC'!E340,'23-HVAC'!H340="*",'23-HVAC'!G340,'23-HVAC'!J340="*",'23-HVAC'!I340,'23-HVAC'!L340="*",'23-HVAC'!K340,'23-HVAC'!N340="*",'23-HVAC'!M340,'23-HVAC'!P340="*",'23-HVAC'!O340,'23-HVAC'!R340="*",'23-HVAC'!Q340,'23-HVAC'!T340="*",'23-HVAC'!S340,'23-HVAC'!V340="*",'23-HVAC'!U340),"")</f>
        <v/>
      </c>
      <c r="H3456" s="236" t="e">
        <f>G3456/'Project Data'!$D$22</f>
        <v>#VALUE!</v>
      </c>
      <c r="I3456" s="186"/>
      <c r="J3456" s="224"/>
      <c r="K3456" s="242"/>
    </row>
    <row r="3457" spans="1:11" s="147" customFormat="1" ht="15.6" hidden="1">
      <c r="A3457" s="198">
        <f>'23-HVAC'!A341</f>
        <v>0</v>
      </c>
      <c r="B3457" s="235" t="str">
        <f>'23-HVAC'!B341</f>
        <v>23 81 26 Split-System Air-Conditioners</v>
      </c>
      <c r="C3457" s="254"/>
      <c r="D3457" s="239" t="str" cm="1">
        <f t="array" ref="D3457">_xlfn.IFNA(_xlfn.IFS('23-HVAC'!D341="*",'23-HVAC'!C341,'23-HVAC'!F341="*",'23-HVAC'!E341,'23-HVAC'!H341="*",'23-HVAC'!G341,'23-HVAC'!J341="*",'23-HVAC'!I341,'23-HVAC'!L341="*",'23-HVAC'!K341,'23-HVAC'!N341="*",'23-HVAC'!M341,'23-HVAC'!P341="*",'23-HVAC'!O341,'23-HVAC'!R341="*",'23-HVAC'!Q341,'23-HVAC'!T341="*",'23-HVAC'!S341),"")</f>
        <v/>
      </c>
      <c r="E3457" s="622" t="e">
        <f>D3457/'Project Data'!$D$22</f>
        <v>#VALUE!</v>
      </c>
      <c r="F3457" s="186" t="s">
        <v>44</v>
      </c>
      <c r="G3457" s="239" t="str" cm="1">
        <f t="array" ref="G3457">_xlfn.IFNA(_xlfn.IFS('23-HVAC'!F341="*",'23-HVAC'!E341,'23-HVAC'!H341="*",'23-HVAC'!G341,'23-HVAC'!J341="*",'23-HVAC'!I341,'23-HVAC'!L341="*",'23-HVAC'!K341,'23-HVAC'!N341="*",'23-HVAC'!M341,'23-HVAC'!P341="*",'23-HVAC'!O341,'23-HVAC'!R341="*",'23-HVAC'!Q341,'23-HVAC'!T341="*",'23-HVAC'!S341,'23-HVAC'!V341="*",'23-HVAC'!U341),"")</f>
        <v/>
      </c>
      <c r="H3457" s="236" t="e">
        <f>G3457/'Project Data'!$D$22</f>
        <v>#VALUE!</v>
      </c>
      <c r="I3457" s="186"/>
      <c r="J3457" s="224"/>
      <c r="K3457" s="242"/>
    </row>
    <row r="3458" spans="1:11" s="147" customFormat="1" ht="15.6" hidden="1">
      <c r="A3458" s="198">
        <f>'23-HVAC'!A342</f>
        <v>0</v>
      </c>
      <c r="B3458" s="235" t="str">
        <f>'23-HVAC'!B342</f>
        <v>23 81 26.13 Small-Capacity Split-System Air-Conditioners</v>
      </c>
      <c r="C3458" s="254"/>
      <c r="D3458" s="239" t="str" cm="1">
        <f t="array" ref="D3458">_xlfn.IFNA(_xlfn.IFS('23-HVAC'!D342="*",'23-HVAC'!C342,'23-HVAC'!F342="*",'23-HVAC'!E342,'23-HVAC'!H342="*",'23-HVAC'!G342,'23-HVAC'!J342="*",'23-HVAC'!I342,'23-HVAC'!L342="*",'23-HVAC'!K342,'23-HVAC'!N342="*",'23-HVAC'!M342,'23-HVAC'!P342="*",'23-HVAC'!O342,'23-HVAC'!R342="*",'23-HVAC'!Q342,'23-HVAC'!T342="*",'23-HVAC'!S342),"")</f>
        <v/>
      </c>
      <c r="E3458" s="622" t="e">
        <f>D3458/'Project Data'!$D$22</f>
        <v>#VALUE!</v>
      </c>
      <c r="F3458" s="186" t="s">
        <v>44</v>
      </c>
      <c r="G3458" s="239" t="str" cm="1">
        <f t="array" ref="G3458">_xlfn.IFNA(_xlfn.IFS('23-HVAC'!F342="*",'23-HVAC'!E342,'23-HVAC'!H342="*",'23-HVAC'!G342,'23-HVAC'!J342="*",'23-HVAC'!I342,'23-HVAC'!L342="*",'23-HVAC'!K342,'23-HVAC'!N342="*",'23-HVAC'!M342,'23-HVAC'!P342="*",'23-HVAC'!O342,'23-HVAC'!R342="*",'23-HVAC'!Q342,'23-HVAC'!T342="*",'23-HVAC'!S342,'23-HVAC'!V342="*",'23-HVAC'!U342),"")</f>
        <v/>
      </c>
      <c r="H3458" s="236" t="e">
        <f>G3458/'Project Data'!$D$22</f>
        <v>#VALUE!</v>
      </c>
      <c r="I3458" s="186"/>
      <c r="J3458" s="224"/>
      <c r="K3458" s="242"/>
    </row>
    <row r="3459" spans="1:11" s="147" customFormat="1" ht="15.6" hidden="1">
      <c r="A3459" s="198">
        <f>'23-HVAC'!A343</f>
        <v>0</v>
      </c>
      <c r="B3459" s="235" t="str">
        <f>'23-HVAC'!B343</f>
        <v>23 81 26.16 Large-Capacity Split-System Air-Conditioners</v>
      </c>
      <c r="C3459" s="254"/>
      <c r="D3459" s="239" t="str" cm="1">
        <f t="array" ref="D3459">_xlfn.IFNA(_xlfn.IFS('23-HVAC'!D343="*",'23-HVAC'!C343,'23-HVAC'!F343="*",'23-HVAC'!E343,'23-HVAC'!H343="*",'23-HVAC'!G343,'23-HVAC'!J343="*",'23-HVAC'!I343,'23-HVAC'!L343="*",'23-HVAC'!K343,'23-HVAC'!N343="*",'23-HVAC'!M343,'23-HVAC'!P343="*",'23-HVAC'!O343,'23-HVAC'!R343="*",'23-HVAC'!Q343,'23-HVAC'!T343="*",'23-HVAC'!S343),"")</f>
        <v/>
      </c>
      <c r="E3459" s="622" t="e">
        <f>D3459/'Project Data'!$D$22</f>
        <v>#VALUE!</v>
      </c>
      <c r="F3459" s="186" t="s">
        <v>44</v>
      </c>
      <c r="G3459" s="239" t="str" cm="1">
        <f t="array" ref="G3459">_xlfn.IFNA(_xlfn.IFS('23-HVAC'!F343="*",'23-HVAC'!E343,'23-HVAC'!H343="*",'23-HVAC'!G343,'23-HVAC'!J343="*",'23-HVAC'!I343,'23-HVAC'!L343="*",'23-HVAC'!K343,'23-HVAC'!N343="*",'23-HVAC'!M343,'23-HVAC'!P343="*",'23-HVAC'!O343,'23-HVAC'!R343="*",'23-HVAC'!Q343,'23-HVAC'!T343="*",'23-HVAC'!S343,'23-HVAC'!V343="*",'23-HVAC'!U343),"")</f>
        <v/>
      </c>
      <c r="H3459" s="236" t="e">
        <f>G3459/'Project Data'!$D$22</f>
        <v>#VALUE!</v>
      </c>
      <c r="I3459" s="186"/>
      <c r="J3459" s="224"/>
      <c r="K3459" s="242"/>
    </row>
    <row r="3460" spans="1:11" s="147" customFormat="1" ht="15.6" hidden="1">
      <c r="A3460" s="198">
        <f>'23-HVAC'!A344</f>
        <v>0</v>
      </c>
      <c r="B3460" s="235" t="str">
        <f>'23-HVAC'!B344</f>
        <v>23 81 29 Variable Refrigerant Flow HVAC Systems</v>
      </c>
      <c r="C3460" s="254"/>
      <c r="D3460" s="239" t="str" cm="1">
        <f t="array" ref="D3460">_xlfn.IFNA(_xlfn.IFS('23-HVAC'!D344="*",'23-HVAC'!C344,'23-HVAC'!F344="*",'23-HVAC'!E344,'23-HVAC'!H344="*",'23-HVAC'!G344,'23-HVAC'!J344="*",'23-HVAC'!I344,'23-HVAC'!L344="*",'23-HVAC'!K344,'23-HVAC'!N344="*",'23-HVAC'!M344,'23-HVAC'!P344="*",'23-HVAC'!O344,'23-HVAC'!R344="*",'23-HVAC'!Q344,'23-HVAC'!T344="*",'23-HVAC'!S344),"")</f>
        <v/>
      </c>
      <c r="E3460" s="622" t="e">
        <f>D3460/'Project Data'!$D$22</f>
        <v>#VALUE!</v>
      </c>
      <c r="F3460" s="186" t="s">
        <v>44</v>
      </c>
      <c r="G3460" s="239" t="str" cm="1">
        <f t="array" ref="G3460">_xlfn.IFNA(_xlfn.IFS('23-HVAC'!F344="*",'23-HVAC'!E344,'23-HVAC'!H344="*",'23-HVAC'!G344,'23-HVAC'!J344="*",'23-HVAC'!I344,'23-HVAC'!L344="*",'23-HVAC'!K344,'23-HVAC'!N344="*",'23-HVAC'!M344,'23-HVAC'!P344="*",'23-HVAC'!O344,'23-HVAC'!R344="*",'23-HVAC'!Q344,'23-HVAC'!T344="*",'23-HVAC'!S344,'23-HVAC'!V344="*",'23-HVAC'!U344),"")</f>
        <v/>
      </c>
      <c r="H3460" s="236" t="e">
        <f>G3460/'Project Data'!$D$22</f>
        <v>#VALUE!</v>
      </c>
      <c r="I3460" s="186"/>
      <c r="J3460" s="224"/>
      <c r="K3460" s="242"/>
    </row>
    <row r="3461" spans="1:11" s="147" customFormat="1" ht="15.6" hidden="1">
      <c r="A3461" s="198">
        <f>'23-HVAC'!A345</f>
        <v>0</v>
      </c>
      <c r="B3461" s="235" t="str">
        <f>'23-HVAC'!B345</f>
        <v>23 81 43 Air-Source Unitary Heat Pumps</v>
      </c>
      <c r="C3461" s="254"/>
      <c r="D3461" s="239" t="str" cm="1">
        <f t="array" ref="D3461">_xlfn.IFNA(_xlfn.IFS('23-HVAC'!D345="*",'23-HVAC'!C345,'23-HVAC'!F345="*",'23-HVAC'!E345,'23-HVAC'!H345="*",'23-HVAC'!G345,'23-HVAC'!J345="*",'23-HVAC'!I345,'23-HVAC'!L345="*",'23-HVAC'!K345,'23-HVAC'!N345="*",'23-HVAC'!M345,'23-HVAC'!P345="*",'23-HVAC'!O345,'23-HVAC'!R345="*",'23-HVAC'!Q345,'23-HVAC'!T345="*",'23-HVAC'!S345),"")</f>
        <v/>
      </c>
      <c r="E3461" s="622" t="e">
        <f>D3461/'Project Data'!$D$22</f>
        <v>#VALUE!</v>
      </c>
      <c r="F3461" s="186" t="s">
        <v>44</v>
      </c>
      <c r="G3461" s="239" t="str" cm="1">
        <f t="array" ref="G3461">_xlfn.IFNA(_xlfn.IFS('23-HVAC'!F345="*",'23-HVAC'!E345,'23-HVAC'!H345="*",'23-HVAC'!G345,'23-HVAC'!J345="*",'23-HVAC'!I345,'23-HVAC'!L345="*",'23-HVAC'!K345,'23-HVAC'!N345="*",'23-HVAC'!M345,'23-HVAC'!P345="*",'23-HVAC'!O345,'23-HVAC'!R345="*",'23-HVAC'!Q345,'23-HVAC'!T345="*",'23-HVAC'!S345,'23-HVAC'!V345="*",'23-HVAC'!U345),"")</f>
        <v/>
      </c>
      <c r="H3461" s="236" t="e">
        <f>G3461/'Project Data'!$D$22</f>
        <v>#VALUE!</v>
      </c>
      <c r="I3461" s="186"/>
      <c r="J3461" s="224"/>
      <c r="K3461" s="242"/>
    </row>
    <row r="3462" spans="1:11" s="147" customFormat="1" ht="15.6" hidden="1">
      <c r="A3462" s="198">
        <f>'23-HVAC'!A346</f>
        <v>0</v>
      </c>
      <c r="B3462" s="235" t="str">
        <f>'23-HVAC'!B346</f>
        <v>23 81 46 Water-Source Unitary Heat Pumps</v>
      </c>
      <c r="C3462" s="254"/>
      <c r="D3462" s="239" t="str" cm="1">
        <f t="array" ref="D3462">_xlfn.IFNA(_xlfn.IFS('23-HVAC'!D346="*",'23-HVAC'!C346,'23-HVAC'!F346="*",'23-HVAC'!E346,'23-HVAC'!H346="*",'23-HVAC'!G346,'23-HVAC'!J346="*",'23-HVAC'!I346,'23-HVAC'!L346="*",'23-HVAC'!K346,'23-HVAC'!N346="*",'23-HVAC'!M346,'23-HVAC'!P346="*",'23-HVAC'!O346,'23-HVAC'!R346="*",'23-HVAC'!Q346,'23-HVAC'!T346="*",'23-HVAC'!S346),"")</f>
        <v/>
      </c>
      <c r="E3462" s="622" t="e">
        <f>D3462/'Project Data'!$D$22</f>
        <v>#VALUE!</v>
      </c>
      <c r="F3462" s="186" t="s">
        <v>44</v>
      </c>
      <c r="G3462" s="239" t="str" cm="1">
        <f t="array" ref="G3462">_xlfn.IFNA(_xlfn.IFS('23-HVAC'!F346="*",'23-HVAC'!E346,'23-HVAC'!H346="*",'23-HVAC'!G346,'23-HVAC'!J346="*",'23-HVAC'!I346,'23-HVAC'!L346="*",'23-HVAC'!K346,'23-HVAC'!N346="*",'23-HVAC'!M346,'23-HVAC'!P346="*",'23-HVAC'!O346,'23-HVAC'!R346="*",'23-HVAC'!Q346,'23-HVAC'!T346="*",'23-HVAC'!S346,'23-HVAC'!V346="*",'23-HVAC'!U346),"")</f>
        <v/>
      </c>
      <c r="H3462" s="236" t="e">
        <f>G3462/'Project Data'!$D$22</f>
        <v>#VALUE!</v>
      </c>
      <c r="I3462" s="186"/>
      <c r="J3462" s="224"/>
      <c r="K3462" s="242"/>
    </row>
    <row r="3463" spans="1:11" s="147" customFormat="1" ht="15.6" hidden="1">
      <c r="A3463" s="198">
        <f>'23-HVAC'!A347</f>
        <v>0</v>
      </c>
      <c r="B3463" s="235" t="str">
        <f>'23-HVAC'!B347</f>
        <v>23 81 49 Ground-Source Unitary Heat Pumps</v>
      </c>
      <c r="C3463" s="254"/>
      <c r="D3463" s="239" t="str" cm="1">
        <f t="array" ref="D3463">_xlfn.IFNA(_xlfn.IFS('23-HVAC'!D347="*",'23-HVAC'!C347,'23-HVAC'!F347="*",'23-HVAC'!E347,'23-HVAC'!H347="*",'23-HVAC'!G347,'23-HVAC'!J347="*",'23-HVAC'!I347,'23-HVAC'!L347="*",'23-HVAC'!K347,'23-HVAC'!N347="*",'23-HVAC'!M347,'23-HVAC'!P347="*",'23-HVAC'!O347,'23-HVAC'!R347="*",'23-HVAC'!Q347,'23-HVAC'!T347="*",'23-HVAC'!S347),"")</f>
        <v/>
      </c>
      <c r="E3463" s="622" t="e">
        <f>D3463/'Project Data'!$D$22</f>
        <v>#VALUE!</v>
      </c>
      <c r="F3463" s="186" t="s">
        <v>44</v>
      </c>
      <c r="G3463" s="239" t="str" cm="1">
        <f t="array" ref="G3463">_xlfn.IFNA(_xlfn.IFS('23-HVAC'!F347="*",'23-HVAC'!E347,'23-HVAC'!H347="*",'23-HVAC'!G347,'23-HVAC'!J347="*",'23-HVAC'!I347,'23-HVAC'!L347="*",'23-HVAC'!K347,'23-HVAC'!N347="*",'23-HVAC'!M347,'23-HVAC'!P347="*",'23-HVAC'!O347,'23-HVAC'!R347="*",'23-HVAC'!Q347,'23-HVAC'!T347="*",'23-HVAC'!S347,'23-HVAC'!V347="*",'23-HVAC'!U347),"")</f>
        <v/>
      </c>
      <c r="H3463" s="236" t="e">
        <f>G3463/'Project Data'!$D$22</f>
        <v>#VALUE!</v>
      </c>
      <c r="I3463" s="186"/>
      <c r="J3463" s="224"/>
      <c r="K3463" s="242"/>
    </row>
    <row r="3464" spans="1:11" s="147" customFormat="1" ht="15.6" hidden="1">
      <c r="A3464" s="198">
        <f>'23-HVAC'!A348</f>
        <v>0</v>
      </c>
      <c r="B3464" s="235" t="str">
        <f>'23-HVAC'!B348</f>
        <v>23 82 00 Convection Heating and Cooling Units</v>
      </c>
      <c r="C3464" s="254"/>
      <c r="D3464" s="239" t="str" cm="1">
        <f t="array" ref="D3464">_xlfn.IFNA(_xlfn.IFS('23-HVAC'!D348="*",'23-HVAC'!C348,'23-HVAC'!F348="*",'23-HVAC'!E348,'23-HVAC'!H348="*",'23-HVAC'!G348,'23-HVAC'!J348="*",'23-HVAC'!I348,'23-HVAC'!L348="*",'23-HVAC'!K348,'23-HVAC'!N348="*",'23-HVAC'!M348,'23-HVAC'!P348="*",'23-HVAC'!O348,'23-HVAC'!R348="*",'23-HVAC'!Q348,'23-HVAC'!T348="*",'23-HVAC'!S348),"")</f>
        <v/>
      </c>
      <c r="E3464" s="622" t="e">
        <f>D3464/'Project Data'!$D$22</f>
        <v>#VALUE!</v>
      </c>
      <c r="F3464" s="186" t="s">
        <v>44</v>
      </c>
      <c r="G3464" s="239" t="str" cm="1">
        <f t="array" ref="G3464">_xlfn.IFNA(_xlfn.IFS('23-HVAC'!F348="*",'23-HVAC'!E348,'23-HVAC'!H348="*",'23-HVAC'!G348,'23-HVAC'!J348="*",'23-HVAC'!I348,'23-HVAC'!L348="*",'23-HVAC'!K348,'23-HVAC'!N348="*",'23-HVAC'!M348,'23-HVAC'!P348="*",'23-HVAC'!O348,'23-HVAC'!R348="*",'23-HVAC'!Q348,'23-HVAC'!T348="*",'23-HVAC'!S348,'23-HVAC'!V348="*",'23-HVAC'!U348),"")</f>
        <v/>
      </c>
      <c r="H3464" s="236" t="e">
        <f>G3464/'Project Data'!$D$22</f>
        <v>#VALUE!</v>
      </c>
      <c r="I3464" s="186"/>
      <c r="J3464" s="224"/>
      <c r="K3464" s="242"/>
    </row>
    <row r="3465" spans="1:11" s="147" customFormat="1" ht="15.6" hidden="1">
      <c r="A3465" s="198">
        <f>'23-HVAC'!A349</f>
        <v>0</v>
      </c>
      <c r="B3465" s="235" t="str">
        <f>'23-HVAC'!B349</f>
        <v>23 82 13 Valance Heating and Cooling Units</v>
      </c>
      <c r="C3465" s="254"/>
      <c r="D3465" s="239" t="str" cm="1">
        <f t="array" ref="D3465">_xlfn.IFNA(_xlfn.IFS('23-HVAC'!D349="*",'23-HVAC'!C349,'23-HVAC'!F349="*",'23-HVAC'!E349,'23-HVAC'!H349="*",'23-HVAC'!G349,'23-HVAC'!J349="*",'23-HVAC'!I349,'23-HVAC'!L349="*",'23-HVAC'!K349,'23-HVAC'!N349="*",'23-HVAC'!M349,'23-HVAC'!P349="*",'23-HVAC'!O349,'23-HVAC'!R349="*",'23-HVAC'!Q349,'23-HVAC'!T349="*",'23-HVAC'!S349),"")</f>
        <v/>
      </c>
      <c r="E3465" s="622" t="e">
        <f>D3465/'Project Data'!$D$22</f>
        <v>#VALUE!</v>
      </c>
      <c r="F3465" s="186" t="s">
        <v>44</v>
      </c>
      <c r="G3465" s="239" t="str" cm="1">
        <f t="array" ref="G3465">_xlfn.IFNA(_xlfn.IFS('23-HVAC'!F349="*",'23-HVAC'!E349,'23-HVAC'!H349="*",'23-HVAC'!G349,'23-HVAC'!J349="*",'23-HVAC'!I349,'23-HVAC'!L349="*",'23-HVAC'!K349,'23-HVAC'!N349="*",'23-HVAC'!M349,'23-HVAC'!P349="*",'23-HVAC'!O349,'23-HVAC'!R349="*",'23-HVAC'!Q349,'23-HVAC'!T349="*",'23-HVAC'!S349,'23-HVAC'!V349="*",'23-HVAC'!U349),"")</f>
        <v/>
      </c>
      <c r="H3465" s="236" t="e">
        <f>G3465/'Project Data'!$D$22</f>
        <v>#VALUE!</v>
      </c>
      <c r="I3465" s="186"/>
      <c r="J3465" s="224"/>
      <c r="K3465" s="242"/>
    </row>
    <row r="3466" spans="1:11" s="147" customFormat="1" ht="15.6" hidden="1">
      <c r="A3466" s="198">
        <f>'23-HVAC'!A350</f>
        <v>0</v>
      </c>
      <c r="B3466" s="235" t="str">
        <f>'23-HVAC'!B350</f>
        <v>23 82 14 Chilled Beams</v>
      </c>
      <c r="C3466" s="254"/>
      <c r="D3466" s="239" t="str" cm="1">
        <f t="array" ref="D3466">_xlfn.IFNA(_xlfn.IFS('23-HVAC'!D350="*",'23-HVAC'!C350,'23-HVAC'!F350="*",'23-HVAC'!E350,'23-HVAC'!H350="*",'23-HVAC'!G350,'23-HVAC'!J350="*",'23-HVAC'!I350,'23-HVAC'!L350="*",'23-HVAC'!K350,'23-HVAC'!N350="*",'23-HVAC'!M350,'23-HVAC'!P350="*",'23-HVAC'!O350,'23-HVAC'!R350="*",'23-HVAC'!Q350,'23-HVAC'!T350="*",'23-HVAC'!S350),"")</f>
        <v/>
      </c>
      <c r="E3466" s="622" t="e">
        <f>D3466/'Project Data'!$D$22</f>
        <v>#VALUE!</v>
      </c>
      <c r="F3466" s="186" t="s">
        <v>44</v>
      </c>
      <c r="G3466" s="239" t="str" cm="1">
        <f t="array" ref="G3466">_xlfn.IFNA(_xlfn.IFS('23-HVAC'!F350="*",'23-HVAC'!E350,'23-HVAC'!H350="*",'23-HVAC'!G350,'23-HVAC'!J350="*",'23-HVAC'!I350,'23-HVAC'!L350="*",'23-HVAC'!K350,'23-HVAC'!N350="*",'23-HVAC'!M350,'23-HVAC'!P350="*",'23-HVAC'!O350,'23-HVAC'!R350="*",'23-HVAC'!Q350,'23-HVAC'!T350="*",'23-HVAC'!S350,'23-HVAC'!V350="*",'23-HVAC'!U350),"")</f>
        <v/>
      </c>
      <c r="H3466" s="236" t="e">
        <f>G3466/'Project Data'!$D$22</f>
        <v>#VALUE!</v>
      </c>
      <c r="I3466" s="186"/>
      <c r="J3466" s="224"/>
      <c r="K3466" s="242"/>
    </row>
    <row r="3467" spans="1:11" s="147" customFormat="1" ht="15.6" hidden="1">
      <c r="A3467" s="198">
        <f>'23-HVAC'!A351</f>
        <v>0</v>
      </c>
      <c r="B3467" s="235" t="str">
        <f>'23-HVAC'!B351</f>
        <v>23 82 16 Air Coils</v>
      </c>
      <c r="C3467" s="254"/>
      <c r="D3467" s="239" t="str" cm="1">
        <f t="array" ref="D3467">_xlfn.IFNA(_xlfn.IFS('23-HVAC'!D351="*",'23-HVAC'!C351,'23-HVAC'!F351="*",'23-HVAC'!E351,'23-HVAC'!H351="*",'23-HVAC'!G351,'23-HVAC'!J351="*",'23-HVAC'!I351,'23-HVAC'!L351="*",'23-HVAC'!K351,'23-HVAC'!N351="*",'23-HVAC'!M351,'23-HVAC'!P351="*",'23-HVAC'!O351,'23-HVAC'!R351="*",'23-HVAC'!Q351,'23-HVAC'!T351="*",'23-HVAC'!S351),"")</f>
        <v/>
      </c>
      <c r="E3467" s="622" t="e">
        <f>D3467/'Project Data'!$D$22</f>
        <v>#VALUE!</v>
      </c>
      <c r="F3467" s="186" t="s">
        <v>44</v>
      </c>
      <c r="G3467" s="239" t="str" cm="1">
        <f t="array" ref="G3467">_xlfn.IFNA(_xlfn.IFS('23-HVAC'!F351="*",'23-HVAC'!E351,'23-HVAC'!H351="*",'23-HVAC'!G351,'23-HVAC'!J351="*",'23-HVAC'!I351,'23-HVAC'!L351="*",'23-HVAC'!K351,'23-HVAC'!N351="*",'23-HVAC'!M351,'23-HVAC'!P351="*",'23-HVAC'!O351,'23-HVAC'!R351="*",'23-HVAC'!Q351,'23-HVAC'!T351="*",'23-HVAC'!S351,'23-HVAC'!V351="*",'23-HVAC'!U351),"")</f>
        <v/>
      </c>
      <c r="H3467" s="236" t="e">
        <f>G3467/'Project Data'!$D$22</f>
        <v>#VALUE!</v>
      </c>
      <c r="I3467" s="186"/>
      <c r="J3467" s="224"/>
      <c r="K3467" s="242"/>
    </row>
    <row r="3468" spans="1:11" s="147" customFormat="1" ht="15.6" hidden="1">
      <c r="A3468" s="198">
        <f>'23-HVAC'!A352</f>
        <v>0</v>
      </c>
      <c r="B3468" s="235" t="str">
        <f>'23-HVAC'!B352</f>
        <v>23 82 16.11 Hydronic Air Coils</v>
      </c>
      <c r="C3468" s="254"/>
      <c r="D3468" s="239" t="str" cm="1">
        <f t="array" ref="D3468">_xlfn.IFNA(_xlfn.IFS('23-HVAC'!D352="*",'23-HVAC'!C352,'23-HVAC'!F352="*",'23-HVAC'!E352,'23-HVAC'!H352="*",'23-HVAC'!G352,'23-HVAC'!J352="*",'23-HVAC'!I352,'23-HVAC'!L352="*",'23-HVAC'!K352,'23-HVAC'!N352="*",'23-HVAC'!M352,'23-HVAC'!P352="*",'23-HVAC'!O352,'23-HVAC'!R352="*",'23-HVAC'!Q352,'23-HVAC'!T352="*",'23-HVAC'!S352),"")</f>
        <v/>
      </c>
      <c r="E3468" s="622" t="e">
        <f>D3468/'Project Data'!$D$22</f>
        <v>#VALUE!</v>
      </c>
      <c r="F3468" s="186" t="s">
        <v>44</v>
      </c>
      <c r="G3468" s="239" t="str" cm="1">
        <f t="array" ref="G3468">_xlfn.IFNA(_xlfn.IFS('23-HVAC'!F352="*",'23-HVAC'!E352,'23-HVAC'!H352="*",'23-HVAC'!G352,'23-HVAC'!J352="*",'23-HVAC'!I352,'23-HVAC'!L352="*",'23-HVAC'!K352,'23-HVAC'!N352="*",'23-HVAC'!M352,'23-HVAC'!P352="*",'23-HVAC'!O352,'23-HVAC'!R352="*",'23-HVAC'!Q352,'23-HVAC'!T352="*",'23-HVAC'!S352,'23-HVAC'!V352="*",'23-HVAC'!U352),"")</f>
        <v/>
      </c>
      <c r="H3468" s="236" t="e">
        <f>G3468/'Project Data'!$D$22</f>
        <v>#VALUE!</v>
      </c>
      <c r="I3468" s="186"/>
      <c r="J3468" s="224"/>
      <c r="K3468" s="242"/>
    </row>
    <row r="3469" spans="1:11" s="147" customFormat="1" ht="15.6" hidden="1">
      <c r="A3469" s="198">
        <f>'23-HVAC'!A353</f>
        <v>0</v>
      </c>
      <c r="B3469" s="235" t="str">
        <f>'23-HVAC'!B353</f>
        <v>23 82 16.12 Steam Air Coils</v>
      </c>
      <c r="C3469" s="254"/>
      <c r="D3469" s="239" t="str" cm="1">
        <f t="array" ref="D3469">_xlfn.IFNA(_xlfn.IFS('23-HVAC'!D353="*",'23-HVAC'!C353,'23-HVAC'!F353="*",'23-HVAC'!E353,'23-HVAC'!H353="*",'23-HVAC'!G353,'23-HVAC'!J353="*",'23-HVAC'!I353,'23-HVAC'!L353="*",'23-HVAC'!K353,'23-HVAC'!N353="*",'23-HVAC'!M353,'23-HVAC'!P353="*",'23-HVAC'!O353,'23-HVAC'!R353="*",'23-HVAC'!Q353,'23-HVAC'!T353="*",'23-HVAC'!S353),"")</f>
        <v/>
      </c>
      <c r="E3469" s="622" t="e">
        <f>D3469/'Project Data'!$D$22</f>
        <v>#VALUE!</v>
      </c>
      <c r="F3469" s="186" t="s">
        <v>44</v>
      </c>
      <c r="G3469" s="239" t="str" cm="1">
        <f t="array" ref="G3469">_xlfn.IFNA(_xlfn.IFS('23-HVAC'!F353="*",'23-HVAC'!E353,'23-HVAC'!H353="*",'23-HVAC'!G353,'23-HVAC'!J353="*",'23-HVAC'!I353,'23-HVAC'!L353="*",'23-HVAC'!K353,'23-HVAC'!N353="*",'23-HVAC'!M353,'23-HVAC'!P353="*",'23-HVAC'!O353,'23-HVAC'!R353="*",'23-HVAC'!Q353,'23-HVAC'!T353="*",'23-HVAC'!S353,'23-HVAC'!V353="*",'23-HVAC'!U353),"")</f>
        <v/>
      </c>
      <c r="H3469" s="236" t="e">
        <f>G3469/'Project Data'!$D$22</f>
        <v>#VALUE!</v>
      </c>
      <c r="I3469" s="186"/>
      <c r="J3469" s="224"/>
      <c r="K3469" s="242"/>
    </row>
    <row r="3470" spans="1:11" s="147" customFormat="1" ht="15.6" hidden="1">
      <c r="A3470" s="198">
        <f>'23-HVAC'!A354</f>
        <v>0</v>
      </c>
      <c r="B3470" s="235" t="str">
        <f>'23-HVAC'!B354</f>
        <v>23 82 16.13 Refrigerant Air Coils</v>
      </c>
      <c r="C3470" s="254"/>
      <c r="D3470" s="239" t="str" cm="1">
        <f t="array" ref="D3470">_xlfn.IFNA(_xlfn.IFS('23-HVAC'!D354="*",'23-HVAC'!C354,'23-HVAC'!F354="*",'23-HVAC'!E354,'23-HVAC'!H354="*",'23-HVAC'!G354,'23-HVAC'!J354="*",'23-HVAC'!I354,'23-HVAC'!L354="*",'23-HVAC'!K354,'23-HVAC'!N354="*",'23-HVAC'!M354,'23-HVAC'!P354="*",'23-HVAC'!O354,'23-HVAC'!R354="*",'23-HVAC'!Q354,'23-HVAC'!T354="*",'23-HVAC'!S354),"")</f>
        <v/>
      </c>
      <c r="E3470" s="622" t="e">
        <f>D3470/'Project Data'!$D$22</f>
        <v>#VALUE!</v>
      </c>
      <c r="F3470" s="186" t="s">
        <v>44</v>
      </c>
      <c r="G3470" s="239" t="str" cm="1">
        <f t="array" ref="G3470">_xlfn.IFNA(_xlfn.IFS('23-HVAC'!F354="*",'23-HVAC'!E354,'23-HVAC'!H354="*",'23-HVAC'!G354,'23-HVAC'!J354="*",'23-HVAC'!I354,'23-HVAC'!L354="*",'23-HVAC'!K354,'23-HVAC'!N354="*",'23-HVAC'!M354,'23-HVAC'!P354="*",'23-HVAC'!O354,'23-HVAC'!R354="*",'23-HVAC'!Q354,'23-HVAC'!T354="*",'23-HVAC'!S354,'23-HVAC'!V354="*",'23-HVAC'!U354),"")</f>
        <v/>
      </c>
      <c r="H3470" s="236" t="e">
        <f>G3470/'Project Data'!$D$22</f>
        <v>#VALUE!</v>
      </c>
      <c r="I3470" s="186"/>
      <c r="J3470" s="224"/>
      <c r="K3470" s="242"/>
    </row>
    <row r="3471" spans="1:11" s="147" customFormat="1" ht="15.6" hidden="1">
      <c r="A3471" s="198">
        <f>'23-HVAC'!A355</f>
        <v>0</v>
      </c>
      <c r="B3471" s="235" t="str">
        <f>'23-HVAC'!B355</f>
        <v>23 82 16.14 Electric-Resistance Air Coils</v>
      </c>
      <c r="C3471" s="254"/>
      <c r="D3471" s="239" t="str" cm="1">
        <f t="array" ref="D3471">_xlfn.IFNA(_xlfn.IFS('23-HVAC'!D355="*",'23-HVAC'!C355,'23-HVAC'!F355="*",'23-HVAC'!E355,'23-HVAC'!H355="*",'23-HVAC'!G355,'23-HVAC'!J355="*",'23-HVAC'!I355,'23-HVAC'!L355="*",'23-HVAC'!K355,'23-HVAC'!N355="*",'23-HVAC'!M355,'23-HVAC'!P355="*",'23-HVAC'!O355,'23-HVAC'!R355="*",'23-HVAC'!Q355,'23-HVAC'!T355="*",'23-HVAC'!S355),"")</f>
        <v/>
      </c>
      <c r="E3471" s="622" t="e">
        <f>D3471/'Project Data'!$D$22</f>
        <v>#VALUE!</v>
      </c>
      <c r="F3471" s="186" t="s">
        <v>44</v>
      </c>
      <c r="G3471" s="239" t="str" cm="1">
        <f t="array" ref="G3471">_xlfn.IFNA(_xlfn.IFS('23-HVAC'!F355="*",'23-HVAC'!E355,'23-HVAC'!H355="*",'23-HVAC'!G355,'23-HVAC'!J355="*",'23-HVAC'!I355,'23-HVAC'!L355="*",'23-HVAC'!K355,'23-HVAC'!N355="*",'23-HVAC'!M355,'23-HVAC'!P355="*",'23-HVAC'!O355,'23-HVAC'!R355="*",'23-HVAC'!Q355,'23-HVAC'!T355="*",'23-HVAC'!S355,'23-HVAC'!V355="*",'23-HVAC'!U355),"")</f>
        <v/>
      </c>
      <c r="H3471" s="236" t="e">
        <f>G3471/'Project Data'!$D$22</f>
        <v>#VALUE!</v>
      </c>
      <c r="I3471" s="186"/>
      <c r="J3471" s="224"/>
      <c r="K3471" s="242"/>
    </row>
    <row r="3472" spans="1:11" s="147" customFormat="1" ht="15.6" hidden="1">
      <c r="A3472" s="198">
        <f>'23-HVAC'!A356</f>
        <v>0</v>
      </c>
      <c r="B3472" s="235" t="str">
        <f>'23-HVAC'!B356</f>
        <v>23 82 19 Fan Coil Units</v>
      </c>
      <c r="C3472" s="254"/>
      <c r="D3472" s="239" t="str" cm="1">
        <f t="array" ref="D3472">_xlfn.IFNA(_xlfn.IFS('23-HVAC'!D356="*",'23-HVAC'!C356,'23-HVAC'!F356="*",'23-HVAC'!E356,'23-HVAC'!H356="*",'23-HVAC'!G356,'23-HVAC'!J356="*",'23-HVAC'!I356,'23-HVAC'!L356="*",'23-HVAC'!K356,'23-HVAC'!N356="*",'23-HVAC'!M356,'23-HVAC'!P356="*",'23-HVAC'!O356,'23-HVAC'!R356="*",'23-HVAC'!Q356,'23-HVAC'!T356="*",'23-HVAC'!S356),"")</f>
        <v/>
      </c>
      <c r="E3472" s="622" t="e">
        <f>D3472/'Project Data'!$D$22</f>
        <v>#VALUE!</v>
      </c>
      <c r="F3472" s="186" t="s">
        <v>44</v>
      </c>
      <c r="G3472" s="239" t="str" cm="1">
        <f t="array" ref="G3472">_xlfn.IFNA(_xlfn.IFS('23-HVAC'!F356="*",'23-HVAC'!E356,'23-HVAC'!H356="*",'23-HVAC'!G356,'23-HVAC'!J356="*",'23-HVAC'!I356,'23-HVAC'!L356="*",'23-HVAC'!K356,'23-HVAC'!N356="*",'23-HVAC'!M356,'23-HVAC'!P356="*",'23-HVAC'!O356,'23-HVAC'!R356="*",'23-HVAC'!Q356,'23-HVAC'!T356="*",'23-HVAC'!S356,'23-HVAC'!V356="*",'23-HVAC'!U356),"")</f>
        <v/>
      </c>
      <c r="H3472" s="236" t="e">
        <f>G3472/'Project Data'!$D$22</f>
        <v>#VALUE!</v>
      </c>
      <c r="I3472" s="186"/>
      <c r="J3472" s="224"/>
      <c r="K3472" s="242"/>
    </row>
    <row r="3473" spans="1:11" s="147" customFormat="1" ht="15.6" hidden="1">
      <c r="A3473" s="198">
        <f>'23-HVAC'!A357</f>
        <v>0</v>
      </c>
      <c r="B3473" s="235" t="str">
        <f>'23-HVAC'!B357</f>
        <v>23 82 23 Unit Ventilators</v>
      </c>
      <c r="C3473" s="254"/>
      <c r="D3473" s="239" t="str" cm="1">
        <f t="array" ref="D3473">_xlfn.IFNA(_xlfn.IFS('23-HVAC'!D357="*",'23-HVAC'!C357,'23-HVAC'!F357="*",'23-HVAC'!E357,'23-HVAC'!H357="*",'23-HVAC'!G357,'23-HVAC'!J357="*",'23-HVAC'!I357,'23-HVAC'!L357="*",'23-HVAC'!K357,'23-HVAC'!N357="*",'23-HVAC'!M357,'23-HVAC'!P357="*",'23-HVAC'!O357,'23-HVAC'!R357="*",'23-HVAC'!Q357,'23-HVAC'!T357="*",'23-HVAC'!S357),"")</f>
        <v/>
      </c>
      <c r="E3473" s="622" t="e">
        <f>D3473/'Project Data'!$D$22</f>
        <v>#VALUE!</v>
      </c>
      <c r="F3473" s="186" t="s">
        <v>44</v>
      </c>
      <c r="G3473" s="239" t="str" cm="1">
        <f t="array" ref="G3473">_xlfn.IFNA(_xlfn.IFS('23-HVAC'!F357="*",'23-HVAC'!E357,'23-HVAC'!H357="*",'23-HVAC'!G357,'23-HVAC'!J357="*",'23-HVAC'!I357,'23-HVAC'!L357="*",'23-HVAC'!K357,'23-HVAC'!N357="*",'23-HVAC'!M357,'23-HVAC'!P357="*",'23-HVAC'!O357,'23-HVAC'!R357="*",'23-HVAC'!Q357,'23-HVAC'!T357="*",'23-HVAC'!S357,'23-HVAC'!V357="*",'23-HVAC'!U357),"")</f>
        <v/>
      </c>
      <c r="H3473" s="236" t="e">
        <f>G3473/'Project Data'!$D$22</f>
        <v>#VALUE!</v>
      </c>
      <c r="I3473" s="186"/>
      <c r="J3473" s="224"/>
      <c r="K3473" s="242"/>
    </row>
    <row r="3474" spans="1:11" s="147" customFormat="1" ht="15.6" hidden="1">
      <c r="A3474" s="198">
        <f>'23-HVAC'!A358</f>
        <v>0</v>
      </c>
      <c r="B3474" s="235" t="str">
        <f>'23-HVAC'!B358</f>
        <v>23 82 26 Induction Units</v>
      </c>
      <c r="C3474" s="254"/>
      <c r="D3474" s="239" t="str" cm="1">
        <f t="array" ref="D3474">_xlfn.IFNA(_xlfn.IFS('23-HVAC'!D358="*",'23-HVAC'!C358,'23-HVAC'!F358="*",'23-HVAC'!E358,'23-HVAC'!H358="*",'23-HVAC'!G358,'23-HVAC'!J358="*",'23-HVAC'!I358,'23-HVAC'!L358="*",'23-HVAC'!K358,'23-HVAC'!N358="*",'23-HVAC'!M358,'23-HVAC'!P358="*",'23-HVAC'!O358,'23-HVAC'!R358="*",'23-HVAC'!Q358,'23-HVAC'!T358="*",'23-HVAC'!S358),"")</f>
        <v/>
      </c>
      <c r="E3474" s="622" t="e">
        <f>D3474/'Project Data'!$D$22</f>
        <v>#VALUE!</v>
      </c>
      <c r="F3474" s="186" t="s">
        <v>44</v>
      </c>
      <c r="G3474" s="239" t="str" cm="1">
        <f t="array" ref="G3474">_xlfn.IFNA(_xlfn.IFS('23-HVAC'!F358="*",'23-HVAC'!E358,'23-HVAC'!H358="*",'23-HVAC'!G358,'23-HVAC'!J358="*",'23-HVAC'!I358,'23-HVAC'!L358="*",'23-HVAC'!K358,'23-HVAC'!N358="*",'23-HVAC'!M358,'23-HVAC'!P358="*",'23-HVAC'!O358,'23-HVAC'!R358="*",'23-HVAC'!Q358,'23-HVAC'!T358="*",'23-HVAC'!S358,'23-HVAC'!V358="*",'23-HVAC'!U358),"")</f>
        <v/>
      </c>
      <c r="H3474" s="236" t="e">
        <f>G3474/'Project Data'!$D$22</f>
        <v>#VALUE!</v>
      </c>
      <c r="I3474" s="186"/>
      <c r="J3474" s="224"/>
      <c r="K3474" s="242"/>
    </row>
    <row r="3475" spans="1:11" s="147" customFormat="1" ht="15.6" hidden="1">
      <c r="A3475" s="198">
        <f>'23-HVAC'!A359</f>
        <v>0</v>
      </c>
      <c r="B3475" s="235" t="str">
        <f>'23-HVAC'!B359</f>
        <v>23 82 29 Radiators</v>
      </c>
      <c r="C3475" s="254"/>
      <c r="D3475" s="239" t="str" cm="1">
        <f t="array" ref="D3475">_xlfn.IFNA(_xlfn.IFS('23-HVAC'!D359="*",'23-HVAC'!C359,'23-HVAC'!F359="*",'23-HVAC'!E359,'23-HVAC'!H359="*",'23-HVAC'!G359,'23-HVAC'!J359="*",'23-HVAC'!I359,'23-HVAC'!L359="*",'23-HVAC'!K359,'23-HVAC'!N359="*",'23-HVAC'!M359,'23-HVAC'!P359="*",'23-HVAC'!O359,'23-HVAC'!R359="*",'23-HVAC'!Q359,'23-HVAC'!T359="*",'23-HVAC'!S359),"")</f>
        <v/>
      </c>
      <c r="E3475" s="622" t="e">
        <f>D3475/'Project Data'!$D$22</f>
        <v>#VALUE!</v>
      </c>
      <c r="F3475" s="186" t="s">
        <v>44</v>
      </c>
      <c r="G3475" s="239" t="str" cm="1">
        <f t="array" ref="G3475">_xlfn.IFNA(_xlfn.IFS('23-HVAC'!F359="*",'23-HVAC'!E359,'23-HVAC'!H359="*",'23-HVAC'!G359,'23-HVAC'!J359="*",'23-HVAC'!I359,'23-HVAC'!L359="*",'23-HVAC'!K359,'23-HVAC'!N359="*",'23-HVAC'!M359,'23-HVAC'!P359="*",'23-HVAC'!O359,'23-HVAC'!R359="*",'23-HVAC'!Q359,'23-HVAC'!T359="*",'23-HVAC'!S359,'23-HVAC'!V359="*",'23-HVAC'!U359),"")</f>
        <v/>
      </c>
      <c r="H3475" s="236" t="e">
        <f>G3475/'Project Data'!$D$22</f>
        <v>#VALUE!</v>
      </c>
      <c r="I3475" s="186"/>
      <c r="J3475" s="224"/>
      <c r="K3475" s="242"/>
    </row>
    <row r="3476" spans="1:11" s="147" customFormat="1" ht="15.6" hidden="1">
      <c r="A3476" s="198">
        <f>'23-HVAC'!A360</f>
        <v>0</v>
      </c>
      <c r="B3476" s="235" t="str">
        <f>'23-HVAC'!B360</f>
        <v>23 82 33 Convectors</v>
      </c>
      <c r="C3476" s="254"/>
      <c r="D3476" s="239" t="str" cm="1">
        <f t="array" ref="D3476">_xlfn.IFNA(_xlfn.IFS('23-HVAC'!D360="*",'23-HVAC'!C360,'23-HVAC'!F360="*",'23-HVAC'!E360,'23-HVAC'!H360="*",'23-HVAC'!G360,'23-HVAC'!J360="*",'23-HVAC'!I360,'23-HVAC'!L360="*",'23-HVAC'!K360,'23-HVAC'!N360="*",'23-HVAC'!M360,'23-HVAC'!P360="*",'23-HVAC'!O360,'23-HVAC'!R360="*",'23-HVAC'!Q360,'23-HVAC'!T360="*",'23-HVAC'!S360),"")</f>
        <v/>
      </c>
      <c r="E3476" s="622" t="e">
        <f>D3476/'Project Data'!$D$22</f>
        <v>#VALUE!</v>
      </c>
      <c r="F3476" s="186" t="s">
        <v>44</v>
      </c>
      <c r="G3476" s="239" t="str" cm="1">
        <f t="array" ref="G3476">_xlfn.IFNA(_xlfn.IFS('23-HVAC'!F360="*",'23-HVAC'!E360,'23-HVAC'!H360="*",'23-HVAC'!G360,'23-HVAC'!J360="*",'23-HVAC'!I360,'23-HVAC'!L360="*",'23-HVAC'!K360,'23-HVAC'!N360="*",'23-HVAC'!M360,'23-HVAC'!P360="*",'23-HVAC'!O360,'23-HVAC'!R360="*",'23-HVAC'!Q360,'23-HVAC'!T360="*",'23-HVAC'!S360,'23-HVAC'!V360="*",'23-HVAC'!U360),"")</f>
        <v/>
      </c>
      <c r="H3476" s="236" t="e">
        <f>G3476/'Project Data'!$D$22</f>
        <v>#VALUE!</v>
      </c>
      <c r="I3476" s="186"/>
      <c r="J3476" s="224"/>
      <c r="K3476" s="242"/>
    </row>
    <row r="3477" spans="1:11" s="147" customFormat="1" ht="15.6" hidden="1">
      <c r="A3477" s="198">
        <f>'23-HVAC'!A361</f>
        <v>0</v>
      </c>
      <c r="B3477" s="235" t="str">
        <f>'23-HVAC'!B361</f>
        <v>23 82 36 Finned-Tube Radiation Heaters</v>
      </c>
      <c r="C3477" s="254"/>
      <c r="D3477" s="239" t="str" cm="1">
        <f t="array" ref="D3477">_xlfn.IFNA(_xlfn.IFS('23-HVAC'!D361="*",'23-HVAC'!C361,'23-HVAC'!F361="*",'23-HVAC'!E361,'23-HVAC'!H361="*",'23-HVAC'!G361,'23-HVAC'!J361="*",'23-HVAC'!I361,'23-HVAC'!L361="*",'23-HVAC'!K361,'23-HVAC'!N361="*",'23-HVAC'!M361,'23-HVAC'!P361="*",'23-HVAC'!O361,'23-HVAC'!R361="*",'23-HVAC'!Q361,'23-HVAC'!T361="*",'23-HVAC'!S361),"")</f>
        <v/>
      </c>
      <c r="E3477" s="622" t="e">
        <f>D3477/'Project Data'!$D$22</f>
        <v>#VALUE!</v>
      </c>
      <c r="F3477" s="186" t="s">
        <v>44</v>
      </c>
      <c r="G3477" s="239" t="str" cm="1">
        <f t="array" ref="G3477">_xlfn.IFNA(_xlfn.IFS('23-HVAC'!F361="*",'23-HVAC'!E361,'23-HVAC'!H361="*",'23-HVAC'!G361,'23-HVAC'!J361="*",'23-HVAC'!I361,'23-HVAC'!L361="*",'23-HVAC'!K361,'23-HVAC'!N361="*",'23-HVAC'!M361,'23-HVAC'!P361="*",'23-HVAC'!O361,'23-HVAC'!R361="*",'23-HVAC'!Q361,'23-HVAC'!T361="*",'23-HVAC'!S361,'23-HVAC'!V361="*",'23-HVAC'!U361),"")</f>
        <v/>
      </c>
      <c r="H3477" s="236" t="e">
        <f>G3477/'Project Data'!$D$22</f>
        <v>#VALUE!</v>
      </c>
      <c r="I3477" s="186"/>
      <c r="J3477" s="224"/>
      <c r="K3477" s="242"/>
    </row>
    <row r="3478" spans="1:11" s="147" customFormat="1" ht="15.6" hidden="1">
      <c r="A3478" s="198">
        <f>'23-HVAC'!A362</f>
        <v>0</v>
      </c>
      <c r="B3478" s="235" t="str">
        <f>'23-HVAC'!B362</f>
        <v>23 82 39 Unit Heaters</v>
      </c>
      <c r="C3478" s="254"/>
      <c r="D3478" s="239" t="str" cm="1">
        <f t="array" ref="D3478">_xlfn.IFNA(_xlfn.IFS('23-HVAC'!D362="*",'23-HVAC'!C362,'23-HVAC'!F362="*",'23-HVAC'!E362,'23-HVAC'!H362="*",'23-HVAC'!G362,'23-HVAC'!J362="*",'23-HVAC'!I362,'23-HVAC'!L362="*",'23-HVAC'!K362,'23-HVAC'!N362="*",'23-HVAC'!M362,'23-HVAC'!P362="*",'23-HVAC'!O362,'23-HVAC'!R362="*",'23-HVAC'!Q362,'23-HVAC'!T362="*",'23-HVAC'!S362),"")</f>
        <v/>
      </c>
      <c r="E3478" s="622" t="e">
        <f>D3478/'Project Data'!$D$22</f>
        <v>#VALUE!</v>
      </c>
      <c r="F3478" s="186" t="s">
        <v>44</v>
      </c>
      <c r="G3478" s="239" t="str" cm="1">
        <f t="array" ref="G3478">_xlfn.IFNA(_xlfn.IFS('23-HVAC'!F362="*",'23-HVAC'!E362,'23-HVAC'!H362="*",'23-HVAC'!G362,'23-HVAC'!J362="*",'23-HVAC'!I362,'23-HVAC'!L362="*",'23-HVAC'!K362,'23-HVAC'!N362="*",'23-HVAC'!M362,'23-HVAC'!P362="*",'23-HVAC'!O362,'23-HVAC'!R362="*",'23-HVAC'!Q362,'23-HVAC'!T362="*",'23-HVAC'!S362,'23-HVAC'!V362="*",'23-HVAC'!U362),"")</f>
        <v/>
      </c>
      <c r="H3478" s="236" t="e">
        <f>G3478/'Project Data'!$D$22</f>
        <v>#VALUE!</v>
      </c>
      <c r="I3478" s="186"/>
      <c r="J3478" s="224"/>
      <c r="K3478" s="242"/>
    </row>
    <row r="3479" spans="1:11" s="147" customFormat="1" ht="15.6" hidden="1">
      <c r="A3479" s="198">
        <f>'23-HVAC'!A363</f>
        <v>0</v>
      </c>
      <c r="B3479" s="235" t="str">
        <f>'23-HVAC'!B363</f>
        <v>23 82 39.13 Cabinet Unit Heaters</v>
      </c>
      <c r="C3479" s="254"/>
      <c r="D3479" s="239" t="str" cm="1">
        <f t="array" ref="D3479">_xlfn.IFNA(_xlfn.IFS('23-HVAC'!D363="*",'23-HVAC'!C363,'23-HVAC'!F363="*",'23-HVAC'!E363,'23-HVAC'!H363="*",'23-HVAC'!G363,'23-HVAC'!J363="*",'23-HVAC'!I363,'23-HVAC'!L363="*",'23-HVAC'!K363,'23-HVAC'!N363="*",'23-HVAC'!M363,'23-HVAC'!P363="*",'23-HVAC'!O363,'23-HVAC'!R363="*",'23-HVAC'!Q363,'23-HVAC'!T363="*",'23-HVAC'!S363),"")</f>
        <v/>
      </c>
      <c r="E3479" s="622" t="e">
        <f>D3479/'Project Data'!$D$22</f>
        <v>#VALUE!</v>
      </c>
      <c r="F3479" s="186" t="s">
        <v>44</v>
      </c>
      <c r="G3479" s="239" t="str" cm="1">
        <f t="array" ref="G3479">_xlfn.IFNA(_xlfn.IFS('23-HVAC'!F363="*",'23-HVAC'!E363,'23-HVAC'!H363="*",'23-HVAC'!G363,'23-HVAC'!J363="*",'23-HVAC'!I363,'23-HVAC'!L363="*",'23-HVAC'!K363,'23-HVAC'!N363="*",'23-HVAC'!M363,'23-HVAC'!P363="*",'23-HVAC'!O363,'23-HVAC'!R363="*",'23-HVAC'!Q363,'23-HVAC'!T363="*",'23-HVAC'!S363,'23-HVAC'!V363="*",'23-HVAC'!U363),"")</f>
        <v/>
      </c>
      <c r="H3479" s="236" t="e">
        <f>G3479/'Project Data'!$D$22</f>
        <v>#VALUE!</v>
      </c>
      <c r="I3479" s="186"/>
      <c r="J3479" s="224"/>
      <c r="K3479" s="242"/>
    </row>
    <row r="3480" spans="1:11" s="147" customFormat="1" ht="15.6" hidden="1">
      <c r="A3480" s="198">
        <f>'23-HVAC'!A364</f>
        <v>0</v>
      </c>
      <c r="B3480" s="235" t="str">
        <f>'23-HVAC'!B364</f>
        <v>23 82 39.16 Propeller Unit Heaters</v>
      </c>
      <c r="C3480" s="254"/>
      <c r="D3480" s="239" t="str" cm="1">
        <f t="array" ref="D3480">_xlfn.IFNA(_xlfn.IFS('23-HVAC'!D364="*",'23-HVAC'!C364,'23-HVAC'!F364="*",'23-HVAC'!E364,'23-HVAC'!H364="*",'23-HVAC'!G364,'23-HVAC'!J364="*",'23-HVAC'!I364,'23-HVAC'!L364="*",'23-HVAC'!K364,'23-HVAC'!N364="*",'23-HVAC'!M364,'23-HVAC'!P364="*",'23-HVAC'!O364,'23-HVAC'!R364="*",'23-HVAC'!Q364,'23-HVAC'!T364="*",'23-HVAC'!S364),"")</f>
        <v/>
      </c>
      <c r="E3480" s="622" t="e">
        <f>D3480/'Project Data'!$D$22</f>
        <v>#VALUE!</v>
      </c>
      <c r="F3480" s="186" t="s">
        <v>44</v>
      </c>
      <c r="G3480" s="239" t="str" cm="1">
        <f t="array" ref="G3480">_xlfn.IFNA(_xlfn.IFS('23-HVAC'!F364="*",'23-HVAC'!E364,'23-HVAC'!H364="*",'23-HVAC'!G364,'23-HVAC'!J364="*",'23-HVAC'!I364,'23-HVAC'!L364="*",'23-HVAC'!K364,'23-HVAC'!N364="*",'23-HVAC'!M364,'23-HVAC'!P364="*",'23-HVAC'!O364,'23-HVAC'!R364="*",'23-HVAC'!Q364,'23-HVAC'!T364="*",'23-HVAC'!S364,'23-HVAC'!V364="*",'23-HVAC'!U364),"")</f>
        <v/>
      </c>
      <c r="H3480" s="236" t="e">
        <f>G3480/'Project Data'!$D$22</f>
        <v>#VALUE!</v>
      </c>
      <c r="I3480" s="186"/>
      <c r="J3480" s="224"/>
      <c r="K3480" s="242"/>
    </row>
    <row r="3481" spans="1:11" s="147" customFormat="1" ht="15.6" hidden="1">
      <c r="A3481" s="198">
        <f>'23-HVAC'!A365</f>
        <v>0</v>
      </c>
      <c r="B3481" s="235" t="str">
        <f>'23-HVAC'!B365</f>
        <v>23 82 39.19 Wall and Ceiling Unit Heaters</v>
      </c>
      <c r="C3481" s="254"/>
      <c r="D3481" s="239" t="str" cm="1">
        <f t="array" ref="D3481">_xlfn.IFNA(_xlfn.IFS('23-HVAC'!D365="*",'23-HVAC'!C365,'23-HVAC'!F365="*",'23-HVAC'!E365,'23-HVAC'!H365="*",'23-HVAC'!G365,'23-HVAC'!J365="*",'23-HVAC'!I365,'23-HVAC'!L365="*",'23-HVAC'!K365,'23-HVAC'!N365="*",'23-HVAC'!M365,'23-HVAC'!P365="*",'23-HVAC'!O365,'23-HVAC'!R365="*",'23-HVAC'!Q365,'23-HVAC'!T365="*",'23-HVAC'!S365),"")</f>
        <v/>
      </c>
      <c r="E3481" s="622" t="e">
        <f>D3481/'Project Data'!$D$22</f>
        <v>#VALUE!</v>
      </c>
      <c r="F3481" s="186" t="s">
        <v>44</v>
      </c>
      <c r="G3481" s="239" t="str" cm="1">
        <f t="array" ref="G3481">_xlfn.IFNA(_xlfn.IFS('23-HVAC'!F365="*",'23-HVAC'!E365,'23-HVAC'!H365="*",'23-HVAC'!G365,'23-HVAC'!J365="*",'23-HVAC'!I365,'23-HVAC'!L365="*",'23-HVAC'!K365,'23-HVAC'!N365="*",'23-HVAC'!M365,'23-HVAC'!P365="*",'23-HVAC'!O365,'23-HVAC'!R365="*",'23-HVAC'!Q365,'23-HVAC'!T365="*",'23-HVAC'!S365,'23-HVAC'!V365="*",'23-HVAC'!U365),"")</f>
        <v/>
      </c>
      <c r="H3481" s="236" t="e">
        <f>G3481/'Project Data'!$D$22</f>
        <v>#VALUE!</v>
      </c>
      <c r="I3481" s="186"/>
      <c r="J3481" s="224"/>
      <c r="K3481" s="242"/>
    </row>
    <row r="3482" spans="1:11" s="147" customFormat="1" ht="15.6" hidden="1">
      <c r="A3482" s="198">
        <f>'23-HVAC'!A366</f>
        <v>0</v>
      </c>
      <c r="B3482" s="235" t="str">
        <f>'23-HVAC'!B366</f>
        <v>23 82 41 Water-to-Water Heat Pumps</v>
      </c>
      <c r="C3482" s="254"/>
      <c r="D3482" s="239" t="str" cm="1">
        <f t="array" ref="D3482">_xlfn.IFNA(_xlfn.IFS('23-HVAC'!D366="*",'23-HVAC'!C366,'23-HVAC'!F366="*",'23-HVAC'!E366,'23-HVAC'!H366="*",'23-HVAC'!G366,'23-HVAC'!J366="*",'23-HVAC'!I366,'23-HVAC'!L366="*",'23-HVAC'!K366,'23-HVAC'!N366="*",'23-HVAC'!M366,'23-HVAC'!P366="*",'23-HVAC'!O366,'23-HVAC'!R366="*",'23-HVAC'!Q366,'23-HVAC'!T366="*",'23-HVAC'!S366),"")</f>
        <v/>
      </c>
      <c r="E3482" s="622" t="e">
        <f>D3482/'Project Data'!$D$22</f>
        <v>#VALUE!</v>
      </c>
      <c r="F3482" s="186" t="s">
        <v>44</v>
      </c>
      <c r="G3482" s="239" t="str" cm="1">
        <f t="array" ref="G3482">_xlfn.IFNA(_xlfn.IFS('23-HVAC'!F366="*",'23-HVAC'!E366,'23-HVAC'!H366="*",'23-HVAC'!G366,'23-HVAC'!J366="*",'23-HVAC'!I366,'23-HVAC'!L366="*",'23-HVAC'!K366,'23-HVAC'!N366="*",'23-HVAC'!M366,'23-HVAC'!P366="*",'23-HVAC'!O366,'23-HVAC'!R366="*",'23-HVAC'!Q366,'23-HVAC'!T366="*",'23-HVAC'!S366,'23-HVAC'!V366="*",'23-HVAC'!U366),"")</f>
        <v/>
      </c>
      <c r="H3482" s="236" t="e">
        <f>G3482/'Project Data'!$D$22</f>
        <v>#VALUE!</v>
      </c>
      <c r="I3482" s="186"/>
      <c r="J3482" s="224"/>
      <c r="K3482" s="242"/>
    </row>
    <row r="3483" spans="1:11" s="147" customFormat="1" ht="15.6" hidden="1">
      <c r="A3483" s="198">
        <f>'23-HVAC'!A367</f>
        <v>0</v>
      </c>
      <c r="B3483" s="235" t="str">
        <f>'23-HVAC'!B367</f>
        <v>23 83 00 Radiant Heating and Cooling Units</v>
      </c>
      <c r="C3483" s="254"/>
      <c r="D3483" s="239" t="str" cm="1">
        <f t="array" ref="D3483">_xlfn.IFNA(_xlfn.IFS('23-HVAC'!D367="*",'23-HVAC'!C367,'23-HVAC'!F367="*",'23-HVAC'!E367,'23-HVAC'!H367="*",'23-HVAC'!G367,'23-HVAC'!J367="*",'23-HVAC'!I367,'23-HVAC'!L367="*",'23-HVAC'!K367,'23-HVAC'!N367="*",'23-HVAC'!M367,'23-HVAC'!P367="*",'23-HVAC'!O367,'23-HVAC'!R367="*",'23-HVAC'!Q367,'23-HVAC'!T367="*",'23-HVAC'!S367),"")</f>
        <v/>
      </c>
      <c r="E3483" s="622" t="e">
        <f>D3483/'Project Data'!$D$22</f>
        <v>#VALUE!</v>
      </c>
      <c r="F3483" s="186" t="s">
        <v>44</v>
      </c>
      <c r="G3483" s="239" t="str" cm="1">
        <f t="array" ref="G3483">_xlfn.IFNA(_xlfn.IFS('23-HVAC'!F367="*",'23-HVAC'!E367,'23-HVAC'!H367="*",'23-HVAC'!G367,'23-HVAC'!J367="*",'23-HVAC'!I367,'23-HVAC'!L367="*",'23-HVAC'!K367,'23-HVAC'!N367="*",'23-HVAC'!M367,'23-HVAC'!P367="*",'23-HVAC'!O367,'23-HVAC'!R367="*",'23-HVAC'!Q367,'23-HVAC'!T367="*",'23-HVAC'!S367,'23-HVAC'!V367="*",'23-HVAC'!U367),"")</f>
        <v/>
      </c>
      <c r="H3483" s="236" t="e">
        <f>G3483/'Project Data'!$D$22</f>
        <v>#VALUE!</v>
      </c>
      <c r="I3483" s="186"/>
      <c r="J3483" s="224"/>
      <c r="K3483" s="242"/>
    </row>
    <row r="3484" spans="1:11" s="147" customFormat="1" ht="15.6" hidden="1">
      <c r="A3484" s="198">
        <f>'23-HVAC'!A368</f>
        <v>0</v>
      </c>
      <c r="B3484" s="235" t="str">
        <f>'23-HVAC'!B368</f>
        <v>23 83 13 Radiant-Heating Electric Cables</v>
      </c>
      <c r="C3484" s="254"/>
      <c r="D3484" s="239" t="str" cm="1">
        <f t="array" ref="D3484">_xlfn.IFNA(_xlfn.IFS('23-HVAC'!D368="*",'23-HVAC'!C368,'23-HVAC'!F368="*",'23-HVAC'!E368,'23-HVAC'!H368="*",'23-HVAC'!G368,'23-HVAC'!J368="*",'23-HVAC'!I368,'23-HVAC'!L368="*",'23-HVAC'!K368,'23-HVAC'!N368="*",'23-HVAC'!M368,'23-HVAC'!P368="*",'23-HVAC'!O368,'23-HVAC'!R368="*",'23-HVAC'!Q368,'23-HVAC'!T368="*",'23-HVAC'!S368),"")</f>
        <v/>
      </c>
      <c r="E3484" s="622" t="e">
        <f>D3484/'Project Data'!$D$22</f>
        <v>#VALUE!</v>
      </c>
      <c r="F3484" s="186" t="s">
        <v>44</v>
      </c>
      <c r="G3484" s="239" t="str" cm="1">
        <f t="array" ref="G3484">_xlfn.IFNA(_xlfn.IFS('23-HVAC'!F368="*",'23-HVAC'!E368,'23-HVAC'!H368="*",'23-HVAC'!G368,'23-HVAC'!J368="*",'23-HVAC'!I368,'23-HVAC'!L368="*",'23-HVAC'!K368,'23-HVAC'!N368="*",'23-HVAC'!M368,'23-HVAC'!P368="*",'23-HVAC'!O368,'23-HVAC'!R368="*",'23-HVAC'!Q368,'23-HVAC'!T368="*",'23-HVAC'!S368,'23-HVAC'!V368="*",'23-HVAC'!U368),"")</f>
        <v/>
      </c>
      <c r="H3484" s="236" t="e">
        <f>G3484/'Project Data'!$D$22</f>
        <v>#VALUE!</v>
      </c>
      <c r="I3484" s="186"/>
      <c r="J3484" s="224"/>
      <c r="K3484" s="242"/>
    </row>
    <row r="3485" spans="1:11" s="147" customFormat="1" ht="15.6" hidden="1">
      <c r="A3485" s="198">
        <f>'23-HVAC'!A369</f>
        <v>0</v>
      </c>
      <c r="B3485" s="235" t="str">
        <f>'23-HVAC'!B369</f>
        <v>23 83 13.16 Radiant-Heating Electric Mats</v>
      </c>
      <c r="C3485" s="254"/>
      <c r="D3485" s="239" t="str" cm="1">
        <f t="array" ref="D3485">_xlfn.IFNA(_xlfn.IFS('23-HVAC'!D369="*",'23-HVAC'!C369,'23-HVAC'!F369="*",'23-HVAC'!E369,'23-HVAC'!H369="*",'23-HVAC'!G369,'23-HVAC'!J369="*",'23-HVAC'!I369,'23-HVAC'!L369="*",'23-HVAC'!K369,'23-HVAC'!N369="*",'23-HVAC'!M369,'23-HVAC'!P369="*",'23-HVAC'!O369,'23-HVAC'!R369="*",'23-HVAC'!Q369,'23-HVAC'!T369="*",'23-HVAC'!S369),"")</f>
        <v/>
      </c>
      <c r="E3485" s="622" t="e">
        <f>D3485/'Project Data'!$D$22</f>
        <v>#VALUE!</v>
      </c>
      <c r="F3485" s="186" t="s">
        <v>44</v>
      </c>
      <c r="G3485" s="239" t="str" cm="1">
        <f t="array" ref="G3485">_xlfn.IFNA(_xlfn.IFS('23-HVAC'!F369="*",'23-HVAC'!E369,'23-HVAC'!H369="*",'23-HVAC'!G369,'23-HVAC'!J369="*",'23-HVAC'!I369,'23-HVAC'!L369="*",'23-HVAC'!K369,'23-HVAC'!N369="*",'23-HVAC'!M369,'23-HVAC'!P369="*",'23-HVAC'!O369,'23-HVAC'!R369="*",'23-HVAC'!Q369,'23-HVAC'!T369="*",'23-HVAC'!S369,'23-HVAC'!V369="*",'23-HVAC'!U369),"")</f>
        <v/>
      </c>
      <c r="H3485" s="236" t="e">
        <f>G3485/'Project Data'!$D$22</f>
        <v>#VALUE!</v>
      </c>
      <c r="I3485" s="186"/>
      <c r="J3485" s="224"/>
      <c r="K3485" s="242"/>
    </row>
    <row r="3486" spans="1:11" s="147" customFormat="1" ht="15.6" hidden="1">
      <c r="A3486" s="198">
        <f>'23-HVAC'!A370</f>
        <v>0</v>
      </c>
      <c r="B3486" s="235" t="str">
        <f>'23-HVAC'!B370</f>
        <v>23 83 16 Radiant Heating and Cooling Hydronic Piping</v>
      </c>
      <c r="C3486" s="254"/>
      <c r="D3486" s="239" t="str" cm="1">
        <f t="array" ref="D3486">_xlfn.IFNA(_xlfn.IFS('23-HVAC'!D370="*",'23-HVAC'!C370,'23-HVAC'!F370="*",'23-HVAC'!E370,'23-HVAC'!H370="*",'23-HVAC'!G370,'23-HVAC'!J370="*",'23-HVAC'!I370,'23-HVAC'!L370="*",'23-HVAC'!K370,'23-HVAC'!N370="*",'23-HVAC'!M370,'23-HVAC'!P370="*",'23-HVAC'!O370,'23-HVAC'!R370="*",'23-HVAC'!Q370,'23-HVAC'!T370="*",'23-HVAC'!S370),"")</f>
        <v/>
      </c>
      <c r="E3486" s="622" t="e">
        <f>D3486/'Project Data'!$D$22</f>
        <v>#VALUE!</v>
      </c>
      <c r="F3486" s="186" t="s">
        <v>44</v>
      </c>
      <c r="G3486" s="239" t="str" cm="1">
        <f t="array" ref="G3486">_xlfn.IFNA(_xlfn.IFS('23-HVAC'!F370="*",'23-HVAC'!E370,'23-HVAC'!H370="*",'23-HVAC'!G370,'23-HVAC'!J370="*",'23-HVAC'!I370,'23-HVAC'!L370="*",'23-HVAC'!K370,'23-HVAC'!N370="*",'23-HVAC'!M370,'23-HVAC'!P370="*",'23-HVAC'!O370,'23-HVAC'!R370="*",'23-HVAC'!Q370,'23-HVAC'!T370="*",'23-HVAC'!S370,'23-HVAC'!V370="*",'23-HVAC'!U370),"")</f>
        <v/>
      </c>
      <c r="H3486" s="236" t="e">
        <f>G3486/'Project Data'!$D$22</f>
        <v>#VALUE!</v>
      </c>
      <c r="I3486" s="186"/>
      <c r="J3486" s="224"/>
      <c r="K3486" s="242"/>
    </row>
    <row r="3487" spans="1:11" s="147" customFormat="1" ht="15.6" hidden="1">
      <c r="A3487" s="198">
        <f>'23-HVAC'!A371</f>
        <v>0</v>
      </c>
      <c r="B3487" s="235" t="str">
        <f>'23-HVAC'!B371</f>
        <v>23 83 23 Radiant-Heating Electric Panels</v>
      </c>
      <c r="C3487" s="254"/>
      <c r="D3487" s="239" t="str" cm="1">
        <f t="array" ref="D3487">_xlfn.IFNA(_xlfn.IFS('23-HVAC'!D371="*",'23-HVAC'!C371,'23-HVAC'!F371="*",'23-HVAC'!E371,'23-HVAC'!H371="*",'23-HVAC'!G371,'23-HVAC'!J371="*",'23-HVAC'!I371,'23-HVAC'!L371="*",'23-HVAC'!K371,'23-HVAC'!N371="*",'23-HVAC'!M371,'23-HVAC'!P371="*",'23-HVAC'!O371,'23-HVAC'!R371="*",'23-HVAC'!Q371,'23-HVAC'!T371="*",'23-HVAC'!S371),"")</f>
        <v/>
      </c>
      <c r="E3487" s="622" t="e">
        <f>D3487/'Project Data'!$D$22</f>
        <v>#VALUE!</v>
      </c>
      <c r="F3487" s="186" t="s">
        <v>44</v>
      </c>
      <c r="G3487" s="239" t="str" cm="1">
        <f t="array" ref="G3487">_xlfn.IFNA(_xlfn.IFS('23-HVAC'!F371="*",'23-HVAC'!E371,'23-HVAC'!H371="*",'23-HVAC'!G371,'23-HVAC'!J371="*",'23-HVAC'!I371,'23-HVAC'!L371="*",'23-HVAC'!K371,'23-HVAC'!N371="*",'23-HVAC'!M371,'23-HVAC'!P371="*",'23-HVAC'!O371,'23-HVAC'!R371="*",'23-HVAC'!Q371,'23-HVAC'!T371="*",'23-HVAC'!S371,'23-HVAC'!V371="*",'23-HVAC'!U371),"")</f>
        <v/>
      </c>
      <c r="H3487" s="236" t="e">
        <f>G3487/'Project Data'!$D$22</f>
        <v>#VALUE!</v>
      </c>
      <c r="I3487" s="186"/>
      <c r="J3487" s="224"/>
      <c r="K3487" s="242"/>
    </row>
    <row r="3488" spans="1:11" s="147" customFormat="1" ht="15.6" hidden="1">
      <c r="A3488" s="198">
        <f>'23-HVAC'!A372</f>
        <v>0</v>
      </c>
      <c r="B3488" s="235" t="str">
        <f>'23-HVAC'!B372</f>
        <v>23 83 26 Radiant Heating and Cooling Hydronic Panels</v>
      </c>
      <c r="C3488" s="254"/>
      <c r="D3488" s="239" t="str" cm="1">
        <f t="array" ref="D3488">_xlfn.IFNA(_xlfn.IFS('23-HVAC'!D372="*",'23-HVAC'!C372,'23-HVAC'!F372="*",'23-HVAC'!E372,'23-HVAC'!H372="*",'23-HVAC'!G372,'23-HVAC'!J372="*",'23-HVAC'!I372,'23-HVAC'!L372="*",'23-HVAC'!K372,'23-HVAC'!N372="*",'23-HVAC'!M372,'23-HVAC'!P372="*",'23-HVAC'!O372,'23-HVAC'!R372="*",'23-HVAC'!Q372,'23-HVAC'!T372="*",'23-HVAC'!S372),"")</f>
        <v/>
      </c>
      <c r="E3488" s="622" t="e">
        <f>D3488/'Project Data'!$D$22</f>
        <v>#VALUE!</v>
      </c>
      <c r="F3488" s="186" t="s">
        <v>44</v>
      </c>
      <c r="G3488" s="239" t="str" cm="1">
        <f t="array" ref="G3488">_xlfn.IFNA(_xlfn.IFS('23-HVAC'!F372="*",'23-HVAC'!E372,'23-HVAC'!H372="*",'23-HVAC'!G372,'23-HVAC'!J372="*",'23-HVAC'!I372,'23-HVAC'!L372="*",'23-HVAC'!K372,'23-HVAC'!N372="*",'23-HVAC'!M372,'23-HVAC'!P372="*",'23-HVAC'!O372,'23-HVAC'!R372="*",'23-HVAC'!Q372,'23-HVAC'!T372="*",'23-HVAC'!S372,'23-HVAC'!V372="*",'23-HVAC'!U372),"")</f>
        <v/>
      </c>
      <c r="H3488" s="236" t="e">
        <f>G3488/'Project Data'!$D$22</f>
        <v>#VALUE!</v>
      </c>
      <c r="I3488" s="186"/>
      <c r="J3488" s="224"/>
      <c r="K3488" s="242"/>
    </row>
    <row r="3489" spans="1:11" s="147" customFormat="1" ht="15.6" hidden="1">
      <c r="A3489" s="198">
        <f>'23-HVAC'!A373</f>
        <v>0</v>
      </c>
      <c r="B3489" s="235" t="str">
        <f>'23-HVAC'!B373</f>
        <v>23 83 33 Electric Radiant Heaters</v>
      </c>
      <c r="C3489" s="254"/>
      <c r="D3489" s="239" t="str" cm="1">
        <f t="array" ref="D3489">_xlfn.IFNA(_xlfn.IFS('23-HVAC'!D373="*",'23-HVAC'!C373,'23-HVAC'!F373="*",'23-HVAC'!E373,'23-HVAC'!H373="*",'23-HVAC'!G373,'23-HVAC'!J373="*",'23-HVAC'!I373,'23-HVAC'!L373="*",'23-HVAC'!K373,'23-HVAC'!N373="*",'23-HVAC'!M373,'23-HVAC'!P373="*",'23-HVAC'!O373,'23-HVAC'!R373="*",'23-HVAC'!Q373,'23-HVAC'!T373="*",'23-HVAC'!S373),"")</f>
        <v/>
      </c>
      <c r="E3489" s="622" t="e">
        <f>D3489/'Project Data'!$D$22</f>
        <v>#VALUE!</v>
      </c>
      <c r="F3489" s="186" t="s">
        <v>44</v>
      </c>
      <c r="G3489" s="239" t="str" cm="1">
        <f t="array" ref="G3489">_xlfn.IFNA(_xlfn.IFS('23-HVAC'!F373="*",'23-HVAC'!E373,'23-HVAC'!H373="*",'23-HVAC'!G373,'23-HVAC'!J373="*",'23-HVAC'!I373,'23-HVAC'!L373="*",'23-HVAC'!K373,'23-HVAC'!N373="*",'23-HVAC'!M373,'23-HVAC'!P373="*",'23-HVAC'!O373,'23-HVAC'!R373="*",'23-HVAC'!Q373,'23-HVAC'!T373="*",'23-HVAC'!S373,'23-HVAC'!V373="*",'23-HVAC'!U373),"")</f>
        <v/>
      </c>
      <c r="H3489" s="236" t="e">
        <f>G3489/'Project Data'!$D$22</f>
        <v>#VALUE!</v>
      </c>
      <c r="I3489" s="186"/>
      <c r="J3489" s="224"/>
      <c r="K3489" s="242"/>
    </row>
    <row r="3490" spans="1:11" s="147" customFormat="1" ht="15.6" hidden="1">
      <c r="A3490" s="198">
        <f>'23-HVAC'!A374</f>
        <v>0</v>
      </c>
      <c r="B3490" s="235" t="str">
        <f>'23-HVAC'!B374</f>
        <v>23 84 00 Humidity Control Equipment</v>
      </c>
      <c r="C3490" s="254"/>
      <c r="D3490" s="239" t="str" cm="1">
        <f t="array" ref="D3490">_xlfn.IFNA(_xlfn.IFS('23-HVAC'!D374="*",'23-HVAC'!C374,'23-HVAC'!F374="*",'23-HVAC'!E374,'23-HVAC'!H374="*",'23-HVAC'!G374,'23-HVAC'!J374="*",'23-HVAC'!I374,'23-HVAC'!L374="*",'23-HVAC'!K374,'23-HVAC'!N374="*",'23-HVAC'!M374,'23-HVAC'!P374="*",'23-HVAC'!O374,'23-HVAC'!R374="*",'23-HVAC'!Q374,'23-HVAC'!T374="*",'23-HVAC'!S374),"")</f>
        <v/>
      </c>
      <c r="E3490" s="622" t="e">
        <f>D3490/'Project Data'!$D$22</f>
        <v>#VALUE!</v>
      </c>
      <c r="F3490" s="186" t="s">
        <v>44</v>
      </c>
      <c r="G3490" s="239" t="str" cm="1">
        <f t="array" ref="G3490">_xlfn.IFNA(_xlfn.IFS('23-HVAC'!F374="*",'23-HVAC'!E374,'23-HVAC'!H374="*",'23-HVAC'!G374,'23-HVAC'!J374="*",'23-HVAC'!I374,'23-HVAC'!L374="*",'23-HVAC'!K374,'23-HVAC'!N374="*",'23-HVAC'!M374,'23-HVAC'!P374="*",'23-HVAC'!O374,'23-HVAC'!R374="*",'23-HVAC'!Q374,'23-HVAC'!T374="*",'23-HVAC'!S374,'23-HVAC'!V374="*",'23-HVAC'!U374),"")</f>
        <v/>
      </c>
      <c r="H3490" s="236" t="e">
        <f>G3490/'Project Data'!$D$22</f>
        <v>#VALUE!</v>
      </c>
      <c r="I3490" s="186"/>
      <c r="J3490" s="224"/>
      <c r="K3490" s="242"/>
    </row>
    <row r="3491" spans="1:11" s="147" customFormat="1" ht="15.6" hidden="1">
      <c r="A3491" s="198">
        <f>'23-HVAC'!A375</f>
        <v>0</v>
      </c>
      <c r="B3491" s="235" t="str">
        <f>'23-HVAC'!B375</f>
        <v>23 84 13 Humidifiers</v>
      </c>
      <c r="C3491" s="254"/>
      <c r="D3491" s="239" t="str" cm="1">
        <f t="array" ref="D3491">_xlfn.IFNA(_xlfn.IFS('23-HVAC'!D375="*",'23-HVAC'!C375,'23-HVAC'!F375="*",'23-HVAC'!E375,'23-HVAC'!H375="*",'23-HVAC'!G375,'23-HVAC'!J375="*",'23-HVAC'!I375,'23-HVAC'!L375="*",'23-HVAC'!K375,'23-HVAC'!N375="*",'23-HVAC'!M375,'23-HVAC'!P375="*",'23-HVAC'!O375,'23-HVAC'!R375="*",'23-HVAC'!Q375,'23-HVAC'!T375="*",'23-HVAC'!S375),"")</f>
        <v/>
      </c>
      <c r="E3491" s="622" t="e">
        <f>D3491/'Project Data'!$D$22</f>
        <v>#VALUE!</v>
      </c>
      <c r="F3491" s="186" t="s">
        <v>44</v>
      </c>
      <c r="G3491" s="239" t="str" cm="1">
        <f t="array" ref="G3491">_xlfn.IFNA(_xlfn.IFS('23-HVAC'!F375="*",'23-HVAC'!E375,'23-HVAC'!H375="*",'23-HVAC'!G375,'23-HVAC'!J375="*",'23-HVAC'!I375,'23-HVAC'!L375="*",'23-HVAC'!K375,'23-HVAC'!N375="*",'23-HVAC'!M375,'23-HVAC'!P375="*",'23-HVAC'!O375,'23-HVAC'!R375="*",'23-HVAC'!Q375,'23-HVAC'!T375="*",'23-HVAC'!S375,'23-HVAC'!V375="*",'23-HVAC'!U375),"")</f>
        <v/>
      </c>
      <c r="H3491" s="236" t="e">
        <f>G3491/'Project Data'!$D$22</f>
        <v>#VALUE!</v>
      </c>
      <c r="I3491" s="186"/>
      <c r="J3491" s="224"/>
      <c r="K3491" s="242"/>
    </row>
    <row r="3492" spans="1:11" s="147" customFormat="1" ht="15.6" hidden="1">
      <c r="A3492" s="198">
        <f>'23-HVAC'!A376</f>
        <v>0</v>
      </c>
      <c r="B3492" s="235" t="str">
        <f>'23-HVAC'!B376</f>
        <v>23 84 13.13 Heated-Pan Humidifiers</v>
      </c>
      <c r="C3492" s="254"/>
      <c r="D3492" s="239" t="str" cm="1">
        <f t="array" ref="D3492">_xlfn.IFNA(_xlfn.IFS('23-HVAC'!D376="*",'23-HVAC'!C376,'23-HVAC'!F376="*",'23-HVAC'!E376,'23-HVAC'!H376="*",'23-HVAC'!G376,'23-HVAC'!J376="*",'23-HVAC'!I376,'23-HVAC'!L376="*",'23-HVAC'!K376,'23-HVAC'!N376="*",'23-HVAC'!M376,'23-HVAC'!P376="*",'23-HVAC'!O376,'23-HVAC'!R376="*",'23-HVAC'!Q376,'23-HVAC'!T376="*",'23-HVAC'!S376),"")</f>
        <v/>
      </c>
      <c r="E3492" s="622" t="e">
        <f>D3492/'Project Data'!$D$22</f>
        <v>#VALUE!</v>
      </c>
      <c r="F3492" s="186" t="s">
        <v>44</v>
      </c>
      <c r="G3492" s="239" t="str" cm="1">
        <f t="array" ref="G3492">_xlfn.IFNA(_xlfn.IFS('23-HVAC'!F376="*",'23-HVAC'!E376,'23-HVAC'!H376="*",'23-HVAC'!G376,'23-HVAC'!J376="*",'23-HVAC'!I376,'23-HVAC'!L376="*",'23-HVAC'!K376,'23-HVAC'!N376="*",'23-HVAC'!M376,'23-HVAC'!P376="*",'23-HVAC'!O376,'23-HVAC'!R376="*",'23-HVAC'!Q376,'23-HVAC'!T376="*",'23-HVAC'!S376,'23-HVAC'!V376="*",'23-HVAC'!U376),"")</f>
        <v/>
      </c>
      <c r="H3492" s="236" t="e">
        <f>G3492/'Project Data'!$D$22</f>
        <v>#VALUE!</v>
      </c>
      <c r="I3492" s="186"/>
      <c r="J3492" s="224"/>
      <c r="K3492" s="242"/>
    </row>
    <row r="3493" spans="1:11" s="147" customFormat="1" ht="15.6" hidden="1">
      <c r="A3493" s="198">
        <f>'23-HVAC'!A377</f>
        <v>0</v>
      </c>
      <c r="B3493" s="235" t="str">
        <f>'23-HVAC'!B377</f>
        <v>23 84 13.16 Wetted-Element Humidifiers</v>
      </c>
      <c r="C3493" s="254"/>
      <c r="D3493" s="239" t="str" cm="1">
        <f t="array" ref="D3493">_xlfn.IFNA(_xlfn.IFS('23-HVAC'!D377="*",'23-HVAC'!C377,'23-HVAC'!F377="*",'23-HVAC'!E377,'23-HVAC'!H377="*",'23-HVAC'!G377,'23-HVAC'!J377="*",'23-HVAC'!I377,'23-HVAC'!L377="*",'23-HVAC'!K377,'23-HVAC'!N377="*",'23-HVAC'!M377,'23-HVAC'!P377="*",'23-HVAC'!O377,'23-HVAC'!R377="*",'23-HVAC'!Q377,'23-HVAC'!T377="*",'23-HVAC'!S377),"")</f>
        <v/>
      </c>
      <c r="E3493" s="622" t="e">
        <f>D3493/'Project Data'!$D$22</f>
        <v>#VALUE!</v>
      </c>
      <c r="F3493" s="186" t="s">
        <v>44</v>
      </c>
      <c r="G3493" s="239" t="str" cm="1">
        <f t="array" ref="G3493">_xlfn.IFNA(_xlfn.IFS('23-HVAC'!F377="*",'23-HVAC'!E377,'23-HVAC'!H377="*",'23-HVAC'!G377,'23-HVAC'!J377="*",'23-HVAC'!I377,'23-HVAC'!L377="*",'23-HVAC'!K377,'23-HVAC'!N377="*",'23-HVAC'!M377,'23-HVAC'!P377="*",'23-HVAC'!O377,'23-HVAC'!R377="*",'23-HVAC'!Q377,'23-HVAC'!T377="*",'23-HVAC'!S377,'23-HVAC'!V377="*",'23-HVAC'!U377),"")</f>
        <v/>
      </c>
      <c r="H3493" s="236" t="e">
        <f>G3493/'Project Data'!$D$22</f>
        <v>#VALUE!</v>
      </c>
      <c r="I3493" s="186"/>
      <c r="J3493" s="224"/>
      <c r="K3493" s="242"/>
    </row>
    <row r="3494" spans="1:11" s="147" customFormat="1" ht="15.6" hidden="1">
      <c r="A3494" s="198">
        <f>'23-HVAC'!A378</f>
        <v>0</v>
      </c>
      <c r="B3494" s="235" t="str">
        <f>'23-HVAC'!B378</f>
        <v>23 84 13.19 Atomizing Humidifiers</v>
      </c>
      <c r="C3494" s="254"/>
      <c r="D3494" s="239" t="str" cm="1">
        <f t="array" ref="D3494">_xlfn.IFNA(_xlfn.IFS('23-HVAC'!D378="*",'23-HVAC'!C378,'23-HVAC'!F378="*",'23-HVAC'!E378,'23-HVAC'!H378="*",'23-HVAC'!G378,'23-HVAC'!J378="*",'23-HVAC'!I378,'23-HVAC'!L378="*",'23-HVAC'!K378,'23-HVAC'!N378="*",'23-HVAC'!M378,'23-HVAC'!P378="*",'23-HVAC'!O378,'23-HVAC'!R378="*",'23-HVAC'!Q378,'23-HVAC'!T378="*",'23-HVAC'!S378),"")</f>
        <v/>
      </c>
      <c r="E3494" s="622" t="e">
        <f>D3494/'Project Data'!$D$22</f>
        <v>#VALUE!</v>
      </c>
      <c r="F3494" s="186" t="s">
        <v>44</v>
      </c>
      <c r="G3494" s="239" t="str" cm="1">
        <f t="array" ref="G3494">_xlfn.IFNA(_xlfn.IFS('23-HVAC'!F378="*",'23-HVAC'!E378,'23-HVAC'!H378="*",'23-HVAC'!G378,'23-HVAC'!J378="*",'23-HVAC'!I378,'23-HVAC'!L378="*",'23-HVAC'!K378,'23-HVAC'!N378="*",'23-HVAC'!M378,'23-HVAC'!P378="*",'23-HVAC'!O378,'23-HVAC'!R378="*",'23-HVAC'!Q378,'23-HVAC'!T378="*",'23-HVAC'!S378,'23-HVAC'!V378="*",'23-HVAC'!U378),"")</f>
        <v/>
      </c>
      <c r="H3494" s="236" t="e">
        <f>G3494/'Project Data'!$D$22</f>
        <v>#VALUE!</v>
      </c>
      <c r="I3494" s="186"/>
      <c r="J3494" s="224"/>
      <c r="K3494" s="242"/>
    </row>
    <row r="3495" spans="1:11" s="147" customFormat="1" ht="15.6" hidden="1">
      <c r="A3495" s="198">
        <f>'23-HVAC'!A379</f>
        <v>0</v>
      </c>
      <c r="B3495" s="235" t="str">
        <f>'23-HVAC'!B379</f>
        <v>23 84 13.23 Direct-Steam-Injection Humidifiers</v>
      </c>
      <c r="C3495" s="254"/>
      <c r="D3495" s="239" t="str" cm="1">
        <f t="array" ref="D3495">_xlfn.IFNA(_xlfn.IFS('23-HVAC'!D379="*",'23-HVAC'!C379,'23-HVAC'!F379="*",'23-HVAC'!E379,'23-HVAC'!H379="*",'23-HVAC'!G379,'23-HVAC'!J379="*",'23-HVAC'!I379,'23-HVAC'!L379="*",'23-HVAC'!K379,'23-HVAC'!N379="*",'23-HVAC'!M379,'23-HVAC'!P379="*",'23-HVAC'!O379,'23-HVAC'!R379="*",'23-HVAC'!Q379,'23-HVAC'!T379="*",'23-HVAC'!S379),"")</f>
        <v/>
      </c>
      <c r="E3495" s="622" t="e">
        <f>D3495/'Project Data'!$D$22</f>
        <v>#VALUE!</v>
      </c>
      <c r="F3495" s="186" t="s">
        <v>44</v>
      </c>
      <c r="G3495" s="239" t="str" cm="1">
        <f t="array" ref="G3495">_xlfn.IFNA(_xlfn.IFS('23-HVAC'!F379="*",'23-HVAC'!E379,'23-HVAC'!H379="*",'23-HVAC'!G379,'23-HVAC'!J379="*",'23-HVAC'!I379,'23-HVAC'!L379="*",'23-HVAC'!K379,'23-HVAC'!N379="*",'23-HVAC'!M379,'23-HVAC'!P379="*",'23-HVAC'!O379,'23-HVAC'!R379="*",'23-HVAC'!Q379,'23-HVAC'!T379="*",'23-HVAC'!S379,'23-HVAC'!V379="*",'23-HVAC'!U379),"")</f>
        <v/>
      </c>
      <c r="H3495" s="236" t="e">
        <f>G3495/'Project Data'!$D$22</f>
        <v>#VALUE!</v>
      </c>
      <c r="I3495" s="186"/>
      <c r="J3495" s="224"/>
      <c r="K3495" s="242"/>
    </row>
    <row r="3496" spans="1:11" s="147" customFormat="1" ht="15.6" hidden="1">
      <c r="A3496" s="198">
        <f>'23-HVAC'!A380</f>
        <v>0</v>
      </c>
      <c r="B3496" s="235" t="str">
        <f>'23-HVAC'!B380</f>
        <v>23 84 13.26 Jacketed, Steam Humidifiers</v>
      </c>
      <c r="C3496" s="254"/>
      <c r="D3496" s="239" t="str" cm="1">
        <f t="array" ref="D3496">_xlfn.IFNA(_xlfn.IFS('23-HVAC'!D380="*",'23-HVAC'!C380,'23-HVAC'!F380="*",'23-HVAC'!E380,'23-HVAC'!H380="*",'23-HVAC'!G380,'23-HVAC'!J380="*",'23-HVAC'!I380,'23-HVAC'!L380="*",'23-HVAC'!K380,'23-HVAC'!N380="*",'23-HVAC'!M380,'23-HVAC'!P380="*",'23-HVAC'!O380,'23-HVAC'!R380="*",'23-HVAC'!Q380,'23-HVAC'!T380="*",'23-HVAC'!S380),"")</f>
        <v/>
      </c>
      <c r="E3496" s="622" t="e">
        <f>D3496/'Project Data'!$D$22</f>
        <v>#VALUE!</v>
      </c>
      <c r="F3496" s="186" t="s">
        <v>44</v>
      </c>
      <c r="G3496" s="239" t="str" cm="1">
        <f t="array" ref="G3496">_xlfn.IFNA(_xlfn.IFS('23-HVAC'!F380="*",'23-HVAC'!E380,'23-HVAC'!H380="*",'23-HVAC'!G380,'23-HVAC'!J380="*",'23-HVAC'!I380,'23-HVAC'!L380="*",'23-HVAC'!K380,'23-HVAC'!N380="*",'23-HVAC'!M380,'23-HVAC'!P380="*",'23-HVAC'!O380,'23-HVAC'!R380="*",'23-HVAC'!Q380,'23-HVAC'!T380="*",'23-HVAC'!S380,'23-HVAC'!V380="*",'23-HVAC'!U380),"")</f>
        <v/>
      </c>
      <c r="H3496" s="236" t="e">
        <f>G3496/'Project Data'!$D$22</f>
        <v>#VALUE!</v>
      </c>
      <c r="I3496" s="186"/>
      <c r="J3496" s="224"/>
      <c r="K3496" s="242"/>
    </row>
    <row r="3497" spans="1:11" s="147" customFormat="1" ht="15.6" hidden="1">
      <c r="A3497" s="198">
        <f>'23-HVAC'!A381</f>
        <v>0</v>
      </c>
      <c r="B3497" s="235" t="str">
        <f>'23-HVAC'!B381</f>
        <v>23 84 13.29 Self-Contained Steam Humidifiers</v>
      </c>
      <c r="C3497" s="254"/>
      <c r="D3497" s="239" t="str" cm="1">
        <f t="array" ref="D3497">_xlfn.IFNA(_xlfn.IFS('23-HVAC'!D381="*",'23-HVAC'!C381,'23-HVAC'!F381="*",'23-HVAC'!E381,'23-HVAC'!H381="*",'23-HVAC'!G381,'23-HVAC'!J381="*",'23-HVAC'!I381,'23-HVAC'!L381="*",'23-HVAC'!K381,'23-HVAC'!N381="*",'23-HVAC'!M381,'23-HVAC'!P381="*",'23-HVAC'!O381,'23-HVAC'!R381="*",'23-HVAC'!Q381,'23-HVAC'!T381="*",'23-HVAC'!S381),"")</f>
        <v/>
      </c>
      <c r="E3497" s="622" t="e">
        <f>D3497/'Project Data'!$D$22</f>
        <v>#VALUE!</v>
      </c>
      <c r="F3497" s="186" t="s">
        <v>44</v>
      </c>
      <c r="G3497" s="239" t="str" cm="1">
        <f t="array" ref="G3497">_xlfn.IFNA(_xlfn.IFS('23-HVAC'!F381="*",'23-HVAC'!E381,'23-HVAC'!H381="*",'23-HVAC'!G381,'23-HVAC'!J381="*",'23-HVAC'!I381,'23-HVAC'!L381="*",'23-HVAC'!K381,'23-HVAC'!N381="*",'23-HVAC'!M381,'23-HVAC'!P381="*",'23-HVAC'!O381,'23-HVAC'!R381="*",'23-HVAC'!Q381,'23-HVAC'!T381="*",'23-HVAC'!S381,'23-HVAC'!V381="*",'23-HVAC'!U381),"")</f>
        <v/>
      </c>
      <c r="H3497" s="236" t="e">
        <f>G3497/'Project Data'!$D$22</f>
        <v>#VALUE!</v>
      </c>
      <c r="I3497" s="186"/>
      <c r="J3497" s="224"/>
      <c r="K3497" s="242"/>
    </row>
    <row r="3498" spans="1:11" s="147" customFormat="1" ht="15.6" hidden="1">
      <c r="A3498" s="198">
        <f>'23-HVAC'!A382</f>
        <v>0</v>
      </c>
      <c r="B3498" s="235" t="str">
        <f>'23-HVAC'!B382</f>
        <v>23 84 13.33 Portable Humidifiers</v>
      </c>
      <c r="C3498" s="254"/>
      <c r="D3498" s="239" t="str" cm="1">
        <f t="array" ref="D3498">_xlfn.IFNA(_xlfn.IFS('23-HVAC'!D382="*",'23-HVAC'!C382,'23-HVAC'!F382="*",'23-HVAC'!E382,'23-HVAC'!H382="*",'23-HVAC'!G382,'23-HVAC'!J382="*",'23-HVAC'!I382,'23-HVAC'!L382="*",'23-HVAC'!K382,'23-HVAC'!N382="*",'23-HVAC'!M382,'23-HVAC'!P382="*",'23-HVAC'!O382,'23-HVAC'!R382="*",'23-HVAC'!Q382,'23-HVAC'!T382="*",'23-HVAC'!S382),"")</f>
        <v/>
      </c>
      <c r="E3498" s="622" t="e">
        <f>D3498/'Project Data'!$D$22</f>
        <v>#VALUE!</v>
      </c>
      <c r="F3498" s="186" t="s">
        <v>44</v>
      </c>
      <c r="G3498" s="239" t="str" cm="1">
        <f t="array" ref="G3498">_xlfn.IFNA(_xlfn.IFS('23-HVAC'!F382="*",'23-HVAC'!E382,'23-HVAC'!H382="*",'23-HVAC'!G382,'23-HVAC'!J382="*",'23-HVAC'!I382,'23-HVAC'!L382="*",'23-HVAC'!K382,'23-HVAC'!N382="*",'23-HVAC'!M382,'23-HVAC'!P382="*",'23-HVAC'!O382,'23-HVAC'!R382="*",'23-HVAC'!Q382,'23-HVAC'!T382="*",'23-HVAC'!S382,'23-HVAC'!V382="*",'23-HVAC'!U382),"")</f>
        <v/>
      </c>
      <c r="H3498" s="236" t="e">
        <f>G3498/'Project Data'!$D$22</f>
        <v>#VALUE!</v>
      </c>
      <c r="I3498" s="186"/>
      <c r="J3498" s="224"/>
      <c r="K3498" s="242"/>
    </row>
    <row r="3499" spans="1:11" s="147" customFormat="1" ht="15.6" hidden="1">
      <c r="A3499" s="198">
        <f>'23-HVAC'!A383</f>
        <v>0</v>
      </c>
      <c r="B3499" s="235" t="str">
        <f>'23-HVAC'!B383</f>
        <v>23 84 16 Mechanical Dehumidification Units</v>
      </c>
      <c r="C3499" s="254"/>
      <c r="D3499" s="239" t="str" cm="1">
        <f t="array" ref="D3499">_xlfn.IFNA(_xlfn.IFS('23-HVAC'!D383="*",'23-HVAC'!C383,'23-HVAC'!F383="*",'23-HVAC'!E383,'23-HVAC'!H383="*",'23-HVAC'!G383,'23-HVAC'!J383="*",'23-HVAC'!I383,'23-HVAC'!L383="*",'23-HVAC'!K383,'23-HVAC'!N383="*",'23-HVAC'!M383,'23-HVAC'!P383="*",'23-HVAC'!O383,'23-HVAC'!R383="*",'23-HVAC'!Q383,'23-HVAC'!T383="*",'23-HVAC'!S383),"")</f>
        <v/>
      </c>
      <c r="E3499" s="622" t="e">
        <f>D3499/'Project Data'!$D$22</f>
        <v>#VALUE!</v>
      </c>
      <c r="F3499" s="186" t="s">
        <v>44</v>
      </c>
      <c r="G3499" s="239" t="str" cm="1">
        <f t="array" ref="G3499">_xlfn.IFNA(_xlfn.IFS('23-HVAC'!F383="*",'23-HVAC'!E383,'23-HVAC'!H383="*",'23-HVAC'!G383,'23-HVAC'!J383="*",'23-HVAC'!I383,'23-HVAC'!L383="*",'23-HVAC'!K383,'23-HVAC'!N383="*",'23-HVAC'!M383,'23-HVAC'!P383="*",'23-HVAC'!O383,'23-HVAC'!R383="*",'23-HVAC'!Q383,'23-HVAC'!T383="*",'23-HVAC'!S383,'23-HVAC'!V383="*",'23-HVAC'!U383),"")</f>
        <v/>
      </c>
      <c r="H3499" s="236" t="e">
        <f>G3499/'Project Data'!$D$22</f>
        <v>#VALUE!</v>
      </c>
      <c r="I3499" s="186"/>
      <c r="J3499" s="224"/>
      <c r="K3499" s="242"/>
    </row>
    <row r="3500" spans="1:11" s="147" customFormat="1" ht="15.6" hidden="1">
      <c r="A3500" s="198">
        <f>'23-HVAC'!A384</f>
        <v>0</v>
      </c>
      <c r="B3500" s="235" t="str">
        <f>'23-HVAC'!B384</f>
        <v>23 84 16.13 Outdoor, Mechanical Dehumidification Units</v>
      </c>
      <c r="C3500" s="254"/>
      <c r="D3500" s="239" t="str" cm="1">
        <f t="array" ref="D3500">_xlfn.IFNA(_xlfn.IFS('23-HVAC'!D384="*",'23-HVAC'!C384,'23-HVAC'!F384="*",'23-HVAC'!E384,'23-HVAC'!H384="*",'23-HVAC'!G384,'23-HVAC'!J384="*",'23-HVAC'!I384,'23-HVAC'!L384="*",'23-HVAC'!K384,'23-HVAC'!N384="*",'23-HVAC'!M384,'23-HVAC'!P384="*",'23-HVAC'!O384,'23-HVAC'!R384="*",'23-HVAC'!Q384,'23-HVAC'!T384="*",'23-HVAC'!S384),"")</f>
        <v/>
      </c>
      <c r="E3500" s="622" t="e">
        <f>D3500/'Project Data'!$D$22</f>
        <v>#VALUE!</v>
      </c>
      <c r="F3500" s="186" t="s">
        <v>44</v>
      </c>
      <c r="G3500" s="239" t="str" cm="1">
        <f t="array" ref="G3500">_xlfn.IFNA(_xlfn.IFS('23-HVAC'!F384="*",'23-HVAC'!E384,'23-HVAC'!H384="*",'23-HVAC'!G384,'23-HVAC'!J384="*",'23-HVAC'!I384,'23-HVAC'!L384="*",'23-HVAC'!K384,'23-HVAC'!N384="*",'23-HVAC'!M384,'23-HVAC'!P384="*",'23-HVAC'!O384,'23-HVAC'!R384="*",'23-HVAC'!Q384,'23-HVAC'!T384="*",'23-HVAC'!S384,'23-HVAC'!V384="*",'23-HVAC'!U384),"")</f>
        <v/>
      </c>
      <c r="H3500" s="236" t="e">
        <f>G3500/'Project Data'!$D$22</f>
        <v>#VALUE!</v>
      </c>
      <c r="I3500" s="186"/>
      <c r="J3500" s="224"/>
      <c r="K3500" s="242"/>
    </row>
    <row r="3501" spans="1:11" s="147" customFormat="1" ht="15.6" hidden="1">
      <c r="A3501" s="198">
        <f>'23-HVAC'!A385</f>
        <v>0</v>
      </c>
      <c r="B3501" s="235" t="str">
        <f>'23-HVAC'!B385</f>
        <v>23 84 16.16 Indoor, Mechanical Dehumidification Units</v>
      </c>
      <c r="C3501" s="254"/>
      <c r="D3501" s="239" t="str" cm="1">
        <f t="array" ref="D3501">_xlfn.IFNA(_xlfn.IFS('23-HVAC'!D385="*",'23-HVAC'!C385,'23-HVAC'!F385="*",'23-HVAC'!E385,'23-HVAC'!H385="*",'23-HVAC'!G385,'23-HVAC'!J385="*",'23-HVAC'!I385,'23-HVAC'!L385="*",'23-HVAC'!K385,'23-HVAC'!N385="*",'23-HVAC'!M385,'23-HVAC'!P385="*",'23-HVAC'!O385,'23-HVAC'!R385="*",'23-HVAC'!Q385,'23-HVAC'!T385="*",'23-HVAC'!S385),"")</f>
        <v/>
      </c>
      <c r="E3501" s="622" t="e">
        <f>D3501/'Project Data'!$D$22</f>
        <v>#VALUE!</v>
      </c>
      <c r="F3501" s="186" t="s">
        <v>44</v>
      </c>
      <c r="G3501" s="239" t="str" cm="1">
        <f t="array" ref="G3501">_xlfn.IFNA(_xlfn.IFS('23-HVAC'!F385="*",'23-HVAC'!E385,'23-HVAC'!H385="*",'23-HVAC'!G385,'23-HVAC'!J385="*",'23-HVAC'!I385,'23-HVAC'!L385="*",'23-HVAC'!K385,'23-HVAC'!N385="*",'23-HVAC'!M385,'23-HVAC'!P385="*",'23-HVAC'!O385,'23-HVAC'!R385="*",'23-HVAC'!Q385,'23-HVAC'!T385="*",'23-HVAC'!S385,'23-HVAC'!V385="*",'23-HVAC'!U385),"")</f>
        <v/>
      </c>
      <c r="H3501" s="236" t="e">
        <f>G3501/'Project Data'!$D$22</f>
        <v>#VALUE!</v>
      </c>
      <c r="I3501" s="186"/>
      <c r="J3501" s="224"/>
      <c r="K3501" s="242"/>
    </row>
    <row r="3502" spans="1:11" s="147" customFormat="1" ht="15.6" hidden="1">
      <c r="A3502" s="198">
        <f>'23-HVAC'!A386</f>
        <v>0</v>
      </c>
      <c r="B3502" s="235" t="str">
        <f>'23-HVAC'!B386</f>
        <v>23 84 16.33 Portable Dehumidifiers</v>
      </c>
      <c r="C3502" s="254"/>
      <c r="D3502" s="239" t="str" cm="1">
        <f t="array" ref="D3502">_xlfn.IFNA(_xlfn.IFS('23-HVAC'!D386="*",'23-HVAC'!C386,'23-HVAC'!F386="*",'23-HVAC'!E386,'23-HVAC'!H386="*",'23-HVAC'!G386,'23-HVAC'!J386="*",'23-HVAC'!I386,'23-HVAC'!L386="*",'23-HVAC'!K386,'23-HVAC'!N386="*",'23-HVAC'!M386,'23-HVAC'!P386="*",'23-HVAC'!O386,'23-HVAC'!R386="*",'23-HVAC'!Q386,'23-HVAC'!T386="*",'23-HVAC'!S386),"")</f>
        <v/>
      </c>
      <c r="E3502" s="622" t="e">
        <f>D3502/'Project Data'!$D$22</f>
        <v>#VALUE!</v>
      </c>
      <c r="F3502" s="186" t="s">
        <v>44</v>
      </c>
      <c r="G3502" s="239" t="str" cm="1">
        <f t="array" ref="G3502">_xlfn.IFNA(_xlfn.IFS('23-HVAC'!F386="*",'23-HVAC'!E386,'23-HVAC'!H386="*",'23-HVAC'!G386,'23-HVAC'!J386="*",'23-HVAC'!I386,'23-HVAC'!L386="*",'23-HVAC'!K386,'23-HVAC'!N386="*",'23-HVAC'!M386,'23-HVAC'!P386="*",'23-HVAC'!O386,'23-HVAC'!R386="*",'23-HVAC'!Q386,'23-HVAC'!T386="*",'23-HVAC'!S386,'23-HVAC'!V386="*",'23-HVAC'!U386),"")</f>
        <v/>
      </c>
      <c r="H3502" s="236" t="e">
        <f>G3502/'Project Data'!$D$22</f>
        <v>#VALUE!</v>
      </c>
      <c r="I3502" s="186"/>
      <c r="J3502" s="224"/>
      <c r="K3502" s="242"/>
    </row>
    <row r="3503" spans="1:11" s="207" customFormat="1" ht="15.6" hidden="1">
      <c r="A3503" s="198">
        <f>'23-HVAC'!A387</f>
        <v>0</v>
      </c>
      <c r="B3503" s="235" t="str">
        <f>'23-HVAC'!B387</f>
        <v>23 84 19 Desiccant Dehumidification Units</v>
      </c>
      <c r="C3503" s="254"/>
      <c r="D3503" s="239" t="str" cm="1">
        <f t="array" ref="D3503">_xlfn.IFNA(_xlfn.IFS('23-HVAC'!D387="*",'23-HVAC'!C387,'23-HVAC'!F387="*",'23-HVAC'!E387,'23-HVAC'!H387="*",'23-HVAC'!G387,'23-HVAC'!J387="*",'23-HVAC'!I387,'23-HVAC'!L387="*",'23-HVAC'!K387,'23-HVAC'!N387="*",'23-HVAC'!M387,'23-HVAC'!P387="*",'23-HVAC'!O387,'23-HVAC'!R387="*",'23-HVAC'!Q387,'23-HVAC'!T387="*",'23-HVAC'!S387),"")</f>
        <v/>
      </c>
      <c r="E3503" s="622" t="e">
        <f>D3503/'Project Data'!$D$22</f>
        <v>#VALUE!</v>
      </c>
      <c r="F3503" s="230" t="s">
        <v>44</v>
      </c>
      <c r="G3503" s="239" t="str" cm="1">
        <f t="array" ref="G3503">_xlfn.IFNA(_xlfn.IFS('23-HVAC'!F387="*",'23-HVAC'!E387,'23-HVAC'!H387="*",'23-HVAC'!G387,'23-HVAC'!J387="*",'23-HVAC'!I387,'23-HVAC'!L387="*",'23-HVAC'!K387,'23-HVAC'!N387="*",'23-HVAC'!M387,'23-HVAC'!P387="*",'23-HVAC'!O387,'23-HVAC'!R387="*",'23-HVAC'!Q387,'23-HVAC'!T387="*",'23-HVAC'!S387,'23-HVAC'!V387="*",'23-HVAC'!U387),"")</f>
        <v/>
      </c>
      <c r="H3503" s="236" t="e">
        <f>G3503/'Project Data'!$D$22</f>
        <v>#VALUE!</v>
      </c>
      <c r="I3503" s="230"/>
      <c r="J3503" s="247"/>
      <c r="K3503" s="242"/>
    </row>
    <row r="3504" spans="1:11" s="207" customFormat="1" ht="15.6" hidden="1">
      <c r="A3504" s="410" t="s">
        <v>53</v>
      </c>
      <c r="B3504" s="392" t="s">
        <v>126</v>
      </c>
      <c r="C3504" s="392"/>
      <c r="D3504" s="394" t="str" cm="1">
        <f t="array" ref="D3504">_xlfn.IFNA(_xlfn.IFS('25-Integrated Automation'!D9="*",'25-Integrated Automation'!C9,'25-Integrated Automation'!F9="*",'25-Integrated Automation'!E9,'25-Integrated Automation'!H9="*",'25-Integrated Automation'!G9,'25-Integrated Automation'!J9="*",'25-Integrated Automation'!I9,'25-Integrated Automation'!L9="*",'25-Integrated Automation'!K9,'25-Integrated Automation'!N9="*",'25-Integrated Automation'!M9,'25-Integrated Automation'!P9="*",'25-Integrated Automation'!O9,'25-Integrated Automation'!R9="*",'25-Integrated Automation'!Q9,'25-Integrated Automation'!T9="*",'25-Integrated Automation'!S9),"")</f>
        <v/>
      </c>
      <c r="E3504" s="394" t="e">
        <f>D3504/'Project Data'!$D$22</f>
        <v>#VALUE!</v>
      </c>
      <c r="F3504" s="393" t="s">
        <v>44</v>
      </c>
      <c r="G3504" s="394" t="str" cm="1">
        <f t="array" ref="G3504">_xlfn.IFNA(_xlfn.IFS('25-Integrated Automation'!F9="*",'25-Integrated Automation'!E9,'25-Integrated Automation'!H9="*",'25-Integrated Automation'!G9,'25-Integrated Automation'!J9="*",'25-Integrated Automation'!I9,'25-Integrated Automation'!L9="*",'25-Integrated Automation'!K9,'25-Integrated Automation'!N9="*",'25-Integrated Automation'!M9,'25-Integrated Automation'!P9="*",'25-Integrated Automation'!O9,'25-Integrated Automation'!R9="*",'25-Integrated Automation'!Q9,'25-Integrated Automation'!T9="*",'25-Integrated Automation'!S9,'25-Integrated Automation'!V9="*",'25-Integrated Automation'!U9),"")</f>
        <v/>
      </c>
      <c r="H3504" s="394" t="e">
        <f>G3504/'Project Data'!$D$22</f>
        <v>#VALUE!</v>
      </c>
      <c r="I3504" s="395" t="str">
        <f>'25-Integrated Automation'!W9</f>
        <v/>
      </c>
      <c r="J3504" s="396" t="str">
        <f>IFERROR(G3504-F3504, "--")</f>
        <v>--</v>
      </c>
      <c r="K3504" s="397"/>
    </row>
    <row r="3505" spans="1:11" s="207" customFormat="1" ht="15.6" hidden="1">
      <c r="A3505" s="398"/>
      <c r="B3505" s="399" t="str">
        <f>'25-Integrated Automation'!B11</f>
        <v>25 00 00 Integrated Automation</v>
      </c>
      <c r="C3505" s="417"/>
      <c r="D3505" s="419" t="str" cm="1">
        <f t="array" ref="D3505">_xlfn.IFNA(_xlfn.IFS('25-Integrated Automation'!D11="*",'25-Integrated Automation'!C11,'25-Integrated Automation'!F11="*",'25-Integrated Automation'!E11,'25-Integrated Automation'!H11="*",'25-Integrated Automation'!G11,'25-Integrated Automation'!J11="*",'25-Integrated Automation'!I11,'25-Integrated Automation'!L11="*",'25-Integrated Automation'!K11,'25-Integrated Automation'!N11="*",'25-Integrated Automation'!M11,'25-Integrated Automation'!P11="*",'25-Integrated Automation'!O11,'25-Integrated Automation'!R11="*",'25-Integrated Automation'!Q11,'25-Integrated Automation'!T11="*",'25-Integrated Automation'!S11),"")</f>
        <v/>
      </c>
      <c r="E3505" s="402" t="e">
        <f>D3505/'Project Data'!$D$22</f>
        <v>#VALUE!</v>
      </c>
      <c r="F3505" s="418" t="s">
        <v>44</v>
      </c>
      <c r="G3505" s="419" t="str" cm="1">
        <f t="array" ref="G3505">_xlfn.IFNA(_xlfn.IFS('25-Integrated Automation'!F11="*",'25-Integrated Automation'!E11,'25-Integrated Automation'!H11="*",'25-Integrated Automation'!G11,'25-Integrated Automation'!J11="*",'25-Integrated Automation'!I11,'25-Integrated Automation'!L11="*",'25-Integrated Automation'!K11,'25-Integrated Automation'!N11="*",'25-Integrated Automation'!M11,'25-Integrated Automation'!P11="*",'25-Integrated Automation'!O11,'25-Integrated Automation'!R11="*",'25-Integrated Automation'!Q11,'25-Integrated Automation'!T11="*",'25-Integrated Automation'!S11,'25-Integrated Automation'!V11="*",'25-Integrated Automation'!U11),"")</f>
        <v/>
      </c>
      <c r="H3505" s="402" t="e">
        <f>G3505/'Project Data'!$D$22</f>
        <v>#VALUE!</v>
      </c>
      <c r="I3505" s="428"/>
      <c r="J3505" s="429"/>
      <c r="K3505" s="404"/>
    </row>
    <row r="3506" spans="1:11" s="207" customFormat="1" ht="15.6" hidden="1">
      <c r="A3506" s="198">
        <f>'25-Integrated Automation'!A12</f>
        <v>0</v>
      </c>
      <c r="B3506" s="235" t="str">
        <f>'25-Integrated Automation'!B12</f>
        <v>25 05 05 Selective Demolition for Integrated Automation</v>
      </c>
      <c r="C3506" s="254"/>
      <c r="D3506" s="238" t="str" cm="1">
        <f t="array" ref="D3506">_xlfn.IFNA(_xlfn.IFS('25-Integrated Automation'!D12="*",'25-Integrated Automation'!C12,'25-Integrated Automation'!F12="*",'25-Integrated Automation'!E12,'25-Integrated Automation'!H12="*",'25-Integrated Automation'!G12,'25-Integrated Automation'!J12="*",'25-Integrated Automation'!I12,'25-Integrated Automation'!L12="*",'25-Integrated Automation'!K12,'25-Integrated Automation'!N12="*",'25-Integrated Automation'!M12,'25-Integrated Automation'!P12="*",'25-Integrated Automation'!O12,'25-Integrated Automation'!R12="*",'25-Integrated Automation'!Q12,'25-Integrated Automation'!T12="*",'25-Integrated Automation'!S12),"")</f>
        <v/>
      </c>
      <c r="E3506" s="622" t="e">
        <f>D3506/'Project Data'!$D$22</f>
        <v>#VALUE!</v>
      </c>
      <c r="F3506" s="163" t="s">
        <v>44</v>
      </c>
      <c r="G3506" s="238" t="str" cm="1">
        <f t="array" ref="G3506">_xlfn.IFNA(_xlfn.IFS('25-Integrated Automation'!F12="*",'25-Integrated Automation'!E12,'25-Integrated Automation'!H12="*",'25-Integrated Automation'!G12,'25-Integrated Automation'!J12="*",'25-Integrated Automation'!I12,'25-Integrated Automation'!L12="*",'25-Integrated Automation'!K12,'25-Integrated Automation'!N12="*",'25-Integrated Automation'!M12,'25-Integrated Automation'!P12="*",'25-Integrated Automation'!O12,'25-Integrated Automation'!R12="*",'25-Integrated Automation'!Q12,'25-Integrated Automation'!T12="*",'25-Integrated Automation'!S12,'25-Integrated Automation'!V12="*",'25-Integrated Automation'!U12),"")</f>
        <v/>
      </c>
      <c r="H3506" s="236" t="e">
        <f>G3506/'Project Data'!$D$22</f>
        <v>#VALUE!</v>
      </c>
      <c r="I3506" s="209"/>
      <c r="J3506" s="248"/>
      <c r="K3506" s="242"/>
    </row>
    <row r="3507" spans="1:11" s="207" customFormat="1" ht="15.6" hidden="1">
      <c r="A3507" s="198">
        <f>'25-Integrated Automation'!A13</f>
        <v>0</v>
      </c>
      <c r="B3507" s="235" t="str">
        <f>'25-Integrated Automation'!B13</f>
        <v>25 05 13 Conductors and Cables for Integrated Automation</v>
      </c>
      <c r="C3507" s="254"/>
      <c r="D3507" s="238" t="str" cm="1">
        <f t="array" ref="D3507">_xlfn.IFNA(_xlfn.IFS('25-Integrated Automation'!D13="*",'25-Integrated Automation'!C13,'25-Integrated Automation'!F13="*",'25-Integrated Automation'!E13,'25-Integrated Automation'!H13="*",'25-Integrated Automation'!G13,'25-Integrated Automation'!J13="*",'25-Integrated Automation'!I13,'25-Integrated Automation'!L13="*",'25-Integrated Automation'!K13,'25-Integrated Automation'!N13="*",'25-Integrated Automation'!M13,'25-Integrated Automation'!P13="*",'25-Integrated Automation'!O13,'25-Integrated Automation'!R13="*",'25-Integrated Automation'!Q13,'25-Integrated Automation'!T13="*",'25-Integrated Automation'!S13),"")</f>
        <v/>
      </c>
      <c r="E3507" s="622" t="e">
        <f>D3507/'Project Data'!$D$22</f>
        <v>#VALUE!</v>
      </c>
      <c r="F3507" s="163" t="s">
        <v>44</v>
      </c>
      <c r="G3507" s="238" t="str" cm="1">
        <f t="array" ref="G3507">_xlfn.IFNA(_xlfn.IFS('25-Integrated Automation'!F13="*",'25-Integrated Automation'!E13,'25-Integrated Automation'!H13="*",'25-Integrated Automation'!G13,'25-Integrated Automation'!J13="*",'25-Integrated Automation'!I13,'25-Integrated Automation'!L13="*",'25-Integrated Automation'!K13,'25-Integrated Automation'!N13="*",'25-Integrated Automation'!M13,'25-Integrated Automation'!P13="*",'25-Integrated Automation'!O13,'25-Integrated Automation'!R13="*",'25-Integrated Automation'!Q13,'25-Integrated Automation'!T13="*",'25-Integrated Automation'!S13,'25-Integrated Automation'!V13="*",'25-Integrated Automation'!U13),"")</f>
        <v/>
      </c>
      <c r="H3507" s="236" t="e">
        <f>G3507/'Project Data'!$D$22</f>
        <v>#VALUE!</v>
      </c>
      <c r="I3507" s="209"/>
      <c r="J3507" s="248"/>
      <c r="K3507" s="242"/>
    </row>
    <row r="3508" spans="1:11" s="207" customFormat="1" ht="15.6" hidden="1">
      <c r="A3508" s="198">
        <f>'25-Integrated Automation'!A14</f>
        <v>0</v>
      </c>
      <c r="B3508" s="235" t="str">
        <f>'25-Integrated Automation'!B14</f>
        <v>25 05 26 Grounding and Bonding for Integrated Automation</v>
      </c>
      <c r="C3508" s="254"/>
      <c r="D3508" s="238" t="str" cm="1">
        <f t="array" ref="D3508">_xlfn.IFNA(_xlfn.IFS('25-Integrated Automation'!D14="*",'25-Integrated Automation'!C14,'25-Integrated Automation'!F14="*",'25-Integrated Automation'!E14,'25-Integrated Automation'!H14="*",'25-Integrated Automation'!G14,'25-Integrated Automation'!J14="*",'25-Integrated Automation'!I14,'25-Integrated Automation'!L14="*",'25-Integrated Automation'!K14,'25-Integrated Automation'!N14="*",'25-Integrated Automation'!M14,'25-Integrated Automation'!P14="*",'25-Integrated Automation'!O14,'25-Integrated Automation'!R14="*",'25-Integrated Automation'!Q14,'25-Integrated Automation'!T14="*",'25-Integrated Automation'!S14),"")</f>
        <v/>
      </c>
      <c r="E3508" s="622" t="e">
        <f>D3508/'Project Data'!$D$22</f>
        <v>#VALUE!</v>
      </c>
      <c r="F3508" s="163" t="s">
        <v>44</v>
      </c>
      <c r="G3508" s="238" t="str" cm="1">
        <f t="array" ref="G3508">_xlfn.IFNA(_xlfn.IFS('25-Integrated Automation'!F14="*",'25-Integrated Automation'!E14,'25-Integrated Automation'!H14="*",'25-Integrated Automation'!G14,'25-Integrated Automation'!J14="*",'25-Integrated Automation'!I14,'25-Integrated Automation'!L14="*",'25-Integrated Automation'!K14,'25-Integrated Automation'!N14="*",'25-Integrated Automation'!M14,'25-Integrated Automation'!P14="*",'25-Integrated Automation'!O14,'25-Integrated Automation'!R14="*",'25-Integrated Automation'!Q14,'25-Integrated Automation'!T14="*",'25-Integrated Automation'!S14,'25-Integrated Automation'!V14="*",'25-Integrated Automation'!U14),"")</f>
        <v/>
      </c>
      <c r="H3508" s="236" t="e">
        <f>G3508/'Project Data'!$D$22</f>
        <v>#VALUE!</v>
      </c>
      <c r="I3508" s="209"/>
      <c r="J3508" s="248"/>
      <c r="K3508" s="242"/>
    </row>
    <row r="3509" spans="1:11" s="207" customFormat="1" ht="15.6" hidden="1">
      <c r="A3509" s="198">
        <f>'25-Integrated Automation'!A15</f>
        <v>0</v>
      </c>
      <c r="B3509" s="235" t="str">
        <f>'25-Integrated Automation'!B15</f>
        <v>25 05 28 Pathways for Integrated Automation</v>
      </c>
      <c r="C3509" s="254"/>
      <c r="D3509" s="238" t="str" cm="1">
        <f t="array" ref="D3509">_xlfn.IFNA(_xlfn.IFS('25-Integrated Automation'!D15="*",'25-Integrated Automation'!C15,'25-Integrated Automation'!F15="*",'25-Integrated Automation'!E15,'25-Integrated Automation'!H15="*",'25-Integrated Automation'!G15,'25-Integrated Automation'!J15="*",'25-Integrated Automation'!I15,'25-Integrated Automation'!L15="*",'25-Integrated Automation'!K15,'25-Integrated Automation'!N15="*",'25-Integrated Automation'!M15,'25-Integrated Automation'!P15="*",'25-Integrated Automation'!O15,'25-Integrated Automation'!R15="*",'25-Integrated Automation'!Q15,'25-Integrated Automation'!T15="*",'25-Integrated Automation'!S15),"")</f>
        <v/>
      </c>
      <c r="E3509" s="622" t="e">
        <f>D3509/'Project Data'!$D$22</f>
        <v>#VALUE!</v>
      </c>
      <c r="F3509" s="163" t="s">
        <v>44</v>
      </c>
      <c r="G3509" s="238" t="str" cm="1">
        <f t="array" ref="G3509">_xlfn.IFNA(_xlfn.IFS('25-Integrated Automation'!F15="*",'25-Integrated Automation'!E15,'25-Integrated Automation'!H15="*",'25-Integrated Automation'!G15,'25-Integrated Automation'!J15="*",'25-Integrated Automation'!I15,'25-Integrated Automation'!L15="*",'25-Integrated Automation'!K15,'25-Integrated Automation'!N15="*",'25-Integrated Automation'!M15,'25-Integrated Automation'!P15="*",'25-Integrated Automation'!O15,'25-Integrated Automation'!R15="*",'25-Integrated Automation'!Q15,'25-Integrated Automation'!T15="*",'25-Integrated Automation'!S15,'25-Integrated Automation'!V15="*",'25-Integrated Automation'!U15),"")</f>
        <v/>
      </c>
      <c r="H3509" s="236" t="e">
        <f>G3509/'Project Data'!$D$22</f>
        <v>#VALUE!</v>
      </c>
      <c r="I3509" s="209"/>
      <c r="J3509" s="248"/>
      <c r="K3509" s="242"/>
    </row>
    <row r="3510" spans="1:11" s="207" customFormat="1" ht="15.6" hidden="1">
      <c r="A3510" s="198">
        <f>'25-Integrated Automation'!A16</f>
        <v>0</v>
      </c>
      <c r="B3510" s="235" t="str">
        <f>'25-Integrated Automation'!B16</f>
        <v>25 05 28.29 Hangers and Supports for Integrated Automation</v>
      </c>
      <c r="C3510" s="254"/>
      <c r="D3510" s="238" t="str" cm="1">
        <f t="array" ref="D3510">_xlfn.IFNA(_xlfn.IFS('25-Integrated Automation'!D16="*",'25-Integrated Automation'!C16,'25-Integrated Automation'!F16="*",'25-Integrated Automation'!E16,'25-Integrated Automation'!H16="*",'25-Integrated Automation'!G16,'25-Integrated Automation'!J16="*",'25-Integrated Automation'!I16,'25-Integrated Automation'!L16="*",'25-Integrated Automation'!K16,'25-Integrated Automation'!N16="*",'25-Integrated Automation'!M16,'25-Integrated Automation'!P16="*",'25-Integrated Automation'!O16,'25-Integrated Automation'!R16="*",'25-Integrated Automation'!Q16,'25-Integrated Automation'!T16="*",'25-Integrated Automation'!S16),"")</f>
        <v/>
      </c>
      <c r="E3510" s="622" t="e">
        <f>D3510/'Project Data'!$D$22</f>
        <v>#VALUE!</v>
      </c>
      <c r="F3510" s="163" t="s">
        <v>44</v>
      </c>
      <c r="G3510" s="238" t="str" cm="1">
        <f t="array" ref="G3510">_xlfn.IFNA(_xlfn.IFS('25-Integrated Automation'!F16="*",'25-Integrated Automation'!E16,'25-Integrated Automation'!H16="*",'25-Integrated Automation'!G16,'25-Integrated Automation'!J16="*",'25-Integrated Automation'!I16,'25-Integrated Automation'!L16="*",'25-Integrated Automation'!K16,'25-Integrated Automation'!N16="*",'25-Integrated Automation'!M16,'25-Integrated Automation'!P16="*",'25-Integrated Automation'!O16,'25-Integrated Automation'!R16="*",'25-Integrated Automation'!Q16,'25-Integrated Automation'!T16="*",'25-Integrated Automation'!S16,'25-Integrated Automation'!V16="*",'25-Integrated Automation'!U16),"")</f>
        <v/>
      </c>
      <c r="H3510" s="236" t="e">
        <f>G3510/'Project Data'!$D$22</f>
        <v>#VALUE!</v>
      </c>
      <c r="I3510" s="209"/>
      <c r="J3510" s="248"/>
      <c r="K3510" s="242"/>
    </row>
    <row r="3511" spans="1:11" s="207" customFormat="1" ht="15.6" hidden="1">
      <c r="A3511" s="198">
        <f>'25-Integrated Automation'!A17</f>
        <v>0</v>
      </c>
      <c r="B3511" s="235" t="str">
        <f>'25-Integrated Automation'!B17</f>
        <v>25 05 28.33 Conduits and Backboxes for Integrated Automation</v>
      </c>
      <c r="C3511" s="254"/>
      <c r="D3511" s="238" t="str" cm="1">
        <f t="array" ref="D3511">_xlfn.IFNA(_xlfn.IFS('25-Integrated Automation'!D17="*",'25-Integrated Automation'!C17,'25-Integrated Automation'!F17="*",'25-Integrated Automation'!E17,'25-Integrated Automation'!H17="*",'25-Integrated Automation'!G17,'25-Integrated Automation'!J17="*",'25-Integrated Automation'!I17,'25-Integrated Automation'!L17="*",'25-Integrated Automation'!K17,'25-Integrated Automation'!N17="*",'25-Integrated Automation'!M17,'25-Integrated Automation'!P17="*",'25-Integrated Automation'!O17,'25-Integrated Automation'!R17="*",'25-Integrated Automation'!Q17,'25-Integrated Automation'!T17="*",'25-Integrated Automation'!S17),"")</f>
        <v/>
      </c>
      <c r="E3511" s="622" t="e">
        <f>D3511/'Project Data'!$D$22</f>
        <v>#VALUE!</v>
      </c>
      <c r="F3511" s="163" t="s">
        <v>44</v>
      </c>
      <c r="G3511" s="238" t="str" cm="1">
        <f t="array" ref="G3511">_xlfn.IFNA(_xlfn.IFS('25-Integrated Automation'!F17="*",'25-Integrated Automation'!E17,'25-Integrated Automation'!H17="*",'25-Integrated Automation'!G17,'25-Integrated Automation'!J17="*",'25-Integrated Automation'!I17,'25-Integrated Automation'!L17="*",'25-Integrated Automation'!K17,'25-Integrated Automation'!N17="*",'25-Integrated Automation'!M17,'25-Integrated Automation'!P17="*",'25-Integrated Automation'!O17,'25-Integrated Automation'!R17="*",'25-Integrated Automation'!Q17,'25-Integrated Automation'!T17="*",'25-Integrated Automation'!S17,'25-Integrated Automation'!V17="*",'25-Integrated Automation'!U17),"")</f>
        <v/>
      </c>
      <c r="H3511" s="236" t="e">
        <f>G3511/'Project Data'!$D$22</f>
        <v>#VALUE!</v>
      </c>
      <c r="I3511" s="209"/>
      <c r="J3511" s="248"/>
      <c r="K3511" s="242"/>
    </row>
    <row r="3512" spans="1:11" s="207" customFormat="1" ht="15.6" hidden="1">
      <c r="A3512" s="198">
        <f>'25-Integrated Automation'!A18</f>
        <v>0</v>
      </c>
      <c r="B3512" s="235" t="str">
        <f>'25-Integrated Automation'!B18</f>
        <v>25 05 28.36 Cable Trays for Integrated Automation</v>
      </c>
      <c r="C3512" s="254"/>
      <c r="D3512" s="238" t="str" cm="1">
        <f t="array" ref="D3512">_xlfn.IFNA(_xlfn.IFS('25-Integrated Automation'!D18="*",'25-Integrated Automation'!C18,'25-Integrated Automation'!F18="*",'25-Integrated Automation'!E18,'25-Integrated Automation'!H18="*",'25-Integrated Automation'!G18,'25-Integrated Automation'!J18="*",'25-Integrated Automation'!I18,'25-Integrated Automation'!L18="*",'25-Integrated Automation'!K18,'25-Integrated Automation'!N18="*",'25-Integrated Automation'!M18,'25-Integrated Automation'!P18="*",'25-Integrated Automation'!O18,'25-Integrated Automation'!R18="*",'25-Integrated Automation'!Q18,'25-Integrated Automation'!T18="*",'25-Integrated Automation'!S18),"")</f>
        <v/>
      </c>
      <c r="E3512" s="622" t="e">
        <f>D3512/'Project Data'!$D$22</f>
        <v>#VALUE!</v>
      </c>
      <c r="F3512" s="163" t="s">
        <v>44</v>
      </c>
      <c r="G3512" s="238" t="str" cm="1">
        <f t="array" ref="G3512">_xlfn.IFNA(_xlfn.IFS('25-Integrated Automation'!F18="*",'25-Integrated Automation'!E18,'25-Integrated Automation'!H18="*",'25-Integrated Automation'!G18,'25-Integrated Automation'!J18="*",'25-Integrated Automation'!I18,'25-Integrated Automation'!L18="*",'25-Integrated Automation'!K18,'25-Integrated Automation'!N18="*",'25-Integrated Automation'!M18,'25-Integrated Automation'!P18="*",'25-Integrated Automation'!O18,'25-Integrated Automation'!R18="*",'25-Integrated Automation'!Q18,'25-Integrated Automation'!T18="*",'25-Integrated Automation'!S18,'25-Integrated Automation'!V18="*",'25-Integrated Automation'!U18),"")</f>
        <v/>
      </c>
      <c r="H3512" s="236" t="e">
        <f>G3512/'Project Data'!$D$22</f>
        <v>#VALUE!</v>
      </c>
      <c r="I3512" s="209"/>
      <c r="J3512" s="248"/>
      <c r="K3512" s="242"/>
    </row>
    <row r="3513" spans="1:11" s="207" customFormat="1" ht="15.6" hidden="1">
      <c r="A3513" s="198">
        <f>'25-Integrated Automation'!A19</f>
        <v>0</v>
      </c>
      <c r="B3513" s="235" t="str">
        <f>'25-Integrated Automation'!B19</f>
        <v>25 05 28.39 Surface Raceways for Integrated Automation</v>
      </c>
      <c r="C3513" s="254"/>
      <c r="D3513" s="238" t="str" cm="1">
        <f t="array" ref="D3513">_xlfn.IFNA(_xlfn.IFS('25-Integrated Automation'!D19="*",'25-Integrated Automation'!C19,'25-Integrated Automation'!F19="*",'25-Integrated Automation'!E19,'25-Integrated Automation'!H19="*",'25-Integrated Automation'!G19,'25-Integrated Automation'!J19="*",'25-Integrated Automation'!I19,'25-Integrated Automation'!L19="*",'25-Integrated Automation'!K19,'25-Integrated Automation'!N19="*",'25-Integrated Automation'!M19,'25-Integrated Automation'!P19="*",'25-Integrated Automation'!O19,'25-Integrated Automation'!R19="*",'25-Integrated Automation'!Q19,'25-Integrated Automation'!T19="*",'25-Integrated Automation'!S19),"")</f>
        <v/>
      </c>
      <c r="E3513" s="622" t="e">
        <f>D3513/'Project Data'!$D$22</f>
        <v>#VALUE!</v>
      </c>
      <c r="F3513" s="163" t="s">
        <v>44</v>
      </c>
      <c r="G3513" s="238" t="str" cm="1">
        <f t="array" ref="G3513">_xlfn.IFNA(_xlfn.IFS('25-Integrated Automation'!F19="*",'25-Integrated Automation'!E19,'25-Integrated Automation'!H19="*",'25-Integrated Automation'!G19,'25-Integrated Automation'!J19="*",'25-Integrated Automation'!I19,'25-Integrated Automation'!L19="*",'25-Integrated Automation'!K19,'25-Integrated Automation'!N19="*",'25-Integrated Automation'!M19,'25-Integrated Automation'!P19="*",'25-Integrated Automation'!O19,'25-Integrated Automation'!R19="*",'25-Integrated Automation'!Q19,'25-Integrated Automation'!T19="*",'25-Integrated Automation'!S19,'25-Integrated Automation'!V19="*",'25-Integrated Automation'!U19),"")</f>
        <v/>
      </c>
      <c r="H3513" s="236" t="e">
        <f>G3513/'Project Data'!$D$22</f>
        <v>#VALUE!</v>
      </c>
      <c r="I3513" s="209"/>
      <c r="J3513" s="248"/>
      <c r="K3513" s="242"/>
    </row>
    <row r="3514" spans="1:11" s="207" customFormat="1" ht="15.6" hidden="1">
      <c r="A3514" s="198">
        <f>'25-Integrated Automation'!A20</f>
        <v>0</v>
      </c>
      <c r="B3514" s="235" t="str">
        <f>'25-Integrated Automation'!B20</f>
        <v>25 05 53 Identification for Integrated Automation</v>
      </c>
      <c r="C3514" s="254"/>
      <c r="D3514" s="238" t="str" cm="1">
        <f t="array" ref="D3514">_xlfn.IFNA(_xlfn.IFS('25-Integrated Automation'!D20="*",'25-Integrated Automation'!C20,'25-Integrated Automation'!F20="*",'25-Integrated Automation'!E20,'25-Integrated Automation'!H20="*",'25-Integrated Automation'!G20,'25-Integrated Automation'!J20="*",'25-Integrated Automation'!I20,'25-Integrated Automation'!L20="*",'25-Integrated Automation'!K20,'25-Integrated Automation'!N20="*",'25-Integrated Automation'!M20,'25-Integrated Automation'!P20="*",'25-Integrated Automation'!O20,'25-Integrated Automation'!R20="*",'25-Integrated Automation'!Q20,'25-Integrated Automation'!T20="*",'25-Integrated Automation'!S20),"")</f>
        <v/>
      </c>
      <c r="E3514" s="622" t="e">
        <f>D3514/'Project Data'!$D$22</f>
        <v>#VALUE!</v>
      </c>
      <c r="F3514" s="163" t="s">
        <v>44</v>
      </c>
      <c r="G3514" s="238" t="str" cm="1">
        <f t="array" ref="G3514">_xlfn.IFNA(_xlfn.IFS('25-Integrated Automation'!F20="*",'25-Integrated Automation'!E20,'25-Integrated Automation'!H20="*",'25-Integrated Automation'!G20,'25-Integrated Automation'!J20="*",'25-Integrated Automation'!I20,'25-Integrated Automation'!L20="*",'25-Integrated Automation'!K20,'25-Integrated Automation'!N20="*",'25-Integrated Automation'!M20,'25-Integrated Automation'!P20="*",'25-Integrated Automation'!O20,'25-Integrated Automation'!R20="*",'25-Integrated Automation'!Q20,'25-Integrated Automation'!T20="*",'25-Integrated Automation'!S20,'25-Integrated Automation'!V20="*",'25-Integrated Automation'!U20),"")</f>
        <v/>
      </c>
      <c r="H3514" s="236" t="e">
        <f>G3514/'Project Data'!$D$22</f>
        <v>#VALUE!</v>
      </c>
      <c r="I3514" s="209"/>
      <c r="J3514" s="248"/>
      <c r="K3514" s="242"/>
    </row>
    <row r="3515" spans="1:11" s="207" customFormat="1" ht="15.6" hidden="1">
      <c r="A3515" s="198">
        <f>'25-Integrated Automation'!A21</f>
        <v>0</v>
      </c>
      <c r="B3515" s="235" t="str">
        <f>'25-Integrated Automation'!B21</f>
        <v>25 08 00 Commissioning of Integrated Automation</v>
      </c>
      <c r="C3515" s="254"/>
      <c r="D3515" s="238" t="str" cm="1">
        <f t="array" ref="D3515">_xlfn.IFNA(_xlfn.IFS('25-Integrated Automation'!D21="*",'25-Integrated Automation'!C21,'25-Integrated Automation'!F21="*",'25-Integrated Automation'!E21,'25-Integrated Automation'!H21="*",'25-Integrated Automation'!G21,'25-Integrated Automation'!J21="*",'25-Integrated Automation'!I21,'25-Integrated Automation'!L21="*",'25-Integrated Automation'!K21,'25-Integrated Automation'!N21="*",'25-Integrated Automation'!M21,'25-Integrated Automation'!P21="*",'25-Integrated Automation'!O21,'25-Integrated Automation'!R21="*",'25-Integrated Automation'!Q21,'25-Integrated Automation'!T21="*",'25-Integrated Automation'!S21),"")</f>
        <v/>
      </c>
      <c r="E3515" s="622" t="e">
        <f>D3515/'Project Data'!$D$22</f>
        <v>#VALUE!</v>
      </c>
      <c r="F3515" s="163" t="s">
        <v>44</v>
      </c>
      <c r="G3515" s="238" t="str" cm="1">
        <f t="array" ref="G3515">_xlfn.IFNA(_xlfn.IFS('25-Integrated Automation'!F21="*",'25-Integrated Automation'!E21,'25-Integrated Automation'!H21="*",'25-Integrated Automation'!G21,'25-Integrated Automation'!J21="*",'25-Integrated Automation'!I21,'25-Integrated Automation'!L21="*",'25-Integrated Automation'!K21,'25-Integrated Automation'!N21="*",'25-Integrated Automation'!M21,'25-Integrated Automation'!P21="*",'25-Integrated Automation'!O21,'25-Integrated Automation'!R21="*",'25-Integrated Automation'!Q21,'25-Integrated Automation'!T21="*",'25-Integrated Automation'!S21,'25-Integrated Automation'!V21="*",'25-Integrated Automation'!U21),"")</f>
        <v/>
      </c>
      <c r="H3515" s="236" t="e">
        <f>G3515/'Project Data'!$D$22</f>
        <v>#VALUE!</v>
      </c>
      <c r="I3515" s="209"/>
      <c r="J3515" s="248"/>
      <c r="K3515" s="242"/>
    </row>
    <row r="3516" spans="1:11" s="207" customFormat="1" ht="15.6" hidden="1">
      <c r="A3516" s="198">
        <f>'25-Integrated Automation'!A22</f>
        <v>0</v>
      </c>
      <c r="B3516" s="235" t="str">
        <f>'25-Integrated Automation'!B22</f>
        <v>25 10 00 Integrated Automation Network Equipment</v>
      </c>
      <c r="C3516" s="254"/>
      <c r="D3516" s="238" t="str" cm="1">
        <f t="array" ref="D3516">_xlfn.IFNA(_xlfn.IFS('25-Integrated Automation'!D22="*",'25-Integrated Automation'!C22,'25-Integrated Automation'!F22="*",'25-Integrated Automation'!E22,'25-Integrated Automation'!H22="*",'25-Integrated Automation'!G22,'25-Integrated Automation'!J22="*",'25-Integrated Automation'!I22,'25-Integrated Automation'!L22="*",'25-Integrated Automation'!K22,'25-Integrated Automation'!N22="*",'25-Integrated Automation'!M22,'25-Integrated Automation'!P22="*",'25-Integrated Automation'!O22,'25-Integrated Automation'!R22="*",'25-Integrated Automation'!Q22,'25-Integrated Automation'!T22="*",'25-Integrated Automation'!S22),"")</f>
        <v/>
      </c>
      <c r="E3516" s="622" t="e">
        <f>D3516/'Project Data'!$D$22</f>
        <v>#VALUE!</v>
      </c>
      <c r="F3516" s="163" t="s">
        <v>44</v>
      </c>
      <c r="G3516" s="238" t="str" cm="1">
        <f t="array" ref="G3516">_xlfn.IFNA(_xlfn.IFS('25-Integrated Automation'!F22="*",'25-Integrated Automation'!E22,'25-Integrated Automation'!H22="*",'25-Integrated Automation'!G22,'25-Integrated Automation'!J22="*",'25-Integrated Automation'!I22,'25-Integrated Automation'!L22="*",'25-Integrated Automation'!K22,'25-Integrated Automation'!N22="*",'25-Integrated Automation'!M22,'25-Integrated Automation'!P22="*",'25-Integrated Automation'!O22,'25-Integrated Automation'!R22="*",'25-Integrated Automation'!Q22,'25-Integrated Automation'!T22="*",'25-Integrated Automation'!S22,'25-Integrated Automation'!V22="*",'25-Integrated Automation'!U22),"")</f>
        <v/>
      </c>
      <c r="H3516" s="236" t="e">
        <f>G3516/'Project Data'!$D$22</f>
        <v>#VALUE!</v>
      </c>
      <c r="I3516" s="209"/>
      <c r="J3516" s="248"/>
      <c r="K3516" s="242"/>
    </row>
    <row r="3517" spans="1:11" s="207" customFormat="1" ht="15.6" hidden="1">
      <c r="A3517" s="198">
        <f>'25-Integrated Automation'!A23</f>
        <v>0</v>
      </c>
      <c r="B3517" s="235" t="str">
        <f>'25-Integrated Automation'!B23</f>
        <v>25 11 00 Integrated Automation Network Devices</v>
      </c>
      <c r="C3517" s="254"/>
      <c r="D3517" s="238" t="str" cm="1">
        <f t="array" ref="D3517">_xlfn.IFNA(_xlfn.IFS('25-Integrated Automation'!D23="*",'25-Integrated Automation'!C23,'25-Integrated Automation'!F23="*",'25-Integrated Automation'!E23,'25-Integrated Automation'!H23="*",'25-Integrated Automation'!G23,'25-Integrated Automation'!J23="*",'25-Integrated Automation'!I23,'25-Integrated Automation'!L23="*",'25-Integrated Automation'!K23,'25-Integrated Automation'!N23="*",'25-Integrated Automation'!M23,'25-Integrated Automation'!P23="*",'25-Integrated Automation'!O23,'25-Integrated Automation'!R23="*",'25-Integrated Automation'!Q23,'25-Integrated Automation'!T23="*",'25-Integrated Automation'!S23),"")</f>
        <v/>
      </c>
      <c r="E3517" s="622" t="e">
        <f>D3517/'Project Data'!$D$22</f>
        <v>#VALUE!</v>
      </c>
      <c r="F3517" s="163" t="s">
        <v>44</v>
      </c>
      <c r="G3517" s="238" t="str" cm="1">
        <f t="array" ref="G3517">_xlfn.IFNA(_xlfn.IFS('25-Integrated Automation'!F23="*",'25-Integrated Automation'!E23,'25-Integrated Automation'!H23="*",'25-Integrated Automation'!G23,'25-Integrated Automation'!J23="*",'25-Integrated Automation'!I23,'25-Integrated Automation'!L23="*",'25-Integrated Automation'!K23,'25-Integrated Automation'!N23="*",'25-Integrated Automation'!M23,'25-Integrated Automation'!P23="*",'25-Integrated Automation'!O23,'25-Integrated Automation'!R23="*",'25-Integrated Automation'!Q23,'25-Integrated Automation'!T23="*",'25-Integrated Automation'!S23,'25-Integrated Automation'!V23="*",'25-Integrated Automation'!U23),"")</f>
        <v/>
      </c>
      <c r="H3517" s="236" t="e">
        <f>G3517/'Project Data'!$D$22</f>
        <v>#VALUE!</v>
      </c>
      <c r="I3517" s="209"/>
      <c r="J3517" s="248"/>
      <c r="K3517" s="242"/>
    </row>
    <row r="3518" spans="1:11" s="207" customFormat="1" ht="15.6" hidden="1">
      <c r="A3518" s="198">
        <f>'25-Integrated Automation'!A24</f>
        <v>0</v>
      </c>
      <c r="B3518" s="235" t="str">
        <f>'25-Integrated Automation'!B24</f>
        <v>25 11 13 Integrated Automation Network Servers</v>
      </c>
      <c r="C3518" s="254"/>
      <c r="D3518" s="238" t="str" cm="1">
        <f t="array" ref="D3518">_xlfn.IFNA(_xlfn.IFS('25-Integrated Automation'!D24="*",'25-Integrated Automation'!C24,'25-Integrated Automation'!F24="*",'25-Integrated Automation'!E24,'25-Integrated Automation'!H24="*",'25-Integrated Automation'!G24,'25-Integrated Automation'!J24="*",'25-Integrated Automation'!I24,'25-Integrated Automation'!L24="*",'25-Integrated Automation'!K24,'25-Integrated Automation'!N24="*",'25-Integrated Automation'!M24,'25-Integrated Automation'!P24="*",'25-Integrated Automation'!O24,'25-Integrated Automation'!R24="*",'25-Integrated Automation'!Q24,'25-Integrated Automation'!T24="*",'25-Integrated Automation'!S24),"")</f>
        <v/>
      </c>
      <c r="E3518" s="622" t="e">
        <f>D3518/'Project Data'!$D$22</f>
        <v>#VALUE!</v>
      </c>
      <c r="F3518" s="163" t="s">
        <v>44</v>
      </c>
      <c r="G3518" s="238" t="str" cm="1">
        <f t="array" ref="G3518">_xlfn.IFNA(_xlfn.IFS('25-Integrated Automation'!F24="*",'25-Integrated Automation'!E24,'25-Integrated Automation'!H24="*",'25-Integrated Automation'!G24,'25-Integrated Automation'!J24="*",'25-Integrated Automation'!I24,'25-Integrated Automation'!L24="*",'25-Integrated Automation'!K24,'25-Integrated Automation'!N24="*",'25-Integrated Automation'!M24,'25-Integrated Automation'!P24="*",'25-Integrated Automation'!O24,'25-Integrated Automation'!R24="*",'25-Integrated Automation'!Q24,'25-Integrated Automation'!T24="*",'25-Integrated Automation'!S24,'25-Integrated Automation'!V24="*",'25-Integrated Automation'!U24),"")</f>
        <v/>
      </c>
      <c r="H3518" s="236" t="e">
        <f>G3518/'Project Data'!$D$22</f>
        <v>#VALUE!</v>
      </c>
      <c r="I3518" s="209"/>
      <c r="J3518" s="248"/>
      <c r="K3518" s="242"/>
    </row>
    <row r="3519" spans="1:11" s="207" customFormat="1" ht="15.6" hidden="1">
      <c r="A3519" s="198">
        <f>'25-Integrated Automation'!A25</f>
        <v>0</v>
      </c>
      <c r="B3519" s="235" t="str">
        <f>'25-Integrated Automation'!B25</f>
        <v>25 11 16 Integrated Automation Network Routers, Bridges, Switches, Hubs, and Modems</v>
      </c>
      <c r="C3519" s="254"/>
      <c r="D3519" s="238" t="str" cm="1">
        <f t="array" ref="D3519">_xlfn.IFNA(_xlfn.IFS('25-Integrated Automation'!D25="*",'25-Integrated Automation'!C25,'25-Integrated Automation'!F25="*",'25-Integrated Automation'!E25,'25-Integrated Automation'!H25="*",'25-Integrated Automation'!G25,'25-Integrated Automation'!J25="*",'25-Integrated Automation'!I25,'25-Integrated Automation'!L25="*",'25-Integrated Automation'!K25,'25-Integrated Automation'!N25="*",'25-Integrated Automation'!M25,'25-Integrated Automation'!P25="*",'25-Integrated Automation'!O25,'25-Integrated Automation'!R25="*",'25-Integrated Automation'!Q25,'25-Integrated Automation'!T25="*",'25-Integrated Automation'!S25),"")</f>
        <v/>
      </c>
      <c r="E3519" s="622" t="e">
        <f>D3519/'Project Data'!$D$22</f>
        <v>#VALUE!</v>
      </c>
      <c r="F3519" s="163" t="s">
        <v>44</v>
      </c>
      <c r="G3519" s="238" t="str" cm="1">
        <f t="array" ref="G3519">_xlfn.IFNA(_xlfn.IFS('25-Integrated Automation'!F25="*",'25-Integrated Automation'!E25,'25-Integrated Automation'!H25="*",'25-Integrated Automation'!G25,'25-Integrated Automation'!J25="*",'25-Integrated Automation'!I25,'25-Integrated Automation'!L25="*",'25-Integrated Automation'!K25,'25-Integrated Automation'!N25="*",'25-Integrated Automation'!M25,'25-Integrated Automation'!P25="*",'25-Integrated Automation'!O25,'25-Integrated Automation'!R25="*",'25-Integrated Automation'!Q25,'25-Integrated Automation'!T25="*",'25-Integrated Automation'!S25,'25-Integrated Automation'!V25="*",'25-Integrated Automation'!U25),"")</f>
        <v/>
      </c>
      <c r="H3519" s="236" t="e">
        <f>G3519/'Project Data'!$D$22</f>
        <v>#VALUE!</v>
      </c>
      <c r="I3519" s="209"/>
      <c r="J3519" s="248"/>
      <c r="K3519" s="242"/>
    </row>
    <row r="3520" spans="1:11" s="207" customFormat="1" ht="15.6" hidden="1">
      <c r="A3520" s="198">
        <f>'25-Integrated Automation'!A26</f>
        <v>0</v>
      </c>
      <c r="B3520" s="235" t="str">
        <f>'25-Integrated Automation'!B26</f>
        <v>25 11 19 Integrated Automation Network Operator Workstations</v>
      </c>
      <c r="C3520" s="254"/>
      <c r="D3520" s="238" t="str" cm="1">
        <f t="array" ref="D3520">_xlfn.IFNA(_xlfn.IFS('25-Integrated Automation'!D26="*",'25-Integrated Automation'!C26,'25-Integrated Automation'!F26="*",'25-Integrated Automation'!E26,'25-Integrated Automation'!H26="*",'25-Integrated Automation'!G26,'25-Integrated Automation'!J26="*",'25-Integrated Automation'!I26,'25-Integrated Automation'!L26="*",'25-Integrated Automation'!K26,'25-Integrated Automation'!N26="*",'25-Integrated Automation'!M26,'25-Integrated Automation'!P26="*",'25-Integrated Automation'!O26,'25-Integrated Automation'!R26="*",'25-Integrated Automation'!Q26,'25-Integrated Automation'!T26="*",'25-Integrated Automation'!S26),"")</f>
        <v/>
      </c>
      <c r="E3520" s="622" t="e">
        <f>D3520/'Project Data'!$D$22</f>
        <v>#VALUE!</v>
      </c>
      <c r="F3520" s="163" t="s">
        <v>44</v>
      </c>
      <c r="G3520" s="238" t="str" cm="1">
        <f t="array" ref="G3520">_xlfn.IFNA(_xlfn.IFS('25-Integrated Automation'!F26="*",'25-Integrated Automation'!E26,'25-Integrated Automation'!H26="*",'25-Integrated Automation'!G26,'25-Integrated Automation'!J26="*",'25-Integrated Automation'!I26,'25-Integrated Automation'!L26="*",'25-Integrated Automation'!K26,'25-Integrated Automation'!N26="*",'25-Integrated Automation'!M26,'25-Integrated Automation'!P26="*",'25-Integrated Automation'!O26,'25-Integrated Automation'!R26="*",'25-Integrated Automation'!Q26,'25-Integrated Automation'!T26="*",'25-Integrated Automation'!S26,'25-Integrated Automation'!V26="*",'25-Integrated Automation'!U26),"")</f>
        <v/>
      </c>
      <c r="H3520" s="236" t="e">
        <f>G3520/'Project Data'!$D$22</f>
        <v>#VALUE!</v>
      </c>
      <c r="I3520" s="209"/>
      <c r="J3520" s="248"/>
      <c r="K3520" s="242"/>
    </row>
    <row r="3521" spans="1:11" s="207" customFormat="1" ht="15.6" hidden="1">
      <c r="A3521" s="198">
        <f>'25-Integrated Automation'!A27</f>
        <v>0</v>
      </c>
      <c r="B3521" s="235" t="str">
        <f>'25-Integrated Automation'!B27</f>
        <v>25 12 00 Integrated Automation Network Gateways</v>
      </c>
      <c r="C3521" s="254"/>
      <c r="D3521" s="238" t="str" cm="1">
        <f t="array" ref="D3521">_xlfn.IFNA(_xlfn.IFS('25-Integrated Automation'!D27="*",'25-Integrated Automation'!C27,'25-Integrated Automation'!F27="*",'25-Integrated Automation'!E27,'25-Integrated Automation'!H27="*",'25-Integrated Automation'!G27,'25-Integrated Automation'!J27="*",'25-Integrated Automation'!I27,'25-Integrated Automation'!L27="*",'25-Integrated Automation'!K27,'25-Integrated Automation'!N27="*",'25-Integrated Automation'!M27,'25-Integrated Automation'!P27="*",'25-Integrated Automation'!O27,'25-Integrated Automation'!R27="*",'25-Integrated Automation'!Q27,'25-Integrated Automation'!T27="*",'25-Integrated Automation'!S27),"")</f>
        <v/>
      </c>
      <c r="E3521" s="622" t="e">
        <f>D3521/'Project Data'!$D$22</f>
        <v>#VALUE!</v>
      </c>
      <c r="F3521" s="163" t="s">
        <v>44</v>
      </c>
      <c r="G3521" s="238" t="str" cm="1">
        <f t="array" ref="G3521">_xlfn.IFNA(_xlfn.IFS('25-Integrated Automation'!F27="*",'25-Integrated Automation'!E27,'25-Integrated Automation'!H27="*",'25-Integrated Automation'!G27,'25-Integrated Automation'!J27="*",'25-Integrated Automation'!I27,'25-Integrated Automation'!L27="*",'25-Integrated Automation'!K27,'25-Integrated Automation'!N27="*",'25-Integrated Automation'!M27,'25-Integrated Automation'!P27="*",'25-Integrated Automation'!O27,'25-Integrated Automation'!R27="*",'25-Integrated Automation'!Q27,'25-Integrated Automation'!T27="*",'25-Integrated Automation'!S27,'25-Integrated Automation'!V27="*",'25-Integrated Automation'!U27),"")</f>
        <v/>
      </c>
      <c r="H3521" s="236" t="e">
        <f>G3521/'Project Data'!$D$22</f>
        <v>#VALUE!</v>
      </c>
      <c r="I3521" s="209"/>
      <c r="J3521" s="248"/>
      <c r="K3521" s="242"/>
    </row>
    <row r="3522" spans="1:11" s="207" customFormat="1" ht="15.6" hidden="1">
      <c r="A3522" s="198">
        <f>'25-Integrated Automation'!A28</f>
        <v>0</v>
      </c>
      <c r="B3522" s="235" t="str">
        <f>'25-Integrated Automation'!B28</f>
        <v>25 12 13 Hardwired Integration Network Gateways</v>
      </c>
      <c r="C3522" s="254"/>
      <c r="D3522" s="238" t="str" cm="1">
        <f t="array" ref="D3522">_xlfn.IFNA(_xlfn.IFS('25-Integrated Automation'!D28="*",'25-Integrated Automation'!C28,'25-Integrated Automation'!F28="*",'25-Integrated Automation'!E28,'25-Integrated Automation'!H28="*",'25-Integrated Automation'!G28,'25-Integrated Automation'!J28="*",'25-Integrated Automation'!I28,'25-Integrated Automation'!L28="*",'25-Integrated Automation'!K28,'25-Integrated Automation'!N28="*",'25-Integrated Automation'!M28,'25-Integrated Automation'!P28="*",'25-Integrated Automation'!O28,'25-Integrated Automation'!R28="*",'25-Integrated Automation'!Q28,'25-Integrated Automation'!T28="*",'25-Integrated Automation'!S28),"")</f>
        <v/>
      </c>
      <c r="E3522" s="622" t="e">
        <f>D3522/'Project Data'!$D$22</f>
        <v>#VALUE!</v>
      </c>
      <c r="F3522" s="163" t="s">
        <v>44</v>
      </c>
      <c r="G3522" s="238" t="str" cm="1">
        <f t="array" ref="G3522">_xlfn.IFNA(_xlfn.IFS('25-Integrated Automation'!F28="*",'25-Integrated Automation'!E28,'25-Integrated Automation'!H28="*",'25-Integrated Automation'!G28,'25-Integrated Automation'!J28="*",'25-Integrated Automation'!I28,'25-Integrated Automation'!L28="*",'25-Integrated Automation'!K28,'25-Integrated Automation'!N28="*",'25-Integrated Automation'!M28,'25-Integrated Automation'!P28="*",'25-Integrated Automation'!O28,'25-Integrated Automation'!R28="*",'25-Integrated Automation'!Q28,'25-Integrated Automation'!T28="*",'25-Integrated Automation'!S28,'25-Integrated Automation'!V28="*",'25-Integrated Automation'!U28),"")</f>
        <v/>
      </c>
      <c r="H3522" s="236" t="e">
        <f>G3522/'Project Data'!$D$22</f>
        <v>#VALUE!</v>
      </c>
      <c r="I3522" s="209"/>
      <c r="J3522" s="248"/>
      <c r="K3522" s="242"/>
    </row>
    <row r="3523" spans="1:11" s="207" customFormat="1" ht="15.6" hidden="1">
      <c r="A3523" s="198">
        <f>'25-Integrated Automation'!A29</f>
        <v>0</v>
      </c>
      <c r="B3523" s="235" t="str">
        <f>'25-Integrated Automation'!B29</f>
        <v>25 12 16 Direct-Protocol Integration Network Gateways</v>
      </c>
      <c r="C3523" s="254"/>
      <c r="D3523" s="238" t="str" cm="1">
        <f t="array" ref="D3523">_xlfn.IFNA(_xlfn.IFS('25-Integrated Automation'!D29="*",'25-Integrated Automation'!C29,'25-Integrated Automation'!F29="*",'25-Integrated Automation'!E29,'25-Integrated Automation'!H29="*",'25-Integrated Automation'!G29,'25-Integrated Automation'!J29="*",'25-Integrated Automation'!I29,'25-Integrated Automation'!L29="*",'25-Integrated Automation'!K29,'25-Integrated Automation'!N29="*",'25-Integrated Automation'!M29,'25-Integrated Automation'!P29="*",'25-Integrated Automation'!O29,'25-Integrated Automation'!R29="*",'25-Integrated Automation'!Q29,'25-Integrated Automation'!T29="*",'25-Integrated Automation'!S29),"")</f>
        <v/>
      </c>
      <c r="E3523" s="622" t="e">
        <f>D3523/'Project Data'!$D$22</f>
        <v>#VALUE!</v>
      </c>
      <c r="F3523" s="163" t="s">
        <v>44</v>
      </c>
      <c r="G3523" s="238" t="str" cm="1">
        <f t="array" ref="G3523">_xlfn.IFNA(_xlfn.IFS('25-Integrated Automation'!F29="*",'25-Integrated Automation'!E29,'25-Integrated Automation'!H29="*",'25-Integrated Automation'!G29,'25-Integrated Automation'!J29="*",'25-Integrated Automation'!I29,'25-Integrated Automation'!L29="*",'25-Integrated Automation'!K29,'25-Integrated Automation'!N29="*",'25-Integrated Automation'!M29,'25-Integrated Automation'!P29="*",'25-Integrated Automation'!O29,'25-Integrated Automation'!R29="*",'25-Integrated Automation'!Q29,'25-Integrated Automation'!T29="*",'25-Integrated Automation'!S29,'25-Integrated Automation'!V29="*",'25-Integrated Automation'!U29),"")</f>
        <v/>
      </c>
      <c r="H3523" s="236" t="e">
        <f>G3523/'Project Data'!$D$22</f>
        <v>#VALUE!</v>
      </c>
      <c r="I3523" s="209"/>
      <c r="J3523" s="248"/>
      <c r="K3523" s="242"/>
    </row>
    <row r="3524" spans="1:11" s="207" customFormat="1" ht="15.6" hidden="1">
      <c r="A3524" s="198">
        <f>'25-Integrated Automation'!A30</f>
        <v>0</v>
      </c>
      <c r="B3524" s="235" t="str">
        <f>'25-Integrated Automation'!B30</f>
        <v>25 12 19 Neutral-Protocol Integration Network Gateways</v>
      </c>
      <c r="C3524" s="254"/>
      <c r="D3524" s="238" t="str" cm="1">
        <f t="array" ref="D3524">_xlfn.IFNA(_xlfn.IFS('25-Integrated Automation'!D30="*",'25-Integrated Automation'!C30,'25-Integrated Automation'!F30="*",'25-Integrated Automation'!E30,'25-Integrated Automation'!H30="*",'25-Integrated Automation'!G30,'25-Integrated Automation'!J30="*",'25-Integrated Automation'!I30,'25-Integrated Automation'!L30="*",'25-Integrated Automation'!K30,'25-Integrated Automation'!N30="*",'25-Integrated Automation'!M30,'25-Integrated Automation'!P30="*",'25-Integrated Automation'!O30,'25-Integrated Automation'!R30="*",'25-Integrated Automation'!Q30,'25-Integrated Automation'!T30="*",'25-Integrated Automation'!S30),"")</f>
        <v/>
      </c>
      <c r="E3524" s="622" t="e">
        <f>D3524/'Project Data'!$D$22</f>
        <v>#VALUE!</v>
      </c>
      <c r="F3524" s="163" t="s">
        <v>44</v>
      </c>
      <c r="G3524" s="238" t="str" cm="1">
        <f t="array" ref="G3524">_xlfn.IFNA(_xlfn.IFS('25-Integrated Automation'!F30="*",'25-Integrated Automation'!E30,'25-Integrated Automation'!H30="*",'25-Integrated Automation'!G30,'25-Integrated Automation'!J30="*",'25-Integrated Automation'!I30,'25-Integrated Automation'!L30="*",'25-Integrated Automation'!K30,'25-Integrated Automation'!N30="*",'25-Integrated Automation'!M30,'25-Integrated Automation'!P30="*",'25-Integrated Automation'!O30,'25-Integrated Automation'!R30="*",'25-Integrated Automation'!Q30,'25-Integrated Automation'!T30="*",'25-Integrated Automation'!S30,'25-Integrated Automation'!V30="*",'25-Integrated Automation'!U30),"")</f>
        <v/>
      </c>
      <c r="H3524" s="236" t="e">
        <f>G3524/'Project Data'!$D$22</f>
        <v>#VALUE!</v>
      </c>
      <c r="I3524" s="209"/>
      <c r="J3524" s="248"/>
      <c r="K3524" s="242"/>
    </row>
    <row r="3525" spans="1:11" s="207" customFormat="1" ht="15.6" hidden="1">
      <c r="A3525" s="198">
        <f>'25-Integrated Automation'!A31</f>
        <v>0</v>
      </c>
      <c r="B3525" s="235" t="str">
        <f>'25-Integrated Automation'!B31</f>
        <v>25 12 23 Client-Server Information/Database Integration Network Gateways</v>
      </c>
      <c r="C3525" s="254"/>
      <c r="D3525" s="238" t="str" cm="1">
        <f t="array" ref="D3525">_xlfn.IFNA(_xlfn.IFS('25-Integrated Automation'!D31="*",'25-Integrated Automation'!C31,'25-Integrated Automation'!F31="*",'25-Integrated Automation'!E31,'25-Integrated Automation'!H31="*",'25-Integrated Automation'!G31,'25-Integrated Automation'!J31="*",'25-Integrated Automation'!I31,'25-Integrated Automation'!L31="*",'25-Integrated Automation'!K31,'25-Integrated Automation'!N31="*",'25-Integrated Automation'!M31,'25-Integrated Automation'!P31="*",'25-Integrated Automation'!O31,'25-Integrated Automation'!R31="*",'25-Integrated Automation'!Q31,'25-Integrated Automation'!T31="*",'25-Integrated Automation'!S31),"")</f>
        <v/>
      </c>
      <c r="E3525" s="622" t="e">
        <f>D3525/'Project Data'!$D$22</f>
        <v>#VALUE!</v>
      </c>
      <c r="F3525" s="163" t="s">
        <v>44</v>
      </c>
      <c r="G3525" s="238" t="str" cm="1">
        <f t="array" ref="G3525">_xlfn.IFNA(_xlfn.IFS('25-Integrated Automation'!F31="*",'25-Integrated Automation'!E31,'25-Integrated Automation'!H31="*",'25-Integrated Automation'!G31,'25-Integrated Automation'!J31="*",'25-Integrated Automation'!I31,'25-Integrated Automation'!L31="*",'25-Integrated Automation'!K31,'25-Integrated Automation'!N31="*",'25-Integrated Automation'!M31,'25-Integrated Automation'!P31="*",'25-Integrated Automation'!O31,'25-Integrated Automation'!R31="*",'25-Integrated Automation'!Q31,'25-Integrated Automation'!T31="*",'25-Integrated Automation'!S31,'25-Integrated Automation'!V31="*",'25-Integrated Automation'!U31),"")</f>
        <v/>
      </c>
      <c r="H3525" s="236" t="e">
        <f>G3525/'Project Data'!$D$22</f>
        <v>#VALUE!</v>
      </c>
      <c r="I3525" s="209"/>
      <c r="J3525" s="248"/>
      <c r="K3525" s="242"/>
    </row>
    <row r="3526" spans="1:11" s="207" customFormat="1" ht="15.6" hidden="1">
      <c r="A3526" s="198">
        <f>'25-Integrated Automation'!A32</f>
        <v>0</v>
      </c>
      <c r="B3526" s="235" t="str">
        <f>'25-Integrated Automation'!B32</f>
        <v>25 13 00 Integrated Automation Control and Monitoring Network</v>
      </c>
      <c r="C3526" s="254"/>
      <c r="D3526" s="238" t="str" cm="1">
        <f t="array" ref="D3526">_xlfn.IFNA(_xlfn.IFS('25-Integrated Automation'!D32="*",'25-Integrated Automation'!C32,'25-Integrated Automation'!F32="*",'25-Integrated Automation'!E32,'25-Integrated Automation'!H32="*",'25-Integrated Automation'!G32,'25-Integrated Automation'!J32="*",'25-Integrated Automation'!I32,'25-Integrated Automation'!L32="*",'25-Integrated Automation'!K32,'25-Integrated Automation'!N32="*",'25-Integrated Automation'!M32,'25-Integrated Automation'!P32="*",'25-Integrated Automation'!O32,'25-Integrated Automation'!R32="*",'25-Integrated Automation'!Q32,'25-Integrated Automation'!T32="*",'25-Integrated Automation'!S32),"")</f>
        <v/>
      </c>
      <c r="E3526" s="622" t="e">
        <f>D3526/'Project Data'!$D$22</f>
        <v>#VALUE!</v>
      </c>
      <c r="F3526" s="163" t="s">
        <v>44</v>
      </c>
      <c r="G3526" s="238" t="str" cm="1">
        <f t="array" ref="G3526">_xlfn.IFNA(_xlfn.IFS('25-Integrated Automation'!F32="*",'25-Integrated Automation'!E32,'25-Integrated Automation'!H32="*",'25-Integrated Automation'!G32,'25-Integrated Automation'!J32="*",'25-Integrated Automation'!I32,'25-Integrated Automation'!L32="*",'25-Integrated Automation'!K32,'25-Integrated Automation'!N32="*",'25-Integrated Automation'!M32,'25-Integrated Automation'!P32="*",'25-Integrated Automation'!O32,'25-Integrated Automation'!R32="*",'25-Integrated Automation'!Q32,'25-Integrated Automation'!T32="*",'25-Integrated Automation'!S32,'25-Integrated Automation'!V32="*",'25-Integrated Automation'!U32),"")</f>
        <v/>
      </c>
      <c r="H3526" s="236" t="e">
        <f>G3526/'Project Data'!$D$22</f>
        <v>#VALUE!</v>
      </c>
      <c r="I3526" s="209"/>
      <c r="J3526" s="248"/>
      <c r="K3526" s="242"/>
    </row>
    <row r="3527" spans="1:11" s="207" customFormat="1" ht="15.6" hidden="1">
      <c r="A3527" s="198">
        <f>'25-Integrated Automation'!A33</f>
        <v>0</v>
      </c>
      <c r="B3527" s="235" t="str">
        <f>'25-Integrated Automation'!B33</f>
        <v>25 13 13 Integrated Automation Control and Monitoring Network Supervisory Control</v>
      </c>
      <c r="C3527" s="254"/>
      <c r="D3527" s="238" t="str" cm="1">
        <f t="array" ref="D3527">_xlfn.IFNA(_xlfn.IFS('25-Integrated Automation'!D33="*",'25-Integrated Automation'!C33,'25-Integrated Automation'!F33="*",'25-Integrated Automation'!E33,'25-Integrated Automation'!H33="*",'25-Integrated Automation'!G33,'25-Integrated Automation'!J33="*",'25-Integrated Automation'!I33,'25-Integrated Automation'!L33="*",'25-Integrated Automation'!K33,'25-Integrated Automation'!N33="*",'25-Integrated Automation'!M33,'25-Integrated Automation'!P33="*",'25-Integrated Automation'!O33,'25-Integrated Automation'!R33="*",'25-Integrated Automation'!Q33,'25-Integrated Automation'!T33="*",'25-Integrated Automation'!S33),"")</f>
        <v/>
      </c>
      <c r="E3527" s="622" t="e">
        <f>D3527/'Project Data'!$D$22</f>
        <v>#VALUE!</v>
      </c>
      <c r="F3527" s="163" t="s">
        <v>44</v>
      </c>
      <c r="G3527" s="238" t="str" cm="1">
        <f t="array" ref="G3527">_xlfn.IFNA(_xlfn.IFS('25-Integrated Automation'!F33="*",'25-Integrated Automation'!E33,'25-Integrated Automation'!H33="*",'25-Integrated Automation'!G33,'25-Integrated Automation'!J33="*",'25-Integrated Automation'!I33,'25-Integrated Automation'!L33="*",'25-Integrated Automation'!K33,'25-Integrated Automation'!N33="*",'25-Integrated Automation'!M33,'25-Integrated Automation'!P33="*",'25-Integrated Automation'!O33,'25-Integrated Automation'!R33="*",'25-Integrated Automation'!Q33,'25-Integrated Automation'!T33="*",'25-Integrated Automation'!S33,'25-Integrated Automation'!V33="*",'25-Integrated Automation'!U33),"")</f>
        <v/>
      </c>
      <c r="H3527" s="236" t="e">
        <f>G3527/'Project Data'!$D$22</f>
        <v>#VALUE!</v>
      </c>
      <c r="I3527" s="209"/>
      <c r="J3527" s="248"/>
      <c r="K3527" s="242"/>
    </row>
    <row r="3528" spans="1:11" s="207" customFormat="1" ht="15.6" hidden="1">
      <c r="A3528" s="198">
        <f>'25-Integrated Automation'!A34</f>
        <v>0</v>
      </c>
      <c r="B3528" s="235" t="str">
        <f>'25-Integrated Automation'!B34</f>
        <v>25 13 16 Integrated Automation Control and Monitoring Network Integration Panels</v>
      </c>
      <c r="C3528" s="254"/>
      <c r="D3528" s="238" t="str" cm="1">
        <f t="array" ref="D3528">_xlfn.IFNA(_xlfn.IFS('25-Integrated Automation'!D34="*",'25-Integrated Automation'!C34,'25-Integrated Automation'!F34="*",'25-Integrated Automation'!E34,'25-Integrated Automation'!H34="*",'25-Integrated Automation'!G34,'25-Integrated Automation'!J34="*",'25-Integrated Automation'!I34,'25-Integrated Automation'!L34="*",'25-Integrated Automation'!K34,'25-Integrated Automation'!N34="*",'25-Integrated Automation'!M34,'25-Integrated Automation'!P34="*",'25-Integrated Automation'!O34,'25-Integrated Automation'!R34="*",'25-Integrated Automation'!Q34,'25-Integrated Automation'!T34="*",'25-Integrated Automation'!S34),"")</f>
        <v/>
      </c>
      <c r="E3528" s="622" t="e">
        <f>D3528/'Project Data'!$D$22</f>
        <v>#VALUE!</v>
      </c>
      <c r="F3528" s="163" t="s">
        <v>44</v>
      </c>
      <c r="G3528" s="238" t="str" cm="1">
        <f t="array" ref="G3528">_xlfn.IFNA(_xlfn.IFS('25-Integrated Automation'!F34="*",'25-Integrated Automation'!E34,'25-Integrated Automation'!H34="*",'25-Integrated Automation'!G34,'25-Integrated Automation'!J34="*",'25-Integrated Automation'!I34,'25-Integrated Automation'!L34="*",'25-Integrated Automation'!K34,'25-Integrated Automation'!N34="*",'25-Integrated Automation'!M34,'25-Integrated Automation'!P34="*",'25-Integrated Automation'!O34,'25-Integrated Automation'!R34="*",'25-Integrated Automation'!Q34,'25-Integrated Automation'!T34="*",'25-Integrated Automation'!S34,'25-Integrated Automation'!V34="*",'25-Integrated Automation'!U34),"")</f>
        <v/>
      </c>
      <c r="H3528" s="236" t="e">
        <f>G3528/'Project Data'!$D$22</f>
        <v>#VALUE!</v>
      </c>
      <c r="I3528" s="209"/>
      <c r="J3528" s="248"/>
      <c r="K3528" s="242"/>
    </row>
    <row r="3529" spans="1:11" s="207" customFormat="1" ht="15.6" hidden="1">
      <c r="A3529" s="198">
        <f>'25-Integrated Automation'!A35</f>
        <v>0</v>
      </c>
      <c r="B3529" s="235" t="str">
        <f>'25-Integrated Automation'!B35</f>
        <v>25 13 19 Integrated Automation Control and Monitoring Network Interoperability</v>
      </c>
      <c r="C3529" s="254"/>
      <c r="D3529" s="238" t="str" cm="1">
        <f t="array" ref="D3529">_xlfn.IFNA(_xlfn.IFS('25-Integrated Automation'!D35="*",'25-Integrated Automation'!C35,'25-Integrated Automation'!F35="*",'25-Integrated Automation'!E35,'25-Integrated Automation'!H35="*",'25-Integrated Automation'!G35,'25-Integrated Automation'!J35="*",'25-Integrated Automation'!I35,'25-Integrated Automation'!L35="*",'25-Integrated Automation'!K35,'25-Integrated Automation'!N35="*",'25-Integrated Automation'!M35,'25-Integrated Automation'!P35="*",'25-Integrated Automation'!O35,'25-Integrated Automation'!R35="*",'25-Integrated Automation'!Q35,'25-Integrated Automation'!T35="*",'25-Integrated Automation'!S35),"")</f>
        <v/>
      </c>
      <c r="E3529" s="622" t="e">
        <f>D3529/'Project Data'!$D$22</f>
        <v>#VALUE!</v>
      </c>
      <c r="F3529" s="163" t="s">
        <v>44</v>
      </c>
      <c r="G3529" s="238" t="str" cm="1">
        <f t="array" ref="G3529">_xlfn.IFNA(_xlfn.IFS('25-Integrated Automation'!F35="*",'25-Integrated Automation'!E35,'25-Integrated Automation'!H35="*",'25-Integrated Automation'!G35,'25-Integrated Automation'!J35="*",'25-Integrated Automation'!I35,'25-Integrated Automation'!L35="*",'25-Integrated Automation'!K35,'25-Integrated Automation'!N35="*",'25-Integrated Automation'!M35,'25-Integrated Automation'!P35="*",'25-Integrated Automation'!O35,'25-Integrated Automation'!R35="*",'25-Integrated Automation'!Q35,'25-Integrated Automation'!T35="*",'25-Integrated Automation'!S35,'25-Integrated Automation'!V35="*",'25-Integrated Automation'!U35),"")</f>
        <v/>
      </c>
      <c r="H3529" s="236" t="e">
        <f>G3529/'Project Data'!$D$22</f>
        <v>#VALUE!</v>
      </c>
      <c r="I3529" s="209"/>
      <c r="J3529" s="248"/>
      <c r="K3529" s="242"/>
    </row>
    <row r="3530" spans="1:11" s="207" customFormat="1" ht="15.6" hidden="1">
      <c r="A3530" s="198">
        <f>'25-Integrated Automation'!A36</f>
        <v>0</v>
      </c>
      <c r="B3530" s="235" t="str">
        <f>'25-Integrated Automation'!B36</f>
        <v>25 14 00 Integrated Automation Local Control Units</v>
      </c>
      <c r="C3530" s="254"/>
      <c r="D3530" s="238" t="str" cm="1">
        <f t="array" ref="D3530">_xlfn.IFNA(_xlfn.IFS('25-Integrated Automation'!D36="*",'25-Integrated Automation'!C36,'25-Integrated Automation'!F36="*",'25-Integrated Automation'!E36,'25-Integrated Automation'!H36="*",'25-Integrated Automation'!G36,'25-Integrated Automation'!J36="*",'25-Integrated Automation'!I36,'25-Integrated Automation'!L36="*",'25-Integrated Automation'!K36,'25-Integrated Automation'!N36="*",'25-Integrated Automation'!M36,'25-Integrated Automation'!P36="*",'25-Integrated Automation'!O36,'25-Integrated Automation'!R36="*",'25-Integrated Automation'!Q36,'25-Integrated Automation'!T36="*",'25-Integrated Automation'!S36),"")</f>
        <v/>
      </c>
      <c r="E3530" s="622" t="e">
        <f>D3530/'Project Data'!$D$22</f>
        <v>#VALUE!</v>
      </c>
      <c r="F3530" s="163" t="s">
        <v>44</v>
      </c>
      <c r="G3530" s="238" t="str" cm="1">
        <f t="array" ref="G3530">_xlfn.IFNA(_xlfn.IFS('25-Integrated Automation'!F36="*",'25-Integrated Automation'!E36,'25-Integrated Automation'!H36="*",'25-Integrated Automation'!G36,'25-Integrated Automation'!J36="*",'25-Integrated Automation'!I36,'25-Integrated Automation'!L36="*",'25-Integrated Automation'!K36,'25-Integrated Automation'!N36="*",'25-Integrated Automation'!M36,'25-Integrated Automation'!P36="*",'25-Integrated Automation'!O36,'25-Integrated Automation'!R36="*",'25-Integrated Automation'!Q36,'25-Integrated Automation'!T36="*",'25-Integrated Automation'!S36,'25-Integrated Automation'!V36="*",'25-Integrated Automation'!U36),"")</f>
        <v/>
      </c>
      <c r="H3530" s="236" t="e">
        <f>G3530/'Project Data'!$D$22</f>
        <v>#VALUE!</v>
      </c>
      <c r="I3530" s="209"/>
      <c r="J3530" s="248"/>
      <c r="K3530" s="242"/>
    </row>
    <row r="3531" spans="1:11" s="207" customFormat="1" ht="15.6" hidden="1">
      <c r="A3531" s="198">
        <f>'25-Integrated Automation'!A37</f>
        <v>0</v>
      </c>
      <c r="B3531" s="235" t="str">
        <f>'25-Integrated Automation'!B37</f>
        <v>25 14 13 Integrated Automation Remote Control Panels</v>
      </c>
      <c r="C3531" s="254"/>
      <c r="D3531" s="238" t="str" cm="1">
        <f t="array" ref="D3531">_xlfn.IFNA(_xlfn.IFS('25-Integrated Automation'!D37="*",'25-Integrated Automation'!C37,'25-Integrated Automation'!F37="*",'25-Integrated Automation'!E37,'25-Integrated Automation'!H37="*",'25-Integrated Automation'!G37,'25-Integrated Automation'!J37="*",'25-Integrated Automation'!I37,'25-Integrated Automation'!L37="*",'25-Integrated Automation'!K37,'25-Integrated Automation'!N37="*",'25-Integrated Automation'!M37,'25-Integrated Automation'!P37="*",'25-Integrated Automation'!O37,'25-Integrated Automation'!R37="*",'25-Integrated Automation'!Q37,'25-Integrated Automation'!T37="*",'25-Integrated Automation'!S37),"")</f>
        <v/>
      </c>
      <c r="E3531" s="622" t="e">
        <f>D3531/'Project Data'!$D$22</f>
        <v>#VALUE!</v>
      </c>
      <c r="F3531" s="163" t="s">
        <v>44</v>
      </c>
      <c r="G3531" s="238" t="str" cm="1">
        <f t="array" ref="G3531">_xlfn.IFNA(_xlfn.IFS('25-Integrated Automation'!F37="*",'25-Integrated Automation'!E37,'25-Integrated Automation'!H37="*",'25-Integrated Automation'!G37,'25-Integrated Automation'!J37="*",'25-Integrated Automation'!I37,'25-Integrated Automation'!L37="*",'25-Integrated Automation'!K37,'25-Integrated Automation'!N37="*",'25-Integrated Automation'!M37,'25-Integrated Automation'!P37="*",'25-Integrated Automation'!O37,'25-Integrated Automation'!R37="*",'25-Integrated Automation'!Q37,'25-Integrated Automation'!T37="*",'25-Integrated Automation'!S37,'25-Integrated Automation'!V37="*",'25-Integrated Automation'!U37),"")</f>
        <v/>
      </c>
      <c r="H3531" s="236" t="e">
        <f>G3531/'Project Data'!$D$22</f>
        <v>#VALUE!</v>
      </c>
      <c r="I3531" s="209"/>
      <c r="J3531" s="248"/>
      <c r="K3531" s="242"/>
    </row>
    <row r="3532" spans="1:11" s="207" customFormat="1" ht="15.6" hidden="1">
      <c r="A3532" s="198">
        <f>'25-Integrated Automation'!A38</f>
        <v>0</v>
      </c>
      <c r="B3532" s="235" t="str">
        <f>'25-Integrated Automation'!B38</f>
        <v>25 14 16 Integrated Automation Application-Specific Control Panels</v>
      </c>
      <c r="C3532" s="254"/>
      <c r="D3532" s="238" t="str" cm="1">
        <f t="array" ref="D3532">_xlfn.IFNA(_xlfn.IFS('25-Integrated Automation'!D38="*",'25-Integrated Automation'!C38,'25-Integrated Automation'!F38="*",'25-Integrated Automation'!E38,'25-Integrated Automation'!H38="*",'25-Integrated Automation'!G38,'25-Integrated Automation'!J38="*",'25-Integrated Automation'!I38,'25-Integrated Automation'!L38="*",'25-Integrated Automation'!K38,'25-Integrated Automation'!N38="*",'25-Integrated Automation'!M38,'25-Integrated Automation'!P38="*",'25-Integrated Automation'!O38,'25-Integrated Automation'!R38="*",'25-Integrated Automation'!Q38,'25-Integrated Automation'!T38="*",'25-Integrated Automation'!S38),"")</f>
        <v/>
      </c>
      <c r="E3532" s="622" t="e">
        <f>D3532/'Project Data'!$D$22</f>
        <v>#VALUE!</v>
      </c>
      <c r="F3532" s="163" t="s">
        <v>44</v>
      </c>
      <c r="G3532" s="238" t="str" cm="1">
        <f t="array" ref="G3532">_xlfn.IFNA(_xlfn.IFS('25-Integrated Automation'!F38="*",'25-Integrated Automation'!E38,'25-Integrated Automation'!H38="*",'25-Integrated Automation'!G38,'25-Integrated Automation'!J38="*",'25-Integrated Automation'!I38,'25-Integrated Automation'!L38="*",'25-Integrated Automation'!K38,'25-Integrated Automation'!N38="*",'25-Integrated Automation'!M38,'25-Integrated Automation'!P38="*",'25-Integrated Automation'!O38,'25-Integrated Automation'!R38="*",'25-Integrated Automation'!Q38,'25-Integrated Automation'!T38="*",'25-Integrated Automation'!S38,'25-Integrated Automation'!V38="*",'25-Integrated Automation'!U38),"")</f>
        <v/>
      </c>
      <c r="H3532" s="236" t="e">
        <f>G3532/'Project Data'!$D$22</f>
        <v>#VALUE!</v>
      </c>
      <c r="I3532" s="209"/>
      <c r="J3532" s="248"/>
      <c r="K3532" s="242"/>
    </row>
    <row r="3533" spans="1:11" s="207" customFormat="1" ht="15.6" hidden="1">
      <c r="A3533" s="198">
        <f>'25-Integrated Automation'!A39</f>
        <v>0</v>
      </c>
      <c r="B3533" s="235" t="str">
        <f>'25-Integrated Automation'!B39</f>
        <v>25 14 19 Integrated Automation Terminal Control Units</v>
      </c>
      <c r="C3533" s="254"/>
      <c r="D3533" s="238" t="str" cm="1">
        <f t="array" ref="D3533">_xlfn.IFNA(_xlfn.IFS('25-Integrated Automation'!D39="*",'25-Integrated Automation'!C39,'25-Integrated Automation'!F39="*",'25-Integrated Automation'!E39,'25-Integrated Automation'!H39="*",'25-Integrated Automation'!G39,'25-Integrated Automation'!J39="*",'25-Integrated Automation'!I39,'25-Integrated Automation'!L39="*",'25-Integrated Automation'!K39,'25-Integrated Automation'!N39="*",'25-Integrated Automation'!M39,'25-Integrated Automation'!P39="*",'25-Integrated Automation'!O39,'25-Integrated Automation'!R39="*",'25-Integrated Automation'!Q39,'25-Integrated Automation'!T39="*",'25-Integrated Automation'!S39),"")</f>
        <v/>
      </c>
      <c r="E3533" s="622" t="e">
        <f>D3533/'Project Data'!$D$22</f>
        <v>#VALUE!</v>
      </c>
      <c r="F3533" s="163" t="s">
        <v>44</v>
      </c>
      <c r="G3533" s="238" t="str" cm="1">
        <f t="array" ref="G3533">_xlfn.IFNA(_xlfn.IFS('25-Integrated Automation'!F39="*",'25-Integrated Automation'!E39,'25-Integrated Automation'!H39="*",'25-Integrated Automation'!G39,'25-Integrated Automation'!J39="*",'25-Integrated Automation'!I39,'25-Integrated Automation'!L39="*",'25-Integrated Automation'!K39,'25-Integrated Automation'!N39="*",'25-Integrated Automation'!M39,'25-Integrated Automation'!P39="*",'25-Integrated Automation'!O39,'25-Integrated Automation'!R39="*",'25-Integrated Automation'!Q39,'25-Integrated Automation'!T39="*",'25-Integrated Automation'!S39,'25-Integrated Automation'!V39="*",'25-Integrated Automation'!U39),"")</f>
        <v/>
      </c>
      <c r="H3533" s="236" t="e">
        <f>G3533/'Project Data'!$D$22</f>
        <v>#VALUE!</v>
      </c>
      <c r="I3533" s="209"/>
      <c r="J3533" s="248"/>
      <c r="K3533" s="242"/>
    </row>
    <row r="3534" spans="1:11" s="207" customFormat="1" ht="15.6" hidden="1">
      <c r="A3534" s="198">
        <f>'25-Integrated Automation'!A40</f>
        <v>0</v>
      </c>
      <c r="B3534" s="235" t="str">
        <f>'25-Integrated Automation'!B40</f>
        <v>25 14 23 Integrated Automation Field Equipment Panels</v>
      </c>
      <c r="C3534" s="254"/>
      <c r="D3534" s="238" t="str" cm="1">
        <f t="array" ref="D3534">_xlfn.IFNA(_xlfn.IFS('25-Integrated Automation'!D40="*",'25-Integrated Automation'!C40,'25-Integrated Automation'!F40="*",'25-Integrated Automation'!E40,'25-Integrated Automation'!H40="*",'25-Integrated Automation'!G40,'25-Integrated Automation'!J40="*",'25-Integrated Automation'!I40,'25-Integrated Automation'!L40="*",'25-Integrated Automation'!K40,'25-Integrated Automation'!N40="*",'25-Integrated Automation'!M40,'25-Integrated Automation'!P40="*",'25-Integrated Automation'!O40,'25-Integrated Automation'!R40="*",'25-Integrated Automation'!Q40,'25-Integrated Automation'!T40="*",'25-Integrated Automation'!S40),"")</f>
        <v/>
      </c>
      <c r="E3534" s="622" t="e">
        <f>D3534/'Project Data'!$D$22</f>
        <v>#VALUE!</v>
      </c>
      <c r="F3534" s="163" t="s">
        <v>44</v>
      </c>
      <c r="G3534" s="238" t="str" cm="1">
        <f t="array" ref="G3534">_xlfn.IFNA(_xlfn.IFS('25-Integrated Automation'!F40="*",'25-Integrated Automation'!E40,'25-Integrated Automation'!H40="*",'25-Integrated Automation'!G40,'25-Integrated Automation'!J40="*",'25-Integrated Automation'!I40,'25-Integrated Automation'!L40="*",'25-Integrated Automation'!K40,'25-Integrated Automation'!N40="*",'25-Integrated Automation'!M40,'25-Integrated Automation'!P40="*",'25-Integrated Automation'!O40,'25-Integrated Automation'!R40="*",'25-Integrated Automation'!Q40,'25-Integrated Automation'!T40="*",'25-Integrated Automation'!S40,'25-Integrated Automation'!V40="*",'25-Integrated Automation'!U40),"")</f>
        <v/>
      </c>
      <c r="H3534" s="236" t="e">
        <f>G3534/'Project Data'!$D$22</f>
        <v>#VALUE!</v>
      </c>
      <c r="I3534" s="209"/>
      <c r="J3534" s="248"/>
      <c r="K3534" s="242"/>
    </row>
    <row r="3535" spans="1:11" s="207" customFormat="1" ht="15.6" hidden="1">
      <c r="A3535" s="198">
        <f>'25-Integrated Automation'!A41</f>
        <v>0</v>
      </c>
      <c r="B3535" s="235" t="str">
        <f>'25-Integrated Automation'!B41</f>
        <v>25 15 00 Integrated Automation Software</v>
      </c>
      <c r="C3535" s="254"/>
      <c r="D3535" s="238" t="str" cm="1">
        <f t="array" ref="D3535">_xlfn.IFNA(_xlfn.IFS('25-Integrated Automation'!D41="*",'25-Integrated Automation'!C41,'25-Integrated Automation'!F41="*",'25-Integrated Automation'!E41,'25-Integrated Automation'!H41="*",'25-Integrated Automation'!G41,'25-Integrated Automation'!J41="*",'25-Integrated Automation'!I41,'25-Integrated Automation'!L41="*",'25-Integrated Automation'!K41,'25-Integrated Automation'!N41="*",'25-Integrated Automation'!M41,'25-Integrated Automation'!P41="*",'25-Integrated Automation'!O41,'25-Integrated Automation'!R41="*",'25-Integrated Automation'!Q41,'25-Integrated Automation'!T41="*",'25-Integrated Automation'!S41),"")</f>
        <v/>
      </c>
      <c r="E3535" s="622" t="e">
        <f>D3535/'Project Data'!$D$22</f>
        <v>#VALUE!</v>
      </c>
      <c r="F3535" s="163" t="s">
        <v>44</v>
      </c>
      <c r="G3535" s="238" t="str" cm="1">
        <f t="array" ref="G3535">_xlfn.IFNA(_xlfn.IFS('25-Integrated Automation'!F41="*",'25-Integrated Automation'!E41,'25-Integrated Automation'!H41="*",'25-Integrated Automation'!G41,'25-Integrated Automation'!J41="*",'25-Integrated Automation'!I41,'25-Integrated Automation'!L41="*",'25-Integrated Automation'!K41,'25-Integrated Automation'!N41="*",'25-Integrated Automation'!M41,'25-Integrated Automation'!P41="*",'25-Integrated Automation'!O41,'25-Integrated Automation'!R41="*",'25-Integrated Automation'!Q41,'25-Integrated Automation'!T41="*",'25-Integrated Automation'!S41,'25-Integrated Automation'!V41="*",'25-Integrated Automation'!U41),"")</f>
        <v/>
      </c>
      <c r="H3535" s="236" t="e">
        <f>G3535/'Project Data'!$D$22</f>
        <v>#VALUE!</v>
      </c>
      <c r="I3535" s="209"/>
      <c r="J3535" s="248"/>
      <c r="K3535" s="242"/>
    </row>
    <row r="3536" spans="1:11" s="207" customFormat="1" ht="15.6" hidden="1">
      <c r="A3536" s="198">
        <f>'25-Integrated Automation'!A42</f>
        <v>0</v>
      </c>
      <c r="B3536" s="235" t="str">
        <f>'25-Integrated Automation'!B42</f>
        <v>25 15 13 Integrated Automation Software for Network Gateways</v>
      </c>
      <c r="C3536" s="254"/>
      <c r="D3536" s="238" t="str" cm="1">
        <f t="array" ref="D3536">_xlfn.IFNA(_xlfn.IFS('25-Integrated Automation'!D42="*",'25-Integrated Automation'!C42,'25-Integrated Automation'!F42="*",'25-Integrated Automation'!E42,'25-Integrated Automation'!H42="*",'25-Integrated Automation'!G42,'25-Integrated Automation'!J42="*",'25-Integrated Automation'!I42,'25-Integrated Automation'!L42="*",'25-Integrated Automation'!K42,'25-Integrated Automation'!N42="*",'25-Integrated Automation'!M42,'25-Integrated Automation'!P42="*",'25-Integrated Automation'!O42,'25-Integrated Automation'!R42="*",'25-Integrated Automation'!Q42,'25-Integrated Automation'!T42="*",'25-Integrated Automation'!S42),"")</f>
        <v/>
      </c>
      <c r="E3536" s="622" t="e">
        <f>D3536/'Project Data'!$D$22</f>
        <v>#VALUE!</v>
      </c>
      <c r="F3536" s="163" t="s">
        <v>44</v>
      </c>
      <c r="G3536" s="238" t="str" cm="1">
        <f t="array" ref="G3536">_xlfn.IFNA(_xlfn.IFS('25-Integrated Automation'!F42="*",'25-Integrated Automation'!E42,'25-Integrated Automation'!H42="*",'25-Integrated Automation'!G42,'25-Integrated Automation'!J42="*",'25-Integrated Automation'!I42,'25-Integrated Automation'!L42="*",'25-Integrated Automation'!K42,'25-Integrated Automation'!N42="*",'25-Integrated Automation'!M42,'25-Integrated Automation'!P42="*",'25-Integrated Automation'!O42,'25-Integrated Automation'!R42="*",'25-Integrated Automation'!Q42,'25-Integrated Automation'!T42="*",'25-Integrated Automation'!S42,'25-Integrated Automation'!V42="*",'25-Integrated Automation'!U42),"")</f>
        <v/>
      </c>
      <c r="H3536" s="236" t="e">
        <f>G3536/'Project Data'!$D$22</f>
        <v>#VALUE!</v>
      </c>
      <c r="I3536" s="209"/>
      <c r="J3536" s="248"/>
      <c r="K3536" s="242"/>
    </row>
    <row r="3537" spans="1:11" s="207" customFormat="1" ht="15.6" hidden="1">
      <c r="A3537" s="198">
        <f>'25-Integrated Automation'!A43</f>
        <v>0</v>
      </c>
      <c r="B3537" s="235" t="str">
        <f>'25-Integrated Automation'!B43</f>
        <v>25 15 16 Integrated Automation Software for Control and Monitoring Networks</v>
      </c>
      <c r="C3537" s="254"/>
      <c r="D3537" s="238" t="str" cm="1">
        <f t="array" ref="D3537">_xlfn.IFNA(_xlfn.IFS('25-Integrated Automation'!D43="*",'25-Integrated Automation'!C43,'25-Integrated Automation'!F43="*",'25-Integrated Automation'!E43,'25-Integrated Automation'!H43="*",'25-Integrated Automation'!G43,'25-Integrated Automation'!J43="*",'25-Integrated Automation'!I43,'25-Integrated Automation'!L43="*",'25-Integrated Automation'!K43,'25-Integrated Automation'!N43="*",'25-Integrated Automation'!M43,'25-Integrated Automation'!P43="*",'25-Integrated Automation'!O43,'25-Integrated Automation'!R43="*",'25-Integrated Automation'!Q43,'25-Integrated Automation'!T43="*",'25-Integrated Automation'!S43),"")</f>
        <v/>
      </c>
      <c r="E3537" s="622" t="e">
        <f>D3537/'Project Data'!$D$22</f>
        <v>#VALUE!</v>
      </c>
      <c r="F3537" s="163" t="s">
        <v>44</v>
      </c>
      <c r="G3537" s="238" t="str" cm="1">
        <f t="array" ref="G3537">_xlfn.IFNA(_xlfn.IFS('25-Integrated Automation'!F43="*",'25-Integrated Automation'!E43,'25-Integrated Automation'!H43="*",'25-Integrated Automation'!G43,'25-Integrated Automation'!J43="*",'25-Integrated Automation'!I43,'25-Integrated Automation'!L43="*",'25-Integrated Automation'!K43,'25-Integrated Automation'!N43="*",'25-Integrated Automation'!M43,'25-Integrated Automation'!P43="*",'25-Integrated Automation'!O43,'25-Integrated Automation'!R43="*",'25-Integrated Automation'!Q43,'25-Integrated Automation'!T43="*",'25-Integrated Automation'!S43,'25-Integrated Automation'!V43="*",'25-Integrated Automation'!U43),"")</f>
        <v/>
      </c>
      <c r="H3537" s="236" t="e">
        <f>G3537/'Project Data'!$D$22</f>
        <v>#VALUE!</v>
      </c>
      <c r="I3537" s="209"/>
      <c r="J3537" s="248"/>
      <c r="K3537" s="242"/>
    </row>
    <row r="3538" spans="1:11" s="207" customFormat="1" ht="15.6" hidden="1">
      <c r="A3538" s="198">
        <f>'25-Integrated Automation'!A44</f>
        <v>0</v>
      </c>
      <c r="B3538" s="235" t="str">
        <f>'25-Integrated Automation'!B44</f>
        <v>25 15 19 Integrated Automation Software for Local Control Units</v>
      </c>
      <c r="C3538" s="254"/>
      <c r="D3538" s="238" t="str" cm="1">
        <f t="array" ref="D3538">_xlfn.IFNA(_xlfn.IFS('25-Integrated Automation'!D44="*",'25-Integrated Automation'!C44,'25-Integrated Automation'!F44="*",'25-Integrated Automation'!E44,'25-Integrated Automation'!H44="*",'25-Integrated Automation'!G44,'25-Integrated Automation'!J44="*",'25-Integrated Automation'!I44,'25-Integrated Automation'!L44="*",'25-Integrated Automation'!K44,'25-Integrated Automation'!N44="*",'25-Integrated Automation'!M44,'25-Integrated Automation'!P44="*",'25-Integrated Automation'!O44,'25-Integrated Automation'!R44="*",'25-Integrated Automation'!Q44,'25-Integrated Automation'!T44="*",'25-Integrated Automation'!S44),"")</f>
        <v/>
      </c>
      <c r="E3538" s="622" t="e">
        <f>D3538/'Project Data'!$D$22</f>
        <v>#VALUE!</v>
      </c>
      <c r="F3538" s="163" t="s">
        <v>44</v>
      </c>
      <c r="G3538" s="238" t="str" cm="1">
        <f t="array" ref="G3538">_xlfn.IFNA(_xlfn.IFS('25-Integrated Automation'!F44="*",'25-Integrated Automation'!E44,'25-Integrated Automation'!H44="*",'25-Integrated Automation'!G44,'25-Integrated Automation'!J44="*",'25-Integrated Automation'!I44,'25-Integrated Automation'!L44="*",'25-Integrated Automation'!K44,'25-Integrated Automation'!N44="*",'25-Integrated Automation'!M44,'25-Integrated Automation'!P44="*",'25-Integrated Automation'!O44,'25-Integrated Automation'!R44="*",'25-Integrated Automation'!Q44,'25-Integrated Automation'!T44="*",'25-Integrated Automation'!S44,'25-Integrated Automation'!V44="*",'25-Integrated Automation'!U44),"")</f>
        <v/>
      </c>
      <c r="H3538" s="236" t="e">
        <f>G3538/'Project Data'!$D$22</f>
        <v>#VALUE!</v>
      </c>
      <c r="I3538" s="209"/>
      <c r="J3538" s="248"/>
      <c r="K3538" s="242"/>
    </row>
    <row r="3539" spans="1:11" s="207" customFormat="1" ht="15.6" hidden="1">
      <c r="A3539" s="198">
        <f>'25-Integrated Automation'!A45</f>
        <v>0</v>
      </c>
      <c r="B3539" s="235" t="str">
        <f>'25-Integrated Automation'!B45</f>
        <v>25 30 00 Integrated Automation Instrumentation
and Terminal Devices</v>
      </c>
      <c r="C3539" s="254"/>
      <c r="D3539" s="238" t="str" cm="1">
        <f t="array" ref="D3539">_xlfn.IFNA(_xlfn.IFS('25-Integrated Automation'!D45="*",'25-Integrated Automation'!C45,'25-Integrated Automation'!F45="*",'25-Integrated Automation'!E45,'25-Integrated Automation'!H45="*",'25-Integrated Automation'!G45,'25-Integrated Automation'!J45="*",'25-Integrated Automation'!I45,'25-Integrated Automation'!L45="*",'25-Integrated Automation'!K45,'25-Integrated Automation'!N45="*",'25-Integrated Automation'!M45,'25-Integrated Automation'!P45="*",'25-Integrated Automation'!O45,'25-Integrated Automation'!R45="*",'25-Integrated Automation'!Q45,'25-Integrated Automation'!T45="*",'25-Integrated Automation'!S45),"")</f>
        <v/>
      </c>
      <c r="E3539" s="622" t="e">
        <f>D3539/'Project Data'!$D$22</f>
        <v>#VALUE!</v>
      </c>
      <c r="F3539" s="163" t="s">
        <v>44</v>
      </c>
      <c r="G3539" s="238" t="str" cm="1">
        <f t="array" ref="G3539">_xlfn.IFNA(_xlfn.IFS('25-Integrated Automation'!F45="*",'25-Integrated Automation'!E45,'25-Integrated Automation'!H45="*",'25-Integrated Automation'!G45,'25-Integrated Automation'!J45="*",'25-Integrated Automation'!I45,'25-Integrated Automation'!L45="*",'25-Integrated Automation'!K45,'25-Integrated Automation'!N45="*",'25-Integrated Automation'!M45,'25-Integrated Automation'!P45="*",'25-Integrated Automation'!O45,'25-Integrated Automation'!R45="*",'25-Integrated Automation'!Q45,'25-Integrated Automation'!T45="*",'25-Integrated Automation'!S45,'25-Integrated Automation'!V45="*",'25-Integrated Automation'!U45),"")</f>
        <v/>
      </c>
      <c r="H3539" s="236" t="e">
        <f>G3539/'Project Data'!$D$22</f>
        <v>#VALUE!</v>
      </c>
      <c r="I3539" s="209"/>
      <c r="J3539" s="248"/>
      <c r="K3539" s="242"/>
    </row>
    <row r="3540" spans="1:11" s="207" customFormat="1" ht="15.6" hidden="1">
      <c r="A3540" s="198">
        <f>'25-Integrated Automation'!A46</f>
        <v>0</v>
      </c>
      <c r="B3540" s="235" t="str">
        <f>'25-Integrated Automation'!B46</f>
        <v>25 31 00 Integrated Automation Instrumentation and Terminal Devices for Facility Equipment</v>
      </c>
      <c r="C3540" s="254"/>
      <c r="D3540" s="238" t="str" cm="1">
        <f t="array" ref="D3540">_xlfn.IFNA(_xlfn.IFS('25-Integrated Automation'!D46="*",'25-Integrated Automation'!C46,'25-Integrated Automation'!F46="*",'25-Integrated Automation'!E46,'25-Integrated Automation'!H46="*",'25-Integrated Automation'!G46,'25-Integrated Automation'!J46="*",'25-Integrated Automation'!I46,'25-Integrated Automation'!L46="*",'25-Integrated Automation'!K46,'25-Integrated Automation'!N46="*",'25-Integrated Automation'!M46,'25-Integrated Automation'!P46="*",'25-Integrated Automation'!O46,'25-Integrated Automation'!R46="*",'25-Integrated Automation'!Q46,'25-Integrated Automation'!T46="*",'25-Integrated Automation'!S46),"")</f>
        <v/>
      </c>
      <c r="E3540" s="622" t="e">
        <f>D3540/'Project Data'!$D$22</f>
        <v>#VALUE!</v>
      </c>
      <c r="F3540" s="163" t="s">
        <v>44</v>
      </c>
      <c r="G3540" s="238" t="str" cm="1">
        <f t="array" ref="G3540">_xlfn.IFNA(_xlfn.IFS('25-Integrated Automation'!F46="*",'25-Integrated Automation'!E46,'25-Integrated Automation'!H46="*",'25-Integrated Automation'!G46,'25-Integrated Automation'!J46="*",'25-Integrated Automation'!I46,'25-Integrated Automation'!L46="*",'25-Integrated Automation'!K46,'25-Integrated Automation'!N46="*",'25-Integrated Automation'!M46,'25-Integrated Automation'!P46="*",'25-Integrated Automation'!O46,'25-Integrated Automation'!R46="*",'25-Integrated Automation'!Q46,'25-Integrated Automation'!T46="*",'25-Integrated Automation'!S46,'25-Integrated Automation'!V46="*",'25-Integrated Automation'!U46),"")</f>
        <v/>
      </c>
      <c r="H3540" s="236" t="e">
        <f>G3540/'Project Data'!$D$22</f>
        <v>#VALUE!</v>
      </c>
      <c r="I3540" s="209"/>
      <c r="J3540" s="248"/>
      <c r="K3540" s="242"/>
    </row>
    <row r="3541" spans="1:11" s="207" customFormat="1" ht="15.6" hidden="1">
      <c r="A3541" s="198">
        <f>'25-Integrated Automation'!A47</f>
        <v>0</v>
      </c>
      <c r="B3541" s="235" t="str">
        <f>'25-Integrated Automation'!B47</f>
        <v>25 32 00 Integrated Automation Instrumentation and Terminal Devices for Conveying Equipment</v>
      </c>
      <c r="C3541" s="254"/>
      <c r="D3541" s="238" t="str" cm="1">
        <f t="array" ref="D3541">_xlfn.IFNA(_xlfn.IFS('25-Integrated Automation'!D47="*",'25-Integrated Automation'!C47,'25-Integrated Automation'!F47="*",'25-Integrated Automation'!E47,'25-Integrated Automation'!H47="*",'25-Integrated Automation'!G47,'25-Integrated Automation'!J47="*",'25-Integrated Automation'!I47,'25-Integrated Automation'!L47="*",'25-Integrated Automation'!K47,'25-Integrated Automation'!N47="*",'25-Integrated Automation'!M47,'25-Integrated Automation'!P47="*",'25-Integrated Automation'!O47,'25-Integrated Automation'!R47="*",'25-Integrated Automation'!Q47,'25-Integrated Automation'!T47="*",'25-Integrated Automation'!S47),"")</f>
        <v/>
      </c>
      <c r="E3541" s="622" t="e">
        <f>D3541/'Project Data'!$D$22</f>
        <v>#VALUE!</v>
      </c>
      <c r="F3541" s="163" t="s">
        <v>44</v>
      </c>
      <c r="G3541" s="238" t="str" cm="1">
        <f t="array" ref="G3541">_xlfn.IFNA(_xlfn.IFS('25-Integrated Automation'!F47="*",'25-Integrated Automation'!E47,'25-Integrated Automation'!H47="*",'25-Integrated Automation'!G47,'25-Integrated Automation'!J47="*",'25-Integrated Automation'!I47,'25-Integrated Automation'!L47="*",'25-Integrated Automation'!K47,'25-Integrated Automation'!N47="*",'25-Integrated Automation'!M47,'25-Integrated Automation'!P47="*",'25-Integrated Automation'!O47,'25-Integrated Automation'!R47="*",'25-Integrated Automation'!Q47,'25-Integrated Automation'!T47="*",'25-Integrated Automation'!S47,'25-Integrated Automation'!V47="*",'25-Integrated Automation'!U47),"")</f>
        <v/>
      </c>
      <c r="H3541" s="236" t="e">
        <f>G3541/'Project Data'!$D$22</f>
        <v>#VALUE!</v>
      </c>
      <c r="I3541" s="209"/>
      <c r="J3541" s="248"/>
      <c r="K3541" s="242"/>
    </row>
    <row r="3542" spans="1:11" s="207" customFormat="1" ht="15.6" hidden="1">
      <c r="A3542" s="198">
        <f>'25-Integrated Automation'!A48</f>
        <v>0</v>
      </c>
      <c r="B3542" s="235" t="str">
        <f>'25-Integrated Automation'!B48</f>
        <v>25 33 00 Integrated Automation Instrumentation and Terminal Devices for Fire-Suppression Systems</v>
      </c>
      <c r="C3542" s="254"/>
      <c r="D3542" s="238" t="str" cm="1">
        <f t="array" ref="D3542">_xlfn.IFNA(_xlfn.IFS('25-Integrated Automation'!D48="*",'25-Integrated Automation'!C48,'25-Integrated Automation'!F48="*",'25-Integrated Automation'!E48,'25-Integrated Automation'!H48="*",'25-Integrated Automation'!G48,'25-Integrated Automation'!J48="*",'25-Integrated Automation'!I48,'25-Integrated Automation'!L48="*",'25-Integrated Automation'!K48,'25-Integrated Automation'!N48="*",'25-Integrated Automation'!M48,'25-Integrated Automation'!P48="*",'25-Integrated Automation'!O48,'25-Integrated Automation'!R48="*",'25-Integrated Automation'!Q48,'25-Integrated Automation'!T48="*",'25-Integrated Automation'!S48),"")</f>
        <v/>
      </c>
      <c r="E3542" s="622" t="e">
        <f>D3542/'Project Data'!$D$22</f>
        <v>#VALUE!</v>
      </c>
      <c r="F3542" s="163" t="s">
        <v>44</v>
      </c>
      <c r="G3542" s="238" t="str" cm="1">
        <f t="array" ref="G3542">_xlfn.IFNA(_xlfn.IFS('25-Integrated Automation'!F48="*",'25-Integrated Automation'!E48,'25-Integrated Automation'!H48="*",'25-Integrated Automation'!G48,'25-Integrated Automation'!J48="*",'25-Integrated Automation'!I48,'25-Integrated Automation'!L48="*",'25-Integrated Automation'!K48,'25-Integrated Automation'!N48="*",'25-Integrated Automation'!M48,'25-Integrated Automation'!P48="*",'25-Integrated Automation'!O48,'25-Integrated Automation'!R48="*",'25-Integrated Automation'!Q48,'25-Integrated Automation'!T48="*",'25-Integrated Automation'!S48,'25-Integrated Automation'!V48="*",'25-Integrated Automation'!U48),"")</f>
        <v/>
      </c>
      <c r="H3542" s="236" t="e">
        <f>G3542/'Project Data'!$D$22</f>
        <v>#VALUE!</v>
      </c>
      <c r="I3542" s="209"/>
      <c r="J3542" s="248"/>
      <c r="K3542" s="242"/>
    </row>
    <row r="3543" spans="1:11" s="207" customFormat="1" ht="15.6" hidden="1">
      <c r="A3543" s="198">
        <f>'25-Integrated Automation'!A49</f>
        <v>0</v>
      </c>
      <c r="B3543" s="235" t="str">
        <f>'25-Integrated Automation'!B49</f>
        <v>25 34 00 Integrated Automation Instrumentation and Terminal Devices for Plumbing</v>
      </c>
      <c r="C3543" s="254"/>
      <c r="D3543" s="238" t="str" cm="1">
        <f t="array" ref="D3543">_xlfn.IFNA(_xlfn.IFS('25-Integrated Automation'!D49="*",'25-Integrated Automation'!C49,'25-Integrated Automation'!F49="*",'25-Integrated Automation'!E49,'25-Integrated Automation'!H49="*",'25-Integrated Automation'!G49,'25-Integrated Automation'!J49="*",'25-Integrated Automation'!I49,'25-Integrated Automation'!L49="*",'25-Integrated Automation'!K49,'25-Integrated Automation'!N49="*",'25-Integrated Automation'!M49,'25-Integrated Automation'!P49="*",'25-Integrated Automation'!O49,'25-Integrated Automation'!R49="*",'25-Integrated Automation'!Q49,'25-Integrated Automation'!T49="*",'25-Integrated Automation'!S49),"")</f>
        <v/>
      </c>
      <c r="E3543" s="622" t="e">
        <f>D3543/'Project Data'!$D$22</f>
        <v>#VALUE!</v>
      </c>
      <c r="F3543" s="163" t="s">
        <v>44</v>
      </c>
      <c r="G3543" s="238" t="str" cm="1">
        <f t="array" ref="G3543">_xlfn.IFNA(_xlfn.IFS('25-Integrated Automation'!F49="*",'25-Integrated Automation'!E49,'25-Integrated Automation'!H49="*",'25-Integrated Automation'!G49,'25-Integrated Automation'!J49="*",'25-Integrated Automation'!I49,'25-Integrated Automation'!L49="*",'25-Integrated Automation'!K49,'25-Integrated Automation'!N49="*",'25-Integrated Automation'!M49,'25-Integrated Automation'!P49="*",'25-Integrated Automation'!O49,'25-Integrated Automation'!R49="*",'25-Integrated Automation'!Q49,'25-Integrated Automation'!T49="*",'25-Integrated Automation'!S49,'25-Integrated Automation'!V49="*",'25-Integrated Automation'!U49),"")</f>
        <v/>
      </c>
      <c r="H3543" s="236" t="e">
        <f>G3543/'Project Data'!$D$22</f>
        <v>#VALUE!</v>
      </c>
      <c r="I3543" s="209"/>
      <c r="J3543" s="248"/>
      <c r="K3543" s="242"/>
    </row>
    <row r="3544" spans="1:11" s="207" customFormat="1" ht="15.6" hidden="1">
      <c r="A3544" s="198">
        <f>'25-Integrated Automation'!A50</f>
        <v>0</v>
      </c>
      <c r="B3544" s="235" t="str">
        <f>'25-Integrated Automation'!B50</f>
        <v>25 35 00 Integrated Automation Instrumentation and Terminal Devices for HVAC</v>
      </c>
      <c r="C3544" s="254"/>
      <c r="D3544" s="238" t="str" cm="1">
        <f t="array" ref="D3544">_xlfn.IFNA(_xlfn.IFS('25-Integrated Automation'!D50="*",'25-Integrated Automation'!C50,'25-Integrated Automation'!F50="*",'25-Integrated Automation'!E50,'25-Integrated Automation'!H50="*",'25-Integrated Automation'!G50,'25-Integrated Automation'!J50="*",'25-Integrated Automation'!I50,'25-Integrated Automation'!L50="*",'25-Integrated Automation'!K50,'25-Integrated Automation'!N50="*",'25-Integrated Automation'!M50,'25-Integrated Automation'!P50="*",'25-Integrated Automation'!O50,'25-Integrated Automation'!R50="*",'25-Integrated Automation'!Q50,'25-Integrated Automation'!T50="*",'25-Integrated Automation'!S50),"")</f>
        <v/>
      </c>
      <c r="E3544" s="622" t="e">
        <f>D3544/'Project Data'!$D$22</f>
        <v>#VALUE!</v>
      </c>
      <c r="F3544" s="163" t="s">
        <v>44</v>
      </c>
      <c r="G3544" s="238" t="str" cm="1">
        <f t="array" ref="G3544">_xlfn.IFNA(_xlfn.IFS('25-Integrated Automation'!F50="*",'25-Integrated Automation'!E50,'25-Integrated Automation'!H50="*",'25-Integrated Automation'!G50,'25-Integrated Automation'!J50="*",'25-Integrated Automation'!I50,'25-Integrated Automation'!L50="*",'25-Integrated Automation'!K50,'25-Integrated Automation'!N50="*",'25-Integrated Automation'!M50,'25-Integrated Automation'!P50="*",'25-Integrated Automation'!O50,'25-Integrated Automation'!R50="*",'25-Integrated Automation'!Q50,'25-Integrated Automation'!T50="*",'25-Integrated Automation'!S50,'25-Integrated Automation'!V50="*",'25-Integrated Automation'!U50),"")</f>
        <v/>
      </c>
      <c r="H3544" s="236" t="e">
        <f>G3544/'Project Data'!$D$22</f>
        <v>#VALUE!</v>
      </c>
      <c r="I3544" s="209"/>
      <c r="J3544" s="248"/>
      <c r="K3544" s="242"/>
    </row>
    <row r="3545" spans="1:11" s="207" customFormat="1" ht="15.6" hidden="1">
      <c r="A3545" s="198">
        <f>'25-Integrated Automation'!A51</f>
        <v>0</v>
      </c>
      <c r="B3545" s="235" t="str">
        <f>'25-Integrated Automation'!B51</f>
        <v>25 35 13 Integrated Automation Actuators and Operators</v>
      </c>
      <c r="C3545" s="254"/>
      <c r="D3545" s="238" t="str" cm="1">
        <f t="array" ref="D3545">_xlfn.IFNA(_xlfn.IFS('25-Integrated Automation'!D51="*",'25-Integrated Automation'!C51,'25-Integrated Automation'!F51="*",'25-Integrated Automation'!E51,'25-Integrated Automation'!H51="*",'25-Integrated Automation'!G51,'25-Integrated Automation'!J51="*",'25-Integrated Automation'!I51,'25-Integrated Automation'!L51="*",'25-Integrated Automation'!K51,'25-Integrated Automation'!N51="*",'25-Integrated Automation'!M51,'25-Integrated Automation'!P51="*",'25-Integrated Automation'!O51,'25-Integrated Automation'!R51="*",'25-Integrated Automation'!Q51,'25-Integrated Automation'!T51="*",'25-Integrated Automation'!S51),"")</f>
        <v/>
      </c>
      <c r="E3545" s="622" t="e">
        <f>D3545/'Project Data'!$D$22</f>
        <v>#VALUE!</v>
      </c>
      <c r="F3545" s="163" t="s">
        <v>44</v>
      </c>
      <c r="G3545" s="238" t="str" cm="1">
        <f t="array" ref="G3545">_xlfn.IFNA(_xlfn.IFS('25-Integrated Automation'!F51="*",'25-Integrated Automation'!E51,'25-Integrated Automation'!H51="*",'25-Integrated Automation'!G51,'25-Integrated Automation'!J51="*",'25-Integrated Automation'!I51,'25-Integrated Automation'!L51="*",'25-Integrated Automation'!K51,'25-Integrated Automation'!N51="*",'25-Integrated Automation'!M51,'25-Integrated Automation'!P51="*",'25-Integrated Automation'!O51,'25-Integrated Automation'!R51="*",'25-Integrated Automation'!Q51,'25-Integrated Automation'!T51="*",'25-Integrated Automation'!S51,'25-Integrated Automation'!V51="*",'25-Integrated Automation'!U51),"")</f>
        <v/>
      </c>
      <c r="H3545" s="236" t="e">
        <f>G3545/'Project Data'!$D$22</f>
        <v>#VALUE!</v>
      </c>
      <c r="I3545" s="209"/>
      <c r="J3545" s="248"/>
      <c r="K3545" s="242"/>
    </row>
    <row r="3546" spans="1:11" s="207" customFormat="1" ht="15.6" hidden="1">
      <c r="A3546" s="198">
        <f>'25-Integrated Automation'!A52</f>
        <v>0</v>
      </c>
      <c r="B3546" s="235" t="str">
        <f>'25-Integrated Automation'!B52</f>
        <v>25 35 16 Integrated Automation Sensors and Transmitters</v>
      </c>
      <c r="C3546" s="254"/>
      <c r="D3546" s="238" t="str" cm="1">
        <f t="array" ref="D3546">_xlfn.IFNA(_xlfn.IFS('25-Integrated Automation'!D52="*",'25-Integrated Automation'!C52,'25-Integrated Automation'!F52="*",'25-Integrated Automation'!E52,'25-Integrated Automation'!H52="*",'25-Integrated Automation'!G52,'25-Integrated Automation'!J52="*",'25-Integrated Automation'!I52,'25-Integrated Automation'!L52="*",'25-Integrated Automation'!K52,'25-Integrated Automation'!N52="*",'25-Integrated Automation'!M52,'25-Integrated Automation'!P52="*",'25-Integrated Automation'!O52,'25-Integrated Automation'!R52="*",'25-Integrated Automation'!Q52,'25-Integrated Automation'!T52="*",'25-Integrated Automation'!S52),"")</f>
        <v/>
      </c>
      <c r="E3546" s="622" t="e">
        <f>D3546/'Project Data'!$D$22</f>
        <v>#VALUE!</v>
      </c>
      <c r="F3546" s="163" t="s">
        <v>44</v>
      </c>
      <c r="G3546" s="238" t="str" cm="1">
        <f t="array" ref="G3546">_xlfn.IFNA(_xlfn.IFS('25-Integrated Automation'!F52="*",'25-Integrated Automation'!E52,'25-Integrated Automation'!H52="*",'25-Integrated Automation'!G52,'25-Integrated Automation'!J52="*",'25-Integrated Automation'!I52,'25-Integrated Automation'!L52="*",'25-Integrated Automation'!K52,'25-Integrated Automation'!N52="*",'25-Integrated Automation'!M52,'25-Integrated Automation'!P52="*",'25-Integrated Automation'!O52,'25-Integrated Automation'!R52="*",'25-Integrated Automation'!Q52,'25-Integrated Automation'!T52="*",'25-Integrated Automation'!S52,'25-Integrated Automation'!V52="*",'25-Integrated Automation'!U52),"")</f>
        <v/>
      </c>
      <c r="H3546" s="236" t="e">
        <f>G3546/'Project Data'!$D$22</f>
        <v>#VALUE!</v>
      </c>
      <c r="I3546" s="209"/>
      <c r="J3546" s="248"/>
      <c r="K3546" s="242"/>
    </row>
    <row r="3547" spans="1:11" s="207" customFormat="1" ht="15.6" hidden="1">
      <c r="A3547" s="198">
        <f>'25-Integrated Automation'!A53</f>
        <v>0</v>
      </c>
      <c r="B3547" s="235" t="str">
        <f>'25-Integrated Automation'!B53</f>
        <v>25 35 19 Integrated Automation Control Valves</v>
      </c>
      <c r="C3547" s="254"/>
      <c r="D3547" s="238" t="str" cm="1">
        <f t="array" ref="D3547">_xlfn.IFNA(_xlfn.IFS('25-Integrated Automation'!D53="*",'25-Integrated Automation'!C53,'25-Integrated Automation'!F53="*",'25-Integrated Automation'!E53,'25-Integrated Automation'!H53="*",'25-Integrated Automation'!G53,'25-Integrated Automation'!J53="*",'25-Integrated Automation'!I53,'25-Integrated Automation'!L53="*",'25-Integrated Automation'!K53,'25-Integrated Automation'!N53="*",'25-Integrated Automation'!M53,'25-Integrated Automation'!P53="*",'25-Integrated Automation'!O53,'25-Integrated Automation'!R53="*",'25-Integrated Automation'!Q53,'25-Integrated Automation'!T53="*",'25-Integrated Automation'!S53),"")</f>
        <v/>
      </c>
      <c r="E3547" s="622" t="e">
        <f>D3547/'Project Data'!$D$22</f>
        <v>#VALUE!</v>
      </c>
      <c r="F3547" s="163" t="s">
        <v>44</v>
      </c>
      <c r="G3547" s="238" t="str" cm="1">
        <f t="array" ref="G3547">_xlfn.IFNA(_xlfn.IFS('25-Integrated Automation'!F53="*",'25-Integrated Automation'!E53,'25-Integrated Automation'!H53="*",'25-Integrated Automation'!G53,'25-Integrated Automation'!J53="*",'25-Integrated Automation'!I53,'25-Integrated Automation'!L53="*",'25-Integrated Automation'!K53,'25-Integrated Automation'!N53="*",'25-Integrated Automation'!M53,'25-Integrated Automation'!P53="*",'25-Integrated Automation'!O53,'25-Integrated Automation'!R53="*",'25-Integrated Automation'!Q53,'25-Integrated Automation'!T53="*",'25-Integrated Automation'!S53,'25-Integrated Automation'!V53="*",'25-Integrated Automation'!U53),"")</f>
        <v/>
      </c>
      <c r="H3547" s="236" t="e">
        <f>G3547/'Project Data'!$D$22</f>
        <v>#VALUE!</v>
      </c>
      <c r="I3547" s="209"/>
      <c r="J3547" s="248"/>
      <c r="K3547" s="242"/>
    </row>
    <row r="3548" spans="1:11" s="207" customFormat="1" ht="15.6" hidden="1">
      <c r="A3548" s="198">
        <f>'25-Integrated Automation'!A54</f>
        <v>0</v>
      </c>
      <c r="B3548" s="235" t="str">
        <f>'25-Integrated Automation'!B54</f>
        <v>25 35 23 Integrated Automation Control Dampers</v>
      </c>
      <c r="C3548" s="254"/>
      <c r="D3548" s="238" t="str" cm="1">
        <f t="array" ref="D3548">_xlfn.IFNA(_xlfn.IFS('25-Integrated Automation'!D54="*",'25-Integrated Automation'!C54,'25-Integrated Automation'!F54="*",'25-Integrated Automation'!E54,'25-Integrated Automation'!H54="*",'25-Integrated Automation'!G54,'25-Integrated Automation'!J54="*",'25-Integrated Automation'!I54,'25-Integrated Automation'!L54="*",'25-Integrated Automation'!K54,'25-Integrated Automation'!N54="*",'25-Integrated Automation'!M54,'25-Integrated Automation'!P54="*",'25-Integrated Automation'!O54,'25-Integrated Automation'!R54="*",'25-Integrated Automation'!Q54,'25-Integrated Automation'!T54="*",'25-Integrated Automation'!S54),"")</f>
        <v/>
      </c>
      <c r="E3548" s="622" t="e">
        <f>D3548/'Project Data'!$D$22</f>
        <v>#VALUE!</v>
      </c>
      <c r="F3548" s="163" t="s">
        <v>44</v>
      </c>
      <c r="G3548" s="238" t="str" cm="1">
        <f t="array" ref="G3548">_xlfn.IFNA(_xlfn.IFS('25-Integrated Automation'!F54="*",'25-Integrated Automation'!E54,'25-Integrated Automation'!H54="*",'25-Integrated Automation'!G54,'25-Integrated Automation'!J54="*",'25-Integrated Automation'!I54,'25-Integrated Automation'!L54="*",'25-Integrated Automation'!K54,'25-Integrated Automation'!N54="*",'25-Integrated Automation'!M54,'25-Integrated Automation'!P54="*",'25-Integrated Automation'!O54,'25-Integrated Automation'!R54="*",'25-Integrated Automation'!Q54,'25-Integrated Automation'!T54="*",'25-Integrated Automation'!S54,'25-Integrated Automation'!V54="*",'25-Integrated Automation'!U54),"")</f>
        <v/>
      </c>
      <c r="H3548" s="236" t="e">
        <f>G3548/'Project Data'!$D$22</f>
        <v>#VALUE!</v>
      </c>
      <c r="I3548" s="209"/>
      <c r="J3548" s="248"/>
      <c r="K3548" s="242"/>
    </row>
    <row r="3549" spans="1:11" s="207" customFormat="1" ht="15.6" hidden="1">
      <c r="A3549" s="198">
        <f>'25-Integrated Automation'!A55</f>
        <v>0</v>
      </c>
      <c r="B3549" s="235" t="str">
        <f>'25-Integrated Automation'!B55</f>
        <v>25 35 26 Integrated Automation Compressed Air Supply</v>
      </c>
      <c r="C3549" s="254"/>
      <c r="D3549" s="238" t="str" cm="1">
        <f t="array" ref="D3549">_xlfn.IFNA(_xlfn.IFS('25-Integrated Automation'!D55="*",'25-Integrated Automation'!C55,'25-Integrated Automation'!F55="*",'25-Integrated Automation'!E55,'25-Integrated Automation'!H55="*",'25-Integrated Automation'!G55,'25-Integrated Automation'!J55="*",'25-Integrated Automation'!I55,'25-Integrated Automation'!L55="*",'25-Integrated Automation'!K55,'25-Integrated Automation'!N55="*",'25-Integrated Automation'!M55,'25-Integrated Automation'!P55="*",'25-Integrated Automation'!O55,'25-Integrated Automation'!R55="*",'25-Integrated Automation'!Q55,'25-Integrated Automation'!T55="*",'25-Integrated Automation'!S55),"")</f>
        <v/>
      </c>
      <c r="E3549" s="622" t="e">
        <f>D3549/'Project Data'!$D$22</f>
        <v>#VALUE!</v>
      </c>
      <c r="F3549" s="163" t="s">
        <v>44</v>
      </c>
      <c r="G3549" s="238" t="str" cm="1">
        <f t="array" ref="G3549">_xlfn.IFNA(_xlfn.IFS('25-Integrated Automation'!F55="*",'25-Integrated Automation'!E55,'25-Integrated Automation'!H55="*",'25-Integrated Automation'!G55,'25-Integrated Automation'!J55="*",'25-Integrated Automation'!I55,'25-Integrated Automation'!L55="*",'25-Integrated Automation'!K55,'25-Integrated Automation'!N55="*",'25-Integrated Automation'!M55,'25-Integrated Automation'!P55="*",'25-Integrated Automation'!O55,'25-Integrated Automation'!R55="*",'25-Integrated Automation'!Q55,'25-Integrated Automation'!T55="*",'25-Integrated Automation'!S55,'25-Integrated Automation'!V55="*",'25-Integrated Automation'!U55),"")</f>
        <v/>
      </c>
      <c r="H3549" s="236" t="e">
        <f>G3549/'Project Data'!$D$22</f>
        <v>#VALUE!</v>
      </c>
      <c r="I3549" s="209"/>
      <c r="J3549" s="248"/>
      <c r="K3549" s="242"/>
    </row>
    <row r="3550" spans="1:11" s="207" customFormat="1" ht="15.6" hidden="1">
      <c r="A3550" s="198">
        <f>'25-Integrated Automation'!A56</f>
        <v>0</v>
      </c>
      <c r="B3550" s="235" t="str">
        <f>'25-Integrated Automation'!B56</f>
        <v>25 36 00 Integrated Automation Instrumentation and Terminal Devices for Electrical Systems</v>
      </c>
      <c r="C3550" s="254"/>
      <c r="D3550" s="238" t="str" cm="1">
        <f t="array" ref="D3550">_xlfn.IFNA(_xlfn.IFS('25-Integrated Automation'!D56="*",'25-Integrated Automation'!C56,'25-Integrated Automation'!F56="*",'25-Integrated Automation'!E56,'25-Integrated Automation'!H56="*",'25-Integrated Automation'!G56,'25-Integrated Automation'!J56="*",'25-Integrated Automation'!I56,'25-Integrated Automation'!L56="*",'25-Integrated Automation'!K56,'25-Integrated Automation'!N56="*",'25-Integrated Automation'!M56,'25-Integrated Automation'!P56="*",'25-Integrated Automation'!O56,'25-Integrated Automation'!R56="*",'25-Integrated Automation'!Q56,'25-Integrated Automation'!T56="*",'25-Integrated Automation'!S56),"")</f>
        <v/>
      </c>
      <c r="E3550" s="622" t="e">
        <f>D3550/'Project Data'!$D$22</f>
        <v>#VALUE!</v>
      </c>
      <c r="F3550" s="163" t="s">
        <v>44</v>
      </c>
      <c r="G3550" s="238" t="str" cm="1">
        <f t="array" ref="G3550">_xlfn.IFNA(_xlfn.IFS('25-Integrated Automation'!F56="*",'25-Integrated Automation'!E56,'25-Integrated Automation'!H56="*",'25-Integrated Automation'!G56,'25-Integrated Automation'!J56="*",'25-Integrated Automation'!I56,'25-Integrated Automation'!L56="*",'25-Integrated Automation'!K56,'25-Integrated Automation'!N56="*",'25-Integrated Automation'!M56,'25-Integrated Automation'!P56="*",'25-Integrated Automation'!O56,'25-Integrated Automation'!R56="*",'25-Integrated Automation'!Q56,'25-Integrated Automation'!T56="*",'25-Integrated Automation'!S56,'25-Integrated Automation'!V56="*",'25-Integrated Automation'!U56),"")</f>
        <v/>
      </c>
      <c r="H3550" s="236" t="e">
        <f>G3550/'Project Data'!$D$22</f>
        <v>#VALUE!</v>
      </c>
      <c r="I3550" s="209"/>
      <c r="J3550" s="248"/>
      <c r="K3550" s="242"/>
    </row>
    <row r="3551" spans="1:11" s="207" customFormat="1" ht="15.6" hidden="1">
      <c r="A3551" s="198">
        <f>'25-Integrated Automation'!A57</f>
        <v>0</v>
      </c>
      <c r="B3551" s="235" t="str">
        <f>'25-Integrated Automation'!B57</f>
        <v>25 36 13 Integrated Automation Power Meters</v>
      </c>
      <c r="C3551" s="254"/>
      <c r="D3551" s="238" t="str" cm="1">
        <f t="array" ref="D3551">_xlfn.IFNA(_xlfn.IFS('25-Integrated Automation'!D57="*",'25-Integrated Automation'!C57,'25-Integrated Automation'!F57="*",'25-Integrated Automation'!E57,'25-Integrated Automation'!H57="*",'25-Integrated Automation'!G57,'25-Integrated Automation'!J57="*",'25-Integrated Automation'!I57,'25-Integrated Automation'!L57="*",'25-Integrated Automation'!K57,'25-Integrated Automation'!N57="*",'25-Integrated Automation'!M57,'25-Integrated Automation'!P57="*",'25-Integrated Automation'!O57,'25-Integrated Automation'!R57="*",'25-Integrated Automation'!Q57,'25-Integrated Automation'!T57="*",'25-Integrated Automation'!S57),"")</f>
        <v/>
      </c>
      <c r="E3551" s="622" t="e">
        <f>D3551/'Project Data'!$D$22</f>
        <v>#VALUE!</v>
      </c>
      <c r="F3551" s="163" t="s">
        <v>44</v>
      </c>
      <c r="G3551" s="238" t="str" cm="1">
        <f t="array" ref="G3551">_xlfn.IFNA(_xlfn.IFS('25-Integrated Automation'!F57="*",'25-Integrated Automation'!E57,'25-Integrated Automation'!H57="*",'25-Integrated Automation'!G57,'25-Integrated Automation'!J57="*",'25-Integrated Automation'!I57,'25-Integrated Automation'!L57="*",'25-Integrated Automation'!K57,'25-Integrated Automation'!N57="*",'25-Integrated Automation'!M57,'25-Integrated Automation'!P57="*",'25-Integrated Automation'!O57,'25-Integrated Automation'!R57="*",'25-Integrated Automation'!Q57,'25-Integrated Automation'!T57="*",'25-Integrated Automation'!S57,'25-Integrated Automation'!V57="*",'25-Integrated Automation'!U57),"")</f>
        <v/>
      </c>
      <c r="H3551" s="236" t="e">
        <f>G3551/'Project Data'!$D$22</f>
        <v>#VALUE!</v>
      </c>
      <c r="I3551" s="209"/>
      <c r="J3551" s="248"/>
      <c r="K3551" s="242"/>
    </row>
    <row r="3552" spans="1:11" s="207" customFormat="1" ht="15.6" hidden="1">
      <c r="A3552" s="198">
        <f>'25-Integrated Automation'!A58</f>
        <v>0</v>
      </c>
      <c r="B3552" s="235" t="str">
        <f>'25-Integrated Automation'!B58</f>
        <v>25 36 16 Integrated Automation KW Transducers</v>
      </c>
      <c r="C3552" s="254"/>
      <c r="D3552" s="238" t="str" cm="1">
        <f t="array" ref="D3552">_xlfn.IFNA(_xlfn.IFS('25-Integrated Automation'!D58="*",'25-Integrated Automation'!C58,'25-Integrated Automation'!F58="*",'25-Integrated Automation'!E58,'25-Integrated Automation'!H58="*",'25-Integrated Automation'!G58,'25-Integrated Automation'!J58="*",'25-Integrated Automation'!I58,'25-Integrated Automation'!L58="*",'25-Integrated Automation'!K58,'25-Integrated Automation'!N58="*",'25-Integrated Automation'!M58,'25-Integrated Automation'!P58="*",'25-Integrated Automation'!O58,'25-Integrated Automation'!R58="*",'25-Integrated Automation'!Q58,'25-Integrated Automation'!T58="*",'25-Integrated Automation'!S58),"")</f>
        <v/>
      </c>
      <c r="E3552" s="622" t="e">
        <f>D3552/'Project Data'!$D$22</f>
        <v>#VALUE!</v>
      </c>
      <c r="F3552" s="163" t="s">
        <v>44</v>
      </c>
      <c r="G3552" s="238" t="str" cm="1">
        <f t="array" ref="G3552">_xlfn.IFNA(_xlfn.IFS('25-Integrated Automation'!F58="*",'25-Integrated Automation'!E58,'25-Integrated Automation'!H58="*",'25-Integrated Automation'!G58,'25-Integrated Automation'!J58="*",'25-Integrated Automation'!I58,'25-Integrated Automation'!L58="*",'25-Integrated Automation'!K58,'25-Integrated Automation'!N58="*",'25-Integrated Automation'!M58,'25-Integrated Automation'!P58="*",'25-Integrated Automation'!O58,'25-Integrated Automation'!R58="*",'25-Integrated Automation'!Q58,'25-Integrated Automation'!T58="*",'25-Integrated Automation'!S58,'25-Integrated Automation'!V58="*",'25-Integrated Automation'!U58),"")</f>
        <v/>
      </c>
      <c r="H3552" s="236" t="e">
        <f>G3552/'Project Data'!$D$22</f>
        <v>#VALUE!</v>
      </c>
      <c r="I3552" s="209"/>
      <c r="J3552" s="248"/>
      <c r="K3552" s="242"/>
    </row>
    <row r="3553" spans="1:11" s="207" customFormat="1" ht="15.6" hidden="1">
      <c r="A3553" s="198">
        <f>'25-Integrated Automation'!A59</f>
        <v>0</v>
      </c>
      <c r="B3553" s="235" t="str">
        <f>'25-Integrated Automation'!B59</f>
        <v>25 36 19 Integrated Automation Current Sensors</v>
      </c>
      <c r="C3553" s="254"/>
      <c r="D3553" s="238" t="str" cm="1">
        <f t="array" ref="D3553">_xlfn.IFNA(_xlfn.IFS('25-Integrated Automation'!D59="*",'25-Integrated Automation'!C59,'25-Integrated Automation'!F59="*",'25-Integrated Automation'!E59,'25-Integrated Automation'!H59="*",'25-Integrated Automation'!G59,'25-Integrated Automation'!J59="*",'25-Integrated Automation'!I59,'25-Integrated Automation'!L59="*",'25-Integrated Automation'!K59,'25-Integrated Automation'!N59="*",'25-Integrated Automation'!M59,'25-Integrated Automation'!P59="*",'25-Integrated Automation'!O59,'25-Integrated Automation'!R59="*",'25-Integrated Automation'!Q59,'25-Integrated Automation'!T59="*",'25-Integrated Automation'!S59),"")</f>
        <v/>
      </c>
      <c r="E3553" s="622" t="e">
        <f>D3553/'Project Data'!$D$22</f>
        <v>#VALUE!</v>
      </c>
      <c r="F3553" s="163" t="s">
        <v>44</v>
      </c>
      <c r="G3553" s="238" t="str" cm="1">
        <f t="array" ref="G3553">_xlfn.IFNA(_xlfn.IFS('25-Integrated Automation'!F59="*",'25-Integrated Automation'!E59,'25-Integrated Automation'!H59="*",'25-Integrated Automation'!G59,'25-Integrated Automation'!J59="*",'25-Integrated Automation'!I59,'25-Integrated Automation'!L59="*",'25-Integrated Automation'!K59,'25-Integrated Automation'!N59="*",'25-Integrated Automation'!M59,'25-Integrated Automation'!P59="*",'25-Integrated Automation'!O59,'25-Integrated Automation'!R59="*",'25-Integrated Automation'!Q59,'25-Integrated Automation'!T59="*",'25-Integrated Automation'!S59,'25-Integrated Automation'!V59="*",'25-Integrated Automation'!U59),"")</f>
        <v/>
      </c>
      <c r="H3553" s="236" t="e">
        <f>G3553/'Project Data'!$D$22</f>
        <v>#VALUE!</v>
      </c>
      <c r="I3553" s="209"/>
      <c r="J3553" s="248"/>
      <c r="K3553" s="242"/>
    </row>
    <row r="3554" spans="1:11" s="207" customFormat="1" ht="15.6" hidden="1">
      <c r="A3554" s="198">
        <f>'25-Integrated Automation'!A60</f>
        <v>0</v>
      </c>
      <c r="B3554" s="235" t="str">
        <f>'25-Integrated Automation'!B60</f>
        <v>25 36 23 Integrated Automation Battery Monitors</v>
      </c>
      <c r="C3554" s="254"/>
      <c r="D3554" s="238" t="str" cm="1">
        <f t="array" ref="D3554">_xlfn.IFNA(_xlfn.IFS('25-Integrated Automation'!D60="*",'25-Integrated Automation'!C60,'25-Integrated Automation'!F60="*",'25-Integrated Automation'!E60,'25-Integrated Automation'!H60="*",'25-Integrated Automation'!G60,'25-Integrated Automation'!J60="*",'25-Integrated Automation'!I60,'25-Integrated Automation'!L60="*",'25-Integrated Automation'!K60,'25-Integrated Automation'!N60="*",'25-Integrated Automation'!M60,'25-Integrated Automation'!P60="*",'25-Integrated Automation'!O60,'25-Integrated Automation'!R60="*",'25-Integrated Automation'!Q60,'25-Integrated Automation'!T60="*",'25-Integrated Automation'!S60),"")</f>
        <v/>
      </c>
      <c r="E3554" s="622" t="e">
        <f>D3554/'Project Data'!$D$22</f>
        <v>#VALUE!</v>
      </c>
      <c r="F3554" s="163" t="s">
        <v>44</v>
      </c>
      <c r="G3554" s="238" t="str" cm="1">
        <f t="array" ref="G3554">_xlfn.IFNA(_xlfn.IFS('25-Integrated Automation'!F60="*",'25-Integrated Automation'!E60,'25-Integrated Automation'!H60="*",'25-Integrated Automation'!G60,'25-Integrated Automation'!J60="*",'25-Integrated Automation'!I60,'25-Integrated Automation'!L60="*",'25-Integrated Automation'!K60,'25-Integrated Automation'!N60="*",'25-Integrated Automation'!M60,'25-Integrated Automation'!P60="*",'25-Integrated Automation'!O60,'25-Integrated Automation'!R60="*",'25-Integrated Automation'!Q60,'25-Integrated Automation'!T60="*",'25-Integrated Automation'!S60,'25-Integrated Automation'!V60="*",'25-Integrated Automation'!U60),"")</f>
        <v/>
      </c>
      <c r="H3554" s="236" t="e">
        <f>G3554/'Project Data'!$D$22</f>
        <v>#VALUE!</v>
      </c>
      <c r="I3554" s="209"/>
      <c r="J3554" s="248"/>
      <c r="K3554" s="242"/>
    </row>
    <row r="3555" spans="1:11" s="207" customFormat="1" ht="15.6" hidden="1">
      <c r="A3555" s="198">
        <f>'25-Integrated Automation'!A61</f>
        <v>0</v>
      </c>
      <c r="B3555" s="235" t="str">
        <f>'25-Integrated Automation'!B61</f>
        <v>25 36 26 Integrated Automation Lighting Relays</v>
      </c>
      <c r="C3555" s="254"/>
      <c r="D3555" s="238" t="str" cm="1">
        <f t="array" ref="D3555">_xlfn.IFNA(_xlfn.IFS('25-Integrated Automation'!D61="*",'25-Integrated Automation'!C61,'25-Integrated Automation'!F61="*",'25-Integrated Automation'!E61,'25-Integrated Automation'!H61="*",'25-Integrated Automation'!G61,'25-Integrated Automation'!J61="*",'25-Integrated Automation'!I61,'25-Integrated Automation'!L61="*",'25-Integrated Automation'!K61,'25-Integrated Automation'!N61="*",'25-Integrated Automation'!M61,'25-Integrated Automation'!P61="*",'25-Integrated Automation'!O61,'25-Integrated Automation'!R61="*",'25-Integrated Automation'!Q61,'25-Integrated Automation'!T61="*",'25-Integrated Automation'!S61),"")</f>
        <v/>
      </c>
      <c r="E3555" s="622" t="e">
        <f>D3555/'Project Data'!$D$22</f>
        <v>#VALUE!</v>
      </c>
      <c r="F3555" s="163" t="s">
        <v>44</v>
      </c>
      <c r="G3555" s="238" t="str" cm="1">
        <f t="array" ref="G3555">_xlfn.IFNA(_xlfn.IFS('25-Integrated Automation'!F61="*",'25-Integrated Automation'!E61,'25-Integrated Automation'!H61="*",'25-Integrated Automation'!G61,'25-Integrated Automation'!J61="*",'25-Integrated Automation'!I61,'25-Integrated Automation'!L61="*",'25-Integrated Automation'!K61,'25-Integrated Automation'!N61="*",'25-Integrated Automation'!M61,'25-Integrated Automation'!P61="*",'25-Integrated Automation'!O61,'25-Integrated Automation'!R61="*",'25-Integrated Automation'!Q61,'25-Integrated Automation'!T61="*",'25-Integrated Automation'!S61,'25-Integrated Automation'!V61="*",'25-Integrated Automation'!U61),"")</f>
        <v/>
      </c>
      <c r="H3555" s="236" t="e">
        <f>G3555/'Project Data'!$D$22</f>
        <v>#VALUE!</v>
      </c>
      <c r="I3555" s="209"/>
      <c r="J3555" s="248"/>
      <c r="K3555" s="242"/>
    </row>
    <row r="3556" spans="1:11" s="207" customFormat="1" ht="15.6" hidden="1">
      <c r="A3556" s="198">
        <f>'25-Integrated Automation'!A62</f>
        <v>0</v>
      </c>
      <c r="B3556" s="235" t="str">
        <f>'25-Integrated Automation'!B62</f>
        <v>25 36 29 Integrated Automation UPS Monitors</v>
      </c>
      <c r="C3556" s="254"/>
      <c r="D3556" s="238" t="str" cm="1">
        <f t="array" ref="D3556">_xlfn.IFNA(_xlfn.IFS('25-Integrated Automation'!D62="*",'25-Integrated Automation'!C62,'25-Integrated Automation'!F62="*",'25-Integrated Automation'!E62,'25-Integrated Automation'!H62="*",'25-Integrated Automation'!G62,'25-Integrated Automation'!J62="*",'25-Integrated Automation'!I62,'25-Integrated Automation'!L62="*",'25-Integrated Automation'!K62,'25-Integrated Automation'!N62="*",'25-Integrated Automation'!M62,'25-Integrated Automation'!P62="*",'25-Integrated Automation'!O62,'25-Integrated Automation'!R62="*",'25-Integrated Automation'!Q62,'25-Integrated Automation'!T62="*",'25-Integrated Automation'!S62),"")</f>
        <v/>
      </c>
      <c r="E3556" s="622" t="e">
        <f>D3556/'Project Data'!$D$22</f>
        <v>#VALUE!</v>
      </c>
      <c r="F3556" s="163" t="s">
        <v>44</v>
      </c>
      <c r="G3556" s="238" t="str" cm="1">
        <f t="array" ref="G3556">_xlfn.IFNA(_xlfn.IFS('25-Integrated Automation'!F62="*",'25-Integrated Automation'!E62,'25-Integrated Automation'!H62="*",'25-Integrated Automation'!G62,'25-Integrated Automation'!J62="*",'25-Integrated Automation'!I62,'25-Integrated Automation'!L62="*",'25-Integrated Automation'!K62,'25-Integrated Automation'!N62="*",'25-Integrated Automation'!M62,'25-Integrated Automation'!P62="*",'25-Integrated Automation'!O62,'25-Integrated Automation'!R62="*",'25-Integrated Automation'!Q62,'25-Integrated Automation'!T62="*",'25-Integrated Automation'!S62,'25-Integrated Automation'!V62="*",'25-Integrated Automation'!U62),"")</f>
        <v/>
      </c>
      <c r="H3556" s="236" t="e">
        <f>G3556/'Project Data'!$D$22</f>
        <v>#VALUE!</v>
      </c>
      <c r="I3556" s="209"/>
      <c r="J3556" s="248"/>
      <c r="K3556" s="242"/>
    </row>
    <row r="3557" spans="1:11" s="207" customFormat="1" ht="15.6" hidden="1">
      <c r="A3557" s="198">
        <f>'25-Integrated Automation'!A63</f>
        <v>0</v>
      </c>
      <c r="B3557" s="235" t="str">
        <f>'25-Integrated Automation'!B63</f>
        <v>25 37 00 Integrated Automation Instrumentation and Terminal Devices for Communications Systems</v>
      </c>
      <c r="C3557" s="254"/>
      <c r="D3557" s="238" t="str" cm="1">
        <f t="array" ref="D3557">_xlfn.IFNA(_xlfn.IFS('25-Integrated Automation'!D63="*",'25-Integrated Automation'!C63,'25-Integrated Automation'!F63="*",'25-Integrated Automation'!E63,'25-Integrated Automation'!H63="*",'25-Integrated Automation'!G63,'25-Integrated Automation'!J63="*",'25-Integrated Automation'!I63,'25-Integrated Automation'!L63="*",'25-Integrated Automation'!K63,'25-Integrated Automation'!N63="*",'25-Integrated Automation'!M63,'25-Integrated Automation'!P63="*",'25-Integrated Automation'!O63,'25-Integrated Automation'!R63="*",'25-Integrated Automation'!Q63,'25-Integrated Automation'!T63="*",'25-Integrated Automation'!S63),"")</f>
        <v/>
      </c>
      <c r="E3557" s="622" t="e">
        <f>D3557/'Project Data'!$D$22</f>
        <v>#VALUE!</v>
      </c>
      <c r="F3557" s="163" t="s">
        <v>44</v>
      </c>
      <c r="G3557" s="238" t="str" cm="1">
        <f t="array" ref="G3557">_xlfn.IFNA(_xlfn.IFS('25-Integrated Automation'!F63="*",'25-Integrated Automation'!E63,'25-Integrated Automation'!H63="*",'25-Integrated Automation'!G63,'25-Integrated Automation'!J63="*",'25-Integrated Automation'!I63,'25-Integrated Automation'!L63="*",'25-Integrated Automation'!K63,'25-Integrated Automation'!N63="*",'25-Integrated Automation'!M63,'25-Integrated Automation'!P63="*",'25-Integrated Automation'!O63,'25-Integrated Automation'!R63="*",'25-Integrated Automation'!Q63,'25-Integrated Automation'!T63="*",'25-Integrated Automation'!S63,'25-Integrated Automation'!V63="*",'25-Integrated Automation'!U63),"")</f>
        <v/>
      </c>
      <c r="H3557" s="236" t="e">
        <f>G3557/'Project Data'!$D$22</f>
        <v>#VALUE!</v>
      </c>
      <c r="I3557" s="209"/>
      <c r="J3557" s="248"/>
      <c r="K3557" s="242"/>
    </row>
    <row r="3558" spans="1:11" s="207" customFormat="1" ht="15.6" hidden="1">
      <c r="A3558" s="198">
        <f>'25-Integrated Automation'!A64</f>
        <v>0</v>
      </c>
      <c r="B3558" s="235" t="str">
        <f>'25-Integrated Automation'!B64</f>
        <v>25 38 00 Integrated Automation Instrumentation and Terminal Devices for Electronic Safety and Security Systems</v>
      </c>
      <c r="C3558" s="254"/>
      <c r="D3558" s="238" t="str" cm="1">
        <f t="array" ref="D3558">_xlfn.IFNA(_xlfn.IFS('25-Integrated Automation'!D64="*",'25-Integrated Automation'!C64,'25-Integrated Automation'!F64="*",'25-Integrated Automation'!E64,'25-Integrated Automation'!H64="*",'25-Integrated Automation'!G64,'25-Integrated Automation'!J64="*",'25-Integrated Automation'!I64,'25-Integrated Automation'!L64="*",'25-Integrated Automation'!K64,'25-Integrated Automation'!N64="*",'25-Integrated Automation'!M64,'25-Integrated Automation'!P64="*",'25-Integrated Automation'!O64,'25-Integrated Automation'!R64="*",'25-Integrated Automation'!Q64,'25-Integrated Automation'!T64="*",'25-Integrated Automation'!S64),"")</f>
        <v/>
      </c>
      <c r="E3558" s="622" t="e">
        <f>D3558/'Project Data'!$D$22</f>
        <v>#VALUE!</v>
      </c>
      <c r="F3558" s="163" t="s">
        <v>44</v>
      </c>
      <c r="G3558" s="238" t="str" cm="1">
        <f t="array" ref="G3558">_xlfn.IFNA(_xlfn.IFS('25-Integrated Automation'!F64="*",'25-Integrated Automation'!E64,'25-Integrated Automation'!H64="*",'25-Integrated Automation'!G64,'25-Integrated Automation'!J64="*",'25-Integrated Automation'!I64,'25-Integrated Automation'!L64="*",'25-Integrated Automation'!K64,'25-Integrated Automation'!N64="*",'25-Integrated Automation'!M64,'25-Integrated Automation'!P64="*",'25-Integrated Automation'!O64,'25-Integrated Automation'!R64="*",'25-Integrated Automation'!Q64,'25-Integrated Automation'!T64="*",'25-Integrated Automation'!S64,'25-Integrated Automation'!V64="*",'25-Integrated Automation'!U64),"")</f>
        <v/>
      </c>
      <c r="H3558" s="236" t="e">
        <f>G3558/'Project Data'!$D$22</f>
        <v>#VALUE!</v>
      </c>
      <c r="I3558" s="209"/>
      <c r="J3558" s="248"/>
      <c r="K3558" s="242"/>
    </row>
    <row r="3559" spans="1:11" s="207" customFormat="1" ht="15.6" hidden="1">
      <c r="A3559" s="198">
        <f>'25-Integrated Automation'!A65</f>
        <v>0</v>
      </c>
      <c r="B3559" s="235" t="str">
        <f>'25-Integrated Automation'!B65</f>
        <v>25 50 00 Integrated Automation Facility Controls</v>
      </c>
      <c r="C3559" s="254"/>
      <c r="D3559" s="238" t="str" cm="1">
        <f t="array" ref="D3559">_xlfn.IFNA(_xlfn.IFS('25-Integrated Automation'!D65="*",'25-Integrated Automation'!C65,'25-Integrated Automation'!F65="*",'25-Integrated Automation'!E65,'25-Integrated Automation'!H65="*",'25-Integrated Automation'!G65,'25-Integrated Automation'!J65="*",'25-Integrated Automation'!I65,'25-Integrated Automation'!L65="*",'25-Integrated Automation'!K65,'25-Integrated Automation'!N65="*",'25-Integrated Automation'!M65,'25-Integrated Automation'!P65="*",'25-Integrated Automation'!O65,'25-Integrated Automation'!R65="*",'25-Integrated Automation'!Q65,'25-Integrated Automation'!T65="*",'25-Integrated Automation'!S65),"")</f>
        <v/>
      </c>
      <c r="E3559" s="622" t="e">
        <f>D3559/'Project Data'!$D$22</f>
        <v>#VALUE!</v>
      </c>
      <c r="F3559" s="163" t="s">
        <v>44</v>
      </c>
      <c r="G3559" s="238" t="str" cm="1">
        <f t="array" ref="G3559">_xlfn.IFNA(_xlfn.IFS('25-Integrated Automation'!F65="*",'25-Integrated Automation'!E65,'25-Integrated Automation'!H65="*",'25-Integrated Automation'!G65,'25-Integrated Automation'!J65="*",'25-Integrated Automation'!I65,'25-Integrated Automation'!L65="*",'25-Integrated Automation'!K65,'25-Integrated Automation'!N65="*",'25-Integrated Automation'!M65,'25-Integrated Automation'!P65="*",'25-Integrated Automation'!O65,'25-Integrated Automation'!R65="*",'25-Integrated Automation'!Q65,'25-Integrated Automation'!T65="*",'25-Integrated Automation'!S65,'25-Integrated Automation'!V65="*",'25-Integrated Automation'!U65),"")</f>
        <v/>
      </c>
      <c r="H3559" s="236" t="e">
        <f>G3559/'Project Data'!$D$22</f>
        <v>#VALUE!</v>
      </c>
      <c r="I3559" s="209"/>
      <c r="J3559" s="248"/>
      <c r="K3559" s="242"/>
    </row>
    <row r="3560" spans="1:11" s="207" customFormat="1" ht="15.6" hidden="1">
      <c r="A3560" s="198">
        <f>'25-Integrated Automation'!A66</f>
        <v>0</v>
      </c>
      <c r="B3560" s="235" t="str">
        <f>'25-Integrated Automation'!B66</f>
        <v>25 51 00 Integrated Automation Control of Facility Equipment</v>
      </c>
      <c r="C3560" s="254"/>
      <c r="D3560" s="238" t="str" cm="1">
        <f t="array" ref="D3560">_xlfn.IFNA(_xlfn.IFS('25-Integrated Automation'!D66="*",'25-Integrated Automation'!C66,'25-Integrated Automation'!F66="*",'25-Integrated Automation'!E66,'25-Integrated Automation'!H66="*",'25-Integrated Automation'!G66,'25-Integrated Automation'!J66="*",'25-Integrated Automation'!I66,'25-Integrated Automation'!L66="*",'25-Integrated Automation'!K66,'25-Integrated Automation'!N66="*",'25-Integrated Automation'!M66,'25-Integrated Automation'!P66="*",'25-Integrated Automation'!O66,'25-Integrated Automation'!R66="*",'25-Integrated Automation'!Q66,'25-Integrated Automation'!T66="*",'25-Integrated Automation'!S66),"")</f>
        <v/>
      </c>
      <c r="E3560" s="622" t="e">
        <f>D3560/'Project Data'!$D$22</f>
        <v>#VALUE!</v>
      </c>
      <c r="F3560" s="163" t="s">
        <v>44</v>
      </c>
      <c r="G3560" s="238" t="str" cm="1">
        <f t="array" ref="G3560">_xlfn.IFNA(_xlfn.IFS('25-Integrated Automation'!F66="*",'25-Integrated Automation'!E66,'25-Integrated Automation'!H66="*",'25-Integrated Automation'!G66,'25-Integrated Automation'!J66="*",'25-Integrated Automation'!I66,'25-Integrated Automation'!L66="*",'25-Integrated Automation'!K66,'25-Integrated Automation'!N66="*",'25-Integrated Automation'!M66,'25-Integrated Automation'!P66="*",'25-Integrated Automation'!O66,'25-Integrated Automation'!R66="*",'25-Integrated Automation'!Q66,'25-Integrated Automation'!T66="*",'25-Integrated Automation'!S66,'25-Integrated Automation'!V66="*",'25-Integrated Automation'!U66),"")</f>
        <v/>
      </c>
      <c r="H3560" s="236" t="e">
        <f>G3560/'Project Data'!$D$22</f>
        <v>#VALUE!</v>
      </c>
      <c r="I3560" s="209"/>
      <c r="J3560" s="248"/>
      <c r="K3560" s="242"/>
    </row>
    <row r="3561" spans="1:11" s="207" customFormat="1" ht="15.6" hidden="1">
      <c r="A3561" s="198">
        <f>'25-Integrated Automation'!A67</f>
        <v>0</v>
      </c>
      <c r="B3561" s="235" t="str">
        <f>'25-Integrated Automation'!B67</f>
        <v>25 52 00 Integrated Automation Control of Conveying Equipment</v>
      </c>
      <c r="C3561" s="254"/>
      <c r="D3561" s="238" t="str" cm="1">
        <f t="array" ref="D3561">_xlfn.IFNA(_xlfn.IFS('25-Integrated Automation'!D67="*",'25-Integrated Automation'!C67,'25-Integrated Automation'!F67="*",'25-Integrated Automation'!E67,'25-Integrated Automation'!H67="*",'25-Integrated Automation'!G67,'25-Integrated Automation'!J67="*",'25-Integrated Automation'!I67,'25-Integrated Automation'!L67="*",'25-Integrated Automation'!K67,'25-Integrated Automation'!N67="*",'25-Integrated Automation'!M67,'25-Integrated Automation'!P67="*",'25-Integrated Automation'!O67,'25-Integrated Automation'!R67="*",'25-Integrated Automation'!Q67,'25-Integrated Automation'!T67="*",'25-Integrated Automation'!S67),"")</f>
        <v/>
      </c>
      <c r="E3561" s="622" t="e">
        <f>D3561/'Project Data'!$D$22</f>
        <v>#VALUE!</v>
      </c>
      <c r="F3561" s="163" t="s">
        <v>44</v>
      </c>
      <c r="G3561" s="238" t="str" cm="1">
        <f t="array" ref="G3561">_xlfn.IFNA(_xlfn.IFS('25-Integrated Automation'!F67="*",'25-Integrated Automation'!E67,'25-Integrated Automation'!H67="*",'25-Integrated Automation'!G67,'25-Integrated Automation'!J67="*",'25-Integrated Automation'!I67,'25-Integrated Automation'!L67="*",'25-Integrated Automation'!K67,'25-Integrated Automation'!N67="*",'25-Integrated Automation'!M67,'25-Integrated Automation'!P67="*",'25-Integrated Automation'!O67,'25-Integrated Automation'!R67="*",'25-Integrated Automation'!Q67,'25-Integrated Automation'!T67="*",'25-Integrated Automation'!S67,'25-Integrated Automation'!V67="*",'25-Integrated Automation'!U67),"")</f>
        <v/>
      </c>
      <c r="H3561" s="236" t="e">
        <f>G3561/'Project Data'!$D$22</f>
        <v>#VALUE!</v>
      </c>
      <c r="I3561" s="209"/>
      <c r="J3561" s="248"/>
      <c r="K3561" s="242"/>
    </row>
    <row r="3562" spans="1:11" s="207" customFormat="1" ht="15.6" hidden="1">
      <c r="A3562" s="198">
        <f>'25-Integrated Automation'!A68</f>
        <v>0</v>
      </c>
      <c r="B3562" s="235" t="str">
        <f>'25-Integrated Automation'!B68</f>
        <v>25 53 00 Integrated Automation Control of Fire-Suppression Systems</v>
      </c>
      <c r="C3562" s="254"/>
      <c r="D3562" s="238" t="str" cm="1">
        <f t="array" ref="D3562">_xlfn.IFNA(_xlfn.IFS('25-Integrated Automation'!D68="*",'25-Integrated Automation'!C68,'25-Integrated Automation'!F68="*",'25-Integrated Automation'!E68,'25-Integrated Automation'!H68="*",'25-Integrated Automation'!G68,'25-Integrated Automation'!J68="*",'25-Integrated Automation'!I68,'25-Integrated Automation'!L68="*",'25-Integrated Automation'!K68,'25-Integrated Automation'!N68="*",'25-Integrated Automation'!M68,'25-Integrated Automation'!P68="*",'25-Integrated Automation'!O68,'25-Integrated Automation'!R68="*",'25-Integrated Automation'!Q68,'25-Integrated Automation'!T68="*",'25-Integrated Automation'!S68),"")</f>
        <v/>
      </c>
      <c r="E3562" s="622" t="e">
        <f>D3562/'Project Data'!$D$22</f>
        <v>#VALUE!</v>
      </c>
      <c r="F3562" s="163" t="s">
        <v>44</v>
      </c>
      <c r="G3562" s="238" t="str" cm="1">
        <f t="array" ref="G3562">_xlfn.IFNA(_xlfn.IFS('25-Integrated Automation'!F68="*",'25-Integrated Automation'!E68,'25-Integrated Automation'!H68="*",'25-Integrated Automation'!G68,'25-Integrated Automation'!J68="*",'25-Integrated Automation'!I68,'25-Integrated Automation'!L68="*",'25-Integrated Automation'!K68,'25-Integrated Automation'!N68="*",'25-Integrated Automation'!M68,'25-Integrated Automation'!P68="*",'25-Integrated Automation'!O68,'25-Integrated Automation'!R68="*",'25-Integrated Automation'!Q68,'25-Integrated Automation'!T68="*",'25-Integrated Automation'!S68,'25-Integrated Automation'!V68="*",'25-Integrated Automation'!U68),"")</f>
        <v/>
      </c>
      <c r="H3562" s="236" t="e">
        <f>G3562/'Project Data'!$D$22</f>
        <v>#VALUE!</v>
      </c>
      <c r="I3562" s="209"/>
      <c r="J3562" s="248"/>
      <c r="K3562" s="242"/>
    </row>
    <row r="3563" spans="1:11" s="207" customFormat="1" ht="15.6" hidden="1">
      <c r="A3563" s="198">
        <f>'25-Integrated Automation'!A69</f>
        <v>0</v>
      </c>
      <c r="B3563" s="235" t="str">
        <f>'25-Integrated Automation'!B69</f>
        <v>25 54 00 Integrated Automation Control of Plumbing</v>
      </c>
      <c r="C3563" s="254"/>
      <c r="D3563" s="238" t="str" cm="1">
        <f t="array" ref="D3563">_xlfn.IFNA(_xlfn.IFS('25-Integrated Automation'!D69="*",'25-Integrated Automation'!C69,'25-Integrated Automation'!F69="*",'25-Integrated Automation'!E69,'25-Integrated Automation'!H69="*",'25-Integrated Automation'!G69,'25-Integrated Automation'!J69="*",'25-Integrated Automation'!I69,'25-Integrated Automation'!L69="*",'25-Integrated Automation'!K69,'25-Integrated Automation'!N69="*",'25-Integrated Automation'!M69,'25-Integrated Automation'!P69="*",'25-Integrated Automation'!O69,'25-Integrated Automation'!R69="*",'25-Integrated Automation'!Q69,'25-Integrated Automation'!T69="*",'25-Integrated Automation'!S69),"")</f>
        <v/>
      </c>
      <c r="E3563" s="622" t="e">
        <f>D3563/'Project Data'!$D$22</f>
        <v>#VALUE!</v>
      </c>
      <c r="F3563" s="163" t="s">
        <v>44</v>
      </c>
      <c r="G3563" s="238" t="str" cm="1">
        <f t="array" ref="G3563">_xlfn.IFNA(_xlfn.IFS('25-Integrated Automation'!F69="*",'25-Integrated Automation'!E69,'25-Integrated Automation'!H69="*",'25-Integrated Automation'!G69,'25-Integrated Automation'!J69="*",'25-Integrated Automation'!I69,'25-Integrated Automation'!L69="*",'25-Integrated Automation'!K69,'25-Integrated Automation'!N69="*",'25-Integrated Automation'!M69,'25-Integrated Automation'!P69="*",'25-Integrated Automation'!O69,'25-Integrated Automation'!R69="*",'25-Integrated Automation'!Q69,'25-Integrated Automation'!T69="*",'25-Integrated Automation'!S69,'25-Integrated Automation'!V69="*",'25-Integrated Automation'!U69),"")</f>
        <v/>
      </c>
      <c r="H3563" s="236" t="e">
        <f>G3563/'Project Data'!$D$22</f>
        <v>#VALUE!</v>
      </c>
      <c r="I3563" s="209"/>
      <c r="J3563" s="248"/>
      <c r="K3563" s="242"/>
    </row>
    <row r="3564" spans="1:11" s="207" customFormat="1" ht="15.6" hidden="1">
      <c r="A3564" s="198">
        <f>'25-Integrated Automation'!A70</f>
        <v>0</v>
      </c>
      <c r="B3564" s="235" t="str">
        <f>'25-Integrated Automation'!B70</f>
        <v>25 55 00 Integrated Automation Control of HVAC</v>
      </c>
      <c r="C3564" s="254"/>
      <c r="D3564" s="238" t="str" cm="1">
        <f t="array" ref="D3564">_xlfn.IFNA(_xlfn.IFS('25-Integrated Automation'!D70="*",'25-Integrated Automation'!C70,'25-Integrated Automation'!F70="*",'25-Integrated Automation'!E70,'25-Integrated Automation'!H70="*",'25-Integrated Automation'!G70,'25-Integrated Automation'!J70="*",'25-Integrated Automation'!I70,'25-Integrated Automation'!L70="*",'25-Integrated Automation'!K70,'25-Integrated Automation'!N70="*",'25-Integrated Automation'!M70,'25-Integrated Automation'!P70="*",'25-Integrated Automation'!O70,'25-Integrated Automation'!R70="*",'25-Integrated Automation'!Q70,'25-Integrated Automation'!T70="*",'25-Integrated Automation'!S70),"")</f>
        <v/>
      </c>
      <c r="E3564" s="622" t="e">
        <f>D3564/'Project Data'!$D$22</f>
        <v>#VALUE!</v>
      </c>
      <c r="F3564" s="163" t="s">
        <v>44</v>
      </c>
      <c r="G3564" s="238" t="str" cm="1">
        <f t="array" ref="G3564">_xlfn.IFNA(_xlfn.IFS('25-Integrated Automation'!F70="*",'25-Integrated Automation'!E70,'25-Integrated Automation'!H70="*",'25-Integrated Automation'!G70,'25-Integrated Automation'!J70="*",'25-Integrated Automation'!I70,'25-Integrated Automation'!L70="*",'25-Integrated Automation'!K70,'25-Integrated Automation'!N70="*",'25-Integrated Automation'!M70,'25-Integrated Automation'!P70="*",'25-Integrated Automation'!O70,'25-Integrated Automation'!R70="*",'25-Integrated Automation'!Q70,'25-Integrated Automation'!T70="*",'25-Integrated Automation'!S70,'25-Integrated Automation'!V70="*",'25-Integrated Automation'!U70),"")</f>
        <v/>
      </c>
      <c r="H3564" s="236" t="e">
        <f>G3564/'Project Data'!$D$22</f>
        <v>#VALUE!</v>
      </c>
      <c r="I3564" s="209"/>
      <c r="J3564" s="248"/>
      <c r="K3564" s="242"/>
    </row>
    <row r="3565" spans="1:11" s="207" customFormat="1" ht="15.6" hidden="1">
      <c r="A3565" s="198">
        <f>'25-Integrated Automation'!A71</f>
        <v>0</v>
      </c>
      <c r="B3565" s="235" t="str">
        <f>'25-Integrated Automation'!B71</f>
        <v>25 56 00 Integrated Automation Control of Electrical Systems</v>
      </c>
      <c r="C3565" s="254"/>
      <c r="D3565" s="238" t="str" cm="1">
        <f t="array" ref="D3565">_xlfn.IFNA(_xlfn.IFS('25-Integrated Automation'!D71="*",'25-Integrated Automation'!C71,'25-Integrated Automation'!F71="*",'25-Integrated Automation'!E71,'25-Integrated Automation'!H71="*",'25-Integrated Automation'!G71,'25-Integrated Automation'!J71="*",'25-Integrated Automation'!I71,'25-Integrated Automation'!L71="*",'25-Integrated Automation'!K71,'25-Integrated Automation'!N71="*",'25-Integrated Automation'!M71,'25-Integrated Automation'!P71="*",'25-Integrated Automation'!O71,'25-Integrated Automation'!R71="*",'25-Integrated Automation'!Q71,'25-Integrated Automation'!T71="*",'25-Integrated Automation'!S71),"")</f>
        <v/>
      </c>
      <c r="E3565" s="622" t="e">
        <f>D3565/'Project Data'!$D$22</f>
        <v>#VALUE!</v>
      </c>
      <c r="F3565" s="163" t="s">
        <v>44</v>
      </c>
      <c r="G3565" s="238" t="str" cm="1">
        <f t="array" ref="G3565">_xlfn.IFNA(_xlfn.IFS('25-Integrated Automation'!F71="*",'25-Integrated Automation'!E71,'25-Integrated Automation'!H71="*",'25-Integrated Automation'!G71,'25-Integrated Automation'!J71="*",'25-Integrated Automation'!I71,'25-Integrated Automation'!L71="*",'25-Integrated Automation'!K71,'25-Integrated Automation'!N71="*",'25-Integrated Automation'!M71,'25-Integrated Automation'!P71="*",'25-Integrated Automation'!O71,'25-Integrated Automation'!R71="*",'25-Integrated Automation'!Q71,'25-Integrated Automation'!T71="*",'25-Integrated Automation'!S71,'25-Integrated Automation'!V71="*",'25-Integrated Automation'!U71),"")</f>
        <v/>
      </c>
      <c r="H3565" s="236" t="e">
        <f>G3565/'Project Data'!$D$22</f>
        <v>#VALUE!</v>
      </c>
      <c r="I3565" s="209"/>
      <c r="J3565" s="248"/>
      <c r="K3565" s="242"/>
    </row>
    <row r="3566" spans="1:11" s="207" customFormat="1" ht="15.6" hidden="1">
      <c r="A3566" s="198">
        <f>'25-Integrated Automation'!A72</f>
        <v>0</v>
      </c>
      <c r="B3566" s="235" t="str">
        <f>'25-Integrated Automation'!B72</f>
        <v>25 57 00 Integrated Automation Control of Communications Systems</v>
      </c>
      <c r="C3566" s="254"/>
      <c r="D3566" s="238" t="str" cm="1">
        <f t="array" ref="D3566">_xlfn.IFNA(_xlfn.IFS('25-Integrated Automation'!D72="*",'25-Integrated Automation'!C72,'25-Integrated Automation'!F72="*",'25-Integrated Automation'!E72,'25-Integrated Automation'!H72="*",'25-Integrated Automation'!G72,'25-Integrated Automation'!J72="*",'25-Integrated Automation'!I72,'25-Integrated Automation'!L72="*",'25-Integrated Automation'!K72,'25-Integrated Automation'!N72="*",'25-Integrated Automation'!M72,'25-Integrated Automation'!P72="*",'25-Integrated Automation'!O72,'25-Integrated Automation'!R72="*",'25-Integrated Automation'!Q72,'25-Integrated Automation'!T72="*",'25-Integrated Automation'!S72),"")</f>
        <v/>
      </c>
      <c r="E3566" s="622" t="e">
        <f>D3566/'Project Data'!$D$22</f>
        <v>#VALUE!</v>
      </c>
      <c r="F3566" s="163" t="s">
        <v>44</v>
      </c>
      <c r="G3566" s="238" t="str" cm="1">
        <f t="array" ref="G3566">_xlfn.IFNA(_xlfn.IFS('25-Integrated Automation'!F72="*",'25-Integrated Automation'!E72,'25-Integrated Automation'!H72="*",'25-Integrated Automation'!G72,'25-Integrated Automation'!J72="*",'25-Integrated Automation'!I72,'25-Integrated Automation'!L72="*",'25-Integrated Automation'!K72,'25-Integrated Automation'!N72="*",'25-Integrated Automation'!M72,'25-Integrated Automation'!P72="*",'25-Integrated Automation'!O72,'25-Integrated Automation'!R72="*",'25-Integrated Automation'!Q72,'25-Integrated Automation'!T72="*",'25-Integrated Automation'!S72,'25-Integrated Automation'!V72="*",'25-Integrated Automation'!U72),"")</f>
        <v/>
      </c>
      <c r="H3566" s="236" t="e">
        <f>G3566/'Project Data'!$D$22</f>
        <v>#VALUE!</v>
      </c>
      <c r="I3566" s="209"/>
      <c r="J3566" s="248"/>
      <c r="K3566" s="242"/>
    </row>
    <row r="3567" spans="1:11" s="207" customFormat="1" ht="15.6" hidden="1">
      <c r="A3567" s="198">
        <f>'25-Integrated Automation'!A73</f>
        <v>0</v>
      </c>
      <c r="B3567" s="235" t="str">
        <f>'25-Integrated Automation'!B73</f>
        <v>25 58 00 Integrated Automation Control of Electronic Safety and Security Systems</v>
      </c>
      <c r="C3567" s="254"/>
      <c r="D3567" s="238" t="str" cm="1">
        <f t="array" ref="D3567">_xlfn.IFNA(_xlfn.IFS('25-Integrated Automation'!D73="*",'25-Integrated Automation'!C73,'25-Integrated Automation'!F73="*",'25-Integrated Automation'!E73,'25-Integrated Automation'!H73="*",'25-Integrated Automation'!G73,'25-Integrated Automation'!J73="*",'25-Integrated Automation'!I73,'25-Integrated Automation'!L73="*",'25-Integrated Automation'!K73,'25-Integrated Automation'!N73="*",'25-Integrated Automation'!M73,'25-Integrated Automation'!P73="*",'25-Integrated Automation'!O73,'25-Integrated Automation'!R73="*",'25-Integrated Automation'!Q73,'25-Integrated Automation'!T73="*",'25-Integrated Automation'!S73),"")</f>
        <v/>
      </c>
      <c r="E3567" s="622" t="e">
        <f>D3567/'Project Data'!$D$22</f>
        <v>#VALUE!</v>
      </c>
      <c r="F3567" s="163" t="s">
        <v>44</v>
      </c>
      <c r="G3567" s="238" t="str" cm="1">
        <f t="array" ref="G3567">_xlfn.IFNA(_xlfn.IFS('25-Integrated Automation'!F73="*",'25-Integrated Automation'!E73,'25-Integrated Automation'!H73="*",'25-Integrated Automation'!G73,'25-Integrated Automation'!J73="*",'25-Integrated Automation'!I73,'25-Integrated Automation'!L73="*",'25-Integrated Automation'!K73,'25-Integrated Automation'!N73="*",'25-Integrated Automation'!M73,'25-Integrated Automation'!P73="*",'25-Integrated Automation'!O73,'25-Integrated Automation'!R73="*",'25-Integrated Automation'!Q73,'25-Integrated Automation'!T73="*",'25-Integrated Automation'!S73,'25-Integrated Automation'!V73="*",'25-Integrated Automation'!U73),"")</f>
        <v/>
      </c>
      <c r="H3567" s="236" t="e">
        <f>G3567/'Project Data'!$D$22</f>
        <v>#VALUE!</v>
      </c>
      <c r="I3567" s="209"/>
      <c r="J3567" s="248"/>
      <c r="K3567" s="242"/>
    </row>
    <row r="3568" spans="1:11" s="207" customFormat="1" ht="15.6" hidden="1">
      <c r="A3568" s="198">
        <f>'25-Integrated Automation'!A74</f>
        <v>0</v>
      </c>
      <c r="B3568" s="235" t="str">
        <f>'25-Integrated Automation'!B74</f>
        <v>25 90 00 Integrated Automation Control Sequences</v>
      </c>
      <c r="C3568" s="254"/>
      <c r="D3568" s="238" t="str" cm="1">
        <f t="array" ref="D3568">_xlfn.IFNA(_xlfn.IFS('25-Integrated Automation'!D74="*",'25-Integrated Automation'!C74,'25-Integrated Automation'!F74="*",'25-Integrated Automation'!E74,'25-Integrated Automation'!H74="*",'25-Integrated Automation'!G74,'25-Integrated Automation'!J74="*",'25-Integrated Automation'!I74,'25-Integrated Automation'!L74="*",'25-Integrated Automation'!K74,'25-Integrated Automation'!N74="*",'25-Integrated Automation'!M74,'25-Integrated Automation'!P74="*",'25-Integrated Automation'!O74,'25-Integrated Automation'!R74="*",'25-Integrated Automation'!Q74,'25-Integrated Automation'!T74="*",'25-Integrated Automation'!S74),"")</f>
        <v/>
      </c>
      <c r="E3568" s="622" t="e">
        <f>D3568/'Project Data'!$D$22</f>
        <v>#VALUE!</v>
      </c>
      <c r="F3568" s="163" t="s">
        <v>44</v>
      </c>
      <c r="G3568" s="238" t="str" cm="1">
        <f t="array" ref="G3568">_xlfn.IFNA(_xlfn.IFS('25-Integrated Automation'!F74="*",'25-Integrated Automation'!E74,'25-Integrated Automation'!H74="*",'25-Integrated Automation'!G74,'25-Integrated Automation'!J74="*",'25-Integrated Automation'!I74,'25-Integrated Automation'!L74="*",'25-Integrated Automation'!K74,'25-Integrated Automation'!N74="*",'25-Integrated Automation'!M74,'25-Integrated Automation'!P74="*",'25-Integrated Automation'!O74,'25-Integrated Automation'!R74="*",'25-Integrated Automation'!Q74,'25-Integrated Automation'!T74="*",'25-Integrated Automation'!S74,'25-Integrated Automation'!V74="*",'25-Integrated Automation'!U74),"")</f>
        <v/>
      </c>
      <c r="H3568" s="236" t="e">
        <f>G3568/'Project Data'!$D$22</f>
        <v>#VALUE!</v>
      </c>
      <c r="I3568" s="209"/>
      <c r="J3568" s="248"/>
      <c r="K3568" s="242"/>
    </row>
    <row r="3569" spans="1:11" s="207" customFormat="1" ht="15.6" hidden="1">
      <c r="A3569" s="198">
        <f>'25-Integrated Automation'!A75</f>
        <v>0</v>
      </c>
      <c r="B3569" s="235" t="str">
        <f>'25-Integrated Automation'!B75</f>
        <v>25 91 00 Integrated Automation Control Sequences for Facility Equipment</v>
      </c>
      <c r="C3569" s="254"/>
      <c r="D3569" s="238" t="str" cm="1">
        <f t="array" ref="D3569">_xlfn.IFNA(_xlfn.IFS('25-Integrated Automation'!D75="*",'25-Integrated Automation'!C75,'25-Integrated Automation'!F75="*",'25-Integrated Automation'!E75,'25-Integrated Automation'!H75="*",'25-Integrated Automation'!G75,'25-Integrated Automation'!J75="*",'25-Integrated Automation'!I75,'25-Integrated Automation'!L75="*",'25-Integrated Automation'!K75,'25-Integrated Automation'!N75="*",'25-Integrated Automation'!M75,'25-Integrated Automation'!P75="*",'25-Integrated Automation'!O75,'25-Integrated Automation'!R75="*",'25-Integrated Automation'!Q75,'25-Integrated Automation'!T75="*",'25-Integrated Automation'!S75),"")</f>
        <v/>
      </c>
      <c r="E3569" s="622" t="e">
        <f>D3569/'Project Data'!$D$22</f>
        <v>#VALUE!</v>
      </c>
      <c r="F3569" s="163" t="s">
        <v>44</v>
      </c>
      <c r="G3569" s="238" t="str" cm="1">
        <f t="array" ref="G3569">_xlfn.IFNA(_xlfn.IFS('25-Integrated Automation'!F75="*",'25-Integrated Automation'!E75,'25-Integrated Automation'!H75="*",'25-Integrated Automation'!G75,'25-Integrated Automation'!J75="*",'25-Integrated Automation'!I75,'25-Integrated Automation'!L75="*",'25-Integrated Automation'!K75,'25-Integrated Automation'!N75="*",'25-Integrated Automation'!M75,'25-Integrated Automation'!P75="*",'25-Integrated Automation'!O75,'25-Integrated Automation'!R75="*",'25-Integrated Automation'!Q75,'25-Integrated Automation'!T75="*",'25-Integrated Automation'!S75,'25-Integrated Automation'!V75="*",'25-Integrated Automation'!U75),"")</f>
        <v/>
      </c>
      <c r="H3569" s="236" t="e">
        <f>G3569/'Project Data'!$D$22</f>
        <v>#VALUE!</v>
      </c>
      <c r="I3569" s="209"/>
      <c r="J3569" s="248"/>
      <c r="K3569" s="242"/>
    </row>
    <row r="3570" spans="1:11" s="207" customFormat="1" ht="15.6" hidden="1">
      <c r="A3570" s="198">
        <f>'25-Integrated Automation'!A76</f>
        <v>0</v>
      </c>
      <c r="B3570" s="235" t="str">
        <f>'25-Integrated Automation'!B76</f>
        <v>25 92 00 Integrated Automation Control Sequences for Conveying Equipment</v>
      </c>
      <c r="C3570" s="254"/>
      <c r="D3570" s="238" t="str" cm="1">
        <f t="array" ref="D3570">_xlfn.IFNA(_xlfn.IFS('25-Integrated Automation'!D76="*",'25-Integrated Automation'!C76,'25-Integrated Automation'!F76="*",'25-Integrated Automation'!E76,'25-Integrated Automation'!H76="*",'25-Integrated Automation'!G76,'25-Integrated Automation'!J76="*",'25-Integrated Automation'!I76,'25-Integrated Automation'!L76="*",'25-Integrated Automation'!K76,'25-Integrated Automation'!N76="*",'25-Integrated Automation'!M76,'25-Integrated Automation'!P76="*",'25-Integrated Automation'!O76,'25-Integrated Automation'!R76="*",'25-Integrated Automation'!Q76,'25-Integrated Automation'!T76="*",'25-Integrated Automation'!S76),"")</f>
        <v/>
      </c>
      <c r="E3570" s="622" t="e">
        <f>D3570/'Project Data'!$D$22</f>
        <v>#VALUE!</v>
      </c>
      <c r="F3570" s="163" t="s">
        <v>44</v>
      </c>
      <c r="G3570" s="238" t="str" cm="1">
        <f t="array" ref="G3570">_xlfn.IFNA(_xlfn.IFS('25-Integrated Automation'!F76="*",'25-Integrated Automation'!E76,'25-Integrated Automation'!H76="*",'25-Integrated Automation'!G76,'25-Integrated Automation'!J76="*",'25-Integrated Automation'!I76,'25-Integrated Automation'!L76="*",'25-Integrated Automation'!K76,'25-Integrated Automation'!N76="*",'25-Integrated Automation'!M76,'25-Integrated Automation'!P76="*",'25-Integrated Automation'!O76,'25-Integrated Automation'!R76="*",'25-Integrated Automation'!Q76,'25-Integrated Automation'!T76="*",'25-Integrated Automation'!S76,'25-Integrated Automation'!V76="*",'25-Integrated Automation'!U76),"")</f>
        <v/>
      </c>
      <c r="H3570" s="236" t="e">
        <f>G3570/'Project Data'!$D$22</f>
        <v>#VALUE!</v>
      </c>
      <c r="I3570" s="209"/>
      <c r="J3570" s="248"/>
      <c r="K3570" s="242"/>
    </row>
    <row r="3571" spans="1:11" s="207" customFormat="1" ht="15.6" hidden="1">
      <c r="A3571" s="198">
        <f>'25-Integrated Automation'!A77</f>
        <v>0</v>
      </c>
      <c r="B3571" s="235" t="str">
        <f>'25-Integrated Automation'!B77</f>
        <v>25 93 00 Integrated Automation Control Sequences for Fire- Suppression Systems</v>
      </c>
      <c r="C3571" s="254"/>
      <c r="D3571" s="238" t="str" cm="1">
        <f t="array" ref="D3571">_xlfn.IFNA(_xlfn.IFS('25-Integrated Automation'!D77="*",'25-Integrated Automation'!C77,'25-Integrated Automation'!F77="*",'25-Integrated Automation'!E77,'25-Integrated Automation'!H77="*",'25-Integrated Automation'!G77,'25-Integrated Automation'!J77="*",'25-Integrated Automation'!I77,'25-Integrated Automation'!L77="*",'25-Integrated Automation'!K77,'25-Integrated Automation'!N77="*",'25-Integrated Automation'!M77,'25-Integrated Automation'!P77="*",'25-Integrated Automation'!O77,'25-Integrated Automation'!R77="*",'25-Integrated Automation'!Q77,'25-Integrated Automation'!T77="*",'25-Integrated Automation'!S77),"")</f>
        <v/>
      </c>
      <c r="E3571" s="622" t="e">
        <f>D3571/'Project Data'!$D$22</f>
        <v>#VALUE!</v>
      </c>
      <c r="F3571" s="163" t="s">
        <v>44</v>
      </c>
      <c r="G3571" s="238" t="str" cm="1">
        <f t="array" ref="G3571">_xlfn.IFNA(_xlfn.IFS('25-Integrated Automation'!F77="*",'25-Integrated Automation'!E77,'25-Integrated Automation'!H77="*",'25-Integrated Automation'!G77,'25-Integrated Automation'!J77="*",'25-Integrated Automation'!I77,'25-Integrated Automation'!L77="*",'25-Integrated Automation'!K77,'25-Integrated Automation'!N77="*",'25-Integrated Automation'!M77,'25-Integrated Automation'!P77="*",'25-Integrated Automation'!O77,'25-Integrated Automation'!R77="*",'25-Integrated Automation'!Q77,'25-Integrated Automation'!T77="*",'25-Integrated Automation'!S77,'25-Integrated Automation'!V77="*",'25-Integrated Automation'!U77),"")</f>
        <v/>
      </c>
      <c r="H3571" s="236" t="e">
        <f>G3571/'Project Data'!$D$22</f>
        <v>#VALUE!</v>
      </c>
      <c r="I3571" s="209"/>
      <c r="J3571" s="248"/>
      <c r="K3571" s="242"/>
    </row>
    <row r="3572" spans="1:11" s="207" customFormat="1" ht="15.6" hidden="1">
      <c r="A3572" s="198">
        <f>'25-Integrated Automation'!A78</f>
        <v>0</v>
      </c>
      <c r="B3572" s="235" t="str">
        <f>'25-Integrated Automation'!B78</f>
        <v>25 94 00 Integrated Automation Control Sequences for Plumbing</v>
      </c>
      <c r="C3572" s="254"/>
      <c r="D3572" s="238" t="str" cm="1">
        <f t="array" ref="D3572">_xlfn.IFNA(_xlfn.IFS('25-Integrated Automation'!D78="*",'25-Integrated Automation'!C78,'25-Integrated Automation'!F78="*",'25-Integrated Automation'!E78,'25-Integrated Automation'!H78="*",'25-Integrated Automation'!G78,'25-Integrated Automation'!J78="*",'25-Integrated Automation'!I78,'25-Integrated Automation'!L78="*",'25-Integrated Automation'!K78,'25-Integrated Automation'!N78="*",'25-Integrated Automation'!M78,'25-Integrated Automation'!P78="*",'25-Integrated Automation'!O78,'25-Integrated Automation'!R78="*",'25-Integrated Automation'!Q78,'25-Integrated Automation'!T78="*",'25-Integrated Automation'!S78),"")</f>
        <v/>
      </c>
      <c r="E3572" s="622" t="e">
        <f>D3572/'Project Data'!$D$22</f>
        <v>#VALUE!</v>
      </c>
      <c r="F3572" s="163" t="s">
        <v>44</v>
      </c>
      <c r="G3572" s="238" t="str" cm="1">
        <f t="array" ref="G3572">_xlfn.IFNA(_xlfn.IFS('25-Integrated Automation'!F78="*",'25-Integrated Automation'!E78,'25-Integrated Automation'!H78="*",'25-Integrated Automation'!G78,'25-Integrated Automation'!J78="*",'25-Integrated Automation'!I78,'25-Integrated Automation'!L78="*",'25-Integrated Automation'!K78,'25-Integrated Automation'!N78="*",'25-Integrated Automation'!M78,'25-Integrated Automation'!P78="*",'25-Integrated Automation'!O78,'25-Integrated Automation'!R78="*",'25-Integrated Automation'!Q78,'25-Integrated Automation'!T78="*",'25-Integrated Automation'!S78,'25-Integrated Automation'!V78="*",'25-Integrated Automation'!U78),"")</f>
        <v/>
      </c>
      <c r="H3572" s="236" t="e">
        <f>G3572/'Project Data'!$D$22</f>
        <v>#VALUE!</v>
      </c>
      <c r="I3572" s="209"/>
      <c r="J3572" s="248"/>
      <c r="K3572" s="242"/>
    </row>
    <row r="3573" spans="1:11" s="207" customFormat="1" ht="15.6" hidden="1">
      <c r="A3573" s="198">
        <f>'25-Integrated Automation'!A79</f>
        <v>0</v>
      </c>
      <c r="B3573" s="235" t="str">
        <f>'25-Integrated Automation'!B79</f>
        <v>25 95 00 Integrated Automation Control Sequences for HVAC</v>
      </c>
      <c r="C3573" s="254"/>
      <c r="D3573" s="238" t="str" cm="1">
        <f t="array" ref="D3573">_xlfn.IFNA(_xlfn.IFS('25-Integrated Automation'!D79="*",'25-Integrated Automation'!C79,'25-Integrated Automation'!F79="*",'25-Integrated Automation'!E79,'25-Integrated Automation'!H79="*",'25-Integrated Automation'!G79,'25-Integrated Automation'!J79="*",'25-Integrated Automation'!I79,'25-Integrated Automation'!L79="*",'25-Integrated Automation'!K79,'25-Integrated Automation'!N79="*",'25-Integrated Automation'!M79,'25-Integrated Automation'!P79="*",'25-Integrated Automation'!O79,'25-Integrated Automation'!R79="*",'25-Integrated Automation'!Q79,'25-Integrated Automation'!T79="*",'25-Integrated Automation'!S79),"")</f>
        <v/>
      </c>
      <c r="E3573" s="622" t="e">
        <f>D3573/'Project Data'!$D$22</f>
        <v>#VALUE!</v>
      </c>
      <c r="F3573" s="163" t="s">
        <v>44</v>
      </c>
      <c r="G3573" s="238" t="str" cm="1">
        <f t="array" ref="G3573">_xlfn.IFNA(_xlfn.IFS('25-Integrated Automation'!F79="*",'25-Integrated Automation'!E79,'25-Integrated Automation'!H79="*",'25-Integrated Automation'!G79,'25-Integrated Automation'!J79="*",'25-Integrated Automation'!I79,'25-Integrated Automation'!L79="*",'25-Integrated Automation'!K79,'25-Integrated Automation'!N79="*",'25-Integrated Automation'!M79,'25-Integrated Automation'!P79="*",'25-Integrated Automation'!O79,'25-Integrated Automation'!R79="*",'25-Integrated Automation'!Q79,'25-Integrated Automation'!T79="*",'25-Integrated Automation'!S79,'25-Integrated Automation'!V79="*",'25-Integrated Automation'!U79),"")</f>
        <v/>
      </c>
      <c r="H3573" s="236" t="e">
        <f>G3573/'Project Data'!$D$22</f>
        <v>#VALUE!</v>
      </c>
      <c r="I3573" s="209"/>
      <c r="J3573" s="248"/>
      <c r="K3573" s="242"/>
    </row>
    <row r="3574" spans="1:11" s="207" customFormat="1" ht="15.6" hidden="1">
      <c r="A3574" s="198">
        <f>'25-Integrated Automation'!A80</f>
        <v>0</v>
      </c>
      <c r="B3574" s="235" t="str">
        <f>'25-Integrated Automation'!B80</f>
        <v>25 96 00 Integrated Automation Control Sequences for Electrical Systems</v>
      </c>
      <c r="C3574" s="254"/>
      <c r="D3574" s="238" t="str" cm="1">
        <f t="array" ref="D3574">_xlfn.IFNA(_xlfn.IFS('25-Integrated Automation'!D80="*",'25-Integrated Automation'!C80,'25-Integrated Automation'!F80="*",'25-Integrated Automation'!E80,'25-Integrated Automation'!H80="*",'25-Integrated Automation'!G80,'25-Integrated Automation'!J80="*",'25-Integrated Automation'!I80,'25-Integrated Automation'!L80="*",'25-Integrated Automation'!K80,'25-Integrated Automation'!N80="*",'25-Integrated Automation'!M80,'25-Integrated Automation'!P80="*",'25-Integrated Automation'!O80,'25-Integrated Automation'!R80="*",'25-Integrated Automation'!Q80,'25-Integrated Automation'!T80="*",'25-Integrated Automation'!S80),"")</f>
        <v/>
      </c>
      <c r="E3574" s="622" t="e">
        <f>D3574/'Project Data'!$D$22</f>
        <v>#VALUE!</v>
      </c>
      <c r="F3574" s="163" t="s">
        <v>44</v>
      </c>
      <c r="G3574" s="238" t="str" cm="1">
        <f t="array" ref="G3574">_xlfn.IFNA(_xlfn.IFS('25-Integrated Automation'!F80="*",'25-Integrated Automation'!E80,'25-Integrated Automation'!H80="*",'25-Integrated Automation'!G80,'25-Integrated Automation'!J80="*",'25-Integrated Automation'!I80,'25-Integrated Automation'!L80="*",'25-Integrated Automation'!K80,'25-Integrated Automation'!N80="*",'25-Integrated Automation'!M80,'25-Integrated Automation'!P80="*",'25-Integrated Automation'!O80,'25-Integrated Automation'!R80="*",'25-Integrated Automation'!Q80,'25-Integrated Automation'!T80="*",'25-Integrated Automation'!S80,'25-Integrated Automation'!V80="*",'25-Integrated Automation'!U80),"")</f>
        <v/>
      </c>
      <c r="H3574" s="236" t="e">
        <f>G3574/'Project Data'!$D$22</f>
        <v>#VALUE!</v>
      </c>
      <c r="I3574" s="209"/>
      <c r="J3574" s="248"/>
      <c r="K3574" s="242"/>
    </row>
    <row r="3575" spans="1:11" s="207" customFormat="1" ht="15.6" hidden="1">
      <c r="A3575" s="198">
        <f>'25-Integrated Automation'!A81</f>
        <v>0</v>
      </c>
      <c r="B3575" s="235" t="str">
        <f>'25-Integrated Automation'!B81</f>
        <v>25 97 00 Integrated Automation Control Sequences for Communications Systems</v>
      </c>
      <c r="C3575" s="254"/>
      <c r="D3575" s="238" t="str" cm="1">
        <f t="array" ref="D3575">_xlfn.IFNA(_xlfn.IFS('25-Integrated Automation'!D81="*",'25-Integrated Automation'!C81,'25-Integrated Automation'!F81="*",'25-Integrated Automation'!E81,'25-Integrated Automation'!H81="*",'25-Integrated Automation'!G81,'25-Integrated Automation'!J81="*",'25-Integrated Automation'!I81,'25-Integrated Automation'!L81="*",'25-Integrated Automation'!K81,'25-Integrated Automation'!N81="*",'25-Integrated Automation'!M81,'25-Integrated Automation'!P81="*",'25-Integrated Automation'!O81,'25-Integrated Automation'!R81="*",'25-Integrated Automation'!Q81,'25-Integrated Automation'!T81="*",'25-Integrated Automation'!S81),"")</f>
        <v/>
      </c>
      <c r="E3575" s="622" t="e">
        <f>D3575/'Project Data'!$D$22</f>
        <v>#VALUE!</v>
      </c>
      <c r="F3575" s="163" t="s">
        <v>44</v>
      </c>
      <c r="G3575" s="238" t="str" cm="1">
        <f t="array" ref="G3575">_xlfn.IFNA(_xlfn.IFS('25-Integrated Automation'!F81="*",'25-Integrated Automation'!E81,'25-Integrated Automation'!H81="*",'25-Integrated Automation'!G81,'25-Integrated Automation'!J81="*",'25-Integrated Automation'!I81,'25-Integrated Automation'!L81="*",'25-Integrated Automation'!K81,'25-Integrated Automation'!N81="*",'25-Integrated Automation'!M81,'25-Integrated Automation'!P81="*",'25-Integrated Automation'!O81,'25-Integrated Automation'!R81="*",'25-Integrated Automation'!Q81,'25-Integrated Automation'!T81="*",'25-Integrated Automation'!S81,'25-Integrated Automation'!V81="*",'25-Integrated Automation'!U81),"")</f>
        <v/>
      </c>
      <c r="H3575" s="236" t="e">
        <f>G3575/'Project Data'!$D$22</f>
        <v>#VALUE!</v>
      </c>
      <c r="I3575" s="209"/>
      <c r="J3575" s="248"/>
      <c r="K3575" s="242"/>
    </row>
    <row r="3576" spans="1:11" s="207" customFormat="1" ht="15.6" hidden="1">
      <c r="A3576" s="198">
        <f>'25-Integrated Automation'!A82</f>
        <v>0</v>
      </c>
      <c r="B3576" s="235" t="str">
        <f>'25-Integrated Automation'!B82</f>
        <v>25 98 00 Integrated Automation Control Sequences for Electronic Safety and Security Systems</v>
      </c>
      <c r="C3576" s="254"/>
      <c r="D3576" s="238" t="str" cm="1">
        <f t="array" ref="D3576">_xlfn.IFNA(_xlfn.IFS('25-Integrated Automation'!D82="*",'25-Integrated Automation'!C82,'25-Integrated Automation'!F82="*",'25-Integrated Automation'!E82,'25-Integrated Automation'!H82="*",'25-Integrated Automation'!G82,'25-Integrated Automation'!J82="*",'25-Integrated Automation'!I82,'25-Integrated Automation'!L82="*",'25-Integrated Automation'!K82,'25-Integrated Automation'!N82="*",'25-Integrated Automation'!M82,'25-Integrated Automation'!P82="*",'25-Integrated Automation'!O82,'25-Integrated Automation'!R82="*",'25-Integrated Automation'!Q82,'25-Integrated Automation'!T82="*",'25-Integrated Automation'!S82),"")</f>
        <v/>
      </c>
      <c r="E3576" s="622" t="e">
        <f>D3576/'Project Data'!$D$22</f>
        <v>#VALUE!</v>
      </c>
      <c r="F3576" s="234" t="s">
        <v>44</v>
      </c>
      <c r="G3576" s="238" t="str" cm="1">
        <f t="array" ref="G3576">_xlfn.IFNA(_xlfn.IFS('25-Integrated Automation'!F82="*",'25-Integrated Automation'!E82,'25-Integrated Automation'!H82="*",'25-Integrated Automation'!G82,'25-Integrated Automation'!J82="*",'25-Integrated Automation'!I82,'25-Integrated Automation'!L82="*",'25-Integrated Automation'!K82,'25-Integrated Automation'!N82="*",'25-Integrated Automation'!M82,'25-Integrated Automation'!P82="*",'25-Integrated Automation'!O82,'25-Integrated Automation'!R82="*",'25-Integrated Automation'!Q82,'25-Integrated Automation'!T82="*",'25-Integrated Automation'!S82,'25-Integrated Automation'!V82="*",'25-Integrated Automation'!U82),"")</f>
        <v/>
      </c>
      <c r="H3576" s="236" t="e">
        <f>G3576/'Project Data'!$D$22</f>
        <v>#VALUE!</v>
      </c>
      <c r="I3576" s="232"/>
      <c r="J3576" s="252"/>
      <c r="K3576" s="242"/>
    </row>
    <row r="3577" spans="1:11" ht="15.6">
      <c r="A3577" s="410">
        <v>1</v>
      </c>
      <c r="B3577" s="644" t="s">
        <v>127</v>
      </c>
      <c r="C3577" s="645"/>
      <c r="D3577" s="394" cm="1">
        <f t="array" ref="D3577">_xlfn.IFNA(_xlfn.IFS('26-Electrical'!D9="*",'26-Electrical'!C9,'26-Electrical'!F9="*",'26-Electrical'!E9,'26-Electrical'!H9="*",'26-Electrical'!G9,'26-Electrical'!J9="*",'26-Electrical'!I9,'26-Electrical'!L9="*",'26-Electrical'!K9,'26-Electrical'!N9="*",'26-Electrical'!M9,'26-Electrical'!P9="*",'26-Electrical'!O9,'26-Electrical'!R9="*",'26-Electrical'!Q9,'26-Electrical'!T9="*",'26-Electrical'!S9),"")</f>
        <v>1569555</v>
      </c>
      <c r="E3577" s="394">
        <f>D3577/'Project Data'!$D$22</f>
        <v>17.53869104155725</v>
      </c>
      <c r="F3577" s="393">
        <v>1569555</v>
      </c>
      <c r="G3577" s="394" cm="1">
        <f t="array" ref="G3577">_xlfn.IFNA(_xlfn.IFS('26-Electrical'!F9="*",'26-Electrical'!E9,'26-Electrical'!H9="*",'26-Electrical'!G9,'26-Electrical'!J9="*",'26-Electrical'!I9,'26-Electrical'!L9="*",'26-Electrical'!K9,'26-Electrical'!N9="*",'26-Electrical'!M9,'26-Electrical'!P9="*",'26-Electrical'!O9,'26-Electrical'!R9="*",'26-Electrical'!Q9,'26-Electrical'!T9="*",'26-Electrical'!S9,'26-Electrical'!V9="*",'26-Electrical'!U9),"")</f>
        <v>1569555</v>
      </c>
      <c r="H3577" s="394">
        <f>G3577/'Project Data'!$D$22</f>
        <v>17.53869104155725</v>
      </c>
      <c r="I3577" s="395" t="str">
        <f>'26-Electrical'!W9</f>
        <v/>
      </c>
      <c r="J3577" s="396">
        <f>IFERROR(G3577-F3577, "--")</f>
        <v>0</v>
      </c>
      <c r="K3577" s="397"/>
    </row>
    <row r="3578" spans="1:11" s="171" customFormat="1" ht="15.6">
      <c r="A3578" s="398">
        <f>'26-Electrical'!A11</f>
        <v>1</v>
      </c>
      <c r="B3578" s="650" t="str">
        <f>'26-Electrical'!B11</f>
        <v>26 00 00 Electrical</v>
      </c>
      <c r="C3578" s="651"/>
      <c r="D3578" s="402" cm="1">
        <f t="array" ref="D3578">_xlfn.IFNA(_xlfn.IFS('26-Electrical'!D11="*",'26-Electrical'!C11,'26-Electrical'!F11="*",'26-Electrical'!E11,'26-Electrical'!H11="*",'26-Electrical'!G11,'26-Electrical'!J11="*",'26-Electrical'!I11,'26-Electrical'!L11="*",'26-Electrical'!K11,'26-Electrical'!N11="*",'26-Electrical'!M11,'26-Electrical'!P11="*",'26-Electrical'!O11,'26-Electrical'!R11="*",'26-Electrical'!Q11,'26-Electrical'!T11="*",'26-Electrical'!S11),"")</f>
        <v>1569555</v>
      </c>
      <c r="E3578" s="402">
        <f>D3578/'Project Data'!$D$22</f>
        <v>17.53869104155725</v>
      </c>
      <c r="F3578" s="422">
        <v>1569555</v>
      </c>
      <c r="G3578" s="419" cm="1">
        <f t="array" ref="G3578">_xlfn.IFNA(_xlfn.IFS('26-Electrical'!F11="*",'26-Electrical'!E11,'26-Electrical'!H11="*",'26-Electrical'!G11,'26-Electrical'!J11="*",'26-Electrical'!I11,'26-Electrical'!L11="*",'26-Electrical'!K11,'26-Electrical'!N11="*",'26-Electrical'!M11,'26-Electrical'!P11="*",'26-Electrical'!O11,'26-Electrical'!R11="*",'26-Electrical'!Q11,'26-Electrical'!T11="*",'26-Electrical'!S11,'26-Electrical'!V11="*",'26-Electrical'!U11),"")</f>
        <v>1569555</v>
      </c>
      <c r="H3578" s="402">
        <f>G3578/'Project Data'!$D$22</f>
        <v>17.53869104155725</v>
      </c>
      <c r="I3578" s="428"/>
      <c r="J3578" s="429"/>
      <c r="K3578" s="404" t="s">
        <v>128</v>
      </c>
    </row>
    <row r="3579" spans="1:11" s="147" customFormat="1" ht="15.6" hidden="1">
      <c r="A3579" s="198">
        <f>'26-Electrical'!A12</f>
        <v>0</v>
      </c>
      <c r="B3579" s="399" t="str">
        <f>'26-Electrical'!B12</f>
        <v>26 01 50.51 Luminaire Relamping</v>
      </c>
      <c r="C3579" s="399"/>
      <c r="D3579" s="402" t="str" cm="1">
        <f t="array" ref="D3579">_xlfn.IFNA(_xlfn.IFS('26-Electrical'!D12="*",'26-Electrical'!C12,'26-Electrical'!F12="*",'26-Electrical'!E12,'26-Electrical'!H12="*",'26-Electrical'!G12,'26-Electrical'!J12="*",'26-Electrical'!I12,'26-Electrical'!L12="*",'26-Electrical'!K12,'26-Electrical'!N12="*",'26-Electrical'!M12,'26-Electrical'!P12="*",'26-Electrical'!O12,'26-Electrical'!R12="*",'26-Electrical'!Q12,'26-Electrical'!T12="*",'26-Electrical'!S12),"")</f>
        <v/>
      </c>
      <c r="E3579" s="402" t="e">
        <f>D3579/'Project Data'!$D$22</f>
        <v>#VALUE!</v>
      </c>
      <c r="F3579" s="174" t="s">
        <v>44</v>
      </c>
      <c r="G3579" s="238" t="str" cm="1">
        <f t="array" ref="G3579">_xlfn.IFNA(_xlfn.IFS('26-Electrical'!F12="*",'26-Electrical'!E12,'26-Electrical'!H12="*",'26-Electrical'!G12,'26-Electrical'!J12="*",'26-Electrical'!I12,'26-Electrical'!L12="*",'26-Electrical'!K12,'26-Electrical'!N12="*",'26-Electrical'!M12,'26-Electrical'!P12="*",'26-Electrical'!O12,'26-Electrical'!R12="*",'26-Electrical'!Q12,'26-Electrical'!T12="*",'26-Electrical'!S12,'26-Electrical'!V12="*",'26-Electrical'!U12),"")</f>
        <v/>
      </c>
      <c r="H3579" s="236" t="e">
        <f>G3579/'Project Data'!$D$22</f>
        <v>#VALUE!</v>
      </c>
      <c r="I3579" s="174"/>
      <c r="J3579" s="225"/>
      <c r="K3579" s="404"/>
    </row>
    <row r="3580" spans="1:11" s="147" customFormat="1" ht="15.6" hidden="1">
      <c r="A3580" s="198">
        <f>'26-Electrical'!A13</f>
        <v>0</v>
      </c>
      <c r="B3580" s="399" t="str">
        <f>'26-Electrical'!B13</f>
        <v>26 01 50.81 Luminaire Replacement</v>
      </c>
      <c r="C3580" s="399"/>
      <c r="D3580" s="402" t="str" cm="1">
        <f t="array" ref="D3580">_xlfn.IFNA(_xlfn.IFS('26-Electrical'!D13="*",'26-Electrical'!C13,'26-Electrical'!F13="*",'26-Electrical'!E13,'26-Electrical'!H13="*",'26-Electrical'!G13,'26-Electrical'!J13="*",'26-Electrical'!I13,'26-Electrical'!L13="*",'26-Electrical'!K13,'26-Electrical'!N13="*",'26-Electrical'!M13,'26-Electrical'!P13="*",'26-Electrical'!O13,'26-Electrical'!R13="*",'26-Electrical'!Q13,'26-Electrical'!T13="*",'26-Electrical'!S13),"")</f>
        <v/>
      </c>
      <c r="E3580" s="402" t="e">
        <f>D3580/'Project Data'!$D$22</f>
        <v>#VALUE!</v>
      </c>
      <c r="F3580" s="174" t="s">
        <v>44</v>
      </c>
      <c r="G3580" s="238" t="str" cm="1">
        <f t="array" ref="G3580">_xlfn.IFNA(_xlfn.IFS('26-Electrical'!F13="*",'26-Electrical'!E13,'26-Electrical'!H13="*",'26-Electrical'!G13,'26-Electrical'!J13="*",'26-Electrical'!I13,'26-Electrical'!L13="*",'26-Electrical'!K13,'26-Electrical'!N13="*",'26-Electrical'!M13,'26-Electrical'!P13="*",'26-Electrical'!O13,'26-Electrical'!R13="*",'26-Electrical'!Q13,'26-Electrical'!T13="*",'26-Electrical'!S13,'26-Electrical'!V13="*",'26-Electrical'!U13),"")</f>
        <v/>
      </c>
      <c r="H3580" s="236" t="e">
        <f>G3580/'Project Data'!$D$22</f>
        <v>#VALUE!</v>
      </c>
      <c r="I3580" s="174"/>
      <c r="J3580" s="225"/>
      <c r="K3580" s="404"/>
    </row>
    <row r="3581" spans="1:11" s="147" customFormat="1" ht="15.6" hidden="1">
      <c r="A3581" s="198">
        <f>'26-Electrical'!A14</f>
        <v>0</v>
      </c>
      <c r="B3581" s="399" t="str">
        <f>'26-Electrical'!B14</f>
        <v>26 05 05 Selective Demolition for Electrical</v>
      </c>
      <c r="C3581" s="399"/>
      <c r="D3581" s="402" t="str" cm="1">
        <f t="array" ref="D3581">_xlfn.IFNA(_xlfn.IFS('26-Electrical'!D14="*",'26-Electrical'!C14,'26-Electrical'!F14="*",'26-Electrical'!E14,'26-Electrical'!H14="*",'26-Electrical'!G14,'26-Electrical'!J14="*",'26-Electrical'!I14,'26-Electrical'!L14="*",'26-Electrical'!K14,'26-Electrical'!N14="*",'26-Electrical'!M14,'26-Electrical'!P14="*",'26-Electrical'!O14,'26-Electrical'!R14="*",'26-Electrical'!Q14,'26-Electrical'!T14="*",'26-Electrical'!S14),"")</f>
        <v/>
      </c>
      <c r="E3581" s="402" t="e">
        <f>D3581/'Project Data'!$D$22</f>
        <v>#VALUE!</v>
      </c>
      <c r="F3581" s="174" t="s">
        <v>44</v>
      </c>
      <c r="G3581" s="238" t="str" cm="1">
        <f t="array" ref="G3581">_xlfn.IFNA(_xlfn.IFS('26-Electrical'!F14="*",'26-Electrical'!E14,'26-Electrical'!H14="*",'26-Electrical'!G14,'26-Electrical'!J14="*",'26-Electrical'!I14,'26-Electrical'!L14="*",'26-Electrical'!K14,'26-Electrical'!N14="*",'26-Electrical'!M14,'26-Electrical'!P14="*",'26-Electrical'!O14,'26-Electrical'!R14="*",'26-Electrical'!Q14,'26-Electrical'!T14="*",'26-Electrical'!S14,'26-Electrical'!V14="*",'26-Electrical'!U14),"")</f>
        <v/>
      </c>
      <c r="H3581" s="236" t="e">
        <f>G3581/'Project Data'!$D$22</f>
        <v>#VALUE!</v>
      </c>
      <c r="I3581" s="174"/>
      <c r="J3581" s="225"/>
      <c r="K3581" s="404"/>
    </row>
    <row r="3582" spans="1:11" s="147" customFormat="1" ht="15.6" hidden="1">
      <c r="A3582" s="198">
        <f>'26-Electrical'!A15</f>
        <v>0</v>
      </c>
      <c r="B3582" s="399" t="str">
        <f>'26-Electrical'!B15</f>
        <v>26 05 13 Medium-Voltage Cables</v>
      </c>
      <c r="C3582" s="399"/>
      <c r="D3582" s="402" t="str" cm="1">
        <f t="array" ref="D3582">_xlfn.IFNA(_xlfn.IFS('26-Electrical'!D15="*",'26-Electrical'!C15,'26-Electrical'!F15="*",'26-Electrical'!E15,'26-Electrical'!H15="*",'26-Electrical'!G15,'26-Electrical'!J15="*",'26-Electrical'!I15,'26-Electrical'!L15="*",'26-Electrical'!K15,'26-Electrical'!N15="*",'26-Electrical'!M15,'26-Electrical'!P15="*",'26-Electrical'!O15,'26-Electrical'!R15="*",'26-Electrical'!Q15,'26-Electrical'!T15="*",'26-Electrical'!S15),"")</f>
        <v/>
      </c>
      <c r="E3582" s="402" t="e">
        <f>D3582/'Project Data'!$D$22</f>
        <v>#VALUE!</v>
      </c>
      <c r="F3582" s="174" t="s">
        <v>44</v>
      </c>
      <c r="G3582" s="238" t="str" cm="1">
        <f t="array" ref="G3582">_xlfn.IFNA(_xlfn.IFS('26-Electrical'!F15="*",'26-Electrical'!E15,'26-Electrical'!H15="*",'26-Electrical'!G15,'26-Electrical'!J15="*",'26-Electrical'!I15,'26-Electrical'!L15="*",'26-Electrical'!K15,'26-Electrical'!N15="*",'26-Electrical'!M15,'26-Electrical'!P15="*",'26-Electrical'!O15,'26-Electrical'!R15="*",'26-Electrical'!Q15,'26-Electrical'!T15="*",'26-Electrical'!S15,'26-Electrical'!V15="*",'26-Electrical'!U15),"")</f>
        <v/>
      </c>
      <c r="H3582" s="236" t="e">
        <f>G3582/'Project Data'!$D$22</f>
        <v>#VALUE!</v>
      </c>
      <c r="I3582" s="174"/>
      <c r="J3582" s="225"/>
      <c r="K3582" s="404"/>
    </row>
    <row r="3583" spans="1:11" s="147" customFormat="1" ht="15.6" hidden="1">
      <c r="A3583" s="198">
        <f>'26-Electrical'!A16</f>
        <v>0</v>
      </c>
      <c r="B3583" s="399" t="str">
        <f>'26-Electrical'!B16</f>
        <v>26 05 19 Low-Voltage Electrical Power Conductors and Cables</v>
      </c>
      <c r="C3583" s="399"/>
      <c r="D3583" s="402" t="str" cm="1">
        <f t="array" ref="D3583">_xlfn.IFNA(_xlfn.IFS('26-Electrical'!D16="*",'26-Electrical'!C16,'26-Electrical'!F16="*",'26-Electrical'!E16,'26-Electrical'!H16="*",'26-Electrical'!G16,'26-Electrical'!J16="*",'26-Electrical'!I16,'26-Electrical'!L16="*",'26-Electrical'!K16,'26-Electrical'!N16="*",'26-Electrical'!M16,'26-Electrical'!P16="*",'26-Electrical'!O16,'26-Electrical'!R16="*",'26-Electrical'!Q16,'26-Electrical'!T16="*",'26-Electrical'!S16),"")</f>
        <v/>
      </c>
      <c r="E3583" s="402" t="e">
        <f>D3583/'Project Data'!$D$22</f>
        <v>#VALUE!</v>
      </c>
      <c r="F3583" s="174" t="s">
        <v>44</v>
      </c>
      <c r="G3583" s="238" t="str" cm="1">
        <f t="array" ref="G3583">_xlfn.IFNA(_xlfn.IFS('26-Electrical'!F16="*",'26-Electrical'!E16,'26-Electrical'!H16="*",'26-Electrical'!G16,'26-Electrical'!J16="*",'26-Electrical'!I16,'26-Electrical'!L16="*",'26-Electrical'!K16,'26-Electrical'!N16="*",'26-Electrical'!M16,'26-Electrical'!P16="*",'26-Electrical'!O16,'26-Electrical'!R16="*",'26-Electrical'!Q16,'26-Electrical'!T16="*",'26-Electrical'!S16,'26-Electrical'!V16="*",'26-Electrical'!U16),"")</f>
        <v/>
      </c>
      <c r="H3583" s="236" t="e">
        <f>G3583/'Project Data'!$D$22</f>
        <v>#VALUE!</v>
      </c>
      <c r="I3583" s="174"/>
      <c r="J3583" s="225"/>
      <c r="K3583" s="404"/>
    </row>
    <row r="3584" spans="1:11" s="147" customFormat="1" ht="15.6" hidden="1">
      <c r="A3584" s="198">
        <f>'26-Electrical'!A17</f>
        <v>0</v>
      </c>
      <c r="B3584" s="399" t="str">
        <f>'26-Electrical'!B17</f>
        <v>26 05 19.23 Manufactured Wiring Assemblies</v>
      </c>
      <c r="C3584" s="399"/>
      <c r="D3584" s="402" t="str" cm="1">
        <f t="array" ref="D3584">_xlfn.IFNA(_xlfn.IFS('26-Electrical'!D17="*",'26-Electrical'!C17,'26-Electrical'!F17="*",'26-Electrical'!E17,'26-Electrical'!H17="*",'26-Electrical'!G17,'26-Electrical'!J17="*",'26-Electrical'!I17,'26-Electrical'!L17="*",'26-Electrical'!K17,'26-Electrical'!N17="*",'26-Electrical'!M17,'26-Electrical'!P17="*",'26-Electrical'!O17,'26-Electrical'!R17="*",'26-Electrical'!Q17,'26-Electrical'!T17="*",'26-Electrical'!S17),"")</f>
        <v/>
      </c>
      <c r="E3584" s="402" t="e">
        <f>D3584/'Project Data'!$D$22</f>
        <v>#VALUE!</v>
      </c>
      <c r="F3584" s="174" t="s">
        <v>44</v>
      </c>
      <c r="G3584" s="238" t="str" cm="1">
        <f t="array" ref="G3584">_xlfn.IFNA(_xlfn.IFS('26-Electrical'!F17="*",'26-Electrical'!E17,'26-Electrical'!H17="*",'26-Electrical'!G17,'26-Electrical'!J17="*",'26-Electrical'!I17,'26-Electrical'!L17="*",'26-Electrical'!K17,'26-Electrical'!N17="*",'26-Electrical'!M17,'26-Electrical'!P17="*",'26-Electrical'!O17,'26-Electrical'!R17="*",'26-Electrical'!Q17,'26-Electrical'!T17="*",'26-Electrical'!S17,'26-Electrical'!V17="*",'26-Electrical'!U17),"")</f>
        <v/>
      </c>
      <c r="H3584" s="236" t="e">
        <f>G3584/'Project Data'!$D$22</f>
        <v>#VALUE!</v>
      </c>
      <c r="I3584" s="174"/>
      <c r="J3584" s="225"/>
      <c r="K3584" s="404"/>
    </row>
    <row r="3585" spans="1:11" s="147" customFormat="1" ht="15.6" hidden="1">
      <c r="A3585" s="198">
        <f>'26-Electrical'!A18</f>
        <v>0</v>
      </c>
      <c r="B3585" s="399" t="str">
        <f>'26-Electrical'!B18</f>
        <v>26 05 23 Control-Voltage Electrical Power Cables</v>
      </c>
      <c r="C3585" s="399"/>
      <c r="D3585" s="402" t="str" cm="1">
        <f t="array" ref="D3585">_xlfn.IFNA(_xlfn.IFS('26-Electrical'!D18="*",'26-Electrical'!C18,'26-Electrical'!F18="*",'26-Electrical'!E18,'26-Electrical'!H18="*",'26-Electrical'!G18,'26-Electrical'!J18="*",'26-Electrical'!I18,'26-Electrical'!L18="*",'26-Electrical'!K18,'26-Electrical'!N18="*",'26-Electrical'!M18,'26-Electrical'!P18="*",'26-Electrical'!O18,'26-Electrical'!R18="*",'26-Electrical'!Q18,'26-Electrical'!T18="*",'26-Electrical'!S18),"")</f>
        <v/>
      </c>
      <c r="E3585" s="402" t="e">
        <f>D3585/'Project Data'!$D$22</f>
        <v>#VALUE!</v>
      </c>
      <c r="F3585" s="174" t="s">
        <v>44</v>
      </c>
      <c r="G3585" s="238" t="str" cm="1">
        <f t="array" ref="G3585">_xlfn.IFNA(_xlfn.IFS('26-Electrical'!F18="*",'26-Electrical'!E18,'26-Electrical'!H18="*",'26-Electrical'!G18,'26-Electrical'!J18="*",'26-Electrical'!I18,'26-Electrical'!L18="*",'26-Electrical'!K18,'26-Electrical'!N18="*",'26-Electrical'!M18,'26-Electrical'!P18="*",'26-Electrical'!O18,'26-Electrical'!R18="*",'26-Electrical'!Q18,'26-Electrical'!T18="*",'26-Electrical'!S18,'26-Electrical'!V18="*",'26-Electrical'!U18),"")</f>
        <v/>
      </c>
      <c r="H3585" s="236" t="e">
        <f>G3585/'Project Data'!$D$22</f>
        <v>#VALUE!</v>
      </c>
      <c r="I3585" s="174"/>
      <c r="J3585" s="225"/>
      <c r="K3585" s="404"/>
    </row>
    <row r="3586" spans="1:11" s="147" customFormat="1" ht="15.6" hidden="1">
      <c r="A3586" s="198">
        <f>'26-Electrical'!A19</f>
        <v>0</v>
      </c>
      <c r="B3586" s="399" t="str">
        <f>'26-Electrical'!B19</f>
        <v>26 05 26 Grounding and Bonding for Electrical Systems</v>
      </c>
      <c r="C3586" s="399"/>
      <c r="D3586" s="402" t="str" cm="1">
        <f t="array" ref="D3586">_xlfn.IFNA(_xlfn.IFS('26-Electrical'!D19="*",'26-Electrical'!C19,'26-Electrical'!F19="*",'26-Electrical'!E19,'26-Electrical'!H19="*",'26-Electrical'!G19,'26-Electrical'!J19="*",'26-Electrical'!I19,'26-Electrical'!L19="*",'26-Electrical'!K19,'26-Electrical'!N19="*",'26-Electrical'!M19,'26-Electrical'!P19="*",'26-Electrical'!O19,'26-Electrical'!R19="*",'26-Electrical'!Q19,'26-Electrical'!T19="*",'26-Electrical'!S19),"")</f>
        <v/>
      </c>
      <c r="E3586" s="402" t="e">
        <f>D3586/'Project Data'!$D$22</f>
        <v>#VALUE!</v>
      </c>
      <c r="F3586" s="174" t="s">
        <v>44</v>
      </c>
      <c r="G3586" s="238" t="str" cm="1">
        <f t="array" ref="G3586">_xlfn.IFNA(_xlfn.IFS('26-Electrical'!F19="*",'26-Electrical'!E19,'26-Electrical'!H19="*",'26-Electrical'!G19,'26-Electrical'!J19="*",'26-Electrical'!I19,'26-Electrical'!L19="*",'26-Electrical'!K19,'26-Electrical'!N19="*",'26-Electrical'!M19,'26-Electrical'!P19="*",'26-Electrical'!O19,'26-Electrical'!R19="*",'26-Electrical'!Q19,'26-Electrical'!T19="*",'26-Electrical'!S19,'26-Electrical'!V19="*",'26-Electrical'!U19),"")</f>
        <v/>
      </c>
      <c r="H3586" s="236" t="e">
        <f>G3586/'Project Data'!$D$22</f>
        <v>#VALUE!</v>
      </c>
      <c r="I3586" s="174"/>
      <c r="J3586" s="225"/>
      <c r="K3586" s="404"/>
    </row>
    <row r="3587" spans="1:11" s="147" customFormat="1" ht="15.6" hidden="1">
      <c r="A3587" s="198">
        <f>'26-Electrical'!A20</f>
        <v>0</v>
      </c>
      <c r="B3587" s="399" t="str">
        <f>'26-Electrical'!B20</f>
        <v>26 05 29 Hangers and Supports for Electrical Systems</v>
      </c>
      <c r="C3587" s="399"/>
      <c r="D3587" s="402" t="str" cm="1">
        <f t="array" ref="D3587">_xlfn.IFNA(_xlfn.IFS('26-Electrical'!D20="*",'26-Electrical'!C20,'26-Electrical'!F20="*",'26-Electrical'!E20,'26-Electrical'!H20="*",'26-Electrical'!G20,'26-Electrical'!J20="*",'26-Electrical'!I20,'26-Electrical'!L20="*",'26-Electrical'!K20,'26-Electrical'!N20="*",'26-Electrical'!M20,'26-Electrical'!P20="*",'26-Electrical'!O20,'26-Electrical'!R20="*",'26-Electrical'!Q20,'26-Electrical'!T20="*",'26-Electrical'!S20),"")</f>
        <v/>
      </c>
      <c r="E3587" s="402" t="e">
        <f>D3587/'Project Data'!$D$22</f>
        <v>#VALUE!</v>
      </c>
      <c r="F3587" s="174" t="s">
        <v>44</v>
      </c>
      <c r="G3587" s="238" t="str" cm="1">
        <f t="array" ref="G3587">_xlfn.IFNA(_xlfn.IFS('26-Electrical'!F20="*",'26-Electrical'!E20,'26-Electrical'!H20="*",'26-Electrical'!G20,'26-Electrical'!J20="*",'26-Electrical'!I20,'26-Electrical'!L20="*",'26-Electrical'!K20,'26-Electrical'!N20="*",'26-Electrical'!M20,'26-Electrical'!P20="*",'26-Electrical'!O20,'26-Electrical'!R20="*",'26-Electrical'!Q20,'26-Electrical'!T20="*",'26-Electrical'!S20,'26-Electrical'!V20="*",'26-Electrical'!U20),"")</f>
        <v/>
      </c>
      <c r="H3587" s="236" t="e">
        <f>G3587/'Project Data'!$D$22</f>
        <v>#VALUE!</v>
      </c>
      <c r="I3587" s="174"/>
      <c r="J3587" s="225"/>
      <c r="K3587" s="404"/>
    </row>
    <row r="3588" spans="1:11" s="147" customFormat="1" ht="15.6" hidden="1">
      <c r="A3588" s="198">
        <f>'26-Electrical'!A21</f>
        <v>0</v>
      </c>
      <c r="B3588" s="399" t="str">
        <f>'26-Electrical'!B21</f>
        <v>26 05 33 Raceway and Boxes for Electrical Systems</v>
      </c>
      <c r="C3588" s="399"/>
      <c r="D3588" s="402" t="str" cm="1">
        <f t="array" ref="D3588">_xlfn.IFNA(_xlfn.IFS('26-Electrical'!D21="*",'26-Electrical'!C21,'26-Electrical'!F21="*",'26-Electrical'!E21,'26-Electrical'!H21="*",'26-Electrical'!G21,'26-Electrical'!J21="*",'26-Electrical'!I21,'26-Electrical'!L21="*",'26-Electrical'!K21,'26-Electrical'!N21="*",'26-Electrical'!M21,'26-Electrical'!P21="*",'26-Electrical'!O21,'26-Electrical'!R21="*",'26-Electrical'!Q21,'26-Electrical'!T21="*",'26-Electrical'!S21),"")</f>
        <v/>
      </c>
      <c r="E3588" s="402" t="e">
        <f>D3588/'Project Data'!$D$22</f>
        <v>#VALUE!</v>
      </c>
      <c r="F3588" s="174" t="s">
        <v>44</v>
      </c>
      <c r="G3588" s="238" t="str" cm="1">
        <f t="array" ref="G3588">_xlfn.IFNA(_xlfn.IFS('26-Electrical'!F21="*",'26-Electrical'!E21,'26-Electrical'!H21="*",'26-Electrical'!G21,'26-Electrical'!J21="*",'26-Electrical'!I21,'26-Electrical'!L21="*",'26-Electrical'!K21,'26-Electrical'!N21="*",'26-Electrical'!M21,'26-Electrical'!P21="*",'26-Electrical'!O21,'26-Electrical'!R21="*",'26-Electrical'!Q21,'26-Electrical'!T21="*",'26-Electrical'!S21,'26-Electrical'!V21="*",'26-Electrical'!U21),"")</f>
        <v/>
      </c>
      <c r="H3588" s="236" t="e">
        <f>G3588/'Project Data'!$D$22</f>
        <v>#VALUE!</v>
      </c>
      <c r="I3588" s="174"/>
      <c r="J3588" s="225"/>
      <c r="K3588" s="404"/>
    </row>
    <row r="3589" spans="1:11" s="147" customFormat="1" ht="15.6" hidden="1">
      <c r="A3589" s="198">
        <f>'26-Electrical'!A22</f>
        <v>0</v>
      </c>
      <c r="B3589" s="399" t="str">
        <f>'26-Electrical'!B22</f>
        <v>26 05 33.13 Conduit for Electrical Systems</v>
      </c>
      <c r="C3589" s="399"/>
      <c r="D3589" s="402" t="str" cm="1">
        <f t="array" ref="D3589">_xlfn.IFNA(_xlfn.IFS('26-Electrical'!D22="*",'26-Electrical'!C22,'26-Electrical'!F22="*",'26-Electrical'!E22,'26-Electrical'!H22="*",'26-Electrical'!G22,'26-Electrical'!J22="*",'26-Electrical'!I22,'26-Electrical'!L22="*",'26-Electrical'!K22,'26-Electrical'!N22="*",'26-Electrical'!M22,'26-Electrical'!P22="*",'26-Electrical'!O22,'26-Electrical'!R22="*",'26-Electrical'!Q22,'26-Electrical'!T22="*",'26-Electrical'!S22),"")</f>
        <v/>
      </c>
      <c r="E3589" s="402" t="e">
        <f>D3589/'Project Data'!$D$22</f>
        <v>#VALUE!</v>
      </c>
      <c r="F3589" s="174" t="s">
        <v>44</v>
      </c>
      <c r="G3589" s="238" t="str" cm="1">
        <f t="array" ref="G3589">_xlfn.IFNA(_xlfn.IFS('26-Electrical'!F22="*",'26-Electrical'!E22,'26-Electrical'!H22="*",'26-Electrical'!G22,'26-Electrical'!J22="*",'26-Electrical'!I22,'26-Electrical'!L22="*",'26-Electrical'!K22,'26-Electrical'!N22="*",'26-Electrical'!M22,'26-Electrical'!P22="*",'26-Electrical'!O22,'26-Electrical'!R22="*",'26-Electrical'!Q22,'26-Electrical'!T22="*",'26-Electrical'!S22,'26-Electrical'!V22="*",'26-Electrical'!U22),"")</f>
        <v/>
      </c>
      <c r="H3589" s="236" t="e">
        <f>G3589/'Project Data'!$D$22</f>
        <v>#VALUE!</v>
      </c>
      <c r="I3589" s="174"/>
      <c r="J3589" s="225"/>
      <c r="K3589" s="404"/>
    </row>
    <row r="3590" spans="1:11" s="147" customFormat="1" ht="15.6" hidden="1">
      <c r="A3590" s="198">
        <f>'26-Electrical'!A23</f>
        <v>0</v>
      </c>
      <c r="B3590" s="399" t="str">
        <f>'26-Electrical'!B23</f>
        <v>26 05 33.16 Boxes for Electrical Systems</v>
      </c>
      <c r="C3590" s="399"/>
      <c r="D3590" s="402" t="str" cm="1">
        <f t="array" ref="D3590">_xlfn.IFNA(_xlfn.IFS('26-Electrical'!D23="*",'26-Electrical'!C23,'26-Electrical'!F23="*",'26-Electrical'!E23,'26-Electrical'!H23="*",'26-Electrical'!G23,'26-Electrical'!J23="*",'26-Electrical'!I23,'26-Electrical'!L23="*",'26-Electrical'!K23,'26-Electrical'!N23="*",'26-Electrical'!M23,'26-Electrical'!P23="*",'26-Electrical'!O23,'26-Electrical'!R23="*",'26-Electrical'!Q23,'26-Electrical'!T23="*",'26-Electrical'!S23),"")</f>
        <v/>
      </c>
      <c r="E3590" s="402" t="e">
        <f>D3590/'Project Data'!$D$22</f>
        <v>#VALUE!</v>
      </c>
      <c r="F3590" s="174" t="s">
        <v>44</v>
      </c>
      <c r="G3590" s="238" t="str" cm="1">
        <f t="array" ref="G3590">_xlfn.IFNA(_xlfn.IFS('26-Electrical'!F23="*",'26-Electrical'!E23,'26-Electrical'!H23="*",'26-Electrical'!G23,'26-Electrical'!J23="*",'26-Electrical'!I23,'26-Electrical'!L23="*",'26-Electrical'!K23,'26-Electrical'!N23="*",'26-Electrical'!M23,'26-Electrical'!P23="*",'26-Electrical'!O23,'26-Electrical'!R23="*",'26-Electrical'!Q23,'26-Electrical'!T23="*",'26-Electrical'!S23,'26-Electrical'!V23="*",'26-Electrical'!U23),"")</f>
        <v/>
      </c>
      <c r="H3590" s="236" t="e">
        <f>G3590/'Project Data'!$D$22</f>
        <v>#VALUE!</v>
      </c>
      <c r="I3590" s="174"/>
      <c r="J3590" s="225"/>
      <c r="K3590" s="404"/>
    </row>
    <row r="3591" spans="1:11" s="147" customFormat="1" ht="15.6" hidden="1">
      <c r="A3591" s="198">
        <f>'26-Electrical'!A24</f>
        <v>0</v>
      </c>
      <c r="B3591" s="399" t="str">
        <f>'26-Electrical'!B24</f>
        <v>26 05 33.23 Surface Raceways for Electrical Systems</v>
      </c>
      <c r="C3591" s="399"/>
      <c r="D3591" s="402" t="str" cm="1">
        <f t="array" ref="D3591">_xlfn.IFNA(_xlfn.IFS('26-Electrical'!D24="*",'26-Electrical'!C24,'26-Electrical'!F24="*",'26-Electrical'!E24,'26-Electrical'!H24="*",'26-Electrical'!G24,'26-Electrical'!J24="*",'26-Electrical'!I24,'26-Electrical'!L24="*",'26-Electrical'!K24,'26-Electrical'!N24="*",'26-Electrical'!M24,'26-Electrical'!P24="*",'26-Electrical'!O24,'26-Electrical'!R24="*",'26-Electrical'!Q24,'26-Electrical'!T24="*",'26-Electrical'!S24),"")</f>
        <v/>
      </c>
      <c r="E3591" s="402" t="e">
        <f>D3591/'Project Data'!$D$22</f>
        <v>#VALUE!</v>
      </c>
      <c r="F3591" s="174" t="s">
        <v>44</v>
      </c>
      <c r="G3591" s="238" t="str" cm="1">
        <f t="array" ref="G3591">_xlfn.IFNA(_xlfn.IFS('26-Electrical'!F24="*",'26-Electrical'!E24,'26-Electrical'!H24="*",'26-Electrical'!G24,'26-Electrical'!J24="*",'26-Electrical'!I24,'26-Electrical'!L24="*",'26-Electrical'!K24,'26-Electrical'!N24="*",'26-Electrical'!M24,'26-Electrical'!P24="*",'26-Electrical'!O24,'26-Electrical'!R24="*",'26-Electrical'!Q24,'26-Electrical'!T24="*",'26-Electrical'!S24,'26-Electrical'!V24="*",'26-Electrical'!U24),"")</f>
        <v/>
      </c>
      <c r="H3591" s="236" t="e">
        <f>G3591/'Project Data'!$D$22</f>
        <v>#VALUE!</v>
      </c>
      <c r="I3591" s="174"/>
      <c r="J3591" s="225"/>
      <c r="K3591" s="404"/>
    </row>
    <row r="3592" spans="1:11" s="147" customFormat="1" ht="15.6" hidden="1">
      <c r="A3592" s="198"/>
      <c r="B3592" s="399" t="str">
        <f>'26-Electrical'!B25</f>
        <v>26 05 36 Site Lighting</v>
      </c>
      <c r="C3592" s="399"/>
      <c r="D3592" s="402" t="str" cm="1">
        <f t="array" ref="D3592">_xlfn.IFNA(_xlfn.IFS('26-Electrical'!D25="*",'26-Electrical'!C25,'26-Electrical'!F25="*",'26-Electrical'!E25,'26-Electrical'!H25="*",'26-Electrical'!G25,'26-Electrical'!J25="*",'26-Electrical'!I25,'26-Electrical'!L25="*",'26-Electrical'!K25,'26-Electrical'!N25="*",'26-Electrical'!M25,'26-Electrical'!P25="*",'26-Electrical'!O25,'26-Electrical'!R25="*",'26-Electrical'!Q25,'26-Electrical'!T25="*",'26-Electrical'!S25),"")</f>
        <v/>
      </c>
      <c r="E3592" s="402" t="e">
        <f>D3592/'Project Data'!$D$22</f>
        <v>#VALUE!</v>
      </c>
      <c r="F3592" s="174" t="s">
        <v>44</v>
      </c>
      <c r="G3592" s="238" t="str" cm="1">
        <f t="array" ref="G3592">_xlfn.IFNA(_xlfn.IFS('26-Electrical'!F25="*",'26-Electrical'!E25,'26-Electrical'!H25="*",'26-Electrical'!G25,'26-Electrical'!J25="*",'26-Electrical'!I25,'26-Electrical'!L25="*",'26-Electrical'!K25,'26-Electrical'!N25="*",'26-Electrical'!M25,'26-Electrical'!P25="*",'26-Electrical'!O25,'26-Electrical'!R25="*",'26-Electrical'!Q25,'26-Electrical'!T25="*",'26-Electrical'!S25,'26-Electrical'!V25="*",'26-Electrical'!U25),"")</f>
        <v/>
      </c>
      <c r="H3592" s="236" t="e">
        <f>G3592/'Project Data'!$D$22</f>
        <v>#VALUE!</v>
      </c>
      <c r="I3592" s="174"/>
      <c r="J3592" s="225"/>
      <c r="K3592" s="404" t="s">
        <v>129</v>
      </c>
    </row>
    <row r="3593" spans="1:11" s="147" customFormat="1" ht="15.6" hidden="1">
      <c r="A3593" s="198">
        <f>'26-Electrical'!A26</f>
        <v>0</v>
      </c>
      <c r="B3593" s="399" t="str">
        <f>'26-Electrical'!B26</f>
        <v>26 05 39 Underfloor Raceways for Electrical Systems</v>
      </c>
      <c r="C3593" s="399"/>
      <c r="D3593" s="402" t="str" cm="1">
        <f t="array" ref="D3593">_xlfn.IFNA(_xlfn.IFS('26-Electrical'!D26="*",'26-Electrical'!C26,'26-Electrical'!F26="*",'26-Electrical'!E26,'26-Electrical'!H26="*",'26-Electrical'!G26,'26-Electrical'!J26="*",'26-Electrical'!I26,'26-Electrical'!L26="*",'26-Electrical'!K26,'26-Electrical'!N26="*",'26-Electrical'!M26,'26-Electrical'!P26="*",'26-Electrical'!O26,'26-Electrical'!R26="*",'26-Electrical'!Q26,'26-Electrical'!T26="*",'26-Electrical'!S26),"")</f>
        <v/>
      </c>
      <c r="E3593" s="402" t="e">
        <f>D3593/'Project Data'!$D$22</f>
        <v>#VALUE!</v>
      </c>
      <c r="F3593" s="174" t="s">
        <v>44</v>
      </c>
      <c r="G3593" s="238" t="str" cm="1">
        <f t="array" ref="G3593">_xlfn.IFNA(_xlfn.IFS('26-Electrical'!F26="*",'26-Electrical'!E26,'26-Electrical'!H26="*",'26-Electrical'!G26,'26-Electrical'!J26="*",'26-Electrical'!I26,'26-Electrical'!L26="*",'26-Electrical'!K26,'26-Electrical'!N26="*",'26-Electrical'!M26,'26-Electrical'!P26="*",'26-Electrical'!O26,'26-Electrical'!R26="*",'26-Electrical'!Q26,'26-Electrical'!T26="*",'26-Electrical'!S26,'26-Electrical'!V26="*",'26-Electrical'!U26),"")</f>
        <v/>
      </c>
      <c r="H3593" s="236" t="e">
        <f>G3593/'Project Data'!$D$22</f>
        <v>#VALUE!</v>
      </c>
      <c r="I3593" s="174"/>
      <c r="J3593" s="225"/>
      <c r="K3593" s="404"/>
    </row>
    <row r="3594" spans="1:11" s="147" customFormat="1" ht="15.6" hidden="1">
      <c r="A3594" s="198">
        <f>'26-Electrical'!A27</f>
        <v>0</v>
      </c>
      <c r="B3594" s="399" t="str">
        <f>'26-Electrical'!B27</f>
        <v>26 05 43 Underground Ducts and Raceways for Electrical Systems</v>
      </c>
      <c r="C3594" s="399"/>
      <c r="D3594" s="402" t="str" cm="1">
        <f t="array" ref="D3594">_xlfn.IFNA(_xlfn.IFS('26-Electrical'!D27="*",'26-Electrical'!C27,'26-Electrical'!F27="*",'26-Electrical'!E27,'26-Electrical'!H27="*",'26-Electrical'!G27,'26-Electrical'!J27="*",'26-Electrical'!I27,'26-Electrical'!L27="*",'26-Electrical'!K27,'26-Electrical'!N27="*",'26-Electrical'!M27,'26-Electrical'!P27="*",'26-Electrical'!O27,'26-Electrical'!R27="*",'26-Electrical'!Q27,'26-Electrical'!T27="*",'26-Electrical'!S27),"")</f>
        <v/>
      </c>
      <c r="E3594" s="402" t="e">
        <f>D3594/'Project Data'!$D$22</f>
        <v>#VALUE!</v>
      </c>
      <c r="F3594" s="174" t="s">
        <v>44</v>
      </c>
      <c r="G3594" s="238" t="str" cm="1">
        <f t="array" ref="G3594">_xlfn.IFNA(_xlfn.IFS('26-Electrical'!F27="*",'26-Electrical'!E27,'26-Electrical'!H27="*",'26-Electrical'!G27,'26-Electrical'!J27="*",'26-Electrical'!I27,'26-Electrical'!L27="*",'26-Electrical'!K27,'26-Electrical'!N27="*",'26-Electrical'!M27,'26-Electrical'!P27="*",'26-Electrical'!O27,'26-Electrical'!R27="*",'26-Electrical'!Q27,'26-Electrical'!T27="*",'26-Electrical'!S27,'26-Electrical'!V27="*",'26-Electrical'!U27),"")</f>
        <v/>
      </c>
      <c r="H3594" s="236" t="e">
        <f>G3594/'Project Data'!$D$22</f>
        <v>#VALUE!</v>
      </c>
      <c r="I3594" s="174"/>
      <c r="J3594" s="225"/>
      <c r="K3594" s="404"/>
    </row>
    <row r="3595" spans="1:11" s="147" customFormat="1" ht="15.6" hidden="1">
      <c r="A3595" s="198">
        <f>'26-Electrical'!A28</f>
        <v>0</v>
      </c>
      <c r="B3595" s="399" t="str">
        <f>'26-Electrical'!B28</f>
        <v>26 05 44 Sleeves and Sleeve Seals for Electrical Raceways and Cabling</v>
      </c>
      <c r="C3595" s="399"/>
      <c r="D3595" s="402" t="str" cm="1">
        <f t="array" ref="D3595">_xlfn.IFNA(_xlfn.IFS('26-Electrical'!D28="*",'26-Electrical'!C28,'26-Electrical'!F28="*",'26-Electrical'!E28,'26-Electrical'!H28="*",'26-Electrical'!G28,'26-Electrical'!J28="*",'26-Electrical'!I28,'26-Electrical'!L28="*",'26-Electrical'!K28,'26-Electrical'!N28="*",'26-Electrical'!M28,'26-Electrical'!P28="*",'26-Electrical'!O28,'26-Electrical'!R28="*",'26-Electrical'!Q28,'26-Electrical'!T28="*",'26-Electrical'!S28),"")</f>
        <v/>
      </c>
      <c r="E3595" s="402" t="e">
        <f>D3595/'Project Data'!$D$22</f>
        <v>#VALUE!</v>
      </c>
      <c r="F3595" s="174" t="s">
        <v>44</v>
      </c>
      <c r="G3595" s="238" t="str" cm="1">
        <f t="array" ref="G3595">_xlfn.IFNA(_xlfn.IFS('26-Electrical'!F28="*",'26-Electrical'!E28,'26-Electrical'!H28="*",'26-Electrical'!G28,'26-Electrical'!J28="*",'26-Electrical'!I28,'26-Electrical'!L28="*",'26-Electrical'!K28,'26-Electrical'!N28="*",'26-Electrical'!M28,'26-Electrical'!P28="*",'26-Electrical'!O28,'26-Electrical'!R28="*",'26-Electrical'!Q28,'26-Electrical'!T28="*",'26-Electrical'!S28,'26-Electrical'!V28="*",'26-Electrical'!U28),"")</f>
        <v/>
      </c>
      <c r="H3595" s="236" t="e">
        <f>G3595/'Project Data'!$D$22</f>
        <v>#VALUE!</v>
      </c>
      <c r="I3595" s="174"/>
      <c r="J3595" s="225"/>
      <c r="K3595" s="404"/>
    </row>
    <row r="3596" spans="1:11" s="147" customFormat="1" ht="15.6">
      <c r="A3596" s="198">
        <f>'26-Electrical'!A29</f>
        <v>1</v>
      </c>
      <c r="B3596" s="642" t="str">
        <f>'26-Electrical'!B29</f>
        <v>26 05 46 Fire Alarm</v>
      </c>
      <c r="C3596" s="643"/>
      <c r="D3596" s="402" t="str" cm="1">
        <f t="array" ref="D3596">_xlfn.IFNA(_xlfn.IFS('26-Electrical'!D29="*",'26-Electrical'!C29,'26-Electrical'!F29="*",'26-Electrical'!E29,'26-Electrical'!H29="*",'26-Electrical'!G29,'26-Electrical'!J29="*",'26-Electrical'!I29,'26-Electrical'!L29="*",'26-Electrical'!K29,'26-Electrical'!N29="*",'26-Electrical'!M29,'26-Electrical'!P29="*",'26-Electrical'!O29,'26-Electrical'!R29="*",'26-Electrical'!Q29,'26-Electrical'!T29="*",'26-Electrical'!S29),"")</f>
        <v>Included in Electrical</v>
      </c>
      <c r="E3596" s="402"/>
      <c r="F3596" s="174" t="s">
        <v>130</v>
      </c>
      <c r="G3596" s="238" t="str" cm="1">
        <f t="array" ref="G3596">_xlfn.IFNA(_xlfn.IFS('26-Electrical'!F29="*",'26-Electrical'!E29,'26-Electrical'!H29="*",'26-Electrical'!G29,'26-Electrical'!J29="*",'26-Electrical'!I29,'26-Electrical'!L29="*",'26-Electrical'!K29,'26-Electrical'!N29="*",'26-Electrical'!M29,'26-Electrical'!P29="*",'26-Electrical'!O29,'26-Electrical'!R29="*",'26-Electrical'!Q29,'26-Electrical'!T29="*",'26-Electrical'!S29,'26-Electrical'!V29="*",'26-Electrical'!U29),"")</f>
        <v>Included in Electrical</v>
      </c>
      <c r="H3596" s="236" t="e">
        <f>G3596/'Project Data'!$D$22</f>
        <v>#VALUE!</v>
      </c>
      <c r="I3596" s="174"/>
      <c r="J3596" s="225"/>
      <c r="K3596" s="404" t="s">
        <v>128</v>
      </c>
    </row>
    <row r="3597" spans="1:11" s="147" customFormat="1" ht="15.6" hidden="1">
      <c r="A3597" s="198">
        <f>'26-Electrical'!A30</f>
        <v>0</v>
      </c>
      <c r="B3597" s="235" t="str">
        <f>'26-Electrical'!B30</f>
        <v>26 05 48 Vibration and Seismic Controls for Electrical Systems</v>
      </c>
      <c r="C3597" s="254"/>
      <c r="D3597" s="238" t="str" cm="1">
        <f t="array" ref="D3597">_xlfn.IFNA(_xlfn.IFS('26-Electrical'!D30="*",'26-Electrical'!C30,'26-Electrical'!F30="*",'26-Electrical'!E30,'26-Electrical'!H30="*",'26-Electrical'!G30,'26-Electrical'!J30="*",'26-Electrical'!I30,'26-Electrical'!L30="*",'26-Electrical'!K30,'26-Electrical'!N30="*",'26-Electrical'!M30,'26-Electrical'!P30="*",'26-Electrical'!O30,'26-Electrical'!R30="*",'26-Electrical'!Q30,'26-Electrical'!T30="*",'26-Electrical'!S30),"")</f>
        <v/>
      </c>
      <c r="E3597" s="622" t="e">
        <f>D3597/'Project Data'!$D$22</f>
        <v>#VALUE!</v>
      </c>
      <c r="F3597" s="174" t="s">
        <v>44</v>
      </c>
      <c r="G3597" s="238" t="str" cm="1">
        <f t="array" ref="G3597">_xlfn.IFNA(_xlfn.IFS('26-Electrical'!F30="*",'26-Electrical'!E30,'26-Electrical'!H30="*",'26-Electrical'!G30,'26-Electrical'!J30="*",'26-Electrical'!I30,'26-Electrical'!L30="*",'26-Electrical'!K30,'26-Electrical'!N30="*",'26-Electrical'!M30,'26-Electrical'!P30="*",'26-Electrical'!O30,'26-Electrical'!R30="*",'26-Electrical'!Q30,'26-Electrical'!T30="*",'26-Electrical'!S30,'26-Electrical'!V30="*",'26-Electrical'!U30),"")</f>
        <v/>
      </c>
      <c r="H3597" s="236" t="e">
        <f>G3597/'Project Data'!$D$22</f>
        <v>#VALUE!</v>
      </c>
      <c r="I3597" s="174"/>
      <c r="J3597" s="225"/>
      <c r="K3597" s="242"/>
    </row>
    <row r="3598" spans="1:11" s="147" customFormat="1" ht="15.6" hidden="1">
      <c r="A3598" s="198">
        <f>'26-Electrical'!A31</f>
        <v>0</v>
      </c>
      <c r="B3598" s="235" t="str">
        <f>'26-Electrical'!B31</f>
        <v>26 05 48.16 Seismic Controls for Electrical Systems</v>
      </c>
      <c r="C3598" s="254"/>
      <c r="D3598" s="238" t="str" cm="1">
        <f t="array" ref="D3598">_xlfn.IFNA(_xlfn.IFS('26-Electrical'!D31="*",'26-Electrical'!C31,'26-Electrical'!F31="*",'26-Electrical'!E31,'26-Electrical'!H31="*",'26-Electrical'!G31,'26-Electrical'!J31="*",'26-Electrical'!I31,'26-Electrical'!L31="*",'26-Electrical'!K31,'26-Electrical'!N31="*",'26-Electrical'!M31,'26-Electrical'!P31="*",'26-Electrical'!O31,'26-Electrical'!R31="*",'26-Electrical'!Q31,'26-Electrical'!T31="*",'26-Electrical'!S31),"")</f>
        <v/>
      </c>
      <c r="E3598" s="622" t="e">
        <f>D3598/'Project Data'!$D$22</f>
        <v>#VALUE!</v>
      </c>
      <c r="F3598" s="174" t="s">
        <v>44</v>
      </c>
      <c r="G3598" s="238" t="str" cm="1">
        <f t="array" ref="G3598">_xlfn.IFNA(_xlfn.IFS('26-Electrical'!F31="*",'26-Electrical'!E31,'26-Electrical'!H31="*",'26-Electrical'!G31,'26-Electrical'!J31="*",'26-Electrical'!I31,'26-Electrical'!L31="*",'26-Electrical'!K31,'26-Electrical'!N31="*",'26-Electrical'!M31,'26-Electrical'!P31="*",'26-Electrical'!O31,'26-Electrical'!R31="*",'26-Electrical'!Q31,'26-Electrical'!T31="*",'26-Electrical'!S31,'26-Electrical'!V31="*",'26-Electrical'!U31),"")</f>
        <v/>
      </c>
      <c r="H3598" s="236" t="e">
        <f>G3598/'Project Data'!$D$22</f>
        <v>#VALUE!</v>
      </c>
      <c r="I3598" s="174"/>
      <c r="J3598" s="225"/>
      <c r="K3598" s="242"/>
    </row>
    <row r="3599" spans="1:11" s="147" customFormat="1" ht="15.6" hidden="1">
      <c r="A3599" s="198">
        <f>'26-Electrical'!A32</f>
        <v>0</v>
      </c>
      <c r="B3599" s="235" t="str">
        <f>'26-Electrical'!B32</f>
        <v>26 05 53 Identification for Electrical Systems</v>
      </c>
      <c r="C3599" s="254"/>
      <c r="D3599" s="238" t="str" cm="1">
        <f t="array" ref="D3599">_xlfn.IFNA(_xlfn.IFS('26-Electrical'!D32="*",'26-Electrical'!C32,'26-Electrical'!F32="*",'26-Electrical'!E32,'26-Electrical'!H32="*",'26-Electrical'!G32,'26-Electrical'!J32="*",'26-Electrical'!I32,'26-Electrical'!L32="*",'26-Electrical'!K32,'26-Electrical'!N32="*",'26-Electrical'!M32,'26-Electrical'!P32="*",'26-Electrical'!O32,'26-Electrical'!R32="*",'26-Electrical'!Q32,'26-Electrical'!T32="*",'26-Electrical'!S32),"")</f>
        <v/>
      </c>
      <c r="E3599" s="622" t="e">
        <f>D3599/'Project Data'!$D$22</f>
        <v>#VALUE!</v>
      </c>
      <c r="F3599" s="174" t="s">
        <v>44</v>
      </c>
      <c r="G3599" s="238" t="str" cm="1">
        <f t="array" ref="G3599">_xlfn.IFNA(_xlfn.IFS('26-Electrical'!F32="*",'26-Electrical'!E32,'26-Electrical'!H32="*",'26-Electrical'!G32,'26-Electrical'!J32="*",'26-Electrical'!I32,'26-Electrical'!L32="*",'26-Electrical'!K32,'26-Electrical'!N32="*",'26-Electrical'!M32,'26-Electrical'!P32="*",'26-Electrical'!O32,'26-Electrical'!R32="*",'26-Electrical'!Q32,'26-Electrical'!T32="*",'26-Electrical'!S32,'26-Electrical'!V32="*",'26-Electrical'!U32),"")</f>
        <v/>
      </c>
      <c r="H3599" s="236" t="e">
        <f>G3599/'Project Data'!$D$22</f>
        <v>#VALUE!</v>
      </c>
      <c r="I3599" s="174"/>
      <c r="J3599" s="225"/>
      <c r="K3599" s="242"/>
    </row>
    <row r="3600" spans="1:11" s="147" customFormat="1" ht="15.6" hidden="1">
      <c r="A3600" s="198">
        <f>'26-Electrical'!A33</f>
        <v>0</v>
      </c>
      <c r="B3600" s="235" t="str">
        <f>'26-Electrical'!B33</f>
        <v>26 05 73 Power System Studies</v>
      </c>
      <c r="C3600" s="254"/>
      <c r="D3600" s="238" t="str" cm="1">
        <f t="array" ref="D3600">_xlfn.IFNA(_xlfn.IFS('26-Electrical'!D33="*",'26-Electrical'!C33,'26-Electrical'!F33="*",'26-Electrical'!E33,'26-Electrical'!H33="*",'26-Electrical'!G33,'26-Electrical'!J33="*",'26-Electrical'!I33,'26-Electrical'!L33="*",'26-Electrical'!K33,'26-Electrical'!N33="*",'26-Electrical'!M33,'26-Electrical'!P33="*",'26-Electrical'!O33,'26-Electrical'!R33="*",'26-Electrical'!Q33,'26-Electrical'!T33="*",'26-Electrical'!S33),"")</f>
        <v/>
      </c>
      <c r="E3600" s="622" t="e">
        <f>D3600/'Project Data'!$D$22</f>
        <v>#VALUE!</v>
      </c>
      <c r="F3600" s="174" t="s">
        <v>44</v>
      </c>
      <c r="G3600" s="238" t="str" cm="1">
        <f t="array" ref="G3600">_xlfn.IFNA(_xlfn.IFS('26-Electrical'!F33="*",'26-Electrical'!E33,'26-Electrical'!H33="*",'26-Electrical'!G33,'26-Electrical'!J33="*",'26-Electrical'!I33,'26-Electrical'!L33="*",'26-Electrical'!K33,'26-Electrical'!N33="*",'26-Electrical'!M33,'26-Electrical'!P33="*",'26-Electrical'!O33,'26-Electrical'!R33="*",'26-Electrical'!Q33,'26-Electrical'!T33="*",'26-Electrical'!S33,'26-Electrical'!V33="*",'26-Electrical'!U33),"")</f>
        <v/>
      </c>
      <c r="H3600" s="236" t="e">
        <f>G3600/'Project Data'!$D$22</f>
        <v>#VALUE!</v>
      </c>
      <c r="I3600" s="174"/>
      <c r="J3600" s="225"/>
      <c r="K3600" s="242"/>
    </row>
    <row r="3601" spans="1:11" s="147" customFormat="1" ht="15.6" hidden="1">
      <c r="A3601" s="198">
        <f>'26-Electrical'!A34</f>
        <v>0</v>
      </c>
      <c r="B3601" s="235" t="str">
        <f>'26-Electrical'!B34</f>
        <v>26 05 73.13 Short-Circuit Studies</v>
      </c>
      <c r="C3601" s="254"/>
      <c r="D3601" s="238" t="str" cm="1">
        <f t="array" ref="D3601">_xlfn.IFNA(_xlfn.IFS('26-Electrical'!D34="*",'26-Electrical'!C34,'26-Electrical'!F34="*",'26-Electrical'!E34,'26-Electrical'!H34="*",'26-Electrical'!G34,'26-Electrical'!J34="*",'26-Electrical'!I34,'26-Electrical'!L34="*",'26-Electrical'!K34,'26-Electrical'!N34="*",'26-Electrical'!M34,'26-Electrical'!P34="*",'26-Electrical'!O34,'26-Electrical'!R34="*",'26-Electrical'!Q34,'26-Electrical'!T34="*",'26-Electrical'!S34),"")</f>
        <v/>
      </c>
      <c r="E3601" s="622" t="e">
        <f>D3601/'Project Data'!$D$22</f>
        <v>#VALUE!</v>
      </c>
      <c r="F3601" s="174" t="s">
        <v>44</v>
      </c>
      <c r="G3601" s="238" t="str" cm="1">
        <f t="array" ref="G3601">_xlfn.IFNA(_xlfn.IFS('26-Electrical'!F34="*",'26-Electrical'!E34,'26-Electrical'!H34="*",'26-Electrical'!G34,'26-Electrical'!J34="*",'26-Electrical'!I34,'26-Electrical'!L34="*",'26-Electrical'!K34,'26-Electrical'!N34="*",'26-Electrical'!M34,'26-Electrical'!P34="*",'26-Electrical'!O34,'26-Electrical'!R34="*",'26-Electrical'!Q34,'26-Electrical'!T34="*",'26-Electrical'!S34,'26-Electrical'!V34="*",'26-Electrical'!U34),"")</f>
        <v/>
      </c>
      <c r="H3601" s="236" t="e">
        <f>G3601/'Project Data'!$D$22</f>
        <v>#VALUE!</v>
      </c>
      <c r="I3601" s="174"/>
      <c r="J3601" s="225"/>
      <c r="K3601" s="242"/>
    </row>
    <row r="3602" spans="1:11" s="147" customFormat="1" ht="15.6" hidden="1">
      <c r="A3602" s="198">
        <f>'26-Electrical'!A35</f>
        <v>0</v>
      </c>
      <c r="B3602" s="235" t="str">
        <f>'26-Electrical'!B35</f>
        <v>26 05 73.16 Coordination Studies</v>
      </c>
      <c r="C3602" s="254"/>
      <c r="D3602" s="238" t="str" cm="1">
        <f t="array" ref="D3602">_xlfn.IFNA(_xlfn.IFS('26-Electrical'!D35="*",'26-Electrical'!C35,'26-Electrical'!F35="*",'26-Electrical'!E35,'26-Electrical'!H35="*",'26-Electrical'!G35,'26-Electrical'!J35="*",'26-Electrical'!I35,'26-Electrical'!L35="*",'26-Electrical'!K35,'26-Electrical'!N35="*",'26-Electrical'!M35,'26-Electrical'!P35="*",'26-Electrical'!O35,'26-Electrical'!R35="*",'26-Electrical'!Q35,'26-Electrical'!T35="*",'26-Electrical'!S35),"")</f>
        <v/>
      </c>
      <c r="E3602" s="622" t="e">
        <f>D3602/'Project Data'!$D$22</f>
        <v>#VALUE!</v>
      </c>
      <c r="F3602" s="174" t="s">
        <v>44</v>
      </c>
      <c r="G3602" s="238" t="str" cm="1">
        <f t="array" ref="G3602">_xlfn.IFNA(_xlfn.IFS('26-Electrical'!F35="*",'26-Electrical'!E35,'26-Electrical'!H35="*",'26-Electrical'!G35,'26-Electrical'!J35="*",'26-Electrical'!I35,'26-Electrical'!L35="*",'26-Electrical'!K35,'26-Electrical'!N35="*",'26-Electrical'!M35,'26-Electrical'!P35="*",'26-Electrical'!O35,'26-Electrical'!R35="*",'26-Electrical'!Q35,'26-Electrical'!T35="*",'26-Electrical'!S35,'26-Electrical'!V35="*",'26-Electrical'!U35),"")</f>
        <v/>
      </c>
      <c r="H3602" s="236" t="e">
        <f>G3602/'Project Data'!$D$22</f>
        <v>#VALUE!</v>
      </c>
      <c r="I3602" s="174"/>
      <c r="J3602" s="225"/>
      <c r="K3602" s="242"/>
    </row>
    <row r="3603" spans="1:11" s="147" customFormat="1" ht="15.6" hidden="1">
      <c r="A3603" s="198">
        <f>'26-Electrical'!A36</f>
        <v>0</v>
      </c>
      <c r="B3603" s="235" t="str">
        <f>'26-Electrical'!B36</f>
        <v>26 05 73.19 Arc-Flash Hazard Analysis</v>
      </c>
      <c r="C3603" s="254"/>
      <c r="D3603" s="238" t="str" cm="1">
        <f t="array" ref="D3603">_xlfn.IFNA(_xlfn.IFS('26-Electrical'!D36="*",'26-Electrical'!C36,'26-Electrical'!F36="*",'26-Electrical'!E36,'26-Electrical'!H36="*",'26-Electrical'!G36,'26-Electrical'!J36="*",'26-Electrical'!I36,'26-Electrical'!L36="*",'26-Electrical'!K36,'26-Electrical'!N36="*",'26-Electrical'!M36,'26-Electrical'!P36="*",'26-Electrical'!O36,'26-Electrical'!R36="*",'26-Electrical'!Q36,'26-Electrical'!T36="*",'26-Electrical'!S36),"")</f>
        <v/>
      </c>
      <c r="E3603" s="622" t="e">
        <f>D3603/'Project Data'!$D$22</f>
        <v>#VALUE!</v>
      </c>
      <c r="F3603" s="174" t="s">
        <v>44</v>
      </c>
      <c r="G3603" s="238" t="str" cm="1">
        <f t="array" ref="G3603">_xlfn.IFNA(_xlfn.IFS('26-Electrical'!F36="*",'26-Electrical'!E36,'26-Electrical'!H36="*",'26-Electrical'!G36,'26-Electrical'!J36="*",'26-Electrical'!I36,'26-Electrical'!L36="*",'26-Electrical'!K36,'26-Electrical'!N36="*",'26-Electrical'!M36,'26-Electrical'!P36="*",'26-Electrical'!O36,'26-Electrical'!R36="*",'26-Electrical'!Q36,'26-Electrical'!T36="*",'26-Electrical'!S36,'26-Electrical'!V36="*",'26-Electrical'!U36),"")</f>
        <v/>
      </c>
      <c r="H3603" s="236" t="e">
        <f>G3603/'Project Data'!$D$22</f>
        <v>#VALUE!</v>
      </c>
      <c r="I3603" s="174"/>
      <c r="J3603" s="225"/>
      <c r="K3603" s="242"/>
    </row>
    <row r="3604" spans="1:11" s="147" customFormat="1" ht="15.6" hidden="1">
      <c r="A3604" s="198">
        <f>'26-Electrical'!A37</f>
        <v>0</v>
      </c>
      <c r="B3604" s="235" t="str">
        <f>'26-Electrical'!B37</f>
        <v>26 05 73.23 Load Flow Studies</v>
      </c>
      <c r="C3604" s="254"/>
      <c r="D3604" s="238" t="str" cm="1">
        <f t="array" ref="D3604">_xlfn.IFNA(_xlfn.IFS('26-Electrical'!D37="*",'26-Electrical'!C37,'26-Electrical'!F37="*",'26-Electrical'!E37,'26-Electrical'!H37="*",'26-Electrical'!G37,'26-Electrical'!J37="*",'26-Electrical'!I37,'26-Electrical'!L37="*",'26-Electrical'!K37,'26-Electrical'!N37="*",'26-Electrical'!M37,'26-Electrical'!P37="*",'26-Electrical'!O37,'26-Electrical'!R37="*",'26-Electrical'!Q37,'26-Electrical'!T37="*",'26-Electrical'!S37),"")</f>
        <v/>
      </c>
      <c r="E3604" s="622" t="e">
        <f>D3604/'Project Data'!$D$22</f>
        <v>#VALUE!</v>
      </c>
      <c r="F3604" s="174" t="s">
        <v>44</v>
      </c>
      <c r="G3604" s="238" t="str" cm="1">
        <f t="array" ref="G3604">_xlfn.IFNA(_xlfn.IFS('26-Electrical'!F37="*",'26-Electrical'!E37,'26-Electrical'!H37="*",'26-Electrical'!G37,'26-Electrical'!J37="*",'26-Electrical'!I37,'26-Electrical'!L37="*",'26-Electrical'!K37,'26-Electrical'!N37="*",'26-Electrical'!M37,'26-Electrical'!P37="*",'26-Electrical'!O37,'26-Electrical'!R37="*",'26-Electrical'!Q37,'26-Electrical'!T37="*",'26-Electrical'!S37,'26-Electrical'!V37="*",'26-Electrical'!U37),"")</f>
        <v/>
      </c>
      <c r="H3604" s="236" t="e">
        <f>G3604/'Project Data'!$D$22</f>
        <v>#VALUE!</v>
      </c>
      <c r="I3604" s="174"/>
      <c r="J3604" s="225"/>
      <c r="K3604" s="242"/>
    </row>
    <row r="3605" spans="1:11" s="147" customFormat="1" ht="15.6" hidden="1">
      <c r="A3605" s="198">
        <f>'26-Electrical'!A38</f>
        <v>0</v>
      </c>
      <c r="B3605" s="235" t="str">
        <f>'26-Electrical'!B38</f>
        <v>26 05 73.26 Stability Studies</v>
      </c>
      <c r="C3605" s="254"/>
      <c r="D3605" s="238" t="str" cm="1">
        <f t="array" ref="D3605">_xlfn.IFNA(_xlfn.IFS('26-Electrical'!D38="*",'26-Electrical'!C38,'26-Electrical'!F38="*",'26-Electrical'!E38,'26-Electrical'!H38="*",'26-Electrical'!G38,'26-Electrical'!J38="*",'26-Electrical'!I38,'26-Electrical'!L38="*",'26-Electrical'!K38,'26-Electrical'!N38="*",'26-Electrical'!M38,'26-Electrical'!P38="*",'26-Electrical'!O38,'26-Electrical'!R38="*",'26-Electrical'!Q38,'26-Electrical'!T38="*",'26-Electrical'!S38),"")</f>
        <v/>
      </c>
      <c r="E3605" s="622" t="e">
        <f>D3605/'Project Data'!$D$22</f>
        <v>#VALUE!</v>
      </c>
      <c r="F3605" s="174" t="s">
        <v>44</v>
      </c>
      <c r="G3605" s="238" t="str" cm="1">
        <f t="array" ref="G3605">_xlfn.IFNA(_xlfn.IFS('26-Electrical'!F38="*",'26-Electrical'!E38,'26-Electrical'!H38="*",'26-Electrical'!G38,'26-Electrical'!J38="*",'26-Electrical'!I38,'26-Electrical'!L38="*",'26-Electrical'!K38,'26-Electrical'!N38="*",'26-Electrical'!M38,'26-Electrical'!P38="*",'26-Electrical'!O38,'26-Electrical'!R38="*",'26-Electrical'!Q38,'26-Electrical'!T38="*",'26-Electrical'!S38,'26-Electrical'!V38="*",'26-Electrical'!U38),"")</f>
        <v/>
      </c>
      <c r="H3605" s="236" t="e">
        <f>G3605/'Project Data'!$D$22</f>
        <v>#VALUE!</v>
      </c>
      <c r="I3605" s="174"/>
      <c r="J3605" s="225"/>
      <c r="K3605" s="242"/>
    </row>
    <row r="3606" spans="1:11" s="147" customFormat="1" ht="15.6" hidden="1">
      <c r="A3606" s="198">
        <f>'26-Electrical'!A39</f>
        <v>0</v>
      </c>
      <c r="B3606" s="235" t="str">
        <f>'26-Electrical'!B39</f>
        <v>26 05 73.29 Harmonic-Analysis Studies</v>
      </c>
      <c r="C3606" s="254"/>
      <c r="D3606" s="238" t="str" cm="1">
        <f t="array" ref="D3606">_xlfn.IFNA(_xlfn.IFS('26-Electrical'!D39="*",'26-Electrical'!C39,'26-Electrical'!F39="*",'26-Electrical'!E39,'26-Electrical'!H39="*",'26-Electrical'!G39,'26-Electrical'!J39="*",'26-Electrical'!I39,'26-Electrical'!L39="*",'26-Electrical'!K39,'26-Electrical'!N39="*",'26-Electrical'!M39,'26-Electrical'!P39="*",'26-Electrical'!O39,'26-Electrical'!R39="*",'26-Electrical'!Q39,'26-Electrical'!T39="*",'26-Electrical'!S39),"")</f>
        <v/>
      </c>
      <c r="E3606" s="622" t="e">
        <f>D3606/'Project Data'!$D$22</f>
        <v>#VALUE!</v>
      </c>
      <c r="F3606" s="174" t="s">
        <v>44</v>
      </c>
      <c r="G3606" s="238" t="str" cm="1">
        <f t="array" ref="G3606">_xlfn.IFNA(_xlfn.IFS('26-Electrical'!F39="*",'26-Electrical'!E39,'26-Electrical'!H39="*",'26-Electrical'!G39,'26-Electrical'!J39="*",'26-Electrical'!I39,'26-Electrical'!L39="*",'26-Electrical'!K39,'26-Electrical'!N39="*",'26-Electrical'!M39,'26-Electrical'!P39="*",'26-Electrical'!O39,'26-Electrical'!R39="*",'26-Electrical'!Q39,'26-Electrical'!T39="*",'26-Electrical'!S39,'26-Electrical'!V39="*",'26-Electrical'!U39),"")</f>
        <v/>
      </c>
      <c r="H3606" s="236" t="e">
        <f>G3606/'Project Data'!$D$22</f>
        <v>#VALUE!</v>
      </c>
      <c r="I3606" s="174"/>
      <c r="J3606" s="225"/>
      <c r="K3606" s="242"/>
    </row>
    <row r="3607" spans="1:11" s="147" customFormat="1" ht="15.6" hidden="1">
      <c r="A3607" s="198">
        <f>'26-Electrical'!A40</f>
        <v>0</v>
      </c>
      <c r="B3607" s="235" t="str">
        <f>'26-Electrical'!B40</f>
        <v>26 05 76 Photometric Studies</v>
      </c>
      <c r="C3607" s="254"/>
      <c r="D3607" s="238" t="str" cm="1">
        <f t="array" ref="D3607">_xlfn.IFNA(_xlfn.IFS('26-Electrical'!D40="*",'26-Electrical'!C40,'26-Electrical'!F40="*",'26-Electrical'!E40,'26-Electrical'!H40="*",'26-Electrical'!G40,'26-Electrical'!J40="*",'26-Electrical'!I40,'26-Electrical'!L40="*",'26-Electrical'!K40,'26-Electrical'!N40="*",'26-Electrical'!M40,'26-Electrical'!P40="*",'26-Electrical'!O40,'26-Electrical'!R40="*",'26-Electrical'!Q40,'26-Electrical'!T40="*",'26-Electrical'!S40),"")</f>
        <v/>
      </c>
      <c r="E3607" s="622" t="e">
        <f>D3607/'Project Data'!$D$22</f>
        <v>#VALUE!</v>
      </c>
      <c r="F3607" s="174" t="s">
        <v>44</v>
      </c>
      <c r="G3607" s="238" t="str" cm="1">
        <f t="array" ref="G3607">_xlfn.IFNA(_xlfn.IFS('26-Electrical'!F40="*",'26-Electrical'!E40,'26-Electrical'!H40="*",'26-Electrical'!G40,'26-Electrical'!J40="*",'26-Electrical'!I40,'26-Electrical'!L40="*",'26-Electrical'!K40,'26-Electrical'!N40="*",'26-Electrical'!M40,'26-Electrical'!P40="*",'26-Electrical'!O40,'26-Electrical'!R40="*",'26-Electrical'!Q40,'26-Electrical'!T40="*",'26-Electrical'!S40,'26-Electrical'!V40="*",'26-Electrical'!U40),"")</f>
        <v/>
      </c>
      <c r="H3607" s="236" t="e">
        <f>G3607/'Project Data'!$D$22</f>
        <v>#VALUE!</v>
      </c>
      <c r="I3607" s="174"/>
      <c r="J3607" s="225"/>
      <c r="K3607" s="242"/>
    </row>
    <row r="3608" spans="1:11" s="147" customFormat="1" ht="15.6" hidden="1">
      <c r="A3608" s="198">
        <f>'26-Electrical'!A41</f>
        <v>0</v>
      </c>
      <c r="B3608" s="235" t="str">
        <f>'26-Electrical'!B41</f>
        <v>26 05 83 Wiring Connections</v>
      </c>
      <c r="C3608" s="254"/>
      <c r="D3608" s="238" t="str" cm="1">
        <f t="array" ref="D3608">_xlfn.IFNA(_xlfn.IFS('26-Electrical'!D41="*",'26-Electrical'!C41,'26-Electrical'!F41="*",'26-Electrical'!E41,'26-Electrical'!H41="*",'26-Electrical'!G41,'26-Electrical'!J41="*",'26-Electrical'!I41,'26-Electrical'!L41="*",'26-Electrical'!K41,'26-Electrical'!N41="*",'26-Electrical'!M41,'26-Electrical'!P41="*",'26-Electrical'!O41,'26-Electrical'!R41="*",'26-Electrical'!Q41,'26-Electrical'!T41="*",'26-Electrical'!S41),"")</f>
        <v/>
      </c>
      <c r="E3608" s="622" t="e">
        <f>D3608/'Project Data'!$D$22</f>
        <v>#VALUE!</v>
      </c>
      <c r="F3608" s="174" t="s">
        <v>44</v>
      </c>
      <c r="G3608" s="238" t="str" cm="1">
        <f t="array" ref="G3608">_xlfn.IFNA(_xlfn.IFS('26-Electrical'!F41="*",'26-Electrical'!E41,'26-Electrical'!H41="*",'26-Electrical'!G41,'26-Electrical'!J41="*",'26-Electrical'!I41,'26-Electrical'!L41="*",'26-Electrical'!K41,'26-Electrical'!N41="*",'26-Electrical'!M41,'26-Electrical'!P41="*",'26-Electrical'!O41,'26-Electrical'!R41="*",'26-Electrical'!Q41,'26-Electrical'!T41="*",'26-Electrical'!S41,'26-Electrical'!V41="*",'26-Electrical'!U41),"")</f>
        <v/>
      </c>
      <c r="H3608" s="236" t="e">
        <f>G3608/'Project Data'!$D$22</f>
        <v>#VALUE!</v>
      </c>
      <c r="I3608" s="174"/>
      <c r="J3608" s="225"/>
      <c r="K3608" s="242"/>
    </row>
    <row r="3609" spans="1:11" s="147" customFormat="1" ht="15.6" hidden="1">
      <c r="A3609" s="198">
        <f>'26-Electrical'!A42</f>
        <v>0</v>
      </c>
      <c r="B3609" s="235" t="str">
        <f>'26-Electrical'!B42</f>
        <v>26 06 00 Schedules for Electrical</v>
      </c>
      <c r="C3609" s="254"/>
      <c r="D3609" s="238" t="str" cm="1">
        <f t="array" ref="D3609">_xlfn.IFNA(_xlfn.IFS('26-Electrical'!D42="*",'26-Electrical'!C42,'26-Electrical'!F42="*",'26-Electrical'!E42,'26-Electrical'!H42="*",'26-Electrical'!G42,'26-Electrical'!J42="*",'26-Electrical'!I42,'26-Electrical'!L42="*",'26-Electrical'!K42,'26-Electrical'!N42="*",'26-Electrical'!M42,'26-Electrical'!P42="*",'26-Electrical'!O42,'26-Electrical'!R42="*",'26-Electrical'!Q42,'26-Electrical'!T42="*",'26-Electrical'!S42),"")</f>
        <v/>
      </c>
      <c r="E3609" s="622" t="e">
        <f>D3609/'Project Data'!$D$22</f>
        <v>#VALUE!</v>
      </c>
      <c r="F3609" s="174" t="s">
        <v>44</v>
      </c>
      <c r="G3609" s="238" t="str" cm="1">
        <f t="array" ref="G3609">_xlfn.IFNA(_xlfn.IFS('26-Electrical'!F42="*",'26-Electrical'!E42,'26-Electrical'!H42="*",'26-Electrical'!G42,'26-Electrical'!J42="*",'26-Electrical'!I42,'26-Electrical'!L42="*",'26-Electrical'!K42,'26-Electrical'!N42="*",'26-Electrical'!M42,'26-Electrical'!P42="*",'26-Electrical'!O42,'26-Electrical'!R42="*",'26-Electrical'!Q42,'26-Electrical'!T42="*",'26-Electrical'!S42,'26-Electrical'!V42="*",'26-Electrical'!U42),"")</f>
        <v/>
      </c>
      <c r="H3609" s="236" t="e">
        <f>G3609/'Project Data'!$D$22</f>
        <v>#VALUE!</v>
      </c>
      <c r="I3609" s="174"/>
      <c r="J3609" s="225"/>
      <c r="K3609" s="242"/>
    </row>
    <row r="3610" spans="1:11" s="147" customFormat="1" ht="15.6" hidden="1">
      <c r="A3610" s="198">
        <f>'26-Electrical'!A43</f>
        <v>0</v>
      </c>
      <c r="B3610" s="235" t="str">
        <f>'26-Electrical'!B43</f>
        <v>26 06 10 Schedules for Medium-Voltage Electrical Distribution</v>
      </c>
      <c r="C3610" s="254"/>
      <c r="D3610" s="238" t="str" cm="1">
        <f t="array" ref="D3610">_xlfn.IFNA(_xlfn.IFS('26-Electrical'!D43="*",'26-Electrical'!C43,'26-Electrical'!F43="*",'26-Electrical'!E43,'26-Electrical'!H43="*",'26-Electrical'!G43,'26-Electrical'!J43="*",'26-Electrical'!I43,'26-Electrical'!L43="*",'26-Electrical'!K43,'26-Electrical'!N43="*",'26-Electrical'!M43,'26-Electrical'!P43="*",'26-Electrical'!O43,'26-Electrical'!R43="*",'26-Electrical'!Q43,'26-Electrical'!T43="*",'26-Electrical'!S43),"")</f>
        <v/>
      </c>
      <c r="E3610" s="622" t="e">
        <f>D3610/'Project Data'!$D$22</f>
        <v>#VALUE!</v>
      </c>
      <c r="F3610" s="174" t="s">
        <v>44</v>
      </c>
      <c r="G3610" s="238" t="str" cm="1">
        <f t="array" ref="G3610">_xlfn.IFNA(_xlfn.IFS('26-Electrical'!F43="*",'26-Electrical'!E43,'26-Electrical'!H43="*",'26-Electrical'!G43,'26-Electrical'!J43="*",'26-Electrical'!I43,'26-Electrical'!L43="*",'26-Electrical'!K43,'26-Electrical'!N43="*",'26-Electrical'!M43,'26-Electrical'!P43="*",'26-Electrical'!O43,'26-Electrical'!R43="*",'26-Electrical'!Q43,'26-Electrical'!T43="*",'26-Electrical'!S43,'26-Electrical'!V43="*",'26-Electrical'!U43),"")</f>
        <v/>
      </c>
      <c r="H3610" s="236" t="e">
        <f>G3610/'Project Data'!$D$22</f>
        <v>#VALUE!</v>
      </c>
      <c r="I3610" s="174"/>
      <c r="J3610" s="225"/>
      <c r="K3610" s="242"/>
    </row>
    <row r="3611" spans="1:11" s="147" customFormat="1" ht="15.6" hidden="1">
      <c r="A3611" s="198">
        <f>'26-Electrical'!A44</f>
        <v>0</v>
      </c>
      <c r="B3611" s="235" t="str">
        <f>'26-Electrical'!B44</f>
        <v>26 06 20 Schedules for Low-Voltage Electrical Distribution</v>
      </c>
      <c r="C3611" s="254"/>
      <c r="D3611" s="238" t="str" cm="1">
        <f t="array" ref="D3611">_xlfn.IFNA(_xlfn.IFS('26-Electrical'!D44="*",'26-Electrical'!C44,'26-Electrical'!F44="*",'26-Electrical'!E44,'26-Electrical'!H44="*",'26-Electrical'!G44,'26-Electrical'!J44="*",'26-Electrical'!I44,'26-Electrical'!L44="*",'26-Electrical'!K44,'26-Electrical'!N44="*",'26-Electrical'!M44,'26-Electrical'!P44="*",'26-Electrical'!O44,'26-Electrical'!R44="*",'26-Electrical'!Q44,'26-Electrical'!T44="*",'26-Electrical'!S44),"")</f>
        <v/>
      </c>
      <c r="E3611" s="622" t="e">
        <f>D3611/'Project Data'!$D$22</f>
        <v>#VALUE!</v>
      </c>
      <c r="F3611" s="174" t="s">
        <v>44</v>
      </c>
      <c r="G3611" s="238" t="str" cm="1">
        <f t="array" ref="G3611">_xlfn.IFNA(_xlfn.IFS('26-Electrical'!F44="*",'26-Electrical'!E44,'26-Electrical'!H44="*",'26-Electrical'!G44,'26-Electrical'!J44="*",'26-Electrical'!I44,'26-Electrical'!L44="*",'26-Electrical'!K44,'26-Electrical'!N44="*",'26-Electrical'!M44,'26-Electrical'!P44="*",'26-Electrical'!O44,'26-Electrical'!R44="*",'26-Electrical'!Q44,'26-Electrical'!T44="*",'26-Electrical'!S44,'26-Electrical'!V44="*",'26-Electrical'!U44),"")</f>
        <v/>
      </c>
      <c r="H3611" s="236" t="e">
        <f>G3611/'Project Data'!$D$22</f>
        <v>#VALUE!</v>
      </c>
      <c r="I3611" s="174"/>
      <c r="J3611" s="225"/>
      <c r="K3611" s="242"/>
    </row>
    <row r="3612" spans="1:11" s="147" customFormat="1" ht="15.6" hidden="1">
      <c r="A3612" s="198">
        <f>'26-Electrical'!A45</f>
        <v>0</v>
      </c>
      <c r="B3612" s="235" t="str">
        <f>'26-Electrical'!B45</f>
        <v>26 06 20.13 Electrical Switchboard Schedule</v>
      </c>
      <c r="C3612" s="254"/>
      <c r="D3612" s="238" t="str" cm="1">
        <f t="array" ref="D3612">_xlfn.IFNA(_xlfn.IFS('26-Electrical'!D45="*",'26-Electrical'!C45,'26-Electrical'!F45="*",'26-Electrical'!E45,'26-Electrical'!H45="*",'26-Electrical'!G45,'26-Electrical'!J45="*",'26-Electrical'!I45,'26-Electrical'!L45="*",'26-Electrical'!K45,'26-Electrical'!N45="*",'26-Electrical'!M45,'26-Electrical'!P45="*",'26-Electrical'!O45,'26-Electrical'!R45="*",'26-Electrical'!Q45,'26-Electrical'!T45="*",'26-Electrical'!S45),"")</f>
        <v/>
      </c>
      <c r="E3612" s="622" t="e">
        <f>D3612/'Project Data'!$D$22</f>
        <v>#VALUE!</v>
      </c>
      <c r="F3612" s="174" t="s">
        <v>44</v>
      </c>
      <c r="G3612" s="238" t="str" cm="1">
        <f t="array" ref="G3612">_xlfn.IFNA(_xlfn.IFS('26-Electrical'!F45="*",'26-Electrical'!E45,'26-Electrical'!H45="*",'26-Electrical'!G45,'26-Electrical'!J45="*",'26-Electrical'!I45,'26-Electrical'!L45="*",'26-Electrical'!K45,'26-Electrical'!N45="*",'26-Electrical'!M45,'26-Electrical'!P45="*",'26-Electrical'!O45,'26-Electrical'!R45="*",'26-Electrical'!Q45,'26-Electrical'!T45="*",'26-Electrical'!S45,'26-Electrical'!V45="*",'26-Electrical'!U45),"")</f>
        <v/>
      </c>
      <c r="H3612" s="236" t="e">
        <f>G3612/'Project Data'!$D$22</f>
        <v>#VALUE!</v>
      </c>
      <c r="I3612" s="174"/>
      <c r="J3612" s="225"/>
      <c r="K3612" s="242"/>
    </row>
    <row r="3613" spans="1:11" s="147" customFormat="1" ht="15.6" hidden="1">
      <c r="A3613" s="198">
        <f>'26-Electrical'!A46</f>
        <v>0</v>
      </c>
      <c r="B3613" s="235" t="str">
        <f>'26-Electrical'!B46</f>
        <v>26 06 20.16 Electrical Panelboard Schedule</v>
      </c>
      <c r="C3613" s="254"/>
      <c r="D3613" s="238" t="str" cm="1">
        <f t="array" ref="D3613">_xlfn.IFNA(_xlfn.IFS('26-Electrical'!D46="*",'26-Electrical'!C46,'26-Electrical'!F46="*",'26-Electrical'!E46,'26-Electrical'!H46="*",'26-Electrical'!G46,'26-Electrical'!J46="*",'26-Electrical'!I46,'26-Electrical'!L46="*",'26-Electrical'!K46,'26-Electrical'!N46="*",'26-Electrical'!M46,'26-Electrical'!P46="*",'26-Electrical'!O46,'26-Electrical'!R46="*",'26-Electrical'!Q46,'26-Electrical'!T46="*",'26-Electrical'!S46),"")</f>
        <v/>
      </c>
      <c r="E3613" s="622" t="e">
        <f>D3613/'Project Data'!$D$22</f>
        <v>#VALUE!</v>
      </c>
      <c r="F3613" s="174" t="s">
        <v>44</v>
      </c>
      <c r="G3613" s="238" t="str" cm="1">
        <f t="array" ref="G3613">_xlfn.IFNA(_xlfn.IFS('26-Electrical'!F46="*",'26-Electrical'!E46,'26-Electrical'!H46="*",'26-Electrical'!G46,'26-Electrical'!J46="*",'26-Electrical'!I46,'26-Electrical'!L46="*",'26-Electrical'!K46,'26-Electrical'!N46="*",'26-Electrical'!M46,'26-Electrical'!P46="*",'26-Electrical'!O46,'26-Electrical'!R46="*",'26-Electrical'!Q46,'26-Electrical'!T46="*",'26-Electrical'!S46,'26-Electrical'!V46="*",'26-Electrical'!U46),"")</f>
        <v/>
      </c>
      <c r="H3613" s="236" t="e">
        <f>G3613/'Project Data'!$D$22</f>
        <v>#VALUE!</v>
      </c>
      <c r="I3613" s="174"/>
      <c r="J3613" s="225"/>
      <c r="K3613" s="242"/>
    </row>
    <row r="3614" spans="1:11" s="147" customFormat="1" ht="15.6" hidden="1">
      <c r="A3614" s="198">
        <f>'26-Electrical'!A47</f>
        <v>0</v>
      </c>
      <c r="B3614" s="235" t="str">
        <f>'26-Electrical'!B47</f>
        <v>26 06 20.19 Electrical Motor-Control Center Schedule</v>
      </c>
      <c r="C3614" s="254"/>
      <c r="D3614" s="238" t="str" cm="1">
        <f t="array" ref="D3614">_xlfn.IFNA(_xlfn.IFS('26-Electrical'!D47="*",'26-Electrical'!C47,'26-Electrical'!F47="*",'26-Electrical'!E47,'26-Electrical'!H47="*",'26-Electrical'!G47,'26-Electrical'!J47="*",'26-Electrical'!I47,'26-Electrical'!L47="*",'26-Electrical'!K47,'26-Electrical'!N47="*",'26-Electrical'!M47,'26-Electrical'!P47="*",'26-Electrical'!O47,'26-Electrical'!R47="*",'26-Electrical'!Q47,'26-Electrical'!T47="*",'26-Electrical'!S47),"")</f>
        <v/>
      </c>
      <c r="E3614" s="622" t="e">
        <f>D3614/'Project Data'!$D$22</f>
        <v>#VALUE!</v>
      </c>
      <c r="F3614" s="174" t="s">
        <v>44</v>
      </c>
      <c r="G3614" s="238" t="str" cm="1">
        <f t="array" ref="G3614">_xlfn.IFNA(_xlfn.IFS('26-Electrical'!F47="*",'26-Electrical'!E47,'26-Electrical'!H47="*",'26-Electrical'!G47,'26-Electrical'!J47="*",'26-Electrical'!I47,'26-Electrical'!L47="*",'26-Electrical'!K47,'26-Electrical'!N47="*",'26-Electrical'!M47,'26-Electrical'!P47="*",'26-Electrical'!O47,'26-Electrical'!R47="*",'26-Electrical'!Q47,'26-Electrical'!T47="*",'26-Electrical'!S47,'26-Electrical'!V47="*",'26-Electrical'!U47),"")</f>
        <v/>
      </c>
      <c r="H3614" s="236" t="e">
        <f>G3614/'Project Data'!$D$22</f>
        <v>#VALUE!</v>
      </c>
      <c r="I3614" s="174"/>
      <c r="J3614" s="225"/>
      <c r="K3614" s="242"/>
    </row>
    <row r="3615" spans="1:11" s="147" customFormat="1" ht="15.6" hidden="1">
      <c r="A3615" s="198">
        <f>'26-Electrical'!A48</f>
        <v>0</v>
      </c>
      <c r="B3615" s="235" t="str">
        <f>'26-Electrical'!B48</f>
        <v>26 06 20.23 Electrical Circuit Schedule</v>
      </c>
      <c r="C3615" s="254"/>
      <c r="D3615" s="238" t="str" cm="1">
        <f t="array" ref="D3615">_xlfn.IFNA(_xlfn.IFS('26-Electrical'!D48="*",'26-Electrical'!C48,'26-Electrical'!F48="*",'26-Electrical'!E48,'26-Electrical'!H48="*",'26-Electrical'!G48,'26-Electrical'!J48="*",'26-Electrical'!I48,'26-Electrical'!L48="*",'26-Electrical'!K48,'26-Electrical'!N48="*",'26-Electrical'!M48,'26-Electrical'!P48="*",'26-Electrical'!O48,'26-Electrical'!R48="*",'26-Electrical'!Q48,'26-Electrical'!T48="*",'26-Electrical'!S48),"")</f>
        <v/>
      </c>
      <c r="E3615" s="622" t="e">
        <f>D3615/'Project Data'!$D$22</f>
        <v>#VALUE!</v>
      </c>
      <c r="F3615" s="174" t="s">
        <v>44</v>
      </c>
      <c r="G3615" s="238" t="str" cm="1">
        <f t="array" ref="G3615">_xlfn.IFNA(_xlfn.IFS('26-Electrical'!F48="*",'26-Electrical'!E48,'26-Electrical'!H48="*",'26-Electrical'!G48,'26-Electrical'!J48="*",'26-Electrical'!I48,'26-Electrical'!L48="*",'26-Electrical'!K48,'26-Electrical'!N48="*",'26-Electrical'!M48,'26-Electrical'!P48="*",'26-Electrical'!O48,'26-Electrical'!R48="*",'26-Electrical'!Q48,'26-Electrical'!T48="*",'26-Electrical'!S48,'26-Electrical'!V48="*",'26-Electrical'!U48),"")</f>
        <v/>
      </c>
      <c r="H3615" s="236" t="e">
        <f>G3615/'Project Data'!$D$22</f>
        <v>#VALUE!</v>
      </c>
      <c r="I3615" s="174"/>
      <c r="J3615" s="225"/>
      <c r="K3615" s="242"/>
    </row>
    <row r="3616" spans="1:11" s="147" customFormat="1" ht="15.6" hidden="1">
      <c r="A3616" s="198">
        <f>'26-Electrical'!A49</f>
        <v>0</v>
      </c>
      <c r="B3616" s="235" t="str">
        <f>'26-Electrical'!B49</f>
        <v>26 06 20.26 Wiring Device Schedule</v>
      </c>
      <c r="C3616" s="254"/>
      <c r="D3616" s="238" t="str" cm="1">
        <f t="array" ref="D3616">_xlfn.IFNA(_xlfn.IFS('26-Electrical'!D49="*",'26-Electrical'!C49,'26-Electrical'!F49="*",'26-Electrical'!E49,'26-Electrical'!H49="*",'26-Electrical'!G49,'26-Electrical'!J49="*",'26-Electrical'!I49,'26-Electrical'!L49="*",'26-Electrical'!K49,'26-Electrical'!N49="*",'26-Electrical'!M49,'26-Electrical'!P49="*",'26-Electrical'!O49,'26-Electrical'!R49="*",'26-Electrical'!Q49,'26-Electrical'!T49="*",'26-Electrical'!S49),"")</f>
        <v/>
      </c>
      <c r="E3616" s="622" t="e">
        <f>D3616/'Project Data'!$D$22</f>
        <v>#VALUE!</v>
      </c>
      <c r="F3616" s="174" t="s">
        <v>44</v>
      </c>
      <c r="G3616" s="238" t="str" cm="1">
        <f t="array" ref="G3616">_xlfn.IFNA(_xlfn.IFS('26-Electrical'!F49="*",'26-Electrical'!E49,'26-Electrical'!H49="*",'26-Electrical'!G49,'26-Electrical'!J49="*",'26-Electrical'!I49,'26-Electrical'!L49="*",'26-Electrical'!K49,'26-Electrical'!N49="*",'26-Electrical'!M49,'26-Electrical'!P49="*",'26-Electrical'!O49,'26-Electrical'!R49="*",'26-Electrical'!Q49,'26-Electrical'!T49="*",'26-Electrical'!S49,'26-Electrical'!V49="*",'26-Electrical'!U49),"")</f>
        <v/>
      </c>
      <c r="H3616" s="236" t="e">
        <f>G3616/'Project Data'!$D$22</f>
        <v>#VALUE!</v>
      </c>
      <c r="I3616" s="174"/>
      <c r="J3616" s="225"/>
      <c r="K3616" s="242"/>
    </row>
    <row r="3617" spans="1:11" s="147" customFormat="1" ht="15.6" hidden="1">
      <c r="A3617" s="198">
        <f>'26-Electrical'!A50</f>
        <v>0</v>
      </c>
      <c r="B3617" s="235" t="str">
        <f>'26-Electrical'!B50</f>
        <v>26 06 30 Schedules for Facility Electrical Power Generating and Storing Equipment</v>
      </c>
      <c r="C3617" s="254"/>
      <c r="D3617" s="238" t="str" cm="1">
        <f t="array" ref="D3617">_xlfn.IFNA(_xlfn.IFS('26-Electrical'!D50="*",'26-Electrical'!C50,'26-Electrical'!F50="*",'26-Electrical'!E50,'26-Electrical'!H50="*",'26-Electrical'!G50,'26-Electrical'!J50="*",'26-Electrical'!I50,'26-Electrical'!L50="*",'26-Electrical'!K50,'26-Electrical'!N50="*",'26-Electrical'!M50,'26-Electrical'!P50="*",'26-Electrical'!O50,'26-Electrical'!R50="*",'26-Electrical'!Q50,'26-Electrical'!T50="*",'26-Electrical'!S50),"")</f>
        <v/>
      </c>
      <c r="E3617" s="622" t="e">
        <f>D3617/'Project Data'!$D$22</f>
        <v>#VALUE!</v>
      </c>
      <c r="F3617" s="174" t="s">
        <v>44</v>
      </c>
      <c r="G3617" s="238" t="str" cm="1">
        <f t="array" ref="G3617">_xlfn.IFNA(_xlfn.IFS('26-Electrical'!F50="*",'26-Electrical'!E50,'26-Electrical'!H50="*",'26-Electrical'!G50,'26-Electrical'!J50="*",'26-Electrical'!I50,'26-Electrical'!L50="*",'26-Electrical'!K50,'26-Electrical'!N50="*",'26-Electrical'!M50,'26-Electrical'!P50="*",'26-Electrical'!O50,'26-Electrical'!R50="*",'26-Electrical'!Q50,'26-Electrical'!T50="*",'26-Electrical'!S50,'26-Electrical'!V50="*",'26-Electrical'!U50),"")</f>
        <v/>
      </c>
      <c r="H3617" s="236" t="e">
        <f>G3617/'Project Data'!$D$22</f>
        <v>#VALUE!</v>
      </c>
      <c r="I3617" s="174"/>
      <c r="J3617" s="225"/>
      <c r="K3617" s="242"/>
    </row>
    <row r="3618" spans="1:11" s="147" customFormat="1" ht="15.6" hidden="1">
      <c r="A3618" s="198">
        <f>'26-Electrical'!A51</f>
        <v>0</v>
      </c>
      <c r="B3618" s="235" t="str">
        <f>'26-Electrical'!B51</f>
        <v>26 06 40 Schedules for Electrical Protection Systems</v>
      </c>
      <c r="C3618" s="254"/>
      <c r="D3618" s="238" t="str" cm="1">
        <f t="array" ref="D3618">_xlfn.IFNA(_xlfn.IFS('26-Electrical'!D51="*",'26-Electrical'!C51,'26-Electrical'!F51="*",'26-Electrical'!E51,'26-Electrical'!H51="*",'26-Electrical'!G51,'26-Electrical'!J51="*",'26-Electrical'!I51,'26-Electrical'!L51="*",'26-Electrical'!K51,'26-Electrical'!N51="*",'26-Electrical'!M51,'26-Electrical'!P51="*",'26-Electrical'!O51,'26-Electrical'!R51="*",'26-Electrical'!Q51,'26-Electrical'!T51="*",'26-Electrical'!S51),"")</f>
        <v/>
      </c>
      <c r="E3618" s="622" t="e">
        <f>D3618/'Project Data'!$D$22</f>
        <v>#VALUE!</v>
      </c>
      <c r="F3618" s="174" t="s">
        <v>44</v>
      </c>
      <c r="G3618" s="238" t="str" cm="1">
        <f t="array" ref="G3618">_xlfn.IFNA(_xlfn.IFS('26-Electrical'!F51="*",'26-Electrical'!E51,'26-Electrical'!H51="*",'26-Electrical'!G51,'26-Electrical'!J51="*",'26-Electrical'!I51,'26-Electrical'!L51="*",'26-Electrical'!K51,'26-Electrical'!N51="*",'26-Electrical'!M51,'26-Electrical'!P51="*",'26-Electrical'!O51,'26-Electrical'!R51="*",'26-Electrical'!Q51,'26-Electrical'!T51="*",'26-Electrical'!S51,'26-Electrical'!V51="*",'26-Electrical'!U51),"")</f>
        <v/>
      </c>
      <c r="H3618" s="236" t="e">
        <f>G3618/'Project Data'!$D$22</f>
        <v>#VALUE!</v>
      </c>
      <c r="I3618" s="174"/>
      <c r="J3618" s="225"/>
      <c r="K3618" s="242"/>
    </row>
    <row r="3619" spans="1:11" s="147" customFormat="1" ht="15.6" hidden="1">
      <c r="A3619" s="198">
        <f>'26-Electrical'!A52</f>
        <v>0</v>
      </c>
      <c r="B3619" s="235" t="str">
        <f>'26-Electrical'!B52</f>
        <v>26 06 50 Schedules for Lighting</v>
      </c>
      <c r="C3619" s="254"/>
      <c r="D3619" s="238" t="str" cm="1">
        <f t="array" ref="D3619">_xlfn.IFNA(_xlfn.IFS('26-Electrical'!D52="*",'26-Electrical'!C52,'26-Electrical'!F52="*",'26-Electrical'!E52,'26-Electrical'!H52="*",'26-Electrical'!G52,'26-Electrical'!J52="*",'26-Electrical'!I52,'26-Electrical'!L52="*",'26-Electrical'!K52,'26-Electrical'!N52="*",'26-Electrical'!M52,'26-Electrical'!P52="*",'26-Electrical'!O52,'26-Electrical'!R52="*",'26-Electrical'!Q52,'26-Electrical'!T52="*",'26-Electrical'!S52),"")</f>
        <v/>
      </c>
      <c r="E3619" s="622" t="e">
        <f>D3619/'Project Data'!$D$22</f>
        <v>#VALUE!</v>
      </c>
      <c r="F3619" s="174" t="s">
        <v>44</v>
      </c>
      <c r="G3619" s="238" t="str" cm="1">
        <f t="array" ref="G3619">_xlfn.IFNA(_xlfn.IFS('26-Electrical'!F52="*",'26-Electrical'!E52,'26-Electrical'!H52="*",'26-Electrical'!G52,'26-Electrical'!J52="*",'26-Electrical'!I52,'26-Electrical'!L52="*",'26-Electrical'!K52,'26-Electrical'!N52="*",'26-Electrical'!M52,'26-Electrical'!P52="*",'26-Electrical'!O52,'26-Electrical'!R52="*",'26-Electrical'!Q52,'26-Electrical'!T52="*",'26-Electrical'!S52,'26-Electrical'!V52="*",'26-Electrical'!U52),"")</f>
        <v/>
      </c>
      <c r="H3619" s="236" t="e">
        <f>G3619/'Project Data'!$D$22</f>
        <v>#VALUE!</v>
      </c>
      <c r="I3619" s="174"/>
      <c r="J3619" s="225"/>
      <c r="K3619" s="242"/>
    </row>
    <row r="3620" spans="1:11" s="147" customFormat="1" ht="15.6" hidden="1">
      <c r="A3620" s="198">
        <f>'26-Electrical'!A53</f>
        <v>0</v>
      </c>
      <c r="B3620" s="235" t="str">
        <f>'26-Electrical'!B53</f>
        <v>26 06 50.13 Lighting Panelboard Schedule</v>
      </c>
      <c r="C3620" s="254"/>
      <c r="D3620" s="238" t="str" cm="1">
        <f t="array" ref="D3620">_xlfn.IFNA(_xlfn.IFS('26-Electrical'!D53="*",'26-Electrical'!C53,'26-Electrical'!F53="*",'26-Electrical'!E53,'26-Electrical'!H53="*",'26-Electrical'!G53,'26-Electrical'!J53="*",'26-Electrical'!I53,'26-Electrical'!L53="*",'26-Electrical'!K53,'26-Electrical'!N53="*",'26-Electrical'!M53,'26-Electrical'!P53="*",'26-Electrical'!O53,'26-Electrical'!R53="*",'26-Electrical'!Q53,'26-Electrical'!T53="*",'26-Electrical'!S53),"")</f>
        <v/>
      </c>
      <c r="E3620" s="622" t="e">
        <f>D3620/'Project Data'!$D$22</f>
        <v>#VALUE!</v>
      </c>
      <c r="F3620" s="174" t="s">
        <v>44</v>
      </c>
      <c r="G3620" s="238" t="str" cm="1">
        <f t="array" ref="G3620">_xlfn.IFNA(_xlfn.IFS('26-Electrical'!F53="*",'26-Electrical'!E53,'26-Electrical'!H53="*",'26-Electrical'!G53,'26-Electrical'!J53="*",'26-Electrical'!I53,'26-Electrical'!L53="*",'26-Electrical'!K53,'26-Electrical'!N53="*",'26-Electrical'!M53,'26-Electrical'!P53="*",'26-Electrical'!O53,'26-Electrical'!R53="*",'26-Electrical'!Q53,'26-Electrical'!T53="*",'26-Electrical'!S53,'26-Electrical'!V53="*",'26-Electrical'!U53),"")</f>
        <v/>
      </c>
      <c r="H3620" s="236" t="e">
        <f>G3620/'Project Data'!$D$22</f>
        <v>#VALUE!</v>
      </c>
      <c r="I3620" s="174"/>
      <c r="J3620" s="225"/>
      <c r="K3620" s="242"/>
    </row>
    <row r="3621" spans="1:11" s="147" customFormat="1" ht="15.6" hidden="1">
      <c r="A3621" s="198">
        <f>'26-Electrical'!A54</f>
        <v>0</v>
      </c>
      <c r="B3621" s="235" t="str">
        <f>'26-Electrical'!B54</f>
        <v>26 06 50.16 Lighting Fixture Schedule</v>
      </c>
      <c r="C3621" s="254"/>
      <c r="D3621" s="238" t="str" cm="1">
        <f t="array" ref="D3621">_xlfn.IFNA(_xlfn.IFS('26-Electrical'!D54="*",'26-Electrical'!C54,'26-Electrical'!F54="*",'26-Electrical'!E54,'26-Electrical'!H54="*",'26-Electrical'!G54,'26-Electrical'!J54="*",'26-Electrical'!I54,'26-Electrical'!L54="*",'26-Electrical'!K54,'26-Electrical'!N54="*",'26-Electrical'!M54,'26-Electrical'!P54="*",'26-Electrical'!O54,'26-Electrical'!R54="*",'26-Electrical'!Q54,'26-Electrical'!T54="*",'26-Electrical'!S54),"")</f>
        <v/>
      </c>
      <c r="E3621" s="622" t="e">
        <f>D3621/'Project Data'!$D$22</f>
        <v>#VALUE!</v>
      </c>
      <c r="F3621" s="174" t="s">
        <v>44</v>
      </c>
      <c r="G3621" s="238" t="str" cm="1">
        <f t="array" ref="G3621">_xlfn.IFNA(_xlfn.IFS('26-Electrical'!F54="*",'26-Electrical'!E54,'26-Electrical'!H54="*",'26-Electrical'!G54,'26-Electrical'!J54="*",'26-Electrical'!I54,'26-Electrical'!L54="*",'26-Electrical'!K54,'26-Electrical'!N54="*",'26-Electrical'!M54,'26-Electrical'!P54="*",'26-Electrical'!O54,'26-Electrical'!R54="*",'26-Electrical'!Q54,'26-Electrical'!T54="*",'26-Electrical'!S54,'26-Electrical'!V54="*",'26-Electrical'!U54),"")</f>
        <v/>
      </c>
      <c r="H3621" s="236" t="e">
        <f>G3621/'Project Data'!$D$22</f>
        <v>#VALUE!</v>
      </c>
      <c r="I3621" s="174"/>
      <c r="J3621" s="225"/>
      <c r="K3621" s="242"/>
    </row>
    <row r="3622" spans="1:11" s="147" customFormat="1" ht="15.6" hidden="1">
      <c r="A3622" s="198">
        <f>'26-Electrical'!A55</f>
        <v>0</v>
      </c>
      <c r="B3622" s="235" t="str">
        <f>'26-Electrical'!B55</f>
        <v>26 08 00 Commissioning of Electrical Systems</v>
      </c>
      <c r="C3622" s="254"/>
      <c r="D3622" s="238" t="str" cm="1">
        <f t="array" ref="D3622">_xlfn.IFNA(_xlfn.IFS('26-Electrical'!D55="*",'26-Electrical'!C55,'26-Electrical'!F55="*",'26-Electrical'!E55,'26-Electrical'!H55="*",'26-Electrical'!G55,'26-Electrical'!J55="*",'26-Electrical'!I55,'26-Electrical'!L55="*",'26-Electrical'!K55,'26-Electrical'!N55="*",'26-Electrical'!M55,'26-Electrical'!P55="*",'26-Electrical'!O55,'26-Electrical'!R55="*",'26-Electrical'!Q55,'26-Electrical'!T55="*",'26-Electrical'!S55),"")</f>
        <v/>
      </c>
      <c r="E3622" s="622" t="e">
        <f>D3622/'Project Data'!$D$22</f>
        <v>#VALUE!</v>
      </c>
      <c r="F3622" s="174" t="s">
        <v>44</v>
      </c>
      <c r="G3622" s="238" t="str" cm="1">
        <f t="array" ref="G3622">_xlfn.IFNA(_xlfn.IFS('26-Electrical'!F55="*",'26-Electrical'!E55,'26-Electrical'!H55="*",'26-Electrical'!G55,'26-Electrical'!J55="*",'26-Electrical'!I55,'26-Electrical'!L55="*",'26-Electrical'!K55,'26-Electrical'!N55="*",'26-Electrical'!M55,'26-Electrical'!P55="*",'26-Electrical'!O55,'26-Electrical'!R55="*",'26-Electrical'!Q55,'26-Electrical'!T55="*",'26-Electrical'!S55,'26-Electrical'!V55="*",'26-Electrical'!U55),"")</f>
        <v/>
      </c>
      <c r="H3622" s="236" t="e">
        <f>G3622/'Project Data'!$D$22</f>
        <v>#VALUE!</v>
      </c>
      <c r="I3622" s="174"/>
      <c r="J3622" s="225"/>
      <c r="K3622" s="242"/>
    </row>
    <row r="3623" spans="1:11" s="147" customFormat="1" ht="15.6" hidden="1">
      <c r="A3623" s="198">
        <f>'26-Electrical'!A56</f>
        <v>0</v>
      </c>
      <c r="B3623" s="235" t="str">
        <f>'26-Electrical'!B56</f>
        <v>26 09 00 Instrumentation and Control for Electrical Systems</v>
      </c>
      <c r="C3623" s="254"/>
      <c r="D3623" s="238" t="str" cm="1">
        <f t="array" ref="D3623">_xlfn.IFNA(_xlfn.IFS('26-Electrical'!D56="*",'26-Electrical'!C56,'26-Electrical'!F56="*",'26-Electrical'!E56,'26-Electrical'!H56="*",'26-Electrical'!G56,'26-Electrical'!J56="*",'26-Electrical'!I56,'26-Electrical'!L56="*",'26-Electrical'!K56,'26-Electrical'!N56="*",'26-Electrical'!M56,'26-Electrical'!P56="*",'26-Electrical'!O56,'26-Electrical'!R56="*",'26-Electrical'!Q56,'26-Electrical'!T56="*",'26-Electrical'!S56),"")</f>
        <v/>
      </c>
      <c r="E3623" s="622" t="e">
        <f>D3623/'Project Data'!$D$22</f>
        <v>#VALUE!</v>
      </c>
      <c r="F3623" s="174" t="s">
        <v>44</v>
      </c>
      <c r="G3623" s="238" t="str" cm="1">
        <f t="array" ref="G3623">_xlfn.IFNA(_xlfn.IFS('26-Electrical'!F56="*",'26-Electrical'!E56,'26-Electrical'!H56="*",'26-Electrical'!G56,'26-Electrical'!J56="*",'26-Electrical'!I56,'26-Electrical'!L56="*",'26-Electrical'!K56,'26-Electrical'!N56="*",'26-Electrical'!M56,'26-Electrical'!P56="*",'26-Electrical'!O56,'26-Electrical'!R56="*",'26-Electrical'!Q56,'26-Electrical'!T56="*",'26-Electrical'!S56,'26-Electrical'!V56="*",'26-Electrical'!U56),"")</f>
        <v/>
      </c>
      <c r="H3623" s="236" t="e">
        <f>G3623/'Project Data'!$D$22</f>
        <v>#VALUE!</v>
      </c>
      <c r="I3623" s="174"/>
      <c r="J3623" s="225"/>
      <c r="K3623" s="242"/>
    </row>
    <row r="3624" spans="1:11" s="147" customFormat="1" ht="15.6" hidden="1">
      <c r="A3624" s="198">
        <f>'26-Electrical'!A57</f>
        <v>0</v>
      </c>
      <c r="B3624" s="235" t="str">
        <f>'26-Electrical'!B57</f>
        <v>26 09 13 Electrical Power Monitoring</v>
      </c>
      <c r="C3624" s="254"/>
      <c r="D3624" s="238" t="str" cm="1">
        <f t="array" ref="D3624">_xlfn.IFNA(_xlfn.IFS('26-Electrical'!D57="*",'26-Electrical'!C57,'26-Electrical'!F57="*",'26-Electrical'!E57,'26-Electrical'!H57="*",'26-Electrical'!G57,'26-Electrical'!J57="*",'26-Electrical'!I57,'26-Electrical'!L57="*",'26-Electrical'!K57,'26-Electrical'!N57="*",'26-Electrical'!M57,'26-Electrical'!P57="*",'26-Electrical'!O57,'26-Electrical'!R57="*",'26-Electrical'!Q57,'26-Electrical'!T57="*",'26-Electrical'!S57),"")</f>
        <v/>
      </c>
      <c r="E3624" s="622" t="e">
        <f>D3624/'Project Data'!$D$22</f>
        <v>#VALUE!</v>
      </c>
      <c r="F3624" s="174" t="s">
        <v>44</v>
      </c>
      <c r="G3624" s="238" t="str" cm="1">
        <f t="array" ref="G3624">_xlfn.IFNA(_xlfn.IFS('26-Electrical'!F57="*",'26-Electrical'!E57,'26-Electrical'!H57="*",'26-Electrical'!G57,'26-Electrical'!J57="*",'26-Electrical'!I57,'26-Electrical'!L57="*",'26-Electrical'!K57,'26-Electrical'!N57="*",'26-Electrical'!M57,'26-Electrical'!P57="*",'26-Electrical'!O57,'26-Electrical'!R57="*",'26-Electrical'!Q57,'26-Electrical'!T57="*",'26-Electrical'!S57,'26-Electrical'!V57="*",'26-Electrical'!U57),"")</f>
        <v/>
      </c>
      <c r="H3624" s="236" t="e">
        <f>G3624/'Project Data'!$D$22</f>
        <v>#VALUE!</v>
      </c>
      <c r="I3624" s="174"/>
      <c r="J3624" s="225"/>
      <c r="K3624" s="242"/>
    </row>
    <row r="3625" spans="1:11" s="147" customFormat="1" ht="15.6" hidden="1">
      <c r="A3625" s="198">
        <f>'26-Electrical'!A58</f>
        <v>0</v>
      </c>
      <c r="B3625" s="235" t="str">
        <f>'26-Electrical'!B58</f>
        <v>26 09 15 Peak Load Controllers</v>
      </c>
      <c r="C3625" s="254"/>
      <c r="D3625" s="238" t="str" cm="1">
        <f t="array" ref="D3625">_xlfn.IFNA(_xlfn.IFS('26-Electrical'!D58="*",'26-Electrical'!C58,'26-Electrical'!F58="*",'26-Electrical'!E58,'26-Electrical'!H58="*",'26-Electrical'!G58,'26-Electrical'!J58="*",'26-Electrical'!I58,'26-Electrical'!L58="*",'26-Electrical'!K58,'26-Electrical'!N58="*",'26-Electrical'!M58,'26-Electrical'!P58="*",'26-Electrical'!O58,'26-Electrical'!R58="*",'26-Electrical'!Q58,'26-Electrical'!T58="*",'26-Electrical'!S58),"")</f>
        <v/>
      </c>
      <c r="E3625" s="622" t="e">
        <f>D3625/'Project Data'!$D$22</f>
        <v>#VALUE!</v>
      </c>
      <c r="F3625" s="174" t="s">
        <v>44</v>
      </c>
      <c r="G3625" s="238" t="str" cm="1">
        <f t="array" ref="G3625">_xlfn.IFNA(_xlfn.IFS('26-Electrical'!F58="*",'26-Electrical'!E58,'26-Electrical'!H58="*",'26-Electrical'!G58,'26-Electrical'!J58="*",'26-Electrical'!I58,'26-Electrical'!L58="*",'26-Electrical'!K58,'26-Electrical'!N58="*",'26-Electrical'!M58,'26-Electrical'!P58="*",'26-Electrical'!O58,'26-Electrical'!R58="*",'26-Electrical'!Q58,'26-Electrical'!T58="*",'26-Electrical'!S58,'26-Electrical'!V58="*",'26-Electrical'!U58),"")</f>
        <v/>
      </c>
      <c r="H3625" s="236" t="e">
        <f>G3625/'Project Data'!$D$22</f>
        <v>#VALUE!</v>
      </c>
      <c r="I3625" s="174"/>
      <c r="J3625" s="225"/>
      <c r="K3625" s="242"/>
    </row>
    <row r="3626" spans="1:11" s="147" customFormat="1" ht="15.6" hidden="1">
      <c r="A3626" s="198">
        <f>'26-Electrical'!A59</f>
        <v>0</v>
      </c>
      <c r="B3626" s="235" t="str">
        <f>'26-Electrical'!B59</f>
        <v>26 09 16 Electrical Control Components</v>
      </c>
      <c r="C3626" s="254"/>
      <c r="D3626" s="238" t="str" cm="1">
        <f t="array" ref="D3626">_xlfn.IFNA(_xlfn.IFS('26-Electrical'!D59="*",'26-Electrical'!C59,'26-Electrical'!F59="*",'26-Electrical'!E59,'26-Electrical'!H59="*",'26-Electrical'!G59,'26-Electrical'!J59="*",'26-Electrical'!I59,'26-Electrical'!L59="*",'26-Electrical'!K59,'26-Electrical'!N59="*",'26-Electrical'!M59,'26-Electrical'!P59="*",'26-Electrical'!O59,'26-Electrical'!R59="*",'26-Electrical'!Q59,'26-Electrical'!T59="*",'26-Electrical'!S59),"")</f>
        <v/>
      </c>
      <c r="E3626" s="622" t="e">
        <f>D3626/'Project Data'!$D$22</f>
        <v>#VALUE!</v>
      </c>
      <c r="F3626" s="174" t="s">
        <v>44</v>
      </c>
      <c r="G3626" s="238" t="str" cm="1">
        <f t="array" ref="G3626">_xlfn.IFNA(_xlfn.IFS('26-Electrical'!F59="*",'26-Electrical'!E59,'26-Electrical'!H59="*",'26-Electrical'!G59,'26-Electrical'!J59="*",'26-Electrical'!I59,'26-Electrical'!L59="*",'26-Electrical'!K59,'26-Electrical'!N59="*",'26-Electrical'!M59,'26-Electrical'!P59="*",'26-Electrical'!O59,'26-Electrical'!R59="*",'26-Electrical'!Q59,'26-Electrical'!T59="*",'26-Electrical'!S59,'26-Electrical'!V59="*",'26-Electrical'!U59),"")</f>
        <v/>
      </c>
      <c r="H3626" s="236" t="e">
        <f>G3626/'Project Data'!$D$22</f>
        <v>#VALUE!</v>
      </c>
      <c r="I3626" s="174"/>
      <c r="J3626" s="225"/>
      <c r="K3626" s="242"/>
    </row>
    <row r="3627" spans="1:11" s="147" customFormat="1" ht="15.6" hidden="1">
      <c r="A3627" s="198">
        <f>'26-Electrical'!A60</f>
        <v>0</v>
      </c>
      <c r="B3627" s="235" t="str">
        <f>'26-Electrical'!B60</f>
        <v>26 09 17 Programmable Controllers</v>
      </c>
      <c r="C3627" s="254"/>
      <c r="D3627" s="238" t="str" cm="1">
        <f t="array" ref="D3627">_xlfn.IFNA(_xlfn.IFS('26-Electrical'!D60="*",'26-Electrical'!C60,'26-Electrical'!F60="*",'26-Electrical'!E60,'26-Electrical'!H60="*",'26-Electrical'!G60,'26-Electrical'!J60="*",'26-Electrical'!I60,'26-Electrical'!L60="*",'26-Electrical'!K60,'26-Electrical'!N60="*",'26-Electrical'!M60,'26-Electrical'!P60="*",'26-Electrical'!O60,'26-Electrical'!R60="*",'26-Electrical'!Q60,'26-Electrical'!T60="*",'26-Electrical'!S60),"")</f>
        <v/>
      </c>
      <c r="E3627" s="622" t="e">
        <f>D3627/'Project Data'!$D$22</f>
        <v>#VALUE!</v>
      </c>
      <c r="F3627" s="174" t="s">
        <v>44</v>
      </c>
      <c r="G3627" s="238" t="str" cm="1">
        <f t="array" ref="G3627">_xlfn.IFNA(_xlfn.IFS('26-Electrical'!F60="*",'26-Electrical'!E60,'26-Electrical'!H60="*",'26-Electrical'!G60,'26-Electrical'!J60="*",'26-Electrical'!I60,'26-Electrical'!L60="*",'26-Electrical'!K60,'26-Electrical'!N60="*",'26-Electrical'!M60,'26-Electrical'!P60="*",'26-Electrical'!O60,'26-Electrical'!R60="*",'26-Electrical'!Q60,'26-Electrical'!T60="*",'26-Electrical'!S60,'26-Electrical'!V60="*",'26-Electrical'!U60),"")</f>
        <v/>
      </c>
      <c r="H3627" s="236" t="e">
        <f>G3627/'Project Data'!$D$22</f>
        <v>#VALUE!</v>
      </c>
      <c r="I3627" s="174"/>
      <c r="J3627" s="225"/>
      <c r="K3627" s="242"/>
    </row>
    <row r="3628" spans="1:11" s="147" customFormat="1" ht="15.6" hidden="1">
      <c r="A3628" s="198">
        <f>'26-Electrical'!A61</f>
        <v>0</v>
      </c>
      <c r="B3628" s="235" t="str">
        <f>'26-Electrical'!B61</f>
        <v>26 09 19 Enclosed Contactors</v>
      </c>
      <c r="C3628" s="254"/>
      <c r="D3628" s="238" t="str" cm="1">
        <f t="array" ref="D3628">_xlfn.IFNA(_xlfn.IFS('26-Electrical'!D61="*",'26-Electrical'!C61,'26-Electrical'!F61="*",'26-Electrical'!E61,'26-Electrical'!H61="*",'26-Electrical'!G61,'26-Electrical'!J61="*",'26-Electrical'!I61,'26-Electrical'!L61="*",'26-Electrical'!K61,'26-Electrical'!N61="*",'26-Electrical'!M61,'26-Electrical'!P61="*",'26-Electrical'!O61,'26-Electrical'!R61="*",'26-Electrical'!Q61,'26-Electrical'!T61="*",'26-Electrical'!S61),"")</f>
        <v/>
      </c>
      <c r="E3628" s="622" t="e">
        <f>D3628/'Project Data'!$D$22</f>
        <v>#VALUE!</v>
      </c>
      <c r="F3628" s="174" t="s">
        <v>44</v>
      </c>
      <c r="G3628" s="238" t="str" cm="1">
        <f t="array" ref="G3628">_xlfn.IFNA(_xlfn.IFS('26-Electrical'!F61="*",'26-Electrical'!E61,'26-Electrical'!H61="*",'26-Electrical'!G61,'26-Electrical'!J61="*",'26-Electrical'!I61,'26-Electrical'!L61="*",'26-Electrical'!K61,'26-Electrical'!N61="*",'26-Electrical'!M61,'26-Electrical'!P61="*",'26-Electrical'!O61,'26-Electrical'!R61="*",'26-Electrical'!Q61,'26-Electrical'!T61="*",'26-Electrical'!S61,'26-Electrical'!V61="*",'26-Electrical'!U61),"")</f>
        <v/>
      </c>
      <c r="H3628" s="236" t="e">
        <f>G3628/'Project Data'!$D$22</f>
        <v>#VALUE!</v>
      </c>
      <c r="I3628" s="174"/>
      <c r="J3628" s="225"/>
      <c r="K3628" s="242"/>
    </row>
    <row r="3629" spans="1:11" s="147" customFormat="1" ht="15.6" hidden="1">
      <c r="A3629" s="198">
        <f>'26-Electrical'!A62</f>
        <v>0</v>
      </c>
      <c r="B3629" s="235" t="str">
        <f>'26-Electrical'!B62</f>
        <v>26 09 23 Lighting Control Devices</v>
      </c>
      <c r="C3629" s="254"/>
      <c r="D3629" s="238" t="str" cm="1">
        <f t="array" ref="D3629">_xlfn.IFNA(_xlfn.IFS('26-Electrical'!D62="*",'26-Electrical'!C62,'26-Electrical'!F62="*",'26-Electrical'!E62,'26-Electrical'!H62="*",'26-Electrical'!G62,'26-Electrical'!J62="*",'26-Electrical'!I62,'26-Electrical'!L62="*",'26-Electrical'!K62,'26-Electrical'!N62="*",'26-Electrical'!M62,'26-Electrical'!P62="*",'26-Electrical'!O62,'26-Electrical'!R62="*",'26-Electrical'!Q62,'26-Electrical'!T62="*",'26-Electrical'!S62),"")</f>
        <v/>
      </c>
      <c r="E3629" s="622" t="e">
        <f>D3629/'Project Data'!$D$22</f>
        <v>#VALUE!</v>
      </c>
      <c r="F3629" s="174" t="s">
        <v>44</v>
      </c>
      <c r="G3629" s="238" t="str" cm="1">
        <f t="array" ref="G3629">_xlfn.IFNA(_xlfn.IFS('26-Electrical'!F62="*",'26-Electrical'!E62,'26-Electrical'!H62="*",'26-Electrical'!G62,'26-Electrical'!J62="*",'26-Electrical'!I62,'26-Electrical'!L62="*",'26-Electrical'!K62,'26-Electrical'!N62="*",'26-Electrical'!M62,'26-Electrical'!P62="*",'26-Electrical'!O62,'26-Electrical'!R62="*",'26-Electrical'!Q62,'26-Electrical'!T62="*",'26-Electrical'!S62,'26-Electrical'!V62="*",'26-Electrical'!U62),"")</f>
        <v/>
      </c>
      <c r="H3629" s="236" t="e">
        <f>G3629/'Project Data'!$D$22</f>
        <v>#VALUE!</v>
      </c>
      <c r="I3629" s="174"/>
      <c r="J3629" s="225"/>
      <c r="K3629" s="242"/>
    </row>
    <row r="3630" spans="1:11" s="147" customFormat="1" ht="15.6" hidden="1">
      <c r="A3630" s="198">
        <f>'26-Electrical'!A63</f>
        <v>0</v>
      </c>
      <c r="B3630" s="235" t="str">
        <f>'26-Electrical'!B63</f>
        <v>26 09 26 Lighting Control Panelboards</v>
      </c>
      <c r="C3630" s="254"/>
      <c r="D3630" s="238" t="str" cm="1">
        <f t="array" ref="D3630">_xlfn.IFNA(_xlfn.IFS('26-Electrical'!D63="*",'26-Electrical'!C63,'26-Electrical'!F63="*",'26-Electrical'!E63,'26-Electrical'!H63="*",'26-Electrical'!G63,'26-Electrical'!J63="*",'26-Electrical'!I63,'26-Electrical'!L63="*",'26-Electrical'!K63,'26-Electrical'!N63="*",'26-Electrical'!M63,'26-Electrical'!P63="*",'26-Electrical'!O63,'26-Electrical'!R63="*",'26-Electrical'!Q63,'26-Electrical'!T63="*",'26-Electrical'!S63),"")</f>
        <v/>
      </c>
      <c r="E3630" s="622" t="e">
        <f>D3630/'Project Data'!$D$22</f>
        <v>#VALUE!</v>
      </c>
      <c r="F3630" s="174" t="s">
        <v>44</v>
      </c>
      <c r="G3630" s="238" t="str" cm="1">
        <f t="array" ref="G3630">_xlfn.IFNA(_xlfn.IFS('26-Electrical'!F63="*",'26-Electrical'!E63,'26-Electrical'!H63="*",'26-Electrical'!G63,'26-Electrical'!J63="*",'26-Electrical'!I63,'26-Electrical'!L63="*",'26-Electrical'!K63,'26-Electrical'!N63="*",'26-Electrical'!M63,'26-Electrical'!P63="*",'26-Electrical'!O63,'26-Electrical'!R63="*",'26-Electrical'!Q63,'26-Electrical'!T63="*",'26-Electrical'!S63,'26-Electrical'!V63="*",'26-Electrical'!U63),"")</f>
        <v/>
      </c>
      <c r="H3630" s="236" t="e">
        <f>G3630/'Project Data'!$D$22</f>
        <v>#VALUE!</v>
      </c>
      <c r="I3630" s="174"/>
      <c r="J3630" s="225"/>
      <c r="K3630" s="242"/>
    </row>
    <row r="3631" spans="1:11" s="147" customFormat="1" ht="15.6" hidden="1">
      <c r="A3631" s="198">
        <f>'26-Electrical'!A64</f>
        <v>0</v>
      </c>
      <c r="B3631" s="235" t="str">
        <f>'26-Electrical'!B64</f>
        <v>26 09 33 Central Dimming Controls</v>
      </c>
      <c r="C3631" s="254"/>
      <c r="D3631" s="238" t="str" cm="1">
        <f t="array" ref="D3631">_xlfn.IFNA(_xlfn.IFS('26-Electrical'!D64="*",'26-Electrical'!C64,'26-Electrical'!F64="*",'26-Electrical'!E64,'26-Electrical'!H64="*",'26-Electrical'!G64,'26-Electrical'!J64="*",'26-Electrical'!I64,'26-Electrical'!L64="*",'26-Electrical'!K64,'26-Electrical'!N64="*",'26-Electrical'!M64,'26-Electrical'!P64="*",'26-Electrical'!O64,'26-Electrical'!R64="*",'26-Electrical'!Q64,'26-Electrical'!T64="*",'26-Electrical'!S64),"")</f>
        <v/>
      </c>
      <c r="E3631" s="622" t="e">
        <f>D3631/'Project Data'!$D$22</f>
        <v>#VALUE!</v>
      </c>
      <c r="F3631" s="174" t="s">
        <v>44</v>
      </c>
      <c r="G3631" s="238" t="str" cm="1">
        <f t="array" ref="G3631">_xlfn.IFNA(_xlfn.IFS('26-Electrical'!F64="*",'26-Electrical'!E64,'26-Electrical'!H64="*",'26-Electrical'!G64,'26-Electrical'!J64="*",'26-Electrical'!I64,'26-Electrical'!L64="*",'26-Electrical'!K64,'26-Electrical'!N64="*",'26-Electrical'!M64,'26-Electrical'!P64="*",'26-Electrical'!O64,'26-Electrical'!R64="*",'26-Electrical'!Q64,'26-Electrical'!T64="*",'26-Electrical'!S64,'26-Electrical'!V64="*",'26-Electrical'!U64),"")</f>
        <v/>
      </c>
      <c r="H3631" s="236" t="e">
        <f>G3631/'Project Data'!$D$22</f>
        <v>#VALUE!</v>
      </c>
      <c r="I3631" s="174"/>
      <c r="J3631" s="225"/>
      <c r="K3631" s="242"/>
    </row>
    <row r="3632" spans="1:11" s="147" customFormat="1" ht="15.6" hidden="1">
      <c r="A3632" s="198">
        <f>'26-Electrical'!A65</f>
        <v>0</v>
      </c>
      <c r="B3632" s="235" t="str">
        <f>'26-Electrical'!B65</f>
        <v>26 09 33.13 Multichannel Remote-Controlled Dimmers</v>
      </c>
      <c r="C3632" s="254"/>
      <c r="D3632" s="238" t="str" cm="1">
        <f t="array" ref="D3632">_xlfn.IFNA(_xlfn.IFS('26-Electrical'!D65="*",'26-Electrical'!C65,'26-Electrical'!F65="*",'26-Electrical'!E65,'26-Electrical'!H65="*",'26-Electrical'!G65,'26-Electrical'!J65="*",'26-Electrical'!I65,'26-Electrical'!L65="*",'26-Electrical'!K65,'26-Electrical'!N65="*",'26-Electrical'!M65,'26-Electrical'!P65="*",'26-Electrical'!O65,'26-Electrical'!R65="*",'26-Electrical'!Q65,'26-Electrical'!T65="*",'26-Electrical'!S65),"")</f>
        <v/>
      </c>
      <c r="E3632" s="622" t="e">
        <f>D3632/'Project Data'!$D$22</f>
        <v>#VALUE!</v>
      </c>
      <c r="F3632" s="174" t="s">
        <v>44</v>
      </c>
      <c r="G3632" s="238" t="str" cm="1">
        <f t="array" ref="G3632">_xlfn.IFNA(_xlfn.IFS('26-Electrical'!F65="*",'26-Electrical'!E65,'26-Electrical'!H65="*",'26-Electrical'!G65,'26-Electrical'!J65="*",'26-Electrical'!I65,'26-Electrical'!L65="*",'26-Electrical'!K65,'26-Electrical'!N65="*",'26-Electrical'!M65,'26-Electrical'!P65="*",'26-Electrical'!O65,'26-Electrical'!R65="*",'26-Electrical'!Q65,'26-Electrical'!T65="*",'26-Electrical'!S65,'26-Electrical'!V65="*",'26-Electrical'!U65),"")</f>
        <v/>
      </c>
      <c r="H3632" s="236" t="e">
        <f>G3632/'Project Data'!$D$22</f>
        <v>#VALUE!</v>
      </c>
      <c r="I3632" s="174"/>
      <c r="J3632" s="225"/>
      <c r="K3632" s="242"/>
    </row>
    <row r="3633" spans="1:11" s="147" customFormat="1" ht="15.6" hidden="1">
      <c r="A3633" s="198">
        <f>'26-Electrical'!A66</f>
        <v>0</v>
      </c>
      <c r="B3633" s="235" t="str">
        <f>'26-Electrical'!B66</f>
        <v>26 09 33.16 Remote-Controlled Dimming Stations</v>
      </c>
      <c r="C3633" s="254"/>
      <c r="D3633" s="238" t="str" cm="1">
        <f t="array" ref="D3633">_xlfn.IFNA(_xlfn.IFS('26-Electrical'!D66="*",'26-Electrical'!C66,'26-Electrical'!F66="*",'26-Electrical'!E66,'26-Electrical'!H66="*",'26-Electrical'!G66,'26-Electrical'!J66="*",'26-Electrical'!I66,'26-Electrical'!L66="*",'26-Electrical'!K66,'26-Electrical'!N66="*",'26-Electrical'!M66,'26-Electrical'!P66="*",'26-Electrical'!O66,'26-Electrical'!R66="*",'26-Electrical'!Q66,'26-Electrical'!T66="*",'26-Electrical'!S66),"")</f>
        <v/>
      </c>
      <c r="E3633" s="622" t="e">
        <f>D3633/'Project Data'!$D$22</f>
        <v>#VALUE!</v>
      </c>
      <c r="F3633" s="174" t="s">
        <v>44</v>
      </c>
      <c r="G3633" s="238" t="str" cm="1">
        <f t="array" ref="G3633">_xlfn.IFNA(_xlfn.IFS('26-Electrical'!F66="*",'26-Electrical'!E66,'26-Electrical'!H66="*",'26-Electrical'!G66,'26-Electrical'!J66="*",'26-Electrical'!I66,'26-Electrical'!L66="*",'26-Electrical'!K66,'26-Electrical'!N66="*",'26-Electrical'!M66,'26-Electrical'!P66="*",'26-Electrical'!O66,'26-Electrical'!R66="*",'26-Electrical'!Q66,'26-Electrical'!T66="*",'26-Electrical'!S66,'26-Electrical'!V66="*",'26-Electrical'!U66),"")</f>
        <v/>
      </c>
      <c r="H3633" s="236" t="e">
        <f>G3633/'Project Data'!$D$22</f>
        <v>#VALUE!</v>
      </c>
      <c r="I3633" s="174"/>
      <c r="J3633" s="225"/>
      <c r="K3633" s="242"/>
    </row>
    <row r="3634" spans="1:11" s="147" customFormat="1" ht="15.6" hidden="1">
      <c r="A3634" s="198">
        <f>'26-Electrical'!A67</f>
        <v>0</v>
      </c>
      <c r="B3634" s="235" t="str">
        <f>'26-Electrical'!B67</f>
        <v>26 09 36 Modular Dimming Controls</v>
      </c>
      <c r="C3634" s="254"/>
      <c r="D3634" s="238" t="str" cm="1">
        <f t="array" ref="D3634">_xlfn.IFNA(_xlfn.IFS('26-Electrical'!D67="*",'26-Electrical'!C67,'26-Electrical'!F67="*",'26-Electrical'!E67,'26-Electrical'!H67="*",'26-Electrical'!G67,'26-Electrical'!J67="*",'26-Electrical'!I67,'26-Electrical'!L67="*",'26-Electrical'!K67,'26-Electrical'!N67="*",'26-Electrical'!M67,'26-Electrical'!P67="*",'26-Electrical'!O67,'26-Electrical'!R67="*",'26-Electrical'!Q67,'26-Electrical'!T67="*",'26-Electrical'!S67),"")</f>
        <v/>
      </c>
      <c r="E3634" s="622" t="e">
        <f>D3634/'Project Data'!$D$22</f>
        <v>#VALUE!</v>
      </c>
      <c r="F3634" s="174" t="s">
        <v>44</v>
      </c>
      <c r="G3634" s="238" t="str" cm="1">
        <f t="array" ref="G3634">_xlfn.IFNA(_xlfn.IFS('26-Electrical'!F67="*",'26-Electrical'!E67,'26-Electrical'!H67="*",'26-Electrical'!G67,'26-Electrical'!J67="*",'26-Electrical'!I67,'26-Electrical'!L67="*",'26-Electrical'!K67,'26-Electrical'!N67="*",'26-Electrical'!M67,'26-Electrical'!P67="*",'26-Electrical'!O67,'26-Electrical'!R67="*",'26-Electrical'!Q67,'26-Electrical'!T67="*",'26-Electrical'!S67,'26-Electrical'!V67="*",'26-Electrical'!U67),"")</f>
        <v/>
      </c>
      <c r="H3634" s="236" t="e">
        <f>G3634/'Project Data'!$D$22</f>
        <v>#VALUE!</v>
      </c>
      <c r="I3634" s="174"/>
      <c r="J3634" s="225"/>
      <c r="K3634" s="242"/>
    </row>
    <row r="3635" spans="1:11" s="147" customFormat="1" ht="15.6" hidden="1">
      <c r="A3635" s="198">
        <f>'26-Electrical'!A68</f>
        <v>0</v>
      </c>
      <c r="B3635" s="235" t="str">
        <f>'26-Electrical'!B68</f>
        <v>26 09 36.13 Manual Modular Dimming Controls</v>
      </c>
      <c r="C3635" s="254"/>
      <c r="D3635" s="238" t="str" cm="1">
        <f t="array" ref="D3635">_xlfn.IFNA(_xlfn.IFS('26-Electrical'!D68="*",'26-Electrical'!C68,'26-Electrical'!F68="*",'26-Electrical'!E68,'26-Electrical'!H68="*",'26-Electrical'!G68,'26-Electrical'!J68="*",'26-Electrical'!I68,'26-Electrical'!L68="*",'26-Electrical'!K68,'26-Electrical'!N68="*",'26-Electrical'!M68,'26-Electrical'!P68="*",'26-Electrical'!O68,'26-Electrical'!R68="*",'26-Electrical'!Q68,'26-Electrical'!T68="*",'26-Electrical'!S68),"")</f>
        <v/>
      </c>
      <c r="E3635" s="622" t="e">
        <f>D3635/'Project Data'!$D$22</f>
        <v>#VALUE!</v>
      </c>
      <c r="F3635" s="174" t="s">
        <v>44</v>
      </c>
      <c r="G3635" s="238" t="str" cm="1">
        <f t="array" ref="G3635">_xlfn.IFNA(_xlfn.IFS('26-Electrical'!F68="*",'26-Electrical'!E68,'26-Electrical'!H68="*",'26-Electrical'!G68,'26-Electrical'!J68="*",'26-Electrical'!I68,'26-Electrical'!L68="*",'26-Electrical'!K68,'26-Electrical'!N68="*",'26-Electrical'!M68,'26-Electrical'!P68="*",'26-Electrical'!O68,'26-Electrical'!R68="*",'26-Electrical'!Q68,'26-Electrical'!T68="*",'26-Electrical'!S68,'26-Electrical'!V68="*",'26-Electrical'!U68),"")</f>
        <v/>
      </c>
      <c r="H3635" s="236" t="e">
        <f>G3635/'Project Data'!$D$22</f>
        <v>#VALUE!</v>
      </c>
      <c r="I3635" s="174"/>
      <c r="J3635" s="225"/>
      <c r="K3635" s="242"/>
    </row>
    <row r="3636" spans="1:11" s="147" customFormat="1" ht="15.6" hidden="1">
      <c r="A3636" s="198">
        <f>'26-Electrical'!A69</f>
        <v>0</v>
      </c>
      <c r="B3636" s="235" t="str">
        <f>'26-Electrical'!B69</f>
        <v>26 09 36.16 Integrated Multipreset Modular Dimming Controls</v>
      </c>
      <c r="C3636" s="254"/>
      <c r="D3636" s="238" t="str" cm="1">
        <f t="array" ref="D3636">_xlfn.IFNA(_xlfn.IFS('26-Electrical'!D69="*",'26-Electrical'!C69,'26-Electrical'!F69="*",'26-Electrical'!E69,'26-Electrical'!H69="*",'26-Electrical'!G69,'26-Electrical'!J69="*",'26-Electrical'!I69,'26-Electrical'!L69="*",'26-Electrical'!K69,'26-Electrical'!N69="*",'26-Electrical'!M69,'26-Electrical'!P69="*",'26-Electrical'!O69,'26-Electrical'!R69="*",'26-Electrical'!Q69,'26-Electrical'!T69="*",'26-Electrical'!S69),"")</f>
        <v/>
      </c>
      <c r="E3636" s="622" t="e">
        <f>D3636/'Project Data'!$D$22</f>
        <v>#VALUE!</v>
      </c>
      <c r="F3636" s="174" t="s">
        <v>44</v>
      </c>
      <c r="G3636" s="238" t="str" cm="1">
        <f t="array" ref="G3636">_xlfn.IFNA(_xlfn.IFS('26-Electrical'!F69="*",'26-Electrical'!E69,'26-Electrical'!H69="*",'26-Electrical'!G69,'26-Electrical'!J69="*",'26-Electrical'!I69,'26-Electrical'!L69="*",'26-Electrical'!K69,'26-Electrical'!N69="*",'26-Electrical'!M69,'26-Electrical'!P69="*",'26-Electrical'!O69,'26-Electrical'!R69="*",'26-Electrical'!Q69,'26-Electrical'!T69="*",'26-Electrical'!S69,'26-Electrical'!V69="*",'26-Electrical'!U69),"")</f>
        <v/>
      </c>
      <c r="H3636" s="236" t="e">
        <f>G3636/'Project Data'!$D$22</f>
        <v>#VALUE!</v>
      </c>
      <c r="I3636" s="174"/>
      <c r="J3636" s="225"/>
      <c r="K3636" s="242"/>
    </row>
    <row r="3637" spans="1:11" s="147" customFormat="1" ht="15.6" hidden="1">
      <c r="A3637" s="198">
        <f>'26-Electrical'!A70</f>
        <v>0</v>
      </c>
      <c r="B3637" s="235" t="str">
        <f>'26-Electrical'!B70</f>
        <v>26 09 36.19 Standalone Multipreset Modular Dimming</v>
      </c>
      <c r="C3637" s="254"/>
      <c r="D3637" s="238" t="str" cm="1">
        <f t="array" ref="D3637">_xlfn.IFNA(_xlfn.IFS('26-Electrical'!D70="*",'26-Electrical'!C70,'26-Electrical'!F70="*",'26-Electrical'!E70,'26-Electrical'!H70="*",'26-Electrical'!G70,'26-Electrical'!J70="*",'26-Electrical'!I70,'26-Electrical'!L70="*",'26-Electrical'!K70,'26-Electrical'!N70="*",'26-Electrical'!M70,'26-Electrical'!P70="*",'26-Electrical'!O70,'26-Electrical'!R70="*",'26-Electrical'!Q70,'26-Electrical'!T70="*",'26-Electrical'!S70),"")</f>
        <v/>
      </c>
      <c r="E3637" s="622" t="e">
        <f>D3637/'Project Data'!$D$22</f>
        <v>#VALUE!</v>
      </c>
      <c r="F3637" s="174" t="s">
        <v>44</v>
      </c>
      <c r="G3637" s="238" t="str" cm="1">
        <f t="array" ref="G3637">_xlfn.IFNA(_xlfn.IFS('26-Electrical'!F70="*",'26-Electrical'!E70,'26-Electrical'!H70="*",'26-Electrical'!G70,'26-Electrical'!J70="*",'26-Electrical'!I70,'26-Electrical'!L70="*",'26-Electrical'!K70,'26-Electrical'!N70="*",'26-Electrical'!M70,'26-Electrical'!P70="*",'26-Electrical'!O70,'26-Electrical'!R70="*",'26-Electrical'!Q70,'26-Electrical'!T70="*",'26-Electrical'!S70,'26-Electrical'!V70="*",'26-Electrical'!U70),"")</f>
        <v/>
      </c>
      <c r="H3637" s="236" t="e">
        <f>G3637/'Project Data'!$D$22</f>
        <v>#VALUE!</v>
      </c>
      <c r="I3637" s="174"/>
      <c r="J3637" s="225"/>
      <c r="K3637" s="242"/>
    </row>
    <row r="3638" spans="1:11" s="147" customFormat="1" ht="15.6" hidden="1">
      <c r="A3638" s="198">
        <f>'26-Electrical'!A71</f>
        <v>0</v>
      </c>
      <c r="B3638" s="235" t="str">
        <f>'26-Electrical'!B71</f>
        <v>26 09 43 Network Lighting Controls</v>
      </c>
      <c r="C3638" s="254"/>
      <c r="D3638" s="238" t="str" cm="1">
        <f t="array" ref="D3638">_xlfn.IFNA(_xlfn.IFS('26-Electrical'!D71="*",'26-Electrical'!C71,'26-Electrical'!F71="*",'26-Electrical'!E71,'26-Electrical'!H71="*",'26-Electrical'!G71,'26-Electrical'!J71="*",'26-Electrical'!I71,'26-Electrical'!L71="*",'26-Electrical'!K71,'26-Electrical'!N71="*",'26-Electrical'!M71,'26-Electrical'!P71="*",'26-Electrical'!O71,'26-Electrical'!R71="*",'26-Electrical'!Q71,'26-Electrical'!T71="*",'26-Electrical'!S71),"")</f>
        <v/>
      </c>
      <c r="E3638" s="622" t="e">
        <f>D3638/'Project Data'!$D$22</f>
        <v>#VALUE!</v>
      </c>
      <c r="F3638" s="174" t="s">
        <v>44</v>
      </c>
      <c r="G3638" s="238" t="str" cm="1">
        <f t="array" ref="G3638">_xlfn.IFNA(_xlfn.IFS('26-Electrical'!F71="*",'26-Electrical'!E71,'26-Electrical'!H71="*",'26-Electrical'!G71,'26-Electrical'!J71="*",'26-Electrical'!I71,'26-Electrical'!L71="*",'26-Electrical'!K71,'26-Electrical'!N71="*",'26-Electrical'!M71,'26-Electrical'!P71="*",'26-Electrical'!O71,'26-Electrical'!R71="*",'26-Electrical'!Q71,'26-Electrical'!T71="*",'26-Electrical'!S71,'26-Electrical'!V71="*",'26-Electrical'!U71),"")</f>
        <v/>
      </c>
      <c r="H3638" s="236" t="e">
        <f>G3638/'Project Data'!$D$22</f>
        <v>#VALUE!</v>
      </c>
      <c r="I3638" s="174"/>
      <c r="J3638" s="225"/>
      <c r="K3638" s="242"/>
    </row>
    <row r="3639" spans="1:11" s="147" customFormat="1" ht="15.6" hidden="1">
      <c r="A3639" s="198">
        <f>'26-Electrical'!A72</f>
        <v>0</v>
      </c>
      <c r="B3639" s="235" t="str">
        <f>'26-Electrical'!B72</f>
        <v>26 09 43.13 Digital-Network Lighting Controls</v>
      </c>
      <c r="C3639" s="254"/>
      <c r="D3639" s="238" t="str" cm="1">
        <f t="array" ref="D3639">_xlfn.IFNA(_xlfn.IFS('26-Electrical'!D72="*",'26-Electrical'!C72,'26-Electrical'!F72="*",'26-Electrical'!E72,'26-Electrical'!H72="*",'26-Electrical'!G72,'26-Electrical'!J72="*",'26-Electrical'!I72,'26-Electrical'!L72="*",'26-Electrical'!K72,'26-Electrical'!N72="*",'26-Electrical'!M72,'26-Electrical'!P72="*",'26-Electrical'!O72,'26-Electrical'!R72="*",'26-Electrical'!Q72,'26-Electrical'!T72="*",'26-Electrical'!S72),"")</f>
        <v/>
      </c>
      <c r="E3639" s="622" t="e">
        <f>D3639/'Project Data'!$D$22</f>
        <v>#VALUE!</v>
      </c>
      <c r="F3639" s="174" t="s">
        <v>44</v>
      </c>
      <c r="G3639" s="238" t="str" cm="1">
        <f t="array" ref="G3639">_xlfn.IFNA(_xlfn.IFS('26-Electrical'!F72="*",'26-Electrical'!E72,'26-Electrical'!H72="*",'26-Electrical'!G72,'26-Electrical'!J72="*",'26-Electrical'!I72,'26-Electrical'!L72="*",'26-Electrical'!K72,'26-Electrical'!N72="*",'26-Electrical'!M72,'26-Electrical'!P72="*",'26-Electrical'!O72,'26-Electrical'!R72="*",'26-Electrical'!Q72,'26-Electrical'!T72="*",'26-Electrical'!S72,'26-Electrical'!V72="*",'26-Electrical'!U72),"")</f>
        <v/>
      </c>
      <c r="H3639" s="236" t="e">
        <f>G3639/'Project Data'!$D$22</f>
        <v>#VALUE!</v>
      </c>
      <c r="I3639" s="174"/>
      <c r="J3639" s="225"/>
      <c r="K3639" s="242"/>
    </row>
    <row r="3640" spans="1:11" s="147" customFormat="1" ht="15.6" hidden="1">
      <c r="A3640" s="198">
        <f>'26-Electrical'!A73</f>
        <v>0</v>
      </c>
      <c r="B3640" s="235" t="str">
        <f>'26-Electrical'!B73</f>
        <v>26 09 43.16 Addressable Luminaire Lighting Controls</v>
      </c>
      <c r="C3640" s="254"/>
      <c r="D3640" s="238" t="str" cm="1">
        <f t="array" ref="D3640">_xlfn.IFNA(_xlfn.IFS('26-Electrical'!D73="*",'26-Electrical'!C73,'26-Electrical'!F73="*",'26-Electrical'!E73,'26-Electrical'!H73="*",'26-Electrical'!G73,'26-Electrical'!J73="*",'26-Electrical'!I73,'26-Electrical'!L73="*",'26-Electrical'!K73,'26-Electrical'!N73="*",'26-Electrical'!M73,'26-Electrical'!P73="*",'26-Electrical'!O73,'26-Electrical'!R73="*",'26-Electrical'!Q73,'26-Electrical'!T73="*",'26-Electrical'!S73),"")</f>
        <v/>
      </c>
      <c r="E3640" s="622" t="e">
        <f>D3640/'Project Data'!$D$22</f>
        <v>#VALUE!</v>
      </c>
      <c r="F3640" s="174" t="s">
        <v>44</v>
      </c>
      <c r="G3640" s="238" t="str" cm="1">
        <f t="array" ref="G3640">_xlfn.IFNA(_xlfn.IFS('26-Electrical'!F73="*",'26-Electrical'!E73,'26-Electrical'!H73="*",'26-Electrical'!G73,'26-Electrical'!J73="*",'26-Electrical'!I73,'26-Electrical'!L73="*",'26-Electrical'!K73,'26-Electrical'!N73="*",'26-Electrical'!M73,'26-Electrical'!P73="*",'26-Electrical'!O73,'26-Electrical'!R73="*",'26-Electrical'!Q73,'26-Electrical'!T73="*",'26-Electrical'!S73,'26-Electrical'!V73="*",'26-Electrical'!U73),"")</f>
        <v/>
      </c>
      <c r="H3640" s="236" t="e">
        <f>G3640/'Project Data'!$D$22</f>
        <v>#VALUE!</v>
      </c>
      <c r="I3640" s="174"/>
      <c r="J3640" s="225"/>
      <c r="K3640" s="242"/>
    </row>
    <row r="3641" spans="1:11" s="147" customFormat="1" ht="15.6" hidden="1">
      <c r="A3641" s="198">
        <f>'26-Electrical'!A74</f>
        <v>0</v>
      </c>
      <c r="B3641" s="235" t="str">
        <f>'26-Electrical'!B74</f>
        <v>26 09 43.19 Wireless Network Lighting Controls</v>
      </c>
      <c r="C3641" s="254"/>
      <c r="D3641" s="238" t="str" cm="1">
        <f t="array" ref="D3641">_xlfn.IFNA(_xlfn.IFS('26-Electrical'!D74="*",'26-Electrical'!C74,'26-Electrical'!F74="*",'26-Electrical'!E74,'26-Electrical'!H74="*",'26-Electrical'!G74,'26-Electrical'!J74="*",'26-Electrical'!I74,'26-Electrical'!L74="*",'26-Electrical'!K74,'26-Electrical'!N74="*",'26-Electrical'!M74,'26-Electrical'!P74="*",'26-Electrical'!O74,'26-Electrical'!R74="*",'26-Electrical'!Q74,'26-Electrical'!T74="*",'26-Electrical'!S74),"")</f>
        <v/>
      </c>
      <c r="E3641" s="622" t="e">
        <f>D3641/'Project Data'!$D$22</f>
        <v>#VALUE!</v>
      </c>
      <c r="F3641" s="174" t="s">
        <v>44</v>
      </c>
      <c r="G3641" s="238" t="str" cm="1">
        <f t="array" ref="G3641">_xlfn.IFNA(_xlfn.IFS('26-Electrical'!F74="*",'26-Electrical'!E74,'26-Electrical'!H74="*",'26-Electrical'!G74,'26-Electrical'!J74="*",'26-Electrical'!I74,'26-Electrical'!L74="*",'26-Electrical'!K74,'26-Electrical'!N74="*",'26-Electrical'!M74,'26-Electrical'!P74="*",'26-Electrical'!O74,'26-Electrical'!R74="*",'26-Electrical'!Q74,'26-Electrical'!T74="*",'26-Electrical'!S74,'26-Electrical'!V74="*",'26-Electrical'!U74),"")</f>
        <v/>
      </c>
      <c r="H3641" s="236" t="e">
        <f>G3641/'Project Data'!$D$22</f>
        <v>#VALUE!</v>
      </c>
      <c r="I3641" s="174"/>
      <c r="J3641" s="225"/>
      <c r="K3641" s="242"/>
    </row>
    <row r="3642" spans="1:11" s="147" customFormat="1" ht="15.6" hidden="1">
      <c r="A3642" s="198">
        <f>'26-Electrical'!A75</f>
        <v>0</v>
      </c>
      <c r="B3642" s="235" t="str">
        <f>'26-Electrical'!B75</f>
        <v>26 09 43.23 Relay-Based Lighting Controls</v>
      </c>
      <c r="C3642" s="254"/>
      <c r="D3642" s="238" t="str" cm="1">
        <f t="array" ref="D3642">_xlfn.IFNA(_xlfn.IFS('26-Electrical'!D75="*",'26-Electrical'!C75,'26-Electrical'!F75="*",'26-Electrical'!E75,'26-Electrical'!H75="*",'26-Electrical'!G75,'26-Electrical'!J75="*",'26-Electrical'!I75,'26-Electrical'!L75="*",'26-Electrical'!K75,'26-Electrical'!N75="*",'26-Electrical'!M75,'26-Electrical'!P75="*",'26-Electrical'!O75,'26-Electrical'!R75="*",'26-Electrical'!Q75,'26-Electrical'!T75="*",'26-Electrical'!S75),"")</f>
        <v/>
      </c>
      <c r="E3642" s="622" t="e">
        <f>D3642/'Project Data'!$D$22</f>
        <v>#VALUE!</v>
      </c>
      <c r="F3642" s="174" t="s">
        <v>44</v>
      </c>
      <c r="G3642" s="238" t="str" cm="1">
        <f t="array" ref="G3642">_xlfn.IFNA(_xlfn.IFS('26-Electrical'!F75="*",'26-Electrical'!E75,'26-Electrical'!H75="*",'26-Electrical'!G75,'26-Electrical'!J75="*",'26-Electrical'!I75,'26-Electrical'!L75="*",'26-Electrical'!K75,'26-Electrical'!N75="*",'26-Electrical'!M75,'26-Electrical'!P75="*",'26-Electrical'!O75,'26-Electrical'!R75="*",'26-Electrical'!Q75,'26-Electrical'!T75="*",'26-Electrical'!S75,'26-Electrical'!V75="*",'26-Electrical'!U75),"")</f>
        <v/>
      </c>
      <c r="H3642" s="236" t="e">
        <f>G3642/'Project Data'!$D$22</f>
        <v>#VALUE!</v>
      </c>
      <c r="I3642" s="174"/>
      <c r="J3642" s="225"/>
      <c r="K3642" s="242"/>
    </row>
    <row r="3643" spans="1:11" s="147" customFormat="1" ht="15.6" hidden="1">
      <c r="A3643" s="198">
        <f>'26-Electrical'!A76</f>
        <v>0</v>
      </c>
      <c r="B3643" s="235" t="str">
        <f>'26-Electrical'!B76</f>
        <v>26 09 61 Theatrical Lighting Controls</v>
      </c>
      <c r="C3643" s="254"/>
      <c r="D3643" s="238" t="str" cm="1">
        <f t="array" ref="D3643">_xlfn.IFNA(_xlfn.IFS('26-Electrical'!D76="*",'26-Electrical'!C76,'26-Electrical'!F76="*",'26-Electrical'!E76,'26-Electrical'!H76="*",'26-Electrical'!G76,'26-Electrical'!J76="*",'26-Electrical'!I76,'26-Electrical'!L76="*",'26-Electrical'!K76,'26-Electrical'!N76="*",'26-Electrical'!M76,'26-Electrical'!P76="*",'26-Electrical'!O76,'26-Electrical'!R76="*",'26-Electrical'!Q76,'26-Electrical'!T76="*",'26-Electrical'!S76),"")</f>
        <v/>
      </c>
      <c r="E3643" s="622" t="e">
        <f>D3643/'Project Data'!$D$22</f>
        <v>#VALUE!</v>
      </c>
      <c r="F3643" s="174" t="s">
        <v>44</v>
      </c>
      <c r="G3643" s="238" t="str" cm="1">
        <f t="array" ref="G3643">_xlfn.IFNA(_xlfn.IFS('26-Electrical'!F76="*",'26-Electrical'!E76,'26-Electrical'!H76="*",'26-Electrical'!G76,'26-Electrical'!J76="*",'26-Electrical'!I76,'26-Electrical'!L76="*",'26-Electrical'!K76,'26-Electrical'!N76="*",'26-Electrical'!M76,'26-Electrical'!P76="*",'26-Electrical'!O76,'26-Electrical'!R76="*",'26-Electrical'!Q76,'26-Electrical'!T76="*",'26-Electrical'!S76,'26-Electrical'!V76="*",'26-Electrical'!U76),"")</f>
        <v/>
      </c>
      <c r="H3643" s="236" t="e">
        <f>G3643/'Project Data'!$D$22</f>
        <v>#VALUE!</v>
      </c>
      <c r="I3643" s="174"/>
      <c r="J3643" s="225"/>
      <c r="K3643" s="242"/>
    </row>
    <row r="3644" spans="1:11" s="147" customFormat="1" ht="15.6" hidden="1">
      <c r="A3644" s="198">
        <f>'26-Electrical'!A77</f>
        <v>0</v>
      </c>
      <c r="B3644" s="235" t="str">
        <f>'26-Electrical'!B77</f>
        <v>26 10 00 Medium-Voltage Electrical Distribution</v>
      </c>
      <c r="C3644" s="254"/>
      <c r="D3644" s="238" t="str" cm="1">
        <f t="array" ref="D3644">_xlfn.IFNA(_xlfn.IFS('26-Electrical'!D77="*",'26-Electrical'!C77,'26-Electrical'!F77="*",'26-Electrical'!E77,'26-Electrical'!H77="*",'26-Electrical'!G77,'26-Electrical'!J77="*",'26-Electrical'!I77,'26-Electrical'!L77="*",'26-Electrical'!K77,'26-Electrical'!N77="*",'26-Electrical'!M77,'26-Electrical'!P77="*",'26-Electrical'!O77,'26-Electrical'!R77="*",'26-Electrical'!Q77,'26-Electrical'!T77="*",'26-Electrical'!S77),"")</f>
        <v/>
      </c>
      <c r="E3644" s="622" t="e">
        <f>D3644/'Project Data'!$D$22</f>
        <v>#VALUE!</v>
      </c>
      <c r="F3644" s="174" t="s">
        <v>44</v>
      </c>
      <c r="G3644" s="238" t="str" cm="1">
        <f t="array" ref="G3644">_xlfn.IFNA(_xlfn.IFS('26-Electrical'!F77="*",'26-Electrical'!E77,'26-Electrical'!H77="*",'26-Electrical'!G77,'26-Electrical'!J77="*",'26-Electrical'!I77,'26-Electrical'!L77="*",'26-Electrical'!K77,'26-Electrical'!N77="*",'26-Electrical'!M77,'26-Electrical'!P77="*",'26-Electrical'!O77,'26-Electrical'!R77="*",'26-Electrical'!Q77,'26-Electrical'!T77="*",'26-Electrical'!S77,'26-Electrical'!V77="*",'26-Electrical'!U77),"")</f>
        <v/>
      </c>
      <c r="H3644" s="236" t="e">
        <f>G3644/'Project Data'!$D$22</f>
        <v>#VALUE!</v>
      </c>
      <c r="I3644" s="174"/>
      <c r="J3644" s="225"/>
      <c r="K3644" s="242"/>
    </row>
    <row r="3645" spans="1:11" s="147" customFormat="1" ht="15.6" hidden="1">
      <c r="A3645" s="198">
        <f>'26-Electrical'!A78</f>
        <v>0</v>
      </c>
      <c r="B3645" s="235" t="str">
        <f>'26-Electrical'!B78</f>
        <v>26 11 00 Substations</v>
      </c>
      <c r="C3645" s="254"/>
      <c r="D3645" s="238" t="str" cm="1">
        <f t="array" ref="D3645">_xlfn.IFNA(_xlfn.IFS('26-Electrical'!D78="*",'26-Electrical'!C78,'26-Electrical'!F78="*",'26-Electrical'!E78,'26-Electrical'!H78="*",'26-Electrical'!G78,'26-Electrical'!J78="*",'26-Electrical'!I78,'26-Electrical'!L78="*",'26-Electrical'!K78,'26-Electrical'!N78="*",'26-Electrical'!M78,'26-Electrical'!P78="*",'26-Electrical'!O78,'26-Electrical'!R78="*",'26-Electrical'!Q78,'26-Electrical'!T78="*",'26-Electrical'!S78),"")</f>
        <v/>
      </c>
      <c r="E3645" s="622" t="e">
        <f>D3645/'Project Data'!$D$22</f>
        <v>#VALUE!</v>
      </c>
      <c r="F3645" s="174" t="s">
        <v>44</v>
      </c>
      <c r="G3645" s="238" t="str" cm="1">
        <f t="array" ref="G3645">_xlfn.IFNA(_xlfn.IFS('26-Electrical'!F78="*",'26-Electrical'!E78,'26-Electrical'!H78="*",'26-Electrical'!G78,'26-Electrical'!J78="*",'26-Electrical'!I78,'26-Electrical'!L78="*",'26-Electrical'!K78,'26-Electrical'!N78="*",'26-Electrical'!M78,'26-Electrical'!P78="*",'26-Electrical'!O78,'26-Electrical'!R78="*",'26-Electrical'!Q78,'26-Electrical'!T78="*",'26-Electrical'!S78,'26-Electrical'!V78="*",'26-Electrical'!U78),"")</f>
        <v/>
      </c>
      <c r="H3645" s="236" t="e">
        <f>G3645/'Project Data'!$D$22</f>
        <v>#VALUE!</v>
      </c>
      <c r="I3645" s="174"/>
      <c r="J3645" s="225"/>
      <c r="K3645" s="242"/>
    </row>
    <row r="3646" spans="1:11" s="147" customFormat="1" ht="15.6" hidden="1">
      <c r="A3646" s="198">
        <f>'26-Electrical'!A79</f>
        <v>0</v>
      </c>
      <c r="B3646" s="235" t="str">
        <f>'26-Electrical'!B79</f>
        <v>26 12 00 Medium-Voltage Transformers</v>
      </c>
      <c r="C3646" s="254"/>
      <c r="D3646" s="238" t="str" cm="1">
        <f t="array" ref="D3646">_xlfn.IFNA(_xlfn.IFS('26-Electrical'!D79="*",'26-Electrical'!C79,'26-Electrical'!F79="*",'26-Electrical'!E79,'26-Electrical'!H79="*",'26-Electrical'!G79,'26-Electrical'!J79="*",'26-Electrical'!I79,'26-Electrical'!L79="*",'26-Electrical'!K79,'26-Electrical'!N79="*",'26-Electrical'!M79,'26-Electrical'!P79="*",'26-Electrical'!O79,'26-Electrical'!R79="*",'26-Electrical'!Q79,'26-Electrical'!T79="*",'26-Electrical'!S79),"")</f>
        <v/>
      </c>
      <c r="E3646" s="622" t="e">
        <f>D3646/'Project Data'!$D$22</f>
        <v>#VALUE!</v>
      </c>
      <c r="F3646" s="174" t="s">
        <v>44</v>
      </c>
      <c r="G3646" s="238" t="str" cm="1">
        <f t="array" ref="G3646">_xlfn.IFNA(_xlfn.IFS('26-Electrical'!F79="*",'26-Electrical'!E79,'26-Electrical'!H79="*",'26-Electrical'!G79,'26-Electrical'!J79="*",'26-Electrical'!I79,'26-Electrical'!L79="*",'26-Electrical'!K79,'26-Electrical'!N79="*",'26-Electrical'!M79,'26-Electrical'!P79="*",'26-Electrical'!O79,'26-Electrical'!R79="*",'26-Electrical'!Q79,'26-Electrical'!T79="*",'26-Electrical'!S79,'26-Electrical'!V79="*",'26-Electrical'!U79),"")</f>
        <v/>
      </c>
      <c r="H3646" s="236" t="e">
        <f>G3646/'Project Data'!$D$22</f>
        <v>#VALUE!</v>
      </c>
      <c r="I3646" s="174"/>
      <c r="J3646" s="225"/>
      <c r="K3646" s="242"/>
    </row>
    <row r="3647" spans="1:11" s="147" customFormat="1" ht="15.6" hidden="1">
      <c r="A3647" s="198">
        <f>'26-Electrical'!A80</f>
        <v>0</v>
      </c>
      <c r="B3647" s="235" t="str">
        <f>'26-Electrical'!B80</f>
        <v>26 13 00 Medium-Voltage Switchgear</v>
      </c>
      <c r="C3647" s="254"/>
      <c r="D3647" s="238" t="str" cm="1">
        <f t="array" ref="D3647">_xlfn.IFNA(_xlfn.IFS('26-Electrical'!D80="*",'26-Electrical'!C80,'26-Electrical'!F80="*",'26-Electrical'!E80,'26-Electrical'!H80="*",'26-Electrical'!G80,'26-Electrical'!J80="*",'26-Electrical'!I80,'26-Electrical'!L80="*",'26-Electrical'!K80,'26-Electrical'!N80="*",'26-Electrical'!M80,'26-Electrical'!P80="*",'26-Electrical'!O80,'26-Electrical'!R80="*",'26-Electrical'!Q80,'26-Electrical'!T80="*",'26-Electrical'!S80),"")</f>
        <v/>
      </c>
      <c r="E3647" s="622" t="e">
        <f>D3647/'Project Data'!$D$22</f>
        <v>#VALUE!</v>
      </c>
      <c r="F3647" s="174" t="s">
        <v>44</v>
      </c>
      <c r="G3647" s="238" t="str" cm="1">
        <f t="array" ref="G3647">_xlfn.IFNA(_xlfn.IFS('26-Electrical'!F80="*",'26-Electrical'!E80,'26-Electrical'!H80="*",'26-Electrical'!G80,'26-Electrical'!J80="*",'26-Electrical'!I80,'26-Electrical'!L80="*",'26-Electrical'!K80,'26-Electrical'!N80="*",'26-Electrical'!M80,'26-Electrical'!P80="*",'26-Electrical'!O80,'26-Electrical'!R80="*",'26-Electrical'!Q80,'26-Electrical'!T80="*",'26-Electrical'!S80,'26-Electrical'!V80="*",'26-Electrical'!U80),"")</f>
        <v/>
      </c>
      <c r="H3647" s="236" t="e">
        <f>G3647/'Project Data'!$D$22</f>
        <v>#VALUE!</v>
      </c>
      <c r="I3647" s="174"/>
      <c r="J3647" s="225"/>
      <c r="K3647" s="242"/>
    </row>
    <row r="3648" spans="1:11" s="147" customFormat="1" ht="15.6" hidden="1">
      <c r="A3648" s="198">
        <f>'26-Electrical'!A81</f>
        <v>0</v>
      </c>
      <c r="B3648" s="235" t="str">
        <f>'26-Electrical'!B81</f>
        <v>26 13 13 Medium-Voltage Circuit Breaker Switchgear</v>
      </c>
      <c r="C3648" s="254"/>
      <c r="D3648" s="238" t="str" cm="1">
        <f t="array" ref="D3648">_xlfn.IFNA(_xlfn.IFS('26-Electrical'!D81="*",'26-Electrical'!C81,'26-Electrical'!F81="*",'26-Electrical'!E81,'26-Electrical'!H81="*",'26-Electrical'!G81,'26-Electrical'!J81="*",'26-Electrical'!I81,'26-Electrical'!L81="*",'26-Electrical'!K81,'26-Electrical'!N81="*",'26-Electrical'!M81,'26-Electrical'!P81="*",'26-Electrical'!O81,'26-Electrical'!R81="*",'26-Electrical'!Q81,'26-Electrical'!T81="*",'26-Electrical'!S81),"")</f>
        <v/>
      </c>
      <c r="E3648" s="622" t="e">
        <f>D3648/'Project Data'!$D$22</f>
        <v>#VALUE!</v>
      </c>
      <c r="F3648" s="174" t="s">
        <v>44</v>
      </c>
      <c r="G3648" s="238" t="str" cm="1">
        <f t="array" ref="G3648">_xlfn.IFNA(_xlfn.IFS('26-Electrical'!F81="*",'26-Electrical'!E81,'26-Electrical'!H81="*",'26-Electrical'!G81,'26-Electrical'!J81="*",'26-Electrical'!I81,'26-Electrical'!L81="*",'26-Electrical'!K81,'26-Electrical'!N81="*",'26-Electrical'!M81,'26-Electrical'!P81="*",'26-Electrical'!O81,'26-Electrical'!R81="*",'26-Electrical'!Q81,'26-Electrical'!T81="*",'26-Electrical'!S81,'26-Electrical'!V81="*",'26-Electrical'!U81),"")</f>
        <v/>
      </c>
      <c r="H3648" s="236" t="e">
        <f>G3648/'Project Data'!$D$22</f>
        <v>#VALUE!</v>
      </c>
      <c r="I3648" s="174"/>
      <c r="J3648" s="225"/>
      <c r="K3648" s="242"/>
    </row>
    <row r="3649" spans="1:11" s="147" customFormat="1" ht="15.6" hidden="1">
      <c r="A3649" s="198">
        <f>'26-Electrical'!A82</f>
        <v>0</v>
      </c>
      <c r="B3649" s="235" t="str">
        <f>'26-Electrical'!B82</f>
        <v>26 13 16 Medium-Voltage Fusible Interrupter Switchgear</v>
      </c>
      <c r="C3649" s="254"/>
      <c r="D3649" s="238" t="str" cm="1">
        <f t="array" ref="D3649">_xlfn.IFNA(_xlfn.IFS('26-Electrical'!D82="*",'26-Electrical'!C82,'26-Electrical'!F82="*",'26-Electrical'!E82,'26-Electrical'!H82="*",'26-Electrical'!G82,'26-Electrical'!J82="*",'26-Electrical'!I82,'26-Electrical'!L82="*",'26-Electrical'!K82,'26-Electrical'!N82="*",'26-Electrical'!M82,'26-Electrical'!P82="*",'26-Electrical'!O82,'26-Electrical'!R82="*",'26-Electrical'!Q82,'26-Electrical'!T82="*",'26-Electrical'!S82),"")</f>
        <v/>
      </c>
      <c r="E3649" s="622" t="e">
        <f>D3649/'Project Data'!$D$22</f>
        <v>#VALUE!</v>
      </c>
      <c r="F3649" s="174" t="s">
        <v>44</v>
      </c>
      <c r="G3649" s="238" t="str" cm="1">
        <f t="array" ref="G3649">_xlfn.IFNA(_xlfn.IFS('26-Electrical'!F82="*",'26-Electrical'!E82,'26-Electrical'!H82="*",'26-Electrical'!G82,'26-Electrical'!J82="*",'26-Electrical'!I82,'26-Electrical'!L82="*",'26-Electrical'!K82,'26-Electrical'!N82="*",'26-Electrical'!M82,'26-Electrical'!P82="*",'26-Electrical'!O82,'26-Electrical'!R82="*",'26-Electrical'!Q82,'26-Electrical'!T82="*",'26-Electrical'!S82,'26-Electrical'!V82="*",'26-Electrical'!U82),"")</f>
        <v/>
      </c>
      <c r="H3649" s="236" t="e">
        <f>G3649/'Project Data'!$D$22</f>
        <v>#VALUE!</v>
      </c>
      <c r="I3649" s="174"/>
      <c r="J3649" s="225"/>
      <c r="K3649" s="242"/>
    </row>
    <row r="3650" spans="1:11" s="147" customFormat="1" ht="15.6" hidden="1">
      <c r="A3650" s="198">
        <f>'26-Electrical'!A83</f>
        <v>0</v>
      </c>
      <c r="B3650" s="235" t="str">
        <f>'26-Electrical'!B83</f>
        <v>26 13 19 Medium-Voltage Vacuum Interrupter Switchgear</v>
      </c>
      <c r="C3650" s="254"/>
      <c r="D3650" s="238" t="str" cm="1">
        <f t="array" ref="D3650">_xlfn.IFNA(_xlfn.IFS('26-Electrical'!D83="*",'26-Electrical'!C83,'26-Electrical'!F83="*",'26-Electrical'!E83,'26-Electrical'!H83="*",'26-Electrical'!G83,'26-Electrical'!J83="*",'26-Electrical'!I83,'26-Electrical'!L83="*",'26-Electrical'!K83,'26-Electrical'!N83="*",'26-Electrical'!M83,'26-Electrical'!P83="*",'26-Electrical'!O83,'26-Electrical'!R83="*",'26-Electrical'!Q83,'26-Electrical'!T83="*",'26-Electrical'!S83),"")</f>
        <v/>
      </c>
      <c r="E3650" s="622" t="e">
        <f>D3650/'Project Data'!$D$22</f>
        <v>#VALUE!</v>
      </c>
      <c r="F3650" s="174" t="s">
        <v>44</v>
      </c>
      <c r="G3650" s="238" t="str" cm="1">
        <f t="array" ref="G3650">_xlfn.IFNA(_xlfn.IFS('26-Electrical'!F83="*",'26-Electrical'!E83,'26-Electrical'!H83="*",'26-Electrical'!G83,'26-Electrical'!J83="*",'26-Electrical'!I83,'26-Electrical'!L83="*",'26-Electrical'!K83,'26-Electrical'!N83="*",'26-Electrical'!M83,'26-Electrical'!P83="*",'26-Electrical'!O83,'26-Electrical'!R83="*",'26-Electrical'!Q83,'26-Electrical'!T83="*",'26-Electrical'!S83,'26-Electrical'!V83="*",'26-Electrical'!U83),"")</f>
        <v/>
      </c>
      <c r="H3650" s="236" t="e">
        <f>G3650/'Project Data'!$D$22</f>
        <v>#VALUE!</v>
      </c>
      <c r="I3650" s="174"/>
      <c r="J3650" s="225"/>
      <c r="K3650" s="242"/>
    </row>
    <row r="3651" spans="1:11" s="147" customFormat="1" ht="15.6" hidden="1">
      <c r="A3651" s="198">
        <f>'26-Electrical'!A84</f>
        <v>0</v>
      </c>
      <c r="B3651" s="235" t="str">
        <f>'26-Electrical'!B84</f>
        <v>26 13 23 Medium-Voltage Metal-Enclosed Switchgear</v>
      </c>
      <c r="C3651" s="254"/>
      <c r="D3651" s="238" t="str" cm="1">
        <f t="array" ref="D3651">_xlfn.IFNA(_xlfn.IFS('26-Electrical'!D84="*",'26-Electrical'!C84,'26-Electrical'!F84="*",'26-Electrical'!E84,'26-Electrical'!H84="*",'26-Electrical'!G84,'26-Electrical'!J84="*",'26-Electrical'!I84,'26-Electrical'!L84="*",'26-Electrical'!K84,'26-Electrical'!N84="*",'26-Electrical'!M84,'26-Electrical'!P84="*",'26-Electrical'!O84,'26-Electrical'!R84="*",'26-Electrical'!Q84,'26-Electrical'!T84="*",'26-Electrical'!S84),"")</f>
        <v/>
      </c>
      <c r="E3651" s="622" t="e">
        <f>D3651/'Project Data'!$D$22</f>
        <v>#VALUE!</v>
      </c>
      <c r="F3651" s="174" t="s">
        <v>44</v>
      </c>
      <c r="G3651" s="238" t="str" cm="1">
        <f t="array" ref="G3651">_xlfn.IFNA(_xlfn.IFS('26-Electrical'!F84="*",'26-Electrical'!E84,'26-Electrical'!H84="*",'26-Electrical'!G84,'26-Electrical'!J84="*",'26-Electrical'!I84,'26-Electrical'!L84="*",'26-Electrical'!K84,'26-Electrical'!N84="*",'26-Electrical'!M84,'26-Electrical'!P84="*",'26-Electrical'!O84,'26-Electrical'!R84="*",'26-Electrical'!Q84,'26-Electrical'!T84="*",'26-Electrical'!S84,'26-Electrical'!V84="*",'26-Electrical'!U84),"")</f>
        <v/>
      </c>
      <c r="H3651" s="236" t="e">
        <f>G3651/'Project Data'!$D$22</f>
        <v>#VALUE!</v>
      </c>
      <c r="I3651" s="174"/>
      <c r="J3651" s="225"/>
      <c r="K3651" s="242"/>
    </row>
    <row r="3652" spans="1:11" s="147" customFormat="1" ht="15.6" hidden="1">
      <c r="A3652" s="198">
        <f>'26-Electrical'!A85</f>
        <v>0</v>
      </c>
      <c r="B3652" s="235" t="str">
        <f>'26-Electrical'!B85</f>
        <v>26 13 26 Medium-Voltage Metal-Clad Switchgear</v>
      </c>
      <c r="C3652" s="254"/>
      <c r="D3652" s="238" t="str" cm="1">
        <f t="array" ref="D3652">_xlfn.IFNA(_xlfn.IFS('26-Electrical'!D85="*",'26-Electrical'!C85,'26-Electrical'!F85="*",'26-Electrical'!E85,'26-Electrical'!H85="*",'26-Electrical'!G85,'26-Electrical'!J85="*",'26-Electrical'!I85,'26-Electrical'!L85="*",'26-Electrical'!K85,'26-Electrical'!N85="*",'26-Electrical'!M85,'26-Electrical'!P85="*",'26-Electrical'!O85,'26-Electrical'!R85="*",'26-Electrical'!Q85,'26-Electrical'!T85="*",'26-Electrical'!S85),"")</f>
        <v/>
      </c>
      <c r="E3652" s="622" t="e">
        <f>D3652/'Project Data'!$D$22</f>
        <v>#VALUE!</v>
      </c>
      <c r="F3652" s="174" t="s">
        <v>44</v>
      </c>
      <c r="G3652" s="238" t="str" cm="1">
        <f t="array" ref="G3652">_xlfn.IFNA(_xlfn.IFS('26-Electrical'!F85="*",'26-Electrical'!E85,'26-Electrical'!H85="*",'26-Electrical'!G85,'26-Electrical'!J85="*",'26-Electrical'!I85,'26-Electrical'!L85="*",'26-Electrical'!K85,'26-Electrical'!N85="*",'26-Electrical'!M85,'26-Electrical'!P85="*",'26-Electrical'!O85,'26-Electrical'!R85="*",'26-Electrical'!Q85,'26-Electrical'!T85="*",'26-Electrical'!S85,'26-Electrical'!V85="*",'26-Electrical'!U85),"")</f>
        <v/>
      </c>
      <c r="H3652" s="236" t="e">
        <f>G3652/'Project Data'!$D$22</f>
        <v>#VALUE!</v>
      </c>
      <c r="I3652" s="174"/>
      <c r="J3652" s="225"/>
      <c r="K3652" s="242"/>
    </row>
    <row r="3653" spans="1:11" s="147" customFormat="1" ht="15.6" hidden="1">
      <c r="A3653" s="198">
        <f>'26-Electrical'!A86</f>
        <v>0</v>
      </c>
      <c r="B3653" s="235" t="str">
        <f>'26-Electrical'!B86</f>
        <v>26 13 29 Medium-Voltage Compartmentalized Switchgear</v>
      </c>
      <c r="C3653" s="254"/>
      <c r="D3653" s="238" t="str" cm="1">
        <f t="array" ref="D3653">_xlfn.IFNA(_xlfn.IFS('26-Electrical'!D86="*",'26-Electrical'!C86,'26-Electrical'!F86="*",'26-Electrical'!E86,'26-Electrical'!H86="*",'26-Electrical'!G86,'26-Electrical'!J86="*",'26-Electrical'!I86,'26-Electrical'!L86="*",'26-Electrical'!K86,'26-Electrical'!N86="*",'26-Electrical'!M86,'26-Electrical'!P86="*",'26-Electrical'!O86,'26-Electrical'!R86="*",'26-Electrical'!Q86,'26-Electrical'!T86="*",'26-Electrical'!S86),"")</f>
        <v/>
      </c>
      <c r="E3653" s="622" t="e">
        <f>D3653/'Project Data'!$D$22</f>
        <v>#VALUE!</v>
      </c>
      <c r="F3653" s="174" t="s">
        <v>44</v>
      </c>
      <c r="G3653" s="238" t="str" cm="1">
        <f t="array" ref="G3653">_xlfn.IFNA(_xlfn.IFS('26-Electrical'!F86="*",'26-Electrical'!E86,'26-Electrical'!H86="*",'26-Electrical'!G86,'26-Electrical'!J86="*",'26-Electrical'!I86,'26-Electrical'!L86="*",'26-Electrical'!K86,'26-Electrical'!N86="*",'26-Electrical'!M86,'26-Electrical'!P86="*",'26-Electrical'!O86,'26-Electrical'!R86="*",'26-Electrical'!Q86,'26-Electrical'!T86="*",'26-Electrical'!S86,'26-Electrical'!V86="*",'26-Electrical'!U86),"")</f>
        <v/>
      </c>
      <c r="H3653" s="236" t="e">
        <f>G3653/'Project Data'!$D$22</f>
        <v>#VALUE!</v>
      </c>
      <c r="I3653" s="174"/>
      <c r="J3653" s="225"/>
      <c r="K3653" s="242"/>
    </row>
    <row r="3654" spans="1:11" s="147" customFormat="1" ht="15.6" hidden="1">
      <c r="A3654" s="198">
        <f>'26-Electrical'!A87</f>
        <v>0</v>
      </c>
      <c r="B3654" s="235" t="str">
        <f>'26-Electrical'!B87</f>
        <v>26 15 00 Medium-Voltage Enclosed Bus Assemblies</v>
      </c>
      <c r="C3654" s="254"/>
      <c r="D3654" s="238" t="str" cm="1">
        <f t="array" ref="D3654">_xlfn.IFNA(_xlfn.IFS('26-Electrical'!D87="*",'26-Electrical'!C87,'26-Electrical'!F87="*",'26-Electrical'!E87,'26-Electrical'!H87="*",'26-Electrical'!G87,'26-Electrical'!J87="*",'26-Electrical'!I87,'26-Electrical'!L87="*",'26-Electrical'!K87,'26-Electrical'!N87="*",'26-Electrical'!M87,'26-Electrical'!P87="*",'26-Electrical'!O87,'26-Electrical'!R87="*",'26-Electrical'!Q87,'26-Electrical'!T87="*",'26-Electrical'!S87),"")</f>
        <v/>
      </c>
      <c r="E3654" s="622" t="e">
        <f>D3654/'Project Data'!$D$22</f>
        <v>#VALUE!</v>
      </c>
      <c r="F3654" s="174" t="s">
        <v>44</v>
      </c>
      <c r="G3654" s="238" t="str" cm="1">
        <f t="array" ref="G3654">_xlfn.IFNA(_xlfn.IFS('26-Electrical'!F87="*",'26-Electrical'!E87,'26-Electrical'!H87="*",'26-Electrical'!G87,'26-Electrical'!J87="*",'26-Electrical'!I87,'26-Electrical'!L87="*",'26-Electrical'!K87,'26-Electrical'!N87="*",'26-Electrical'!M87,'26-Electrical'!P87="*",'26-Electrical'!O87,'26-Electrical'!R87="*",'26-Electrical'!Q87,'26-Electrical'!T87="*",'26-Electrical'!S87,'26-Electrical'!V87="*",'26-Electrical'!U87),"")</f>
        <v/>
      </c>
      <c r="H3654" s="236" t="e">
        <f>G3654/'Project Data'!$D$22</f>
        <v>#VALUE!</v>
      </c>
      <c r="I3654" s="174"/>
      <c r="J3654" s="225"/>
      <c r="K3654" s="242"/>
    </row>
    <row r="3655" spans="1:11" s="147" customFormat="1" ht="15.6" hidden="1">
      <c r="A3655" s="198">
        <f>'26-Electrical'!A88</f>
        <v>0</v>
      </c>
      <c r="B3655" s="235" t="str">
        <f>'26-Electrical'!B88</f>
        <v>26 15 13 Medium-Voltage Busways</v>
      </c>
      <c r="C3655" s="254"/>
      <c r="D3655" s="238" t="str" cm="1">
        <f t="array" ref="D3655">_xlfn.IFNA(_xlfn.IFS('26-Electrical'!D88="*",'26-Electrical'!C88,'26-Electrical'!F88="*",'26-Electrical'!E88,'26-Electrical'!H88="*",'26-Electrical'!G88,'26-Electrical'!J88="*",'26-Electrical'!I88,'26-Electrical'!L88="*",'26-Electrical'!K88,'26-Electrical'!N88="*",'26-Electrical'!M88,'26-Electrical'!P88="*",'26-Electrical'!O88,'26-Electrical'!R88="*",'26-Electrical'!Q88,'26-Electrical'!T88="*",'26-Electrical'!S88),"")</f>
        <v/>
      </c>
      <c r="E3655" s="622" t="e">
        <f>D3655/'Project Data'!$D$22</f>
        <v>#VALUE!</v>
      </c>
      <c r="F3655" s="174" t="s">
        <v>44</v>
      </c>
      <c r="G3655" s="238" t="str" cm="1">
        <f t="array" ref="G3655">_xlfn.IFNA(_xlfn.IFS('26-Electrical'!F88="*",'26-Electrical'!E88,'26-Electrical'!H88="*",'26-Electrical'!G88,'26-Electrical'!J88="*",'26-Electrical'!I88,'26-Electrical'!L88="*",'26-Electrical'!K88,'26-Electrical'!N88="*",'26-Electrical'!M88,'26-Electrical'!P88="*",'26-Electrical'!O88,'26-Electrical'!R88="*",'26-Electrical'!Q88,'26-Electrical'!T88="*",'26-Electrical'!S88,'26-Electrical'!V88="*",'26-Electrical'!U88),"")</f>
        <v/>
      </c>
      <c r="H3655" s="236" t="e">
        <f>G3655/'Project Data'!$D$22</f>
        <v>#VALUE!</v>
      </c>
      <c r="I3655" s="174"/>
      <c r="J3655" s="225"/>
      <c r="K3655" s="242"/>
    </row>
    <row r="3656" spans="1:11" s="147" customFormat="1" ht="15.6" hidden="1">
      <c r="A3656" s="198">
        <f>'26-Electrical'!A89</f>
        <v>0</v>
      </c>
      <c r="B3656" s="235" t="str">
        <f>'26-Electrical'!B89</f>
        <v>26 15 16 Medium-Voltage Cablebus</v>
      </c>
      <c r="C3656" s="254"/>
      <c r="D3656" s="238" t="str" cm="1">
        <f t="array" ref="D3656">_xlfn.IFNA(_xlfn.IFS('26-Electrical'!D89="*",'26-Electrical'!C89,'26-Electrical'!F89="*",'26-Electrical'!E89,'26-Electrical'!H89="*",'26-Electrical'!G89,'26-Electrical'!J89="*",'26-Electrical'!I89,'26-Electrical'!L89="*",'26-Electrical'!K89,'26-Electrical'!N89="*",'26-Electrical'!M89,'26-Electrical'!P89="*",'26-Electrical'!O89,'26-Electrical'!R89="*",'26-Electrical'!Q89,'26-Electrical'!T89="*",'26-Electrical'!S89),"")</f>
        <v/>
      </c>
      <c r="E3656" s="622" t="e">
        <f>D3656/'Project Data'!$D$22</f>
        <v>#VALUE!</v>
      </c>
      <c r="F3656" s="174" t="s">
        <v>44</v>
      </c>
      <c r="G3656" s="238" t="str" cm="1">
        <f t="array" ref="G3656">_xlfn.IFNA(_xlfn.IFS('26-Electrical'!F89="*",'26-Electrical'!E89,'26-Electrical'!H89="*",'26-Electrical'!G89,'26-Electrical'!J89="*",'26-Electrical'!I89,'26-Electrical'!L89="*",'26-Electrical'!K89,'26-Electrical'!N89="*",'26-Electrical'!M89,'26-Electrical'!P89="*",'26-Electrical'!O89,'26-Electrical'!R89="*",'26-Electrical'!Q89,'26-Electrical'!T89="*",'26-Electrical'!S89,'26-Electrical'!V89="*",'26-Electrical'!U89),"")</f>
        <v/>
      </c>
      <c r="H3656" s="236" t="e">
        <f>G3656/'Project Data'!$D$22</f>
        <v>#VALUE!</v>
      </c>
      <c r="I3656" s="174"/>
      <c r="J3656" s="225"/>
      <c r="K3656" s="242"/>
    </row>
    <row r="3657" spans="1:11" s="147" customFormat="1" ht="15.6" hidden="1">
      <c r="A3657" s="198">
        <f>'26-Electrical'!A90</f>
        <v>0</v>
      </c>
      <c r="B3657" s="235" t="str">
        <f>'26-Electrical'!B90</f>
        <v>26 16 00 Medium-Voltage Metering</v>
      </c>
      <c r="C3657" s="254"/>
      <c r="D3657" s="238" t="str" cm="1">
        <f t="array" ref="D3657">_xlfn.IFNA(_xlfn.IFS('26-Electrical'!D90="*",'26-Electrical'!C90,'26-Electrical'!F90="*",'26-Electrical'!E90,'26-Electrical'!H90="*",'26-Electrical'!G90,'26-Electrical'!J90="*",'26-Electrical'!I90,'26-Electrical'!L90="*",'26-Electrical'!K90,'26-Electrical'!N90="*",'26-Electrical'!M90,'26-Electrical'!P90="*",'26-Electrical'!O90,'26-Electrical'!R90="*",'26-Electrical'!Q90,'26-Electrical'!T90="*",'26-Electrical'!S90),"")</f>
        <v/>
      </c>
      <c r="E3657" s="622" t="e">
        <f>D3657/'Project Data'!$D$22</f>
        <v>#VALUE!</v>
      </c>
      <c r="F3657" s="174" t="s">
        <v>44</v>
      </c>
      <c r="G3657" s="238" t="str" cm="1">
        <f t="array" ref="G3657">_xlfn.IFNA(_xlfn.IFS('26-Electrical'!F90="*",'26-Electrical'!E90,'26-Electrical'!H90="*",'26-Electrical'!G90,'26-Electrical'!J90="*",'26-Electrical'!I90,'26-Electrical'!L90="*",'26-Electrical'!K90,'26-Electrical'!N90="*",'26-Electrical'!M90,'26-Electrical'!P90="*",'26-Electrical'!O90,'26-Electrical'!R90="*",'26-Electrical'!Q90,'26-Electrical'!T90="*",'26-Electrical'!S90,'26-Electrical'!V90="*",'26-Electrical'!U90),"")</f>
        <v/>
      </c>
      <c r="H3657" s="236" t="e">
        <f>G3657/'Project Data'!$D$22</f>
        <v>#VALUE!</v>
      </c>
      <c r="I3657" s="174"/>
      <c r="J3657" s="225"/>
      <c r="K3657" s="242"/>
    </row>
    <row r="3658" spans="1:11" s="147" customFormat="1" ht="15.6" hidden="1">
      <c r="A3658" s="198">
        <f>'26-Electrical'!A91</f>
        <v>0</v>
      </c>
      <c r="B3658" s="235" t="str">
        <f>'26-Electrical'!B91</f>
        <v>26 18 00 Medium-Voltage Circuit Protection Devices</v>
      </c>
      <c r="C3658" s="254"/>
      <c r="D3658" s="238" t="str" cm="1">
        <f t="array" ref="D3658">_xlfn.IFNA(_xlfn.IFS('26-Electrical'!D91="*",'26-Electrical'!C91,'26-Electrical'!F91="*",'26-Electrical'!E91,'26-Electrical'!H91="*",'26-Electrical'!G91,'26-Electrical'!J91="*",'26-Electrical'!I91,'26-Electrical'!L91="*",'26-Electrical'!K91,'26-Electrical'!N91="*",'26-Electrical'!M91,'26-Electrical'!P91="*",'26-Electrical'!O91,'26-Electrical'!R91="*",'26-Electrical'!Q91,'26-Electrical'!T91="*",'26-Electrical'!S91),"")</f>
        <v/>
      </c>
      <c r="E3658" s="622" t="e">
        <f>D3658/'Project Data'!$D$22</f>
        <v>#VALUE!</v>
      </c>
      <c r="F3658" s="174" t="s">
        <v>44</v>
      </c>
      <c r="G3658" s="238" t="str" cm="1">
        <f t="array" ref="G3658">_xlfn.IFNA(_xlfn.IFS('26-Electrical'!F91="*",'26-Electrical'!E91,'26-Electrical'!H91="*",'26-Electrical'!G91,'26-Electrical'!J91="*",'26-Electrical'!I91,'26-Electrical'!L91="*",'26-Electrical'!K91,'26-Electrical'!N91="*",'26-Electrical'!M91,'26-Electrical'!P91="*",'26-Electrical'!O91,'26-Electrical'!R91="*",'26-Electrical'!Q91,'26-Electrical'!T91="*",'26-Electrical'!S91,'26-Electrical'!V91="*",'26-Electrical'!U91),"")</f>
        <v/>
      </c>
      <c r="H3658" s="236" t="e">
        <f>G3658/'Project Data'!$D$22</f>
        <v>#VALUE!</v>
      </c>
      <c r="I3658" s="174"/>
      <c r="J3658" s="225"/>
      <c r="K3658" s="242"/>
    </row>
    <row r="3659" spans="1:11" s="147" customFormat="1" ht="15.6" hidden="1">
      <c r="A3659" s="198">
        <f>'26-Electrical'!A92</f>
        <v>0</v>
      </c>
      <c r="B3659" s="235" t="str">
        <f>'26-Electrical'!B92</f>
        <v>26 18 13 Medium-Voltage Cutouts</v>
      </c>
      <c r="C3659" s="254"/>
      <c r="D3659" s="238" t="str" cm="1">
        <f t="array" ref="D3659">_xlfn.IFNA(_xlfn.IFS('26-Electrical'!D92="*",'26-Electrical'!C92,'26-Electrical'!F92="*",'26-Electrical'!E92,'26-Electrical'!H92="*",'26-Electrical'!G92,'26-Electrical'!J92="*",'26-Electrical'!I92,'26-Electrical'!L92="*",'26-Electrical'!K92,'26-Electrical'!N92="*",'26-Electrical'!M92,'26-Electrical'!P92="*",'26-Electrical'!O92,'26-Electrical'!R92="*",'26-Electrical'!Q92,'26-Electrical'!T92="*",'26-Electrical'!S92),"")</f>
        <v/>
      </c>
      <c r="E3659" s="622" t="e">
        <f>D3659/'Project Data'!$D$22</f>
        <v>#VALUE!</v>
      </c>
      <c r="F3659" s="174" t="s">
        <v>44</v>
      </c>
      <c r="G3659" s="238" t="str" cm="1">
        <f t="array" ref="G3659">_xlfn.IFNA(_xlfn.IFS('26-Electrical'!F92="*",'26-Electrical'!E92,'26-Electrical'!H92="*",'26-Electrical'!G92,'26-Electrical'!J92="*",'26-Electrical'!I92,'26-Electrical'!L92="*",'26-Electrical'!K92,'26-Electrical'!N92="*",'26-Electrical'!M92,'26-Electrical'!P92="*",'26-Electrical'!O92,'26-Electrical'!R92="*",'26-Electrical'!Q92,'26-Electrical'!T92="*",'26-Electrical'!S92,'26-Electrical'!V92="*",'26-Electrical'!U92),"")</f>
        <v/>
      </c>
      <c r="H3659" s="236" t="e">
        <f>G3659/'Project Data'!$D$22</f>
        <v>#VALUE!</v>
      </c>
      <c r="I3659" s="174"/>
      <c r="J3659" s="225"/>
      <c r="K3659" s="242"/>
    </row>
    <row r="3660" spans="1:11" s="147" customFormat="1" ht="15.6" hidden="1">
      <c r="A3660" s="198">
        <f>'26-Electrical'!A93</f>
        <v>0</v>
      </c>
      <c r="B3660" s="235" t="str">
        <f>'26-Electrical'!B93</f>
        <v>26 18 16 Medium-Voltage Fuses</v>
      </c>
      <c r="C3660" s="254"/>
      <c r="D3660" s="238" t="str" cm="1">
        <f t="array" ref="D3660">_xlfn.IFNA(_xlfn.IFS('26-Electrical'!D93="*",'26-Electrical'!C93,'26-Electrical'!F93="*",'26-Electrical'!E93,'26-Electrical'!H93="*",'26-Electrical'!G93,'26-Electrical'!J93="*",'26-Electrical'!I93,'26-Electrical'!L93="*",'26-Electrical'!K93,'26-Electrical'!N93="*",'26-Electrical'!M93,'26-Electrical'!P93="*",'26-Electrical'!O93,'26-Electrical'!R93="*",'26-Electrical'!Q93,'26-Electrical'!T93="*",'26-Electrical'!S93),"")</f>
        <v/>
      </c>
      <c r="E3660" s="622" t="e">
        <f>D3660/'Project Data'!$D$22</f>
        <v>#VALUE!</v>
      </c>
      <c r="F3660" s="174" t="s">
        <v>44</v>
      </c>
      <c r="G3660" s="238" t="str" cm="1">
        <f t="array" ref="G3660">_xlfn.IFNA(_xlfn.IFS('26-Electrical'!F93="*",'26-Electrical'!E93,'26-Electrical'!H93="*",'26-Electrical'!G93,'26-Electrical'!J93="*",'26-Electrical'!I93,'26-Electrical'!L93="*",'26-Electrical'!K93,'26-Electrical'!N93="*",'26-Electrical'!M93,'26-Electrical'!P93="*",'26-Electrical'!O93,'26-Electrical'!R93="*",'26-Electrical'!Q93,'26-Electrical'!T93="*",'26-Electrical'!S93,'26-Electrical'!V93="*",'26-Electrical'!U93),"")</f>
        <v/>
      </c>
      <c r="H3660" s="236" t="e">
        <f>G3660/'Project Data'!$D$22</f>
        <v>#VALUE!</v>
      </c>
      <c r="I3660" s="174"/>
      <c r="J3660" s="225"/>
      <c r="K3660" s="242"/>
    </row>
    <row r="3661" spans="1:11" s="147" customFormat="1" ht="15.6" hidden="1">
      <c r="A3661" s="198">
        <f>'26-Electrical'!A94</f>
        <v>0</v>
      </c>
      <c r="B3661" s="235" t="str">
        <f>'26-Electrical'!B94</f>
        <v>26 18 19 Medium-Voltage Lightning Arresters</v>
      </c>
      <c r="C3661" s="254"/>
      <c r="D3661" s="238" t="str" cm="1">
        <f t="array" ref="D3661">_xlfn.IFNA(_xlfn.IFS('26-Electrical'!D94="*",'26-Electrical'!C94,'26-Electrical'!F94="*",'26-Electrical'!E94,'26-Electrical'!H94="*",'26-Electrical'!G94,'26-Electrical'!J94="*",'26-Electrical'!I94,'26-Electrical'!L94="*",'26-Electrical'!K94,'26-Electrical'!N94="*",'26-Electrical'!M94,'26-Electrical'!P94="*",'26-Electrical'!O94,'26-Electrical'!R94="*",'26-Electrical'!Q94,'26-Electrical'!T94="*",'26-Electrical'!S94),"")</f>
        <v/>
      </c>
      <c r="E3661" s="622" t="e">
        <f>D3661/'Project Data'!$D$22</f>
        <v>#VALUE!</v>
      </c>
      <c r="F3661" s="174" t="s">
        <v>44</v>
      </c>
      <c r="G3661" s="238" t="str" cm="1">
        <f t="array" ref="G3661">_xlfn.IFNA(_xlfn.IFS('26-Electrical'!F94="*",'26-Electrical'!E94,'26-Electrical'!H94="*",'26-Electrical'!G94,'26-Electrical'!J94="*",'26-Electrical'!I94,'26-Electrical'!L94="*",'26-Electrical'!K94,'26-Electrical'!N94="*",'26-Electrical'!M94,'26-Electrical'!P94="*",'26-Electrical'!O94,'26-Electrical'!R94="*",'26-Electrical'!Q94,'26-Electrical'!T94="*",'26-Electrical'!S94,'26-Electrical'!V94="*",'26-Electrical'!U94),"")</f>
        <v/>
      </c>
      <c r="H3661" s="236" t="e">
        <f>G3661/'Project Data'!$D$22</f>
        <v>#VALUE!</v>
      </c>
      <c r="I3661" s="174"/>
      <c r="J3661" s="225"/>
      <c r="K3661" s="242"/>
    </row>
    <row r="3662" spans="1:11" s="147" customFormat="1" ht="15.6" hidden="1">
      <c r="A3662" s="198">
        <f>'26-Electrical'!A95</f>
        <v>0</v>
      </c>
      <c r="B3662" s="235" t="str">
        <f>'26-Electrical'!B95</f>
        <v>26 18 23 Medium-Voltage Surge Arresters</v>
      </c>
      <c r="C3662" s="254"/>
      <c r="D3662" s="238" t="str" cm="1">
        <f t="array" ref="D3662">_xlfn.IFNA(_xlfn.IFS('26-Electrical'!D95="*",'26-Electrical'!C95,'26-Electrical'!F95="*",'26-Electrical'!E95,'26-Electrical'!H95="*",'26-Electrical'!G95,'26-Electrical'!J95="*",'26-Electrical'!I95,'26-Electrical'!L95="*",'26-Electrical'!K95,'26-Electrical'!N95="*",'26-Electrical'!M95,'26-Electrical'!P95="*",'26-Electrical'!O95,'26-Electrical'!R95="*",'26-Electrical'!Q95,'26-Electrical'!T95="*",'26-Electrical'!S95),"")</f>
        <v/>
      </c>
      <c r="E3662" s="622" t="e">
        <f>D3662/'Project Data'!$D$22</f>
        <v>#VALUE!</v>
      </c>
      <c r="F3662" s="174" t="s">
        <v>44</v>
      </c>
      <c r="G3662" s="238" t="str" cm="1">
        <f t="array" ref="G3662">_xlfn.IFNA(_xlfn.IFS('26-Electrical'!F95="*",'26-Electrical'!E95,'26-Electrical'!H95="*",'26-Electrical'!G95,'26-Electrical'!J95="*",'26-Electrical'!I95,'26-Electrical'!L95="*",'26-Electrical'!K95,'26-Electrical'!N95="*",'26-Electrical'!M95,'26-Electrical'!P95="*",'26-Electrical'!O95,'26-Electrical'!R95="*",'26-Electrical'!Q95,'26-Electrical'!T95="*",'26-Electrical'!S95,'26-Electrical'!V95="*",'26-Electrical'!U95),"")</f>
        <v/>
      </c>
      <c r="H3662" s="236" t="e">
        <f>G3662/'Project Data'!$D$22</f>
        <v>#VALUE!</v>
      </c>
      <c r="I3662" s="174"/>
      <c r="J3662" s="225"/>
      <c r="K3662" s="242"/>
    </row>
    <row r="3663" spans="1:11" s="147" customFormat="1" ht="15.6" hidden="1">
      <c r="A3663" s="198">
        <f>'26-Electrical'!A96</f>
        <v>0</v>
      </c>
      <c r="B3663" s="235" t="str">
        <f>'26-Electrical'!B96</f>
        <v>26 18 26 Medium-Voltage Reclosers</v>
      </c>
      <c r="C3663" s="254"/>
      <c r="D3663" s="238" t="str" cm="1">
        <f t="array" ref="D3663">_xlfn.IFNA(_xlfn.IFS('26-Electrical'!D96="*",'26-Electrical'!C96,'26-Electrical'!F96="*",'26-Electrical'!E96,'26-Electrical'!H96="*",'26-Electrical'!G96,'26-Electrical'!J96="*",'26-Electrical'!I96,'26-Electrical'!L96="*",'26-Electrical'!K96,'26-Electrical'!N96="*",'26-Electrical'!M96,'26-Electrical'!P96="*",'26-Electrical'!O96,'26-Electrical'!R96="*",'26-Electrical'!Q96,'26-Electrical'!T96="*",'26-Electrical'!S96),"")</f>
        <v/>
      </c>
      <c r="E3663" s="622" t="e">
        <f>D3663/'Project Data'!$D$22</f>
        <v>#VALUE!</v>
      </c>
      <c r="F3663" s="174" t="s">
        <v>44</v>
      </c>
      <c r="G3663" s="238" t="str" cm="1">
        <f t="array" ref="G3663">_xlfn.IFNA(_xlfn.IFS('26-Electrical'!F96="*",'26-Electrical'!E96,'26-Electrical'!H96="*",'26-Electrical'!G96,'26-Electrical'!J96="*",'26-Electrical'!I96,'26-Electrical'!L96="*",'26-Electrical'!K96,'26-Electrical'!N96="*",'26-Electrical'!M96,'26-Electrical'!P96="*",'26-Electrical'!O96,'26-Electrical'!R96="*",'26-Electrical'!Q96,'26-Electrical'!T96="*",'26-Electrical'!S96,'26-Electrical'!V96="*",'26-Electrical'!U96),"")</f>
        <v/>
      </c>
      <c r="H3663" s="236" t="e">
        <f>G3663/'Project Data'!$D$22</f>
        <v>#VALUE!</v>
      </c>
      <c r="I3663" s="174"/>
      <c r="J3663" s="225"/>
      <c r="K3663" s="242"/>
    </row>
    <row r="3664" spans="1:11" s="147" customFormat="1" ht="15.6" hidden="1">
      <c r="A3664" s="198">
        <f>'26-Electrical'!A97</f>
        <v>0</v>
      </c>
      <c r="B3664" s="235" t="str">
        <f>'26-Electrical'!B97</f>
        <v>26 18 29 Medium-Voltage Enclosed Bus</v>
      </c>
      <c r="C3664" s="254"/>
      <c r="D3664" s="238" t="str" cm="1">
        <f t="array" ref="D3664">_xlfn.IFNA(_xlfn.IFS('26-Electrical'!D97="*",'26-Electrical'!C97,'26-Electrical'!F97="*",'26-Electrical'!E97,'26-Electrical'!H97="*",'26-Electrical'!G97,'26-Electrical'!J97="*",'26-Electrical'!I97,'26-Electrical'!L97="*",'26-Electrical'!K97,'26-Electrical'!N97="*",'26-Electrical'!M97,'26-Electrical'!P97="*",'26-Electrical'!O97,'26-Electrical'!R97="*",'26-Electrical'!Q97,'26-Electrical'!T97="*",'26-Electrical'!S97),"")</f>
        <v/>
      </c>
      <c r="E3664" s="622" t="e">
        <f>D3664/'Project Data'!$D$22</f>
        <v>#VALUE!</v>
      </c>
      <c r="F3664" s="174" t="s">
        <v>44</v>
      </c>
      <c r="G3664" s="238" t="str" cm="1">
        <f t="array" ref="G3664">_xlfn.IFNA(_xlfn.IFS('26-Electrical'!F97="*",'26-Electrical'!E97,'26-Electrical'!H97="*",'26-Electrical'!G97,'26-Electrical'!J97="*",'26-Electrical'!I97,'26-Electrical'!L97="*",'26-Electrical'!K97,'26-Electrical'!N97="*",'26-Electrical'!M97,'26-Electrical'!P97="*",'26-Electrical'!O97,'26-Electrical'!R97="*",'26-Electrical'!Q97,'26-Electrical'!T97="*",'26-Electrical'!S97,'26-Electrical'!V97="*",'26-Electrical'!U97),"")</f>
        <v/>
      </c>
      <c r="H3664" s="236" t="e">
        <f>G3664/'Project Data'!$D$22</f>
        <v>#VALUE!</v>
      </c>
      <c r="I3664" s="174"/>
      <c r="J3664" s="225"/>
      <c r="K3664" s="242"/>
    </row>
    <row r="3665" spans="1:11" s="147" customFormat="1" ht="15.6" hidden="1">
      <c r="A3665" s="198">
        <f>'26-Electrical'!A98</f>
        <v>0</v>
      </c>
      <c r="B3665" s="235" t="str">
        <f>'26-Electrical'!B98</f>
        <v>26 18 33 Medium-Voltage Enclosed Fuse Cutouts</v>
      </c>
      <c r="C3665" s="254"/>
      <c r="D3665" s="238" t="str" cm="1">
        <f t="array" ref="D3665">_xlfn.IFNA(_xlfn.IFS('26-Electrical'!D98="*",'26-Electrical'!C98,'26-Electrical'!F98="*",'26-Electrical'!E98,'26-Electrical'!H98="*",'26-Electrical'!G98,'26-Electrical'!J98="*",'26-Electrical'!I98,'26-Electrical'!L98="*",'26-Electrical'!K98,'26-Electrical'!N98="*",'26-Electrical'!M98,'26-Electrical'!P98="*",'26-Electrical'!O98,'26-Electrical'!R98="*",'26-Electrical'!Q98,'26-Electrical'!T98="*",'26-Electrical'!S98),"")</f>
        <v/>
      </c>
      <c r="E3665" s="622" t="e">
        <f>D3665/'Project Data'!$D$22</f>
        <v>#VALUE!</v>
      </c>
      <c r="F3665" s="174" t="s">
        <v>44</v>
      </c>
      <c r="G3665" s="238" t="str" cm="1">
        <f t="array" ref="G3665">_xlfn.IFNA(_xlfn.IFS('26-Electrical'!F98="*",'26-Electrical'!E98,'26-Electrical'!H98="*",'26-Electrical'!G98,'26-Electrical'!J98="*",'26-Electrical'!I98,'26-Electrical'!L98="*",'26-Electrical'!K98,'26-Electrical'!N98="*",'26-Electrical'!M98,'26-Electrical'!P98="*",'26-Electrical'!O98,'26-Electrical'!R98="*",'26-Electrical'!Q98,'26-Electrical'!T98="*",'26-Electrical'!S98,'26-Electrical'!V98="*",'26-Electrical'!U98),"")</f>
        <v/>
      </c>
      <c r="H3665" s="236" t="e">
        <f>G3665/'Project Data'!$D$22</f>
        <v>#VALUE!</v>
      </c>
      <c r="I3665" s="174"/>
      <c r="J3665" s="225"/>
      <c r="K3665" s="242"/>
    </row>
    <row r="3666" spans="1:11" s="147" customFormat="1" ht="15.6" hidden="1">
      <c r="A3666" s="198">
        <f>'26-Electrical'!A99</f>
        <v>0</v>
      </c>
      <c r="B3666" s="235" t="str">
        <f>'26-Electrical'!B99</f>
        <v>26 18 36 Medium-Voltage Enclosed Fuses</v>
      </c>
      <c r="C3666" s="254"/>
      <c r="D3666" s="238" t="str" cm="1">
        <f t="array" ref="D3666">_xlfn.IFNA(_xlfn.IFS('26-Electrical'!D99="*",'26-Electrical'!C99,'26-Electrical'!F99="*",'26-Electrical'!E99,'26-Electrical'!H99="*",'26-Electrical'!G99,'26-Electrical'!J99="*",'26-Electrical'!I99,'26-Electrical'!L99="*",'26-Electrical'!K99,'26-Electrical'!N99="*",'26-Electrical'!M99,'26-Electrical'!P99="*",'26-Electrical'!O99,'26-Electrical'!R99="*",'26-Electrical'!Q99,'26-Electrical'!T99="*",'26-Electrical'!S99),"")</f>
        <v/>
      </c>
      <c r="E3666" s="622" t="e">
        <f>D3666/'Project Data'!$D$22</f>
        <v>#VALUE!</v>
      </c>
      <c r="F3666" s="174" t="s">
        <v>44</v>
      </c>
      <c r="G3666" s="238" t="str" cm="1">
        <f t="array" ref="G3666">_xlfn.IFNA(_xlfn.IFS('26-Electrical'!F99="*",'26-Electrical'!E99,'26-Electrical'!H99="*",'26-Electrical'!G99,'26-Electrical'!J99="*",'26-Electrical'!I99,'26-Electrical'!L99="*",'26-Electrical'!K99,'26-Electrical'!N99="*",'26-Electrical'!M99,'26-Electrical'!P99="*",'26-Electrical'!O99,'26-Electrical'!R99="*",'26-Electrical'!Q99,'26-Electrical'!T99="*",'26-Electrical'!S99,'26-Electrical'!V99="*",'26-Electrical'!U99),"")</f>
        <v/>
      </c>
      <c r="H3666" s="236" t="e">
        <f>G3666/'Project Data'!$D$22</f>
        <v>#VALUE!</v>
      </c>
      <c r="I3666" s="174"/>
      <c r="J3666" s="225"/>
      <c r="K3666" s="242"/>
    </row>
    <row r="3667" spans="1:11" s="147" customFormat="1" ht="15.6" hidden="1">
      <c r="A3667" s="198">
        <f>'26-Electrical'!A100</f>
        <v>0</v>
      </c>
      <c r="B3667" s="235" t="str">
        <f>'26-Electrical'!B100</f>
        <v>26 18 39 Medium-Voltage Motor Controllers</v>
      </c>
      <c r="C3667" s="254"/>
      <c r="D3667" s="238" t="str" cm="1">
        <f t="array" ref="D3667">_xlfn.IFNA(_xlfn.IFS('26-Electrical'!D100="*",'26-Electrical'!C100,'26-Electrical'!F100="*",'26-Electrical'!E100,'26-Electrical'!H100="*",'26-Electrical'!G100,'26-Electrical'!J100="*",'26-Electrical'!I100,'26-Electrical'!L100="*",'26-Electrical'!K100,'26-Electrical'!N100="*",'26-Electrical'!M100,'26-Electrical'!P100="*",'26-Electrical'!O100,'26-Electrical'!R100="*",'26-Electrical'!Q100,'26-Electrical'!T100="*",'26-Electrical'!S100),"")</f>
        <v/>
      </c>
      <c r="E3667" s="622" t="e">
        <f>D3667/'Project Data'!$D$22</f>
        <v>#VALUE!</v>
      </c>
      <c r="F3667" s="174" t="s">
        <v>44</v>
      </c>
      <c r="G3667" s="238" t="str" cm="1">
        <f t="array" ref="G3667">_xlfn.IFNA(_xlfn.IFS('26-Electrical'!F100="*",'26-Electrical'!E100,'26-Electrical'!H100="*",'26-Electrical'!G100,'26-Electrical'!J100="*",'26-Electrical'!I100,'26-Electrical'!L100="*",'26-Electrical'!K100,'26-Electrical'!N100="*",'26-Electrical'!M100,'26-Electrical'!P100="*",'26-Electrical'!O100,'26-Electrical'!R100="*",'26-Electrical'!Q100,'26-Electrical'!T100="*",'26-Electrical'!S100,'26-Electrical'!V100="*",'26-Electrical'!U100),"")</f>
        <v/>
      </c>
      <c r="H3667" s="236" t="e">
        <f>G3667/'Project Data'!$D$22</f>
        <v>#VALUE!</v>
      </c>
      <c r="I3667" s="174"/>
      <c r="J3667" s="225"/>
      <c r="K3667" s="242"/>
    </row>
    <row r="3668" spans="1:11" s="147" customFormat="1" ht="15.6" hidden="1">
      <c r="A3668" s="198">
        <f>'26-Electrical'!A101</f>
        <v>0</v>
      </c>
      <c r="B3668" s="235" t="str">
        <f>'26-Electrical'!B101</f>
        <v>26 20 00 Low-Voltage Electrical Distribution</v>
      </c>
      <c r="C3668" s="254"/>
      <c r="D3668" s="238" t="str" cm="1">
        <f t="array" ref="D3668">_xlfn.IFNA(_xlfn.IFS('26-Electrical'!D101="*",'26-Electrical'!C101,'26-Electrical'!F101="*",'26-Electrical'!E101,'26-Electrical'!H101="*",'26-Electrical'!G101,'26-Electrical'!J101="*",'26-Electrical'!I101,'26-Electrical'!L101="*",'26-Electrical'!K101,'26-Electrical'!N101="*",'26-Electrical'!M101,'26-Electrical'!P101="*",'26-Electrical'!O101,'26-Electrical'!R101="*",'26-Electrical'!Q101,'26-Electrical'!T101="*",'26-Electrical'!S101),"")</f>
        <v/>
      </c>
      <c r="E3668" s="622" t="e">
        <f>D3668/'Project Data'!$D$22</f>
        <v>#VALUE!</v>
      </c>
      <c r="F3668" s="174" t="s">
        <v>44</v>
      </c>
      <c r="G3668" s="238" t="str" cm="1">
        <f t="array" ref="G3668">_xlfn.IFNA(_xlfn.IFS('26-Electrical'!F101="*",'26-Electrical'!E101,'26-Electrical'!H101="*",'26-Electrical'!G101,'26-Electrical'!J101="*",'26-Electrical'!I101,'26-Electrical'!L101="*",'26-Electrical'!K101,'26-Electrical'!N101="*",'26-Electrical'!M101,'26-Electrical'!P101="*",'26-Electrical'!O101,'26-Electrical'!R101="*",'26-Electrical'!Q101,'26-Electrical'!T101="*",'26-Electrical'!S101,'26-Electrical'!V101="*",'26-Electrical'!U101),"")</f>
        <v/>
      </c>
      <c r="H3668" s="236" t="e">
        <f>G3668/'Project Data'!$D$22</f>
        <v>#VALUE!</v>
      </c>
      <c r="I3668" s="174"/>
      <c r="J3668" s="225"/>
      <c r="K3668" s="242"/>
    </row>
    <row r="3669" spans="1:11" s="147" customFormat="1" ht="15.6" hidden="1">
      <c r="A3669" s="198">
        <f>'26-Electrical'!A102</f>
        <v>0</v>
      </c>
      <c r="B3669" s="235" t="str">
        <f>'26-Electrical'!B102</f>
        <v>26 21 00 Low-Voltage Electrical Service Entrance</v>
      </c>
      <c r="C3669" s="254"/>
      <c r="D3669" s="238" t="str" cm="1">
        <f t="array" ref="D3669">_xlfn.IFNA(_xlfn.IFS('26-Electrical'!D102="*",'26-Electrical'!C102,'26-Electrical'!F102="*",'26-Electrical'!E102,'26-Electrical'!H102="*",'26-Electrical'!G102,'26-Electrical'!J102="*",'26-Electrical'!I102,'26-Electrical'!L102="*",'26-Electrical'!K102,'26-Electrical'!N102="*",'26-Electrical'!M102,'26-Electrical'!P102="*",'26-Electrical'!O102,'26-Electrical'!R102="*",'26-Electrical'!Q102,'26-Electrical'!T102="*",'26-Electrical'!S102),"")</f>
        <v/>
      </c>
      <c r="E3669" s="622" t="e">
        <f>D3669/'Project Data'!$D$22</f>
        <v>#VALUE!</v>
      </c>
      <c r="F3669" s="174" t="s">
        <v>44</v>
      </c>
      <c r="G3669" s="238" t="str" cm="1">
        <f t="array" ref="G3669">_xlfn.IFNA(_xlfn.IFS('26-Electrical'!F102="*",'26-Electrical'!E102,'26-Electrical'!H102="*",'26-Electrical'!G102,'26-Electrical'!J102="*",'26-Electrical'!I102,'26-Electrical'!L102="*",'26-Electrical'!K102,'26-Electrical'!N102="*",'26-Electrical'!M102,'26-Electrical'!P102="*",'26-Electrical'!O102,'26-Electrical'!R102="*",'26-Electrical'!Q102,'26-Electrical'!T102="*",'26-Electrical'!S102,'26-Electrical'!V102="*",'26-Electrical'!U102),"")</f>
        <v/>
      </c>
      <c r="H3669" s="236" t="e">
        <f>G3669/'Project Data'!$D$22</f>
        <v>#VALUE!</v>
      </c>
      <c r="I3669" s="174"/>
      <c r="J3669" s="225"/>
      <c r="K3669" s="242"/>
    </row>
    <row r="3670" spans="1:11" s="147" customFormat="1" ht="15.6" hidden="1">
      <c r="A3670" s="198">
        <f>'26-Electrical'!A103</f>
        <v>0</v>
      </c>
      <c r="B3670" s="235" t="str">
        <f>'26-Electrical'!B103</f>
        <v>26 21 13 Low-Voltage Overhead Electrical Service Entrance</v>
      </c>
      <c r="C3670" s="254"/>
      <c r="D3670" s="238" t="str" cm="1">
        <f t="array" ref="D3670">_xlfn.IFNA(_xlfn.IFS('26-Electrical'!D103="*",'26-Electrical'!C103,'26-Electrical'!F103="*",'26-Electrical'!E103,'26-Electrical'!H103="*",'26-Electrical'!G103,'26-Electrical'!J103="*",'26-Electrical'!I103,'26-Electrical'!L103="*",'26-Electrical'!K103,'26-Electrical'!N103="*",'26-Electrical'!M103,'26-Electrical'!P103="*",'26-Electrical'!O103,'26-Electrical'!R103="*",'26-Electrical'!Q103,'26-Electrical'!T103="*",'26-Electrical'!S103),"")</f>
        <v/>
      </c>
      <c r="E3670" s="622" t="e">
        <f>D3670/'Project Data'!$D$22</f>
        <v>#VALUE!</v>
      </c>
      <c r="F3670" s="174" t="s">
        <v>44</v>
      </c>
      <c r="G3670" s="238" t="str" cm="1">
        <f t="array" ref="G3670">_xlfn.IFNA(_xlfn.IFS('26-Electrical'!F103="*",'26-Electrical'!E103,'26-Electrical'!H103="*",'26-Electrical'!G103,'26-Electrical'!J103="*",'26-Electrical'!I103,'26-Electrical'!L103="*",'26-Electrical'!K103,'26-Electrical'!N103="*",'26-Electrical'!M103,'26-Electrical'!P103="*",'26-Electrical'!O103,'26-Electrical'!R103="*",'26-Electrical'!Q103,'26-Electrical'!T103="*",'26-Electrical'!S103,'26-Electrical'!V103="*",'26-Electrical'!U103),"")</f>
        <v/>
      </c>
      <c r="H3670" s="236" t="e">
        <f>G3670/'Project Data'!$D$22</f>
        <v>#VALUE!</v>
      </c>
      <c r="I3670" s="174"/>
      <c r="J3670" s="225"/>
      <c r="K3670" s="242"/>
    </row>
    <row r="3671" spans="1:11" s="147" customFormat="1" ht="15.6" hidden="1">
      <c r="A3671" s="198">
        <f>'26-Electrical'!A104</f>
        <v>0</v>
      </c>
      <c r="B3671" s="235" t="str">
        <f>'26-Electrical'!B104</f>
        <v>26 21 16 Low-Voltage Underground Electrical Service Entrance</v>
      </c>
      <c r="C3671" s="254"/>
      <c r="D3671" s="238" t="str" cm="1">
        <f t="array" ref="D3671">_xlfn.IFNA(_xlfn.IFS('26-Electrical'!D104="*",'26-Electrical'!C104,'26-Electrical'!F104="*",'26-Electrical'!E104,'26-Electrical'!H104="*",'26-Electrical'!G104,'26-Electrical'!J104="*",'26-Electrical'!I104,'26-Electrical'!L104="*",'26-Electrical'!K104,'26-Electrical'!N104="*",'26-Electrical'!M104,'26-Electrical'!P104="*",'26-Electrical'!O104,'26-Electrical'!R104="*",'26-Electrical'!Q104,'26-Electrical'!T104="*",'26-Electrical'!S104),"")</f>
        <v/>
      </c>
      <c r="E3671" s="622" t="e">
        <f>D3671/'Project Data'!$D$22</f>
        <v>#VALUE!</v>
      </c>
      <c r="F3671" s="174" t="s">
        <v>44</v>
      </c>
      <c r="G3671" s="238" t="str" cm="1">
        <f t="array" ref="G3671">_xlfn.IFNA(_xlfn.IFS('26-Electrical'!F104="*",'26-Electrical'!E104,'26-Electrical'!H104="*",'26-Electrical'!G104,'26-Electrical'!J104="*",'26-Electrical'!I104,'26-Electrical'!L104="*",'26-Electrical'!K104,'26-Electrical'!N104="*",'26-Electrical'!M104,'26-Electrical'!P104="*",'26-Electrical'!O104,'26-Electrical'!R104="*",'26-Electrical'!Q104,'26-Electrical'!T104="*",'26-Electrical'!S104,'26-Electrical'!V104="*",'26-Electrical'!U104),"")</f>
        <v/>
      </c>
      <c r="H3671" s="236" t="e">
        <f>G3671/'Project Data'!$D$22</f>
        <v>#VALUE!</v>
      </c>
      <c r="I3671" s="174"/>
      <c r="J3671" s="225"/>
      <c r="K3671" s="242"/>
    </row>
    <row r="3672" spans="1:11" s="147" customFormat="1" ht="15.6" hidden="1">
      <c r="A3672" s="198">
        <f>'26-Electrical'!A105</f>
        <v>0</v>
      </c>
      <c r="B3672" s="235" t="str">
        <f>'26-Electrical'!B105</f>
        <v>26 22 00 Low-Voltage Transformers</v>
      </c>
      <c r="C3672" s="254"/>
      <c r="D3672" s="238" t="str" cm="1">
        <f t="array" ref="D3672">_xlfn.IFNA(_xlfn.IFS('26-Electrical'!D105="*",'26-Electrical'!C105,'26-Electrical'!F105="*",'26-Electrical'!E105,'26-Electrical'!H105="*",'26-Electrical'!G105,'26-Electrical'!J105="*",'26-Electrical'!I105,'26-Electrical'!L105="*",'26-Electrical'!K105,'26-Electrical'!N105="*",'26-Electrical'!M105,'26-Electrical'!P105="*",'26-Electrical'!O105,'26-Electrical'!R105="*",'26-Electrical'!Q105,'26-Electrical'!T105="*",'26-Electrical'!S105),"")</f>
        <v/>
      </c>
      <c r="E3672" s="622" t="e">
        <f>D3672/'Project Data'!$D$22</f>
        <v>#VALUE!</v>
      </c>
      <c r="F3672" s="174" t="s">
        <v>44</v>
      </c>
      <c r="G3672" s="238" t="str" cm="1">
        <f t="array" ref="G3672">_xlfn.IFNA(_xlfn.IFS('26-Electrical'!F105="*",'26-Electrical'!E105,'26-Electrical'!H105="*",'26-Electrical'!G105,'26-Electrical'!J105="*",'26-Electrical'!I105,'26-Electrical'!L105="*",'26-Electrical'!K105,'26-Electrical'!N105="*",'26-Electrical'!M105,'26-Electrical'!P105="*",'26-Electrical'!O105,'26-Electrical'!R105="*",'26-Electrical'!Q105,'26-Electrical'!T105="*",'26-Electrical'!S105,'26-Electrical'!V105="*",'26-Electrical'!U105),"")</f>
        <v/>
      </c>
      <c r="H3672" s="236" t="e">
        <f>G3672/'Project Data'!$D$22</f>
        <v>#VALUE!</v>
      </c>
      <c r="I3672" s="174"/>
      <c r="J3672" s="225"/>
      <c r="K3672" s="242"/>
    </row>
    <row r="3673" spans="1:11" s="147" customFormat="1" ht="15.6" hidden="1">
      <c r="A3673" s="198">
        <f>'26-Electrical'!A106</f>
        <v>0</v>
      </c>
      <c r="B3673" s="235" t="str">
        <f>'26-Electrical'!B106</f>
        <v>26 22 13 Low-Voltage Distribution Transformers</v>
      </c>
      <c r="C3673" s="254"/>
      <c r="D3673" s="238" t="str" cm="1">
        <f t="array" ref="D3673">_xlfn.IFNA(_xlfn.IFS('26-Electrical'!D106="*",'26-Electrical'!C106,'26-Electrical'!F106="*",'26-Electrical'!E106,'26-Electrical'!H106="*",'26-Electrical'!G106,'26-Electrical'!J106="*",'26-Electrical'!I106,'26-Electrical'!L106="*",'26-Electrical'!K106,'26-Electrical'!N106="*",'26-Electrical'!M106,'26-Electrical'!P106="*",'26-Electrical'!O106,'26-Electrical'!R106="*",'26-Electrical'!Q106,'26-Electrical'!T106="*",'26-Electrical'!S106),"")</f>
        <v/>
      </c>
      <c r="E3673" s="622" t="e">
        <f>D3673/'Project Data'!$D$22</f>
        <v>#VALUE!</v>
      </c>
      <c r="F3673" s="174" t="s">
        <v>44</v>
      </c>
      <c r="G3673" s="238" t="str" cm="1">
        <f t="array" ref="G3673">_xlfn.IFNA(_xlfn.IFS('26-Electrical'!F106="*",'26-Electrical'!E106,'26-Electrical'!H106="*",'26-Electrical'!G106,'26-Electrical'!J106="*",'26-Electrical'!I106,'26-Electrical'!L106="*",'26-Electrical'!K106,'26-Electrical'!N106="*",'26-Electrical'!M106,'26-Electrical'!P106="*",'26-Electrical'!O106,'26-Electrical'!R106="*",'26-Electrical'!Q106,'26-Electrical'!T106="*",'26-Electrical'!S106,'26-Electrical'!V106="*",'26-Electrical'!U106),"")</f>
        <v/>
      </c>
      <c r="H3673" s="236" t="e">
        <f>G3673/'Project Data'!$D$22</f>
        <v>#VALUE!</v>
      </c>
      <c r="I3673" s="174"/>
      <c r="J3673" s="225"/>
      <c r="K3673" s="242"/>
    </row>
    <row r="3674" spans="1:11" s="147" customFormat="1" ht="15.6" hidden="1">
      <c r="A3674" s="198">
        <f>'26-Electrical'!A107</f>
        <v>0</v>
      </c>
      <c r="B3674" s="235" t="str">
        <f>'26-Electrical'!B107</f>
        <v>26 22 16 Low-Voltage Buck-Boost Transformers</v>
      </c>
      <c r="C3674" s="254"/>
      <c r="D3674" s="238" t="str" cm="1">
        <f t="array" ref="D3674">_xlfn.IFNA(_xlfn.IFS('26-Electrical'!D107="*",'26-Electrical'!C107,'26-Electrical'!F107="*",'26-Electrical'!E107,'26-Electrical'!H107="*",'26-Electrical'!G107,'26-Electrical'!J107="*",'26-Electrical'!I107,'26-Electrical'!L107="*",'26-Electrical'!K107,'26-Electrical'!N107="*",'26-Electrical'!M107,'26-Electrical'!P107="*",'26-Electrical'!O107,'26-Electrical'!R107="*",'26-Electrical'!Q107,'26-Electrical'!T107="*",'26-Electrical'!S107),"")</f>
        <v/>
      </c>
      <c r="E3674" s="622" t="e">
        <f>D3674/'Project Data'!$D$22</f>
        <v>#VALUE!</v>
      </c>
      <c r="F3674" s="174" t="s">
        <v>44</v>
      </c>
      <c r="G3674" s="238" t="str" cm="1">
        <f t="array" ref="G3674">_xlfn.IFNA(_xlfn.IFS('26-Electrical'!F107="*",'26-Electrical'!E107,'26-Electrical'!H107="*",'26-Electrical'!G107,'26-Electrical'!J107="*",'26-Electrical'!I107,'26-Electrical'!L107="*",'26-Electrical'!K107,'26-Electrical'!N107="*",'26-Electrical'!M107,'26-Electrical'!P107="*",'26-Electrical'!O107,'26-Electrical'!R107="*",'26-Electrical'!Q107,'26-Electrical'!T107="*",'26-Electrical'!S107,'26-Electrical'!V107="*",'26-Electrical'!U107),"")</f>
        <v/>
      </c>
      <c r="H3674" s="236" t="e">
        <f>G3674/'Project Data'!$D$22</f>
        <v>#VALUE!</v>
      </c>
      <c r="I3674" s="174"/>
      <c r="J3674" s="225"/>
      <c r="K3674" s="242"/>
    </row>
    <row r="3675" spans="1:11" s="147" customFormat="1" ht="15.6" hidden="1">
      <c r="A3675" s="198">
        <f>'26-Electrical'!A108</f>
        <v>0</v>
      </c>
      <c r="B3675" s="235" t="str">
        <f>'26-Electrical'!B108</f>
        <v>26 22 17 Low-Voltage Transformers for Nonlinear Loads</v>
      </c>
      <c r="C3675" s="254"/>
      <c r="D3675" s="238" t="str" cm="1">
        <f t="array" ref="D3675">_xlfn.IFNA(_xlfn.IFS('26-Electrical'!D108="*",'26-Electrical'!C108,'26-Electrical'!F108="*",'26-Electrical'!E108,'26-Electrical'!H108="*",'26-Electrical'!G108,'26-Electrical'!J108="*",'26-Electrical'!I108,'26-Electrical'!L108="*",'26-Electrical'!K108,'26-Electrical'!N108="*",'26-Electrical'!M108,'26-Electrical'!P108="*",'26-Electrical'!O108,'26-Electrical'!R108="*",'26-Electrical'!Q108,'26-Electrical'!T108="*",'26-Electrical'!S108),"")</f>
        <v/>
      </c>
      <c r="E3675" s="622" t="e">
        <f>D3675/'Project Data'!$D$22</f>
        <v>#VALUE!</v>
      </c>
      <c r="F3675" s="174" t="s">
        <v>44</v>
      </c>
      <c r="G3675" s="238" t="str" cm="1">
        <f t="array" ref="G3675">_xlfn.IFNA(_xlfn.IFS('26-Electrical'!F108="*",'26-Electrical'!E108,'26-Electrical'!H108="*",'26-Electrical'!G108,'26-Electrical'!J108="*",'26-Electrical'!I108,'26-Electrical'!L108="*",'26-Electrical'!K108,'26-Electrical'!N108="*",'26-Electrical'!M108,'26-Electrical'!P108="*",'26-Electrical'!O108,'26-Electrical'!R108="*",'26-Electrical'!Q108,'26-Electrical'!T108="*",'26-Electrical'!S108,'26-Electrical'!V108="*",'26-Electrical'!U108),"")</f>
        <v/>
      </c>
      <c r="H3675" s="236" t="e">
        <f>G3675/'Project Data'!$D$22</f>
        <v>#VALUE!</v>
      </c>
      <c r="I3675" s="174"/>
      <c r="J3675" s="225"/>
      <c r="K3675" s="242"/>
    </row>
    <row r="3676" spans="1:11" s="147" customFormat="1" ht="15.6" hidden="1">
      <c r="A3676" s="198">
        <f>'26-Electrical'!A109</f>
        <v>0</v>
      </c>
      <c r="B3676" s="235" t="str">
        <f>'26-Electrical'!B109</f>
        <v>26 22 18 Low-Voltage Transformers for Load Centers</v>
      </c>
      <c r="C3676" s="254"/>
      <c r="D3676" s="238" t="str" cm="1">
        <f t="array" ref="D3676">_xlfn.IFNA(_xlfn.IFS('26-Electrical'!D109="*",'26-Electrical'!C109,'26-Electrical'!F109="*",'26-Electrical'!E109,'26-Electrical'!H109="*",'26-Electrical'!G109,'26-Electrical'!J109="*",'26-Electrical'!I109,'26-Electrical'!L109="*",'26-Electrical'!K109,'26-Electrical'!N109="*",'26-Electrical'!M109,'26-Electrical'!P109="*",'26-Electrical'!O109,'26-Electrical'!R109="*",'26-Electrical'!Q109,'26-Electrical'!T109="*",'26-Electrical'!S109),"")</f>
        <v/>
      </c>
      <c r="E3676" s="622" t="e">
        <f>D3676/'Project Data'!$D$22</f>
        <v>#VALUE!</v>
      </c>
      <c r="F3676" s="174" t="s">
        <v>44</v>
      </c>
      <c r="G3676" s="238" t="str" cm="1">
        <f t="array" ref="G3676">_xlfn.IFNA(_xlfn.IFS('26-Electrical'!F109="*",'26-Electrical'!E109,'26-Electrical'!H109="*",'26-Electrical'!G109,'26-Electrical'!J109="*",'26-Electrical'!I109,'26-Electrical'!L109="*",'26-Electrical'!K109,'26-Electrical'!N109="*",'26-Electrical'!M109,'26-Electrical'!P109="*",'26-Electrical'!O109,'26-Electrical'!R109="*",'26-Electrical'!Q109,'26-Electrical'!T109="*",'26-Electrical'!S109,'26-Electrical'!V109="*",'26-Electrical'!U109),"")</f>
        <v/>
      </c>
      <c r="H3676" s="236" t="e">
        <f>G3676/'Project Data'!$D$22</f>
        <v>#VALUE!</v>
      </c>
      <c r="I3676" s="174"/>
      <c r="J3676" s="225"/>
      <c r="K3676" s="242"/>
    </row>
    <row r="3677" spans="1:11" s="147" customFormat="1" ht="15.6" hidden="1">
      <c r="A3677" s="198">
        <f>'26-Electrical'!A110</f>
        <v>0</v>
      </c>
      <c r="B3677" s="235" t="str">
        <f>'26-Electrical'!B110</f>
        <v>26 22 19 Control and Signal Transformers</v>
      </c>
      <c r="C3677" s="254"/>
      <c r="D3677" s="238" t="str" cm="1">
        <f t="array" ref="D3677">_xlfn.IFNA(_xlfn.IFS('26-Electrical'!D110="*",'26-Electrical'!C110,'26-Electrical'!F110="*",'26-Electrical'!E110,'26-Electrical'!H110="*",'26-Electrical'!G110,'26-Electrical'!J110="*",'26-Electrical'!I110,'26-Electrical'!L110="*",'26-Electrical'!K110,'26-Electrical'!N110="*",'26-Electrical'!M110,'26-Electrical'!P110="*",'26-Electrical'!O110,'26-Electrical'!R110="*",'26-Electrical'!Q110,'26-Electrical'!T110="*",'26-Electrical'!S110),"")</f>
        <v/>
      </c>
      <c r="E3677" s="622" t="e">
        <f>D3677/'Project Data'!$D$22</f>
        <v>#VALUE!</v>
      </c>
      <c r="F3677" s="174" t="s">
        <v>44</v>
      </c>
      <c r="G3677" s="238" t="str" cm="1">
        <f t="array" ref="G3677">_xlfn.IFNA(_xlfn.IFS('26-Electrical'!F110="*",'26-Electrical'!E110,'26-Electrical'!H110="*",'26-Electrical'!G110,'26-Electrical'!J110="*",'26-Electrical'!I110,'26-Electrical'!L110="*",'26-Electrical'!K110,'26-Electrical'!N110="*",'26-Electrical'!M110,'26-Electrical'!P110="*",'26-Electrical'!O110,'26-Electrical'!R110="*",'26-Electrical'!Q110,'26-Electrical'!T110="*",'26-Electrical'!S110,'26-Electrical'!V110="*",'26-Electrical'!U110),"")</f>
        <v/>
      </c>
      <c r="H3677" s="236" t="e">
        <f>G3677/'Project Data'!$D$22</f>
        <v>#VALUE!</v>
      </c>
      <c r="I3677" s="174"/>
      <c r="J3677" s="225"/>
      <c r="K3677" s="242"/>
    </row>
    <row r="3678" spans="1:11" s="147" customFormat="1" ht="15.6" hidden="1">
      <c r="A3678" s="198">
        <f>'26-Electrical'!A111</f>
        <v>0</v>
      </c>
      <c r="B3678" s="235" t="str">
        <f>'26-Electrical'!B111</f>
        <v>26 23 00 Low-Voltage Switchgear</v>
      </c>
      <c r="C3678" s="254"/>
      <c r="D3678" s="238" t="str" cm="1">
        <f t="array" ref="D3678">_xlfn.IFNA(_xlfn.IFS('26-Electrical'!D111="*",'26-Electrical'!C111,'26-Electrical'!F111="*",'26-Electrical'!E111,'26-Electrical'!H111="*",'26-Electrical'!G111,'26-Electrical'!J111="*",'26-Electrical'!I111,'26-Electrical'!L111="*",'26-Electrical'!K111,'26-Electrical'!N111="*",'26-Electrical'!M111,'26-Electrical'!P111="*",'26-Electrical'!O111,'26-Electrical'!R111="*",'26-Electrical'!Q111,'26-Electrical'!T111="*",'26-Electrical'!S111),"")</f>
        <v/>
      </c>
      <c r="E3678" s="622" t="e">
        <f>D3678/'Project Data'!$D$22</f>
        <v>#VALUE!</v>
      </c>
      <c r="F3678" s="174" t="s">
        <v>44</v>
      </c>
      <c r="G3678" s="238" t="str" cm="1">
        <f t="array" ref="G3678">_xlfn.IFNA(_xlfn.IFS('26-Electrical'!F111="*",'26-Electrical'!E111,'26-Electrical'!H111="*",'26-Electrical'!G111,'26-Electrical'!J111="*",'26-Electrical'!I111,'26-Electrical'!L111="*",'26-Electrical'!K111,'26-Electrical'!N111="*",'26-Electrical'!M111,'26-Electrical'!P111="*",'26-Electrical'!O111,'26-Electrical'!R111="*",'26-Electrical'!Q111,'26-Electrical'!T111="*",'26-Electrical'!S111,'26-Electrical'!V111="*",'26-Electrical'!U111),"")</f>
        <v/>
      </c>
      <c r="H3678" s="236" t="e">
        <f>G3678/'Project Data'!$D$22</f>
        <v>#VALUE!</v>
      </c>
      <c r="I3678" s="174"/>
      <c r="J3678" s="225"/>
      <c r="K3678" s="242"/>
    </row>
    <row r="3679" spans="1:11" s="147" customFormat="1" ht="15.6" hidden="1">
      <c r="A3679" s="198">
        <f>'26-Electrical'!A112</f>
        <v>0</v>
      </c>
      <c r="B3679" s="235" t="str">
        <f>'26-Electrical'!B112</f>
        <v>26 23 13 Paralleling Low-Voltage Switchgear</v>
      </c>
      <c r="C3679" s="254"/>
      <c r="D3679" s="238" t="str" cm="1">
        <f t="array" ref="D3679">_xlfn.IFNA(_xlfn.IFS('26-Electrical'!D112="*",'26-Electrical'!C112,'26-Electrical'!F112="*",'26-Electrical'!E112,'26-Electrical'!H112="*",'26-Electrical'!G112,'26-Electrical'!J112="*",'26-Electrical'!I112,'26-Electrical'!L112="*",'26-Electrical'!K112,'26-Electrical'!N112="*",'26-Electrical'!M112,'26-Electrical'!P112="*",'26-Electrical'!O112,'26-Electrical'!R112="*",'26-Electrical'!Q112,'26-Electrical'!T112="*",'26-Electrical'!S112),"")</f>
        <v/>
      </c>
      <c r="E3679" s="622" t="e">
        <f>D3679/'Project Data'!$D$22</f>
        <v>#VALUE!</v>
      </c>
      <c r="F3679" s="174" t="s">
        <v>44</v>
      </c>
      <c r="G3679" s="238" t="str" cm="1">
        <f t="array" ref="G3679">_xlfn.IFNA(_xlfn.IFS('26-Electrical'!F112="*",'26-Electrical'!E112,'26-Electrical'!H112="*",'26-Electrical'!G112,'26-Electrical'!J112="*",'26-Electrical'!I112,'26-Electrical'!L112="*",'26-Electrical'!K112,'26-Electrical'!N112="*",'26-Electrical'!M112,'26-Electrical'!P112="*",'26-Electrical'!O112,'26-Electrical'!R112="*",'26-Electrical'!Q112,'26-Electrical'!T112="*",'26-Electrical'!S112,'26-Electrical'!V112="*",'26-Electrical'!U112),"")</f>
        <v/>
      </c>
      <c r="H3679" s="236" t="e">
        <f>G3679/'Project Data'!$D$22</f>
        <v>#VALUE!</v>
      </c>
      <c r="I3679" s="174"/>
      <c r="J3679" s="225"/>
      <c r="K3679" s="242"/>
    </row>
    <row r="3680" spans="1:11" s="147" customFormat="1" ht="15.6" hidden="1">
      <c r="A3680" s="198">
        <f>'26-Electrical'!A113</f>
        <v>0</v>
      </c>
      <c r="B3680" s="235" t="str">
        <f>'26-Electrical'!B113</f>
        <v>26 24 00 Switchboards and Panelboards</v>
      </c>
      <c r="C3680" s="254"/>
      <c r="D3680" s="238" t="str" cm="1">
        <f t="array" ref="D3680">_xlfn.IFNA(_xlfn.IFS('26-Electrical'!D113="*",'26-Electrical'!C113,'26-Electrical'!F113="*",'26-Electrical'!E113,'26-Electrical'!H113="*",'26-Electrical'!G113,'26-Electrical'!J113="*",'26-Electrical'!I113,'26-Electrical'!L113="*",'26-Electrical'!K113,'26-Electrical'!N113="*",'26-Electrical'!M113,'26-Electrical'!P113="*",'26-Electrical'!O113,'26-Electrical'!R113="*",'26-Electrical'!Q113,'26-Electrical'!T113="*",'26-Electrical'!S113),"")</f>
        <v/>
      </c>
      <c r="E3680" s="622" t="e">
        <f>D3680/'Project Data'!$D$22</f>
        <v>#VALUE!</v>
      </c>
      <c r="F3680" s="174" t="s">
        <v>44</v>
      </c>
      <c r="G3680" s="238" t="str" cm="1">
        <f t="array" ref="G3680">_xlfn.IFNA(_xlfn.IFS('26-Electrical'!F113="*",'26-Electrical'!E113,'26-Electrical'!H113="*",'26-Electrical'!G113,'26-Electrical'!J113="*",'26-Electrical'!I113,'26-Electrical'!L113="*",'26-Electrical'!K113,'26-Electrical'!N113="*",'26-Electrical'!M113,'26-Electrical'!P113="*",'26-Electrical'!O113,'26-Electrical'!R113="*",'26-Electrical'!Q113,'26-Electrical'!T113="*",'26-Electrical'!S113,'26-Electrical'!V113="*",'26-Electrical'!U113),"")</f>
        <v/>
      </c>
      <c r="H3680" s="236" t="e">
        <f>G3680/'Project Data'!$D$22</f>
        <v>#VALUE!</v>
      </c>
      <c r="I3680" s="174"/>
      <c r="J3680" s="225"/>
      <c r="K3680" s="242"/>
    </row>
    <row r="3681" spans="1:11" s="147" customFormat="1" ht="15.6" hidden="1">
      <c r="A3681" s="198">
        <f>'26-Electrical'!A114</f>
        <v>0</v>
      </c>
      <c r="B3681" s="235" t="str">
        <f>'26-Electrical'!B114</f>
        <v>26 24 13 Switchboards</v>
      </c>
      <c r="C3681" s="254"/>
      <c r="D3681" s="238" t="str" cm="1">
        <f t="array" ref="D3681">_xlfn.IFNA(_xlfn.IFS('26-Electrical'!D114="*",'26-Electrical'!C114,'26-Electrical'!F114="*",'26-Electrical'!E114,'26-Electrical'!H114="*",'26-Electrical'!G114,'26-Electrical'!J114="*",'26-Electrical'!I114,'26-Electrical'!L114="*",'26-Electrical'!K114,'26-Electrical'!N114="*",'26-Electrical'!M114,'26-Electrical'!P114="*",'26-Electrical'!O114,'26-Electrical'!R114="*",'26-Electrical'!Q114,'26-Electrical'!T114="*",'26-Electrical'!S114),"")</f>
        <v/>
      </c>
      <c r="E3681" s="622" t="e">
        <f>D3681/'Project Data'!$D$22</f>
        <v>#VALUE!</v>
      </c>
      <c r="F3681" s="174" t="s">
        <v>44</v>
      </c>
      <c r="G3681" s="238" t="str" cm="1">
        <f t="array" ref="G3681">_xlfn.IFNA(_xlfn.IFS('26-Electrical'!F114="*",'26-Electrical'!E114,'26-Electrical'!H114="*",'26-Electrical'!G114,'26-Electrical'!J114="*",'26-Electrical'!I114,'26-Electrical'!L114="*",'26-Electrical'!K114,'26-Electrical'!N114="*",'26-Electrical'!M114,'26-Electrical'!P114="*",'26-Electrical'!O114,'26-Electrical'!R114="*",'26-Electrical'!Q114,'26-Electrical'!T114="*",'26-Electrical'!S114,'26-Electrical'!V114="*",'26-Electrical'!U114),"")</f>
        <v/>
      </c>
      <c r="H3681" s="236" t="e">
        <f>G3681/'Project Data'!$D$22</f>
        <v>#VALUE!</v>
      </c>
      <c r="I3681" s="174"/>
      <c r="J3681" s="225"/>
      <c r="K3681" s="242"/>
    </row>
    <row r="3682" spans="1:11" s="147" customFormat="1" ht="15.6" hidden="1">
      <c r="A3682" s="198">
        <f>'26-Electrical'!A115</f>
        <v>0</v>
      </c>
      <c r="B3682" s="235" t="str">
        <f>'26-Electrical'!B115</f>
        <v>26 24 16 Panelboards</v>
      </c>
      <c r="C3682" s="254"/>
      <c r="D3682" s="238" t="str" cm="1">
        <f t="array" ref="D3682">_xlfn.IFNA(_xlfn.IFS('26-Electrical'!D115="*",'26-Electrical'!C115,'26-Electrical'!F115="*",'26-Electrical'!E115,'26-Electrical'!H115="*",'26-Electrical'!G115,'26-Electrical'!J115="*",'26-Electrical'!I115,'26-Electrical'!L115="*",'26-Electrical'!K115,'26-Electrical'!N115="*",'26-Electrical'!M115,'26-Electrical'!P115="*",'26-Electrical'!O115,'26-Electrical'!R115="*",'26-Electrical'!Q115,'26-Electrical'!T115="*",'26-Electrical'!S115),"")</f>
        <v/>
      </c>
      <c r="E3682" s="622" t="e">
        <f>D3682/'Project Data'!$D$22</f>
        <v>#VALUE!</v>
      </c>
      <c r="F3682" s="174" t="s">
        <v>44</v>
      </c>
      <c r="G3682" s="238" t="str" cm="1">
        <f t="array" ref="G3682">_xlfn.IFNA(_xlfn.IFS('26-Electrical'!F115="*",'26-Electrical'!E115,'26-Electrical'!H115="*",'26-Electrical'!G115,'26-Electrical'!J115="*",'26-Electrical'!I115,'26-Electrical'!L115="*",'26-Electrical'!K115,'26-Electrical'!N115="*",'26-Electrical'!M115,'26-Electrical'!P115="*",'26-Electrical'!O115,'26-Electrical'!R115="*",'26-Electrical'!Q115,'26-Electrical'!T115="*",'26-Electrical'!S115,'26-Electrical'!V115="*",'26-Electrical'!U115),"")</f>
        <v/>
      </c>
      <c r="H3682" s="236" t="e">
        <f>G3682/'Project Data'!$D$22</f>
        <v>#VALUE!</v>
      </c>
      <c r="I3682" s="174"/>
      <c r="J3682" s="225"/>
      <c r="K3682" s="242"/>
    </row>
    <row r="3683" spans="1:11" s="147" customFormat="1" ht="15.6" hidden="1">
      <c r="A3683" s="198">
        <f>'26-Electrical'!A116</f>
        <v>0</v>
      </c>
      <c r="B3683" s="235" t="str">
        <f>'26-Electrical'!B116</f>
        <v>26 24 16.16 Electronically Operated Circuit-Breaker Panelboards</v>
      </c>
      <c r="C3683" s="254"/>
      <c r="D3683" s="238" t="str" cm="1">
        <f t="array" ref="D3683">_xlfn.IFNA(_xlfn.IFS('26-Electrical'!D116="*",'26-Electrical'!C116,'26-Electrical'!F116="*",'26-Electrical'!E116,'26-Electrical'!H116="*",'26-Electrical'!G116,'26-Electrical'!J116="*",'26-Electrical'!I116,'26-Electrical'!L116="*",'26-Electrical'!K116,'26-Electrical'!N116="*",'26-Electrical'!M116,'26-Electrical'!P116="*",'26-Electrical'!O116,'26-Electrical'!R116="*",'26-Electrical'!Q116,'26-Electrical'!T116="*",'26-Electrical'!S116),"")</f>
        <v/>
      </c>
      <c r="E3683" s="622" t="e">
        <f>D3683/'Project Data'!$D$22</f>
        <v>#VALUE!</v>
      </c>
      <c r="F3683" s="174" t="s">
        <v>44</v>
      </c>
      <c r="G3683" s="238" t="str" cm="1">
        <f t="array" ref="G3683">_xlfn.IFNA(_xlfn.IFS('26-Electrical'!F116="*",'26-Electrical'!E116,'26-Electrical'!H116="*",'26-Electrical'!G116,'26-Electrical'!J116="*",'26-Electrical'!I116,'26-Electrical'!L116="*",'26-Electrical'!K116,'26-Electrical'!N116="*",'26-Electrical'!M116,'26-Electrical'!P116="*",'26-Electrical'!O116,'26-Electrical'!R116="*",'26-Electrical'!Q116,'26-Electrical'!T116="*",'26-Electrical'!S116,'26-Electrical'!V116="*",'26-Electrical'!U116),"")</f>
        <v/>
      </c>
      <c r="H3683" s="236" t="e">
        <f>G3683/'Project Data'!$D$22</f>
        <v>#VALUE!</v>
      </c>
      <c r="I3683" s="174"/>
      <c r="J3683" s="225"/>
      <c r="K3683" s="242"/>
    </row>
    <row r="3684" spans="1:11" s="147" customFormat="1" ht="15.6" hidden="1">
      <c r="A3684" s="198">
        <f>'26-Electrical'!A117</f>
        <v>0</v>
      </c>
      <c r="B3684" s="235" t="str">
        <f>'26-Electrical'!B117</f>
        <v>26 24 19 Motor-Control Centers</v>
      </c>
      <c r="C3684" s="254"/>
      <c r="D3684" s="238" t="str" cm="1">
        <f t="array" ref="D3684">_xlfn.IFNA(_xlfn.IFS('26-Electrical'!D117="*",'26-Electrical'!C117,'26-Electrical'!F117="*",'26-Electrical'!E117,'26-Electrical'!H117="*",'26-Electrical'!G117,'26-Electrical'!J117="*",'26-Electrical'!I117,'26-Electrical'!L117="*",'26-Electrical'!K117,'26-Electrical'!N117="*",'26-Electrical'!M117,'26-Electrical'!P117="*",'26-Electrical'!O117,'26-Electrical'!R117="*",'26-Electrical'!Q117,'26-Electrical'!T117="*",'26-Electrical'!S117),"")</f>
        <v/>
      </c>
      <c r="E3684" s="622" t="e">
        <f>D3684/'Project Data'!$D$22</f>
        <v>#VALUE!</v>
      </c>
      <c r="F3684" s="174" t="s">
        <v>44</v>
      </c>
      <c r="G3684" s="238" t="str" cm="1">
        <f t="array" ref="G3684">_xlfn.IFNA(_xlfn.IFS('26-Electrical'!F117="*",'26-Electrical'!E117,'26-Electrical'!H117="*",'26-Electrical'!G117,'26-Electrical'!J117="*",'26-Electrical'!I117,'26-Electrical'!L117="*",'26-Electrical'!K117,'26-Electrical'!N117="*",'26-Electrical'!M117,'26-Electrical'!P117="*",'26-Electrical'!O117,'26-Electrical'!R117="*",'26-Electrical'!Q117,'26-Electrical'!T117="*",'26-Electrical'!S117,'26-Electrical'!V117="*",'26-Electrical'!U117),"")</f>
        <v/>
      </c>
      <c r="H3684" s="236" t="e">
        <f>G3684/'Project Data'!$D$22</f>
        <v>#VALUE!</v>
      </c>
      <c r="I3684" s="174"/>
      <c r="J3684" s="225"/>
      <c r="K3684" s="242"/>
    </row>
    <row r="3685" spans="1:11" s="147" customFormat="1" ht="15.6" hidden="1">
      <c r="A3685" s="198">
        <f>'26-Electrical'!A118</f>
        <v>0</v>
      </c>
      <c r="B3685" s="235" t="str">
        <f>'26-Electrical'!B118</f>
        <v>26 25 00 Low-Voltage Enclosed Bus Assemblies</v>
      </c>
      <c r="C3685" s="254"/>
      <c r="D3685" s="238" t="str" cm="1">
        <f t="array" ref="D3685">_xlfn.IFNA(_xlfn.IFS('26-Electrical'!D118="*",'26-Electrical'!C118,'26-Electrical'!F118="*",'26-Electrical'!E118,'26-Electrical'!H118="*",'26-Electrical'!G118,'26-Electrical'!J118="*",'26-Electrical'!I118,'26-Electrical'!L118="*",'26-Electrical'!K118,'26-Electrical'!N118="*",'26-Electrical'!M118,'26-Electrical'!P118="*",'26-Electrical'!O118,'26-Electrical'!R118="*",'26-Electrical'!Q118,'26-Electrical'!T118="*",'26-Electrical'!S118),"")</f>
        <v/>
      </c>
      <c r="E3685" s="622" t="e">
        <f>D3685/'Project Data'!$D$22</f>
        <v>#VALUE!</v>
      </c>
      <c r="F3685" s="174" t="s">
        <v>44</v>
      </c>
      <c r="G3685" s="238" t="str" cm="1">
        <f t="array" ref="G3685">_xlfn.IFNA(_xlfn.IFS('26-Electrical'!F118="*",'26-Electrical'!E118,'26-Electrical'!H118="*",'26-Electrical'!G118,'26-Electrical'!J118="*",'26-Electrical'!I118,'26-Electrical'!L118="*",'26-Electrical'!K118,'26-Electrical'!N118="*",'26-Electrical'!M118,'26-Electrical'!P118="*",'26-Electrical'!O118,'26-Electrical'!R118="*",'26-Electrical'!Q118,'26-Electrical'!T118="*",'26-Electrical'!S118,'26-Electrical'!V118="*",'26-Electrical'!U118),"")</f>
        <v/>
      </c>
      <c r="H3685" s="236" t="e">
        <f>G3685/'Project Data'!$D$22</f>
        <v>#VALUE!</v>
      </c>
      <c r="I3685" s="174"/>
      <c r="J3685" s="225"/>
      <c r="K3685" s="242"/>
    </row>
    <row r="3686" spans="1:11" s="147" customFormat="1" ht="15.6" hidden="1">
      <c r="A3686" s="198">
        <f>'26-Electrical'!A119</f>
        <v>0</v>
      </c>
      <c r="B3686" s="235" t="str">
        <f>'26-Electrical'!B119</f>
        <v>26 25 13 Low-Voltage Busways</v>
      </c>
      <c r="C3686" s="254"/>
      <c r="D3686" s="238" t="str" cm="1">
        <f t="array" ref="D3686">_xlfn.IFNA(_xlfn.IFS('26-Electrical'!D119="*",'26-Electrical'!C119,'26-Electrical'!F119="*",'26-Electrical'!E119,'26-Electrical'!H119="*",'26-Electrical'!G119,'26-Electrical'!J119="*",'26-Electrical'!I119,'26-Electrical'!L119="*",'26-Electrical'!K119,'26-Electrical'!N119="*",'26-Electrical'!M119,'26-Electrical'!P119="*",'26-Electrical'!O119,'26-Electrical'!R119="*",'26-Electrical'!Q119,'26-Electrical'!T119="*",'26-Electrical'!S119),"")</f>
        <v/>
      </c>
      <c r="E3686" s="622" t="e">
        <f>D3686/'Project Data'!$D$22</f>
        <v>#VALUE!</v>
      </c>
      <c r="F3686" s="174" t="s">
        <v>44</v>
      </c>
      <c r="G3686" s="238" t="str" cm="1">
        <f t="array" ref="G3686">_xlfn.IFNA(_xlfn.IFS('26-Electrical'!F119="*",'26-Electrical'!E119,'26-Electrical'!H119="*",'26-Electrical'!G119,'26-Electrical'!J119="*",'26-Electrical'!I119,'26-Electrical'!L119="*",'26-Electrical'!K119,'26-Electrical'!N119="*",'26-Electrical'!M119,'26-Electrical'!P119="*",'26-Electrical'!O119,'26-Electrical'!R119="*",'26-Electrical'!Q119,'26-Electrical'!T119="*",'26-Electrical'!S119,'26-Electrical'!V119="*",'26-Electrical'!U119),"")</f>
        <v/>
      </c>
      <c r="H3686" s="236" t="e">
        <f>G3686/'Project Data'!$D$22</f>
        <v>#VALUE!</v>
      </c>
      <c r="I3686" s="174"/>
      <c r="J3686" s="225"/>
      <c r="K3686" s="242"/>
    </row>
    <row r="3687" spans="1:11" s="147" customFormat="1" ht="15.6" hidden="1">
      <c r="A3687" s="198">
        <f>'26-Electrical'!A120</f>
        <v>0</v>
      </c>
      <c r="B3687" s="235" t="str">
        <f>'26-Electrical'!B120</f>
        <v>26 25 16 Low-Voltage Cablebus Systems</v>
      </c>
      <c r="C3687" s="254"/>
      <c r="D3687" s="238" t="str" cm="1">
        <f t="array" ref="D3687">_xlfn.IFNA(_xlfn.IFS('26-Electrical'!D120="*",'26-Electrical'!C120,'26-Electrical'!F120="*",'26-Electrical'!E120,'26-Electrical'!H120="*",'26-Electrical'!G120,'26-Electrical'!J120="*",'26-Electrical'!I120,'26-Electrical'!L120="*",'26-Electrical'!K120,'26-Electrical'!N120="*",'26-Electrical'!M120,'26-Electrical'!P120="*",'26-Electrical'!O120,'26-Electrical'!R120="*",'26-Electrical'!Q120,'26-Electrical'!T120="*",'26-Electrical'!S120),"")</f>
        <v/>
      </c>
      <c r="E3687" s="622" t="e">
        <f>D3687/'Project Data'!$D$22</f>
        <v>#VALUE!</v>
      </c>
      <c r="F3687" s="174" t="s">
        <v>44</v>
      </c>
      <c r="G3687" s="238" t="str" cm="1">
        <f t="array" ref="G3687">_xlfn.IFNA(_xlfn.IFS('26-Electrical'!F120="*",'26-Electrical'!E120,'26-Electrical'!H120="*",'26-Electrical'!G120,'26-Electrical'!J120="*",'26-Electrical'!I120,'26-Electrical'!L120="*",'26-Electrical'!K120,'26-Electrical'!N120="*",'26-Electrical'!M120,'26-Electrical'!P120="*",'26-Electrical'!O120,'26-Electrical'!R120="*",'26-Electrical'!Q120,'26-Electrical'!T120="*",'26-Electrical'!S120,'26-Electrical'!V120="*",'26-Electrical'!U120),"")</f>
        <v/>
      </c>
      <c r="H3687" s="236" t="e">
        <f>G3687/'Project Data'!$D$22</f>
        <v>#VALUE!</v>
      </c>
      <c r="I3687" s="174"/>
      <c r="J3687" s="225"/>
      <c r="K3687" s="242"/>
    </row>
    <row r="3688" spans="1:11" s="147" customFormat="1" ht="15.6" hidden="1">
      <c r="A3688" s="198">
        <f>'26-Electrical'!A121</f>
        <v>0</v>
      </c>
      <c r="B3688" s="235" t="str">
        <f>'26-Electrical'!B121</f>
        <v>26 27 00 Low-Voltage Distribution Equipment</v>
      </c>
      <c r="C3688" s="254"/>
      <c r="D3688" s="238" t="str" cm="1">
        <f t="array" ref="D3688">_xlfn.IFNA(_xlfn.IFS('26-Electrical'!D121="*",'26-Electrical'!C121,'26-Electrical'!F121="*",'26-Electrical'!E121,'26-Electrical'!H121="*",'26-Electrical'!G121,'26-Electrical'!J121="*",'26-Electrical'!I121,'26-Electrical'!L121="*",'26-Electrical'!K121,'26-Electrical'!N121="*",'26-Electrical'!M121,'26-Electrical'!P121="*",'26-Electrical'!O121,'26-Electrical'!R121="*",'26-Electrical'!Q121,'26-Electrical'!T121="*",'26-Electrical'!S121),"")</f>
        <v/>
      </c>
      <c r="E3688" s="622" t="e">
        <f>D3688/'Project Data'!$D$22</f>
        <v>#VALUE!</v>
      </c>
      <c r="F3688" s="174" t="s">
        <v>44</v>
      </c>
      <c r="G3688" s="238" t="str" cm="1">
        <f t="array" ref="G3688">_xlfn.IFNA(_xlfn.IFS('26-Electrical'!F121="*",'26-Electrical'!E121,'26-Electrical'!H121="*",'26-Electrical'!G121,'26-Electrical'!J121="*",'26-Electrical'!I121,'26-Electrical'!L121="*",'26-Electrical'!K121,'26-Electrical'!N121="*",'26-Electrical'!M121,'26-Electrical'!P121="*",'26-Electrical'!O121,'26-Electrical'!R121="*",'26-Electrical'!Q121,'26-Electrical'!T121="*",'26-Electrical'!S121,'26-Electrical'!V121="*",'26-Electrical'!U121),"")</f>
        <v/>
      </c>
      <c r="H3688" s="236" t="e">
        <f>G3688/'Project Data'!$D$22</f>
        <v>#VALUE!</v>
      </c>
      <c r="I3688" s="174"/>
      <c r="J3688" s="225"/>
      <c r="K3688" s="242"/>
    </row>
    <row r="3689" spans="1:11" s="147" customFormat="1" ht="15.6" hidden="1">
      <c r="A3689" s="198">
        <f>'26-Electrical'!A122</f>
        <v>0</v>
      </c>
      <c r="B3689" s="235" t="str">
        <f>'26-Electrical'!B122</f>
        <v>26 27 13 Electricity Metering</v>
      </c>
      <c r="C3689" s="254"/>
      <c r="D3689" s="238" t="str" cm="1">
        <f t="array" ref="D3689">_xlfn.IFNA(_xlfn.IFS('26-Electrical'!D122="*",'26-Electrical'!C122,'26-Electrical'!F122="*",'26-Electrical'!E122,'26-Electrical'!H122="*",'26-Electrical'!G122,'26-Electrical'!J122="*",'26-Electrical'!I122,'26-Electrical'!L122="*",'26-Electrical'!K122,'26-Electrical'!N122="*",'26-Electrical'!M122,'26-Electrical'!P122="*",'26-Electrical'!O122,'26-Electrical'!R122="*",'26-Electrical'!Q122,'26-Electrical'!T122="*",'26-Electrical'!S122),"")</f>
        <v/>
      </c>
      <c r="E3689" s="622" t="e">
        <f>D3689/'Project Data'!$D$22</f>
        <v>#VALUE!</v>
      </c>
      <c r="F3689" s="174" t="s">
        <v>44</v>
      </c>
      <c r="G3689" s="238" t="str" cm="1">
        <f t="array" ref="G3689">_xlfn.IFNA(_xlfn.IFS('26-Electrical'!F122="*",'26-Electrical'!E122,'26-Electrical'!H122="*",'26-Electrical'!G122,'26-Electrical'!J122="*",'26-Electrical'!I122,'26-Electrical'!L122="*",'26-Electrical'!K122,'26-Electrical'!N122="*",'26-Electrical'!M122,'26-Electrical'!P122="*",'26-Electrical'!O122,'26-Electrical'!R122="*",'26-Electrical'!Q122,'26-Electrical'!T122="*",'26-Electrical'!S122,'26-Electrical'!V122="*",'26-Electrical'!U122),"")</f>
        <v/>
      </c>
      <c r="H3689" s="236" t="e">
        <f>G3689/'Project Data'!$D$22</f>
        <v>#VALUE!</v>
      </c>
      <c r="I3689" s="174"/>
      <c r="J3689" s="225"/>
      <c r="K3689" s="242"/>
    </row>
    <row r="3690" spans="1:11" s="147" customFormat="1" ht="15.6" hidden="1">
      <c r="A3690" s="198">
        <f>'26-Electrical'!A123</f>
        <v>0</v>
      </c>
      <c r="B3690" s="235" t="str">
        <f>'26-Electrical'!B123</f>
        <v>26 27 16 Electrical Cabinets and Enclosures</v>
      </c>
      <c r="C3690" s="254"/>
      <c r="D3690" s="238" t="str" cm="1">
        <f t="array" ref="D3690">_xlfn.IFNA(_xlfn.IFS('26-Electrical'!D123="*",'26-Electrical'!C123,'26-Electrical'!F123="*",'26-Electrical'!E123,'26-Electrical'!H123="*",'26-Electrical'!G123,'26-Electrical'!J123="*",'26-Electrical'!I123,'26-Electrical'!L123="*",'26-Electrical'!K123,'26-Electrical'!N123="*",'26-Electrical'!M123,'26-Electrical'!P123="*",'26-Electrical'!O123,'26-Electrical'!R123="*",'26-Electrical'!Q123,'26-Electrical'!T123="*",'26-Electrical'!S123),"")</f>
        <v/>
      </c>
      <c r="E3690" s="622" t="e">
        <f>D3690/'Project Data'!$D$22</f>
        <v>#VALUE!</v>
      </c>
      <c r="F3690" s="174" t="s">
        <v>44</v>
      </c>
      <c r="G3690" s="238" t="str" cm="1">
        <f t="array" ref="G3690">_xlfn.IFNA(_xlfn.IFS('26-Electrical'!F123="*",'26-Electrical'!E123,'26-Electrical'!H123="*",'26-Electrical'!G123,'26-Electrical'!J123="*",'26-Electrical'!I123,'26-Electrical'!L123="*",'26-Electrical'!K123,'26-Electrical'!N123="*",'26-Electrical'!M123,'26-Electrical'!P123="*",'26-Electrical'!O123,'26-Electrical'!R123="*",'26-Electrical'!Q123,'26-Electrical'!T123="*",'26-Electrical'!S123,'26-Electrical'!V123="*",'26-Electrical'!U123),"")</f>
        <v/>
      </c>
      <c r="H3690" s="236" t="e">
        <f>G3690/'Project Data'!$D$22</f>
        <v>#VALUE!</v>
      </c>
      <c r="I3690" s="174"/>
      <c r="J3690" s="225"/>
      <c r="K3690" s="242"/>
    </row>
    <row r="3691" spans="1:11" s="147" customFormat="1" ht="15.6" hidden="1">
      <c r="A3691" s="198">
        <f>'26-Electrical'!A124</f>
        <v>0</v>
      </c>
      <c r="B3691" s="235" t="str">
        <f>'26-Electrical'!B124</f>
        <v>26 27 26 Wiring Devices</v>
      </c>
      <c r="C3691" s="254"/>
      <c r="D3691" s="238" t="str" cm="1">
        <f t="array" ref="D3691">_xlfn.IFNA(_xlfn.IFS('26-Electrical'!D124="*",'26-Electrical'!C124,'26-Electrical'!F124="*",'26-Electrical'!E124,'26-Electrical'!H124="*",'26-Electrical'!G124,'26-Electrical'!J124="*",'26-Electrical'!I124,'26-Electrical'!L124="*",'26-Electrical'!K124,'26-Electrical'!N124="*",'26-Electrical'!M124,'26-Electrical'!P124="*",'26-Electrical'!O124,'26-Electrical'!R124="*",'26-Electrical'!Q124,'26-Electrical'!T124="*",'26-Electrical'!S124),"")</f>
        <v/>
      </c>
      <c r="E3691" s="622" t="e">
        <f>D3691/'Project Data'!$D$22</f>
        <v>#VALUE!</v>
      </c>
      <c r="F3691" s="174" t="s">
        <v>44</v>
      </c>
      <c r="G3691" s="238" t="str" cm="1">
        <f t="array" ref="G3691">_xlfn.IFNA(_xlfn.IFS('26-Electrical'!F124="*",'26-Electrical'!E124,'26-Electrical'!H124="*",'26-Electrical'!G124,'26-Electrical'!J124="*",'26-Electrical'!I124,'26-Electrical'!L124="*",'26-Electrical'!K124,'26-Electrical'!N124="*",'26-Electrical'!M124,'26-Electrical'!P124="*",'26-Electrical'!O124,'26-Electrical'!R124="*",'26-Electrical'!Q124,'26-Electrical'!T124="*",'26-Electrical'!S124,'26-Electrical'!V124="*",'26-Electrical'!U124),"")</f>
        <v/>
      </c>
      <c r="H3691" s="236" t="e">
        <f>G3691/'Project Data'!$D$22</f>
        <v>#VALUE!</v>
      </c>
      <c r="I3691" s="174"/>
      <c r="J3691" s="225"/>
      <c r="K3691" s="242"/>
    </row>
    <row r="3692" spans="1:11" s="147" customFormat="1" ht="15.6" hidden="1">
      <c r="A3692" s="198">
        <f>'26-Electrical'!A125</f>
        <v>0</v>
      </c>
      <c r="B3692" s="235" t="str">
        <f>'26-Electrical'!B125</f>
        <v>26 27 33 Power Distribution Units</v>
      </c>
      <c r="C3692" s="254"/>
      <c r="D3692" s="238" t="str" cm="1">
        <f t="array" ref="D3692">_xlfn.IFNA(_xlfn.IFS('26-Electrical'!D125="*",'26-Electrical'!C125,'26-Electrical'!F125="*",'26-Electrical'!E125,'26-Electrical'!H125="*",'26-Electrical'!G125,'26-Electrical'!J125="*",'26-Electrical'!I125,'26-Electrical'!L125="*",'26-Electrical'!K125,'26-Electrical'!N125="*",'26-Electrical'!M125,'26-Electrical'!P125="*",'26-Electrical'!O125,'26-Electrical'!R125="*",'26-Electrical'!Q125,'26-Electrical'!T125="*",'26-Electrical'!S125),"")</f>
        <v/>
      </c>
      <c r="E3692" s="622" t="e">
        <f>D3692/'Project Data'!$D$22</f>
        <v>#VALUE!</v>
      </c>
      <c r="F3692" s="174" t="s">
        <v>44</v>
      </c>
      <c r="G3692" s="238" t="str" cm="1">
        <f t="array" ref="G3692">_xlfn.IFNA(_xlfn.IFS('26-Electrical'!F125="*",'26-Electrical'!E125,'26-Electrical'!H125="*",'26-Electrical'!G125,'26-Electrical'!J125="*",'26-Electrical'!I125,'26-Electrical'!L125="*",'26-Electrical'!K125,'26-Electrical'!N125="*",'26-Electrical'!M125,'26-Electrical'!P125="*",'26-Electrical'!O125,'26-Electrical'!R125="*",'26-Electrical'!Q125,'26-Electrical'!T125="*",'26-Electrical'!S125,'26-Electrical'!V125="*",'26-Electrical'!U125),"")</f>
        <v/>
      </c>
      <c r="H3692" s="236" t="e">
        <f>G3692/'Project Data'!$D$22</f>
        <v>#VALUE!</v>
      </c>
      <c r="I3692" s="174"/>
      <c r="J3692" s="225"/>
      <c r="K3692" s="242"/>
    </row>
    <row r="3693" spans="1:11" s="147" customFormat="1" ht="15.6" hidden="1">
      <c r="A3693" s="198">
        <f>'26-Electrical'!A126</f>
        <v>0</v>
      </c>
      <c r="B3693" s="235" t="str">
        <f>'26-Electrical'!B126</f>
        <v>26 27 73 Door Chimes</v>
      </c>
      <c r="C3693" s="254"/>
      <c r="D3693" s="238" t="str" cm="1">
        <f t="array" ref="D3693">_xlfn.IFNA(_xlfn.IFS('26-Electrical'!D126="*",'26-Electrical'!C126,'26-Electrical'!F126="*",'26-Electrical'!E126,'26-Electrical'!H126="*",'26-Electrical'!G126,'26-Electrical'!J126="*",'26-Electrical'!I126,'26-Electrical'!L126="*",'26-Electrical'!K126,'26-Electrical'!N126="*",'26-Electrical'!M126,'26-Electrical'!P126="*",'26-Electrical'!O126,'26-Electrical'!R126="*",'26-Electrical'!Q126,'26-Electrical'!T126="*",'26-Electrical'!S126),"")</f>
        <v/>
      </c>
      <c r="E3693" s="622" t="e">
        <f>D3693/'Project Data'!$D$22</f>
        <v>#VALUE!</v>
      </c>
      <c r="F3693" s="174" t="s">
        <v>44</v>
      </c>
      <c r="G3693" s="238" t="str" cm="1">
        <f t="array" ref="G3693">_xlfn.IFNA(_xlfn.IFS('26-Electrical'!F126="*",'26-Electrical'!E126,'26-Electrical'!H126="*",'26-Electrical'!G126,'26-Electrical'!J126="*",'26-Electrical'!I126,'26-Electrical'!L126="*",'26-Electrical'!K126,'26-Electrical'!N126="*",'26-Electrical'!M126,'26-Electrical'!P126="*",'26-Electrical'!O126,'26-Electrical'!R126="*",'26-Electrical'!Q126,'26-Electrical'!T126="*",'26-Electrical'!S126,'26-Electrical'!V126="*",'26-Electrical'!U126),"")</f>
        <v/>
      </c>
      <c r="H3693" s="236" t="e">
        <f>G3693/'Project Data'!$D$22</f>
        <v>#VALUE!</v>
      </c>
      <c r="I3693" s="174"/>
      <c r="J3693" s="225"/>
      <c r="K3693" s="242"/>
    </row>
    <row r="3694" spans="1:11" s="147" customFormat="1" ht="15.6" hidden="1">
      <c r="A3694" s="198">
        <f>'26-Electrical'!A127</f>
        <v>0</v>
      </c>
      <c r="B3694" s="235" t="str">
        <f>'26-Electrical'!B127</f>
        <v>26 28 00 Low-Voltage Circuit Protective Devices</v>
      </c>
      <c r="C3694" s="254"/>
      <c r="D3694" s="238" t="str" cm="1">
        <f t="array" ref="D3694">_xlfn.IFNA(_xlfn.IFS('26-Electrical'!D127="*",'26-Electrical'!C127,'26-Electrical'!F127="*",'26-Electrical'!E127,'26-Electrical'!H127="*",'26-Electrical'!G127,'26-Electrical'!J127="*",'26-Electrical'!I127,'26-Electrical'!L127="*",'26-Electrical'!K127,'26-Electrical'!N127="*",'26-Electrical'!M127,'26-Electrical'!P127="*",'26-Electrical'!O127,'26-Electrical'!R127="*",'26-Electrical'!Q127,'26-Electrical'!T127="*",'26-Electrical'!S127),"")</f>
        <v/>
      </c>
      <c r="E3694" s="622" t="e">
        <f>D3694/'Project Data'!$D$22</f>
        <v>#VALUE!</v>
      </c>
      <c r="F3694" s="174" t="s">
        <v>44</v>
      </c>
      <c r="G3694" s="238" t="str" cm="1">
        <f t="array" ref="G3694">_xlfn.IFNA(_xlfn.IFS('26-Electrical'!F127="*",'26-Electrical'!E127,'26-Electrical'!H127="*",'26-Electrical'!G127,'26-Electrical'!J127="*",'26-Electrical'!I127,'26-Electrical'!L127="*",'26-Electrical'!K127,'26-Electrical'!N127="*",'26-Electrical'!M127,'26-Electrical'!P127="*",'26-Electrical'!O127,'26-Electrical'!R127="*",'26-Electrical'!Q127,'26-Electrical'!T127="*",'26-Electrical'!S127,'26-Electrical'!V127="*",'26-Electrical'!U127),"")</f>
        <v/>
      </c>
      <c r="H3694" s="236" t="e">
        <f>G3694/'Project Data'!$D$22</f>
        <v>#VALUE!</v>
      </c>
      <c r="I3694" s="174"/>
      <c r="J3694" s="225"/>
      <c r="K3694" s="242"/>
    </row>
    <row r="3695" spans="1:11" s="147" customFormat="1" ht="15.6" hidden="1">
      <c r="A3695" s="198">
        <f>'26-Electrical'!A128</f>
        <v>0</v>
      </c>
      <c r="B3695" s="235" t="str">
        <f>'26-Electrical'!B128</f>
        <v>26 28 13 Fuses</v>
      </c>
      <c r="C3695" s="254"/>
      <c r="D3695" s="238" t="str" cm="1">
        <f t="array" ref="D3695">_xlfn.IFNA(_xlfn.IFS('26-Electrical'!D128="*",'26-Electrical'!C128,'26-Electrical'!F128="*",'26-Electrical'!E128,'26-Electrical'!H128="*",'26-Electrical'!G128,'26-Electrical'!J128="*",'26-Electrical'!I128,'26-Electrical'!L128="*",'26-Electrical'!K128,'26-Electrical'!N128="*",'26-Electrical'!M128,'26-Electrical'!P128="*",'26-Electrical'!O128,'26-Electrical'!R128="*",'26-Electrical'!Q128,'26-Electrical'!T128="*",'26-Electrical'!S128),"")</f>
        <v/>
      </c>
      <c r="E3695" s="622" t="e">
        <f>D3695/'Project Data'!$D$22</f>
        <v>#VALUE!</v>
      </c>
      <c r="F3695" s="174" t="s">
        <v>44</v>
      </c>
      <c r="G3695" s="238" t="str" cm="1">
        <f t="array" ref="G3695">_xlfn.IFNA(_xlfn.IFS('26-Electrical'!F128="*",'26-Electrical'!E128,'26-Electrical'!H128="*",'26-Electrical'!G128,'26-Electrical'!J128="*",'26-Electrical'!I128,'26-Electrical'!L128="*",'26-Electrical'!K128,'26-Electrical'!N128="*",'26-Electrical'!M128,'26-Electrical'!P128="*",'26-Electrical'!O128,'26-Electrical'!R128="*",'26-Electrical'!Q128,'26-Electrical'!T128="*",'26-Electrical'!S128,'26-Electrical'!V128="*",'26-Electrical'!U128),"")</f>
        <v/>
      </c>
      <c r="H3695" s="236" t="e">
        <f>G3695/'Project Data'!$D$22</f>
        <v>#VALUE!</v>
      </c>
      <c r="I3695" s="174"/>
      <c r="J3695" s="225"/>
      <c r="K3695" s="242"/>
    </row>
    <row r="3696" spans="1:11" s="147" customFormat="1" ht="15.6" hidden="1">
      <c r="A3696" s="198">
        <f>'26-Electrical'!A129</f>
        <v>0</v>
      </c>
      <c r="B3696" s="235" t="str">
        <f>'26-Electrical'!B129</f>
        <v>26 28 16 Enclosed Switches and Circuit Breakers</v>
      </c>
      <c r="C3696" s="254"/>
      <c r="D3696" s="238" t="str" cm="1">
        <f t="array" ref="D3696">_xlfn.IFNA(_xlfn.IFS('26-Electrical'!D129="*",'26-Electrical'!C129,'26-Electrical'!F129="*",'26-Electrical'!E129,'26-Electrical'!H129="*",'26-Electrical'!G129,'26-Electrical'!J129="*",'26-Electrical'!I129,'26-Electrical'!L129="*",'26-Electrical'!K129,'26-Electrical'!N129="*",'26-Electrical'!M129,'26-Electrical'!P129="*",'26-Electrical'!O129,'26-Electrical'!R129="*",'26-Electrical'!Q129,'26-Electrical'!T129="*",'26-Electrical'!S129),"")</f>
        <v/>
      </c>
      <c r="E3696" s="622" t="e">
        <f>D3696/'Project Data'!$D$22</f>
        <v>#VALUE!</v>
      </c>
      <c r="F3696" s="174" t="s">
        <v>44</v>
      </c>
      <c r="G3696" s="238" t="str" cm="1">
        <f t="array" ref="G3696">_xlfn.IFNA(_xlfn.IFS('26-Electrical'!F129="*",'26-Electrical'!E129,'26-Electrical'!H129="*",'26-Electrical'!G129,'26-Electrical'!J129="*",'26-Electrical'!I129,'26-Electrical'!L129="*",'26-Electrical'!K129,'26-Electrical'!N129="*",'26-Electrical'!M129,'26-Electrical'!P129="*",'26-Electrical'!O129,'26-Electrical'!R129="*",'26-Electrical'!Q129,'26-Electrical'!T129="*",'26-Electrical'!S129,'26-Electrical'!V129="*",'26-Electrical'!U129),"")</f>
        <v/>
      </c>
      <c r="H3696" s="236" t="e">
        <f>G3696/'Project Data'!$D$22</f>
        <v>#VALUE!</v>
      </c>
      <c r="I3696" s="174"/>
      <c r="J3696" s="225"/>
      <c r="K3696" s="242"/>
    </row>
    <row r="3697" spans="1:11" s="147" customFormat="1" ht="15.6" hidden="1">
      <c r="A3697" s="198">
        <f>'26-Electrical'!A130</f>
        <v>0</v>
      </c>
      <c r="B3697" s="235" t="str">
        <f>'26-Electrical'!B130</f>
        <v>26 28 16.13 Enclosed Circuit Breakers</v>
      </c>
      <c r="C3697" s="254"/>
      <c r="D3697" s="238" t="str" cm="1">
        <f t="array" ref="D3697">_xlfn.IFNA(_xlfn.IFS('26-Electrical'!D130="*",'26-Electrical'!C130,'26-Electrical'!F130="*",'26-Electrical'!E130,'26-Electrical'!H130="*",'26-Electrical'!G130,'26-Electrical'!J130="*",'26-Electrical'!I130,'26-Electrical'!L130="*",'26-Electrical'!K130,'26-Electrical'!N130="*",'26-Electrical'!M130,'26-Electrical'!P130="*",'26-Electrical'!O130,'26-Electrical'!R130="*",'26-Electrical'!Q130,'26-Electrical'!T130="*",'26-Electrical'!S130),"")</f>
        <v/>
      </c>
      <c r="E3697" s="622" t="e">
        <f>D3697/'Project Data'!$D$22</f>
        <v>#VALUE!</v>
      </c>
      <c r="F3697" s="174" t="s">
        <v>44</v>
      </c>
      <c r="G3697" s="238" t="str" cm="1">
        <f t="array" ref="G3697">_xlfn.IFNA(_xlfn.IFS('26-Electrical'!F130="*",'26-Electrical'!E130,'26-Electrical'!H130="*",'26-Electrical'!G130,'26-Electrical'!J130="*",'26-Electrical'!I130,'26-Electrical'!L130="*",'26-Electrical'!K130,'26-Electrical'!N130="*",'26-Electrical'!M130,'26-Electrical'!P130="*",'26-Electrical'!O130,'26-Electrical'!R130="*",'26-Electrical'!Q130,'26-Electrical'!T130="*",'26-Electrical'!S130,'26-Electrical'!V130="*",'26-Electrical'!U130),"")</f>
        <v/>
      </c>
      <c r="H3697" s="236" t="e">
        <f>G3697/'Project Data'!$D$22</f>
        <v>#VALUE!</v>
      </c>
      <c r="I3697" s="174"/>
      <c r="J3697" s="225"/>
      <c r="K3697" s="242"/>
    </row>
    <row r="3698" spans="1:11" s="147" customFormat="1" ht="15.6" hidden="1">
      <c r="A3698" s="198">
        <f>'26-Electrical'!A131</f>
        <v>0</v>
      </c>
      <c r="B3698" s="235" t="str">
        <f>'26-Electrical'!B131</f>
        <v>26 28 16.16 Enclosed Switches</v>
      </c>
      <c r="C3698" s="254"/>
      <c r="D3698" s="238" t="str" cm="1">
        <f t="array" ref="D3698">_xlfn.IFNA(_xlfn.IFS('26-Electrical'!D131="*",'26-Electrical'!C131,'26-Electrical'!F131="*",'26-Electrical'!E131,'26-Electrical'!H131="*",'26-Electrical'!G131,'26-Electrical'!J131="*",'26-Electrical'!I131,'26-Electrical'!L131="*",'26-Electrical'!K131,'26-Electrical'!N131="*",'26-Electrical'!M131,'26-Electrical'!P131="*",'26-Electrical'!O131,'26-Electrical'!R131="*",'26-Electrical'!Q131,'26-Electrical'!T131="*",'26-Electrical'!S131),"")</f>
        <v/>
      </c>
      <c r="E3698" s="622" t="e">
        <f>D3698/'Project Data'!$D$22</f>
        <v>#VALUE!</v>
      </c>
      <c r="F3698" s="174" t="s">
        <v>44</v>
      </c>
      <c r="G3698" s="238" t="str" cm="1">
        <f t="array" ref="G3698">_xlfn.IFNA(_xlfn.IFS('26-Electrical'!F131="*",'26-Electrical'!E131,'26-Electrical'!H131="*",'26-Electrical'!G131,'26-Electrical'!J131="*",'26-Electrical'!I131,'26-Electrical'!L131="*",'26-Electrical'!K131,'26-Electrical'!N131="*",'26-Electrical'!M131,'26-Electrical'!P131="*",'26-Electrical'!O131,'26-Electrical'!R131="*",'26-Electrical'!Q131,'26-Electrical'!T131="*",'26-Electrical'!S131,'26-Electrical'!V131="*",'26-Electrical'!U131),"")</f>
        <v/>
      </c>
      <c r="H3698" s="236" t="e">
        <f>G3698/'Project Data'!$D$22</f>
        <v>#VALUE!</v>
      </c>
      <c r="I3698" s="174"/>
      <c r="J3698" s="225"/>
      <c r="K3698" s="242"/>
    </row>
    <row r="3699" spans="1:11" s="147" customFormat="1" ht="15.6" hidden="1">
      <c r="A3699" s="198">
        <f>'26-Electrical'!A132</f>
        <v>0</v>
      </c>
      <c r="B3699" s="235" t="str">
        <f>'26-Electrical'!B132</f>
        <v>26 29 00 Low-Voltage Controllers</v>
      </c>
      <c r="C3699" s="254"/>
      <c r="D3699" s="238" t="str" cm="1">
        <f t="array" ref="D3699">_xlfn.IFNA(_xlfn.IFS('26-Electrical'!D132="*",'26-Electrical'!C132,'26-Electrical'!F132="*",'26-Electrical'!E132,'26-Electrical'!H132="*",'26-Electrical'!G132,'26-Electrical'!J132="*",'26-Electrical'!I132,'26-Electrical'!L132="*",'26-Electrical'!K132,'26-Electrical'!N132="*",'26-Electrical'!M132,'26-Electrical'!P132="*",'26-Electrical'!O132,'26-Electrical'!R132="*",'26-Electrical'!Q132,'26-Electrical'!T132="*",'26-Electrical'!S132),"")</f>
        <v/>
      </c>
      <c r="E3699" s="622" t="e">
        <f>D3699/'Project Data'!$D$22</f>
        <v>#VALUE!</v>
      </c>
      <c r="F3699" s="174" t="s">
        <v>44</v>
      </c>
      <c r="G3699" s="238" t="str" cm="1">
        <f t="array" ref="G3699">_xlfn.IFNA(_xlfn.IFS('26-Electrical'!F132="*",'26-Electrical'!E132,'26-Electrical'!H132="*",'26-Electrical'!G132,'26-Electrical'!J132="*",'26-Electrical'!I132,'26-Electrical'!L132="*",'26-Electrical'!K132,'26-Electrical'!N132="*",'26-Electrical'!M132,'26-Electrical'!P132="*",'26-Electrical'!O132,'26-Electrical'!R132="*",'26-Electrical'!Q132,'26-Electrical'!T132="*",'26-Electrical'!S132,'26-Electrical'!V132="*",'26-Electrical'!U132),"")</f>
        <v/>
      </c>
      <c r="H3699" s="236" t="e">
        <f>G3699/'Project Data'!$D$22</f>
        <v>#VALUE!</v>
      </c>
      <c r="I3699" s="174"/>
      <c r="J3699" s="225"/>
      <c r="K3699" s="242"/>
    </row>
    <row r="3700" spans="1:11" s="147" customFormat="1" ht="15.6" hidden="1">
      <c r="A3700" s="198">
        <f>'26-Electrical'!A133</f>
        <v>0</v>
      </c>
      <c r="B3700" s="235" t="str">
        <f>'26-Electrical'!B133</f>
        <v>26 29 13 Enclosed Controllers</v>
      </c>
      <c r="C3700" s="254"/>
      <c r="D3700" s="238" t="str" cm="1">
        <f t="array" ref="D3700">_xlfn.IFNA(_xlfn.IFS('26-Electrical'!D133="*",'26-Electrical'!C133,'26-Electrical'!F133="*",'26-Electrical'!E133,'26-Electrical'!H133="*",'26-Electrical'!G133,'26-Electrical'!J133="*",'26-Electrical'!I133,'26-Electrical'!L133="*",'26-Electrical'!K133,'26-Electrical'!N133="*",'26-Electrical'!M133,'26-Electrical'!P133="*",'26-Electrical'!O133,'26-Electrical'!R133="*",'26-Electrical'!Q133,'26-Electrical'!T133="*",'26-Electrical'!S133),"")</f>
        <v/>
      </c>
      <c r="E3700" s="622" t="e">
        <f>D3700/'Project Data'!$D$22</f>
        <v>#VALUE!</v>
      </c>
      <c r="F3700" s="174" t="s">
        <v>44</v>
      </c>
      <c r="G3700" s="238" t="str" cm="1">
        <f t="array" ref="G3700">_xlfn.IFNA(_xlfn.IFS('26-Electrical'!F133="*",'26-Electrical'!E133,'26-Electrical'!H133="*",'26-Electrical'!G133,'26-Electrical'!J133="*",'26-Electrical'!I133,'26-Electrical'!L133="*",'26-Electrical'!K133,'26-Electrical'!N133="*",'26-Electrical'!M133,'26-Electrical'!P133="*",'26-Electrical'!O133,'26-Electrical'!R133="*",'26-Electrical'!Q133,'26-Electrical'!T133="*",'26-Electrical'!S133,'26-Electrical'!V133="*",'26-Electrical'!U133),"")</f>
        <v/>
      </c>
      <c r="H3700" s="236" t="e">
        <f>G3700/'Project Data'!$D$22</f>
        <v>#VALUE!</v>
      </c>
      <c r="I3700" s="174"/>
      <c r="J3700" s="225"/>
      <c r="K3700" s="242"/>
    </row>
    <row r="3701" spans="1:11" s="147" customFormat="1" ht="15.6" hidden="1">
      <c r="A3701" s="198">
        <f>'26-Electrical'!A134</f>
        <v>0</v>
      </c>
      <c r="B3701" s="235" t="str">
        <f>'26-Electrical'!B134</f>
        <v>26 29 33 Controllers for Fire Pump Drivers</v>
      </c>
      <c r="C3701" s="254"/>
      <c r="D3701" s="238" t="str" cm="1">
        <f t="array" ref="D3701">_xlfn.IFNA(_xlfn.IFS('26-Electrical'!D134="*",'26-Electrical'!C134,'26-Electrical'!F134="*",'26-Electrical'!E134,'26-Electrical'!H134="*",'26-Electrical'!G134,'26-Electrical'!J134="*",'26-Electrical'!I134,'26-Electrical'!L134="*",'26-Electrical'!K134,'26-Electrical'!N134="*",'26-Electrical'!M134,'26-Electrical'!P134="*",'26-Electrical'!O134,'26-Electrical'!R134="*",'26-Electrical'!Q134,'26-Electrical'!T134="*",'26-Electrical'!S134),"")</f>
        <v/>
      </c>
      <c r="E3701" s="622" t="e">
        <f>D3701/'Project Data'!$D$22</f>
        <v>#VALUE!</v>
      </c>
      <c r="F3701" s="174" t="s">
        <v>44</v>
      </c>
      <c r="G3701" s="238" t="str" cm="1">
        <f t="array" ref="G3701">_xlfn.IFNA(_xlfn.IFS('26-Electrical'!F134="*",'26-Electrical'!E134,'26-Electrical'!H134="*",'26-Electrical'!G134,'26-Electrical'!J134="*",'26-Electrical'!I134,'26-Electrical'!L134="*",'26-Electrical'!K134,'26-Electrical'!N134="*",'26-Electrical'!M134,'26-Electrical'!P134="*",'26-Electrical'!O134,'26-Electrical'!R134="*",'26-Electrical'!Q134,'26-Electrical'!T134="*",'26-Electrical'!S134,'26-Electrical'!V134="*",'26-Electrical'!U134),"")</f>
        <v/>
      </c>
      <c r="H3701" s="236" t="e">
        <f>G3701/'Project Data'!$D$22</f>
        <v>#VALUE!</v>
      </c>
      <c r="I3701" s="174"/>
      <c r="J3701" s="225"/>
      <c r="K3701" s="242"/>
    </row>
    <row r="3702" spans="1:11" s="147" customFormat="1" ht="15.6" hidden="1">
      <c r="A3702" s="198">
        <f>'26-Electrical'!A135</f>
        <v>0</v>
      </c>
      <c r="B3702" s="235" t="str">
        <f>'26-Electrical'!B135</f>
        <v>26 29 33.13 Full-Service Controllers for Fire Pump Electric-Motor Drivers</v>
      </c>
      <c r="C3702" s="254"/>
      <c r="D3702" s="238" t="str" cm="1">
        <f t="array" ref="D3702">_xlfn.IFNA(_xlfn.IFS('26-Electrical'!D135="*",'26-Electrical'!C135,'26-Electrical'!F135="*",'26-Electrical'!E135,'26-Electrical'!H135="*",'26-Electrical'!G135,'26-Electrical'!J135="*",'26-Electrical'!I135,'26-Electrical'!L135="*",'26-Electrical'!K135,'26-Electrical'!N135="*",'26-Electrical'!M135,'26-Electrical'!P135="*",'26-Electrical'!O135,'26-Electrical'!R135="*",'26-Electrical'!Q135,'26-Electrical'!T135="*",'26-Electrical'!S135),"")</f>
        <v/>
      </c>
      <c r="E3702" s="622" t="e">
        <f>D3702/'Project Data'!$D$22</f>
        <v>#VALUE!</v>
      </c>
      <c r="F3702" s="174" t="s">
        <v>44</v>
      </c>
      <c r="G3702" s="238" t="str" cm="1">
        <f t="array" ref="G3702">_xlfn.IFNA(_xlfn.IFS('26-Electrical'!F135="*",'26-Electrical'!E135,'26-Electrical'!H135="*",'26-Electrical'!G135,'26-Electrical'!J135="*",'26-Electrical'!I135,'26-Electrical'!L135="*",'26-Electrical'!K135,'26-Electrical'!N135="*",'26-Electrical'!M135,'26-Electrical'!P135="*",'26-Electrical'!O135,'26-Electrical'!R135="*",'26-Electrical'!Q135,'26-Electrical'!T135="*",'26-Electrical'!S135,'26-Electrical'!V135="*",'26-Electrical'!U135),"")</f>
        <v/>
      </c>
      <c r="H3702" s="236" t="e">
        <f>G3702/'Project Data'!$D$22</f>
        <v>#VALUE!</v>
      </c>
      <c r="I3702" s="174"/>
      <c r="J3702" s="225"/>
      <c r="K3702" s="242"/>
    </row>
    <row r="3703" spans="1:11" s="147" customFormat="1" ht="15.6" hidden="1">
      <c r="A3703" s="198">
        <f>'26-Electrical'!A136</f>
        <v>0</v>
      </c>
      <c r="B3703" s="235" t="str">
        <f>'26-Electrical'!B136</f>
        <v>26 29 33.16 Limited-Service Controllers for Fire Pump Electric-Motor Drivers</v>
      </c>
      <c r="C3703" s="254"/>
      <c r="D3703" s="238" t="str" cm="1">
        <f t="array" ref="D3703">_xlfn.IFNA(_xlfn.IFS('26-Electrical'!D136="*",'26-Electrical'!C136,'26-Electrical'!F136="*",'26-Electrical'!E136,'26-Electrical'!H136="*",'26-Electrical'!G136,'26-Electrical'!J136="*",'26-Electrical'!I136,'26-Electrical'!L136="*",'26-Electrical'!K136,'26-Electrical'!N136="*",'26-Electrical'!M136,'26-Electrical'!P136="*",'26-Electrical'!O136,'26-Electrical'!R136="*",'26-Electrical'!Q136,'26-Electrical'!T136="*",'26-Electrical'!S136),"")</f>
        <v/>
      </c>
      <c r="E3703" s="622" t="e">
        <f>D3703/'Project Data'!$D$22</f>
        <v>#VALUE!</v>
      </c>
      <c r="F3703" s="174" t="s">
        <v>44</v>
      </c>
      <c r="G3703" s="238" t="str" cm="1">
        <f t="array" ref="G3703">_xlfn.IFNA(_xlfn.IFS('26-Electrical'!F136="*",'26-Electrical'!E136,'26-Electrical'!H136="*",'26-Electrical'!G136,'26-Electrical'!J136="*",'26-Electrical'!I136,'26-Electrical'!L136="*",'26-Electrical'!K136,'26-Electrical'!N136="*",'26-Electrical'!M136,'26-Electrical'!P136="*",'26-Electrical'!O136,'26-Electrical'!R136="*",'26-Electrical'!Q136,'26-Electrical'!T136="*",'26-Electrical'!S136,'26-Electrical'!V136="*",'26-Electrical'!U136),"")</f>
        <v/>
      </c>
      <c r="H3703" s="236" t="e">
        <f>G3703/'Project Data'!$D$22</f>
        <v>#VALUE!</v>
      </c>
      <c r="I3703" s="174"/>
      <c r="J3703" s="225"/>
      <c r="K3703" s="242"/>
    </row>
    <row r="3704" spans="1:11" s="147" customFormat="1" ht="15.6" hidden="1">
      <c r="A3704" s="198">
        <f>'26-Electrical'!A137</f>
        <v>0</v>
      </c>
      <c r="B3704" s="235" t="str">
        <f>'26-Electrical'!B137</f>
        <v>26 29 33.19 Controllers for Fire Pump Diesel Engine Drivers</v>
      </c>
      <c r="C3704" s="254"/>
      <c r="D3704" s="238" t="str" cm="1">
        <f t="array" ref="D3704">_xlfn.IFNA(_xlfn.IFS('26-Electrical'!D137="*",'26-Electrical'!C137,'26-Electrical'!F137="*",'26-Electrical'!E137,'26-Electrical'!H137="*",'26-Electrical'!G137,'26-Electrical'!J137="*",'26-Electrical'!I137,'26-Electrical'!L137="*",'26-Electrical'!K137,'26-Electrical'!N137="*",'26-Electrical'!M137,'26-Electrical'!P137="*",'26-Electrical'!O137,'26-Electrical'!R137="*",'26-Electrical'!Q137,'26-Electrical'!T137="*",'26-Electrical'!S137),"")</f>
        <v/>
      </c>
      <c r="E3704" s="622" t="e">
        <f>D3704/'Project Data'!$D$22</f>
        <v>#VALUE!</v>
      </c>
      <c r="F3704" s="174" t="s">
        <v>44</v>
      </c>
      <c r="G3704" s="238" t="str" cm="1">
        <f t="array" ref="G3704">_xlfn.IFNA(_xlfn.IFS('26-Electrical'!F137="*",'26-Electrical'!E137,'26-Electrical'!H137="*",'26-Electrical'!G137,'26-Electrical'!J137="*",'26-Electrical'!I137,'26-Electrical'!L137="*",'26-Electrical'!K137,'26-Electrical'!N137="*",'26-Electrical'!M137,'26-Electrical'!P137="*",'26-Electrical'!O137,'26-Electrical'!R137="*",'26-Electrical'!Q137,'26-Electrical'!T137="*",'26-Electrical'!S137,'26-Electrical'!V137="*",'26-Electrical'!U137),"")</f>
        <v/>
      </c>
      <c r="H3704" s="236" t="e">
        <f>G3704/'Project Data'!$D$22</f>
        <v>#VALUE!</v>
      </c>
      <c r="I3704" s="174"/>
      <c r="J3704" s="225"/>
      <c r="K3704" s="242"/>
    </row>
    <row r="3705" spans="1:11" s="147" customFormat="1" ht="15.6" hidden="1">
      <c r="A3705" s="198">
        <f>'26-Electrical'!A138</f>
        <v>0</v>
      </c>
      <c r="B3705" s="235" t="str">
        <f>'26-Electrical'!B138</f>
        <v>26 30 00 Facility Electrical Power Generating and Storing Equipment</v>
      </c>
      <c r="C3705" s="254"/>
      <c r="D3705" s="238" t="str" cm="1">
        <f t="array" ref="D3705">_xlfn.IFNA(_xlfn.IFS('26-Electrical'!D138="*",'26-Electrical'!C138,'26-Electrical'!F138="*",'26-Electrical'!E138,'26-Electrical'!H138="*",'26-Electrical'!G138,'26-Electrical'!J138="*",'26-Electrical'!I138,'26-Electrical'!L138="*",'26-Electrical'!K138,'26-Electrical'!N138="*",'26-Electrical'!M138,'26-Electrical'!P138="*",'26-Electrical'!O138,'26-Electrical'!R138="*",'26-Electrical'!Q138,'26-Electrical'!T138="*",'26-Electrical'!S138),"")</f>
        <v/>
      </c>
      <c r="E3705" s="622" t="e">
        <f>D3705/'Project Data'!$D$22</f>
        <v>#VALUE!</v>
      </c>
      <c r="F3705" s="174" t="s">
        <v>44</v>
      </c>
      <c r="G3705" s="238" t="str" cm="1">
        <f t="array" ref="G3705">_xlfn.IFNA(_xlfn.IFS('26-Electrical'!F138="*",'26-Electrical'!E138,'26-Electrical'!H138="*",'26-Electrical'!G138,'26-Electrical'!J138="*",'26-Electrical'!I138,'26-Electrical'!L138="*",'26-Electrical'!K138,'26-Electrical'!N138="*",'26-Electrical'!M138,'26-Electrical'!P138="*",'26-Electrical'!O138,'26-Electrical'!R138="*",'26-Electrical'!Q138,'26-Electrical'!T138="*",'26-Electrical'!S138,'26-Electrical'!V138="*",'26-Electrical'!U138),"")</f>
        <v/>
      </c>
      <c r="H3705" s="236" t="e">
        <f>G3705/'Project Data'!$D$22</f>
        <v>#VALUE!</v>
      </c>
      <c r="I3705" s="174"/>
      <c r="J3705" s="225"/>
      <c r="K3705" s="242"/>
    </row>
    <row r="3706" spans="1:11" s="147" customFormat="1" ht="15.6" hidden="1">
      <c r="A3706" s="198">
        <f>'26-Electrical'!A139</f>
        <v>0</v>
      </c>
      <c r="B3706" s="235" t="str">
        <f>'26-Electrical'!B139</f>
        <v>26 31 00 Photovoltaic Collectors</v>
      </c>
      <c r="C3706" s="254"/>
      <c r="D3706" s="238" t="str" cm="1">
        <f t="array" ref="D3706">_xlfn.IFNA(_xlfn.IFS('26-Electrical'!D139="*",'26-Electrical'!C139,'26-Electrical'!F139="*",'26-Electrical'!E139,'26-Electrical'!H139="*",'26-Electrical'!G139,'26-Electrical'!J139="*",'26-Electrical'!I139,'26-Electrical'!L139="*",'26-Electrical'!K139,'26-Electrical'!N139="*",'26-Electrical'!M139,'26-Electrical'!P139="*",'26-Electrical'!O139,'26-Electrical'!R139="*",'26-Electrical'!Q139,'26-Electrical'!T139="*",'26-Electrical'!S139),"")</f>
        <v/>
      </c>
      <c r="E3706" s="622" t="e">
        <f>D3706/'Project Data'!$D$22</f>
        <v>#VALUE!</v>
      </c>
      <c r="F3706" s="174" t="s">
        <v>44</v>
      </c>
      <c r="G3706" s="238" t="str" cm="1">
        <f t="array" ref="G3706">_xlfn.IFNA(_xlfn.IFS('26-Electrical'!F139="*",'26-Electrical'!E139,'26-Electrical'!H139="*",'26-Electrical'!G139,'26-Electrical'!J139="*",'26-Electrical'!I139,'26-Electrical'!L139="*",'26-Electrical'!K139,'26-Electrical'!N139="*",'26-Electrical'!M139,'26-Electrical'!P139="*",'26-Electrical'!O139,'26-Electrical'!R139="*",'26-Electrical'!Q139,'26-Electrical'!T139="*",'26-Electrical'!S139,'26-Electrical'!V139="*",'26-Electrical'!U139),"")</f>
        <v/>
      </c>
      <c r="H3706" s="236" t="e">
        <f>G3706/'Project Data'!$D$22</f>
        <v>#VALUE!</v>
      </c>
      <c r="I3706" s="174"/>
      <c r="J3706" s="225"/>
      <c r="K3706" s="242"/>
    </row>
    <row r="3707" spans="1:11" s="147" customFormat="1" ht="15.6" hidden="1">
      <c r="A3707" s="198">
        <f>'26-Electrical'!A140</f>
        <v>0</v>
      </c>
      <c r="B3707" s="235" t="str">
        <f>'26-Electrical'!B140</f>
        <v>26 32 00 Packaged Generator Assemblies</v>
      </c>
      <c r="C3707" s="254"/>
      <c r="D3707" s="238" t="str" cm="1">
        <f t="array" ref="D3707">_xlfn.IFNA(_xlfn.IFS('26-Electrical'!D140="*",'26-Electrical'!C140,'26-Electrical'!F140="*",'26-Electrical'!E140,'26-Electrical'!H140="*",'26-Electrical'!G140,'26-Electrical'!J140="*",'26-Electrical'!I140,'26-Electrical'!L140="*",'26-Electrical'!K140,'26-Electrical'!N140="*",'26-Electrical'!M140,'26-Electrical'!P140="*",'26-Electrical'!O140,'26-Electrical'!R140="*",'26-Electrical'!Q140,'26-Electrical'!T140="*",'26-Electrical'!S140),"")</f>
        <v/>
      </c>
      <c r="E3707" s="622" t="e">
        <f>D3707/'Project Data'!$D$22</f>
        <v>#VALUE!</v>
      </c>
      <c r="F3707" s="174" t="s">
        <v>44</v>
      </c>
      <c r="G3707" s="238" t="str" cm="1">
        <f t="array" ref="G3707">_xlfn.IFNA(_xlfn.IFS('26-Electrical'!F140="*",'26-Electrical'!E140,'26-Electrical'!H140="*",'26-Electrical'!G140,'26-Electrical'!J140="*",'26-Electrical'!I140,'26-Electrical'!L140="*",'26-Electrical'!K140,'26-Electrical'!N140="*",'26-Electrical'!M140,'26-Electrical'!P140="*",'26-Electrical'!O140,'26-Electrical'!R140="*",'26-Electrical'!Q140,'26-Electrical'!T140="*",'26-Electrical'!S140,'26-Electrical'!V140="*",'26-Electrical'!U140),"")</f>
        <v/>
      </c>
      <c r="H3707" s="236" t="e">
        <f>G3707/'Project Data'!$D$22</f>
        <v>#VALUE!</v>
      </c>
      <c r="I3707" s="174"/>
      <c r="J3707" s="225"/>
      <c r="K3707" s="242"/>
    </row>
    <row r="3708" spans="1:11" s="147" customFormat="1" ht="15.6" hidden="1">
      <c r="A3708" s="198">
        <f>'26-Electrical'!A141</f>
        <v>0</v>
      </c>
      <c r="B3708" s="235" t="str">
        <f>'26-Electrical'!B141</f>
        <v>26 32 13 Engine Generators</v>
      </c>
      <c r="C3708" s="254"/>
      <c r="D3708" s="238" t="str" cm="1">
        <f t="array" ref="D3708">_xlfn.IFNA(_xlfn.IFS('26-Electrical'!D141="*",'26-Electrical'!C141,'26-Electrical'!F141="*",'26-Electrical'!E141,'26-Electrical'!H141="*",'26-Electrical'!G141,'26-Electrical'!J141="*",'26-Electrical'!I141,'26-Electrical'!L141="*",'26-Electrical'!K141,'26-Electrical'!N141="*",'26-Electrical'!M141,'26-Electrical'!P141="*",'26-Electrical'!O141,'26-Electrical'!R141="*",'26-Electrical'!Q141,'26-Electrical'!T141="*",'26-Electrical'!S141),"")</f>
        <v/>
      </c>
      <c r="E3708" s="622" t="e">
        <f>D3708/'Project Data'!$D$22</f>
        <v>#VALUE!</v>
      </c>
      <c r="F3708" s="174" t="s">
        <v>44</v>
      </c>
      <c r="G3708" s="238" t="str" cm="1">
        <f t="array" ref="G3708">_xlfn.IFNA(_xlfn.IFS('26-Electrical'!F141="*",'26-Electrical'!E141,'26-Electrical'!H141="*",'26-Electrical'!G141,'26-Electrical'!J141="*",'26-Electrical'!I141,'26-Electrical'!L141="*",'26-Electrical'!K141,'26-Electrical'!N141="*",'26-Electrical'!M141,'26-Electrical'!P141="*",'26-Electrical'!O141,'26-Electrical'!R141="*",'26-Electrical'!Q141,'26-Electrical'!T141="*",'26-Electrical'!S141,'26-Electrical'!V141="*",'26-Electrical'!U141),"")</f>
        <v/>
      </c>
      <c r="H3708" s="236" t="e">
        <f>G3708/'Project Data'!$D$22</f>
        <v>#VALUE!</v>
      </c>
      <c r="I3708" s="174"/>
      <c r="J3708" s="225"/>
      <c r="K3708" s="242"/>
    </row>
    <row r="3709" spans="1:11" s="147" customFormat="1" ht="15.6" hidden="1">
      <c r="A3709" s="198">
        <f>'26-Electrical'!A142</f>
        <v>0</v>
      </c>
      <c r="B3709" s="235" t="str">
        <f>'26-Electrical'!B142</f>
        <v>26 32 13.13 Diesel-Engine-Driven Generator Sets</v>
      </c>
      <c r="C3709" s="254"/>
      <c r="D3709" s="238" t="str" cm="1">
        <f t="array" ref="D3709">_xlfn.IFNA(_xlfn.IFS('26-Electrical'!D142="*",'26-Electrical'!C142,'26-Electrical'!F142="*",'26-Electrical'!E142,'26-Electrical'!H142="*",'26-Electrical'!G142,'26-Electrical'!J142="*",'26-Electrical'!I142,'26-Electrical'!L142="*",'26-Electrical'!K142,'26-Electrical'!N142="*",'26-Electrical'!M142,'26-Electrical'!P142="*",'26-Electrical'!O142,'26-Electrical'!R142="*",'26-Electrical'!Q142,'26-Electrical'!T142="*",'26-Electrical'!S142),"")</f>
        <v/>
      </c>
      <c r="E3709" s="622" t="e">
        <f>D3709/'Project Data'!$D$22</f>
        <v>#VALUE!</v>
      </c>
      <c r="F3709" s="174" t="s">
        <v>44</v>
      </c>
      <c r="G3709" s="238" t="str" cm="1">
        <f t="array" ref="G3709">_xlfn.IFNA(_xlfn.IFS('26-Electrical'!F142="*",'26-Electrical'!E142,'26-Electrical'!H142="*",'26-Electrical'!G142,'26-Electrical'!J142="*",'26-Electrical'!I142,'26-Electrical'!L142="*",'26-Electrical'!K142,'26-Electrical'!N142="*",'26-Electrical'!M142,'26-Electrical'!P142="*",'26-Electrical'!O142,'26-Electrical'!R142="*",'26-Electrical'!Q142,'26-Electrical'!T142="*",'26-Electrical'!S142,'26-Electrical'!V142="*",'26-Electrical'!U142),"")</f>
        <v/>
      </c>
      <c r="H3709" s="236" t="e">
        <f>G3709/'Project Data'!$D$22</f>
        <v>#VALUE!</v>
      </c>
      <c r="I3709" s="174"/>
      <c r="J3709" s="225"/>
      <c r="K3709" s="242"/>
    </row>
    <row r="3710" spans="1:11" s="147" customFormat="1" ht="15.6" hidden="1">
      <c r="A3710" s="198">
        <f>'26-Electrical'!A143</f>
        <v>0</v>
      </c>
      <c r="B3710" s="235" t="str">
        <f>'26-Electrical'!B143</f>
        <v>26 32 13.16 Gas-Engine-Driven Generator Sets</v>
      </c>
      <c r="C3710" s="254"/>
      <c r="D3710" s="238" t="str" cm="1">
        <f t="array" ref="D3710">_xlfn.IFNA(_xlfn.IFS('26-Electrical'!D143="*",'26-Electrical'!C143,'26-Electrical'!F143="*",'26-Electrical'!E143,'26-Electrical'!H143="*",'26-Electrical'!G143,'26-Electrical'!J143="*",'26-Electrical'!I143,'26-Electrical'!L143="*",'26-Electrical'!K143,'26-Electrical'!N143="*",'26-Electrical'!M143,'26-Electrical'!P143="*",'26-Electrical'!O143,'26-Electrical'!R143="*",'26-Electrical'!Q143,'26-Electrical'!T143="*",'26-Electrical'!S143),"")</f>
        <v/>
      </c>
      <c r="E3710" s="622" t="e">
        <f>D3710/'Project Data'!$D$22</f>
        <v>#VALUE!</v>
      </c>
      <c r="F3710" s="174" t="s">
        <v>44</v>
      </c>
      <c r="G3710" s="238" t="str" cm="1">
        <f t="array" ref="G3710">_xlfn.IFNA(_xlfn.IFS('26-Electrical'!F143="*",'26-Electrical'!E143,'26-Electrical'!H143="*",'26-Electrical'!G143,'26-Electrical'!J143="*",'26-Electrical'!I143,'26-Electrical'!L143="*",'26-Electrical'!K143,'26-Electrical'!N143="*",'26-Electrical'!M143,'26-Electrical'!P143="*",'26-Electrical'!O143,'26-Electrical'!R143="*",'26-Electrical'!Q143,'26-Electrical'!T143="*",'26-Electrical'!S143,'26-Electrical'!V143="*",'26-Electrical'!U143),"")</f>
        <v/>
      </c>
      <c r="H3710" s="236" t="e">
        <f>G3710/'Project Data'!$D$22</f>
        <v>#VALUE!</v>
      </c>
      <c r="I3710" s="174"/>
      <c r="J3710" s="225"/>
      <c r="K3710" s="242"/>
    </row>
    <row r="3711" spans="1:11" s="147" customFormat="1" ht="15.6" hidden="1">
      <c r="A3711" s="198">
        <f>'26-Electrical'!A144</f>
        <v>0</v>
      </c>
      <c r="B3711" s="235" t="str">
        <f>'26-Electrical'!B144</f>
        <v>26 32 13.26 Gas-Turbine Engine-Driven Generators</v>
      </c>
      <c r="C3711" s="254"/>
      <c r="D3711" s="238" t="str" cm="1">
        <f t="array" ref="D3711">_xlfn.IFNA(_xlfn.IFS('26-Electrical'!D144="*",'26-Electrical'!C144,'26-Electrical'!F144="*",'26-Electrical'!E144,'26-Electrical'!H144="*",'26-Electrical'!G144,'26-Electrical'!J144="*",'26-Electrical'!I144,'26-Electrical'!L144="*",'26-Electrical'!K144,'26-Electrical'!N144="*",'26-Electrical'!M144,'26-Electrical'!P144="*",'26-Electrical'!O144,'26-Electrical'!R144="*",'26-Electrical'!Q144,'26-Electrical'!T144="*",'26-Electrical'!S144),"")</f>
        <v/>
      </c>
      <c r="E3711" s="622" t="e">
        <f>D3711/'Project Data'!$D$22</f>
        <v>#VALUE!</v>
      </c>
      <c r="F3711" s="174" t="s">
        <v>44</v>
      </c>
      <c r="G3711" s="238" t="str" cm="1">
        <f t="array" ref="G3711">_xlfn.IFNA(_xlfn.IFS('26-Electrical'!F144="*",'26-Electrical'!E144,'26-Electrical'!H144="*",'26-Electrical'!G144,'26-Electrical'!J144="*",'26-Electrical'!I144,'26-Electrical'!L144="*",'26-Electrical'!K144,'26-Electrical'!N144="*",'26-Electrical'!M144,'26-Electrical'!P144="*",'26-Electrical'!O144,'26-Electrical'!R144="*",'26-Electrical'!Q144,'26-Electrical'!T144="*",'26-Electrical'!S144,'26-Electrical'!V144="*",'26-Electrical'!U144),"")</f>
        <v/>
      </c>
      <c r="H3711" s="236" t="e">
        <f>G3711/'Project Data'!$D$22</f>
        <v>#VALUE!</v>
      </c>
      <c r="I3711" s="174"/>
      <c r="J3711" s="225"/>
      <c r="K3711" s="242"/>
    </row>
    <row r="3712" spans="1:11" s="147" customFormat="1" ht="15.6" hidden="1">
      <c r="A3712" s="198">
        <f>'26-Electrical'!A145</f>
        <v>0</v>
      </c>
      <c r="B3712" s="235" t="str">
        <f>'26-Electrical'!B145</f>
        <v>26 32 36 Resistive Load Banks</v>
      </c>
      <c r="C3712" s="254"/>
      <c r="D3712" s="238" t="str" cm="1">
        <f t="array" ref="D3712">_xlfn.IFNA(_xlfn.IFS('26-Electrical'!D145="*",'26-Electrical'!C145,'26-Electrical'!F145="*",'26-Electrical'!E145,'26-Electrical'!H145="*",'26-Electrical'!G145,'26-Electrical'!J145="*",'26-Electrical'!I145,'26-Electrical'!L145="*",'26-Electrical'!K145,'26-Electrical'!N145="*",'26-Electrical'!M145,'26-Electrical'!P145="*",'26-Electrical'!O145,'26-Electrical'!R145="*",'26-Electrical'!Q145,'26-Electrical'!T145="*",'26-Electrical'!S145),"")</f>
        <v/>
      </c>
      <c r="E3712" s="622" t="e">
        <f>D3712/'Project Data'!$D$22</f>
        <v>#VALUE!</v>
      </c>
      <c r="F3712" s="174" t="s">
        <v>44</v>
      </c>
      <c r="G3712" s="238" t="str" cm="1">
        <f t="array" ref="G3712">_xlfn.IFNA(_xlfn.IFS('26-Electrical'!F145="*",'26-Electrical'!E145,'26-Electrical'!H145="*",'26-Electrical'!G145,'26-Electrical'!J145="*",'26-Electrical'!I145,'26-Electrical'!L145="*",'26-Electrical'!K145,'26-Electrical'!N145="*",'26-Electrical'!M145,'26-Electrical'!P145="*",'26-Electrical'!O145,'26-Electrical'!R145="*",'26-Electrical'!Q145,'26-Electrical'!T145="*",'26-Electrical'!S145,'26-Electrical'!V145="*",'26-Electrical'!U145),"")</f>
        <v/>
      </c>
      <c r="H3712" s="236" t="e">
        <f>G3712/'Project Data'!$D$22</f>
        <v>#VALUE!</v>
      </c>
      <c r="I3712" s="174"/>
      <c r="J3712" s="225"/>
      <c r="K3712" s="242"/>
    </row>
    <row r="3713" spans="1:11" s="147" customFormat="1" ht="15.6" hidden="1">
      <c r="A3713" s="198">
        <f>'26-Electrical'!A146</f>
        <v>0</v>
      </c>
      <c r="B3713" s="235" t="str">
        <f>'26-Electrical'!B146</f>
        <v>26 33 00 Battery Equipment</v>
      </c>
      <c r="C3713" s="254"/>
      <c r="D3713" s="238" t="str" cm="1">
        <f t="array" ref="D3713">_xlfn.IFNA(_xlfn.IFS('26-Electrical'!D146="*",'26-Electrical'!C146,'26-Electrical'!F146="*",'26-Electrical'!E146,'26-Electrical'!H146="*",'26-Electrical'!G146,'26-Electrical'!J146="*",'26-Electrical'!I146,'26-Electrical'!L146="*",'26-Electrical'!K146,'26-Electrical'!N146="*",'26-Electrical'!M146,'26-Electrical'!P146="*",'26-Electrical'!O146,'26-Electrical'!R146="*",'26-Electrical'!Q146,'26-Electrical'!T146="*",'26-Electrical'!S146),"")</f>
        <v/>
      </c>
      <c r="E3713" s="622" t="e">
        <f>D3713/'Project Data'!$D$22</f>
        <v>#VALUE!</v>
      </c>
      <c r="F3713" s="174" t="s">
        <v>44</v>
      </c>
      <c r="G3713" s="238" t="str" cm="1">
        <f t="array" ref="G3713">_xlfn.IFNA(_xlfn.IFS('26-Electrical'!F146="*",'26-Electrical'!E146,'26-Electrical'!H146="*",'26-Electrical'!G146,'26-Electrical'!J146="*",'26-Electrical'!I146,'26-Electrical'!L146="*",'26-Electrical'!K146,'26-Electrical'!N146="*",'26-Electrical'!M146,'26-Electrical'!P146="*",'26-Electrical'!O146,'26-Electrical'!R146="*",'26-Electrical'!Q146,'26-Electrical'!T146="*",'26-Electrical'!S146,'26-Electrical'!V146="*",'26-Electrical'!U146),"")</f>
        <v/>
      </c>
      <c r="H3713" s="236" t="e">
        <f>G3713/'Project Data'!$D$22</f>
        <v>#VALUE!</v>
      </c>
      <c r="I3713" s="174"/>
      <c r="J3713" s="225"/>
      <c r="K3713" s="242"/>
    </row>
    <row r="3714" spans="1:11" s="147" customFormat="1" ht="15.6" hidden="1">
      <c r="A3714" s="198">
        <f>'26-Electrical'!A147</f>
        <v>0</v>
      </c>
      <c r="B3714" s="235" t="str">
        <f>'26-Electrical'!B147</f>
        <v>26 33 13 Batteries</v>
      </c>
      <c r="C3714" s="254"/>
      <c r="D3714" s="238" t="str" cm="1">
        <f t="array" ref="D3714">_xlfn.IFNA(_xlfn.IFS('26-Electrical'!D147="*",'26-Electrical'!C147,'26-Electrical'!F147="*",'26-Electrical'!E147,'26-Electrical'!H147="*",'26-Electrical'!G147,'26-Electrical'!J147="*",'26-Electrical'!I147,'26-Electrical'!L147="*",'26-Electrical'!K147,'26-Electrical'!N147="*",'26-Electrical'!M147,'26-Electrical'!P147="*",'26-Electrical'!O147,'26-Electrical'!R147="*",'26-Electrical'!Q147,'26-Electrical'!T147="*",'26-Electrical'!S147),"")</f>
        <v/>
      </c>
      <c r="E3714" s="622" t="e">
        <f>D3714/'Project Data'!$D$22</f>
        <v>#VALUE!</v>
      </c>
      <c r="F3714" s="174" t="s">
        <v>44</v>
      </c>
      <c r="G3714" s="238" t="str" cm="1">
        <f t="array" ref="G3714">_xlfn.IFNA(_xlfn.IFS('26-Electrical'!F147="*",'26-Electrical'!E147,'26-Electrical'!H147="*",'26-Electrical'!G147,'26-Electrical'!J147="*",'26-Electrical'!I147,'26-Electrical'!L147="*",'26-Electrical'!K147,'26-Electrical'!N147="*",'26-Electrical'!M147,'26-Electrical'!P147="*",'26-Electrical'!O147,'26-Electrical'!R147="*",'26-Electrical'!Q147,'26-Electrical'!T147="*",'26-Electrical'!S147,'26-Electrical'!V147="*",'26-Electrical'!U147),"")</f>
        <v/>
      </c>
      <c r="H3714" s="236" t="e">
        <f>G3714/'Project Data'!$D$22</f>
        <v>#VALUE!</v>
      </c>
      <c r="I3714" s="174"/>
      <c r="J3714" s="225"/>
      <c r="K3714" s="242"/>
    </row>
    <row r="3715" spans="1:11" s="147" customFormat="1" ht="15.6" hidden="1">
      <c r="A3715" s="198">
        <f>'26-Electrical'!A148</f>
        <v>0</v>
      </c>
      <c r="B3715" s="235" t="str">
        <f>'26-Electrical'!B148</f>
        <v>26 33 16 Battery Racks</v>
      </c>
      <c r="C3715" s="254"/>
      <c r="D3715" s="238" t="str" cm="1">
        <f t="array" ref="D3715">_xlfn.IFNA(_xlfn.IFS('26-Electrical'!D148="*",'26-Electrical'!C148,'26-Electrical'!F148="*",'26-Electrical'!E148,'26-Electrical'!H148="*",'26-Electrical'!G148,'26-Electrical'!J148="*",'26-Electrical'!I148,'26-Electrical'!L148="*",'26-Electrical'!K148,'26-Electrical'!N148="*",'26-Electrical'!M148,'26-Electrical'!P148="*",'26-Electrical'!O148,'26-Electrical'!R148="*",'26-Electrical'!Q148,'26-Electrical'!T148="*",'26-Electrical'!S148),"")</f>
        <v/>
      </c>
      <c r="E3715" s="622" t="e">
        <f>D3715/'Project Data'!$D$22</f>
        <v>#VALUE!</v>
      </c>
      <c r="F3715" s="174" t="s">
        <v>44</v>
      </c>
      <c r="G3715" s="238" t="str" cm="1">
        <f t="array" ref="G3715">_xlfn.IFNA(_xlfn.IFS('26-Electrical'!F148="*",'26-Electrical'!E148,'26-Electrical'!H148="*",'26-Electrical'!G148,'26-Electrical'!J148="*",'26-Electrical'!I148,'26-Electrical'!L148="*",'26-Electrical'!K148,'26-Electrical'!N148="*",'26-Electrical'!M148,'26-Electrical'!P148="*",'26-Electrical'!O148,'26-Electrical'!R148="*",'26-Electrical'!Q148,'26-Electrical'!T148="*",'26-Electrical'!S148,'26-Electrical'!V148="*",'26-Electrical'!U148),"")</f>
        <v/>
      </c>
      <c r="H3715" s="236" t="e">
        <f>G3715/'Project Data'!$D$22</f>
        <v>#VALUE!</v>
      </c>
      <c r="I3715" s="174"/>
      <c r="J3715" s="225"/>
      <c r="K3715" s="242"/>
    </row>
    <row r="3716" spans="1:11" s="147" customFormat="1" ht="15.6" hidden="1">
      <c r="A3716" s="198">
        <f>'26-Electrical'!A149</f>
        <v>0</v>
      </c>
      <c r="B3716" s="235" t="str">
        <f>'26-Electrical'!B149</f>
        <v>26 33 19 Battery Units</v>
      </c>
      <c r="C3716" s="254"/>
      <c r="D3716" s="238" t="str" cm="1">
        <f t="array" ref="D3716">_xlfn.IFNA(_xlfn.IFS('26-Electrical'!D149="*",'26-Electrical'!C149,'26-Electrical'!F149="*",'26-Electrical'!E149,'26-Electrical'!H149="*",'26-Electrical'!G149,'26-Electrical'!J149="*",'26-Electrical'!I149,'26-Electrical'!L149="*",'26-Electrical'!K149,'26-Electrical'!N149="*",'26-Electrical'!M149,'26-Electrical'!P149="*",'26-Electrical'!O149,'26-Electrical'!R149="*",'26-Electrical'!Q149,'26-Electrical'!T149="*",'26-Electrical'!S149),"")</f>
        <v/>
      </c>
      <c r="E3716" s="622" t="e">
        <f>D3716/'Project Data'!$D$22</f>
        <v>#VALUE!</v>
      </c>
      <c r="F3716" s="174" t="s">
        <v>44</v>
      </c>
      <c r="G3716" s="238" t="str" cm="1">
        <f t="array" ref="G3716">_xlfn.IFNA(_xlfn.IFS('26-Electrical'!F149="*",'26-Electrical'!E149,'26-Electrical'!H149="*",'26-Electrical'!G149,'26-Electrical'!J149="*",'26-Electrical'!I149,'26-Electrical'!L149="*",'26-Electrical'!K149,'26-Electrical'!N149="*",'26-Electrical'!M149,'26-Electrical'!P149="*",'26-Electrical'!O149,'26-Electrical'!R149="*",'26-Electrical'!Q149,'26-Electrical'!T149="*",'26-Electrical'!S149,'26-Electrical'!V149="*",'26-Electrical'!U149),"")</f>
        <v/>
      </c>
      <c r="H3716" s="236" t="e">
        <f>G3716/'Project Data'!$D$22</f>
        <v>#VALUE!</v>
      </c>
      <c r="I3716" s="174"/>
      <c r="J3716" s="225"/>
      <c r="K3716" s="242"/>
    </row>
    <row r="3717" spans="1:11" s="147" customFormat="1" ht="15.6" hidden="1">
      <c r="A3717" s="198">
        <f>'26-Electrical'!A150</f>
        <v>0</v>
      </c>
      <c r="B3717" s="235" t="str">
        <f>'26-Electrical'!B150</f>
        <v>26 33 23 Central Battery Equipment</v>
      </c>
      <c r="C3717" s="254"/>
      <c r="D3717" s="238" t="str" cm="1">
        <f t="array" ref="D3717">_xlfn.IFNA(_xlfn.IFS('26-Electrical'!D150="*",'26-Electrical'!C150,'26-Electrical'!F150="*",'26-Electrical'!E150,'26-Electrical'!H150="*",'26-Electrical'!G150,'26-Electrical'!J150="*",'26-Electrical'!I150,'26-Electrical'!L150="*",'26-Electrical'!K150,'26-Electrical'!N150="*",'26-Electrical'!M150,'26-Electrical'!P150="*",'26-Electrical'!O150,'26-Electrical'!R150="*",'26-Electrical'!Q150,'26-Electrical'!T150="*",'26-Electrical'!S150),"")</f>
        <v/>
      </c>
      <c r="E3717" s="622" t="e">
        <f>D3717/'Project Data'!$D$22</f>
        <v>#VALUE!</v>
      </c>
      <c r="F3717" s="174" t="s">
        <v>44</v>
      </c>
      <c r="G3717" s="238" t="str" cm="1">
        <f t="array" ref="G3717">_xlfn.IFNA(_xlfn.IFS('26-Electrical'!F150="*",'26-Electrical'!E150,'26-Electrical'!H150="*",'26-Electrical'!G150,'26-Electrical'!J150="*",'26-Electrical'!I150,'26-Electrical'!L150="*",'26-Electrical'!K150,'26-Electrical'!N150="*",'26-Electrical'!M150,'26-Electrical'!P150="*",'26-Electrical'!O150,'26-Electrical'!R150="*",'26-Electrical'!Q150,'26-Electrical'!T150="*",'26-Electrical'!S150,'26-Electrical'!V150="*",'26-Electrical'!U150),"")</f>
        <v/>
      </c>
      <c r="H3717" s="236" t="e">
        <f>G3717/'Project Data'!$D$22</f>
        <v>#VALUE!</v>
      </c>
      <c r="I3717" s="174"/>
      <c r="J3717" s="225"/>
      <c r="K3717" s="242"/>
    </row>
    <row r="3718" spans="1:11" s="147" customFormat="1" ht="15.6" hidden="1">
      <c r="A3718" s="198">
        <f>'26-Electrical'!A151</f>
        <v>0</v>
      </c>
      <c r="B3718" s="235" t="str">
        <f>'26-Electrical'!B151</f>
        <v>26 33 23.13 Central Battery Equipment for Emergency Lighting</v>
      </c>
      <c r="C3718" s="254"/>
      <c r="D3718" s="238" t="str" cm="1">
        <f t="array" ref="D3718">_xlfn.IFNA(_xlfn.IFS('26-Electrical'!D151="*",'26-Electrical'!C151,'26-Electrical'!F151="*",'26-Electrical'!E151,'26-Electrical'!H151="*",'26-Electrical'!G151,'26-Electrical'!J151="*",'26-Electrical'!I151,'26-Electrical'!L151="*",'26-Electrical'!K151,'26-Electrical'!N151="*",'26-Electrical'!M151,'26-Electrical'!P151="*",'26-Electrical'!O151,'26-Electrical'!R151="*",'26-Electrical'!Q151,'26-Electrical'!T151="*",'26-Electrical'!S151),"")</f>
        <v/>
      </c>
      <c r="E3718" s="622" t="e">
        <f>D3718/'Project Data'!$D$22</f>
        <v>#VALUE!</v>
      </c>
      <c r="F3718" s="174" t="s">
        <v>44</v>
      </c>
      <c r="G3718" s="238" t="str" cm="1">
        <f t="array" ref="G3718">_xlfn.IFNA(_xlfn.IFS('26-Electrical'!F151="*",'26-Electrical'!E151,'26-Electrical'!H151="*",'26-Electrical'!G151,'26-Electrical'!J151="*",'26-Electrical'!I151,'26-Electrical'!L151="*",'26-Electrical'!K151,'26-Electrical'!N151="*",'26-Electrical'!M151,'26-Electrical'!P151="*",'26-Electrical'!O151,'26-Electrical'!R151="*",'26-Electrical'!Q151,'26-Electrical'!T151="*",'26-Electrical'!S151,'26-Electrical'!V151="*",'26-Electrical'!U151),"")</f>
        <v/>
      </c>
      <c r="H3718" s="236" t="e">
        <f>G3718/'Project Data'!$D$22</f>
        <v>#VALUE!</v>
      </c>
      <c r="I3718" s="174"/>
      <c r="J3718" s="225"/>
      <c r="K3718" s="242"/>
    </row>
    <row r="3719" spans="1:11" s="147" customFormat="1" ht="15.6" hidden="1">
      <c r="A3719" s="198">
        <f>'26-Electrical'!A152</f>
        <v>0</v>
      </c>
      <c r="B3719" s="235" t="str">
        <f>'26-Electrical'!B152</f>
        <v>26 33 43 Battery Chargers</v>
      </c>
      <c r="C3719" s="254"/>
      <c r="D3719" s="238" t="str" cm="1">
        <f t="array" ref="D3719">_xlfn.IFNA(_xlfn.IFS('26-Electrical'!D152="*",'26-Electrical'!C152,'26-Electrical'!F152="*",'26-Electrical'!E152,'26-Electrical'!H152="*",'26-Electrical'!G152,'26-Electrical'!J152="*",'26-Electrical'!I152,'26-Electrical'!L152="*",'26-Electrical'!K152,'26-Electrical'!N152="*",'26-Electrical'!M152,'26-Electrical'!P152="*",'26-Electrical'!O152,'26-Electrical'!R152="*",'26-Electrical'!Q152,'26-Electrical'!T152="*",'26-Electrical'!S152),"")</f>
        <v/>
      </c>
      <c r="E3719" s="622" t="e">
        <f>D3719/'Project Data'!$D$22</f>
        <v>#VALUE!</v>
      </c>
      <c r="F3719" s="174" t="s">
        <v>44</v>
      </c>
      <c r="G3719" s="238" t="str" cm="1">
        <f t="array" ref="G3719">_xlfn.IFNA(_xlfn.IFS('26-Electrical'!F152="*",'26-Electrical'!E152,'26-Electrical'!H152="*",'26-Electrical'!G152,'26-Electrical'!J152="*",'26-Electrical'!I152,'26-Electrical'!L152="*",'26-Electrical'!K152,'26-Electrical'!N152="*",'26-Electrical'!M152,'26-Electrical'!P152="*",'26-Electrical'!O152,'26-Electrical'!R152="*",'26-Electrical'!Q152,'26-Electrical'!T152="*",'26-Electrical'!S152,'26-Electrical'!V152="*",'26-Electrical'!U152),"")</f>
        <v/>
      </c>
      <c r="H3719" s="236" t="e">
        <f>G3719/'Project Data'!$D$22</f>
        <v>#VALUE!</v>
      </c>
      <c r="I3719" s="174"/>
      <c r="J3719" s="225"/>
      <c r="K3719" s="242"/>
    </row>
    <row r="3720" spans="1:11" s="147" customFormat="1" ht="15.6" hidden="1">
      <c r="A3720" s="198">
        <f>'26-Electrical'!A153</f>
        <v>0</v>
      </c>
      <c r="B3720" s="235" t="str">
        <f>'26-Electrical'!B153</f>
        <v>26 33 46 Battery Monitoring</v>
      </c>
      <c r="C3720" s="254"/>
      <c r="D3720" s="238" t="str" cm="1">
        <f t="array" ref="D3720">_xlfn.IFNA(_xlfn.IFS('26-Electrical'!D153="*",'26-Electrical'!C153,'26-Electrical'!F153="*",'26-Electrical'!E153,'26-Electrical'!H153="*",'26-Electrical'!G153,'26-Electrical'!J153="*",'26-Electrical'!I153,'26-Electrical'!L153="*",'26-Electrical'!K153,'26-Electrical'!N153="*",'26-Electrical'!M153,'26-Electrical'!P153="*",'26-Electrical'!O153,'26-Electrical'!R153="*",'26-Electrical'!Q153,'26-Electrical'!T153="*",'26-Electrical'!S153),"")</f>
        <v/>
      </c>
      <c r="E3720" s="622" t="e">
        <f>D3720/'Project Data'!$D$22</f>
        <v>#VALUE!</v>
      </c>
      <c r="F3720" s="174" t="s">
        <v>44</v>
      </c>
      <c r="G3720" s="238" t="str" cm="1">
        <f t="array" ref="G3720">_xlfn.IFNA(_xlfn.IFS('26-Electrical'!F153="*",'26-Electrical'!E153,'26-Electrical'!H153="*",'26-Electrical'!G153,'26-Electrical'!J153="*",'26-Electrical'!I153,'26-Electrical'!L153="*",'26-Electrical'!K153,'26-Electrical'!N153="*",'26-Electrical'!M153,'26-Electrical'!P153="*",'26-Electrical'!O153,'26-Electrical'!R153="*",'26-Electrical'!Q153,'26-Electrical'!T153="*",'26-Electrical'!S153,'26-Electrical'!V153="*",'26-Electrical'!U153),"")</f>
        <v/>
      </c>
      <c r="H3720" s="236" t="e">
        <f>G3720/'Project Data'!$D$22</f>
        <v>#VALUE!</v>
      </c>
      <c r="I3720" s="174"/>
      <c r="J3720" s="225"/>
      <c r="K3720" s="242"/>
    </row>
    <row r="3721" spans="1:11" s="147" customFormat="1" ht="15.6" hidden="1">
      <c r="A3721" s="198">
        <f>'26-Electrical'!A154</f>
        <v>0</v>
      </c>
      <c r="B3721" s="235" t="str">
        <f>'26-Electrical'!B154</f>
        <v>26 33 53 Static Uninterruptible Power Supply</v>
      </c>
      <c r="C3721" s="254"/>
      <c r="D3721" s="238" t="str" cm="1">
        <f t="array" ref="D3721">_xlfn.IFNA(_xlfn.IFS('26-Electrical'!D154="*",'26-Electrical'!C154,'26-Electrical'!F154="*",'26-Electrical'!E154,'26-Electrical'!H154="*",'26-Electrical'!G154,'26-Electrical'!J154="*",'26-Electrical'!I154,'26-Electrical'!L154="*",'26-Electrical'!K154,'26-Electrical'!N154="*",'26-Electrical'!M154,'26-Electrical'!P154="*",'26-Electrical'!O154,'26-Electrical'!R154="*",'26-Electrical'!Q154,'26-Electrical'!T154="*",'26-Electrical'!S154),"")</f>
        <v/>
      </c>
      <c r="E3721" s="622" t="e">
        <f>D3721/'Project Data'!$D$22</f>
        <v>#VALUE!</v>
      </c>
      <c r="F3721" s="174" t="s">
        <v>44</v>
      </c>
      <c r="G3721" s="238" t="str" cm="1">
        <f t="array" ref="G3721">_xlfn.IFNA(_xlfn.IFS('26-Electrical'!F154="*",'26-Electrical'!E154,'26-Electrical'!H154="*",'26-Electrical'!G154,'26-Electrical'!J154="*",'26-Electrical'!I154,'26-Electrical'!L154="*",'26-Electrical'!K154,'26-Electrical'!N154="*",'26-Electrical'!M154,'26-Electrical'!P154="*",'26-Electrical'!O154,'26-Electrical'!R154="*",'26-Electrical'!Q154,'26-Electrical'!T154="*",'26-Electrical'!S154,'26-Electrical'!V154="*",'26-Electrical'!U154),"")</f>
        <v/>
      </c>
      <c r="H3721" s="236" t="e">
        <f>G3721/'Project Data'!$D$22</f>
        <v>#VALUE!</v>
      </c>
      <c r="I3721" s="174"/>
      <c r="J3721" s="225"/>
      <c r="K3721" s="242"/>
    </row>
    <row r="3722" spans="1:11" s="147" customFormat="1" ht="15.6" hidden="1">
      <c r="A3722" s="198">
        <f>'26-Electrical'!A155</f>
        <v>0</v>
      </c>
      <c r="B3722" s="235" t="str">
        <f>'26-Electrical'!B155</f>
        <v>26 35 53 Voltage Regulators</v>
      </c>
      <c r="C3722" s="254"/>
      <c r="D3722" s="238" t="str" cm="1">
        <f t="array" ref="D3722">_xlfn.IFNA(_xlfn.IFS('26-Electrical'!D155="*",'26-Electrical'!C155,'26-Electrical'!F155="*",'26-Electrical'!E155,'26-Electrical'!H155="*",'26-Electrical'!G155,'26-Electrical'!J155="*",'26-Electrical'!I155,'26-Electrical'!L155="*",'26-Electrical'!K155,'26-Electrical'!N155="*",'26-Electrical'!M155,'26-Electrical'!P155="*",'26-Electrical'!O155,'26-Electrical'!R155="*",'26-Electrical'!Q155,'26-Electrical'!T155="*",'26-Electrical'!S155),"")</f>
        <v/>
      </c>
      <c r="E3722" s="622" t="e">
        <f>D3722/'Project Data'!$D$22</f>
        <v>#VALUE!</v>
      </c>
      <c r="F3722" s="174" t="s">
        <v>44</v>
      </c>
      <c r="G3722" s="238" t="str" cm="1">
        <f t="array" ref="G3722">_xlfn.IFNA(_xlfn.IFS('26-Electrical'!F155="*",'26-Electrical'!E155,'26-Electrical'!H155="*",'26-Electrical'!G155,'26-Electrical'!J155="*",'26-Electrical'!I155,'26-Electrical'!L155="*",'26-Electrical'!K155,'26-Electrical'!N155="*",'26-Electrical'!M155,'26-Electrical'!P155="*",'26-Electrical'!O155,'26-Electrical'!R155="*",'26-Electrical'!Q155,'26-Electrical'!T155="*",'26-Electrical'!S155,'26-Electrical'!V155="*",'26-Electrical'!U155),"")</f>
        <v/>
      </c>
      <c r="H3722" s="236" t="e">
        <f>G3722/'Project Data'!$D$22</f>
        <v>#VALUE!</v>
      </c>
      <c r="I3722" s="174"/>
      <c r="J3722" s="225"/>
      <c r="K3722" s="242"/>
    </row>
    <row r="3723" spans="1:11" s="147" customFormat="1" ht="15.6" hidden="1">
      <c r="A3723" s="198">
        <f>'26-Electrical'!A156</f>
        <v>0</v>
      </c>
      <c r="B3723" s="235" t="str">
        <f>'26-Electrical'!B156</f>
        <v>26 36 00 Transfer Switches</v>
      </c>
      <c r="C3723" s="254"/>
      <c r="D3723" s="238" t="str" cm="1">
        <f t="array" ref="D3723">_xlfn.IFNA(_xlfn.IFS('26-Electrical'!D156="*",'26-Electrical'!C156,'26-Electrical'!F156="*",'26-Electrical'!E156,'26-Electrical'!H156="*",'26-Electrical'!G156,'26-Electrical'!J156="*",'26-Electrical'!I156,'26-Electrical'!L156="*",'26-Electrical'!K156,'26-Electrical'!N156="*",'26-Electrical'!M156,'26-Electrical'!P156="*",'26-Electrical'!O156,'26-Electrical'!R156="*",'26-Electrical'!Q156,'26-Electrical'!T156="*",'26-Electrical'!S156),"")</f>
        <v/>
      </c>
      <c r="E3723" s="622" t="e">
        <f>D3723/'Project Data'!$D$22</f>
        <v>#VALUE!</v>
      </c>
      <c r="F3723" s="174" t="s">
        <v>44</v>
      </c>
      <c r="G3723" s="238" t="str" cm="1">
        <f t="array" ref="G3723">_xlfn.IFNA(_xlfn.IFS('26-Electrical'!F156="*",'26-Electrical'!E156,'26-Electrical'!H156="*",'26-Electrical'!G156,'26-Electrical'!J156="*",'26-Electrical'!I156,'26-Electrical'!L156="*",'26-Electrical'!K156,'26-Electrical'!N156="*",'26-Electrical'!M156,'26-Electrical'!P156="*",'26-Electrical'!O156,'26-Electrical'!R156="*",'26-Electrical'!Q156,'26-Electrical'!T156="*",'26-Electrical'!S156,'26-Electrical'!V156="*",'26-Electrical'!U156),"")</f>
        <v/>
      </c>
      <c r="H3723" s="236" t="e">
        <f>G3723/'Project Data'!$D$22</f>
        <v>#VALUE!</v>
      </c>
      <c r="I3723" s="174"/>
      <c r="J3723" s="225"/>
      <c r="K3723" s="242"/>
    </row>
    <row r="3724" spans="1:11" s="147" customFormat="1" ht="15.6" hidden="1">
      <c r="A3724" s="198">
        <f>'26-Electrical'!A157</f>
        <v>0</v>
      </c>
      <c r="B3724" s="235" t="str">
        <f>'26-Electrical'!B157</f>
        <v>26 36 13 Manual Transfer Switches</v>
      </c>
      <c r="C3724" s="254"/>
      <c r="D3724" s="238" t="str" cm="1">
        <f t="array" ref="D3724">_xlfn.IFNA(_xlfn.IFS('26-Electrical'!D157="*",'26-Electrical'!C157,'26-Electrical'!F157="*",'26-Electrical'!E157,'26-Electrical'!H157="*",'26-Electrical'!G157,'26-Electrical'!J157="*",'26-Electrical'!I157,'26-Electrical'!L157="*",'26-Electrical'!K157,'26-Electrical'!N157="*",'26-Electrical'!M157,'26-Electrical'!P157="*",'26-Electrical'!O157,'26-Electrical'!R157="*",'26-Electrical'!Q157,'26-Electrical'!T157="*",'26-Electrical'!S157),"")</f>
        <v/>
      </c>
      <c r="E3724" s="622" t="e">
        <f>D3724/'Project Data'!$D$22</f>
        <v>#VALUE!</v>
      </c>
      <c r="F3724" s="174" t="s">
        <v>44</v>
      </c>
      <c r="G3724" s="238" t="str" cm="1">
        <f t="array" ref="G3724">_xlfn.IFNA(_xlfn.IFS('26-Electrical'!F157="*",'26-Electrical'!E157,'26-Electrical'!H157="*",'26-Electrical'!G157,'26-Electrical'!J157="*",'26-Electrical'!I157,'26-Electrical'!L157="*",'26-Electrical'!K157,'26-Electrical'!N157="*",'26-Electrical'!M157,'26-Electrical'!P157="*",'26-Electrical'!O157,'26-Electrical'!R157="*",'26-Electrical'!Q157,'26-Electrical'!T157="*",'26-Electrical'!S157,'26-Electrical'!V157="*",'26-Electrical'!U157),"")</f>
        <v/>
      </c>
      <c r="H3724" s="236" t="e">
        <f>G3724/'Project Data'!$D$22</f>
        <v>#VALUE!</v>
      </c>
      <c r="I3724" s="174"/>
      <c r="J3724" s="225"/>
      <c r="K3724" s="242"/>
    </row>
    <row r="3725" spans="1:11" s="147" customFormat="1" ht="15.6" hidden="1">
      <c r="A3725" s="198">
        <f>'26-Electrical'!A158</f>
        <v>0</v>
      </c>
      <c r="B3725" s="235" t="str">
        <f>'26-Electrical'!B158</f>
        <v>26 36 23 Automatic Transfer Switches</v>
      </c>
      <c r="C3725" s="254"/>
      <c r="D3725" s="238" t="str" cm="1">
        <f t="array" ref="D3725">_xlfn.IFNA(_xlfn.IFS('26-Electrical'!D158="*",'26-Electrical'!C158,'26-Electrical'!F158="*",'26-Electrical'!E158,'26-Electrical'!H158="*",'26-Electrical'!G158,'26-Electrical'!J158="*",'26-Electrical'!I158,'26-Electrical'!L158="*",'26-Electrical'!K158,'26-Electrical'!N158="*",'26-Electrical'!M158,'26-Electrical'!P158="*",'26-Electrical'!O158,'26-Electrical'!R158="*",'26-Electrical'!Q158,'26-Electrical'!T158="*",'26-Electrical'!S158),"")</f>
        <v/>
      </c>
      <c r="E3725" s="622" t="e">
        <f>D3725/'Project Data'!$D$22</f>
        <v>#VALUE!</v>
      </c>
      <c r="F3725" s="174" t="s">
        <v>44</v>
      </c>
      <c r="G3725" s="238" t="str" cm="1">
        <f t="array" ref="G3725">_xlfn.IFNA(_xlfn.IFS('26-Electrical'!F158="*",'26-Electrical'!E158,'26-Electrical'!H158="*",'26-Electrical'!G158,'26-Electrical'!J158="*",'26-Electrical'!I158,'26-Electrical'!L158="*",'26-Electrical'!K158,'26-Electrical'!N158="*",'26-Electrical'!M158,'26-Electrical'!P158="*",'26-Electrical'!O158,'26-Electrical'!R158="*",'26-Electrical'!Q158,'26-Electrical'!T158="*",'26-Electrical'!S158,'26-Electrical'!V158="*",'26-Electrical'!U158),"")</f>
        <v/>
      </c>
      <c r="H3725" s="236" t="e">
        <f>G3725/'Project Data'!$D$22</f>
        <v>#VALUE!</v>
      </c>
      <c r="I3725" s="174"/>
      <c r="J3725" s="225"/>
      <c r="K3725" s="242"/>
    </row>
    <row r="3726" spans="1:11" s="147" customFormat="1" ht="15.6" hidden="1">
      <c r="A3726" s="198">
        <f>'26-Electrical'!A159</f>
        <v>0</v>
      </c>
      <c r="B3726" s="235" t="str">
        <f>'26-Electrical'!B159</f>
        <v>26 40 00 Electrical Protection</v>
      </c>
      <c r="C3726" s="254"/>
      <c r="D3726" s="238" t="str" cm="1">
        <f t="array" ref="D3726">_xlfn.IFNA(_xlfn.IFS('26-Electrical'!D159="*",'26-Electrical'!C159,'26-Electrical'!F159="*",'26-Electrical'!E159,'26-Electrical'!H159="*",'26-Electrical'!G159,'26-Electrical'!J159="*",'26-Electrical'!I159,'26-Electrical'!L159="*",'26-Electrical'!K159,'26-Electrical'!N159="*",'26-Electrical'!M159,'26-Electrical'!P159="*",'26-Electrical'!O159,'26-Electrical'!R159="*",'26-Electrical'!Q159,'26-Electrical'!T159="*",'26-Electrical'!S159),"")</f>
        <v/>
      </c>
      <c r="E3726" s="622" t="e">
        <f>D3726/'Project Data'!$D$22</f>
        <v>#VALUE!</v>
      </c>
      <c r="F3726" s="174" t="s">
        <v>44</v>
      </c>
      <c r="G3726" s="238" t="str" cm="1">
        <f t="array" ref="G3726">_xlfn.IFNA(_xlfn.IFS('26-Electrical'!F159="*",'26-Electrical'!E159,'26-Electrical'!H159="*",'26-Electrical'!G159,'26-Electrical'!J159="*",'26-Electrical'!I159,'26-Electrical'!L159="*",'26-Electrical'!K159,'26-Electrical'!N159="*",'26-Electrical'!M159,'26-Electrical'!P159="*",'26-Electrical'!O159,'26-Electrical'!R159="*",'26-Electrical'!Q159,'26-Electrical'!T159="*",'26-Electrical'!S159,'26-Electrical'!V159="*",'26-Electrical'!U159),"")</f>
        <v/>
      </c>
      <c r="H3726" s="236" t="e">
        <f>G3726/'Project Data'!$D$22</f>
        <v>#VALUE!</v>
      </c>
      <c r="I3726" s="174"/>
      <c r="J3726" s="225"/>
      <c r="K3726" s="242"/>
    </row>
    <row r="3727" spans="1:11" s="147" customFormat="1" ht="15.6" hidden="1">
      <c r="A3727" s="198">
        <f>'26-Electrical'!A160</f>
        <v>0</v>
      </c>
      <c r="B3727" s="235" t="str">
        <f>'26-Electrical'!B160</f>
        <v>26 41 00 Facility Lightning Protection</v>
      </c>
      <c r="C3727" s="254"/>
      <c r="D3727" s="238" t="str" cm="1">
        <f t="array" ref="D3727">_xlfn.IFNA(_xlfn.IFS('26-Electrical'!D160="*",'26-Electrical'!C160,'26-Electrical'!F160="*",'26-Electrical'!E160,'26-Electrical'!H160="*",'26-Electrical'!G160,'26-Electrical'!J160="*",'26-Electrical'!I160,'26-Electrical'!L160="*",'26-Electrical'!K160,'26-Electrical'!N160="*",'26-Electrical'!M160,'26-Electrical'!P160="*",'26-Electrical'!O160,'26-Electrical'!R160="*",'26-Electrical'!Q160,'26-Electrical'!T160="*",'26-Electrical'!S160),"")</f>
        <v/>
      </c>
      <c r="E3727" s="622" t="e">
        <f>D3727/'Project Data'!$D$22</f>
        <v>#VALUE!</v>
      </c>
      <c r="F3727" s="174" t="s">
        <v>44</v>
      </c>
      <c r="G3727" s="238" t="str" cm="1">
        <f t="array" ref="G3727">_xlfn.IFNA(_xlfn.IFS('26-Electrical'!F160="*",'26-Electrical'!E160,'26-Electrical'!H160="*",'26-Electrical'!G160,'26-Electrical'!J160="*",'26-Electrical'!I160,'26-Electrical'!L160="*",'26-Electrical'!K160,'26-Electrical'!N160="*",'26-Electrical'!M160,'26-Electrical'!P160="*",'26-Electrical'!O160,'26-Electrical'!R160="*",'26-Electrical'!Q160,'26-Electrical'!T160="*",'26-Electrical'!S160,'26-Electrical'!V160="*",'26-Electrical'!U160),"")</f>
        <v/>
      </c>
      <c r="H3727" s="236" t="e">
        <f>G3727/'Project Data'!$D$22</f>
        <v>#VALUE!</v>
      </c>
      <c r="I3727" s="174"/>
      <c r="J3727" s="225"/>
      <c r="K3727" s="242"/>
    </row>
    <row r="3728" spans="1:11" s="147" customFormat="1" ht="15.6" hidden="1">
      <c r="A3728" s="198">
        <f>'26-Electrical'!A161</f>
        <v>0</v>
      </c>
      <c r="B3728" s="235" t="str">
        <f>'26-Electrical'!B161</f>
        <v>26 41 13 Lightning Protection for Structures</v>
      </c>
      <c r="C3728" s="254"/>
      <c r="D3728" s="238" t="str" cm="1">
        <f t="array" ref="D3728">_xlfn.IFNA(_xlfn.IFS('26-Electrical'!D161="*",'26-Electrical'!C161,'26-Electrical'!F161="*",'26-Electrical'!E161,'26-Electrical'!H161="*",'26-Electrical'!G161,'26-Electrical'!J161="*",'26-Electrical'!I161,'26-Electrical'!L161="*",'26-Electrical'!K161,'26-Electrical'!N161="*",'26-Electrical'!M161,'26-Electrical'!P161="*",'26-Electrical'!O161,'26-Electrical'!R161="*",'26-Electrical'!Q161,'26-Electrical'!T161="*",'26-Electrical'!S161),"")</f>
        <v/>
      </c>
      <c r="E3728" s="622" t="e">
        <f>D3728/'Project Data'!$D$22</f>
        <v>#VALUE!</v>
      </c>
      <c r="F3728" s="174" t="s">
        <v>44</v>
      </c>
      <c r="G3728" s="238" t="str" cm="1">
        <f t="array" ref="G3728">_xlfn.IFNA(_xlfn.IFS('26-Electrical'!F161="*",'26-Electrical'!E161,'26-Electrical'!H161="*",'26-Electrical'!G161,'26-Electrical'!J161="*",'26-Electrical'!I161,'26-Electrical'!L161="*",'26-Electrical'!K161,'26-Electrical'!N161="*",'26-Electrical'!M161,'26-Electrical'!P161="*",'26-Electrical'!O161,'26-Electrical'!R161="*",'26-Electrical'!Q161,'26-Electrical'!T161="*",'26-Electrical'!S161,'26-Electrical'!V161="*",'26-Electrical'!U161),"")</f>
        <v/>
      </c>
      <c r="H3728" s="236" t="e">
        <f>G3728/'Project Data'!$D$22</f>
        <v>#VALUE!</v>
      </c>
      <c r="I3728" s="174"/>
      <c r="J3728" s="225"/>
      <c r="K3728" s="242"/>
    </row>
    <row r="3729" spans="1:11" s="147" customFormat="1" ht="15.6" hidden="1">
      <c r="A3729" s="198">
        <f>'26-Electrical'!A162</f>
        <v>0</v>
      </c>
      <c r="B3729" s="235" t="str">
        <f>'26-Electrical'!B162</f>
        <v>26 41 13.13 Lightning Protection for Buildings</v>
      </c>
      <c r="C3729" s="254"/>
      <c r="D3729" s="238" t="str" cm="1">
        <f t="array" ref="D3729">_xlfn.IFNA(_xlfn.IFS('26-Electrical'!D162="*",'26-Electrical'!C162,'26-Electrical'!F162="*",'26-Electrical'!E162,'26-Electrical'!H162="*",'26-Electrical'!G162,'26-Electrical'!J162="*",'26-Electrical'!I162,'26-Electrical'!L162="*",'26-Electrical'!K162,'26-Electrical'!N162="*",'26-Electrical'!M162,'26-Electrical'!P162="*",'26-Electrical'!O162,'26-Electrical'!R162="*",'26-Electrical'!Q162,'26-Electrical'!T162="*",'26-Electrical'!S162),"")</f>
        <v/>
      </c>
      <c r="E3729" s="622" t="e">
        <f>D3729/'Project Data'!$D$22</f>
        <v>#VALUE!</v>
      </c>
      <c r="F3729" s="174" t="s">
        <v>44</v>
      </c>
      <c r="G3729" s="238" t="str" cm="1">
        <f t="array" ref="G3729">_xlfn.IFNA(_xlfn.IFS('26-Electrical'!F162="*",'26-Electrical'!E162,'26-Electrical'!H162="*",'26-Electrical'!G162,'26-Electrical'!J162="*",'26-Electrical'!I162,'26-Electrical'!L162="*",'26-Electrical'!K162,'26-Electrical'!N162="*",'26-Electrical'!M162,'26-Electrical'!P162="*",'26-Electrical'!O162,'26-Electrical'!R162="*",'26-Electrical'!Q162,'26-Electrical'!T162="*",'26-Electrical'!S162,'26-Electrical'!V162="*",'26-Electrical'!U162),"")</f>
        <v/>
      </c>
      <c r="H3729" s="236" t="e">
        <f>G3729/'Project Data'!$D$22</f>
        <v>#VALUE!</v>
      </c>
      <c r="I3729" s="174"/>
      <c r="J3729" s="225"/>
      <c r="K3729" s="242"/>
    </row>
    <row r="3730" spans="1:11" s="147" customFormat="1" ht="15.6" hidden="1">
      <c r="A3730" s="198">
        <f>'26-Electrical'!A163</f>
        <v>0</v>
      </c>
      <c r="B3730" s="235" t="str">
        <f>'26-Electrical'!B163</f>
        <v>26 41 16 Lightning Prevention and Dissipation</v>
      </c>
      <c r="C3730" s="254"/>
      <c r="D3730" s="238" t="str" cm="1">
        <f t="array" ref="D3730">_xlfn.IFNA(_xlfn.IFS('26-Electrical'!D163="*",'26-Electrical'!C163,'26-Electrical'!F163="*",'26-Electrical'!E163,'26-Electrical'!H163="*",'26-Electrical'!G163,'26-Electrical'!J163="*",'26-Electrical'!I163,'26-Electrical'!L163="*",'26-Electrical'!K163,'26-Electrical'!N163="*",'26-Electrical'!M163,'26-Electrical'!P163="*",'26-Electrical'!O163,'26-Electrical'!R163="*",'26-Electrical'!Q163,'26-Electrical'!T163="*",'26-Electrical'!S163),"")</f>
        <v/>
      </c>
      <c r="E3730" s="622" t="e">
        <f>D3730/'Project Data'!$D$22</f>
        <v>#VALUE!</v>
      </c>
      <c r="F3730" s="174" t="s">
        <v>44</v>
      </c>
      <c r="G3730" s="238" t="str" cm="1">
        <f t="array" ref="G3730">_xlfn.IFNA(_xlfn.IFS('26-Electrical'!F163="*",'26-Electrical'!E163,'26-Electrical'!H163="*",'26-Electrical'!G163,'26-Electrical'!J163="*",'26-Electrical'!I163,'26-Electrical'!L163="*",'26-Electrical'!K163,'26-Electrical'!N163="*",'26-Electrical'!M163,'26-Electrical'!P163="*",'26-Electrical'!O163,'26-Electrical'!R163="*",'26-Electrical'!Q163,'26-Electrical'!T163="*",'26-Electrical'!S163,'26-Electrical'!V163="*",'26-Electrical'!U163),"")</f>
        <v/>
      </c>
      <c r="H3730" s="236" t="e">
        <f>G3730/'Project Data'!$D$22</f>
        <v>#VALUE!</v>
      </c>
      <c r="I3730" s="174"/>
      <c r="J3730" s="225"/>
      <c r="K3730" s="242"/>
    </row>
    <row r="3731" spans="1:11" s="147" customFormat="1" ht="15.6" hidden="1">
      <c r="A3731" s="198">
        <f>'26-Electrical'!A164</f>
        <v>0</v>
      </c>
      <c r="B3731" s="235" t="str">
        <f>'26-Electrical'!B164</f>
        <v>26 41 23 Lightning Protection Surge Arresters and Suppressors</v>
      </c>
      <c r="C3731" s="254"/>
      <c r="D3731" s="238" t="str" cm="1">
        <f t="array" ref="D3731">_xlfn.IFNA(_xlfn.IFS('26-Electrical'!D164="*",'26-Electrical'!C164,'26-Electrical'!F164="*",'26-Electrical'!E164,'26-Electrical'!H164="*",'26-Electrical'!G164,'26-Electrical'!J164="*",'26-Electrical'!I164,'26-Electrical'!L164="*",'26-Electrical'!K164,'26-Electrical'!N164="*",'26-Electrical'!M164,'26-Electrical'!P164="*",'26-Electrical'!O164,'26-Electrical'!R164="*",'26-Electrical'!Q164,'26-Electrical'!T164="*",'26-Electrical'!S164),"")</f>
        <v/>
      </c>
      <c r="E3731" s="622" t="e">
        <f>D3731/'Project Data'!$D$22</f>
        <v>#VALUE!</v>
      </c>
      <c r="F3731" s="174" t="s">
        <v>44</v>
      </c>
      <c r="G3731" s="238" t="str" cm="1">
        <f t="array" ref="G3731">_xlfn.IFNA(_xlfn.IFS('26-Electrical'!F164="*",'26-Electrical'!E164,'26-Electrical'!H164="*",'26-Electrical'!G164,'26-Electrical'!J164="*",'26-Electrical'!I164,'26-Electrical'!L164="*",'26-Electrical'!K164,'26-Electrical'!N164="*",'26-Electrical'!M164,'26-Electrical'!P164="*",'26-Electrical'!O164,'26-Electrical'!R164="*",'26-Electrical'!Q164,'26-Electrical'!T164="*",'26-Electrical'!S164,'26-Electrical'!V164="*",'26-Electrical'!U164),"")</f>
        <v/>
      </c>
      <c r="H3731" s="236" t="e">
        <f>G3731/'Project Data'!$D$22</f>
        <v>#VALUE!</v>
      </c>
      <c r="I3731" s="174"/>
      <c r="J3731" s="225"/>
      <c r="K3731" s="242"/>
    </row>
    <row r="3732" spans="1:11" s="147" customFormat="1" ht="15.6" hidden="1">
      <c r="A3732" s="198">
        <f>'26-Electrical'!A165</f>
        <v>0</v>
      </c>
      <c r="B3732" s="235" t="str">
        <f>'26-Electrical'!B165</f>
        <v>26 43 00 Surge Protective Devices</v>
      </c>
      <c r="C3732" s="254"/>
      <c r="D3732" s="238" t="str" cm="1">
        <f t="array" ref="D3732">_xlfn.IFNA(_xlfn.IFS('26-Electrical'!D165="*",'26-Electrical'!C165,'26-Electrical'!F165="*",'26-Electrical'!E165,'26-Electrical'!H165="*",'26-Electrical'!G165,'26-Electrical'!J165="*",'26-Electrical'!I165,'26-Electrical'!L165="*",'26-Electrical'!K165,'26-Electrical'!N165="*",'26-Electrical'!M165,'26-Electrical'!P165="*",'26-Electrical'!O165,'26-Electrical'!R165="*",'26-Electrical'!Q165,'26-Electrical'!T165="*",'26-Electrical'!S165),"")</f>
        <v/>
      </c>
      <c r="E3732" s="622" t="e">
        <f>D3732/'Project Data'!$D$22</f>
        <v>#VALUE!</v>
      </c>
      <c r="F3732" s="174" t="s">
        <v>44</v>
      </c>
      <c r="G3732" s="238" t="str" cm="1">
        <f t="array" ref="G3732">_xlfn.IFNA(_xlfn.IFS('26-Electrical'!F165="*",'26-Electrical'!E165,'26-Electrical'!H165="*",'26-Electrical'!G165,'26-Electrical'!J165="*",'26-Electrical'!I165,'26-Electrical'!L165="*",'26-Electrical'!K165,'26-Electrical'!N165="*",'26-Electrical'!M165,'26-Electrical'!P165="*",'26-Electrical'!O165,'26-Electrical'!R165="*",'26-Electrical'!Q165,'26-Electrical'!T165="*",'26-Electrical'!S165,'26-Electrical'!V165="*",'26-Electrical'!U165),"")</f>
        <v/>
      </c>
      <c r="H3732" s="236" t="e">
        <f>G3732/'Project Data'!$D$22</f>
        <v>#VALUE!</v>
      </c>
      <c r="I3732" s="174"/>
      <c r="J3732" s="225"/>
      <c r="K3732" s="242"/>
    </row>
    <row r="3733" spans="1:11" s="147" customFormat="1" ht="15.6" hidden="1">
      <c r="A3733" s="198">
        <f>'26-Electrical'!A166</f>
        <v>0</v>
      </c>
      <c r="B3733" s="235" t="str">
        <f>'26-Electrical'!B166</f>
        <v>26 43 13 Surge Protective Devices for Low-Voltage Electrical Power Circuits</v>
      </c>
      <c r="C3733" s="254"/>
      <c r="D3733" s="238" t="str" cm="1">
        <f t="array" ref="D3733">_xlfn.IFNA(_xlfn.IFS('26-Electrical'!D166="*",'26-Electrical'!C166,'26-Electrical'!F166="*",'26-Electrical'!E166,'26-Electrical'!H166="*",'26-Electrical'!G166,'26-Electrical'!J166="*",'26-Electrical'!I166,'26-Electrical'!L166="*",'26-Electrical'!K166,'26-Electrical'!N166="*",'26-Electrical'!M166,'26-Electrical'!P166="*",'26-Electrical'!O166,'26-Electrical'!R166="*",'26-Electrical'!Q166,'26-Electrical'!T166="*",'26-Electrical'!S166),"")</f>
        <v/>
      </c>
      <c r="E3733" s="622" t="e">
        <f>D3733/'Project Data'!$D$22</f>
        <v>#VALUE!</v>
      </c>
      <c r="F3733" s="174" t="s">
        <v>44</v>
      </c>
      <c r="G3733" s="238" t="str" cm="1">
        <f t="array" ref="G3733">_xlfn.IFNA(_xlfn.IFS('26-Electrical'!F166="*",'26-Electrical'!E166,'26-Electrical'!H166="*",'26-Electrical'!G166,'26-Electrical'!J166="*",'26-Electrical'!I166,'26-Electrical'!L166="*",'26-Electrical'!K166,'26-Electrical'!N166="*",'26-Electrical'!M166,'26-Electrical'!P166="*",'26-Electrical'!O166,'26-Electrical'!R166="*",'26-Electrical'!Q166,'26-Electrical'!T166="*",'26-Electrical'!S166,'26-Electrical'!V166="*",'26-Electrical'!U166),"")</f>
        <v/>
      </c>
      <c r="H3733" s="236" t="e">
        <f>G3733/'Project Data'!$D$22</f>
        <v>#VALUE!</v>
      </c>
      <c r="I3733" s="174"/>
      <c r="J3733" s="225"/>
      <c r="K3733" s="242"/>
    </row>
    <row r="3734" spans="1:11" s="147" customFormat="1" ht="15.6" hidden="1">
      <c r="A3734" s="398" t="str">
        <f>'26-Electrical'!A167</f>
        <v xml:space="preserve"> </v>
      </c>
      <c r="B3734" s="399" t="str">
        <f>'26-Electrical'!B167</f>
        <v>26 50 00 Lighting</v>
      </c>
      <c r="C3734" s="417"/>
      <c r="D3734" s="419" t="str" cm="1">
        <f t="array" ref="D3734">_xlfn.IFNA(_xlfn.IFS('26-Electrical'!D167="*",'26-Electrical'!C167,'26-Electrical'!F167="*",'26-Electrical'!E167,'26-Electrical'!H167="*",'26-Electrical'!G167,'26-Electrical'!J167="*",'26-Electrical'!I167,'26-Electrical'!L167="*",'26-Electrical'!K167,'26-Electrical'!N167="*",'26-Electrical'!M167,'26-Electrical'!P167="*",'26-Electrical'!O167,'26-Electrical'!R167="*",'26-Electrical'!Q167,'26-Electrical'!T167="*",'26-Electrical'!S167),"")</f>
        <v/>
      </c>
      <c r="E3734" s="402" t="e">
        <f>D3734/'Project Data'!$D$22</f>
        <v>#VALUE!</v>
      </c>
      <c r="F3734" s="421" t="s">
        <v>44</v>
      </c>
      <c r="G3734" s="419" t="str" cm="1">
        <f t="array" ref="G3734">_xlfn.IFNA(_xlfn.IFS('26-Electrical'!F167="*",'26-Electrical'!E167,'26-Electrical'!H167="*",'26-Electrical'!G167,'26-Electrical'!J167="*",'26-Electrical'!I167,'26-Electrical'!L167="*",'26-Electrical'!K167,'26-Electrical'!N167="*",'26-Electrical'!M167,'26-Electrical'!P167="*",'26-Electrical'!O167,'26-Electrical'!R167="*",'26-Electrical'!Q167,'26-Electrical'!T167="*",'26-Electrical'!S167,'26-Electrical'!V167="*",'26-Electrical'!U167),"")</f>
        <v/>
      </c>
      <c r="H3734" s="402" t="e">
        <f>G3734/'Project Data'!$D$22</f>
        <v>#VALUE!</v>
      </c>
      <c r="I3734" s="420"/>
      <c r="J3734" s="430"/>
      <c r="K3734" s="404"/>
    </row>
    <row r="3735" spans="1:11" s="147" customFormat="1" ht="15.6" hidden="1">
      <c r="A3735" s="198">
        <f>'26-Electrical'!A168</f>
        <v>0</v>
      </c>
      <c r="B3735" s="235" t="str">
        <f>'26-Electrical'!B168</f>
        <v>26 51 00 Interior Lighting</v>
      </c>
      <c r="C3735" s="254"/>
      <c r="D3735" s="238" t="str" cm="1">
        <f t="array" ref="D3735">_xlfn.IFNA(_xlfn.IFS('26-Electrical'!D168="*",'26-Electrical'!C168,'26-Electrical'!F168="*",'26-Electrical'!E168,'26-Electrical'!H168="*",'26-Electrical'!G168,'26-Electrical'!J168="*",'26-Electrical'!I168,'26-Electrical'!L168="*",'26-Electrical'!K168,'26-Electrical'!N168="*",'26-Electrical'!M168,'26-Electrical'!P168="*",'26-Electrical'!O168,'26-Electrical'!R168="*",'26-Electrical'!Q168,'26-Electrical'!T168="*",'26-Electrical'!S168),"")</f>
        <v/>
      </c>
      <c r="E3735" s="622" t="e">
        <f>D3735/'Project Data'!$D$22</f>
        <v>#VALUE!</v>
      </c>
      <c r="F3735" s="174" t="s">
        <v>44</v>
      </c>
      <c r="G3735" s="238" t="str" cm="1">
        <f t="array" ref="G3735">_xlfn.IFNA(_xlfn.IFS('26-Electrical'!F168="*",'26-Electrical'!E168,'26-Electrical'!H168="*",'26-Electrical'!G168,'26-Electrical'!J168="*",'26-Electrical'!I168,'26-Electrical'!L168="*",'26-Electrical'!K168,'26-Electrical'!N168="*",'26-Electrical'!M168,'26-Electrical'!P168="*",'26-Electrical'!O168,'26-Electrical'!R168="*",'26-Electrical'!Q168,'26-Electrical'!T168="*",'26-Electrical'!S168,'26-Electrical'!V168="*",'26-Electrical'!U168),"")</f>
        <v/>
      </c>
      <c r="H3735" s="236" t="e">
        <f>G3735/'Project Data'!$D$22</f>
        <v>#VALUE!</v>
      </c>
      <c r="I3735" s="174"/>
      <c r="J3735" s="225"/>
      <c r="K3735" s="242"/>
    </row>
    <row r="3736" spans="1:11" s="147" customFormat="1" ht="15.6" hidden="1">
      <c r="A3736" s="198">
        <f>'26-Electrical'!A169</f>
        <v>0</v>
      </c>
      <c r="B3736" s="235" t="str">
        <f>'26-Electrical'!B169</f>
        <v>26 51 13 Incandescent Interior Lighting</v>
      </c>
      <c r="C3736" s="254"/>
      <c r="D3736" s="238" t="str" cm="1">
        <f t="array" ref="D3736">_xlfn.IFNA(_xlfn.IFS('26-Electrical'!D169="*",'26-Electrical'!C169,'26-Electrical'!F169="*",'26-Electrical'!E169,'26-Electrical'!H169="*",'26-Electrical'!G169,'26-Electrical'!J169="*",'26-Electrical'!I169,'26-Electrical'!L169="*",'26-Electrical'!K169,'26-Electrical'!N169="*",'26-Electrical'!M169,'26-Electrical'!P169="*",'26-Electrical'!O169,'26-Electrical'!R169="*",'26-Electrical'!Q169,'26-Electrical'!T169="*",'26-Electrical'!S169),"")</f>
        <v/>
      </c>
      <c r="E3736" s="622" t="e">
        <f>D3736/'Project Data'!$D$22</f>
        <v>#VALUE!</v>
      </c>
      <c r="F3736" s="174" t="s">
        <v>44</v>
      </c>
      <c r="G3736" s="238" t="str" cm="1">
        <f t="array" ref="G3736">_xlfn.IFNA(_xlfn.IFS('26-Electrical'!F169="*",'26-Electrical'!E169,'26-Electrical'!H169="*",'26-Electrical'!G169,'26-Electrical'!J169="*",'26-Electrical'!I169,'26-Electrical'!L169="*",'26-Electrical'!K169,'26-Electrical'!N169="*",'26-Electrical'!M169,'26-Electrical'!P169="*",'26-Electrical'!O169,'26-Electrical'!R169="*",'26-Electrical'!Q169,'26-Electrical'!T169="*",'26-Electrical'!S169,'26-Electrical'!V169="*",'26-Electrical'!U169),"")</f>
        <v/>
      </c>
      <c r="H3736" s="236" t="e">
        <f>G3736/'Project Data'!$D$22</f>
        <v>#VALUE!</v>
      </c>
      <c r="I3736" s="174"/>
      <c r="J3736" s="225"/>
      <c r="K3736" s="242"/>
    </row>
    <row r="3737" spans="1:11" s="147" customFormat="1" ht="15.6" hidden="1">
      <c r="A3737" s="198">
        <f>'26-Electrical'!A170</f>
        <v>0</v>
      </c>
      <c r="B3737" s="235" t="str">
        <f>'26-Electrical'!B170</f>
        <v>26 51 16 Fluorescent Interior Lighting</v>
      </c>
      <c r="C3737" s="254"/>
      <c r="D3737" s="238" t="str" cm="1">
        <f t="array" ref="D3737">_xlfn.IFNA(_xlfn.IFS('26-Electrical'!D170="*",'26-Electrical'!C170,'26-Electrical'!F170="*",'26-Electrical'!E170,'26-Electrical'!H170="*",'26-Electrical'!G170,'26-Electrical'!J170="*",'26-Electrical'!I170,'26-Electrical'!L170="*",'26-Electrical'!K170,'26-Electrical'!N170="*",'26-Electrical'!M170,'26-Electrical'!P170="*",'26-Electrical'!O170,'26-Electrical'!R170="*",'26-Electrical'!Q170,'26-Electrical'!T170="*",'26-Electrical'!S170),"")</f>
        <v/>
      </c>
      <c r="E3737" s="622" t="e">
        <f>D3737/'Project Data'!$D$22</f>
        <v>#VALUE!</v>
      </c>
      <c r="F3737" s="174" t="s">
        <v>44</v>
      </c>
      <c r="G3737" s="238" t="str" cm="1">
        <f t="array" ref="G3737">_xlfn.IFNA(_xlfn.IFS('26-Electrical'!F170="*",'26-Electrical'!E170,'26-Electrical'!H170="*",'26-Electrical'!G170,'26-Electrical'!J170="*",'26-Electrical'!I170,'26-Electrical'!L170="*",'26-Electrical'!K170,'26-Electrical'!N170="*",'26-Electrical'!M170,'26-Electrical'!P170="*",'26-Electrical'!O170,'26-Electrical'!R170="*",'26-Electrical'!Q170,'26-Electrical'!T170="*",'26-Electrical'!S170,'26-Electrical'!V170="*",'26-Electrical'!U170),"")</f>
        <v/>
      </c>
      <c r="H3737" s="236" t="e">
        <f>G3737/'Project Data'!$D$22</f>
        <v>#VALUE!</v>
      </c>
      <c r="I3737" s="174"/>
      <c r="J3737" s="225"/>
      <c r="K3737" s="242"/>
    </row>
    <row r="3738" spans="1:11" s="147" customFormat="1" ht="15.6" hidden="1">
      <c r="A3738" s="198">
        <f>'26-Electrical'!A171</f>
        <v>0</v>
      </c>
      <c r="B3738" s="235" t="str">
        <f>'26-Electrical'!B171</f>
        <v>26 51 19 LED Interior Lighting</v>
      </c>
      <c r="C3738" s="254"/>
      <c r="D3738" s="238" t="str" cm="1">
        <f t="array" ref="D3738">_xlfn.IFNA(_xlfn.IFS('26-Electrical'!D171="*",'26-Electrical'!C171,'26-Electrical'!F171="*",'26-Electrical'!E171,'26-Electrical'!H171="*",'26-Electrical'!G171,'26-Electrical'!J171="*",'26-Electrical'!I171,'26-Electrical'!L171="*",'26-Electrical'!K171,'26-Electrical'!N171="*",'26-Electrical'!M171,'26-Electrical'!P171="*",'26-Electrical'!O171,'26-Electrical'!R171="*",'26-Electrical'!Q171,'26-Electrical'!T171="*",'26-Electrical'!S171),"")</f>
        <v/>
      </c>
      <c r="E3738" s="622" t="e">
        <f>D3738/'Project Data'!$D$22</f>
        <v>#VALUE!</v>
      </c>
      <c r="F3738" s="174" t="s">
        <v>44</v>
      </c>
      <c r="G3738" s="238" t="str" cm="1">
        <f t="array" ref="G3738">_xlfn.IFNA(_xlfn.IFS('26-Electrical'!F171="*",'26-Electrical'!E171,'26-Electrical'!H171="*",'26-Electrical'!G171,'26-Electrical'!J171="*",'26-Electrical'!I171,'26-Electrical'!L171="*",'26-Electrical'!K171,'26-Electrical'!N171="*",'26-Electrical'!M171,'26-Electrical'!P171="*",'26-Electrical'!O171,'26-Electrical'!R171="*",'26-Electrical'!Q171,'26-Electrical'!T171="*",'26-Electrical'!S171,'26-Electrical'!V171="*",'26-Electrical'!U171),"")</f>
        <v/>
      </c>
      <c r="H3738" s="236" t="e">
        <f>G3738/'Project Data'!$D$22</f>
        <v>#VALUE!</v>
      </c>
      <c r="I3738" s="174"/>
      <c r="J3738" s="225"/>
      <c r="K3738" s="242"/>
    </row>
    <row r="3739" spans="1:11" s="147" customFormat="1" ht="15.6" hidden="1">
      <c r="A3739" s="198">
        <f>'26-Electrical'!A172</f>
        <v>0</v>
      </c>
      <c r="B3739" s="235" t="str">
        <f>'26-Electrical'!B172</f>
        <v>26 51 23 HID Interior Lighting</v>
      </c>
      <c r="C3739" s="254"/>
      <c r="D3739" s="238" t="str" cm="1">
        <f t="array" ref="D3739">_xlfn.IFNA(_xlfn.IFS('26-Electrical'!D172="*",'26-Electrical'!C172,'26-Electrical'!F172="*",'26-Electrical'!E172,'26-Electrical'!H172="*",'26-Electrical'!G172,'26-Electrical'!J172="*",'26-Electrical'!I172,'26-Electrical'!L172="*",'26-Electrical'!K172,'26-Electrical'!N172="*",'26-Electrical'!M172,'26-Electrical'!P172="*",'26-Electrical'!O172,'26-Electrical'!R172="*",'26-Electrical'!Q172,'26-Electrical'!T172="*",'26-Electrical'!S172),"")</f>
        <v/>
      </c>
      <c r="E3739" s="622" t="e">
        <f>D3739/'Project Data'!$D$22</f>
        <v>#VALUE!</v>
      </c>
      <c r="F3739" s="174" t="s">
        <v>44</v>
      </c>
      <c r="G3739" s="238" t="str" cm="1">
        <f t="array" ref="G3739">_xlfn.IFNA(_xlfn.IFS('26-Electrical'!F172="*",'26-Electrical'!E172,'26-Electrical'!H172="*",'26-Electrical'!G172,'26-Electrical'!J172="*",'26-Electrical'!I172,'26-Electrical'!L172="*",'26-Electrical'!K172,'26-Electrical'!N172="*",'26-Electrical'!M172,'26-Electrical'!P172="*",'26-Electrical'!O172,'26-Electrical'!R172="*",'26-Electrical'!Q172,'26-Electrical'!T172="*",'26-Electrical'!S172,'26-Electrical'!V172="*",'26-Electrical'!U172),"")</f>
        <v/>
      </c>
      <c r="H3739" s="236" t="e">
        <f>G3739/'Project Data'!$D$22</f>
        <v>#VALUE!</v>
      </c>
      <c r="I3739" s="174"/>
      <c r="J3739" s="225"/>
      <c r="K3739" s="242"/>
    </row>
    <row r="3740" spans="1:11" s="147" customFormat="1" ht="15.6" hidden="1">
      <c r="A3740" s="198">
        <f>'26-Electrical'!A173</f>
        <v>0</v>
      </c>
      <c r="B3740" s="235" t="str">
        <f>'26-Electrical'!B173</f>
        <v>26 52 00 Safety Lighting</v>
      </c>
      <c r="C3740" s="254"/>
      <c r="D3740" s="238" t="str" cm="1">
        <f t="array" ref="D3740">_xlfn.IFNA(_xlfn.IFS('26-Electrical'!D173="*",'26-Electrical'!C173,'26-Electrical'!F173="*",'26-Electrical'!E173,'26-Electrical'!H173="*",'26-Electrical'!G173,'26-Electrical'!J173="*",'26-Electrical'!I173,'26-Electrical'!L173="*",'26-Electrical'!K173,'26-Electrical'!N173="*",'26-Electrical'!M173,'26-Electrical'!P173="*",'26-Electrical'!O173,'26-Electrical'!R173="*",'26-Electrical'!Q173,'26-Electrical'!T173="*",'26-Electrical'!S173),"")</f>
        <v/>
      </c>
      <c r="E3740" s="622" t="e">
        <f>D3740/'Project Data'!$D$22</f>
        <v>#VALUE!</v>
      </c>
      <c r="F3740" s="174" t="s">
        <v>44</v>
      </c>
      <c r="G3740" s="238" t="str" cm="1">
        <f t="array" ref="G3740">_xlfn.IFNA(_xlfn.IFS('26-Electrical'!F173="*",'26-Electrical'!E173,'26-Electrical'!H173="*",'26-Electrical'!G173,'26-Electrical'!J173="*",'26-Electrical'!I173,'26-Electrical'!L173="*",'26-Electrical'!K173,'26-Electrical'!N173="*",'26-Electrical'!M173,'26-Electrical'!P173="*",'26-Electrical'!O173,'26-Electrical'!R173="*",'26-Electrical'!Q173,'26-Electrical'!T173="*",'26-Electrical'!S173,'26-Electrical'!V173="*",'26-Electrical'!U173),"")</f>
        <v/>
      </c>
      <c r="H3740" s="236" t="e">
        <f>G3740/'Project Data'!$D$22</f>
        <v>#VALUE!</v>
      </c>
      <c r="I3740" s="174"/>
      <c r="J3740" s="225"/>
      <c r="K3740" s="242"/>
    </row>
    <row r="3741" spans="1:11" s="147" customFormat="1" ht="15.6" hidden="1">
      <c r="A3741" s="198">
        <f>'26-Electrical'!A174</f>
        <v>0</v>
      </c>
      <c r="B3741" s="235" t="str">
        <f>'26-Electrical'!B174</f>
        <v>26 52 13 Emergency and Exit Lighting</v>
      </c>
      <c r="C3741" s="254"/>
      <c r="D3741" s="238" t="str" cm="1">
        <f t="array" ref="D3741">_xlfn.IFNA(_xlfn.IFS('26-Electrical'!D174="*",'26-Electrical'!C174,'26-Electrical'!F174="*",'26-Electrical'!E174,'26-Electrical'!H174="*",'26-Electrical'!G174,'26-Electrical'!J174="*",'26-Electrical'!I174,'26-Electrical'!L174="*",'26-Electrical'!K174,'26-Electrical'!N174="*",'26-Electrical'!M174,'26-Electrical'!P174="*",'26-Electrical'!O174,'26-Electrical'!R174="*",'26-Electrical'!Q174,'26-Electrical'!T174="*",'26-Electrical'!S174),"")</f>
        <v/>
      </c>
      <c r="E3741" s="622" t="e">
        <f>D3741/'Project Data'!$D$22</f>
        <v>#VALUE!</v>
      </c>
      <c r="F3741" s="174" t="s">
        <v>44</v>
      </c>
      <c r="G3741" s="238" t="str" cm="1">
        <f t="array" ref="G3741">_xlfn.IFNA(_xlfn.IFS('26-Electrical'!F174="*",'26-Electrical'!E174,'26-Electrical'!H174="*",'26-Electrical'!G174,'26-Electrical'!J174="*",'26-Electrical'!I174,'26-Electrical'!L174="*",'26-Electrical'!K174,'26-Electrical'!N174="*",'26-Electrical'!M174,'26-Electrical'!P174="*",'26-Electrical'!O174,'26-Electrical'!R174="*",'26-Electrical'!Q174,'26-Electrical'!T174="*",'26-Electrical'!S174,'26-Electrical'!V174="*",'26-Electrical'!U174),"")</f>
        <v/>
      </c>
      <c r="H3741" s="236" t="e">
        <f>G3741/'Project Data'!$D$22</f>
        <v>#VALUE!</v>
      </c>
      <c r="I3741" s="174"/>
      <c r="J3741" s="225"/>
      <c r="K3741" s="242"/>
    </row>
    <row r="3742" spans="1:11" s="147" customFormat="1" ht="15.6" hidden="1">
      <c r="A3742" s="198">
        <f>'26-Electrical'!A175</f>
        <v>0</v>
      </c>
      <c r="B3742" s="235" t="str">
        <f>'26-Electrical'!B175</f>
        <v>26 52 13.13 Emergency Lighting</v>
      </c>
      <c r="C3742" s="254"/>
      <c r="D3742" s="238" t="str" cm="1">
        <f t="array" ref="D3742">_xlfn.IFNA(_xlfn.IFS('26-Electrical'!D175="*",'26-Electrical'!C175,'26-Electrical'!F175="*",'26-Electrical'!E175,'26-Electrical'!H175="*",'26-Electrical'!G175,'26-Electrical'!J175="*",'26-Electrical'!I175,'26-Electrical'!L175="*",'26-Electrical'!K175,'26-Electrical'!N175="*",'26-Electrical'!M175,'26-Electrical'!P175="*",'26-Electrical'!O175,'26-Electrical'!R175="*",'26-Electrical'!Q175,'26-Electrical'!T175="*",'26-Electrical'!S175),"")</f>
        <v/>
      </c>
      <c r="E3742" s="622" t="e">
        <f>D3742/'Project Data'!$D$22</f>
        <v>#VALUE!</v>
      </c>
      <c r="F3742" s="174" t="s">
        <v>44</v>
      </c>
      <c r="G3742" s="238" t="str" cm="1">
        <f t="array" ref="G3742">_xlfn.IFNA(_xlfn.IFS('26-Electrical'!F175="*",'26-Electrical'!E175,'26-Electrical'!H175="*",'26-Electrical'!G175,'26-Electrical'!J175="*",'26-Electrical'!I175,'26-Electrical'!L175="*",'26-Electrical'!K175,'26-Electrical'!N175="*",'26-Electrical'!M175,'26-Electrical'!P175="*",'26-Electrical'!O175,'26-Electrical'!R175="*",'26-Electrical'!Q175,'26-Electrical'!T175="*",'26-Electrical'!S175,'26-Electrical'!V175="*",'26-Electrical'!U175),"")</f>
        <v/>
      </c>
      <c r="H3742" s="236" t="e">
        <f>G3742/'Project Data'!$D$22</f>
        <v>#VALUE!</v>
      </c>
      <c r="I3742" s="174"/>
      <c r="J3742" s="225"/>
      <c r="K3742" s="242"/>
    </row>
    <row r="3743" spans="1:11" s="147" customFormat="1" ht="15.6" hidden="1">
      <c r="A3743" s="198">
        <f>'26-Electrical'!A176</f>
        <v>0</v>
      </c>
      <c r="B3743" s="235" t="str">
        <f>'26-Electrical'!B176</f>
        <v>26 52 13.16 Exit Signs</v>
      </c>
      <c r="C3743" s="254"/>
      <c r="D3743" s="238" t="str" cm="1">
        <f t="array" ref="D3743">_xlfn.IFNA(_xlfn.IFS('26-Electrical'!D176="*",'26-Electrical'!C176,'26-Electrical'!F176="*",'26-Electrical'!E176,'26-Electrical'!H176="*",'26-Electrical'!G176,'26-Electrical'!J176="*",'26-Electrical'!I176,'26-Electrical'!L176="*",'26-Electrical'!K176,'26-Electrical'!N176="*",'26-Electrical'!M176,'26-Electrical'!P176="*",'26-Electrical'!O176,'26-Electrical'!R176="*",'26-Electrical'!Q176,'26-Electrical'!T176="*",'26-Electrical'!S176),"")</f>
        <v/>
      </c>
      <c r="E3743" s="622" t="e">
        <f>D3743/'Project Data'!$D$22</f>
        <v>#VALUE!</v>
      </c>
      <c r="F3743" s="174" t="s">
        <v>44</v>
      </c>
      <c r="G3743" s="238" t="str" cm="1">
        <f t="array" ref="G3743">_xlfn.IFNA(_xlfn.IFS('26-Electrical'!F176="*",'26-Electrical'!E176,'26-Electrical'!H176="*",'26-Electrical'!G176,'26-Electrical'!J176="*",'26-Electrical'!I176,'26-Electrical'!L176="*",'26-Electrical'!K176,'26-Electrical'!N176="*",'26-Electrical'!M176,'26-Electrical'!P176="*",'26-Electrical'!O176,'26-Electrical'!R176="*",'26-Electrical'!Q176,'26-Electrical'!T176="*",'26-Electrical'!S176,'26-Electrical'!V176="*",'26-Electrical'!U176),"")</f>
        <v/>
      </c>
      <c r="H3743" s="236" t="e">
        <f>G3743/'Project Data'!$D$22</f>
        <v>#VALUE!</v>
      </c>
      <c r="I3743" s="174"/>
      <c r="J3743" s="225"/>
      <c r="K3743" s="242"/>
    </row>
    <row r="3744" spans="1:11" s="147" customFormat="1" ht="15.6" hidden="1">
      <c r="A3744" s="198">
        <f>'26-Electrical'!A177</f>
        <v>0</v>
      </c>
      <c r="B3744" s="235" t="str">
        <f>'26-Electrical'!B177</f>
        <v>26 54 00 Classified Location Lighting</v>
      </c>
      <c r="C3744" s="254"/>
      <c r="D3744" s="238" t="str" cm="1">
        <f t="array" ref="D3744">_xlfn.IFNA(_xlfn.IFS('26-Electrical'!D177="*",'26-Electrical'!C177,'26-Electrical'!F177="*",'26-Electrical'!E177,'26-Electrical'!H177="*",'26-Electrical'!G177,'26-Electrical'!J177="*",'26-Electrical'!I177,'26-Electrical'!L177="*",'26-Electrical'!K177,'26-Electrical'!N177="*",'26-Electrical'!M177,'26-Electrical'!P177="*",'26-Electrical'!O177,'26-Electrical'!R177="*",'26-Electrical'!Q177,'26-Electrical'!T177="*",'26-Electrical'!S177),"")</f>
        <v/>
      </c>
      <c r="E3744" s="622" t="e">
        <f>D3744/'Project Data'!$D$22</f>
        <v>#VALUE!</v>
      </c>
      <c r="F3744" s="174" t="s">
        <v>44</v>
      </c>
      <c r="G3744" s="238" t="str" cm="1">
        <f t="array" ref="G3744">_xlfn.IFNA(_xlfn.IFS('26-Electrical'!F177="*",'26-Electrical'!E177,'26-Electrical'!H177="*",'26-Electrical'!G177,'26-Electrical'!J177="*",'26-Electrical'!I177,'26-Electrical'!L177="*",'26-Electrical'!K177,'26-Electrical'!N177="*",'26-Electrical'!M177,'26-Electrical'!P177="*",'26-Electrical'!O177,'26-Electrical'!R177="*",'26-Electrical'!Q177,'26-Electrical'!T177="*",'26-Electrical'!S177,'26-Electrical'!V177="*",'26-Electrical'!U177),"")</f>
        <v/>
      </c>
      <c r="H3744" s="236" t="e">
        <f>G3744/'Project Data'!$D$22</f>
        <v>#VALUE!</v>
      </c>
      <c r="I3744" s="174"/>
      <c r="J3744" s="225"/>
      <c r="K3744" s="242"/>
    </row>
    <row r="3745" spans="1:11" s="147" customFormat="1" ht="15.6" hidden="1">
      <c r="A3745" s="198">
        <f>'26-Electrical'!A178</f>
        <v>0</v>
      </c>
      <c r="B3745" s="235" t="str">
        <f>'26-Electrical'!B178</f>
        <v>26 54 13 Incandescent Classified Location Lighting</v>
      </c>
      <c r="C3745" s="254"/>
      <c r="D3745" s="238" t="str" cm="1">
        <f t="array" ref="D3745">_xlfn.IFNA(_xlfn.IFS('26-Electrical'!D178="*",'26-Electrical'!C178,'26-Electrical'!F178="*",'26-Electrical'!E178,'26-Electrical'!H178="*",'26-Electrical'!G178,'26-Electrical'!J178="*",'26-Electrical'!I178,'26-Electrical'!L178="*",'26-Electrical'!K178,'26-Electrical'!N178="*",'26-Electrical'!M178,'26-Electrical'!P178="*",'26-Electrical'!O178,'26-Electrical'!R178="*",'26-Electrical'!Q178,'26-Electrical'!T178="*",'26-Electrical'!S178),"")</f>
        <v/>
      </c>
      <c r="E3745" s="622" t="e">
        <f>D3745/'Project Data'!$D$22</f>
        <v>#VALUE!</v>
      </c>
      <c r="F3745" s="174" t="s">
        <v>44</v>
      </c>
      <c r="G3745" s="238" t="str" cm="1">
        <f t="array" ref="G3745">_xlfn.IFNA(_xlfn.IFS('26-Electrical'!F178="*",'26-Electrical'!E178,'26-Electrical'!H178="*",'26-Electrical'!G178,'26-Electrical'!J178="*",'26-Electrical'!I178,'26-Electrical'!L178="*",'26-Electrical'!K178,'26-Electrical'!N178="*",'26-Electrical'!M178,'26-Electrical'!P178="*",'26-Electrical'!O178,'26-Electrical'!R178="*",'26-Electrical'!Q178,'26-Electrical'!T178="*",'26-Electrical'!S178,'26-Electrical'!V178="*",'26-Electrical'!U178),"")</f>
        <v/>
      </c>
      <c r="H3745" s="236" t="e">
        <f>G3745/'Project Data'!$D$22</f>
        <v>#VALUE!</v>
      </c>
      <c r="I3745" s="174"/>
      <c r="J3745" s="225"/>
      <c r="K3745" s="242"/>
    </row>
    <row r="3746" spans="1:11" s="147" customFormat="1" ht="15.6" hidden="1">
      <c r="A3746" s="198">
        <f>'26-Electrical'!A179</f>
        <v>0</v>
      </c>
      <c r="B3746" s="235" t="str">
        <f>'26-Electrical'!B179</f>
        <v>26 54 16 Fluorescent Classified Location Lighting</v>
      </c>
      <c r="C3746" s="254"/>
      <c r="D3746" s="238" t="str" cm="1">
        <f t="array" ref="D3746">_xlfn.IFNA(_xlfn.IFS('26-Electrical'!D179="*",'26-Electrical'!C179,'26-Electrical'!F179="*",'26-Electrical'!E179,'26-Electrical'!H179="*",'26-Electrical'!G179,'26-Electrical'!J179="*",'26-Electrical'!I179,'26-Electrical'!L179="*",'26-Electrical'!K179,'26-Electrical'!N179="*",'26-Electrical'!M179,'26-Electrical'!P179="*",'26-Electrical'!O179,'26-Electrical'!R179="*",'26-Electrical'!Q179,'26-Electrical'!T179="*",'26-Electrical'!S179),"")</f>
        <v/>
      </c>
      <c r="E3746" s="622" t="e">
        <f>D3746/'Project Data'!$D$22</f>
        <v>#VALUE!</v>
      </c>
      <c r="F3746" s="174" t="s">
        <v>44</v>
      </c>
      <c r="G3746" s="238" t="str" cm="1">
        <f t="array" ref="G3746">_xlfn.IFNA(_xlfn.IFS('26-Electrical'!F179="*",'26-Electrical'!E179,'26-Electrical'!H179="*",'26-Electrical'!G179,'26-Electrical'!J179="*",'26-Electrical'!I179,'26-Electrical'!L179="*",'26-Electrical'!K179,'26-Electrical'!N179="*",'26-Electrical'!M179,'26-Electrical'!P179="*",'26-Electrical'!O179,'26-Electrical'!R179="*",'26-Electrical'!Q179,'26-Electrical'!T179="*",'26-Electrical'!S179,'26-Electrical'!V179="*",'26-Electrical'!U179),"")</f>
        <v/>
      </c>
      <c r="H3746" s="236" t="e">
        <f>G3746/'Project Data'!$D$22</f>
        <v>#VALUE!</v>
      </c>
      <c r="I3746" s="174"/>
      <c r="J3746" s="225"/>
      <c r="K3746" s="242"/>
    </row>
    <row r="3747" spans="1:11" s="147" customFormat="1" ht="15.6" hidden="1">
      <c r="A3747" s="198">
        <f>'26-Electrical'!A180</f>
        <v>0</v>
      </c>
      <c r="B3747" s="235" t="str">
        <f>'26-Electrical'!B180</f>
        <v>26 54 19 LED Classified Location Lighting</v>
      </c>
      <c r="C3747" s="254"/>
      <c r="D3747" s="238" t="str" cm="1">
        <f t="array" ref="D3747">_xlfn.IFNA(_xlfn.IFS('26-Electrical'!D180="*",'26-Electrical'!C180,'26-Electrical'!F180="*",'26-Electrical'!E180,'26-Electrical'!H180="*",'26-Electrical'!G180,'26-Electrical'!J180="*",'26-Electrical'!I180,'26-Electrical'!L180="*",'26-Electrical'!K180,'26-Electrical'!N180="*",'26-Electrical'!M180,'26-Electrical'!P180="*",'26-Electrical'!O180,'26-Electrical'!R180="*",'26-Electrical'!Q180,'26-Electrical'!T180="*",'26-Electrical'!S180),"")</f>
        <v/>
      </c>
      <c r="E3747" s="622" t="e">
        <f>D3747/'Project Data'!$D$22</f>
        <v>#VALUE!</v>
      </c>
      <c r="F3747" s="174" t="s">
        <v>44</v>
      </c>
      <c r="G3747" s="238" t="str" cm="1">
        <f t="array" ref="G3747">_xlfn.IFNA(_xlfn.IFS('26-Electrical'!F180="*",'26-Electrical'!E180,'26-Electrical'!H180="*",'26-Electrical'!G180,'26-Electrical'!J180="*",'26-Electrical'!I180,'26-Electrical'!L180="*",'26-Electrical'!K180,'26-Electrical'!N180="*",'26-Electrical'!M180,'26-Electrical'!P180="*",'26-Electrical'!O180,'26-Electrical'!R180="*",'26-Electrical'!Q180,'26-Electrical'!T180="*",'26-Electrical'!S180,'26-Electrical'!V180="*",'26-Electrical'!U180),"")</f>
        <v/>
      </c>
      <c r="H3747" s="236" t="e">
        <f>G3747/'Project Data'!$D$22</f>
        <v>#VALUE!</v>
      </c>
      <c r="I3747" s="174"/>
      <c r="J3747" s="225"/>
      <c r="K3747" s="242"/>
    </row>
    <row r="3748" spans="1:11" s="147" customFormat="1" ht="15.6" hidden="1">
      <c r="A3748" s="198">
        <f>'26-Electrical'!A181</f>
        <v>0</v>
      </c>
      <c r="B3748" s="235" t="str">
        <f>'26-Electrical'!B181</f>
        <v>26 55 00 Special Purpose Lighting</v>
      </c>
      <c r="C3748" s="254"/>
      <c r="D3748" s="238" t="str" cm="1">
        <f t="array" ref="D3748">_xlfn.IFNA(_xlfn.IFS('26-Electrical'!D181="*",'26-Electrical'!C181,'26-Electrical'!F181="*",'26-Electrical'!E181,'26-Electrical'!H181="*",'26-Electrical'!G181,'26-Electrical'!J181="*",'26-Electrical'!I181,'26-Electrical'!L181="*",'26-Electrical'!K181,'26-Electrical'!N181="*",'26-Electrical'!M181,'26-Electrical'!P181="*",'26-Electrical'!O181,'26-Electrical'!R181="*",'26-Electrical'!Q181,'26-Electrical'!T181="*",'26-Electrical'!S181),"")</f>
        <v/>
      </c>
      <c r="E3748" s="622" t="e">
        <f>D3748/'Project Data'!$D$22</f>
        <v>#VALUE!</v>
      </c>
      <c r="F3748" s="174" t="s">
        <v>44</v>
      </c>
      <c r="G3748" s="238" t="str" cm="1">
        <f t="array" ref="G3748">_xlfn.IFNA(_xlfn.IFS('26-Electrical'!F181="*",'26-Electrical'!E181,'26-Electrical'!H181="*",'26-Electrical'!G181,'26-Electrical'!J181="*",'26-Electrical'!I181,'26-Electrical'!L181="*",'26-Electrical'!K181,'26-Electrical'!N181="*",'26-Electrical'!M181,'26-Electrical'!P181="*",'26-Electrical'!O181,'26-Electrical'!R181="*",'26-Electrical'!Q181,'26-Electrical'!T181="*",'26-Electrical'!S181,'26-Electrical'!V181="*",'26-Electrical'!U181),"")</f>
        <v/>
      </c>
      <c r="H3748" s="236" t="e">
        <f>G3748/'Project Data'!$D$22</f>
        <v>#VALUE!</v>
      </c>
      <c r="I3748" s="174"/>
      <c r="J3748" s="225"/>
      <c r="K3748" s="242"/>
    </row>
    <row r="3749" spans="1:11" s="147" customFormat="1" ht="15.6" hidden="1">
      <c r="A3749" s="198">
        <f>'26-Electrical'!A182</f>
        <v>0</v>
      </c>
      <c r="B3749" s="235" t="str">
        <f>'26-Electrical'!B182</f>
        <v>26 55 23 Outline Lighting</v>
      </c>
      <c r="C3749" s="254"/>
      <c r="D3749" s="238" t="str" cm="1">
        <f t="array" ref="D3749">_xlfn.IFNA(_xlfn.IFS('26-Electrical'!D182="*",'26-Electrical'!C182,'26-Electrical'!F182="*",'26-Electrical'!E182,'26-Electrical'!H182="*",'26-Electrical'!G182,'26-Electrical'!J182="*",'26-Electrical'!I182,'26-Electrical'!L182="*",'26-Electrical'!K182,'26-Electrical'!N182="*",'26-Electrical'!M182,'26-Electrical'!P182="*",'26-Electrical'!O182,'26-Electrical'!R182="*",'26-Electrical'!Q182,'26-Electrical'!T182="*",'26-Electrical'!S182),"")</f>
        <v/>
      </c>
      <c r="E3749" s="622" t="e">
        <f>D3749/'Project Data'!$D$22</f>
        <v>#VALUE!</v>
      </c>
      <c r="F3749" s="174" t="s">
        <v>44</v>
      </c>
      <c r="G3749" s="238" t="str" cm="1">
        <f t="array" ref="G3749">_xlfn.IFNA(_xlfn.IFS('26-Electrical'!F182="*",'26-Electrical'!E182,'26-Electrical'!H182="*",'26-Electrical'!G182,'26-Electrical'!J182="*",'26-Electrical'!I182,'26-Electrical'!L182="*",'26-Electrical'!K182,'26-Electrical'!N182="*",'26-Electrical'!M182,'26-Electrical'!P182="*",'26-Electrical'!O182,'26-Electrical'!R182="*",'26-Electrical'!Q182,'26-Electrical'!T182="*",'26-Electrical'!S182,'26-Electrical'!V182="*",'26-Electrical'!U182),"")</f>
        <v/>
      </c>
      <c r="H3749" s="236" t="e">
        <f>G3749/'Project Data'!$D$22</f>
        <v>#VALUE!</v>
      </c>
      <c r="I3749" s="174"/>
      <c r="J3749" s="225"/>
      <c r="K3749" s="242"/>
    </row>
    <row r="3750" spans="1:11" s="147" customFormat="1" ht="15.6" hidden="1">
      <c r="A3750" s="198">
        <f>'26-Electrical'!A183</f>
        <v>0</v>
      </c>
      <c r="B3750" s="235" t="str">
        <f>'26-Electrical'!B183</f>
        <v>26 55 29 Underwater Lighting</v>
      </c>
      <c r="C3750" s="254"/>
      <c r="D3750" s="238" t="str" cm="1">
        <f t="array" ref="D3750">_xlfn.IFNA(_xlfn.IFS('26-Electrical'!D183="*",'26-Electrical'!C183,'26-Electrical'!F183="*",'26-Electrical'!E183,'26-Electrical'!H183="*",'26-Electrical'!G183,'26-Electrical'!J183="*",'26-Electrical'!I183,'26-Electrical'!L183="*",'26-Electrical'!K183,'26-Electrical'!N183="*",'26-Electrical'!M183,'26-Electrical'!P183="*",'26-Electrical'!O183,'26-Electrical'!R183="*",'26-Electrical'!Q183,'26-Electrical'!T183="*",'26-Electrical'!S183),"")</f>
        <v/>
      </c>
      <c r="E3750" s="622" t="e">
        <f>D3750/'Project Data'!$D$22</f>
        <v>#VALUE!</v>
      </c>
      <c r="F3750" s="174" t="s">
        <v>44</v>
      </c>
      <c r="G3750" s="238" t="str" cm="1">
        <f t="array" ref="G3750">_xlfn.IFNA(_xlfn.IFS('26-Electrical'!F183="*",'26-Electrical'!E183,'26-Electrical'!H183="*",'26-Electrical'!G183,'26-Electrical'!J183="*",'26-Electrical'!I183,'26-Electrical'!L183="*",'26-Electrical'!K183,'26-Electrical'!N183="*",'26-Electrical'!M183,'26-Electrical'!P183="*",'26-Electrical'!O183,'26-Electrical'!R183="*",'26-Electrical'!Q183,'26-Electrical'!T183="*",'26-Electrical'!S183,'26-Electrical'!V183="*",'26-Electrical'!U183),"")</f>
        <v/>
      </c>
      <c r="H3750" s="236" t="e">
        <f>G3750/'Project Data'!$D$22</f>
        <v>#VALUE!</v>
      </c>
      <c r="I3750" s="174"/>
      <c r="J3750" s="225"/>
      <c r="K3750" s="242"/>
    </row>
    <row r="3751" spans="1:11" s="147" customFormat="1" ht="15.6" hidden="1">
      <c r="A3751" s="198">
        <f>'26-Electrical'!A184</f>
        <v>0</v>
      </c>
      <c r="B3751" s="235" t="str">
        <f>'26-Electrical'!B184</f>
        <v>26 55 33 Hazard Warning Lighting</v>
      </c>
      <c r="C3751" s="254"/>
      <c r="D3751" s="238" t="str" cm="1">
        <f t="array" ref="D3751">_xlfn.IFNA(_xlfn.IFS('26-Electrical'!D184="*",'26-Electrical'!C184,'26-Electrical'!F184="*",'26-Electrical'!E184,'26-Electrical'!H184="*",'26-Electrical'!G184,'26-Electrical'!J184="*",'26-Electrical'!I184,'26-Electrical'!L184="*",'26-Electrical'!K184,'26-Electrical'!N184="*",'26-Electrical'!M184,'26-Electrical'!P184="*",'26-Electrical'!O184,'26-Electrical'!R184="*",'26-Electrical'!Q184,'26-Electrical'!T184="*",'26-Electrical'!S184),"")</f>
        <v/>
      </c>
      <c r="E3751" s="622" t="e">
        <f>D3751/'Project Data'!$D$22</f>
        <v>#VALUE!</v>
      </c>
      <c r="F3751" s="174" t="s">
        <v>44</v>
      </c>
      <c r="G3751" s="238" t="str" cm="1">
        <f t="array" ref="G3751">_xlfn.IFNA(_xlfn.IFS('26-Electrical'!F184="*",'26-Electrical'!E184,'26-Electrical'!H184="*",'26-Electrical'!G184,'26-Electrical'!J184="*",'26-Electrical'!I184,'26-Electrical'!L184="*",'26-Electrical'!K184,'26-Electrical'!N184="*",'26-Electrical'!M184,'26-Electrical'!P184="*",'26-Electrical'!O184,'26-Electrical'!R184="*",'26-Electrical'!Q184,'26-Electrical'!T184="*",'26-Electrical'!S184,'26-Electrical'!V184="*",'26-Electrical'!U184),"")</f>
        <v/>
      </c>
      <c r="H3751" s="236" t="e">
        <f>G3751/'Project Data'!$D$22</f>
        <v>#VALUE!</v>
      </c>
      <c r="I3751" s="174"/>
      <c r="J3751" s="225"/>
      <c r="K3751" s="242"/>
    </row>
    <row r="3752" spans="1:11" s="147" customFormat="1" ht="15.6" hidden="1">
      <c r="A3752" s="198">
        <f>'26-Electrical'!A185</f>
        <v>0</v>
      </c>
      <c r="B3752" s="235" t="str">
        <f>'26-Electrical'!B185</f>
        <v>26 55 36 Obstruction Lighting</v>
      </c>
      <c r="C3752" s="254"/>
      <c r="D3752" s="238" t="str" cm="1">
        <f t="array" ref="D3752">_xlfn.IFNA(_xlfn.IFS('26-Electrical'!D185="*",'26-Electrical'!C185,'26-Electrical'!F185="*",'26-Electrical'!E185,'26-Electrical'!H185="*",'26-Electrical'!G185,'26-Electrical'!J185="*",'26-Electrical'!I185,'26-Electrical'!L185="*",'26-Electrical'!K185,'26-Electrical'!N185="*",'26-Electrical'!M185,'26-Electrical'!P185="*",'26-Electrical'!O185,'26-Electrical'!R185="*",'26-Electrical'!Q185,'26-Electrical'!T185="*",'26-Electrical'!S185),"")</f>
        <v/>
      </c>
      <c r="E3752" s="622" t="e">
        <f>D3752/'Project Data'!$D$22</f>
        <v>#VALUE!</v>
      </c>
      <c r="F3752" s="174" t="s">
        <v>44</v>
      </c>
      <c r="G3752" s="238" t="str" cm="1">
        <f t="array" ref="G3752">_xlfn.IFNA(_xlfn.IFS('26-Electrical'!F185="*",'26-Electrical'!E185,'26-Electrical'!H185="*",'26-Electrical'!G185,'26-Electrical'!J185="*",'26-Electrical'!I185,'26-Electrical'!L185="*",'26-Electrical'!K185,'26-Electrical'!N185="*",'26-Electrical'!M185,'26-Electrical'!P185="*",'26-Electrical'!O185,'26-Electrical'!R185="*",'26-Electrical'!Q185,'26-Electrical'!T185="*",'26-Electrical'!S185,'26-Electrical'!V185="*",'26-Electrical'!U185),"")</f>
        <v/>
      </c>
      <c r="H3752" s="236" t="e">
        <f>G3752/'Project Data'!$D$22</f>
        <v>#VALUE!</v>
      </c>
      <c r="I3752" s="174"/>
      <c r="J3752" s="225"/>
      <c r="K3752" s="242"/>
    </row>
    <row r="3753" spans="1:11" s="147" customFormat="1" ht="15.6" hidden="1">
      <c r="A3753" s="198">
        <f>'26-Electrical'!A186</f>
        <v>0</v>
      </c>
      <c r="B3753" s="235" t="str">
        <f>'26-Electrical'!B186</f>
        <v>26 55 53 Security Lighting</v>
      </c>
      <c r="C3753" s="254"/>
      <c r="D3753" s="238" t="str" cm="1">
        <f t="array" ref="D3753">_xlfn.IFNA(_xlfn.IFS('26-Electrical'!D186="*",'26-Electrical'!C186,'26-Electrical'!F186="*",'26-Electrical'!E186,'26-Electrical'!H186="*",'26-Electrical'!G186,'26-Electrical'!J186="*",'26-Electrical'!I186,'26-Electrical'!L186="*",'26-Electrical'!K186,'26-Electrical'!N186="*",'26-Electrical'!M186,'26-Electrical'!P186="*",'26-Electrical'!O186,'26-Electrical'!R186="*",'26-Electrical'!Q186,'26-Electrical'!T186="*",'26-Electrical'!S186),"")</f>
        <v/>
      </c>
      <c r="E3753" s="622" t="e">
        <f>D3753/'Project Data'!$D$22</f>
        <v>#VALUE!</v>
      </c>
      <c r="F3753" s="174" t="s">
        <v>44</v>
      </c>
      <c r="G3753" s="238" t="str" cm="1">
        <f t="array" ref="G3753">_xlfn.IFNA(_xlfn.IFS('26-Electrical'!F186="*",'26-Electrical'!E186,'26-Electrical'!H186="*",'26-Electrical'!G186,'26-Electrical'!J186="*",'26-Electrical'!I186,'26-Electrical'!L186="*",'26-Electrical'!K186,'26-Electrical'!N186="*",'26-Electrical'!M186,'26-Electrical'!P186="*",'26-Electrical'!O186,'26-Electrical'!R186="*",'26-Electrical'!Q186,'26-Electrical'!T186="*",'26-Electrical'!S186,'26-Electrical'!V186="*",'26-Electrical'!U186),"")</f>
        <v/>
      </c>
      <c r="H3753" s="236" t="e">
        <f>G3753/'Project Data'!$D$22</f>
        <v>#VALUE!</v>
      </c>
      <c r="I3753" s="174"/>
      <c r="J3753" s="225"/>
      <c r="K3753" s="242"/>
    </row>
    <row r="3754" spans="1:11" s="147" customFormat="1" ht="15.6" hidden="1">
      <c r="A3754" s="198">
        <f>'26-Electrical'!A187</f>
        <v>0</v>
      </c>
      <c r="B3754" s="235" t="str">
        <f>'26-Electrical'!B187</f>
        <v>26 55 59 Display Lighting</v>
      </c>
      <c r="C3754" s="254"/>
      <c r="D3754" s="238" t="str" cm="1">
        <f t="array" ref="D3754">_xlfn.IFNA(_xlfn.IFS('26-Electrical'!D187="*",'26-Electrical'!C187,'26-Electrical'!F187="*",'26-Electrical'!E187,'26-Electrical'!H187="*",'26-Electrical'!G187,'26-Electrical'!J187="*",'26-Electrical'!I187,'26-Electrical'!L187="*",'26-Electrical'!K187,'26-Electrical'!N187="*",'26-Electrical'!M187,'26-Electrical'!P187="*",'26-Electrical'!O187,'26-Electrical'!R187="*",'26-Electrical'!Q187,'26-Electrical'!T187="*",'26-Electrical'!S187),"")</f>
        <v/>
      </c>
      <c r="E3754" s="622" t="e">
        <f>D3754/'Project Data'!$D$22</f>
        <v>#VALUE!</v>
      </c>
      <c r="F3754" s="174" t="s">
        <v>44</v>
      </c>
      <c r="G3754" s="238" t="str" cm="1">
        <f t="array" ref="G3754">_xlfn.IFNA(_xlfn.IFS('26-Electrical'!F187="*",'26-Electrical'!E187,'26-Electrical'!H187="*",'26-Electrical'!G187,'26-Electrical'!J187="*",'26-Electrical'!I187,'26-Electrical'!L187="*",'26-Electrical'!K187,'26-Electrical'!N187="*",'26-Electrical'!M187,'26-Electrical'!P187="*",'26-Electrical'!O187,'26-Electrical'!R187="*",'26-Electrical'!Q187,'26-Electrical'!T187="*",'26-Electrical'!S187,'26-Electrical'!V187="*",'26-Electrical'!U187),"")</f>
        <v/>
      </c>
      <c r="H3754" s="236" t="e">
        <f>G3754/'Project Data'!$D$22</f>
        <v>#VALUE!</v>
      </c>
      <c r="I3754" s="174"/>
      <c r="J3754" s="225"/>
      <c r="K3754" s="242"/>
    </row>
    <row r="3755" spans="1:11" s="147" customFormat="1" ht="15.6" hidden="1">
      <c r="A3755" s="198">
        <f>'26-Electrical'!A188</f>
        <v>0</v>
      </c>
      <c r="B3755" s="235" t="str">
        <f>'26-Electrical'!B188</f>
        <v>26 55 61 Theatrical Lighting</v>
      </c>
      <c r="C3755" s="254"/>
      <c r="D3755" s="238" t="str" cm="1">
        <f t="array" ref="D3755">_xlfn.IFNA(_xlfn.IFS('26-Electrical'!D188="*",'26-Electrical'!C188,'26-Electrical'!F188="*",'26-Electrical'!E188,'26-Electrical'!H188="*",'26-Electrical'!G188,'26-Electrical'!J188="*",'26-Electrical'!I188,'26-Electrical'!L188="*",'26-Electrical'!K188,'26-Electrical'!N188="*",'26-Electrical'!M188,'26-Electrical'!P188="*",'26-Electrical'!O188,'26-Electrical'!R188="*",'26-Electrical'!Q188,'26-Electrical'!T188="*",'26-Electrical'!S188),"")</f>
        <v/>
      </c>
      <c r="E3755" s="622" t="e">
        <f>D3755/'Project Data'!$D$22</f>
        <v>#VALUE!</v>
      </c>
      <c r="F3755" s="174" t="s">
        <v>44</v>
      </c>
      <c r="G3755" s="238" t="str" cm="1">
        <f t="array" ref="G3755">_xlfn.IFNA(_xlfn.IFS('26-Electrical'!F188="*",'26-Electrical'!E188,'26-Electrical'!H188="*",'26-Electrical'!G188,'26-Electrical'!J188="*",'26-Electrical'!I188,'26-Electrical'!L188="*",'26-Electrical'!K188,'26-Electrical'!N188="*",'26-Electrical'!M188,'26-Electrical'!P188="*",'26-Electrical'!O188,'26-Electrical'!R188="*",'26-Electrical'!Q188,'26-Electrical'!T188="*",'26-Electrical'!S188,'26-Electrical'!V188="*",'26-Electrical'!U188),"")</f>
        <v/>
      </c>
      <c r="H3755" s="236" t="e">
        <f>G3755/'Project Data'!$D$22</f>
        <v>#VALUE!</v>
      </c>
      <c r="I3755" s="174"/>
      <c r="J3755" s="225"/>
      <c r="K3755" s="242"/>
    </row>
    <row r="3756" spans="1:11" s="147" customFormat="1" ht="15.6" hidden="1">
      <c r="A3756" s="198">
        <f>'26-Electrical'!A189</f>
        <v>0</v>
      </c>
      <c r="B3756" s="235" t="str">
        <f>'26-Electrical'!B189</f>
        <v>26 55 63 Detention Lighting</v>
      </c>
      <c r="C3756" s="254"/>
      <c r="D3756" s="238" t="str" cm="1">
        <f t="array" ref="D3756">_xlfn.IFNA(_xlfn.IFS('26-Electrical'!D189="*",'26-Electrical'!C189,'26-Electrical'!F189="*",'26-Electrical'!E189,'26-Electrical'!H189="*",'26-Electrical'!G189,'26-Electrical'!J189="*",'26-Electrical'!I189,'26-Electrical'!L189="*",'26-Electrical'!K189,'26-Electrical'!N189="*",'26-Electrical'!M189,'26-Electrical'!P189="*",'26-Electrical'!O189,'26-Electrical'!R189="*",'26-Electrical'!Q189,'26-Electrical'!T189="*",'26-Electrical'!S189),"")</f>
        <v/>
      </c>
      <c r="E3756" s="622" t="e">
        <f>D3756/'Project Data'!$D$22</f>
        <v>#VALUE!</v>
      </c>
      <c r="F3756" s="174" t="s">
        <v>44</v>
      </c>
      <c r="G3756" s="238" t="str" cm="1">
        <f t="array" ref="G3756">_xlfn.IFNA(_xlfn.IFS('26-Electrical'!F189="*",'26-Electrical'!E189,'26-Electrical'!H189="*",'26-Electrical'!G189,'26-Electrical'!J189="*",'26-Electrical'!I189,'26-Electrical'!L189="*",'26-Electrical'!K189,'26-Electrical'!N189="*",'26-Electrical'!M189,'26-Electrical'!P189="*",'26-Electrical'!O189,'26-Electrical'!R189="*",'26-Electrical'!Q189,'26-Electrical'!T189="*",'26-Electrical'!S189,'26-Electrical'!V189="*",'26-Electrical'!U189),"")</f>
        <v/>
      </c>
      <c r="H3756" s="236" t="e">
        <f>G3756/'Project Data'!$D$22</f>
        <v>#VALUE!</v>
      </c>
      <c r="I3756" s="174"/>
      <c r="J3756" s="225"/>
      <c r="K3756" s="242"/>
    </row>
    <row r="3757" spans="1:11" s="147" customFormat="1" ht="15.6" hidden="1">
      <c r="A3757" s="198">
        <f>'26-Electrical'!A190</f>
        <v>0</v>
      </c>
      <c r="B3757" s="235" t="str">
        <f>'26-Electrical'!B190</f>
        <v>26 55 68 Athletic Field Lighting</v>
      </c>
      <c r="C3757" s="254"/>
      <c r="D3757" s="238" t="str" cm="1">
        <f t="array" ref="D3757">_xlfn.IFNA(_xlfn.IFS('26-Electrical'!D190="*",'26-Electrical'!C190,'26-Electrical'!F190="*",'26-Electrical'!E190,'26-Electrical'!H190="*",'26-Electrical'!G190,'26-Electrical'!J190="*",'26-Electrical'!I190,'26-Electrical'!L190="*",'26-Electrical'!K190,'26-Electrical'!N190="*",'26-Electrical'!M190,'26-Electrical'!P190="*",'26-Electrical'!O190,'26-Electrical'!R190="*",'26-Electrical'!Q190,'26-Electrical'!T190="*",'26-Electrical'!S190),"")</f>
        <v/>
      </c>
      <c r="E3757" s="622" t="e">
        <f>D3757/'Project Data'!$D$22</f>
        <v>#VALUE!</v>
      </c>
      <c r="F3757" s="174" t="s">
        <v>44</v>
      </c>
      <c r="G3757" s="238" t="str" cm="1">
        <f t="array" ref="G3757">_xlfn.IFNA(_xlfn.IFS('26-Electrical'!F190="*",'26-Electrical'!E190,'26-Electrical'!H190="*",'26-Electrical'!G190,'26-Electrical'!J190="*",'26-Electrical'!I190,'26-Electrical'!L190="*",'26-Electrical'!K190,'26-Electrical'!N190="*",'26-Electrical'!M190,'26-Electrical'!P190="*",'26-Electrical'!O190,'26-Electrical'!R190="*",'26-Electrical'!Q190,'26-Electrical'!T190="*",'26-Electrical'!S190,'26-Electrical'!V190="*",'26-Electrical'!U190),"")</f>
        <v/>
      </c>
      <c r="H3757" s="236" t="e">
        <f>G3757/'Project Data'!$D$22</f>
        <v>#VALUE!</v>
      </c>
      <c r="I3757" s="174"/>
      <c r="J3757" s="225"/>
      <c r="K3757" s="242"/>
    </row>
    <row r="3758" spans="1:11" s="147" customFormat="1" ht="15.6" hidden="1">
      <c r="A3758" s="198">
        <f>'26-Electrical'!A191</f>
        <v>0</v>
      </c>
      <c r="B3758" s="235" t="str">
        <f>'26-Electrical'!B191</f>
        <v>26 55 70 Healthcare Lighting</v>
      </c>
      <c r="C3758" s="254"/>
      <c r="D3758" s="238" t="str" cm="1">
        <f t="array" ref="D3758">_xlfn.IFNA(_xlfn.IFS('26-Electrical'!D191="*",'26-Electrical'!C191,'26-Electrical'!F191="*",'26-Electrical'!E191,'26-Electrical'!H191="*",'26-Electrical'!G191,'26-Electrical'!J191="*",'26-Electrical'!I191,'26-Electrical'!L191="*",'26-Electrical'!K191,'26-Electrical'!N191="*",'26-Electrical'!M191,'26-Electrical'!P191="*",'26-Electrical'!O191,'26-Electrical'!R191="*",'26-Electrical'!Q191,'26-Electrical'!T191="*",'26-Electrical'!S191),"")</f>
        <v/>
      </c>
      <c r="E3758" s="622" t="e">
        <f>D3758/'Project Data'!$D$22</f>
        <v>#VALUE!</v>
      </c>
      <c r="F3758" s="174" t="s">
        <v>44</v>
      </c>
      <c r="G3758" s="238" t="str" cm="1">
        <f t="array" ref="G3758">_xlfn.IFNA(_xlfn.IFS('26-Electrical'!F191="*",'26-Electrical'!E191,'26-Electrical'!H191="*",'26-Electrical'!G191,'26-Electrical'!J191="*",'26-Electrical'!I191,'26-Electrical'!L191="*",'26-Electrical'!K191,'26-Electrical'!N191="*",'26-Electrical'!M191,'26-Electrical'!P191="*",'26-Electrical'!O191,'26-Electrical'!R191="*",'26-Electrical'!Q191,'26-Electrical'!T191="*",'26-Electrical'!S191,'26-Electrical'!V191="*",'26-Electrical'!U191),"")</f>
        <v/>
      </c>
      <c r="H3758" s="236" t="e">
        <f>G3758/'Project Data'!$D$22</f>
        <v>#VALUE!</v>
      </c>
      <c r="I3758" s="174"/>
      <c r="J3758" s="225"/>
      <c r="K3758" s="242"/>
    </row>
    <row r="3759" spans="1:11" s="147" customFormat="1" ht="15.6" hidden="1">
      <c r="A3759" s="198">
        <f>'26-Electrical'!A192</f>
        <v>0</v>
      </c>
      <c r="B3759" s="235" t="str">
        <f>'26-Electrical'!B192</f>
        <v>26 55 83 Broadcast Lighting</v>
      </c>
      <c r="C3759" s="254"/>
      <c r="D3759" s="238" t="str" cm="1">
        <f t="array" ref="D3759">_xlfn.IFNA(_xlfn.IFS('26-Electrical'!D192="*",'26-Electrical'!C192,'26-Electrical'!F192="*",'26-Electrical'!E192,'26-Electrical'!H192="*",'26-Electrical'!G192,'26-Electrical'!J192="*",'26-Electrical'!I192,'26-Electrical'!L192="*",'26-Electrical'!K192,'26-Electrical'!N192="*",'26-Electrical'!M192,'26-Electrical'!P192="*",'26-Electrical'!O192,'26-Electrical'!R192="*",'26-Electrical'!Q192,'26-Electrical'!T192="*",'26-Electrical'!S192),"")</f>
        <v/>
      </c>
      <c r="E3759" s="622" t="e">
        <f>D3759/'Project Data'!$D$22</f>
        <v>#VALUE!</v>
      </c>
      <c r="F3759" s="174" t="s">
        <v>44</v>
      </c>
      <c r="G3759" s="238" t="str" cm="1">
        <f t="array" ref="G3759">_xlfn.IFNA(_xlfn.IFS('26-Electrical'!F192="*",'26-Electrical'!E192,'26-Electrical'!H192="*",'26-Electrical'!G192,'26-Electrical'!J192="*",'26-Electrical'!I192,'26-Electrical'!L192="*",'26-Electrical'!K192,'26-Electrical'!N192="*",'26-Electrical'!M192,'26-Electrical'!P192="*",'26-Electrical'!O192,'26-Electrical'!R192="*",'26-Electrical'!Q192,'26-Electrical'!T192="*",'26-Electrical'!S192,'26-Electrical'!V192="*",'26-Electrical'!U192),"")</f>
        <v/>
      </c>
      <c r="H3759" s="236" t="e">
        <f>G3759/'Project Data'!$D$22</f>
        <v>#VALUE!</v>
      </c>
      <c r="I3759" s="174"/>
      <c r="J3759" s="225"/>
      <c r="K3759" s="242"/>
    </row>
    <row r="3760" spans="1:11" s="147" customFormat="1" ht="15.6" hidden="1">
      <c r="A3760" s="198">
        <f>'26-Electrical'!A193</f>
        <v>0</v>
      </c>
      <c r="B3760" s="235" t="str">
        <f>'26-Electrical'!B193</f>
        <v>26 56 00 Exterior Lighting</v>
      </c>
      <c r="C3760" s="254"/>
      <c r="D3760" s="238" t="str" cm="1">
        <f t="array" ref="D3760">_xlfn.IFNA(_xlfn.IFS('26-Electrical'!D193="*",'26-Electrical'!C193,'26-Electrical'!F193="*",'26-Electrical'!E193,'26-Electrical'!H193="*",'26-Electrical'!G193,'26-Electrical'!J193="*",'26-Electrical'!I193,'26-Electrical'!L193="*",'26-Electrical'!K193,'26-Electrical'!N193="*",'26-Electrical'!M193,'26-Electrical'!P193="*",'26-Electrical'!O193,'26-Electrical'!R193="*",'26-Electrical'!Q193,'26-Electrical'!T193="*",'26-Electrical'!S193),"")</f>
        <v/>
      </c>
      <c r="E3760" s="622" t="e">
        <f>D3760/'Project Data'!$D$22</f>
        <v>#VALUE!</v>
      </c>
      <c r="F3760" s="174" t="s">
        <v>44</v>
      </c>
      <c r="G3760" s="238" t="str" cm="1">
        <f t="array" ref="G3760">_xlfn.IFNA(_xlfn.IFS('26-Electrical'!F193="*",'26-Electrical'!E193,'26-Electrical'!H193="*",'26-Electrical'!G193,'26-Electrical'!J193="*",'26-Electrical'!I193,'26-Electrical'!L193="*",'26-Electrical'!K193,'26-Electrical'!N193="*",'26-Electrical'!M193,'26-Electrical'!P193="*",'26-Electrical'!O193,'26-Electrical'!R193="*",'26-Electrical'!Q193,'26-Electrical'!T193="*",'26-Electrical'!S193,'26-Electrical'!V193="*",'26-Electrical'!U193),"")</f>
        <v/>
      </c>
      <c r="H3760" s="236" t="e">
        <f>G3760/'Project Data'!$D$22</f>
        <v>#VALUE!</v>
      </c>
      <c r="I3760" s="174"/>
      <c r="J3760" s="225"/>
      <c r="K3760" s="242"/>
    </row>
    <row r="3761" spans="1:11" s="147" customFormat="1" ht="15.6" hidden="1">
      <c r="A3761" s="198">
        <f>'26-Electrical'!A194</f>
        <v>0</v>
      </c>
      <c r="B3761" s="235" t="str">
        <f>'26-Electrical'!B194</f>
        <v>26 56 13 Lighting Poles and Standards</v>
      </c>
      <c r="C3761" s="254"/>
      <c r="D3761" s="238" t="str" cm="1">
        <f t="array" ref="D3761">_xlfn.IFNA(_xlfn.IFS('26-Electrical'!D194="*",'26-Electrical'!C194,'26-Electrical'!F194="*",'26-Electrical'!E194,'26-Electrical'!H194="*",'26-Electrical'!G194,'26-Electrical'!J194="*",'26-Electrical'!I194,'26-Electrical'!L194="*",'26-Electrical'!K194,'26-Electrical'!N194="*",'26-Electrical'!M194,'26-Electrical'!P194="*",'26-Electrical'!O194,'26-Electrical'!R194="*",'26-Electrical'!Q194,'26-Electrical'!T194="*",'26-Electrical'!S194),"")</f>
        <v/>
      </c>
      <c r="E3761" s="622" t="e">
        <f>D3761/'Project Data'!$D$22</f>
        <v>#VALUE!</v>
      </c>
      <c r="F3761" s="174" t="s">
        <v>44</v>
      </c>
      <c r="G3761" s="238" t="str" cm="1">
        <f t="array" ref="G3761">_xlfn.IFNA(_xlfn.IFS('26-Electrical'!F194="*",'26-Electrical'!E194,'26-Electrical'!H194="*",'26-Electrical'!G194,'26-Electrical'!J194="*",'26-Electrical'!I194,'26-Electrical'!L194="*",'26-Electrical'!K194,'26-Electrical'!N194="*",'26-Electrical'!M194,'26-Electrical'!P194="*",'26-Electrical'!O194,'26-Electrical'!R194="*",'26-Electrical'!Q194,'26-Electrical'!T194="*",'26-Electrical'!S194,'26-Electrical'!V194="*",'26-Electrical'!U194),"")</f>
        <v/>
      </c>
      <c r="H3761" s="236" t="e">
        <f>G3761/'Project Data'!$D$22</f>
        <v>#VALUE!</v>
      </c>
      <c r="I3761" s="174"/>
      <c r="J3761" s="225"/>
      <c r="K3761" s="242"/>
    </row>
    <row r="3762" spans="1:11" s="147" customFormat="1" ht="15.6" hidden="1">
      <c r="A3762" s="198">
        <f>'26-Electrical'!A195</f>
        <v>0</v>
      </c>
      <c r="B3762" s="235" t="str">
        <f>'26-Electrical'!B195</f>
        <v>26 56 17 Fluorescent Exterior Lighting</v>
      </c>
      <c r="C3762" s="254"/>
      <c r="D3762" s="238" t="str" cm="1">
        <f t="array" ref="D3762">_xlfn.IFNA(_xlfn.IFS('26-Electrical'!D195="*",'26-Electrical'!C195,'26-Electrical'!F195="*",'26-Electrical'!E195,'26-Electrical'!H195="*",'26-Electrical'!G195,'26-Electrical'!J195="*",'26-Electrical'!I195,'26-Electrical'!L195="*",'26-Electrical'!K195,'26-Electrical'!N195="*",'26-Electrical'!M195,'26-Electrical'!P195="*",'26-Electrical'!O195,'26-Electrical'!R195="*",'26-Electrical'!Q195,'26-Electrical'!T195="*",'26-Electrical'!S195),"")</f>
        <v/>
      </c>
      <c r="E3762" s="622" t="e">
        <f>D3762/'Project Data'!$D$22</f>
        <v>#VALUE!</v>
      </c>
      <c r="F3762" s="174" t="s">
        <v>44</v>
      </c>
      <c r="G3762" s="238" t="str" cm="1">
        <f t="array" ref="G3762">_xlfn.IFNA(_xlfn.IFS('26-Electrical'!F195="*",'26-Electrical'!E195,'26-Electrical'!H195="*",'26-Electrical'!G195,'26-Electrical'!J195="*",'26-Electrical'!I195,'26-Electrical'!L195="*",'26-Electrical'!K195,'26-Electrical'!N195="*",'26-Electrical'!M195,'26-Electrical'!P195="*",'26-Electrical'!O195,'26-Electrical'!R195="*",'26-Electrical'!Q195,'26-Electrical'!T195="*",'26-Electrical'!S195,'26-Electrical'!V195="*",'26-Electrical'!U195),"")</f>
        <v/>
      </c>
      <c r="H3762" s="236" t="e">
        <f>G3762/'Project Data'!$D$22</f>
        <v>#VALUE!</v>
      </c>
      <c r="I3762" s="174"/>
      <c r="J3762" s="225"/>
      <c r="K3762" s="242"/>
    </row>
    <row r="3763" spans="1:11" s="147" customFormat="1" ht="15.6" hidden="1">
      <c r="A3763" s="198">
        <f>'26-Electrical'!A196</f>
        <v>0</v>
      </c>
      <c r="B3763" s="235" t="str">
        <f>'26-Electrical'!B196</f>
        <v>26 56 18 Incandescent Exterior Lighting</v>
      </c>
      <c r="C3763" s="254"/>
      <c r="D3763" s="238" t="str" cm="1">
        <f t="array" ref="D3763">_xlfn.IFNA(_xlfn.IFS('26-Electrical'!D196="*",'26-Electrical'!C196,'26-Electrical'!F196="*",'26-Electrical'!E196,'26-Electrical'!H196="*",'26-Electrical'!G196,'26-Electrical'!J196="*",'26-Electrical'!I196,'26-Electrical'!L196="*",'26-Electrical'!K196,'26-Electrical'!N196="*",'26-Electrical'!M196,'26-Electrical'!P196="*",'26-Electrical'!O196,'26-Electrical'!R196="*",'26-Electrical'!Q196,'26-Electrical'!T196="*",'26-Electrical'!S196),"")</f>
        <v/>
      </c>
      <c r="E3763" s="622" t="e">
        <f>D3763/'Project Data'!$D$22</f>
        <v>#VALUE!</v>
      </c>
      <c r="F3763" s="174" t="s">
        <v>44</v>
      </c>
      <c r="G3763" s="238" t="str" cm="1">
        <f t="array" ref="G3763">_xlfn.IFNA(_xlfn.IFS('26-Electrical'!F196="*",'26-Electrical'!E196,'26-Electrical'!H196="*",'26-Electrical'!G196,'26-Electrical'!J196="*",'26-Electrical'!I196,'26-Electrical'!L196="*",'26-Electrical'!K196,'26-Electrical'!N196="*",'26-Electrical'!M196,'26-Electrical'!P196="*",'26-Electrical'!O196,'26-Electrical'!R196="*",'26-Electrical'!Q196,'26-Electrical'!T196="*",'26-Electrical'!S196,'26-Electrical'!V196="*",'26-Electrical'!U196),"")</f>
        <v/>
      </c>
      <c r="H3763" s="236" t="e">
        <f>G3763/'Project Data'!$D$22</f>
        <v>#VALUE!</v>
      </c>
      <c r="I3763" s="174"/>
      <c r="J3763" s="225"/>
      <c r="K3763" s="242"/>
    </row>
    <row r="3764" spans="1:11" s="147" customFormat="1" ht="15.6" hidden="1">
      <c r="A3764" s="198">
        <f>'26-Electrical'!A197</f>
        <v>0</v>
      </c>
      <c r="B3764" s="235" t="str">
        <f>'26-Electrical'!B197</f>
        <v>26 56 19 LED Exterior Lighting</v>
      </c>
      <c r="C3764" s="254"/>
      <c r="D3764" s="238" t="str" cm="1">
        <f t="array" ref="D3764">_xlfn.IFNA(_xlfn.IFS('26-Electrical'!D197="*",'26-Electrical'!C197,'26-Electrical'!F197="*",'26-Electrical'!E197,'26-Electrical'!H197="*",'26-Electrical'!G197,'26-Electrical'!J197="*",'26-Electrical'!I197,'26-Electrical'!L197="*",'26-Electrical'!K197,'26-Electrical'!N197="*",'26-Electrical'!M197,'26-Electrical'!P197="*",'26-Electrical'!O197,'26-Electrical'!R197="*",'26-Electrical'!Q197,'26-Electrical'!T197="*",'26-Electrical'!S197),"")</f>
        <v/>
      </c>
      <c r="E3764" s="622" t="e">
        <f>D3764/'Project Data'!$D$22</f>
        <v>#VALUE!</v>
      </c>
      <c r="F3764" s="174" t="s">
        <v>44</v>
      </c>
      <c r="G3764" s="238" t="str" cm="1">
        <f t="array" ref="G3764">_xlfn.IFNA(_xlfn.IFS('26-Electrical'!F197="*",'26-Electrical'!E197,'26-Electrical'!H197="*",'26-Electrical'!G197,'26-Electrical'!J197="*",'26-Electrical'!I197,'26-Electrical'!L197="*",'26-Electrical'!K197,'26-Electrical'!N197="*",'26-Electrical'!M197,'26-Electrical'!P197="*",'26-Electrical'!O197,'26-Electrical'!R197="*",'26-Electrical'!Q197,'26-Electrical'!T197="*",'26-Electrical'!S197,'26-Electrical'!V197="*",'26-Electrical'!U197),"")</f>
        <v/>
      </c>
      <c r="H3764" s="236" t="e">
        <f>G3764/'Project Data'!$D$22</f>
        <v>#VALUE!</v>
      </c>
      <c r="I3764" s="174"/>
      <c r="J3764" s="225"/>
      <c r="K3764" s="242"/>
    </row>
    <row r="3765" spans="1:11" s="207" customFormat="1" ht="15.6" hidden="1">
      <c r="A3765" s="198">
        <f>'26-Electrical'!A198</f>
        <v>0</v>
      </c>
      <c r="B3765" s="235" t="str">
        <f>'26-Electrical'!B198</f>
        <v>26 56 21 HID Exterior Lighting</v>
      </c>
      <c r="C3765" s="254"/>
      <c r="D3765" s="238" t="str" cm="1">
        <f t="array" ref="D3765">_xlfn.IFNA(_xlfn.IFS('26-Electrical'!D198="*",'26-Electrical'!C198,'26-Electrical'!F198="*",'26-Electrical'!E198,'26-Electrical'!H198="*",'26-Electrical'!G198,'26-Electrical'!J198="*",'26-Electrical'!I198,'26-Electrical'!L198="*",'26-Electrical'!K198,'26-Electrical'!N198="*",'26-Electrical'!M198,'26-Electrical'!P198="*",'26-Electrical'!O198,'26-Electrical'!R198="*",'26-Electrical'!Q198,'26-Electrical'!T198="*",'26-Electrical'!S198),"")</f>
        <v/>
      </c>
      <c r="E3765" s="622" t="e">
        <f>D3765/'Project Data'!$D$22</f>
        <v>#VALUE!</v>
      </c>
      <c r="F3765" s="228" t="s">
        <v>44</v>
      </c>
      <c r="G3765" s="238" t="str" cm="1">
        <f t="array" ref="G3765">_xlfn.IFNA(_xlfn.IFS('26-Electrical'!F198="*",'26-Electrical'!E198,'26-Electrical'!H198="*",'26-Electrical'!G198,'26-Electrical'!J198="*",'26-Electrical'!I198,'26-Electrical'!L198="*",'26-Electrical'!K198,'26-Electrical'!N198="*",'26-Electrical'!M198,'26-Electrical'!P198="*",'26-Electrical'!O198,'26-Electrical'!R198="*",'26-Electrical'!Q198,'26-Electrical'!T198="*",'26-Electrical'!S198,'26-Electrical'!V198="*",'26-Electrical'!U198),"")</f>
        <v/>
      </c>
      <c r="H3765" s="236" t="e">
        <f>G3765/'Project Data'!$D$22</f>
        <v>#VALUE!</v>
      </c>
      <c r="I3765" s="228"/>
      <c r="J3765" s="249"/>
      <c r="K3765" s="242"/>
    </row>
    <row r="3766" spans="1:11" ht="15.6" hidden="1">
      <c r="A3766" s="410" t="s">
        <v>53</v>
      </c>
      <c r="B3766" s="392" t="s">
        <v>131</v>
      </c>
      <c r="C3766" s="392"/>
      <c r="D3766" s="394" t="e" cm="1">
        <f t="array" ref="D3766">_xlfn.IFNA(_xlfn.IFS(#REF!="*",#REF!,#REF!="*",#REF!,#REF!="*",#REF!,#REF!="*",#REF!,#REF!="*",#REF!,#REF!="*",#REF!,#REF!="*",#REF!,#REF!="*",#REF!,#REF!="*",#REF!),"")</f>
        <v>#REF!</v>
      </c>
      <c r="E3766" s="394" t="e">
        <f>D3766/'Project Data'!$D$22</f>
        <v>#REF!</v>
      </c>
      <c r="F3766" s="393" t="e">
        <v>#REF!</v>
      </c>
      <c r="G3766" s="394" t="e" cm="1">
        <f t="array" ref="G3766">_xlfn.IFNA(_xlfn.IFS(#REF!="*",#REF!,#REF!="*",#REF!,#REF!="*",#REF!,#REF!="*",#REF!,#REF!="*",#REF!,#REF!="*",#REF!,#REF!="*",#REF!,#REF!="*",#REF!,#REF!="*",#REF!),"")</f>
        <v>#REF!</v>
      </c>
      <c r="H3766" s="394" t="e">
        <f>G3766/'Project Data'!$D$22</f>
        <v>#REF!</v>
      </c>
      <c r="I3766" s="395" t="e">
        <f>#REF!</f>
        <v>#REF!</v>
      </c>
      <c r="J3766" s="396" t="str">
        <f>IFERROR(G3766-F3766, "--")</f>
        <v>--</v>
      </c>
      <c r="K3766" s="397"/>
    </row>
    <row r="3767" spans="1:11" s="171" customFormat="1" ht="15.6" hidden="1">
      <c r="A3767" s="398" t="e">
        <f>#REF!</f>
        <v>#REF!</v>
      </c>
      <c r="B3767" s="399" t="e">
        <f>#REF!</f>
        <v>#REF!</v>
      </c>
      <c r="C3767" s="417"/>
      <c r="D3767" s="419" t="e" cm="1">
        <f t="array" ref="D3767">_xlfn.IFNA(_xlfn.IFS(#REF!="*",#REF!,#REF!="*",#REF!,#REF!="*",#REF!,#REF!="*",#REF!,#REF!="*",#REF!,#REF!="*",#REF!,#REF!="*",#REF!,#REF!="*",#REF!,#REF!="*",#REF!),"")</f>
        <v>#REF!</v>
      </c>
      <c r="E3767" s="402" t="e">
        <f>D3767/'Project Data'!$D$22</f>
        <v>#REF!</v>
      </c>
      <c r="F3767" s="422" t="e">
        <v>#REF!</v>
      </c>
      <c r="G3767" s="419" t="e" cm="1">
        <f t="array" ref="G3767">_xlfn.IFNA(_xlfn.IFS(#REF!="*",#REF!,#REF!="*",#REF!,#REF!="*",#REF!,#REF!="*",#REF!,#REF!="*",#REF!,#REF!="*",#REF!,#REF!="*",#REF!,#REF!="*",#REF!,#REF!="*",#REF!),"")</f>
        <v>#REF!</v>
      </c>
      <c r="H3767" s="402" t="e">
        <f>G3767/'Project Data'!$D$22</f>
        <v>#REF!</v>
      </c>
      <c r="I3767" s="428"/>
      <c r="J3767" s="429"/>
      <c r="K3767" s="404"/>
    </row>
    <row r="3768" spans="1:11" s="147" customFormat="1" ht="15.6" hidden="1">
      <c r="A3768" s="198" t="e">
        <f>#REF!</f>
        <v>#REF!</v>
      </c>
      <c r="B3768" s="235" t="e">
        <f>#REF!</f>
        <v>#REF!</v>
      </c>
      <c r="C3768" s="254"/>
      <c r="D3768" s="238" t="e" cm="1">
        <f t="array" ref="D3768">_xlfn.IFNA(_xlfn.IFS(#REF!="*",#REF!,#REF!="*",#REF!,#REF!="*",#REF!,#REF!="*",#REF!,#REF!="*",#REF!,#REF!="*",#REF!,#REF!="*",#REF!,#REF!="*",#REF!,#REF!="*",#REF!),"")</f>
        <v>#REF!</v>
      </c>
      <c r="E3768" s="622" t="e">
        <f>D3768/'Project Data'!$D$22</f>
        <v>#REF!</v>
      </c>
      <c r="F3768" s="174" t="e">
        <v>#REF!</v>
      </c>
      <c r="G3768" s="238" t="e" cm="1">
        <f t="array" ref="G3768">_xlfn.IFNA(_xlfn.IFS(#REF!="*",#REF!,#REF!="*",#REF!,#REF!="*",#REF!,#REF!="*",#REF!,#REF!="*",#REF!,#REF!="*",#REF!,#REF!="*",#REF!,#REF!="*",#REF!,#REF!="*",#REF!),"")</f>
        <v>#REF!</v>
      </c>
      <c r="H3768" s="236" t="e">
        <f>G3768/'Project Data'!$D$22</f>
        <v>#REF!</v>
      </c>
      <c r="I3768" s="174"/>
      <c r="J3768" s="225"/>
      <c r="K3768" s="242"/>
    </row>
    <row r="3769" spans="1:11" s="147" customFormat="1" ht="15.6" hidden="1">
      <c r="A3769" s="198" t="e">
        <f>#REF!</f>
        <v>#REF!</v>
      </c>
      <c r="B3769" s="235" t="e">
        <f>#REF!</f>
        <v>#REF!</v>
      </c>
      <c r="C3769" s="254"/>
      <c r="D3769" s="238" t="e" cm="1">
        <f t="array" ref="D3769">_xlfn.IFNA(_xlfn.IFS(#REF!="*",#REF!,#REF!="*",#REF!,#REF!="*",#REF!,#REF!="*",#REF!,#REF!="*",#REF!,#REF!="*",#REF!,#REF!="*",#REF!,#REF!="*",#REF!,#REF!="*",#REF!),"")</f>
        <v>#REF!</v>
      </c>
      <c r="E3769" s="622" t="e">
        <f>D3769/'Project Data'!$D$22</f>
        <v>#REF!</v>
      </c>
      <c r="F3769" s="174" t="e">
        <v>#REF!</v>
      </c>
      <c r="G3769" s="238" t="e" cm="1">
        <f t="array" ref="G3769">_xlfn.IFNA(_xlfn.IFS(#REF!="*",#REF!,#REF!="*",#REF!,#REF!="*",#REF!,#REF!="*",#REF!,#REF!="*",#REF!,#REF!="*",#REF!,#REF!="*",#REF!,#REF!="*",#REF!,#REF!="*",#REF!),"")</f>
        <v>#REF!</v>
      </c>
      <c r="H3769" s="236" t="e">
        <f>G3769/'Project Data'!$D$22</f>
        <v>#REF!</v>
      </c>
      <c r="I3769" s="174"/>
      <c r="J3769" s="225"/>
      <c r="K3769" s="242"/>
    </row>
    <row r="3770" spans="1:11" s="147" customFormat="1" ht="15.6" hidden="1">
      <c r="A3770" s="198" t="e">
        <f>#REF!</f>
        <v>#REF!</v>
      </c>
      <c r="B3770" s="235" t="e">
        <f>#REF!</f>
        <v>#REF!</v>
      </c>
      <c r="C3770" s="254"/>
      <c r="D3770" s="238" t="e" cm="1">
        <f t="array" ref="D3770">_xlfn.IFNA(_xlfn.IFS(#REF!="*",#REF!,#REF!="*",#REF!,#REF!="*",#REF!,#REF!="*",#REF!,#REF!="*",#REF!,#REF!="*",#REF!,#REF!="*",#REF!,#REF!="*",#REF!,#REF!="*",#REF!),"")</f>
        <v>#REF!</v>
      </c>
      <c r="E3770" s="622" t="e">
        <f>D3770/'Project Data'!$D$22</f>
        <v>#REF!</v>
      </c>
      <c r="F3770" s="174" t="e">
        <v>#REF!</v>
      </c>
      <c r="G3770" s="238" t="e" cm="1">
        <f t="array" ref="G3770">_xlfn.IFNA(_xlfn.IFS(#REF!="*",#REF!,#REF!="*",#REF!,#REF!="*",#REF!,#REF!="*",#REF!,#REF!="*",#REF!,#REF!="*",#REF!,#REF!="*",#REF!,#REF!="*",#REF!,#REF!="*",#REF!),"")</f>
        <v>#REF!</v>
      </c>
      <c r="H3770" s="236" t="e">
        <f>G3770/'Project Data'!$D$22</f>
        <v>#REF!</v>
      </c>
      <c r="I3770" s="174"/>
      <c r="J3770" s="225"/>
      <c r="K3770" s="242"/>
    </row>
    <row r="3771" spans="1:11" s="147" customFormat="1" ht="15.6" hidden="1">
      <c r="A3771" s="198" t="e">
        <f>#REF!</f>
        <v>#REF!</v>
      </c>
      <c r="B3771" s="235" t="e">
        <f>#REF!</f>
        <v>#REF!</v>
      </c>
      <c r="C3771" s="254"/>
      <c r="D3771" s="238" t="e" cm="1">
        <f t="array" ref="D3771">_xlfn.IFNA(_xlfn.IFS(#REF!="*",#REF!,#REF!="*",#REF!,#REF!="*",#REF!,#REF!="*",#REF!,#REF!="*",#REF!,#REF!="*",#REF!,#REF!="*",#REF!,#REF!="*",#REF!,#REF!="*",#REF!),"")</f>
        <v>#REF!</v>
      </c>
      <c r="E3771" s="622" t="e">
        <f>D3771/'Project Data'!$D$22</f>
        <v>#REF!</v>
      </c>
      <c r="F3771" s="174" t="e">
        <v>#REF!</v>
      </c>
      <c r="G3771" s="238" t="e" cm="1">
        <f t="array" ref="G3771">_xlfn.IFNA(_xlfn.IFS(#REF!="*",#REF!,#REF!="*",#REF!,#REF!="*",#REF!,#REF!="*",#REF!,#REF!="*",#REF!,#REF!="*",#REF!,#REF!="*",#REF!,#REF!="*",#REF!,#REF!="*",#REF!),"")</f>
        <v>#REF!</v>
      </c>
      <c r="H3771" s="236" t="e">
        <f>G3771/'Project Data'!$D$22</f>
        <v>#REF!</v>
      </c>
      <c r="I3771" s="174"/>
      <c r="J3771" s="225"/>
      <c r="K3771" s="242"/>
    </row>
    <row r="3772" spans="1:11" s="147" customFormat="1" ht="15.6" hidden="1">
      <c r="A3772" s="198" t="e">
        <f>#REF!</f>
        <v>#REF!</v>
      </c>
      <c r="B3772" s="235" t="e">
        <f>#REF!</f>
        <v>#REF!</v>
      </c>
      <c r="C3772" s="254"/>
      <c r="D3772" s="238" t="e" cm="1">
        <f t="array" ref="D3772">_xlfn.IFNA(_xlfn.IFS(#REF!="*",#REF!,#REF!="*",#REF!,#REF!="*",#REF!,#REF!="*",#REF!,#REF!="*",#REF!,#REF!="*",#REF!,#REF!="*",#REF!,#REF!="*",#REF!,#REF!="*",#REF!),"")</f>
        <v>#REF!</v>
      </c>
      <c r="E3772" s="622" t="e">
        <f>D3772/'Project Data'!$D$22</f>
        <v>#REF!</v>
      </c>
      <c r="F3772" s="174" t="e">
        <v>#REF!</v>
      </c>
      <c r="G3772" s="238" t="e" cm="1">
        <f t="array" ref="G3772">_xlfn.IFNA(_xlfn.IFS(#REF!="*",#REF!,#REF!="*",#REF!,#REF!="*",#REF!,#REF!="*",#REF!,#REF!="*",#REF!,#REF!="*",#REF!,#REF!="*",#REF!,#REF!="*",#REF!,#REF!="*",#REF!),"")</f>
        <v>#REF!</v>
      </c>
      <c r="H3772" s="236" t="e">
        <f>G3772/'Project Data'!$D$22</f>
        <v>#REF!</v>
      </c>
      <c r="I3772" s="174"/>
      <c r="J3772" s="225"/>
      <c r="K3772" s="242"/>
    </row>
    <row r="3773" spans="1:11" s="147" customFormat="1" ht="15.6" hidden="1">
      <c r="A3773" s="198" t="e">
        <f>#REF!</f>
        <v>#REF!</v>
      </c>
      <c r="B3773" s="235" t="e">
        <f>#REF!</f>
        <v>#REF!</v>
      </c>
      <c r="C3773" s="254"/>
      <c r="D3773" s="238" t="e" cm="1">
        <f t="array" ref="D3773">_xlfn.IFNA(_xlfn.IFS(#REF!="*",#REF!,#REF!="*",#REF!,#REF!="*",#REF!,#REF!="*",#REF!,#REF!="*",#REF!,#REF!="*",#REF!,#REF!="*",#REF!,#REF!="*",#REF!,#REF!="*",#REF!),"")</f>
        <v>#REF!</v>
      </c>
      <c r="E3773" s="622" t="e">
        <f>D3773/'Project Data'!$D$22</f>
        <v>#REF!</v>
      </c>
      <c r="F3773" s="174" t="e">
        <v>#REF!</v>
      </c>
      <c r="G3773" s="238" t="e" cm="1">
        <f t="array" ref="G3773">_xlfn.IFNA(_xlfn.IFS(#REF!="*",#REF!,#REF!="*",#REF!,#REF!="*",#REF!,#REF!="*",#REF!,#REF!="*",#REF!,#REF!="*",#REF!,#REF!="*",#REF!,#REF!="*",#REF!,#REF!="*",#REF!),"")</f>
        <v>#REF!</v>
      </c>
      <c r="H3773" s="236" t="e">
        <f>G3773/'Project Data'!$D$22</f>
        <v>#REF!</v>
      </c>
      <c r="I3773" s="174"/>
      <c r="J3773" s="225"/>
      <c r="K3773" s="242"/>
    </row>
    <row r="3774" spans="1:11" s="147" customFormat="1" ht="15.6" hidden="1">
      <c r="A3774" s="198" t="e">
        <f>#REF!</f>
        <v>#REF!</v>
      </c>
      <c r="B3774" s="235" t="e">
        <f>#REF!</f>
        <v>#REF!</v>
      </c>
      <c r="C3774" s="254"/>
      <c r="D3774" s="238" t="e" cm="1">
        <f t="array" ref="D3774">_xlfn.IFNA(_xlfn.IFS(#REF!="*",#REF!,#REF!="*",#REF!,#REF!="*",#REF!,#REF!="*",#REF!,#REF!="*",#REF!,#REF!="*",#REF!,#REF!="*",#REF!,#REF!="*",#REF!,#REF!="*",#REF!),"")</f>
        <v>#REF!</v>
      </c>
      <c r="E3774" s="622" t="e">
        <f>D3774/'Project Data'!$D$22</f>
        <v>#REF!</v>
      </c>
      <c r="F3774" s="174" t="e">
        <v>#REF!</v>
      </c>
      <c r="G3774" s="238" t="e" cm="1">
        <f t="array" ref="G3774">_xlfn.IFNA(_xlfn.IFS(#REF!="*",#REF!,#REF!="*",#REF!,#REF!="*",#REF!,#REF!="*",#REF!,#REF!="*",#REF!,#REF!="*",#REF!,#REF!="*",#REF!,#REF!="*",#REF!,#REF!="*",#REF!),"")</f>
        <v>#REF!</v>
      </c>
      <c r="H3774" s="236" t="e">
        <f>G3774/'Project Data'!$D$22</f>
        <v>#REF!</v>
      </c>
      <c r="I3774" s="174"/>
      <c r="J3774" s="225"/>
      <c r="K3774" s="242"/>
    </row>
    <row r="3775" spans="1:11" s="147" customFormat="1" ht="15.6" hidden="1">
      <c r="A3775" s="198" t="e">
        <f>#REF!</f>
        <v>#REF!</v>
      </c>
      <c r="B3775" s="235" t="e">
        <f>#REF!</f>
        <v>#REF!</v>
      </c>
      <c r="C3775" s="254"/>
      <c r="D3775" s="238" t="e" cm="1">
        <f t="array" ref="D3775">_xlfn.IFNA(_xlfn.IFS(#REF!="*",#REF!,#REF!="*",#REF!,#REF!="*",#REF!,#REF!="*",#REF!,#REF!="*",#REF!,#REF!="*",#REF!,#REF!="*",#REF!,#REF!="*",#REF!,#REF!="*",#REF!),"")</f>
        <v>#REF!</v>
      </c>
      <c r="E3775" s="622" t="e">
        <f>D3775/'Project Data'!$D$22</f>
        <v>#REF!</v>
      </c>
      <c r="F3775" s="174" t="e">
        <v>#REF!</v>
      </c>
      <c r="G3775" s="238" t="e" cm="1">
        <f t="array" ref="G3775">_xlfn.IFNA(_xlfn.IFS(#REF!="*",#REF!,#REF!="*",#REF!,#REF!="*",#REF!,#REF!="*",#REF!,#REF!="*",#REF!,#REF!="*",#REF!,#REF!="*",#REF!,#REF!="*",#REF!,#REF!="*",#REF!),"")</f>
        <v>#REF!</v>
      </c>
      <c r="H3775" s="236" t="e">
        <f>G3775/'Project Data'!$D$22</f>
        <v>#REF!</v>
      </c>
      <c r="I3775" s="174"/>
      <c r="J3775" s="225"/>
      <c r="K3775" s="242"/>
    </row>
    <row r="3776" spans="1:11" s="147" customFormat="1" ht="15.6" hidden="1">
      <c r="A3776" s="198" t="e">
        <f>#REF!</f>
        <v>#REF!</v>
      </c>
      <c r="B3776" s="235" t="e">
        <f>#REF!</f>
        <v>#REF!</v>
      </c>
      <c r="C3776" s="254"/>
      <c r="D3776" s="238" t="e" cm="1">
        <f t="array" ref="D3776">_xlfn.IFNA(_xlfn.IFS(#REF!="*",#REF!,#REF!="*",#REF!,#REF!="*",#REF!,#REF!="*",#REF!,#REF!="*",#REF!,#REF!="*",#REF!,#REF!="*",#REF!,#REF!="*",#REF!,#REF!="*",#REF!),"")</f>
        <v>#REF!</v>
      </c>
      <c r="E3776" s="622" t="e">
        <f>D3776/'Project Data'!$D$22</f>
        <v>#REF!</v>
      </c>
      <c r="F3776" s="174" t="e">
        <v>#REF!</v>
      </c>
      <c r="G3776" s="238" t="e" cm="1">
        <f t="array" ref="G3776">_xlfn.IFNA(_xlfn.IFS(#REF!="*",#REF!,#REF!="*",#REF!,#REF!="*",#REF!,#REF!="*",#REF!,#REF!="*",#REF!,#REF!="*",#REF!,#REF!="*",#REF!,#REF!="*",#REF!,#REF!="*",#REF!),"")</f>
        <v>#REF!</v>
      </c>
      <c r="H3776" s="236" t="e">
        <f>G3776/'Project Data'!$D$22</f>
        <v>#REF!</v>
      </c>
      <c r="I3776" s="174"/>
      <c r="J3776" s="225"/>
      <c r="K3776" s="242"/>
    </row>
    <row r="3777" spans="1:11" s="147" customFormat="1" ht="15.6" hidden="1">
      <c r="A3777" s="198" t="e">
        <f>#REF!</f>
        <v>#REF!</v>
      </c>
      <c r="B3777" s="235" t="e">
        <f>#REF!</f>
        <v>#REF!</v>
      </c>
      <c r="C3777" s="254"/>
      <c r="D3777" s="238" t="e" cm="1">
        <f t="array" ref="D3777">_xlfn.IFNA(_xlfn.IFS(#REF!="*",#REF!,#REF!="*",#REF!,#REF!="*",#REF!,#REF!="*",#REF!,#REF!="*",#REF!,#REF!="*",#REF!,#REF!="*",#REF!,#REF!="*",#REF!,#REF!="*",#REF!),"")</f>
        <v>#REF!</v>
      </c>
      <c r="E3777" s="622" t="e">
        <f>D3777/'Project Data'!$D$22</f>
        <v>#REF!</v>
      </c>
      <c r="F3777" s="174" t="e">
        <v>#REF!</v>
      </c>
      <c r="G3777" s="238" t="e" cm="1">
        <f t="array" ref="G3777">_xlfn.IFNA(_xlfn.IFS(#REF!="*",#REF!,#REF!="*",#REF!,#REF!="*",#REF!,#REF!="*",#REF!,#REF!="*",#REF!,#REF!="*",#REF!,#REF!="*",#REF!,#REF!="*",#REF!,#REF!="*",#REF!),"")</f>
        <v>#REF!</v>
      </c>
      <c r="H3777" s="236" t="e">
        <f>G3777/'Project Data'!$D$22</f>
        <v>#REF!</v>
      </c>
      <c r="I3777" s="174"/>
      <c r="J3777" s="225"/>
      <c r="K3777" s="242"/>
    </row>
    <row r="3778" spans="1:11" s="147" customFormat="1" ht="15.6" hidden="1">
      <c r="A3778" s="198" t="e">
        <f>#REF!</f>
        <v>#REF!</v>
      </c>
      <c r="B3778" s="235" t="e">
        <f>#REF!</f>
        <v>#REF!</v>
      </c>
      <c r="C3778" s="254"/>
      <c r="D3778" s="238" t="e" cm="1">
        <f t="array" ref="D3778">_xlfn.IFNA(_xlfn.IFS(#REF!="*",#REF!,#REF!="*",#REF!,#REF!="*",#REF!,#REF!="*",#REF!,#REF!="*",#REF!,#REF!="*",#REF!,#REF!="*",#REF!,#REF!="*",#REF!,#REF!="*",#REF!),"")</f>
        <v>#REF!</v>
      </c>
      <c r="E3778" s="622" t="e">
        <f>D3778/'Project Data'!$D$22</f>
        <v>#REF!</v>
      </c>
      <c r="F3778" s="174" t="e">
        <v>#REF!</v>
      </c>
      <c r="G3778" s="238" t="e" cm="1">
        <f t="array" ref="G3778">_xlfn.IFNA(_xlfn.IFS(#REF!="*",#REF!,#REF!="*",#REF!,#REF!="*",#REF!,#REF!="*",#REF!,#REF!="*",#REF!,#REF!="*",#REF!,#REF!="*",#REF!,#REF!="*",#REF!,#REF!="*",#REF!),"")</f>
        <v>#REF!</v>
      </c>
      <c r="H3778" s="236" t="e">
        <f>G3778/'Project Data'!$D$22</f>
        <v>#REF!</v>
      </c>
      <c r="I3778" s="174"/>
      <c r="J3778" s="225"/>
      <c r="K3778" s="242"/>
    </row>
    <row r="3779" spans="1:11" s="147" customFormat="1" ht="15.6" hidden="1">
      <c r="A3779" s="198" t="e">
        <f>#REF!</f>
        <v>#REF!</v>
      </c>
      <c r="B3779" s="235" t="e">
        <f>#REF!</f>
        <v>#REF!</v>
      </c>
      <c r="C3779" s="254"/>
      <c r="D3779" s="238" t="e" cm="1">
        <f t="array" ref="D3779">_xlfn.IFNA(_xlfn.IFS(#REF!="*",#REF!,#REF!="*",#REF!,#REF!="*",#REF!,#REF!="*",#REF!,#REF!="*",#REF!,#REF!="*",#REF!,#REF!="*",#REF!,#REF!="*",#REF!,#REF!="*",#REF!),"")</f>
        <v>#REF!</v>
      </c>
      <c r="E3779" s="622" t="e">
        <f>D3779/'Project Data'!$D$22</f>
        <v>#REF!</v>
      </c>
      <c r="F3779" s="174" t="e">
        <v>#REF!</v>
      </c>
      <c r="G3779" s="238" t="e" cm="1">
        <f t="array" ref="G3779">_xlfn.IFNA(_xlfn.IFS(#REF!="*",#REF!,#REF!="*",#REF!,#REF!="*",#REF!,#REF!="*",#REF!,#REF!="*",#REF!,#REF!="*",#REF!,#REF!="*",#REF!,#REF!="*",#REF!,#REF!="*",#REF!),"")</f>
        <v>#REF!</v>
      </c>
      <c r="H3779" s="236" t="e">
        <f>G3779/'Project Data'!$D$22</f>
        <v>#REF!</v>
      </c>
      <c r="I3779" s="174"/>
      <c r="J3779" s="225"/>
      <c r="K3779" s="242"/>
    </row>
    <row r="3780" spans="1:11" s="147" customFormat="1" ht="15.6" hidden="1">
      <c r="A3780" s="198" t="e">
        <f>#REF!</f>
        <v>#REF!</v>
      </c>
      <c r="B3780" s="235" t="e">
        <f>#REF!</f>
        <v>#REF!</v>
      </c>
      <c r="C3780" s="254"/>
      <c r="D3780" s="238" t="e" cm="1">
        <f t="array" ref="D3780">_xlfn.IFNA(_xlfn.IFS(#REF!="*",#REF!,#REF!="*",#REF!,#REF!="*",#REF!,#REF!="*",#REF!,#REF!="*",#REF!,#REF!="*",#REF!,#REF!="*",#REF!,#REF!="*",#REF!,#REF!="*",#REF!),"")</f>
        <v>#REF!</v>
      </c>
      <c r="E3780" s="622" t="e">
        <f>D3780/'Project Data'!$D$22</f>
        <v>#REF!</v>
      </c>
      <c r="F3780" s="174" t="e">
        <v>#REF!</v>
      </c>
      <c r="G3780" s="238" t="e" cm="1">
        <f t="array" ref="G3780">_xlfn.IFNA(_xlfn.IFS(#REF!="*",#REF!,#REF!="*",#REF!,#REF!="*",#REF!,#REF!="*",#REF!,#REF!="*",#REF!,#REF!="*",#REF!,#REF!="*",#REF!,#REF!="*",#REF!,#REF!="*",#REF!),"")</f>
        <v>#REF!</v>
      </c>
      <c r="H3780" s="236" t="e">
        <f>G3780/'Project Data'!$D$22</f>
        <v>#REF!</v>
      </c>
      <c r="I3780" s="174"/>
      <c r="J3780" s="225"/>
      <c r="K3780" s="242"/>
    </row>
    <row r="3781" spans="1:11" s="147" customFormat="1" ht="15.6" hidden="1">
      <c r="A3781" s="198" t="e">
        <f>#REF!</f>
        <v>#REF!</v>
      </c>
      <c r="B3781" s="235" t="e">
        <f>#REF!</f>
        <v>#REF!</v>
      </c>
      <c r="C3781" s="254"/>
      <c r="D3781" s="238" t="e" cm="1">
        <f t="array" ref="D3781">_xlfn.IFNA(_xlfn.IFS(#REF!="*",#REF!,#REF!="*",#REF!,#REF!="*",#REF!,#REF!="*",#REF!,#REF!="*",#REF!,#REF!="*",#REF!,#REF!="*",#REF!,#REF!="*",#REF!,#REF!="*",#REF!),"")</f>
        <v>#REF!</v>
      </c>
      <c r="E3781" s="622" t="e">
        <f>D3781/'Project Data'!$D$22</f>
        <v>#REF!</v>
      </c>
      <c r="F3781" s="174" t="e">
        <v>#REF!</v>
      </c>
      <c r="G3781" s="238" t="e" cm="1">
        <f t="array" ref="G3781">_xlfn.IFNA(_xlfn.IFS(#REF!="*",#REF!,#REF!="*",#REF!,#REF!="*",#REF!,#REF!="*",#REF!,#REF!="*",#REF!,#REF!="*",#REF!,#REF!="*",#REF!,#REF!="*",#REF!,#REF!="*",#REF!),"")</f>
        <v>#REF!</v>
      </c>
      <c r="H3781" s="236" t="e">
        <f>G3781/'Project Data'!$D$22</f>
        <v>#REF!</v>
      </c>
      <c r="I3781" s="174"/>
      <c r="J3781" s="225"/>
      <c r="K3781" s="242"/>
    </row>
    <row r="3782" spans="1:11" s="147" customFormat="1" ht="15.6" hidden="1">
      <c r="A3782" s="198" t="e">
        <f>#REF!</f>
        <v>#REF!</v>
      </c>
      <c r="B3782" s="235" t="e">
        <f>#REF!</f>
        <v>#REF!</v>
      </c>
      <c r="C3782" s="254"/>
      <c r="D3782" s="238" t="e" cm="1">
        <f t="array" ref="D3782">_xlfn.IFNA(_xlfn.IFS(#REF!="*",#REF!,#REF!="*",#REF!,#REF!="*",#REF!,#REF!="*",#REF!,#REF!="*",#REF!,#REF!="*",#REF!,#REF!="*",#REF!,#REF!="*",#REF!,#REF!="*",#REF!),"")</f>
        <v>#REF!</v>
      </c>
      <c r="E3782" s="622" t="e">
        <f>D3782/'Project Data'!$D$22</f>
        <v>#REF!</v>
      </c>
      <c r="F3782" s="174" t="e">
        <v>#REF!</v>
      </c>
      <c r="G3782" s="238" t="e" cm="1">
        <f t="array" ref="G3782">_xlfn.IFNA(_xlfn.IFS(#REF!="*",#REF!,#REF!="*",#REF!,#REF!="*",#REF!,#REF!="*",#REF!,#REF!="*",#REF!,#REF!="*",#REF!,#REF!="*",#REF!,#REF!="*",#REF!,#REF!="*",#REF!),"")</f>
        <v>#REF!</v>
      </c>
      <c r="H3782" s="236" t="e">
        <f>G3782/'Project Data'!$D$22</f>
        <v>#REF!</v>
      </c>
      <c r="I3782" s="174"/>
      <c r="J3782" s="225"/>
      <c r="K3782" s="242"/>
    </row>
    <row r="3783" spans="1:11" s="147" customFormat="1" ht="15.6" hidden="1">
      <c r="A3783" s="198" t="e">
        <f>#REF!</f>
        <v>#REF!</v>
      </c>
      <c r="B3783" s="235" t="e">
        <f>#REF!</f>
        <v>#REF!</v>
      </c>
      <c r="C3783" s="254"/>
      <c r="D3783" s="238" t="e" cm="1">
        <f t="array" ref="D3783">_xlfn.IFNA(_xlfn.IFS(#REF!="*",#REF!,#REF!="*",#REF!,#REF!="*",#REF!,#REF!="*",#REF!,#REF!="*",#REF!,#REF!="*",#REF!,#REF!="*",#REF!,#REF!="*",#REF!,#REF!="*",#REF!),"")</f>
        <v>#REF!</v>
      </c>
      <c r="E3783" s="622" t="e">
        <f>D3783/'Project Data'!$D$22</f>
        <v>#REF!</v>
      </c>
      <c r="F3783" s="174" t="e">
        <v>#REF!</v>
      </c>
      <c r="G3783" s="238" t="e" cm="1">
        <f t="array" ref="G3783">_xlfn.IFNA(_xlfn.IFS(#REF!="*",#REF!,#REF!="*",#REF!,#REF!="*",#REF!,#REF!="*",#REF!,#REF!="*",#REF!,#REF!="*",#REF!,#REF!="*",#REF!,#REF!="*",#REF!,#REF!="*",#REF!),"")</f>
        <v>#REF!</v>
      </c>
      <c r="H3783" s="236" t="e">
        <f>G3783/'Project Data'!$D$22</f>
        <v>#REF!</v>
      </c>
      <c r="I3783" s="174"/>
      <c r="J3783" s="225"/>
      <c r="K3783" s="242"/>
    </row>
    <row r="3784" spans="1:11" s="147" customFormat="1" ht="15.6" hidden="1">
      <c r="A3784" s="198" t="e">
        <f>#REF!</f>
        <v>#REF!</v>
      </c>
      <c r="B3784" s="235" t="e">
        <f>#REF!</f>
        <v>#REF!</v>
      </c>
      <c r="C3784" s="254"/>
      <c r="D3784" s="238" t="e" cm="1">
        <f t="array" ref="D3784">_xlfn.IFNA(_xlfn.IFS(#REF!="*",#REF!,#REF!="*",#REF!,#REF!="*",#REF!,#REF!="*",#REF!,#REF!="*",#REF!,#REF!="*",#REF!,#REF!="*",#REF!,#REF!="*",#REF!,#REF!="*",#REF!),"")</f>
        <v>#REF!</v>
      </c>
      <c r="E3784" s="622" t="e">
        <f>D3784/'Project Data'!$D$22</f>
        <v>#REF!</v>
      </c>
      <c r="F3784" s="174" t="e">
        <v>#REF!</v>
      </c>
      <c r="G3784" s="238" t="e" cm="1">
        <f t="array" ref="G3784">_xlfn.IFNA(_xlfn.IFS(#REF!="*",#REF!,#REF!="*",#REF!,#REF!="*",#REF!,#REF!="*",#REF!,#REF!="*",#REF!,#REF!="*",#REF!,#REF!="*",#REF!,#REF!="*",#REF!,#REF!="*",#REF!),"")</f>
        <v>#REF!</v>
      </c>
      <c r="H3784" s="236" t="e">
        <f>G3784/'Project Data'!$D$22</f>
        <v>#REF!</v>
      </c>
      <c r="I3784" s="174"/>
      <c r="J3784" s="225"/>
      <c r="K3784" s="242"/>
    </row>
    <row r="3785" spans="1:11" s="147" customFormat="1" ht="15.6" hidden="1">
      <c r="A3785" s="198" t="e">
        <f>#REF!</f>
        <v>#REF!</v>
      </c>
      <c r="B3785" s="235" t="e">
        <f>#REF!</f>
        <v>#REF!</v>
      </c>
      <c r="C3785" s="254"/>
      <c r="D3785" s="238" t="e" cm="1">
        <f t="array" ref="D3785">_xlfn.IFNA(_xlfn.IFS(#REF!="*",#REF!,#REF!="*",#REF!,#REF!="*",#REF!,#REF!="*",#REF!,#REF!="*",#REF!,#REF!="*",#REF!,#REF!="*",#REF!,#REF!="*",#REF!,#REF!="*",#REF!),"")</f>
        <v>#REF!</v>
      </c>
      <c r="E3785" s="622" t="e">
        <f>D3785/'Project Data'!$D$22</f>
        <v>#REF!</v>
      </c>
      <c r="F3785" s="174" t="e">
        <v>#REF!</v>
      </c>
      <c r="G3785" s="238" t="e" cm="1">
        <f t="array" ref="G3785">_xlfn.IFNA(_xlfn.IFS(#REF!="*",#REF!,#REF!="*",#REF!,#REF!="*",#REF!,#REF!="*",#REF!,#REF!="*",#REF!,#REF!="*",#REF!,#REF!="*",#REF!,#REF!="*",#REF!,#REF!="*",#REF!),"")</f>
        <v>#REF!</v>
      </c>
      <c r="H3785" s="236" t="e">
        <f>G3785/'Project Data'!$D$22</f>
        <v>#REF!</v>
      </c>
      <c r="I3785" s="174"/>
      <c r="J3785" s="225"/>
      <c r="K3785" s="242"/>
    </row>
    <row r="3786" spans="1:11" s="147" customFormat="1" ht="15.6" hidden="1">
      <c r="A3786" s="198" t="e">
        <f>#REF!</f>
        <v>#REF!</v>
      </c>
      <c r="B3786" s="235" t="e">
        <f>#REF!</f>
        <v>#REF!</v>
      </c>
      <c r="C3786" s="254"/>
      <c r="D3786" s="238" t="e" cm="1">
        <f t="array" ref="D3786">_xlfn.IFNA(_xlfn.IFS(#REF!="*",#REF!,#REF!="*",#REF!,#REF!="*",#REF!,#REF!="*",#REF!,#REF!="*",#REF!,#REF!="*",#REF!,#REF!="*",#REF!,#REF!="*",#REF!,#REF!="*",#REF!),"")</f>
        <v>#REF!</v>
      </c>
      <c r="E3786" s="622" t="e">
        <f>D3786/'Project Data'!$D$22</f>
        <v>#REF!</v>
      </c>
      <c r="F3786" s="174" t="e">
        <v>#REF!</v>
      </c>
      <c r="G3786" s="238" t="e" cm="1">
        <f t="array" ref="G3786">_xlfn.IFNA(_xlfn.IFS(#REF!="*",#REF!,#REF!="*",#REF!,#REF!="*",#REF!,#REF!="*",#REF!,#REF!="*",#REF!,#REF!="*",#REF!,#REF!="*",#REF!,#REF!="*",#REF!,#REF!="*",#REF!),"")</f>
        <v>#REF!</v>
      </c>
      <c r="H3786" s="236" t="e">
        <f>G3786/'Project Data'!$D$22</f>
        <v>#REF!</v>
      </c>
      <c r="I3786" s="174"/>
      <c r="J3786" s="225"/>
      <c r="K3786" s="242"/>
    </row>
    <row r="3787" spans="1:11" s="147" customFormat="1" ht="15.6" hidden="1">
      <c r="A3787" s="198" t="e">
        <f>#REF!</f>
        <v>#REF!</v>
      </c>
      <c r="B3787" s="235" t="e">
        <f>#REF!</f>
        <v>#REF!</v>
      </c>
      <c r="C3787" s="254"/>
      <c r="D3787" s="238" t="e" cm="1">
        <f t="array" ref="D3787">_xlfn.IFNA(_xlfn.IFS(#REF!="*",#REF!,#REF!="*",#REF!,#REF!="*",#REF!,#REF!="*",#REF!,#REF!="*",#REF!,#REF!="*",#REF!,#REF!="*",#REF!,#REF!="*",#REF!,#REF!="*",#REF!),"")</f>
        <v>#REF!</v>
      </c>
      <c r="E3787" s="622" t="e">
        <f>D3787/'Project Data'!$D$22</f>
        <v>#REF!</v>
      </c>
      <c r="F3787" s="174" t="e">
        <v>#REF!</v>
      </c>
      <c r="G3787" s="238" t="e" cm="1">
        <f t="array" ref="G3787">_xlfn.IFNA(_xlfn.IFS(#REF!="*",#REF!,#REF!="*",#REF!,#REF!="*",#REF!,#REF!="*",#REF!,#REF!="*",#REF!,#REF!="*",#REF!,#REF!="*",#REF!,#REF!="*",#REF!,#REF!="*",#REF!),"")</f>
        <v>#REF!</v>
      </c>
      <c r="H3787" s="236" t="e">
        <f>G3787/'Project Data'!$D$22</f>
        <v>#REF!</v>
      </c>
      <c r="I3787" s="174"/>
      <c r="J3787" s="225"/>
      <c r="K3787" s="242"/>
    </row>
    <row r="3788" spans="1:11" s="147" customFormat="1" ht="15.6" hidden="1">
      <c r="A3788" s="198" t="e">
        <f>#REF!</f>
        <v>#REF!</v>
      </c>
      <c r="B3788" s="235" t="e">
        <f>#REF!</f>
        <v>#REF!</v>
      </c>
      <c r="C3788" s="254"/>
      <c r="D3788" s="238" t="e" cm="1">
        <f t="array" ref="D3788">_xlfn.IFNA(_xlfn.IFS(#REF!="*",#REF!,#REF!="*",#REF!,#REF!="*",#REF!,#REF!="*",#REF!,#REF!="*",#REF!,#REF!="*",#REF!,#REF!="*",#REF!,#REF!="*",#REF!,#REF!="*",#REF!),"")</f>
        <v>#REF!</v>
      </c>
      <c r="E3788" s="622" t="e">
        <f>D3788/'Project Data'!$D$22</f>
        <v>#REF!</v>
      </c>
      <c r="F3788" s="174" t="e">
        <v>#REF!</v>
      </c>
      <c r="G3788" s="238" t="e" cm="1">
        <f t="array" ref="G3788">_xlfn.IFNA(_xlfn.IFS(#REF!="*",#REF!,#REF!="*",#REF!,#REF!="*",#REF!,#REF!="*",#REF!,#REF!="*",#REF!,#REF!="*",#REF!,#REF!="*",#REF!,#REF!="*",#REF!,#REF!="*",#REF!),"")</f>
        <v>#REF!</v>
      </c>
      <c r="H3788" s="236" t="e">
        <f>G3788/'Project Data'!$D$22</f>
        <v>#REF!</v>
      </c>
      <c r="I3788" s="174"/>
      <c r="J3788" s="225"/>
      <c r="K3788" s="242"/>
    </row>
    <row r="3789" spans="1:11" s="147" customFormat="1" ht="15.6" hidden="1">
      <c r="A3789" s="198" t="e">
        <f>#REF!</f>
        <v>#REF!</v>
      </c>
      <c r="B3789" s="235" t="e">
        <f>#REF!</f>
        <v>#REF!</v>
      </c>
      <c r="C3789" s="254"/>
      <c r="D3789" s="238" t="e" cm="1">
        <f t="array" ref="D3789">_xlfn.IFNA(_xlfn.IFS(#REF!="*",#REF!,#REF!="*",#REF!,#REF!="*",#REF!,#REF!="*",#REF!,#REF!="*",#REF!,#REF!="*",#REF!,#REF!="*",#REF!,#REF!="*",#REF!,#REF!="*",#REF!),"")</f>
        <v>#REF!</v>
      </c>
      <c r="E3789" s="622" t="e">
        <f>D3789/'Project Data'!$D$22</f>
        <v>#REF!</v>
      </c>
      <c r="F3789" s="174" t="e">
        <v>#REF!</v>
      </c>
      <c r="G3789" s="238" t="e" cm="1">
        <f t="array" ref="G3789">_xlfn.IFNA(_xlfn.IFS(#REF!="*",#REF!,#REF!="*",#REF!,#REF!="*",#REF!,#REF!="*",#REF!,#REF!="*",#REF!,#REF!="*",#REF!,#REF!="*",#REF!,#REF!="*",#REF!,#REF!="*",#REF!),"")</f>
        <v>#REF!</v>
      </c>
      <c r="H3789" s="236" t="e">
        <f>G3789/'Project Data'!$D$22</f>
        <v>#REF!</v>
      </c>
      <c r="I3789" s="174"/>
      <c r="J3789" s="225"/>
      <c r="K3789" s="242"/>
    </row>
    <row r="3790" spans="1:11" s="147" customFormat="1" ht="15.6" hidden="1">
      <c r="A3790" s="198" t="e">
        <f>#REF!</f>
        <v>#REF!</v>
      </c>
      <c r="B3790" s="235" t="e">
        <f>#REF!</f>
        <v>#REF!</v>
      </c>
      <c r="C3790" s="254"/>
      <c r="D3790" s="238" t="e" cm="1">
        <f t="array" ref="D3790">_xlfn.IFNA(_xlfn.IFS(#REF!="*",#REF!,#REF!="*",#REF!,#REF!="*",#REF!,#REF!="*",#REF!,#REF!="*",#REF!,#REF!="*",#REF!,#REF!="*",#REF!,#REF!="*",#REF!,#REF!="*",#REF!),"")</f>
        <v>#REF!</v>
      </c>
      <c r="E3790" s="622" t="e">
        <f>D3790/'Project Data'!$D$22</f>
        <v>#REF!</v>
      </c>
      <c r="F3790" s="174" t="e">
        <v>#REF!</v>
      </c>
      <c r="G3790" s="238" t="e" cm="1">
        <f t="array" ref="G3790">_xlfn.IFNA(_xlfn.IFS(#REF!="*",#REF!,#REF!="*",#REF!,#REF!="*",#REF!,#REF!="*",#REF!,#REF!="*",#REF!,#REF!="*",#REF!,#REF!="*",#REF!,#REF!="*",#REF!,#REF!="*",#REF!),"")</f>
        <v>#REF!</v>
      </c>
      <c r="H3790" s="236" t="e">
        <f>G3790/'Project Data'!$D$22</f>
        <v>#REF!</v>
      </c>
      <c r="I3790" s="174"/>
      <c r="J3790" s="225"/>
      <c r="K3790" s="242"/>
    </row>
    <row r="3791" spans="1:11" s="147" customFormat="1" ht="15.6" hidden="1">
      <c r="A3791" s="198" t="e">
        <f>#REF!</f>
        <v>#REF!</v>
      </c>
      <c r="B3791" s="235" t="e">
        <f>#REF!</f>
        <v>#REF!</v>
      </c>
      <c r="C3791" s="254"/>
      <c r="D3791" s="238" t="e" cm="1">
        <f t="array" ref="D3791">_xlfn.IFNA(_xlfn.IFS(#REF!="*",#REF!,#REF!="*",#REF!,#REF!="*",#REF!,#REF!="*",#REF!,#REF!="*",#REF!,#REF!="*",#REF!,#REF!="*",#REF!,#REF!="*",#REF!,#REF!="*",#REF!),"")</f>
        <v>#REF!</v>
      </c>
      <c r="E3791" s="622" t="e">
        <f>D3791/'Project Data'!$D$22</f>
        <v>#REF!</v>
      </c>
      <c r="F3791" s="174" t="e">
        <v>#REF!</v>
      </c>
      <c r="G3791" s="238" t="e" cm="1">
        <f t="array" ref="G3791">_xlfn.IFNA(_xlfn.IFS(#REF!="*",#REF!,#REF!="*",#REF!,#REF!="*",#REF!,#REF!="*",#REF!,#REF!="*",#REF!,#REF!="*",#REF!,#REF!="*",#REF!,#REF!="*",#REF!,#REF!="*",#REF!),"")</f>
        <v>#REF!</v>
      </c>
      <c r="H3791" s="236" t="e">
        <f>G3791/'Project Data'!$D$22</f>
        <v>#REF!</v>
      </c>
      <c r="I3791" s="174"/>
      <c r="J3791" s="225"/>
      <c r="K3791" s="242"/>
    </row>
    <row r="3792" spans="1:11" s="147" customFormat="1" ht="15.6" hidden="1">
      <c r="A3792" s="198" t="e">
        <f>#REF!</f>
        <v>#REF!</v>
      </c>
      <c r="B3792" s="235" t="e">
        <f>#REF!</f>
        <v>#REF!</v>
      </c>
      <c r="C3792" s="254"/>
      <c r="D3792" s="238" t="e" cm="1">
        <f t="array" ref="D3792">_xlfn.IFNA(_xlfn.IFS(#REF!="*",#REF!,#REF!="*",#REF!,#REF!="*",#REF!,#REF!="*",#REF!,#REF!="*",#REF!,#REF!="*",#REF!,#REF!="*",#REF!,#REF!="*",#REF!,#REF!="*",#REF!),"")</f>
        <v>#REF!</v>
      </c>
      <c r="E3792" s="622" t="e">
        <f>D3792/'Project Data'!$D$22</f>
        <v>#REF!</v>
      </c>
      <c r="F3792" s="174" t="e">
        <v>#REF!</v>
      </c>
      <c r="G3792" s="238" t="e" cm="1">
        <f t="array" ref="G3792">_xlfn.IFNA(_xlfn.IFS(#REF!="*",#REF!,#REF!="*",#REF!,#REF!="*",#REF!,#REF!="*",#REF!,#REF!="*",#REF!,#REF!="*",#REF!,#REF!="*",#REF!,#REF!="*",#REF!,#REF!="*",#REF!),"")</f>
        <v>#REF!</v>
      </c>
      <c r="H3792" s="236" t="e">
        <f>G3792/'Project Data'!$D$22</f>
        <v>#REF!</v>
      </c>
      <c r="I3792" s="174"/>
      <c r="J3792" s="225"/>
      <c r="K3792" s="242"/>
    </row>
    <row r="3793" spans="1:11" s="147" customFormat="1" ht="15.6" hidden="1">
      <c r="A3793" s="198" t="e">
        <f>#REF!</f>
        <v>#REF!</v>
      </c>
      <c r="B3793" s="235" t="e">
        <f>#REF!</f>
        <v>#REF!</v>
      </c>
      <c r="C3793" s="254"/>
      <c r="D3793" s="238" t="e" cm="1">
        <f t="array" ref="D3793">_xlfn.IFNA(_xlfn.IFS(#REF!="*",#REF!,#REF!="*",#REF!,#REF!="*",#REF!,#REF!="*",#REF!,#REF!="*",#REF!,#REF!="*",#REF!,#REF!="*",#REF!,#REF!="*",#REF!,#REF!="*",#REF!),"")</f>
        <v>#REF!</v>
      </c>
      <c r="E3793" s="622" t="e">
        <f>D3793/'Project Data'!$D$22</f>
        <v>#REF!</v>
      </c>
      <c r="F3793" s="174" t="e">
        <v>#REF!</v>
      </c>
      <c r="G3793" s="238" t="e" cm="1">
        <f t="array" ref="G3793">_xlfn.IFNA(_xlfn.IFS(#REF!="*",#REF!,#REF!="*",#REF!,#REF!="*",#REF!,#REF!="*",#REF!,#REF!="*",#REF!,#REF!="*",#REF!,#REF!="*",#REF!,#REF!="*",#REF!,#REF!="*",#REF!),"")</f>
        <v>#REF!</v>
      </c>
      <c r="H3793" s="236" t="e">
        <f>G3793/'Project Data'!$D$22</f>
        <v>#REF!</v>
      </c>
      <c r="I3793" s="174"/>
      <c r="J3793" s="225"/>
      <c r="K3793" s="242"/>
    </row>
    <row r="3794" spans="1:11" s="147" customFormat="1" ht="15.6" hidden="1">
      <c r="A3794" s="198" t="e">
        <f>#REF!</f>
        <v>#REF!</v>
      </c>
      <c r="B3794" s="235" t="e">
        <f>#REF!</f>
        <v>#REF!</v>
      </c>
      <c r="C3794" s="254"/>
      <c r="D3794" s="238" t="e" cm="1">
        <f t="array" ref="D3794">_xlfn.IFNA(_xlfn.IFS(#REF!="*",#REF!,#REF!="*",#REF!,#REF!="*",#REF!,#REF!="*",#REF!,#REF!="*",#REF!,#REF!="*",#REF!,#REF!="*",#REF!,#REF!="*",#REF!,#REF!="*",#REF!),"")</f>
        <v>#REF!</v>
      </c>
      <c r="E3794" s="622" t="e">
        <f>D3794/'Project Data'!$D$22</f>
        <v>#REF!</v>
      </c>
      <c r="F3794" s="174" t="e">
        <v>#REF!</v>
      </c>
      <c r="G3794" s="238" t="e" cm="1">
        <f t="array" ref="G3794">_xlfn.IFNA(_xlfn.IFS(#REF!="*",#REF!,#REF!="*",#REF!,#REF!="*",#REF!,#REF!="*",#REF!,#REF!="*",#REF!,#REF!="*",#REF!,#REF!="*",#REF!,#REF!="*",#REF!,#REF!="*",#REF!),"")</f>
        <v>#REF!</v>
      </c>
      <c r="H3794" s="236" t="e">
        <f>G3794/'Project Data'!$D$22</f>
        <v>#REF!</v>
      </c>
      <c r="I3794" s="174"/>
      <c r="J3794" s="225"/>
      <c r="K3794" s="242"/>
    </row>
    <row r="3795" spans="1:11" s="147" customFormat="1" ht="15.6" hidden="1">
      <c r="A3795" s="198" t="e">
        <f>#REF!</f>
        <v>#REF!</v>
      </c>
      <c r="B3795" s="235" t="e">
        <f>#REF!</f>
        <v>#REF!</v>
      </c>
      <c r="C3795" s="254"/>
      <c r="D3795" s="238" t="e" cm="1">
        <f t="array" ref="D3795">_xlfn.IFNA(_xlfn.IFS(#REF!="*",#REF!,#REF!="*",#REF!,#REF!="*",#REF!,#REF!="*",#REF!,#REF!="*",#REF!,#REF!="*",#REF!,#REF!="*",#REF!,#REF!="*",#REF!,#REF!="*",#REF!),"")</f>
        <v>#REF!</v>
      </c>
      <c r="E3795" s="622" t="e">
        <f>D3795/'Project Data'!$D$22</f>
        <v>#REF!</v>
      </c>
      <c r="F3795" s="174" t="e">
        <v>#REF!</v>
      </c>
      <c r="G3795" s="238" t="e" cm="1">
        <f t="array" ref="G3795">_xlfn.IFNA(_xlfn.IFS(#REF!="*",#REF!,#REF!="*",#REF!,#REF!="*",#REF!,#REF!="*",#REF!,#REF!="*",#REF!,#REF!="*",#REF!,#REF!="*",#REF!,#REF!="*",#REF!,#REF!="*",#REF!),"")</f>
        <v>#REF!</v>
      </c>
      <c r="H3795" s="236" t="e">
        <f>G3795/'Project Data'!$D$22</f>
        <v>#REF!</v>
      </c>
      <c r="I3795" s="174"/>
      <c r="J3795" s="225"/>
      <c r="K3795" s="242"/>
    </row>
    <row r="3796" spans="1:11" s="147" customFormat="1" ht="15.6" hidden="1">
      <c r="A3796" s="198" t="e">
        <f>#REF!</f>
        <v>#REF!</v>
      </c>
      <c r="B3796" s="235" t="e">
        <f>#REF!</f>
        <v>#REF!</v>
      </c>
      <c r="C3796" s="254"/>
      <c r="D3796" s="238" t="e" cm="1">
        <f t="array" ref="D3796">_xlfn.IFNA(_xlfn.IFS(#REF!="*",#REF!,#REF!="*",#REF!,#REF!="*",#REF!,#REF!="*",#REF!,#REF!="*",#REF!,#REF!="*",#REF!,#REF!="*",#REF!,#REF!="*",#REF!,#REF!="*",#REF!),"")</f>
        <v>#REF!</v>
      </c>
      <c r="E3796" s="622" t="e">
        <f>D3796/'Project Data'!$D$22</f>
        <v>#REF!</v>
      </c>
      <c r="F3796" s="174" t="e">
        <v>#REF!</v>
      </c>
      <c r="G3796" s="238" t="e" cm="1">
        <f t="array" ref="G3796">_xlfn.IFNA(_xlfn.IFS(#REF!="*",#REF!,#REF!="*",#REF!,#REF!="*",#REF!,#REF!="*",#REF!,#REF!="*",#REF!,#REF!="*",#REF!,#REF!="*",#REF!,#REF!="*",#REF!,#REF!="*",#REF!),"")</f>
        <v>#REF!</v>
      </c>
      <c r="H3796" s="236" t="e">
        <f>G3796/'Project Data'!$D$22</f>
        <v>#REF!</v>
      </c>
      <c r="I3796" s="174"/>
      <c r="J3796" s="225"/>
      <c r="K3796" s="242"/>
    </row>
    <row r="3797" spans="1:11" s="147" customFormat="1" ht="15.6" hidden="1">
      <c r="A3797" s="198" t="e">
        <f>#REF!</f>
        <v>#REF!</v>
      </c>
      <c r="B3797" s="235" t="e">
        <f>#REF!</f>
        <v>#REF!</v>
      </c>
      <c r="C3797" s="254"/>
      <c r="D3797" s="238" t="e" cm="1">
        <f t="array" ref="D3797">_xlfn.IFNA(_xlfn.IFS(#REF!="*",#REF!,#REF!="*",#REF!,#REF!="*",#REF!,#REF!="*",#REF!,#REF!="*",#REF!,#REF!="*",#REF!,#REF!="*",#REF!,#REF!="*",#REF!,#REF!="*",#REF!),"")</f>
        <v>#REF!</v>
      </c>
      <c r="E3797" s="622" t="e">
        <f>D3797/'Project Data'!$D$22</f>
        <v>#REF!</v>
      </c>
      <c r="F3797" s="174" t="e">
        <v>#REF!</v>
      </c>
      <c r="G3797" s="238" t="e" cm="1">
        <f t="array" ref="G3797">_xlfn.IFNA(_xlfn.IFS(#REF!="*",#REF!,#REF!="*",#REF!,#REF!="*",#REF!,#REF!="*",#REF!,#REF!="*",#REF!,#REF!="*",#REF!,#REF!="*",#REF!,#REF!="*",#REF!,#REF!="*",#REF!),"")</f>
        <v>#REF!</v>
      </c>
      <c r="H3797" s="236" t="e">
        <f>G3797/'Project Data'!$D$22</f>
        <v>#REF!</v>
      </c>
      <c r="I3797" s="174"/>
      <c r="J3797" s="225"/>
      <c r="K3797" s="242"/>
    </row>
    <row r="3798" spans="1:11" s="147" customFormat="1" ht="15.6" hidden="1">
      <c r="A3798" s="198" t="e">
        <f>#REF!</f>
        <v>#REF!</v>
      </c>
      <c r="B3798" s="235" t="e">
        <f>#REF!</f>
        <v>#REF!</v>
      </c>
      <c r="C3798" s="254"/>
      <c r="D3798" s="238" t="e" cm="1">
        <f t="array" ref="D3798">_xlfn.IFNA(_xlfn.IFS(#REF!="*",#REF!,#REF!="*",#REF!,#REF!="*",#REF!,#REF!="*",#REF!,#REF!="*",#REF!,#REF!="*",#REF!,#REF!="*",#REF!,#REF!="*",#REF!,#REF!="*",#REF!),"")</f>
        <v>#REF!</v>
      </c>
      <c r="E3798" s="622" t="e">
        <f>D3798/'Project Data'!$D$22</f>
        <v>#REF!</v>
      </c>
      <c r="F3798" s="174" t="e">
        <v>#REF!</v>
      </c>
      <c r="G3798" s="238" t="e" cm="1">
        <f t="array" ref="G3798">_xlfn.IFNA(_xlfn.IFS(#REF!="*",#REF!,#REF!="*",#REF!,#REF!="*",#REF!,#REF!="*",#REF!,#REF!="*",#REF!,#REF!="*",#REF!,#REF!="*",#REF!,#REF!="*",#REF!,#REF!="*",#REF!),"")</f>
        <v>#REF!</v>
      </c>
      <c r="H3798" s="236" t="e">
        <f>G3798/'Project Data'!$D$22</f>
        <v>#REF!</v>
      </c>
      <c r="I3798" s="174"/>
      <c r="J3798" s="225"/>
      <c r="K3798" s="242"/>
    </row>
    <row r="3799" spans="1:11" s="147" customFormat="1" ht="15.6" hidden="1">
      <c r="A3799" s="198" t="e">
        <f>#REF!</f>
        <v>#REF!</v>
      </c>
      <c r="B3799" s="235" t="e">
        <f>#REF!</f>
        <v>#REF!</v>
      </c>
      <c r="C3799" s="254"/>
      <c r="D3799" s="238" t="e" cm="1">
        <f t="array" ref="D3799">_xlfn.IFNA(_xlfn.IFS(#REF!="*",#REF!,#REF!="*",#REF!,#REF!="*",#REF!,#REF!="*",#REF!,#REF!="*",#REF!,#REF!="*",#REF!,#REF!="*",#REF!,#REF!="*",#REF!,#REF!="*",#REF!),"")</f>
        <v>#REF!</v>
      </c>
      <c r="E3799" s="622" t="e">
        <f>D3799/'Project Data'!$D$22</f>
        <v>#REF!</v>
      </c>
      <c r="F3799" s="174" t="e">
        <v>#REF!</v>
      </c>
      <c r="G3799" s="238" t="e" cm="1">
        <f t="array" ref="G3799">_xlfn.IFNA(_xlfn.IFS(#REF!="*",#REF!,#REF!="*",#REF!,#REF!="*",#REF!,#REF!="*",#REF!,#REF!="*",#REF!,#REF!="*",#REF!,#REF!="*",#REF!,#REF!="*",#REF!,#REF!="*",#REF!),"")</f>
        <v>#REF!</v>
      </c>
      <c r="H3799" s="236" t="e">
        <f>G3799/'Project Data'!$D$22</f>
        <v>#REF!</v>
      </c>
      <c r="I3799" s="174"/>
      <c r="J3799" s="225"/>
      <c r="K3799" s="242"/>
    </row>
    <row r="3800" spans="1:11" s="147" customFormat="1" ht="15.6" hidden="1">
      <c r="A3800" s="198" t="e">
        <f>#REF!</f>
        <v>#REF!</v>
      </c>
      <c r="B3800" s="235" t="e">
        <f>#REF!</f>
        <v>#REF!</v>
      </c>
      <c r="C3800" s="254"/>
      <c r="D3800" s="238" t="e" cm="1">
        <f t="array" ref="D3800">_xlfn.IFNA(_xlfn.IFS(#REF!="*",#REF!,#REF!="*",#REF!,#REF!="*",#REF!,#REF!="*",#REF!,#REF!="*",#REF!,#REF!="*",#REF!,#REF!="*",#REF!,#REF!="*",#REF!,#REF!="*",#REF!),"")</f>
        <v>#REF!</v>
      </c>
      <c r="E3800" s="622" t="e">
        <f>D3800/'Project Data'!$D$22</f>
        <v>#REF!</v>
      </c>
      <c r="F3800" s="174" t="e">
        <v>#REF!</v>
      </c>
      <c r="G3800" s="238" t="e" cm="1">
        <f t="array" ref="G3800">_xlfn.IFNA(_xlfn.IFS(#REF!="*",#REF!,#REF!="*",#REF!,#REF!="*",#REF!,#REF!="*",#REF!,#REF!="*",#REF!,#REF!="*",#REF!,#REF!="*",#REF!,#REF!="*",#REF!,#REF!="*",#REF!),"")</f>
        <v>#REF!</v>
      </c>
      <c r="H3800" s="236" t="e">
        <f>G3800/'Project Data'!$D$22</f>
        <v>#REF!</v>
      </c>
      <c r="I3800" s="174"/>
      <c r="J3800" s="225"/>
      <c r="K3800" s="242"/>
    </row>
    <row r="3801" spans="1:11" s="147" customFormat="1" ht="15.6" hidden="1">
      <c r="A3801" s="198" t="e">
        <f>#REF!</f>
        <v>#REF!</v>
      </c>
      <c r="B3801" s="235" t="e">
        <f>#REF!</f>
        <v>#REF!</v>
      </c>
      <c r="C3801" s="254"/>
      <c r="D3801" s="238" t="e" cm="1">
        <f t="array" ref="D3801">_xlfn.IFNA(_xlfn.IFS(#REF!="*",#REF!,#REF!="*",#REF!,#REF!="*",#REF!,#REF!="*",#REF!,#REF!="*",#REF!,#REF!="*",#REF!,#REF!="*",#REF!,#REF!="*",#REF!,#REF!="*",#REF!),"")</f>
        <v>#REF!</v>
      </c>
      <c r="E3801" s="622" t="e">
        <f>D3801/'Project Data'!$D$22</f>
        <v>#REF!</v>
      </c>
      <c r="F3801" s="174" t="e">
        <v>#REF!</v>
      </c>
      <c r="G3801" s="238" t="e" cm="1">
        <f t="array" ref="G3801">_xlfn.IFNA(_xlfn.IFS(#REF!="*",#REF!,#REF!="*",#REF!,#REF!="*",#REF!,#REF!="*",#REF!,#REF!="*",#REF!,#REF!="*",#REF!,#REF!="*",#REF!,#REF!="*",#REF!,#REF!="*",#REF!),"")</f>
        <v>#REF!</v>
      </c>
      <c r="H3801" s="236" t="e">
        <f>G3801/'Project Data'!$D$22</f>
        <v>#REF!</v>
      </c>
      <c r="I3801" s="174"/>
      <c r="J3801" s="225"/>
      <c r="K3801" s="242"/>
    </row>
    <row r="3802" spans="1:11" s="147" customFormat="1" ht="15.6" hidden="1">
      <c r="A3802" s="198" t="e">
        <f>#REF!</f>
        <v>#REF!</v>
      </c>
      <c r="B3802" s="235" t="e">
        <f>#REF!</f>
        <v>#REF!</v>
      </c>
      <c r="C3802" s="254"/>
      <c r="D3802" s="238" t="e" cm="1">
        <f t="array" ref="D3802">_xlfn.IFNA(_xlfn.IFS(#REF!="*",#REF!,#REF!="*",#REF!,#REF!="*",#REF!,#REF!="*",#REF!,#REF!="*",#REF!,#REF!="*",#REF!,#REF!="*",#REF!,#REF!="*",#REF!,#REF!="*",#REF!),"")</f>
        <v>#REF!</v>
      </c>
      <c r="E3802" s="622" t="e">
        <f>D3802/'Project Data'!$D$22</f>
        <v>#REF!</v>
      </c>
      <c r="F3802" s="174" t="e">
        <v>#REF!</v>
      </c>
      <c r="G3802" s="238" t="e" cm="1">
        <f t="array" ref="G3802">_xlfn.IFNA(_xlfn.IFS(#REF!="*",#REF!,#REF!="*",#REF!,#REF!="*",#REF!,#REF!="*",#REF!,#REF!="*",#REF!,#REF!="*",#REF!,#REF!="*",#REF!,#REF!="*",#REF!,#REF!="*",#REF!),"")</f>
        <v>#REF!</v>
      </c>
      <c r="H3802" s="236" t="e">
        <f>G3802/'Project Data'!$D$22</f>
        <v>#REF!</v>
      </c>
      <c r="I3802" s="174"/>
      <c r="J3802" s="225"/>
      <c r="K3802" s="242"/>
    </row>
    <row r="3803" spans="1:11" s="147" customFormat="1" ht="15.6" hidden="1">
      <c r="A3803" s="198" t="e">
        <f>#REF!</f>
        <v>#REF!</v>
      </c>
      <c r="B3803" s="235" t="e">
        <f>#REF!</f>
        <v>#REF!</v>
      </c>
      <c r="C3803" s="254"/>
      <c r="D3803" s="238" t="e" cm="1">
        <f t="array" ref="D3803">_xlfn.IFNA(_xlfn.IFS(#REF!="*",#REF!,#REF!="*",#REF!,#REF!="*",#REF!,#REF!="*",#REF!,#REF!="*",#REF!,#REF!="*",#REF!,#REF!="*",#REF!,#REF!="*",#REF!,#REF!="*",#REF!),"")</f>
        <v>#REF!</v>
      </c>
      <c r="E3803" s="622" t="e">
        <f>D3803/'Project Data'!$D$22</f>
        <v>#REF!</v>
      </c>
      <c r="F3803" s="174" t="e">
        <v>#REF!</v>
      </c>
      <c r="G3803" s="238" t="e" cm="1">
        <f t="array" ref="G3803">_xlfn.IFNA(_xlfn.IFS(#REF!="*",#REF!,#REF!="*",#REF!,#REF!="*",#REF!,#REF!="*",#REF!,#REF!="*",#REF!,#REF!="*",#REF!,#REF!="*",#REF!,#REF!="*",#REF!,#REF!="*",#REF!),"")</f>
        <v>#REF!</v>
      </c>
      <c r="H3803" s="236" t="e">
        <f>G3803/'Project Data'!$D$22</f>
        <v>#REF!</v>
      </c>
      <c r="I3803" s="174"/>
      <c r="J3803" s="225"/>
      <c r="K3803" s="242"/>
    </row>
    <row r="3804" spans="1:11" s="147" customFormat="1" ht="15.6" hidden="1">
      <c r="A3804" s="198" t="e">
        <f>#REF!</f>
        <v>#REF!</v>
      </c>
      <c r="B3804" s="235" t="e">
        <f>#REF!</f>
        <v>#REF!</v>
      </c>
      <c r="C3804" s="254"/>
      <c r="D3804" s="238" t="e" cm="1">
        <f t="array" ref="D3804">_xlfn.IFNA(_xlfn.IFS(#REF!="*",#REF!,#REF!="*",#REF!,#REF!="*",#REF!,#REF!="*",#REF!,#REF!="*",#REF!,#REF!="*",#REF!,#REF!="*",#REF!,#REF!="*",#REF!,#REF!="*",#REF!),"")</f>
        <v>#REF!</v>
      </c>
      <c r="E3804" s="622" t="e">
        <f>D3804/'Project Data'!$D$22</f>
        <v>#REF!</v>
      </c>
      <c r="F3804" s="174" t="e">
        <v>#REF!</v>
      </c>
      <c r="G3804" s="238" t="e" cm="1">
        <f t="array" ref="G3804">_xlfn.IFNA(_xlfn.IFS(#REF!="*",#REF!,#REF!="*",#REF!,#REF!="*",#REF!,#REF!="*",#REF!,#REF!="*",#REF!,#REF!="*",#REF!,#REF!="*",#REF!,#REF!="*",#REF!,#REF!="*",#REF!),"")</f>
        <v>#REF!</v>
      </c>
      <c r="H3804" s="236" t="e">
        <f>G3804/'Project Data'!$D$22</f>
        <v>#REF!</v>
      </c>
      <c r="I3804" s="174"/>
      <c r="J3804" s="225"/>
      <c r="K3804" s="242"/>
    </row>
    <row r="3805" spans="1:11" s="147" customFormat="1" ht="15.6" hidden="1">
      <c r="A3805" s="198" t="e">
        <f>#REF!</f>
        <v>#REF!</v>
      </c>
      <c r="B3805" s="235" t="e">
        <f>#REF!</f>
        <v>#REF!</v>
      </c>
      <c r="C3805" s="254"/>
      <c r="D3805" s="238" t="e" cm="1">
        <f t="array" ref="D3805">_xlfn.IFNA(_xlfn.IFS(#REF!="*",#REF!,#REF!="*",#REF!,#REF!="*",#REF!,#REF!="*",#REF!,#REF!="*",#REF!,#REF!="*",#REF!,#REF!="*",#REF!,#REF!="*",#REF!,#REF!="*",#REF!),"")</f>
        <v>#REF!</v>
      </c>
      <c r="E3805" s="622" t="e">
        <f>D3805/'Project Data'!$D$22</f>
        <v>#REF!</v>
      </c>
      <c r="F3805" s="174" t="e">
        <v>#REF!</v>
      </c>
      <c r="G3805" s="238" t="e" cm="1">
        <f t="array" ref="G3805">_xlfn.IFNA(_xlfn.IFS(#REF!="*",#REF!,#REF!="*",#REF!,#REF!="*",#REF!,#REF!="*",#REF!,#REF!="*",#REF!,#REF!="*",#REF!,#REF!="*",#REF!,#REF!="*",#REF!,#REF!="*",#REF!),"")</f>
        <v>#REF!</v>
      </c>
      <c r="H3805" s="236" t="e">
        <f>G3805/'Project Data'!$D$22</f>
        <v>#REF!</v>
      </c>
      <c r="I3805" s="174"/>
      <c r="J3805" s="225"/>
      <c r="K3805" s="242"/>
    </row>
    <row r="3806" spans="1:11" s="147" customFormat="1" ht="15.6" hidden="1">
      <c r="A3806" s="198" t="e">
        <f>#REF!</f>
        <v>#REF!</v>
      </c>
      <c r="B3806" s="235" t="e">
        <f>#REF!</f>
        <v>#REF!</v>
      </c>
      <c r="C3806" s="254"/>
      <c r="D3806" s="238" t="e" cm="1">
        <f t="array" ref="D3806">_xlfn.IFNA(_xlfn.IFS(#REF!="*",#REF!,#REF!="*",#REF!,#REF!="*",#REF!,#REF!="*",#REF!,#REF!="*",#REF!,#REF!="*",#REF!,#REF!="*",#REF!,#REF!="*",#REF!,#REF!="*",#REF!),"")</f>
        <v>#REF!</v>
      </c>
      <c r="E3806" s="622" t="e">
        <f>D3806/'Project Data'!$D$22</f>
        <v>#REF!</v>
      </c>
      <c r="F3806" s="174" t="e">
        <v>#REF!</v>
      </c>
      <c r="G3806" s="238" t="e" cm="1">
        <f t="array" ref="G3806">_xlfn.IFNA(_xlfn.IFS(#REF!="*",#REF!,#REF!="*",#REF!,#REF!="*",#REF!,#REF!="*",#REF!,#REF!="*",#REF!,#REF!="*",#REF!,#REF!="*",#REF!,#REF!="*",#REF!,#REF!="*",#REF!),"")</f>
        <v>#REF!</v>
      </c>
      <c r="H3806" s="236" t="e">
        <f>G3806/'Project Data'!$D$22</f>
        <v>#REF!</v>
      </c>
      <c r="I3806" s="174"/>
      <c r="J3806" s="225"/>
      <c r="K3806" s="242"/>
    </row>
    <row r="3807" spans="1:11" s="147" customFormat="1" ht="15.6" hidden="1">
      <c r="A3807" s="198" t="e">
        <f>#REF!</f>
        <v>#REF!</v>
      </c>
      <c r="B3807" s="235" t="e">
        <f>#REF!</f>
        <v>#REF!</v>
      </c>
      <c r="C3807" s="254"/>
      <c r="D3807" s="238" t="e" cm="1">
        <f t="array" ref="D3807">_xlfn.IFNA(_xlfn.IFS(#REF!="*",#REF!,#REF!="*",#REF!,#REF!="*",#REF!,#REF!="*",#REF!,#REF!="*",#REF!,#REF!="*",#REF!,#REF!="*",#REF!,#REF!="*",#REF!,#REF!="*",#REF!),"")</f>
        <v>#REF!</v>
      </c>
      <c r="E3807" s="622" t="e">
        <f>D3807/'Project Data'!$D$22</f>
        <v>#REF!</v>
      </c>
      <c r="F3807" s="174" t="e">
        <v>#REF!</v>
      </c>
      <c r="G3807" s="238" t="e" cm="1">
        <f t="array" ref="G3807">_xlfn.IFNA(_xlfn.IFS(#REF!="*",#REF!,#REF!="*",#REF!,#REF!="*",#REF!,#REF!="*",#REF!,#REF!="*",#REF!,#REF!="*",#REF!,#REF!="*",#REF!,#REF!="*",#REF!,#REF!="*",#REF!),"")</f>
        <v>#REF!</v>
      </c>
      <c r="H3807" s="236" t="e">
        <f>G3807/'Project Data'!$D$22</f>
        <v>#REF!</v>
      </c>
      <c r="I3807" s="174"/>
      <c r="J3807" s="225"/>
      <c r="K3807" s="242"/>
    </row>
    <row r="3808" spans="1:11" s="147" customFormat="1" ht="15.6" hidden="1">
      <c r="A3808" s="198" t="e">
        <f>#REF!</f>
        <v>#REF!</v>
      </c>
      <c r="B3808" s="235" t="e">
        <f>#REF!</f>
        <v>#REF!</v>
      </c>
      <c r="C3808" s="254"/>
      <c r="D3808" s="238" t="e" cm="1">
        <f t="array" ref="D3808">_xlfn.IFNA(_xlfn.IFS(#REF!="*",#REF!,#REF!="*",#REF!,#REF!="*",#REF!,#REF!="*",#REF!,#REF!="*",#REF!,#REF!="*",#REF!,#REF!="*",#REF!,#REF!="*",#REF!,#REF!="*",#REF!),"")</f>
        <v>#REF!</v>
      </c>
      <c r="E3808" s="622" t="e">
        <f>D3808/'Project Data'!$D$22</f>
        <v>#REF!</v>
      </c>
      <c r="F3808" s="174" t="e">
        <v>#REF!</v>
      </c>
      <c r="G3808" s="238" t="e" cm="1">
        <f t="array" ref="G3808">_xlfn.IFNA(_xlfn.IFS(#REF!="*",#REF!,#REF!="*",#REF!,#REF!="*",#REF!,#REF!="*",#REF!,#REF!="*",#REF!,#REF!="*",#REF!,#REF!="*",#REF!,#REF!="*",#REF!,#REF!="*",#REF!),"")</f>
        <v>#REF!</v>
      </c>
      <c r="H3808" s="236" t="e">
        <f>G3808/'Project Data'!$D$22</f>
        <v>#REF!</v>
      </c>
      <c r="I3808" s="174"/>
      <c r="J3808" s="225"/>
      <c r="K3808" s="242"/>
    </row>
    <row r="3809" spans="1:11" s="147" customFormat="1" ht="15.6" hidden="1">
      <c r="A3809" s="198" t="e">
        <f>#REF!</f>
        <v>#REF!</v>
      </c>
      <c r="B3809" s="235" t="e">
        <f>#REF!</f>
        <v>#REF!</v>
      </c>
      <c r="C3809" s="254"/>
      <c r="D3809" s="238" t="e" cm="1">
        <f t="array" ref="D3809">_xlfn.IFNA(_xlfn.IFS(#REF!="*",#REF!,#REF!="*",#REF!,#REF!="*",#REF!,#REF!="*",#REF!,#REF!="*",#REF!,#REF!="*",#REF!,#REF!="*",#REF!,#REF!="*",#REF!,#REF!="*",#REF!),"")</f>
        <v>#REF!</v>
      </c>
      <c r="E3809" s="622" t="e">
        <f>D3809/'Project Data'!$D$22</f>
        <v>#REF!</v>
      </c>
      <c r="F3809" s="174" t="e">
        <v>#REF!</v>
      </c>
      <c r="G3809" s="238" t="e" cm="1">
        <f t="array" ref="G3809">_xlfn.IFNA(_xlfn.IFS(#REF!="*",#REF!,#REF!="*",#REF!,#REF!="*",#REF!,#REF!="*",#REF!,#REF!="*",#REF!,#REF!="*",#REF!,#REF!="*",#REF!,#REF!="*",#REF!,#REF!="*",#REF!),"")</f>
        <v>#REF!</v>
      </c>
      <c r="H3809" s="236" t="e">
        <f>G3809/'Project Data'!$D$22</f>
        <v>#REF!</v>
      </c>
      <c r="I3809" s="174"/>
      <c r="J3809" s="225"/>
      <c r="K3809" s="242"/>
    </row>
    <row r="3810" spans="1:11" s="147" customFormat="1" ht="15.6" hidden="1">
      <c r="A3810" s="198" t="e">
        <f>#REF!</f>
        <v>#REF!</v>
      </c>
      <c r="B3810" s="235" t="e">
        <f>#REF!</f>
        <v>#REF!</v>
      </c>
      <c r="C3810" s="254"/>
      <c r="D3810" s="238" t="e" cm="1">
        <f t="array" ref="D3810">_xlfn.IFNA(_xlfn.IFS(#REF!="*",#REF!,#REF!="*",#REF!,#REF!="*",#REF!,#REF!="*",#REF!,#REF!="*",#REF!,#REF!="*",#REF!,#REF!="*",#REF!,#REF!="*",#REF!,#REF!="*",#REF!),"")</f>
        <v>#REF!</v>
      </c>
      <c r="E3810" s="622" t="e">
        <f>D3810/'Project Data'!$D$22</f>
        <v>#REF!</v>
      </c>
      <c r="F3810" s="174" t="e">
        <v>#REF!</v>
      </c>
      <c r="G3810" s="238" t="e" cm="1">
        <f t="array" ref="G3810">_xlfn.IFNA(_xlfn.IFS(#REF!="*",#REF!,#REF!="*",#REF!,#REF!="*",#REF!,#REF!="*",#REF!,#REF!="*",#REF!,#REF!="*",#REF!,#REF!="*",#REF!,#REF!="*",#REF!,#REF!="*",#REF!),"")</f>
        <v>#REF!</v>
      </c>
      <c r="H3810" s="236" t="e">
        <f>G3810/'Project Data'!$D$22</f>
        <v>#REF!</v>
      </c>
      <c r="I3810" s="174"/>
      <c r="J3810" s="225"/>
      <c r="K3810" s="242"/>
    </row>
    <row r="3811" spans="1:11" s="147" customFormat="1" ht="15.6" hidden="1">
      <c r="A3811" s="198" t="e">
        <f>#REF!</f>
        <v>#REF!</v>
      </c>
      <c r="B3811" s="235" t="e">
        <f>#REF!</f>
        <v>#REF!</v>
      </c>
      <c r="C3811" s="254"/>
      <c r="D3811" s="238" t="e" cm="1">
        <f t="array" ref="D3811">_xlfn.IFNA(_xlfn.IFS(#REF!="*",#REF!,#REF!="*",#REF!,#REF!="*",#REF!,#REF!="*",#REF!,#REF!="*",#REF!,#REF!="*",#REF!,#REF!="*",#REF!,#REF!="*",#REF!,#REF!="*",#REF!),"")</f>
        <v>#REF!</v>
      </c>
      <c r="E3811" s="622" t="e">
        <f>D3811/'Project Data'!$D$22</f>
        <v>#REF!</v>
      </c>
      <c r="F3811" s="174" t="e">
        <v>#REF!</v>
      </c>
      <c r="G3811" s="238" t="e" cm="1">
        <f t="array" ref="G3811">_xlfn.IFNA(_xlfn.IFS(#REF!="*",#REF!,#REF!="*",#REF!,#REF!="*",#REF!,#REF!="*",#REF!,#REF!="*",#REF!,#REF!="*",#REF!,#REF!="*",#REF!,#REF!="*",#REF!,#REF!="*",#REF!),"")</f>
        <v>#REF!</v>
      </c>
      <c r="H3811" s="236" t="e">
        <f>G3811/'Project Data'!$D$22</f>
        <v>#REF!</v>
      </c>
      <c r="I3811" s="174"/>
      <c r="J3811" s="225"/>
      <c r="K3811" s="242"/>
    </row>
    <row r="3812" spans="1:11" s="147" customFormat="1" ht="15.6" hidden="1">
      <c r="A3812" s="198" t="e">
        <f>#REF!</f>
        <v>#REF!</v>
      </c>
      <c r="B3812" s="235" t="e">
        <f>#REF!</f>
        <v>#REF!</v>
      </c>
      <c r="C3812" s="254"/>
      <c r="D3812" s="238" t="e" cm="1">
        <f t="array" ref="D3812">_xlfn.IFNA(_xlfn.IFS(#REF!="*",#REF!,#REF!="*",#REF!,#REF!="*",#REF!,#REF!="*",#REF!,#REF!="*",#REF!,#REF!="*",#REF!,#REF!="*",#REF!,#REF!="*",#REF!,#REF!="*",#REF!),"")</f>
        <v>#REF!</v>
      </c>
      <c r="E3812" s="622" t="e">
        <f>D3812/'Project Data'!$D$22</f>
        <v>#REF!</v>
      </c>
      <c r="F3812" s="174" t="e">
        <v>#REF!</v>
      </c>
      <c r="G3812" s="238" t="e" cm="1">
        <f t="array" ref="G3812">_xlfn.IFNA(_xlfn.IFS(#REF!="*",#REF!,#REF!="*",#REF!,#REF!="*",#REF!,#REF!="*",#REF!,#REF!="*",#REF!,#REF!="*",#REF!,#REF!="*",#REF!,#REF!="*",#REF!,#REF!="*",#REF!),"")</f>
        <v>#REF!</v>
      </c>
      <c r="H3812" s="236" t="e">
        <f>G3812/'Project Data'!$D$22</f>
        <v>#REF!</v>
      </c>
      <c r="I3812" s="174"/>
      <c r="J3812" s="225"/>
      <c r="K3812" s="242"/>
    </row>
    <row r="3813" spans="1:11" s="147" customFormat="1" ht="15.6" hidden="1">
      <c r="A3813" s="198" t="e">
        <f>#REF!</f>
        <v>#REF!</v>
      </c>
      <c r="B3813" s="235" t="e">
        <f>#REF!</f>
        <v>#REF!</v>
      </c>
      <c r="C3813" s="254"/>
      <c r="D3813" s="238" t="e" cm="1">
        <f t="array" ref="D3813">_xlfn.IFNA(_xlfn.IFS(#REF!="*",#REF!,#REF!="*",#REF!,#REF!="*",#REF!,#REF!="*",#REF!,#REF!="*",#REF!,#REF!="*",#REF!,#REF!="*",#REF!,#REF!="*",#REF!,#REF!="*",#REF!),"")</f>
        <v>#REF!</v>
      </c>
      <c r="E3813" s="622" t="e">
        <f>D3813/'Project Data'!$D$22</f>
        <v>#REF!</v>
      </c>
      <c r="F3813" s="174" t="e">
        <v>#REF!</v>
      </c>
      <c r="G3813" s="238" t="e" cm="1">
        <f t="array" ref="G3813">_xlfn.IFNA(_xlfn.IFS(#REF!="*",#REF!,#REF!="*",#REF!,#REF!="*",#REF!,#REF!="*",#REF!,#REF!="*",#REF!,#REF!="*",#REF!,#REF!="*",#REF!,#REF!="*",#REF!,#REF!="*",#REF!),"")</f>
        <v>#REF!</v>
      </c>
      <c r="H3813" s="236" t="e">
        <f>G3813/'Project Data'!$D$22</f>
        <v>#REF!</v>
      </c>
      <c r="I3813" s="174"/>
      <c r="J3813" s="225"/>
      <c r="K3813" s="242"/>
    </row>
    <row r="3814" spans="1:11" s="147" customFormat="1" ht="15.6" hidden="1">
      <c r="A3814" s="198" t="e">
        <f>#REF!</f>
        <v>#REF!</v>
      </c>
      <c r="B3814" s="235" t="e">
        <f>#REF!</f>
        <v>#REF!</v>
      </c>
      <c r="C3814" s="254"/>
      <c r="D3814" s="238" t="e" cm="1">
        <f t="array" ref="D3814">_xlfn.IFNA(_xlfn.IFS(#REF!="*",#REF!,#REF!="*",#REF!,#REF!="*",#REF!,#REF!="*",#REF!,#REF!="*",#REF!,#REF!="*",#REF!,#REF!="*",#REF!,#REF!="*",#REF!,#REF!="*",#REF!),"")</f>
        <v>#REF!</v>
      </c>
      <c r="E3814" s="622" t="e">
        <f>D3814/'Project Data'!$D$22</f>
        <v>#REF!</v>
      </c>
      <c r="F3814" s="174" t="e">
        <v>#REF!</v>
      </c>
      <c r="G3814" s="238" t="e" cm="1">
        <f t="array" ref="G3814">_xlfn.IFNA(_xlfn.IFS(#REF!="*",#REF!,#REF!="*",#REF!,#REF!="*",#REF!,#REF!="*",#REF!,#REF!="*",#REF!,#REF!="*",#REF!,#REF!="*",#REF!,#REF!="*",#REF!,#REF!="*",#REF!),"")</f>
        <v>#REF!</v>
      </c>
      <c r="H3814" s="236" t="e">
        <f>G3814/'Project Data'!$D$22</f>
        <v>#REF!</v>
      </c>
      <c r="I3814" s="174"/>
      <c r="J3814" s="225"/>
      <c r="K3814" s="242"/>
    </row>
    <row r="3815" spans="1:11" s="147" customFormat="1" ht="15.6" hidden="1">
      <c r="A3815" s="198" t="e">
        <f>#REF!</f>
        <v>#REF!</v>
      </c>
      <c r="B3815" s="235" t="e">
        <f>#REF!</f>
        <v>#REF!</v>
      </c>
      <c r="C3815" s="254"/>
      <c r="D3815" s="238" t="e" cm="1">
        <f t="array" ref="D3815">_xlfn.IFNA(_xlfn.IFS(#REF!="*",#REF!,#REF!="*",#REF!,#REF!="*",#REF!,#REF!="*",#REF!,#REF!="*",#REF!,#REF!="*",#REF!,#REF!="*",#REF!,#REF!="*",#REF!,#REF!="*",#REF!),"")</f>
        <v>#REF!</v>
      </c>
      <c r="E3815" s="622" t="e">
        <f>D3815/'Project Data'!$D$22</f>
        <v>#REF!</v>
      </c>
      <c r="F3815" s="174" t="e">
        <v>#REF!</v>
      </c>
      <c r="G3815" s="238" t="e" cm="1">
        <f t="array" ref="G3815">_xlfn.IFNA(_xlfn.IFS(#REF!="*",#REF!,#REF!="*",#REF!,#REF!="*",#REF!,#REF!="*",#REF!,#REF!="*",#REF!,#REF!="*",#REF!,#REF!="*",#REF!,#REF!="*",#REF!,#REF!="*",#REF!),"")</f>
        <v>#REF!</v>
      </c>
      <c r="H3815" s="236" t="e">
        <f>G3815/'Project Data'!$D$22</f>
        <v>#REF!</v>
      </c>
      <c r="I3815" s="174"/>
      <c r="J3815" s="225"/>
      <c r="K3815" s="242"/>
    </row>
    <row r="3816" spans="1:11" s="147" customFormat="1" ht="15.6" hidden="1">
      <c r="A3816" s="198" t="e">
        <f>#REF!</f>
        <v>#REF!</v>
      </c>
      <c r="B3816" s="235" t="e">
        <f>#REF!</f>
        <v>#REF!</v>
      </c>
      <c r="C3816" s="254"/>
      <c r="D3816" s="238" t="e" cm="1">
        <f t="array" ref="D3816">_xlfn.IFNA(_xlfn.IFS(#REF!="*",#REF!,#REF!="*",#REF!,#REF!="*",#REF!,#REF!="*",#REF!,#REF!="*",#REF!,#REF!="*",#REF!,#REF!="*",#REF!,#REF!="*",#REF!,#REF!="*",#REF!),"")</f>
        <v>#REF!</v>
      </c>
      <c r="E3816" s="622" t="e">
        <f>D3816/'Project Data'!$D$22</f>
        <v>#REF!</v>
      </c>
      <c r="F3816" s="174" t="e">
        <v>#REF!</v>
      </c>
      <c r="G3816" s="238" t="e" cm="1">
        <f t="array" ref="G3816">_xlfn.IFNA(_xlfn.IFS(#REF!="*",#REF!,#REF!="*",#REF!,#REF!="*",#REF!,#REF!="*",#REF!,#REF!="*",#REF!,#REF!="*",#REF!,#REF!="*",#REF!,#REF!="*",#REF!,#REF!="*",#REF!),"")</f>
        <v>#REF!</v>
      </c>
      <c r="H3816" s="236" t="e">
        <f>G3816/'Project Data'!$D$22</f>
        <v>#REF!</v>
      </c>
      <c r="I3816" s="174"/>
      <c r="J3816" s="225"/>
      <c r="K3816" s="242"/>
    </row>
    <row r="3817" spans="1:11" s="147" customFormat="1" ht="15.6" hidden="1">
      <c r="A3817" s="198" t="e">
        <f>#REF!</f>
        <v>#REF!</v>
      </c>
      <c r="B3817" s="235" t="e">
        <f>#REF!</f>
        <v>#REF!</v>
      </c>
      <c r="C3817" s="254"/>
      <c r="D3817" s="238" t="e" cm="1">
        <f t="array" ref="D3817">_xlfn.IFNA(_xlfn.IFS(#REF!="*",#REF!,#REF!="*",#REF!,#REF!="*",#REF!,#REF!="*",#REF!,#REF!="*",#REF!,#REF!="*",#REF!,#REF!="*",#REF!,#REF!="*",#REF!,#REF!="*",#REF!),"")</f>
        <v>#REF!</v>
      </c>
      <c r="E3817" s="622" t="e">
        <f>D3817/'Project Data'!$D$22</f>
        <v>#REF!</v>
      </c>
      <c r="F3817" s="174" t="e">
        <v>#REF!</v>
      </c>
      <c r="G3817" s="238" t="e" cm="1">
        <f t="array" ref="G3817">_xlfn.IFNA(_xlfn.IFS(#REF!="*",#REF!,#REF!="*",#REF!,#REF!="*",#REF!,#REF!="*",#REF!,#REF!="*",#REF!,#REF!="*",#REF!,#REF!="*",#REF!,#REF!="*",#REF!,#REF!="*",#REF!),"")</f>
        <v>#REF!</v>
      </c>
      <c r="H3817" s="236" t="e">
        <f>G3817/'Project Data'!$D$22</f>
        <v>#REF!</v>
      </c>
      <c r="I3817" s="174"/>
      <c r="J3817" s="225"/>
      <c r="K3817" s="242"/>
    </row>
    <row r="3818" spans="1:11" s="147" customFormat="1" ht="15.6" hidden="1">
      <c r="A3818" s="198" t="e">
        <f>#REF!</f>
        <v>#REF!</v>
      </c>
      <c r="B3818" s="235" t="e">
        <f>#REF!</f>
        <v>#REF!</v>
      </c>
      <c r="C3818" s="254"/>
      <c r="D3818" s="238" t="e" cm="1">
        <f t="array" ref="D3818">_xlfn.IFNA(_xlfn.IFS(#REF!="*",#REF!,#REF!="*",#REF!,#REF!="*",#REF!,#REF!="*",#REF!,#REF!="*",#REF!,#REF!="*",#REF!,#REF!="*",#REF!,#REF!="*",#REF!,#REF!="*",#REF!),"")</f>
        <v>#REF!</v>
      </c>
      <c r="E3818" s="622" t="e">
        <f>D3818/'Project Data'!$D$22</f>
        <v>#REF!</v>
      </c>
      <c r="F3818" s="174" t="e">
        <v>#REF!</v>
      </c>
      <c r="G3818" s="238" t="e" cm="1">
        <f t="array" ref="G3818">_xlfn.IFNA(_xlfn.IFS(#REF!="*",#REF!,#REF!="*",#REF!,#REF!="*",#REF!,#REF!="*",#REF!,#REF!="*",#REF!,#REF!="*",#REF!,#REF!="*",#REF!,#REF!="*",#REF!,#REF!="*",#REF!),"")</f>
        <v>#REF!</v>
      </c>
      <c r="H3818" s="236" t="e">
        <f>G3818/'Project Data'!$D$22</f>
        <v>#REF!</v>
      </c>
      <c r="I3818" s="174"/>
      <c r="J3818" s="225"/>
      <c r="K3818" s="242"/>
    </row>
    <row r="3819" spans="1:11" s="147" customFormat="1" ht="15.6" hidden="1">
      <c r="A3819" s="198" t="e">
        <f>#REF!</f>
        <v>#REF!</v>
      </c>
      <c r="B3819" s="235" t="e">
        <f>#REF!</f>
        <v>#REF!</v>
      </c>
      <c r="C3819" s="254"/>
      <c r="D3819" s="238" t="e" cm="1">
        <f t="array" ref="D3819">_xlfn.IFNA(_xlfn.IFS(#REF!="*",#REF!,#REF!="*",#REF!,#REF!="*",#REF!,#REF!="*",#REF!,#REF!="*",#REF!,#REF!="*",#REF!,#REF!="*",#REF!,#REF!="*",#REF!,#REF!="*",#REF!),"")</f>
        <v>#REF!</v>
      </c>
      <c r="E3819" s="622" t="e">
        <f>D3819/'Project Data'!$D$22</f>
        <v>#REF!</v>
      </c>
      <c r="F3819" s="174" t="e">
        <v>#REF!</v>
      </c>
      <c r="G3819" s="238" t="e" cm="1">
        <f t="array" ref="G3819">_xlfn.IFNA(_xlfn.IFS(#REF!="*",#REF!,#REF!="*",#REF!,#REF!="*",#REF!,#REF!="*",#REF!,#REF!="*",#REF!,#REF!="*",#REF!,#REF!="*",#REF!,#REF!="*",#REF!,#REF!="*",#REF!),"")</f>
        <v>#REF!</v>
      </c>
      <c r="H3819" s="236" t="e">
        <f>G3819/'Project Data'!$D$22</f>
        <v>#REF!</v>
      </c>
      <c r="I3819" s="174"/>
      <c r="J3819" s="225"/>
      <c r="K3819" s="242"/>
    </row>
    <row r="3820" spans="1:11" s="147" customFormat="1" ht="15.6" hidden="1">
      <c r="A3820" s="198" t="e">
        <f>#REF!</f>
        <v>#REF!</v>
      </c>
      <c r="B3820" s="235" t="e">
        <f>#REF!</f>
        <v>#REF!</v>
      </c>
      <c r="C3820" s="254"/>
      <c r="D3820" s="238" t="e" cm="1">
        <f t="array" ref="D3820">_xlfn.IFNA(_xlfn.IFS(#REF!="*",#REF!,#REF!="*",#REF!,#REF!="*",#REF!,#REF!="*",#REF!,#REF!="*",#REF!,#REF!="*",#REF!,#REF!="*",#REF!,#REF!="*",#REF!,#REF!="*",#REF!),"")</f>
        <v>#REF!</v>
      </c>
      <c r="E3820" s="622" t="e">
        <f>D3820/'Project Data'!$D$22</f>
        <v>#REF!</v>
      </c>
      <c r="F3820" s="174" t="e">
        <v>#REF!</v>
      </c>
      <c r="G3820" s="238" t="e" cm="1">
        <f t="array" ref="G3820">_xlfn.IFNA(_xlfn.IFS(#REF!="*",#REF!,#REF!="*",#REF!,#REF!="*",#REF!,#REF!="*",#REF!,#REF!="*",#REF!,#REF!="*",#REF!,#REF!="*",#REF!,#REF!="*",#REF!,#REF!="*",#REF!),"")</f>
        <v>#REF!</v>
      </c>
      <c r="H3820" s="236" t="e">
        <f>G3820/'Project Data'!$D$22</f>
        <v>#REF!</v>
      </c>
      <c r="I3820" s="174"/>
      <c r="J3820" s="225"/>
      <c r="K3820" s="242"/>
    </row>
    <row r="3821" spans="1:11" s="147" customFormat="1" ht="15.6" hidden="1">
      <c r="A3821" s="198" t="e">
        <f>#REF!</f>
        <v>#REF!</v>
      </c>
      <c r="B3821" s="235" t="e">
        <f>#REF!</f>
        <v>#REF!</v>
      </c>
      <c r="C3821" s="254"/>
      <c r="D3821" s="238" t="e" cm="1">
        <f t="array" ref="D3821">_xlfn.IFNA(_xlfn.IFS(#REF!="*",#REF!,#REF!="*",#REF!,#REF!="*",#REF!,#REF!="*",#REF!,#REF!="*",#REF!,#REF!="*",#REF!,#REF!="*",#REF!,#REF!="*",#REF!,#REF!="*",#REF!),"")</f>
        <v>#REF!</v>
      </c>
      <c r="E3821" s="622" t="e">
        <f>D3821/'Project Data'!$D$22</f>
        <v>#REF!</v>
      </c>
      <c r="F3821" s="174" t="e">
        <v>#REF!</v>
      </c>
      <c r="G3821" s="238" t="e" cm="1">
        <f t="array" ref="G3821">_xlfn.IFNA(_xlfn.IFS(#REF!="*",#REF!,#REF!="*",#REF!,#REF!="*",#REF!,#REF!="*",#REF!,#REF!="*",#REF!,#REF!="*",#REF!,#REF!="*",#REF!,#REF!="*",#REF!,#REF!="*",#REF!),"")</f>
        <v>#REF!</v>
      </c>
      <c r="H3821" s="236" t="e">
        <f>G3821/'Project Data'!$D$22</f>
        <v>#REF!</v>
      </c>
      <c r="I3821" s="174"/>
      <c r="J3821" s="225"/>
      <c r="K3821" s="242"/>
    </row>
    <row r="3822" spans="1:11" s="147" customFormat="1" ht="15.6" hidden="1">
      <c r="A3822" s="198" t="e">
        <f>#REF!</f>
        <v>#REF!</v>
      </c>
      <c r="B3822" s="235" t="e">
        <f>#REF!</f>
        <v>#REF!</v>
      </c>
      <c r="C3822" s="254"/>
      <c r="D3822" s="238" t="e" cm="1">
        <f t="array" ref="D3822">_xlfn.IFNA(_xlfn.IFS(#REF!="*",#REF!,#REF!="*",#REF!,#REF!="*",#REF!,#REF!="*",#REF!,#REF!="*",#REF!,#REF!="*",#REF!,#REF!="*",#REF!,#REF!="*",#REF!,#REF!="*",#REF!),"")</f>
        <v>#REF!</v>
      </c>
      <c r="E3822" s="622" t="e">
        <f>D3822/'Project Data'!$D$22</f>
        <v>#REF!</v>
      </c>
      <c r="F3822" s="174" t="e">
        <v>#REF!</v>
      </c>
      <c r="G3822" s="238" t="e" cm="1">
        <f t="array" ref="G3822">_xlfn.IFNA(_xlfn.IFS(#REF!="*",#REF!,#REF!="*",#REF!,#REF!="*",#REF!,#REF!="*",#REF!,#REF!="*",#REF!,#REF!="*",#REF!,#REF!="*",#REF!,#REF!="*",#REF!,#REF!="*",#REF!),"")</f>
        <v>#REF!</v>
      </c>
      <c r="H3822" s="236" t="e">
        <f>G3822/'Project Data'!$D$22</f>
        <v>#REF!</v>
      </c>
      <c r="I3822" s="174"/>
      <c r="J3822" s="225"/>
      <c r="K3822" s="242"/>
    </row>
    <row r="3823" spans="1:11" s="147" customFormat="1" ht="15.6" hidden="1">
      <c r="A3823" s="198" t="e">
        <f>#REF!</f>
        <v>#REF!</v>
      </c>
      <c r="B3823" s="235" t="e">
        <f>#REF!</f>
        <v>#REF!</v>
      </c>
      <c r="C3823" s="254"/>
      <c r="D3823" s="238" t="e" cm="1">
        <f t="array" ref="D3823">_xlfn.IFNA(_xlfn.IFS(#REF!="*",#REF!,#REF!="*",#REF!,#REF!="*",#REF!,#REF!="*",#REF!,#REF!="*",#REF!,#REF!="*",#REF!,#REF!="*",#REF!,#REF!="*",#REF!,#REF!="*",#REF!),"")</f>
        <v>#REF!</v>
      </c>
      <c r="E3823" s="622" t="e">
        <f>D3823/'Project Data'!$D$22</f>
        <v>#REF!</v>
      </c>
      <c r="F3823" s="174" t="e">
        <v>#REF!</v>
      </c>
      <c r="G3823" s="238" t="e" cm="1">
        <f t="array" ref="G3823">_xlfn.IFNA(_xlfn.IFS(#REF!="*",#REF!,#REF!="*",#REF!,#REF!="*",#REF!,#REF!="*",#REF!,#REF!="*",#REF!,#REF!="*",#REF!,#REF!="*",#REF!,#REF!="*",#REF!,#REF!="*",#REF!),"")</f>
        <v>#REF!</v>
      </c>
      <c r="H3823" s="236" t="e">
        <f>G3823/'Project Data'!$D$22</f>
        <v>#REF!</v>
      </c>
      <c r="I3823" s="174"/>
      <c r="J3823" s="225"/>
      <c r="K3823" s="242"/>
    </row>
    <row r="3824" spans="1:11" s="147" customFormat="1" ht="15.6" hidden="1">
      <c r="A3824" s="198" t="e">
        <f>#REF!</f>
        <v>#REF!</v>
      </c>
      <c r="B3824" s="235" t="e">
        <f>#REF!</f>
        <v>#REF!</v>
      </c>
      <c r="C3824" s="254"/>
      <c r="D3824" s="238" t="e" cm="1">
        <f t="array" ref="D3824">_xlfn.IFNA(_xlfn.IFS(#REF!="*",#REF!,#REF!="*",#REF!,#REF!="*",#REF!,#REF!="*",#REF!,#REF!="*",#REF!,#REF!="*",#REF!,#REF!="*",#REF!,#REF!="*",#REF!,#REF!="*",#REF!),"")</f>
        <v>#REF!</v>
      </c>
      <c r="E3824" s="622" t="e">
        <f>D3824/'Project Data'!$D$22</f>
        <v>#REF!</v>
      </c>
      <c r="F3824" s="174" t="e">
        <v>#REF!</v>
      </c>
      <c r="G3824" s="238" t="e" cm="1">
        <f t="array" ref="G3824">_xlfn.IFNA(_xlfn.IFS(#REF!="*",#REF!,#REF!="*",#REF!,#REF!="*",#REF!,#REF!="*",#REF!,#REF!="*",#REF!,#REF!="*",#REF!,#REF!="*",#REF!,#REF!="*",#REF!,#REF!="*",#REF!),"")</f>
        <v>#REF!</v>
      </c>
      <c r="H3824" s="236" t="e">
        <f>G3824/'Project Data'!$D$22</f>
        <v>#REF!</v>
      </c>
      <c r="I3824" s="174"/>
      <c r="J3824" s="225"/>
      <c r="K3824" s="242"/>
    </row>
    <row r="3825" spans="1:11" s="147" customFormat="1" ht="15.6" hidden="1">
      <c r="A3825" s="198" t="e">
        <f>#REF!</f>
        <v>#REF!</v>
      </c>
      <c r="B3825" s="235" t="e">
        <f>#REF!</f>
        <v>#REF!</v>
      </c>
      <c r="C3825" s="254"/>
      <c r="D3825" s="238" t="e" cm="1">
        <f t="array" ref="D3825">_xlfn.IFNA(_xlfn.IFS(#REF!="*",#REF!,#REF!="*",#REF!,#REF!="*",#REF!,#REF!="*",#REF!,#REF!="*",#REF!,#REF!="*",#REF!,#REF!="*",#REF!,#REF!="*",#REF!,#REF!="*",#REF!),"")</f>
        <v>#REF!</v>
      </c>
      <c r="E3825" s="622" t="e">
        <f>D3825/'Project Data'!$D$22</f>
        <v>#REF!</v>
      </c>
      <c r="F3825" s="174" t="e">
        <v>#REF!</v>
      </c>
      <c r="G3825" s="238" t="e" cm="1">
        <f t="array" ref="G3825">_xlfn.IFNA(_xlfn.IFS(#REF!="*",#REF!,#REF!="*",#REF!,#REF!="*",#REF!,#REF!="*",#REF!,#REF!="*",#REF!,#REF!="*",#REF!,#REF!="*",#REF!,#REF!="*",#REF!,#REF!="*",#REF!),"")</f>
        <v>#REF!</v>
      </c>
      <c r="H3825" s="236" t="e">
        <f>G3825/'Project Data'!$D$22</f>
        <v>#REF!</v>
      </c>
      <c r="I3825" s="174"/>
      <c r="J3825" s="225"/>
      <c r="K3825" s="242"/>
    </row>
    <row r="3826" spans="1:11" s="147" customFormat="1" ht="15.6" hidden="1">
      <c r="A3826" s="198" t="e">
        <f>#REF!</f>
        <v>#REF!</v>
      </c>
      <c r="B3826" s="235" t="e">
        <f>#REF!</f>
        <v>#REF!</v>
      </c>
      <c r="C3826" s="254"/>
      <c r="D3826" s="238" t="e" cm="1">
        <f t="array" ref="D3826">_xlfn.IFNA(_xlfn.IFS(#REF!="*",#REF!,#REF!="*",#REF!,#REF!="*",#REF!,#REF!="*",#REF!,#REF!="*",#REF!,#REF!="*",#REF!,#REF!="*",#REF!,#REF!="*",#REF!,#REF!="*",#REF!),"")</f>
        <v>#REF!</v>
      </c>
      <c r="E3826" s="622" t="e">
        <f>D3826/'Project Data'!$D$22</f>
        <v>#REF!</v>
      </c>
      <c r="F3826" s="174" t="e">
        <v>#REF!</v>
      </c>
      <c r="G3826" s="238" t="e" cm="1">
        <f t="array" ref="G3826">_xlfn.IFNA(_xlfn.IFS(#REF!="*",#REF!,#REF!="*",#REF!,#REF!="*",#REF!,#REF!="*",#REF!,#REF!="*",#REF!,#REF!="*",#REF!,#REF!="*",#REF!,#REF!="*",#REF!,#REF!="*",#REF!),"")</f>
        <v>#REF!</v>
      </c>
      <c r="H3826" s="236" t="e">
        <f>G3826/'Project Data'!$D$22</f>
        <v>#REF!</v>
      </c>
      <c r="I3826" s="174"/>
      <c r="J3826" s="225"/>
      <c r="K3826" s="242"/>
    </row>
    <row r="3827" spans="1:11" s="147" customFormat="1" ht="15.6" hidden="1">
      <c r="A3827" s="198" t="e">
        <f>#REF!</f>
        <v>#REF!</v>
      </c>
      <c r="B3827" s="235" t="e">
        <f>#REF!</f>
        <v>#REF!</v>
      </c>
      <c r="C3827" s="254"/>
      <c r="D3827" s="238" t="e" cm="1">
        <f t="array" ref="D3827">_xlfn.IFNA(_xlfn.IFS(#REF!="*",#REF!,#REF!="*",#REF!,#REF!="*",#REF!,#REF!="*",#REF!,#REF!="*",#REF!,#REF!="*",#REF!,#REF!="*",#REF!,#REF!="*",#REF!,#REF!="*",#REF!),"")</f>
        <v>#REF!</v>
      </c>
      <c r="E3827" s="622" t="e">
        <f>D3827/'Project Data'!$D$22</f>
        <v>#REF!</v>
      </c>
      <c r="F3827" s="174" t="e">
        <v>#REF!</v>
      </c>
      <c r="G3827" s="238" t="e" cm="1">
        <f t="array" ref="G3827">_xlfn.IFNA(_xlfn.IFS(#REF!="*",#REF!,#REF!="*",#REF!,#REF!="*",#REF!,#REF!="*",#REF!,#REF!="*",#REF!,#REF!="*",#REF!,#REF!="*",#REF!,#REF!="*",#REF!,#REF!="*",#REF!),"")</f>
        <v>#REF!</v>
      </c>
      <c r="H3827" s="236" t="e">
        <f>G3827/'Project Data'!$D$22</f>
        <v>#REF!</v>
      </c>
      <c r="I3827" s="174"/>
      <c r="J3827" s="225"/>
      <c r="K3827" s="242"/>
    </row>
    <row r="3828" spans="1:11" s="147" customFormat="1" ht="15.6" hidden="1">
      <c r="A3828" s="198" t="e">
        <f>#REF!</f>
        <v>#REF!</v>
      </c>
      <c r="B3828" s="235" t="e">
        <f>#REF!</f>
        <v>#REF!</v>
      </c>
      <c r="C3828" s="254"/>
      <c r="D3828" s="238" t="e" cm="1">
        <f t="array" ref="D3828">_xlfn.IFNA(_xlfn.IFS(#REF!="*",#REF!,#REF!="*",#REF!,#REF!="*",#REF!,#REF!="*",#REF!,#REF!="*",#REF!,#REF!="*",#REF!,#REF!="*",#REF!,#REF!="*",#REF!,#REF!="*",#REF!),"")</f>
        <v>#REF!</v>
      </c>
      <c r="E3828" s="622" t="e">
        <f>D3828/'Project Data'!$D$22</f>
        <v>#REF!</v>
      </c>
      <c r="F3828" s="174" t="e">
        <v>#REF!</v>
      </c>
      <c r="G3828" s="238" t="e" cm="1">
        <f t="array" ref="G3828">_xlfn.IFNA(_xlfn.IFS(#REF!="*",#REF!,#REF!="*",#REF!,#REF!="*",#REF!,#REF!="*",#REF!,#REF!="*",#REF!,#REF!="*",#REF!,#REF!="*",#REF!,#REF!="*",#REF!,#REF!="*",#REF!),"")</f>
        <v>#REF!</v>
      </c>
      <c r="H3828" s="236" t="e">
        <f>G3828/'Project Data'!$D$22</f>
        <v>#REF!</v>
      </c>
      <c r="I3828" s="174"/>
      <c r="J3828" s="225"/>
      <c r="K3828" s="242"/>
    </row>
    <row r="3829" spans="1:11" s="147" customFormat="1" ht="15.6" hidden="1">
      <c r="A3829" s="198" t="e">
        <f>#REF!</f>
        <v>#REF!</v>
      </c>
      <c r="B3829" s="235" t="e">
        <f>#REF!</f>
        <v>#REF!</v>
      </c>
      <c r="C3829" s="254"/>
      <c r="D3829" s="238" t="e" cm="1">
        <f t="array" ref="D3829">_xlfn.IFNA(_xlfn.IFS(#REF!="*",#REF!,#REF!="*",#REF!,#REF!="*",#REF!,#REF!="*",#REF!,#REF!="*",#REF!,#REF!="*",#REF!,#REF!="*",#REF!,#REF!="*",#REF!,#REF!="*",#REF!),"")</f>
        <v>#REF!</v>
      </c>
      <c r="E3829" s="622" t="e">
        <f>D3829/'Project Data'!$D$22</f>
        <v>#REF!</v>
      </c>
      <c r="F3829" s="174" t="e">
        <v>#REF!</v>
      </c>
      <c r="G3829" s="238" t="e" cm="1">
        <f t="array" ref="G3829">_xlfn.IFNA(_xlfn.IFS(#REF!="*",#REF!,#REF!="*",#REF!,#REF!="*",#REF!,#REF!="*",#REF!,#REF!="*",#REF!,#REF!="*",#REF!,#REF!="*",#REF!,#REF!="*",#REF!,#REF!="*",#REF!),"")</f>
        <v>#REF!</v>
      </c>
      <c r="H3829" s="236" t="e">
        <f>G3829/'Project Data'!$D$22</f>
        <v>#REF!</v>
      </c>
      <c r="I3829" s="174"/>
      <c r="J3829" s="225"/>
      <c r="K3829" s="242"/>
    </row>
    <row r="3830" spans="1:11" s="147" customFormat="1" ht="15.6" hidden="1">
      <c r="A3830" s="198" t="e">
        <f>#REF!</f>
        <v>#REF!</v>
      </c>
      <c r="B3830" s="235" t="e">
        <f>#REF!</f>
        <v>#REF!</v>
      </c>
      <c r="C3830" s="254"/>
      <c r="D3830" s="238" t="e" cm="1">
        <f t="array" ref="D3830">_xlfn.IFNA(_xlfn.IFS(#REF!="*",#REF!,#REF!="*",#REF!,#REF!="*",#REF!,#REF!="*",#REF!,#REF!="*",#REF!,#REF!="*",#REF!,#REF!="*",#REF!,#REF!="*",#REF!,#REF!="*",#REF!),"")</f>
        <v>#REF!</v>
      </c>
      <c r="E3830" s="622" t="e">
        <f>D3830/'Project Data'!$D$22</f>
        <v>#REF!</v>
      </c>
      <c r="F3830" s="174" t="e">
        <v>#REF!</v>
      </c>
      <c r="G3830" s="238" t="e" cm="1">
        <f t="array" ref="G3830">_xlfn.IFNA(_xlfn.IFS(#REF!="*",#REF!,#REF!="*",#REF!,#REF!="*",#REF!,#REF!="*",#REF!,#REF!="*",#REF!,#REF!="*",#REF!,#REF!="*",#REF!,#REF!="*",#REF!,#REF!="*",#REF!),"")</f>
        <v>#REF!</v>
      </c>
      <c r="H3830" s="236" t="e">
        <f>G3830/'Project Data'!$D$22</f>
        <v>#REF!</v>
      </c>
      <c r="I3830" s="174"/>
      <c r="J3830" s="225"/>
      <c r="K3830" s="242"/>
    </row>
    <row r="3831" spans="1:11" s="147" customFormat="1" ht="15.6" hidden="1">
      <c r="A3831" s="198" t="e">
        <f>#REF!</f>
        <v>#REF!</v>
      </c>
      <c r="B3831" s="235" t="e">
        <f>#REF!</f>
        <v>#REF!</v>
      </c>
      <c r="C3831" s="254"/>
      <c r="D3831" s="238" t="e" cm="1">
        <f t="array" ref="D3831">_xlfn.IFNA(_xlfn.IFS(#REF!="*",#REF!,#REF!="*",#REF!,#REF!="*",#REF!,#REF!="*",#REF!,#REF!="*",#REF!,#REF!="*",#REF!,#REF!="*",#REF!,#REF!="*",#REF!,#REF!="*",#REF!),"")</f>
        <v>#REF!</v>
      </c>
      <c r="E3831" s="622" t="e">
        <f>D3831/'Project Data'!$D$22</f>
        <v>#REF!</v>
      </c>
      <c r="F3831" s="174" t="e">
        <v>#REF!</v>
      </c>
      <c r="G3831" s="238" t="e" cm="1">
        <f t="array" ref="G3831">_xlfn.IFNA(_xlfn.IFS(#REF!="*",#REF!,#REF!="*",#REF!,#REF!="*",#REF!,#REF!="*",#REF!,#REF!="*",#REF!,#REF!="*",#REF!,#REF!="*",#REF!,#REF!="*",#REF!,#REF!="*",#REF!),"")</f>
        <v>#REF!</v>
      </c>
      <c r="H3831" s="236" t="e">
        <f>G3831/'Project Data'!$D$22</f>
        <v>#REF!</v>
      </c>
      <c r="I3831" s="174"/>
      <c r="J3831" s="225"/>
      <c r="K3831" s="242"/>
    </row>
    <row r="3832" spans="1:11" s="147" customFormat="1" ht="15.6" hidden="1">
      <c r="A3832" s="198" t="e">
        <f>#REF!</f>
        <v>#REF!</v>
      </c>
      <c r="B3832" s="235" t="e">
        <f>#REF!</f>
        <v>#REF!</v>
      </c>
      <c r="C3832" s="254"/>
      <c r="D3832" s="238" t="e" cm="1">
        <f t="array" ref="D3832">_xlfn.IFNA(_xlfn.IFS(#REF!="*",#REF!,#REF!="*",#REF!,#REF!="*",#REF!,#REF!="*",#REF!,#REF!="*",#REF!,#REF!="*",#REF!,#REF!="*",#REF!,#REF!="*",#REF!,#REF!="*",#REF!),"")</f>
        <v>#REF!</v>
      </c>
      <c r="E3832" s="622" t="e">
        <f>D3832/'Project Data'!$D$22</f>
        <v>#REF!</v>
      </c>
      <c r="F3832" s="174" t="e">
        <v>#REF!</v>
      </c>
      <c r="G3832" s="238" t="e" cm="1">
        <f t="array" ref="G3832">_xlfn.IFNA(_xlfn.IFS(#REF!="*",#REF!,#REF!="*",#REF!,#REF!="*",#REF!,#REF!="*",#REF!,#REF!="*",#REF!,#REF!="*",#REF!,#REF!="*",#REF!,#REF!="*",#REF!,#REF!="*",#REF!),"")</f>
        <v>#REF!</v>
      </c>
      <c r="H3832" s="236" t="e">
        <f>G3832/'Project Data'!$D$22</f>
        <v>#REF!</v>
      </c>
      <c r="I3832" s="174"/>
      <c r="J3832" s="225"/>
      <c r="K3832" s="242"/>
    </row>
    <row r="3833" spans="1:11" s="147" customFormat="1" ht="15.6" hidden="1">
      <c r="A3833" s="198" t="e">
        <f>#REF!</f>
        <v>#REF!</v>
      </c>
      <c r="B3833" s="235" t="e">
        <f>#REF!</f>
        <v>#REF!</v>
      </c>
      <c r="C3833" s="254"/>
      <c r="D3833" s="238" t="e" cm="1">
        <f t="array" ref="D3833">_xlfn.IFNA(_xlfn.IFS(#REF!="*",#REF!,#REF!="*",#REF!,#REF!="*",#REF!,#REF!="*",#REF!,#REF!="*",#REF!,#REF!="*",#REF!,#REF!="*",#REF!,#REF!="*",#REF!,#REF!="*",#REF!),"")</f>
        <v>#REF!</v>
      </c>
      <c r="E3833" s="622" t="e">
        <f>D3833/'Project Data'!$D$22</f>
        <v>#REF!</v>
      </c>
      <c r="F3833" s="174" t="e">
        <v>#REF!</v>
      </c>
      <c r="G3833" s="238" t="e" cm="1">
        <f t="array" ref="G3833">_xlfn.IFNA(_xlfn.IFS(#REF!="*",#REF!,#REF!="*",#REF!,#REF!="*",#REF!,#REF!="*",#REF!,#REF!="*",#REF!,#REF!="*",#REF!,#REF!="*",#REF!,#REF!="*",#REF!,#REF!="*",#REF!),"")</f>
        <v>#REF!</v>
      </c>
      <c r="H3833" s="236" t="e">
        <f>G3833/'Project Data'!$D$22</f>
        <v>#REF!</v>
      </c>
      <c r="I3833" s="174"/>
      <c r="J3833" s="225"/>
      <c r="K3833" s="242"/>
    </row>
    <row r="3834" spans="1:11" s="147" customFormat="1" ht="15.6" hidden="1">
      <c r="A3834" s="198" t="e">
        <f>#REF!</f>
        <v>#REF!</v>
      </c>
      <c r="B3834" s="235" t="e">
        <f>#REF!</f>
        <v>#REF!</v>
      </c>
      <c r="C3834" s="254"/>
      <c r="D3834" s="238" t="e" cm="1">
        <f t="array" ref="D3834">_xlfn.IFNA(_xlfn.IFS(#REF!="*",#REF!,#REF!="*",#REF!,#REF!="*",#REF!,#REF!="*",#REF!,#REF!="*",#REF!,#REF!="*",#REF!,#REF!="*",#REF!,#REF!="*",#REF!,#REF!="*",#REF!),"")</f>
        <v>#REF!</v>
      </c>
      <c r="E3834" s="622" t="e">
        <f>D3834/'Project Data'!$D$22</f>
        <v>#REF!</v>
      </c>
      <c r="F3834" s="174" t="e">
        <v>#REF!</v>
      </c>
      <c r="G3834" s="238" t="e" cm="1">
        <f t="array" ref="G3834">_xlfn.IFNA(_xlfn.IFS(#REF!="*",#REF!,#REF!="*",#REF!,#REF!="*",#REF!,#REF!="*",#REF!,#REF!="*",#REF!,#REF!="*",#REF!,#REF!="*",#REF!,#REF!="*",#REF!,#REF!="*",#REF!),"")</f>
        <v>#REF!</v>
      </c>
      <c r="H3834" s="236" t="e">
        <f>G3834/'Project Data'!$D$22</f>
        <v>#REF!</v>
      </c>
      <c r="I3834" s="174"/>
      <c r="J3834" s="225"/>
      <c r="K3834" s="242"/>
    </row>
    <row r="3835" spans="1:11" s="147" customFormat="1" ht="15.6" hidden="1">
      <c r="A3835" s="198" t="e">
        <f>#REF!</f>
        <v>#REF!</v>
      </c>
      <c r="B3835" s="235" t="e">
        <f>#REF!</f>
        <v>#REF!</v>
      </c>
      <c r="C3835" s="254"/>
      <c r="D3835" s="238" t="e" cm="1">
        <f t="array" ref="D3835">_xlfn.IFNA(_xlfn.IFS(#REF!="*",#REF!,#REF!="*",#REF!,#REF!="*",#REF!,#REF!="*",#REF!,#REF!="*",#REF!,#REF!="*",#REF!,#REF!="*",#REF!,#REF!="*",#REF!,#REF!="*",#REF!),"")</f>
        <v>#REF!</v>
      </c>
      <c r="E3835" s="622" t="e">
        <f>D3835/'Project Data'!$D$22</f>
        <v>#REF!</v>
      </c>
      <c r="F3835" s="174" t="e">
        <v>#REF!</v>
      </c>
      <c r="G3835" s="238" t="e" cm="1">
        <f t="array" ref="G3835">_xlfn.IFNA(_xlfn.IFS(#REF!="*",#REF!,#REF!="*",#REF!,#REF!="*",#REF!,#REF!="*",#REF!,#REF!="*",#REF!,#REF!="*",#REF!,#REF!="*",#REF!,#REF!="*",#REF!,#REF!="*",#REF!),"")</f>
        <v>#REF!</v>
      </c>
      <c r="H3835" s="236" t="e">
        <f>G3835/'Project Data'!$D$22</f>
        <v>#REF!</v>
      </c>
      <c r="I3835" s="174"/>
      <c r="J3835" s="225"/>
      <c r="K3835" s="242"/>
    </row>
    <row r="3836" spans="1:11" s="147" customFormat="1" ht="15.6" hidden="1">
      <c r="A3836" s="198" t="e">
        <f>#REF!</f>
        <v>#REF!</v>
      </c>
      <c r="B3836" s="235" t="e">
        <f>#REF!</f>
        <v>#REF!</v>
      </c>
      <c r="C3836" s="254"/>
      <c r="D3836" s="238" t="e" cm="1">
        <f t="array" ref="D3836">_xlfn.IFNA(_xlfn.IFS(#REF!="*",#REF!,#REF!="*",#REF!,#REF!="*",#REF!,#REF!="*",#REF!,#REF!="*",#REF!,#REF!="*",#REF!,#REF!="*",#REF!,#REF!="*",#REF!,#REF!="*",#REF!),"")</f>
        <v>#REF!</v>
      </c>
      <c r="E3836" s="622" t="e">
        <f>D3836/'Project Data'!$D$22</f>
        <v>#REF!</v>
      </c>
      <c r="F3836" s="174" t="e">
        <v>#REF!</v>
      </c>
      <c r="G3836" s="238" t="e" cm="1">
        <f t="array" ref="G3836">_xlfn.IFNA(_xlfn.IFS(#REF!="*",#REF!,#REF!="*",#REF!,#REF!="*",#REF!,#REF!="*",#REF!,#REF!="*",#REF!,#REF!="*",#REF!,#REF!="*",#REF!,#REF!="*",#REF!,#REF!="*",#REF!),"")</f>
        <v>#REF!</v>
      </c>
      <c r="H3836" s="236" t="e">
        <f>G3836/'Project Data'!$D$22</f>
        <v>#REF!</v>
      </c>
      <c r="I3836" s="174"/>
      <c r="J3836" s="225"/>
      <c r="K3836" s="242"/>
    </row>
    <row r="3837" spans="1:11" s="147" customFormat="1" ht="15.6" hidden="1">
      <c r="A3837" s="198" t="e">
        <f>#REF!</f>
        <v>#REF!</v>
      </c>
      <c r="B3837" s="235" t="e">
        <f>#REF!</f>
        <v>#REF!</v>
      </c>
      <c r="C3837" s="254"/>
      <c r="D3837" s="238" t="e" cm="1">
        <f t="array" ref="D3837">_xlfn.IFNA(_xlfn.IFS(#REF!="*",#REF!,#REF!="*",#REF!,#REF!="*",#REF!,#REF!="*",#REF!,#REF!="*",#REF!,#REF!="*",#REF!,#REF!="*",#REF!,#REF!="*",#REF!,#REF!="*",#REF!),"")</f>
        <v>#REF!</v>
      </c>
      <c r="E3837" s="622" t="e">
        <f>D3837/'Project Data'!$D$22</f>
        <v>#REF!</v>
      </c>
      <c r="F3837" s="174" t="e">
        <v>#REF!</v>
      </c>
      <c r="G3837" s="238" t="e" cm="1">
        <f t="array" ref="G3837">_xlfn.IFNA(_xlfn.IFS(#REF!="*",#REF!,#REF!="*",#REF!,#REF!="*",#REF!,#REF!="*",#REF!,#REF!="*",#REF!,#REF!="*",#REF!,#REF!="*",#REF!,#REF!="*",#REF!,#REF!="*",#REF!),"")</f>
        <v>#REF!</v>
      </c>
      <c r="H3837" s="236" t="e">
        <f>G3837/'Project Data'!$D$22</f>
        <v>#REF!</v>
      </c>
      <c r="I3837" s="174"/>
      <c r="J3837" s="225"/>
      <c r="K3837" s="242"/>
    </row>
    <row r="3838" spans="1:11" s="147" customFormat="1" ht="15.6" hidden="1">
      <c r="A3838" s="198" t="e">
        <f>#REF!</f>
        <v>#REF!</v>
      </c>
      <c r="B3838" s="235" t="e">
        <f>#REF!</f>
        <v>#REF!</v>
      </c>
      <c r="C3838" s="254"/>
      <c r="D3838" s="238" t="e" cm="1">
        <f t="array" ref="D3838">_xlfn.IFNA(_xlfn.IFS(#REF!="*",#REF!,#REF!="*",#REF!,#REF!="*",#REF!,#REF!="*",#REF!,#REF!="*",#REF!,#REF!="*",#REF!,#REF!="*",#REF!,#REF!="*",#REF!,#REF!="*",#REF!),"")</f>
        <v>#REF!</v>
      </c>
      <c r="E3838" s="622" t="e">
        <f>D3838/'Project Data'!$D$22</f>
        <v>#REF!</v>
      </c>
      <c r="F3838" s="174" t="e">
        <v>#REF!</v>
      </c>
      <c r="G3838" s="238" t="e" cm="1">
        <f t="array" ref="G3838">_xlfn.IFNA(_xlfn.IFS(#REF!="*",#REF!,#REF!="*",#REF!,#REF!="*",#REF!,#REF!="*",#REF!,#REF!="*",#REF!,#REF!="*",#REF!,#REF!="*",#REF!,#REF!="*",#REF!,#REF!="*",#REF!),"")</f>
        <v>#REF!</v>
      </c>
      <c r="H3838" s="236" t="e">
        <f>G3838/'Project Data'!$D$22</f>
        <v>#REF!</v>
      </c>
      <c r="I3838" s="174"/>
      <c r="J3838" s="225"/>
      <c r="K3838" s="242"/>
    </row>
    <row r="3839" spans="1:11" s="147" customFormat="1" ht="15.6" hidden="1">
      <c r="A3839" s="198" t="e">
        <f>#REF!</f>
        <v>#REF!</v>
      </c>
      <c r="B3839" s="235" t="e">
        <f>#REF!</f>
        <v>#REF!</v>
      </c>
      <c r="C3839" s="254"/>
      <c r="D3839" s="238" t="e" cm="1">
        <f t="array" ref="D3839">_xlfn.IFNA(_xlfn.IFS(#REF!="*",#REF!,#REF!="*",#REF!,#REF!="*",#REF!,#REF!="*",#REF!,#REF!="*",#REF!,#REF!="*",#REF!,#REF!="*",#REF!,#REF!="*",#REF!,#REF!="*",#REF!),"")</f>
        <v>#REF!</v>
      </c>
      <c r="E3839" s="622" t="e">
        <f>D3839/'Project Data'!$D$22</f>
        <v>#REF!</v>
      </c>
      <c r="F3839" s="174" t="e">
        <v>#REF!</v>
      </c>
      <c r="G3839" s="238" t="e" cm="1">
        <f t="array" ref="G3839">_xlfn.IFNA(_xlfn.IFS(#REF!="*",#REF!,#REF!="*",#REF!,#REF!="*",#REF!,#REF!="*",#REF!,#REF!="*",#REF!,#REF!="*",#REF!,#REF!="*",#REF!,#REF!="*",#REF!,#REF!="*",#REF!),"")</f>
        <v>#REF!</v>
      </c>
      <c r="H3839" s="236" t="e">
        <f>G3839/'Project Data'!$D$22</f>
        <v>#REF!</v>
      </c>
      <c r="I3839" s="174"/>
      <c r="J3839" s="225"/>
      <c r="K3839" s="242"/>
    </row>
    <row r="3840" spans="1:11" s="147" customFormat="1" ht="15.6" hidden="1">
      <c r="A3840" s="198" t="e">
        <f>#REF!</f>
        <v>#REF!</v>
      </c>
      <c r="B3840" s="235" t="e">
        <f>#REF!</f>
        <v>#REF!</v>
      </c>
      <c r="C3840" s="254"/>
      <c r="D3840" s="238" t="e" cm="1">
        <f t="array" ref="D3840">_xlfn.IFNA(_xlfn.IFS(#REF!="*",#REF!,#REF!="*",#REF!,#REF!="*",#REF!,#REF!="*",#REF!,#REF!="*",#REF!,#REF!="*",#REF!,#REF!="*",#REF!,#REF!="*",#REF!,#REF!="*",#REF!),"")</f>
        <v>#REF!</v>
      </c>
      <c r="E3840" s="622" t="e">
        <f>D3840/'Project Data'!$D$22</f>
        <v>#REF!</v>
      </c>
      <c r="F3840" s="174" t="e">
        <v>#REF!</v>
      </c>
      <c r="G3840" s="238" t="e" cm="1">
        <f t="array" ref="G3840">_xlfn.IFNA(_xlfn.IFS(#REF!="*",#REF!,#REF!="*",#REF!,#REF!="*",#REF!,#REF!="*",#REF!,#REF!="*",#REF!,#REF!="*",#REF!,#REF!="*",#REF!,#REF!="*",#REF!,#REF!="*",#REF!),"")</f>
        <v>#REF!</v>
      </c>
      <c r="H3840" s="236" t="e">
        <f>G3840/'Project Data'!$D$22</f>
        <v>#REF!</v>
      </c>
      <c r="I3840" s="174"/>
      <c r="J3840" s="225"/>
      <c r="K3840" s="242"/>
    </row>
    <row r="3841" spans="1:11" s="147" customFormat="1" ht="15.6" hidden="1">
      <c r="A3841" s="198" t="e">
        <f>#REF!</f>
        <v>#REF!</v>
      </c>
      <c r="B3841" s="235" t="e">
        <f>#REF!</f>
        <v>#REF!</v>
      </c>
      <c r="C3841" s="254"/>
      <c r="D3841" s="238" t="e" cm="1">
        <f t="array" ref="D3841">_xlfn.IFNA(_xlfn.IFS(#REF!="*",#REF!,#REF!="*",#REF!,#REF!="*",#REF!,#REF!="*",#REF!,#REF!="*",#REF!,#REF!="*",#REF!,#REF!="*",#REF!,#REF!="*",#REF!,#REF!="*",#REF!),"")</f>
        <v>#REF!</v>
      </c>
      <c r="E3841" s="622" t="e">
        <f>D3841/'Project Data'!$D$22</f>
        <v>#REF!</v>
      </c>
      <c r="F3841" s="174" t="e">
        <v>#REF!</v>
      </c>
      <c r="G3841" s="238" t="e" cm="1">
        <f t="array" ref="G3841">_xlfn.IFNA(_xlfn.IFS(#REF!="*",#REF!,#REF!="*",#REF!,#REF!="*",#REF!,#REF!="*",#REF!,#REF!="*",#REF!,#REF!="*",#REF!,#REF!="*",#REF!,#REF!="*",#REF!,#REF!="*",#REF!),"")</f>
        <v>#REF!</v>
      </c>
      <c r="H3841" s="236" t="e">
        <f>G3841/'Project Data'!$D$22</f>
        <v>#REF!</v>
      </c>
      <c r="I3841" s="174"/>
      <c r="J3841" s="225"/>
      <c r="K3841" s="242"/>
    </row>
    <row r="3842" spans="1:11" s="147" customFormat="1" ht="15.6" hidden="1">
      <c r="A3842" s="198" t="e">
        <f>#REF!</f>
        <v>#REF!</v>
      </c>
      <c r="B3842" s="235" t="e">
        <f>#REF!</f>
        <v>#REF!</v>
      </c>
      <c r="C3842" s="254"/>
      <c r="D3842" s="238" t="e" cm="1">
        <f t="array" ref="D3842">_xlfn.IFNA(_xlfn.IFS(#REF!="*",#REF!,#REF!="*",#REF!,#REF!="*",#REF!,#REF!="*",#REF!,#REF!="*",#REF!,#REF!="*",#REF!,#REF!="*",#REF!,#REF!="*",#REF!,#REF!="*",#REF!),"")</f>
        <v>#REF!</v>
      </c>
      <c r="E3842" s="622" t="e">
        <f>D3842/'Project Data'!$D$22</f>
        <v>#REF!</v>
      </c>
      <c r="F3842" s="174" t="e">
        <v>#REF!</v>
      </c>
      <c r="G3842" s="238" t="e" cm="1">
        <f t="array" ref="G3842">_xlfn.IFNA(_xlfn.IFS(#REF!="*",#REF!,#REF!="*",#REF!,#REF!="*",#REF!,#REF!="*",#REF!,#REF!="*",#REF!,#REF!="*",#REF!,#REF!="*",#REF!,#REF!="*",#REF!,#REF!="*",#REF!),"")</f>
        <v>#REF!</v>
      </c>
      <c r="H3842" s="236" t="e">
        <f>G3842/'Project Data'!$D$22</f>
        <v>#REF!</v>
      </c>
      <c r="I3842" s="174"/>
      <c r="J3842" s="225"/>
      <c r="K3842" s="242"/>
    </row>
    <row r="3843" spans="1:11" s="147" customFormat="1" ht="15.6" hidden="1">
      <c r="A3843" s="198" t="e">
        <f>#REF!</f>
        <v>#REF!</v>
      </c>
      <c r="B3843" s="235" t="e">
        <f>#REF!</f>
        <v>#REF!</v>
      </c>
      <c r="C3843" s="254"/>
      <c r="D3843" s="238" t="e" cm="1">
        <f t="array" ref="D3843">_xlfn.IFNA(_xlfn.IFS(#REF!="*",#REF!,#REF!="*",#REF!,#REF!="*",#REF!,#REF!="*",#REF!,#REF!="*",#REF!,#REF!="*",#REF!,#REF!="*",#REF!,#REF!="*",#REF!,#REF!="*",#REF!),"")</f>
        <v>#REF!</v>
      </c>
      <c r="E3843" s="622" t="e">
        <f>D3843/'Project Data'!$D$22</f>
        <v>#REF!</v>
      </c>
      <c r="F3843" s="174" t="e">
        <v>#REF!</v>
      </c>
      <c r="G3843" s="238" t="e" cm="1">
        <f t="array" ref="G3843">_xlfn.IFNA(_xlfn.IFS(#REF!="*",#REF!,#REF!="*",#REF!,#REF!="*",#REF!,#REF!="*",#REF!,#REF!="*",#REF!,#REF!="*",#REF!,#REF!="*",#REF!,#REF!="*",#REF!,#REF!="*",#REF!),"")</f>
        <v>#REF!</v>
      </c>
      <c r="H3843" s="236" t="e">
        <f>G3843/'Project Data'!$D$22</f>
        <v>#REF!</v>
      </c>
      <c r="I3843" s="174"/>
      <c r="J3843" s="225"/>
      <c r="K3843" s="242"/>
    </row>
    <row r="3844" spans="1:11" s="147" customFormat="1" ht="15.6" hidden="1">
      <c r="A3844" s="198" t="e">
        <f>#REF!</f>
        <v>#REF!</v>
      </c>
      <c r="B3844" s="235" t="e">
        <f>#REF!</f>
        <v>#REF!</v>
      </c>
      <c r="C3844" s="254"/>
      <c r="D3844" s="238" t="e" cm="1">
        <f t="array" ref="D3844">_xlfn.IFNA(_xlfn.IFS(#REF!="*",#REF!,#REF!="*",#REF!,#REF!="*",#REF!,#REF!="*",#REF!,#REF!="*",#REF!,#REF!="*",#REF!,#REF!="*",#REF!,#REF!="*",#REF!,#REF!="*",#REF!),"")</f>
        <v>#REF!</v>
      </c>
      <c r="E3844" s="622" t="e">
        <f>D3844/'Project Data'!$D$22</f>
        <v>#REF!</v>
      </c>
      <c r="F3844" s="174" t="e">
        <v>#REF!</v>
      </c>
      <c r="G3844" s="238" t="e" cm="1">
        <f t="array" ref="G3844">_xlfn.IFNA(_xlfn.IFS(#REF!="*",#REF!,#REF!="*",#REF!,#REF!="*",#REF!,#REF!="*",#REF!,#REF!="*",#REF!,#REF!="*",#REF!,#REF!="*",#REF!,#REF!="*",#REF!,#REF!="*",#REF!),"")</f>
        <v>#REF!</v>
      </c>
      <c r="H3844" s="236" t="e">
        <f>G3844/'Project Data'!$D$22</f>
        <v>#REF!</v>
      </c>
      <c r="I3844" s="174"/>
      <c r="J3844" s="225"/>
      <c r="K3844" s="242"/>
    </row>
    <row r="3845" spans="1:11" s="147" customFormat="1" ht="15.6" hidden="1">
      <c r="A3845" s="198" t="e">
        <f>#REF!</f>
        <v>#REF!</v>
      </c>
      <c r="B3845" s="235" t="e">
        <f>#REF!</f>
        <v>#REF!</v>
      </c>
      <c r="C3845" s="254"/>
      <c r="D3845" s="238" t="e" cm="1">
        <f t="array" ref="D3845">_xlfn.IFNA(_xlfn.IFS(#REF!="*",#REF!,#REF!="*",#REF!,#REF!="*",#REF!,#REF!="*",#REF!,#REF!="*",#REF!,#REF!="*",#REF!,#REF!="*",#REF!,#REF!="*",#REF!,#REF!="*",#REF!),"")</f>
        <v>#REF!</v>
      </c>
      <c r="E3845" s="622" t="e">
        <f>D3845/'Project Data'!$D$22</f>
        <v>#REF!</v>
      </c>
      <c r="F3845" s="174" t="e">
        <v>#REF!</v>
      </c>
      <c r="G3845" s="238" t="e" cm="1">
        <f t="array" ref="G3845">_xlfn.IFNA(_xlfn.IFS(#REF!="*",#REF!,#REF!="*",#REF!,#REF!="*",#REF!,#REF!="*",#REF!,#REF!="*",#REF!,#REF!="*",#REF!,#REF!="*",#REF!,#REF!="*",#REF!,#REF!="*",#REF!),"")</f>
        <v>#REF!</v>
      </c>
      <c r="H3845" s="236" t="e">
        <f>G3845/'Project Data'!$D$22</f>
        <v>#REF!</v>
      </c>
      <c r="I3845" s="174"/>
      <c r="J3845" s="225"/>
      <c r="K3845" s="242"/>
    </row>
    <row r="3846" spans="1:11" s="147" customFormat="1" ht="15.6" hidden="1">
      <c r="A3846" s="198" t="e">
        <f>#REF!</f>
        <v>#REF!</v>
      </c>
      <c r="B3846" s="235" t="e">
        <f>#REF!</f>
        <v>#REF!</v>
      </c>
      <c r="C3846" s="254"/>
      <c r="D3846" s="238" t="e" cm="1">
        <f t="array" ref="D3846">_xlfn.IFNA(_xlfn.IFS(#REF!="*",#REF!,#REF!="*",#REF!,#REF!="*",#REF!,#REF!="*",#REF!,#REF!="*",#REF!,#REF!="*",#REF!,#REF!="*",#REF!,#REF!="*",#REF!,#REF!="*",#REF!),"")</f>
        <v>#REF!</v>
      </c>
      <c r="E3846" s="622" t="e">
        <f>D3846/'Project Data'!$D$22</f>
        <v>#REF!</v>
      </c>
      <c r="F3846" s="174" t="e">
        <v>#REF!</v>
      </c>
      <c r="G3846" s="238" t="e" cm="1">
        <f t="array" ref="G3846">_xlfn.IFNA(_xlfn.IFS(#REF!="*",#REF!,#REF!="*",#REF!,#REF!="*",#REF!,#REF!="*",#REF!,#REF!="*",#REF!,#REF!="*",#REF!,#REF!="*",#REF!,#REF!="*",#REF!,#REF!="*",#REF!),"")</f>
        <v>#REF!</v>
      </c>
      <c r="H3846" s="236" t="e">
        <f>G3846/'Project Data'!$D$22</f>
        <v>#REF!</v>
      </c>
      <c r="I3846" s="174"/>
      <c r="J3846" s="225"/>
      <c r="K3846" s="242"/>
    </row>
    <row r="3847" spans="1:11" s="147" customFormat="1" ht="15.6" hidden="1">
      <c r="A3847" s="198" t="e">
        <f>#REF!</f>
        <v>#REF!</v>
      </c>
      <c r="B3847" s="235" t="e">
        <f>#REF!</f>
        <v>#REF!</v>
      </c>
      <c r="C3847" s="254"/>
      <c r="D3847" s="238" t="e" cm="1">
        <f t="array" ref="D3847">_xlfn.IFNA(_xlfn.IFS(#REF!="*",#REF!,#REF!="*",#REF!,#REF!="*",#REF!,#REF!="*",#REF!,#REF!="*",#REF!,#REF!="*",#REF!,#REF!="*",#REF!,#REF!="*",#REF!,#REF!="*",#REF!),"")</f>
        <v>#REF!</v>
      </c>
      <c r="E3847" s="622" t="e">
        <f>D3847/'Project Data'!$D$22</f>
        <v>#REF!</v>
      </c>
      <c r="F3847" s="174" t="e">
        <v>#REF!</v>
      </c>
      <c r="G3847" s="238" t="e" cm="1">
        <f t="array" ref="G3847">_xlfn.IFNA(_xlfn.IFS(#REF!="*",#REF!,#REF!="*",#REF!,#REF!="*",#REF!,#REF!="*",#REF!,#REF!="*",#REF!,#REF!="*",#REF!,#REF!="*",#REF!,#REF!="*",#REF!,#REF!="*",#REF!),"")</f>
        <v>#REF!</v>
      </c>
      <c r="H3847" s="236" t="e">
        <f>G3847/'Project Data'!$D$22</f>
        <v>#REF!</v>
      </c>
      <c r="I3847" s="174"/>
      <c r="J3847" s="225"/>
      <c r="K3847" s="242"/>
    </row>
    <row r="3848" spans="1:11" s="147" customFormat="1" ht="15.6" hidden="1">
      <c r="A3848" s="198" t="e">
        <f>#REF!</f>
        <v>#REF!</v>
      </c>
      <c r="B3848" s="235" t="e">
        <f>#REF!</f>
        <v>#REF!</v>
      </c>
      <c r="C3848" s="254"/>
      <c r="D3848" s="238" t="e" cm="1">
        <f t="array" ref="D3848">_xlfn.IFNA(_xlfn.IFS(#REF!="*",#REF!,#REF!="*",#REF!,#REF!="*",#REF!,#REF!="*",#REF!,#REF!="*",#REF!,#REF!="*",#REF!,#REF!="*",#REF!,#REF!="*",#REF!,#REF!="*",#REF!),"")</f>
        <v>#REF!</v>
      </c>
      <c r="E3848" s="622" t="e">
        <f>D3848/'Project Data'!$D$22</f>
        <v>#REF!</v>
      </c>
      <c r="F3848" s="174" t="e">
        <v>#REF!</v>
      </c>
      <c r="G3848" s="238" t="e" cm="1">
        <f t="array" ref="G3848">_xlfn.IFNA(_xlfn.IFS(#REF!="*",#REF!,#REF!="*",#REF!,#REF!="*",#REF!,#REF!="*",#REF!,#REF!="*",#REF!,#REF!="*",#REF!,#REF!="*",#REF!,#REF!="*",#REF!,#REF!="*",#REF!),"")</f>
        <v>#REF!</v>
      </c>
      <c r="H3848" s="236" t="e">
        <f>G3848/'Project Data'!$D$22</f>
        <v>#REF!</v>
      </c>
      <c r="I3848" s="174"/>
      <c r="J3848" s="225"/>
      <c r="K3848" s="242"/>
    </row>
    <row r="3849" spans="1:11" s="147" customFormat="1" ht="15.6" hidden="1">
      <c r="A3849" s="198" t="e">
        <f>#REF!</f>
        <v>#REF!</v>
      </c>
      <c r="B3849" s="235" t="e">
        <f>#REF!</f>
        <v>#REF!</v>
      </c>
      <c r="C3849" s="254"/>
      <c r="D3849" s="238" t="e" cm="1">
        <f t="array" ref="D3849">_xlfn.IFNA(_xlfn.IFS(#REF!="*",#REF!,#REF!="*",#REF!,#REF!="*",#REF!,#REF!="*",#REF!,#REF!="*",#REF!,#REF!="*",#REF!,#REF!="*",#REF!,#REF!="*",#REF!,#REF!="*",#REF!),"")</f>
        <v>#REF!</v>
      </c>
      <c r="E3849" s="622" t="e">
        <f>D3849/'Project Data'!$D$22</f>
        <v>#REF!</v>
      </c>
      <c r="F3849" s="174" t="e">
        <v>#REF!</v>
      </c>
      <c r="G3849" s="238" t="e" cm="1">
        <f t="array" ref="G3849">_xlfn.IFNA(_xlfn.IFS(#REF!="*",#REF!,#REF!="*",#REF!,#REF!="*",#REF!,#REF!="*",#REF!,#REF!="*",#REF!,#REF!="*",#REF!,#REF!="*",#REF!,#REF!="*",#REF!,#REF!="*",#REF!),"")</f>
        <v>#REF!</v>
      </c>
      <c r="H3849" s="236" t="e">
        <f>G3849/'Project Data'!$D$22</f>
        <v>#REF!</v>
      </c>
      <c r="I3849" s="174"/>
      <c r="J3849" s="225"/>
      <c r="K3849" s="242"/>
    </row>
    <row r="3850" spans="1:11" s="147" customFormat="1" ht="15.6" hidden="1">
      <c r="A3850" s="198" t="e">
        <f>#REF!</f>
        <v>#REF!</v>
      </c>
      <c r="B3850" s="235" t="e">
        <f>#REF!</f>
        <v>#REF!</v>
      </c>
      <c r="C3850" s="254"/>
      <c r="D3850" s="238" t="e" cm="1">
        <f t="array" ref="D3850">_xlfn.IFNA(_xlfn.IFS(#REF!="*",#REF!,#REF!="*",#REF!,#REF!="*",#REF!,#REF!="*",#REF!,#REF!="*",#REF!,#REF!="*",#REF!,#REF!="*",#REF!,#REF!="*",#REF!,#REF!="*",#REF!),"")</f>
        <v>#REF!</v>
      </c>
      <c r="E3850" s="622" t="e">
        <f>D3850/'Project Data'!$D$22</f>
        <v>#REF!</v>
      </c>
      <c r="F3850" s="174" t="e">
        <v>#REF!</v>
      </c>
      <c r="G3850" s="238" t="e" cm="1">
        <f t="array" ref="G3850">_xlfn.IFNA(_xlfn.IFS(#REF!="*",#REF!,#REF!="*",#REF!,#REF!="*",#REF!,#REF!="*",#REF!,#REF!="*",#REF!,#REF!="*",#REF!,#REF!="*",#REF!,#REF!="*",#REF!,#REF!="*",#REF!),"")</f>
        <v>#REF!</v>
      </c>
      <c r="H3850" s="236" t="e">
        <f>G3850/'Project Data'!$D$22</f>
        <v>#REF!</v>
      </c>
      <c r="I3850" s="174"/>
      <c r="J3850" s="225"/>
      <c r="K3850" s="242"/>
    </row>
    <row r="3851" spans="1:11" s="147" customFormat="1" ht="15.6" hidden="1">
      <c r="A3851" s="198" t="e">
        <f>#REF!</f>
        <v>#REF!</v>
      </c>
      <c r="B3851" s="235" t="e">
        <f>#REF!</f>
        <v>#REF!</v>
      </c>
      <c r="C3851" s="254"/>
      <c r="D3851" s="238" t="e" cm="1">
        <f t="array" ref="D3851">_xlfn.IFNA(_xlfn.IFS(#REF!="*",#REF!,#REF!="*",#REF!,#REF!="*",#REF!,#REF!="*",#REF!,#REF!="*",#REF!,#REF!="*",#REF!,#REF!="*",#REF!,#REF!="*",#REF!,#REF!="*",#REF!),"")</f>
        <v>#REF!</v>
      </c>
      <c r="E3851" s="622" t="e">
        <f>D3851/'Project Data'!$D$22</f>
        <v>#REF!</v>
      </c>
      <c r="F3851" s="174" t="e">
        <v>#REF!</v>
      </c>
      <c r="G3851" s="238" t="e" cm="1">
        <f t="array" ref="G3851">_xlfn.IFNA(_xlfn.IFS(#REF!="*",#REF!,#REF!="*",#REF!,#REF!="*",#REF!,#REF!="*",#REF!,#REF!="*",#REF!,#REF!="*",#REF!,#REF!="*",#REF!,#REF!="*",#REF!,#REF!="*",#REF!),"")</f>
        <v>#REF!</v>
      </c>
      <c r="H3851" s="236" t="e">
        <f>G3851/'Project Data'!$D$22</f>
        <v>#REF!</v>
      </c>
      <c r="I3851" s="174"/>
      <c r="J3851" s="225"/>
      <c r="K3851" s="242"/>
    </row>
    <row r="3852" spans="1:11" s="147" customFormat="1" ht="15.6" hidden="1">
      <c r="A3852" s="198" t="e">
        <f>#REF!</f>
        <v>#REF!</v>
      </c>
      <c r="B3852" s="235" t="e">
        <f>#REF!</f>
        <v>#REF!</v>
      </c>
      <c r="C3852" s="254"/>
      <c r="D3852" s="238" t="e" cm="1">
        <f t="array" ref="D3852">_xlfn.IFNA(_xlfn.IFS(#REF!="*",#REF!,#REF!="*",#REF!,#REF!="*",#REF!,#REF!="*",#REF!,#REF!="*",#REF!,#REF!="*",#REF!,#REF!="*",#REF!,#REF!="*",#REF!,#REF!="*",#REF!),"")</f>
        <v>#REF!</v>
      </c>
      <c r="E3852" s="622" t="e">
        <f>D3852/'Project Data'!$D$22</f>
        <v>#REF!</v>
      </c>
      <c r="F3852" s="174" t="e">
        <v>#REF!</v>
      </c>
      <c r="G3852" s="238" t="e" cm="1">
        <f t="array" ref="G3852">_xlfn.IFNA(_xlfn.IFS(#REF!="*",#REF!,#REF!="*",#REF!,#REF!="*",#REF!,#REF!="*",#REF!,#REF!="*",#REF!,#REF!="*",#REF!,#REF!="*",#REF!,#REF!="*",#REF!,#REF!="*",#REF!),"")</f>
        <v>#REF!</v>
      </c>
      <c r="H3852" s="236" t="e">
        <f>G3852/'Project Data'!$D$22</f>
        <v>#REF!</v>
      </c>
      <c r="I3852" s="174"/>
      <c r="J3852" s="225"/>
      <c r="K3852" s="242"/>
    </row>
    <row r="3853" spans="1:11" s="147" customFormat="1" ht="15.6" hidden="1">
      <c r="A3853" s="198" t="e">
        <f>#REF!</f>
        <v>#REF!</v>
      </c>
      <c r="B3853" s="235" t="e">
        <f>#REF!</f>
        <v>#REF!</v>
      </c>
      <c r="C3853" s="254"/>
      <c r="D3853" s="238" t="e" cm="1">
        <f t="array" ref="D3853">_xlfn.IFNA(_xlfn.IFS(#REF!="*",#REF!,#REF!="*",#REF!,#REF!="*",#REF!,#REF!="*",#REF!,#REF!="*",#REF!,#REF!="*",#REF!,#REF!="*",#REF!,#REF!="*",#REF!,#REF!="*",#REF!),"")</f>
        <v>#REF!</v>
      </c>
      <c r="E3853" s="622" t="e">
        <f>D3853/'Project Data'!$D$22</f>
        <v>#REF!</v>
      </c>
      <c r="F3853" s="174" t="e">
        <v>#REF!</v>
      </c>
      <c r="G3853" s="238" t="e" cm="1">
        <f t="array" ref="G3853">_xlfn.IFNA(_xlfn.IFS(#REF!="*",#REF!,#REF!="*",#REF!,#REF!="*",#REF!,#REF!="*",#REF!,#REF!="*",#REF!,#REF!="*",#REF!,#REF!="*",#REF!,#REF!="*",#REF!,#REF!="*",#REF!),"")</f>
        <v>#REF!</v>
      </c>
      <c r="H3853" s="236" t="e">
        <f>G3853/'Project Data'!$D$22</f>
        <v>#REF!</v>
      </c>
      <c r="I3853" s="174"/>
      <c r="J3853" s="225"/>
      <c r="K3853" s="242"/>
    </row>
    <row r="3854" spans="1:11" s="147" customFormat="1" ht="15.6" hidden="1">
      <c r="A3854" s="198" t="e">
        <f>#REF!</f>
        <v>#REF!</v>
      </c>
      <c r="B3854" s="235" t="e">
        <f>#REF!</f>
        <v>#REF!</v>
      </c>
      <c r="C3854" s="254"/>
      <c r="D3854" s="238" t="e" cm="1">
        <f t="array" ref="D3854">_xlfn.IFNA(_xlfn.IFS(#REF!="*",#REF!,#REF!="*",#REF!,#REF!="*",#REF!,#REF!="*",#REF!,#REF!="*",#REF!,#REF!="*",#REF!,#REF!="*",#REF!,#REF!="*",#REF!,#REF!="*",#REF!),"")</f>
        <v>#REF!</v>
      </c>
      <c r="E3854" s="622" t="e">
        <f>D3854/'Project Data'!$D$22</f>
        <v>#REF!</v>
      </c>
      <c r="F3854" s="174" t="e">
        <v>#REF!</v>
      </c>
      <c r="G3854" s="238" t="e" cm="1">
        <f t="array" ref="G3854">_xlfn.IFNA(_xlfn.IFS(#REF!="*",#REF!,#REF!="*",#REF!,#REF!="*",#REF!,#REF!="*",#REF!,#REF!="*",#REF!,#REF!="*",#REF!,#REF!="*",#REF!,#REF!="*",#REF!,#REF!="*",#REF!),"")</f>
        <v>#REF!</v>
      </c>
      <c r="H3854" s="236" t="e">
        <f>G3854/'Project Data'!$D$22</f>
        <v>#REF!</v>
      </c>
      <c r="I3854" s="174"/>
      <c r="J3854" s="225"/>
      <c r="K3854" s="242"/>
    </row>
    <row r="3855" spans="1:11" s="147" customFormat="1" ht="15.6" hidden="1">
      <c r="A3855" s="198" t="e">
        <f>#REF!</f>
        <v>#REF!</v>
      </c>
      <c r="B3855" s="235" t="e">
        <f>#REF!</f>
        <v>#REF!</v>
      </c>
      <c r="C3855" s="254"/>
      <c r="D3855" s="238" t="e" cm="1">
        <f t="array" ref="D3855">_xlfn.IFNA(_xlfn.IFS(#REF!="*",#REF!,#REF!="*",#REF!,#REF!="*",#REF!,#REF!="*",#REF!,#REF!="*",#REF!,#REF!="*",#REF!,#REF!="*",#REF!,#REF!="*",#REF!,#REF!="*",#REF!),"")</f>
        <v>#REF!</v>
      </c>
      <c r="E3855" s="622" t="e">
        <f>D3855/'Project Data'!$D$22</f>
        <v>#REF!</v>
      </c>
      <c r="F3855" s="174" t="e">
        <v>#REF!</v>
      </c>
      <c r="G3855" s="238" t="e" cm="1">
        <f t="array" ref="G3855">_xlfn.IFNA(_xlfn.IFS(#REF!="*",#REF!,#REF!="*",#REF!,#REF!="*",#REF!,#REF!="*",#REF!,#REF!="*",#REF!,#REF!="*",#REF!,#REF!="*",#REF!,#REF!="*",#REF!,#REF!="*",#REF!),"")</f>
        <v>#REF!</v>
      </c>
      <c r="H3855" s="236" t="e">
        <f>G3855/'Project Data'!$D$22</f>
        <v>#REF!</v>
      </c>
      <c r="I3855" s="174"/>
      <c r="J3855" s="225"/>
      <c r="K3855" s="242"/>
    </row>
    <row r="3856" spans="1:11" s="147" customFormat="1" ht="15.6" hidden="1">
      <c r="A3856" s="198" t="e">
        <f>#REF!</f>
        <v>#REF!</v>
      </c>
      <c r="B3856" s="235" t="e">
        <f>#REF!</f>
        <v>#REF!</v>
      </c>
      <c r="C3856" s="254"/>
      <c r="D3856" s="238" t="e" cm="1">
        <f t="array" ref="D3856">_xlfn.IFNA(_xlfn.IFS(#REF!="*",#REF!,#REF!="*",#REF!,#REF!="*",#REF!,#REF!="*",#REF!,#REF!="*",#REF!,#REF!="*",#REF!,#REF!="*",#REF!,#REF!="*",#REF!,#REF!="*",#REF!),"")</f>
        <v>#REF!</v>
      </c>
      <c r="E3856" s="622" t="e">
        <f>D3856/'Project Data'!$D$22</f>
        <v>#REF!</v>
      </c>
      <c r="F3856" s="174" t="e">
        <v>#REF!</v>
      </c>
      <c r="G3856" s="238" t="e" cm="1">
        <f t="array" ref="G3856">_xlfn.IFNA(_xlfn.IFS(#REF!="*",#REF!,#REF!="*",#REF!,#REF!="*",#REF!,#REF!="*",#REF!,#REF!="*",#REF!,#REF!="*",#REF!,#REF!="*",#REF!,#REF!="*",#REF!,#REF!="*",#REF!),"")</f>
        <v>#REF!</v>
      </c>
      <c r="H3856" s="236" t="e">
        <f>G3856/'Project Data'!$D$22</f>
        <v>#REF!</v>
      </c>
      <c r="I3856" s="174"/>
      <c r="J3856" s="225"/>
      <c r="K3856" s="242"/>
    </row>
    <row r="3857" spans="1:11" s="147" customFormat="1" ht="15.6" hidden="1">
      <c r="A3857" s="198" t="e">
        <f>#REF!</f>
        <v>#REF!</v>
      </c>
      <c r="B3857" s="235" t="e">
        <f>#REF!</f>
        <v>#REF!</v>
      </c>
      <c r="C3857" s="254"/>
      <c r="D3857" s="238" t="e" cm="1">
        <f t="array" ref="D3857">_xlfn.IFNA(_xlfn.IFS(#REF!="*",#REF!,#REF!="*",#REF!,#REF!="*",#REF!,#REF!="*",#REF!,#REF!="*",#REF!,#REF!="*",#REF!,#REF!="*",#REF!,#REF!="*",#REF!,#REF!="*",#REF!),"")</f>
        <v>#REF!</v>
      </c>
      <c r="E3857" s="622" t="e">
        <f>D3857/'Project Data'!$D$22</f>
        <v>#REF!</v>
      </c>
      <c r="F3857" s="174" t="e">
        <v>#REF!</v>
      </c>
      <c r="G3857" s="238" t="e" cm="1">
        <f t="array" ref="G3857">_xlfn.IFNA(_xlfn.IFS(#REF!="*",#REF!,#REF!="*",#REF!,#REF!="*",#REF!,#REF!="*",#REF!,#REF!="*",#REF!,#REF!="*",#REF!,#REF!="*",#REF!,#REF!="*",#REF!,#REF!="*",#REF!),"")</f>
        <v>#REF!</v>
      </c>
      <c r="H3857" s="236" t="e">
        <f>G3857/'Project Data'!$D$22</f>
        <v>#REF!</v>
      </c>
      <c r="I3857" s="174"/>
      <c r="J3857" s="225"/>
      <c r="K3857" s="242"/>
    </row>
    <row r="3858" spans="1:11" s="147" customFormat="1" ht="15.6" hidden="1">
      <c r="A3858" s="198" t="e">
        <f>#REF!</f>
        <v>#REF!</v>
      </c>
      <c r="B3858" s="235" t="e">
        <f>#REF!</f>
        <v>#REF!</v>
      </c>
      <c r="C3858" s="254"/>
      <c r="D3858" s="238" t="e" cm="1">
        <f t="array" ref="D3858">_xlfn.IFNA(_xlfn.IFS(#REF!="*",#REF!,#REF!="*",#REF!,#REF!="*",#REF!,#REF!="*",#REF!,#REF!="*",#REF!,#REF!="*",#REF!,#REF!="*",#REF!,#REF!="*",#REF!,#REF!="*",#REF!),"")</f>
        <v>#REF!</v>
      </c>
      <c r="E3858" s="622" t="e">
        <f>D3858/'Project Data'!$D$22</f>
        <v>#REF!</v>
      </c>
      <c r="F3858" s="174" t="e">
        <v>#REF!</v>
      </c>
      <c r="G3858" s="238" t="e" cm="1">
        <f t="array" ref="G3858">_xlfn.IFNA(_xlfn.IFS(#REF!="*",#REF!,#REF!="*",#REF!,#REF!="*",#REF!,#REF!="*",#REF!,#REF!="*",#REF!,#REF!="*",#REF!,#REF!="*",#REF!,#REF!="*",#REF!,#REF!="*",#REF!),"")</f>
        <v>#REF!</v>
      </c>
      <c r="H3858" s="236" t="e">
        <f>G3858/'Project Data'!$D$22</f>
        <v>#REF!</v>
      </c>
      <c r="I3858" s="174"/>
      <c r="J3858" s="225"/>
      <c r="K3858" s="242"/>
    </row>
    <row r="3859" spans="1:11" s="147" customFormat="1" ht="15.6" hidden="1">
      <c r="A3859" s="198" t="e">
        <f>#REF!</f>
        <v>#REF!</v>
      </c>
      <c r="B3859" s="235" t="e">
        <f>#REF!</f>
        <v>#REF!</v>
      </c>
      <c r="C3859" s="254"/>
      <c r="D3859" s="238" t="e" cm="1">
        <f t="array" ref="D3859">_xlfn.IFNA(_xlfn.IFS(#REF!="*",#REF!,#REF!="*",#REF!,#REF!="*",#REF!,#REF!="*",#REF!,#REF!="*",#REF!,#REF!="*",#REF!,#REF!="*",#REF!,#REF!="*",#REF!,#REF!="*",#REF!),"")</f>
        <v>#REF!</v>
      </c>
      <c r="E3859" s="622" t="e">
        <f>D3859/'Project Data'!$D$22</f>
        <v>#REF!</v>
      </c>
      <c r="F3859" s="174" t="e">
        <v>#REF!</v>
      </c>
      <c r="G3859" s="238" t="e" cm="1">
        <f t="array" ref="G3859">_xlfn.IFNA(_xlfn.IFS(#REF!="*",#REF!,#REF!="*",#REF!,#REF!="*",#REF!,#REF!="*",#REF!,#REF!="*",#REF!,#REF!="*",#REF!,#REF!="*",#REF!,#REF!="*",#REF!,#REF!="*",#REF!),"")</f>
        <v>#REF!</v>
      </c>
      <c r="H3859" s="236" t="e">
        <f>G3859/'Project Data'!$D$22</f>
        <v>#REF!</v>
      </c>
      <c r="I3859" s="174"/>
      <c r="J3859" s="225"/>
      <c r="K3859" s="242"/>
    </row>
    <row r="3860" spans="1:11" s="147" customFormat="1" ht="15.6" hidden="1">
      <c r="A3860" s="198" t="e">
        <f>#REF!</f>
        <v>#REF!</v>
      </c>
      <c r="B3860" s="235" t="e">
        <f>#REF!</f>
        <v>#REF!</v>
      </c>
      <c r="C3860" s="254"/>
      <c r="D3860" s="238" t="e" cm="1">
        <f t="array" ref="D3860">_xlfn.IFNA(_xlfn.IFS(#REF!="*",#REF!,#REF!="*",#REF!,#REF!="*",#REF!,#REF!="*",#REF!,#REF!="*",#REF!,#REF!="*",#REF!,#REF!="*",#REF!,#REF!="*",#REF!,#REF!="*",#REF!),"")</f>
        <v>#REF!</v>
      </c>
      <c r="E3860" s="622" t="e">
        <f>D3860/'Project Data'!$D$22</f>
        <v>#REF!</v>
      </c>
      <c r="F3860" s="174" t="e">
        <v>#REF!</v>
      </c>
      <c r="G3860" s="238" t="e" cm="1">
        <f t="array" ref="G3860">_xlfn.IFNA(_xlfn.IFS(#REF!="*",#REF!,#REF!="*",#REF!,#REF!="*",#REF!,#REF!="*",#REF!,#REF!="*",#REF!,#REF!="*",#REF!,#REF!="*",#REF!,#REF!="*",#REF!,#REF!="*",#REF!),"")</f>
        <v>#REF!</v>
      </c>
      <c r="H3860" s="236" t="e">
        <f>G3860/'Project Data'!$D$22</f>
        <v>#REF!</v>
      </c>
      <c r="I3860" s="174"/>
      <c r="J3860" s="225"/>
      <c r="K3860" s="242"/>
    </row>
    <row r="3861" spans="1:11" s="147" customFormat="1" ht="15.6" hidden="1">
      <c r="A3861" s="198" t="e">
        <f>#REF!</f>
        <v>#REF!</v>
      </c>
      <c r="B3861" s="235" t="e">
        <f>#REF!</f>
        <v>#REF!</v>
      </c>
      <c r="C3861" s="254"/>
      <c r="D3861" s="238" t="e" cm="1">
        <f t="array" ref="D3861">_xlfn.IFNA(_xlfn.IFS(#REF!="*",#REF!,#REF!="*",#REF!,#REF!="*",#REF!,#REF!="*",#REF!,#REF!="*",#REF!,#REF!="*",#REF!,#REF!="*",#REF!,#REF!="*",#REF!,#REF!="*",#REF!),"")</f>
        <v>#REF!</v>
      </c>
      <c r="E3861" s="622" t="e">
        <f>D3861/'Project Data'!$D$22</f>
        <v>#REF!</v>
      </c>
      <c r="F3861" s="174" t="e">
        <v>#REF!</v>
      </c>
      <c r="G3861" s="238" t="e" cm="1">
        <f t="array" ref="G3861">_xlfn.IFNA(_xlfn.IFS(#REF!="*",#REF!,#REF!="*",#REF!,#REF!="*",#REF!,#REF!="*",#REF!,#REF!="*",#REF!,#REF!="*",#REF!,#REF!="*",#REF!,#REF!="*",#REF!,#REF!="*",#REF!),"")</f>
        <v>#REF!</v>
      </c>
      <c r="H3861" s="236" t="e">
        <f>G3861/'Project Data'!$D$22</f>
        <v>#REF!</v>
      </c>
      <c r="I3861" s="174"/>
      <c r="J3861" s="225"/>
      <c r="K3861" s="242"/>
    </row>
    <row r="3862" spans="1:11" s="147" customFormat="1" ht="15.6" hidden="1">
      <c r="A3862" s="198" t="e">
        <f>#REF!</f>
        <v>#REF!</v>
      </c>
      <c r="B3862" s="235" t="e">
        <f>#REF!</f>
        <v>#REF!</v>
      </c>
      <c r="C3862" s="254"/>
      <c r="D3862" s="238" t="e" cm="1">
        <f t="array" ref="D3862">_xlfn.IFNA(_xlfn.IFS(#REF!="*",#REF!,#REF!="*",#REF!,#REF!="*",#REF!,#REF!="*",#REF!,#REF!="*",#REF!,#REF!="*",#REF!,#REF!="*",#REF!,#REF!="*",#REF!,#REF!="*",#REF!),"")</f>
        <v>#REF!</v>
      </c>
      <c r="E3862" s="622" t="e">
        <f>D3862/'Project Data'!$D$22</f>
        <v>#REF!</v>
      </c>
      <c r="F3862" s="174" t="e">
        <v>#REF!</v>
      </c>
      <c r="G3862" s="238" t="e" cm="1">
        <f t="array" ref="G3862">_xlfn.IFNA(_xlfn.IFS(#REF!="*",#REF!,#REF!="*",#REF!,#REF!="*",#REF!,#REF!="*",#REF!,#REF!="*",#REF!,#REF!="*",#REF!,#REF!="*",#REF!,#REF!="*",#REF!,#REF!="*",#REF!),"")</f>
        <v>#REF!</v>
      </c>
      <c r="H3862" s="236" t="e">
        <f>G3862/'Project Data'!$D$22</f>
        <v>#REF!</v>
      </c>
      <c r="I3862" s="174"/>
      <c r="J3862" s="225"/>
      <c r="K3862" s="242"/>
    </row>
    <row r="3863" spans="1:11" s="147" customFormat="1" ht="15.6" hidden="1">
      <c r="A3863" s="198" t="e">
        <f>#REF!</f>
        <v>#REF!</v>
      </c>
      <c r="B3863" s="235" t="e">
        <f>#REF!</f>
        <v>#REF!</v>
      </c>
      <c r="C3863" s="254"/>
      <c r="D3863" s="238" t="e" cm="1">
        <f t="array" ref="D3863">_xlfn.IFNA(_xlfn.IFS(#REF!="*",#REF!,#REF!="*",#REF!,#REF!="*",#REF!,#REF!="*",#REF!,#REF!="*",#REF!,#REF!="*",#REF!,#REF!="*",#REF!,#REF!="*",#REF!,#REF!="*",#REF!),"")</f>
        <v>#REF!</v>
      </c>
      <c r="E3863" s="622" t="e">
        <f>D3863/'Project Data'!$D$22</f>
        <v>#REF!</v>
      </c>
      <c r="F3863" s="174" t="e">
        <v>#REF!</v>
      </c>
      <c r="G3863" s="238" t="e" cm="1">
        <f t="array" ref="G3863">_xlfn.IFNA(_xlfn.IFS(#REF!="*",#REF!,#REF!="*",#REF!,#REF!="*",#REF!,#REF!="*",#REF!,#REF!="*",#REF!,#REF!="*",#REF!,#REF!="*",#REF!,#REF!="*",#REF!,#REF!="*",#REF!),"")</f>
        <v>#REF!</v>
      </c>
      <c r="H3863" s="236" t="e">
        <f>G3863/'Project Data'!$D$22</f>
        <v>#REF!</v>
      </c>
      <c r="I3863" s="174"/>
      <c r="J3863" s="225"/>
      <c r="K3863" s="242"/>
    </row>
    <row r="3864" spans="1:11" s="147" customFormat="1" ht="15.6" hidden="1">
      <c r="A3864" s="198" t="e">
        <f>#REF!</f>
        <v>#REF!</v>
      </c>
      <c r="B3864" s="235" t="e">
        <f>#REF!</f>
        <v>#REF!</v>
      </c>
      <c r="C3864" s="254"/>
      <c r="D3864" s="238" t="e" cm="1">
        <f t="array" ref="D3864">_xlfn.IFNA(_xlfn.IFS(#REF!="*",#REF!,#REF!="*",#REF!,#REF!="*",#REF!,#REF!="*",#REF!,#REF!="*",#REF!,#REF!="*",#REF!,#REF!="*",#REF!,#REF!="*",#REF!,#REF!="*",#REF!),"")</f>
        <v>#REF!</v>
      </c>
      <c r="E3864" s="622" t="e">
        <f>D3864/'Project Data'!$D$22</f>
        <v>#REF!</v>
      </c>
      <c r="F3864" s="174" t="e">
        <v>#REF!</v>
      </c>
      <c r="G3864" s="238" t="e" cm="1">
        <f t="array" ref="G3864">_xlfn.IFNA(_xlfn.IFS(#REF!="*",#REF!,#REF!="*",#REF!,#REF!="*",#REF!,#REF!="*",#REF!,#REF!="*",#REF!,#REF!="*",#REF!,#REF!="*",#REF!,#REF!="*",#REF!,#REF!="*",#REF!),"")</f>
        <v>#REF!</v>
      </c>
      <c r="H3864" s="236" t="e">
        <f>G3864/'Project Data'!$D$22</f>
        <v>#REF!</v>
      </c>
      <c r="I3864" s="174"/>
      <c r="J3864" s="225"/>
      <c r="K3864" s="242"/>
    </row>
    <row r="3865" spans="1:11" s="147" customFormat="1" ht="15.6" hidden="1">
      <c r="A3865" s="198" t="e">
        <f>#REF!</f>
        <v>#REF!</v>
      </c>
      <c r="B3865" s="235" t="e">
        <f>#REF!</f>
        <v>#REF!</v>
      </c>
      <c r="C3865" s="254"/>
      <c r="D3865" s="238" t="e" cm="1">
        <f t="array" ref="D3865">_xlfn.IFNA(_xlfn.IFS(#REF!="*",#REF!,#REF!="*",#REF!,#REF!="*",#REF!,#REF!="*",#REF!,#REF!="*",#REF!,#REF!="*",#REF!,#REF!="*",#REF!,#REF!="*",#REF!,#REF!="*",#REF!),"")</f>
        <v>#REF!</v>
      </c>
      <c r="E3865" s="622" t="e">
        <f>D3865/'Project Data'!$D$22</f>
        <v>#REF!</v>
      </c>
      <c r="F3865" s="174" t="e">
        <v>#REF!</v>
      </c>
      <c r="G3865" s="238" t="e" cm="1">
        <f t="array" ref="G3865">_xlfn.IFNA(_xlfn.IFS(#REF!="*",#REF!,#REF!="*",#REF!,#REF!="*",#REF!,#REF!="*",#REF!,#REF!="*",#REF!,#REF!="*",#REF!,#REF!="*",#REF!,#REF!="*",#REF!,#REF!="*",#REF!),"")</f>
        <v>#REF!</v>
      </c>
      <c r="H3865" s="236" t="e">
        <f>G3865/'Project Data'!$D$22</f>
        <v>#REF!</v>
      </c>
      <c r="I3865" s="174"/>
      <c r="J3865" s="225"/>
      <c r="K3865" s="242"/>
    </row>
    <row r="3866" spans="1:11" s="147" customFormat="1" ht="15.6" hidden="1">
      <c r="A3866" s="198" t="e">
        <f>#REF!</f>
        <v>#REF!</v>
      </c>
      <c r="B3866" s="235" t="e">
        <f>#REF!</f>
        <v>#REF!</v>
      </c>
      <c r="C3866" s="254"/>
      <c r="D3866" s="238" t="e" cm="1">
        <f t="array" ref="D3866">_xlfn.IFNA(_xlfn.IFS(#REF!="*",#REF!,#REF!="*",#REF!,#REF!="*",#REF!,#REF!="*",#REF!,#REF!="*",#REF!,#REF!="*",#REF!,#REF!="*",#REF!,#REF!="*",#REF!,#REF!="*",#REF!),"")</f>
        <v>#REF!</v>
      </c>
      <c r="E3866" s="622" t="e">
        <f>D3866/'Project Data'!$D$22</f>
        <v>#REF!</v>
      </c>
      <c r="F3866" s="174" t="e">
        <v>#REF!</v>
      </c>
      <c r="G3866" s="238" t="e" cm="1">
        <f t="array" ref="G3866">_xlfn.IFNA(_xlfn.IFS(#REF!="*",#REF!,#REF!="*",#REF!,#REF!="*",#REF!,#REF!="*",#REF!,#REF!="*",#REF!,#REF!="*",#REF!,#REF!="*",#REF!,#REF!="*",#REF!,#REF!="*",#REF!),"")</f>
        <v>#REF!</v>
      </c>
      <c r="H3866" s="236" t="e">
        <f>G3866/'Project Data'!$D$22</f>
        <v>#REF!</v>
      </c>
      <c r="I3866" s="174"/>
      <c r="J3866" s="225"/>
      <c r="K3866" s="242"/>
    </row>
    <row r="3867" spans="1:11" s="147" customFormat="1" ht="15.6" hidden="1">
      <c r="A3867" s="198" t="e">
        <f>#REF!</f>
        <v>#REF!</v>
      </c>
      <c r="B3867" s="235" t="e">
        <f>#REF!</f>
        <v>#REF!</v>
      </c>
      <c r="C3867" s="254"/>
      <c r="D3867" s="238" t="e" cm="1">
        <f t="array" ref="D3867">_xlfn.IFNA(_xlfn.IFS(#REF!="*",#REF!,#REF!="*",#REF!,#REF!="*",#REF!,#REF!="*",#REF!,#REF!="*",#REF!,#REF!="*",#REF!,#REF!="*",#REF!,#REF!="*",#REF!,#REF!="*",#REF!),"")</f>
        <v>#REF!</v>
      </c>
      <c r="E3867" s="622" t="e">
        <f>D3867/'Project Data'!$D$22</f>
        <v>#REF!</v>
      </c>
      <c r="F3867" s="174" t="e">
        <v>#REF!</v>
      </c>
      <c r="G3867" s="238" t="e" cm="1">
        <f t="array" ref="G3867">_xlfn.IFNA(_xlfn.IFS(#REF!="*",#REF!,#REF!="*",#REF!,#REF!="*",#REF!,#REF!="*",#REF!,#REF!="*",#REF!,#REF!="*",#REF!,#REF!="*",#REF!,#REF!="*",#REF!,#REF!="*",#REF!),"")</f>
        <v>#REF!</v>
      </c>
      <c r="H3867" s="236" t="e">
        <f>G3867/'Project Data'!$D$22</f>
        <v>#REF!</v>
      </c>
      <c r="I3867" s="174"/>
      <c r="J3867" s="225"/>
      <c r="K3867" s="242"/>
    </row>
    <row r="3868" spans="1:11" s="147" customFormat="1" ht="15.6" hidden="1">
      <c r="A3868" s="198" t="e">
        <f>#REF!</f>
        <v>#REF!</v>
      </c>
      <c r="B3868" s="235" t="e">
        <f>#REF!</f>
        <v>#REF!</v>
      </c>
      <c r="C3868" s="254"/>
      <c r="D3868" s="238" t="e" cm="1">
        <f t="array" ref="D3868">_xlfn.IFNA(_xlfn.IFS(#REF!="*",#REF!,#REF!="*",#REF!,#REF!="*",#REF!,#REF!="*",#REF!,#REF!="*",#REF!,#REF!="*",#REF!,#REF!="*",#REF!,#REF!="*",#REF!,#REF!="*",#REF!),"")</f>
        <v>#REF!</v>
      </c>
      <c r="E3868" s="622" t="e">
        <f>D3868/'Project Data'!$D$22</f>
        <v>#REF!</v>
      </c>
      <c r="F3868" s="174" t="e">
        <v>#REF!</v>
      </c>
      <c r="G3868" s="238" t="e" cm="1">
        <f t="array" ref="G3868">_xlfn.IFNA(_xlfn.IFS(#REF!="*",#REF!,#REF!="*",#REF!,#REF!="*",#REF!,#REF!="*",#REF!,#REF!="*",#REF!,#REF!="*",#REF!,#REF!="*",#REF!,#REF!="*",#REF!,#REF!="*",#REF!),"")</f>
        <v>#REF!</v>
      </c>
      <c r="H3868" s="236" t="e">
        <f>G3868/'Project Data'!$D$22</f>
        <v>#REF!</v>
      </c>
      <c r="I3868" s="174"/>
      <c r="J3868" s="225"/>
      <c r="K3868" s="242"/>
    </row>
    <row r="3869" spans="1:11" s="147" customFormat="1" ht="15.6" hidden="1">
      <c r="A3869" s="198" t="e">
        <f>#REF!</f>
        <v>#REF!</v>
      </c>
      <c r="B3869" s="235" t="e">
        <f>#REF!</f>
        <v>#REF!</v>
      </c>
      <c r="C3869" s="254"/>
      <c r="D3869" s="238" t="e" cm="1">
        <f t="array" ref="D3869">_xlfn.IFNA(_xlfn.IFS(#REF!="*",#REF!,#REF!="*",#REF!,#REF!="*",#REF!,#REF!="*",#REF!,#REF!="*",#REF!,#REF!="*",#REF!,#REF!="*",#REF!,#REF!="*",#REF!,#REF!="*",#REF!),"")</f>
        <v>#REF!</v>
      </c>
      <c r="E3869" s="622" t="e">
        <f>D3869/'Project Data'!$D$22</f>
        <v>#REF!</v>
      </c>
      <c r="F3869" s="174" t="e">
        <v>#REF!</v>
      </c>
      <c r="G3869" s="238" t="e" cm="1">
        <f t="array" ref="G3869">_xlfn.IFNA(_xlfn.IFS(#REF!="*",#REF!,#REF!="*",#REF!,#REF!="*",#REF!,#REF!="*",#REF!,#REF!="*",#REF!,#REF!="*",#REF!,#REF!="*",#REF!,#REF!="*",#REF!,#REF!="*",#REF!),"")</f>
        <v>#REF!</v>
      </c>
      <c r="H3869" s="236" t="e">
        <f>G3869/'Project Data'!$D$22</f>
        <v>#REF!</v>
      </c>
      <c r="I3869" s="174"/>
      <c r="J3869" s="225"/>
      <c r="K3869" s="242"/>
    </row>
    <row r="3870" spans="1:11" s="147" customFormat="1" ht="15.6" hidden="1">
      <c r="A3870" s="198" t="e">
        <f>#REF!</f>
        <v>#REF!</v>
      </c>
      <c r="B3870" s="235" t="e">
        <f>#REF!</f>
        <v>#REF!</v>
      </c>
      <c r="C3870" s="254"/>
      <c r="D3870" s="238" t="e" cm="1">
        <f t="array" ref="D3870">_xlfn.IFNA(_xlfn.IFS(#REF!="*",#REF!,#REF!="*",#REF!,#REF!="*",#REF!,#REF!="*",#REF!,#REF!="*",#REF!,#REF!="*",#REF!,#REF!="*",#REF!,#REF!="*",#REF!,#REF!="*",#REF!),"")</f>
        <v>#REF!</v>
      </c>
      <c r="E3870" s="622" t="e">
        <f>D3870/'Project Data'!$D$22</f>
        <v>#REF!</v>
      </c>
      <c r="F3870" s="174" t="e">
        <v>#REF!</v>
      </c>
      <c r="G3870" s="238" t="e" cm="1">
        <f t="array" ref="G3870">_xlfn.IFNA(_xlfn.IFS(#REF!="*",#REF!,#REF!="*",#REF!,#REF!="*",#REF!,#REF!="*",#REF!,#REF!="*",#REF!,#REF!="*",#REF!,#REF!="*",#REF!,#REF!="*",#REF!,#REF!="*",#REF!),"")</f>
        <v>#REF!</v>
      </c>
      <c r="H3870" s="236" t="e">
        <f>G3870/'Project Data'!$D$22</f>
        <v>#REF!</v>
      </c>
      <c r="I3870" s="174"/>
      <c r="J3870" s="225"/>
      <c r="K3870" s="242"/>
    </row>
    <row r="3871" spans="1:11" s="147" customFormat="1" ht="15.6" hidden="1">
      <c r="A3871" s="198" t="e">
        <f>#REF!</f>
        <v>#REF!</v>
      </c>
      <c r="B3871" s="235" t="e">
        <f>#REF!</f>
        <v>#REF!</v>
      </c>
      <c r="C3871" s="254"/>
      <c r="D3871" s="238" t="e" cm="1">
        <f t="array" ref="D3871">_xlfn.IFNA(_xlfn.IFS(#REF!="*",#REF!,#REF!="*",#REF!,#REF!="*",#REF!,#REF!="*",#REF!,#REF!="*",#REF!,#REF!="*",#REF!,#REF!="*",#REF!,#REF!="*",#REF!,#REF!="*",#REF!),"")</f>
        <v>#REF!</v>
      </c>
      <c r="E3871" s="622" t="e">
        <f>D3871/'Project Data'!$D$22</f>
        <v>#REF!</v>
      </c>
      <c r="F3871" s="174" t="e">
        <v>#REF!</v>
      </c>
      <c r="G3871" s="238" t="e" cm="1">
        <f t="array" ref="G3871">_xlfn.IFNA(_xlfn.IFS(#REF!="*",#REF!,#REF!="*",#REF!,#REF!="*",#REF!,#REF!="*",#REF!,#REF!="*",#REF!,#REF!="*",#REF!,#REF!="*",#REF!,#REF!="*",#REF!,#REF!="*",#REF!),"")</f>
        <v>#REF!</v>
      </c>
      <c r="H3871" s="236" t="e">
        <f>G3871/'Project Data'!$D$22</f>
        <v>#REF!</v>
      </c>
      <c r="I3871" s="174"/>
      <c r="J3871" s="225"/>
      <c r="K3871" s="242"/>
    </row>
    <row r="3872" spans="1:11" s="147" customFormat="1" ht="15.6" hidden="1">
      <c r="A3872" s="198" t="e">
        <f>#REF!</f>
        <v>#REF!</v>
      </c>
      <c r="B3872" s="235" t="e">
        <f>#REF!</f>
        <v>#REF!</v>
      </c>
      <c r="C3872" s="254"/>
      <c r="D3872" s="238" t="e" cm="1">
        <f t="array" ref="D3872">_xlfn.IFNA(_xlfn.IFS(#REF!="*",#REF!,#REF!="*",#REF!,#REF!="*",#REF!,#REF!="*",#REF!,#REF!="*",#REF!,#REF!="*",#REF!,#REF!="*",#REF!,#REF!="*",#REF!,#REF!="*",#REF!),"")</f>
        <v>#REF!</v>
      </c>
      <c r="E3872" s="622" t="e">
        <f>D3872/'Project Data'!$D$22</f>
        <v>#REF!</v>
      </c>
      <c r="F3872" s="174" t="e">
        <v>#REF!</v>
      </c>
      <c r="G3872" s="238" t="e" cm="1">
        <f t="array" ref="G3872">_xlfn.IFNA(_xlfn.IFS(#REF!="*",#REF!,#REF!="*",#REF!,#REF!="*",#REF!,#REF!="*",#REF!,#REF!="*",#REF!,#REF!="*",#REF!,#REF!="*",#REF!,#REF!="*",#REF!,#REF!="*",#REF!),"")</f>
        <v>#REF!</v>
      </c>
      <c r="H3872" s="236" t="e">
        <f>G3872/'Project Data'!$D$22</f>
        <v>#REF!</v>
      </c>
      <c r="I3872" s="174"/>
      <c r="J3872" s="225"/>
      <c r="K3872" s="242"/>
    </row>
    <row r="3873" spans="1:11" s="147" customFormat="1" ht="15.6" hidden="1">
      <c r="A3873" s="198" t="e">
        <f>#REF!</f>
        <v>#REF!</v>
      </c>
      <c r="B3873" s="235" t="e">
        <f>#REF!</f>
        <v>#REF!</v>
      </c>
      <c r="C3873" s="254"/>
      <c r="D3873" s="238" t="e" cm="1">
        <f t="array" ref="D3873">_xlfn.IFNA(_xlfn.IFS(#REF!="*",#REF!,#REF!="*",#REF!,#REF!="*",#REF!,#REF!="*",#REF!,#REF!="*",#REF!,#REF!="*",#REF!,#REF!="*",#REF!,#REF!="*",#REF!,#REF!="*",#REF!),"")</f>
        <v>#REF!</v>
      </c>
      <c r="E3873" s="622" t="e">
        <f>D3873/'Project Data'!$D$22</f>
        <v>#REF!</v>
      </c>
      <c r="F3873" s="174" t="e">
        <v>#REF!</v>
      </c>
      <c r="G3873" s="238" t="e" cm="1">
        <f t="array" ref="G3873">_xlfn.IFNA(_xlfn.IFS(#REF!="*",#REF!,#REF!="*",#REF!,#REF!="*",#REF!,#REF!="*",#REF!,#REF!="*",#REF!,#REF!="*",#REF!,#REF!="*",#REF!,#REF!="*",#REF!,#REF!="*",#REF!),"")</f>
        <v>#REF!</v>
      </c>
      <c r="H3873" s="236" t="e">
        <f>G3873/'Project Data'!$D$22</f>
        <v>#REF!</v>
      </c>
      <c r="I3873" s="174"/>
      <c r="J3873" s="225"/>
      <c r="K3873" s="242"/>
    </row>
    <row r="3874" spans="1:11" s="147" customFormat="1" ht="15.6" hidden="1">
      <c r="A3874" s="198" t="e">
        <f>#REF!</f>
        <v>#REF!</v>
      </c>
      <c r="B3874" s="235" t="e">
        <f>#REF!</f>
        <v>#REF!</v>
      </c>
      <c r="C3874" s="254"/>
      <c r="D3874" s="238" t="e" cm="1">
        <f t="array" ref="D3874">_xlfn.IFNA(_xlfn.IFS(#REF!="*",#REF!,#REF!="*",#REF!,#REF!="*",#REF!,#REF!="*",#REF!,#REF!="*",#REF!,#REF!="*",#REF!,#REF!="*",#REF!,#REF!="*",#REF!,#REF!="*",#REF!),"")</f>
        <v>#REF!</v>
      </c>
      <c r="E3874" s="622" t="e">
        <f>D3874/'Project Data'!$D$22</f>
        <v>#REF!</v>
      </c>
      <c r="F3874" s="174" t="e">
        <v>#REF!</v>
      </c>
      <c r="G3874" s="238" t="e" cm="1">
        <f t="array" ref="G3874">_xlfn.IFNA(_xlfn.IFS(#REF!="*",#REF!,#REF!="*",#REF!,#REF!="*",#REF!,#REF!="*",#REF!,#REF!="*",#REF!,#REF!="*",#REF!,#REF!="*",#REF!,#REF!="*",#REF!,#REF!="*",#REF!),"")</f>
        <v>#REF!</v>
      </c>
      <c r="H3874" s="236" t="e">
        <f>G3874/'Project Data'!$D$22</f>
        <v>#REF!</v>
      </c>
      <c r="I3874" s="174"/>
      <c r="J3874" s="225"/>
      <c r="K3874" s="242"/>
    </row>
    <row r="3875" spans="1:11" s="147" customFormat="1" ht="15.6" hidden="1">
      <c r="A3875" s="198" t="e">
        <f>#REF!</f>
        <v>#REF!</v>
      </c>
      <c r="B3875" s="235" t="e">
        <f>#REF!</f>
        <v>#REF!</v>
      </c>
      <c r="C3875" s="254"/>
      <c r="D3875" s="238" t="e" cm="1">
        <f t="array" ref="D3875">_xlfn.IFNA(_xlfn.IFS(#REF!="*",#REF!,#REF!="*",#REF!,#REF!="*",#REF!,#REF!="*",#REF!,#REF!="*",#REF!,#REF!="*",#REF!,#REF!="*",#REF!,#REF!="*",#REF!,#REF!="*",#REF!),"")</f>
        <v>#REF!</v>
      </c>
      <c r="E3875" s="622" t="e">
        <f>D3875/'Project Data'!$D$22</f>
        <v>#REF!</v>
      </c>
      <c r="F3875" s="174" t="e">
        <v>#REF!</v>
      </c>
      <c r="G3875" s="238" t="e" cm="1">
        <f t="array" ref="G3875">_xlfn.IFNA(_xlfn.IFS(#REF!="*",#REF!,#REF!="*",#REF!,#REF!="*",#REF!,#REF!="*",#REF!,#REF!="*",#REF!,#REF!="*",#REF!,#REF!="*",#REF!,#REF!="*",#REF!,#REF!="*",#REF!),"")</f>
        <v>#REF!</v>
      </c>
      <c r="H3875" s="236" t="e">
        <f>G3875/'Project Data'!$D$22</f>
        <v>#REF!</v>
      </c>
      <c r="I3875" s="174"/>
      <c r="J3875" s="225"/>
      <c r="K3875" s="242"/>
    </row>
    <row r="3876" spans="1:11" s="147" customFormat="1" ht="15.6" hidden="1">
      <c r="A3876" s="198" t="e">
        <f>#REF!</f>
        <v>#REF!</v>
      </c>
      <c r="B3876" s="235" t="e">
        <f>#REF!</f>
        <v>#REF!</v>
      </c>
      <c r="C3876" s="254"/>
      <c r="D3876" s="238" t="e" cm="1">
        <f t="array" ref="D3876">_xlfn.IFNA(_xlfn.IFS(#REF!="*",#REF!,#REF!="*",#REF!,#REF!="*",#REF!,#REF!="*",#REF!,#REF!="*",#REF!,#REF!="*",#REF!,#REF!="*",#REF!,#REF!="*",#REF!,#REF!="*",#REF!),"")</f>
        <v>#REF!</v>
      </c>
      <c r="E3876" s="622" t="e">
        <f>D3876/'Project Data'!$D$22</f>
        <v>#REF!</v>
      </c>
      <c r="F3876" s="174" t="e">
        <v>#REF!</v>
      </c>
      <c r="G3876" s="238" t="e" cm="1">
        <f t="array" ref="G3876">_xlfn.IFNA(_xlfn.IFS(#REF!="*",#REF!,#REF!="*",#REF!,#REF!="*",#REF!,#REF!="*",#REF!,#REF!="*",#REF!,#REF!="*",#REF!,#REF!="*",#REF!,#REF!="*",#REF!,#REF!="*",#REF!),"")</f>
        <v>#REF!</v>
      </c>
      <c r="H3876" s="236" t="e">
        <f>G3876/'Project Data'!$D$22</f>
        <v>#REF!</v>
      </c>
      <c r="I3876" s="174"/>
      <c r="J3876" s="225"/>
      <c r="K3876" s="242"/>
    </row>
    <row r="3877" spans="1:11" s="147" customFormat="1" ht="15.6" hidden="1">
      <c r="A3877" s="198" t="e">
        <f>#REF!</f>
        <v>#REF!</v>
      </c>
      <c r="B3877" s="235" t="e">
        <f>#REF!</f>
        <v>#REF!</v>
      </c>
      <c r="C3877" s="254"/>
      <c r="D3877" s="238" t="e" cm="1">
        <f t="array" ref="D3877">_xlfn.IFNA(_xlfn.IFS(#REF!="*",#REF!,#REF!="*",#REF!,#REF!="*",#REF!,#REF!="*",#REF!,#REF!="*",#REF!,#REF!="*",#REF!,#REF!="*",#REF!,#REF!="*",#REF!,#REF!="*",#REF!),"")</f>
        <v>#REF!</v>
      </c>
      <c r="E3877" s="622" t="e">
        <f>D3877/'Project Data'!$D$22</f>
        <v>#REF!</v>
      </c>
      <c r="F3877" s="174" t="e">
        <v>#REF!</v>
      </c>
      <c r="G3877" s="238" t="e" cm="1">
        <f t="array" ref="G3877">_xlfn.IFNA(_xlfn.IFS(#REF!="*",#REF!,#REF!="*",#REF!,#REF!="*",#REF!,#REF!="*",#REF!,#REF!="*",#REF!,#REF!="*",#REF!,#REF!="*",#REF!,#REF!="*",#REF!,#REF!="*",#REF!),"")</f>
        <v>#REF!</v>
      </c>
      <c r="H3877" s="236" t="e">
        <f>G3877/'Project Data'!$D$22</f>
        <v>#REF!</v>
      </c>
      <c r="I3877" s="174"/>
      <c r="J3877" s="225"/>
      <c r="K3877" s="242"/>
    </row>
    <row r="3878" spans="1:11" s="147" customFormat="1" ht="15.6" hidden="1">
      <c r="A3878" s="198" t="e">
        <f>#REF!</f>
        <v>#REF!</v>
      </c>
      <c r="B3878" s="235" t="e">
        <f>#REF!</f>
        <v>#REF!</v>
      </c>
      <c r="C3878" s="254"/>
      <c r="D3878" s="238" t="e" cm="1">
        <f t="array" ref="D3878">_xlfn.IFNA(_xlfn.IFS(#REF!="*",#REF!,#REF!="*",#REF!,#REF!="*",#REF!,#REF!="*",#REF!,#REF!="*",#REF!,#REF!="*",#REF!,#REF!="*",#REF!,#REF!="*",#REF!,#REF!="*",#REF!),"")</f>
        <v>#REF!</v>
      </c>
      <c r="E3878" s="622" t="e">
        <f>D3878/'Project Data'!$D$22</f>
        <v>#REF!</v>
      </c>
      <c r="F3878" s="174" t="e">
        <v>#REF!</v>
      </c>
      <c r="G3878" s="238" t="e" cm="1">
        <f t="array" ref="G3878">_xlfn.IFNA(_xlfn.IFS(#REF!="*",#REF!,#REF!="*",#REF!,#REF!="*",#REF!,#REF!="*",#REF!,#REF!="*",#REF!,#REF!="*",#REF!,#REF!="*",#REF!,#REF!="*",#REF!,#REF!="*",#REF!),"")</f>
        <v>#REF!</v>
      </c>
      <c r="H3878" s="236" t="e">
        <f>G3878/'Project Data'!$D$22</f>
        <v>#REF!</v>
      </c>
      <c r="I3878" s="174"/>
      <c r="J3878" s="225"/>
      <c r="K3878" s="242"/>
    </row>
    <row r="3879" spans="1:11" s="147" customFormat="1" ht="15.6" hidden="1">
      <c r="A3879" s="198" t="e">
        <f>#REF!</f>
        <v>#REF!</v>
      </c>
      <c r="B3879" s="235" t="e">
        <f>#REF!</f>
        <v>#REF!</v>
      </c>
      <c r="C3879" s="254"/>
      <c r="D3879" s="238" t="e" cm="1">
        <f t="array" ref="D3879">_xlfn.IFNA(_xlfn.IFS(#REF!="*",#REF!,#REF!="*",#REF!,#REF!="*",#REF!,#REF!="*",#REF!,#REF!="*",#REF!,#REF!="*",#REF!,#REF!="*",#REF!,#REF!="*",#REF!,#REF!="*",#REF!),"")</f>
        <v>#REF!</v>
      </c>
      <c r="E3879" s="622" t="e">
        <f>D3879/'Project Data'!$D$22</f>
        <v>#REF!</v>
      </c>
      <c r="F3879" s="179" t="e">
        <v>#REF!</v>
      </c>
      <c r="G3879" s="238" t="e" cm="1">
        <f t="array" ref="G3879">_xlfn.IFNA(_xlfn.IFS(#REF!="*",#REF!,#REF!="*",#REF!,#REF!="*",#REF!,#REF!="*",#REF!,#REF!="*",#REF!,#REF!="*",#REF!,#REF!="*",#REF!,#REF!="*",#REF!,#REF!="*",#REF!),"")</f>
        <v>#REF!</v>
      </c>
      <c r="H3879" s="236" t="e">
        <f>G3879/'Project Data'!$D$22</f>
        <v>#REF!</v>
      </c>
      <c r="I3879" s="174"/>
      <c r="J3879" s="225"/>
      <c r="K3879" s="242"/>
    </row>
    <row r="3880" spans="1:11" s="147" customFormat="1" ht="15.6" hidden="1">
      <c r="A3880" s="198" t="e">
        <f>#REF!</f>
        <v>#REF!</v>
      </c>
      <c r="B3880" s="235" t="e">
        <f>#REF!</f>
        <v>#REF!</v>
      </c>
      <c r="C3880" s="254"/>
      <c r="D3880" s="238" t="e" cm="1">
        <f t="array" ref="D3880">_xlfn.IFNA(_xlfn.IFS(#REF!="*",#REF!,#REF!="*",#REF!,#REF!="*",#REF!,#REF!="*",#REF!,#REF!="*",#REF!,#REF!="*",#REF!,#REF!="*",#REF!,#REF!="*",#REF!,#REF!="*",#REF!),"")</f>
        <v>#REF!</v>
      </c>
      <c r="E3880" s="622" t="e">
        <f>D3880/'Project Data'!$D$22</f>
        <v>#REF!</v>
      </c>
      <c r="F3880" s="179" t="e">
        <v>#REF!</v>
      </c>
      <c r="G3880" s="238" t="e" cm="1">
        <f t="array" ref="G3880">_xlfn.IFNA(_xlfn.IFS(#REF!="*",#REF!,#REF!="*",#REF!,#REF!="*",#REF!,#REF!="*",#REF!,#REF!="*",#REF!,#REF!="*",#REF!,#REF!="*",#REF!,#REF!="*",#REF!,#REF!="*",#REF!),"")</f>
        <v>#REF!</v>
      </c>
      <c r="H3880" s="236" t="e">
        <f>G3880/'Project Data'!$D$22</f>
        <v>#REF!</v>
      </c>
      <c r="I3880" s="174"/>
      <c r="J3880" s="225"/>
      <c r="K3880" s="242"/>
    </row>
    <row r="3881" spans="1:11" s="147" customFormat="1" ht="15.6" hidden="1">
      <c r="A3881" s="198" t="e">
        <f>#REF!</f>
        <v>#REF!</v>
      </c>
      <c r="B3881" s="235" t="e">
        <f>#REF!</f>
        <v>#REF!</v>
      </c>
      <c r="C3881" s="254"/>
      <c r="D3881" s="238" t="e" cm="1">
        <f t="array" ref="D3881">_xlfn.IFNA(_xlfn.IFS(#REF!="*",#REF!,#REF!="*",#REF!,#REF!="*",#REF!,#REF!="*",#REF!,#REF!="*",#REF!,#REF!="*",#REF!,#REF!="*",#REF!,#REF!="*",#REF!,#REF!="*",#REF!),"")</f>
        <v>#REF!</v>
      </c>
      <c r="E3881" s="622" t="e">
        <f>D3881/'Project Data'!$D$22</f>
        <v>#REF!</v>
      </c>
      <c r="F3881" s="174" t="e">
        <v>#REF!</v>
      </c>
      <c r="G3881" s="238" t="e" cm="1">
        <f t="array" ref="G3881">_xlfn.IFNA(_xlfn.IFS(#REF!="*",#REF!,#REF!="*",#REF!,#REF!="*",#REF!,#REF!="*",#REF!,#REF!="*",#REF!,#REF!="*",#REF!,#REF!="*",#REF!,#REF!="*",#REF!,#REF!="*",#REF!),"")</f>
        <v>#REF!</v>
      </c>
      <c r="H3881" s="236" t="e">
        <f>G3881/'Project Data'!$D$22</f>
        <v>#REF!</v>
      </c>
      <c r="I3881" s="174"/>
      <c r="J3881" s="225"/>
      <c r="K3881" s="242"/>
    </row>
    <row r="3882" spans="1:11" s="147" customFormat="1" ht="15.6" hidden="1">
      <c r="A3882" s="198" t="e">
        <f>#REF!</f>
        <v>#REF!</v>
      </c>
      <c r="B3882" s="235" t="e">
        <f>#REF!</f>
        <v>#REF!</v>
      </c>
      <c r="C3882" s="254"/>
      <c r="D3882" s="238" t="e" cm="1">
        <f t="array" ref="D3882">_xlfn.IFNA(_xlfn.IFS(#REF!="*",#REF!,#REF!="*",#REF!,#REF!="*",#REF!,#REF!="*",#REF!,#REF!="*",#REF!,#REF!="*",#REF!,#REF!="*",#REF!,#REF!="*",#REF!,#REF!="*",#REF!),"")</f>
        <v>#REF!</v>
      </c>
      <c r="E3882" s="622" t="e">
        <f>D3882/'Project Data'!$D$22</f>
        <v>#REF!</v>
      </c>
      <c r="F3882" s="174" t="e">
        <v>#REF!</v>
      </c>
      <c r="G3882" s="238" t="e" cm="1">
        <f t="array" ref="G3882">_xlfn.IFNA(_xlfn.IFS(#REF!="*",#REF!,#REF!="*",#REF!,#REF!="*",#REF!,#REF!="*",#REF!,#REF!="*",#REF!,#REF!="*",#REF!,#REF!="*",#REF!,#REF!="*",#REF!,#REF!="*",#REF!),"")</f>
        <v>#REF!</v>
      </c>
      <c r="H3882" s="236" t="e">
        <f>G3882/'Project Data'!$D$22</f>
        <v>#REF!</v>
      </c>
      <c r="I3882" s="174"/>
      <c r="J3882" s="225"/>
      <c r="K3882" s="242"/>
    </row>
    <row r="3883" spans="1:11" s="147" customFormat="1" ht="15.6" hidden="1">
      <c r="A3883" s="198" t="e">
        <f>#REF!</f>
        <v>#REF!</v>
      </c>
      <c r="B3883" s="235" t="e">
        <f>#REF!</f>
        <v>#REF!</v>
      </c>
      <c r="C3883" s="254"/>
      <c r="D3883" s="238" t="e" cm="1">
        <f t="array" ref="D3883">_xlfn.IFNA(_xlfn.IFS(#REF!="*",#REF!,#REF!="*",#REF!,#REF!="*",#REF!,#REF!="*",#REF!,#REF!="*",#REF!,#REF!="*",#REF!,#REF!="*",#REF!,#REF!="*",#REF!,#REF!="*",#REF!),"")</f>
        <v>#REF!</v>
      </c>
      <c r="E3883" s="622" t="e">
        <f>D3883/'Project Data'!$D$22</f>
        <v>#REF!</v>
      </c>
      <c r="F3883" s="174" t="e">
        <v>#REF!</v>
      </c>
      <c r="G3883" s="238" t="e" cm="1">
        <f t="array" ref="G3883">_xlfn.IFNA(_xlfn.IFS(#REF!="*",#REF!,#REF!="*",#REF!,#REF!="*",#REF!,#REF!="*",#REF!,#REF!="*",#REF!,#REF!="*",#REF!,#REF!="*",#REF!,#REF!="*",#REF!,#REF!="*",#REF!),"")</f>
        <v>#REF!</v>
      </c>
      <c r="H3883" s="236" t="e">
        <f>G3883/'Project Data'!$D$22</f>
        <v>#REF!</v>
      </c>
      <c r="I3883" s="174"/>
      <c r="J3883" s="225"/>
      <c r="K3883" s="242"/>
    </row>
    <row r="3884" spans="1:11" s="147" customFormat="1" ht="15.6" hidden="1">
      <c r="A3884" s="198" t="e">
        <f>#REF!</f>
        <v>#REF!</v>
      </c>
      <c r="B3884" s="235" t="e">
        <f>#REF!</f>
        <v>#REF!</v>
      </c>
      <c r="C3884" s="254"/>
      <c r="D3884" s="238" t="e" cm="1">
        <f t="array" ref="D3884">_xlfn.IFNA(_xlfn.IFS(#REF!="*",#REF!,#REF!="*",#REF!,#REF!="*",#REF!,#REF!="*",#REF!,#REF!="*",#REF!,#REF!="*",#REF!,#REF!="*",#REF!,#REF!="*",#REF!,#REF!="*",#REF!),"")</f>
        <v>#REF!</v>
      </c>
      <c r="E3884" s="622" t="e">
        <f>D3884/'Project Data'!$D$22</f>
        <v>#REF!</v>
      </c>
      <c r="F3884" s="174" t="e">
        <v>#REF!</v>
      </c>
      <c r="G3884" s="238" t="e" cm="1">
        <f t="array" ref="G3884">_xlfn.IFNA(_xlfn.IFS(#REF!="*",#REF!,#REF!="*",#REF!,#REF!="*",#REF!,#REF!="*",#REF!,#REF!="*",#REF!,#REF!="*",#REF!,#REF!="*",#REF!,#REF!="*",#REF!,#REF!="*",#REF!),"")</f>
        <v>#REF!</v>
      </c>
      <c r="H3884" s="236" t="e">
        <f>G3884/'Project Data'!$D$22</f>
        <v>#REF!</v>
      </c>
      <c r="I3884" s="174"/>
      <c r="J3884" s="225"/>
      <c r="K3884" s="242"/>
    </row>
    <row r="3885" spans="1:11" s="147" customFormat="1" ht="15.6" hidden="1">
      <c r="A3885" s="198" t="e">
        <f>#REF!</f>
        <v>#REF!</v>
      </c>
      <c r="B3885" s="235" t="e">
        <f>#REF!</f>
        <v>#REF!</v>
      </c>
      <c r="C3885" s="254"/>
      <c r="D3885" s="238" t="e" cm="1">
        <f t="array" ref="D3885">_xlfn.IFNA(_xlfn.IFS(#REF!="*",#REF!,#REF!="*",#REF!,#REF!="*",#REF!,#REF!="*",#REF!,#REF!="*",#REF!,#REF!="*",#REF!,#REF!="*",#REF!,#REF!="*",#REF!,#REF!="*",#REF!),"")</f>
        <v>#REF!</v>
      </c>
      <c r="E3885" s="622" t="e">
        <f>D3885/'Project Data'!$D$22</f>
        <v>#REF!</v>
      </c>
      <c r="F3885" s="174" t="e">
        <v>#REF!</v>
      </c>
      <c r="G3885" s="238" t="e" cm="1">
        <f t="array" ref="G3885">_xlfn.IFNA(_xlfn.IFS(#REF!="*",#REF!,#REF!="*",#REF!,#REF!="*",#REF!,#REF!="*",#REF!,#REF!="*",#REF!,#REF!="*",#REF!,#REF!="*",#REF!,#REF!="*",#REF!,#REF!="*",#REF!),"")</f>
        <v>#REF!</v>
      </c>
      <c r="H3885" s="236" t="e">
        <f>G3885/'Project Data'!$D$22</f>
        <v>#REF!</v>
      </c>
      <c r="I3885" s="174"/>
      <c r="J3885" s="225"/>
      <c r="K3885" s="242"/>
    </row>
    <row r="3886" spans="1:11" s="147" customFormat="1" ht="15.6" hidden="1">
      <c r="A3886" s="198" t="e">
        <f>#REF!</f>
        <v>#REF!</v>
      </c>
      <c r="B3886" s="235" t="e">
        <f>#REF!</f>
        <v>#REF!</v>
      </c>
      <c r="C3886" s="254"/>
      <c r="D3886" s="238" t="e" cm="1">
        <f t="array" ref="D3886">_xlfn.IFNA(_xlfn.IFS(#REF!="*",#REF!,#REF!="*",#REF!,#REF!="*",#REF!,#REF!="*",#REF!,#REF!="*",#REF!,#REF!="*",#REF!,#REF!="*",#REF!,#REF!="*",#REF!,#REF!="*",#REF!),"")</f>
        <v>#REF!</v>
      </c>
      <c r="E3886" s="622" t="e">
        <f>D3886/'Project Data'!$D$22</f>
        <v>#REF!</v>
      </c>
      <c r="F3886" s="174" t="e">
        <v>#REF!</v>
      </c>
      <c r="G3886" s="238" t="e" cm="1">
        <f t="array" ref="G3886">_xlfn.IFNA(_xlfn.IFS(#REF!="*",#REF!,#REF!="*",#REF!,#REF!="*",#REF!,#REF!="*",#REF!,#REF!="*",#REF!,#REF!="*",#REF!,#REF!="*",#REF!,#REF!="*",#REF!,#REF!="*",#REF!),"")</f>
        <v>#REF!</v>
      </c>
      <c r="H3886" s="236" t="e">
        <f>G3886/'Project Data'!$D$22</f>
        <v>#REF!</v>
      </c>
      <c r="I3886" s="174"/>
      <c r="J3886" s="225"/>
      <c r="K3886" s="242"/>
    </row>
    <row r="3887" spans="1:11" s="147" customFormat="1" ht="15.6" hidden="1">
      <c r="A3887" s="198" t="e">
        <f>#REF!</f>
        <v>#REF!</v>
      </c>
      <c r="B3887" s="235" t="e">
        <f>#REF!</f>
        <v>#REF!</v>
      </c>
      <c r="C3887" s="254"/>
      <c r="D3887" s="238" t="e" cm="1">
        <f t="array" ref="D3887">_xlfn.IFNA(_xlfn.IFS(#REF!="*",#REF!,#REF!="*",#REF!,#REF!="*",#REF!,#REF!="*",#REF!,#REF!="*",#REF!,#REF!="*",#REF!,#REF!="*",#REF!,#REF!="*",#REF!,#REF!="*",#REF!),"")</f>
        <v>#REF!</v>
      </c>
      <c r="E3887" s="622" t="e">
        <f>D3887/'Project Data'!$D$22</f>
        <v>#REF!</v>
      </c>
      <c r="F3887" s="174" t="e">
        <v>#REF!</v>
      </c>
      <c r="G3887" s="238" t="e" cm="1">
        <f t="array" ref="G3887">_xlfn.IFNA(_xlfn.IFS(#REF!="*",#REF!,#REF!="*",#REF!,#REF!="*",#REF!,#REF!="*",#REF!,#REF!="*",#REF!,#REF!="*",#REF!,#REF!="*",#REF!,#REF!="*",#REF!,#REF!="*",#REF!),"")</f>
        <v>#REF!</v>
      </c>
      <c r="H3887" s="236" t="e">
        <f>G3887/'Project Data'!$D$22</f>
        <v>#REF!</v>
      </c>
      <c r="I3887" s="174"/>
      <c r="J3887" s="225"/>
      <c r="K3887" s="242"/>
    </row>
    <row r="3888" spans="1:11" s="147" customFormat="1" ht="15.6" hidden="1">
      <c r="A3888" s="198" t="e">
        <f>#REF!</f>
        <v>#REF!</v>
      </c>
      <c r="B3888" s="235" t="e">
        <f>#REF!</f>
        <v>#REF!</v>
      </c>
      <c r="C3888" s="254"/>
      <c r="D3888" s="238" t="e" cm="1">
        <f t="array" ref="D3888">_xlfn.IFNA(_xlfn.IFS(#REF!="*",#REF!,#REF!="*",#REF!,#REF!="*",#REF!,#REF!="*",#REF!,#REF!="*",#REF!,#REF!="*",#REF!,#REF!="*",#REF!,#REF!="*",#REF!,#REF!="*",#REF!),"")</f>
        <v>#REF!</v>
      </c>
      <c r="E3888" s="622" t="e">
        <f>D3888/'Project Data'!$D$22</f>
        <v>#REF!</v>
      </c>
      <c r="F3888" s="174" t="e">
        <v>#REF!</v>
      </c>
      <c r="G3888" s="238" t="e" cm="1">
        <f t="array" ref="G3888">_xlfn.IFNA(_xlfn.IFS(#REF!="*",#REF!,#REF!="*",#REF!,#REF!="*",#REF!,#REF!="*",#REF!,#REF!="*",#REF!,#REF!="*",#REF!,#REF!="*",#REF!,#REF!="*",#REF!,#REF!="*",#REF!),"")</f>
        <v>#REF!</v>
      </c>
      <c r="H3888" s="236" t="e">
        <f>G3888/'Project Data'!$D$22</f>
        <v>#REF!</v>
      </c>
      <c r="I3888" s="174"/>
      <c r="J3888" s="225"/>
      <c r="K3888" s="242"/>
    </row>
    <row r="3889" spans="1:11" s="147" customFormat="1" ht="15.6" hidden="1">
      <c r="A3889" s="198" t="e">
        <f>#REF!</f>
        <v>#REF!</v>
      </c>
      <c r="B3889" s="235" t="e">
        <f>#REF!</f>
        <v>#REF!</v>
      </c>
      <c r="C3889" s="254"/>
      <c r="D3889" s="238" t="e" cm="1">
        <f t="array" ref="D3889">_xlfn.IFNA(_xlfn.IFS(#REF!="*",#REF!,#REF!="*",#REF!,#REF!="*",#REF!,#REF!="*",#REF!,#REF!="*",#REF!,#REF!="*",#REF!,#REF!="*",#REF!,#REF!="*",#REF!,#REF!="*",#REF!),"")</f>
        <v>#REF!</v>
      </c>
      <c r="E3889" s="622" t="e">
        <f>D3889/'Project Data'!$D$22</f>
        <v>#REF!</v>
      </c>
      <c r="F3889" s="174" t="e">
        <v>#REF!</v>
      </c>
      <c r="G3889" s="238" t="e" cm="1">
        <f t="array" ref="G3889">_xlfn.IFNA(_xlfn.IFS(#REF!="*",#REF!,#REF!="*",#REF!,#REF!="*",#REF!,#REF!="*",#REF!,#REF!="*",#REF!,#REF!="*",#REF!,#REF!="*",#REF!,#REF!="*",#REF!,#REF!="*",#REF!),"")</f>
        <v>#REF!</v>
      </c>
      <c r="H3889" s="236" t="e">
        <f>G3889/'Project Data'!$D$22</f>
        <v>#REF!</v>
      </c>
      <c r="I3889" s="174"/>
      <c r="J3889" s="225"/>
      <c r="K3889" s="242"/>
    </row>
    <row r="3890" spans="1:11" s="147" customFormat="1" ht="15.6" hidden="1">
      <c r="A3890" s="198" t="e">
        <f>#REF!</f>
        <v>#REF!</v>
      </c>
      <c r="B3890" s="235" t="e">
        <f>#REF!</f>
        <v>#REF!</v>
      </c>
      <c r="C3890" s="254"/>
      <c r="D3890" s="238" t="e" cm="1">
        <f t="array" ref="D3890">_xlfn.IFNA(_xlfn.IFS(#REF!="*",#REF!,#REF!="*",#REF!,#REF!="*",#REF!,#REF!="*",#REF!,#REF!="*",#REF!,#REF!="*",#REF!,#REF!="*",#REF!,#REF!="*",#REF!,#REF!="*",#REF!),"")</f>
        <v>#REF!</v>
      </c>
      <c r="E3890" s="622" t="e">
        <f>D3890/'Project Data'!$D$22</f>
        <v>#REF!</v>
      </c>
      <c r="F3890" s="174" t="e">
        <v>#REF!</v>
      </c>
      <c r="G3890" s="238" t="e" cm="1">
        <f t="array" ref="G3890">_xlfn.IFNA(_xlfn.IFS(#REF!="*",#REF!,#REF!="*",#REF!,#REF!="*",#REF!,#REF!="*",#REF!,#REF!="*",#REF!,#REF!="*",#REF!,#REF!="*",#REF!,#REF!="*",#REF!,#REF!="*",#REF!),"")</f>
        <v>#REF!</v>
      </c>
      <c r="H3890" s="236" t="e">
        <f>G3890/'Project Data'!$D$22</f>
        <v>#REF!</v>
      </c>
      <c r="I3890" s="174"/>
      <c r="J3890" s="225"/>
      <c r="K3890" s="242"/>
    </row>
    <row r="3891" spans="1:11" s="147" customFormat="1" ht="15.6" hidden="1">
      <c r="A3891" s="198" t="e">
        <f>#REF!</f>
        <v>#REF!</v>
      </c>
      <c r="B3891" s="235" t="e">
        <f>#REF!</f>
        <v>#REF!</v>
      </c>
      <c r="C3891" s="254"/>
      <c r="D3891" s="238" t="e" cm="1">
        <f t="array" ref="D3891">_xlfn.IFNA(_xlfn.IFS(#REF!="*",#REF!,#REF!="*",#REF!,#REF!="*",#REF!,#REF!="*",#REF!,#REF!="*",#REF!,#REF!="*",#REF!,#REF!="*",#REF!,#REF!="*",#REF!,#REF!="*",#REF!),"")</f>
        <v>#REF!</v>
      </c>
      <c r="E3891" s="622" t="e">
        <f>D3891/'Project Data'!$D$22</f>
        <v>#REF!</v>
      </c>
      <c r="F3891" s="174" t="e">
        <v>#REF!</v>
      </c>
      <c r="G3891" s="238" t="e" cm="1">
        <f t="array" ref="G3891">_xlfn.IFNA(_xlfn.IFS(#REF!="*",#REF!,#REF!="*",#REF!,#REF!="*",#REF!,#REF!="*",#REF!,#REF!="*",#REF!,#REF!="*",#REF!,#REF!="*",#REF!,#REF!="*",#REF!,#REF!="*",#REF!),"")</f>
        <v>#REF!</v>
      </c>
      <c r="H3891" s="236" t="e">
        <f>G3891/'Project Data'!$D$22</f>
        <v>#REF!</v>
      </c>
      <c r="I3891" s="174"/>
      <c r="J3891" s="225"/>
      <c r="K3891" s="242"/>
    </row>
    <row r="3892" spans="1:11" s="147" customFormat="1" ht="15.6" hidden="1">
      <c r="A3892" s="198" t="e">
        <f>#REF!</f>
        <v>#REF!</v>
      </c>
      <c r="B3892" s="235" t="e">
        <f>#REF!</f>
        <v>#REF!</v>
      </c>
      <c r="C3892" s="254"/>
      <c r="D3892" s="238" t="e" cm="1">
        <f t="array" ref="D3892">_xlfn.IFNA(_xlfn.IFS(#REF!="*",#REF!,#REF!="*",#REF!,#REF!="*",#REF!,#REF!="*",#REF!,#REF!="*",#REF!,#REF!="*",#REF!,#REF!="*",#REF!,#REF!="*",#REF!,#REF!="*",#REF!),"")</f>
        <v>#REF!</v>
      </c>
      <c r="E3892" s="622" t="e">
        <f>D3892/'Project Data'!$D$22</f>
        <v>#REF!</v>
      </c>
      <c r="F3892" s="174" t="e">
        <v>#REF!</v>
      </c>
      <c r="G3892" s="238" t="e" cm="1">
        <f t="array" ref="G3892">_xlfn.IFNA(_xlfn.IFS(#REF!="*",#REF!,#REF!="*",#REF!,#REF!="*",#REF!,#REF!="*",#REF!,#REF!="*",#REF!,#REF!="*",#REF!,#REF!="*",#REF!,#REF!="*",#REF!,#REF!="*",#REF!),"")</f>
        <v>#REF!</v>
      </c>
      <c r="H3892" s="236" t="e">
        <f>G3892/'Project Data'!$D$22</f>
        <v>#REF!</v>
      </c>
      <c r="I3892" s="174"/>
      <c r="J3892" s="225"/>
      <c r="K3892" s="242"/>
    </row>
    <row r="3893" spans="1:11" s="147" customFormat="1" ht="15.6" hidden="1">
      <c r="A3893" s="198" t="e">
        <f>#REF!</f>
        <v>#REF!</v>
      </c>
      <c r="B3893" s="235" t="e">
        <f>#REF!</f>
        <v>#REF!</v>
      </c>
      <c r="C3893" s="254"/>
      <c r="D3893" s="238" t="e" cm="1">
        <f t="array" ref="D3893">_xlfn.IFNA(_xlfn.IFS(#REF!="*",#REF!,#REF!="*",#REF!,#REF!="*",#REF!,#REF!="*",#REF!,#REF!="*",#REF!,#REF!="*",#REF!,#REF!="*",#REF!,#REF!="*",#REF!,#REF!="*",#REF!),"")</f>
        <v>#REF!</v>
      </c>
      <c r="E3893" s="622" t="e">
        <f>D3893/'Project Data'!$D$22</f>
        <v>#REF!</v>
      </c>
      <c r="F3893" s="174" t="e">
        <v>#REF!</v>
      </c>
      <c r="G3893" s="238" t="e" cm="1">
        <f t="array" ref="G3893">_xlfn.IFNA(_xlfn.IFS(#REF!="*",#REF!,#REF!="*",#REF!,#REF!="*",#REF!,#REF!="*",#REF!,#REF!="*",#REF!,#REF!="*",#REF!,#REF!="*",#REF!,#REF!="*",#REF!,#REF!="*",#REF!),"")</f>
        <v>#REF!</v>
      </c>
      <c r="H3893" s="236" t="e">
        <f>G3893/'Project Data'!$D$22</f>
        <v>#REF!</v>
      </c>
      <c r="I3893" s="174"/>
      <c r="J3893" s="225"/>
      <c r="K3893" s="242"/>
    </row>
    <row r="3894" spans="1:11" s="147" customFormat="1" ht="15.6" hidden="1">
      <c r="A3894" s="198" t="e">
        <f>#REF!</f>
        <v>#REF!</v>
      </c>
      <c r="B3894" s="235" t="e">
        <f>#REF!</f>
        <v>#REF!</v>
      </c>
      <c r="C3894" s="254"/>
      <c r="D3894" s="238" t="e" cm="1">
        <f t="array" ref="D3894">_xlfn.IFNA(_xlfn.IFS(#REF!="*",#REF!,#REF!="*",#REF!,#REF!="*",#REF!,#REF!="*",#REF!,#REF!="*",#REF!,#REF!="*",#REF!,#REF!="*",#REF!,#REF!="*",#REF!,#REF!="*",#REF!),"")</f>
        <v>#REF!</v>
      </c>
      <c r="E3894" s="622" t="e">
        <f>D3894/'Project Data'!$D$22</f>
        <v>#REF!</v>
      </c>
      <c r="F3894" s="174" t="e">
        <v>#REF!</v>
      </c>
      <c r="G3894" s="238" t="e" cm="1">
        <f t="array" ref="G3894">_xlfn.IFNA(_xlfn.IFS(#REF!="*",#REF!,#REF!="*",#REF!,#REF!="*",#REF!,#REF!="*",#REF!,#REF!="*",#REF!,#REF!="*",#REF!,#REF!="*",#REF!,#REF!="*",#REF!,#REF!="*",#REF!),"")</f>
        <v>#REF!</v>
      </c>
      <c r="H3894" s="236" t="e">
        <f>G3894/'Project Data'!$D$22</f>
        <v>#REF!</v>
      </c>
      <c r="I3894" s="174"/>
      <c r="J3894" s="225"/>
      <c r="K3894" s="242"/>
    </row>
    <row r="3895" spans="1:11" s="147" customFormat="1" ht="15.6" hidden="1">
      <c r="A3895" s="198" t="e">
        <f>#REF!</f>
        <v>#REF!</v>
      </c>
      <c r="B3895" s="235" t="e">
        <f>#REF!</f>
        <v>#REF!</v>
      </c>
      <c r="C3895" s="254"/>
      <c r="D3895" s="238" t="e" cm="1">
        <f t="array" ref="D3895">_xlfn.IFNA(_xlfn.IFS(#REF!="*",#REF!,#REF!="*",#REF!,#REF!="*",#REF!,#REF!="*",#REF!,#REF!="*",#REF!,#REF!="*",#REF!,#REF!="*",#REF!,#REF!="*",#REF!,#REF!="*",#REF!),"")</f>
        <v>#REF!</v>
      </c>
      <c r="E3895" s="622" t="e">
        <f>D3895/'Project Data'!$D$22</f>
        <v>#REF!</v>
      </c>
      <c r="F3895" s="174" t="e">
        <v>#REF!</v>
      </c>
      <c r="G3895" s="238" t="e" cm="1">
        <f t="array" ref="G3895">_xlfn.IFNA(_xlfn.IFS(#REF!="*",#REF!,#REF!="*",#REF!,#REF!="*",#REF!,#REF!="*",#REF!,#REF!="*",#REF!,#REF!="*",#REF!,#REF!="*",#REF!,#REF!="*",#REF!,#REF!="*",#REF!),"")</f>
        <v>#REF!</v>
      </c>
      <c r="H3895" s="236" t="e">
        <f>G3895/'Project Data'!$D$22</f>
        <v>#REF!</v>
      </c>
      <c r="I3895" s="174"/>
      <c r="J3895" s="225"/>
      <c r="K3895" s="242"/>
    </row>
    <row r="3896" spans="1:11" s="147" customFormat="1" ht="15.6" hidden="1">
      <c r="A3896" s="198" t="e">
        <f>#REF!</f>
        <v>#REF!</v>
      </c>
      <c r="B3896" s="235" t="e">
        <f>#REF!</f>
        <v>#REF!</v>
      </c>
      <c r="C3896" s="254"/>
      <c r="D3896" s="238" t="e" cm="1">
        <f t="array" ref="D3896">_xlfn.IFNA(_xlfn.IFS(#REF!="*",#REF!,#REF!="*",#REF!,#REF!="*",#REF!,#REF!="*",#REF!,#REF!="*",#REF!,#REF!="*",#REF!,#REF!="*",#REF!,#REF!="*",#REF!,#REF!="*",#REF!),"")</f>
        <v>#REF!</v>
      </c>
      <c r="E3896" s="622" t="e">
        <f>D3896/'Project Data'!$D$22</f>
        <v>#REF!</v>
      </c>
      <c r="F3896" s="179" t="e">
        <v>#REF!</v>
      </c>
      <c r="G3896" s="238" t="e" cm="1">
        <f t="array" ref="G3896">_xlfn.IFNA(_xlfn.IFS(#REF!="*",#REF!,#REF!="*",#REF!,#REF!="*",#REF!,#REF!="*",#REF!,#REF!="*",#REF!,#REF!="*",#REF!,#REF!="*",#REF!,#REF!="*",#REF!,#REF!="*",#REF!),"")</f>
        <v>#REF!</v>
      </c>
      <c r="H3896" s="236" t="e">
        <f>G3896/'Project Data'!$D$22</f>
        <v>#REF!</v>
      </c>
      <c r="I3896" s="174"/>
      <c r="J3896" s="225"/>
      <c r="K3896" s="242"/>
    </row>
    <row r="3897" spans="1:11" s="147" customFormat="1" ht="15.6" hidden="1">
      <c r="A3897" s="198" t="e">
        <f>#REF!</f>
        <v>#REF!</v>
      </c>
      <c r="B3897" s="235" t="e">
        <f>#REF!</f>
        <v>#REF!</v>
      </c>
      <c r="C3897" s="254"/>
      <c r="D3897" s="238" t="e" cm="1">
        <f t="array" ref="D3897">_xlfn.IFNA(_xlfn.IFS(#REF!="*",#REF!,#REF!="*",#REF!,#REF!="*",#REF!,#REF!="*",#REF!,#REF!="*",#REF!,#REF!="*",#REF!,#REF!="*",#REF!,#REF!="*",#REF!,#REF!="*",#REF!),"")</f>
        <v>#REF!</v>
      </c>
      <c r="E3897" s="622" t="e">
        <f>D3897/'Project Data'!$D$22</f>
        <v>#REF!</v>
      </c>
      <c r="F3897" s="179" t="e">
        <v>#REF!</v>
      </c>
      <c r="G3897" s="238" t="e" cm="1">
        <f t="array" ref="G3897">_xlfn.IFNA(_xlfn.IFS(#REF!="*",#REF!,#REF!="*",#REF!,#REF!="*",#REF!,#REF!="*",#REF!,#REF!="*",#REF!,#REF!="*",#REF!,#REF!="*",#REF!,#REF!="*",#REF!,#REF!="*",#REF!),"")</f>
        <v>#REF!</v>
      </c>
      <c r="H3897" s="236" t="e">
        <f>G3897/'Project Data'!$D$22</f>
        <v>#REF!</v>
      </c>
      <c r="I3897" s="174"/>
      <c r="J3897" s="225"/>
      <c r="K3897" s="242"/>
    </row>
    <row r="3898" spans="1:11" s="147" customFormat="1" ht="15.6" hidden="1">
      <c r="A3898" s="198" t="e">
        <f>#REF!</f>
        <v>#REF!</v>
      </c>
      <c r="B3898" s="235" t="e">
        <f>#REF!</f>
        <v>#REF!</v>
      </c>
      <c r="C3898" s="254"/>
      <c r="D3898" s="238" t="e" cm="1">
        <f t="array" ref="D3898">_xlfn.IFNA(_xlfn.IFS(#REF!="*",#REF!,#REF!="*",#REF!,#REF!="*",#REF!,#REF!="*",#REF!,#REF!="*",#REF!,#REF!="*",#REF!,#REF!="*",#REF!,#REF!="*",#REF!,#REF!="*",#REF!),"")</f>
        <v>#REF!</v>
      </c>
      <c r="E3898" s="622" t="e">
        <f>D3898/'Project Data'!$D$22</f>
        <v>#REF!</v>
      </c>
      <c r="F3898" s="179" t="e">
        <v>#REF!</v>
      </c>
      <c r="G3898" s="238" t="e" cm="1">
        <f t="array" ref="G3898">_xlfn.IFNA(_xlfn.IFS(#REF!="*",#REF!,#REF!="*",#REF!,#REF!="*",#REF!,#REF!="*",#REF!,#REF!="*",#REF!,#REF!="*",#REF!,#REF!="*",#REF!,#REF!="*",#REF!,#REF!="*",#REF!),"")</f>
        <v>#REF!</v>
      </c>
      <c r="H3898" s="236" t="e">
        <f>G3898/'Project Data'!$D$22</f>
        <v>#REF!</v>
      </c>
      <c r="I3898" s="174"/>
      <c r="J3898" s="225"/>
      <c r="K3898" s="242"/>
    </row>
    <row r="3899" spans="1:11" s="147" customFormat="1" ht="15.6" hidden="1">
      <c r="A3899" s="198" t="e">
        <f>#REF!</f>
        <v>#REF!</v>
      </c>
      <c r="B3899" s="235" t="e">
        <f>#REF!</f>
        <v>#REF!</v>
      </c>
      <c r="C3899" s="254"/>
      <c r="D3899" s="238" t="e" cm="1">
        <f t="array" ref="D3899">_xlfn.IFNA(_xlfn.IFS(#REF!="*",#REF!,#REF!="*",#REF!,#REF!="*",#REF!,#REF!="*",#REF!,#REF!="*",#REF!,#REF!="*",#REF!,#REF!="*",#REF!,#REF!="*",#REF!,#REF!="*",#REF!),"")</f>
        <v>#REF!</v>
      </c>
      <c r="E3899" s="622" t="e">
        <f>D3899/'Project Data'!$D$22</f>
        <v>#REF!</v>
      </c>
      <c r="F3899" s="174" t="e">
        <v>#REF!</v>
      </c>
      <c r="G3899" s="238" t="e" cm="1">
        <f t="array" ref="G3899">_xlfn.IFNA(_xlfn.IFS(#REF!="*",#REF!,#REF!="*",#REF!,#REF!="*",#REF!,#REF!="*",#REF!,#REF!="*",#REF!,#REF!="*",#REF!,#REF!="*",#REF!,#REF!="*",#REF!,#REF!="*",#REF!),"")</f>
        <v>#REF!</v>
      </c>
      <c r="H3899" s="236" t="e">
        <f>G3899/'Project Data'!$D$22</f>
        <v>#REF!</v>
      </c>
      <c r="I3899" s="174"/>
      <c r="J3899" s="225"/>
      <c r="K3899" s="242"/>
    </row>
    <row r="3900" spans="1:11" s="147" customFormat="1" ht="15.6" hidden="1">
      <c r="A3900" s="198" t="e">
        <f>#REF!</f>
        <v>#REF!</v>
      </c>
      <c r="B3900" s="235" t="e">
        <f>#REF!</f>
        <v>#REF!</v>
      </c>
      <c r="C3900" s="254"/>
      <c r="D3900" s="238" t="e" cm="1">
        <f t="array" ref="D3900">_xlfn.IFNA(_xlfn.IFS(#REF!="*",#REF!,#REF!="*",#REF!,#REF!="*",#REF!,#REF!="*",#REF!,#REF!="*",#REF!,#REF!="*",#REF!,#REF!="*",#REF!,#REF!="*",#REF!,#REF!="*",#REF!),"")</f>
        <v>#REF!</v>
      </c>
      <c r="E3900" s="622" t="e">
        <f>D3900/'Project Data'!$D$22</f>
        <v>#REF!</v>
      </c>
      <c r="F3900" s="174" t="e">
        <v>#REF!</v>
      </c>
      <c r="G3900" s="238" t="e" cm="1">
        <f t="array" ref="G3900">_xlfn.IFNA(_xlfn.IFS(#REF!="*",#REF!,#REF!="*",#REF!,#REF!="*",#REF!,#REF!="*",#REF!,#REF!="*",#REF!,#REF!="*",#REF!,#REF!="*",#REF!,#REF!="*",#REF!,#REF!="*",#REF!),"")</f>
        <v>#REF!</v>
      </c>
      <c r="H3900" s="236" t="e">
        <f>G3900/'Project Data'!$D$22</f>
        <v>#REF!</v>
      </c>
      <c r="I3900" s="174"/>
      <c r="J3900" s="225"/>
      <c r="K3900" s="242"/>
    </row>
    <row r="3901" spans="1:11" s="147" customFormat="1" ht="15.6" hidden="1">
      <c r="A3901" s="198" t="e">
        <f>#REF!</f>
        <v>#REF!</v>
      </c>
      <c r="B3901" s="235" t="e">
        <f>#REF!</f>
        <v>#REF!</v>
      </c>
      <c r="C3901" s="254"/>
      <c r="D3901" s="238" t="e" cm="1">
        <f t="array" ref="D3901">_xlfn.IFNA(_xlfn.IFS(#REF!="*",#REF!,#REF!="*",#REF!,#REF!="*",#REF!,#REF!="*",#REF!,#REF!="*",#REF!,#REF!="*",#REF!,#REF!="*",#REF!,#REF!="*",#REF!,#REF!="*",#REF!),"")</f>
        <v>#REF!</v>
      </c>
      <c r="E3901" s="622" t="e">
        <f>D3901/'Project Data'!$D$22</f>
        <v>#REF!</v>
      </c>
      <c r="F3901" s="174" t="e">
        <v>#REF!</v>
      </c>
      <c r="G3901" s="238" t="e" cm="1">
        <f t="array" ref="G3901">_xlfn.IFNA(_xlfn.IFS(#REF!="*",#REF!,#REF!="*",#REF!,#REF!="*",#REF!,#REF!="*",#REF!,#REF!="*",#REF!,#REF!="*",#REF!,#REF!="*",#REF!,#REF!="*",#REF!,#REF!="*",#REF!),"")</f>
        <v>#REF!</v>
      </c>
      <c r="H3901" s="236" t="e">
        <f>G3901/'Project Data'!$D$22</f>
        <v>#REF!</v>
      </c>
      <c r="I3901" s="174"/>
      <c r="J3901" s="225"/>
      <c r="K3901" s="242"/>
    </row>
    <row r="3902" spans="1:11" s="147" customFormat="1" ht="15.6" hidden="1">
      <c r="A3902" s="198" t="e">
        <f>#REF!</f>
        <v>#REF!</v>
      </c>
      <c r="B3902" s="235" t="e">
        <f>#REF!</f>
        <v>#REF!</v>
      </c>
      <c r="C3902" s="254"/>
      <c r="D3902" s="238" t="e" cm="1">
        <f t="array" ref="D3902">_xlfn.IFNA(_xlfn.IFS(#REF!="*",#REF!,#REF!="*",#REF!,#REF!="*",#REF!,#REF!="*",#REF!,#REF!="*",#REF!,#REF!="*",#REF!,#REF!="*",#REF!,#REF!="*",#REF!,#REF!="*",#REF!),"")</f>
        <v>#REF!</v>
      </c>
      <c r="E3902" s="622" t="e">
        <f>D3902/'Project Data'!$D$22</f>
        <v>#REF!</v>
      </c>
      <c r="F3902" s="174" t="e">
        <v>#REF!</v>
      </c>
      <c r="G3902" s="238" t="e" cm="1">
        <f t="array" ref="G3902">_xlfn.IFNA(_xlfn.IFS(#REF!="*",#REF!,#REF!="*",#REF!,#REF!="*",#REF!,#REF!="*",#REF!,#REF!="*",#REF!,#REF!="*",#REF!,#REF!="*",#REF!,#REF!="*",#REF!,#REF!="*",#REF!),"")</f>
        <v>#REF!</v>
      </c>
      <c r="H3902" s="236" t="e">
        <f>G3902/'Project Data'!$D$22</f>
        <v>#REF!</v>
      </c>
      <c r="I3902" s="174"/>
      <c r="J3902" s="225"/>
      <c r="K3902" s="242"/>
    </row>
    <row r="3903" spans="1:11" s="147" customFormat="1" ht="15.6" hidden="1">
      <c r="A3903" s="198" t="e">
        <f>#REF!</f>
        <v>#REF!</v>
      </c>
      <c r="B3903" s="235" t="e">
        <f>#REF!</f>
        <v>#REF!</v>
      </c>
      <c r="C3903" s="254"/>
      <c r="D3903" s="238" t="e" cm="1">
        <f t="array" ref="D3903">_xlfn.IFNA(_xlfn.IFS(#REF!="*",#REF!,#REF!="*",#REF!,#REF!="*",#REF!,#REF!="*",#REF!,#REF!="*",#REF!,#REF!="*",#REF!,#REF!="*",#REF!,#REF!="*",#REF!,#REF!="*",#REF!),"")</f>
        <v>#REF!</v>
      </c>
      <c r="E3903" s="622" t="e">
        <f>D3903/'Project Data'!$D$22</f>
        <v>#REF!</v>
      </c>
      <c r="F3903" s="174" t="e">
        <v>#REF!</v>
      </c>
      <c r="G3903" s="238" t="e" cm="1">
        <f t="array" ref="G3903">_xlfn.IFNA(_xlfn.IFS(#REF!="*",#REF!,#REF!="*",#REF!,#REF!="*",#REF!,#REF!="*",#REF!,#REF!="*",#REF!,#REF!="*",#REF!,#REF!="*",#REF!,#REF!="*",#REF!,#REF!="*",#REF!),"")</f>
        <v>#REF!</v>
      </c>
      <c r="H3903" s="236" t="e">
        <f>G3903/'Project Data'!$D$22</f>
        <v>#REF!</v>
      </c>
      <c r="I3903" s="174"/>
      <c r="J3903" s="225"/>
      <c r="K3903" s="242"/>
    </row>
    <row r="3904" spans="1:11" s="147" customFormat="1" ht="15.6" hidden="1">
      <c r="A3904" s="198" t="e">
        <f>#REF!</f>
        <v>#REF!</v>
      </c>
      <c r="B3904" s="235" t="e">
        <f>#REF!</f>
        <v>#REF!</v>
      </c>
      <c r="C3904" s="254"/>
      <c r="D3904" s="238" t="e" cm="1">
        <f t="array" ref="D3904">_xlfn.IFNA(_xlfn.IFS(#REF!="*",#REF!,#REF!="*",#REF!,#REF!="*",#REF!,#REF!="*",#REF!,#REF!="*",#REF!,#REF!="*",#REF!,#REF!="*",#REF!,#REF!="*",#REF!,#REF!="*",#REF!),"")</f>
        <v>#REF!</v>
      </c>
      <c r="E3904" s="622" t="e">
        <f>D3904/'Project Data'!$D$22</f>
        <v>#REF!</v>
      </c>
      <c r="F3904" s="174" t="e">
        <v>#REF!</v>
      </c>
      <c r="G3904" s="238" t="e" cm="1">
        <f t="array" ref="G3904">_xlfn.IFNA(_xlfn.IFS(#REF!="*",#REF!,#REF!="*",#REF!,#REF!="*",#REF!,#REF!="*",#REF!,#REF!="*",#REF!,#REF!="*",#REF!,#REF!="*",#REF!,#REF!="*",#REF!,#REF!="*",#REF!),"")</f>
        <v>#REF!</v>
      </c>
      <c r="H3904" s="236" t="e">
        <f>G3904/'Project Data'!$D$22</f>
        <v>#REF!</v>
      </c>
      <c r="I3904" s="174"/>
      <c r="J3904" s="225"/>
      <c r="K3904" s="242"/>
    </row>
    <row r="3905" spans="1:11" s="147" customFormat="1" ht="15.6" hidden="1">
      <c r="A3905" s="198" t="e">
        <f>#REF!</f>
        <v>#REF!</v>
      </c>
      <c r="B3905" s="235" t="e">
        <f>#REF!</f>
        <v>#REF!</v>
      </c>
      <c r="C3905" s="254"/>
      <c r="D3905" s="238" t="e" cm="1">
        <f t="array" ref="D3905">_xlfn.IFNA(_xlfn.IFS(#REF!="*",#REF!,#REF!="*",#REF!,#REF!="*",#REF!,#REF!="*",#REF!,#REF!="*",#REF!,#REF!="*",#REF!,#REF!="*",#REF!,#REF!="*",#REF!,#REF!="*",#REF!),"")</f>
        <v>#REF!</v>
      </c>
      <c r="E3905" s="622" t="e">
        <f>D3905/'Project Data'!$D$22</f>
        <v>#REF!</v>
      </c>
      <c r="F3905" s="174" t="e">
        <v>#REF!</v>
      </c>
      <c r="G3905" s="238" t="e" cm="1">
        <f t="array" ref="G3905">_xlfn.IFNA(_xlfn.IFS(#REF!="*",#REF!,#REF!="*",#REF!,#REF!="*",#REF!,#REF!="*",#REF!,#REF!="*",#REF!,#REF!="*",#REF!,#REF!="*",#REF!,#REF!="*",#REF!,#REF!="*",#REF!),"")</f>
        <v>#REF!</v>
      </c>
      <c r="H3905" s="236" t="e">
        <f>G3905/'Project Data'!$D$22</f>
        <v>#REF!</v>
      </c>
      <c r="I3905" s="174"/>
      <c r="J3905" s="225"/>
      <c r="K3905" s="242"/>
    </row>
    <row r="3906" spans="1:11" s="147" customFormat="1" ht="15.6" hidden="1">
      <c r="A3906" s="198" t="e">
        <f>#REF!</f>
        <v>#REF!</v>
      </c>
      <c r="B3906" s="235" t="e">
        <f>#REF!</f>
        <v>#REF!</v>
      </c>
      <c r="C3906" s="254"/>
      <c r="D3906" s="238" t="e" cm="1">
        <f t="array" ref="D3906">_xlfn.IFNA(_xlfn.IFS(#REF!="*",#REF!,#REF!="*",#REF!,#REF!="*",#REF!,#REF!="*",#REF!,#REF!="*",#REF!,#REF!="*",#REF!,#REF!="*",#REF!,#REF!="*",#REF!,#REF!="*",#REF!),"")</f>
        <v>#REF!</v>
      </c>
      <c r="E3906" s="622" t="e">
        <f>D3906/'Project Data'!$D$22</f>
        <v>#REF!</v>
      </c>
      <c r="F3906" s="174" t="e">
        <v>#REF!</v>
      </c>
      <c r="G3906" s="238" t="e" cm="1">
        <f t="array" ref="G3906">_xlfn.IFNA(_xlfn.IFS(#REF!="*",#REF!,#REF!="*",#REF!,#REF!="*",#REF!,#REF!="*",#REF!,#REF!="*",#REF!,#REF!="*",#REF!,#REF!="*",#REF!,#REF!="*",#REF!,#REF!="*",#REF!),"")</f>
        <v>#REF!</v>
      </c>
      <c r="H3906" s="236" t="e">
        <f>G3906/'Project Data'!$D$22</f>
        <v>#REF!</v>
      </c>
      <c r="I3906" s="174"/>
      <c r="J3906" s="225"/>
      <c r="K3906" s="242"/>
    </row>
    <row r="3907" spans="1:11" s="147" customFormat="1" ht="15.6" hidden="1">
      <c r="A3907" s="198" t="e">
        <f>#REF!</f>
        <v>#REF!</v>
      </c>
      <c r="B3907" s="235" t="e">
        <f>#REF!</f>
        <v>#REF!</v>
      </c>
      <c r="C3907" s="254"/>
      <c r="D3907" s="238" t="e" cm="1">
        <f t="array" ref="D3907">_xlfn.IFNA(_xlfn.IFS(#REF!="*",#REF!,#REF!="*",#REF!,#REF!="*",#REF!,#REF!="*",#REF!,#REF!="*",#REF!,#REF!="*",#REF!,#REF!="*",#REF!,#REF!="*",#REF!,#REF!="*",#REF!),"")</f>
        <v>#REF!</v>
      </c>
      <c r="E3907" s="622" t="e">
        <f>D3907/'Project Data'!$D$22</f>
        <v>#REF!</v>
      </c>
      <c r="F3907" s="174" t="e">
        <v>#REF!</v>
      </c>
      <c r="G3907" s="238" t="e" cm="1">
        <f t="array" ref="G3907">_xlfn.IFNA(_xlfn.IFS(#REF!="*",#REF!,#REF!="*",#REF!,#REF!="*",#REF!,#REF!="*",#REF!,#REF!="*",#REF!,#REF!="*",#REF!,#REF!="*",#REF!,#REF!="*",#REF!,#REF!="*",#REF!),"")</f>
        <v>#REF!</v>
      </c>
      <c r="H3907" s="236" t="e">
        <f>G3907/'Project Data'!$D$22</f>
        <v>#REF!</v>
      </c>
      <c r="I3907" s="174"/>
      <c r="J3907" s="225"/>
      <c r="K3907" s="242"/>
    </row>
    <row r="3908" spans="1:11" s="147" customFormat="1" ht="15.6" hidden="1">
      <c r="A3908" s="198" t="e">
        <f>#REF!</f>
        <v>#REF!</v>
      </c>
      <c r="B3908" s="235" t="e">
        <f>#REF!</f>
        <v>#REF!</v>
      </c>
      <c r="C3908" s="254"/>
      <c r="D3908" s="238" t="e" cm="1">
        <f t="array" ref="D3908">_xlfn.IFNA(_xlfn.IFS(#REF!="*",#REF!,#REF!="*",#REF!,#REF!="*",#REF!,#REF!="*",#REF!,#REF!="*",#REF!,#REF!="*",#REF!,#REF!="*",#REF!,#REF!="*",#REF!,#REF!="*",#REF!),"")</f>
        <v>#REF!</v>
      </c>
      <c r="E3908" s="622" t="e">
        <f>D3908/'Project Data'!$D$22</f>
        <v>#REF!</v>
      </c>
      <c r="F3908" s="174" t="e">
        <v>#REF!</v>
      </c>
      <c r="G3908" s="238" t="e" cm="1">
        <f t="array" ref="G3908">_xlfn.IFNA(_xlfn.IFS(#REF!="*",#REF!,#REF!="*",#REF!,#REF!="*",#REF!,#REF!="*",#REF!,#REF!="*",#REF!,#REF!="*",#REF!,#REF!="*",#REF!,#REF!="*",#REF!,#REF!="*",#REF!),"")</f>
        <v>#REF!</v>
      </c>
      <c r="H3908" s="236" t="e">
        <f>G3908/'Project Data'!$D$22</f>
        <v>#REF!</v>
      </c>
      <c r="I3908" s="174"/>
      <c r="J3908" s="225"/>
      <c r="K3908" s="242"/>
    </row>
    <row r="3909" spans="1:11" s="147" customFormat="1" ht="15.6" hidden="1">
      <c r="A3909" s="198" t="e">
        <f>#REF!</f>
        <v>#REF!</v>
      </c>
      <c r="B3909" s="235" t="e">
        <f>#REF!</f>
        <v>#REF!</v>
      </c>
      <c r="C3909" s="254"/>
      <c r="D3909" s="238" t="e" cm="1">
        <f t="array" ref="D3909">_xlfn.IFNA(_xlfn.IFS(#REF!="*",#REF!,#REF!="*",#REF!,#REF!="*",#REF!,#REF!="*",#REF!,#REF!="*",#REF!,#REF!="*",#REF!,#REF!="*",#REF!,#REF!="*",#REF!,#REF!="*",#REF!),"")</f>
        <v>#REF!</v>
      </c>
      <c r="E3909" s="622" t="e">
        <f>D3909/'Project Data'!$D$22</f>
        <v>#REF!</v>
      </c>
      <c r="F3909" s="174" t="e">
        <v>#REF!</v>
      </c>
      <c r="G3909" s="238" t="e" cm="1">
        <f t="array" ref="G3909">_xlfn.IFNA(_xlfn.IFS(#REF!="*",#REF!,#REF!="*",#REF!,#REF!="*",#REF!,#REF!="*",#REF!,#REF!="*",#REF!,#REF!="*",#REF!,#REF!="*",#REF!,#REF!="*",#REF!,#REF!="*",#REF!),"")</f>
        <v>#REF!</v>
      </c>
      <c r="H3909" s="236" t="e">
        <f>G3909/'Project Data'!$D$22</f>
        <v>#REF!</v>
      </c>
      <c r="I3909" s="174"/>
      <c r="J3909" s="225"/>
      <c r="K3909" s="242"/>
    </row>
    <row r="3910" spans="1:11" s="147" customFormat="1" ht="15.6" hidden="1">
      <c r="A3910" s="198" t="e">
        <f>#REF!</f>
        <v>#REF!</v>
      </c>
      <c r="B3910" s="235" t="e">
        <f>#REF!</f>
        <v>#REF!</v>
      </c>
      <c r="C3910" s="254"/>
      <c r="D3910" s="238" t="e" cm="1">
        <f t="array" ref="D3910">_xlfn.IFNA(_xlfn.IFS(#REF!="*",#REF!,#REF!="*",#REF!,#REF!="*",#REF!,#REF!="*",#REF!,#REF!="*",#REF!,#REF!="*",#REF!,#REF!="*",#REF!,#REF!="*",#REF!,#REF!="*",#REF!),"")</f>
        <v>#REF!</v>
      </c>
      <c r="E3910" s="622" t="e">
        <f>D3910/'Project Data'!$D$22</f>
        <v>#REF!</v>
      </c>
      <c r="F3910" s="174" t="e">
        <v>#REF!</v>
      </c>
      <c r="G3910" s="238" t="e" cm="1">
        <f t="array" ref="G3910">_xlfn.IFNA(_xlfn.IFS(#REF!="*",#REF!,#REF!="*",#REF!,#REF!="*",#REF!,#REF!="*",#REF!,#REF!="*",#REF!,#REF!="*",#REF!,#REF!="*",#REF!,#REF!="*",#REF!,#REF!="*",#REF!),"")</f>
        <v>#REF!</v>
      </c>
      <c r="H3910" s="236" t="e">
        <f>G3910/'Project Data'!$D$22</f>
        <v>#REF!</v>
      </c>
      <c r="I3910" s="174"/>
      <c r="J3910" s="225"/>
      <c r="K3910" s="242"/>
    </row>
    <row r="3911" spans="1:11" s="147" customFormat="1" ht="15.6" hidden="1">
      <c r="A3911" s="198" t="e">
        <f>#REF!</f>
        <v>#REF!</v>
      </c>
      <c r="B3911" s="235" t="e">
        <f>#REF!</f>
        <v>#REF!</v>
      </c>
      <c r="C3911" s="254"/>
      <c r="D3911" s="238" t="e" cm="1">
        <f t="array" ref="D3911">_xlfn.IFNA(_xlfn.IFS(#REF!="*",#REF!,#REF!="*",#REF!,#REF!="*",#REF!,#REF!="*",#REF!,#REF!="*",#REF!,#REF!="*",#REF!,#REF!="*",#REF!,#REF!="*",#REF!,#REF!="*",#REF!),"")</f>
        <v>#REF!</v>
      </c>
      <c r="E3911" s="622" t="e">
        <f>D3911/'Project Data'!$D$22</f>
        <v>#REF!</v>
      </c>
      <c r="F3911" s="174" t="e">
        <v>#REF!</v>
      </c>
      <c r="G3911" s="238" t="e" cm="1">
        <f t="array" ref="G3911">_xlfn.IFNA(_xlfn.IFS(#REF!="*",#REF!,#REF!="*",#REF!,#REF!="*",#REF!,#REF!="*",#REF!,#REF!="*",#REF!,#REF!="*",#REF!,#REF!="*",#REF!,#REF!="*",#REF!,#REF!="*",#REF!),"")</f>
        <v>#REF!</v>
      </c>
      <c r="H3911" s="236" t="e">
        <f>G3911/'Project Data'!$D$22</f>
        <v>#REF!</v>
      </c>
      <c r="I3911" s="174"/>
      <c r="J3911" s="225"/>
      <c r="K3911" s="242"/>
    </row>
    <row r="3912" spans="1:11" s="147" customFormat="1" ht="15.6" hidden="1">
      <c r="A3912" s="198" t="e">
        <f>#REF!</f>
        <v>#REF!</v>
      </c>
      <c r="B3912" s="235" t="e">
        <f>#REF!</f>
        <v>#REF!</v>
      </c>
      <c r="C3912" s="254"/>
      <c r="D3912" s="238" t="e" cm="1">
        <f t="array" ref="D3912">_xlfn.IFNA(_xlfn.IFS(#REF!="*",#REF!,#REF!="*",#REF!,#REF!="*",#REF!,#REF!="*",#REF!,#REF!="*",#REF!,#REF!="*",#REF!,#REF!="*",#REF!,#REF!="*",#REF!,#REF!="*",#REF!),"")</f>
        <v>#REF!</v>
      </c>
      <c r="E3912" s="622" t="e">
        <f>D3912/'Project Data'!$D$22</f>
        <v>#REF!</v>
      </c>
      <c r="F3912" s="174" t="e">
        <v>#REF!</v>
      </c>
      <c r="G3912" s="238" t="e" cm="1">
        <f t="array" ref="G3912">_xlfn.IFNA(_xlfn.IFS(#REF!="*",#REF!,#REF!="*",#REF!,#REF!="*",#REF!,#REF!="*",#REF!,#REF!="*",#REF!,#REF!="*",#REF!,#REF!="*",#REF!,#REF!="*",#REF!,#REF!="*",#REF!),"")</f>
        <v>#REF!</v>
      </c>
      <c r="H3912" s="236" t="e">
        <f>G3912/'Project Data'!$D$22</f>
        <v>#REF!</v>
      </c>
      <c r="I3912" s="174"/>
      <c r="J3912" s="225"/>
      <c r="K3912" s="242"/>
    </row>
    <row r="3913" spans="1:11" s="147" customFormat="1" ht="15.6" hidden="1">
      <c r="A3913" s="198" t="e">
        <f>#REF!</f>
        <v>#REF!</v>
      </c>
      <c r="B3913" s="235" t="e">
        <f>#REF!</f>
        <v>#REF!</v>
      </c>
      <c r="C3913" s="254"/>
      <c r="D3913" s="238" t="e" cm="1">
        <f t="array" ref="D3913">_xlfn.IFNA(_xlfn.IFS(#REF!="*",#REF!,#REF!="*",#REF!,#REF!="*",#REF!,#REF!="*",#REF!,#REF!="*",#REF!,#REF!="*",#REF!,#REF!="*",#REF!,#REF!="*",#REF!,#REF!="*",#REF!),"")</f>
        <v>#REF!</v>
      </c>
      <c r="E3913" s="622" t="e">
        <f>D3913/'Project Data'!$D$22</f>
        <v>#REF!</v>
      </c>
      <c r="F3913" s="174" t="e">
        <v>#REF!</v>
      </c>
      <c r="G3913" s="238" t="e" cm="1">
        <f t="array" ref="G3913">_xlfn.IFNA(_xlfn.IFS(#REF!="*",#REF!,#REF!="*",#REF!,#REF!="*",#REF!,#REF!="*",#REF!,#REF!="*",#REF!,#REF!="*",#REF!,#REF!="*",#REF!,#REF!="*",#REF!,#REF!="*",#REF!),"")</f>
        <v>#REF!</v>
      </c>
      <c r="H3913" s="236" t="e">
        <f>G3913/'Project Data'!$D$22</f>
        <v>#REF!</v>
      </c>
      <c r="I3913" s="174"/>
      <c r="J3913" s="225"/>
      <c r="K3913" s="242"/>
    </row>
    <row r="3914" spans="1:11" s="147" customFormat="1" ht="15.6" hidden="1">
      <c r="A3914" s="198" t="e">
        <f>#REF!</f>
        <v>#REF!</v>
      </c>
      <c r="B3914" s="235" t="e">
        <f>#REF!</f>
        <v>#REF!</v>
      </c>
      <c r="C3914" s="254"/>
      <c r="D3914" s="238" t="e" cm="1">
        <f t="array" ref="D3914">_xlfn.IFNA(_xlfn.IFS(#REF!="*",#REF!,#REF!="*",#REF!,#REF!="*",#REF!,#REF!="*",#REF!,#REF!="*",#REF!,#REF!="*",#REF!,#REF!="*",#REF!,#REF!="*",#REF!,#REF!="*",#REF!),"")</f>
        <v>#REF!</v>
      </c>
      <c r="E3914" s="622" t="e">
        <f>D3914/'Project Data'!$D$22</f>
        <v>#REF!</v>
      </c>
      <c r="F3914" s="174" t="e">
        <v>#REF!</v>
      </c>
      <c r="G3914" s="238" t="e" cm="1">
        <f t="array" ref="G3914">_xlfn.IFNA(_xlfn.IFS(#REF!="*",#REF!,#REF!="*",#REF!,#REF!="*",#REF!,#REF!="*",#REF!,#REF!="*",#REF!,#REF!="*",#REF!,#REF!="*",#REF!,#REF!="*",#REF!,#REF!="*",#REF!),"")</f>
        <v>#REF!</v>
      </c>
      <c r="H3914" s="236" t="e">
        <f>G3914/'Project Data'!$D$22</f>
        <v>#REF!</v>
      </c>
      <c r="I3914" s="174"/>
      <c r="J3914" s="225"/>
      <c r="K3914" s="242"/>
    </row>
    <row r="3915" spans="1:11" s="147" customFormat="1" ht="15.6" hidden="1">
      <c r="A3915" s="198" t="e">
        <f>#REF!</f>
        <v>#REF!</v>
      </c>
      <c r="B3915" s="235" t="e">
        <f>#REF!</f>
        <v>#REF!</v>
      </c>
      <c r="C3915" s="254"/>
      <c r="D3915" s="238" t="e" cm="1">
        <f t="array" ref="D3915">_xlfn.IFNA(_xlfn.IFS(#REF!="*",#REF!,#REF!="*",#REF!,#REF!="*",#REF!,#REF!="*",#REF!,#REF!="*",#REF!,#REF!="*",#REF!,#REF!="*",#REF!,#REF!="*",#REF!,#REF!="*",#REF!),"")</f>
        <v>#REF!</v>
      </c>
      <c r="E3915" s="622" t="e">
        <f>D3915/'Project Data'!$D$22</f>
        <v>#REF!</v>
      </c>
      <c r="F3915" s="174" t="e">
        <v>#REF!</v>
      </c>
      <c r="G3915" s="238" t="e" cm="1">
        <f t="array" ref="G3915">_xlfn.IFNA(_xlfn.IFS(#REF!="*",#REF!,#REF!="*",#REF!,#REF!="*",#REF!,#REF!="*",#REF!,#REF!="*",#REF!,#REF!="*",#REF!,#REF!="*",#REF!,#REF!="*",#REF!,#REF!="*",#REF!),"")</f>
        <v>#REF!</v>
      </c>
      <c r="H3915" s="236" t="e">
        <f>G3915/'Project Data'!$D$22</f>
        <v>#REF!</v>
      </c>
      <c r="I3915" s="174"/>
      <c r="J3915" s="225"/>
      <c r="K3915" s="242"/>
    </row>
    <row r="3916" spans="1:11" s="207" customFormat="1" ht="15.6" hidden="1">
      <c r="A3916" s="198" t="e">
        <f>#REF!</f>
        <v>#REF!</v>
      </c>
      <c r="B3916" s="235" t="e">
        <f>#REF!</f>
        <v>#REF!</v>
      </c>
      <c r="C3916" s="254"/>
      <c r="D3916" s="229" t="e" cm="1">
        <f t="array" ref="D3916">_xlfn.IFNA(_xlfn.IFS(#REF!="*",#REF!,#REF!="*",#REF!,#REF!="*",#REF!,#REF!="*",#REF!,#REF!="*",#REF!,#REF!="*",#REF!,#REF!="*",#REF!,#REF!="*",#REF!,#REF!="*",#REF!),"")</f>
        <v>#REF!</v>
      </c>
      <c r="E3916" s="622" t="e">
        <f>D3916/'Project Data'!$D$22</f>
        <v>#REF!</v>
      </c>
      <c r="F3916" s="228" t="e">
        <v>#REF!</v>
      </c>
      <c r="G3916" s="229" t="e" cm="1">
        <f t="array" ref="G3916">_xlfn.IFNA(_xlfn.IFS(#REF!="*",#REF!,#REF!="*",#REF!,#REF!="*",#REF!,#REF!="*",#REF!,#REF!="*",#REF!,#REF!="*",#REF!,#REF!="*",#REF!,#REF!="*",#REF!,#REF!="*",#REF!),"")</f>
        <v>#REF!</v>
      </c>
      <c r="H3916" s="236" t="e">
        <f>G3916/'Project Data'!$D$22</f>
        <v>#REF!</v>
      </c>
      <c r="I3916" s="228"/>
      <c r="J3916" s="249"/>
      <c r="K3916" s="242"/>
    </row>
    <row r="3917" spans="1:11" ht="15.6">
      <c r="A3917" s="410">
        <v>1</v>
      </c>
      <c r="B3917" s="644" t="s">
        <v>132</v>
      </c>
      <c r="C3917" s="645"/>
      <c r="D3917" s="394" cm="1">
        <f t="array" ref="D3917">_xlfn.IFNA(_xlfn.IFS('28-Elec Saftey and Security'!D9="*",'28-Elec Saftey and Security'!C9,'28-Elec Saftey and Security'!F9="*",'28-Elec Saftey and Security'!E9,'28-Elec Saftey and Security'!H9="*",'28-Elec Saftey and Security'!G9,'28-Elec Saftey and Security'!J9="*",'28-Elec Saftey and Security'!I9,'28-Elec Saftey and Security'!L9="*",'28-Elec Saftey and Security'!K9,'28-Elec Saftey and Security'!N9="*",'28-Elec Saftey and Security'!M9,'28-Elec Saftey and Security'!P9="*",'28-Elec Saftey and Security'!O9,'28-Elec Saftey and Security'!R9="*",'28-Elec Saftey and Security'!Q9,'28-Elec Saftey and Security'!T9="*",'28-Elec Saftey and Security'!S9),"")</f>
        <v>128200</v>
      </c>
      <c r="E3917" s="394">
        <f>D3917/'Project Data'!$D$22</f>
        <v>1.4325462895710184</v>
      </c>
      <c r="F3917" s="393">
        <v>128200</v>
      </c>
      <c r="G3917" s="394" cm="1">
        <f t="array" ref="G3917">_xlfn.IFNA(_xlfn.IFS('28-Elec Saftey and Security'!F9="*",'28-Elec Saftey and Security'!E9,'28-Elec Saftey and Security'!H9="*",'28-Elec Saftey and Security'!G9,'28-Elec Saftey and Security'!J9="*",'28-Elec Saftey and Security'!I9,'28-Elec Saftey and Security'!L9="*",'28-Elec Saftey and Security'!K9,'28-Elec Saftey and Security'!N9="*",'28-Elec Saftey and Security'!M9,'28-Elec Saftey and Security'!P9="*",'28-Elec Saftey and Security'!O9,'28-Elec Saftey and Security'!R9="*",'28-Elec Saftey and Security'!Q9,'28-Elec Saftey and Security'!T9="*",'28-Elec Saftey and Security'!S9,'28-Elec Saftey and Security'!V9="*",'28-Elec Saftey and Security'!U9),"")</f>
        <v>128200</v>
      </c>
      <c r="H3917" s="394">
        <f>G3917/'Project Data'!$D$22</f>
        <v>1.4325462895710184</v>
      </c>
      <c r="I3917" s="395" t="str">
        <f>'28-Elec Saftey and Security'!W9</f>
        <v/>
      </c>
      <c r="J3917" s="396">
        <f>IFERROR(G3917-F3917, "--")</f>
        <v>0</v>
      </c>
      <c r="K3917" s="397"/>
    </row>
    <row r="3918" spans="1:11" s="171" customFormat="1" ht="15.6">
      <c r="A3918" s="398">
        <f>'28-Elec Saftey and Security'!A11</f>
        <v>1</v>
      </c>
      <c r="B3918" s="650" t="str">
        <f>'28-Elec Saftey and Security'!B11</f>
        <v xml:space="preserve">28 00 00 Unit Entry Access Control Locks </v>
      </c>
      <c r="C3918" s="651"/>
      <c r="D3918" s="402" t="str">
        <f>'28-Elec Saftey and Security'!E11</f>
        <v>Included in Doors</v>
      </c>
      <c r="E3918" s="402"/>
      <c r="F3918" s="422" t="s">
        <v>44</v>
      </c>
      <c r="G3918" s="423" t="str" cm="1">
        <f t="array" ref="G3918">_xlfn.IFNA(_xlfn.IFS('28-Elec Saftey and Security'!F11="*",'28-Elec Saftey and Security'!E11,'28-Elec Saftey and Security'!H11="*",'28-Elec Saftey and Security'!G11,'28-Elec Saftey and Security'!J11="*",'28-Elec Saftey and Security'!I11,'28-Elec Saftey and Security'!L11="*",'28-Elec Saftey and Security'!K11,'28-Elec Saftey and Security'!N11="*",'28-Elec Saftey and Security'!M11,'28-Elec Saftey and Security'!P11="*",'28-Elec Saftey and Security'!O11,'28-Elec Saftey and Security'!R11="*",'28-Elec Saftey and Security'!Q11,'28-Elec Saftey and Security'!T11="*",'28-Elec Saftey and Security'!S11,'28-Elec Saftey and Security'!V11="*",'28-Elec Saftey and Security'!U11),"")</f>
        <v/>
      </c>
      <c r="H3918" s="402" t="e">
        <f>G3918/'Project Data'!$D$22</f>
        <v>#VALUE!</v>
      </c>
      <c r="I3918" s="424"/>
      <c r="J3918" s="425"/>
      <c r="K3918" s="404" t="s">
        <v>72</v>
      </c>
    </row>
    <row r="3919" spans="1:11" s="147" customFormat="1" ht="15.6" hidden="1">
      <c r="A3919" s="198">
        <f>'28-Elec Saftey and Security'!A12</f>
        <v>0</v>
      </c>
      <c r="B3919" s="399" t="str">
        <f>'28-Elec Saftey and Security'!B12</f>
        <v>28 01 10.71 Revisions and Upgrades of Access Control</v>
      </c>
      <c r="C3919" s="399"/>
      <c r="D3919" s="402" t="str" cm="1">
        <f t="array" ref="D3919">_xlfn.IFNA(_xlfn.IFS('28-Elec Saftey and Security'!D12="*",'28-Elec Saftey and Security'!C12,'28-Elec Saftey and Security'!F12="*",'28-Elec Saftey and Security'!E12,'28-Elec Saftey and Security'!H12="*",'28-Elec Saftey and Security'!G12,'28-Elec Saftey and Security'!J12="*",'28-Elec Saftey and Security'!I12,'28-Elec Saftey and Security'!L12="*",'28-Elec Saftey and Security'!K12,'28-Elec Saftey and Security'!N12="*",'28-Elec Saftey and Security'!M12,'28-Elec Saftey and Security'!P12="*",'28-Elec Saftey and Security'!O12,'28-Elec Saftey and Security'!R12="*",'28-Elec Saftey and Security'!Q12,'28-Elec Saftey and Security'!T12="*",'28-Elec Saftey and Security'!S12),"")</f>
        <v/>
      </c>
      <c r="E3919" s="402" t="e">
        <f>D3919/'Project Data'!$D$22</f>
        <v>#VALUE!</v>
      </c>
      <c r="F3919" s="174" t="s">
        <v>44</v>
      </c>
      <c r="G3919" s="239" t="str" cm="1">
        <f t="array" ref="G3919">_xlfn.IFNA(_xlfn.IFS('28-Elec Saftey and Security'!F12="*",'28-Elec Saftey and Security'!E12,'28-Elec Saftey and Security'!H12="*",'28-Elec Saftey and Security'!G12,'28-Elec Saftey and Security'!J12="*",'28-Elec Saftey and Security'!I12,'28-Elec Saftey and Security'!L12="*",'28-Elec Saftey and Security'!K12,'28-Elec Saftey and Security'!N12="*",'28-Elec Saftey and Security'!M12,'28-Elec Saftey and Security'!P12="*",'28-Elec Saftey and Security'!O12,'28-Elec Saftey and Security'!R12="*",'28-Elec Saftey and Security'!Q12,'28-Elec Saftey and Security'!T12="*",'28-Elec Saftey and Security'!S12,'28-Elec Saftey and Security'!V12="*",'28-Elec Saftey and Security'!U12),"")</f>
        <v/>
      </c>
      <c r="H3919" s="236" t="e">
        <f>G3919/'Project Data'!$D$22</f>
        <v>#VALUE!</v>
      </c>
      <c r="I3919" s="186"/>
      <c r="J3919" s="224"/>
      <c r="K3919" s="404"/>
    </row>
    <row r="3920" spans="1:11" s="147" customFormat="1" ht="15.6" hidden="1">
      <c r="A3920" s="198">
        <f>'28-Elec Saftey and Security'!A13</f>
        <v>0</v>
      </c>
      <c r="B3920" s="399" t="str">
        <f>'28-Elec Saftey and Security'!B13</f>
        <v>28 01 20.71 Revisions and Upgrades of Video Surveillance</v>
      </c>
      <c r="C3920" s="399"/>
      <c r="D3920" s="402" t="str" cm="1">
        <f t="array" ref="D3920">_xlfn.IFNA(_xlfn.IFS('28-Elec Saftey and Security'!D13="*",'28-Elec Saftey and Security'!C13,'28-Elec Saftey and Security'!F13="*",'28-Elec Saftey and Security'!E13,'28-Elec Saftey and Security'!H13="*",'28-Elec Saftey and Security'!G13,'28-Elec Saftey and Security'!J13="*",'28-Elec Saftey and Security'!I13,'28-Elec Saftey and Security'!L13="*",'28-Elec Saftey and Security'!K13,'28-Elec Saftey and Security'!N13="*",'28-Elec Saftey and Security'!M13,'28-Elec Saftey and Security'!P13="*",'28-Elec Saftey and Security'!O13,'28-Elec Saftey and Security'!R13="*",'28-Elec Saftey and Security'!Q13,'28-Elec Saftey and Security'!T13="*",'28-Elec Saftey and Security'!S13),"")</f>
        <v/>
      </c>
      <c r="E3920" s="402" t="e">
        <f>D3920/'Project Data'!$D$22</f>
        <v>#VALUE!</v>
      </c>
      <c r="F3920" s="174" t="s">
        <v>44</v>
      </c>
      <c r="G3920" s="239" t="str" cm="1">
        <f t="array" ref="G3920">_xlfn.IFNA(_xlfn.IFS('28-Elec Saftey and Security'!F13="*",'28-Elec Saftey and Security'!E13,'28-Elec Saftey and Security'!H13="*",'28-Elec Saftey and Security'!G13,'28-Elec Saftey and Security'!J13="*",'28-Elec Saftey and Security'!I13,'28-Elec Saftey and Security'!L13="*",'28-Elec Saftey and Security'!K13,'28-Elec Saftey and Security'!N13="*",'28-Elec Saftey and Security'!M13,'28-Elec Saftey and Security'!P13="*",'28-Elec Saftey and Security'!O13,'28-Elec Saftey and Security'!R13="*",'28-Elec Saftey and Security'!Q13,'28-Elec Saftey and Security'!T13="*",'28-Elec Saftey and Security'!S13,'28-Elec Saftey and Security'!V13="*",'28-Elec Saftey and Security'!U13),"")</f>
        <v/>
      </c>
      <c r="H3920" s="236" t="e">
        <f>G3920/'Project Data'!$D$22</f>
        <v>#VALUE!</v>
      </c>
      <c r="I3920" s="186"/>
      <c r="J3920" s="224"/>
      <c r="K3920" s="404"/>
    </row>
    <row r="3921" spans="1:11" s="147" customFormat="1" ht="15.6" hidden="1">
      <c r="A3921" s="198">
        <f>'28-Elec Saftey and Security'!A14</f>
        <v>0</v>
      </c>
      <c r="B3921" s="399" t="str">
        <f>'28-Elec Saftey and Security'!B14</f>
        <v>28 01 30.71 Revisions and Upgrades of Security Detection, Alarm, and Monitoring</v>
      </c>
      <c r="C3921" s="399"/>
      <c r="D3921" s="402" t="str" cm="1">
        <f t="array" ref="D3921">_xlfn.IFNA(_xlfn.IFS('28-Elec Saftey and Security'!D14="*",'28-Elec Saftey and Security'!C14,'28-Elec Saftey and Security'!F14="*",'28-Elec Saftey and Security'!E14,'28-Elec Saftey and Security'!H14="*",'28-Elec Saftey and Security'!G14,'28-Elec Saftey and Security'!J14="*",'28-Elec Saftey and Security'!I14,'28-Elec Saftey and Security'!L14="*",'28-Elec Saftey and Security'!K14,'28-Elec Saftey and Security'!N14="*",'28-Elec Saftey and Security'!M14,'28-Elec Saftey and Security'!P14="*",'28-Elec Saftey and Security'!O14,'28-Elec Saftey and Security'!R14="*",'28-Elec Saftey and Security'!Q14,'28-Elec Saftey and Security'!T14="*",'28-Elec Saftey and Security'!S14),"")</f>
        <v/>
      </c>
      <c r="E3921" s="402" t="e">
        <f>D3921/'Project Data'!$D$22</f>
        <v>#VALUE!</v>
      </c>
      <c r="F3921" s="174" t="s">
        <v>44</v>
      </c>
      <c r="G3921" s="239" t="str" cm="1">
        <f t="array" ref="G3921">_xlfn.IFNA(_xlfn.IFS('28-Elec Saftey and Security'!F14="*",'28-Elec Saftey and Security'!E14,'28-Elec Saftey and Security'!H14="*",'28-Elec Saftey and Security'!G14,'28-Elec Saftey and Security'!J14="*",'28-Elec Saftey and Security'!I14,'28-Elec Saftey and Security'!L14="*",'28-Elec Saftey and Security'!K14,'28-Elec Saftey and Security'!N14="*",'28-Elec Saftey and Security'!M14,'28-Elec Saftey and Security'!P14="*",'28-Elec Saftey and Security'!O14,'28-Elec Saftey and Security'!R14="*",'28-Elec Saftey and Security'!Q14,'28-Elec Saftey and Security'!T14="*",'28-Elec Saftey and Security'!S14,'28-Elec Saftey and Security'!V14="*",'28-Elec Saftey and Security'!U14),"")</f>
        <v/>
      </c>
      <c r="H3921" s="236" t="e">
        <f>G3921/'Project Data'!$D$22</f>
        <v>#VALUE!</v>
      </c>
      <c r="I3921" s="186"/>
      <c r="J3921" s="224"/>
      <c r="K3921" s="404"/>
    </row>
    <row r="3922" spans="1:11" s="147" customFormat="1" ht="15.6" hidden="1">
      <c r="A3922" s="198">
        <f>'28-Elec Saftey and Security'!A15</f>
        <v>0</v>
      </c>
      <c r="B3922" s="399" t="str">
        <f>'28-Elec Saftey and Security'!B15</f>
        <v>28 01 60.71 Revisions and Upgrades of Mass Notification</v>
      </c>
      <c r="C3922" s="399"/>
      <c r="D3922" s="402" t="str" cm="1">
        <f t="array" ref="D3922">_xlfn.IFNA(_xlfn.IFS('28-Elec Saftey and Security'!D15="*",'28-Elec Saftey and Security'!C15,'28-Elec Saftey and Security'!F15="*",'28-Elec Saftey and Security'!E15,'28-Elec Saftey and Security'!H15="*",'28-Elec Saftey and Security'!G15,'28-Elec Saftey and Security'!J15="*",'28-Elec Saftey and Security'!I15,'28-Elec Saftey and Security'!L15="*",'28-Elec Saftey and Security'!K15,'28-Elec Saftey and Security'!N15="*",'28-Elec Saftey and Security'!M15,'28-Elec Saftey and Security'!P15="*",'28-Elec Saftey and Security'!O15,'28-Elec Saftey and Security'!R15="*",'28-Elec Saftey and Security'!Q15,'28-Elec Saftey and Security'!T15="*",'28-Elec Saftey and Security'!S15),"")</f>
        <v/>
      </c>
      <c r="E3922" s="402" t="e">
        <f>D3922/'Project Data'!$D$22</f>
        <v>#VALUE!</v>
      </c>
      <c r="F3922" s="174" t="s">
        <v>44</v>
      </c>
      <c r="G3922" s="239" t="str" cm="1">
        <f t="array" ref="G3922">_xlfn.IFNA(_xlfn.IFS('28-Elec Saftey and Security'!F15="*",'28-Elec Saftey and Security'!E15,'28-Elec Saftey and Security'!H15="*",'28-Elec Saftey and Security'!G15,'28-Elec Saftey and Security'!J15="*",'28-Elec Saftey and Security'!I15,'28-Elec Saftey and Security'!L15="*",'28-Elec Saftey and Security'!K15,'28-Elec Saftey and Security'!N15="*",'28-Elec Saftey and Security'!M15,'28-Elec Saftey and Security'!P15="*",'28-Elec Saftey and Security'!O15,'28-Elec Saftey and Security'!R15="*",'28-Elec Saftey and Security'!Q15,'28-Elec Saftey and Security'!T15="*",'28-Elec Saftey and Security'!S15,'28-Elec Saftey and Security'!V15="*",'28-Elec Saftey and Security'!U15),"")</f>
        <v/>
      </c>
      <c r="H3922" s="236" t="e">
        <f>G3922/'Project Data'!$D$22</f>
        <v>#VALUE!</v>
      </c>
      <c r="I3922" s="186"/>
      <c r="J3922" s="224"/>
      <c r="K3922" s="404"/>
    </row>
    <row r="3923" spans="1:11" s="147" customFormat="1" ht="15.6" hidden="1">
      <c r="A3923" s="198">
        <f>'28-Elec Saftey and Security'!A16</f>
        <v>0</v>
      </c>
      <c r="B3923" s="399" t="str">
        <f>'28-Elec Saftey and Security'!B16</f>
        <v>28 01 70.71 Revisions and Upgrades of Life Safety</v>
      </c>
      <c r="C3923" s="399"/>
      <c r="D3923" s="402" t="str" cm="1">
        <f t="array" ref="D3923">_xlfn.IFNA(_xlfn.IFS('28-Elec Saftey and Security'!D16="*",'28-Elec Saftey and Security'!C16,'28-Elec Saftey and Security'!F16="*",'28-Elec Saftey and Security'!E16,'28-Elec Saftey and Security'!H16="*",'28-Elec Saftey and Security'!G16,'28-Elec Saftey and Security'!J16="*",'28-Elec Saftey and Security'!I16,'28-Elec Saftey and Security'!L16="*",'28-Elec Saftey and Security'!K16,'28-Elec Saftey and Security'!N16="*",'28-Elec Saftey and Security'!M16,'28-Elec Saftey and Security'!P16="*",'28-Elec Saftey and Security'!O16,'28-Elec Saftey and Security'!R16="*",'28-Elec Saftey and Security'!Q16,'28-Elec Saftey and Security'!T16="*",'28-Elec Saftey and Security'!S16),"")</f>
        <v/>
      </c>
      <c r="E3923" s="402" t="e">
        <f>D3923/'Project Data'!$D$22</f>
        <v>#VALUE!</v>
      </c>
      <c r="F3923" s="174" t="s">
        <v>44</v>
      </c>
      <c r="G3923" s="239" t="str" cm="1">
        <f t="array" ref="G3923">_xlfn.IFNA(_xlfn.IFS('28-Elec Saftey and Security'!F16="*",'28-Elec Saftey and Security'!E16,'28-Elec Saftey and Security'!H16="*",'28-Elec Saftey and Security'!G16,'28-Elec Saftey and Security'!J16="*",'28-Elec Saftey and Security'!I16,'28-Elec Saftey and Security'!L16="*",'28-Elec Saftey and Security'!K16,'28-Elec Saftey and Security'!N16="*",'28-Elec Saftey and Security'!M16,'28-Elec Saftey and Security'!P16="*",'28-Elec Saftey and Security'!O16,'28-Elec Saftey and Security'!R16="*",'28-Elec Saftey and Security'!Q16,'28-Elec Saftey and Security'!T16="*",'28-Elec Saftey and Security'!S16,'28-Elec Saftey and Security'!V16="*",'28-Elec Saftey and Security'!U16),"")</f>
        <v/>
      </c>
      <c r="H3923" s="236" t="e">
        <f>G3923/'Project Data'!$D$22</f>
        <v>#VALUE!</v>
      </c>
      <c r="I3923" s="186"/>
      <c r="J3923" s="224"/>
      <c r="K3923" s="404"/>
    </row>
    <row r="3924" spans="1:11" s="147" customFormat="1" ht="15.6" hidden="1">
      <c r="A3924" s="198">
        <f>'28-Elec Saftey and Security'!A17</f>
        <v>0</v>
      </c>
      <c r="B3924" s="399" t="str">
        <f>'28-Elec Saftey and Security'!B17</f>
        <v>28 01 80.71 Revisions and Upgrades of Fire Detection and Alarm</v>
      </c>
      <c r="C3924" s="399"/>
      <c r="D3924" s="402" t="str" cm="1">
        <f t="array" ref="D3924">_xlfn.IFNA(_xlfn.IFS('28-Elec Saftey and Security'!D17="*",'28-Elec Saftey and Security'!C17,'28-Elec Saftey and Security'!F17="*",'28-Elec Saftey and Security'!E17,'28-Elec Saftey and Security'!H17="*",'28-Elec Saftey and Security'!G17,'28-Elec Saftey and Security'!J17="*",'28-Elec Saftey and Security'!I17,'28-Elec Saftey and Security'!L17="*",'28-Elec Saftey and Security'!K17,'28-Elec Saftey and Security'!N17="*",'28-Elec Saftey and Security'!M17,'28-Elec Saftey and Security'!P17="*",'28-Elec Saftey and Security'!O17,'28-Elec Saftey and Security'!R17="*",'28-Elec Saftey and Security'!Q17,'28-Elec Saftey and Security'!T17="*",'28-Elec Saftey and Security'!S17),"")</f>
        <v/>
      </c>
      <c r="E3924" s="402" t="e">
        <f>D3924/'Project Data'!$D$22</f>
        <v>#VALUE!</v>
      </c>
      <c r="F3924" s="174" t="s">
        <v>44</v>
      </c>
      <c r="G3924" s="239" t="str" cm="1">
        <f t="array" ref="G3924">_xlfn.IFNA(_xlfn.IFS('28-Elec Saftey and Security'!F17="*",'28-Elec Saftey and Security'!E17,'28-Elec Saftey and Security'!H17="*",'28-Elec Saftey and Security'!G17,'28-Elec Saftey and Security'!J17="*",'28-Elec Saftey and Security'!I17,'28-Elec Saftey and Security'!L17="*",'28-Elec Saftey and Security'!K17,'28-Elec Saftey and Security'!N17="*",'28-Elec Saftey and Security'!M17,'28-Elec Saftey and Security'!P17="*",'28-Elec Saftey and Security'!O17,'28-Elec Saftey and Security'!R17="*",'28-Elec Saftey and Security'!Q17,'28-Elec Saftey and Security'!T17="*",'28-Elec Saftey and Security'!S17,'28-Elec Saftey and Security'!V17="*",'28-Elec Saftey and Security'!U17),"")</f>
        <v/>
      </c>
      <c r="H3924" s="236" t="e">
        <f>G3924/'Project Data'!$D$22</f>
        <v>#VALUE!</v>
      </c>
      <c r="I3924" s="186"/>
      <c r="J3924" s="224"/>
      <c r="K3924" s="404"/>
    </row>
    <row r="3925" spans="1:11" s="147" customFormat="1" ht="15.6" hidden="1">
      <c r="A3925" s="198">
        <f>'28-Elec Saftey and Security'!A18</f>
        <v>0</v>
      </c>
      <c r="B3925" s="399" t="str">
        <f>'28-Elec Saftey and Security'!B18</f>
        <v>28 05 05 Selective Security Systems Demolition</v>
      </c>
      <c r="C3925" s="399"/>
      <c r="D3925" s="402" t="str" cm="1">
        <f t="array" ref="D3925">_xlfn.IFNA(_xlfn.IFS('28-Elec Saftey and Security'!D18="*",'28-Elec Saftey and Security'!C18,'28-Elec Saftey and Security'!F18="*",'28-Elec Saftey and Security'!E18,'28-Elec Saftey and Security'!H18="*",'28-Elec Saftey and Security'!G18,'28-Elec Saftey and Security'!J18="*",'28-Elec Saftey and Security'!I18,'28-Elec Saftey and Security'!L18="*",'28-Elec Saftey and Security'!K18,'28-Elec Saftey and Security'!N18="*",'28-Elec Saftey and Security'!M18,'28-Elec Saftey and Security'!P18="*",'28-Elec Saftey and Security'!O18,'28-Elec Saftey and Security'!R18="*",'28-Elec Saftey and Security'!Q18,'28-Elec Saftey and Security'!T18="*",'28-Elec Saftey and Security'!S18),"")</f>
        <v/>
      </c>
      <c r="E3925" s="402" t="e">
        <f>D3925/'Project Data'!$D$22</f>
        <v>#VALUE!</v>
      </c>
      <c r="F3925" s="174" t="s">
        <v>44</v>
      </c>
      <c r="G3925" s="239" t="str" cm="1">
        <f t="array" ref="G3925">_xlfn.IFNA(_xlfn.IFS('28-Elec Saftey and Security'!F18="*",'28-Elec Saftey and Security'!E18,'28-Elec Saftey and Security'!H18="*",'28-Elec Saftey and Security'!G18,'28-Elec Saftey and Security'!J18="*",'28-Elec Saftey and Security'!I18,'28-Elec Saftey and Security'!L18="*",'28-Elec Saftey and Security'!K18,'28-Elec Saftey and Security'!N18="*",'28-Elec Saftey and Security'!M18,'28-Elec Saftey and Security'!P18="*",'28-Elec Saftey and Security'!O18,'28-Elec Saftey and Security'!R18="*",'28-Elec Saftey and Security'!Q18,'28-Elec Saftey and Security'!T18="*",'28-Elec Saftey and Security'!S18,'28-Elec Saftey and Security'!V18="*",'28-Elec Saftey and Security'!U18),"")</f>
        <v/>
      </c>
      <c r="H3925" s="236" t="e">
        <f>G3925/'Project Data'!$D$22</f>
        <v>#VALUE!</v>
      </c>
      <c r="I3925" s="186"/>
      <c r="J3925" s="224"/>
      <c r="K3925" s="404"/>
    </row>
    <row r="3926" spans="1:11" s="147" customFormat="1" ht="15.6" hidden="1">
      <c r="A3926" s="198">
        <f>'28-Elec Saftey and Security'!A19</f>
        <v>0</v>
      </c>
      <c r="B3926" s="399" t="str">
        <f>'28-Elec Saftey and Security'!B19</f>
        <v>28 05 07.23 Uninterruptible Power Supply</v>
      </c>
      <c r="C3926" s="399"/>
      <c r="D3926" s="402" t="str" cm="1">
        <f t="array" ref="D3926">_xlfn.IFNA(_xlfn.IFS('28-Elec Saftey and Security'!D19="*",'28-Elec Saftey and Security'!C19,'28-Elec Saftey and Security'!F19="*",'28-Elec Saftey and Security'!E19,'28-Elec Saftey and Security'!H19="*",'28-Elec Saftey and Security'!G19,'28-Elec Saftey and Security'!J19="*",'28-Elec Saftey and Security'!I19,'28-Elec Saftey and Security'!L19="*",'28-Elec Saftey and Security'!K19,'28-Elec Saftey and Security'!N19="*",'28-Elec Saftey and Security'!M19,'28-Elec Saftey and Security'!P19="*",'28-Elec Saftey and Security'!O19,'28-Elec Saftey and Security'!R19="*",'28-Elec Saftey and Security'!Q19,'28-Elec Saftey and Security'!T19="*",'28-Elec Saftey and Security'!S19),"")</f>
        <v/>
      </c>
      <c r="E3926" s="402" t="e">
        <f>D3926/'Project Data'!$D$22</f>
        <v>#VALUE!</v>
      </c>
      <c r="F3926" s="174" t="s">
        <v>44</v>
      </c>
      <c r="G3926" s="239" t="str" cm="1">
        <f t="array" ref="G3926">_xlfn.IFNA(_xlfn.IFS('28-Elec Saftey and Security'!F19="*",'28-Elec Saftey and Security'!E19,'28-Elec Saftey and Security'!H19="*",'28-Elec Saftey and Security'!G19,'28-Elec Saftey and Security'!J19="*",'28-Elec Saftey and Security'!I19,'28-Elec Saftey and Security'!L19="*",'28-Elec Saftey and Security'!K19,'28-Elec Saftey and Security'!N19="*",'28-Elec Saftey and Security'!M19,'28-Elec Saftey and Security'!P19="*",'28-Elec Saftey and Security'!O19,'28-Elec Saftey and Security'!R19="*",'28-Elec Saftey and Security'!Q19,'28-Elec Saftey and Security'!T19="*",'28-Elec Saftey and Security'!S19,'28-Elec Saftey and Security'!V19="*",'28-Elec Saftey and Security'!U19),"")</f>
        <v/>
      </c>
      <c r="H3926" s="236" t="e">
        <f>G3926/'Project Data'!$D$22</f>
        <v>#VALUE!</v>
      </c>
      <c r="I3926" s="186"/>
      <c r="J3926" s="224"/>
      <c r="K3926" s="404"/>
    </row>
    <row r="3927" spans="1:11" s="147" customFormat="1" ht="15.6" hidden="1">
      <c r="A3927" s="198">
        <f>'28-Elec Saftey and Security'!A20</f>
        <v>0</v>
      </c>
      <c r="B3927" s="399" t="str">
        <f>'28-Elec Saftey and Security'!B20</f>
        <v>28 05 09 Surge Protection for Electronic Safety and Security</v>
      </c>
      <c r="C3927" s="399"/>
      <c r="D3927" s="402" t="str" cm="1">
        <f t="array" ref="D3927">_xlfn.IFNA(_xlfn.IFS('28-Elec Saftey and Security'!D20="*",'28-Elec Saftey and Security'!C20,'28-Elec Saftey and Security'!F20="*",'28-Elec Saftey and Security'!E20,'28-Elec Saftey and Security'!H20="*",'28-Elec Saftey and Security'!G20,'28-Elec Saftey and Security'!J20="*",'28-Elec Saftey and Security'!I20,'28-Elec Saftey and Security'!L20="*",'28-Elec Saftey and Security'!K20,'28-Elec Saftey and Security'!N20="*",'28-Elec Saftey and Security'!M20,'28-Elec Saftey and Security'!P20="*",'28-Elec Saftey and Security'!O20,'28-Elec Saftey and Security'!R20="*",'28-Elec Saftey and Security'!Q20,'28-Elec Saftey and Security'!T20="*",'28-Elec Saftey and Security'!S20),"")</f>
        <v/>
      </c>
      <c r="E3927" s="402" t="e">
        <f>D3927/'Project Data'!$D$22</f>
        <v>#VALUE!</v>
      </c>
      <c r="F3927" s="174" t="s">
        <v>44</v>
      </c>
      <c r="G3927" s="239" t="str" cm="1">
        <f t="array" ref="G3927">_xlfn.IFNA(_xlfn.IFS('28-Elec Saftey and Security'!F20="*",'28-Elec Saftey and Security'!E20,'28-Elec Saftey and Security'!H20="*",'28-Elec Saftey and Security'!G20,'28-Elec Saftey and Security'!J20="*",'28-Elec Saftey and Security'!I20,'28-Elec Saftey and Security'!L20="*",'28-Elec Saftey and Security'!K20,'28-Elec Saftey and Security'!N20="*",'28-Elec Saftey and Security'!M20,'28-Elec Saftey and Security'!P20="*",'28-Elec Saftey and Security'!O20,'28-Elec Saftey and Security'!R20="*",'28-Elec Saftey and Security'!Q20,'28-Elec Saftey and Security'!T20="*",'28-Elec Saftey and Security'!S20,'28-Elec Saftey and Security'!V20="*",'28-Elec Saftey and Security'!U20),"")</f>
        <v/>
      </c>
      <c r="H3927" s="236" t="e">
        <f>G3927/'Project Data'!$D$22</f>
        <v>#VALUE!</v>
      </c>
      <c r="I3927" s="186"/>
      <c r="J3927" s="224"/>
      <c r="K3927" s="404"/>
    </row>
    <row r="3928" spans="1:11" s="147" customFormat="1" ht="15.6" hidden="1">
      <c r="A3928" s="198">
        <f>'28-Elec Saftey and Security'!A21</f>
        <v>0</v>
      </c>
      <c r="B3928" s="399" t="str">
        <f>'28-Elec Saftey and Security'!B21</f>
        <v>28 05 09.11 Surge Protection for Access Control</v>
      </c>
      <c r="C3928" s="399"/>
      <c r="D3928" s="402" t="str" cm="1">
        <f t="array" ref="D3928">_xlfn.IFNA(_xlfn.IFS('28-Elec Saftey and Security'!D21="*",'28-Elec Saftey and Security'!C21,'28-Elec Saftey and Security'!F21="*",'28-Elec Saftey and Security'!E21,'28-Elec Saftey and Security'!H21="*",'28-Elec Saftey and Security'!G21,'28-Elec Saftey and Security'!J21="*",'28-Elec Saftey and Security'!I21,'28-Elec Saftey and Security'!L21="*",'28-Elec Saftey and Security'!K21,'28-Elec Saftey and Security'!N21="*",'28-Elec Saftey and Security'!M21,'28-Elec Saftey and Security'!P21="*",'28-Elec Saftey and Security'!O21,'28-Elec Saftey and Security'!R21="*",'28-Elec Saftey and Security'!Q21,'28-Elec Saftey and Security'!T21="*",'28-Elec Saftey and Security'!S21),"")</f>
        <v/>
      </c>
      <c r="E3928" s="402" t="e">
        <f>D3928/'Project Data'!$D$22</f>
        <v>#VALUE!</v>
      </c>
      <c r="F3928" s="174" t="s">
        <v>44</v>
      </c>
      <c r="G3928" s="239" t="str" cm="1">
        <f t="array" ref="G3928">_xlfn.IFNA(_xlfn.IFS('28-Elec Saftey and Security'!F21="*",'28-Elec Saftey and Security'!E21,'28-Elec Saftey and Security'!H21="*",'28-Elec Saftey and Security'!G21,'28-Elec Saftey and Security'!J21="*",'28-Elec Saftey and Security'!I21,'28-Elec Saftey and Security'!L21="*",'28-Elec Saftey and Security'!K21,'28-Elec Saftey and Security'!N21="*",'28-Elec Saftey and Security'!M21,'28-Elec Saftey and Security'!P21="*",'28-Elec Saftey and Security'!O21,'28-Elec Saftey and Security'!R21="*",'28-Elec Saftey and Security'!Q21,'28-Elec Saftey and Security'!T21="*",'28-Elec Saftey and Security'!S21,'28-Elec Saftey and Security'!V21="*",'28-Elec Saftey and Security'!U21),"")</f>
        <v/>
      </c>
      <c r="H3928" s="236" t="e">
        <f>G3928/'Project Data'!$D$22</f>
        <v>#VALUE!</v>
      </c>
      <c r="I3928" s="186"/>
      <c r="J3928" s="224"/>
      <c r="K3928" s="404"/>
    </row>
    <row r="3929" spans="1:11" s="147" customFormat="1" ht="15.6" hidden="1">
      <c r="A3929" s="198">
        <f>'28-Elec Saftey and Security'!A22</f>
        <v>0</v>
      </c>
      <c r="B3929" s="399" t="str">
        <f>'28-Elec Saftey and Security'!B22</f>
        <v>28 05 09.13 Surge Protection for Video Surveillance</v>
      </c>
      <c r="C3929" s="399"/>
      <c r="D3929" s="402" t="str" cm="1">
        <f t="array" ref="D3929">_xlfn.IFNA(_xlfn.IFS('28-Elec Saftey and Security'!D22="*",'28-Elec Saftey and Security'!C22,'28-Elec Saftey and Security'!F22="*",'28-Elec Saftey and Security'!E22,'28-Elec Saftey and Security'!H22="*",'28-Elec Saftey and Security'!G22,'28-Elec Saftey and Security'!J22="*",'28-Elec Saftey and Security'!I22,'28-Elec Saftey and Security'!L22="*",'28-Elec Saftey and Security'!K22,'28-Elec Saftey and Security'!N22="*",'28-Elec Saftey and Security'!M22,'28-Elec Saftey and Security'!P22="*",'28-Elec Saftey and Security'!O22,'28-Elec Saftey and Security'!R22="*",'28-Elec Saftey and Security'!Q22,'28-Elec Saftey and Security'!T22="*",'28-Elec Saftey and Security'!S22),"")</f>
        <v/>
      </c>
      <c r="E3929" s="402" t="e">
        <f>D3929/'Project Data'!$D$22</f>
        <v>#VALUE!</v>
      </c>
      <c r="F3929" s="174" t="s">
        <v>44</v>
      </c>
      <c r="G3929" s="239" t="str" cm="1">
        <f t="array" ref="G3929">_xlfn.IFNA(_xlfn.IFS('28-Elec Saftey and Security'!F22="*",'28-Elec Saftey and Security'!E22,'28-Elec Saftey and Security'!H22="*",'28-Elec Saftey and Security'!G22,'28-Elec Saftey and Security'!J22="*",'28-Elec Saftey and Security'!I22,'28-Elec Saftey and Security'!L22="*",'28-Elec Saftey and Security'!K22,'28-Elec Saftey and Security'!N22="*",'28-Elec Saftey and Security'!M22,'28-Elec Saftey and Security'!P22="*",'28-Elec Saftey and Security'!O22,'28-Elec Saftey and Security'!R22="*",'28-Elec Saftey and Security'!Q22,'28-Elec Saftey and Security'!T22="*",'28-Elec Saftey and Security'!S22,'28-Elec Saftey and Security'!V22="*",'28-Elec Saftey and Security'!U22),"")</f>
        <v/>
      </c>
      <c r="H3929" s="236" t="e">
        <f>G3929/'Project Data'!$D$22</f>
        <v>#VALUE!</v>
      </c>
      <c r="I3929" s="186"/>
      <c r="J3929" s="224"/>
      <c r="K3929" s="404"/>
    </row>
    <row r="3930" spans="1:11" s="147" customFormat="1" ht="15.6" hidden="1">
      <c r="A3930" s="198">
        <f>'28-Elec Saftey and Security'!A23</f>
        <v>0</v>
      </c>
      <c r="B3930" s="399" t="str">
        <f>'28-Elec Saftey and Security'!B23</f>
        <v>28 05 09.15 Surge Protection for Intrusion Detection</v>
      </c>
      <c r="C3930" s="399"/>
      <c r="D3930" s="402" t="str" cm="1">
        <f t="array" ref="D3930">_xlfn.IFNA(_xlfn.IFS('28-Elec Saftey and Security'!D23="*",'28-Elec Saftey and Security'!C23,'28-Elec Saftey and Security'!F23="*",'28-Elec Saftey and Security'!E23,'28-Elec Saftey and Security'!H23="*",'28-Elec Saftey and Security'!G23,'28-Elec Saftey and Security'!J23="*",'28-Elec Saftey and Security'!I23,'28-Elec Saftey and Security'!L23="*",'28-Elec Saftey and Security'!K23,'28-Elec Saftey and Security'!N23="*",'28-Elec Saftey and Security'!M23,'28-Elec Saftey and Security'!P23="*",'28-Elec Saftey and Security'!O23,'28-Elec Saftey and Security'!R23="*",'28-Elec Saftey and Security'!Q23,'28-Elec Saftey and Security'!T23="*",'28-Elec Saftey and Security'!S23),"")</f>
        <v/>
      </c>
      <c r="E3930" s="402" t="e">
        <f>D3930/'Project Data'!$D$22</f>
        <v>#VALUE!</v>
      </c>
      <c r="F3930" s="174" t="s">
        <v>44</v>
      </c>
      <c r="G3930" s="239" t="str" cm="1">
        <f t="array" ref="G3930">_xlfn.IFNA(_xlfn.IFS('28-Elec Saftey and Security'!F23="*",'28-Elec Saftey and Security'!E23,'28-Elec Saftey and Security'!H23="*",'28-Elec Saftey and Security'!G23,'28-Elec Saftey and Security'!J23="*",'28-Elec Saftey and Security'!I23,'28-Elec Saftey and Security'!L23="*",'28-Elec Saftey and Security'!K23,'28-Elec Saftey and Security'!N23="*",'28-Elec Saftey and Security'!M23,'28-Elec Saftey and Security'!P23="*",'28-Elec Saftey and Security'!O23,'28-Elec Saftey and Security'!R23="*",'28-Elec Saftey and Security'!Q23,'28-Elec Saftey and Security'!T23="*",'28-Elec Saftey and Security'!S23,'28-Elec Saftey and Security'!V23="*",'28-Elec Saftey and Security'!U23),"")</f>
        <v/>
      </c>
      <c r="H3930" s="236" t="e">
        <f>G3930/'Project Data'!$D$22</f>
        <v>#VALUE!</v>
      </c>
      <c r="I3930" s="186"/>
      <c r="J3930" s="224"/>
      <c r="K3930" s="404"/>
    </row>
    <row r="3931" spans="1:11" s="147" customFormat="1" ht="15.6" hidden="1">
      <c r="A3931" s="198">
        <f>'28-Elec Saftey and Security'!A24</f>
        <v>0</v>
      </c>
      <c r="B3931" s="399" t="str">
        <f>'28-Elec Saftey and Security'!B24</f>
        <v>28 05 09.17 Surge Protection for Fire Detection and Alarm</v>
      </c>
      <c r="C3931" s="399"/>
      <c r="D3931" s="402" t="str" cm="1">
        <f t="array" ref="D3931">_xlfn.IFNA(_xlfn.IFS('28-Elec Saftey and Security'!D24="*",'28-Elec Saftey and Security'!C24,'28-Elec Saftey and Security'!F24="*",'28-Elec Saftey and Security'!E24,'28-Elec Saftey and Security'!H24="*",'28-Elec Saftey and Security'!G24,'28-Elec Saftey and Security'!J24="*",'28-Elec Saftey and Security'!I24,'28-Elec Saftey and Security'!L24="*",'28-Elec Saftey and Security'!K24,'28-Elec Saftey and Security'!N24="*",'28-Elec Saftey and Security'!M24,'28-Elec Saftey and Security'!P24="*",'28-Elec Saftey and Security'!O24,'28-Elec Saftey and Security'!R24="*",'28-Elec Saftey and Security'!Q24,'28-Elec Saftey and Security'!T24="*",'28-Elec Saftey and Security'!S24),"")</f>
        <v/>
      </c>
      <c r="E3931" s="402" t="e">
        <f>D3931/'Project Data'!$D$22</f>
        <v>#VALUE!</v>
      </c>
      <c r="F3931" s="174" t="s">
        <v>44</v>
      </c>
      <c r="G3931" s="239" t="str" cm="1">
        <f t="array" ref="G3931">_xlfn.IFNA(_xlfn.IFS('28-Elec Saftey and Security'!F24="*",'28-Elec Saftey and Security'!E24,'28-Elec Saftey and Security'!H24="*",'28-Elec Saftey and Security'!G24,'28-Elec Saftey and Security'!J24="*",'28-Elec Saftey and Security'!I24,'28-Elec Saftey and Security'!L24="*",'28-Elec Saftey and Security'!K24,'28-Elec Saftey and Security'!N24="*",'28-Elec Saftey and Security'!M24,'28-Elec Saftey and Security'!P24="*",'28-Elec Saftey and Security'!O24,'28-Elec Saftey and Security'!R24="*",'28-Elec Saftey and Security'!Q24,'28-Elec Saftey and Security'!T24="*",'28-Elec Saftey and Security'!S24,'28-Elec Saftey and Security'!V24="*",'28-Elec Saftey and Security'!U24),"")</f>
        <v/>
      </c>
      <c r="H3931" s="236" t="e">
        <f>G3931/'Project Data'!$D$22</f>
        <v>#VALUE!</v>
      </c>
      <c r="I3931" s="186"/>
      <c r="J3931" s="224"/>
      <c r="K3931" s="404"/>
    </row>
    <row r="3932" spans="1:11" s="147" customFormat="1" ht="15.6" hidden="1">
      <c r="A3932" s="198">
        <f>'28-Elec Saftey and Security'!A25</f>
        <v>0</v>
      </c>
      <c r="B3932" s="399" t="str">
        <f>'28-Elec Saftey and Security'!B25</f>
        <v>28 05 19.11 Digital Video Recorders</v>
      </c>
      <c r="C3932" s="399"/>
      <c r="D3932" s="402" t="str" cm="1">
        <f t="array" ref="D3932">_xlfn.IFNA(_xlfn.IFS('28-Elec Saftey and Security'!D25="*",'28-Elec Saftey and Security'!C25,'28-Elec Saftey and Security'!F25="*",'28-Elec Saftey and Security'!E25,'28-Elec Saftey and Security'!H25="*",'28-Elec Saftey and Security'!G25,'28-Elec Saftey and Security'!J25="*",'28-Elec Saftey and Security'!I25,'28-Elec Saftey and Security'!L25="*",'28-Elec Saftey and Security'!K25,'28-Elec Saftey and Security'!N25="*",'28-Elec Saftey and Security'!M25,'28-Elec Saftey and Security'!P25="*",'28-Elec Saftey and Security'!O25,'28-Elec Saftey and Security'!R25="*",'28-Elec Saftey and Security'!Q25,'28-Elec Saftey and Security'!T25="*",'28-Elec Saftey and Security'!S25),"")</f>
        <v/>
      </c>
      <c r="E3932" s="402" t="e">
        <f>D3932/'Project Data'!$D$22</f>
        <v>#VALUE!</v>
      </c>
      <c r="F3932" s="174" t="s">
        <v>44</v>
      </c>
      <c r="G3932" s="239" t="str" cm="1">
        <f t="array" ref="G3932">_xlfn.IFNA(_xlfn.IFS('28-Elec Saftey and Security'!F25="*",'28-Elec Saftey and Security'!E25,'28-Elec Saftey and Security'!H25="*",'28-Elec Saftey and Security'!G25,'28-Elec Saftey and Security'!J25="*",'28-Elec Saftey and Security'!I25,'28-Elec Saftey and Security'!L25="*",'28-Elec Saftey and Security'!K25,'28-Elec Saftey and Security'!N25="*",'28-Elec Saftey and Security'!M25,'28-Elec Saftey and Security'!P25="*",'28-Elec Saftey and Security'!O25,'28-Elec Saftey and Security'!R25="*",'28-Elec Saftey and Security'!Q25,'28-Elec Saftey and Security'!T25="*",'28-Elec Saftey and Security'!S25,'28-Elec Saftey and Security'!V25="*",'28-Elec Saftey and Security'!U25),"")</f>
        <v/>
      </c>
      <c r="H3932" s="236" t="e">
        <f>G3932/'Project Data'!$D$22</f>
        <v>#VALUE!</v>
      </c>
      <c r="I3932" s="186"/>
      <c r="J3932" s="224"/>
      <c r="K3932" s="404"/>
    </row>
    <row r="3933" spans="1:11" s="147" customFormat="1" ht="15.6" hidden="1">
      <c r="A3933" s="198">
        <f>'28-Elec Saftey and Security'!A26</f>
        <v>0</v>
      </c>
      <c r="B3933" s="399" t="str">
        <f>'28-Elec Saftey and Security'!B26</f>
        <v>28 05 19.15 Network Video Recorders</v>
      </c>
      <c r="C3933" s="399"/>
      <c r="D3933" s="402" t="str" cm="1">
        <f t="array" ref="D3933">_xlfn.IFNA(_xlfn.IFS('28-Elec Saftey and Security'!D26="*",'28-Elec Saftey and Security'!C26,'28-Elec Saftey and Security'!F26="*",'28-Elec Saftey and Security'!E26,'28-Elec Saftey and Security'!H26="*",'28-Elec Saftey and Security'!G26,'28-Elec Saftey and Security'!J26="*",'28-Elec Saftey and Security'!I26,'28-Elec Saftey and Security'!L26="*",'28-Elec Saftey and Security'!K26,'28-Elec Saftey and Security'!N26="*",'28-Elec Saftey and Security'!M26,'28-Elec Saftey and Security'!P26="*",'28-Elec Saftey and Security'!O26,'28-Elec Saftey and Security'!R26="*",'28-Elec Saftey and Security'!Q26,'28-Elec Saftey and Security'!T26="*",'28-Elec Saftey and Security'!S26),"")</f>
        <v/>
      </c>
      <c r="E3933" s="402" t="e">
        <f>D3933/'Project Data'!$D$22</f>
        <v>#VALUE!</v>
      </c>
      <c r="F3933" s="174" t="s">
        <v>44</v>
      </c>
      <c r="G3933" s="239" t="str" cm="1">
        <f t="array" ref="G3933">_xlfn.IFNA(_xlfn.IFS('28-Elec Saftey and Security'!F26="*",'28-Elec Saftey and Security'!E26,'28-Elec Saftey and Security'!H26="*",'28-Elec Saftey and Security'!G26,'28-Elec Saftey and Security'!J26="*",'28-Elec Saftey and Security'!I26,'28-Elec Saftey and Security'!L26="*",'28-Elec Saftey and Security'!K26,'28-Elec Saftey and Security'!N26="*",'28-Elec Saftey and Security'!M26,'28-Elec Saftey and Security'!P26="*",'28-Elec Saftey and Security'!O26,'28-Elec Saftey and Security'!R26="*",'28-Elec Saftey and Security'!Q26,'28-Elec Saftey and Security'!T26="*",'28-Elec Saftey and Security'!S26,'28-Elec Saftey and Security'!V26="*",'28-Elec Saftey and Security'!U26),"")</f>
        <v/>
      </c>
      <c r="H3933" s="236" t="e">
        <f>G3933/'Project Data'!$D$22</f>
        <v>#VALUE!</v>
      </c>
      <c r="I3933" s="186"/>
      <c r="J3933" s="224"/>
      <c r="K3933" s="404"/>
    </row>
    <row r="3934" spans="1:11" s="147" customFormat="1" ht="15.6" hidden="1">
      <c r="A3934" s="198">
        <f>'28-Elec Saftey and Security'!A27</f>
        <v>0</v>
      </c>
      <c r="B3934" s="399" t="str">
        <f>'28-Elec Saftey and Security'!B27</f>
        <v>28 05 25 Cloud Based Storage for Electronic Safety and Security</v>
      </c>
      <c r="C3934" s="399"/>
      <c r="D3934" s="402" t="str" cm="1">
        <f t="array" ref="D3934">_xlfn.IFNA(_xlfn.IFS('28-Elec Saftey and Security'!D27="*",'28-Elec Saftey and Security'!C27,'28-Elec Saftey and Security'!F27="*",'28-Elec Saftey and Security'!E27,'28-Elec Saftey and Security'!H27="*",'28-Elec Saftey and Security'!G27,'28-Elec Saftey and Security'!J27="*",'28-Elec Saftey and Security'!I27,'28-Elec Saftey and Security'!L27="*",'28-Elec Saftey and Security'!K27,'28-Elec Saftey and Security'!N27="*",'28-Elec Saftey and Security'!M27,'28-Elec Saftey and Security'!P27="*",'28-Elec Saftey and Security'!O27,'28-Elec Saftey and Security'!R27="*",'28-Elec Saftey and Security'!Q27,'28-Elec Saftey and Security'!T27="*",'28-Elec Saftey and Security'!S27),"")</f>
        <v/>
      </c>
      <c r="E3934" s="402" t="e">
        <f>D3934/'Project Data'!$D$22</f>
        <v>#VALUE!</v>
      </c>
      <c r="F3934" s="174" t="s">
        <v>44</v>
      </c>
      <c r="G3934" s="239" t="str" cm="1">
        <f t="array" ref="G3934">_xlfn.IFNA(_xlfn.IFS('28-Elec Saftey and Security'!F27="*",'28-Elec Saftey and Security'!E27,'28-Elec Saftey and Security'!H27="*",'28-Elec Saftey and Security'!G27,'28-Elec Saftey and Security'!J27="*",'28-Elec Saftey and Security'!I27,'28-Elec Saftey and Security'!L27="*",'28-Elec Saftey and Security'!K27,'28-Elec Saftey and Security'!N27="*",'28-Elec Saftey and Security'!M27,'28-Elec Saftey and Security'!P27="*",'28-Elec Saftey and Security'!O27,'28-Elec Saftey and Security'!R27="*",'28-Elec Saftey and Security'!Q27,'28-Elec Saftey and Security'!T27="*",'28-Elec Saftey and Security'!S27,'28-Elec Saftey and Security'!V27="*",'28-Elec Saftey and Security'!U27),"")</f>
        <v/>
      </c>
      <c r="H3934" s="236" t="e">
        <f>G3934/'Project Data'!$D$22</f>
        <v>#VALUE!</v>
      </c>
      <c r="I3934" s="186"/>
      <c r="J3934" s="224"/>
      <c r="K3934" s="404"/>
    </row>
    <row r="3935" spans="1:11" s="147" customFormat="1" ht="15.6" hidden="1">
      <c r="A3935" s="198">
        <f>'28-Elec Saftey and Security'!A28</f>
        <v>0</v>
      </c>
      <c r="B3935" s="399" t="str">
        <f>'28-Elec Saftey and Security'!B28</f>
        <v>28 05 27 Archival Systems for Electronic Safety and Security</v>
      </c>
      <c r="C3935" s="399"/>
      <c r="D3935" s="402" t="str" cm="1">
        <f t="array" ref="D3935">_xlfn.IFNA(_xlfn.IFS('28-Elec Saftey and Security'!D28="*",'28-Elec Saftey and Security'!C28,'28-Elec Saftey and Security'!F28="*",'28-Elec Saftey and Security'!E28,'28-Elec Saftey and Security'!H28="*",'28-Elec Saftey and Security'!G28,'28-Elec Saftey and Security'!J28="*",'28-Elec Saftey and Security'!I28,'28-Elec Saftey and Security'!L28="*",'28-Elec Saftey and Security'!K28,'28-Elec Saftey and Security'!N28="*",'28-Elec Saftey and Security'!M28,'28-Elec Saftey and Security'!P28="*",'28-Elec Saftey and Security'!O28,'28-Elec Saftey and Security'!R28="*",'28-Elec Saftey and Security'!Q28,'28-Elec Saftey and Security'!T28="*",'28-Elec Saftey and Security'!S28),"")</f>
        <v/>
      </c>
      <c r="E3935" s="402" t="e">
        <f>D3935/'Project Data'!$D$22</f>
        <v>#VALUE!</v>
      </c>
      <c r="F3935" s="174" t="s">
        <v>44</v>
      </c>
      <c r="G3935" s="239" t="str" cm="1">
        <f t="array" ref="G3935">_xlfn.IFNA(_xlfn.IFS('28-Elec Saftey and Security'!F28="*",'28-Elec Saftey and Security'!E28,'28-Elec Saftey and Security'!H28="*",'28-Elec Saftey and Security'!G28,'28-Elec Saftey and Security'!J28="*",'28-Elec Saftey and Security'!I28,'28-Elec Saftey and Security'!L28="*",'28-Elec Saftey and Security'!K28,'28-Elec Saftey and Security'!N28="*",'28-Elec Saftey and Security'!M28,'28-Elec Saftey and Security'!P28="*",'28-Elec Saftey and Security'!O28,'28-Elec Saftey and Security'!R28="*",'28-Elec Saftey and Security'!Q28,'28-Elec Saftey and Security'!T28="*",'28-Elec Saftey and Security'!S28,'28-Elec Saftey and Security'!V28="*",'28-Elec Saftey and Security'!U28),"")</f>
        <v/>
      </c>
      <c r="H3935" s="236" t="e">
        <f>G3935/'Project Data'!$D$22</f>
        <v>#VALUE!</v>
      </c>
      <c r="I3935" s="186"/>
      <c r="J3935" s="224"/>
      <c r="K3935" s="404"/>
    </row>
    <row r="3936" spans="1:11" s="147" customFormat="1" ht="15.6" hidden="1">
      <c r="A3936" s="198">
        <f>'28-Elec Saftey and Security'!A29</f>
        <v>0</v>
      </c>
      <c r="B3936" s="399" t="str">
        <f>'28-Elec Saftey and Security'!B29</f>
        <v>28 05 27.11 Digital Tape Storage</v>
      </c>
      <c r="C3936" s="399"/>
      <c r="D3936" s="402" t="str" cm="1">
        <f t="array" ref="D3936">_xlfn.IFNA(_xlfn.IFS('28-Elec Saftey and Security'!D29="*",'28-Elec Saftey and Security'!C29,'28-Elec Saftey and Security'!F29="*",'28-Elec Saftey and Security'!E29,'28-Elec Saftey and Security'!H29="*",'28-Elec Saftey and Security'!G29,'28-Elec Saftey and Security'!J29="*",'28-Elec Saftey and Security'!I29,'28-Elec Saftey and Security'!L29="*",'28-Elec Saftey and Security'!K29,'28-Elec Saftey and Security'!N29="*",'28-Elec Saftey and Security'!M29,'28-Elec Saftey and Security'!P29="*",'28-Elec Saftey and Security'!O29,'28-Elec Saftey and Security'!R29="*",'28-Elec Saftey and Security'!Q29,'28-Elec Saftey and Security'!T29="*",'28-Elec Saftey and Security'!S29),"")</f>
        <v/>
      </c>
      <c r="E3936" s="402" t="e">
        <f>D3936/'Project Data'!$D$22</f>
        <v>#VALUE!</v>
      </c>
      <c r="F3936" s="174" t="s">
        <v>44</v>
      </c>
      <c r="G3936" s="239" t="str" cm="1">
        <f t="array" ref="G3936">_xlfn.IFNA(_xlfn.IFS('28-Elec Saftey and Security'!F29="*",'28-Elec Saftey and Security'!E29,'28-Elec Saftey and Security'!H29="*",'28-Elec Saftey and Security'!G29,'28-Elec Saftey and Security'!J29="*",'28-Elec Saftey and Security'!I29,'28-Elec Saftey and Security'!L29="*",'28-Elec Saftey and Security'!K29,'28-Elec Saftey and Security'!N29="*",'28-Elec Saftey and Security'!M29,'28-Elec Saftey and Security'!P29="*",'28-Elec Saftey and Security'!O29,'28-Elec Saftey and Security'!R29="*",'28-Elec Saftey and Security'!Q29,'28-Elec Saftey and Security'!T29="*",'28-Elec Saftey and Security'!S29,'28-Elec Saftey and Security'!V29="*",'28-Elec Saftey and Security'!U29),"")</f>
        <v/>
      </c>
      <c r="H3936" s="236" t="e">
        <f>G3936/'Project Data'!$D$22</f>
        <v>#VALUE!</v>
      </c>
      <c r="I3936" s="186"/>
      <c r="J3936" s="224"/>
      <c r="K3936" s="404"/>
    </row>
    <row r="3937" spans="1:11" s="147" customFormat="1" ht="15.6" hidden="1">
      <c r="A3937" s="198">
        <f>'28-Elec Saftey and Security'!A30</f>
        <v>0</v>
      </c>
      <c r="B3937" s="399" t="str">
        <f>'28-Elec Saftey and Security'!B30</f>
        <v>28 05 27.13 Storage Media</v>
      </c>
      <c r="C3937" s="399"/>
      <c r="D3937" s="402" t="str" cm="1">
        <f t="array" ref="D3937">_xlfn.IFNA(_xlfn.IFS('28-Elec Saftey and Security'!D30="*",'28-Elec Saftey and Security'!C30,'28-Elec Saftey and Security'!F30="*",'28-Elec Saftey and Security'!E30,'28-Elec Saftey and Security'!H30="*",'28-Elec Saftey and Security'!G30,'28-Elec Saftey and Security'!J30="*",'28-Elec Saftey and Security'!I30,'28-Elec Saftey and Security'!L30="*",'28-Elec Saftey and Security'!K30,'28-Elec Saftey and Security'!N30="*",'28-Elec Saftey and Security'!M30,'28-Elec Saftey and Security'!P30="*",'28-Elec Saftey and Security'!O30,'28-Elec Saftey and Security'!R30="*",'28-Elec Saftey and Security'!Q30,'28-Elec Saftey and Security'!T30="*",'28-Elec Saftey and Security'!S30),"")</f>
        <v/>
      </c>
      <c r="E3937" s="402" t="e">
        <f>D3937/'Project Data'!$D$22</f>
        <v>#VALUE!</v>
      </c>
      <c r="F3937" s="174" t="s">
        <v>44</v>
      </c>
      <c r="G3937" s="239" t="str" cm="1">
        <f t="array" ref="G3937">_xlfn.IFNA(_xlfn.IFS('28-Elec Saftey and Security'!F30="*",'28-Elec Saftey and Security'!E30,'28-Elec Saftey and Security'!H30="*",'28-Elec Saftey and Security'!G30,'28-Elec Saftey and Security'!J30="*",'28-Elec Saftey and Security'!I30,'28-Elec Saftey and Security'!L30="*",'28-Elec Saftey and Security'!K30,'28-Elec Saftey and Security'!N30="*",'28-Elec Saftey and Security'!M30,'28-Elec Saftey and Security'!P30="*",'28-Elec Saftey and Security'!O30,'28-Elec Saftey and Security'!R30="*",'28-Elec Saftey and Security'!Q30,'28-Elec Saftey and Security'!T30="*",'28-Elec Saftey and Security'!S30,'28-Elec Saftey and Security'!V30="*",'28-Elec Saftey and Security'!U30),"")</f>
        <v/>
      </c>
      <c r="H3937" s="236" t="e">
        <f>G3937/'Project Data'!$D$22</f>
        <v>#VALUE!</v>
      </c>
      <c r="I3937" s="186"/>
      <c r="J3937" s="224"/>
      <c r="K3937" s="404"/>
    </row>
    <row r="3938" spans="1:11" s="147" customFormat="1" ht="15.6" hidden="1">
      <c r="A3938" s="198">
        <f>'28-Elec Saftey and Security'!A31</f>
        <v>0</v>
      </c>
      <c r="B3938" s="399" t="str">
        <f>'28-Elec Saftey and Security'!B31</f>
        <v>28 05 29 Storage Management Software for Electronic Safety and Security</v>
      </c>
      <c r="C3938" s="399"/>
      <c r="D3938" s="402" t="str" cm="1">
        <f t="array" ref="D3938">_xlfn.IFNA(_xlfn.IFS('28-Elec Saftey and Security'!D31="*",'28-Elec Saftey and Security'!C31,'28-Elec Saftey and Security'!F31="*",'28-Elec Saftey and Security'!E31,'28-Elec Saftey and Security'!H31="*",'28-Elec Saftey and Security'!G31,'28-Elec Saftey and Security'!J31="*",'28-Elec Saftey and Security'!I31,'28-Elec Saftey and Security'!L31="*",'28-Elec Saftey and Security'!K31,'28-Elec Saftey and Security'!N31="*",'28-Elec Saftey and Security'!M31,'28-Elec Saftey and Security'!P31="*",'28-Elec Saftey and Security'!O31,'28-Elec Saftey and Security'!R31="*",'28-Elec Saftey and Security'!Q31,'28-Elec Saftey and Security'!T31="*",'28-Elec Saftey and Security'!S31),"")</f>
        <v/>
      </c>
      <c r="E3938" s="402" t="e">
        <f>D3938/'Project Data'!$D$22</f>
        <v>#VALUE!</v>
      </c>
      <c r="F3938" s="174" t="s">
        <v>44</v>
      </c>
      <c r="G3938" s="239" t="str" cm="1">
        <f t="array" ref="G3938">_xlfn.IFNA(_xlfn.IFS('28-Elec Saftey and Security'!F31="*",'28-Elec Saftey and Security'!E31,'28-Elec Saftey and Security'!H31="*",'28-Elec Saftey and Security'!G31,'28-Elec Saftey and Security'!J31="*",'28-Elec Saftey and Security'!I31,'28-Elec Saftey and Security'!L31="*",'28-Elec Saftey and Security'!K31,'28-Elec Saftey and Security'!N31="*",'28-Elec Saftey and Security'!M31,'28-Elec Saftey and Security'!P31="*",'28-Elec Saftey and Security'!O31,'28-Elec Saftey and Security'!R31="*",'28-Elec Saftey and Security'!Q31,'28-Elec Saftey and Security'!T31="*",'28-Elec Saftey and Security'!S31,'28-Elec Saftey and Security'!V31="*",'28-Elec Saftey and Security'!U31),"")</f>
        <v/>
      </c>
      <c r="H3938" s="236" t="e">
        <f>G3938/'Project Data'!$D$22</f>
        <v>#VALUE!</v>
      </c>
      <c r="I3938" s="186"/>
      <c r="J3938" s="224"/>
      <c r="K3938" s="404"/>
    </row>
    <row r="3939" spans="1:11" s="147" customFormat="1" ht="15.6" hidden="1">
      <c r="A3939" s="198">
        <f>'28-Elec Saftey and Security'!A32</f>
        <v>0</v>
      </c>
      <c r="B3939" s="399" t="str">
        <f>'28-Elec Saftey and Security'!B32</f>
        <v>28 05 31 Communications Equipment for Electronic Safety and Security</v>
      </c>
      <c r="C3939" s="399"/>
      <c r="D3939" s="402" t="str" cm="1">
        <f t="array" ref="D3939">_xlfn.IFNA(_xlfn.IFS('28-Elec Saftey and Security'!D32="*",'28-Elec Saftey and Security'!C32,'28-Elec Saftey and Security'!F32="*",'28-Elec Saftey and Security'!E32,'28-Elec Saftey and Security'!H32="*",'28-Elec Saftey and Security'!G32,'28-Elec Saftey and Security'!J32="*",'28-Elec Saftey and Security'!I32,'28-Elec Saftey and Security'!L32="*",'28-Elec Saftey and Security'!K32,'28-Elec Saftey and Security'!N32="*",'28-Elec Saftey and Security'!M32,'28-Elec Saftey and Security'!P32="*",'28-Elec Saftey and Security'!O32,'28-Elec Saftey and Security'!R32="*",'28-Elec Saftey and Security'!Q32,'28-Elec Saftey and Security'!T32="*",'28-Elec Saftey and Security'!S32),"")</f>
        <v/>
      </c>
      <c r="E3939" s="402" t="e">
        <f>D3939/'Project Data'!$D$22</f>
        <v>#VALUE!</v>
      </c>
      <c r="F3939" s="174" t="s">
        <v>44</v>
      </c>
      <c r="G3939" s="239" t="str" cm="1">
        <f t="array" ref="G3939">_xlfn.IFNA(_xlfn.IFS('28-Elec Saftey and Security'!F32="*",'28-Elec Saftey and Security'!E32,'28-Elec Saftey and Security'!H32="*",'28-Elec Saftey and Security'!G32,'28-Elec Saftey and Security'!J32="*",'28-Elec Saftey and Security'!I32,'28-Elec Saftey and Security'!L32="*",'28-Elec Saftey and Security'!K32,'28-Elec Saftey and Security'!N32="*",'28-Elec Saftey and Security'!M32,'28-Elec Saftey and Security'!P32="*",'28-Elec Saftey and Security'!O32,'28-Elec Saftey and Security'!R32="*",'28-Elec Saftey and Security'!Q32,'28-Elec Saftey and Security'!T32="*",'28-Elec Saftey and Security'!S32,'28-Elec Saftey and Security'!V32="*",'28-Elec Saftey and Security'!U32),"")</f>
        <v/>
      </c>
      <c r="H3939" s="236" t="e">
        <f>G3939/'Project Data'!$D$22</f>
        <v>#VALUE!</v>
      </c>
      <c r="I3939" s="186"/>
      <c r="J3939" s="224"/>
      <c r="K3939" s="404"/>
    </row>
    <row r="3940" spans="1:11" s="147" customFormat="1" ht="15.6" hidden="1">
      <c r="A3940" s="198">
        <f>'28-Elec Saftey and Security'!A33</f>
        <v>0</v>
      </c>
      <c r="B3940" s="399" t="str">
        <f>'28-Elec Saftey and Security'!B33</f>
        <v>28 05 33 Safety and Security Network Communications Equipment</v>
      </c>
      <c r="C3940" s="399"/>
      <c r="D3940" s="402" t="str" cm="1">
        <f t="array" ref="D3940">_xlfn.IFNA(_xlfn.IFS('28-Elec Saftey and Security'!D33="*",'28-Elec Saftey and Security'!C33,'28-Elec Saftey and Security'!F33="*",'28-Elec Saftey and Security'!E33,'28-Elec Saftey and Security'!H33="*",'28-Elec Saftey and Security'!G33,'28-Elec Saftey and Security'!J33="*",'28-Elec Saftey and Security'!I33,'28-Elec Saftey and Security'!L33="*",'28-Elec Saftey and Security'!K33,'28-Elec Saftey and Security'!N33="*",'28-Elec Saftey and Security'!M33,'28-Elec Saftey and Security'!P33="*",'28-Elec Saftey and Security'!O33,'28-Elec Saftey and Security'!R33="*",'28-Elec Saftey and Security'!Q33,'28-Elec Saftey and Security'!T33="*",'28-Elec Saftey and Security'!S33),"")</f>
        <v/>
      </c>
      <c r="E3940" s="402" t="e">
        <f>D3940/'Project Data'!$D$22</f>
        <v>#VALUE!</v>
      </c>
      <c r="F3940" s="174" t="s">
        <v>44</v>
      </c>
      <c r="G3940" s="239" t="str" cm="1">
        <f t="array" ref="G3940">_xlfn.IFNA(_xlfn.IFS('28-Elec Saftey and Security'!F33="*",'28-Elec Saftey and Security'!E33,'28-Elec Saftey and Security'!H33="*",'28-Elec Saftey and Security'!G33,'28-Elec Saftey and Security'!J33="*",'28-Elec Saftey and Security'!I33,'28-Elec Saftey and Security'!L33="*",'28-Elec Saftey and Security'!K33,'28-Elec Saftey and Security'!N33="*",'28-Elec Saftey and Security'!M33,'28-Elec Saftey and Security'!P33="*",'28-Elec Saftey and Security'!O33,'28-Elec Saftey and Security'!R33="*",'28-Elec Saftey and Security'!Q33,'28-Elec Saftey and Security'!T33="*",'28-Elec Saftey and Security'!S33,'28-Elec Saftey and Security'!V33="*",'28-Elec Saftey and Security'!U33),"")</f>
        <v/>
      </c>
      <c r="H3940" s="236" t="e">
        <f>G3940/'Project Data'!$D$22</f>
        <v>#VALUE!</v>
      </c>
      <c r="I3940" s="186"/>
      <c r="J3940" s="224"/>
      <c r="K3940" s="404"/>
    </row>
    <row r="3941" spans="1:11" s="147" customFormat="1" ht="15.6" hidden="1">
      <c r="A3941" s="198">
        <f>'28-Elec Saftey and Security'!A34</f>
        <v>0</v>
      </c>
      <c r="B3941" s="399" t="str">
        <f>'28-Elec Saftey and Security'!B34</f>
        <v>28 05 35 Security Data Communications Wireless Transmission Equipment</v>
      </c>
      <c r="C3941" s="399"/>
      <c r="D3941" s="402" t="str" cm="1">
        <f t="array" ref="D3941">_xlfn.IFNA(_xlfn.IFS('28-Elec Saftey and Security'!D34="*",'28-Elec Saftey and Security'!C34,'28-Elec Saftey and Security'!F34="*",'28-Elec Saftey and Security'!E34,'28-Elec Saftey and Security'!H34="*",'28-Elec Saftey and Security'!G34,'28-Elec Saftey and Security'!J34="*",'28-Elec Saftey and Security'!I34,'28-Elec Saftey and Security'!L34="*",'28-Elec Saftey and Security'!K34,'28-Elec Saftey and Security'!N34="*",'28-Elec Saftey and Security'!M34,'28-Elec Saftey and Security'!P34="*",'28-Elec Saftey and Security'!O34,'28-Elec Saftey and Security'!R34="*",'28-Elec Saftey and Security'!Q34,'28-Elec Saftey and Security'!T34="*",'28-Elec Saftey and Security'!S34),"")</f>
        <v/>
      </c>
      <c r="E3941" s="402" t="e">
        <f>D3941/'Project Data'!$D$22</f>
        <v>#VALUE!</v>
      </c>
      <c r="F3941" s="174" t="s">
        <v>44</v>
      </c>
      <c r="G3941" s="239" t="str" cm="1">
        <f t="array" ref="G3941">_xlfn.IFNA(_xlfn.IFS('28-Elec Saftey and Security'!F34="*",'28-Elec Saftey and Security'!E34,'28-Elec Saftey and Security'!H34="*",'28-Elec Saftey and Security'!G34,'28-Elec Saftey and Security'!J34="*",'28-Elec Saftey and Security'!I34,'28-Elec Saftey and Security'!L34="*",'28-Elec Saftey and Security'!K34,'28-Elec Saftey and Security'!N34="*",'28-Elec Saftey and Security'!M34,'28-Elec Saftey and Security'!P34="*",'28-Elec Saftey and Security'!O34,'28-Elec Saftey and Security'!R34="*",'28-Elec Saftey and Security'!Q34,'28-Elec Saftey and Security'!T34="*",'28-Elec Saftey and Security'!S34,'28-Elec Saftey and Security'!V34="*",'28-Elec Saftey and Security'!U34),"")</f>
        <v/>
      </c>
      <c r="H3941" s="236" t="e">
        <f>G3941/'Project Data'!$D$22</f>
        <v>#VALUE!</v>
      </c>
      <c r="I3941" s="186"/>
      <c r="J3941" s="224"/>
      <c r="K3941" s="404"/>
    </row>
    <row r="3942" spans="1:11" s="147" customFormat="1" ht="15.6" hidden="1">
      <c r="A3942" s="198">
        <f>'28-Elec Saftey and Security'!A35</f>
        <v>0</v>
      </c>
      <c r="B3942" s="399" t="str">
        <f>'28-Elec Saftey and Security'!B35</f>
        <v>28 05 37 Security Voice Communications -Distributed Antenna System</v>
      </c>
      <c r="C3942" s="399"/>
      <c r="D3942" s="402" t="str" cm="1">
        <f t="array" ref="D3942">_xlfn.IFNA(_xlfn.IFS('28-Elec Saftey and Security'!D35="*",'28-Elec Saftey and Security'!C35,'28-Elec Saftey and Security'!F35="*",'28-Elec Saftey and Security'!E35,'28-Elec Saftey and Security'!H35="*",'28-Elec Saftey and Security'!G35,'28-Elec Saftey and Security'!J35="*",'28-Elec Saftey and Security'!I35,'28-Elec Saftey and Security'!L35="*",'28-Elec Saftey and Security'!K35,'28-Elec Saftey and Security'!N35="*",'28-Elec Saftey and Security'!M35,'28-Elec Saftey and Security'!P35="*",'28-Elec Saftey and Security'!O35,'28-Elec Saftey and Security'!R35="*",'28-Elec Saftey and Security'!Q35,'28-Elec Saftey and Security'!T35="*",'28-Elec Saftey and Security'!S35),"")</f>
        <v/>
      </c>
      <c r="E3942" s="402" t="e">
        <f>D3942/'Project Data'!$D$22</f>
        <v>#VALUE!</v>
      </c>
      <c r="F3942" s="174" t="s">
        <v>44</v>
      </c>
      <c r="G3942" s="239" t="str" cm="1">
        <f t="array" ref="G3942">_xlfn.IFNA(_xlfn.IFS('28-Elec Saftey and Security'!F35="*",'28-Elec Saftey and Security'!E35,'28-Elec Saftey and Security'!H35="*",'28-Elec Saftey and Security'!G35,'28-Elec Saftey and Security'!J35="*",'28-Elec Saftey and Security'!I35,'28-Elec Saftey and Security'!L35="*",'28-Elec Saftey and Security'!K35,'28-Elec Saftey and Security'!N35="*",'28-Elec Saftey and Security'!M35,'28-Elec Saftey and Security'!P35="*",'28-Elec Saftey and Security'!O35,'28-Elec Saftey and Security'!R35="*",'28-Elec Saftey and Security'!Q35,'28-Elec Saftey and Security'!T35="*",'28-Elec Saftey and Security'!S35,'28-Elec Saftey and Security'!V35="*",'28-Elec Saftey and Security'!U35),"")</f>
        <v/>
      </c>
      <c r="H3942" s="236" t="e">
        <f>G3942/'Project Data'!$D$22</f>
        <v>#VALUE!</v>
      </c>
      <c r="I3942" s="186"/>
      <c r="J3942" s="224"/>
      <c r="K3942" s="404"/>
    </row>
    <row r="3943" spans="1:11" s="147" customFormat="1" ht="15.6" hidden="1">
      <c r="A3943" s="198">
        <f>'28-Elec Saftey and Security'!A36</f>
        <v>0</v>
      </c>
      <c r="B3943" s="399" t="str">
        <f>'28-Elec Saftey and Security'!B36</f>
        <v>28 05 37.13 Repeaters</v>
      </c>
      <c r="C3943" s="399"/>
      <c r="D3943" s="402" t="str" cm="1">
        <f t="array" ref="D3943">_xlfn.IFNA(_xlfn.IFS('28-Elec Saftey and Security'!D36="*",'28-Elec Saftey and Security'!C36,'28-Elec Saftey and Security'!F36="*",'28-Elec Saftey and Security'!E36,'28-Elec Saftey and Security'!H36="*",'28-Elec Saftey and Security'!G36,'28-Elec Saftey and Security'!J36="*",'28-Elec Saftey and Security'!I36,'28-Elec Saftey and Security'!L36="*",'28-Elec Saftey and Security'!K36,'28-Elec Saftey and Security'!N36="*",'28-Elec Saftey and Security'!M36,'28-Elec Saftey and Security'!P36="*",'28-Elec Saftey and Security'!O36,'28-Elec Saftey and Security'!R36="*",'28-Elec Saftey and Security'!Q36,'28-Elec Saftey and Security'!T36="*",'28-Elec Saftey and Security'!S36),"")</f>
        <v/>
      </c>
      <c r="E3943" s="402" t="e">
        <f>D3943/'Project Data'!$D$22</f>
        <v>#VALUE!</v>
      </c>
      <c r="F3943" s="174" t="s">
        <v>44</v>
      </c>
      <c r="G3943" s="239" t="str" cm="1">
        <f t="array" ref="G3943">_xlfn.IFNA(_xlfn.IFS('28-Elec Saftey and Security'!F36="*",'28-Elec Saftey and Security'!E36,'28-Elec Saftey and Security'!H36="*",'28-Elec Saftey and Security'!G36,'28-Elec Saftey and Security'!J36="*",'28-Elec Saftey and Security'!I36,'28-Elec Saftey and Security'!L36="*",'28-Elec Saftey and Security'!K36,'28-Elec Saftey and Security'!N36="*",'28-Elec Saftey and Security'!M36,'28-Elec Saftey and Security'!P36="*",'28-Elec Saftey and Security'!O36,'28-Elec Saftey and Security'!R36="*",'28-Elec Saftey and Security'!Q36,'28-Elec Saftey and Security'!T36="*",'28-Elec Saftey and Security'!S36,'28-Elec Saftey and Security'!V36="*",'28-Elec Saftey and Security'!U36),"")</f>
        <v/>
      </c>
      <c r="H3943" s="236" t="e">
        <f>G3943/'Project Data'!$D$22</f>
        <v>#VALUE!</v>
      </c>
      <c r="I3943" s="186"/>
      <c r="J3943" s="224"/>
      <c r="K3943" s="404"/>
    </row>
    <row r="3944" spans="1:11" s="147" customFormat="1" ht="15.6" hidden="1">
      <c r="A3944" s="198">
        <f>'28-Elec Saftey and Security'!A37</f>
        <v>0</v>
      </c>
      <c r="B3944" s="399" t="str">
        <f>'28-Elec Saftey and Security'!B37</f>
        <v>28 05 37.15 Remote Repeaters</v>
      </c>
      <c r="C3944" s="399"/>
      <c r="D3944" s="402" t="str" cm="1">
        <f t="array" ref="D3944">_xlfn.IFNA(_xlfn.IFS('28-Elec Saftey and Security'!D37="*",'28-Elec Saftey and Security'!C37,'28-Elec Saftey and Security'!F37="*",'28-Elec Saftey and Security'!E37,'28-Elec Saftey and Security'!H37="*",'28-Elec Saftey and Security'!G37,'28-Elec Saftey and Security'!J37="*",'28-Elec Saftey and Security'!I37,'28-Elec Saftey and Security'!L37="*",'28-Elec Saftey and Security'!K37,'28-Elec Saftey and Security'!N37="*",'28-Elec Saftey and Security'!M37,'28-Elec Saftey and Security'!P37="*",'28-Elec Saftey and Security'!O37,'28-Elec Saftey and Security'!R37="*",'28-Elec Saftey and Security'!Q37,'28-Elec Saftey and Security'!T37="*",'28-Elec Saftey and Security'!S37),"")</f>
        <v/>
      </c>
      <c r="E3944" s="402" t="e">
        <f>D3944/'Project Data'!$D$22</f>
        <v>#VALUE!</v>
      </c>
      <c r="F3944" s="174" t="s">
        <v>44</v>
      </c>
      <c r="G3944" s="239" t="str" cm="1">
        <f t="array" ref="G3944">_xlfn.IFNA(_xlfn.IFS('28-Elec Saftey and Security'!F37="*",'28-Elec Saftey and Security'!E37,'28-Elec Saftey and Security'!H37="*",'28-Elec Saftey and Security'!G37,'28-Elec Saftey and Security'!J37="*",'28-Elec Saftey and Security'!I37,'28-Elec Saftey and Security'!L37="*",'28-Elec Saftey and Security'!K37,'28-Elec Saftey and Security'!N37="*",'28-Elec Saftey and Security'!M37,'28-Elec Saftey and Security'!P37="*",'28-Elec Saftey and Security'!O37,'28-Elec Saftey and Security'!R37="*",'28-Elec Saftey and Security'!Q37,'28-Elec Saftey and Security'!T37="*",'28-Elec Saftey and Security'!S37,'28-Elec Saftey and Security'!V37="*",'28-Elec Saftey and Security'!U37),"")</f>
        <v/>
      </c>
      <c r="H3944" s="236" t="e">
        <f>G3944/'Project Data'!$D$22</f>
        <v>#VALUE!</v>
      </c>
      <c r="I3944" s="186"/>
      <c r="J3944" s="224"/>
      <c r="K3944" s="404"/>
    </row>
    <row r="3945" spans="1:11" s="147" customFormat="1" ht="15.6" hidden="1">
      <c r="A3945" s="198">
        <f>'28-Elec Saftey and Security'!A38</f>
        <v>0</v>
      </c>
      <c r="B3945" s="399" t="str">
        <f>'28-Elec Saftey and Security'!B38</f>
        <v>28 05 39 Antennas</v>
      </c>
      <c r="C3945" s="399"/>
      <c r="D3945" s="402" t="str" cm="1">
        <f t="array" ref="D3945">_xlfn.IFNA(_xlfn.IFS('28-Elec Saftey and Security'!D38="*",'28-Elec Saftey and Security'!C38,'28-Elec Saftey and Security'!F38="*",'28-Elec Saftey and Security'!E38,'28-Elec Saftey and Security'!H38="*",'28-Elec Saftey and Security'!G38,'28-Elec Saftey and Security'!J38="*",'28-Elec Saftey and Security'!I38,'28-Elec Saftey and Security'!L38="*",'28-Elec Saftey and Security'!K38,'28-Elec Saftey and Security'!N38="*",'28-Elec Saftey and Security'!M38,'28-Elec Saftey and Security'!P38="*",'28-Elec Saftey and Security'!O38,'28-Elec Saftey and Security'!R38="*",'28-Elec Saftey and Security'!Q38,'28-Elec Saftey and Security'!T38="*",'28-Elec Saftey and Security'!S38),"")</f>
        <v/>
      </c>
      <c r="E3945" s="402" t="e">
        <f>D3945/'Project Data'!$D$22</f>
        <v>#VALUE!</v>
      </c>
      <c r="F3945" s="174" t="s">
        <v>44</v>
      </c>
      <c r="G3945" s="239" t="str" cm="1">
        <f t="array" ref="G3945">_xlfn.IFNA(_xlfn.IFS('28-Elec Saftey and Security'!F38="*",'28-Elec Saftey and Security'!E38,'28-Elec Saftey and Security'!H38="*",'28-Elec Saftey and Security'!G38,'28-Elec Saftey and Security'!J38="*",'28-Elec Saftey and Security'!I38,'28-Elec Saftey and Security'!L38="*",'28-Elec Saftey and Security'!K38,'28-Elec Saftey and Security'!N38="*",'28-Elec Saftey and Security'!M38,'28-Elec Saftey and Security'!P38="*",'28-Elec Saftey and Security'!O38,'28-Elec Saftey and Security'!R38="*",'28-Elec Saftey and Security'!Q38,'28-Elec Saftey and Security'!T38="*",'28-Elec Saftey and Security'!S38,'28-Elec Saftey and Security'!V38="*",'28-Elec Saftey and Security'!U38),"")</f>
        <v/>
      </c>
      <c r="H3945" s="236" t="e">
        <f>G3945/'Project Data'!$D$22</f>
        <v>#VALUE!</v>
      </c>
      <c r="I3945" s="186"/>
      <c r="J3945" s="224"/>
      <c r="K3945" s="404"/>
    </row>
    <row r="3946" spans="1:11" s="147" customFormat="1" ht="15.6" hidden="1">
      <c r="A3946" s="198">
        <f>'28-Elec Saftey and Security'!A39</f>
        <v>0</v>
      </c>
      <c r="B3946" s="399" t="str">
        <f>'28-Elec Saftey and Security'!B39</f>
        <v>28 05 39.19 Other Antennas</v>
      </c>
      <c r="C3946" s="399"/>
      <c r="D3946" s="402" t="str" cm="1">
        <f t="array" ref="D3946">_xlfn.IFNA(_xlfn.IFS('28-Elec Saftey and Security'!D39="*",'28-Elec Saftey and Security'!C39,'28-Elec Saftey and Security'!F39="*",'28-Elec Saftey and Security'!E39,'28-Elec Saftey and Security'!H39="*",'28-Elec Saftey and Security'!G39,'28-Elec Saftey and Security'!J39="*",'28-Elec Saftey and Security'!I39,'28-Elec Saftey and Security'!L39="*",'28-Elec Saftey and Security'!K39,'28-Elec Saftey and Security'!N39="*",'28-Elec Saftey and Security'!M39,'28-Elec Saftey and Security'!P39="*",'28-Elec Saftey and Security'!O39,'28-Elec Saftey and Security'!R39="*",'28-Elec Saftey and Security'!Q39,'28-Elec Saftey and Security'!T39="*",'28-Elec Saftey and Security'!S39),"")</f>
        <v/>
      </c>
      <c r="E3946" s="402" t="e">
        <f>D3946/'Project Data'!$D$22</f>
        <v>#VALUE!</v>
      </c>
      <c r="F3946" s="174" t="s">
        <v>44</v>
      </c>
      <c r="G3946" s="239" t="str" cm="1">
        <f t="array" ref="G3946">_xlfn.IFNA(_xlfn.IFS('28-Elec Saftey and Security'!F39="*",'28-Elec Saftey and Security'!E39,'28-Elec Saftey and Security'!H39="*",'28-Elec Saftey and Security'!G39,'28-Elec Saftey and Security'!J39="*",'28-Elec Saftey and Security'!I39,'28-Elec Saftey and Security'!L39="*",'28-Elec Saftey and Security'!K39,'28-Elec Saftey and Security'!N39="*",'28-Elec Saftey and Security'!M39,'28-Elec Saftey and Security'!P39="*",'28-Elec Saftey and Security'!O39,'28-Elec Saftey and Security'!R39="*",'28-Elec Saftey and Security'!Q39,'28-Elec Saftey and Security'!T39="*",'28-Elec Saftey and Security'!S39,'28-Elec Saftey and Security'!V39="*",'28-Elec Saftey and Security'!U39),"")</f>
        <v/>
      </c>
      <c r="H3946" s="236" t="e">
        <f>G3946/'Project Data'!$D$22</f>
        <v>#VALUE!</v>
      </c>
      <c r="I3946" s="186"/>
      <c r="J3946" s="224"/>
      <c r="K3946" s="404"/>
    </row>
    <row r="3947" spans="1:11" s="147" customFormat="1" ht="15.6" hidden="1">
      <c r="A3947" s="198">
        <f>'28-Elec Saftey and Security'!A40</f>
        <v>0</v>
      </c>
      <c r="B3947" s="399" t="str">
        <f>'28-Elec Saftey and Security'!B40</f>
        <v>28 05 41 Signal Controllers</v>
      </c>
      <c r="C3947" s="399"/>
      <c r="D3947" s="402" t="str" cm="1">
        <f t="array" ref="D3947">_xlfn.IFNA(_xlfn.IFS('28-Elec Saftey and Security'!D40="*",'28-Elec Saftey and Security'!C40,'28-Elec Saftey and Security'!F40="*",'28-Elec Saftey and Security'!E40,'28-Elec Saftey and Security'!H40="*",'28-Elec Saftey and Security'!G40,'28-Elec Saftey and Security'!J40="*",'28-Elec Saftey and Security'!I40,'28-Elec Saftey and Security'!L40="*",'28-Elec Saftey and Security'!K40,'28-Elec Saftey and Security'!N40="*",'28-Elec Saftey and Security'!M40,'28-Elec Saftey and Security'!P40="*",'28-Elec Saftey and Security'!O40,'28-Elec Saftey and Security'!R40="*",'28-Elec Saftey and Security'!Q40,'28-Elec Saftey and Security'!T40="*",'28-Elec Saftey and Security'!S40),"")</f>
        <v/>
      </c>
      <c r="E3947" s="402" t="e">
        <f>D3947/'Project Data'!$D$22</f>
        <v>#VALUE!</v>
      </c>
      <c r="F3947" s="174" t="s">
        <v>44</v>
      </c>
      <c r="G3947" s="239" t="str" cm="1">
        <f t="array" ref="G3947">_xlfn.IFNA(_xlfn.IFS('28-Elec Saftey and Security'!F40="*",'28-Elec Saftey and Security'!E40,'28-Elec Saftey and Security'!H40="*",'28-Elec Saftey and Security'!G40,'28-Elec Saftey and Security'!J40="*",'28-Elec Saftey and Security'!I40,'28-Elec Saftey and Security'!L40="*",'28-Elec Saftey and Security'!K40,'28-Elec Saftey and Security'!N40="*",'28-Elec Saftey and Security'!M40,'28-Elec Saftey and Security'!P40="*",'28-Elec Saftey and Security'!O40,'28-Elec Saftey and Security'!R40="*",'28-Elec Saftey and Security'!Q40,'28-Elec Saftey and Security'!T40="*",'28-Elec Saftey and Security'!S40,'28-Elec Saftey and Security'!V40="*",'28-Elec Saftey and Security'!U40),"")</f>
        <v/>
      </c>
      <c r="H3947" s="236" t="e">
        <f>G3947/'Project Data'!$D$22</f>
        <v>#VALUE!</v>
      </c>
      <c r="I3947" s="186"/>
      <c r="J3947" s="224"/>
      <c r="K3947" s="404"/>
    </row>
    <row r="3948" spans="1:11" s="147" customFormat="1" ht="15.6" hidden="1">
      <c r="A3948" s="198">
        <f>'28-Elec Saftey and Security'!A41</f>
        <v>0</v>
      </c>
      <c r="B3948" s="399" t="str">
        <f>'28-Elec Saftey and Security'!B41</f>
        <v>28 05 43 Security Voice Communications Private Mobile Radio System</v>
      </c>
      <c r="C3948" s="399"/>
      <c r="D3948" s="402" t="str" cm="1">
        <f t="array" ref="D3948">_xlfn.IFNA(_xlfn.IFS('28-Elec Saftey and Security'!D41="*",'28-Elec Saftey and Security'!C41,'28-Elec Saftey and Security'!F41="*",'28-Elec Saftey and Security'!E41,'28-Elec Saftey and Security'!H41="*",'28-Elec Saftey and Security'!G41,'28-Elec Saftey and Security'!J41="*",'28-Elec Saftey and Security'!I41,'28-Elec Saftey and Security'!L41="*",'28-Elec Saftey and Security'!K41,'28-Elec Saftey and Security'!N41="*",'28-Elec Saftey and Security'!M41,'28-Elec Saftey and Security'!P41="*",'28-Elec Saftey and Security'!O41,'28-Elec Saftey and Security'!R41="*",'28-Elec Saftey and Security'!Q41,'28-Elec Saftey and Security'!T41="*",'28-Elec Saftey and Security'!S41),"")</f>
        <v/>
      </c>
      <c r="E3948" s="402" t="e">
        <f>D3948/'Project Data'!$D$22</f>
        <v>#VALUE!</v>
      </c>
      <c r="F3948" s="174" t="s">
        <v>44</v>
      </c>
      <c r="G3948" s="239" t="str" cm="1">
        <f t="array" ref="G3948">_xlfn.IFNA(_xlfn.IFS('28-Elec Saftey and Security'!F41="*",'28-Elec Saftey and Security'!E41,'28-Elec Saftey and Security'!H41="*",'28-Elec Saftey and Security'!G41,'28-Elec Saftey and Security'!J41="*",'28-Elec Saftey and Security'!I41,'28-Elec Saftey and Security'!L41="*",'28-Elec Saftey and Security'!K41,'28-Elec Saftey and Security'!N41="*",'28-Elec Saftey and Security'!M41,'28-Elec Saftey and Security'!P41="*",'28-Elec Saftey and Security'!O41,'28-Elec Saftey and Security'!R41="*",'28-Elec Saftey and Security'!Q41,'28-Elec Saftey and Security'!T41="*",'28-Elec Saftey and Security'!S41,'28-Elec Saftey and Security'!V41="*",'28-Elec Saftey and Security'!U41),"")</f>
        <v/>
      </c>
      <c r="H3948" s="236" t="e">
        <f>G3948/'Project Data'!$D$22</f>
        <v>#VALUE!</v>
      </c>
      <c r="I3948" s="186"/>
      <c r="J3948" s="224"/>
      <c r="K3948" s="404"/>
    </row>
    <row r="3949" spans="1:11" s="147" customFormat="1" ht="15.6" hidden="1">
      <c r="A3949" s="198">
        <f>'28-Elec Saftey and Security'!A42</f>
        <v>0</v>
      </c>
      <c r="B3949" s="399" t="str">
        <f>'28-Elec Saftey and Security'!B42</f>
        <v>28 05 43.11 Base Station</v>
      </c>
      <c r="C3949" s="399"/>
      <c r="D3949" s="402" t="str" cm="1">
        <f t="array" ref="D3949">_xlfn.IFNA(_xlfn.IFS('28-Elec Saftey and Security'!D42="*",'28-Elec Saftey and Security'!C42,'28-Elec Saftey and Security'!F42="*",'28-Elec Saftey and Security'!E42,'28-Elec Saftey and Security'!H42="*",'28-Elec Saftey and Security'!G42,'28-Elec Saftey and Security'!J42="*",'28-Elec Saftey and Security'!I42,'28-Elec Saftey and Security'!L42="*",'28-Elec Saftey and Security'!K42,'28-Elec Saftey and Security'!N42="*",'28-Elec Saftey and Security'!M42,'28-Elec Saftey and Security'!P42="*",'28-Elec Saftey and Security'!O42,'28-Elec Saftey and Security'!R42="*",'28-Elec Saftey and Security'!Q42,'28-Elec Saftey and Security'!T42="*",'28-Elec Saftey and Security'!S42),"")</f>
        <v/>
      </c>
      <c r="E3949" s="402" t="e">
        <f>D3949/'Project Data'!$D$22</f>
        <v>#VALUE!</v>
      </c>
      <c r="F3949" s="174" t="s">
        <v>44</v>
      </c>
      <c r="G3949" s="239" t="str" cm="1">
        <f t="array" ref="G3949">_xlfn.IFNA(_xlfn.IFS('28-Elec Saftey and Security'!F42="*",'28-Elec Saftey and Security'!E42,'28-Elec Saftey and Security'!H42="*",'28-Elec Saftey and Security'!G42,'28-Elec Saftey and Security'!J42="*",'28-Elec Saftey and Security'!I42,'28-Elec Saftey and Security'!L42="*",'28-Elec Saftey and Security'!K42,'28-Elec Saftey and Security'!N42="*",'28-Elec Saftey and Security'!M42,'28-Elec Saftey and Security'!P42="*",'28-Elec Saftey and Security'!O42,'28-Elec Saftey and Security'!R42="*",'28-Elec Saftey and Security'!Q42,'28-Elec Saftey and Security'!T42="*",'28-Elec Saftey and Security'!S42,'28-Elec Saftey and Security'!V42="*",'28-Elec Saftey and Security'!U42),"")</f>
        <v/>
      </c>
      <c r="H3949" s="236" t="e">
        <f>G3949/'Project Data'!$D$22</f>
        <v>#VALUE!</v>
      </c>
      <c r="I3949" s="186"/>
      <c r="J3949" s="224"/>
      <c r="K3949" s="404"/>
    </row>
    <row r="3950" spans="1:11" s="147" customFormat="1" ht="15.6" hidden="1">
      <c r="A3950" s="198">
        <f>'28-Elec Saftey and Security'!A43</f>
        <v>0</v>
      </c>
      <c r="B3950" s="399" t="str">
        <f>'28-Elec Saftey and Security'!B43</f>
        <v>28 05 45 Systems Integration and Unified Systems</v>
      </c>
      <c r="C3950" s="399"/>
      <c r="D3950" s="402" t="str" cm="1">
        <f t="array" ref="D3950">_xlfn.IFNA(_xlfn.IFS('28-Elec Saftey and Security'!D43="*",'28-Elec Saftey and Security'!C43,'28-Elec Saftey and Security'!F43="*",'28-Elec Saftey and Security'!E43,'28-Elec Saftey and Security'!H43="*",'28-Elec Saftey and Security'!G43,'28-Elec Saftey and Security'!J43="*",'28-Elec Saftey and Security'!I43,'28-Elec Saftey and Security'!L43="*",'28-Elec Saftey and Security'!K43,'28-Elec Saftey and Security'!N43="*",'28-Elec Saftey and Security'!M43,'28-Elec Saftey and Security'!P43="*",'28-Elec Saftey and Security'!O43,'28-Elec Saftey and Security'!R43="*",'28-Elec Saftey and Security'!Q43,'28-Elec Saftey and Security'!T43="*",'28-Elec Saftey and Security'!S43),"")</f>
        <v/>
      </c>
      <c r="E3950" s="402" t="e">
        <f>D3950/'Project Data'!$D$22</f>
        <v>#VALUE!</v>
      </c>
      <c r="F3950" s="174" t="s">
        <v>44</v>
      </c>
      <c r="G3950" s="239" t="str" cm="1">
        <f t="array" ref="G3950">_xlfn.IFNA(_xlfn.IFS('28-Elec Saftey and Security'!F43="*",'28-Elec Saftey and Security'!E43,'28-Elec Saftey and Security'!H43="*",'28-Elec Saftey and Security'!G43,'28-Elec Saftey and Security'!J43="*",'28-Elec Saftey and Security'!I43,'28-Elec Saftey and Security'!L43="*",'28-Elec Saftey and Security'!K43,'28-Elec Saftey and Security'!N43="*",'28-Elec Saftey and Security'!M43,'28-Elec Saftey and Security'!P43="*",'28-Elec Saftey and Security'!O43,'28-Elec Saftey and Security'!R43="*",'28-Elec Saftey and Security'!Q43,'28-Elec Saftey and Security'!T43="*",'28-Elec Saftey and Security'!S43,'28-Elec Saftey and Security'!V43="*",'28-Elec Saftey and Security'!U43),"")</f>
        <v/>
      </c>
      <c r="H3950" s="236" t="e">
        <f>G3950/'Project Data'!$D$22</f>
        <v>#VALUE!</v>
      </c>
      <c r="I3950" s="186"/>
      <c r="J3950" s="224"/>
      <c r="K3950" s="404"/>
    </row>
    <row r="3951" spans="1:11" s="147" customFormat="1" ht="15.6" hidden="1">
      <c r="A3951" s="198">
        <f>'28-Elec Saftey and Security'!A44</f>
        <v>0</v>
      </c>
      <c r="B3951" s="399" t="str">
        <f>'28-Elec Saftey and Security'!B44</f>
        <v>28 05 45.11 Mechanical</v>
      </c>
      <c r="C3951" s="399"/>
      <c r="D3951" s="402" t="str" cm="1">
        <f t="array" ref="D3951">_xlfn.IFNA(_xlfn.IFS('28-Elec Saftey and Security'!D44="*",'28-Elec Saftey and Security'!C44,'28-Elec Saftey and Security'!F44="*",'28-Elec Saftey and Security'!E44,'28-Elec Saftey and Security'!H44="*",'28-Elec Saftey and Security'!G44,'28-Elec Saftey and Security'!J44="*",'28-Elec Saftey and Security'!I44,'28-Elec Saftey and Security'!L44="*",'28-Elec Saftey and Security'!K44,'28-Elec Saftey and Security'!N44="*",'28-Elec Saftey and Security'!M44,'28-Elec Saftey and Security'!P44="*",'28-Elec Saftey and Security'!O44,'28-Elec Saftey and Security'!R44="*",'28-Elec Saftey and Security'!Q44,'28-Elec Saftey and Security'!T44="*",'28-Elec Saftey and Security'!S44),"")</f>
        <v/>
      </c>
      <c r="E3951" s="402" t="e">
        <f>D3951/'Project Data'!$D$22</f>
        <v>#VALUE!</v>
      </c>
      <c r="F3951" s="174" t="s">
        <v>44</v>
      </c>
      <c r="G3951" s="239" t="str" cm="1">
        <f t="array" ref="G3951">_xlfn.IFNA(_xlfn.IFS('28-Elec Saftey and Security'!F44="*",'28-Elec Saftey and Security'!E44,'28-Elec Saftey and Security'!H44="*",'28-Elec Saftey and Security'!G44,'28-Elec Saftey and Security'!J44="*",'28-Elec Saftey and Security'!I44,'28-Elec Saftey and Security'!L44="*",'28-Elec Saftey and Security'!K44,'28-Elec Saftey and Security'!N44="*",'28-Elec Saftey and Security'!M44,'28-Elec Saftey and Security'!P44="*",'28-Elec Saftey and Security'!O44,'28-Elec Saftey and Security'!R44="*",'28-Elec Saftey and Security'!Q44,'28-Elec Saftey and Security'!T44="*",'28-Elec Saftey and Security'!S44,'28-Elec Saftey and Security'!V44="*",'28-Elec Saftey and Security'!U44),"")</f>
        <v/>
      </c>
      <c r="H3951" s="236" t="e">
        <f>G3951/'Project Data'!$D$22</f>
        <v>#VALUE!</v>
      </c>
      <c r="I3951" s="186"/>
      <c r="J3951" s="224"/>
      <c r="K3951" s="404"/>
    </row>
    <row r="3952" spans="1:11" s="147" customFormat="1" ht="15.6" hidden="1">
      <c r="A3952" s="198">
        <f>'28-Elec Saftey and Security'!A45</f>
        <v>0</v>
      </c>
      <c r="B3952" s="399" t="str">
        <f>'28-Elec Saftey and Security'!B45</f>
        <v>28 05 45.13 Electrical</v>
      </c>
      <c r="C3952" s="399"/>
      <c r="D3952" s="402" t="str" cm="1">
        <f t="array" ref="D3952">_xlfn.IFNA(_xlfn.IFS('28-Elec Saftey and Security'!D45="*",'28-Elec Saftey and Security'!C45,'28-Elec Saftey and Security'!F45="*",'28-Elec Saftey and Security'!E45,'28-Elec Saftey and Security'!H45="*",'28-Elec Saftey and Security'!G45,'28-Elec Saftey and Security'!J45="*",'28-Elec Saftey and Security'!I45,'28-Elec Saftey and Security'!L45="*",'28-Elec Saftey and Security'!K45,'28-Elec Saftey and Security'!N45="*",'28-Elec Saftey and Security'!M45,'28-Elec Saftey and Security'!P45="*",'28-Elec Saftey and Security'!O45,'28-Elec Saftey and Security'!R45="*",'28-Elec Saftey and Security'!Q45,'28-Elec Saftey and Security'!T45="*",'28-Elec Saftey and Security'!S45),"")</f>
        <v/>
      </c>
      <c r="E3952" s="402" t="e">
        <f>D3952/'Project Data'!$D$22</f>
        <v>#VALUE!</v>
      </c>
      <c r="F3952" s="174" t="s">
        <v>44</v>
      </c>
      <c r="G3952" s="239" t="str" cm="1">
        <f t="array" ref="G3952">_xlfn.IFNA(_xlfn.IFS('28-Elec Saftey and Security'!F45="*",'28-Elec Saftey and Security'!E45,'28-Elec Saftey and Security'!H45="*",'28-Elec Saftey and Security'!G45,'28-Elec Saftey and Security'!J45="*",'28-Elec Saftey and Security'!I45,'28-Elec Saftey and Security'!L45="*",'28-Elec Saftey and Security'!K45,'28-Elec Saftey and Security'!N45="*",'28-Elec Saftey and Security'!M45,'28-Elec Saftey and Security'!P45="*",'28-Elec Saftey and Security'!O45,'28-Elec Saftey and Security'!R45="*",'28-Elec Saftey and Security'!Q45,'28-Elec Saftey and Security'!T45="*",'28-Elec Saftey and Security'!S45,'28-Elec Saftey and Security'!V45="*",'28-Elec Saftey and Security'!U45),"")</f>
        <v/>
      </c>
      <c r="H3952" s="236" t="e">
        <f>G3952/'Project Data'!$D$22</f>
        <v>#VALUE!</v>
      </c>
      <c r="I3952" s="186"/>
      <c r="J3952" s="224"/>
      <c r="K3952" s="404"/>
    </row>
    <row r="3953" spans="1:11" s="147" customFormat="1" ht="15.6" hidden="1">
      <c r="A3953" s="198">
        <f>'28-Elec Saftey and Security'!A46</f>
        <v>0</v>
      </c>
      <c r="B3953" s="399" t="str">
        <f>'28-Elec Saftey and Security'!B46</f>
        <v>28 05 53 Identification for Electronic Safety and Security</v>
      </c>
      <c r="C3953" s="399"/>
      <c r="D3953" s="402" t="str" cm="1">
        <f t="array" ref="D3953">_xlfn.IFNA(_xlfn.IFS('28-Elec Saftey and Security'!D46="*",'28-Elec Saftey and Security'!C46,'28-Elec Saftey and Security'!F46="*",'28-Elec Saftey and Security'!E46,'28-Elec Saftey and Security'!H46="*",'28-Elec Saftey and Security'!G46,'28-Elec Saftey and Security'!J46="*",'28-Elec Saftey and Security'!I46,'28-Elec Saftey and Security'!L46="*",'28-Elec Saftey and Security'!K46,'28-Elec Saftey and Security'!N46="*",'28-Elec Saftey and Security'!M46,'28-Elec Saftey and Security'!P46="*",'28-Elec Saftey and Security'!O46,'28-Elec Saftey and Security'!R46="*",'28-Elec Saftey and Security'!Q46,'28-Elec Saftey and Security'!T46="*",'28-Elec Saftey and Security'!S46),"")</f>
        <v/>
      </c>
      <c r="E3953" s="402" t="e">
        <f>D3953/'Project Data'!$D$22</f>
        <v>#VALUE!</v>
      </c>
      <c r="F3953" s="174" t="s">
        <v>44</v>
      </c>
      <c r="G3953" s="239" t="str" cm="1">
        <f t="array" ref="G3953">_xlfn.IFNA(_xlfn.IFS('28-Elec Saftey and Security'!F46="*",'28-Elec Saftey and Security'!E46,'28-Elec Saftey and Security'!H46="*",'28-Elec Saftey and Security'!G46,'28-Elec Saftey and Security'!J46="*",'28-Elec Saftey and Security'!I46,'28-Elec Saftey and Security'!L46="*",'28-Elec Saftey and Security'!K46,'28-Elec Saftey and Security'!N46="*",'28-Elec Saftey and Security'!M46,'28-Elec Saftey and Security'!P46="*",'28-Elec Saftey and Security'!O46,'28-Elec Saftey and Security'!R46="*",'28-Elec Saftey and Security'!Q46,'28-Elec Saftey and Security'!T46="*",'28-Elec Saftey and Security'!S46,'28-Elec Saftey and Security'!V46="*",'28-Elec Saftey and Security'!U46),"")</f>
        <v/>
      </c>
      <c r="H3953" s="236" t="e">
        <f>G3953/'Project Data'!$D$22</f>
        <v>#VALUE!</v>
      </c>
      <c r="I3953" s="186"/>
      <c r="J3953" s="224"/>
      <c r="K3953" s="404"/>
    </row>
    <row r="3954" spans="1:11" s="147" customFormat="1" ht="15.6" hidden="1">
      <c r="A3954" s="198">
        <f>'28-Elec Saftey and Security'!A47</f>
        <v>0</v>
      </c>
      <c r="B3954" s="399" t="str">
        <f>'28-Elec Saftey and Security'!B47</f>
        <v>28 08 00 Commissioning of Electronic Safety and Security</v>
      </c>
      <c r="C3954" s="399"/>
      <c r="D3954" s="402" t="str" cm="1">
        <f t="array" ref="D3954">_xlfn.IFNA(_xlfn.IFS('28-Elec Saftey and Security'!D47="*",'28-Elec Saftey and Security'!C47,'28-Elec Saftey and Security'!F47="*",'28-Elec Saftey and Security'!E47,'28-Elec Saftey and Security'!H47="*",'28-Elec Saftey and Security'!G47,'28-Elec Saftey and Security'!J47="*",'28-Elec Saftey and Security'!I47,'28-Elec Saftey and Security'!L47="*",'28-Elec Saftey and Security'!K47,'28-Elec Saftey and Security'!N47="*",'28-Elec Saftey and Security'!M47,'28-Elec Saftey and Security'!P47="*",'28-Elec Saftey and Security'!O47,'28-Elec Saftey and Security'!R47="*",'28-Elec Saftey and Security'!Q47,'28-Elec Saftey and Security'!T47="*",'28-Elec Saftey and Security'!S47),"")</f>
        <v/>
      </c>
      <c r="E3954" s="402" t="e">
        <f>D3954/'Project Data'!$D$22</f>
        <v>#VALUE!</v>
      </c>
      <c r="F3954" s="174" t="s">
        <v>44</v>
      </c>
      <c r="G3954" s="239" t="str" cm="1">
        <f t="array" ref="G3954">_xlfn.IFNA(_xlfn.IFS('28-Elec Saftey and Security'!F47="*",'28-Elec Saftey and Security'!E47,'28-Elec Saftey and Security'!H47="*",'28-Elec Saftey and Security'!G47,'28-Elec Saftey and Security'!J47="*",'28-Elec Saftey and Security'!I47,'28-Elec Saftey and Security'!L47="*",'28-Elec Saftey and Security'!K47,'28-Elec Saftey and Security'!N47="*",'28-Elec Saftey and Security'!M47,'28-Elec Saftey and Security'!P47="*",'28-Elec Saftey and Security'!O47,'28-Elec Saftey and Security'!R47="*",'28-Elec Saftey and Security'!Q47,'28-Elec Saftey and Security'!T47="*",'28-Elec Saftey and Security'!S47,'28-Elec Saftey and Security'!V47="*",'28-Elec Saftey and Security'!U47),"")</f>
        <v/>
      </c>
      <c r="H3954" s="236" t="e">
        <f>G3954/'Project Data'!$D$22</f>
        <v>#VALUE!</v>
      </c>
      <c r="I3954" s="186"/>
      <c r="J3954" s="224"/>
      <c r="K3954" s="404"/>
    </row>
    <row r="3955" spans="1:11" s="147" customFormat="1" ht="15.6" hidden="1">
      <c r="A3955" s="198">
        <f>'28-Elec Saftey and Security'!A48</f>
        <v>0</v>
      </c>
      <c r="B3955" s="399" t="str">
        <f>'28-Elec Saftey and Security'!B48</f>
        <v>28 08 11 Testing for Baseline Performance Criteria</v>
      </c>
      <c r="C3955" s="399"/>
      <c r="D3955" s="402" t="str" cm="1">
        <f t="array" ref="D3955">_xlfn.IFNA(_xlfn.IFS('28-Elec Saftey and Security'!D48="*",'28-Elec Saftey and Security'!C48,'28-Elec Saftey and Security'!F48="*",'28-Elec Saftey and Security'!E48,'28-Elec Saftey and Security'!H48="*",'28-Elec Saftey and Security'!G48,'28-Elec Saftey and Security'!J48="*",'28-Elec Saftey and Security'!I48,'28-Elec Saftey and Security'!L48="*",'28-Elec Saftey and Security'!K48,'28-Elec Saftey and Security'!N48="*",'28-Elec Saftey and Security'!M48,'28-Elec Saftey and Security'!P48="*",'28-Elec Saftey and Security'!O48,'28-Elec Saftey and Security'!R48="*",'28-Elec Saftey and Security'!Q48,'28-Elec Saftey and Security'!T48="*",'28-Elec Saftey and Security'!S48),"")</f>
        <v/>
      </c>
      <c r="E3955" s="402" t="e">
        <f>D3955/'Project Data'!$D$22</f>
        <v>#VALUE!</v>
      </c>
      <c r="F3955" s="174" t="s">
        <v>44</v>
      </c>
      <c r="G3955" s="239" t="str" cm="1">
        <f t="array" ref="G3955">_xlfn.IFNA(_xlfn.IFS('28-Elec Saftey and Security'!F48="*",'28-Elec Saftey and Security'!E48,'28-Elec Saftey and Security'!H48="*",'28-Elec Saftey and Security'!G48,'28-Elec Saftey and Security'!J48="*",'28-Elec Saftey and Security'!I48,'28-Elec Saftey and Security'!L48="*",'28-Elec Saftey and Security'!K48,'28-Elec Saftey and Security'!N48="*",'28-Elec Saftey and Security'!M48,'28-Elec Saftey and Security'!P48="*",'28-Elec Saftey and Security'!O48,'28-Elec Saftey and Security'!R48="*",'28-Elec Saftey and Security'!Q48,'28-Elec Saftey and Security'!T48="*",'28-Elec Saftey and Security'!S48,'28-Elec Saftey and Security'!V48="*",'28-Elec Saftey and Security'!U48),"")</f>
        <v/>
      </c>
      <c r="H3955" s="236" t="e">
        <f>G3955/'Project Data'!$D$22</f>
        <v>#VALUE!</v>
      </c>
      <c r="I3955" s="186"/>
      <c r="J3955" s="224"/>
      <c r="K3955" s="404"/>
    </row>
    <row r="3956" spans="1:11" s="147" customFormat="1" ht="15.6">
      <c r="A3956" s="398">
        <f>'28-Elec Saftey and Security'!A49</f>
        <v>1</v>
      </c>
      <c r="B3956" s="642" t="str">
        <f>'28-Elec Saftey and Security'!B49</f>
        <v>28 10 00 Access Control &amp; Low Voltage</v>
      </c>
      <c r="C3956" s="643"/>
      <c r="D3956" s="402" cm="1">
        <f t="array" ref="D3956">_xlfn.IFNA(_xlfn.IFS('28-Elec Saftey and Security'!D49="*",'28-Elec Saftey and Security'!C49,'28-Elec Saftey and Security'!F49="*",'28-Elec Saftey and Security'!E49,'28-Elec Saftey and Security'!H49="*",'28-Elec Saftey and Security'!G49,'28-Elec Saftey and Security'!J49="*",'28-Elec Saftey and Security'!I49,'28-Elec Saftey and Security'!L49="*",'28-Elec Saftey and Security'!K49,'28-Elec Saftey and Security'!N49="*",'28-Elec Saftey and Security'!M49,'28-Elec Saftey and Security'!P49="*",'28-Elec Saftey and Security'!O49,'28-Elec Saftey and Security'!R49="*",'28-Elec Saftey and Security'!Q49,'28-Elec Saftey and Security'!T49="*",'28-Elec Saftey and Security'!S49),"")</f>
        <v>128200</v>
      </c>
      <c r="E3956" s="402">
        <f>D3956/'Project Data'!$D$22</f>
        <v>1.4325462895710184</v>
      </c>
      <c r="F3956" s="421">
        <v>128200</v>
      </c>
      <c r="G3956" s="423" cm="1">
        <f t="array" ref="G3956">_xlfn.IFNA(_xlfn.IFS('28-Elec Saftey and Security'!F49="*",'28-Elec Saftey and Security'!E49,'28-Elec Saftey and Security'!H49="*",'28-Elec Saftey and Security'!G49,'28-Elec Saftey and Security'!J49="*",'28-Elec Saftey and Security'!I49,'28-Elec Saftey and Security'!L49="*",'28-Elec Saftey and Security'!K49,'28-Elec Saftey and Security'!N49="*",'28-Elec Saftey and Security'!M49,'28-Elec Saftey and Security'!P49="*",'28-Elec Saftey and Security'!O49,'28-Elec Saftey and Security'!R49="*",'28-Elec Saftey and Security'!Q49,'28-Elec Saftey and Security'!T49="*",'28-Elec Saftey and Security'!S49,'28-Elec Saftey and Security'!V49="*",'28-Elec Saftey and Security'!U49),"")</f>
        <v>128200</v>
      </c>
      <c r="H3956" s="402">
        <f>G3956/'Project Data'!$D$22</f>
        <v>1.4325462895710184</v>
      </c>
      <c r="I3956" s="426"/>
      <c r="J3956" s="427"/>
      <c r="K3956" s="404" t="s">
        <v>133</v>
      </c>
    </row>
    <row r="3957" spans="1:11" s="147" customFormat="1" ht="15.6" hidden="1">
      <c r="A3957" s="198">
        <f>'28-Elec Saftey and Security'!A50</f>
        <v>0</v>
      </c>
      <c r="B3957" s="235" t="str">
        <f>'28-Elec Saftey and Security'!B50</f>
        <v>28 13 00 Access Control Software and Database Management</v>
      </c>
      <c r="C3957" s="254"/>
      <c r="D3957" s="402" t="str" cm="1">
        <f t="array" ref="D3957">_xlfn.IFNA(_xlfn.IFS('28-Elec Saftey and Security'!D50="*",'28-Elec Saftey and Security'!C50,'28-Elec Saftey and Security'!F50="*",'28-Elec Saftey and Security'!E50,'28-Elec Saftey and Security'!H50="*",'28-Elec Saftey and Security'!G50,'28-Elec Saftey and Security'!J50="*",'28-Elec Saftey and Security'!I50,'28-Elec Saftey and Security'!L50="*",'28-Elec Saftey and Security'!K50,'28-Elec Saftey and Security'!N50="*",'28-Elec Saftey and Security'!M50,'28-Elec Saftey and Security'!P50="*",'28-Elec Saftey and Security'!O50,'28-Elec Saftey and Security'!R50="*",'28-Elec Saftey and Security'!Q50,'28-Elec Saftey and Security'!T50="*",'28-Elec Saftey and Security'!S50),"")</f>
        <v/>
      </c>
      <c r="E3957" s="402" t="e">
        <f>D3957/'Project Data'!$D$22</f>
        <v>#VALUE!</v>
      </c>
      <c r="F3957" s="174" t="s">
        <v>44</v>
      </c>
      <c r="G3957" s="239" t="str" cm="1">
        <f t="array" ref="G3957">_xlfn.IFNA(_xlfn.IFS('28-Elec Saftey and Security'!F50="*",'28-Elec Saftey and Security'!E50,'28-Elec Saftey and Security'!H50="*",'28-Elec Saftey and Security'!G50,'28-Elec Saftey and Security'!J50="*",'28-Elec Saftey and Security'!I50,'28-Elec Saftey and Security'!L50="*",'28-Elec Saftey and Security'!K50,'28-Elec Saftey and Security'!N50="*",'28-Elec Saftey and Security'!M50,'28-Elec Saftey and Security'!P50="*",'28-Elec Saftey and Security'!O50,'28-Elec Saftey and Security'!R50="*",'28-Elec Saftey and Security'!Q50,'28-Elec Saftey and Security'!T50="*",'28-Elec Saftey and Security'!S50,'28-Elec Saftey and Security'!V50="*",'28-Elec Saftey and Security'!U50),"")</f>
        <v/>
      </c>
      <c r="H3957" s="236" t="e">
        <f>G3957/'Project Data'!$D$22</f>
        <v>#VALUE!</v>
      </c>
      <c r="I3957" s="186"/>
      <c r="J3957" s="224"/>
      <c r="K3957" s="404"/>
    </row>
    <row r="3958" spans="1:11" s="147" customFormat="1" ht="15.6" hidden="1">
      <c r="A3958" s="198">
        <f>'28-Elec Saftey and Security'!A51</f>
        <v>0</v>
      </c>
      <c r="B3958" s="235" t="str">
        <f>'28-Elec Saftey and Security'!B51</f>
        <v>28 13 11 Access Control Software</v>
      </c>
      <c r="C3958" s="254"/>
      <c r="D3958" s="239" t="str" cm="1">
        <f t="array" ref="D3958">_xlfn.IFNA(_xlfn.IFS('28-Elec Saftey and Security'!D51="*",'28-Elec Saftey and Security'!C51,'28-Elec Saftey and Security'!F51="*",'28-Elec Saftey and Security'!E51,'28-Elec Saftey and Security'!H51="*",'28-Elec Saftey and Security'!G51,'28-Elec Saftey and Security'!J51="*",'28-Elec Saftey and Security'!I51,'28-Elec Saftey and Security'!L51="*",'28-Elec Saftey and Security'!K51,'28-Elec Saftey and Security'!N51="*",'28-Elec Saftey and Security'!M51,'28-Elec Saftey and Security'!P51="*",'28-Elec Saftey and Security'!O51,'28-Elec Saftey and Security'!R51="*",'28-Elec Saftey and Security'!Q51,'28-Elec Saftey and Security'!T51="*",'28-Elec Saftey and Security'!S51),"")</f>
        <v/>
      </c>
      <c r="E3958" s="622" t="e">
        <f>D3958/'Project Data'!$D$22</f>
        <v>#VALUE!</v>
      </c>
      <c r="F3958" s="174" t="s">
        <v>44</v>
      </c>
      <c r="G3958" s="239" t="str" cm="1">
        <f t="array" ref="G3958">_xlfn.IFNA(_xlfn.IFS('28-Elec Saftey and Security'!F51="*",'28-Elec Saftey and Security'!E51,'28-Elec Saftey and Security'!H51="*",'28-Elec Saftey and Security'!G51,'28-Elec Saftey and Security'!J51="*",'28-Elec Saftey and Security'!I51,'28-Elec Saftey and Security'!L51="*",'28-Elec Saftey and Security'!K51,'28-Elec Saftey and Security'!N51="*",'28-Elec Saftey and Security'!M51,'28-Elec Saftey and Security'!P51="*",'28-Elec Saftey and Security'!O51,'28-Elec Saftey and Security'!R51="*",'28-Elec Saftey and Security'!Q51,'28-Elec Saftey and Security'!T51="*",'28-Elec Saftey and Security'!S51,'28-Elec Saftey and Security'!V51="*",'28-Elec Saftey and Security'!U51),"")</f>
        <v/>
      </c>
      <c r="H3958" s="236" t="e">
        <f>G3958/'Project Data'!$D$22</f>
        <v>#VALUE!</v>
      </c>
      <c r="I3958" s="186"/>
      <c r="J3958" s="224"/>
      <c r="K3958" s="242"/>
    </row>
    <row r="3959" spans="1:11" s="147" customFormat="1" ht="15.6" hidden="1">
      <c r="A3959" s="198">
        <f>'28-Elec Saftey and Security'!A52</f>
        <v>0</v>
      </c>
      <c r="B3959" s="235" t="str">
        <f>'28-Elec Saftey and Security'!B52</f>
        <v>28 13 11.11 Access Control Operating Systems</v>
      </c>
      <c r="C3959" s="254"/>
      <c r="D3959" s="239" t="str" cm="1">
        <f t="array" ref="D3959">_xlfn.IFNA(_xlfn.IFS('28-Elec Saftey and Security'!D52="*",'28-Elec Saftey and Security'!C52,'28-Elec Saftey and Security'!F52="*",'28-Elec Saftey and Security'!E52,'28-Elec Saftey and Security'!H52="*",'28-Elec Saftey and Security'!G52,'28-Elec Saftey and Security'!J52="*",'28-Elec Saftey and Security'!I52,'28-Elec Saftey and Security'!L52="*",'28-Elec Saftey and Security'!K52,'28-Elec Saftey and Security'!N52="*",'28-Elec Saftey and Security'!M52,'28-Elec Saftey and Security'!P52="*",'28-Elec Saftey and Security'!O52,'28-Elec Saftey and Security'!R52="*",'28-Elec Saftey and Security'!Q52,'28-Elec Saftey and Security'!T52="*",'28-Elec Saftey and Security'!S52),"")</f>
        <v/>
      </c>
      <c r="E3959" s="622" t="e">
        <f>D3959/'Project Data'!$D$22</f>
        <v>#VALUE!</v>
      </c>
      <c r="F3959" s="174" t="s">
        <v>44</v>
      </c>
      <c r="G3959" s="239" t="str" cm="1">
        <f t="array" ref="G3959">_xlfn.IFNA(_xlfn.IFS('28-Elec Saftey and Security'!F52="*",'28-Elec Saftey and Security'!E52,'28-Elec Saftey and Security'!H52="*",'28-Elec Saftey and Security'!G52,'28-Elec Saftey and Security'!J52="*",'28-Elec Saftey and Security'!I52,'28-Elec Saftey and Security'!L52="*",'28-Elec Saftey and Security'!K52,'28-Elec Saftey and Security'!N52="*",'28-Elec Saftey and Security'!M52,'28-Elec Saftey and Security'!P52="*",'28-Elec Saftey and Security'!O52,'28-Elec Saftey and Security'!R52="*",'28-Elec Saftey and Security'!Q52,'28-Elec Saftey and Security'!T52="*",'28-Elec Saftey and Security'!S52,'28-Elec Saftey and Security'!V52="*",'28-Elec Saftey and Security'!U52),"")</f>
        <v/>
      </c>
      <c r="H3959" s="236" t="e">
        <f>G3959/'Project Data'!$D$22</f>
        <v>#VALUE!</v>
      </c>
      <c r="I3959" s="186"/>
      <c r="J3959" s="224"/>
      <c r="K3959" s="242"/>
    </row>
    <row r="3960" spans="1:11" s="147" customFormat="1" ht="15.6" hidden="1">
      <c r="A3960" s="198">
        <f>'28-Elec Saftey and Security'!A53</f>
        <v>0</v>
      </c>
      <c r="B3960" s="235" t="str">
        <f>'28-Elec Saftey and Security'!B53</f>
        <v>28 14 00 Access Control System Hardware</v>
      </c>
      <c r="C3960" s="254"/>
      <c r="D3960" s="239" t="str" cm="1">
        <f t="array" ref="D3960">_xlfn.IFNA(_xlfn.IFS('28-Elec Saftey and Security'!D53="*",'28-Elec Saftey and Security'!C53,'28-Elec Saftey and Security'!F53="*",'28-Elec Saftey and Security'!E53,'28-Elec Saftey and Security'!H53="*",'28-Elec Saftey and Security'!G53,'28-Elec Saftey and Security'!J53="*",'28-Elec Saftey and Security'!I53,'28-Elec Saftey and Security'!L53="*",'28-Elec Saftey and Security'!K53,'28-Elec Saftey and Security'!N53="*",'28-Elec Saftey and Security'!M53,'28-Elec Saftey and Security'!P53="*",'28-Elec Saftey and Security'!O53,'28-Elec Saftey and Security'!R53="*",'28-Elec Saftey and Security'!Q53,'28-Elec Saftey and Security'!T53="*",'28-Elec Saftey and Security'!S53),"")</f>
        <v/>
      </c>
      <c r="E3960" s="622" t="e">
        <f>D3960/'Project Data'!$D$22</f>
        <v>#VALUE!</v>
      </c>
      <c r="F3960" s="174" t="s">
        <v>44</v>
      </c>
      <c r="G3960" s="239" t="str" cm="1">
        <f t="array" ref="G3960">_xlfn.IFNA(_xlfn.IFS('28-Elec Saftey and Security'!F53="*",'28-Elec Saftey and Security'!E53,'28-Elec Saftey and Security'!H53="*",'28-Elec Saftey and Security'!G53,'28-Elec Saftey and Security'!J53="*",'28-Elec Saftey and Security'!I53,'28-Elec Saftey and Security'!L53="*",'28-Elec Saftey and Security'!K53,'28-Elec Saftey and Security'!N53="*",'28-Elec Saftey and Security'!M53,'28-Elec Saftey and Security'!P53="*",'28-Elec Saftey and Security'!O53,'28-Elec Saftey and Security'!R53="*",'28-Elec Saftey and Security'!Q53,'28-Elec Saftey and Security'!T53="*",'28-Elec Saftey and Security'!S53,'28-Elec Saftey and Security'!V53="*",'28-Elec Saftey and Security'!U53),"")</f>
        <v/>
      </c>
      <c r="H3960" s="236" t="e">
        <f>G3960/'Project Data'!$D$22</f>
        <v>#VALUE!</v>
      </c>
      <c r="I3960" s="186"/>
      <c r="J3960" s="224"/>
      <c r="K3960" s="242"/>
    </row>
    <row r="3961" spans="1:11" s="147" customFormat="1" ht="15.6" hidden="1">
      <c r="A3961" s="198">
        <f>'28-Elec Saftey and Security'!A54</f>
        <v>0</v>
      </c>
      <c r="B3961" s="235" t="str">
        <f>'28-Elec Saftey and Security'!B54</f>
        <v>28 14 11 Access Control Network Controllers</v>
      </c>
      <c r="C3961" s="254"/>
      <c r="D3961" s="239" t="str" cm="1">
        <f t="array" ref="D3961">_xlfn.IFNA(_xlfn.IFS('28-Elec Saftey and Security'!D54="*",'28-Elec Saftey and Security'!C54,'28-Elec Saftey and Security'!F54="*",'28-Elec Saftey and Security'!E54,'28-Elec Saftey and Security'!H54="*",'28-Elec Saftey and Security'!G54,'28-Elec Saftey and Security'!J54="*",'28-Elec Saftey and Security'!I54,'28-Elec Saftey and Security'!L54="*",'28-Elec Saftey and Security'!K54,'28-Elec Saftey and Security'!N54="*",'28-Elec Saftey and Security'!M54,'28-Elec Saftey and Security'!P54="*",'28-Elec Saftey and Security'!O54,'28-Elec Saftey and Security'!R54="*",'28-Elec Saftey and Security'!Q54,'28-Elec Saftey and Security'!T54="*",'28-Elec Saftey and Security'!S54),"")</f>
        <v/>
      </c>
      <c r="E3961" s="622" t="e">
        <f>D3961/'Project Data'!$D$22</f>
        <v>#VALUE!</v>
      </c>
      <c r="F3961" s="174" t="s">
        <v>44</v>
      </c>
      <c r="G3961" s="239" t="str" cm="1">
        <f t="array" ref="G3961">_xlfn.IFNA(_xlfn.IFS('28-Elec Saftey and Security'!F54="*",'28-Elec Saftey and Security'!E54,'28-Elec Saftey and Security'!H54="*",'28-Elec Saftey and Security'!G54,'28-Elec Saftey and Security'!J54="*",'28-Elec Saftey and Security'!I54,'28-Elec Saftey and Security'!L54="*",'28-Elec Saftey and Security'!K54,'28-Elec Saftey and Security'!N54="*",'28-Elec Saftey and Security'!M54,'28-Elec Saftey and Security'!P54="*",'28-Elec Saftey and Security'!O54,'28-Elec Saftey and Security'!R54="*",'28-Elec Saftey and Security'!Q54,'28-Elec Saftey and Security'!T54="*",'28-Elec Saftey and Security'!S54,'28-Elec Saftey and Security'!V54="*",'28-Elec Saftey and Security'!U54),"")</f>
        <v/>
      </c>
      <c r="H3961" s="236" t="e">
        <f>G3961/'Project Data'!$D$22</f>
        <v>#VALUE!</v>
      </c>
      <c r="I3961" s="186"/>
      <c r="J3961" s="224"/>
      <c r="K3961" s="242"/>
    </row>
    <row r="3962" spans="1:11" s="147" customFormat="1" ht="15.6" hidden="1">
      <c r="A3962" s="198">
        <f>'28-Elec Saftey and Security'!A55</f>
        <v>0</v>
      </c>
      <c r="B3962" s="235" t="str">
        <f>'28-Elec Saftey and Security'!B55</f>
        <v>28 14 13 Access Control Door Controllers</v>
      </c>
      <c r="C3962" s="254"/>
      <c r="D3962" s="239" t="str" cm="1">
        <f t="array" ref="D3962">_xlfn.IFNA(_xlfn.IFS('28-Elec Saftey and Security'!D55="*",'28-Elec Saftey and Security'!C55,'28-Elec Saftey and Security'!F55="*",'28-Elec Saftey and Security'!E55,'28-Elec Saftey and Security'!H55="*",'28-Elec Saftey and Security'!G55,'28-Elec Saftey and Security'!J55="*",'28-Elec Saftey and Security'!I55,'28-Elec Saftey and Security'!L55="*",'28-Elec Saftey and Security'!K55,'28-Elec Saftey and Security'!N55="*",'28-Elec Saftey and Security'!M55,'28-Elec Saftey and Security'!P55="*",'28-Elec Saftey and Security'!O55,'28-Elec Saftey and Security'!R55="*",'28-Elec Saftey and Security'!Q55,'28-Elec Saftey and Security'!T55="*",'28-Elec Saftey and Security'!S55),"")</f>
        <v/>
      </c>
      <c r="E3962" s="622" t="e">
        <f>D3962/'Project Data'!$D$22</f>
        <v>#VALUE!</v>
      </c>
      <c r="F3962" s="174" t="s">
        <v>44</v>
      </c>
      <c r="G3962" s="239" t="str" cm="1">
        <f t="array" ref="G3962">_xlfn.IFNA(_xlfn.IFS('28-Elec Saftey and Security'!F55="*",'28-Elec Saftey and Security'!E55,'28-Elec Saftey and Security'!H55="*",'28-Elec Saftey and Security'!G55,'28-Elec Saftey and Security'!J55="*",'28-Elec Saftey and Security'!I55,'28-Elec Saftey and Security'!L55="*",'28-Elec Saftey and Security'!K55,'28-Elec Saftey and Security'!N55="*",'28-Elec Saftey and Security'!M55,'28-Elec Saftey and Security'!P55="*",'28-Elec Saftey and Security'!O55,'28-Elec Saftey and Security'!R55="*",'28-Elec Saftey and Security'!Q55,'28-Elec Saftey and Security'!T55="*",'28-Elec Saftey and Security'!S55,'28-Elec Saftey and Security'!V55="*",'28-Elec Saftey and Security'!U55),"")</f>
        <v/>
      </c>
      <c r="H3962" s="236" t="e">
        <f>G3962/'Project Data'!$D$22</f>
        <v>#VALUE!</v>
      </c>
      <c r="I3962" s="186"/>
      <c r="J3962" s="224"/>
      <c r="K3962" s="242"/>
    </row>
    <row r="3963" spans="1:11" s="147" customFormat="1" ht="15.6" hidden="1">
      <c r="A3963" s="198">
        <f>'28-Elec Saftey and Security'!A56</f>
        <v>0</v>
      </c>
      <c r="B3963" s="235" t="str">
        <f>'28-Elec Saftey and Security'!B56</f>
        <v>28 15 00 Integrated Access Control Hardware Devices</v>
      </c>
      <c r="C3963" s="254"/>
      <c r="D3963" s="239" t="str" cm="1">
        <f t="array" ref="D3963">_xlfn.IFNA(_xlfn.IFS('28-Elec Saftey and Security'!D56="*",'28-Elec Saftey and Security'!C56,'28-Elec Saftey and Security'!F56="*",'28-Elec Saftey and Security'!E56,'28-Elec Saftey and Security'!H56="*",'28-Elec Saftey and Security'!G56,'28-Elec Saftey and Security'!J56="*",'28-Elec Saftey and Security'!I56,'28-Elec Saftey and Security'!L56="*",'28-Elec Saftey and Security'!K56,'28-Elec Saftey and Security'!N56="*",'28-Elec Saftey and Security'!M56,'28-Elec Saftey and Security'!P56="*",'28-Elec Saftey and Security'!O56,'28-Elec Saftey and Security'!R56="*",'28-Elec Saftey and Security'!Q56,'28-Elec Saftey and Security'!T56="*",'28-Elec Saftey and Security'!S56),"")</f>
        <v/>
      </c>
      <c r="E3963" s="622" t="e">
        <f>D3963/'Project Data'!$D$22</f>
        <v>#VALUE!</v>
      </c>
      <c r="F3963" s="174" t="s">
        <v>44</v>
      </c>
      <c r="G3963" s="239" t="str" cm="1">
        <f t="array" ref="G3963">_xlfn.IFNA(_xlfn.IFS('28-Elec Saftey and Security'!F56="*",'28-Elec Saftey and Security'!E56,'28-Elec Saftey and Security'!H56="*",'28-Elec Saftey and Security'!G56,'28-Elec Saftey and Security'!J56="*",'28-Elec Saftey and Security'!I56,'28-Elec Saftey and Security'!L56="*",'28-Elec Saftey and Security'!K56,'28-Elec Saftey and Security'!N56="*",'28-Elec Saftey and Security'!M56,'28-Elec Saftey and Security'!P56="*",'28-Elec Saftey and Security'!O56,'28-Elec Saftey and Security'!R56="*",'28-Elec Saftey and Security'!Q56,'28-Elec Saftey and Security'!T56="*",'28-Elec Saftey and Security'!S56,'28-Elec Saftey and Security'!V56="*",'28-Elec Saftey and Security'!U56),"")</f>
        <v/>
      </c>
      <c r="H3963" s="236" t="e">
        <f>G3963/'Project Data'!$D$22</f>
        <v>#VALUE!</v>
      </c>
      <c r="I3963" s="186"/>
      <c r="J3963" s="224"/>
      <c r="K3963" s="242"/>
    </row>
    <row r="3964" spans="1:11" s="147" customFormat="1" ht="15.6" hidden="1">
      <c r="A3964" s="198">
        <f>'28-Elec Saftey and Security'!A57</f>
        <v>0</v>
      </c>
      <c r="B3964" s="235" t="str">
        <f>'28-Elec Saftey and Security'!B57</f>
        <v>28 15 11 Integrated Credential Readers and Entry Management</v>
      </c>
      <c r="C3964" s="254"/>
      <c r="D3964" s="239" t="str" cm="1">
        <f t="array" ref="D3964">_xlfn.IFNA(_xlfn.IFS('28-Elec Saftey and Security'!D57="*",'28-Elec Saftey and Security'!C57,'28-Elec Saftey and Security'!F57="*",'28-Elec Saftey and Security'!E57,'28-Elec Saftey and Security'!H57="*",'28-Elec Saftey and Security'!G57,'28-Elec Saftey and Security'!J57="*",'28-Elec Saftey and Security'!I57,'28-Elec Saftey and Security'!L57="*",'28-Elec Saftey and Security'!K57,'28-Elec Saftey and Security'!N57="*",'28-Elec Saftey and Security'!M57,'28-Elec Saftey and Security'!P57="*",'28-Elec Saftey and Security'!O57,'28-Elec Saftey and Security'!R57="*",'28-Elec Saftey and Security'!Q57,'28-Elec Saftey and Security'!T57="*",'28-Elec Saftey and Security'!S57),"")</f>
        <v/>
      </c>
      <c r="E3964" s="622" t="e">
        <f>D3964/'Project Data'!$D$22</f>
        <v>#VALUE!</v>
      </c>
      <c r="F3964" s="174" t="s">
        <v>44</v>
      </c>
      <c r="G3964" s="239" t="str" cm="1">
        <f t="array" ref="G3964">_xlfn.IFNA(_xlfn.IFS('28-Elec Saftey and Security'!F57="*",'28-Elec Saftey and Security'!E57,'28-Elec Saftey and Security'!H57="*",'28-Elec Saftey and Security'!G57,'28-Elec Saftey and Security'!J57="*",'28-Elec Saftey and Security'!I57,'28-Elec Saftey and Security'!L57="*",'28-Elec Saftey and Security'!K57,'28-Elec Saftey and Security'!N57="*",'28-Elec Saftey and Security'!M57,'28-Elec Saftey and Security'!P57="*",'28-Elec Saftey and Security'!O57,'28-Elec Saftey and Security'!R57="*",'28-Elec Saftey and Security'!Q57,'28-Elec Saftey and Security'!T57="*",'28-Elec Saftey and Security'!S57,'28-Elec Saftey and Security'!V57="*",'28-Elec Saftey and Security'!U57),"")</f>
        <v/>
      </c>
      <c r="H3964" s="236" t="e">
        <f>G3964/'Project Data'!$D$22</f>
        <v>#VALUE!</v>
      </c>
      <c r="I3964" s="186"/>
      <c r="J3964" s="224"/>
      <c r="K3964" s="242"/>
    </row>
    <row r="3965" spans="1:11" s="147" customFormat="1" ht="15.6" hidden="1">
      <c r="A3965" s="198">
        <f>'28-Elec Saftey and Security'!A58</f>
        <v>0</v>
      </c>
      <c r="B3965" s="235" t="str">
        <f>'28-Elec Saftey and Security'!B58</f>
        <v>28 15 11.11 Standard Card Readers</v>
      </c>
      <c r="C3965" s="254"/>
      <c r="D3965" s="239" t="str" cm="1">
        <f t="array" ref="D3965">_xlfn.IFNA(_xlfn.IFS('28-Elec Saftey and Security'!D58="*",'28-Elec Saftey and Security'!C58,'28-Elec Saftey and Security'!F58="*",'28-Elec Saftey and Security'!E58,'28-Elec Saftey and Security'!H58="*",'28-Elec Saftey and Security'!G58,'28-Elec Saftey and Security'!J58="*",'28-Elec Saftey and Security'!I58,'28-Elec Saftey and Security'!L58="*",'28-Elec Saftey and Security'!K58,'28-Elec Saftey and Security'!N58="*",'28-Elec Saftey and Security'!M58,'28-Elec Saftey and Security'!P58="*",'28-Elec Saftey and Security'!O58,'28-Elec Saftey and Security'!R58="*",'28-Elec Saftey and Security'!Q58,'28-Elec Saftey and Security'!T58="*",'28-Elec Saftey and Security'!S58),"")</f>
        <v/>
      </c>
      <c r="E3965" s="622" t="e">
        <f>D3965/'Project Data'!$D$22</f>
        <v>#VALUE!</v>
      </c>
      <c r="F3965" s="174" t="s">
        <v>44</v>
      </c>
      <c r="G3965" s="239" t="str" cm="1">
        <f t="array" ref="G3965">_xlfn.IFNA(_xlfn.IFS('28-Elec Saftey and Security'!F58="*",'28-Elec Saftey and Security'!E58,'28-Elec Saftey and Security'!H58="*",'28-Elec Saftey and Security'!G58,'28-Elec Saftey and Security'!J58="*",'28-Elec Saftey and Security'!I58,'28-Elec Saftey and Security'!L58="*",'28-Elec Saftey and Security'!K58,'28-Elec Saftey and Security'!N58="*",'28-Elec Saftey and Security'!M58,'28-Elec Saftey and Security'!P58="*",'28-Elec Saftey and Security'!O58,'28-Elec Saftey and Security'!R58="*",'28-Elec Saftey and Security'!Q58,'28-Elec Saftey and Security'!T58="*",'28-Elec Saftey and Security'!S58,'28-Elec Saftey and Security'!V58="*",'28-Elec Saftey and Security'!U58),"")</f>
        <v/>
      </c>
      <c r="H3965" s="236" t="e">
        <f>G3965/'Project Data'!$D$22</f>
        <v>#VALUE!</v>
      </c>
      <c r="I3965" s="186"/>
      <c r="J3965" s="224"/>
      <c r="K3965" s="242"/>
    </row>
    <row r="3966" spans="1:11" s="147" customFormat="1" ht="15.6" hidden="1">
      <c r="A3966" s="198">
        <f>'28-Elec Saftey and Security'!A59</f>
        <v>0</v>
      </c>
      <c r="B3966" s="235" t="str">
        <f>'28-Elec Saftey and Security'!B59</f>
        <v>28 15 11.13 Keypads</v>
      </c>
      <c r="C3966" s="254"/>
      <c r="D3966" s="239" t="str" cm="1">
        <f t="array" ref="D3966">_xlfn.IFNA(_xlfn.IFS('28-Elec Saftey and Security'!D59="*",'28-Elec Saftey and Security'!C59,'28-Elec Saftey and Security'!F59="*",'28-Elec Saftey and Security'!E59,'28-Elec Saftey and Security'!H59="*",'28-Elec Saftey and Security'!G59,'28-Elec Saftey and Security'!J59="*",'28-Elec Saftey and Security'!I59,'28-Elec Saftey and Security'!L59="*",'28-Elec Saftey and Security'!K59,'28-Elec Saftey and Security'!N59="*",'28-Elec Saftey and Security'!M59,'28-Elec Saftey and Security'!P59="*",'28-Elec Saftey and Security'!O59,'28-Elec Saftey and Security'!R59="*",'28-Elec Saftey and Security'!Q59,'28-Elec Saftey and Security'!T59="*",'28-Elec Saftey and Security'!S59),"")</f>
        <v/>
      </c>
      <c r="E3966" s="622" t="e">
        <f>D3966/'Project Data'!$D$22</f>
        <v>#VALUE!</v>
      </c>
      <c r="F3966" s="174" t="s">
        <v>44</v>
      </c>
      <c r="G3966" s="239" t="str" cm="1">
        <f t="array" ref="G3966">_xlfn.IFNA(_xlfn.IFS('28-Elec Saftey and Security'!F59="*",'28-Elec Saftey and Security'!E59,'28-Elec Saftey and Security'!H59="*",'28-Elec Saftey and Security'!G59,'28-Elec Saftey and Security'!J59="*",'28-Elec Saftey and Security'!I59,'28-Elec Saftey and Security'!L59="*",'28-Elec Saftey and Security'!K59,'28-Elec Saftey and Security'!N59="*",'28-Elec Saftey and Security'!M59,'28-Elec Saftey and Security'!P59="*",'28-Elec Saftey and Security'!O59,'28-Elec Saftey and Security'!R59="*",'28-Elec Saftey and Security'!Q59,'28-Elec Saftey and Security'!T59="*",'28-Elec Saftey and Security'!S59,'28-Elec Saftey and Security'!V59="*",'28-Elec Saftey and Security'!U59),"")</f>
        <v/>
      </c>
      <c r="H3966" s="236" t="e">
        <f>G3966/'Project Data'!$D$22</f>
        <v>#VALUE!</v>
      </c>
      <c r="I3966" s="186"/>
      <c r="J3966" s="224"/>
      <c r="K3966" s="242"/>
    </row>
    <row r="3967" spans="1:11" s="147" customFormat="1" ht="15.6" hidden="1">
      <c r="A3967" s="198">
        <f>'28-Elec Saftey and Security'!A60</f>
        <v>0</v>
      </c>
      <c r="B3967" s="235" t="str">
        <f>'28-Elec Saftey and Security'!B60</f>
        <v>28 15 11.15 Biometric Identity Devices</v>
      </c>
      <c r="C3967" s="254"/>
      <c r="D3967" s="239" t="str" cm="1">
        <f t="array" ref="D3967">_xlfn.IFNA(_xlfn.IFS('28-Elec Saftey and Security'!D60="*",'28-Elec Saftey and Security'!C60,'28-Elec Saftey and Security'!F60="*",'28-Elec Saftey and Security'!E60,'28-Elec Saftey and Security'!H60="*",'28-Elec Saftey and Security'!G60,'28-Elec Saftey and Security'!J60="*",'28-Elec Saftey and Security'!I60,'28-Elec Saftey and Security'!L60="*",'28-Elec Saftey and Security'!K60,'28-Elec Saftey and Security'!N60="*",'28-Elec Saftey and Security'!M60,'28-Elec Saftey and Security'!P60="*",'28-Elec Saftey and Security'!O60,'28-Elec Saftey and Security'!R60="*",'28-Elec Saftey and Security'!Q60,'28-Elec Saftey and Security'!T60="*",'28-Elec Saftey and Security'!S60),"")</f>
        <v/>
      </c>
      <c r="E3967" s="622" t="e">
        <f>D3967/'Project Data'!$D$22</f>
        <v>#VALUE!</v>
      </c>
      <c r="F3967" s="174" t="s">
        <v>44</v>
      </c>
      <c r="G3967" s="239" t="str" cm="1">
        <f t="array" ref="G3967">_xlfn.IFNA(_xlfn.IFS('28-Elec Saftey and Security'!F60="*",'28-Elec Saftey and Security'!E60,'28-Elec Saftey and Security'!H60="*",'28-Elec Saftey and Security'!G60,'28-Elec Saftey and Security'!J60="*",'28-Elec Saftey and Security'!I60,'28-Elec Saftey and Security'!L60="*",'28-Elec Saftey and Security'!K60,'28-Elec Saftey and Security'!N60="*",'28-Elec Saftey and Security'!M60,'28-Elec Saftey and Security'!P60="*",'28-Elec Saftey and Security'!O60,'28-Elec Saftey and Security'!R60="*",'28-Elec Saftey and Security'!Q60,'28-Elec Saftey and Security'!T60="*",'28-Elec Saftey and Security'!S60,'28-Elec Saftey and Security'!V60="*",'28-Elec Saftey and Security'!U60),"")</f>
        <v/>
      </c>
      <c r="H3967" s="236" t="e">
        <f>G3967/'Project Data'!$D$22</f>
        <v>#VALUE!</v>
      </c>
      <c r="I3967" s="186"/>
      <c r="J3967" s="224"/>
      <c r="K3967" s="242"/>
    </row>
    <row r="3968" spans="1:11" s="147" customFormat="1" ht="15.6" hidden="1">
      <c r="A3968" s="198">
        <f>'28-Elec Saftey and Security'!A61</f>
        <v>0</v>
      </c>
      <c r="B3968" s="235" t="str">
        <f>'28-Elec Saftey and Security'!B61</f>
        <v>28 15 11.17 Combination Reader Devices</v>
      </c>
      <c r="C3968" s="254"/>
      <c r="D3968" s="239" t="str" cm="1">
        <f t="array" ref="D3968">_xlfn.IFNA(_xlfn.IFS('28-Elec Saftey and Security'!D61="*",'28-Elec Saftey and Security'!C61,'28-Elec Saftey and Security'!F61="*",'28-Elec Saftey and Security'!E61,'28-Elec Saftey and Security'!H61="*",'28-Elec Saftey and Security'!G61,'28-Elec Saftey and Security'!J61="*",'28-Elec Saftey and Security'!I61,'28-Elec Saftey and Security'!L61="*",'28-Elec Saftey and Security'!K61,'28-Elec Saftey and Security'!N61="*",'28-Elec Saftey and Security'!M61,'28-Elec Saftey and Security'!P61="*",'28-Elec Saftey and Security'!O61,'28-Elec Saftey and Security'!R61="*",'28-Elec Saftey and Security'!Q61,'28-Elec Saftey and Security'!T61="*",'28-Elec Saftey and Security'!S61),"")</f>
        <v/>
      </c>
      <c r="E3968" s="622" t="e">
        <f>D3968/'Project Data'!$D$22</f>
        <v>#VALUE!</v>
      </c>
      <c r="F3968" s="174" t="s">
        <v>44</v>
      </c>
      <c r="G3968" s="239" t="str" cm="1">
        <f t="array" ref="G3968">_xlfn.IFNA(_xlfn.IFS('28-Elec Saftey and Security'!F61="*",'28-Elec Saftey and Security'!E61,'28-Elec Saftey and Security'!H61="*",'28-Elec Saftey and Security'!G61,'28-Elec Saftey and Security'!J61="*",'28-Elec Saftey and Security'!I61,'28-Elec Saftey and Security'!L61="*",'28-Elec Saftey and Security'!K61,'28-Elec Saftey and Security'!N61="*",'28-Elec Saftey and Security'!M61,'28-Elec Saftey and Security'!P61="*",'28-Elec Saftey and Security'!O61,'28-Elec Saftey and Security'!R61="*",'28-Elec Saftey and Security'!Q61,'28-Elec Saftey and Security'!T61="*",'28-Elec Saftey and Security'!S61,'28-Elec Saftey and Security'!V61="*",'28-Elec Saftey and Security'!U61),"")</f>
        <v/>
      </c>
      <c r="H3968" s="236" t="e">
        <f>G3968/'Project Data'!$D$22</f>
        <v>#VALUE!</v>
      </c>
      <c r="I3968" s="186"/>
      <c r="J3968" s="224"/>
      <c r="K3968" s="242"/>
    </row>
    <row r="3969" spans="1:11" s="147" customFormat="1" ht="15.6" hidden="1">
      <c r="A3969" s="198">
        <f>'28-Elec Saftey and Security'!A62</f>
        <v>0</v>
      </c>
      <c r="B3969" s="235" t="str">
        <f>'28-Elec Saftey and Security'!B62</f>
        <v>28 15 13 Access Control Credentials</v>
      </c>
      <c r="C3969" s="254"/>
      <c r="D3969" s="239" t="str" cm="1">
        <f t="array" ref="D3969">_xlfn.IFNA(_xlfn.IFS('28-Elec Saftey and Security'!D62="*",'28-Elec Saftey and Security'!C62,'28-Elec Saftey and Security'!F62="*",'28-Elec Saftey and Security'!E62,'28-Elec Saftey and Security'!H62="*",'28-Elec Saftey and Security'!G62,'28-Elec Saftey and Security'!J62="*",'28-Elec Saftey and Security'!I62,'28-Elec Saftey and Security'!L62="*",'28-Elec Saftey and Security'!K62,'28-Elec Saftey and Security'!N62="*",'28-Elec Saftey and Security'!M62,'28-Elec Saftey and Security'!P62="*",'28-Elec Saftey and Security'!O62,'28-Elec Saftey and Security'!R62="*",'28-Elec Saftey and Security'!Q62,'28-Elec Saftey and Security'!T62="*",'28-Elec Saftey and Security'!S62),"")</f>
        <v/>
      </c>
      <c r="E3969" s="622" t="e">
        <f>D3969/'Project Data'!$D$22</f>
        <v>#VALUE!</v>
      </c>
      <c r="F3969" s="174" t="s">
        <v>44</v>
      </c>
      <c r="G3969" s="239" t="str" cm="1">
        <f t="array" ref="G3969">_xlfn.IFNA(_xlfn.IFS('28-Elec Saftey and Security'!F62="*",'28-Elec Saftey and Security'!E62,'28-Elec Saftey and Security'!H62="*",'28-Elec Saftey and Security'!G62,'28-Elec Saftey and Security'!J62="*",'28-Elec Saftey and Security'!I62,'28-Elec Saftey and Security'!L62="*",'28-Elec Saftey and Security'!K62,'28-Elec Saftey and Security'!N62="*",'28-Elec Saftey and Security'!M62,'28-Elec Saftey and Security'!P62="*",'28-Elec Saftey and Security'!O62,'28-Elec Saftey and Security'!R62="*",'28-Elec Saftey and Security'!Q62,'28-Elec Saftey and Security'!T62="*",'28-Elec Saftey and Security'!S62,'28-Elec Saftey and Security'!V62="*",'28-Elec Saftey and Security'!U62),"")</f>
        <v/>
      </c>
      <c r="H3969" s="236" t="e">
        <f>G3969/'Project Data'!$D$22</f>
        <v>#VALUE!</v>
      </c>
      <c r="I3969" s="186"/>
      <c r="J3969" s="224"/>
      <c r="K3969" s="242"/>
    </row>
    <row r="3970" spans="1:11" s="147" customFormat="1" ht="15.6" hidden="1">
      <c r="A3970" s="198">
        <f>'28-Elec Saftey and Security'!A63</f>
        <v>0</v>
      </c>
      <c r="B3970" s="235" t="str">
        <f>'28-Elec Saftey and Security'!B63</f>
        <v>28 15 13.11 Access Control Cards</v>
      </c>
      <c r="C3970" s="254"/>
      <c r="D3970" s="239" t="str" cm="1">
        <f t="array" ref="D3970">_xlfn.IFNA(_xlfn.IFS('28-Elec Saftey and Security'!D63="*",'28-Elec Saftey and Security'!C63,'28-Elec Saftey and Security'!F63="*",'28-Elec Saftey and Security'!E63,'28-Elec Saftey and Security'!H63="*",'28-Elec Saftey and Security'!G63,'28-Elec Saftey and Security'!J63="*",'28-Elec Saftey and Security'!I63,'28-Elec Saftey and Security'!L63="*",'28-Elec Saftey and Security'!K63,'28-Elec Saftey and Security'!N63="*",'28-Elec Saftey and Security'!M63,'28-Elec Saftey and Security'!P63="*",'28-Elec Saftey and Security'!O63,'28-Elec Saftey and Security'!R63="*",'28-Elec Saftey and Security'!Q63,'28-Elec Saftey and Security'!T63="*",'28-Elec Saftey and Security'!S63),"")</f>
        <v/>
      </c>
      <c r="E3970" s="622" t="e">
        <f>D3970/'Project Data'!$D$22</f>
        <v>#VALUE!</v>
      </c>
      <c r="F3970" s="174" t="s">
        <v>44</v>
      </c>
      <c r="G3970" s="239" t="str" cm="1">
        <f t="array" ref="G3970">_xlfn.IFNA(_xlfn.IFS('28-Elec Saftey and Security'!F63="*",'28-Elec Saftey and Security'!E63,'28-Elec Saftey and Security'!H63="*",'28-Elec Saftey and Security'!G63,'28-Elec Saftey and Security'!J63="*",'28-Elec Saftey and Security'!I63,'28-Elec Saftey and Security'!L63="*",'28-Elec Saftey and Security'!K63,'28-Elec Saftey and Security'!N63="*",'28-Elec Saftey and Security'!M63,'28-Elec Saftey and Security'!P63="*",'28-Elec Saftey and Security'!O63,'28-Elec Saftey and Security'!R63="*",'28-Elec Saftey and Security'!Q63,'28-Elec Saftey and Security'!T63="*",'28-Elec Saftey and Security'!S63,'28-Elec Saftey and Security'!V63="*",'28-Elec Saftey and Security'!U63),"")</f>
        <v/>
      </c>
      <c r="H3970" s="236" t="e">
        <f>G3970/'Project Data'!$D$22</f>
        <v>#VALUE!</v>
      </c>
      <c r="I3970" s="186"/>
      <c r="J3970" s="224"/>
      <c r="K3970" s="242"/>
    </row>
    <row r="3971" spans="1:11" s="147" customFormat="1" ht="15.6" hidden="1">
      <c r="A3971" s="198">
        <f>'28-Elec Saftey and Security'!A64</f>
        <v>0</v>
      </c>
      <c r="B3971" s="235" t="str">
        <f>'28-Elec Saftey and Security'!B64</f>
        <v>28 15 13.13 Wireless Key Fobs</v>
      </c>
      <c r="C3971" s="254"/>
      <c r="D3971" s="239" t="str" cm="1">
        <f t="array" ref="D3971">_xlfn.IFNA(_xlfn.IFS('28-Elec Saftey and Security'!D64="*",'28-Elec Saftey and Security'!C64,'28-Elec Saftey and Security'!F64="*",'28-Elec Saftey and Security'!E64,'28-Elec Saftey and Security'!H64="*",'28-Elec Saftey and Security'!G64,'28-Elec Saftey and Security'!J64="*",'28-Elec Saftey and Security'!I64,'28-Elec Saftey and Security'!L64="*",'28-Elec Saftey and Security'!K64,'28-Elec Saftey and Security'!N64="*",'28-Elec Saftey and Security'!M64,'28-Elec Saftey and Security'!P64="*",'28-Elec Saftey and Security'!O64,'28-Elec Saftey and Security'!R64="*",'28-Elec Saftey and Security'!Q64,'28-Elec Saftey and Security'!T64="*",'28-Elec Saftey and Security'!S64),"")</f>
        <v/>
      </c>
      <c r="E3971" s="622" t="e">
        <f>D3971/'Project Data'!$D$22</f>
        <v>#VALUE!</v>
      </c>
      <c r="F3971" s="174" t="s">
        <v>44</v>
      </c>
      <c r="G3971" s="239" t="str" cm="1">
        <f t="array" ref="G3971">_xlfn.IFNA(_xlfn.IFS('28-Elec Saftey and Security'!F64="*",'28-Elec Saftey and Security'!E64,'28-Elec Saftey and Security'!H64="*",'28-Elec Saftey and Security'!G64,'28-Elec Saftey and Security'!J64="*",'28-Elec Saftey and Security'!I64,'28-Elec Saftey and Security'!L64="*",'28-Elec Saftey and Security'!K64,'28-Elec Saftey and Security'!N64="*",'28-Elec Saftey and Security'!M64,'28-Elec Saftey and Security'!P64="*",'28-Elec Saftey and Security'!O64,'28-Elec Saftey and Security'!R64="*",'28-Elec Saftey and Security'!Q64,'28-Elec Saftey and Security'!T64="*",'28-Elec Saftey and Security'!S64,'28-Elec Saftey and Security'!V64="*",'28-Elec Saftey and Security'!U64),"")</f>
        <v/>
      </c>
      <c r="H3971" s="236" t="e">
        <f>G3971/'Project Data'!$D$22</f>
        <v>#VALUE!</v>
      </c>
      <c r="I3971" s="186"/>
      <c r="J3971" s="224"/>
      <c r="K3971" s="242"/>
    </row>
    <row r="3972" spans="1:11" s="147" customFormat="1" ht="15.6" hidden="1">
      <c r="A3972" s="198">
        <f>'28-Elec Saftey and Security'!A65</f>
        <v>0</v>
      </c>
      <c r="B3972" s="235" t="str">
        <f>'28-Elec Saftey and Security'!B65</f>
        <v>28 15 15 Electrified Locking Devices and Accessories</v>
      </c>
      <c r="C3972" s="254"/>
      <c r="D3972" s="239" t="str" cm="1">
        <f t="array" ref="D3972">_xlfn.IFNA(_xlfn.IFS('28-Elec Saftey and Security'!D65="*",'28-Elec Saftey and Security'!C65,'28-Elec Saftey and Security'!F65="*",'28-Elec Saftey and Security'!E65,'28-Elec Saftey and Security'!H65="*",'28-Elec Saftey and Security'!G65,'28-Elec Saftey and Security'!J65="*",'28-Elec Saftey and Security'!I65,'28-Elec Saftey and Security'!L65="*",'28-Elec Saftey and Security'!K65,'28-Elec Saftey and Security'!N65="*",'28-Elec Saftey and Security'!M65,'28-Elec Saftey and Security'!P65="*",'28-Elec Saftey and Security'!O65,'28-Elec Saftey and Security'!R65="*",'28-Elec Saftey and Security'!Q65,'28-Elec Saftey and Security'!T65="*",'28-Elec Saftey and Security'!S65),"")</f>
        <v/>
      </c>
      <c r="E3972" s="622" t="e">
        <f>D3972/'Project Data'!$D$22</f>
        <v>#VALUE!</v>
      </c>
      <c r="F3972" s="174" t="s">
        <v>44</v>
      </c>
      <c r="G3972" s="239" t="str" cm="1">
        <f t="array" ref="G3972">_xlfn.IFNA(_xlfn.IFS('28-Elec Saftey and Security'!F65="*",'28-Elec Saftey and Security'!E65,'28-Elec Saftey and Security'!H65="*",'28-Elec Saftey and Security'!G65,'28-Elec Saftey and Security'!J65="*",'28-Elec Saftey and Security'!I65,'28-Elec Saftey and Security'!L65="*",'28-Elec Saftey and Security'!K65,'28-Elec Saftey and Security'!N65="*",'28-Elec Saftey and Security'!M65,'28-Elec Saftey and Security'!P65="*",'28-Elec Saftey and Security'!O65,'28-Elec Saftey and Security'!R65="*",'28-Elec Saftey and Security'!Q65,'28-Elec Saftey and Security'!T65="*",'28-Elec Saftey and Security'!S65,'28-Elec Saftey and Security'!V65="*",'28-Elec Saftey and Security'!U65),"")</f>
        <v/>
      </c>
      <c r="H3972" s="236" t="e">
        <f>G3972/'Project Data'!$D$22</f>
        <v>#VALUE!</v>
      </c>
      <c r="I3972" s="186"/>
      <c r="J3972" s="224"/>
      <c r="K3972" s="242"/>
    </row>
    <row r="3973" spans="1:11" s="147" customFormat="1" ht="15.6" hidden="1">
      <c r="A3973" s="198">
        <f>'28-Elec Saftey and Security'!A66</f>
        <v>0</v>
      </c>
      <c r="B3973" s="235" t="str">
        <f>'28-Elec Saftey and Security'!B66</f>
        <v>28 15 15.11 Direct Interface Integrated Locking Devices</v>
      </c>
      <c r="C3973" s="254"/>
      <c r="D3973" s="239" t="str" cm="1">
        <f t="array" ref="D3973">_xlfn.IFNA(_xlfn.IFS('28-Elec Saftey and Security'!D66="*",'28-Elec Saftey and Security'!C66,'28-Elec Saftey and Security'!F66="*",'28-Elec Saftey and Security'!E66,'28-Elec Saftey and Security'!H66="*",'28-Elec Saftey and Security'!G66,'28-Elec Saftey and Security'!J66="*",'28-Elec Saftey and Security'!I66,'28-Elec Saftey and Security'!L66="*",'28-Elec Saftey and Security'!K66,'28-Elec Saftey and Security'!N66="*",'28-Elec Saftey and Security'!M66,'28-Elec Saftey and Security'!P66="*",'28-Elec Saftey and Security'!O66,'28-Elec Saftey and Security'!R66="*",'28-Elec Saftey and Security'!Q66,'28-Elec Saftey and Security'!T66="*",'28-Elec Saftey and Security'!S66),"")</f>
        <v/>
      </c>
      <c r="E3973" s="622" t="e">
        <f>D3973/'Project Data'!$D$22</f>
        <v>#VALUE!</v>
      </c>
      <c r="F3973" s="174" t="s">
        <v>44</v>
      </c>
      <c r="G3973" s="239" t="str" cm="1">
        <f t="array" ref="G3973">_xlfn.IFNA(_xlfn.IFS('28-Elec Saftey and Security'!F66="*",'28-Elec Saftey and Security'!E66,'28-Elec Saftey and Security'!H66="*",'28-Elec Saftey and Security'!G66,'28-Elec Saftey and Security'!J66="*",'28-Elec Saftey and Security'!I66,'28-Elec Saftey and Security'!L66="*",'28-Elec Saftey and Security'!K66,'28-Elec Saftey and Security'!N66="*",'28-Elec Saftey and Security'!M66,'28-Elec Saftey and Security'!P66="*",'28-Elec Saftey and Security'!O66,'28-Elec Saftey and Security'!R66="*",'28-Elec Saftey and Security'!Q66,'28-Elec Saftey and Security'!T66="*",'28-Elec Saftey and Security'!S66,'28-Elec Saftey and Security'!V66="*",'28-Elec Saftey and Security'!U66),"")</f>
        <v/>
      </c>
      <c r="H3973" s="236" t="e">
        <f>G3973/'Project Data'!$D$22</f>
        <v>#VALUE!</v>
      </c>
      <c r="I3973" s="186"/>
      <c r="J3973" s="224"/>
      <c r="K3973" s="242"/>
    </row>
    <row r="3974" spans="1:11" s="147" customFormat="1" ht="15.6" hidden="1">
      <c r="A3974" s="198">
        <f>'28-Elec Saftey and Security'!A67</f>
        <v>0</v>
      </c>
      <c r="B3974" s="235" t="str">
        <f>'28-Elec Saftey and Security'!B67</f>
        <v>28 15 15.13 Wireless Integrated Locking Devices</v>
      </c>
      <c r="C3974" s="254"/>
      <c r="D3974" s="239" t="str" cm="1">
        <f t="array" ref="D3974">_xlfn.IFNA(_xlfn.IFS('28-Elec Saftey and Security'!D67="*",'28-Elec Saftey and Security'!C67,'28-Elec Saftey and Security'!F67="*",'28-Elec Saftey and Security'!E67,'28-Elec Saftey and Security'!H67="*",'28-Elec Saftey and Security'!G67,'28-Elec Saftey and Security'!J67="*",'28-Elec Saftey and Security'!I67,'28-Elec Saftey and Security'!L67="*",'28-Elec Saftey and Security'!K67,'28-Elec Saftey and Security'!N67="*",'28-Elec Saftey and Security'!M67,'28-Elec Saftey and Security'!P67="*",'28-Elec Saftey and Security'!O67,'28-Elec Saftey and Security'!R67="*",'28-Elec Saftey and Security'!Q67,'28-Elec Saftey and Security'!T67="*",'28-Elec Saftey and Security'!S67),"")</f>
        <v/>
      </c>
      <c r="E3974" s="622" t="e">
        <f>D3974/'Project Data'!$D$22</f>
        <v>#VALUE!</v>
      </c>
      <c r="F3974" s="174" t="s">
        <v>44</v>
      </c>
      <c r="G3974" s="239" t="str" cm="1">
        <f t="array" ref="G3974">_xlfn.IFNA(_xlfn.IFS('28-Elec Saftey and Security'!F67="*",'28-Elec Saftey and Security'!E67,'28-Elec Saftey and Security'!H67="*",'28-Elec Saftey and Security'!G67,'28-Elec Saftey and Security'!J67="*",'28-Elec Saftey and Security'!I67,'28-Elec Saftey and Security'!L67="*",'28-Elec Saftey and Security'!K67,'28-Elec Saftey and Security'!N67="*",'28-Elec Saftey and Security'!M67,'28-Elec Saftey and Security'!P67="*",'28-Elec Saftey and Security'!O67,'28-Elec Saftey and Security'!R67="*",'28-Elec Saftey and Security'!Q67,'28-Elec Saftey and Security'!T67="*",'28-Elec Saftey and Security'!S67,'28-Elec Saftey and Security'!V67="*",'28-Elec Saftey and Security'!U67),"")</f>
        <v/>
      </c>
      <c r="H3974" s="236" t="e">
        <f>G3974/'Project Data'!$D$22</f>
        <v>#VALUE!</v>
      </c>
      <c r="I3974" s="186"/>
      <c r="J3974" s="224"/>
      <c r="K3974" s="242"/>
    </row>
    <row r="3975" spans="1:11" s="147" customFormat="1" ht="15.6" hidden="1">
      <c r="A3975" s="198">
        <f>'28-Elec Saftey and Security'!A68</f>
        <v>0</v>
      </c>
      <c r="B3975" s="235" t="str">
        <f>'28-Elec Saftey and Security'!B68</f>
        <v>28 15 15.15 Intelligent Ethernet Integrated Locking Devices</v>
      </c>
      <c r="C3975" s="254"/>
      <c r="D3975" s="239" t="str" cm="1">
        <f t="array" ref="D3975">_xlfn.IFNA(_xlfn.IFS('28-Elec Saftey and Security'!D68="*",'28-Elec Saftey and Security'!C68,'28-Elec Saftey and Security'!F68="*",'28-Elec Saftey and Security'!E68,'28-Elec Saftey and Security'!H68="*",'28-Elec Saftey and Security'!G68,'28-Elec Saftey and Security'!J68="*",'28-Elec Saftey and Security'!I68,'28-Elec Saftey and Security'!L68="*",'28-Elec Saftey and Security'!K68,'28-Elec Saftey and Security'!N68="*",'28-Elec Saftey and Security'!M68,'28-Elec Saftey and Security'!P68="*",'28-Elec Saftey and Security'!O68,'28-Elec Saftey and Security'!R68="*",'28-Elec Saftey and Security'!Q68,'28-Elec Saftey and Security'!T68="*",'28-Elec Saftey and Security'!S68),"")</f>
        <v/>
      </c>
      <c r="E3975" s="622" t="e">
        <f>D3975/'Project Data'!$D$22</f>
        <v>#VALUE!</v>
      </c>
      <c r="F3975" s="174" t="s">
        <v>44</v>
      </c>
      <c r="G3975" s="239" t="str" cm="1">
        <f t="array" ref="G3975">_xlfn.IFNA(_xlfn.IFS('28-Elec Saftey and Security'!F68="*",'28-Elec Saftey and Security'!E68,'28-Elec Saftey and Security'!H68="*",'28-Elec Saftey and Security'!G68,'28-Elec Saftey and Security'!J68="*",'28-Elec Saftey and Security'!I68,'28-Elec Saftey and Security'!L68="*",'28-Elec Saftey and Security'!K68,'28-Elec Saftey and Security'!N68="*",'28-Elec Saftey and Security'!M68,'28-Elec Saftey and Security'!P68="*",'28-Elec Saftey and Security'!O68,'28-Elec Saftey and Security'!R68="*",'28-Elec Saftey and Security'!Q68,'28-Elec Saftey and Security'!T68="*",'28-Elec Saftey and Security'!S68,'28-Elec Saftey and Security'!V68="*",'28-Elec Saftey and Security'!U68),"")</f>
        <v/>
      </c>
      <c r="H3975" s="236" t="e">
        <f>G3975/'Project Data'!$D$22</f>
        <v>#VALUE!</v>
      </c>
      <c r="I3975" s="186"/>
      <c r="J3975" s="224"/>
      <c r="K3975" s="242"/>
    </row>
    <row r="3976" spans="1:11" s="147" customFormat="1" ht="15.6" hidden="1">
      <c r="A3976" s="198">
        <f>'28-Elec Saftey and Security'!A69</f>
        <v>0</v>
      </c>
      <c r="B3976" s="235" t="str">
        <f>'28-Elec Saftey and Security'!B69</f>
        <v>28 15 15.17 Status Monitoring and Egress Devices</v>
      </c>
      <c r="C3976" s="254"/>
      <c r="D3976" s="239" t="str" cm="1">
        <f t="array" ref="D3976">_xlfn.IFNA(_xlfn.IFS('28-Elec Saftey and Security'!D69="*",'28-Elec Saftey and Security'!C69,'28-Elec Saftey and Security'!F69="*",'28-Elec Saftey and Security'!E69,'28-Elec Saftey and Security'!H69="*",'28-Elec Saftey and Security'!G69,'28-Elec Saftey and Security'!J69="*",'28-Elec Saftey and Security'!I69,'28-Elec Saftey and Security'!L69="*",'28-Elec Saftey and Security'!K69,'28-Elec Saftey and Security'!N69="*",'28-Elec Saftey and Security'!M69,'28-Elec Saftey and Security'!P69="*",'28-Elec Saftey and Security'!O69,'28-Elec Saftey and Security'!R69="*",'28-Elec Saftey and Security'!Q69,'28-Elec Saftey and Security'!T69="*",'28-Elec Saftey and Security'!S69),"")</f>
        <v/>
      </c>
      <c r="E3976" s="622" t="e">
        <f>D3976/'Project Data'!$D$22</f>
        <v>#VALUE!</v>
      </c>
      <c r="F3976" s="174" t="s">
        <v>44</v>
      </c>
      <c r="G3976" s="239" t="str" cm="1">
        <f t="array" ref="G3976">_xlfn.IFNA(_xlfn.IFS('28-Elec Saftey and Security'!F69="*",'28-Elec Saftey and Security'!E69,'28-Elec Saftey and Security'!H69="*",'28-Elec Saftey and Security'!G69,'28-Elec Saftey and Security'!J69="*",'28-Elec Saftey and Security'!I69,'28-Elec Saftey and Security'!L69="*",'28-Elec Saftey and Security'!K69,'28-Elec Saftey and Security'!N69="*",'28-Elec Saftey and Security'!M69,'28-Elec Saftey and Security'!P69="*",'28-Elec Saftey and Security'!O69,'28-Elec Saftey and Security'!R69="*",'28-Elec Saftey and Security'!Q69,'28-Elec Saftey and Security'!T69="*",'28-Elec Saftey and Security'!S69,'28-Elec Saftey and Security'!V69="*",'28-Elec Saftey and Security'!U69),"")</f>
        <v/>
      </c>
      <c r="H3976" s="236" t="e">
        <f>G3976/'Project Data'!$D$22</f>
        <v>#VALUE!</v>
      </c>
      <c r="I3976" s="186"/>
      <c r="J3976" s="224"/>
      <c r="K3976" s="242"/>
    </row>
    <row r="3977" spans="1:11" s="147" customFormat="1" ht="15.6" hidden="1">
      <c r="A3977" s="198">
        <f>'28-Elec Saftey and Security'!A70</f>
        <v>0</v>
      </c>
      <c r="B3977" s="235" t="str">
        <f>'28-Elec Saftey and Security'!B70</f>
        <v>28 15 17 Egress Management Devices</v>
      </c>
      <c r="C3977" s="254"/>
      <c r="D3977" s="239" t="str" cm="1">
        <f t="array" ref="D3977">_xlfn.IFNA(_xlfn.IFS('28-Elec Saftey and Security'!D70="*",'28-Elec Saftey and Security'!C70,'28-Elec Saftey and Security'!F70="*",'28-Elec Saftey and Security'!E70,'28-Elec Saftey and Security'!H70="*",'28-Elec Saftey and Security'!G70,'28-Elec Saftey and Security'!J70="*",'28-Elec Saftey and Security'!I70,'28-Elec Saftey and Security'!L70="*",'28-Elec Saftey and Security'!K70,'28-Elec Saftey and Security'!N70="*",'28-Elec Saftey and Security'!M70,'28-Elec Saftey and Security'!P70="*",'28-Elec Saftey and Security'!O70,'28-Elec Saftey and Security'!R70="*",'28-Elec Saftey and Security'!Q70,'28-Elec Saftey and Security'!T70="*",'28-Elec Saftey and Security'!S70),"")</f>
        <v/>
      </c>
      <c r="E3977" s="622" t="e">
        <f>D3977/'Project Data'!$D$22</f>
        <v>#VALUE!</v>
      </c>
      <c r="F3977" s="174" t="s">
        <v>44</v>
      </c>
      <c r="G3977" s="239" t="str" cm="1">
        <f t="array" ref="G3977">_xlfn.IFNA(_xlfn.IFS('28-Elec Saftey and Security'!F70="*",'28-Elec Saftey and Security'!E70,'28-Elec Saftey and Security'!H70="*",'28-Elec Saftey and Security'!G70,'28-Elec Saftey and Security'!J70="*",'28-Elec Saftey and Security'!I70,'28-Elec Saftey and Security'!L70="*",'28-Elec Saftey and Security'!K70,'28-Elec Saftey and Security'!N70="*",'28-Elec Saftey and Security'!M70,'28-Elec Saftey and Security'!P70="*",'28-Elec Saftey and Security'!O70,'28-Elec Saftey and Security'!R70="*",'28-Elec Saftey and Security'!Q70,'28-Elec Saftey and Security'!T70="*",'28-Elec Saftey and Security'!S70,'28-Elec Saftey and Security'!V70="*",'28-Elec Saftey and Security'!U70),"")</f>
        <v/>
      </c>
      <c r="H3977" s="236" t="e">
        <f>G3977/'Project Data'!$D$22</f>
        <v>#VALUE!</v>
      </c>
      <c r="I3977" s="186"/>
      <c r="J3977" s="224"/>
      <c r="K3977" s="242"/>
    </row>
    <row r="3978" spans="1:11" s="147" customFormat="1" ht="15.6" hidden="1">
      <c r="A3978" s="198">
        <f>'28-Elec Saftey and Security'!A71</f>
        <v>0</v>
      </c>
      <c r="B3978" s="235" t="str">
        <f>'28-Elec Saftey and Security'!B71</f>
        <v>28 15 17.11 Magnetic Lock Delayed Egress Devices</v>
      </c>
      <c r="C3978" s="254"/>
      <c r="D3978" s="239" t="str" cm="1">
        <f t="array" ref="D3978">_xlfn.IFNA(_xlfn.IFS('28-Elec Saftey and Security'!D71="*",'28-Elec Saftey and Security'!C71,'28-Elec Saftey and Security'!F71="*",'28-Elec Saftey and Security'!E71,'28-Elec Saftey and Security'!H71="*",'28-Elec Saftey and Security'!G71,'28-Elec Saftey and Security'!J71="*",'28-Elec Saftey and Security'!I71,'28-Elec Saftey and Security'!L71="*",'28-Elec Saftey and Security'!K71,'28-Elec Saftey and Security'!N71="*",'28-Elec Saftey and Security'!M71,'28-Elec Saftey and Security'!P71="*",'28-Elec Saftey and Security'!O71,'28-Elec Saftey and Security'!R71="*",'28-Elec Saftey and Security'!Q71,'28-Elec Saftey and Security'!T71="*",'28-Elec Saftey and Security'!S71),"")</f>
        <v/>
      </c>
      <c r="E3978" s="622" t="e">
        <f>D3978/'Project Data'!$D$22</f>
        <v>#VALUE!</v>
      </c>
      <c r="F3978" s="174" t="s">
        <v>44</v>
      </c>
      <c r="G3978" s="239" t="str" cm="1">
        <f t="array" ref="G3978">_xlfn.IFNA(_xlfn.IFS('28-Elec Saftey and Security'!F71="*",'28-Elec Saftey and Security'!E71,'28-Elec Saftey and Security'!H71="*",'28-Elec Saftey and Security'!G71,'28-Elec Saftey and Security'!J71="*",'28-Elec Saftey and Security'!I71,'28-Elec Saftey and Security'!L71="*",'28-Elec Saftey and Security'!K71,'28-Elec Saftey and Security'!N71="*",'28-Elec Saftey and Security'!M71,'28-Elec Saftey and Security'!P71="*",'28-Elec Saftey and Security'!O71,'28-Elec Saftey and Security'!R71="*",'28-Elec Saftey and Security'!Q71,'28-Elec Saftey and Security'!T71="*",'28-Elec Saftey and Security'!S71,'28-Elec Saftey and Security'!V71="*",'28-Elec Saftey and Security'!U71),"")</f>
        <v/>
      </c>
      <c r="H3978" s="236" t="e">
        <f>G3978/'Project Data'!$D$22</f>
        <v>#VALUE!</v>
      </c>
      <c r="I3978" s="186"/>
      <c r="J3978" s="224"/>
      <c r="K3978" s="242"/>
    </row>
    <row r="3979" spans="1:11" s="147" customFormat="1" ht="15.6" hidden="1">
      <c r="A3979" s="198">
        <f>'28-Elec Saftey and Security'!A72</f>
        <v>0</v>
      </c>
      <c r="B3979" s="235" t="str">
        <f>'28-Elec Saftey and Security'!B72</f>
        <v>28 15 17.13 Panic Hardware Delayed Egress Devices</v>
      </c>
      <c r="C3979" s="254"/>
      <c r="D3979" s="239" t="str" cm="1">
        <f t="array" ref="D3979">_xlfn.IFNA(_xlfn.IFS('28-Elec Saftey and Security'!D72="*",'28-Elec Saftey and Security'!C72,'28-Elec Saftey and Security'!F72="*",'28-Elec Saftey and Security'!E72,'28-Elec Saftey and Security'!H72="*",'28-Elec Saftey and Security'!G72,'28-Elec Saftey and Security'!J72="*",'28-Elec Saftey and Security'!I72,'28-Elec Saftey and Security'!L72="*",'28-Elec Saftey and Security'!K72,'28-Elec Saftey and Security'!N72="*",'28-Elec Saftey and Security'!M72,'28-Elec Saftey and Security'!P72="*",'28-Elec Saftey and Security'!O72,'28-Elec Saftey and Security'!R72="*",'28-Elec Saftey and Security'!Q72,'28-Elec Saftey and Security'!T72="*",'28-Elec Saftey and Security'!S72),"")</f>
        <v/>
      </c>
      <c r="E3979" s="622" t="e">
        <f>D3979/'Project Data'!$D$22</f>
        <v>#VALUE!</v>
      </c>
      <c r="F3979" s="174" t="s">
        <v>44</v>
      </c>
      <c r="G3979" s="239" t="str" cm="1">
        <f t="array" ref="G3979">_xlfn.IFNA(_xlfn.IFS('28-Elec Saftey and Security'!F72="*",'28-Elec Saftey and Security'!E72,'28-Elec Saftey and Security'!H72="*",'28-Elec Saftey and Security'!G72,'28-Elec Saftey and Security'!J72="*",'28-Elec Saftey and Security'!I72,'28-Elec Saftey and Security'!L72="*",'28-Elec Saftey and Security'!K72,'28-Elec Saftey and Security'!N72="*",'28-Elec Saftey and Security'!M72,'28-Elec Saftey and Security'!P72="*",'28-Elec Saftey and Security'!O72,'28-Elec Saftey and Security'!R72="*",'28-Elec Saftey and Security'!Q72,'28-Elec Saftey and Security'!T72="*",'28-Elec Saftey and Security'!S72,'28-Elec Saftey and Security'!V72="*",'28-Elec Saftey and Security'!U72),"")</f>
        <v/>
      </c>
      <c r="H3979" s="236" t="e">
        <f>G3979/'Project Data'!$D$22</f>
        <v>#VALUE!</v>
      </c>
      <c r="I3979" s="186"/>
      <c r="J3979" s="224"/>
      <c r="K3979" s="242"/>
    </row>
    <row r="3980" spans="1:11" s="147" customFormat="1" ht="15.6" hidden="1">
      <c r="A3980" s="198">
        <f>'28-Elec Saftey and Security'!A73</f>
        <v>0</v>
      </c>
      <c r="B3980" s="235" t="str">
        <f>'28-Elec Saftey and Security'!B73</f>
        <v>28 15 19 Access Control Remote Devices</v>
      </c>
      <c r="C3980" s="254"/>
      <c r="D3980" s="239" t="str" cm="1">
        <f t="array" ref="D3980">_xlfn.IFNA(_xlfn.IFS('28-Elec Saftey and Security'!D73="*",'28-Elec Saftey and Security'!C73,'28-Elec Saftey and Security'!F73="*",'28-Elec Saftey and Security'!E73,'28-Elec Saftey and Security'!H73="*",'28-Elec Saftey and Security'!G73,'28-Elec Saftey and Security'!J73="*",'28-Elec Saftey and Security'!I73,'28-Elec Saftey and Security'!L73="*",'28-Elec Saftey and Security'!K73,'28-Elec Saftey and Security'!N73="*",'28-Elec Saftey and Security'!M73,'28-Elec Saftey and Security'!P73="*",'28-Elec Saftey and Security'!O73,'28-Elec Saftey and Security'!R73="*",'28-Elec Saftey and Security'!Q73,'28-Elec Saftey and Security'!T73="*",'28-Elec Saftey and Security'!S73),"")</f>
        <v/>
      </c>
      <c r="E3980" s="622" t="e">
        <f>D3980/'Project Data'!$D$22</f>
        <v>#VALUE!</v>
      </c>
      <c r="F3980" s="174" t="s">
        <v>44</v>
      </c>
      <c r="G3980" s="239" t="str" cm="1">
        <f t="array" ref="G3980">_xlfn.IFNA(_xlfn.IFS('28-Elec Saftey and Security'!F73="*",'28-Elec Saftey and Security'!E73,'28-Elec Saftey and Security'!H73="*",'28-Elec Saftey and Security'!G73,'28-Elec Saftey and Security'!J73="*",'28-Elec Saftey and Security'!I73,'28-Elec Saftey and Security'!L73="*",'28-Elec Saftey and Security'!K73,'28-Elec Saftey and Security'!N73="*",'28-Elec Saftey and Security'!M73,'28-Elec Saftey and Security'!P73="*",'28-Elec Saftey and Security'!O73,'28-Elec Saftey and Security'!R73="*",'28-Elec Saftey and Security'!Q73,'28-Elec Saftey and Security'!T73="*",'28-Elec Saftey and Security'!S73,'28-Elec Saftey and Security'!V73="*",'28-Elec Saftey and Security'!U73),"")</f>
        <v/>
      </c>
      <c r="H3980" s="236" t="e">
        <f>G3980/'Project Data'!$D$22</f>
        <v>#VALUE!</v>
      </c>
      <c r="I3980" s="186"/>
      <c r="J3980" s="224"/>
      <c r="K3980" s="242"/>
    </row>
    <row r="3981" spans="1:11" s="147" customFormat="1" ht="15.6" hidden="1">
      <c r="A3981" s="198">
        <f>'28-Elec Saftey and Security'!A74</f>
        <v>0</v>
      </c>
      <c r="B3981" s="235" t="str">
        <f>'28-Elec Saftey and Security'!B74</f>
        <v>28 15 19.11 Smart Phone Interface Requirements</v>
      </c>
      <c r="C3981" s="254"/>
      <c r="D3981" s="239" t="str" cm="1">
        <f t="array" ref="D3981">_xlfn.IFNA(_xlfn.IFS('28-Elec Saftey and Security'!D74="*",'28-Elec Saftey and Security'!C74,'28-Elec Saftey and Security'!F74="*",'28-Elec Saftey and Security'!E74,'28-Elec Saftey and Security'!H74="*",'28-Elec Saftey and Security'!G74,'28-Elec Saftey and Security'!J74="*",'28-Elec Saftey and Security'!I74,'28-Elec Saftey and Security'!L74="*",'28-Elec Saftey and Security'!K74,'28-Elec Saftey and Security'!N74="*",'28-Elec Saftey and Security'!M74,'28-Elec Saftey and Security'!P74="*",'28-Elec Saftey and Security'!O74,'28-Elec Saftey and Security'!R74="*",'28-Elec Saftey and Security'!Q74,'28-Elec Saftey and Security'!T74="*",'28-Elec Saftey and Security'!S74),"")</f>
        <v/>
      </c>
      <c r="E3981" s="622" t="e">
        <f>D3981/'Project Data'!$D$22</f>
        <v>#VALUE!</v>
      </c>
      <c r="F3981" s="174" t="s">
        <v>44</v>
      </c>
      <c r="G3981" s="239" t="str" cm="1">
        <f t="array" ref="G3981">_xlfn.IFNA(_xlfn.IFS('28-Elec Saftey and Security'!F74="*",'28-Elec Saftey and Security'!E74,'28-Elec Saftey and Security'!H74="*",'28-Elec Saftey and Security'!G74,'28-Elec Saftey and Security'!J74="*",'28-Elec Saftey and Security'!I74,'28-Elec Saftey and Security'!L74="*",'28-Elec Saftey and Security'!K74,'28-Elec Saftey and Security'!N74="*",'28-Elec Saftey and Security'!M74,'28-Elec Saftey and Security'!P74="*",'28-Elec Saftey and Security'!O74,'28-Elec Saftey and Security'!R74="*",'28-Elec Saftey and Security'!Q74,'28-Elec Saftey and Security'!T74="*",'28-Elec Saftey and Security'!S74,'28-Elec Saftey and Security'!V74="*",'28-Elec Saftey and Security'!U74),"")</f>
        <v/>
      </c>
      <c r="H3981" s="236" t="e">
        <f>G3981/'Project Data'!$D$22</f>
        <v>#VALUE!</v>
      </c>
      <c r="I3981" s="186"/>
      <c r="J3981" s="224"/>
      <c r="K3981" s="242"/>
    </row>
    <row r="3982" spans="1:11" s="147" customFormat="1" ht="15.6" hidden="1">
      <c r="A3982" s="198">
        <f>'28-Elec Saftey and Security'!A75</f>
        <v>0</v>
      </c>
      <c r="B3982" s="235" t="str">
        <f>'28-Elec Saftey and Security'!B75</f>
        <v>28 15 19.13 Wireless Access Control Devices</v>
      </c>
      <c r="C3982" s="254"/>
      <c r="D3982" s="239" t="str" cm="1">
        <f t="array" ref="D3982">_xlfn.IFNA(_xlfn.IFS('28-Elec Saftey and Security'!D75="*",'28-Elec Saftey and Security'!C75,'28-Elec Saftey and Security'!F75="*",'28-Elec Saftey and Security'!E75,'28-Elec Saftey and Security'!H75="*",'28-Elec Saftey and Security'!G75,'28-Elec Saftey and Security'!J75="*",'28-Elec Saftey and Security'!I75,'28-Elec Saftey and Security'!L75="*",'28-Elec Saftey and Security'!K75,'28-Elec Saftey and Security'!N75="*",'28-Elec Saftey and Security'!M75,'28-Elec Saftey and Security'!P75="*",'28-Elec Saftey and Security'!O75,'28-Elec Saftey and Security'!R75="*",'28-Elec Saftey and Security'!Q75,'28-Elec Saftey and Security'!T75="*",'28-Elec Saftey and Security'!S75),"")</f>
        <v/>
      </c>
      <c r="E3982" s="622" t="e">
        <f>D3982/'Project Data'!$D$22</f>
        <v>#VALUE!</v>
      </c>
      <c r="F3982" s="174" t="s">
        <v>44</v>
      </c>
      <c r="G3982" s="239" t="str" cm="1">
        <f t="array" ref="G3982">_xlfn.IFNA(_xlfn.IFS('28-Elec Saftey and Security'!F75="*",'28-Elec Saftey and Security'!E75,'28-Elec Saftey and Security'!H75="*",'28-Elec Saftey and Security'!G75,'28-Elec Saftey and Security'!J75="*",'28-Elec Saftey and Security'!I75,'28-Elec Saftey and Security'!L75="*",'28-Elec Saftey and Security'!K75,'28-Elec Saftey and Security'!N75="*",'28-Elec Saftey and Security'!M75,'28-Elec Saftey and Security'!P75="*",'28-Elec Saftey and Security'!O75,'28-Elec Saftey and Security'!R75="*",'28-Elec Saftey and Security'!Q75,'28-Elec Saftey and Security'!T75="*",'28-Elec Saftey and Security'!S75,'28-Elec Saftey and Security'!V75="*",'28-Elec Saftey and Security'!U75),"")</f>
        <v/>
      </c>
      <c r="H3982" s="236" t="e">
        <f>G3982/'Project Data'!$D$22</f>
        <v>#VALUE!</v>
      </c>
      <c r="I3982" s="186"/>
      <c r="J3982" s="224"/>
      <c r="K3982" s="242"/>
    </row>
    <row r="3983" spans="1:11" s="147" customFormat="1" ht="15.6" hidden="1">
      <c r="A3983" s="198">
        <f>'28-Elec Saftey and Security'!A76</f>
        <v>0</v>
      </c>
      <c r="B3983" s="235" t="str">
        <f>'28-Elec Saftey and Security'!B76</f>
        <v>28 15 21 Telephone Entry Systems</v>
      </c>
      <c r="C3983" s="254"/>
      <c r="D3983" s="239" t="str" cm="1">
        <f t="array" ref="D3983">_xlfn.IFNA(_xlfn.IFS('28-Elec Saftey and Security'!D76="*",'28-Elec Saftey and Security'!C76,'28-Elec Saftey and Security'!F76="*",'28-Elec Saftey and Security'!E76,'28-Elec Saftey and Security'!H76="*",'28-Elec Saftey and Security'!G76,'28-Elec Saftey and Security'!J76="*",'28-Elec Saftey and Security'!I76,'28-Elec Saftey and Security'!L76="*",'28-Elec Saftey and Security'!K76,'28-Elec Saftey and Security'!N76="*",'28-Elec Saftey and Security'!M76,'28-Elec Saftey and Security'!P76="*",'28-Elec Saftey and Security'!O76,'28-Elec Saftey and Security'!R76="*",'28-Elec Saftey and Security'!Q76,'28-Elec Saftey and Security'!T76="*",'28-Elec Saftey and Security'!S76),"")</f>
        <v/>
      </c>
      <c r="E3983" s="622" t="e">
        <f>D3983/'Project Data'!$D$22</f>
        <v>#VALUE!</v>
      </c>
      <c r="F3983" s="174" t="s">
        <v>44</v>
      </c>
      <c r="G3983" s="239" t="str" cm="1">
        <f t="array" ref="G3983">_xlfn.IFNA(_xlfn.IFS('28-Elec Saftey and Security'!F76="*",'28-Elec Saftey and Security'!E76,'28-Elec Saftey and Security'!H76="*",'28-Elec Saftey and Security'!G76,'28-Elec Saftey and Security'!J76="*",'28-Elec Saftey and Security'!I76,'28-Elec Saftey and Security'!L76="*",'28-Elec Saftey and Security'!K76,'28-Elec Saftey and Security'!N76="*",'28-Elec Saftey and Security'!M76,'28-Elec Saftey and Security'!P76="*",'28-Elec Saftey and Security'!O76,'28-Elec Saftey and Security'!R76="*",'28-Elec Saftey and Security'!Q76,'28-Elec Saftey and Security'!T76="*",'28-Elec Saftey and Security'!S76,'28-Elec Saftey and Security'!V76="*",'28-Elec Saftey and Security'!U76),"")</f>
        <v/>
      </c>
      <c r="H3983" s="236" t="e">
        <f>G3983/'Project Data'!$D$22</f>
        <v>#VALUE!</v>
      </c>
      <c r="I3983" s="186"/>
      <c r="J3983" s="224"/>
      <c r="K3983" s="242"/>
    </row>
    <row r="3984" spans="1:11" s="147" customFormat="1" ht="15.6" hidden="1">
      <c r="A3984" s="398" t="str">
        <f>'28-Elec Saftey and Security'!A77</f>
        <v xml:space="preserve"> </v>
      </c>
      <c r="B3984" s="399" t="str">
        <f>'28-Elec Saftey and Security'!B77</f>
        <v>28 15 23 Intercom Entry Systems</v>
      </c>
      <c r="C3984" s="417"/>
      <c r="D3984" s="423" t="str" cm="1">
        <f t="array" ref="D3984">_xlfn.IFNA(_xlfn.IFS('28-Elec Saftey and Security'!D77="*",'28-Elec Saftey and Security'!C77,'28-Elec Saftey and Security'!F77="*",'28-Elec Saftey and Security'!E77,'28-Elec Saftey and Security'!H77="*",'28-Elec Saftey and Security'!G77,'28-Elec Saftey and Security'!J77="*",'28-Elec Saftey and Security'!I77,'28-Elec Saftey and Security'!L77="*",'28-Elec Saftey and Security'!K77,'28-Elec Saftey and Security'!N77="*",'28-Elec Saftey and Security'!M77,'28-Elec Saftey and Security'!P77="*",'28-Elec Saftey and Security'!O77,'28-Elec Saftey and Security'!R77="*",'28-Elec Saftey and Security'!Q77,'28-Elec Saftey and Security'!T77="*",'28-Elec Saftey and Security'!S77),"")</f>
        <v/>
      </c>
      <c r="E3984" s="402" t="e">
        <f>D3984/'Project Data'!$D$22</f>
        <v>#VALUE!</v>
      </c>
      <c r="F3984" s="421" t="s">
        <v>44</v>
      </c>
      <c r="G3984" s="423" t="str" cm="1">
        <f t="array" ref="G3984">_xlfn.IFNA(_xlfn.IFS('28-Elec Saftey and Security'!F77="*",'28-Elec Saftey and Security'!E77,'28-Elec Saftey and Security'!H77="*",'28-Elec Saftey and Security'!G77,'28-Elec Saftey and Security'!J77="*",'28-Elec Saftey and Security'!I77,'28-Elec Saftey and Security'!L77="*",'28-Elec Saftey and Security'!K77,'28-Elec Saftey and Security'!N77="*",'28-Elec Saftey and Security'!M77,'28-Elec Saftey and Security'!P77="*",'28-Elec Saftey and Security'!O77,'28-Elec Saftey and Security'!R77="*",'28-Elec Saftey and Security'!Q77,'28-Elec Saftey and Security'!T77="*",'28-Elec Saftey and Security'!S77,'28-Elec Saftey and Security'!V77="*",'28-Elec Saftey and Security'!U77),"")</f>
        <v/>
      </c>
      <c r="H3984" s="402" t="e">
        <f>G3984/'Project Data'!$D$22</f>
        <v>#VALUE!</v>
      </c>
      <c r="I3984" s="426"/>
      <c r="J3984" s="427"/>
      <c r="K3984" s="404" t="s">
        <v>134</v>
      </c>
    </row>
    <row r="3985" spans="1:11" s="147" customFormat="1" ht="15.6" hidden="1">
      <c r="A3985" s="198">
        <f>'28-Elec Saftey and Security'!A78</f>
        <v>0</v>
      </c>
      <c r="B3985" s="235" t="str">
        <f>'28-Elec Saftey and Security'!B78</f>
        <v>28 15 23.11 Audio Intercom (Analog)</v>
      </c>
      <c r="C3985" s="254"/>
      <c r="D3985" s="239" t="str" cm="1">
        <f t="array" ref="D3985">_xlfn.IFNA(_xlfn.IFS('28-Elec Saftey and Security'!D78="*",'28-Elec Saftey and Security'!C78,'28-Elec Saftey and Security'!F78="*",'28-Elec Saftey and Security'!E78,'28-Elec Saftey and Security'!H78="*",'28-Elec Saftey and Security'!G78,'28-Elec Saftey and Security'!J78="*",'28-Elec Saftey and Security'!I78,'28-Elec Saftey and Security'!L78="*",'28-Elec Saftey and Security'!K78,'28-Elec Saftey and Security'!N78="*",'28-Elec Saftey and Security'!M78,'28-Elec Saftey and Security'!P78="*",'28-Elec Saftey and Security'!O78,'28-Elec Saftey and Security'!R78="*",'28-Elec Saftey and Security'!Q78,'28-Elec Saftey and Security'!T78="*",'28-Elec Saftey and Security'!S78),"")</f>
        <v/>
      </c>
      <c r="E3985" s="622" t="e">
        <f>D3985/'Project Data'!$D$22</f>
        <v>#VALUE!</v>
      </c>
      <c r="F3985" s="174" t="s">
        <v>44</v>
      </c>
      <c r="G3985" s="239" t="str" cm="1">
        <f t="array" ref="G3985">_xlfn.IFNA(_xlfn.IFS('28-Elec Saftey and Security'!F78="*",'28-Elec Saftey and Security'!E78,'28-Elec Saftey and Security'!H78="*",'28-Elec Saftey and Security'!G78,'28-Elec Saftey and Security'!J78="*",'28-Elec Saftey and Security'!I78,'28-Elec Saftey and Security'!L78="*",'28-Elec Saftey and Security'!K78,'28-Elec Saftey and Security'!N78="*",'28-Elec Saftey and Security'!M78,'28-Elec Saftey and Security'!P78="*",'28-Elec Saftey and Security'!O78,'28-Elec Saftey and Security'!R78="*",'28-Elec Saftey and Security'!Q78,'28-Elec Saftey and Security'!T78="*",'28-Elec Saftey and Security'!S78,'28-Elec Saftey and Security'!V78="*",'28-Elec Saftey and Security'!U78),"")</f>
        <v/>
      </c>
      <c r="H3985" s="236" t="e">
        <f>G3985/'Project Data'!$D$22</f>
        <v>#VALUE!</v>
      </c>
      <c r="I3985" s="186"/>
      <c r="J3985" s="224"/>
      <c r="K3985" s="242"/>
    </row>
    <row r="3986" spans="1:11" s="147" customFormat="1" ht="15.6" hidden="1">
      <c r="A3986" s="198">
        <f>'28-Elec Saftey and Security'!A79</f>
        <v>0</v>
      </c>
      <c r="B3986" s="235" t="str">
        <f>'28-Elec Saftey and Security'!B79</f>
        <v>28 15 23.13 Audio Video Intercom (Analog)</v>
      </c>
      <c r="C3986" s="254"/>
      <c r="D3986" s="239" t="str" cm="1">
        <f t="array" ref="D3986">_xlfn.IFNA(_xlfn.IFS('28-Elec Saftey and Security'!D79="*",'28-Elec Saftey and Security'!C79,'28-Elec Saftey and Security'!F79="*",'28-Elec Saftey and Security'!E79,'28-Elec Saftey and Security'!H79="*",'28-Elec Saftey and Security'!G79,'28-Elec Saftey and Security'!J79="*",'28-Elec Saftey and Security'!I79,'28-Elec Saftey and Security'!L79="*",'28-Elec Saftey and Security'!K79,'28-Elec Saftey and Security'!N79="*",'28-Elec Saftey and Security'!M79,'28-Elec Saftey and Security'!P79="*",'28-Elec Saftey and Security'!O79,'28-Elec Saftey and Security'!R79="*",'28-Elec Saftey and Security'!Q79,'28-Elec Saftey and Security'!T79="*",'28-Elec Saftey and Security'!S79),"")</f>
        <v/>
      </c>
      <c r="E3986" s="622" t="e">
        <f>D3986/'Project Data'!$D$22</f>
        <v>#VALUE!</v>
      </c>
      <c r="F3986" s="174" t="s">
        <v>44</v>
      </c>
      <c r="G3986" s="239" t="str" cm="1">
        <f t="array" ref="G3986">_xlfn.IFNA(_xlfn.IFS('28-Elec Saftey and Security'!F79="*",'28-Elec Saftey and Security'!E79,'28-Elec Saftey and Security'!H79="*",'28-Elec Saftey and Security'!G79,'28-Elec Saftey and Security'!J79="*",'28-Elec Saftey and Security'!I79,'28-Elec Saftey and Security'!L79="*",'28-Elec Saftey and Security'!K79,'28-Elec Saftey and Security'!N79="*",'28-Elec Saftey and Security'!M79,'28-Elec Saftey and Security'!P79="*",'28-Elec Saftey and Security'!O79,'28-Elec Saftey and Security'!R79="*",'28-Elec Saftey and Security'!Q79,'28-Elec Saftey and Security'!T79="*",'28-Elec Saftey and Security'!S79,'28-Elec Saftey and Security'!V79="*",'28-Elec Saftey and Security'!U79),"")</f>
        <v/>
      </c>
      <c r="H3986" s="236" t="e">
        <f>G3986/'Project Data'!$D$22</f>
        <v>#VALUE!</v>
      </c>
      <c r="I3986" s="186"/>
      <c r="J3986" s="224"/>
      <c r="K3986" s="242"/>
    </row>
    <row r="3987" spans="1:11" s="147" customFormat="1" ht="15.6" hidden="1">
      <c r="A3987" s="198">
        <f>'28-Elec Saftey and Security'!A80</f>
        <v>0</v>
      </c>
      <c r="B3987" s="235" t="str">
        <f>'28-Elec Saftey and Security'!B80</f>
        <v>28 15 23.15 Audio Intercom (IP)</v>
      </c>
      <c r="C3987" s="254"/>
      <c r="D3987" s="239" t="str" cm="1">
        <f t="array" ref="D3987">_xlfn.IFNA(_xlfn.IFS('28-Elec Saftey and Security'!D80="*",'28-Elec Saftey and Security'!C80,'28-Elec Saftey and Security'!F80="*",'28-Elec Saftey and Security'!E80,'28-Elec Saftey and Security'!H80="*",'28-Elec Saftey and Security'!G80,'28-Elec Saftey and Security'!J80="*",'28-Elec Saftey and Security'!I80,'28-Elec Saftey and Security'!L80="*",'28-Elec Saftey and Security'!K80,'28-Elec Saftey and Security'!N80="*",'28-Elec Saftey and Security'!M80,'28-Elec Saftey and Security'!P80="*",'28-Elec Saftey and Security'!O80,'28-Elec Saftey and Security'!R80="*",'28-Elec Saftey and Security'!Q80,'28-Elec Saftey and Security'!T80="*",'28-Elec Saftey and Security'!S80),"")</f>
        <v/>
      </c>
      <c r="E3987" s="622" t="e">
        <f>D3987/'Project Data'!$D$22</f>
        <v>#VALUE!</v>
      </c>
      <c r="F3987" s="174" t="s">
        <v>44</v>
      </c>
      <c r="G3987" s="239" t="str" cm="1">
        <f t="array" ref="G3987">_xlfn.IFNA(_xlfn.IFS('28-Elec Saftey and Security'!F80="*",'28-Elec Saftey and Security'!E80,'28-Elec Saftey and Security'!H80="*",'28-Elec Saftey and Security'!G80,'28-Elec Saftey and Security'!J80="*",'28-Elec Saftey and Security'!I80,'28-Elec Saftey and Security'!L80="*",'28-Elec Saftey and Security'!K80,'28-Elec Saftey and Security'!N80="*",'28-Elec Saftey and Security'!M80,'28-Elec Saftey and Security'!P80="*",'28-Elec Saftey and Security'!O80,'28-Elec Saftey and Security'!R80="*",'28-Elec Saftey and Security'!Q80,'28-Elec Saftey and Security'!T80="*",'28-Elec Saftey and Security'!S80,'28-Elec Saftey and Security'!V80="*",'28-Elec Saftey and Security'!U80),"")</f>
        <v/>
      </c>
      <c r="H3987" s="236" t="e">
        <f>G3987/'Project Data'!$D$22</f>
        <v>#VALUE!</v>
      </c>
      <c r="I3987" s="186"/>
      <c r="J3987" s="224"/>
      <c r="K3987" s="242"/>
    </row>
    <row r="3988" spans="1:11" s="147" customFormat="1" ht="15.6" hidden="1">
      <c r="A3988" s="198">
        <f>'28-Elec Saftey and Security'!A81</f>
        <v>0</v>
      </c>
      <c r="B3988" s="235" t="str">
        <f>'28-Elec Saftey and Security'!B81</f>
        <v>28 15 23.17 Audio Video Intercom (IP)</v>
      </c>
      <c r="C3988" s="254"/>
      <c r="D3988" s="239" t="str" cm="1">
        <f t="array" ref="D3988">_xlfn.IFNA(_xlfn.IFS('28-Elec Saftey and Security'!D81="*",'28-Elec Saftey and Security'!C81,'28-Elec Saftey and Security'!F81="*",'28-Elec Saftey and Security'!E81,'28-Elec Saftey and Security'!H81="*",'28-Elec Saftey and Security'!G81,'28-Elec Saftey and Security'!J81="*",'28-Elec Saftey and Security'!I81,'28-Elec Saftey and Security'!L81="*",'28-Elec Saftey and Security'!K81,'28-Elec Saftey and Security'!N81="*",'28-Elec Saftey and Security'!M81,'28-Elec Saftey and Security'!P81="*",'28-Elec Saftey and Security'!O81,'28-Elec Saftey and Security'!R81="*",'28-Elec Saftey and Security'!Q81,'28-Elec Saftey and Security'!T81="*",'28-Elec Saftey and Security'!S81),"")</f>
        <v/>
      </c>
      <c r="E3988" s="622" t="e">
        <f>D3988/'Project Data'!$D$22</f>
        <v>#VALUE!</v>
      </c>
      <c r="F3988" s="174" t="s">
        <v>44</v>
      </c>
      <c r="G3988" s="239" t="str" cm="1">
        <f t="array" ref="G3988">_xlfn.IFNA(_xlfn.IFS('28-Elec Saftey and Security'!F81="*",'28-Elec Saftey and Security'!E81,'28-Elec Saftey and Security'!H81="*",'28-Elec Saftey and Security'!G81,'28-Elec Saftey and Security'!J81="*",'28-Elec Saftey and Security'!I81,'28-Elec Saftey and Security'!L81="*",'28-Elec Saftey and Security'!K81,'28-Elec Saftey and Security'!N81="*",'28-Elec Saftey and Security'!M81,'28-Elec Saftey and Security'!P81="*",'28-Elec Saftey and Security'!O81,'28-Elec Saftey and Security'!R81="*",'28-Elec Saftey and Security'!Q81,'28-Elec Saftey and Security'!T81="*",'28-Elec Saftey and Security'!S81,'28-Elec Saftey and Security'!V81="*",'28-Elec Saftey and Security'!U81),"")</f>
        <v/>
      </c>
      <c r="H3988" s="236" t="e">
        <f>G3988/'Project Data'!$D$22</f>
        <v>#VALUE!</v>
      </c>
      <c r="I3988" s="186"/>
      <c r="J3988" s="224"/>
      <c r="K3988" s="242"/>
    </row>
    <row r="3989" spans="1:11" s="147" customFormat="1" ht="15.6" hidden="1">
      <c r="A3989" s="198">
        <f>'28-Elec Saftey and Security'!A82</f>
        <v>0</v>
      </c>
      <c r="B3989" s="235" t="str">
        <f>'28-Elec Saftey and Security'!B82</f>
        <v>28 15 25 Electronic Key Management Systems</v>
      </c>
      <c r="C3989" s="254"/>
      <c r="D3989" s="239" t="str" cm="1">
        <f t="array" ref="D3989">_xlfn.IFNA(_xlfn.IFS('28-Elec Saftey and Security'!D82="*",'28-Elec Saftey and Security'!C82,'28-Elec Saftey and Security'!F82="*",'28-Elec Saftey and Security'!E82,'28-Elec Saftey and Security'!H82="*",'28-Elec Saftey and Security'!G82,'28-Elec Saftey and Security'!J82="*",'28-Elec Saftey and Security'!I82,'28-Elec Saftey and Security'!L82="*",'28-Elec Saftey and Security'!K82,'28-Elec Saftey and Security'!N82="*",'28-Elec Saftey and Security'!M82,'28-Elec Saftey and Security'!P82="*",'28-Elec Saftey and Security'!O82,'28-Elec Saftey and Security'!R82="*",'28-Elec Saftey and Security'!Q82,'28-Elec Saftey and Security'!T82="*",'28-Elec Saftey and Security'!S82),"")</f>
        <v/>
      </c>
      <c r="E3989" s="622" t="e">
        <f>D3989/'Project Data'!$D$22</f>
        <v>#VALUE!</v>
      </c>
      <c r="F3989" s="174" t="s">
        <v>44</v>
      </c>
      <c r="G3989" s="239" t="str" cm="1">
        <f t="array" ref="G3989">_xlfn.IFNA(_xlfn.IFS('28-Elec Saftey and Security'!F82="*",'28-Elec Saftey and Security'!E82,'28-Elec Saftey and Security'!H82="*",'28-Elec Saftey and Security'!G82,'28-Elec Saftey and Security'!J82="*",'28-Elec Saftey and Security'!I82,'28-Elec Saftey and Security'!L82="*",'28-Elec Saftey and Security'!K82,'28-Elec Saftey and Security'!N82="*",'28-Elec Saftey and Security'!M82,'28-Elec Saftey and Security'!P82="*",'28-Elec Saftey and Security'!O82,'28-Elec Saftey and Security'!R82="*",'28-Elec Saftey and Security'!Q82,'28-Elec Saftey and Security'!T82="*",'28-Elec Saftey and Security'!S82,'28-Elec Saftey and Security'!V82="*",'28-Elec Saftey and Security'!U82),"")</f>
        <v/>
      </c>
      <c r="H3989" s="236" t="e">
        <f>G3989/'Project Data'!$D$22</f>
        <v>#VALUE!</v>
      </c>
      <c r="I3989" s="186"/>
      <c r="J3989" s="224"/>
      <c r="K3989" s="242"/>
    </row>
    <row r="3990" spans="1:11" s="147" customFormat="1" ht="15.6" hidden="1">
      <c r="A3990" s="198">
        <f>'28-Elec Saftey and Security'!A83</f>
        <v>0</v>
      </c>
      <c r="B3990" s="235" t="str">
        <f>'28-Elec Saftey and Security'!B83</f>
        <v>28 15 27 Access Control Electronic Turnstiles and Mobility Systems</v>
      </c>
      <c r="C3990" s="254"/>
      <c r="D3990" s="239" t="str" cm="1">
        <f t="array" ref="D3990">_xlfn.IFNA(_xlfn.IFS('28-Elec Saftey and Security'!D83="*",'28-Elec Saftey and Security'!C83,'28-Elec Saftey and Security'!F83="*",'28-Elec Saftey and Security'!E83,'28-Elec Saftey and Security'!H83="*",'28-Elec Saftey and Security'!G83,'28-Elec Saftey and Security'!J83="*",'28-Elec Saftey and Security'!I83,'28-Elec Saftey and Security'!L83="*",'28-Elec Saftey and Security'!K83,'28-Elec Saftey and Security'!N83="*",'28-Elec Saftey and Security'!M83,'28-Elec Saftey and Security'!P83="*",'28-Elec Saftey and Security'!O83,'28-Elec Saftey and Security'!R83="*",'28-Elec Saftey and Security'!Q83,'28-Elec Saftey and Security'!T83="*",'28-Elec Saftey and Security'!S83),"")</f>
        <v/>
      </c>
      <c r="E3990" s="622" t="e">
        <f>D3990/'Project Data'!$D$22</f>
        <v>#VALUE!</v>
      </c>
      <c r="F3990" s="179" t="s">
        <v>44</v>
      </c>
      <c r="G3990" s="239" t="str" cm="1">
        <f t="array" ref="G3990">_xlfn.IFNA(_xlfn.IFS('28-Elec Saftey and Security'!F83="*",'28-Elec Saftey and Security'!E83,'28-Elec Saftey and Security'!H83="*",'28-Elec Saftey and Security'!G83,'28-Elec Saftey and Security'!J83="*",'28-Elec Saftey and Security'!I83,'28-Elec Saftey and Security'!L83="*",'28-Elec Saftey and Security'!K83,'28-Elec Saftey and Security'!N83="*",'28-Elec Saftey and Security'!M83,'28-Elec Saftey and Security'!P83="*",'28-Elec Saftey and Security'!O83,'28-Elec Saftey and Security'!R83="*",'28-Elec Saftey and Security'!Q83,'28-Elec Saftey and Security'!T83="*",'28-Elec Saftey and Security'!S83,'28-Elec Saftey and Security'!V83="*",'28-Elec Saftey and Security'!U83),"")</f>
        <v/>
      </c>
      <c r="H3990" s="236" t="e">
        <f>G3990/'Project Data'!$D$22</f>
        <v>#VALUE!</v>
      </c>
      <c r="I3990" s="186"/>
      <c r="J3990" s="224"/>
      <c r="K3990" s="242"/>
    </row>
    <row r="3991" spans="1:11" s="147" customFormat="1" ht="15.6" hidden="1">
      <c r="A3991" s="198">
        <f>'28-Elec Saftey and Security'!A84</f>
        <v>0</v>
      </c>
      <c r="B3991" s="235" t="str">
        <f>'28-Elec Saftey and Security'!B84</f>
        <v>28 16 00 Access Control Interfaces</v>
      </c>
      <c r="C3991" s="254"/>
      <c r="D3991" s="239" t="str" cm="1">
        <f t="array" ref="D3991">_xlfn.IFNA(_xlfn.IFS('28-Elec Saftey and Security'!D84="*",'28-Elec Saftey and Security'!C84,'28-Elec Saftey and Security'!F84="*",'28-Elec Saftey and Security'!E84,'28-Elec Saftey and Security'!H84="*",'28-Elec Saftey and Security'!G84,'28-Elec Saftey and Security'!J84="*",'28-Elec Saftey and Security'!I84,'28-Elec Saftey and Security'!L84="*",'28-Elec Saftey and Security'!K84,'28-Elec Saftey and Security'!N84="*",'28-Elec Saftey and Security'!M84,'28-Elec Saftey and Security'!P84="*",'28-Elec Saftey and Security'!O84,'28-Elec Saftey and Security'!R84="*",'28-Elec Saftey and Security'!Q84,'28-Elec Saftey and Security'!T84="*",'28-Elec Saftey and Security'!S84),"")</f>
        <v/>
      </c>
      <c r="E3991" s="622" t="e">
        <f>D3991/'Project Data'!$D$22</f>
        <v>#VALUE!</v>
      </c>
      <c r="F3991" s="179" t="s">
        <v>44</v>
      </c>
      <c r="G3991" s="239" t="str" cm="1">
        <f t="array" ref="G3991">_xlfn.IFNA(_xlfn.IFS('28-Elec Saftey and Security'!F84="*",'28-Elec Saftey and Security'!E84,'28-Elec Saftey and Security'!H84="*",'28-Elec Saftey and Security'!G84,'28-Elec Saftey and Security'!J84="*",'28-Elec Saftey and Security'!I84,'28-Elec Saftey and Security'!L84="*",'28-Elec Saftey and Security'!K84,'28-Elec Saftey and Security'!N84="*",'28-Elec Saftey and Security'!M84,'28-Elec Saftey and Security'!P84="*",'28-Elec Saftey and Security'!O84,'28-Elec Saftey and Security'!R84="*",'28-Elec Saftey and Security'!Q84,'28-Elec Saftey and Security'!T84="*",'28-Elec Saftey and Security'!S84,'28-Elec Saftey and Security'!V84="*",'28-Elec Saftey and Security'!U84),"")</f>
        <v/>
      </c>
      <c r="H3991" s="236" t="e">
        <f>G3991/'Project Data'!$D$22</f>
        <v>#VALUE!</v>
      </c>
      <c r="I3991" s="186"/>
      <c r="J3991" s="224"/>
      <c r="K3991" s="242"/>
    </row>
    <row r="3992" spans="1:11" s="147" customFormat="1" ht="15.6" hidden="1">
      <c r="A3992" s="198">
        <f>'28-Elec Saftey and Security'!A85</f>
        <v>0</v>
      </c>
      <c r="B3992" s="235" t="str">
        <f>'28-Elec Saftey and Security'!B85</f>
        <v>28 16 11 Access Control Interfaces to Access Control Hardware</v>
      </c>
      <c r="C3992" s="254"/>
      <c r="D3992" s="239" t="str" cm="1">
        <f t="array" ref="D3992">_xlfn.IFNA(_xlfn.IFS('28-Elec Saftey and Security'!D85="*",'28-Elec Saftey and Security'!C85,'28-Elec Saftey and Security'!F85="*",'28-Elec Saftey and Security'!E85,'28-Elec Saftey and Security'!H85="*",'28-Elec Saftey and Security'!G85,'28-Elec Saftey and Security'!J85="*",'28-Elec Saftey and Security'!I85,'28-Elec Saftey and Security'!L85="*",'28-Elec Saftey and Security'!K85,'28-Elec Saftey and Security'!N85="*",'28-Elec Saftey and Security'!M85,'28-Elec Saftey and Security'!P85="*",'28-Elec Saftey and Security'!O85,'28-Elec Saftey and Security'!R85="*",'28-Elec Saftey and Security'!Q85,'28-Elec Saftey and Security'!T85="*",'28-Elec Saftey and Security'!S85),"")</f>
        <v/>
      </c>
      <c r="E3992" s="622" t="e">
        <f>D3992/'Project Data'!$D$22</f>
        <v>#VALUE!</v>
      </c>
      <c r="F3992" s="174" t="s">
        <v>44</v>
      </c>
      <c r="G3992" s="239" t="str" cm="1">
        <f t="array" ref="G3992">_xlfn.IFNA(_xlfn.IFS('28-Elec Saftey and Security'!F85="*",'28-Elec Saftey and Security'!E85,'28-Elec Saftey and Security'!H85="*",'28-Elec Saftey and Security'!G85,'28-Elec Saftey and Security'!J85="*",'28-Elec Saftey and Security'!I85,'28-Elec Saftey and Security'!L85="*",'28-Elec Saftey and Security'!K85,'28-Elec Saftey and Security'!N85="*",'28-Elec Saftey and Security'!M85,'28-Elec Saftey and Security'!P85="*",'28-Elec Saftey and Security'!O85,'28-Elec Saftey and Security'!R85="*",'28-Elec Saftey and Security'!Q85,'28-Elec Saftey and Security'!T85="*",'28-Elec Saftey and Security'!S85,'28-Elec Saftey and Security'!V85="*",'28-Elec Saftey and Security'!U85),"")</f>
        <v/>
      </c>
      <c r="H3992" s="236" t="e">
        <f>G3992/'Project Data'!$D$22</f>
        <v>#VALUE!</v>
      </c>
      <c r="I3992" s="186"/>
      <c r="J3992" s="224"/>
      <c r="K3992" s="242"/>
    </row>
    <row r="3993" spans="1:11" s="147" customFormat="1" ht="15.6" hidden="1">
      <c r="A3993" s="198">
        <f>'28-Elec Saftey and Security'!A86</f>
        <v>0</v>
      </c>
      <c r="B3993" s="235" t="str">
        <f>'28-Elec Saftey and Security'!B86</f>
        <v>28 16 13 Access Control Interfaces to Intrusion Detection</v>
      </c>
      <c r="C3993" s="254"/>
      <c r="D3993" s="239" t="str" cm="1">
        <f t="array" ref="D3993">_xlfn.IFNA(_xlfn.IFS('28-Elec Saftey and Security'!D86="*",'28-Elec Saftey and Security'!C86,'28-Elec Saftey and Security'!F86="*",'28-Elec Saftey and Security'!E86,'28-Elec Saftey and Security'!H86="*",'28-Elec Saftey and Security'!G86,'28-Elec Saftey and Security'!J86="*",'28-Elec Saftey and Security'!I86,'28-Elec Saftey and Security'!L86="*",'28-Elec Saftey and Security'!K86,'28-Elec Saftey and Security'!N86="*",'28-Elec Saftey and Security'!M86,'28-Elec Saftey and Security'!P86="*",'28-Elec Saftey and Security'!O86,'28-Elec Saftey and Security'!R86="*",'28-Elec Saftey and Security'!Q86,'28-Elec Saftey and Security'!T86="*",'28-Elec Saftey and Security'!S86),"")</f>
        <v/>
      </c>
      <c r="E3993" s="622" t="e">
        <f>D3993/'Project Data'!$D$22</f>
        <v>#VALUE!</v>
      </c>
      <c r="F3993" s="174" t="s">
        <v>44</v>
      </c>
      <c r="G3993" s="239" t="str" cm="1">
        <f t="array" ref="G3993">_xlfn.IFNA(_xlfn.IFS('28-Elec Saftey and Security'!F86="*",'28-Elec Saftey and Security'!E86,'28-Elec Saftey and Security'!H86="*",'28-Elec Saftey and Security'!G86,'28-Elec Saftey and Security'!J86="*",'28-Elec Saftey and Security'!I86,'28-Elec Saftey and Security'!L86="*",'28-Elec Saftey and Security'!K86,'28-Elec Saftey and Security'!N86="*",'28-Elec Saftey and Security'!M86,'28-Elec Saftey and Security'!P86="*",'28-Elec Saftey and Security'!O86,'28-Elec Saftey and Security'!R86="*",'28-Elec Saftey and Security'!Q86,'28-Elec Saftey and Security'!T86="*",'28-Elec Saftey and Security'!S86,'28-Elec Saftey and Security'!V86="*",'28-Elec Saftey and Security'!U86),"")</f>
        <v/>
      </c>
      <c r="H3993" s="236" t="e">
        <f>G3993/'Project Data'!$D$22</f>
        <v>#VALUE!</v>
      </c>
      <c r="I3993" s="186"/>
      <c r="J3993" s="224"/>
      <c r="K3993" s="242"/>
    </row>
    <row r="3994" spans="1:11" s="147" customFormat="1" ht="15.6" hidden="1">
      <c r="A3994" s="198">
        <f>'28-Elec Saftey and Security'!A87</f>
        <v>0</v>
      </c>
      <c r="B3994" s="235" t="str">
        <f>'28-Elec Saftey and Security'!B87</f>
        <v>28 16 15 Access Control Interfaces to Video Surveillance</v>
      </c>
      <c r="C3994" s="254"/>
      <c r="D3994" s="239" t="str" cm="1">
        <f t="array" ref="D3994">_xlfn.IFNA(_xlfn.IFS('28-Elec Saftey and Security'!D87="*",'28-Elec Saftey and Security'!C87,'28-Elec Saftey and Security'!F87="*",'28-Elec Saftey and Security'!E87,'28-Elec Saftey and Security'!H87="*",'28-Elec Saftey and Security'!G87,'28-Elec Saftey and Security'!J87="*",'28-Elec Saftey and Security'!I87,'28-Elec Saftey and Security'!L87="*",'28-Elec Saftey and Security'!K87,'28-Elec Saftey and Security'!N87="*",'28-Elec Saftey and Security'!M87,'28-Elec Saftey and Security'!P87="*",'28-Elec Saftey and Security'!O87,'28-Elec Saftey and Security'!R87="*",'28-Elec Saftey and Security'!Q87,'28-Elec Saftey and Security'!T87="*",'28-Elec Saftey and Security'!S87),"")</f>
        <v/>
      </c>
      <c r="E3994" s="622" t="e">
        <f>D3994/'Project Data'!$D$22</f>
        <v>#VALUE!</v>
      </c>
      <c r="F3994" s="174" t="s">
        <v>44</v>
      </c>
      <c r="G3994" s="239" t="str" cm="1">
        <f t="array" ref="G3994">_xlfn.IFNA(_xlfn.IFS('28-Elec Saftey and Security'!F87="*",'28-Elec Saftey and Security'!E87,'28-Elec Saftey and Security'!H87="*",'28-Elec Saftey and Security'!G87,'28-Elec Saftey and Security'!J87="*",'28-Elec Saftey and Security'!I87,'28-Elec Saftey and Security'!L87="*",'28-Elec Saftey and Security'!K87,'28-Elec Saftey and Security'!N87="*",'28-Elec Saftey and Security'!M87,'28-Elec Saftey and Security'!P87="*",'28-Elec Saftey and Security'!O87,'28-Elec Saftey and Security'!R87="*",'28-Elec Saftey and Security'!Q87,'28-Elec Saftey and Security'!T87="*",'28-Elec Saftey and Security'!S87,'28-Elec Saftey and Security'!V87="*",'28-Elec Saftey and Security'!U87),"")</f>
        <v/>
      </c>
      <c r="H3994" s="236" t="e">
        <f>G3994/'Project Data'!$D$22</f>
        <v>#VALUE!</v>
      </c>
      <c r="I3994" s="186"/>
      <c r="J3994" s="224"/>
      <c r="K3994" s="242"/>
    </row>
    <row r="3995" spans="1:11" s="147" customFormat="1" ht="15.6" hidden="1">
      <c r="A3995" s="198">
        <f>'28-Elec Saftey and Security'!A88</f>
        <v>0</v>
      </c>
      <c r="B3995" s="235" t="str">
        <f>'28-Elec Saftey and Security'!B88</f>
        <v>28 16 17 Access Control Interfaces to Fire Alarm</v>
      </c>
      <c r="C3995" s="254"/>
      <c r="D3995" s="239" t="str" cm="1">
        <f t="array" ref="D3995">_xlfn.IFNA(_xlfn.IFS('28-Elec Saftey and Security'!D88="*",'28-Elec Saftey and Security'!C88,'28-Elec Saftey and Security'!F88="*",'28-Elec Saftey and Security'!E88,'28-Elec Saftey and Security'!H88="*",'28-Elec Saftey and Security'!G88,'28-Elec Saftey and Security'!J88="*",'28-Elec Saftey and Security'!I88,'28-Elec Saftey and Security'!L88="*",'28-Elec Saftey and Security'!K88,'28-Elec Saftey and Security'!N88="*",'28-Elec Saftey and Security'!M88,'28-Elec Saftey and Security'!P88="*",'28-Elec Saftey and Security'!O88,'28-Elec Saftey and Security'!R88="*",'28-Elec Saftey and Security'!Q88,'28-Elec Saftey and Security'!T88="*",'28-Elec Saftey and Security'!S88),"")</f>
        <v/>
      </c>
      <c r="E3995" s="622" t="e">
        <f>D3995/'Project Data'!$D$22</f>
        <v>#VALUE!</v>
      </c>
      <c r="F3995" s="174" t="s">
        <v>44</v>
      </c>
      <c r="G3995" s="239" t="str" cm="1">
        <f t="array" ref="G3995">_xlfn.IFNA(_xlfn.IFS('28-Elec Saftey and Security'!F88="*",'28-Elec Saftey and Security'!E88,'28-Elec Saftey and Security'!H88="*",'28-Elec Saftey and Security'!G88,'28-Elec Saftey and Security'!J88="*",'28-Elec Saftey and Security'!I88,'28-Elec Saftey and Security'!L88="*",'28-Elec Saftey and Security'!K88,'28-Elec Saftey and Security'!N88="*",'28-Elec Saftey and Security'!M88,'28-Elec Saftey and Security'!P88="*",'28-Elec Saftey and Security'!O88,'28-Elec Saftey and Security'!R88="*",'28-Elec Saftey and Security'!Q88,'28-Elec Saftey and Security'!T88="*",'28-Elec Saftey and Security'!S88,'28-Elec Saftey and Security'!V88="*",'28-Elec Saftey and Security'!U88),"")</f>
        <v/>
      </c>
      <c r="H3995" s="236" t="e">
        <f>G3995/'Project Data'!$D$22</f>
        <v>#VALUE!</v>
      </c>
      <c r="I3995" s="186"/>
      <c r="J3995" s="224"/>
      <c r="K3995" s="242"/>
    </row>
    <row r="3996" spans="1:11" s="147" customFormat="1" ht="15.6" hidden="1">
      <c r="A3996" s="198">
        <f>'28-Elec Saftey and Security'!A89</f>
        <v>0</v>
      </c>
      <c r="B3996" s="235" t="str">
        <f>'28-Elec Saftey and Security'!B89</f>
        <v>28 16 19 Access Control Interfaces to Enterprise Software</v>
      </c>
      <c r="C3996" s="254"/>
      <c r="D3996" s="239" t="str" cm="1">
        <f t="array" ref="D3996">_xlfn.IFNA(_xlfn.IFS('28-Elec Saftey and Security'!D89="*",'28-Elec Saftey and Security'!C89,'28-Elec Saftey and Security'!F89="*",'28-Elec Saftey and Security'!E89,'28-Elec Saftey and Security'!H89="*",'28-Elec Saftey and Security'!G89,'28-Elec Saftey and Security'!J89="*",'28-Elec Saftey and Security'!I89,'28-Elec Saftey and Security'!L89="*",'28-Elec Saftey and Security'!K89,'28-Elec Saftey and Security'!N89="*",'28-Elec Saftey and Security'!M89,'28-Elec Saftey and Security'!P89="*",'28-Elec Saftey and Security'!O89,'28-Elec Saftey and Security'!R89="*",'28-Elec Saftey and Security'!Q89,'28-Elec Saftey and Security'!T89="*",'28-Elec Saftey and Security'!S89),"")</f>
        <v/>
      </c>
      <c r="E3996" s="622" t="e">
        <f>D3996/'Project Data'!$D$22</f>
        <v>#VALUE!</v>
      </c>
      <c r="F3996" s="174" t="s">
        <v>44</v>
      </c>
      <c r="G3996" s="239" t="str" cm="1">
        <f t="array" ref="G3996">_xlfn.IFNA(_xlfn.IFS('28-Elec Saftey and Security'!F89="*",'28-Elec Saftey and Security'!E89,'28-Elec Saftey and Security'!H89="*",'28-Elec Saftey and Security'!G89,'28-Elec Saftey and Security'!J89="*",'28-Elec Saftey and Security'!I89,'28-Elec Saftey and Security'!L89="*",'28-Elec Saftey and Security'!K89,'28-Elec Saftey and Security'!N89="*",'28-Elec Saftey and Security'!M89,'28-Elec Saftey and Security'!P89="*",'28-Elec Saftey and Security'!O89,'28-Elec Saftey and Security'!R89="*",'28-Elec Saftey and Security'!Q89,'28-Elec Saftey and Security'!T89="*",'28-Elec Saftey and Security'!S89,'28-Elec Saftey and Security'!V89="*",'28-Elec Saftey and Security'!U89),"")</f>
        <v/>
      </c>
      <c r="H3996" s="236" t="e">
        <f>G3996/'Project Data'!$D$22</f>
        <v>#VALUE!</v>
      </c>
      <c r="I3996" s="186"/>
      <c r="J3996" s="224"/>
      <c r="K3996" s="242"/>
    </row>
    <row r="3997" spans="1:11" s="147" customFormat="1" ht="15.6" hidden="1">
      <c r="A3997" s="198">
        <f>'28-Elec Saftey and Security'!A90</f>
        <v>0</v>
      </c>
      <c r="B3997" s="235" t="str">
        <f>'28-Elec Saftey and Security'!B90</f>
        <v>28 16 21 Access Control Interfaces to Mechanical Systems</v>
      </c>
      <c r="C3997" s="254"/>
      <c r="D3997" s="239" t="str" cm="1">
        <f t="array" ref="D3997">_xlfn.IFNA(_xlfn.IFS('28-Elec Saftey and Security'!D90="*",'28-Elec Saftey and Security'!C90,'28-Elec Saftey and Security'!F90="*",'28-Elec Saftey and Security'!E90,'28-Elec Saftey and Security'!H90="*",'28-Elec Saftey and Security'!G90,'28-Elec Saftey and Security'!J90="*",'28-Elec Saftey and Security'!I90,'28-Elec Saftey and Security'!L90="*",'28-Elec Saftey and Security'!K90,'28-Elec Saftey and Security'!N90="*",'28-Elec Saftey and Security'!M90,'28-Elec Saftey and Security'!P90="*",'28-Elec Saftey and Security'!O90,'28-Elec Saftey and Security'!R90="*",'28-Elec Saftey and Security'!Q90,'28-Elec Saftey and Security'!T90="*",'28-Elec Saftey and Security'!S90),"")</f>
        <v/>
      </c>
      <c r="E3997" s="622" t="e">
        <f>D3997/'Project Data'!$D$22</f>
        <v>#VALUE!</v>
      </c>
      <c r="F3997" s="174" t="s">
        <v>44</v>
      </c>
      <c r="G3997" s="239" t="str" cm="1">
        <f t="array" ref="G3997">_xlfn.IFNA(_xlfn.IFS('28-Elec Saftey and Security'!F90="*",'28-Elec Saftey and Security'!E90,'28-Elec Saftey and Security'!H90="*",'28-Elec Saftey and Security'!G90,'28-Elec Saftey and Security'!J90="*",'28-Elec Saftey and Security'!I90,'28-Elec Saftey and Security'!L90="*",'28-Elec Saftey and Security'!K90,'28-Elec Saftey and Security'!N90="*",'28-Elec Saftey and Security'!M90,'28-Elec Saftey and Security'!P90="*",'28-Elec Saftey and Security'!O90,'28-Elec Saftey and Security'!R90="*",'28-Elec Saftey and Security'!Q90,'28-Elec Saftey and Security'!T90="*",'28-Elec Saftey and Security'!S90,'28-Elec Saftey and Security'!V90="*",'28-Elec Saftey and Security'!U90),"")</f>
        <v/>
      </c>
      <c r="H3997" s="236" t="e">
        <f>G3997/'Project Data'!$D$22</f>
        <v>#VALUE!</v>
      </c>
      <c r="I3997" s="186"/>
      <c r="J3997" s="224"/>
      <c r="K3997" s="242"/>
    </row>
    <row r="3998" spans="1:11" s="147" customFormat="1" ht="15.6" hidden="1">
      <c r="A3998" s="198">
        <f>'28-Elec Saftey and Security'!A91</f>
        <v>0</v>
      </c>
      <c r="B3998" s="235" t="str">
        <f>'28-Elec Saftey and Security'!B91</f>
        <v>28 16 23 Access Control Interfaces to Electrical Systems</v>
      </c>
      <c r="C3998" s="254"/>
      <c r="D3998" s="239" t="str" cm="1">
        <f t="array" ref="D3998">_xlfn.IFNA(_xlfn.IFS('28-Elec Saftey and Security'!D91="*",'28-Elec Saftey and Security'!C91,'28-Elec Saftey and Security'!F91="*",'28-Elec Saftey and Security'!E91,'28-Elec Saftey and Security'!H91="*",'28-Elec Saftey and Security'!G91,'28-Elec Saftey and Security'!J91="*",'28-Elec Saftey and Security'!I91,'28-Elec Saftey and Security'!L91="*",'28-Elec Saftey and Security'!K91,'28-Elec Saftey and Security'!N91="*",'28-Elec Saftey and Security'!M91,'28-Elec Saftey and Security'!P91="*",'28-Elec Saftey and Security'!O91,'28-Elec Saftey and Security'!R91="*",'28-Elec Saftey and Security'!Q91,'28-Elec Saftey and Security'!T91="*",'28-Elec Saftey and Security'!S91),"")</f>
        <v/>
      </c>
      <c r="E3998" s="622" t="e">
        <f>D3998/'Project Data'!$D$22</f>
        <v>#VALUE!</v>
      </c>
      <c r="F3998" s="174" t="s">
        <v>44</v>
      </c>
      <c r="G3998" s="239" t="str" cm="1">
        <f t="array" ref="G3998">_xlfn.IFNA(_xlfn.IFS('28-Elec Saftey and Security'!F91="*",'28-Elec Saftey and Security'!E91,'28-Elec Saftey and Security'!H91="*",'28-Elec Saftey and Security'!G91,'28-Elec Saftey and Security'!J91="*",'28-Elec Saftey and Security'!I91,'28-Elec Saftey and Security'!L91="*",'28-Elec Saftey and Security'!K91,'28-Elec Saftey and Security'!N91="*",'28-Elec Saftey and Security'!M91,'28-Elec Saftey and Security'!P91="*",'28-Elec Saftey and Security'!O91,'28-Elec Saftey and Security'!R91="*",'28-Elec Saftey and Security'!Q91,'28-Elec Saftey and Security'!T91="*",'28-Elec Saftey and Security'!S91,'28-Elec Saftey and Security'!V91="*",'28-Elec Saftey and Security'!U91),"")</f>
        <v/>
      </c>
      <c r="H3998" s="236" t="e">
        <f>G3998/'Project Data'!$D$22</f>
        <v>#VALUE!</v>
      </c>
      <c r="I3998" s="186"/>
      <c r="J3998" s="224"/>
      <c r="K3998" s="242"/>
    </row>
    <row r="3999" spans="1:11" s="147" customFormat="1" ht="15.6" hidden="1">
      <c r="A3999" s="198">
        <f>'28-Elec Saftey and Security'!A92</f>
        <v>0</v>
      </c>
      <c r="B3999" s="235" t="str">
        <f>'28-Elec Saftey and Security'!B92</f>
        <v>28 16 25 Access Control Interfaces to Electronic Key Management System</v>
      </c>
      <c r="C3999" s="254"/>
      <c r="D3999" s="239" t="str" cm="1">
        <f t="array" ref="D3999">_xlfn.IFNA(_xlfn.IFS('28-Elec Saftey and Security'!D92="*",'28-Elec Saftey and Security'!C92,'28-Elec Saftey and Security'!F92="*",'28-Elec Saftey and Security'!E92,'28-Elec Saftey and Security'!H92="*",'28-Elec Saftey and Security'!G92,'28-Elec Saftey and Security'!J92="*",'28-Elec Saftey and Security'!I92,'28-Elec Saftey and Security'!L92="*",'28-Elec Saftey and Security'!K92,'28-Elec Saftey and Security'!N92="*",'28-Elec Saftey and Security'!M92,'28-Elec Saftey and Security'!P92="*",'28-Elec Saftey and Security'!O92,'28-Elec Saftey and Security'!R92="*",'28-Elec Saftey and Security'!Q92,'28-Elec Saftey and Security'!T92="*",'28-Elec Saftey and Security'!S92),"")</f>
        <v/>
      </c>
      <c r="E3999" s="622" t="e">
        <f>D3999/'Project Data'!$D$22</f>
        <v>#VALUE!</v>
      </c>
      <c r="F3999" s="174" t="s">
        <v>44</v>
      </c>
      <c r="G3999" s="239" t="str" cm="1">
        <f t="array" ref="G3999">_xlfn.IFNA(_xlfn.IFS('28-Elec Saftey and Security'!F92="*",'28-Elec Saftey and Security'!E92,'28-Elec Saftey and Security'!H92="*",'28-Elec Saftey and Security'!G92,'28-Elec Saftey and Security'!J92="*",'28-Elec Saftey and Security'!I92,'28-Elec Saftey and Security'!L92="*",'28-Elec Saftey and Security'!K92,'28-Elec Saftey and Security'!N92="*",'28-Elec Saftey and Security'!M92,'28-Elec Saftey and Security'!P92="*",'28-Elec Saftey and Security'!O92,'28-Elec Saftey and Security'!R92="*",'28-Elec Saftey and Security'!Q92,'28-Elec Saftey and Security'!T92="*",'28-Elec Saftey and Security'!S92,'28-Elec Saftey and Security'!V92="*",'28-Elec Saftey and Security'!U92),"")</f>
        <v/>
      </c>
      <c r="H3999" s="236" t="e">
        <f>G3999/'Project Data'!$D$22</f>
        <v>#VALUE!</v>
      </c>
      <c r="I3999" s="186"/>
      <c r="J3999" s="224"/>
      <c r="K3999" s="242"/>
    </row>
    <row r="4000" spans="1:11" s="147" customFormat="1" ht="15.6" hidden="1">
      <c r="A4000" s="198">
        <f>'28-Elec Saftey and Security'!A93</f>
        <v>0</v>
      </c>
      <c r="B4000" s="235" t="str">
        <f>'28-Elec Saftey and Security'!B93</f>
        <v>28 16 27 Access Control Interfaces to Elevator Controls</v>
      </c>
      <c r="C4000" s="254"/>
      <c r="D4000" s="239" t="str" cm="1">
        <f t="array" ref="D4000">_xlfn.IFNA(_xlfn.IFS('28-Elec Saftey and Security'!D93="*",'28-Elec Saftey and Security'!C93,'28-Elec Saftey and Security'!F93="*",'28-Elec Saftey and Security'!E93,'28-Elec Saftey and Security'!H93="*",'28-Elec Saftey and Security'!G93,'28-Elec Saftey and Security'!J93="*",'28-Elec Saftey and Security'!I93,'28-Elec Saftey and Security'!L93="*",'28-Elec Saftey and Security'!K93,'28-Elec Saftey and Security'!N93="*",'28-Elec Saftey and Security'!M93,'28-Elec Saftey and Security'!P93="*",'28-Elec Saftey and Security'!O93,'28-Elec Saftey and Security'!R93="*",'28-Elec Saftey and Security'!Q93,'28-Elec Saftey and Security'!T93="*",'28-Elec Saftey and Security'!S93),"")</f>
        <v/>
      </c>
      <c r="E4000" s="622" t="e">
        <f>D4000/'Project Data'!$D$22</f>
        <v>#VALUE!</v>
      </c>
      <c r="F4000" s="174" t="s">
        <v>44</v>
      </c>
      <c r="G4000" s="239" t="str" cm="1">
        <f t="array" ref="G4000">_xlfn.IFNA(_xlfn.IFS('28-Elec Saftey and Security'!F93="*",'28-Elec Saftey and Security'!E93,'28-Elec Saftey and Security'!H93="*",'28-Elec Saftey and Security'!G93,'28-Elec Saftey and Security'!J93="*",'28-Elec Saftey and Security'!I93,'28-Elec Saftey and Security'!L93="*",'28-Elec Saftey and Security'!K93,'28-Elec Saftey and Security'!N93="*",'28-Elec Saftey and Security'!M93,'28-Elec Saftey and Security'!P93="*",'28-Elec Saftey and Security'!O93,'28-Elec Saftey and Security'!R93="*",'28-Elec Saftey and Security'!Q93,'28-Elec Saftey and Security'!T93="*",'28-Elec Saftey and Security'!S93,'28-Elec Saftey and Security'!V93="*",'28-Elec Saftey and Security'!U93),"")</f>
        <v/>
      </c>
      <c r="H4000" s="236" t="e">
        <f>G4000/'Project Data'!$D$22</f>
        <v>#VALUE!</v>
      </c>
      <c r="I4000" s="186"/>
      <c r="J4000" s="224"/>
      <c r="K4000" s="242"/>
    </row>
    <row r="4001" spans="1:11" s="147" customFormat="1" ht="15.6" hidden="1">
      <c r="A4001" s="198">
        <f>'28-Elec Saftey and Security'!A94</f>
        <v>0</v>
      </c>
      <c r="B4001" s="235" t="str">
        <f>'28-Elec Saftey and Security'!B94</f>
        <v>28 16 29 Access Control Interfaces to Parking Equipment</v>
      </c>
      <c r="C4001" s="254"/>
      <c r="D4001" s="239" t="str" cm="1">
        <f t="array" ref="D4001">_xlfn.IFNA(_xlfn.IFS('28-Elec Saftey and Security'!D94="*",'28-Elec Saftey and Security'!C94,'28-Elec Saftey and Security'!F94="*",'28-Elec Saftey and Security'!E94,'28-Elec Saftey and Security'!H94="*",'28-Elec Saftey and Security'!G94,'28-Elec Saftey and Security'!J94="*",'28-Elec Saftey and Security'!I94,'28-Elec Saftey and Security'!L94="*",'28-Elec Saftey and Security'!K94,'28-Elec Saftey and Security'!N94="*",'28-Elec Saftey and Security'!M94,'28-Elec Saftey and Security'!P94="*",'28-Elec Saftey and Security'!O94,'28-Elec Saftey and Security'!R94="*",'28-Elec Saftey and Security'!Q94,'28-Elec Saftey and Security'!T94="*",'28-Elec Saftey and Security'!S94),"")</f>
        <v/>
      </c>
      <c r="E4001" s="622" t="e">
        <f>D4001/'Project Data'!$D$22</f>
        <v>#VALUE!</v>
      </c>
      <c r="F4001" s="174" t="s">
        <v>44</v>
      </c>
      <c r="G4001" s="239" t="str" cm="1">
        <f t="array" ref="G4001">_xlfn.IFNA(_xlfn.IFS('28-Elec Saftey and Security'!F94="*",'28-Elec Saftey and Security'!E94,'28-Elec Saftey and Security'!H94="*",'28-Elec Saftey and Security'!G94,'28-Elec Saftey and Security'!J94="*",'28-Elec Saftey and Security'!I94,'28-Elec Saftey and Security'!L94="*",'28-Elec Saftey and Security'!K94,'28-Elec Saftey and Security'!N94="*",'28-Elec Saftey and Security'!M94,'28-Elec Saftey and Security'!P94="*",'28-Elec Saftey and Security'!O94,'28-Elec Saftey and Security'!R94="*",'28-Elec Saftey and Security'!Q94,'28-Elec Saftey and Security'!T94="*",'28-Elec Saftey and Security'!S94,'28-Elec Saftey and Security'!V94="*",'28-Elec Saftey and Security'!U94),"")</f>
        <v/>
      </c>
      <c r="H4001" s="236" t="e">
        <f>G4001/'Project Data'!$D$22</f>
        <v>#VALUE!</v>
      </c>
      <c r="I4001" s="186"/>
      <c r="J4001" s="224"/>
      <c r="K4001" s="242"/>
    </row>
    <row r="4002" spans="1:11" s="147" customFormat="1" ht="15.6" hidden="1">
      <c r="A4002" s="198">
        <f>'28-Elec Saftey and Security'!A95</f>
        <v>0</v>
      </c>
      <c r="B4002" s="235" t="str">
        <f>'28-Elec Saftey and Security'!B95</f>
        <v>28 16 31 Access Control Interfaces to Perimeter Security Systems</v>
      </c>
      <c r="C4002" s="254"/>
      <c r="D4002" s="239" t="str" cm="1">
        <f t="array" ref="D4002">_xlfn.IFNA(_xlfn.IFS('28-Elec Saftey and Security'!D95="*",'28-Elec Saftey and Security'!C95,'28-Elec Saftey and Security'!F95="*",'28-Elec Saftey and Security'!E95,'28-Elec Saftey and Security'!H95="*",'28-Elec Saftey and Security'!G95,'28-Elec Saftey and Security'!J95="*",'28-Elec Saftey and Security'!I95,'28-Elec Saftey and Security'!L95="*",'28-Elec Saftey and Security'!K95,'28-Elec Saftey and Security'!N95="*",'28-Elec Saftey and Security'!M95,'28-Elec Saftey and Security'!P95="*",'28-Elec Saftey and Security'!O95,'28-Elec Saftey and Security'!R95="*",'28-Elec Saftey and Security'!Q95,'28-Elec Saftey and Security'!T95="*",'28-Elec Saftey and Security'!S95),"")</f>
        <v/>
      </c>
      <c r="E4002" s="622" t="e">
        <f>D4002/'Project Data'!$D$22</f>
        <v>#VALUE!</v>
      </c>
      <c r="F4002" s="174" t="s">
        <v>44</v>
      </c>
      <c r="G4002" s="239" t="str" cm="1">
        <f t="array" ref="G4002">_xlfn.IFNA(_xlfn.IFS('28-Elec Saftey and Security'!F95="*",'28-Elec Saftey and Security'!E95,'28-Elec Saftey and Security'!H95="*",'28-Elec Saftey and Security'!G95,'28-Elec Saftey and Security'!J95="*",'28-Elec Saftey and Security'!I95,'28-Elec Saftey and Security'!L95="*",'28-Elec Saftey and Security'!K95,'28-Elec Saftey and Security'!N95="*",'28-Elec Saftey and Security'!M95,'28-Elec Saftey and Security'!P95="*",'28-Elec Saftey and Security'!O95,'28-Elec Saftey and Security'!R95="*",'28-Elec Saftey and Security'!Q95,'28-Elec Saftey and Security'!T95="*",'28-Elec Saftey and Security'!S95,'28-Elec Saftey and Security'!V95="*",'28-Elec Saftey and Security'!U95),"")</f>
        <v/>
      </c>
      <c r="H4002" s="236" t="e">
        <f>G4002/'Project Data'!$D$22</f>
        <v>#VALUE!</v>
      </c>
      <c r="I4002" s="186"/>
      <c r="J4002" s="224"/>
      <c r="K4002" s="242"/>
    </row>
    <row r="4003" spans="1:11" s="147" customFormat="1" ht="15.6" hidden="1">
      <c r="A4003" s="198">
        <f>'28-Elec Saftey and Security'!A96</f>
        <v>0</v>
      </c>
      <c r="B4003" s="235" t="str">
        <f>'28-Elec Saftey and Security'!B96</f>
        <v>28 17 00 Access Control Identification Management Systems</v>
      </c>
      <c r="C4003" s="254"/>
      <c r="D4003" s="239" t="str" cm="1">
        <f t="array" ref="D4003">_xlfn.IFNA(_xlfn.IFS('28-Elec Saftey and Security'!D96="*",'28-Elec Saftey and Security'!C96,'28-Elec Saftey and Security'!F96="*",'28-Elec Saftey and Security'!E96,'28-Elec Saftey and Security'!H96="*",'28-Elec Saftey and Security'!G96,'28-Elec Saftey and Security'!J96="*",'28-Elec Saftey and Security'!I96,'28-Elec Saftey and Security'!L96="*",'28-Elec Saftey and Security'!K96,'28-Elec Saftey and Security'!N96="*",'28-Elec Saftey and Security'!M96,'28-Elec Saftey and Security'!P96="*",'28-Elec Saftey and Security'!O96,'28-Elec Saftey and Security'!R96="*",'28-Elec Saftey and Security'!Q96,'28-Elec Saftey and Security'!T96="*",'28-Elec Saftey and Security'!S96),"")</f>
        <v/>
      </c>
      <c r="E4003" s="622" t="e">
        <f>D4003/'Project Data'!$D$22</f>
        <v>#VALUE!</v>
      </c>
      <c r="F4003" s="174" t="s">
        <v>44</v>
      </c>
      <c r="G4003" s="239" t="str" cm="1">
        <f t="array" ref="G4003">_xlfn.IFNA(_xlfn.IFS('28-Elec Saftey and Security'!F96="*",'28-Elec Saftey and Security'!E96,'28-Elec Saftey and Security'!H96="*",'28-Elec Saftey and Security'!G96,'28-Elec Saftey and Security'!J96="*",'28-Elec Saftey and Security'!I96,'28-Elec Saftey and Security'!L96="*",'28-Elec Saftey and Security'!K96,'28-Elec Saftey and Security'!N96="*",'28-Elec Saftey and Security'!M96,'28-Elec Saftey and Security'!P96="*",'28-Elec Saftey and Security'!O96,'28-Elec Saftey and Security'!R96="*",'28-Elec Saftey and Security'!Q96,'28-Elec Saftey and Security'!T96="*",'28-Elec Saftey and Security'!S96,'28-Elec Saftey and Security'!V96="*",'28-Elec Saftey and Security'!U96),"")</f>
        <v/>
      </c>
      <c r="H4003" s="236" t="e">
        <f>G4003/'Project Data'!$D$22</f>
        <v>#VALUE!</v>
      </c>
      <c r="I4003" s="186"/>
      <c r="J4003" s="224"/>
      <c r="K4003" s="242"/>
    </row>
    <row r="4004" spans="1:11" s="147" customFormat="1" ht="15.6" hidden="1">
      <c r="A4004" s="198">
        <f>'28-Elec Saftey and Security'!A97</f>
        <v>0</v>
      </c>
      <c r="B4004" s="235" t="str">
        <f>'28-Elec Saftey and Security'!B97</f>
        <v>28 17 11 Visitor Management Systems</v>
      </c>
      <c r="C4004" s="254"/>
      <c r="D4004" s="239" t="str" cm="1">
        <f t="array" ref="D4004">_xlfn.IFNA(_xlfn.IFS('28-Elec Saftey and Security'!D97="*",'28-Elec Saftey and Security'!C97,'28-Elec Saftey and Security'!F97="*",'28-Elec Saftey and Security'!E97,'28-Elec Saftey and Security'!H97="*",'28-Elec Saftey and Security'!G97,'28-Elec Saftey and Security'!J97="*",'28-Elec Saftey and Security'!I97,'28-Elec Saftey and Security'!L97="*",'28-Elec Saftey and Security'!K97,'28-Elec Saftey and Security'!N97="*",'28-Elec Saftey and Security'!M97,'28-Elec Saftey and Security'!P97="*",'28-Elec Saftey and Security'!O97,'28-Elec Saftey and Security'!R97="*",'28-Elec Saftey and Security'!Q97,'28-Elec Saftey and Security'!T97="*",'28-Elec Saftey and Security'!S97),"")</f>
        <v/>
      </c>
      <c r="E4004" s="622" t="e">
        <f>D4004/'Project Data'!$D$22</f>
        <v>#VALUE!</v>
      </c>
      <c r="F4004" s="174" t="s">
        <v>44</v>
      </c>
      <c r="G4004" s="239" t="str" cm="1">
        <f t="array" ref="G4004">_xlfn.IFNA(_xlfn.IFS('28-Elec Saftey and Security'!F97="*",'28-Elec Saftey and Security'!E97,'28-Elec Saftey and Security'!H97="*",'28-Elec Saftey and Security'!G97,'28-Elec Saftey and Security'!J97="*",'28-Elec Saftey and Security'!I97,'28-Elec Saftey and Security'!L97="*",'28-Elec Saftey and Security'!K97,'28-Elec Saftey and Security'!N97="*",'28-Elec Saftey and Security'!M97,'28-Elec Saftey and Security'!P97="*",'28-Elec Saftey and Security'!O97,'28-Elec Saftey and Security'!R97="*",'28-Elec Saftey and Security'!Q97,'28-Elec Saftey and Security'!T97="*",'28-Elec Saftey and Security'!S97,'28-Elec Saftey and Security'!V97="*",'28-Elec Saftey and Security'!U97),"")</f>
        <v/>
      </c>
      <c r="H4004" s="236" t="e">
        <f>G4004/'Project Data'!$D$22</f>
        <v>#VALUE!</v>
      </c>
      <c r="I4004" s="186"/>
      <c r="J4004" s="224"/>
      <c r="K4004" s="242"/>
    </row>
    <row r="4005" spans="1:11" s="147" customFormat="1" ht="15.6" hidden="1">
      <c r="A4005" s="198">
        <f>'28-Elec Saftey and Security'!A98</f>
        <v>0</v>
      </c>
      <c r="B4005" s="235" t="str">
        <f>'28-Elec Saftey and Security'!B98</f>
        <v>28 17 13 Self Check in and Kiosk Visitor Systems</v>
      </c>
      <c r="C4005" s="254"/>
      <c r="D4005" s="239" t="str" cm="1">
        <f t="array" ref="D4005">_xlfn.IFNA(_xlfn.IFS('28-Elec Saftey and Security'!D98="*",'28-Elec Saftey and Security'!C98,'28-Elec Saftey and Security'!F98="*",'28-Elec Saftey and Security'!E98,'28-Elec Saftey and Security'!H98="*",'28-Elec Saftey and Security'!G98,'28-Elec Saftey and Security'!J98="*",'28-Elec Saftey and Security'!I98,'28-Elec Saftey and Security'!L98="*",'28-Elec Saftey and Security'!K98,'28-Elec Saftey and Security'!N98="*",'28-Elec Saftey and Security'!M98,'28-Elec Saftey and Security'!P98="*",'28-Elec Saftey and Security'!O98,'28-Elec Saftey and Security'!R98="*",'28-Elec Saftey and Security'!Q98,'28-Elec Saftey and Security'!T98="*",'28-Elec Saftey and Security'!S98),"")</f>
        <v/>
      </c>
      <c r="E4005" s="622" t="e">
        <f>D4005/'Project Data'!$D$22</f>
        <v>#VALUE!</v>
      </c>
      <c r="F4005" s="174" t="s">
        <v>44</v>
      </c>
      <c r="G4005" s="239" t="str" cm="1">
        <f t="array" ref="G4005">_xlfn.IFNA(_xlfn.IFS('28-Elec Saftey and Security'!F98="*",'28-Elec Saftey and Security'!E98,'28-Elec Saftey and Security'!H98="*",'28-Elec Saftey and Security'!G98,'28-Elec Saftey and Security'!J98="*",'28-Elec Saftey and Security'!I98,'28-Elec Saftey and Security'!L98="*",'28-Elec Saftey and Security'!K98,'28-Elec Saftey and Security'!N98="*",'28-Elec Saftey and Security'!M98,'28-Elec Saftey and Security'!P98="*",'28-Elec Saftey and Security'!O98,'28-Elec Saftey and Security'!R98="*",'28-Elec Saftey and Security'!Q98,'28-Elec Saftey and Security'!T98="*",'28-Elec Saftey and Security'!S98,'28-Elec Saftey and Security'!V98="*",'28-Elec Saftey and Security'!U98),"")</f>
        <v/>
      </c>
      <c r="H4005" s="236" t="e">
        <f>G4005/'Project Data'!$D$22</f>
        <v>#VALUE!</v>
      </c>
      <c r="I4005" s="186"/>
      <c r="J4005" s="224"/>
      <c r="K4005" s="242"/>
    </row>
    <row r="4006" spans="1:11" s="147" customFormat="1" ht="15.6" hidden="1">
      <c r="A4006" s="198">
        <f>'28-Elec Saftey and Security'!A99</f>
        <v>0</v>
      </c>
      <c r="B4006" s="235" t="str">
        <f>'28-Elec Saftey and Security'!B99</f>
        <v>28 17 15 Contractor and Vendor Management Systems</v>
      </c>
      <c r="C4006" s="254"/>
      <c r="D4006" s="239" t="str" cm="1">
        <f t="array" ref="D4006">_xlfn.IFNA(_xlfn.IFS('28-Elec Saftey and Security'!D99="*",'28-Elec Saftey and Security'!C99,'28-Elec Saftey and Security'!F99="*",'28-Elec Saftey and Security'!E99,'28-Elec Saftey and Security'!H99="*",'28-Elec Saftey and Security'!G99,'28-Elec Saftey and Security'!J99="*",'28-Elec Saftey and Security'!I99,'28-Elec Saftey and Security'!L99="*",'28-Elec Saftey and Security'!K99,'28-Elec Saftey and Security'!N99="*",'28-Elec Saftey and Security'!M99,'28-Elec Saftey and Security'!P99="*",'28-Elec Saftey and Security'!O99,'28-Elec Saftey and Security'!R99="*",'28-Elec Saftey and Security'!Q99,'28-Elec Saftey and Security'!T99="*",'28-Elec Saftey and Security'!S99),"")</f>
        <v/>
      </c>
      <c r="E4006" s="622" t="e">
        <f>D4006/'Project Data'!$D$22</f>
        <v>#VALUE!</v>
      </c>
      <c r="F4006" s="174" t="s">
        <v>44</v>
      </c>
      <c r="G4006" s="239" t="str" cm="1">
        <f t="array" ref="G4006">_xlfn.IFNA(_xlfn.IFS('28-Elec Saftey and Security'!F99="*",'28-Elec Saftey and Security'!E99,'28-Elec Saftey and Security'!H99="*",'28-Elec Saftey and Security'!G99,'28-Elec Saftey and Security'!J99="*",'28-Elec Saftey and Security'!I99,'28-Elec Saftey and Security'!L99="*",'28-Elec Saftey and Security'!K99,'28-Elec Saftey and Security'!N99="*",'28-Elec Saftey and Security'!M99,'28-Elec Saftey and Security'!P99="*",'28-Elec Saftey and Security'!O99,'28-Elec Saftey and Security'!R99="*",'28-Elec Saftey and Security'!Q99,'28-Elec Saftey and Security'!T99="*",'28-Elec Saftey and Security'!S99,'28-Elec Saftey and Security'!V99="*",'28-Elec Saftey and Security'!U99),"")</f>
        <v/>
      </c>
      <c r="H4006" s="236" t="e">
        <f>G4006/'Project Data'!$D$22</f>
        <v>#VALUE!</v>
      </c>
      <c r="I4006" s="186"/>
      <c r="J4006" s="224"/>
      <c r="K4006" s="242"/>
    </row>
    <row r="4007" spans="1:11" s="147" customFormat="1" ht="15.6" hidden="1">
      <c r="A4007" s="198">
        <f>'28-Elec Saftey and Security'!A100</f>
        <v>0</v>
      </c>
      <c r="B4007" s="235" t="str">
        <f>'28-Elec Saftey and Security'!B100</f>
        <v>28 17 17 Mobile Access Identification Management Systems</v>
      </c>
      <c r="C4007" s="254"/>
      <c r="D4007" s="239" t="str" cm="1">
        <f t="array" ref="D4007">_xlfn.IFNA(_xlfn.IFS('28-Elec Saftey and Security'!D100="*",'28-Elec Saftey and Security'!C100,'28-Elec Saftey and Security'!F100="*",'28-Elec Saftey and Security'!E100,'28-Elec Saftey and Security'!H100="*",'28-Elec Saftey and Security'!G100,'28-Elec Saftey and Security'!J100="*",'28-Elec Saftey and Security'!I100,'28-Elec Saftey and Security'!L100="*",'28-Elec Saftey and Security'!K100,'28-Elec Saftey and Security'!N100="*",'28-Elec Saftey and Security'!M100,'28-Elec Saftey and Security'!P100="*",'28-Elec Saftey and Security'!O100,'28-Elec Saftey and Security'!R100="*",'28-Elec Saftey and Security'!Q100,'28-Elec Saftey and Security'!T100="*",'28-Elec Saftey and Security'!S100),"")</f>
        <v/>
      </c>
      <c r="E4007" s="622" t="e">
        <f>D4007/'Project Data'!$D$22</f>
        <v>#VALUE!</v>
      </c>
      <c r="F4007" s="179" t="s">
        <v>44</v>
      </c>
      <c r="G4007" s="239" t="str" cm="1">
        <f t="array" ref="G4007">_xlfn.IFNA(_xlfn.IFS('28-Elec Saftey and Security'!F100="*",'28-Elec Saftey and Security'!E100,'28-Elec Saftey and Security'!H100="*",'28-Elec Saftey and Security'!G100,'28-Elec Saftey and Security'!J100="*",'28-Elec Saftey and Security'!I100,'28-Elec Saftey and Security'!L100="*",'28-Elec Saftey and Security'!K100,'28-Elec Saftey and Security'!N100="*",'28-Elec Saftey and Security'!M100,'28-Elec Saftey and Security'!P100="*",'28-Elec Saftey and Security'!O100,'28-Elec Saftey and Security'!R100="*",'28-Elec Saftey and Security'!Q100,'28-Elec Saftey and Security'!T100="*",'28-Elec Saftey and Security'!S100,'28-Elec Saftey and Security'!V100="*",'28-Elec Saftey and Security'!U100),"")</f>
        <v/>
      </c>
      <c r="H4007" s="236" t="e">
        <f>G4007/'Project Data'!$D$22</f>
        <v>#VALUE!</v>
      </c>
      <c r="I4007" s="186"/>
      <c r="J4007" s="224"/>
      <c r="K4007" s="242"/>
    </row>
    <row r="4008" spans="1:11" s="147" customFormat="1" ht="15.6" hidden="1">
      <c r="A4008" s="198">
        <f>'28-Elec Saftey and Security'!A101</f>
        <v>0</v>
      </c>
      <c r="B4008" s="235" t="str">
        <f>'28-Elec Saftey and Security'!B101</f>
        <v>28 18 00 Security Access Detection Equipment</v>
      </c>
      <c r="C4008" s="254"/>
      <c r="D4008" s="239" t="str" cm="1">
        <f t="array" ref="D4008">_xlfn.IFNA(_xlfn.IFS('28-Elec Saftey and Security'!D101="*",'28-Elec Saftey and Security'!C101,'28-Elec Saftey and Security'!F101="*",'28-Elec Saftey and Security'!E101,'28-Elec Saftey and Security'!H101="*",'28-Elec Saftey and Security'!G101,'28-Elec Saftey and Security'!J101="*",'28-Elec Saftey and Security'!I101,'28-Elec Saftey and Security'!L101="*",'28-Elec Saftey and Security'!K101,'28-Elec Saftey and Security'!N101="*",'28-Elec Saftey and Security'!M101,'28-Elec Saftey and Security'!P101="*",'28-Elec Saftey and Security'!O101,'28-Elec Saftey and Security'!R101="*",'28-Elec Saftey and Security'!Q101,'28-Elec Saftey and Security'!T101="*",'28-Elec Saftey and Security'!S101),"")</f>
        <v/>
      </c>
      <c r="E4008" s="622" t="e">
        <f>D4008/'Project Data'!$D$22</f>
        <v>#VALUE!</v>
      </c>
      <c r="F4008" s="179" t="s">
        <v>44</v>
      </c>
      <c r="G4008" s="239" t="str" cm="1">
        <f t="array" ref="G4008">_xlfn.IFNA(_xlfn.IFS('28-Elec Saftey and Security'!F101="*",'28-Elec Saftey and Security'!E101,'28-Elec Saftey and Security'!H101="*",'28-Elec Saftey and Security'!G101,'28-Elec Saftey and Security'!J101="*",'28-Elec Saftey and Security'!I101,'28-Elec Saftey and Security'!L101="*",'28-Elec Saftey and Security'!K101,'28-Elec Saftey and Security'!N101="*",'28-Elec Saftey and Security'!M101,'28-Elec Saftey and Security'!P101="*",'28-Elec Saftey and Security'!O101,'28-Elec Saftey and Security'!R101="*",'28-Elec Saftey and Security'!Q101,'28-Elec Saftey and Security'!T101="*",'28-Elec Saftey and Security'!S101,'28-Elec Saftey and Security'!V101="*",'28-Elec Saftey and Security'!U101),"")</f>
        <v/>
      </c>
      <c r="H4008" s="236" t="e">
        <f>G4008/'Project Data'!$D$22</f>
        <v>#VALUE!</v>
      </c>
      <c r="I4008" s="186"/>
      <c r="J4008" s="224"/>
      <c r="K4008" s="242"/>
    </row>
    <row r="4009" spans="1:11" s="147" customFormat="1" ht="15.6" hidden="1">
      <c r="A4009" s="198">
        <f>'28-Elec Saftey and Security'!A102</f>
        <v>0</v>
      </c>
      <c r="B4009" s="235" t="str">
        <f>'28-Elec Saftey and Security'!B102</f>
        <v>28 18 11 Security Access Metal Detectors</v>
      </c>
      <c r="C4009" s="254"/>
      <c r="D4009" s="239" t="str" cm="1">
        <f t="array" ref="D4009">_xlfn.IFNA(_xlfn.IFS('28-Elec Saftey and Security'!D102="*",'28-Elec Saftey and Security'!C102,'28-Elec Saftey and Security'!F102="*",'28-Elec Saftey and Security'!E102,'28-Elec Saftey and Security'!H102="*",'28-Elec Saftey and Security'!G102,'28-Elec Saftey and Security'!J102="*",'28-Elec Saftey and Security'!I102,'28-Elec Saftey and Security'!L102="*",'28-Elec Saftey and Security'!K102,'28-Elec Saftey and Security'!N102="*",'28-Elec Saftey and Security'!M102,'28-Elec Saftey and Security'!P102="*",'28-Elec Saftey and Security'!O102,'28-Elec Saftey and Security'!R102="*",'28-Elec Saftey and Security'!Q102,'28-Elec Saftey and Security'!T102="*",'28-Elec Saftey and Security'!S102),"")</f>
        <v/>
      </c>
      <c r="E4009" s="622" t="e">
        <f>D4009/'Project Data'!$D$22</f>
        <v>#VALUE!</v>
      </c>
      <c r="F4009" s="179" t="s">
        <v>44</v>
      </c>
      <c r="G4009" s="239" t="str" cm="1">
        <f t="array" ref="G4009">_xlfn.IFNA(_xlfn.IFS('28-Elec Saftey and Security'!F102="*",'28-Elec Saftey and Security'!E102,'28-Elec Saftey and Security'!H102="*",'28-Elec Saftey and Security'!G102,'28-Elec Saftey and Security'!J102="*",'28-Elec Saftey and Security'!I102,'28-Elec Saftey and Security'!L102="*",'28-Elec Saftey and Security'!K102,'28-Elec Saftey and Security'!N102="*",'28-Elec Saftey and Security'!M102,'28-Elec Saftey and Security'!P102="*",'28-Elec Saftey and Security'!O102,'28-Elec Saftey and Security'!R102="*",'28-Elec Saftey and Security'!Q102,'28-Elec Saftey and Security'!T102="*",'28-Elec Saftey and Security'!S102,'28-Elec Saftey and Security'!V102="*",'28-Elec Saftey and Security'!U102),"")</f>
        <v/>
      </c>
      <c r="H4009" s="236" t="e">
        <f>G4009/'Project Data'!$D$22</f>
        <v>#VALUE!</v>
      </c>
      <c r="I4009" s="186"/>
      <c r="J4009" s="224"/>
      <c r="K4009" s="242"/>
    </row>
    <row r="4010" spans="1:11" s="147" customFormat="1" ht="15.6" hidden="1">
      <c r="A4010" s="198">
        <f>'28-Elec Saftey and Security'!A103</f>
        <v>0</v>
      </c>
      <c r="B4010" s="235" t="str">
        <f>'28-Elec Saftey and Security'!B103</f>
        <v>28 18 13 Security Access X-ray Equipment</v>
      </c>
      <c r="C4010" s="254"/>
      <c r="D4010" s="239" t="str" cm="1">
        <f t="array" ref="D4010">_xlfn.IFNA(_xlfn.IFS('28-Elec Saftey and Security'!D103="*",'28-Elec Saftey and Security'!C103,'28-Elec Saftey and Security'!F103="*",'28-Elec Saftey and Security'!E103,'28-Elec Saftey and Security'!H103="*",'28-Elec Saftey and Security'!G103,'28-Elec Saftey and Security'!J103="*",'28-Elec Saftey and Security'!I103,'28-Elec Saftey and Security'!L103="*",'28-Elec Saftey and Security'!K103,'28-Elec Saftey and Security'!N103="*",'28-Elec Saftey and Security'!M103,'28-Elec Saftey and Security'!P103="*",'28-Elec Saftey and Security'!O103,'28-Elec Saftey and Security'!R103="*",'28-Elec Saftey and Security'!Q103,'28-Elec Saftey and Security'!T103="*",'28-Elec Saftey and Security'!S103),"")</f>
        <v/>
      </c>
      <c r="E4010" s="622" t="e">
        <f>D4010/'Project Data'!$D$22</f>
        <v>#VALUE!</v>
      </c>
      <c r="F4010" s="174" t="s">
        <v>44</v>
      </c>
      <c r="G4010" s="239" t="str" cm="1">
        <f t="array" ref="G4010">_xlfn.IFNA(_xlfn.IFS('28-Elec Saftey and Security'!F103="*",'28-Elec Saftey and Security'!E103,'28-Elec Saftey and Security'!H103="*",'28-Elec Saftey and Security'!G103,'28-Elec Saftey and Security'!J103="*",'28-Elec Saftey and Security'!I103,'28-Elec Saftey and Security'!L103="*",'28-Elec Saftey and Security'!K103,'28-Elec Saftey and Security'!N103="*",'28-Elec Saftey and Security'!M103,'28-Elec Saftey and Security'!P103="*",'28-Elec Saftey and Security'!O103,'28-Elec Saftey and Security'!R103="*",'28-Elec Saftey and Security'!Q103,'28-Elec Saftey and Security'!T103="*",'28-Elec Saftey and Security'!S103,'28-Elec Saftey and Security'!V103="*",'28-Elec Saftey and Security'!U103),"")</f>
        <v/>
      </c>
      <c r="H4010" s="236" t="e">
        <f>G4010/'Project Data'!$D$22</f>
        <v>#VALUE!</v>
      </c>
      <c r="I4010" s="186"/>
      <c r="J4010" s="224"/>
      <c r="K4010" s="242"/>
    </row>
    <row r="4011" spans="1:11" s="147" customFormat="1" ht="15.6" hidden="1">
      <c r="A4011" s="198">
        <f>'28-Elec Saftey and Security'!A104</f>
        <v>0</v>
      </c>
      <c r="B4011" s="235" t="str">
        <f>'28-Elec Saftey and Security'!B104</f>
        <v>28 18 15 Security Access Explosive Detection Equipment</v>
      </c>
      <c r="C4011" s="254"/>
      <c r="D4011" s="239" t="str" cm="1">
        <f t="array" ref="D4011">_xlfn.IFNA(_xlfn.IFS('28-Elec Saftey and Security'!D104="*",'28-Elec Saftey and Security'!C104,'28-Elec Saftey and Security'!F104="*",'28-Elec Saftey and Security'!E104,'28-Elec Saftey and Security'!H104="*",'28-Elec Saftey and Security'!G104,'28-Elec Saftey and Security'!J104="*",'28-Elec Saftey and Security'!I104,'28-Elec Saftey and Security'!L104="*",'28-Elec Saftey and Security'!K104,'28-Elec Saftey and Security'!N104="*",'28-Elec Saftey and Security'!M104,'28-Elec Saftey and Security'!P104="*",'28-Elec Saftey and Security'!O104,'28-Elec Saftey and Security'!R104="*",'28-Elec Saftey and Security'!Q104,'28-Elec Saftey and Security'!T104="*",'28-Elec Saftey and Security'!S104),"")</f>
        <v/>
      </c>
      <c r="E4011" s="622" t="e">
        <f>D4011/'Project Data'!$D$22</f>
        <v>#VALUE!</v>
      </c>
      <c r="F4011" s="174" t="s">
        <v>44</v>
      </c>
      <c r="G4011" s="239" t="str" cm="1">
        <f t="array" ref="G4011">_xlfn.IFNA(_xlfn.IFS('28-Elec Saftey and Security'!F104="*",'28-Elec Saftey and Security'!E104,'28-Elec Saftey and Security'!H104="*",'28-Elec Saftey and Security'!G104,'28-Elec Saftey and Security'!J104="*",'28-Elec Saftey and Security'!I104,'28-Elec Saftey and Security'!L104="*",'28-Elec Saftey and Security'!K104,'28-Elec Saftey and Security'!N104="*",'28-Elec Saftey and Security'!M104,'28-Elec Saftey and Security'!P104="*",'28-Elec Saftey and Security'!O104,'28-Elec Saftey and Security'!R104="*",'28-Elec Saftey and Security'!Q104,'28-Elec Saftey and Security'!T104="*",'28-Elec Saftey and Security'!S104,'28-Elec Saftey and Security'!V104="*",'28-Elec Saftey and Security'!U104),"")</f>
        <v/>
      </c>
      <c r="H4011" s="236" t="e">
        <f>G4011/'Project Data'!$D$22</f>
        <v>#VALUE!</v>
      </c>
      <c r="I4011" s="186"/>
      <c r="J4011" s="224"/>
      <c r="K4011" s="242"/>
    </row>
    <row r="4012" spans="1:11" s="147" customFormat="1" ht="15.6" hidden="1">
      <c r="A4012" s="198">
        <f>'28-Elec Saftey and Security'!A105</f>
        <v>0</v>
      </c>
      <c r="B4012" s="235" t="str">
        <f>'28-Elec Saftey and Security'!B105</f>
        <v>28 18 17 Security Access Sniffing Equipment</v>
      </c>
      <c r="C4012" s="254"/>
      <c r="D4012" s="239" t="str" cm="1">
        <f t="array" ref="D4012">_xlfn.IFNA(_xlfn.IFS('28-Elec Saftey and Security'!D105="*",'28-Elec Saftey and Security'!C105,'28-Elec Saftey and Security'!F105="*",'28-Elec Saftey and Security'!E105,'28-Elec Saftey and Security'!H105="*",'28-Elec Saftey and Security'!G105,'28-Elec Saftey and Security'!J105="*",'28-Elec Saftey and Security'!I105,'28-Elec Saftey and Security'!L105="*",'28-Elec Saftey and Security'!K105,'28-Elec Saftey and Security'!N105="*",'28-Elec Saftey and Security'!M105,'28-Elec Saftey and Security'!P105="*",'28-Elec Saftey and Security'!O105,'28-Elec Saftey and Security'!R105="*",'28-Elec Saftey and Security'!Q105,'28-Elec Saftey and Security'!T105="*",'28-Elec Saftey and Security'!S105),"")</f>
        <v/>
      </c>
      <c r="E4012" s="622" t="e">
        <f>D4012/'Project Data'!$D$22</f>
        <v>#VALUE!</v>
      </c>
      <c r="F4012" s="174" t="s">
        <v>44</v>
      </c>
      <c r="G4012" s="239" t="str" cm="1">
        <f t="array" ref="G4012">_xlfn.IFNA(_xlfn.IFS('28-Elec Saftey and Security'!F105="*",'28-Elec Saftey and Security'!E105,'28-Elec Saftey and Security'!H105="*",'28-Elec Saftey and Security'!G105,'28-Elec Saftey and Security'!J105="*",'28-Elec Saftey and Security'!I105,'28-Elec Saftey and Security'!L105="*",'28-Elec Saftey and Security'!K105,'28-Elec Saftey and Security'!N105="*",'28-Elec Saftey and Security'!M105,'28-Elec Saftey and Security'!P105="*",'28-Elec Saftey and Security'!O105,'28-Elec Saftey and Security'!R105="*",'28-Elec Saftey and Security'!Q105,'28-Elec Saftey and Security'!T105="*",'28-Elec Saftey and Security'!S105,'28-Elec Saftey and Security'!V105="*",'28-Elec Saftey and Security'!U105),"")</f>
        <v/>
      </c>
      <c r="H4012" s="236" t="e">
        <f>G4012/'Project Data'!$D$22</f>
        <v>#VALUE!</v>
      </c>
      <c r="I4012" s="186"/>
      <c r="J4012" s="224"/>
      <c r="K4012" s="242"/>
    </row>
    <row r="4013" spans="1:11" s="147" customFormat="1" ht="15.6" hidden="1">
      <c r="A4013" s="198">
        <f>'28-Elec Saftey and Security'!A106</f>
        <v>0</v>
      </c>
      <c r="B4013" s="235" t="str">
        <f>'28-Elec Saftey and Security'!B106</f>
        <v>28 19 00 Access Control Vehicle Identification Systems</v>
      </c>
      <c r="C4013" s="254"/>
      <c r="D4013" s="239" t="str" cm="1">
        <f t="array" ref="D4013">_xlfn.IFNA(_xlfn.IFS('28-Elec Saftey and Security'!D106="*",'28-Elec Saftey and Security'!C106,'28-Elec Saftey and Security'!F106="*",'28-Elec Saftey and Security'!E106,'28-Elec Saftey and Security'!H106="*",'28-Elec Saftey and Security'!G106,'28-Elec Saftey and Security'!J106="*",'28-Elec Saftey and Security'!I106,'28-Elec Saftey and Security'!L106="*",'28-Elec Saftey and Security'!K106,'28-Elec Saftey and Security'!N106="*",'28-Elec Saftey and Security'!M106,'28-Elec Saftey and Security'!P106="*",'28-Elec Saftey and Security'!O106,'28-Elec Saftey and Security'!R106="*",'28-Elec Saftey and Security'!Q106,'28-Elec Saftey and Security'!T106="*",'28-Elec Saftey and Security'!S106),"")</f>
        <v/>
      </c>
      <c r="E4013" s="622" t="e">
        <f>D4013/'Project Data'!$D$22</f>
        <v>#VALUE!</v>
      </c>
      <c r="F4013" s="174" t="s">
        <v>44</v>
      </c>
      <c r="G4013" s="239" t="str" cm="1">
        <f t="array" ref="G4013">_xlfn.IFNA(_xlfn.IFS('28-Elec Saftey and Security'!F106="*",'28-Elec Saftey and Security'!E106,'28-Elec Saftey and Security'!H106="*",'28-Elec Saftey and Security'!G106,'28-Elec Saftey and Security'!J106="*",'28-Elec Saftey and Security'!I106,'28-Elec Saftey and Security'!L106="*",'28-Elec Saftey and Security'!K106,'28-Elec Saftey and Security'!N106="*",'28-Elec Saftey and Security'!M106,'28-Elec Saftey and Security'!P106="*",'28-Elec Saftey and Security'!O106,'28-Elec Saftey and Security'!R106="*",'28-Elec Saftey and Security'!Q106,'28-Elec Saftey and Security'!T106="*",'28-Elec Saftey and Security'!S106,'28-Elec Saftey and Security'!V106="*",'28-Elec Saftey and Security'!U106),"")</f>
        <v/>
      </c>
      <c r="H4013" s="236" t="e">
        <f>G4013/'Project Data'!$D$22</f>
        <v>#VALUE!</v>
      </c>
      <c r="I4013" s="186"/>
      <c r="J4013" s="224"/>
      <c r="K4013" s="242"/>
    </row>
    <row r="4014" spans="1:11" s="147" customFormat="1" ht="15.6" hidden="1">
      <c r="A4014" s="198">
        <f>'28-Elec Saftey and Security'!A107</f>
        <v>0</v>
      </c>
      <c r="B4014" s="235" t="str">
        <f>'28-Elec Saftey and Security'!B107</f>
        <v>28 19 11 Loading Dock Access Management Systems</v>
      </c>
      <c r="C4014" s="254"/>
      <c r="D4014" s="239" t="str" cm="1">
        <f t="array" ref="D4014">_xlfn.IFNA(_xlfn.IFS('28-Elec Saftey and Security'!D107="*",'28-Elec Saftey and Security'!C107,'28-Elec Saftey and Security'!F107="*",'28-Elec Saftey and Security'!E107,'28-Elec Saftey and Security'!H107="*",'28-Elec Saftey and Security'!G107,'28-Elec Saftey and Security'!J107="*",'28-Elec Saftey and Security'!I107,'28-Elec Saftey and Security'!L107="*",'28-Elec Saftey and Security'!K107,'28-Elec Saftey and Security'!N107="*",'28-Elec Saftey and Security'!M107,'28-Elec Saftey and Security'!P107="*",'28-Elec Saftey and Security'!O107,'28-Elec Saftey and Security'!R107="*",'28-Elec Saftey and Security'!Q107,'28-Elec Saftey and Security'!T107="*",'28-Elec Saftey and Security'!S107),"")</f>
        <v/>
      </c>
      <c r="E4014" s="622" t="e">
        <f>D4014/'Project Data'!$D$22</f>
        <v>#VALUE!</v>
      </c>
      <c r="F4014" s="174" t="s">
        <v>44</v>
      </c>
      <c r="G4014" s="239" t="str" cm="1">
        <f t="array" ref="G4014">_xlfn.IFNA(_xlfn.IFS('28-Elec Saftey and Security'!F107="*",'28-Elec Saftey and Security'!E107,'28-Elec Saftey and Security'!H107="*",'28-Elec Saftey and Security'!G107,'28-Elec Saftey and Security'!J107="*",'28-Elec Saftey and Security'!I107,'28-Elec Saftey and Security'!L107="*",'28-Elec Saftey and Security'!K107,'28-Elec Saftey and Security'!N107="*",'28-Elec Saftey and Security'!M107,'28-Elec Saftey and Security'!P107="*",'28-Elec Saftey and Security'!O107,'28-Elec Saftey and Security'!R107="*",'28-Elec Saftey and Security'!Q107,'28-Elec Saftey and Security'!T107="*",'28-Elec Saftey and Security'!S107,'28-Elec Saftey and Security'!V107="*",'28-Elec Saftey and Security'!U107),"")</f>
        <v/>
      </c>
      <c r="H4014" s="236" t="e">
        <f>G4014/'Project Data'!$D$22</f>
        <v>#VALUE!</v>
      </c>
      <c r="I4014" s="186"/>
      <c r="J4014" s="224"/>
      <c r="K4014" s="242"/>
    </row>
    <row r="4015" spans="1:11" s="147" customFormat="1" ht="15.6" hidden="1">
      <c r="A4015" s="398" t="str">
        <f>'28-Elec Saftey and Security'!A108</f>
        <v xml:space="preserve"> </v>
      </c>
      <c r="B4015" s="399" t="str">
        <f>'28-Elec Saftey and Security'!B108</f>
        <v>28 19 13 Parking Garage Access Management Systems</v>
      </c>
      <c r="C4015" s="417"/>
      <c r="D4015" s="423" t="str" cm="1">
        <f t="array" ref="D4015">_xlfn.IFNA(_xlfn.IFS('28-Elec Saftey and Security'!D108="*",'28-Elec Saftey and Security'!C108,'28-Elec Saftey and Security'!F108="*",'28-Elec Saftey and Security'!E108,'28-Elec Saftey and Security'!H108="*",'28-Elec Saftey and Security'!G108,'28-Elec Saftey and Security'!J108="*",'28-Elec Saftey and Security'!I108,'28-Elec Saftey and Security'!L108="*",'28-Elec Saftey and Security'!K108,'28-Elec Saftey and Security'!N108="*",'28-Elec Saftey and Security'!M108,'28-Elec Saftey and Security'!P108="*",'28-Elec Saftey and Security'!O108,'28-Elec Saftey and Security'!R108="*",'28-Elec Saftey and Security'!Q108,'28-Elec Saftey and Security'!T108="*",'28-Elec Saftey and Security'!S108),"")</f>
        <v/>
      </c>
      <c r="E4015" s="402" t="e">
        <f>D4015/'Project Data'!$D$22</f>
        <v>#VALUE!</v>
      </c>
      <c r="F4015" s="421" t="s">
        <v>44</v>
      </c>
      <c r="G4015" s="423" t="str" cm="1">
        <f t="array" ref="G4015">_xlfn.IFNA(_xlfn.IFS('28-Elec Saftey and Security'!F108="*",'28-Elec Saftey and Security'!E108,'28-Elec Saftey and Security'!H108="*",'28-Elec Saftey and Security'!G108,'28-Elec Saftey and Security'!J108="*",'28-Elec Saftey and Security'!I108,'28-Elec Saftey and Security'!L108="*",'28-Elec Saftey and Security'!K108,'28-Elec Saftey and Security'!N108="*",'28-Elec Saftey and Security'!M108,'28-Elec Saftey and Security'!P108="*",'28-Elec Saftey and Security'!O108,'28-Elec Saftey and Security'!R108="*",'28-Elec Saftey and Security'!Q108,'28-Elec Saftey and Security'!T108="*",'28-Elec Saftey and Security'!S108,'28-Elec Saftey and Security'!V108="*",'28-Elec Saftey and Security'!U108),"")</f>
        <v/>
      </c>
      <c r="H4015" s="402" t="e">
        <f>G4015/'Project Data'!$D$22</f>
        <v>#VALUE!</v>
      </c>
      <c r="I4015" s="426"/>
      <c r="J4015" s="427"/>
      <c r="K4015" s="404"/>
    </row>
    <row r="4016" spans="1:11" s="147" customFormat="1" ht="15.6" hidden="1">
      <c r="A4016" s="198">
        <f>'28-Elec Saftey and Security'!A109</f>
        <v>0</v>
      </c>
      <c r="B4016" s="235" t="str">
        <f>'28-Elec Saftey and Security'!B109</f>
        <v>28 19 15 Perimeter Vehicle Access Management Systems</v>
      </c>
      <c r="C4016" s="254"/>
      <c r="D4016" s="239" t="str" cm="1">
        <f t="array" ref="D4016">_xlfn.IFNA(_xlfn.IFS('28-Elec Saftey and Security'!D109="*",'28-Elec Saftey and Security'!C109,'28-Elec Saftey and Security'!F109="*",'28-Elec Saftey and Security'!E109,'28-Elec Saftey and Security'!H109="*",'28-Elec Saftey and Security'!G109,'28-Elec Saftey and Security'!J109="*",'28-Elec Saftey and Security'!I109,'28-Elec Saftey and Security'!L109="*",'28-Elec Saftey and Security'!K109,'28-Elec Saftey and Security'!N109="*",'28-Elec Saftey and Security'!M109,'28-Elec Saftey and Security'!P109="*",'28-Elec Saftey and Security'!O109,'28-Elec Saftey and Security'!R109="*",'28-Elec Saftey and Security'!Q109,'28-Elec Saftey and Security'!T109="*",'28-Elec Saftey and Security'!S109),"")</f>
        <v/>
      </c>
      <c r="E4016" s="622" t="e">
        <f>D4016/'Project Data'!$D$22</f>
        <v>#VALUE!</v>
      </c>
      <c r="F4016" s="174" t="s">
        <v>44</v>
      </c>
      <c r="G4016" s="239" t="str" cm="1">
        <f t="array" ref="G4016">_xlfn.IFNA(_xlfn.IFS('28-Elec Saftey and Security'!F109="*",'28-Elec Saftey and Security'!E109,'28-Elec Saftey and Security'!H109="*",'28-Elec Saftey and Security'!G109,'28-Elec Saftey and Security'!J109="*",'28-Elec Saftey and Security'!I109,'28-Elec Saftey and Security'!L109="*",'28-Elec Saftey and Security'!K109,'28-Elec Saftey and Security'!N109="*",'28-Elec Saftey and Security'!M109,'28-Elec Saftey and Security'!P109="*",'28-Elec Saftey and Security'!O109,'28-Elec Saftey and Security'!R109="*",'28-Elec Saftey and Security'!Q109,'28-Elec Saftey and Security'!T109="*",'28-Elec Saftey and Security'!S109,'28-Elec Saftey and Security'!V109="*",'28-Elec Saftey and Security'!U109),"")</f>
        <v/>
      </c>
      <c r="H4016" s="236" t="e">
        <f>G4016/'Project Data'!$D$22</f>
        <v>#VALUE!</v>
      </c>
      <c r="I4016" s="186"/>
      <c r="J4016" s="224"/>
      <c r="K4016" s="242"/>
    </row>
    <row r="4017" spans="1:11" s="147" customFormat="1" ht="15.6" hidden="1">
      <c r="A4017" s="398" t="str">
        <f>'28-Elec Saftey and Security'!A110</f>
        <v xml:space="preserve"> </v>
      </c>
      <c r="B4017" s="399" t="str">
        <f>'28-Elec Saftey and Security'!B110</f>
        <v>28 20 00 Video Surveillance</v>
      </c>
      <c r="C4017" s="417"/>
      <c r="D4017" s="423" t="str" cm="1">
        <f t="array" ref="D4017">_xlfn.IFNA(_xlfn.IFS('28-Elec Saftey and Security'!D110="*",'28-Elec Saftey and Security'!C110,'28-Elec Saftey and Security'!F110="*",'28-Elec Saftey and Security'!E110,'28-Elec Saftey and Security'!H110="*",'28-Elec Saftey and Security'!G110,'28-Elec Saftey and Security'!J110="*",'28-Elec Saftey and Security'!I110,'28-Elec Saftey and Security'!L110="*",'28-Elec Saftey and Security'!K110,'28-Elec Saftey and Security'!N110="*",'28-Elec Saftey and Security'!M110,'28-Elec Saftey and Security'!P110="*",'28-Elec Saftey and Security'!O110,'28-Elec Saftey and Security'!R110="*",'28-Elec Saftey and Security'!Q110,'28-Elec Saftey and Security'!T110="*",'28-Elec Saftey and Security'!S110),"")</f>
        <v>Included in Access Control</v>
      </c>
      <c r="E4017" s="402" t="e">
        <f>D4017/'Project Data'!$D$22</f>
        <v>#VALUE!</v>
      </c>
      <c r="F4017" s="421" t="s">
        <v>135</v>
      </c>
      <c r="G4017" s="423" t="str" cm="1">
        <f t="array" ref="G4017">_xlfn.IFNA(_xlfn.IFS('28-Elec Saftey and Security'!F110="*",'28-Elec Saftey and Security'!E110,'28-Elec Saftey and Security'!H110="*",'28-Elec Saftey and Security'!G110,'28-Elec Saftey and Security'!J110="*",'28-Elec Saftey and Security'!I110,'28-Elec Saftey and Security'!L110="*",'28-Elec Saftey and Security'!K110,'28-Elec Saftey and Security'!N110="*",'28-Elec Saftey and Security'!M110,'28-Elec Saftey and Security'!P110="*",'28-Elec Saftey and Security'!O110,'28-Elec Saftey and Security'!R110="*",'28-Elec Saftey and Security'!Q110,'28-Elec Saftey and Security'!T110="*",'28-Elec Saftey and Security'!S110,'28-Elec Saftey and Security'!V110="*",'28-Elec Saftey and Security'!U110),"")</f>
        <v>Included in Access Control</v>
      </c>
      <c r="H4017" s="402" t="e">
        <f>G4017/'Project Data'!$D$22</f>
        <v>#VALUE!</v>
      </c>
      <c r="I4017" s="426"/>
      <c r="J4017" s="427"/>
      <c r="K4017" s="404"/>
    </row>
    <row r="4018" spans="1:11" s="147" customFormat="1" ht="15.6" hidden="1">
      <c r="A4018" s="198">
        <f>'28-Elec Saftey and Security'!A111</f>
        <v>0</v>
      </c>
      <c r="B4018" s="235" t="str">
        <f>'28-Elec Saftey and Security'!B111</f>
        <v>28 21 00 Surveillance Cameras</v>
      </c>
      <c r="C4018" s="254"/>
      <c r="D4018" s="239" t="str" cm="1">
        <f t="array" ref="D4018">_xlfn.IFNA(_xlfn.IFS('28-Elec Saftey and Security'!D111="*",'28-Elec Saftey and Security'!C111,'28-Elec Saftey and Security'!F111="*",'28-Elec Saftey and Security'!E111,'28-Elec Saftey and Security'!H111="*",'28-Elec Saftey and Security'!G111,'28-Elec Saftey and Security'!J111="*",'28-Elec Saftey and Security'!I111,'28-Elec Saftey and Security'!L111="*",'28-Elec Saftey and Security'!K111,'28-Elec Saftey and Security'!N111="*",'28-Elec Saftey and Security'!M111,'28-Elec Saftey and Security'!P111="*",'28-Elec Saftey and Security'!O111,'28-Elec Saftey and Security'!R111="*",'28-Elec Saftey and Security'!Q111,'28-Elec Saftey and Security'!T111="*",'28-Elec Saftey and Security'!S111),"")</f>
        <v/>
      </c>
      <c r="E4018" s="622" t="e">
        <f>D4018/'Project Data'!$D$22</f>
        <v>#VALUE!</v>
      </c>
      <c r="F4018" s="174" t="s">
        <v>44</v>
      </c>
      <c r="G4018" s="239" t="str" cm="1">
        <f t="array" ref="G4018">_xlfn.IFNA(_xlfn.IFS('28-Elec Saftey and Security'!F111="*",'28-Elec Saftey and Security'!E111,'28-Elec Saftey and Security'!H111="*",'28-Elec Saftey and Security'!G111,'28-Elec Saftey and Security'!J111="*",'28-Elec Saftey and Security'!I111,'28-Elec Saftey and Security'!L111="*",'28-Elec Saftey and Security'!K111,'28-Elec Saftey and Security'!N111="*",'28-Elec Saftey and Security'!M111,'28-Elec Saftey and Security'!P111="*",'28-Elec Saftey and Security'!O111,'28-Elec Saftey and Security'!R111="*",'28-Elec Saftey and Security'!Q111,'28-Elec Saftey and Security'!T111="*",'28-Elec Saftey and Security'!S111,'28-Elec Saftey and Security'!V111="*",'28-Elec Saftey and Security'!U111),"")</f>
        <v/>
      </c>
      <c r="H4018" s="236" t="e">
        <f>G4018/'Project Data'!$D$22</f>
        <v>#VALUE!</v>
      </c>
      <c r="I4018" s="186"/>
      <c r="J4018" s="224"/>
      <c r="K4018" s="242"/>
    </row>
    <row r="4019" spans="1:11" s="147" customFormat="1" ht="15.6" hidden="1">
      <c r="A4019" s="198">
        <f>'28-Elec Saftey and Security'!A112</f>
        <v>0</v>
      </c>
      <c r="B4019" s="235" t="str">
        <f>'28-Elec Saftey and Security'!B112</f>
        <v>28 21 11 Analog Camera</v>
      </c>
      <c r="C4019" s="254"/>
      <c r="D4019" s="239" t="str" cm="1">
        <f t="array" ref="D4019">_xlfn.IFNA(_xlfn.IFS('28-Elec Saftey and Security'!D112="*",'28-Elec Saftey and Security'!C112,'28-Elec Saftey and Security'!F112="*",'28-Elec Saftey and Security'!E112,'28-Elec Saftey and Security'!H112="*",'28-Elec Saftey and Security'!G112,'28-Elec Saftey and Security'!J112="*",'28-Elec Saftey and Security'!I112,'28-Elec Saftey and Security'!L112="*",'28-Elec Saftey and Security'!K112,'28-Elec Saftey and Security'!N112="*",'28-Elec Saftey and Security'!M112,'28-Elec Saftey and Security'!P112="*",'28-Elec Saftey and Security'!O112,'28-Elec Saftey and Security'!R112="*",'28-Elec Saftey and Security'!Q112,'28-Elec Saftey and Security'!T112="*",'28-Elec Saftey and Security'!S112),"")</f>
        <v/>
      </c>
      <c r="E4019" s="622" t="e">
        <f>D4019/'Project Data'!$D$22</f>
        <v>#VALUE!</v>
      </c>
      <c r="F4019" s="174" t="s">
        <v>44</v>
      </c>
      <c r="G4019" s="239" t="str" cm="1">
        <f t="array" ref="G4019">_xlfn.IFNA(_xlfn.IFS('28-Elec Saftey and Security'!F112="*",'28-Elec Saftey and Security'!E112,'28-Elec Saftey and Security'!H112="*",'28-Elec Saftey and Security'!G112,'28-Elec Saftey and Security'!J112="*",'28-Elec Saftey and Security'!I112,'28-Elec Saftey and Security'!L112="*",'28-Elec Saftey and Security'!K112,'28-Elec Saftey and Security'!N112="*",'28-Elec Saftey and Security'!M112,'28-Elec Saftey and Security'!P112="*",'28-Elec Saftey and Security'!O112,'28-Elec Saftey and Security'!R112="*",'28-Elec Saftey and Security'!Q112,'28-Elec Saftey and Security'!T112="*",'28-Elec Saftey and Security'!S112,'28-Elec Saftey and Security'!V112="*",'28-Elec Saftey and Security'!U112),"")</f>
        <v/>
      </c>
      <c r="H4019" s="236" t="e">
        <f>G4019/'Project Data'!$D$22</f>
        <v>#VALUE!</v>
      </c>
      <c r="I4019" s="186"/>
      <c r="J4019" s="224"/>
      <c r="K4019" s="242"/>
    </row>
    <row r="4020" spans="1:11" s="147" customFormat="1" ht="15.6" hidden="1">
      <c r="A4020" s="198">
        <f>'28-Elec Saftey and Security'!A113</f>
        <v>0</v>
      </c>
      <c r="B4020" s="235" t="str">
        <f>'28-Elec Saftey and Security'!B113</f>
        <v>28 21 13 IP Cameras</v>
      </c>
      <c r="C4020" s="254"/>
      <c r="D4020" s="239" t="str" cm="1">
        <f t="array" ref="D4020">_xlfn.IFNA(_xlfn.IFS('28-Elec Saftey and Security'!D113="*",'28-Elec Saftey and Security'!C113,'28-Elec Saftey and Security'!F113="*",'28-Elec Saftey and Security'!E113,'28-Elec Saftey and Security'!H113="*",'28-Elec Saftey and Security'!G113,'28-Elec Saftey and Security'!J113="*",'28-Elec Saftey and Security'!I113,'28-Elec Saftey and Security'!L113="*",'28-Elec Saftey and Security'!K113,'28-Elec Saftey and Security'!N113="*",'28-Elec Saftey and Security'!M113,'28-Elec Saftey and Security'!P113="*",'28-Elec Saftey and Security'!O113,'28-Elec Saftey and Security'!R113="*",'28-Elec Saftey and Security'!Q113,'28-Elec Saftey and Security'!T113="*",'28-Elec Saftey and Security'!S113),"")</f>
        <v/>
      </c>
      <c r="E4020" s="622" t="e">
        <f>D4020/'Project Data'!$D$22</f>
        <v>#VALUE!</v>
      </c>
      <c r="F4020" s="174" t="s">
        <v>44</v>
      </c>
      <c r="G4020" s="239" t="str" cm="1">
        <f t="array" ref="G4020">_xlfn.IFNA(_xlfn.IFS('28-Elec Saftey and Security'!F113="*",'28-Elec Saftey and Security'!E113,'28-Elec Saftey and Security'!H113="*",'28-Elec Saftey and Security'!G113,'28-Elec Saftey and Security'!J113="*",'28-Elec Saftey and Security'!I113,'28-Elec Saftey and Security'!L113="*",'28-Elec Saftey and Security'!K113,'28-Elec Saftey and Security'!N113="*",'28-Elec Saftey and Security'!M113,'28-Elec Saftey and Security'!P113="*",'28-Elec Saftey and Security'!O113,'28-Elec Saftey and Security'!R113="*",'28-Elec Saftey and Security'!Q113,'28-Elec Saftey and Security'!T113="*",'28-Elec Saftey and Security'!S113,'28-Elec Saftey and Security'!V113="*",'28-Elec Saftey and Security'!U113),"")</f>
        <v/>
      </c>
      <c r="H4020" s="236" t="e">
        <f>G4020/'Project Data'!$D$22</f>
        <v>#VALUE!</v>
      </c>
      <c r="I4020" s="186"/>
      <c r="J4020" s="224"/>
      <c r="K4020" s="242"/>
    </row>
    <row r="4021" spans="1:11" s="147" customFormat="1" ht="15.6" hidden="1">
      <c r="A4021" s="198">
        <f>'28-Elec Saftey and Security'!A114</f>
        <v>0</v>
      </c>
      <c r="B4021" s="235" t="str">
        <f>'28-Elec Saftey and Security'!B114</f>
        <v>28 21 13.11 Panoramic IP Cameras</v>
      </c>
      <c r="C4021" s="254"/>
      <c r="D4021" s="239" t="str" cm="1">
        <f t="array" ref="D4021">_xlfn.IFNA(_xlfn.IFS('28-Elec Saftey and Security'!D114="*",'28-Elec Saftey and Security'!C114,'28-Elec Saftey and Security'!F114="*",'28-Elec Saftey and Security'!E114,'28-Elec Saftey and Security'!H114="*",'28-Elec Saftey and Security'!G114,'28-Elec Saftey and Security'!J114="*",'28-Elec Saftey and Security'!I114,'28-Elec Saftey and Security'!L114="*",'28-Elec Saftey and Security'!K114,'28-Elec Saftey and Security'!N114="*",'28-Elec Saftey and Security'!M114,'28-Elec Saftey and Security'!P114="*",'28-Elec Saftey and Security'!O114,'28-Elec Saftey and Security'!R114="*",'28-Elec Saftey and Security'!Q114,'28-Elec Saftey and Security'!T114="*",'28-Elec Saftey and Security'!S114),"")</f>
        <v/>
      </c>
      <c r="E4021" s="622" t="e">
        <f>D4021/'Project Data'!$D$22</f>
        <v>#VALUE!</v>
      </c>
      <c r="F4021" s="174" t="s">
        <v>44</v>
      </c>
      <c r="G4021" s="239" t="str" cm="1">
        <f t="array" ref="G4021">_xlfn.IFNA(_xlfn.IFS('28-Elec Saftey and Security'!F114="*",'28-Elec Saftey and Security'!E114,'28-Elec Saftey and Security'!H114="*",'28-Elec Saftey and Security'!G114,'28-Elec Saftey and Security'!J114="*",'28-Elec Saftey and Security'!I114,'28-Elec Saftey and Security'!L114="*",'28-Elec Saftey and Security'!K114,'28-Elec Saftey and Security'!N114="*",'28-Elec Saftey and Security'!M114,'28-Elec Saftey and Security'!P114="*",'28-Elec Saftey and Security'!O114,'28-Elec Saftey and Security'!R114="*",'28-Elec Saftey and Security'!Q114,'28-Elec Saftey and Security'!T114="*",'28-Elec Saftey and Security'!S114,'28-Elec Saftey and Security'!V114="*",'28-Elec Saftey and Security'!U114),"")</f>
        <v/>
      </c>
      <c r="H4021" s="236" t="e">
        <f>G4021/'Project Data'!$D$22</f>
        <v>#VALUE!</v>
      </c>
      <c r="I4021" s="186"/>
      <c r="J4021" s="224"/>
      <c r="K4021" s="242"/>
    </row>
    <row r="4022" spans="1:11" s="147" customFormat="1" ht="15.6" hidden="1">
      <c r="A4022" s="198">
        <f>'28-Elec Saftey and Security'!A115</f>
        <v>0</v>
      </c>
      <c r="B4022" s="235" t="str">
        <f>'28-Elec Saftey and Security'!B115</f>
        <v>28 21 13.13 Analytic Packages for IP Cameras</v>
      </c>
      <c r="C4022" s="254"/>
      <c r="D4022" s="239" t="str" cm="1">
        <f t="array" ref="D4022">_xlfn.IFNA(_xlfn.IFS('28-Elec Saftey and Security'!D115="*",'28-Elec Saftey and Security'!C115,'28-Elec Saftey and Security'!F115="*",'28-Elec Saftey and Security'!E115,'28-Elec Saftey and Security'!H115="*",'28-Elec Saftey and Security'!G115,'28-Elec Saftey and Security'!J115="*",'28-Elec Saftey and Security'!I115,'28-Elec Saftey and Security'!L115="*",'28-Elec Saftey and Security'!K115,'28-Elec Saftey and Security'!N115="*",'28-Elec Saftey and Security'!M115,'28-Elec Saftey and Security'!P115="*",'28-Elec Saftey and Security'!O115,'28-Elec Saftey and Security'!R115="*",'28-Elec Saftey and Security'!Q115,'28-Elec Saftey and Security'!T115="*",'28-Elec Saftey and Security'!S115),"")</f>
        <v/>
      </c>
      <c r="E4022" s="622" t="e">
        <f>D4022/'Project Data'!$D$22</f>
        <v>#VALUE!</v>
      </c>
      <c r="F4022" s="174" t="s">
        <v>44</v>
      </c>
      <c r="G4022" s="239" t="str" cm="1">
        <f t="array" ref="G4022">_xlfn.IFNA(_xlfn.IFS('28-Elec Saftey and Security'!F115="*",'28-Elec Saftey and Security'!E115,'28-Elec Saftey and Security'!H115="*",'28-Elec Saftey and Security'!G115,'28-Elec Saftey and Security'!J115="*",'28-Elec Saftey and Security'!I115,'28-Elec Saftey and Security'!L115="*",'28-Elec Saftey and Security'!K115,'28-Elec Saftey and Security'!N115="*",'28-Elec Saftey and Security'!M115,'28-Elec Saftey and Security'!P115="*",'28-Elec Saftey and Security'!O115,'28-Elec Saftey and Security'!R115="*",'28-Elec Saftey and Security'!Q115,'28-Elec Saftey and Security'!T115="*",'28-Elec Saftey and Security'!S115,'28-Elec Saftey and Security'!V115="*",'28-Elec Saftey and Security'!U115),"")</f>
        <v/>
      </c>
      <c r="H4022" s="236" t="e">
        <f>G4022/'Project Data'!$D$22</f>
        <v>#VALUE!</v>
      </c>
      <c r="I4022" s="186"/>
      <c r="J4022" s="224"/>
      <c r="K4022" s="242"/>
    </row>
    <row r="4023" spans="1:11" s="147" customFormat="1" ht="15.6" hidden="1">
      <c r="A4023" s="198">
        <f>'28-Elec Saftey and Security'!A116</f>
        <v>0</v>
      </c>
      <c r="B4023" s="235" t="str">
        <f>'28-Elec Saftey and Security'!B116</f>
        <v>28 21 15 Specialty Cameras</v>
      </c>
      <c r="C4023" s="254"/>
      <c r="D4023" s="239" t="str" cm="1">
        <f t="array" ref="D4023">_xlfn.IFNA(_xlfn.IFS('28-Elec Saftey and Security'!D116="*",'28-Elec Saftey and Security'!C116,'28-Elec Saftey and Security'!F116="*",'28-Elec Saftey and Security'!E116,'28-Elec Saftey and Security'!H116="*",'28-Elec Saftey and Security'!G116,'28-Elec Saftey and Security'!J116="*",'28-Elec Saftey and Security'!I116,'28-Elec Saftey and Security'!L116="*",'28-Elec Saftey and Security'!K116,'28-Elec Saftey and Security'!N116="*",'28-Elec Saftey and Security'!M116,'28-Elec Saftey and Security'!P116="*",'28-Elec Saftey and Security'!O116,'28-Elec Saftey and Security'!R116="*",'28-Elec Saftey and Security'!Q116,'28-Elec Saftey and Security'!T116="*",'28-Elec Saftey and Security'!S116),"")</f>
        <v/>
      </c>
      <c r="E4023" s="622" t="e">
        <f>D4023/'Project Data'!$D$22</f>
        <v>#VALUE!</v>
      </c>
      <c r="F4023" s="174" t="s">
        <v>44</v>
      </c>
      <c r="G4023" s="239" t="str" cm="1">
        <f t="array" ref="G4023">_xlfn.IFNA(_xlfn.IFS('28-Elec Saftey and Security'!F116="*",'28-Elec Saftey and Security'!E116,'28-Elec Saftey and Security'!H116="*",'28-Elec Saftey and Security'!G116,'28-Elec Saftey and Security'!J116="*",'28-Elec Saftey and Security'!I116,'28-Elec Saftey and Security'!L116="*",'28-Elec Saftey and Security'!K116,'28-Elec Saftey and Security'!N116="*",'28-Elec Saftey and Security'!M116,'28-Elec Saftey and Security'!P116="*",'28-Elec Saftey and Security'!O116,'28-Elec Saftey and Security'!R116="*",'28-Elec Saftey and Security'!Q116,'28-Elec Saftey and Security'!T116="*",'28-Elec Saftey and Security'!S116,'28-Elec Saftey and Security'!V116="*",'28-Elec Saftey and Security'!U116),"")</f>
        <v/>
      </c>
      <c r="H4023" s="236" t="e">
        <f>G4023/'Project Data'!$D$22</f>
        <v>#VALUE!</v>
      </c>
      <c r="I4023" s="186"/>
      <c r="J4023" s="224"/>
      <c r="K4023" s="242"/>
    </row>
    <row r="4024" spans="1:11" s="147" customFormat="1" ht="15.6" hidden="1">
      <c r="A4024" s="198">
        <f>'28-Elec Saftey and Security'!A117</f>
        <v>0</v>
      </c>
      <c r="B4024" s="235" t="str">
        <f>'28-Elec Saftey and Security'!B117</f>
        <v>28 21 17 Camera Housings</v>
      </c>
      <c r="C4024" s="254"/>
      <c r="D4024" s="239" t="str" cm="1">
        <f t="array" ref="D4024">_xlfn.IFNA(_xlfn.IFS('28-Elec Saftey and Security'!D117="*",'28-Elec Saftey and Security'!C117,'28-Elec Saftey and Security'!F117="*",'28-Elec Saftey and Security'!E117,'28-Elec Saftey and Security'!H117="*",'28-Elec Saftey and Security'!G117,'28-Elec Saftey and Security'!J117="*",'28-Elec Saftey and Security'!I117,'28-Elec Saftey and Security'!L117="*",'28-Elec Saftey and Security'!K117,'28-Elec Saftey and Security'!N117="*",'28-Elec Saftey and Security'!M117,'28-Elec Saftey and Security'!P117="*",'28-Elec Saftey and Security'!O117,'28-Elec Saftey and Security'!R117="*",'28-Elec Saftey and Security'!Q117,'28-Elec Saftey and Security'!T117="*",'28-Elec Saftey and Security'!S117),"")</f>
        <v/>
      </c>
      <c r="E4024" s="622" t="e">
        <f>D4024/'Project Data'!$D$22</f>
        <v>#VALUE!</v>
      </c>
      <c r="F4024" s="174" t="s">
        <v>44</v>
      </c>
      <c r="G4024" s="239" t="str" cm="1">
        <f t="array" ref="G4024">_xlfn.IFNA(_xlfn.IFS('28-Elec Saftey and Security'!F117="*",'28-Elec Saftey and Security'!E117,'28-Elec Saftey and Security'!H117="*",'28-Elec Saftey and Security'!G117,'28-Elec Saftey and Security'!J117="*",'28-Elec Saftey and Security'!I117,'28-Elec Saftey and Security'!L117="*",'28-Elec Saftey and Security'!K117,'28-Elec Saftey and Security'!N117="*",'28-Elec Saftey and Security'!M117,'28-Elec Saftey and Security'!P117="*",'28-Elec Saftey and Security'!O117,'28-Elec Saftey and Security'!R117="*",'28-Elec Saftey and Security'!Q117,'28-Elec Saftey and Security'!T117="*",'28-Elec Saftey and Security'!S117,'28-Elec Saftey and Security'!V117="*",'28-Elec Saftey and Security'!U117),"")</f>
        <v/>
      </c>
      <c r="H4024" s="236" t="e">
        <f>G4024/'Project Data'!$D$22</f>
        <v>#VALUE!</v>
      </c>
      <c r="I4024" s="186"/>
      <c r="J4024" s="224"/>
      <c r="K4024" s="242"/>
    </row>
    <row r="4025" spans="1:11" s="147" customFormat="1" ht="15.6" hidden="1">
      <c r="A4025" s="198">
        <f>'28-Elec Saftey and Security'!A118</f>
        <v>0</v>
      </c>
      <c r="B4025" s="235" t="str">
        <f>'28-Elec Saftey and Security'!B118</f>
        <v>28 21 19 Camera Mounts</v>
      </c>
      <c r="C4025" s="254"/>
      <c r="D4025" s="239" t="str" cm="1">
        <f t="array" ref="D4025">_xlfn.IFNA(_xlfn.IFS('28-Elec Saftey and Security'!D118="*",'28-Elec Saftey and Security'!C118,'28-Elec Saftey and Security'!F118="*",'28-Elec Saftey and Security'!E118,'28-Elec Saftey and Security'!H118="*",'28-Elec Saftey and Security'!G118,'28-Elec Saftey and Security'!J118="*",'28-Elec Saftey and Security'!I118,'28-Elec Saftey and Security'!L118="*",'28-Elec Saftey and Security'!K118,'28-Elec Saftey and Security'!N118="*",'28-Elec Saftey and Security'!M118,'28-Elec Saftey and Security'!P118="*",'28-Elec Saftey and Security'!O118,'28-Elec Saftey and Security'!R118="*",'28-Elec Saftey and Security'!Q118,'28-Elec Saftey and Security'!T118="*",'28-Elec Saftey and Security'!S118),"")</f>
        <v/>
      </c>
      <c r="E4025" s="622" t="e">
        <f>D4025/'Project Data'!$D$22</f>
        <v>#VALUE!</v>
      </c>
      <c r="F4025" s="174" t="s">
        <v>44</v>
      </c>
      <c r="G4025" s="239" t="str" cm="1">
        <f t="array" ref="G4025">_xlfn.IFNA(_xlfn.IFS('28-Elec Saftey and Security'!F118="*",'28-Elec Saftey and Security'!E118,'28-Elec Saftey and Security'!H118="*",'28-Elec Saftey and Security'!G118,'28-Elec Saftey and Security'!J118="*",'28-Elec Saftey and Security'!I118,'28-Elec Saftey and Security'!L118="*",'28-Elec Saftey and Security'!K118,'28-Elec Saftey and Security'!N118="*",'28-Elec Saftey and Security'!M118,'28-Elec Saftey and Security'!P118="*",'28-Elec Saftey and Security'!O118,'28-Elec Saftey and Security'!R118="*",'28-Elec Saftey and Security'!Q118,'28-Elec Saftey and Security'!T118="*",'28-Elec Saftey and Security'!S118,'28-Elec Saftey and Security'!V118="*",'28-Elec Saftey and Security'!U118),"")</f>
        <v/>
      </c>
      <c r="H4025" s="236" t="e">
        <f>G4025/'Project Data'!$D$22</f>
        <v>#VALUE!</v>
      </c>
      <c r="I4025" s="186"/>
      <c r="J4025" s="224"/>
      <c r="K4025" s="242"/>
    </row>
    <row r="4026" spans="1:11" s="147" customFormat="1" ht="15.6" hidden="1">
      <c r="A4026" s="198">
        <f>'28-Elec Saftey and Security'!A119</f>
        <v>0</v>
      </c>
      <c r="B4026" s="235" t="str">
        <f>'28-Elec Saftey and Security'!B119</f>
        <v>28 21 21 Illuminators</v>
      </c>
      <c r="C4026" s="254"/>
      <c r="D4026" s="239" t="str" cm="1">
        <f t="array" ref="D4026">_xlfn.IFNA(_xlfn.IFS('28-Elec Saftey and Security'!D119="*",'28-Elec Saftey and Security'!C119,'28-Elec Saftey and Security'!F119="*",'28-Elec Saftey and Security'!E119,'28-Elec Saftey and Security'!H119="*",'28-Elec Saftey and Security'!G119,'28-Elec Saftey and Security'!J119="*",'28-Elec Saftey and Security'!I119,'28-Elec Saftey and Security'!L119="*",'28-Elec Saftey and Security'!K119,'28-Elec Saftey and Security'!N119="*",'28-Elec Saftey and Security'!M119,'28-Elec Saftey and Security'!P119="*",'28-Elec Saftey and Security'!O119,'28-Elec Saftey and Security'!R119="*",'28-Elec Saftey and Security'!Q119,'28-Elec Saftey and Security'!T119="*",'28-Elec Saftey and Security'!S119),"")</f>
        <v/>
      </c>
      <c r="E4026" s="622" t="e">
        <f>D4026/'Project Data'!$D$22</f>
        <v>#VALUE!</v>
      </c>
      <c r="F4026" s="174" t="s">
        <v>44</v>
      </c>
      <c r="G4026" s="239" t="str" cm="1">
        <f t="array" ref="G4026">_xlfn.IFNA(_xlfn.IFS('28-Elec Saftey and Security'!F119="*",'28-Elec Saftey and Security'!E119,'28-Elec Saftey and Security'!H119="*",'28-Elec Saftey and Security'!G119,'28-Elec Saftey and Security'!J119="*",'28-Elec Saftey and Security'!I119,'28-Elec Saftey and Security'!L119="*",'28-Elec Saftey and Security'!K119,'28-Elec Saftey and Security'!N119="*",'28-Elec Saftey and Security'!M119,'28-Elec Saftey and Security'!P119="*",'28-Elec Saftey and Security'!O119,'28-Elec Saftey and Security'!R119="*",'28-Elec Saftey and Security'!Q119,'28-Elec Saftey and Security'!T119="*",'28-Elec Saftey and Security'!S119,'28-Elec Saftey and Security'!V119="*",'28-Elec Saftey and Security'!U119),"")</f>
        <v/>
      </c>
      <c r="H4026" s="236" t="e">
        <f>G4026/'Project Data'!$D$22</f>
        <v>#VALUE!</v>
      </c>
      <c r="I4026" s="186"/>
      <c r="J4026" s="224"/>
      <c r="K4026" s="242"/>
    </row>
    <row r="4027" spans="1:11" s="147" customFormat="1" ht="15.6" hidden="1">
      <c r="A4027" s="198">
        <f>'28-Elec Saftey and Security'!A120</f>
        <v>0</v>
      </c>
      <c r="B4027" s="235" t="str">
        <f>'28-Elec Saftey and Security'!B120</f>
        <v>28 23 00 Video Management System</v>
      </c>
      <c r="C4027" s="254"/>
      <c r="D4027" s="239" t="str" cm="1">
        <f t="array" ref="D4027">_xlfn.IFNA(_xlfn.IFS('28-Elec Saftey and Security'!D120="*",'28-Elec Saftey and Security'!C120,'28-Elec Saftey and Security'!F120="*",'28-Elec Saftey and Security'!E120,'28-Elec Saftey and Security'!H120="*",'28-Elec Saftey and Security'!G120,'28-Elec Saftey and Security'!J120="*",'28-Elec Saftey and Security'!I120,'28-Elec Saftey and Security'!L120="*",'28-Elec Saftey and Security'!K120,'28-Elec Saftey and Security'!N120="*",'28-Elec Saftey and Security'!M120,'28-Elec Saftey and Security'!P120="*",'28-Elec Saftey and Security'!O120,'28-Elec Saftey and Security'!R120="*",'28-Elec Saftey and Security'!Q120,'28-Elec Saftey and Security'!T120="*",'28-Elec Saftey and Security'!S120),"")</f>
        <v/>
      </c>
      <c r="E4027" s="622" t="e">
        <f>D4027/'Project Data'!$D$22</f>
        <v>#VALUE!</v>
      </c>
      <c r="F4027" s="174" t="s">
        <v>44</v>
      </c>
      <c r="G4027" s="239" t="str" cm="1">
        <f t="array" ref="G4027">_xlfn.IFNA(_xlfn.IFS('28-Elec Saftey and Security'!F120="*",'28-Elec Saftey and Security'!E120,'28-Elec Saftey and Security'!H120="*",'28-Elec Saftey and Security'!G120,'28-Elec Saftey and Security'!J120="*",'28-Elec Saftey and Security'!I120,'28-Elec Saftey and Security'!L120="*",'28-Elec Saftey and Security'!K120,'28-Elec Saftey and Security'!N120="*",'28-Elec Saftey and Security'!M120,'28-Elec Saftey and Security'!P120="*",'28-Elec Saftey and Security'!O120,'28-Elec Saftey and Security'!R120="*",'28-Elec Saftey and Security'!Q120,'28-Elec Saftey and Security'!T120="*",'28-Elec Saftey and Security'!S120,'28-Elec Saftey and Security'!V120="*",'28-Elec Saftey and Security'!U120),"")</f>
        <v/>
      </c>
      <c r="H4027" s="236" t="e">
        <f>G4027/'Project Data'!$D$22</f>
        <v>#VALUE!</v>
      </c>
      <c r="I4027" s="186"/>
      <c r="J4027" s="224"/>
      <c r="K4027" s="242"/>
    </row>
    <row r="4028" spans="1:11" s="147" customFormat="1" ht="15.6" hidden="1">
      <c r="A4028" s="198">
        <f>'28-Elec Saftey and Security'!A121</f>
        <v>0</v>
      </c>
      <c r="B4028" s="235" t="str">
        <f>'28-Elec Saftey and Security'!B121</f>
        <v>28 23 11 Video Management System Analytics</v>
      </c>
      <c r="C4028" s="254"/>
      <c r="D4028" s="239" t="str" cm="1">
        <f t="array" ref="D4028">_xlfn.IFNA(_xlfn.IFS('28-Elec Saftey and Security'!D121="*",'28-Elec Saftey and Security'!C121,'28-Elec Saftey and Security'!F121="*",'28-Elec Saftey and Security'!E121,'28-Elec Saftey and Security'!H121="*",'28-Elec Saftey and Security'!G121,'28-Elec Saftey and Security'!J121="*",'28-Elec Saftey and Security'!I121,'28-Elec Saftey and Security'!L121="*",'28-Elec Saftey and Security'!K121,'28-Elec Saftey and Security'!N121="*",'28-Elec Saftey and Security'!M121,'28-Elec Saftey and Security'!P121="*",'28-Elec Saftey and Security'!O121,'28-Elec Saftey and Security'!R121="*",'28-Elec Saftey and Security'!Q121,'28-Elec Saftey and Security'!T121="*",'28-Elec Saftey and Security'!S121),"")</f>
        <v/>
      </c>
      <c r="E4028" s="622" t="e">
        <f>D4028/'Project Data'!$D$22</f>
        <v>#VALUE!</v>
      </c>
      <c r="F4028" s="174" t="s">
        <v>44</v>
      </c>
      <c r="G4028" s="239" t="str" cm="1">
        <f t="array" ref="G4028">_xlfn.IFNA(_xlfn.IFS('28-Elec Saftey and Security'!F121="*",'28-Elec Saftey and Security'!E121,'28-Elec Saftey and Security'!H121="*",'28-Elec Saftey and Security'!G121,'28-Elec Saftey and Security'!J121="*",'28-Elec Saftey and Security'!I121,'28-Elec Saftey and Security'!L121="*",'28-Elec Saftey and Security'!K121,'28-Elec Saftey and Security'!N121="*",'28-Elec Saftey and Security'!M121,'28-Elec Saftey and Security'!P121="*",'28-Elec Saftey and Security'!O121,'28-Elec Saftey and Security'!R121="*",'28-Elec Saftey and Security'!Q121,'28-Elec Saftey and Security'!T121="*",'28-Elec Saftey and Security'!S121,'28-Elec Saftey and Security'!V121="*",'28-Elec Saftey and Security'!U121),"")</f>
        <v/>
      </c>
      <c r="H4028" s="236" t="e">
        <f>G4028/'Project Data'!$D$22</f>
        <v>#VALUE!</v>
      </c>
      <c r="I4028" s="186"/>
      <c r="J4028" s="224"/>
      <c r="K4028" s="242"/>
    </row>
    <row r="4029" spans="1:11" s="147" customFormat="1" ht="15.6" hidden="1">
      <c r="A4029" s="198">
        <f>'28-Elec Saftey and Security'!A122</f>
        <v>0</v>
      </c>
      <c r="B4029" s="235" t="str">
        <f>'28-Elec Saftey and Security'!B122</f>
        <v>28 23 13 Video Management System Interfaces</v>
      </c>
      <c r="C4029" s="254"/>
      <c r="D4029" s="239" t="str" cm="1">
        <f t="array" ref="D4029">_xlfn.IFNA(_xlfn.IFS('28-Elec Saftey and Security'!D122="*",'28-Elec Saftey and Security'!C122,'28-Elec Saftey and Security'!F122="*",'28-Elec Saftey and Security'!E122,'28-Elec Saftey and Security'!H122="*",'28-Elec Saftey and Security'!G122,'28-Elec Saftey and Security'!J122="*",'28-Elec Saftey and Security'!I122,'28-Elec Saftey and Security'!L122="*",'28-Elec Saftey and Security'!K122,'28-Elec Saftey and Security'!N122="*",'28-Elec Saftey and Security'!M122,'28-Elec Saftey and Security'!P122="*",'28-Elec Saftey and Security'!O122,'28-Elec Saftey and Security'!R122="*",'28-Elec Saftey and Security'!Q122,'28-Elec Saftey and Security'!T122="*",'28-Elec Saftey and Security'!S122),"")</f>
        <v/>
      </c>
      <c r="E4029" s="622" t="e">
        <f>D4029/'Project Data'!$D$22</f>
        <v>#VALUE!</v>
      </c>
      <c r="F4029" s="174" t="s">
        <v>44</v>
      </c>
      <c r="G4029" s="239" t="str" cm="1">
        <f t="array" ref="G4029">_xlfn.IFNA(_xlfn.IFS('28-Elec Saftey and Security'!F122="*",'28-Elec Saftey and Security'!E122,'28-Elec Saftey and Security'!H122="*",'28-Elec Saftey and Security'!G122,'28-Elec Saftey and Security'!J122="*",'28-Elec Saftey and Security'!I122,'28-Elec Saftey and Security'!L122="*",'28-Elec Saftey and Security'!K122,'28-Elec Saftey and Security'!N122="*",'28-Elec Saftey and Security'!M122,'28-Elec Saftey and Security'!P122="*",'28-Elec Saftey and Security'!O122,'28-Elec Saftey and Security'!R122="*",'28-Elec Saftey and Security'!Q122,'28-Elec Saftey and Security'!T122="*",'28-Elec Saftey and Security'!S122,'28-Elec Saftey and Security'!V122="*",'28-Elec Saftey and Security'!U122),"")</f>
        <v/>
      </c>
      <c r="H4029" s="236" t="e">
        <f>G4029/'Project Data'!$D$22</f>
        <v>#VALUE!</v>
      </c>
      <c r="I4029" s="186"/>
      <c r="J4029" s="224"/>
      <c r="K4029" s="242"/>
    </row>
    <row r="4030" spans="1:11" s="147" customFormat="1" ht="15.6" hidden="1">
      <c r="A4030" s="198">
        <f>'28-Elec Saftey and Security'!A123</f>
        <v>0</v>
      </c>
      <c r="B4030" s="235" t="str">
        <f>'28-Elec Saftey and Security'!B123</f>
        <v>28 25 00 Video Surveillance Positioning Equipment</v>
      </c>
      <c r="C4030" s="254"/>
      <c r="D4030" s="239" t="str" cm="1">
        <f t="array" ref="D4030">_xlfn.IFNA(_xlfn.IFS('28-Elec Saftey and Security'!D123="*",'28-Elec Saftey and Security'!C123,'28-Elec Saftey and Security'!F123="*",'28-Elec Saftey and Security'!E123,'28-Elec Saftey and Security'!H123="*",'28-Elec Saftey and Security'!G123,'28-Elec Saftey and Security'!J123="*",'28-Elec Saftey and Security'!I123,'28-Elec Saftey and Security'!L123="*",'28-Elec Saftey and Security'!K123,'28-Elec Saftey and Security'!N123="*",'28-Elec Saftey and Security'!M123,'28-Elec Saftey and Security'!P123="*",'28-Elec Saftey and Security'!O123,'28-Elec Saftey and Security'!R123="*",'28-Elec Saftey and Security'!Q123,'28-Elec Saftey and Security'!T123="*",'28-Elec Saftey and Security'!S123),"")</f>
        <v/>
      </c>
      <c r="E4030" s="622" t="e">
        <f>D4030/'Project Data'!$D$22</f>
        <v>#VALUE!</v>
      </c>
      <c r="F4030" s="174" t="s">
        <v>44</v>
      </c>
      <c r="G4030" s="239" t="str" cm="1">
        <f t="array" ref="G4030">_xlfn.IFNA(_xlfn.IFS('28-Elec Saftey and Security'!F123="*",'28-Elec Saftey and Security'!E123,'28-Elec Saftey and Security'!H123="*",'28-Elec Saftey and Security'!G123,'28-Elec Saftey and Security'!J123="*",'28-Elec Saftey and Security'!I123,'28-Elec Saftey and Security'!L123="*",'28-Elec Saftey and Security'!K123,'28-Elec Saftey and Security'!N123="*",'28-Elec Saftey and Security'!M123,'28-Elec Saftey and Security'!P123="*",'28-Elec Saftey and Security'!O123,'28-Elec Saftey and Security'!R123="*",'28-Elec Saftey and Security'!Q123,'28-Elec Saftey and Security'!T123="*",'28-Elec Saftey and Security'!S123,'28-Elec Saftey and Security'!V123="*",'28-Elec Saftey and Security'!U123),"")</f>
        <v/>
      </c>
      <c r="H4030" s="236" t="e">
        <f>G4030/'Project Data'!$D$22</f>
        <v>#VALUE!</v>
      </c>
      <c r="I4030" s="186"/>
      <c r="J4030" s="224"/>
      <c r="K4030" s="242"/>
    </row>
    <row r="4031" spans="1:11" s="147" customFormat="1" ht="15.6" hidden="1">
      <c r="A4031" s="198">
        <f>'28-Elec Saftey and Security'!A124</f>
        <v>0</v>
      </c>
      <c r="B4031" s="235" t="str">
        <f>'28-Elec Saftey and Security'!B124</f>
        <v>28 30 00 Security Detection, Alarm, and Monitoring</v>
      </c>
      <c r="C4031" s="254"/>
      <c r="D4031" s="239" t="str" cm="1">
        <f t="array" ref="D4031">_xlfn.IFNA(_xlfn.IFS('28-Elec Saftey and Security'!D124="*",'28-Elec Saftey and Security'!C124,'28-Elec Saftey and Security'!F124="*",'28-Elec Saftey and Security'!E124,'28-Elec Saftey and Security'!H124="*",'28-Elec Saftey and Security'!G124,'28-Elec Saftey and Security'!J124="*",'28-Elec Saftey and Security'!I124,'28-Elec Saftey and Security'!L124="*",'28-Elec Saftey and Security'!K124,'28-Elec Saftey and Security'!N124="*",'28-Elec Saftey and Security'!M124,'28-Elec Saftey and Security'!P124="*",'28-Elec Saftey and Security'!O124,'28-Elec Saftey and Security'!R124="*",'28-Elec Saftey and Security'!Q124,'28-Elec Saftey and Security'!T124="*",'28-Elec Saftey and Security'!S124),"")</f>
        <v/>
      </c>
      <c r="E4031" s="622" t="e">
        <f>D4031/'Project Data'!$D$22</f>
        <v>#VALUE!</v>
      </c>
      <c r="F4031" s="174" t="s">
        <v>44</v>
      </c>
      <c r="G4031" s="239" t="str" cm="1">
        <f t="array" ref="G4031">_xlfn.IFNA(_xlfn.IFS('28-Elec Saftey and Security'!F124="*",'28-Elec Saftey and Security'!E124,'28-Elec Saftey and Security'!H124="*",'28-Elec Saftey and Security'!G124,'28-Elec Saftey and Security'!J124="*",'28-Elec Saftey and Security'!I124,'28-Elec Saftey and Security'!L124="*",'28-Elec Saftey and Security'!K124,'28-Elec Saftey and Security'!N124="*",'28-Elec Saftey and Security'!M124,'28-Elec Saftey and Security'!P124="*",'28-Elec Saftey and Security'!O124,'28-Elec Saftey and Security'!R124="*",'28-Elec Saftey and Security'!Q124,'28-Elec Saftey and Security'!T124="*",'28-Elec Saftey and Security'!S124,'28-Elec Saftey and Security'!V124="*",'28-Elec Saftey and Security'!U124),"")</f>
        <v/>
      </c>
      <c r="H4031" s="236" t="e">
        <f>G4031/'Project Data'!$D$22</f>
        <v>#VALUE!</v>
      </c>
      <c r="I4031" s="186"/>
      <c r="J4031" s="224"/>
      <c r="K4031" s="242"/>
    </row>
    <row r="4032" spans="1:11" s="147" customFormat="1" ht="15.6" hidden="1">
      <c r="A4032" s="198">
        <f>'28-Elec Saftey and Security'!A125</f>
        <v>0</v>
      </c>
      <c r="B4032" s="235" t="str">
        <f>'28-Elec Saftey and Security'!B125</f>
        <v>28 31 00 Intrusion Detection</v>
      </c>
      <c r="C4032" s="254"/>
      <c r="D4032" s="239" t="str" cm="1">
        <f t="array" ref="D4032">_xlfn.IFNA(_xlfn.IFS('28-Elec Saftey and Security'!D125="*",'28-Elec Saftey and Security'!C125,'28-Elec Saftey and Security'!F125="*",'28-Elec Saftey and Security'!E125,'28-Elec Saftey and Security'!H125="*",'28-Elec Saftey and Security'!G125,'28-Elec Saftey and Security'!J125="*",'28-Elec Saftey and Security'!I125,'28-Elec Saftey and Security'!L125="*",'28-Elec Saftey and Security'!K125,'28-Elec Saftey and Security'!N125="*",'28-Elec Saftey and Security'!M125,'28-Elec Saftey and Security'!P125="*",'28-Elec Saftey and Security'!O125,'28-Elec Saftey and Security'!R125="*",'28-Elec Saftey and Security'!Q125,'28-Elec Saftey and Security'!T125="*",'28-Elec Saftey and Security'!S125),"")</f>
        <v/>
      </c>
      <c r="E4032" s="622" t="e">
        <f>D4032/'Project Data'!$D$22</f>
        <v>#VALUE!</v>
      </c>
      <c r="F4032" s="174" t="s">
        <v>44</v>
      </c>
      <c r="G4032" s="239" t="str" cm="1">
        <f t="array" ref="G4032">_xlfn.IFNA(_xlfn.IFS('28-Elec Saftey and Security'!F125="*",'28-Elec Saftey and Security'!E125,'28-Elec Saftey and Security'!H125="*",'28-Elec Saftey and Security'!G125,'28-Elec Saftey and Security'!J125="*",'28-Elec Saftey and Security'!I125,'28-Elec Saftey and Security'!L125="*",'28-Elec Saftey and Security'!K125,'28-Elec Saftey and Security'!N125="*",'28-Elec Saftey and Security'!M125,'28-Elec Saftey and Security'!P125="*",'28-Elec Saftey and Security'!O125,'28-Elec Saftey and Security'!R125="*",'28-Elec Saftey and Security'!Q125,'28-Elec Saftey and Security'!T125="*",'28-Elec Saftey and Security'!S125,'28-Elec Saftey and Security'!V125="*",'28-Elec Saftey and Security'!U125),"")</f>
        <v/>
      </c>
      <c r="H4032" s="236" t="e">
        <f>G4032/'Project Data'!$D$22</f>
        <v>#VALUE!</v>
      </c>
      <c r="I4032" s="186"/>
      <c r="J4032" s="224"/>
      <c r="K4032" s="242"/>
    </row>
    <row r="4033" spans="1:11" s="147" customFormat="1" ht="15.6" hidden="1">
      <c r="A4033" s="198">
        <f>'28-Elec Saftey and Security'!A126</f>
        <v>0</v>
      </c>
      <c r="B4033" s="235" t="str">
        <f>'28-Elec Saftey and Security'!B126</f>
        <v>28 31 11 Building Intrusion Detection</v>
      </c>
      <c r="C4033" s="254"/>
      <c r="D4033" s="239" t="str" cm="1">
        <f t="array" ref="D4033">_xlfn.IFNA(_xlfn.IFS('28-Elec Saftey and Security'!D126="*",'28-Elec Saftey and Security'!C126,'28-Elec Saftey and Security'!F126="*",'28-Elec Saftey and Security'!E126,'28-Elec Saftey and Security'!H126="*",'28-Elec Saftey and Security'!G126,'28-Elec Saftey and Security'!J126="*",'28-Elec Saftey and Security'!I126,'28-Elec Saftey and Security'!L126="*",'28-Elec Saftey and Security'!K126,'28-Elec Saftey and Security'!N126="*",'28-Elec Saftey and Security'!M126,'28-Elec Saftey and Security'!P126="*",'28-Elec Saftey and Security'!O126,'28-Elec Saftey and Security'!R126="*",'28-Elec Saftey and Security'!Q126,'28-Elec Saftey and Security'!T126="*",'28-Elec Saftey and Security'!S126),"")</f>
        <v/>
      </c>
      <c r="E4033" s="622" t="e">
        <f>D4033/'Project Data'!$D$22</f>
        <v>#VALUE!</v>
      </c>
      <c r="F4033" s="174" t="s">
        <v>44</v>
      </c>
      <c r="G4033" s="239" t="str" cm="1">
        <f t="array" ref="G4033">_xlfn.IFNA(_xlfn.IFS('28-Elec Saftey and Security'!F126="*",'28-Elec Saftey and Security'!E126,'28-Elec Saftey and Security'!H126="*",'28-Elec Saftey and Security'!G126,'28-Elec Saftey and Security'!J126="*",'28-Elec Saftey and Security'!I126,'28-Elec Saftey and Security'!L126="*",'28-Elec Saftey and Security'!K126,'28-Elec Saftey and Security'!N126="*",'28-Elec Saftey and Security'!M126,'28-Elec Saftey and Security'!P126="*",'28-Elec Saftey and Security'!O126,'28-Elec Saftey and Security'!R126="*",'28-Elec Saftey and Security'!Q126,'28-Elec Saftey and Security'!T126="*",'28-Elec Saftey and Security'!S126,'28-Elec Saftey and Security'!V126="*",'28-Elec Saftey and Security'!U126),"")</f>
        <v/>
      </c>
      <c r="H4033" s="236" t="e">
        <f>G4033/'Project Data'!$D$22</f>
        <v>#VALUE!</v>
      </c>
      <c r="I4033" s="186"/>
      <c r="J4033" s="224"/>
      <c r="K4033" s="242"/>
    </row>
    <row r="4034" spans="1:11" s="147" customFormat="1" ht="15.6" hidden="1">
      <c r="A4034" s="198">
        <f>'28-Elec Saftey and Security'!A127</f>
        <v>0</v>
      </c>
      <c r="B4034" s="235" t="str">
        <f>'28-Elec Saftey and Security'!B127</f>
        <v>28 31 11.11 Building Intrusion Detection Control, Gui, and Logic Systems</v>
      </c>
      <c r="C4034" s="254"/>
      <c r="D4034" s="239" t="str" cm="1">
        <f t="array" ref="D4034">_xlfn.IFNA(_xlfn.IFS('28-Elec Saftey and Security'!D127="*",'28-Elec Saftey and Security'!C127,'28-Elec Saftey and Security'!F127="*",'28-Elec Saftey and Security'!E127,'28-Elec Saftey and Security'!H127="*",'28-Elec Saftey and Security'!G127,'28-Elec Saftey and Security'!J127="*",'28-Elec Saftey and Security'!I127,'28-Elec Saftey and Security'!L127="*",'28-Elec Saftey and Security'!K127,'28-Elec Saftey and Security'!N127="*",'28-Elec Saftey and Security'!M127,'28-Elec Saftey and Security'!P127="*",'28-Elec Saftey and Security'!O127,'28-Elec Saftey and Security'!R127="*",'28-Elec Saftey and Security'!Q127,'28-Elec Saftey and Security'!T127="*",'28-Elec Saftey and Security'!S127),"")</f>
        <v/>
      </c>
      <c r="E4034" s="622" t="e">
        <f>D4034/'Project Data'!$D$22</f>
        <v>#VALUE!</v>
      </c>
      <c r="F4034" s="174" t="s">
        <v>44</v>
      </c>
      <c r="G4034" s="239" t="str" cm="1">
        <f t="array" ref="G4034">_xlfn.IFNA(_xlfn.IFS('28-Elec Saftey and Security'!F127="*",'28-Elec Saftey and Security'!E127,'28-Elec Saftey and Security'!H127="*",'28-Elec Saftey and Security'!G127,'28-Elec Saftey and Security'!J127="*",'28-Elec Saftey and Security'!I127,'28-Elec Saftey and Security'!L127="*",'28-Elec Saftey and Security'!K127,'28-Elec Saftey and Security'!N127="*",'28-Elec Saftey and Security'!M127,'28-Elec Saftey and Security'!P127="*",'28-Elec Saftey and Security'!O127,'28-Elec Saftey and Security'!R127="*",'28-Elec Saftey and Security'!Q127,'28-Elec Saftey and Security'!T127="*",'28-Elec Saftey and Security'!S127,'28-Elec Saftey and Security'!V127="*",'28-Elec Saftey and Security'!U127),"")</f>
        <v/>
      </c>
      <c r="H4034" s="236" t="e">
        <f>G4034/'Project Data'!$D$22</f>
        <v>#VALUE!</v>
      </c>
      <c r="I4034" s="186"/>
      <c r="J4034" s="224"/>
      <c r="K4034" s="242"/>
    </row>
    <row r="4035" spans="1:11" s="147" customFormat="1" ht="15.6" hidden="1">
      <c r="A4035" s="198">
        <f>'28-Elec Saftey and Security'!A128</f>
        <v>0</v>
      </c>
      <c r="B4035" s="235" t="str">
        <f>'28-Elec Saftey and Security'!B128</f>
        <v>28 31 11.13 Building Intrusion Detection Remote Devices and Sensors</v>
      </c>
      <c r="C4035" s="254"/>
      <c r="D4035" s="239" t="str" cm="1">
        <f t="array" ref="D4035">_xlfn.IFNA(_xlfn.IFS('28-Elec Saftey and Security'!D128="*",'28-Elec Saftey and Security'!C128,'28-Elec Saftey and Security'!F128="*",'28-Elec Saftey and Security'!E128,'28-Elec Saftey and Security'!H128="*",'28-Elec Saftey and Security'!G128,'28-Elec Saftey and Security'!J128="*",'28-Elec Saftey and Security'!I128,'28-Elec Saftey and Security'!L128="*",'28-Elec Saftey and Security'!K128,'28-Elec Saftey and Security'!N128="*",'28-Elec Saftey and Security'!M128,'28-Elec Saftey and Security'!P128="*",'28-Elec Saftey and Security'!O128,'28-Elec Saftey and Security'!R128="*",'28-Elec Saftey and Security'!Q128,'28-Elec Saftey and Security'!T128="*",'28-Elec Saftey and Security'!S128),"")</f>
        <v/>
      </c>
      <c r="E4035" s="622" t="e">
        <f>D4035/'Project Data'!$D$22</f>
        <v>#VALUE!</v>
      </c>
      <c r="F4035" s="174" t="s">
        <v>44</v>
      </c>
      <c r="G4035" s="239" t="str" cm="1">
        <f t="array" ref="G4035">_xlfn.IFNA(_xlfn.IFS('28-Elec Saftey and Security'!F128="*",'28-Elec Saftey and Security'!E128,'28-Elec Saftey and Security'!H128="*",'28-Elec Saftey and Security'!G128,'28-Elec Saftey and Security'!J128="*",'28-Elec Saftey and Security'!I128,'28-Elec Saftey and Security'!L128="*",'28-Elec Saftey and Security'!K128,'28-Elec Saftey and Security'!N128="*",'28-Elec Saftey and Security'!M128,'28-Elec Saftey and Security'!P128="*",'28-Elec Saftey and Security'!O128,'28-Elec Saftey and Security'!R128="*",'28-Elec Saftey and Security'!Q128,'28-Elec Saftey and Security'!T128="*",'28-Elec Saftey and Security'!S128,'28-Elec Saftey and Security'!V128="*",'28-Elec Saftey and Security'!U128),"")</f>
        <v/>
      </c>
      <c r="H4035" s="236" t="e">
        <f>G4035/'Project Data'!$D$22</f>
        <v>#VALUE!</v>
      </c>
      <c r="I4035" s="186"/>
      <c r="J4035" s="224"/>
      <c r="K4035" s="242"/>
    </row>
    <row r="4036" spans="1:11" s="147" customFormat="1" ht="15.6" hidden="1">
      <c r="A4036" s="198">
        <f>'28-Elec Saftey and Security'!A129</f>
        <v>0</v>
      </c>
      <c r="B4036" s="235" t="str">
        <f>'28-Elec Saftey and Security'!B129</f>
        <v>28 31 21 Area and Perimeter Intrusion Detection</v>
      </c>
      <c r="C4036" s="254"/>
      <c r="D4036" s="239" t="str" cm="1">
        <f t="array" ref="D4036">_xlfn.IFNA(_xlfn.IFS('28-Elec Saftey and Security'!D129="*",'28-Elec Saftey and Security'!C129,'28-Elec Saftey and Security'!F129="*",'28-Elec Saftey and Security'!E129,'28-Elec Saftey and Security'!H129="*",'28-Elec Saftey and Security'!G129,'28-Elec Saftey and Security'!J129="*",'28-Elec Saftey and Security'!I129,'28-Elec Saftey and Security'!L129="*",'28-Elec Saftey and Security'!K129,'28-Elec Saftey and Security'!N129="*",'28-Elec Saftey and Security'!M129,'28-Elec Saftey and Security'!P129="*",'28-Elec Saftey and Security'!O129,'28-Elec Saftey and Security'!R129="*",'28-Elec Saftey and Security'!Q129,'28-Elec Saftey and Security'!T129="*",'28-Elec Saftey and Security'!S129),"")</f>
        <v/>
      </c>
      <c r="E4036" s="622" t="e">
        <f>D4036/'Project Data'!$D$22</f>
        <v>#VALUE!</v>
      </c>
      <c r="F4036" s="174" t="s">
        <v>44</v>
      </c>
      <c r="G4036" s="239" t="str" cm="1">
        <f t="array" ref="G4036">_xlfn.IFNA(_xlfn.IFS('28-Elec Saftey and Security'!F129="*",'28-Elec Saftey and Security'!E129,'28-Elec Saftey and Security'!H129="*",'28-Elec Saftey and Security'!G129,'28-Elec Saftey and Security'!J129="*",'28-Elec Saftey and Security'!I129,'28-Elec Saftey and Security'!L129="*",'28-Elec Saftey and Security'!K129,'28-Elec Saftey and Security'!N129="*",'28-Elec Saftey and Security'!M129,'28-Elec Saftey and Security'!P129="*",'28-Elec Saftey and Security'!O129,'28-Elec Saftey and Security'!R129="*",'28-Elec Saftey and Security'!Q129,'28-Elec Saftey and Security'!T129="*",'28-Elec Saftey and Security'!S129,'28-Elec Saftey and Security'!V129="*",'28-Elec Saftey and Security'!U129),"")</f>
        <v/>
      </c>
      <c r="H4036" s="236" t="e">
        <f>G4036/'Project Data'!$D$22</f>
        <v>#VALUE!</v>
      </c>
      <c r="I4036" s="186"/>
      <c r="J4036" s="224"/>
      <c r="K4036" s="242"/>
    </row>
    <row r="4037" spans="1:11" s="147" customFormat="1" ht="15.6" hidden="1">
      <c r="A4037" s="198">
        <f>'28-Elec Saftey and Security'!A130</f>
        <v>0</v>
      </c>
      <c r="B4037" s="235" t="str">
        <f>'28-Elec Saftey and Security'!B130</f>
        <v>28 31 21.11 Fiber Optic Area and Perimeter Security Systems</v>
      </c>
      <c r="C4037" s="254"/>
      <c r="D4037" s="239" t="str" cm="1">
        <f t="array" ref="D4037">_xlfn.IFNA(_xlfn.IFS('28-Elec Saftey and Security'!D130="*",'28-Elec Saftey and Security'!C130,'28-Elec Saftey and Security'!F130="*",'28-Elec Saftey and Security'!E130,'28-Elec Saftey and Security'!H130="*",'28-Elec Saftey and Security'!G130,'28-Elec Saftey and Security'!J130="*",'28-Elec Saftey and Security'!I130,'28-Elec Saftey and Security'!L130="*",'28-Elec Saftey and Security'!K130,'28-Elec Saftey and Security'!N130="*",'28-Elec Saftey and Security'!M130,'28-Elec Saftey and Security'!P130="*",'28-Elec Saftey and Security'!O130,'28-Elec Saftey and Security'!R130="*",'28-Elec Saftey and Security'!Q130,'28-Elec Saftey and Security'!T130="*",'28-Elec Saftey and Security'!S130),"")</f>
        <v/>
      </c>
      <c r="E4037" s="622" t="e">
        <f>D4037/'Project Data'!$D$22</f>
        <v>#VALUE!</v>
      </c>
      <c r="F4037" s="174" t="s">
        <v>44</v>
      </c>
      <c r="G4037" s="239" t="str" cm="1">
        <f t="array" ref="G4037">_xlfn.IFNA(_xlfn.IFS('28-Elec Saftey and Security'!F130="*",'28-Elec Saftey and Security'!E130,'28-Elec Saftey and Security'!H130="*",'28-Elec Saftey and Security'!G130,'28-Elec Saftey and Security'!J130="*",'28-Elec Saftey and Security'!I130,'28-Elec Saftey and Security'!L130="*",'28-Elec Saftey and Security'!K130,'28-Elec Saftey and Security'!N130="*",'28-Elec Saftey and Security'!M130,'28-Elec Saftey and Security'!P130="*",'28-Elec Saftey and Security'!O130,'28-Elec Saftey and Security'!R130="*",'28-Elec Saftey and Security'!Q130,'28-Elec Saftey and Security'!T130="*",'28-Elec Saftey and Security'!S130,'28-Elec Saftey and Security'!V130="*",'28-Elec Saftey and Security'!U130),"")</f>
        <v/>
      </c>
      <c r="H4037" s="236" t="e">
        <f>G4037/'Project Data'!$D$22</f>
        <v>#VALUE!</v>
      </c>
      <c r="I4037" s="186"/>
      <c r="J4037" s="224"/>
      <c r="K4037" s="242"/>
    </row>
    <row r="4038" spans="1:11" s="147" customFormat="1" ht="15.6" hidden="1">
      <c r="A4038" s="198">
        <f>'28-Elec Saftey and Security'!A131</f>
        <v>0</v>
      </c>
      <c r="B4038" s="235" t="str">
        <f>'28-Elec Saftey and Security'!B131</f>
        <v>28 31 21.13 Microwave Area and Perimeter Security Systems</v>
      </c>
      <c r="C4038" s="254"/>
      <c r="D4038" s="239" t="str" cm="1">
        <f t="array" ref="D4038">_xlfn.IFNA(_xlfn.IFS('28-Elec Saftey and Security'!D131="*",'28-Elec Saftey and Security'!C131,'28-Elec Saftey and Security'!F131="*",'28-Elec Saftey and Security'!E131,'28-Elec Saftey and Security'!H131="*",'28-Elec Saftey and Security'!G131,'28-Elec Saftey and Security'!J131="*",'28-Elec Saftey and Security'!I131,'28-Elec Saftey and Security'!L131="*",'28-Elec Saftey and Security'!K131,'28-Elec Saftey and Security'!N131="*",'28-Elec Saftey and Security'!M131,'28-Elec Saftey and Security'!P131="*",'28-Elec Saftey and Security'!O131,'28-Elec Saftey and Security'!R131="*",'28-Elec Saftey and Security'!Q131,'28-Elec Saftey and Security'!T131="*",'28-Elec Saftey and Security'!S131),"")</f>
        <v/>
      </c>
      <c r="E4038" s="622" t="e">
        <f>D4038/'Project Data'!$D$22</f>
        <v>#VALUE!</v>
      </c>
      <c r="F4038" s="174" t="s">
        <v>44</v>
      </c>
      <c r="G4038" s="239" t="str" cm="1">
        <f t="array" ref="G4038">_xlfn.IFNA(_xlfn.IFS('28-Elec Saftey and Security'!F131="*",'28-Elec Saftey and Security'!E131,'28-Elec Saftey and Security'!H131="*",'28-Elec Saftey and Security'!G131,'28-Elec Saftey and Security'!J131="*",'28-Elec Saftey and Security'!I131,'28-Elec Saftey and Security'!L131="*",'28-Elec Saftey and Security'!K131,'28-Elec Saftey and Security'!N131="*",'28-Elec Saftey and Security'!M131,'28-Elec Saftey and Security'!P131="*",'28-Elec Saftey and Security'!O131,'28-Elec Saftey and Security'!R131="*",'28-Elec Saftey and Security'!Q131,'28-Elec Saftey and Security'!T131="*",'28-Elec Saftey and Security'!S131,'28-Elec Saftey and Security'!V131="*",'28-Elec Saftey and Security'!U131),"")</f>
        <v/>
      </c>
      <c r="H4038" s="236" t="e">
        <f>G4038/'Project Data'!$D$22</f>
        <v>#VALUE!</v>
      </c>
      <c r="I4038" s="186"/>
      <c r="J4038" s="224"/>
      <c r="K4038" s="242"/>
    </row>
    <row r="4039" spans="1:11" s="147" customFormat="1" ht="15.6" hidden="1">
      <c r="A4039" s="198">
        <f>'28-Elec Saftey and Security'!A132</f>
        <v>0</v>
      </c>
      <c r="B4039" s="235" t="str">
        <f>'28-Elec Saftey and Security'!B132</f>
        <v>28 31 21.15 Integrated Video Area and Perimeter Security Systems</v>
      </c>
      <c r="C4039" s="254"/>
      <c r="D4039" s="239" t="str" cm="1">
        <f t="array" ref="D4039">_xlfn.IFNA(_xlfn.IFS('28-Elec Saftey and Security'!D132="*",'28-Elec Saftey and Security'!C132,'28-Elec Saftey and Security'!F132="*",'28-Elec Saftey and Security'!E132,'28-Elec Saftey and Security'!H132="*",'28-Elec Saftey and Security'!G132,'28-Elec Saftey and Security'!J132="*",'28-Elec Saftey and Security'!I132,'28-Elec Saftey and Security'!L132="*",'28-Elec Saftey and Security'!K132,'28-Elec Saftey and Security'!N132="*",'28-Elec Saftey and Security'!M132,'28-Elec Saftey and Security'!P132="*",'28-Elec Saftey and Security'!O132,'28-Elec Saftey and Security'!R132="*",'28-Elec Saftey and Security'!Q132,'28-Elec Saftey and Security'!T132="*",'28-Elec Saftey and Security'!S132),"")</f>
        <v/>
      </c>
      <c r="E4039" s="622" t="e">
        <f>D4039/'Project Data'!$D$22</f>
        <v>#VALUE!</v>
      </c>
      <c r="F4039" s="174" t="s">
        <v>44</v>
      </c>
      <c r="G4039" s="239" t="str" cm="1">
        <f t="array" ref="G4039">_xlfn.IFNA(_xlfn.IFS('28-Elec Saftey and Security'!F132="*",'28-Elec Saftey and Security'!E132,'28-Elec Saftey and Security'!H132="*",'28-Elec Saftey and Security'!G132,'28-Elec Saftey and Security'!J132="*",'28-Elec Saftey and Security'!I132,'28-Elec Saftey and Security'!L132="*",'28-Elec Saftey and Security'!K132,'28-Elec Saftey and Security'!N132="*",'28-Elec Saftey and Security'!M132,'28-Elec Saftey and Security'!P132="*",'28-Elec Saftey and Security'!O132,'28-Elec Saftey and Security'!R132="*",'28-Elec Saftey and Security'!Q132,'28-Elec Saftey and Security'!T132="*",'28-Elec Saftey and Security'!S132,'28-Elec Saftey and Security'!V132="*",'28-Elec Saftey and Security'!U132),"")</f>
        <v/>
      </c>
      <c r="H4039" s="236" t="e">
        <f>G4039/'Project Data'!$D$22</f>
        <v>#VALUE!</v>
      </c>
      <c r="I4039" s="186"/>
      <c r="J4039" s="224"/>
      <c r="K4039" s="242"/>
    </row>
    <row r="4040" spans="1:11" s="147" customFormat="1" ht="15.6" hidden="1">
      <c r="A4040" s="198">
        <f>'28-Elec Saftey and Security'!A133</f>
        <v>0</v>
      </c>
      <c r="B4040" s="235" t="str">
        <f>'28-Elec Saftey and Security'!B133</f>
        <v>28 31 21.17 Fixed Optical Beam Area and Perimeter Security Systems</v>
      </c>
      <c r="C4040" s="254"/>
      <c r="D4040" s="239" t="str" cm="1">
        <f t="array" ref="D4040">_xlfn.IFNA(_xlfn.IFS('28-Elec Saftey and Security'!D133="*",'28-Elec Saftey and Security'!C133,'28-Elec Saftey and Security'!F133="*",'28-Elec Saftey and Security'!E133,'28-Elec Saftey and Security'!H133="*",'28-Elec Saftey and Security'!G133,'28-Elec Saftey and Security'!J133="*",'28-Elec Saftey and Security'!I133,'28-Elec Saftey and Security'!L133="*",'28-Elec Saftey and Security'!K133,'28-Elec Saftey and Security'!N133="*",'28-Elec Saftey and Security'!M133,'28-Elec Saftey and Security'!P133="*",'28-Elec Saftey and Security'!O133,'28-Elec Saftey and Security'!R133="*",'28-Elec Saftey and Security'!Q133,'28-Elec Saftey and Security'!T133="*",'28-Elec Saftey and Security'!S133),"")</f>
        <v/>
      </c>
      <c r="E4040" s="622" t="e">
        <f>D4040/'Project Data'!$D$22</f>
        <v>#VALUE!</v>
      </c>
      <c r="F4040" s="174" t="s">
        <v>44</v>
      </c>
      <c r="G4040" s="239" t="str" cm="1">
        <f t="array" ref="G4040">_xlfn.IFNA(_xlfn.IFS('28-Elec Saftey and Security'!F133="*",'28-Elec Saftey and Security'!E133,'28-Elec Saftey and Security'!H133="*",'28-Elec Saftey and Security'!G133,'28-Elec Saftey and Security'!J133="*",'28-Elec Saftey and Security'!I133,'28-Elec Saftey and Security'!L133="*",'28-Elec Saftey and Security'!K133,'28-Elec Saftey and Security'!N133="*",'28-Elec Saftey and Security'!M133,'28-Elec Saftey and Security'!P133="*",'28-Elec Saftey and Security'!O133,'28-Elec Saftey and Security'!R133="*",'28-Elec Saftey and Security'!Q133,'28-Elec Saftey and Security'!T133="*",'28-Elec Saftey and Security'!S133,'28-Elec Saftey and Security'!V133="*",'28-Elec Saftey and Security'!U133),"")</f>
        <v/>
      </c>
      <c r="H4040" s="236" t="e">
        <f>G4040/'Project Data'!$D$22</f>
        <v>#VALUE!</v>
      </c>
      <c r="I4040" s="186"/>
      <c r="J4040" s="224"/>
      <c r="K4040" s="242"/>
    </row>
    <row r="4041" spans="1:11" s="147" customFormat="1" ht="15.6" hidden="1">
      <c r="A4041" s="198">
        <f>'28-Elec Saftey and Security'!A134</f>
        <v>0</v>
      </c>
      <c r="B4041" s="235" t="str">
        <f>'28-Elec Saftey and Security'!B134</f>
        <v>28 31 21.19 LIDAR Area and Perimeter Security Systems</v>
      </c>
      <c r="C4041" s="254"/>
      <c r="D4041" s="239" t="str" cm="1">
        <f t="array" ref="D4041">_xlfn.IFNA(_xlfn.IFS('28-Elec Saftey and Security'!D134="*",'28-Elec Saftey and Security'!C134,'28-Elec Saftey and Security'!F134="*",'28-Elec Saftey and Security'!E134,'28-Elec Saftey and Security'!H134="*",'28-Elec Saftey and Security'!G134,'28-Elec Saftey and Security'!J134="*",'28-Elec Saftey and Security'!I134,'28-Elec Saftey and Security'!L134="*",'28-Elec Saftey and Security'!K134,'28-Elec Saftey and Security'!N134="*",'28-Elec Saftey and Security'!M134,'28-Elec Saftey and Security'!P134="*",'28-Elec Saftey and Security'!O134,'28-Elec Saftey and Security'!R134="*",'28-Elec Saftey and Security'!Q134,'28-Elec Saftey and Security'!T134="*",'28-Elec Saftey and Security'!S134),"")</f>
        <v/>
      </c>
      <c r="E4041" s="622" t="e">
        <f>D4041/'Project Data'!$D$22</f>
        <v>#VALUE!</v>
      </c>
      <c r="F4041" s="174" t="s">
        <v>44</v>
      </c>
      <c r="G4041" s="239" t="str" cm="1">
        <f t="array" ref="G4041">_xlfn.IFNA(_xlfn.IFS('28-Elec Saftey and Security'!F134="*",'28-Elec Saftey and Security'!E134,'28-Elec Saftey and Security'!H134="*",'28-Elec Saftey and Security'!G134,'28-Elec Saftey and Security'!J134="*",'28-Elec Saftey and Security'!I134,'28-Elec Saftey and Security'!L134="*",'28-Elec Saftey and Security'!K134,'28-Elec Saftey and Security'!N134="*",'28-Elec Saftey and Security'!M134,'28-Elec Saftey and Security'!P134="*",'28-Elec Saftey and Security'!O134,'28-Elec Saftey and Security'!R134="*",'28-Elec Saftey and Security'!Q134,'28-Elec Saftey and Security'!T134="*",'28-Elec Saftey and Security'!S134,'28-Elec Saftey and Security'!V134="*",'28-Elec Saftey and Security'!U134),"")</f>
        <v/>
      </c>
      <c r="H4041" s="236" t="e">
        <f>G4041/'Project Data'!$D$22</f>
        <v>#VALUE!</v>
      </c>
      <c r="I4041" s="186"/>
      <c r="J4041" s="224"/>
      <c r="K4041" s="242"/>
    </row>
    <row r="4042" spans="1:11" s="147" customFormat="1" ht="15.6" hidden="1">
      <c r="A4042" s="198">
        <f>'28-Elec Saftey and Security'!A135</f>
        <v>0</v>
      </c>
      <c r="B4042" s="235" t="str">
        <f>'28-Elec Saftey and Security'!B135</f>
        <v>28 31 21.21 Coaxial Area and Perimeter Security Systems</v>
      </c>
      <c r="C4042" s="254"/>
      <c r="D4042" s="239" t="str" cm="1">
        <f t="array" ref="D4042">_xlfn.IFNA(_xlfn.IFS('28-Elec Saftey and Security'!D135="*",'28-Elec Saftey and Security'!C135,'28-Elec Saftey and Security'!F135="*",'28-Elec Saftey and Security'!E135,'28-Elec Saftey and Security'!H135="*",'28-Elec Saftey and Security'!G135,'28-Elec Saftey and Security'!J135="*",'28-Elec Saftey and Security'!I135,'28-Elec Saftey and Security'!L135="*",'28-Elec Saftey and Security'!K135,'28-Elec Saftey and Security'!N135="*",'28-Elec Saftey and Security'!M135,'28-Elec Saftey and Security'!P135="*",'28-Elec Saftey and Security'!O135,'28-Elec Saftey and Security'!R135="*",'28-Elec Saftey and Security'!Q135,'28-Elec Saftey and Security'!T135="*",'28-Elec Saftey and Security'!S135),"")</f>
        <v/>
      </c>
      <c r="E4042" s="622" t="e">
        <f>D4042/'Project Data'!$D$22</f>
        <v>#VALUE!</v>
      </c>
      <c r="F4042" s="174" t="s">
        <v>44</v>
      </c>
      <c r="G4042" s="239" t="str" cm="1">
        <f t="array" ref="G4042">_xlfn.IFNA(_xlfn.IFS('28-Elec Saftey and Security'!F135="*",'28-Elec Saftey and Security'!E135,'28-Elec Saftey and Security'!H135="*",'28-Elec Saftey and Security'!G135,'28-Elec Saftey and Security'!J135="*",'28-Elec Saftey and Security'!I135,'28-Elec Saftey and Security'!L135="*",'28-Elec Saftey and Security'!K135,'28-Elec Saftey and Security'!N135="*",'28-Elec Saftey and Security'!M135,'28-Elec Saftey and Security'!P135="*",'28-Elec Saftey and Security'!O135,'28-Elec Saftey and Security'!R135="*",'28-Elec Saftey and Security'!Q135,'28-Elec Saftey and Security'!T135="*",'28-Elec Saftey and Security'!S135,'28-Elec Saftey and Security'!V135="*",'28-Elec Saftey and Security'!U135),"")</f>
        <v/>
      </c>
      <c r="H4042" s="236" t="e">
        <f>G4042/'Project Data'!$D$22</f>
        <v>#VALUE!</v>
      </c>
      <c r="I4042" s="186"/>
      <c r="J4042" s="224"/>
      <c r="K4042" s="242"/>
    </row>
    <row r="4043" spans="1:11" s="147" customFormat="1" ht="15.6" hidden="1">
      <c r="A4043" s="198">
        <f>'28-Elec Saftey and Security'!A136</f>
        <v>0</v>
      </c>
      <c r="B4043" s="235" t="str">
        <f>'28-Elec Saftey and Security'!B136</f>
        <v>28 31 21.23 Area and Perimeter Intrusion Detection Devices and Sensors</v>
      </c>
      <c r="C4043" s="254"/>
      <c r="D4043" s="239" t="str" cm="1">
        <f t="array" ref="D4043">_xlfn.IFNA(_xlfn.IFS('28-Elec Saftey and Security'!D136="*",'28-Elec Saftey and Security'!C136,'28-Elec Saftey and Security'!F136="*",'28-Elec Saftey and Security'!E136,'28-Elec Saftey and Security'!H136="*",'28-Elec Saftey and Security'!G136,'28-Elec Saftey and Security'!J136="*",'28-Elec Saftey and Security'!I136,'28-Elec Saftey and Security'!L136="*",'28-Elec Saftey and Security'!K136,'28-Elec Saftey and Security'!N136="*",'28-Elec Saftey and Security'!M136,'28-Elec Saftey and Security'!P136="*",'28-Elec Saftey and Security'!O136,'28-Elec Saftey and Security'!R136="*",'28-Elec Saftey and Security'!Q136,'28-Elec Saftey and Security'!T136="*",'28-Elec Saftey and Security'!S136),"")</f>
        <v/>
      </c>
      <c r="E4043" s="622" t="e">
        <f>D4043/'Project Data'!$D$22</f>
        <v>#VALUE!</v>
      </c>
      <c r="F4043" s="174" t="s">
        <v>44</v>
      </c>
      <c r="G4043" s="239" t="str" cm="1">
        <f t="array" ref="G4043">_xlfn.IFNA(_xlfn.IFS('28-Elec Saftey and Security'!F136="*",'28-Elec Saftey and Security'!E136,'28-Elec Saftey and Security'!H136="*",'28-Elec Saftey and Security'!G136,'28-Elec Saftey and Security'!J136="*",'28-Elec Saftey and Security'!I136,'28-Elec Saftey and Security'!L136="*",'28-Elec Saftey and Security'!K136,'28-Elec Saftey and Security'!N136="*",'28-Elec Saftey and Security'!M136,'28-Elec Saftey and Security'!P136="*",'28-Elec Saftey and Security'!O136,'28-Elec Saftey and Security'!R136="*",'28-Elec Saftey and Security'!Q136,'28-Elec Saftey and Security'!T136="*",'28-Elec Saftey and Security'!S136,'28-Elec Saftey and Security'!V136="*",'28-Elec Saftey and Security'!U136),"")</f>
        <v/>
      </c>
      <c r="H4043" s="236" t="e">
        <f>G4043/'Project Data'!$D$22</f>
        <v>#VALUE!</v>
      </c>
      <c r="I4043" s="186"/>
      <c r="J4043" s="224"/>
      <c r="K4043" s="242"/>
    </row>
    <row r="4044" spans="1:11" s="147" customFormat="1" ht="15.6" hidden="1">
      <c r="A4044" s="198">
        <f>'28-Elec Saftey and Security'!A137</f>
        <v>0</v>
      </c>
      <c r="B4044" s="235" t="str">
        <f>'28-Elec Saftey and Security'!B137</f>
        <v>28 31 31 Intrusion Detection Interfaces</v>
      </c>
      <c r="C4044" s="254"/>
      <c r="D4044" s="239" t="str" cm="1">
        <f t="array" ref="D4044">_xlfn.IFNA(_xlfn.IFS('28-Elec Saftey and Security'!D137="*",'28-Elec Saftey and Security'!C137,'28-Elec Saftey and Security'!F137="*",'28-Elec Saftey and Security'!E137,'28-Elec Saftey and Security'!H137="*",'28-Elec Saftey and Security'!G137,'28-Elec Saftey and Security'!J137="*",'28-Elec Saftey and Security'!I137,'28-Elec Saftey and Security'!L137="*",'28-Elec Saftey and Security'!K137,'28-Elec Saftey and Security'!N137="*",'28-Elec Saftey and Security'!M137,'28-Elec Saftey and Security'!P137="*",'28-Elec Saftey and Security'!O137,'28-Elec Saftey and Security'!R137="*",'28-Elec Saftey and Security'!Q137,'28-Elec Saftey and Security'!T137="*",'28-Elec Saftey and Security'!S137),"")</f>
        <v/>
      </c>
      <c r="E4044" s="622" t="e">
        <f>D4044/'Project Data'!$D$22</f>
        <v>#VALUE!</v>
      </c>
      <c r="F4044" s="174" t="s">
        <v>44</v>
      </c>
      <c r="G4044" s="239" t="str" cm="1">
        <f t="array" ref="G4044">_xlfn.IFNA(_xlfn.IFS('28-Elec Saftey and Security'!F137="*",'28-Elec Saftey and Security'!E137,'28-Elec Saftey and Security'!H137="*",'28-Elec Saftey and Security'!G137,'28-Elec Saftey and Security'!J137="*",'28-Elec Saftey and Security'!I137,'28-Elec Saftey and Security'!L137="*",'28-Elec Saftey and Security'!K137,'28-Elec Saftey and Security'!N137="*",'28-Elec Saftey and Security'!M137,'28-Elec Saftey and Security'!P137="*",'28-Elec Saftey and Security'!O137,'28-Elec Saftey and Security'!R137="*",'28-Elec Saftey and Security'!Q137,'28-Elec Saftey and Security'!T137="*",'28-Elec Saftey and Security'!S137,'28-Elec Saftey and Security'!V137="*",'28-Elec Saftey and Security'!U137),"")</f>
        <v/>
      </c>
      <c r="H4044" s="236" t="e">
        <f>G4044/'Project Data'!$D$22</f>
        <v>#VALUE!</v>
      </c>
      <c r="I4044" s="186"/>
      <c r="J4044" s="224"/>
      <c r="K4044" s="242"/>
    </row>
    <row r="4045" spans="1:11" s="147" customFormat="1" ht="15.6" hidden="1">
      <c r="A4045" s="198">
        <f>'28-Elec Saftey and Security'!A138</f>
        <v>0</v>
      </c>
      <c r="B4045" s="235" t="str">
        <f>'28-Elec Saftey and Security'!B138</f>
        <v>28 31 31.11 Intrusion Detection Interfaces to Security Monitoring and Control</v>
      </c>
      <c r="C4045" s="254"/>
      <c r="D4045" s="239" t="str" cm="1">
        <f t="array" ref="D4045">_xlfn.IFNA(_xlfn.IFS('28-Elec Saftey and Security'!D138="*",'28-Elec Saftey and Security'!C138,'28-Elec Saftey and Security'!F138="*",'28-Elec Saftey and Security'!E138,'28-Elec Saftey and Security'!H138="*",'28-Elec Saftey and Security'!G138,'28-Elec Saftey and Security'!J138="*",'28-Elec Saftey and Security'!I138,'28-Elec Saftey and Security'!L138="*",'28-Elec Saftey and Security'!K138,'28-Elec Saftey and Security'!N138="*",'28-Elec Saftey and Security'!M138,'28-Elec Saftey and Security'!P138="*",'28-Elec Saftey and Security'!O138,'28-Elec Saftey and Security'!R138="*",'28-Elec Saftey and Security'!Q138,'28-Elec Saftey and Security'!T138="*",'28-Elec Saftey and Security'!S138),"")</f>
        <v/>
      </c>
      <c r="E4045" s="622" t="e">
        <f>D4045/'Project Data'!$D$22</f>
        <v>#VALUE!</v>
      </c>
      <c r="F4045" s="174" t="s">
        <v>44</v>
      </c>
      <c r="G4045" s="239" t="str" cm="1">
        <f t="array" ref="G4045">_xlfn.IFNA(_xlfn.IFS('28-Elec Saftey and Security'!F138="*",'28-Elec Saftey and Security'!E138,'28-Elec Saftey and Security'!H138="*",'28-Elec Saftey and Security'!G138,'28-Elec Saftey and Security'!J138="*",'28-Elec Saftey and Security'!I138,'28-Elec Saftey and Security'!L138="*",'28-Elec Saftey and Security'!K138,'28-Elec Saftey and Security'!N138="*",'28-Elec Saftey and Security'!M138,'28-Elec Saftey and Security'!P138="*",'28-Elec Saftey and Security'!O138,'28-Elec Saftey and Security'!R138="*",'28-Elec Saftey and Security'!Q138,'28-Elec Saftey and Security'!T138="*",'28-Elec Saftey and Security'!S138,'28-Elec Saftey and Security'!V138="*",'28-Elec Saftey and Security'!U138),"")</f>
        <v/>
      </c>
      <c r="H4045" s="236" t="e">
        <f>G4045/'Project Data'!$D$22</f>
        <v>#VALUE!</v>
      </c>
      <c r="I4045" s="186"/>
      <c r="J4045" s="224"/>
      <c r="K4045" s="242"/>
    </row>
    <row r="4046" spans="1:11" s="147" customFormat="1" ht="15.6" hidden="1">
      <c r="A4046" s="198">
        <f>'28-Elec Saftey and Security'!A139</f>
        <v>0</v>
      </c>
      <c r="B4046" s="235" t="str">
        <f>'28-Elec Saftey and Security'!B139</f>
        <v>28 31 31.13 Intrusion Detection Interfaces to Access Control System</v>
      </c>
      <c r="C4046" s="254"/>
      <c r="D4046" s="239" t="str" cm="1">
        <f t="array" ref="D4046">_xlfn.IFNA(_xlfn.IFS('28-Elec Saftey and Security'!D139="*",'28-Elec Saftey and Security'!C139,'28-Elec Saftey and Security'!F139="*",'28-Elec Saftey and Security'!E139,'28-Elec Saftey and Security'!H139="*",'28-Elec Saftey and Security'!G139,'28-Elec Saftey and Security'!J139="*",'28-Elec Saftey and Security'!I139,'28-Elec Saftey and Security'!L139="*",'28-Elec Saftey and Security'!K139,'28-Elec Saftey and Security'!N139="*",'28-Elec Saftey and Security'!M139,'28-Elec Saftey and Security'!P139="*",'28-Elec Saftey and Security'!O139,'28-Elec Saftey and Security'!R139="*",'28-Elec Saftey and Security'!Q139,'28-Elec Saftey and Security'!T139="*",'28-Elec Saftey and Security'!S139),"")</f>
        <v/>
      </c>
      <c r="E4046" s="622" t="e">
        <f>D4046/'Project Data'!$D$22</f>
        <v>#VALUE!</v>
      </c>
      <c r="F4046" s="174" t="s">
        <v>44</v>
      </c>
      <c r="G4046" s="239" t="str" cm="1">
        <f t="array" ref="G4046">_xlfn.IFNA(_xlfn.IFS('28-Elec Saftey and Security'!F139="*",'28-Elec Saftey and Security'!E139,'28-Elec Saftey and Security'!H139="*",'28-Elec Saftey and Security'!G139,'28-Elec Saftey and Security'!J139="*",'28-Elec Saftey and Security'!I139,'28-Elec Saftey and Security'!L139="*",'28-Elec Saftey and Security'!K139,'28-Elec Saftey and Security'!N139="*",'28-Elec Saftey and Security'!M139,'28-Elec Saftey and Security'!P139="*",'28-Elec Saftey and Security'!O139,'28-Elec Saftey and Security'!R139="*",'28-Elec Saftey and Security'!Q139,'28-Elec Saftey and Security'!T139="*",'28-Elec Saftey and Security'!S139,'28-Elec Saftey and Security'!V139="*",'28-Elec Saftey and Security'!U139),"")</f>
        <v/>
      </c>
      <c r="H4046" s="236" t="e">
        <f>G4046/'Project Data'!$D$22</f>
        <v>#VALUE!</v>
      </c>
      <c r="I4046" s="186"/>
      <c r="J4046" s="224"/>
      <c r="K4046" s="242"/>
    </row>
    <row r="4047" spans="1:11" s="147" customFormat="1" ht="15.6" hidden="1">
      <c r="A4047" s="198">
        <f>'28-Elec Saftey and Security'!A140</f>
        <v>0</v>
      </c>
      <c r="B4047" s="235" t="str">
        <f>'28-Elec Saftey and Security'!B140</f>
        <v>28 31 31.15 Intrusion Detection Interfaces to Video Surveillance</v>
      </c>
      <c r="C4047" s="254"/>
      <c r="D4047" s="239" t="str" cm="1">
        <f t="array" ref="D4047">_xlfn.IFNA(_xlfn.IFS('28-Elec Saftey and Security'!D140="*",'28-Elec Saftey and Security'!C140,'28-Elec Saftey and Security'!F140="*",'28-Elec Saftey and Security'!E140,'28-Elec Saftey and Security'!H140="*",'28-Elec Saftey and Security'!G140,'28-Elec Saftey and Security'!J140="*",'28-Elec Saftey and Security'!I140,'28-Elec Saftey and Security'!L140="*",'28-Elec Saftey and Security'!K140,'28-Elec Saftey and Security'!N140="*",'28-Elec Saftey and Security'!M140,'28-Elec Saftey and Security'!P140="*",'28-Elec Saftey and Security'!O140,'28-Elec Saftey and Security'!R140="*",'28-Elec Saftey and Security'!Q140,'28-Elec Saftey and Security'!T140="*",'28-Elec Saftey and Security'!S140),"")</f>
        <v/>
      </c>
      <c r="E4047" s="622" t="e">
        <f>D4047/'Project Data'!$D$22</f>
        <v>#VALUE!</v>
      </c>
      <c r="F4047" s="174" t="s">
        <v>44</v>
      </c>
      <c r="G4047" s="239" t="str" cm="1">
        <f t="array" ref="G4047">_xlfn.IFNA(_xlfn.IFS('28-Elec Saftey and Security'!F140="*",'28-Elec Saftey and Security'!E140,'28-Elec Saftey and Security'!H140="*",'28-Elec Saftey and Security'!G140,'28-Elec Saftey and Security'!J140="*",'28-Elec Saftey and Security'!I140,'28-Elec Saftey and Security'!L140="*",'28-Elec Saftey and Security'!K140,'28-Elec Saftey and Security'!N140="*",'28-Elec Saftey and Security'!M140,'28-Elec Saftey and Security'!P140="*",'28-Elec Saftey and Security'!O140,'28-Elec Saftey and Security'!R140="*",'28-Elec Saftey and Security'!Q140,'28-Elec Saftey and Security'!T140="*",'28-Elec Saftey and Security'!S140,'28-Elec Saftey and Security'!V140="*",'28-Elec Saftey and Security'!U140),"")</f>
        <v/>
      </c>
      <c r="H4047" s="236" t="e">
        <f>G4047/'Project Data'!$D$22</f>
        <v>#VALUE!</v>
      </c>
      <c r="I4047" s="186"/>
      <c r="J4047" s="224"/>
      <c r="K4047" s="242"/>
    </row>
    <row r="4048" spans="1:11" s="147" customFormat="1" ht="15.6" hidden="1">
      <c r="A4048" s="198">
        <f>'28-Elec Saftey and Security'!A141</f>
        <v>0</v>
      </c>
      <c r="B4048" s="235" t="str">
        <f>'28-Elec Saftey and Security'!B141</f>
        <v>28 31 31.17 Intrusion Detection Interfaces to Information Management and Presentation</v>
      </c>
      <c r="C4048" s="254"/>
      <c r="D4048" s="239" t="str" cm="1">
        <f t="array" ref="D4048">_xlfn.IFNA(_xlfn.IFS('28-Elec Saftey and Security'!D141="*",'28-Elec Saftey and Security'!C141,'28-Elec Saftey and Security'!F141="*",'28-Elec Saftey and Security'!E141,'28-Elec Saftey and Security'!H141="*",'28-Elec Saftey and Security'!G141,'28-Elec Saftey and Security'!J141="*",'28-Elec Saftey and Security'!I141,'28-Elec Saftey and Security'!L141="*",'28-Elec Saftey and Security'!K141,'28-Elec Saftey and Security'!N141="*",'28-Elec Saftey and Security'!M141,'28-Elec Saftey and Security'!P141="*",'28-Elec Saftey and Security'!O141,'28-Elec Saftey and Security'!R141="*",'28-Elec Saftey and Security'!Q141,'28-Elec Saftey and Security'!T141="*",'28-Elec Saftey and Security'!S141),"")</f>
        <v/>
      </c>
      <c r="E4048" s="622" t="e">
        <f>D4048/'Project Data'!$D$22</f>
        <v>#VALUE!</v>
      </c>
      <c r="F4048" s="174" t="s">
        <v>44</v>
      </c>
      <c r="G4048" s="239" t="str" cm="1">
        <f t="array" ref="G4048">_xlfn.IFNA(_xlfn.IFS('28-Elec Saftey and Security'!F141="*",'28-Elec Saftey and Security'!E141,'28-Elec Saftey and Security'!H141="*",'28-Elec Saftey and Security'!G141,'28-Elec Saftey and Security'!J141="*",'28-Elec Saftey and Security'!I141,'28-Elec Saftey and Security'!L141="*",'28-Elec Saftey and Security'!K141,'28-Elec Saftey and Security'!N141="*",'28-Elec Saftey and Security'!M141,'28-Elec Saftey and Security'!P141="*",'28-Elec Saftey and Security'!O141,'28-Elec Saftey and Security'!R141="*",'28-Elec Saftey and Security'!Q141,'28-Elec Saftey and Security'!T141="*",'28-Elec Saftey and Security'!S141,'28-Elec Saftey and Security'!V141="*",'28-Elec Saftey and Security'!U141),"")</f>
        <v/>
      </c>
      <c r="H4048" s="236" t="e">
        <f>G4048/'Project Data'!$D$22</f>
        <v>#VALUE!</v>
      </c>
      <c r="I4048" s="186"/>
      <c r="J4048" s="224"/>
      <c r="K4048" s="242"/>
    </row>
    <row r="4049" spans="1:11" s="147" customFormat="1" ht="15.6" hidden="1">
      <c r="A4049" s="198">
        <f>'28-Elec Saftey and Security'!A142</f>
        <v>0</v>
      </c>
      <c r="B4049" s="235" t="str">
        <f>'28-Elec Saftey and Security'!B142</f>
        <v>28 31 31.19 Intrusion Detection Interfaces to Mass Notification</v>
      </c>
      <c r="C4049" s="254"/>
      <c r="D4049" s="239" t="str" cm="1">
        <f t="array" ref="D4049">_xlfn.IFNA(_xlfn.IFS('28-Elec Saftey and Security'!D142="*",'28-Elec Saftey and Security'!C142,'28-Elec Saftey and Security'!F142="*",'28-Elec Saftey and Security'!E142,'28-Elec Saftey and Security'!H142="*",'28-Elec Saftey and Security'!G142,'28-Elec Saftey and Security'!J142="*",'28-Elec Saftey and Security'!I142,'28-Elec Saftey and Security'!L142="*",'28-Elec Saftey and Security'!K142,'28-Elec Saftey and Security'!N142="*",'28-Elec Saftey and Security'!M142,'28-Elec Saftey and Security'!P142="*",'28-Elec Saftey and Security'!O142,'28-Elec Saftey and Security'!R142="*",'28-Elec Saftey and Security'!Q142,'28-Elec Saftey and Security'!T142="*",'28-Elec Saftey and Security'!S142),"")</f>
        <v/>
      </c>
      <c r="E4049" s="622" t="e">
        <f>D4049/'Project Data'!$D$22</f>
        <v>#VALUE!</v>
      </c>
      <c r="F4049" s="174" t="s">
        <v>44</v>
      </c>
      <c r="G4049" s="239" t="str" cm="1">
        <f t="array" ref="G4049">_xlfn.IFNA(_xlfn.IFS('28-Elec Saftey and Security'!F142="*",'28-Elec Saftey and Security'!E142,'28-Elec Saftey and Security'!H142="*",'28-Elec Saftey and Security'!G142,'28-Elec Saftey and Security'!J142="*",'28-Elec Saftey and Security'!I142,'28-Elec Saftey and Security'!L142="*",'28-Elec Saftey and Security'!K142,'28-Elec Saftey and Security'!N142="*",'28-Elec Saftey and Security'!M142,'28-Elec Saftey and Security'!P142="*",'28-Elec Saftey and Security'!O142,'28-Elec Saftey and Security'!R142="*",'28-Elec Saftey and Security'!Q142,'28-Elec Saftey and Security'!T142="*",'28-Elec Saftey and Security'!S142,'28-Elec Saftey and Security'!V142="*",'28-Elec Saftey and Security'!U142),"")</f>
        <v/>
      </c>
      <c r="H4049" s="236" t="e">
        <f>G4049/'Project Data'!$D$22</f>
        <v>#VALUE!</v>
      </c>
      <c r="I4049" s="186"/>
      <c r="J4049" s="224"/>
      <c r="K4049" s="242"/>
    </row>
    <row r="4050" spans="1:11" s="147" customFormat="1" ht="15.6" hidden="1">
      <c r="A4050" s="198">
        <f>'28-Elec Saftey and Security'!A143</f>
        <v>0</v>
      </c>
      <c r="B4050" s="235" t="str">
        <f>'28-Elec Saftey and Security'!B143</f>
        <v>28 31 31.21 Intrusion Detection Interfaces to Life Safety</v>
      </c>
      <c r="C4050" s="254"/>
      <c r="D4050" s="239" t="str" cm="1">
        <f t="array" ref="D4050">_xlfn.IFNA(_xlfn.IFS('28-Elec Saftey and Security'!D143="*",'28-Elec Saftey and Security'!C143,'28-Elec Saftey and Security'!F143="*",'28-Elec Saftey and Security'!E143,'28-Elec Saftey and Security'!H143="*",'28-Elec Saftey and Security'!G143,'28-Elec Saftey and Security'!J143="*",'28-Elec Saftey and Security'!I143,'28-Elec Saftey and Security'!L143="*",'28-Elec Saftey and Security'!K143,'28-Elec Saftey and Security'!N143="*",'28-Elec Saftey and Security'!M143,'28-Elec Saftey and Security'!P143="*",'28-Elec Saftey and Security'!O143,'28-Elec Saftey and Security'!R143="*",'28-Elec Saftey and Security'!Q143,'28-Elec Saftey and Security'!T143="*",'28-Elec Saftey and Security'!S143),"")</f>
        <v/>
      </c>
      <c r="E4050" s="622" t="e">
        <f>D4050/'Project Data'!$D$22</f>
        <v>#VALUE!</v>
      </c>
      <c r="F4050" s="174" t="s">
        <v>44</v>
      </c>
      <c r="G4050" s="239" t="str" cm="1">
        <f t="array" ref="G4050">_xlfn.IFNA(_xlfn.IFS('28-Elec Saftey and Security'!F143="*",'28-Elec Saftey and Security'!E143,'28-Elec Saftey and Security'!H143="*",'28-Elec Saftey and Security'!G143,'28-Elec Saftey and Security'!J143="*",'28-Elec Saftey and Security'!I143,'28-Elec Saftey and Security'!L143="*",'28-Elec Saftey and Security'!K143,'28-Elec Saftey and Security'!N143="*",'28-Elec Saftey and Security'!M143,'28-Elec Saftey and Security'!P143="*",'28-Elec Saftey and Security'!O143,'28-Elec Saftey and Security'!R143="*",'28-Elec Saftey and Security'!Q143,'28-Elec Saftey and Security'!T143="*",'28-Elec Saftey and Security'!S143,'28-Elec Saftey and Security'!V143="*",'28-Elec Saftey and Security'!U143),"")</f>
        <v/>
      </c>
      <c r="H4050" s="236" t="e">
        <f>G4050/'Project Data'!$D$22</f>
        <v>#VALUE!</v>
      </c>
      <c r="I4050" s="186"/>
      <c r="J4050" s="224"/>
      <c r="K4050" s="242"/>
    </row>
    <row r="4051" spans="1:11" s="147" customFormat="1" ht="15.6" hidden="1">
      <c r="A4051" s="198">
        <f>'28-Elec Saftey and Security'!A144</f>
        <v>0</v>
      </c>
      <c r="B4051" s="235" t="str">
        <f>'28-Elec Saftey and Security'!B144</f>
        <v>28 31 31.23 Intrusion Detection Interfaces to Fire Alarm</v>
      </c>
      <c r="C4051" s="254"/>
      <c r="D4051" s="239" t="str" cm="1">
        <f t="array" ref="D4051">_xlfn.IFNA(_xlfn.IFS('28-Elec Saftey and Security'!D144="*",'28-Elec Saftey and Security'!C144,'28-Elec Saftey and Security'!F144="*",'28-Elec Saftey and Security'!E144,'28-Elec Saftey and Security'!H144="*",'28-Elec Saftey and Security'!G144,'28-Elec Saftey and Security'!J144="*",'28-Elec Saftey and Security'!I144,'28-Elec Saftey and Security'!L144="*",'28-Elec Saftey and Security'!K144,'28-Elec Saftey and Security'!N144="*",'28-Elec Saftey and Security'!M144,'28-Elec Saftey and Security'!P144="*",'28-Elec Saftey and Security'!O144,'28-Elec Saftey and Security'!R144="*",'28-Elec Saftey and Security'!Q144,'28-Elec Saftey and Security'!T144="*",'28-Elec Saftey and Security'!S144),"")</f>
        <v/>
      </c>
      <c r="E4051" s="622" t="e">
        <f>D4051/'Project Data'!$D$22</f>
        <v>#VALUE!</v>
      </c>
      <c r="F4051" s="174" t="s">
        <v>44</v>
      </c>
      <c r="G4051" s="239" t="str" cm="1">
        <f t="array" ref="G4051">_xlfn.IFNA(_xlfn.IFS('28-Elec Saftey and Security'!F144="*",'28-Elec Saftey and Security'!E144,'28-Elec Saftey and Security'!H144="*",'28-Elec Saftey and Security'!G144,'28-Elec Saftey and Security'!J144="*",'28-Elec Saftey and Security'!I144,'28-Elec Saftey and Security'!L144="*",'28-Elec Saftey and Security'!K144,'28-Elec Saftey and Security'!N144="*",'28-Elec Saftey and Security'!M144,'28-Elec Saftey and Security'!P144="*",'28-Elec Saftey and Security'!O144,'28-Elec Saftey and Security'!R144="*",'28-Elec Saftey and Security'!Q144,'28-Elec Saftey and Security'!T144="*",'28-Elec Saftey and Security'!S144,'28-Elec Saftey and Security'!V144="*",'28-Elec Saftey and Security'!U144),"")</f>
        <v/>
      </c>
      <c r="H4051" s="236" t="e">
        <f>G4051/'Project Data'!$D$22</f>
        <v>#VALUE!</v>
      </c>
      <c r="I4051" s="186"/>
      <c r="J4051" s="224"/>
      <c r="K4051" s="242"/>
    </row>
    <row r="4052" spans="1:11" s="147" customFormat="1" ht="15.6" hidden="1">
      <c r="A4052" s="198">
        <f>'28-Elec Saftey and Security'!A145</f>
        <v>0</v>
      </c>
      <c r="B4052" s="235" t="str">
        <f>'28-Elec Saftey and Security'!B145</f>
        <v>28 31 31.25 Intrusion Detection Interfaces to Temperature Controls</v>
      </c>
      <c r="C4052" s="254"/>
      <c r="D4052" s="239" t="str" cm="1">
        <f t="array" ref="D4052">_xlfn.IFNA(_xlfn.IFS('28-Elec Saftey and Security'!D145="*",'28-Elec Saftey and Security'!C145,'28-Elec Saftey and Security'!F145="*",'28-Elec Saftey and Security'!E145,'28-Elec Saftey and Security'!H145="*",'28-Elec Saftey and Security'!G145,'28-Elec Saftey and Security'!J145="*",'28-Elec Saftey and Security'!I145,'28-Elec Saftey and Security'!L145="*",'28-Elec Saftey and Security'!K145,'28-Elec Saftey and Security'!N145="*",'28-Elec Saftey and Security'!M145,'28-Elec Saftey and Security'!P145="*",'28-Elec Saftey and Security'!O145,'28-Elec Saftey and Security'!R145="*",'28-Elec Saftey and Security'!Q145,'28-Elec Saftey and Security'!T145="*",'28-Elec Saftey and Security'!S145),"")</f>
        <v/>
      </c>
      <c r="E4052" s="622" t="e">
        <f>D4052/'Project Data'!$D$22</f>
        <v>#VALUE!</v>
      </c>
      <c r="F4052" s="174" t="s">
        <v>44</v>
      </c>
      <c r="G4052" s="239" t="str" cm="1">
        <f t="array" ref="G4052">_xlfn.IFNA(_xlfn.IFS('28-Elec Saftey and Security'!F145="*",'28-Elec Saftey and Security'!E145,'28-Elec Saftey and Security'!H145="*",'28-Elec Saftey and Security'!G145,'28-Elec Saftey and Security'!J145="*",'28-Elec Saftey and Security'!I145,'28-Elec Saftey and Security'!L145="*",'28-Elec Saftey and Security'!K145,'28-Elec Saftey and Security'!N145="*",'28-Elec Saftey and Security'!M145,'28-Elec Saftey and Security'!P145="*",'28-Elec Saftey and Security'!O145,'28-Elec Saftey and Security'!R145="*",'28-Elec Saftey and Security'!Q145,'28-Elec Saftey and Security'!T145="*",'28-Elec Saftey and Security'!S145,'28-Elec Saftey and Security'!V145="*",'28-Elec Saftey and Security'!U145),"")</f>
        <v/>
      </c>
      <c r="H4052" s="236" t="e">
        <f>G4052/'Project Data'!$D$22</f>
        <v>#VALUE!</v>
      </c>
      <c r="I4052" s="186"/>
      <c r="J4052" s="224"/>
      <c r="K4052" s="242"/>
    </row>
    <row r="4053" spans="1:11" s="147" customFormat="1" ht="15.6" hidden="1">
      <c r="A4053" s="198">
        <f>'28-Elec Saftey and Security'!A146</f>
        <v>0</v>
      </c>
      <c r="B4053" s="235" t="str">
        <f>'28-Elec Saftey and Security'!B146</f>
        <v>28 33 00 Security Monitoring and Control</v>
      </c>
      <c r="C4053" s="254"/>
      <c r="D4053" s="239" t="str" cm="1">
        <f t="array" ref="D4053">_xlfn.IFNA(_xlfn.IFS('28-Elec Saftey and Security'!D146="*",'28-Elec Saftey and Security'!C146,'28-Elec Saftey and Security'!F146="*",'28-Elec Saftey and Security'!E146,'28-Elec Saftey and Security'!H146="*",'28-Elec Saftey and Security'!G146,'28-Elec Saftey and Security'!J146="*",'28-Elec Saftey and Security'!I146,'28-Elec Saftey and Security'!L146="*",'28-Elec Saftey and Security'!K146,'28-Elec Saftey and Security'!N146="*",'28-Elec Saftey and Security'!M146,'28-Elec Saftey and Security'!P146="*",'28-Elec Saftey and Security'!O146,'28-Elec Saftey and Security'!R146="*",'28-Elec Saftey and Security'!Q146,'28-Elec Saftey and Security'!T146="*",'28-Elec Saftey and Security'!S146),"")</f>
        <v/>
      </c>
      <c r="E4053" s="622" t="e">
        <f>D4053/'Project Data'!$D$22</f>
        <v>#VALUE!</v>
      </c>
      <c r="F4053" s="174" t="s">
        <v>44</v>
      </c>
      <c r="G4053" s="239" t="str" cm="1">
        <f t="array" ref="G4053">_xlfn.IFNA(_xlfn.IFS('28-Elec Saftey and Security'!F146="*",'28-Elec Saftey and Security'!E146,'28-Elec Saftey and Security'!H146="*",'28-Elec Saftey and Security'!G146,'28-Elec Saftey and Security'!J146="*",'28-Elec Saftey and Security'!I146,'28-Elec Saftey and Security'!L146="*",'28-Elec Saftey and Security'!K146,'28-Elec Saftey and Security'!N146="*",'28-Elec Saftey and Security'!M146,'28-Elec Saftey and Security'!P146="*",'28-Elec Saftey and Security'!O146,'28-Elec Saftey and Security'!R146="*",'28-Elec Saftey and Security'!Q146,'28-Elec Saftey and Security'!T146="*",'28-Elec Saftey and Security'!S146,'28-Elec Saftey and Security'!V146="*",'28-Elec Saftey and Security'!U146),"")</f>
        <v/>
      </c>
      <c r="H4053" s="236" t="e">
        <f>G4053/'Project Data'!$D$22</f>
        <v>#VALUE!</v>
      </c>
      <c r="I4053" s="186"/>
      <c r="J4053" s="224"/>
      <c r="K4053" s="242"/>
    </row>
    <row r="4054" spans="1:11" s="147" customFormat="1" ht="15.6" hidden="1">
      <c r="A4054" s="198">
        <f>'28-Elec Saftey and Security'!A147</f>
        <v>0</v>
      </c>
      <c r="B4054" s="235" t="str">
        <f>'28-Elec Saftey and Security'!B147</f>
        <v>28 33 11 Electronic Structural Monitoring Systems</v>
      </c>
      <c r="C4054" s="254"/>
      <c r="D4054" s="239" t="str" cm="1">
        <f t="array" ref="D4054">_xlfn.IFNA(_xlfn.IFS('28-Elec Saftey and Security'!D147="*",'28-Elec Saftey and Security'!C147,'28-Elec Saftey and Security'!F147="*",'28-Elec Saftey and Security'!E147,'28-Elec Saftey and Security'!H147="*",'28-Elec Saftey and Security'!G147,'28-Elec Saftey and Security'!J147="*",'28-Elec Saftey and Security'!I147,'28-Elec Saftey and Security'!L147="*",'28-Elec Saftey and Security'!K147,'28-Elec Saftey and Security'!N147="*",'28-Elec Saftey and Security'!M147,'28-Elec Saftey and Security'!P147="*",'28-Elec Saftey and Security'!O147,'28-Elec Saftey and Security'!R147="*",'28-Elec Saftey and Security'!Q147,'28-Elec Saftey and Security'!T147="*",'28-Elec Saftey and Security'!S147),"")</f>
        <v/>
      </c>
      <c r="E4054" s="622" t="e">
        <f>D4054/'Project Data'!$D$22</f>
        <v>#VALUE!</v>
      </c>
      <c r="F4054" s="174" t="s">
        <v>44</v>
      </c>
      <c r="G4054" s="239" t="str" cm="1">
        <f t="array" ref="G4054">_xlfn.IFNA(_xlfn.IFS('28-Elec Saftey and Security'!F147="*",'28-Elec Saftey and Security'!E147,'28-Elec Saftey and Security'!H147="*",'28-Elec Saftey and Security'!G147,'28-Elec Saftey and Security'!J147="*",'28-Elec Saftey and Security'!I147,'28-Elec Saftey and Security'!L147="*",'28-Elec Saftey and Security'!K147,'28-Elec Saftey and Security'!N147="*",'28-Elec Saftey and Security'!M147,'28-Elec Saftey and Security'!P147="*",'28-Elec Saftey and Security'!O147,'28-Elec Saftey and Security'!R147="*",'28-Elec Saftey and Security'!Q147,'28-Elec Saftey and Security'!T147="*",'28-Elec Saftey and Security'!S147,'28-Elec Saftey and Security'!V147="*",'28-Elec Saftey and Security'!U147),"")</f>
        <v/>
      </c>
      <c r="H4054" s="236" t="e">
        <f>G4054/'Project Data'!$D$22</f>
        <v>#VALUE!</v>
      </c>
      <c r="I4054" s="186"/>
      <c r="J4054" s="224"/>
      <c r="K4054" s="242"/>
    </row>
    <row r="4055" spans="1:11" s="147" customFormat="1" ht="15.6" hidden="1">
      <c r="A4055" s="198">
        <f>'28-Elec Saftey and Security'!A148</f>
        <v>0</v>
      </c>
      <c r="B4055" s="235" t="str">
        <f>'28-Elec Saftey and Security'!B148</f>
        <v>28 33 13 Security Operations and Monitoring Center</v>
      </c>
      <c r="C4055" s="254"/>
      <c r="D4055" s="239" t="str" cm="1">
        <f t="array" ref="D4055">_xlfn.IFNA(_xlfn.IFS('28-Elec Saftey and Security'!D148="*",'28-Elec Saftey and Security'!C148,'28-Elec Saftey and Security'!F148="*",'28-Elec Saftey and Security'!E148,'28-Elec Saftey and Security'!H148="*",'28-Elec Saftey and Security'!G148,'28-Elec Saftey and Security'!J148="*",'28-Elec Saftey and Security'!I148,'28-Elec Saftey and Security'!L148="*",'28-Elec Saftey and Security'!K148,'28-Elec Saftey and Security'!N148="*",'28-Elec Saftey and Security'!M148,'28-Elec Saftey and Security'!P148="*",'28-Elec Saftey and Security'!O148,'28-Elec Saftey and Security'!R148="*",'28-Elec Saftey and Security'!Q148,'28-Elec Saftey and Security'!T148="*",'28-Elec Saftey and Security'!S148),"")</f>
        <v/>
      </c>
      <c r="E4055" s="622" t="e">
        <f>D4055/'Project Data'!$D$22</f>
        <v>#VALUE!</v>
      </c>
      <c r="F4055" s="174" t="s">
        <v>44</v>
      </c>
      <c r="G4055" s="239" t="str" cm="1">
        <f t="array" ref="G4055">_xlfn.IFNA(_xlfn.IFS('28-Elec Saftey and Security'!F148="*",'28-Elec Saftey and Security'!E148,'28-Elec Saftey and Security'!H148="*",'28-Elec Saftey and Security'!G148,'28-Elec Saftey and Security'!J148="*",'28-Elec Saftey and Security'!I148,'28-Elec Saftey and Security'!L148="*",'28-Elec Saftey and Security'!K148,'28-Elec Saftey and Security'!N148="*",'28-Elec Saftey and Security'!M148,'28-Elec Saftey and Security'!P148="*",'28-Elec Saftey and Security'!O148,'28-Elec Saftey and Security'!R148="*",'28-Elec Saftey and Security'!Q148,'28-Elec Saftey and Security'!T148="*",'28-Elec Saftey and Security'!S148,'28-Elec Saftey and Security'!V148="*",'28-Elec Saftey and Security'!U148),"")</f>
        <v/>
      </c>
      <c r="H4055" s="236" t="e">
        <f>G4055/'Project Data'!$D$22</f>
        <v>#VALUE!</v>
      </c>
      <c r="I4055" s="186"/>
      <c r="J4055" s="224"/>
      <c r="K4055" s="242"/>
    </row>
    <row r="4056" spans="1:11" s="147" customFormat="1" ht="15.6" hidden="1">
      <c r="A4056" s="198">
        <f>'28-Elec Saftey and Security'!A149</f>
        <v>0</v>
      </c>
      <c r="B4056" s="235" t="str">
        <f>'28-Elec Saftey and Security'!B149</f>
        <v>28 33 15 Security Monitoring and Control Software</v>
      </c>
      <c r="C4056" s="254"/>
      <c r="D4056" s="239" t="str" cm="1">
        <f t="array" ref="D4056">_xlfn.IFNA(_xlfn.IFS('28-Elec Saftey and Security'!D149="*",'28-Elec Saftey and Security'!C149,'28-Elec Saftey and Security'!F149="*",'28-Elec Saftey and Security'!E149,'28-Elec Saftey and Security'!H149="*",'28-Elec Saftey and Security'!G149,'28-Elec Saftey and Security'!J149="*",'28-Elec Saftey and Security'!I149,'28-Elec Saftey and Security'!L149="*",'28-Elec Saftey and Security'!K149,'28-Elec Saftey and Security'!N149="*",'28-Elec Saftey and Security'!M149,'28-Elec Saftey and Security'!P149="*",'28-Elec Saftey and Security'!O149,'28-Elec Saftey and Security'!R149="*",'28-Elec Saftey and Security'!Q149,'28-Elec Saftey and Security'!T149="*",'28-Elec Saftey and Security'!S149),"")</f>
        <v/>
      </c>
      <c r="E4056" s="622" t="e">
        <f>D4056/'Project Data'!$D$22</f>
        <v>#VALUE!</v>
      </c>
      <c r="F4056" s="174" t="s">
        <v>44</v>
      </c>
      <c r="G4056" s="239" t="str" cm="1">
        <f t="array" ref="G4056">_xlfn.IFNA(_xlfn.IFS('28-Elec Saftey and Security'!F149="*",'28-Elec Saftey and Security'!E149,'28-Elec Saftey and Security'!H149="*",'28-Elec Saftey and Security'!G149,'28-Elec Saftey and Security'!J149="*",'28-Elec Saftey and Security'!I149,'28-Elec Saftey and Security'!L149="*",'28-Elec Saftey and Security'!K149,'28-Elec Saftey and Security'!N149="*",'28-Elec Saftey and Security'!M149,'28-Elec Saftey and Security'!P149="*",'28-Elec Saftey and Security'!O149,'28-Elec Saftey and Security'!R149="*",'28-Elec Saftey and Security'!Q149,'28-Elec Saftey and Security'!T149="*",'28-Elec Saftey and Security'!S149,'28-Elec Saftey and Security'!V149="*",'28-Elec Saftey and Security'!U149),"")</f>
        <v/>
      </c>
      <c r="H4056" s="236" t="e">
        <f>G4056/'Project Data'!$D$22</f>
        <v>#VALUE!</v>
      </c>
      <c r="I4056" s="186"/>
      <c r="J4056" s="224"/>
      <c r="K4056" s="242"/>
    </row>
    <row r="4057" spans="1:11" s="147" customFormat="1" ht="15.6" hidden="1">
      <c r="A4057" s="198">
        <f>'28-Elec Saftey and Security'!A150</f>
        <v>0</v>
      </c>
      <c r="B4057" s="235" t="str">
        <f>'28-Elec Saftey and Security'!B150</f>
        <v>28 33 17 Security Monitoring and Control Services</v>
      </c>
      <c r="C4057" s="254"/>
      <c r="D4057" s="239" t="str" cm="1">
        <f t="array" ref="D4057">_xlfn.IFNA(_xlfn.IFS('28-Elec Saftey and Security'!D150="*",'28-Elec Saftey and Security'!C150,'28-Elec Saftey and Security'!F150="*",'28-Elec Saftey and Security'!E150,'28-Elec Saftey and Security'!H150="*",'28-Elec Saftey and Security'!G150,'28-Elec Saftey and Security'!J150="*",'28-Elec Saftey and Security'!I150,'28-Elec Saftey and Security'!L150="*",'28-Elec Saftey and Security'!K150,'28-Elec Saftey and Security'!N150="*",'28-Elec Saftey and Security'!M150,'28-Elec Saftey and Security'!P150="*",'28-Elec Saftey and Security'!O150,'28-Elec Saftey and Security'!R150="*",'28-Elec Saftey and Security'!Q150,'28-Elec Saftey and Security'!T150="*",'28-Elec Saftey and Security'!S150),"")</f>
        <v/>
      </c>
      <c r="E4057" s="622" t="e">
        <f>D4057/'Project Data'!$D$22</f>
        <v>#VALUE!</v>
      </c>
      <c r="F4057" s="174" t="s">
        <v>44</v>
      </c>
      <c r="G4057" s="239" t="str" cm="1">
        <f t="array" ref="G4057">_xlfn.IFNA(_xlfn.IFS('28-Elec Saftey and Security'!F150="*",'28-Elec Saftey and Security'!E150,'28-Elec Saftey and Security'!H150="*",'28-Elec Saftey and Security'!G150,'28-Elec Saftey and Security'!J150="*",'28-Elec Saftey and Security'!I150,'28-Elec Saftey and Security'!L150="*",'28-Elec Saftey and Security'!K150,'28-Elec Saftey and Security'!N150="*",'28-Elec Saftey and Security'!M150,'28-Elec Saftey and Security'!P150="*",'28-Elec Saftey and Security'!O150,'28-Elec Saftey and Security'!R150="*",'28-Elec Saftey and Security'!Q150,'28-Elec Saftey and Security'!T150="*",'28-Elec Saftey and Security'!S150,'28-Elec Saftey and Security'!V150="*",'28-Elec Saftey and Security'!U150),"")</f>
        <v/>
      </c>
      <c r="H4057" s="236" t="e">
        <f>G4057/'Project Data'!$D$22</f>
        <v>#VALUE!</v>
      </c>
      <c r="I4057" s="186"/>
      <c r="J4057" s="224"/>
      <c r="K4057" s="242"/>
    </row>
    <row r="4058" spans="1:11" s="147" customFormat="1" ht="15.6" hidden="1">
      <c r="A4058" s="198">
        <f>'28-Elec Saftey and Security'!A151</f>
        <v>0</v>
      </c>
      <c r="B4058" s="235" t="str">
        <f>'28-Elec Saftey and Security'!B151</f>
        <v>28 35 00 Tracking Systems</v>
      </c>
      <c r="C4058" s="254"/>
      <c r="D4058" s="239" t="str" cm="1">
        <f t="array" ref="D4058">_xlfn.IFNA(_xlfn.IFS('28-Elec Saftey and Security'!D151="*",'28-Elec Saftey and Security'!C151,'28-Elec Saftey and Security'!F151="*",'28-Elec Saftey and Security'!E151,'28-Elec Saftey and Security'!H151="*",'28-Elec Saftey and Security'!G151,'28-Elec Saftey and Security'!J151="*",'28-Elec Saftey and Security'!I151,'28-Elec Saftey and Security'!L151="*",'28-Elec Saftey and Security'!K151,'28-Elec Saftey and Security'!N151="*",'28-Elec Saftey and Security'!M151,'28-Elec Saftey and Security'!P151="*",'28-Elec Saftey and Security'!O151,'28-Elec Saftey and Security'!R151="*",'28-Elec Saftey and Security'!Q151,'28-Elec Saftey and Security'!T151="*",'28-Elec Saftey and Security'!S151),"")</f>
        <v/>
      </c>
      <c r="E4058" s="622" t="e">
        <f>D4058/'Project Data'!$D$22</f>
        <v>#VALUE!</v>
      </c>
      <c r="F4058" s="174" t="s">
        <v>44</v>
      </c>
      <c r="G4058" s="239" t="str" cm="1">
        <f t="array" ref="G4058">_xlfn.IFNA(_xlfn.IFS('28-Elec Saftey and Security'!F151="*",'28-Elec Saftey and Security'!E151,'28-Elec Saftey and Security'!H151="*",'28-Elec Saftey and Security'!G151,'28-Elec Saftey and Security'!J151="*",'28-Elec Saftey and Security'!I151,'28-Elec Saftey and Security'!L151="*",'28-Elec Saftey and Security'!K151,'28-Elec Saftey and Security'!N151="*",'28-Elec Saftey and Security'!M151,'28-Elec Saftey and Security'!P151="*",'28-Elec Saftey and Security'!O151,'28-Elec Saftey and Security'!R151="*",'28-Elec Saftey and Security'!Q151,'28-Elec Saftey and Security'!T151="*",'28-Elec Saftey and Security'!S151,'28-Elec Saftey and Security'!V151="*",'28-Elec Saftey and Security'!U151),"")</f>
        <v/>
      </c>
      <c r="H4058" s="236" t="e">
        <f>G4058/'Project Data'!$D$22</f>
        <v>#VALUE!</v>
      </c>
      <c r="I4058" s="186"/>
      <c r="J4058" s="224"/>
      <c r="K4058" s="242"/>
    </row>
    <row r="4059" spans="1:11" s="147" customFormat="1" ht="15.6" hidden="1">
      <c r="A4059" s="198">
        <f>'28-Elec Saftey and Security'!A152</f>
        <v>0</v>
      </c>
      <c r="B4059" s="235" t="str">
        <f>'28-Elec Saftey and Security'!B152</f>
        <v>28 35 11 Asset Tracking Systems</v>
      </c>
      <c r="C4059" s="254"/>
      <c r="D4059" s="239" t="str" cm="1">
        <f t="array" ref="D4059">_xlfn.IFNA(_xlfn.IFS('28-Elec Saftey and Security'!D152="*",'28-Elec Saftey and Security'!C152,'28-Elec Saftey and Security'!F152="*",'28-Elec Saftey and Security'!E152,'28-Elec Saftey and Security'!H152="*",'28-Elec Saftey and Security'!G152,'28-Elec Saftey and Security'!J152="*",'28-Elec Saftey and Security'!I152,'28-Elec Saftey and Security'!L152="*",'28-Elec Saftey and Security'!K152,'28-Elec Saftey and Security'!N152="*",'28-Elec Saftey and Security'!M152,'28-Elec Saftey and Security'!P152="*",'28-Elec Saftey and Security'!O152,'28-Elec Saftey and Security'!R152="*",'28-Elec Saftey and Security'!Q152,'28-Elec Saftey and Security'!T152="*",'28-Elec Saftey and Security'!S152),"")</f>
        <v/>
      </c>
      <c r="E4059" s="622" t="e">
        <f>D4059/'Project Data'!$D$22</f>
        <v>#VALUE!</v>
      </c>
      <c r="F4059" s="174" t="s">
        <v>44</v>
      </c>
      <c r="G4059" s="239" t="str" cm="1">
        <f t="array" ref="G4059">_xlfn.IFNA(_xlfn.IFS('28-Elec Saftey and Security'!F152="*",'28-Elec Saftey and Security'!E152,'28-Elec Saftey and Security'!H152="*",'28-Elec Saftey and Security'!G152,'28-Elec Saftey and Security'!J152="*",'28-Elec Saftey and Security'!I152,'28-Elec Saftey and Security'!L152="*",'28-Elec Saftey and Security'!K152,'28-Elec Saftey and Security'!N152="*",'28-Elec Saftey and Security'!M152,'28-Elec Saftey and Security'!P152="*",'28-Elec Saftey and Security'!O152,'28-Elec Saftey and Security'!R152="*",'28-Elec Saftey and Security'!Q152,'28-Elec Saftey and Security'!T152="*",'28-Elec Saftey and Security'!S152,'28-Elec Saftey and Security'!V152="*",'28-Elec Saftey and Security'!U152),"")</f>
        <v/>
      </c>
      <c r="H4059" s="236" t="e">
        <f>G4059/'Project Data'!$D$22</f>
        <v>#VALUE!</v>
      </c>
      <c r="I4059" s="186"/>
      <c r="J4059" s="224"/>
      <c r="K4059" s="242"/>
    </row>
    <row r="4060" spans="1:11" s="147" customFormat="1" ht="15.6" hidden="1">
      <c r="A4060" s="198">
        <f>'28-Elec Saftey and Security'!A153</f>
        <v>0</v>
      </c>
      <c r="B4060" s="235" t="str">
        <f>'28-Elec Saftey and Security'!B153</f>
        <v>28 35 11.11 Rf Asset Tracking Systems</v>
      </c>
      <c r="C4060" s="254"/>
      <c r="D4060" s="239" t="str" cm="1">
        <f t="array" ref="D4060">_xlfn.IFNA(_xlfn.IFS('28-Elec Saftey and Security'!D153="*",'28-Elec Saftey and Security'!C153,'28-Elec Saftey and Security'!F153="*",'28-Elec Saftey and Security'!E153,'28-Elec Saftey and Security'!H153="*",'28-Elec Saftey and Security'!G153,'28-Elec Saftey and Security'!J153="*",'28-Elec Saftey and Security'!I153,'28-Elec Saftey and Security'!L153="*",'28-Elec Saftey and Security'!K153,'28-Elec Saftey and Security'!N153="*",'28-Elec Saftey and Security'!M153,'28-Elec Saftey and Security'!P153="*",'28-Elec Saftey and Security'!O153,'28-Elec Saftey and Security'!R153="*",'28-Elec Saftey and Security'!Q153,'28-Elec Saftey and Security'!T153="*",'28-Elec Saftey and Security'!S153),"")</f>
        <v/>
      </c>
      <c r="E4060" s="622" t="e">
        <f>D4060/'Project Data'!$D$22</f>
        <v>#VALUE!</v>
      </c>
      <c r="F4060" s="174" t="s">
        <v>44</v>
      </c>
      <c r="G4060" s="239" t="str" cm="1">
        <f t="array" ref="G4060">_xlfn.IFNA(_xlfn.IFS('28-Elec Saftey and Security'!F153="*",'28-Elec Saftey and Security'!E153,'28-Elec Saftey and Security'!H153="*",'28-Elec Saftey and Security'!G153,'28-Elec Saftey and Security'!J153="*",'28-Elec Saftey and Security'!I153,'28-Elec Saftey and Security'!L153="*",'28-Elec Saftey and Security'!K153,'28-Elec Saftey and Security'!N153="*",'28-Elec Saftey and Security'!M153,'28-Elec Saftey and Security'!P153="*",'28-Elec Saftey and Security'!O153,'28-Elec Saftey and Security'!R153="*",'28-Elec Saftey and Security'!Q153,'28-Elec Saftey and Security'!T153="*",'28-Elec Saftey and Security'!S153,'28-Elec Saftey and Security'!V153="*",'28-Elec Saftey and Security'!U153),"")</f>
        <v/>
      </c>
      <c r="H4060" s="236" t="e">
        <f>G4060/'Project Data'!$D$22</f>
        <v>#VALUE!</v>
      </c>
      <c r="I4060" s="186"/>
      <c r="J4060" s="224"/>
      <c r="K4060" s="242"/>
    </row>
    <row r="4061" spans="1:11" s="147" customFormat="1" ht="15.6" hidden="1">
      <c r="A4061" s="198">
        <f>'28-Elec Saftey and Security'!A154</f>
        <v>0</v>
      </c>
      <c r="B4061" s="235" t="str">
        <f>'28-Elec Saftey and Security'!B154</f>
        <v>28 35 11.13 GPS Asset Tracking Systems</v>
      </c>
      <c r="C4061" s="254"/>
      <c r="D4061" s="239" t="str" cm="1">
        <f t="array" ref="D4061">_xlfn.IFNA(_xlfn.IFS('28-Elec Saftey and Security'!D154="*",'28-Elec Saftey and Security'!C154,'28-Elec Saftey and Security'!F154="*",'28-Elec Saftey and Security'!E154,'28-Elec Saftey and Security'!H154="*",'28-Elec Saftey and Security'!G154,'28-Elec Saftey and Security'!J154="*",'28-Elec Saftey and Security'!I154,'28-Elec Saftey and Security'!L154="*",'28-Elec Saftey and Security'!K154,'28-Elec Saftey and Security'!N154="*",'28-Elec Saftey and Security'!M154,'28-Elec Saftey and Security'!P154="*",'28-Elec Saftey and Security'!O154,'28-Elec Saftey and Security'!R154="*",'28-Elec Saftey and Security'!Q154,'28-Elec Saftey and Security'!T154="*",'28-Elec Saftey and Security'!S154),"")</f>
        <v/>
      </c>
      <c r="E4061" s="622" t="e">
        <f>D4061/'Project Data'!$D$22</f>
        <v>#VALUE!</v>
      </c>
      <c r="F4061" s="174" t="s">
        <v>44</v>
      </c>
      <c r="G4061" s="239" t="str" cm="1">
        <f t="array" ref="G4061">_xlfn.IFNA(_xlfn.IFS('28-Elec Saftey and Security'!F154="*",'28-Elec Saftey and Security'!E154,'28-Elec Saftey and Security'!H154="*",'28-Elec Saftey and Security'!G154,'28-Elec Saftey and Security'!J154="*",'28-Elec Saftey and Security'!I154,'28-Elec Saftey and Security'!L154="*",'28-Elec Saftey and Security'!K154,'28-Elec Saftey and Security'!N154="*",'28-Elec Saftey and Security'!M154,'28-Elec Saftey and Security'!P154="*",'28-Elec Saftey and Security'!O154,'28-Elec Saftey and Security'!R154="*",'28-Elec Saftey and Security'!Q154,'28-Elec Saftey and Security'!T154="*",'28-Elec Saftey and Security'!S154,'28-Elec Saftey and Security'!V154="*",'28-Elec Saftey and Security'!U154),"")</f>
        <v/>
      </c>
      <c r="H4061" s="236" t="e">
        <f>G4061/'Project Data'!$D$22</f>
        <v>#VALUE!</v>
      </c>
      <c r="I4061" s="186"/>
      <c r="J4061" s="224"/>
      <c r="K4061" s="242"/>
    </row>
    <row r="4062" spans="1:11" s="147" customFormat="1" ht="15.6" hidden="1">
      <c r="A4062" s="198">
        <f>'28-Elec Saftey and Security'!A155</f>
        <v>0</v>
      </c>
      <c r="B4062" s="235" t="str">
        <f>'28-Elec Saftey and Security'!B155</f>
        <v>28 35 11.15 Cellular Asset Tracking Systems</v>
      </c>
      <c r="C4062" s="254"/>
      <c r="D4062" s="239" t="str" cm="1">
        <f t="array" ref="D4062">_xlfn.IFNA(_xlfn.IFS('28-Elec Saftey and Security'!D155="*",'28-Elec Saftey and Security'!C155,'28-Elec Saftey and Security'!F155="*",'28-Elec Saftey and Security'!E155,'28-Elec Saftey and Security'!H155="*",'28-Elec Saftey and Security'!G155,'28-Elec Saftey and Security'!J155="*",'28-Elec Saftey and Security'!I155,'28-Elec Saftey and Security'!L155="*",'28-Elec Saftey and Security'!K155,'28-Elec Saftey and Security'!N155="*",'28-Elec Saftey and Security'!M155,'28-Elec Saftey and Security'!P155="*",'28-Elec Saftey and Security'!O155,'28-Elec Saftey and Security'!R155="*",'28-Elec Saftey and Security'!Q155,'28-Elec Saftey and Security'!T155="*",'28-Elec Saftey and Security'!S155),"")</f>
        <v/>
      </c>
      <c r="E4062" s="622" t="e">
        <f>D4062/'Project Data'!$D$22</f>
        <v>#VALUE!</v>
      </c>
      <c r="F4062" s="174" t="s">
        <v>44</v>
      </c>
      <c r="G4062" s="239" t="str" cm="1">
        <f t="array" ref="G4062">_xlfn.IFNA(_xlfn.IFS('28-Elec Saftey and Security'!F155="*",'28-Elec Saftey and Security'!E155,'28-Elec Saftey and Security'!H155="*",'28-Elec Saftey and Security'!G155,'28-Elec Saftey and Security'!J155="*",'28-Elec Saftey and Security'!I155,'28-Elec Saftey and Security'!L155="*",'28-Elec Saftey and Security'!K155,'28-Elec Saftey and Security'!N155="*",'28-Elec Saftey and Security'!M155,'28-Elec Saftey and Security'!P155="*",'28-Elec Saftey and Security'!O155,'28-Elec Saftey and Security'!R155="*",'28-Elec Saftey and Security'!Q155,'28-Elec Saftey and Security'!T155="*",'28-Elec Saftey and Security'!S155,'28-Elec Saftey and Security'!V155="*",'28-Elec Saftey and Security'!U155),"")</f>
        <v/>
      </c>
      <c r="H4062" s="236" t="e">
        <f>G4062/'Project Data'!$D$22</f>
        <v>#VALUE!</v>
      </c>
      <c r="I4062" s="186"/>
      <c r="J4062" s="224"/>
      <c r="K4062" s="242"/>
    </row>
    <row r="4063" spans="1:11" s="147" customFormat="1" ht="15.6" hidden="1">
      <c r="A4063" s="198">
        <f>'28-Elec Saftey and Security'!A156</f>
        <v>0</v>
      </c>
      <c r="B4063" s="235" t="str">
        <f>'28-Elec Saftey and Security'!B156</f>
        <v>28 35 13 Personnel Tracking Systems</v>
      </c>
      <c r="C4063" s="254"/>
      <c r="D4063" s="239" t="str" cm="1">
        <f t="array" ref="D4063">_xlfn.IFNA(_xlfn.IFS('28-Elec Saftey and Security'!D156="*",'28-Elec Saftey and Security'!C156,'28-Elec Saftey and Security'!F156="*",'28-Elec Saftey and Security'!E156,'28-Elec Saftey and Security'!H156="*",'28-Elec Saftey and Security'!G156,'28-Elec Saftey and Security'!J156="*",'28-Elec Saftey and Security'!I156,'28-Elec Saftey and Security'!L156="*",'28-Elec Saftey and Security'!K156,'28-Elec Saftey and Security'!N156="*",'28-Elec Saftey and Security'!M156,'28-Elec Saftey and Security'!P156="*",'28-Elec Saftey and Security'!O156,'28-Elec Saftey and Security'!R156="*",'28-Elec Saftey and Security'!Q156,'28-Elec Saftey and Security'!T156="*",'28-Elec Saftey and Security'!S156),"")</f>
        <v/>
      </c>
      <c r="E4063" s="622" t="e">
        <f>D4063/'Project Data'!$D$22</f>
        <v>#VALUE!</v>
      </c>
      <c r="F4063" s="174" t="s">
        <v>44</v>
      </c>
      <c r="G4063" s="239" t="str" cm="1">
        <f t="array" ref="G4063">_xlfn.IFNA(_xlfn.IFS('28-Elec Saftey and Security'!F156="*",'28-Elec Saftey and Security'!E156,'28-Elec Saftey and Security'!H156="*",'28-Elec Saftey and Security'!G156,'28-Elec Saftey and Security'!J156="*",'28-Elec Saftey and Security'!I156,'28-Elec Saftey and Security'!L156="*",'28-Elec Saftey and Security'!K156,'28-Elec Saftey and Security'!N156="*",'28-Elec Saftey and Security'!M156,'28-Elec Saftey and Security'!P156="*",'28-Elec Saftey and Security'!O156,'28-Elec Saftey and Security'!R156="*",'28-Elec Saftey and Security'!Q156,'28-Elec Saftey and Security'!T156="*",'28-Elec Saftey and Security'!S156,'28-Elec Saftey and Security'!V156="*",'28-Elec Saftey and Security'!U156),"")</f>
        <v/>
      </c>
      <c r="H4063" s="236" t="e">
        <f>G4063/'Project Data'!$D$22</f>
        <v>#VALUE!</v>
      </c>
      <c r="I4063" s="186"/>
      <c r="J4063" s="224"/>
      <c r="K4063" s="242"/>
    </row>
    <row r="4064" spans="1:11" s="147" customFormat="1" ht="15.6" hidden="1">
      <c r="A4064" s="198">
        <f>'28-Elec Saftey and Security'!A157</f>
        <v>0</v>
      </c>
      <c r="B4064" s="235" t="str">
        <f>'28-Elec Saftey and Security'!B157</f>
        <v>28 35 13.11 Rf Personnel Tracking Systems</v>
      </c>
      <c r="C4064" s="254"/>
      <c r="D4064" s="239" t="str" cm="1">
        <f t="array" ref="D4064">_xlfn.IFNA(_xlfn.IFS('28-Elec Saftey and Security'!D157="*",'28-Elec Saftey and Security'!C157,'28-Elec Saftey and Security'!F157="*",'28-Elec Saftey and Security'!E157,'28-Elec Saftey and Security'!H157="*",'28-Elec Saftey and Security'!G157,'28-Elec Saftey and Security'!J157="*",'28-Elec Saftey and Security'!I157,'28-Elec Saftey and Security'!L157="*",'28-Elec Saftey and Security'!K157,'28-Elec Saftey and Security'!N157="*",'28-Elec Saftey and Security'!M157,'28-Elec Saftey and Security'!P157="*",'28-Elec Saftey and Security'!O157,'28-Elec Saftey and Security'!R157="*",'28-Elec Saftey and Security'!Q157,'28-Elec Saftey and Security'!T157="*",'28-Elec Saftey and Security'!S157),"")</f>
        <v/>
      </c>
      <c r="E4064" s="622" t="e">
        <f>D4064/'Project Data'!$D$22</f>
        <v>#VALUE!</v>
      </c>
      <c r="F4064" s="174" t="s">
        <v>44</v>
      </c>
      <c r="G4064" s="239" t="str" cm="1">
        <f t="array" ref="G4064">_xlfn.IFNA(_xlfn.IFS('28-Elec Saftey and Security'!F157="*",'28-Elec Saftey and Security'!E157,'28-Elec Saftey and Security'!H157="*",'28-Elec Saftey and Security'!G157,'28-Elec Saftey and Security'!J157="*",'28-Elec Saftey and Security'!I157,'28-Elec Saftey and Security'!L157="*",'28-Elec Saftey and Security'!K157,'28-Elec Saftey and Security'!N157="*",'28-Elec Saftey and Security'!M157,'28-Elec Saftey and Security'!P157="*",'28-Elec Saftey and Security'!O157,'28-Elec Saftey and Security'!R157="*",'28-Elec Saftey and Security'!Q157,'28-Elec Saftey and Security'!T157="*",'28-Elec Saftey and Security'!S157,'28-Elec Saftey and Security'!V157="*",'28-Elec Saftey and Security'!U157),"")</f>
        <v/>
      </c>
      <c r="H4064" s="236" t="e">
        <f>G4064/'Project Data'!$D$22</f>
        <v>#VALUE!</v>
      </c>
      <c r="I4064" s="186"/>
      <c r="J4064" s="224"/>
      <c r="K4064" s="242"/>
    </row>
    <row r="4065" spans="1:11" s="147" customFormat="1" ht="15.6" hidden="1">
      <c r="A4065" s="198">
        <f>'28-Elec Saftey and Security'!A158</f>
        <v>0</v>
      </c>
      <c r="B4065" s="235" t="str">
        <f>'28-Elec Saftey and Security'!B158</f>
        <v>28 35 13.13 GPS Personnel Tracking Systems</v>
      </c>
      <c r="C4065" s="254"/>
      <c r="D4065" s="239" t="str" cm="1">
        <f t="array" ref="D4065">_xlfn.IFNA(_xlfn.IFS('28-Elec Saftey and Security'!D158="*",'28-Elec Saftey and Security'!C158,'28-Elec Saftey and Security'!F158="*",'28-Elec Saftey and Security'!E158,'28-Elec Saftey and Security'!H158="*",'28-Elec Saftey and Security'!G158,'28-Elec Saftey and Security'!J158="*",'28-Elec Saftey and Security'!I158,'28-Elec Saftey and Security'!L158="*",'28-Elec Saftey and Security'!K158,'28-Elec Saftey and Security'!N158="*",'28-Elec Saftey and Security'!M158,'28-Elec Saftey and Security'!P158="*",'28-Elec Saftey and Security'!O158,'28-Elec Saftey and Security'!R158="*",'28-Elec Saftey and Security'!Q158,'28-Elec Saftey and Security'!T158="*",'28-Elec Saftey and Security'!S158),"")</f>
        <v/>
      </c>
      <c r="E4065" s="622" t="e">
        <f>D4065/'Project Data'!$D$22</f>
        <v>#VALUE!</v>
      </c>
      <c r="F4065" s="174" t="s">
        <v>44</v>
      </c>
      <c r="G4065" s="239" t="str" cm="1">
        <f t="array" ref="G4065">_xlfn.IFNA(_xlfn.IFS('28-Elec Saftey and Security'!F158="*",'28-Elec Saftey and Security'!E158,'28-Elec Saftey and Security'!H158="*",'28-Elec Saftey and Security'!G158,'28-Elec Saftey and Security'!J158="*",'28-Elec Saftey and Security'!I158,'28-Elec Saftey and Security'!L158="*",'28-Elec Saftey and Security'!K158,'28-Elec Saftey and Security'!N158="*",'28-Elec Saftey and Security'!M158,'28-Elec Saftey and Security'!P158="*",'28-Elec Saftey and Security'!O158,'28-Elec Saftey and Security'!R158="*",'28-Elec Saftey and Security'!Q158,'28-Elec Saftey and Security'!T158="*",'28-Elec Saftey and Security'!S158,'28-Elec Saftey and Security'!V158="*",'28-Elec Saftey and Security'!U158),"")</f>
        <v/>
      </c>
      <c r="H4065" s="236" t="e">
        <f>G4065/'Project Data'!$D$22</f>
        <v>#VALUE!</v>
      </c>
      <c r="I4065" s="186"/>
      <c r="J4065" s="224"/>
      <c r="K4065" s="242"/>
    </row>
    <row r="4066" spans="1:11" s="147" customFormat="1" ht="15.6" hidden="1">
      <c r="A4066" s="198">
        <f>'28-Elec Saftey and Security'!A159</f>
        <v>0</v>
      </c>
      <c r="B4066" s="235" t="str">
        <f>'28-Elec Saftey and Security'!B159</f>
        <v>28 35 13.15 Cellular Personnel Tracking Systems</v>
      </c>
      <c r="C4066" s="254"/>
      <c r="D4066" s="239" t="str" cm="1">
        <f t="array" ref="D4066">_xlfn.IFNA(_xlfn.IFS('28-Elec Saftey and Security'!D159="*",'28-Elec Saftey and Security'!C159,'28-Elec Saftey and Security'!F159="*",'28-Elec Saftey and Security'!E159,'28-Elec Saftey and Security'!H159="*",'28-Elec Saftey and Security'!G159,'28-Elec Saftey and Security'!J159="*",'28-Elec Saftey and Security'!I159,'28-Elec Saftey and Security'!L159="*",'28-Elec Saftey and Security'!K159,'28-Elec Saftey and Security'!N159="*",'28-Elec Saftey and Security'!M159,'28-Elec Saftey and Security'!P159="*",'28-Elec Saftey and Security'!O159,'28-Elec Saftey and Security'!R159="*",'28-Elec Saftey and Security'!Q159,'28-Elec Saftey and Security'!T159="*",'28-Elec Saftey and Security'!S159),"")</f>
        <v/>
      </c>
      <c r="E4066" s="622" t="e">
        <f>D4066/'Project Data'!$D$22</f>
        <v>#VALUE!</v>
      </c>
      <c r="F4066" s="174" t="s">
        <v>44</v>
      </c>
      <c r="G4066" s="239" t="str" cm="1">
        <f t="array" ref="G4066">_xlfn.IFNA(_xlfn.IFS('28-Elec Saftey and Security'!F159="*",'28-Elec Saftey and Security'!E159,'28-Elec Saftey and Security'!H159="*",'28-Elec Saftey and Security'!G159,'28-Elec Saftey and Security'!J159="*",'28-Elec Saftey and Security'!I159,'28-Elec Saftey and Security'!L159="*",'28-Elec Saftey and Security'!K159,'28-Elec Saftey and Security'!N159="*",'28-Elec Saftey and Security'!M159,'28-Elec Saftey and Security'!P159="*",'28-Elec Saftey and Security'!O159,'28-Elec Saftey and Security'!R159="*",'28-Elec Saftey and Security'!Q159,'28-Elec Saftey and Security'!T159="*",'28-Elec Saftey and Security'!S159,'28-Elec Saftey and Security'!V159="*",'28-Elec Saftey and Security'!U159),"")</f>
        <v/>
      </c>
      <c r="H4066" s="236" t="e">
        <f>G4066/'Project Data'!$D$22</f>
        <v>#VALUE!</v>
      </c>
      <c r="I4066" s="186"/>
      <c r="J4066" s="224"/>
      <c r="K4066" s="242"/>
    </row>
    <row r="4067" spans="1:11" s="147" customFormat="1" ht="15.6" hidden="1">
      <c r="A4067" s="198">
        <f>'28-Elec Saftey and Security'!A160</f>
        <v>0</v>
      </c>
      <c r="B4067" s="235" t="str">
        <f>'28-Elec Saftey and Security'!B160</f>
        <v>28 37 00 Audio Monitoring</v>
      </c>
      <c r="C4067" s="254"/>
      <c r="D4067" s="239" t="str" cm="1">
        <f t="array" ref="D4067">_xlfn.IFNA(_xlfn.IFS('28-Elec Saftey and Security'!D160="*",'28-Elec Saftey and Security'!C160,'28-Elec Saftey and Security'!F160="*",'28-Elec Saftey and Security'!E160,'28-Elec Saftey and Security'!H160="*",'28-Elec Saftey and Security'!G160,'28-Elec Saftey and Security'!J160="*",'28-Elec Saftey and Security'!I160,'28-Elec Saftey and Security'!L160="*",'28-Elec Saftey and Security'!K160,'28-Elec Saftey and Security'!N160="*",'28-Elec Saftey and Security'!M160,'28-Elec Saftey and Security'!P160="*",'28-Elec Saftey and Security'!O160,'28-Elec Saftey and Security'!R160="*",'28-Elec Saftey and Security'!Q160,'28-Elec Saftey and Security'!T160="*",'28-Elec Saftey and Security'!S160),"")</f>
        <v/>
      </c>
      <c r="E4067" s="622" t="e">
        <f>D4067/'Project Data'!$D$22</f>
        <v>#VALUE!</v>
      </c>
      <c r="F4067" s="174" t="s">
        <v>44</v>
      </c>
      <c r="G4067" s="239" t="str" cm="1">
        <f t="array" ref="G4067">_xlfn.IFNA(_xlfn.IFS('28-Elec Saftey and Security'!F160="*",'28-Elec Saftey and Security'!E160,'28-Elec Saftey and Security'!H160="*",'28-Elec Saftey and Security'!G160,'28-Elec Saftey and Security'!J160="*",'28-Elec Saftey and Security'!I160,'28-Elec Saftey and Security'!L160="*",'28-Elec Saftey and Security'!K160,'28-Elec Saftey and Security'!N160="*",'28-Elec Saftey and Security'!M160,'28-Elec Saftey and Security'!P160="*",'28-Elec Saftey and Security'!O160,'28-Elec Saftey and Security'!R160="*",'28-Elec Saftey and Security'!Q160,'28-Elec Saftey and Security'!T160="*",'28-Elec Saftey and Security'!S160,'28-Elec Saftey and Security'!V160="*",'28-Elec Saftey and Security'!U160),"")</f>
        <v/>
      </c>
      <c r="H4067" s="236" t="e">
        <f>G4067/'Project Data'!$D$22</f>
        <v>#VALUE!</v>
      </c>
      <c r="I4067" s="186"/>
      <c r="J4067" s="224"/>
      <c r="K4067" s="242"/>
    </row>
    <row r="4068" spans="1:11" s="147" customFormat="1" ht="15.6" hidden="1">
      <c r="A4068" s="198">
        <f>'28-Elec Saftey and Security'!A161</f>
        <v>0</v>
      </c>
      <c r="B4068" s="235" t="str">
        <f>'28-Elec Saftey and Security'!B161</f>
        <v>28 37 11 Audio Monitoring Devices</v>
      </c>
      <c r="C4068" s="254"/>
      <c r="D4068" s="239" t="str" cm="1">
        <f t="array" ref="D4068">_xlfn.IFNA(_xlfn.IFS('28-Elec Saftey and Security'!D161="*",'28-Elec Saftey and Security'!C161,'28-Elec Saftey and Security'!F161="*",'28-Elec Saftey and Security'!E161,'28-Elec Saftey and Security'!H161="*",'28-Elec Saftey and Security'!G161,'28-Elec Saftey and Security'!J161="*",'28-Elec Saftey and Security'!I161,'28-Elec Saftey and Security'!L161="*",'28-Elec Saftey and Security'!K161,'28-Elec Saftey and Security'!N161="*",'28-Elec Saftey and Security'!M161,'28-Elec Saftey and Security'!P161="*",'28-Elec Saftey and Security'!O161,'28-Elec Saftey and Security'!R161="*",'28-Elec Saftey and Security'!Q161,'28-Elec Saftey and Security'!T161="*",'28-Elec Saftey and Security'!S161),"")</f>
        <v/>
      </c>
      <c r="E4068" s="622" t="e">
        <f>D4068/'Project Data'!$D$22</f>
        <v>#VALUE!</v>
      </c>
      <c r="F4068" s="174" t="s">
        <v>44</v>
      </c>
      <c r="G4068" s="239" t="str" cm="1">
        <f t="array" ref="G4068">_xlfn.IFNA(_xlfn.IFS('28-Elec Saftey and Security'!F161="*",'28-Elec Saftey and Security'!E161,'28-Elec Saftey and Security'!H161="*",'28-Elec Saftey and Security'!G161,'28-Elec Saftey and Security'!J161="*",'28-Elec Saftey and Security'!I161,'28-Elec Saftey and Security'!L161="*",'28-Elec Saftey and Security'!K161,'28-Elec Saftey and Security'!N161="*",'28-Elec Saftey and Security'!M161,'28-Elec Saftey and Security'!P161="*",'28-Elec Saftey and Security'!O161,'28-Elec Saftey and Security'!R161="*",'28-Elec Saftey and Security'!Q161,'28-Elec Saftey and Security'!T161="*",'28-Elec Saftey and Security'!S161,'28-Elec Saftey and Security'!V161="*",'28-Elec Saftey and Security'!U161),"")</f>
        <v/>
      </c>
      <c r="H4068" s="236" t="e">
        <f>G4068/'Project Data'!$D$22</f>
        <v>#VALUE!</v>
      </c>
      <c r="I4068" s="186"/>
      <c r="J4068" s="224"/>
      <c r="K4068" s="242"/>
    </row>
    <row r="4069" spans="1:11" s="147" customFormat="1" ht="15.6" hidden="1">
      <c r="A4069" s="198">
        <f>'28-Elec Saftey and Security'!A162</f>
        <v>0</v>
      </c>
      <c r="B4069" s="235" t="str">
        <f>'28-Elec Saftey and Security'!B162</f>
        <v>28 37 13 Gunshot Detection Systems</v>
      </c>
      <c r="C4069" s="254"/>
      <c r="D4069" s="239" t="str" cm="1">
        <f t="array" ref="D4069">_xlfn.IFNA(_xlfn.IFS('28-Elec Saftey and Security'!D162="*",'28-Elec Saftey and Security'!C162,'28-Elec Saftey and Security'!F162="*",'28-Elec Saftey and Security'!E162,'28-Elec Saftey and Security'!H162="*",'28-Elec Saftey and Security'!G162,'28-Elec Saftey and Security'!J162="*",'28-Elec Saftey and Security'!I162,'28-Elec Saftey and Security'!L162="*",'28-Elec Saftey and Security'!K162,'28-Elec Saftey and Security'!N162="*",'28-Elec Saftey and Security'!M162,'28-Elec Saftey and Security'!P162="*",'28-Elec Saftey and Security'!O162,'28-Elec Saftey and Security'!R162="*",'28-Elec Saftey and Security'!Q162,'28-Elec Saftey and Security'!T162="*",'28-Elec Saftey and Security'!S162),"")</f>
        <v/>
      </c>
      <c r="E4069" s="622" t="e">
        <f>D4069/'Project Data'!$D$22</f>
        <v>#VALUE!</v>
      </c>
      <c r="F4069" s="174" t="s">
        <v>44</v>
      </c>
      <c r="G4069" s="239" t="str" cm="1">
        <f t="array" ref="G4069">_xlfn.IFNA(_xlfn.IFS('28-Elec Saftey and Security'!F162="*",'28-Elec Saftey and Security'!E162,'28-Elec Saftey and Security'!H162="*",'28-Elec Saftey and Security'!G162,'28-Elec Saftey and Security'!J162="*",'28-Elec Saftey and Security'!I162,'28-Elec Saftey and Security'!L162="*",'28-Elec Saftey and Security'!K162,'28-Elec Saftey and Security'!N162="*",'28-Elec Saftey and Security'!M162,'28-Elec Saftey and Security'!P162="*",'28-Elec Saftey and Security'!O162,'28-Elec Saftey and Security'!R162="*",'28-Elec Saftey and Security'!Q162,'28-Elec Saftey and Security'!T162="*",'28-Elec Saftey and Security'!S162,'28-Elec Saftey and Security'!V162="*",'28-Elec Saftey and Security'!U162),"")</f>
        <v/>
      </c>
      <c r="H4069" s="236" t="e">
        <f>G4069/'Project Data'!$D$22</f>
        <v>#VALUE!</v>
      </c>
      <c r="I4069" s="186"/>
      <c r="J4069" s="224"/>
      <c r="K4069" s="242"/>
    </row>
    <row r="4070" spans="1:11" s="147" customFormat="1" ht="15.6" hidden="1">
      <c r="A4070" s="198">
        <f>'28-Elec Saftey and Security'!A163</f>
        <v>0</v>
      </c>
      <c r="B4070" s="235" t="str">
        <f>'28-Elec Saftey and Security'!B163</f>
        <v>28 40 00 Life Safety</v>
      </c>
      <c r="C4070" s="254"/>
      <c r="D4070" s="239" t="str" cm="1">
        <f t="array" ref="D4070">_xlfn.IFNA(_xlfn.IFS('28-Elec Saftey and Security'!D163="*",'28-Elec Saftey and Security'!C163,'28-Elec Saftey and Security'!F163="*",'28-Elec Saftey and Security'!E163,'28-Elec Saftey and Security'!H163="*",'28-Elec Saftey and Security'!G163,'28-Elec Saftey and Security'!J163="*",'28-Elec Saftey and Security'!I163,'28-Elec Saftey and Security'!L163="*",'28-Elec Saftey and Security'!K163,'28-Elec Saftey and Security'!N163="*",'28-Elec Saftey and Security'!M163,'28-Elec Saftey and Security'!P163="*",'28-Elec Saftey and Security'!O163,'28-Elec Saftey and Security'!R163="*",'28-Elec Saftey and Security'!Q163,'28-Elec Saftey and Security'!T163="*",'28-Elec Saftey and Security'!S163),"")</f>
        <v/>
      </c>
      <c r="E4070" s="622" t="e">
        <f>D4070/'Project Data'!$D$22</f>
        <v>#VALUE!</v>
      </c>
      <c r="F4070" s="174" t="s">
        <v>44</v>
      </c>
      <c r="G4070" s="239" t="str" cm="1">
        <f t="array" ref="G4070">_xlfn.IFNA(_xlfn.IFS('28-Elec Saftey and Security'!F163="*",'28-Elec Saftey and Security'!E163,'28-Elec Saftey and Security'!H163="*",'28-Elec Saftey and Security'!G163,'28-Elec Saftey and Security'!J163="*",'28-Elec Saftey and Security'!I163,'28-Elec Saftey and Security'!L163="*",'28-Elec Saftey and Security'!K163,'28-Elec Saftey and Security'!N163="*",'28-Elec Saftey and Security'!M163,'28-Elec Saftey and Security'!P163="*",'28-Elec Saftey and Security'!O163,'28-Elec Saftey and Security'!R163="*",'28-Elec Saftey and Security'!Q163,'28-Elec Saftey and Security'!T163="*",'28-Elec Saftey and Security'!S163,'28-Elec Saftey and Security'!V163="*",'28-Elec Saftey and Security'!U163),"")</f>
        <v/>
      </c>
      <c r="H4070" s="236" t="e">
        <f>G4070/'Project Data'!$D$22</f>
        <v>#VALUE!</v>
      </c>
      <c r="I4070" s="186"/>
      <c r="J4070" s="224"/>
      <c r="K4070" s="242"/>
    </row>
    <row r="4071" spans="1:11" s="147" customFormat="1" ht="15.6" hidden="1">
      <c r="A4071" s="198">
        <f>'28-Elec Saftey and Security'!A164</f>
        <v>0</v>
      </c>
      <c r="B4071" s="235" t="str">
        <f>'28-Elec Saftey and Security'!B164</f>
        <v>28 45 00 Water Detection and Alarm</v>
      </c>
      <c r="C4071" s="254"/>
      <c r="D4071" s="239" t="str" cm="1">
        <f t="array" ref="D4071">_xlfn.IFNA(_xlfn.IFS('28-Elec Saftey and Security'!D164="*",'28-Elec Saftey and Security'!C164,'28-Elec Saftey and Security'!F164="*",'28-Elec Saftey and Security'!E164,'28-Elec Saftey and Security'!H164="*",'28-Elec Saftey and Security'!G164,'28-Elec Saftey and Security'!J164="*",'28-Elec Saftey and Security'!I164,'28-Elec Saftey and Security'!L164="*",'28-Elec Saftey and Security'!K164,'28-Elec Saftey and Security'!N164="*",'28-Elec Saftey and Security'!M164,'28-Elec Saftey and Security'!P164="*",'28-Elec Saftey and Security'!O164,'28-Elec Saftey and Security'!R164="*",'28-Elec Saftey and Security'!Q164,'28-Elec Saftey and Security'!T164="*",'28-Elec Saftey and Security'!S164),"")</f>
        <v/>
      </c>
      <c r="E4071" s="622" t="e">
        <f>D4071/'Project Data'!$D$22</f>
        <v>#VALUE!</v>
      </c>
      <c r="F4071" s="174" t="s">
        <v>44</v>
      </c>
      <c r="G4071" s="239" t="str" cm="1">
        <f t="array" ref="G4071">_xlfn.IFNA(_xlfn.IFS('28-Elec Saftey and Security'!F164="*",'28-Elec Saftey and Security'!E164,'28-Elec Saftey and Security'!H164="*",'28-Elec Saftey and Security'!G164,'28-Elec Saftey and Security'!J164="*",'28-Elec Saftey and Security'!I164,'28-Elec Saftey and Security'!L164="*",'28-Elec Saftey and Security'!K164,'28-Elec Saftey and Security'!N164="*",'28-Elec Saftey and Security'!M164,'28-Elec Saftey and Security'!P164="*",'28-Elec Saftey and Security'!O164,'28-Elec Saftey and Security'!R164="*",'28-Elec Saftey and Security'!Q164,'28-Elec Saftey and Security'!T164="*",'28-Elec Saftey and Security'!S164,'28-Elec Saftey and Security'!V164="*",'28-Elec Saftey and Security'!U164),"")</f>
        <v/>
      </c>
      <c r="H4071" s="236" t="e">
        <f>G4071/'Project Data'!$D$22</f>
        <v>#VALUE!</v>
      </c>
      <c r="I4071" s="186"/>
      <c r="J4071" s="224"/>
      <c r="K4071" s="242"/>
    </row>
    <row r="4072" spans="1:11" s="147" customFormat="1" ht="15.6" hidden="1">
      <c r="A4072" s="198">
        <f>'28-Elec Saftey and Security'!A165</f>
        <v>0</v>
      </c>
      <c r="B4072" s="235" t="str">
        <f>'28-Elec Saftey and Security'!B165</f>
        <v>28 45 11 Water Detection and Alarm Control, Gui, and Logic Systems</v>
      </c>
      <c r="C4072" s="254"/>
      <c r="D4072" s="239" t="str" cm="1">
        <f t="array" ref="D4072">_xlfn.IFNA(_xlfn.IFS('28-Elec Saftey and Security'!D165="*",'28-Elec Saftey and Security'!C165,'28-Elec Saftey and Security'!F165="*",'28-Elec Saftey and Security'!E165,'28-Elec Saftey and Security'!H165="*",'28-Elec Saftey and Security'!G165,'28-Elec Saftey and Security'!J165="*",'28-Elec Saftey and Security'!I165,'28-Elec Saftey and Security'!L165="*",'28-Elec Saftey and Security'!K165,'28-Elec Saftey and Security'!N165="*",'28-Elec Saftey and Security'!M165,'28-Elec Saftey and Security'!P165="*",'28-Elec Saftey and Security'!O165,'28-Elec Saftey and Security'!R165="*",'28-Elec Saftey and Security'!Q165,'28-Elec Saftey and Security'!T165="*",'28-Elec Saftey and Security'!S165),"")</f>
        <v/>
      </c>
      <c r="E4072" s="622" t="e">
        <f>D4072/'Project Data'!$D$22</f>
        <v>#VALUE!</v>
      </c>
      <c r="F4072" s="174" t="s">
        <v>44</v>
      </c>
      <c r="G4072" s="239" t="str" cm="1">
        <f t="array" ref="G4072">_xlfn.IFNA(_xlfn.IFS('28-Elec Saftey and Security'!F165="*",'28-Elec Saftey and Security'!E165,'28-Elec Saftey and Security'!H165="*",'28-Elec Saftey and Security'!G165,'28-Elec Saftey and Security'!J165="*",'28-Elec Saftey and Security'!I165,'28-Elec Saftey and Security'!L165="*",'28-Elec Saftey and Security'!K165,'28-Elec Saftey and Security'!N165="*",'28-Elec Saftey and Security'!M165,'28-Elec Saftey and Security'!P165="*",'28-Elec Saftey and Security'!O165,'28-Elec Saftey and Security'!R165="*",'28-Elec Saftey and Security'!Q165,'28-Elec Saftey and Security'!T165="*",'28-Elec Saftey and Security'!S165,'28-Elec Saftey and Security'!V165="*",'28-Elec Saftey and Security'!U165),"")</f>
        <v/>
      </c>
      <c r="H4072" s="236" t="e">
        <f>G4072/'Project Data'!$D$22</f>
        <v>#VALUE!</v>
      </c>
      <c r="I4072" s="186"/>
      <c r="J4072" s="224"/>
      <c r="K4072" s="242"/>
    </row>
    <row r="4073" spans="1:11" s="147" customFormat="1" ht="15.6" hidden="1">
      <c r="A4073" s="198">
        <f>'28-Elec Saftey and Security'!A166</f>
        <v>0</v>
      </c>
      <c r="B4073" s="235" t="str">
        <f>'28-Elec Saftey and Security'!B166</f>
        <v>28 45 13 Water Detection Sensors</v>
      </c>
      <c r="C4073" s="254"/>
      <c r="D4073" s="239" t="str" cm="1">
        <f t="array" ref="D4073">_xlfn.IFNA(_xlfn.IFS('28-Elec Saftey and Security'!D166="*",'28-Elec Saftey and Security'!C166,'28-Elec Saftey and Security'!F166="*",'28-Elec Saftey and Security'!E166,'28-Elec Saftey and Security'!H166="*",'28-Elec Saftey and Security'!G166,'28-Elec Saftey and Security'!J166="*",'28-Elec Saftey and Security'!I166,'28-Elec Saftey and Security'!L166="*",'28-Elec Saftey and Security'!K166,'28-Elec Saftey and Security'!N166="*",'28-Elec Saftey and Security'!M166,'28-Elec Saftey and Security'!P166="*",'28-Elec Saftey and Security'!O166,'28-Elec Saftey and Security'!R166="*",'28-Elec Saftey and Security'!Q166,'28-Elec Saftey and Security'!T166="*",'28-Elec Saftey and Security'!S166),"")</f>
        <v/>
      </c>
      <c r="E4073" s="622" t="e">
        <f>D4073/'Project Data'!$D$22</f>
        <v>#VALUE!</v>
      </c>
      <c r="F4073" s="174" t="s">
        <v>44</v>
      </c>
      <c r="G4073" s="239" t="str" cm="1">
        <f t="array" ref="G4073">_xlfn.IFNA(_xlfn.IFS('28-Elec Saftey and Security'!F166="*",'28-Elec Saftey and Security'!E166,'28-Elec Saftey and Security'!H166="*",'28-Elec Saftey and Security'!G166,'28-Elec Saftey and Security'!J166="*",'28-Elec Saftey and Security'!I166,'28-Elec Saftey and Security'!L166="*",'28-Elec Saftey and Security'!K166,'28-Elec Saftey and Security'!N166="*",'28-Elec Saftey and Security'!M166,'28-Elec Saftey and Security'!P166="*",'28-Elec Saftey and Security'!O166,'28-Elec Saftey and Security'!R166="*",'28-Elec Saftey and Security'!Q166,'28-Elec Saftey and Security'!T166="*",'28-Elec Saftey and Security'!S166,'28-Elec Saftey and Security'!V166="*",'28-Elec Saftey and Security'!U166),"")</f>
        <v/>
      </c>
      <c r="H4073" s="236" t="e">
        <f>G4073/'Project Data'!$D$22</f>
        <v>#VALUE!</v>
      </c>
      <c r="I4073" s="186"/>
      <c r="J4073" s="224"/>
      <c r="K4073" s="242"/>
    </row>
    <row r="4074" spans="1:11" s="147" customFormat="1" ht="15.6" hidden="1">
      <c r="A4074" s="198">
        <f>'28-Elec Saftey and Security'!A167</f>
        <v>0</v>
      </c>
      <c r="B4074" s="235" t="str">
        <f>'28-Elec Saftey and Security'!B167</f>
        <v>28 45 15 Building Envelope Water Detection and Alarm</v>
      </c>
      <c r="C4074" s="254"/>
      <c r="D4074" s="239" t="str" cm="1">
        <f t="array" ref="D4074">_xlfn.IFNA(_xlfn.IFS('28-Elec Saftey and Security'!D167="*",'28-Elec Saftey and Security'!C167,'28-Elec Saftey and Security'!F167="*",'28-Elec Saftey and Security'!E167,'28-Elec Saftey and Security'!H167="*",'28-Elec Saftey and Security'!G167,'28-Elec Saftey and Security'!J167="*",'28-Elec Saftey and Security'!I167,'28-Elec Saftey and Security'!L167="*",'28-Elec Saftey and Security'!K167,'28-Elec Saftey and Security'!N167="*",'28-Elec Saftey and Security'!M167,'28-Elec Saftey and Security'!P167="*",'28-Elec Saftey and Security'!O167,'28-Elec Saftey and Security'!R167="*",'28-Elec Saftey and Security'!Q167,'28-Elec Saftey and Security'!T167="*",'28-Elec Saftey and Security'!S167),"")</f>
        <v/>
      </c>
      <c r="E4074" s="622" t="e">
        <f>D4074/'Project Data'!$D$22</f>
        <v>#VALUE!</v>
      </c>
      <c r="F4074" s="174" t="s">
        <v>44</v>
      </c>
      <c r="G4074" s="239" t="str" cm="1">
        <f t="array" ref="G4074">_xlfn.IFNA(_xlfn.IFS('28-Elec Saftey and Security'!F167="*",'28-Elec Saftey and Security'!E167,'28-Elec Saftey and Security'!H167="*",'28-Elec Saftey and Security'!G167,'28-Elec Saftey and Security'!J167="*",'28-Elec Saftey and Security'!I167,'28-Elec Saftey and Security'!L167="*",'28-Elec Saftey and Security'!K167,'28-Elec Saftey and Security'!N167="*",'28-Elec Saftey and Security'!M167,'28-Elec Saftey and Security'!P167="*",'28-Elec Saftey and Security'!O167,'28-Elec Saftey and Security'!R167="*",'28-Elec Saftey and Security'!Q167,'28-Elec Saftey and Security'!T167="*",'28-Elec Saftey and Security'!S167,'28-Elec Saftey and Security'!V167="*",'28-Elec Saftey and Security'!U167),"")</f>
        <v/>
      </c>
      <c r="H4074" s="236" t="e">
        <f>G4074/'Project Data'!$D$22</f>
        <v>#VALUE!</v>
      </c>
      <c r="I4074" s="186"/>
      <c r="J4074" s="224"/>
      <c r="K4074" s="242"/>
    </row>
    <row r="4075" spans="1:11" s="147" customFormat="1" ht="15.6" hidden="1">
      <c r="A4075" s="198">
        <f>'28-Elec Saftey and Security'!A168</f>
        <v>0</v>
      </c>
      <c r="B4075" s="235" t="str">
        <f>'28-Elec Saftey and Security'!B168</f>
        <v>28 46 00 Fire Detection and Alarm</v>
      </c>
      <c r="C4075" s="254"/>
      <c r="D4075" s="239" t="str" cm="1">
        <f t="array" ref="D4075">_xlfn.IFNA(_xlfn.IFS('28-Elec Saftey and Security'!D168="*",'28-Elec Saftey and Security'!C168,'28-Elec Saftey and Security'!F168="*",'28-Elec Saftey and Security'!E168,'28-Elec Saftey and Security'!H168="*",'28-Elec Saftey and Security'!G168,'28-Elec Saftey and Security'!J168="*",'28-Elec Saftey and Security'!I168,'28-Elec Saftey and Security'!L168="*",'28-Elec Saftey and Security'!K168,'28-Elec Saftey and Security'!N168="*",'28-Elec Saftey and Security'!M168,'28-Elec Saftey and Security'!P168="*",'28-Elec Saftey and Security'!O168,'28-Elec Saftey and Security'!R168="*",'28-Elec Saftey and Security'!Q168,'28-Elec Saftey and Security'!T168="*",'28-Elec Saftey and Security'!S168),"")</f>
        <v/>
      </c>
      <c r="E4075" s="622" t="e">
        <f>D4075/'Project Data'!$D$22</f>
        <v>#VALUE!</v>
      </c>
      <c r="F4075" s="174" t="s">
        <v>44</v>
      </c>
      <c r="G4075" s="239" t="str" cm="1">
        <f t="array" ref="G4075">_xlfn.IFNA(_xlfn.IFS('28-Elec Saftey and Security'!F168="*",'28-Elec Saftey and Security'!E168,'28-Elec Saftey and Security'!H168="*",'28-Elec Saftey and Security'!G168,'28-Elec Saftey and Security'!J168="*",'28-Elec Saftey and Security'!I168,'28-Elec Saftey and Security'!L168="*",'28-Elec Saftey and Security'!K168,'28-Elec Saftey and Security'!N168="*",'28-Elec Saftey and Security'!M168,'28-Elec Saftey and Security'!P168="*",'28-Elec Saftey and Security'!O168,'28-Elec Saftey and Security'!R168="*",'28-Elec Saftey and Security'!Q168,'28-Elec Saftey and Security'!T168="*",'28-Elec Saftey and Security'!S168,'28-Elec Saftey and Security'!V168="*",'28-Elec Saftey and Security'!U168),"")</f>
        <v/>
      </c>
      <c r="H4075" s="236" t="e">
        <f>G4075/'Project Data'!$D$22</f>
        <v>#VALUE!</v>
      </c>
      <c r="I4075" s="186"/>
      <c r="J4075" s="224"/>
      <c r="K4075" s="242"/>
    </row>
    <row r="4076" spans="1:11" s="147" customFormat="1" ht="15.6" hidden="1">
      <c r="A4076" s="198">
        <f>'28-Elec Saftey and Security'!A169</f>
        <v>0</v>
      </c>
      <c r="B4076" s="235" t="str">
        <f>'28-Elec Saftey and Security'!B169</f>
        <v>28 46 10 Detection and Initiation</v>
      </c>
      <c r="C4076" s="254"/>
      <c r="D4076" s="239" t="str" cm="1">
        <f t="array" ref="D4076">_xlfn.IFNA(_xlfn.IFS('28-Elec Saftey and Security'!D169="*",'28-Elec Saftey and Security'!C169,'28-Elec Saftey and Security'!F169="*",'28-Elec Saftey and Security'!E169,'28-Elec Saftey and Security'!H169="*",'28-Elec Saftey and Security'!G169,'28-Elec Saftey and Security'!J169="*",'28-Elec Saftey and Security'!I169,'28-Elec Saftey and Security'!L169="*",'28-Elec Saftey and Security'!K169,'28-Elec Saftey and Security'!N169="*",'28-Elec Saftey and Security'!M169,'28-Elec Saftey and Security'!P169="*",'28-Elec Saftey and Security'!O169,'28-Elec Saftey and Security'!R169="*",'28-Elec Saftey and Security'!Q169,'28-Elec Saftey and Security'!T169="*",'28-Elec Saftey and Security'!S169),"")</f>
        <v/>
      </c>
      <c r="E4076" s="622" t="e">
        <f>D4076/'Project Data'!$D$22</f>
        <v>#VALUE!</v>
      </c>
      <c r="F4076" s="174" t="s">
        <v>44</v>
      </c>
      <c r="G4076" s="239" t="str" cm="1">
        <f t="array" ref="G4076">_xlfn.IFNA(_xlfn.IFS('28-Elec Saftey and Security'!F169="*",'28-Elec Saftey and Security'!E169,'28-Elec Saftey and Security'!H169="*",'28-Elec Saftey and Security'!G169,'28-Elec Saftey and Security'!J169="*",'28-Elec Saftey and Security'!I169,'28-Elec Saftey and Security'!L169="*",'28-Elec Saftey and Security'!K169,'28-Elec Saftey and Security'!N169="*",'28-Elec Saftey and Security'!M169,'28-Elec Saftey and Security'!P169="*",'28-Elec Saftey and Security'!O169,'28-Elec Saftey and Security'!R169="*",'28-Elec Saftey and Security'!Q169,'28-Elec Saftey and Security'!T169="*",'28-Elec Saftey and Security'!S169,'28-Elec Saftey and Security'!V169="*",'28-Elec Saftey and Security'!U169),"")</f>
        <v/>
      </c>
      <c r="H4076" s="236" t="e">
        <f>G4076/'Project Data'!$D$22</f>
        <v>#VALUE!</v>
      </c>
      <c r="I4076" s="186"/>
      <c r="J4076" s="224"/>
      <c r="K4076" s="242"/>
    </row>
    <row r="4077" spans="1:11" s="147" customFormat="1" ht="15.6" hidden="1">
      <c r="A4077" s="198">
        <f>'28-Elec Saftey and Security'!A170</f>
        <v>0</v>
      </c>
      <c r="B4077" s="235" t="str">
        <f>'28-Elec Saftey and Security'!B170</f>
        <v>28 46 11 Fire Sensors and Detectors</v>
      </c>
      <c r="C4077" s="254"/>
      <c r="D4077" s="239" t="str" cm="1">
        <f t="array" ref="D4077">_xlfn.IFNA(_xlfn.IFS('28-Elec Saftey and Security'!D170="*",'28-Elec Saftey and Security'!C170,'28-Elec Saftey and Security'!F170="*",'28-Elec Saftey and Security'!E170,'28-Elec Saftey and Security'!H170="*",'28-Elec Saftey and Security'!G170,'28-Elec Saftey and Security'!J170="*",'28-Elec Saftey and Security'!I170,'28-Elec Saftey and Security'!L170="*",'28-Elec Saftey and Security'!K170,'28-Elec Saftey and Security'!N170="*",'28-Elec Saftey and Security'!M170,'28-Elec Saftey and Security'!P170="*",'28-Elec Saftey and Security'!O170,'28-Elec Saftey and Security'!R170="*",'28-Elec Saftey and Security'!Q170,'28-Elec Saftey and Security'!T170="*",'28-Elec Saftey and Security'!S170),"")</f>
        <v/>
      </c>
      <c r="E4077" s="622" t="e">
        <f>D4077/'Project Data'!$D$22</f>
        <v>#VALUE!</v>
      </c>
      <c r="F4077" s="174" t="s">
        <v>44</v>
      </c>
      <c r="G4077" s="239" t="str" cm="1">
        <f t="array" ref="G4077">_xlfn.IFNA(_xlfn.IFS('28-Elec Saftey and Security'!F170="*",'28-Elec Saftey and Security'!E170,'28-Elec Saftey and Security'!H170="*",'28-Elec Saftey and Security'!G170,'28-Elec Saftey and Security'!J170="*",'28-Elec Saftey and Security'!I170,'28-Elec Saftey and Security'!L170="*",'28-Elec Saftey and Security'!K170,'28-Elec Saftey and Security'!N170="*",'28-Elec Saftey and Security'!M170,'28-Elec Saftey and Security'!P170="*",'28-Elec Saftey and Security'!O170,'28-Elec Saftey and Security'!R170="*",'28-Elec Saftey and Security'!Q170,'28-Elec Saftey and Security'!T170="*",'28-Elec Saftey and Security'!S170,'28-Elec Saftey and Security'!V170="*",'28-Elec Saftey and Security'!U170),"")</f>
        <v/>
      </c>
      <c r="H4077" s="236" t="e">
        <f>G4077/'Project Data'!$D$22</f>
        <v>#VALUE!</v>
      </c>
      <c r="I4077" s="186"/>
      <c r="J4077" s="224"/>
      <c r="K4077" s="242"/>
    </row>
    <row r="4078" spans="1:11" s="147" customFormat="1" ht="15.6" hidden="1">
      <c r="A4078" s="198">
        <f>'28-Elec Saftey and Security'!A171</f>
        <v>0</v>
      </c>
      <c r="B4078" s="235" t="str">
        <f>'28-Elec Saftey and Security'!B171</f>
        <v>28 46 11.11 Linear Heat Detection Sensors</v>
      </c>
      <c r="C4078" s="254"/>
      <c r="D4078" s="239" t="str" cm="1">
        <f t="array" ref="D4078">_xlfn.IFNA(_xlfn.IFS('28-Elec Saftey and Security'!D171="*",'28-Elec Saftey and Security'!C171,'28-Elec Saftey and Security'!F171="*",'28-Elec Saftey and Security'!E171,'28-Elec Saftey and Security'!H171="*",'28-Elec Saftey and Security'!G171,'28-Elec Saftey and Security'!J171="*",'28-Elec Saftey and Security'!I171,'28-Elec Saftey and Security'!L171="*",'28-Elec Saftey and Security'!K171,'28-Elec Saftey and Security'!N171="*",'28-Elec Saftey and Security'!M171,'28-Elec Saftey and Security'!P171="*",'28-Elec Saftey and Security'!O171,'28-Elec Saftey and Security'!R171="*",'28-Elec Saftey and Security'!Q171,'28-Elec Saftey and Security'!T171="*",'28-Elec Saftey and Security'!S171),"")</f>
        <v/>
      </c>
      <c r="E4078" s="622" t="e">
        <f>D4078/'Project Data'!$D$22</f>
        <v>#VALUE!</v>
      </c>
      <c r="F4078" s="174" t="s">
        <v>44</v>
      </c>
      <c r="G4078" s="239" t="str" cm="1">
        <f t="array" ref="G4078">_xlfn.IFNA(_xlfn.IFS('28-Elec Saftey and Security'!F171="*",'28-Elec Saftey and Security'!E171,'28-Elec Saftey and Security'!H171="*",'28-Elec Saftey and Security'!G171,'28-Elec Saftey and Security'!J171="*",'28-Elec Saftey and Security'!I171,'28-Elec Saftey and Security'!L171="*",'28-Elec Saftey and Security'!K171,'28-Elec Saftey and Security'!N171="*",'28-Elec Saftey and Security'!M171,'28-Elec Saftey and Security'!P171="*",'28-Elec Saftey and Security'!O171,'28-Elec Saftey and Security'!R171="*",'28-Elec Saftey and Security'!Q171,'28-Elec Saftey and Security'!T171="*",'28-Elec Saftey and Security'!S171,'28-Elec Saftey and Security'!V171="*",'28-Elec Saftey and Security'!U171),"")</f>
        <v/>
      </c>
      <c r="H4078" s="236" t="e">
        <f>G4078/'Project Data'!$D$22</f>
        <v>#VALUE!</v>
      </c>
      <c r="I4078" s="186"/>
      <c r="J4078" s="224"/>
      <c r="K4078" s="242"/>
    </row>
    <row r="4079" spans="1:11" s="147" customFormat="1" ht="15.6" hidden="1">
      <c r="A4079" s="198">
        <f>'28-Elec Saftey and Security'!A172</f>
        <v>0</v>
      </c>
      <c r="B4079" s="235" t="str">
        <f>'28-Elec Saftey and Security'!B172</f>
        <v>28 46 11.13 Spot-type Heat Detection Sensors</v>
      </c>
      <c r="C4079" s="254"/>
      <c r="D4079" s="239" t="str" cm="1">
        <f t="array" ref="D4079">_xlfn.IFNA(_xlfn.IFS('28-Elec Saftey and Security'!D172="*",'28-Elec Saftey and Security'!C172,'28-Elec Saftey and Security'!F172="*",'28-Elec Saftey and Security'!E172,'28-Elec Saftey and Security'!H172="*",'28-Elec Saftey and Security'!G172,'28-Elec Saftey and Security'!J172="*",'28-Elec Saftey and Security'!I172,'28-Elec Saftey and Security'!L172="*",'28-Elec Saftey and Security'!K172,'28-Elec Saftey and Security'!N172="*",'28-Elec Saftey and Security'!M172,'28-Elec Saftey and Security'!P172="*",'28-Elec Saftey and Security'!O172,'28-Elec Saftey and Security'!R172="*",'28-Elec Saftey and Security'!Q172,'28-Elec Saftey and Security'!T172="*",'28-Elec Saftey and Security'!S172),"")</f>
        <v/>
      </c>
      <c r="E4079" s="622" t="e">
        <f>D4079/'Project Data'!$D$22</f>
        <v>#VALUE!</v>
      </c>
      <c r="F4079" s="179" t="s">
        <v>44</v>
      </c>
      <c r="G4079" s="239" t="str" cm="1">
        <f t="array" ref="G4079">_xlfn.IFNA(_xlfn.IFS('28-Elec Saftey and Security'!F172="*",'28-Elec Saftey and Security'!E172,'28-Elec Saftey and Security'!H172="*",'28-Elec Saftey and Security'!G172,'28-Elec Saftey and Security'!J172="*",'28-Elec Saftey and Security'!I172,'28-Elec Saftey and Security'!L172="*",'28-Elec Saftey and Security'!K172,'28-Elec Saftey and Security'!N172="*",'28-Elec Saftey and Security'!M172,'28-Elec Saftey and Security'!P172="*",'28-Elec Saftey and Security'!O172,'28-Elec Saftey and Security'!R172="*",'28-Elec Saftey and Security'!Q172,'28-Elec Saftey and Security'!T172="*",'28-Elec Saftey and Security'!S172,'28-Elec Saftey and Security'!V172="*",'28-Elec Saftey and Security'!U172),"")</f>
        <v/>
      </c>
      <c r="H4079" s="236" t="e">
        <f>G4079/'Project Data'!$D$22</f>
        <v>#VALUE!</v>
      </c>
      <c r="I4079" s="186"/>
      <c r="J4079" s="224"/>
      <c r="K4079" s="242"/>
    </row>
    <row r="4080" spans="1:11" s="147" customFormat="1" ht="15.6" hidden="1">
      <c r="A4080" s="198">
        <f>'28-Elec Saftey and Security'!A173</f>
        <v>0</v>
      </c>
      <c r="B4080" s="235" t="str">
        <f>'28-Elec Saftey and Security'!B173</f>
        <v>28 46 11.15 Duct Smoke Detection Sensors</v>
      </c>
      <c r="C4080" s="254"/>
      <c r="D4080" s="239" t="str" cm="1">
        <f t="array" ref="D4080">_xlfn.IFNA(_xlfn.IFS('28-Elec Saftey and Security'!D173="*",'28-Elec Saftey and Security'!C173,'28-Elec Saftey and Security'!F173="*",'28-Elec Saftey and Security'!E173,'28-Elec Saftey and Security'!H173="*",'28-Elec Saftey and Security'!G173,'28-Elec Saftey and Security'!J173="*",'28-Elec Saftey and Security'!I173,'28-Elec Saftey and Security'!L173="*",'28-Elec Saftey and Security'!K173,'28-Elec Saftey and Security'!N173="*",'28-Elec Saftey and Security'!M173,'28-Elec Saftey and Security'!P173="*",'28-Elec Saftey and Security'!O173,'28-Elec Saftey and Security'!R173="*",'28-Elec Saftey and Security'!Q173,'28-Elec Saftey and Security'!T173="*",'28-Elec Saftey and Security'!S173),"")</f>
        <v/>
      </c>
      <c r="E4080" s="622" t="e">
        <f>D4080/'Project Data'!$D$22</f>
        <v>#VALUE!</v>
      </c>
      <c r="F4080" s="174" t="s">
        <v>44</v>
      </c>
      <c r="G4080" s="239" t="str" cm="1">
        <f t="array" ref="G4080">_xlfn.IFNA(_xlfn.IFS('28-Elec Saftey and Security'!F173="*",'28-Elec Saftey and Security'!E173,'28-Elec Saftey and Security'!H173="*",'28-Elec Saftey and Security'!G173,'28-Elec Saftey and Security'!J173="*",'28-Elec Saftey and Security'!I173,'28-Elec Saftey and Security'!L173="*",'28-Elec Saftey and Security'!K173,'28-Elec Saftey and Security'!N173="*",'28-Elec Saftey and Security'!M173,'28-Elec Saftey and Security'!P173="*",'28-Elec Saftey and Security'!O173,'28-Elec Saftey and Security'!R173="*",'28-Elec Saftey and Security'!Q173,'28-Elec Saftey and Security'!T173="*",'28-Elec Saftey and Security'!S173,'28-Elec Saftey and Security'!V173="*",'28-Elec Saftey and Security'!U173),"")</f>
        <v/>
      </c>
      <c r="H4080" s="236" t="e">
        <f>G4080/'Project Data'!$D$22</f>
        <v>#VALUE!</v>
      </c>
      <c r="I4080" s="186"/>
      <c r="J4080" s="224"/>
      <c r="K4080" s="242"/>
    </row>
    <row r="4081" spans="1:11" s="147" customFormat="1" ht="15.6" hidden="1">
      <c r="A4081" s="198">
        <f>'28-Elec Saftey and Security'!A174</f>
        <v>0</v>
      </c>
      <c r="B4081" s="235" t="str">
        <f>'28-Elec Saftey and Security'!B174</f>
        <v>28 46 11.17 Beam Smoke Detection Sensors</v>
      </c>
      <c r="C4081" s="254"/>
      <c r="D4081" s="239" t="str" cm="1">
        <f t="array" ref="D4081">_xlfn.IFNA(_xlfn.IFS('28-Elec Saftey and Security'!D174="*",'28-Elec Saftey and Security'!C174,'28-Elec Saftey and Security'!F174="*",'28-Elec Saftey and Security'!E174,'28-Elec Saftey and Security'!H174="*",'28-Elec Saftey and Security'!G174,'28-Elec Saftey and Security'!J174="*",'28-Elec Saftey and Security'!I174,'28-Elec Saftey and Security'!L174="*",'28-Elec Saftey and Security'!K174,'28-Elec Saftey and Security'!N174="*",'28-Elec Saftey and Security'!M174,'28-Elec Saftey and Security'!P174="*",'28-Elec Saftey and Security'!O174,'28-Elec Saftey and Security'!R174="*",'28-Elec Saftey and Security'!Q174,'28-Elec Saftey and Security'!T174="*",'28-Elec Saftey and Security'!S174),"")</f>
        <v/>
      </c>
      <c r="E4081" s="622" t="e">
        <f>D4081/'Project Data'!$D$22</f>
        <v>#VALUE!</v>
      </c>
      <c r="F4081" s="174" t="s">
        <v>44</v>
      </c>
      <c r="G4081" s="239" t="str" cm="1">
        <f t="array" ref="G4081">_xlfn.IFNA(_xlfn.IFS('28-Elec Saftey and Security'!F174="*",'28-Elec Saftey and Security'!E174,'28-Elec Saftey and Security'!H174="*",'28-Elec Saftey and Security'!G174,'28-Elec Saftey and Security'!J174="*",'28-Elec Saftey and Security'!I174,'28-Elec Saftey and Security'!L174="*",'28-Elec Saftey and Security'!K174,'28-Elec Saftey and Security'!N174="*",'28-Elec Saftey and Security'!M174,'28-Elec Saftey and Security'!P174="*",'28-Elec Saftey and Security'!O174,'28-Elec Saftey and Security'!R174="*",'28-Elec Saftey and Security'!Q174,'28-Elec Saftey and Security'!T174="*",'28-Elec Saftey and Security'!S174,'28-Elec Saftey and Security'!V174="*",'28-Elec Saftey and Security'!U174),"")</f>
        <v/>
      </c>
      <c r="H4081" s="236" t="e">
        <f>G4081/'Project Data'!$D$22</f>
        <v>#VALUE!</v>
      </c>
      <c r="I4081" s="186"/>
      <c r="J4081" s="224"/>
      <c r="K4081" s="242"/>
    </row>
    <row r="4082" spans="1:11" s="147" customFormat="1" ht="15.6" hidden="1">
      <c r="A4082" s="198">
        <f>'28-Elec Saftey and Security'!A175</f>
        <v>0</v>
      </c>
      <c r="B4082" s="235" t="str">
        <f>'28-Elec Saftey and Security'!B175</f>
        <v>28 46 11.19 Video Smoke Detection Sensors</v>
      </c>
      <c r="C4082" s="254"/>
      <c r="D4082" s="239" t="str" cm="1">
        <f t="array" ref="D4082">_xlfn.IFNA(_xlfn.IFS('28-Elec Saftey and Security'!D175="*",'28-Elec Saftey and Security'!C175,'28-Elec Saftey and Security'!F175="*",'28-Elec Saftey and Security'!E175,'28-Elec Saftey and Security'!H175="*",'28-Elec Saftey and Security'!G175,'28-Elec Saftey and Security'!J175="*",'28-Elec Saftey and Security'!I175,'28-Elec Saftey and Security'!L175="*",'28-Elec Saftey and Security'!K175,'28-Elec Saftey and Security'!N175="*",'28-Elec Saftey and Security'!M175,'28-Elec Saftey and Security'!P175="*",'28-Elec Saftey and Security'!O175,'28-Elec Saftey and Security'!R175="*",'28-Elec Saftey and Security'!Q175,'28-Elec Saftey and Security'!T175="*",'28-Elec Saftey and Security'!S175),"")</f>
        <v/>
      </c>
      <c r="E4082" s="622" t="e">
        <f>D4082/'Project Data'!$D$22</f>
        <v>#VALUE!</v>
      </c>
      <c r="F4082" s="174" t="s">
        <v>44</v>
      </c>
      <c r="G4082" s="239" t="str" cm="1">
        <f t="array" ref="G4082">_xlfn.IFNA(_xlfn.IFS('28-Elec Saftey and Security'!F175="*",'28-Elec Saftey and Security'!E175,'28-Elec Saftey and Security'!H175="*",'28-Elec Saftey and Security'!G175,'28-Elec Saftey and Security'!J175="*",'28-Elec Saftey and Security'!I175,'28-Elec Saftey and Security'!L175="*",'28-Elec Saftey and Security'!K175,'28-Elec Saftey and Security'!N175="*",'28-Elec Saftey and Security'!M175,'28-Elec Saftey and Security'!P175="*",'28-Elec Saftey and Security'!O175,'28-Elec Saftey and Security'!R175="*",'28-Elec Saftey and Security'!Q175,'28-Elec Saftey and Security'!T175="*",'28-Elec Saftey and Security'!S175,'28-Elec Saftey and Security'!V175="*",'28-Elec Saftey and Security'!U175),"")</f>
        <v/>
      </c>
      <c r="H4082" s="236" t="e">
        <f>G4082/'Project Data'!$D$22</f>
        <v>#VALUE!</v>
      </c>
      <c r="I4082" s="186"/>
      <c r="J4082" s="224"/>
      <c r="K4082" s="242"/>
    </row>
    <row r="4083" spans="1:11" s="147" customFormat="1" ht="15.6" hidden="1">
      <c r="A4083" s="198">
        <f>'28-Elec Saftey and Security'!A176</f>
        <v>0</v>
      </c>
      <c r="B4083" s="235" t="str">
        <f>'28-Elec Saftey and Security'!B176</f>
        <v>28 46 11.21 Carbon-monoxide Detection Sensors</v>
      </c>
      <c r="C4083" s="254"/>
      <c r="D4083" s="239" t="str" cm="1">
        <f t="array" ref="D4083">_xlfn.IFNA(_xlfn.IFS('28-Elec Saftey and Security'!D176="*",'28-Elec Saftey and Security'!C176,'28-Elec Saftey and Security'!F176="*",'28-Elec Saftey and Security'!E176,'28-Elec Saftey and Security'!H176="*",'28-Elec Saftey and Security'!G176,'28-Elec Saftey and Security'!J176="*",'28-Elec Saftey and Security'!I176,'28-Elec Saftey and Security'!L176="*",'28-Elec Saftey and Security'!K176,'28-Elec Saftey and Security'!N176="*",'28-Elec Saftey and Security'!M176,'28-Elec Saftey and Security'!P176="*",'28-Elec Saftey and Security'!O176,'28-Elec Saftey and Security'!R176="*",'28-Elec Saftey and Security'!Q176,'28-Elec Saftey and Security'!T176="*",'28-Elec Saftey and Security'!S176),"")</f>
        <v/>
      </c>
      <c r="E4083" s="622" t="e">
        <f>D4083/'Project Data'!$D$22</f>
        <v>#VALUE!</v>
      </c>
      <c r="F4083" s="174" t="s">
        <v>44</v>
      </c>
      <c r="G4083" s="239" t="str" cm="1">
        <f t="array" ref="G4083">_xlfn.IFNA(_xlfn.IFS('28-Elec Saftey and Security'!F176="*",'28-Elec Saftey and Security'!E176,'28-Elec Saftey and Security'!H176="*",'28-Elec Saftey and Security'!G176,'28-Elec Saftey and Security'!J176="*",'28-Elec Saftey and Security'!I176,'28-Elec Saftey and Security'!L176="*",'28-Elec Saftey and Security'!K176,'28-Elec Saftey and Security'!N176="*",'28-Elec Saftey and Security'!M176,'28-Elec Saftey and Security'!P176="*",'28-Elec Saftey and Security'!O176,'28-Elec Saftey and Security'!R176="*",'28-Elec Saftey and Security'!Q176,'28-Elec Saftey and Security'!T176="*",'28-Elec Saftey and Security'!S176,'28-Elec Saftey and Security'!V176="*",'28-Elec Saftey and Security'!U176),"")</f>
        <v/>
      </c>
      <c r="H4083" s="236" t="e">
        <f>G4083/'Project Data'!$D$22</f>
        <v>#VALUE!</v>
      </c>
      <c r="I4083" s="186"/>
      <c r="J4083" s="224"/>
      <c r="K4083" s="242"/>
    </row>
    <row r="4084" spans="1:11" s="147" customFormat="1" ht="15.6" hidden="1">
      <c r="A4084" s="198">
        <f>'28-Elec Saftey and Security'!A177</f>
        <v>0</v>
      </c>
      <c r="B4084" s="235" t="str">
        <f>'28-Elec Saftey and Security'!B177</f>
        <v>28 46 11.23 Combination Sensors</v>
      </c>
      <c r="C4084" s="254"/>
      <c r="D4084" s="239" t="str" cm="1">
        <f t="array" ref="D4084">_xlfn.IFNA(_xlfn.IFS('28-Elec Saftey and Security'!D177="*",'28-Elec Saftey and Security'!C177,'28-Elec Saftey and Security'!F177="*",'28-Elec Saftey and Security'!E177,'28-Elec Saftey and Security'!H177="*",'28-Elec Saftey and Security'!G177,'28-Elec Saftey and Security'!J177="*",'28-Elec Saftey and Security'!I177,'28-Elec Saftey and Security'!L177="*",'28-Elec Saftey and Security'!K177,'28-Elec Saftey and Security'!N177="*",'28-Elec Saftey and Security'!M177,'28-Elec Saftey and Security'!P177="*",'28-Elec Saftey and Security'!O177,'28-Elec Saftey and Security'!R177="*",'28-Elec Saftey and Security'!Q177,'28-Elec Saftey and Security'!T177="*",'28-Elec Saftey and Security'!S177),"")</f>
        <v/>
      </c>
      <c r="E4084" s="622" t="e">
        <f>D4084/'Project Data'!$D$22</f>
        <v>#VALUE!</v>
      </c>
      <c r="F4084" s="174" t="s">
        <v>44</v>
      </c>
      <c r="G4084" s="239" t="str" cm="1">
        <f t="array" ref="G4084">_xlfn.IFNA(_xlfn.IFS('28-Elec Saftey and Security'!F177="*",'28-Elec Saftey and Security'!E177,'28-Elec Saftey and Security'!H177="*",'28-Elec Saftey and Security'!G177,'28-Elec Saftey and Security'!J177="*",'28-Elec Saftey and Security'!I177,'28-Elec Saftey and Security'!L177="*",'28-Elec Saftey and Security'!K177,'28-Elec Saftey and Security'!N177="*",'28-Elec Saftey and Security'!M177,'28-Elec Saftey and Security'!P177="*",'28-Elec Saftey and Security'!O177,'28-Elec Saftey and Security'!R177="*",'28-Elec Saftey and Security'!Q177,'28-Elec Saftey and Security'!T177="*",'28-Elec Saftey and Security'!S177,'28-Elec Saftey and Security'!V177="*",'28-Elec Saftey and Security'!U177),"")</f>
        <v/>
      </c>
      <c r="H4084" s="236" t="e">
        <f>G4084/'Project Data'!$D$22</f>
        <v>#VALUE!</v>
      </c>
      <c r="I4084" s="186"/>
      <c r="J4084" s="224"/>
      <c r="K4084" s="242"/>
    </row>
    <row r="4085" spans="1:11" s="147" customFormat="1" ht="15.6" hidden="1">
      <c r="A4085" s="198">
        <f>'28-Elec Saftey and Security'!A178</f>
        <v>0</v>
      </c>
      <c r="B4085" s="235" t="str">
        <f>'28-Elec Saftey and Security'!B178</f>
        <v>28 46 11.25 Air Sampling Systems</v>
      </c>
      <c r="C4085" s="254"/>
      <c r="D4085" s="239" t="str" cm="1">
        <f t="array" ref="D4085">_xlfn.IFNA(_xlfn.IFS('28-Elec Saftey and Security'!D178="*",'28-Elec Saftey and Security'!C178,'28-Elec Saftey and Security'!F178="*",'28-Elec Saftey and Security'!E178,'28-Elec Saftey and Security'!H178="*",'28-Elec Saftey and Security'!G178,'28-Elec Saftey and Security'!J178="*",'28-Elec Saftey and Security'!I178,'28-Elec Saftey and Security'!L178="*",'28-Elec Saftey and Security'!K178,'28-Elec Saftey and Security'!N178="*",'28-Elec Saftey and Security'!M178,'28-Elec Saftey and Security'!P178="*",'28-Elec Saftey and Security'!O178,'28-Elec Saftey and Security'!R178="*",'28-Elec Saftey and Security'!Q178,'28-Elec Saftey and Security'!T178="*",'28-Elec Saftey and Security'!S178),"")</f>
        <v/>
      </c>
      <c r="E4085" s="622" t="e">
        <f>D4085/'Project Data'!$D$22</f>
        <v>#VALUE!</v>
      </c>
      <c r="F4085" s="174" t="s">
        <v>44</v>
      </c>
      <c r="G4085" s="239" t="str" cm="1">
        <f t="array" ref="G4085">_xlfn.IFNA(_xlfn.IFS('28-Elec Saftey and Security'!F178="*",'28-Elec Saftey and Security'!E178,'28-Elec Saftey and Security'!H178="*",'28-Elec Saftey and Security'!G178,'28-Elec Saftey and Security'!J178="*",'28-Elec Saftey and Security'!I178,'28-Elec Saftey and Security'!L178="*",'28-Elec Saftey and Security'!K178,'28-Elec Saftey and Security'!N178="*",'28-Elec Saftey and Security'!M178,'28-Elec Saftey and Security'!P178="*",'28-Elec Saftey and Security'!O178,'28-Elec Saftey and Security'!R178="*",'28-Elec Saftey and Security'!Q178,'28-Elec Saftey and Security'!T178="*",'28-Elec Saftey and Security'!S178,'28-Elec Saftey and Security'!V178="*",'28-Elec Saftey and Security'!U178),"")</f>
        <v/>
      </c>
      <c r="H4085" s="236" t="e">
        <f>G4085/'Project Data'!$D$22</f>
        <v>#VALUE!</v>
      </c>
      <c r="I4085" s="186"/>
      <c r="J4085" s="224"/>
      <c r="K4085" s="242"/>
    </row>
    <row r="4086" spans="1:11" s="147" customFormat="1" ht="15.6" hidden="1">
      <c r="A4086" s="198">
        <f>'28-Elec Saftey and Security'!A179</f>
        <v>0</v>
      </c>
      <c r="B4086" s="235" t="str">
        <f>'28-Elec Saftey and Security'!B179</f>
        <v>28 46 11.27 Other Sensors</v>
      </c>
      <c r="C4086" s="254"/>
      <c r="D4086" s="239" t="str" cm="1">
        <f t="array" ref="D4086">_xlfn.IFNA(_xlfn.IFS('28-Elec Saftey and Security'!D179="*",'28-Elec Saftey and Security'!C179,'28-Elec Saftey and Security'!F179="*",'28-Elec Saftey and Security'!E179,'28-Elec Saftey and Security'!H179="*",'28-Elec Saftey and Security'!G179,'28-Elec Saftey and Security'!J179="*",'28-Elec Saftey and Security'!I179,'28-Elec Saftey and Security'!L179="*",'28-Elec Saftey and Security'!K179,'28-Elec Saftey and Security'!N179="*",'28-Elec Saftey and Security'!M179,'28-Elec Saftey and Security'!P179="*",'28-Elec Saftey and Security'!O179,'28-Elec Saftey and Security'!R179="*",'28-Elec Saftey and Security'!Q179,'28-Elec Saftey and Security'!T179="*",'28-Elec Saftey and Security'!S179),"")</f>
        <v/>
      </c>
      <c r="E4086" s="622" t="e">
        <f>D4086/'Project Data'!$D$22</f>
        <v>#VALUE!</v>
      </c>
      <c r="F4086" s="174" t="s">
        <v>44</v>
      </c>
      <c r="G4086" s="239" t="str" cm="1">
        <f t="array" ref="G4086">_xlfn.IFNA(_xlfn.IFS('28-Elec Saftey and Security'!F179="*",'28-Elec Saftey and Security'!E179,'28-Elec Saftey and Security'!H179="*",'28-Elec Saftey and Security'!G179,'28-Elec Saftey and Security'!J179="*",'28-Elec Saftey and Security'!I179,'28-Elec Saftey and Security'!L179="*",'28-Elec Saftey and Security'!K179,'28-Elec Saftey and Security'!N179="*",'28-Elec Saftey and Security'!M179,'28-Elec Saftey and Security'!P179="*",'28-Elec Saftey and Security'!O179,'28-Elec Saftey and Security'!R179="*",'28-Elec Saftey and Security'!Q179,'28-Elec Saftey and Security'!T179="*",'28-Elec Saftey and Security'!S179,'28-Elec Saftey and Security'!V179="*",'28-Elec Saftey and Security'!U179),"")</f>
        <v/>
      </c>
      <c r="H4086" s="236" t="e">
        <f>G4086/'Project Data'!$D$22</f>
        <v>#VALUE!</v>
      </c>
      <c r="I4086" s="186"/>
      <c r="J4086" s="224"/>
      <c r="K4086" s="242"/>
    </row>
    <row r="4087" spans="1:11" s="147" customFormat="1" ht="15.6" hidden="1">
      <c r="A4087" s="198">
        <f>'28-Elec Saftey and Security'!A180</f>
        <v>0</v>
      </c>
      <c r="B4087" s="235" t="str">
        <f>'28-Elec Saftey and Security'!B180</f>
        <v>28 46 12 Other Initiating Devices</v>
      </c>
      <c r="C4087" s="254"/>
      <c r="D4087" s="239" t="str" cm="1">
        <f t="array" ref="D4087">_xlfn.IFNA(_xlfn.IFS('28-Elec Saftey and Security'!D180="*",'28-Elec Saftey and Security'!C180,'28-Elec Saftey and Security'!F180="*",'28-Elec Saftey and Security'!E180,'28-Elec Saftey and Security'!H180="*",'28-Elec Saftey and Security'!G180,'28-Elec Saftey and Security'!J180="*",'28-Elec Saftey and Security'!I180,'28-Elec Saftey and Security'!L180="*",'28-Elec Saftey and Security'!K180,'28-Elec Saftey and Security'!N180="*",'28-Elec Saftey and Security'!M180,'28-Elec Saftey and Security'!P180="*",'28-Elec Saftey and Security'!O180,'28-Elec Saftey and Security'!R180="*",'28-Elec Saftey and Security'!Q180,'28-Elec Saftey and Security'!T180="*",'28-Elec Saftey and Security'!S180),"")</f>
        <v/>
      </c>
      <c r="E4087" s="622" t="e">
        <f>D4087/'Project Data'!$D$22</f>
        <v>#VALUE!</v>
      </c>
      <c r="F4087" s="174" t="s">
        <v>44</v>
      </c>
      <c r="G4087" s="239" t="str" cm="1">
        <f t="array" ref="G4087">_xlfn.IFNA(_xlfn.IFS('28-Elec Saftey and Security'!F180="*",'28-Elec Saftey and Security'!E180,'28-Elec Saftey and Security'!H180="*",'28-Elec Saftey and Security'!G180,'28-Elec Saftey and Security'!J180="*",'28-Elec Saftey and Security'!I180,'28-Elec Saftey and Security'!L180="*",'28-Elec Saftey and Security'!K180,'28-Elec Saftey and Security'!N180="*",'28-Elec Saftey and Security'!M180,'28-Elec Saftey and Security'!P180="*",'28-Elec Saftey and Security'!O180,'28-Elec Saftey and Security'!R180="*",'28-Elec Saftey and Security'!Q180,'28-Elec Saftey and Security'!T180="*",'28-Elec Saftey and Security'!S180,'28-Elec Saftey and Security'!V180="*",'28-Elec Saftey and Security'!U180),"")</f>
        <v/>
      </c>
      <c r="H4087" s="236" t="e">
        <f>G4087/'Project Data'!$D$22</f>
        <v>#VALUE!</v>
      </c>
      <c r="I4087" s="186"/>
      <c r="J4087" s="224"/>
      <c r="K4087" s="242"/>
    </row>
    <row r="4088" spans="1:11" s="147" customFormat="1" ht="15.6" hidden="1">
      <c r="A4088" s="198">
        <f>'28-Elec Saftey and Security'!A181</f>
        <v>0</v>
      </c>
      <c r="B4088" s="235" t="str">
        <f>'28-Elec Saftey and Security'!B181</f>
        <v>28 46 12.11 Fire Alarm Pull Stations</v>
      </c>
      <c r="C4088" s="254"/>
      <c r="D4088" s="239" t="str" cm="1">
        <f t="array" ref="D4088">_xlfn.IFNA(_xlfn.IFS('28-Elec Saftey and Security'!D181="*",'28-Elec Saftey and Security'!C181,'28-Elec Saftey and Security'!F181="*",'28-Elec Saftey and Security'!E181,'28-Elec Saftey and Security'!H181="*",'28-Elec Saftey and Security'!G181,'28-Elec Saftey and Security'!J181="*",'28-Elec Saftey and Security'!I181,'28-Elec Saftey and Security'!L181="*",'28-Elec Saftey and Security'!K181,'28-Elec Saftey and Security'!N181="*",'28-Elec Saftey and Security'!M181,'28-Elec Saftey and Security'!P181="*",'28-Elec Saftey and Security'!O181,'28-Elec Saftey and Security'!R181="*",'28-Elec Saftey and Security'!Q181,'28-Elec Saftey and Security'!T181="*",'28-Elec Saftey and Security'!S181),"")</f>
        <v/>
      </c>
      <c r="E4088" s="622" t="e">
        <f>D4088/'Project Data'!$D$22</f>
        <v>#VALUE!</v>
      </c>
      <c r="F4088" s="174" t="s">
        <v>44</v>
      </c>
      <c r="G4088" s="239" t="str" cm="1">
        <f t="array" ref="G4088">_xlfn.IFNA(_xlfn.IFS('28-Elec Saftey and Security'!F181="*",'28-Elec Saftey and Security'!E181,'28-Elec Saftey and Security'!H181="*",'28-Elec Saftey and Security'!G181,'28-Elec Saftey and Security'!J181="*",'28-Elec Saftey and Security'!I181,'28-Elec Saftey and Security'!L181="*",'28-Elec Saftey and Security'!K181,'28-Elec Saftey and Security'!N181="*",'28-Elec Saftey and Security'!M181,'28-Elec Saftey and Security'!P181="*",'28-Elec Saftey and Security'!O181,'28-Elec Saftey and Security'!R181="*",'28-Elec Saftey and Security'!Q181,'28-Elec Saftey and Security'!T181="*",'28-Elec Saftey and Security'!S181,'28-Elec Saftey and Security'!V181="*",'28-Elec Saftey and Security'!U181),"")</f>
        <v/>
      </c>
      <c r="H4088" s="236" t="e">
        <f>G4088/'Project Data'!$D$22</f>
        <v>#VALUE!</v>
      </c>
      <c r="I4088" s="186"/>
      <c r="J4088" s="224"/>
      <c r="K4088" s="242"/>
    </row>
    <row r="4089" spans="1:11" s="147" customFormat="1" ht="15.6" hidden="1">
      <c r="A4089" s="198">
        <f>'28-Elec Saftey and Security'!A182</f>
        <v>0</v>
      </c>
      <c r="B4089" s="235" t="str">
        <f>'28-Elec Saftey and Security'!B182</f>
        <v>28 46 12.13 Fire Alarm Level Detector Switches</v>
      </c>
      <c r="C4089" s="254"/>
      <c r="D4089" s="239" t="str" cm="1">
        <f t="array" ref="D4089">_xlfn.IFNA(_xlfn.IFS('28-Elec Saftey and Security'!D182="*",'28-Elec Saftey and Security'!C182,'28-Elec Saftey and Security'!F182="*",'28-Elec Saftey and Security'!E182,'28-Elec Saftey and Security'!H182="*",'28-Elec Saftey and Security'!G182,'28-Elec Saftey and Security'!J182="*",'28-Elec Saftey and Security'!I182,'28-Elec Saftey and Security'!L182="*",'28-Elec Saftey and Security'!K182,'28-Elec Saftey and Security'!N182="*",'28-Elec Saftey and Security'!M182,'28-Elec Saftey and Security'!P182="*",'28-Elec Saftey and Security'!O182,'28-Elec Saftey and Security'!R182="*",'28-Elec Saftey and Security'!Q182,'28-Elec Saftey and Security'!T182="*",'28-Elec Saftey and Security'!S182),"")</f>
        <v/>
      </c>
      <c r="E4089" s="622" t="e">
        <f>D4089/'Project Data'!$D$22</f>
        <v>#VALUE!</v>
      </c>
      <c r="F4089" s="174" t="s">
        <v>44</v>
      </c>
      <c r="G4089" s="239" t="str" cm="1">
        <f t="array" ref="G4089">_xlfn.IFNA(_xlfn.IFS('28-Elec Saftey and Security'!F182="*",'28-Elec Saftey and Security'!E182,'28-Elec Saftey and Security'!H182="*",'28-Elec Saftey and Security'!G182,'28-Elec Saftey and Security'!J182="*",'28-Elec Saftey and Security'!I182,'28-Elec Saftey and Security'!L182="*",'28-Elec Saftey and Security'!K182,'28-Elec Saftey and Security'!N182="*",'28-Elec Saftey and Security'!M182,'28-Elec Saftey and Security'!P182="*",'28-Elec Saftey and Security'!O182,'28-Elec Saftey and Security'!R182="*",'28-Elec Saftey and Security'!Q182,'28-Elec Saftey and Security'!T182="*",'28-Elec Saftey and Security'!S182,'28-Elec Saftey and Security'!V182="*",'28-Elec Saftey and Security'!U182),"")</f>
        <v/>
      </c>
      <c r="H4089" s="236" t="e">
        <f>G4089/'Project Data'!$D$22</f>
        <v>#VALUE!</v>
      </c>
      <c r="I4089" s="186"/>
      <c r="J4089" s="224"/>
      <c r="K4089" s="242"/>
    </row>
    <row r="4090" spans="1:11" s="147" customFormat="1" ht="15.6" hidden="1">
      <c r="A4090" s="198">
        <f>'28-Elec Saftey and Security'!A183</f>
        <v>0</v>
      </c>
      <c r="B4090" s="235" t="str">
        <f>'28-Elec Saftey and Security'!B183</f>
        <v>28 46 12.15 Fire Alarm Flow Switches</v>
      </c>
      <c r="C4090" s="254"/>
      <c r="D4090" s="239" t="str" cm="1">
        <f t="array" ref="D4090">_xlfn.IFNA(_xlfn.IFS('28-Elec Saftey and Security'!D183="*",'28-Elec Saftey and Security'!C183,'28-Elec Saftey and Security'!F183="*",'28-Elec Saftey and Security'!E183,'28-Elec Saftey and Security'!H183="*",'28-Elec Saftey and Security'!G183,'28-Elec Saftey and Security'!J183="*",'28-Elec Saftey and Security'!I183,'28-Elec Saftey and Security'!L183="*",'28-Elec Saftey and Security'!K183,'28-Elec Saftey and Security'!N183="*",'28-Elec Saftey and Security'!M183,'28-Elec Saftey and Security'!P183="*",'28-Elec Saftey and Security'!O183,'28-Elec Saftey and Security'!R183="*",'28-Elec Saftey and Security'!Q183,'28-Elec Saftey and Security'!T183="*",'28-Elec Saftey and Security'!S183),"")</f>
        <v/>
      </c>
      <c r="E4090" s="622" t="e">
        <f>D4090/'Project Data'!$D$22</f>
        <v>#VALUE!</v>
      </c>
      <c r="F4090" s="174" t="s">
        <v>44</v>
      </c>
      <c r="G4090" s="239" t="str" cm="1">
        <f t="array" ref="G4090">_xlfn.IFNA(_xlfn.IFS('28-Elec Saftey and Security'!F183="*",'28-Elec Saftey and Security'!E183,'28-Elec Saftey and Security'!H183="*",'28-Elec Saftey and Security'!G183,'28-Elec Saftey and Security'!J183="*",'28-Elec Saftey and Security'!I183,'28-Elec Saftey and Security'!L183="*",'28-Elec Saftey and Security'!K183,'28-Elec Saftey and Security'!N183="*",'28-Elec Saftey and Security'!M183,'28-Elec Saftey and Security'!P183="*",'28-Elec Saftey and Security'!O183,'28-Elec Saftey and Security'!R183="*",'28-Elec Saftey and Security'!Q183,'28-Elec Saftey and Security'!T183="*",'28-Elec Saftey and Security'!S183,'28-Elec Saftey and Security'!V183="*",'28-Elec Saftey and Security'!U183),"")</f>
        <v/>
      </c>
      <c r="H4090" s="236" t="e">
        <f>G4090/'Project Data'!$D$22</f>
        <v>#VALUE!</v>
      </c>
      <c r="I4090" s="186"/>
      <c r="J4090" s="224"/>
      <c r="K4090" s="242"/>
    </row>
    <row r="4091" spans="1:11" s="147" customFormat="1" ht="15.6" hidden="1">
      <c r="A4091" s="198">
        <f>'28-Elec Saftey and Security'!A184</f>
        <v>0</v>
      </c>
      <c r="B4091" s="235" t="str">
        <f>'28-Elec Saftey and Security'!B184</f>
        <v>28 46 12.17 Fire Alarm Pressure Sensors</v>
      </c>
      <c r="C4091" s="254"/>
      <c r="D4091" s="239" t="str" cm="1">
        <f t="array" ref="D4091">_xlfn.IFNA(_xlfn.IFS('28-Elec Saftey and Security'!D184="*",'28-Elec Saftey and Security'!C184,'28-Elec Saftey and Security'!F184="*",'28-Elec Saftey and Security'!E184,'28-Elec Saftey and Security'!H184="*",'28-Elec Saftey and Security'!G184,'28-Elec Saftey and Security'!J184="*",'28-Elec Saftey and Security'!I184,'28-Elec Saftey and Security'!L184="*",'28-Elec Saftey and Security'!K184,'28-Elec Saftey and Security'!N184="*",'28-Elec Saftey and Security'!M184,'28-Elec Saftey and Security'!P184="*",'28-Elec Saftey and Security'!O184,'28-Elec Saftey and Security'!R184="*",'28-Elec Saftey and Security'!Q184,'28-Elec Saftey and Security'!T184="*",'28-Elec Saftey and Security'!S184),"")</f>
        <v/>
      </c>
      <c r="E4091" s="622" t="e">
        <f>D4091/'Project Data'!$D$22</f>
        <v>#VALUE!</v>
      </c>
      <c r="F4091" s="174" t="s">
        <v>44</v>
      </c>
      <c r="G4091" s="239" t="str" cm="1">
        <f t="array" ref="G4091">_xlfn.IFNA(_xlfn.IFS('28-Elec Saftey and Security'!F184="*",'28-Elec Saftey and Security'!E184,'28-Elec Saftey and Security'!H184="*",'28-Elec Saftey and Security'!G184,'28-Elec Saftey and Security'!J184="*",'28-Elec Saftey and Security'!I184,'28-Elec Saftey and Security'!L184="*",'28-Elec Saftey and Security'!K184,'28-Elec Saftey and Security'!N184="*",'28-Elec Saftey and Security'!M184,'28-Elec Saftey and Security'!P184="*",'28-Elec Saftey and Security'!O184,'28-Elec Saftey and Security'!R184="*",'28-Elec Saftey and Security'!Q184,'28-Elec Saftey and Security'!T184="*",'28-Elec Saftey and Security'!S184,'28-Elec Saftey and Security'!V184="*",'28-Elec Saftey and Security'!U184),"")</f>
        <v/>
      </c>
      <c r="H4091" s="236" t="e">
        <f>G4091/'Project Data'!$D$22</f>
        <v>#VALUE!</v>
      </c>
      <c r="I4091" s="186"/>
      <c r="J4091" s="224"/>
      <c r="K4091" s="242"/>
    </row>
    <row r="4092" spans="1:11" s="147" customFormat="1" ht="15.6" hidden="1">
      <c r="A4092" s="198">
        <f>'28-Elec Saftey and Security'!A185</f>
        <v>0</v>
      </c>
      <c r="B4092" s="235" t="str">
        <f>'28-Elec Saftey and Security'!B185</f>
        <v>28 46 12.19 Sprinkler Supervisory Devices</v>
      </c>
      <c r="C4092" s="254"/>
      <c r="D4092" s="239" t="str" cm="1">
        <f t="array" ref="D4092">_xlfn.IFNA(_xlfn.IFS('28-Elec Saftey and Security'!D185="*",'28-Elec Saftey and Security'!C185,'28-Elec Saftey and Security'!F185="*",'28-Elec Saftey and Security'!E185,'28-Elec Saftey and Security'!H185="*",'28-Elec Saftey and Security'!G185,'28-Elec Saftey and Security'!J185="*",'28-Elec Saftey and Security'!I185,'28-Elec Saftey and Security'!L185="*",'28-Elec Saftey and Security'!K185,'28-Elec Saftey and Security'!N185="*",'28-Elec Saftey and Security'!M185,'28-Elec Saftey and Security'!P185="*",'28-Elec Saftey and Security'!O185,'28-Elec Saftey and Security'!R185="*",'28-Elec Saftey and Security'!Q185,'28-Elec Saftey and Security'!T185="*",'28-Elec Saftey and Security'!S185),"")</f>
        <v/>
      </c>
      <c r="E4092" s="622" t="e">
        <f>D4092/'Project Data'!$D$22</f>
        <v>#VALUE!</v>
      </c>
      <c r="F4092" s="174" t="s">
        <v>44</v>
      </c>
      <c r="G4092" s="239" t="str" cm="1">
        <f t="array" ref="G4092">_xlfn.IFNA(_xlfn.IFS('28-Elec Saftey and Security'!F185="*",'28-Elec Saftey and Security'!E185,'28-Elec Saftey and Security'!H185="*",'28-Elec Saftey and Security'!G185,'28-Elec Saftey and Security'!J185="*",'28-Elec Saftey and Security'!I185,'28-Elec Saftey and Security'!L185="*",'28-Elec Saftey and Security'!K185,'28-Elec Saftey and Security'!N185="*",'28-Elec Saftey and Security'!M185,'28-Elec Saftey and Security'!P185="*",'28-Elec Saftey and Security'!O185,'28-Elec Saftey and Security'!R185="*",'28-Elec Saftey and Security'!Q185,'28-Elec Saftey and Security'!T185="*",'28-Elec Saftey and Security'!S185,'28-Elec Saftey and Security'!V185="*",'28-Elec Saftey and Security'!U185),"")</f>
        <v/>
      </c>
      <c r="H4092" s="236" t="e">
        <f>G4092/'Project Data'!$D$22</f>
        <v>#VALUE!</v>
      </c>
      <c r="I4092" s="186"/>
      <c r="J4092" s="224"/>
      <c r="K4092" s="242"/>
    </row>
    <row r="4093" spans="1:11" s="147" customFormat="1" ht="15.6" hidden="1">
      <c r="A4093" s="398" t="str">
        <f>'28-Elec Saftey and Security'!A186</f>
        <v xml:space="preserve"> </v>
      </c>
      <c r="B4093" s="399" t="str">
        <f>'28-Elec Saftey and Security'!B186</f>
        <v>28 46 20 Fire Alarm</v>
      </c>
      <c r="C4093" s="417"/>
      <c r="D4093" s="423" t="str" cm="1">
        <f t="array" ref="D4093">_xlfn.IFNA(_xlfn.IFS('28-Elec Saftey and Security'!D186="*",'28-Elec Saftey and Security'!C186,'28-Elec Saftey and Security'!F186="*",'28-Elec Saftey and Security'!E186,'28-Elec Saftey and Security'!H186="*",'28-Elec Saftey and Security'!G186,'28-Elec Saftey and Security'!J186="*",'28-Elec Saftey and Security'!I186,'28-Elec Saftey and Security'!L186="*",'28-Elec Saftey and Security'!K186,'28-Elec Saftey and Security'!N186="*",'28-Elec Saftey and Security'!M186,'28-Elec Saftey and Security'!P186="*",'28-Elec Saftey and Security'!O186,'28-Elec Saftey and Security'!R186="*",'28-Elec Saftey and Security'!Q186,'28-Elec Saftey and Security'!T186="*",'28-Elec Saftey and Security'!S186),"")</f>
        <v/>
      </c>
      <c r="E4093" s="402" t="e">
        <f>D4093/'Project Data'!$D$22</f>
        <v>#VALUE!</v>
      </c>
      <c r="F4093" s="421" t="s">
        <v>44</v>
      </c>
      <c r="G4093" s="423" t="str" cm="1">
        <f t="array" ref="G4093">_xlfn.IFNA(_xlfn.IFS('28-Elec Saftey and Security'!F186="*",'28-Elec Saftey and Security'!E186,'28-Elec Saftey and Security'!H186="*",'28-Elec Saftey and Security'!G186,'28-Elec Saftey and Security'!J186="*",'28-Elec Saftey and Security'!I186,'28-Elec Saftey and Security'!L186="*",'28-Elec Saftey and Security'!K186,'28-Elec Saftey and Security'!N186="*",'28-Elec Saftey and Security'!M186,'28-Elec Saftey and Security'!P186="*",'28-Elec Saftey and Security'!O186,'28-Elec Saftey and Security'!R186="*",'28-Elec Saftey and Security'!Q186,'28-Elec Saftey and Security'!T186="*",'28-Elec Saftey and Security'!S186,'28-Elec Saftey and Security'!V186="*",'28-Elec Saftey and Security'!U186),"")</f>
        <v/>
      </c>
      <c r="H4093" s="402" t="e">
        <f>G4093/'Project Data'!$D$22</f>
        <v>#VALUE!</v>
      </c>
      <c r="I4093" s="426"/>
      <c r="J4093" s="427"/>
      <c r="K4093" s="404"/>
    </row>
    <row r="4094" spans="1:11" s="147" customFormat="1" ht="15.6" hidden="1">
      <c r="A4094" s="198">
        <f>'28-Elec Saftey and Security'!A187</f>
        <v>0</v>
      </c>
      <c r="B4094" s="235" t="str">
        <f>'28-Elec Saftey and Security'!B187</f>
        <v>28 46 21.11 Addressable Fire-alarm Systems</v>
      </c>
      <c r="C4094" s="254"/>
      <c r="D4094" s="239" t="str" cm="1">
        <f t="array" ref="D4094">_xlfn.IFNA(_xlfn.IFS('28-Elec Saftey and Security'!D187="*",'28-Elec Saftey and Security'!C187,'28-Elec Saftey and Security'!F187="*",'28-Elec Saftey and Security'!E187,'28-Elec Saftey and Security'!H187="*",'28-Elec Saftey and Security'!G187,'28-Elec Saftey and Security'!J187="*",'28-Elec Saftey and Security'!I187,'28-Elec Saftey and Security'!L187="*",'28-Elec Saftey and Security'!K187,'28-Elec Saftey and Security'!N187="*",'28-Elec Saftey and Security'!M187,'28-Elec Saftey and Security'!P187="*",'28-Elec Saftey and Security'!O187,'28-Elec Saftey and Security'!R187="*",'28-Elec Saftey and Security'!Q187,'28-Elec Saftey and Security'!T187="*",'28-Elec Saftey and Security'!S187),"")</f>
        <v/>
      </c>
      <c r="E4094" s="622" t="e">
        <f>D4094/'Project Data'!$D$22</f>
        <v>#VALUE!</v>
      </c>
      <c r="F4094" s="174" t="s">
        <v>44</v>
      </c>
      <c r="G4094" s="239" t="str" cm="1">
        <f t="array" ref="G4094">_xlfn.IFNA(_xlfn.IFS('28-Elec Saftey and Security'!F187="*",'28-Elec Saftey and Security'!E187,'28-Elec Saftey and Security'!H187="*",'28-Elec Saftey and Security'!G187,'28-Elec Saftey and Security'!J187="*",'28-Elec Saftey and Security'!I187,'28-Elec Saftey and Security'!L187="*",'28-Elec Saftey and Security'!K187,'28-Elec Saftey and Security'!N187="*",'28-Elec Saftey and Security'!M187,'28-Elec Saftey and Security'!P187="*",'28-Elec Saftey and Security'!O187,'28-Elec Saftey and Security'!R187="*",'28-Elec Saftey and Security'!Q187,'28-Elec Saftey and Security'!T187="*",'28-Elec Saftey and Security'!S187,'28-Elec Saftey and Security'!V187="*",'28-Elec Saftey and Security'!U187),"")</f>
        <v/>
      </c>
      <c r="H4094" s="236" t="e">
        <f>G4094/'Project Data'!$D$22</f>
        <v>#VALUE!</v>
      </c>
      <c r="I4094" s="186"/>
      <c r="J4094" s="224"/>
      <c r="K4094" s="242"/>
    </row>
    <row r="4095" spans="1:11" s="147" customFormat="1" ht="15.6" hidden="1">
      <c r="A4095" s="198">
        <f>'28-Elec Saftey and Security'!A188</f>
        <v>0</v>
      </c>
      <c r="B4095" s="235" t="str">
        <f>'28-Elec Saftey and Security'!B188</f>
        <v>28 46 21.13 Conventional Fire-alarm Systems</v>
      </c>
      <c r="C4095" s="254"/>
      <c r="D4095" s="239" t="str" cm="1">
        <f t="array" ref="D4095">_xlfn.IFNA(_xlfn.IFS('28-Elec Saftey and Security'!D188="*",'28-Elec Saftey and Security'!C188,'28-Elec Saftey and Security'!F188="*",'28-Elec Saftey and Security'!E188,'28-Elec Saftey and Security'!H188="*",'28-Elec Saftey and Security'!G188,'28-Elec Saftey and Security'!J188="*",'28-Elec Saftey and Security'!I188,'28-Elec Saftey and Security'!L188="*",'28-Elec Saftey and Security'!K188,'28-Elec Saftey and Security'!N188="*",'28-Elec Saftey and Security'!M188,'28-Elec Saftey and Security'!P188="*",'28-Elec Saftey and Security'!O188,'28-Elec Saftey and Security'!R188="*",'28-Elec Saftey and Security'!Q188,'28-Elec Saftey and Security'!T188="*",'28-Elec Saftey and Security'!S188),"")</f>
        <v/>
      </c>
      <c r="E4095" s="622" t="e">
        <f>D4095/'Project Data'!$D$22</f>
        <v>#VALUE!</v>
      </c>
      <c r="F4095" s="174" t="s">
        <v>44</v>
      </c>
      <c r="G4095" s="239" t="str" cm="1">
        <f t="array" ref="G4095">_xlfn.IFNA(_xlfn.IFS('28-Elec Saftey and Security'!F188="*",'28-Elec Saftey and Security'!E188,'28-Elec Saftey and Security'!H188="*",'28-Elec Saftey and Security'!G188,'28-Elec Saftey and Security'!J188="*",'28-Elec Saftey and Security'!I188,'28-Elec Saftey and Security'!L188="*",'28-Elec Saftey and Security'!K188,'28-Elec Saftey and Security'!N188="*",'28-Elec Saftey and Security'!M188,'28-Elec Saftey and Security'!P188="*",'28-Elec Saftey and Security'!O188,'28-Elec Saftey and Security'!R188="*",'28-Elec Saftey and Security'!Q188,'28-Elec Saftey and Security'!T188="*",'28-Elec Saftey and Security'!S188,'28-Elec Saftey and Security'!V188="*",'28-Elec Saftey and Security'!U188),"")</f>
        <v/>
      </c>
      <c r="H4095" s="236" t="e">
        <f>G4095/'Project Data'!$D$22</f>
        <v>#VALUE!</v>
      </c>
      <c r="I4095" s="186"/>
      <c r="J4095" s="224"/>
      <c r="K4095" s="242"/>
    </row>
    <row r="4096" spans="1:11" s="147" customFormat="1" ht="15.6" hidden="1">
      <c r="A4096" s="198">
        <f>'28-Elec Saftey and Security'!A189</f>
        <v>0</v>
      </c>
      <c r="B4096" s="235" t="str">
        <f>'28-Elec Saftey and Security'!B189</f>
        <v>28 46 21.15 Protected Premise Systems</v>
      </c>
      <c r="C4096" s="254"/>
      <c r="D4096" s="239" t="str" cm="1">
        <f t="array" ref="D4096">_xlfn.IFNA(_xlfn.IFS('28-Elec Saftey and Security'!D189="*",'28-Elec Saftey and Security'!C189,'28-Elec Saftey and Security'!F189="*",'28-Elec Saftey and Security'!E189,'28-Elec Saftey and Security'!H189="*",'28-Elec Saftey and Security'!G189,'28-Elec Saftey and Security'!J189="*",'28-Elec Saftey and Security'!I189,'28-Elec Saftey and Security'!L189="*",'28-Elec Saftey and Security'!K189,'28-Elec Saftey and Security'!N189="*",'28-Elec Saftey and Security'!M189,'28-Elec Saftey and Security'!P189="*",'28-Elec Saftey and Security'!O189,'28-Elec Saftey and Security'!R189="*",'28-Elec Saftey and Security'!Q189,'28-Elec Saftey and Security'!T189="*",'28-Elec Saftey and Security'!S189),"")</f>
        <v/>
      </c>
      <c r="E4096" s="622" t="e">
        <f>D4096/'Project Data'!$D$22</f>
        <v>#VALUE!</v>
      </c>
      <c r="F4096" s="174" t="s">
        <v>44</v>
      </c>
      <c r="G4096" s="239" t="str" cm="1">
        <f t="array" ref="G4096">_xlfn.IFNA(_xlfn.IFS('28-Elec Saftey and Security'!F189="*",'28-Elec Saftey and Security'!E189,'28-Elec Saftey and Security'!H189="*",'28-Elec Saftey and Security'!G189,'28-Elec Saftey and Security'!J189="*",'28-Elec Saftey and Security'!I189,'28-Elec Saftey and Security'!L189="*",'28-Elec Saftey and Security'!K189,'28-Elec Saftey and Security'!N189="*",'28-Elec Saftey and Security'!M189,'28-Elec Saftey and Security'!P189="*",'28-Elec Saftey and Security'!O189,'28-Elec Saftey and Security'!R189="*",'28-Elec Saftey and Security'!Q189,'28-Elec Saftey and Security'!T189="*",'28-Elec Saftey and Security'!S189,'28-Elec Saftey and Security'!V189="*",'28-Elec Saftey and Security'!U189),"")</f>
        <v/>
      </c>
      <c r="H4096" s="236" t="e">
        <f>G4096/'Project Data'!$D$22</f>
        <v>#VALUE!</v>
      </c>
      <c r="I4096" s="186"/>
      <c r="J4096" s="224"/>
      <c r="K4096" s="242"/>
    </row>
    <row r="4097" spans="1:11" s="147" customFormat="1" ht="15.6" hidden="1">
      <c r="A4097" s="198">
        <f>'28-Elec Saftey and Security'!A190</f>
        <v>0</v>
      </c>
      <c r="B4097" s="235" t="str">
        <f>'28-Elec Saftey and Security'!B190</f>
        <v>28 46 21.17 Proprietary Systems</v>
      </c>
      <c r="C4097" s="254"/>
      <c r="D4097" s="239" t="str" cm="1">
        <f t="array" ref="D4097">_xlfn.IFNA(_xlfn.IFS('28-Elec Saftey and Security'!D190="*",'28-Elec Saftey and Security'!C190,'28-Elec Saftey and Security'!F190="*",'28-Elec Saftey and Security'!E190,'28-Elec Saftey and Security'!H190="*",'28-Elec Saftey and Security'!G190,'28-Elec Saftey and Security'!J190="*",'28-Elec Saftey and Security'!I190,'28-Elec Saftey and Security'!L190="*",'28-Elec Saftey and Security'!K190,'28-Elec Saftey and Security'!N190="*",'28-Elec Saftey and Security'!M190,'28-Elec Saftey and Security'!P190="*",'28-Elec Saftey and Security'!O190,'28-Elec Saftey and Security'!R190="*",'28-Elec Saftey and Security'!Q190,'28-Elec Saftey and Security'!T190="*",'28-Elec Saftey and Security'!S190),"")</f>
        <v/>
      </c>
      <c r="E4097" s="622" t="e">
        <f>D4097/'Project Data'!$D$22</f>
        <v>#VALUE!</v>
      </c>
      <c r="F4097" s="174" t="s">
        <v>44</v>
      </c>
      <c r="G4097" s="239" t="str" cm="1">
        <f t="array" ref="G4097">_xlfn.IFNA(_xlfn.IFS('28-Elec Saftey and Security'!F190="*",'28-Elec Saftey and Security'!E190,'28-Elec Saftey and Security'!H190="*",'28-Elec Saftey and Security'!G190,'28-Elec Saftey and Security'!J190="*",'28-Elec Saftey and Security'!I190,'28-Elec Saftey and Security'!L190="*",'28-Elec Saftey and Security'!K190,'28-Elec Saftey and Security'!N190="*",'28-Elec Saftey and Security'!M190,'28-Elec Saftey and Security'!P190="*",'28-Elec Saftey and Security'!O190,'28-Elec Saftey and Security'!R190="*",'28-Elec Saftey and Security'!Q190,'28-Elec Saftey and Security'!T190="*",'28-Elec Saftey and Security'!S190,'28-Elec Saftey and Security'!V190="*",'28-Elec Saftey and Security'!U190),"")</f>
        <v/>
      </c>
      <c r="H4097" s="236" t="e">
        <f>G4097/'Project Data'!$D$22</f>
        <v>#VALUE!</v>
      </c>
      <c r="I4097" s="186"/>
      <c r="J4097" s="224"/>
      <c r="K4097" s="242"/>
    </row>
    <row r="4098" spans="1:11" s="147" customFormat="1" ht="15.6" hidden="1">
      <c r="A4098" s="198">
        <f>'28-Elec Saftey and Security'!A191</f>
        <v>0</v>
      </c>
      <c r="B4098" s="235" t="str">
        <f>'28-Elec Saftey and Security'!B191</f>
        <v>28 46 21.19 Central Station Systems</v>
      </c>
      <c r="C4098" s="254"/>
      <c r="D4098" s="239" t="str" cm="1">
        <f t="array" ref="D4098">_xlfn.IFNA(_xlfn.IFS('28-Elec Saftey and Security'!D191="*",'28-Elec Saftey and Security'!C191,'28-Elec Saftey and Security'!F191="*",'28-Elec Saftey and Security'!E191,'28-Elec Saftey and Security'!H191="*",'28-Elec Saftey and Security'!G191,'28-Elec Saftey and Security'!J191="*",'28-Elec Saftey and Security'!I191,'28-Elec Saftey and Security'!L191="*",'28-Elec Saftey and Security'!K191,'28-Elec Saftey and Security'!N191="*",'28-Elec Saftey and Security'!M191,'28-Elec Saftey and Security'!P191="*",'28-Elec Saftey and Security'!O191,'28-Elec Saftey and Security'!R191="*",'28-Elec Saftey and Security'!Q191,'28-Elec Saftey and Security'!T191="*",'28-Elec Saftey and Security'!S191),"")</f>
        <v/>
      </c>
      <c r="E4098" s="622" t="e">
        <f>D4098/'Project Data'!$D$22</f>
        <v>#VALUE!</v>
      </c>
      <c r="F4098" s="186" t="s">
        <v>44</v>
      </c>
      <c r="G4098" s="239" t="str" cm="1">
        <f t="array" ref="G4098">_xlfn.IFNA(_xlfn.IFS('28-Elec Saftey and Security'!F191="*",'28-Elec Saftey and Security'!E191,'28-Elec Saftey and Security'!H191="*",'28-Elec Saftey and Security'!G191,'28-Elec Saftey and Security'!J191="*",'28-Elec Saftey and Security'!I191,'28-Elec Saftey and Security'!L191="*",'28-Elec Saftey and Security'!K191,'28-Elec Saftey and Security'!N191="*",'28-Elec Saftey and Security'!M191,'28-Elec Saftey and Security'!P191="*",'28-Elec Saftey and Security'!O191,'28-Elec Saftey and Security'!R191="*",'28-Elec Saftey and Security'!Q191,'28-Elec Saftey and Security'!T191="*",'28-Elec Saftey and Security'!S191,'28-Elec Saftey and Security'!V191="*",'28-Elec Saftey and Security'!U191),"")</f>
        <v/>
      </c>
      <c r="H4098" s="236" t="e">
        <f>G4098/'Project Data'!$D$22</f>
        <v>#VALUE!</v>
      </c>
      <c r="I4098" s="186"/>
      <c r="J4098" s="224"/>
      <c r="K4098" s="242"/>
    </row>
    <row r="4099" spans="1:11" s="147" customFormat="1" ht="15.6" hidden="1">
      <c r="A4099" s="198">
        <f>'28-Elec Saftey and Security'!A192</f>
        <v>0</v>
      </c>
      <c r="B4099" s="235" t="str">
        <f>'28-Elec Saftey and Security'!B192</f>
        <v>28 46 21.21 Remote Station Systems</v>
      </c>
      <c r="C4099" s="254"/>
      <c r="D4099" s="239" t="str" cm="1">
        <f t="array" ref="D4099">_xlfn.IFNA(_xlfn.IFS('28-Elec Saftey and Security'!D192="*",'28-Elec Saftey and Security'!C192,'28-Elec Saftey and Security'!F192="*",'28-Elec Saftey and Security'!E192,'28-Elec Saftey and Security'!H192="*",'28-Elec Saftey and Security'!G192,'28-Elec Saftey and Security'!J192="*",'28-Elec Saftey and Security'!I192,'28-Elec Saftey and Security'!L192="*",'28-Elec Saftey and Security'!K192,'28-Elec Saftey and Security'!N192="*",'28-Elec Saftey and Security'!M192,'28-Elec Saftey and Security'!P192="*",'28-Elec Saftey and Security'!O192,'28-Elec Saftey and Security'!R192="*",'28-Elec Saftey and Security'!Q192,'28-Elec Saftey and Security'!T192="*",'28-Elec Saftey and Security'!S192),"")</f>
        <v/>
      </c>
      <c r="E4099" s="622" t="e">
        <f>D4099/'Project Data'!$D$22</f>
        <v>#VALUE!</v>
      </c>
      <c r="F4099" s="186" t="s">
        <v>44</v>
      </c>
      <c r="G4099" s="239" t="str" cm="1">
        <f t="array" ref="G4099">_xlfn.IFNA(_xlfn.IFS('28-Elec Saftey and Security'!F192="*",'28-Elec Saftey and Security'!E192,'28-Elec Saftey and Security'!H192="*",'28-Elec Saftey and Security'!G192,'28-Elec Saftey and Security'!J192="*",'28-Elec Saftey and Security'!I192,'28-Elec Saftey and Security'!L192="*",'28-Elec Saftey and Security'!K192,'28-Elec Saftey and Security'!N192="*",'28-Elec Saftey and Security'!M192,'28-Elec Saftey and Security'!P192="*",'28-Elec Saftey and Security'!O192,'28-Elec Saftey and Security'!R192="*",'28-Elec Saftey and Security'!Q192,'28-Elec Saftey and Security'!T192="*",'28-Elec Saftey and Security'!S192,'28-Elec Saftey and Security'!V192="*",'28-Elec Saftey and Security'!U192),"")</f>
        <v/>
      </c>
      <c r="H4099" s="236" t="e">
        <f>G4099/'Project Data'!$D$22</f>
        <v>#VALUE!</v>
      </c>
      <c r="I4099" s="186"/>
      <c r="J4099" s="224"/>
      <c r="K4099" s="242"/>
    </row>
    <row r="4100" spans="1:11" s="147" customFormat="1" ht="15.6" hidden="1">
      <c r="A4100" s="198">
        <f>'28-Elec Saftey and Security'!A193</f>
        <v>0</v>
      </c>
      <c r="B4100" s="235" t="str">
        <f>'28-Elec Saftey and Security'!B193</f>
        <v>28 46 21.23 Public Emergency Alarm Reporting Systems</v>
      </c>
      <c r="C4100" s="254"/>
      <c r="D4100" s="239" t="str" cm="1">
        <f t="array" ref="D4100">_xlfn.IFNA(_xlfn.IFS('28-Elec Saftey and Security'!D193="*",'28-Elec Saftey and Security'!C193,'28-Elec Saftey and Security'!F193="*",'28-Elec Saftey and Security'!E193,'28-Elec Saftey and Security'!H193="*",'28-Elec Saftey and Security'!G193,'28-Elec Saftey and Security'!J193="*",'28-Elec Saftey and Security'!I193,'28-Elec Saftey and Security'!L193="*",'28-Elec Saftey and Security'!K193,'28-Elec Saftey and Security'!N193="*",'28-Elec Saftey and Security'!M193,'28-Elec Saftey and Security'!P193="*",'28-Elec Saftey and Security'!O193,'28-Elec Saftey and Security'!R193="*",'28-Elec Saftey and Security'!Q193,'28-Elec Saftey and Security'!T193="*",'28-Elec Saftey and Security'!S193),"")</f>
        <v/>
      </c>
      <c r="E4100" s="622" t="e">
        <f>D4100/'Project Data'!$D$22</f>
        <v>#VALUE!</v>
      </c>
      <c r="F4100" s="186" t="s">
        <v>44</v>
      </c>
      <c r="G4100" s="239" t="str" cm="1">
        <f t="array" ref="G4100">_xlfn.IFNA(_xlfn.IFS('28-Elec Saftey and Security'!F193="*",'28-Elec Saftey and Security'!E193,'28-Elec Saftey and Security'!H193="*",'28-Elec Saftey and Security'!G193,'28-Elec Saftey and Security'!J193="*",'28-Elec Saftey and Security'!I193,'28-Elec Saftey and Security'!L193="*",'28-Elec Saftey and Security'!K193,'28-Elec Saftey and Security'!N193="*",'28-Elec Saftey and Security'!M193,'28-Elec Saftey and Security'!P193="*",'28-Elec Saftey and Security'!O193,'28-Elec Saftey and Security'!R193="*",'28-Elec Saftey and Security'!Q193,'28-Elec Saftey and Security'!T193="*",'28-Elec Saftey and Security'!S193,'28-Elec Saftey and Security'!V193="*",'28-Elec Saftey and Security'!U193),"")</f>
        <v/>
      </c>
      <c r="H4100" s="236" t="e">
        <f>G4100/'Project Data'!$D$22</f>
        <v>#VALUE!</v>
      </c>
      <c r="I4100" s="186"/>
      <c r="J4100" s="224"/>
      <c r="K4100" s="242"/>
    </row>
    <row r="4101" spans="1:11" s="147" customFormat="1" ht="15.6" hidden="1">
      <c r="A4101" s="198">
        <f>'28-Elec Saftey and Security'!A194</f>
        <v>0</v>
      </c>
      <c r="B4101" s="235" t="str">
        <f>'28-Elec Saftey and Security'!B194</f>
        <v>28 46 22 Network Command Centers, Printers and Peripherals for Fire Systems</v>
      </c>
      <c r="C4101" s="254"/>
      <c r="D4101" s="239" t="str" cm="1">
        <f t="array" ref="D4101">_xlfn.IFNA(_xlfn.IFS('28-Elec Saftey and Security'!D194="*",'28-Elec Saftey and Security'!C194,'28-Elec Saftey and Security'!F194="*",'28-Elec Saftey and Security'!E194,'28-Elec Saftey and Security'!H194="*",'28-Elec Saftey and Security'!G194,'28-Elec Saftey and Security'!J194="*",'28-Elec Saftey and Security'!I194,'28-Elec Saftey and Security'!L194="*",'28-Elec Saftey and Security'!K194,'28-Elec Saftey and Security'!N194="*",'28-Elec Saftey and Security'!M194,'28-Elec Saftey and Security'!P194="*",'28-Elec Saftey and Security'!O194,'28-Elec Saftey and Security'!R194="*",'28-Elec Saftey and Security'!Q194,'28-Elec Saftey and Security'!T194="*",'28-Elec Saftey and Security'!S194),"")</f>
        <v/>
      </c>
      <c r="E4101" s="622" t="e">
        <f>D4101/'Project Data'!$D$22</f>
        <v>#VALUE!</v>
      </c>
      <c r="F4101" s="186" t="s">
        <v>44</v>
      </c>
      <c r="G4101" s="239" t="str" cm="1">
        <f t="array" ref="G4101">_xlfn.IFNA(_xlfn.IFS('28-Elec Saftey and Security'!F194="*",'28-Elec Saftey and Security'!E194,'28-Elec Saftey and Security'!H194="*",'28-Elec Saftey and Security'!G194,'28-Elec Saftey and Security'!J194="*",'28-Elec Saftey and Security'!I194,'28-Elec Saftey and Security'!L194="*",'28-Elec Saftey and Security'!K194,'28-Elec Saftey and Security'!N194="*",'28-Elec Saftey and Security'!M194,'28-Elec Saftey and Security'!P194="*",'28-Elec Saftey and Security'!O194,'28-Elec Saftey and Security'!R194="*",'28-Elec Saftey and Security'!Q194,'28-Elec Saftey and Security'!T194="*",'28-Elec Saftey and Security'!S194,'28-Elec Saftey and Security'!V194="*",'28-Elec Saftey and Security'!U194),"")</f>
        <v/>
      </c>
      <c r="H4101" s="236" t="e">
        <f>G4101/'Project Data'!$D$22</f>
        <v>#VALUE!</v>
      </c>
      <c r="I4101" s="186"/>
      <c r="J4101" s="224"/>
      <c r="K4101" s="242"/>
    </row>
    <row r="4102" spans="1:11" s="147" customFormat="1" ht="15.6" hidden="1">
      <c r="A4102" s="198">
        <f>'28-Elec Saftey and Security'!A195</f>
        <v>0</v>
      </c>
      <c r="B4102" s="235" t="str">
        <f>'28-Elec Saftey and Security'!B195</f>
        <v>28 46 23 Fire Alarm Notification Appliances</v>
      </c>
      <c r="C4102" s="254"/>
      <c r="D4102" s="239" t="str" cm="1">
        <f t="array" ref="D4102">_xlfn.IFNA(_xlfn.IFS('28-Elec Saftey and Security'!D195="*",'28-Elec Saftey and Security'!C195,'28-Elec Saftey and Security'!F195="*",'28-Elec Saftey and Security'!E195,'28-Elec Saftey and Security'!H195="*",'28-Elec Saftey and Security'!G195,'28-Elec Saftey and Security'!J195="*",'28-Elec Saftey and Security'!I195,'28-Elec Saftey and Security'!L195="*",'28-Elec Saftey and Security'!K195,'28-Elec Saftey and Security'!N195="*",'28-Elec Saftey and Security'!M195,'28-Elec Saftey and Security'!P195="*",'28-Elec Saftey and Security'!O195,'28-Elec Saftey and Security'!R195="*",'28-Elec Saftey and Security'!Q195,'28-Elec Saftey and Security'!T195="*",'28-Elec Saftey and Security'!S195),"")</f>
        <v/>
      </c>
      <c r="E4102" s="622" t="e">
        <f>D4102/'Project Data'!$D$22</f>
        <v>#VALUE!</v>
      </c>
      <c r="F4102" s="186" t="s">
        <v>44</v>
      </c>
      <c r="G4102" s="239" t="str" cm="1">
        <f t="array" ref="G4102">_xlfn.IFNA(_xlfn.IFS('28-Elec Saftey and Security'!F195="*",'28-Elec Saftey and Security'!E195,'28-Elec Saftey and Security'!H195="*",'28-Elec Saftey and Security'!G195,'28-Elec Saftey and Security'!J195="*",'28-Elec Saftey and Security'!I195,'28-Elec Saftey and Security'!L195="*",'28-Elec Saftey and Security'!K195,'28-Elec Saftey and Security'!N195="*",'28-Elec Saftey and Security'!M195,'28-Elec Saftey and Security'!P195="*",'28-Elec Saftey and Security'!O195,'28-Elec Saftey and Security'!R195="*",'28-Elec Saftey and Security'!Q195,'28-Elec Saftey and Security'!T195="*",'28-Elec Saftey and Security'!S195,'28-Elec Saftey and Security'!V195="*",'28-Elec Saftey and Security'!U195),"")</f>
        <v/>
      </c>
      <c r="H4102" s="236" t="e">
        <f>G4102/'Project Data'!$D$22</f>
        <v>#VALUE!</v>
      </c>
      <c r="I4102" s="186"/>
      <c r="J4102" s="224"/>
      <c r="K4102" s="242"/>
    </row>
    <row r="4103" spans="1:11" s="147" customFormat="1" ht="15.6" hidden="1">
      <c r="A4103" s="198">
        <f>'28-Elec Saftey and Security'!A196</f>
        <v>0</v>
      </c>
      <c r="B4103" s="235" t="str">
        <f>'28-Elec Saftey and Security'!B196</f>
        <v>28 46 23.11 Fire Alarm Horns and Strobes</v>
      </c>
      <c r="C4103" s="254"/>
      <c r="D4103" s="239" t="str" cm="1">
        <f t="array" ref="D4103">_xlfn.IFNA(_xlfn.IFS('28-Elec Saftey and Security'!D196="*",'28-Elec Saftey and Security'!C196,'28-Elec Saftey and Security'!F196="*",'28-Elec Saftey and Security'!E196,'28-Elec Saftey and Security'!H196="*",'28-Elec Saftey and Security'!G196,'28-Elec Saftey and Security'!J196="*",'28-Elec Saftey and Security'!I196,'28-Elec Saftey and Security'!L196="*",'28-Elec Saftey and Security'!K196,'28-Elec Saftey and Security'!N196="*",'28-Elec Saftey and Security'!M196,'28-Elec Saftey and Security'!P196="*",'28-Elec Saftey and Security'!O196,'28-Elec Saftey and Security'!R196="*",'28-Elec Saftey and Security'!Q196,'28-Elec Saftey and Security'!T196="*",'28-Elec Saftey and Security'!S196),"")</f>
        <v/>
      </c>
      <c r="E4103" s="622" t="e">
        <f>D4103/'Project Data'!$D$22</f>
        <v>#VALUE!</v>
      </c>
      <c r="F4103" s="186" t="s">
        <v>44</v>
      </c>
      <c r="G4103" s="239" t="str" cm="1">
        <f t="array" ref="G4103">_xlfn.IFNA(_xlfn.IFS('28-Elec Saftey and Security'!F196="*",'28-Elec Saftey and Security'!E196,'28-Elec Saftey and Security'!H196="*",'28-Elec Saftey and Security'!G196,'28-Elec Saftey and Security'!J196="*",'28-Elec Saftey and Security'!I196,'28-Elec Saftey and Security'!L196="*",'28-Elec Saftey and Security'!K196,'28-Elec Saftey and Security'!N196="*",'28-Elec Saftey and Security'!M196,'28-Elec Saftey and Security'!P196="*",'28-Elec Saftey and Security'!O196,'28-Elec Saftey and Security'!R196="*",'28-Elec Saftey and Security'!Q196,'28-Elec Saftey and Security'!T196="*",'28-Elec Saftey and Security'!S196,'28-Elec Saftey and Security'!V196="*",'28-Elec Saftey and Security'!U196),"")</f>
        <v/>
      </c>
      <c r="H4103" s="236" t="e">
        <f>G4103/'Project Data'!$D$22</f>
        <v>#VALUE!</v>
      </c>
      <c r="I4103" s="186"/>
      <c r="J4103" s="224"/>
      <c r="K4103" s="242"/>
    </row>
    <row r="4104" spans="1:11" s="147" customFormat="1" ht="15.6" hidden="1">
      <c r="A4104" s="198">
        <f>'28-Elec Saftey and Security'!A197</f>
        <v>0</v>
      </c>
      <c r="B4104" s="235" t="str">
        <f>'28-Elec Saftey and Security'!B197</f>
        <v>28 46 23.13 Fire Alarm Speakers</v>
      </c>
      <c r="C4104" s="254"/>
      <c r="D4104" s="239" t="str" cm="1">
        <f t="array" ref="D4104">_xlfn.IFNA(_xlfn.IFS('28-Elec Saftey and Security'!D197="*",'28-Elec Saftey and Security'!C197,'28-Elec Saftey and Security'!F197="*",'28-Elec Saftey and Security'!E197,'28-Elec Saftey and Security'!H197="*",'28-Elec Saftey and Security'!G197,'28-Elec Saftey and Security'!J197="*",'28-Elec Saftey and Security'!I197,'28-Elec Saftey and Security'!L197="*",'28-Elec Saftey and Security'!K197,'28-Elec Saftey and Security'!N197="*",'28-Elec Saftey and Security'!M197,'28-Elec Saftey and Security'!P197="*",'28-Elec Saftey and Security'!O197,'28-Elec Saftey and Security'!R197="*",'28-Elec Saftey and Security'!Q197,'28-Elec Saftey and Security'!T197="*",'28-Elec Saftey and Security'!S197),"")</f>
        <v/>
      </c>
      <c r="E4104" s="622" t="e">
        <f>D4104/'Project Data'!$D$22</f>
        <v>#VALUE!</v>
      </c>
      <c r="F4104" s="186" t="s">
        <v>44</v>
      </c>
      <c r="G4104" s="239" t="str" cm="1">
        <f t="array" ref="G4104">_xlfn.IFNA(_xlfn.IFS('28-Elec Saftey and Security'!F197="*",'28-Elec Saftey and Security'!E197,'28-Elec Saftey and Security'!H197="*",'28-Elec Saftey and Security'!G197,'28-Elec Saftey and Security'!J197="*",'28-Elec Saftey and Security'!I197,'28-Elec Saftey and Security'!L197="*",'28-Elec Saftey and Security'!K197,'28-Elec Saftey and Security'!N197="*",'28-Elec Saftey and Security'!M197,'28-Elec Saftey and Security'!P197="*",'28-Elec Saftey and Security'!O197,'28-Elec Saftey and Security'!R197="*",'28-Elec Saftey and Security'!Q197,'28-Elec Saftey and Security'!T197="*",'28-Elec Saftey and Security'!S197,'28-Elec Saftey and Security'!V197="*",'28-Elec Saftey and Security'!U197),"")</f>
        <v/>
      </c>
      <c r="H4104" s="236" t="e">
        <f>G4104/'Project Data'!$D$22</f>
        <v>#VALUE!</v>
      </c>
      <c r="I4104" s="186"/>
      <c r="J4104" s="224"/>
      <c r="K4104" s="242"/>
    </row>
    <row r="4105" spans="1:11" s="147" customFormat="1" ht="15.6" hidden="1">
      <c r="A4105" s="198">
        <f>'28-Elec Saftey and Security'!A198</f>
        <v>0</v>
      </c>
      <c r="B4105" s="235" t="str">
        <f>'28-Elec Saftey and Security'!B198</f>
        <v>28 46 23.15 Fire Alarm Low Frequency Sounders</v>
      </c>
      <c r="C4105" s="254"/>
      <c r="D4105" s="239" t="str" cm="1">
        <f t="array" ref="D4105">_xlfn.IFNA(_xlfn.IFS('28-Elec Saftey and Security'!D198="*",'28-Elec Saftey and Security'!C198,'28-Elec Saftey and Security'!F198="*",'28-Elec Saftey and Security'!E198,'28-Elec Saftey and Security'!H198="*",'28-Elec Saftey and Security'!G198,'28-Elec Saftey and Security'!J198="*",'28-Elec Saftey and Security'!I198,'28-Elec Saftey and Security'!L198="*",'28-Elec Saftey and Security'!K198,'28-Elec Saftey and Security'!N198="*",'28-Elec Saftey and Security'!M198,'28-Elec Saftey and Security'!P198="*",'28-Elec Saftey and Security'!O198,'28-Elec Saftey and Security'!R198="*",'28-Elec Saftey and Security'!Q198,'28-Elec Saftey and Security'!T198="*",'28-Elec Saftey and Security'!S198),"")</f>
        <v/>
      </c>
      <c r="E4105" s="622" t="e">
        <f>D4105/'Project Data'!$D$22</f>
        <v>#VALUE!</v>
      </c>
      <c r="F4105" s="186" t="s">
        <v>44</v>
      </c>
      <c r="G4105" s="239" t="str" cm="1">
        <f t="array" ref="G4105">_xlfn.IFNA(_xlfn.IFS('28-Elec Saftey and Security'!F198="*",'28-Elec Saftey and Security'!E198,'28-Elec Saftey and Security'!H198="*",'28-Elec Saftey and Security'!G198,'28-Elec Saftey and Security'!J198="*",'28-Elec Saftey and Security'!I198,'28-Elec Saftey and Security'!L198="*",'28-Elec Saftey and Security'!K198,'28-Elec Saftey and Security'!N198="*",'28-Elec Saftey and Security'!M198,'28-Elec Saftey and Security'!P198="*",'28-Elec Saftey and Security'!O198,'28-Elec Saftey and Security'!R198="*",'28-Elec Saftey and Security'!Q198,'28-Elec Saftey and Security'!T198="*",'28-Elec Saftey and Security'!S198,'28-Elec Saftey and Security'!V198="*",'28-Elec Saftey and Security'!U198),"")</f>
        <v/>
      </c>
      <c r="H4105" s="236" t="e">
        <f>G4105/'Project Data'!$D$22</f>
        <v>#VALUE!</v>
      </c>
      <c r="I4105" s="186"/>
      <c r="J4105" s="224"/>
      <c r="K4105" s="242"/>
    </row>
    <row r="4106" spans="1:11" s="147" customFormat="1" ht="15.6" hidden="1">
      <c r="A4106" s="198">
        <f>'28-Elec Saftey and Security'!A199</f>
        <v>0</v>
      </c>
      <c r="B4106" s="235" t="str">
        <f>'28-Elec Saftey and Security'!B199</f>
        <v>28 46 23.17 Wide Band Sounders</v>
      </c>
      <c r="C4106" s="254"/>
      <c r="D4106" s="239" t="str" cm="1">
        <f t="array" ref="D4106">_xlfn.IFNA(_xlfn.IFS('28-Elec Saftey and Security'!D199="*",'28-Elec Saftey and Security'!C199,'28-Elec Saftey and Security'!F199="*",'28-Elec Saftey and Security'!E199,'28-Elec Saftey and Security'!H199="*",'28-Elec Saftey and Security'!G199,'28-Elec Saftey and Security'!J199="*",'28-Elec Saftey and Security'!I199,'28-Elec Saftey and Security'!L199="*",'28-Elec Saftey and Security'!K199,'28-Elec Saftey and Security'!N199="*",'28-Elec Saftey and Security'!M199,'28-Elec Saftey and Security'!P199="*",'28-Elec Saftey and Security'!O199,'28-Elec Saftey and Security'!R199="*",'28-Elec Saftey and Security'!Q199,'28-Elec Saftey and Security'!T199="*",'28-Elec Saftey and Security'!S199),"")</f>
        <v/>
      </c>
      <c r="E4106" s="622" t="e">
        <f>D4106/'Project Data'!$D$22</f>
        <v>#VALUE!</v>
      </c>
      <c r="F4106" s="186" t="s">
        <v>44</v>
      </c>
      <c r="G4106" s="239" t="str" cm="1">
        <f t="array" ref="G4106">_xlfn.IFNA(_xlfn.IFS('28-Elec Saftey and Security'!F199="*",'28-Elec Saftey and Security'!E199,'28-Elec Saftey and Security'!H199="*",'28-Elec Saftey and Security'!G199,'28-Elec Saftey and Security'!J199="*",'28-Elec Saftey and Security'!I199,'28-Elec Saftey and Security'!L199="*",'28-Elec Saftey and Security'!K199,'28-Elec Saftey and Security'!N199="*",'28-Elec Saftey and Security'!M199,'28-Elec Saftey and Security'!P199="*",'28-Elec Saftey and Security'!O199,'28-Elec Saftey and Security'!R199="*",'28-Elec Saftey and Security'!Q199,'28-Elec Saftey and Security'!T199="*",'28-Elec Saftey and Security'!S199,'28-Elec Saftey and Security'!V199="*",'28-Elec Saftey and Security'!U199),"")</f>
        <v/>
      </c>
      <c r="H4106" s="236" t="e">
        <f>G4106/'Project Data'!$D$22</f>
        <v>#VALUE!</v>
      </c>
      <c r="I4106" s="186"/>
      <c r="J4106" s="224"/>
      <c r="K4106" s="242"/>
    </row>
    <row r="4107" spans="1:11" s="147" customFormat="1" ht="15.6" hidden="1">
      <c r="A4107" s="198">
        <f>'28-Elec Saftey and Security'!A200</f>
        <v>0</v>
      </c>
      <c r="B4107" s="235" t="str">
        <f>'28-Elec Saftey and Security'!B200</f>
        <v>28 46 24 Fire Detection and Alarm Emergency Control Function Interfaces</v>
      </c>
      <c r="C4107" s="254"/>
      <c r="D4107" s="239" t="str" cm="1">
        <f t="array" ref="D4107">_xlfn.IFNA(_xlfn.IFS('28-Elec Saftey and Security'!D200="*",'28-Elec Saftey and Security'!C200,'28-Elec Saftey and Security'!F200="*",'28-Elec Saftey and Security'!E200,'28-Elec Saftey and Security'!H200="*",'28-Elec Saftey and Security'!G200,'28-Elec Saftey and Security'!J200="*",'28-Elec Saftey and Security'!I200,'28-Elec Saftey and Security'!L200="*",'28-Elec Saftey and Security'!K200,'28-Elec Saftey and Security'!N200="*",'28-Elec Saftey and Security'!M200,'28-Elec Saftey and Security'!P200="*",'28-Elec Saftey and Security'!O200,'28-Elec Saftey and Security'!R200="*",'28-Elec Saftey and Security'!Q200,'28-Elec Saftey and Security'!T200="*",'28-Elec Saftey and Security'!S200),"")</f>
        <v/>
      </c>
      <c r="E4107" s="622" t="e">
        <f>D4107/'Project Data'!$D$22</f>
        <v>#VALUE!</v>
      </c>
      <c r="F4107" s="186" t="s">
        <v>44</v>
      </c>
      <c r="G4107" s="239" t="str" cm="1">
        <f t="array" ref="G4107">_xlfn.IFNA(_xlfn.IFS('28-Elec Saftey and Security'!F200="*",'28-Elec Saftey and Security'!E200,'28-Elec Saftey and Security'!H200="*",'28-Elec Saftey and Security'!G200,'28-Elec Saftey and Security'!J200="*",'28-Elec Saftey and Security'!I200,'28-Elec Saftey and Security'!L200="*",'28-Elec Saftey and Security'!K200,'28-Elec Saftey and Security'!N200="*",'28-Elec Saftey and Security'!M200,'28-Elec Saftey and Security'!P200="*",'28-Elec Saftey and Security'!O200,'28-Elec Saftey and Security'!R200="*",'28-Elec Saftey and Security'!Q200,'28-Elec Saftey and Security'!T200="*",'28-Elec Saftey and Security'!S200,'28-Elec Saftey and Security'!V200="*",'28-Elec Saftey and Security'!U200),"")</f>
        <v/>
      </c>
      <c r="H4107" s="236" t="e">
        <f>G4107/'Project Data'!$D$22</f>
        <v>#VALUE!</v>
      </c>
      <c r="I4107" s="186"/>
      <c r="J4107" s="224"/>
      <c r="K4107" s="242"/>
    </row>
    <row r="4108" spans="1:11" s="147" customFormat="1" ht="15.6" hidden="1">
      <c r="A4108" s="198">
        <f>'28-Elec Saftey and Security'!A201</f>
        <v>0</v>
      </c>
      <c r="B4108" s="235" t="str">
        <f>'28-Elec Saftey and Security'!B201</f>
        <v>28 46 24.11 Fire Detection and Alarm Interfaces to Remote Monitoring</v>
      </c>
      <c r="C4108" s="254"/>
      <c r="D4108" s="239" t="str" cm="1">
        <f t="array" ref="D4108">_xlfn.IFNA(_xlfn.IFS('28-Elec Saftey and Security'!D201="*",'28-Elec Saftey and Security'!C201,'28-Elec Saftey and Security'!F201="*",'28-Elec Saftey and Security'!E201,'28-Elec Saftey and Security'!H201="*",'28-Elec Saftey and Security'!G201,'28-Elec Saftey and Security'!J201="*",'28-Elec Saftey and Security'!I201,'28-Elec Saftey and Security'!L201="*",'28-Elec Saftey and Security'!K201,'28-Elec Saftey and Security'!N201="*",'28-Elec Saftey and Security'!M201,'28-Elec Saftey and Security'!P201="*",'28-Elec Saftey and Security'!O201,'28-Elec Saftey and Security'!R201="*",'28-Elec Saftey and Security'!Q201,'28-Elec Saftey and Security'!T201="*",'28-Elec Saftey and Security'!S201),"")</f>
        <v/>
      </c>
      <c r="E4108" s="622" t="e">
        <f>D4108/'Project Data'!$D$22</f>
        <v>#VALUE!</v>
      </c>
      <c r="F4108" s="186" t="s">
        <v>44</v>
      </c>
      <c r="G4108" s="239" t="str" cm="1">
        <f t="array" ref="G4108">_xlfn.IFNA(_xlfn.IFS('28-Elec Saftey and Security'!F201="*",'28-Elec Saftey and Security'!E201,'28-Elec Saftey and Security'!H201="*",'28-Elec Saftey and Security'!G201,'28-Elec Saftey and Security'!J201="*",'28-Elec Saftey and Security'!I201,'28-Elec Saftey and Security'!L201="*",'28-Elec Saftey and Security'!K201,'28-Elec Saftey and Security'!N201="*",'28-Elec Saftey and Security'!M201,'28-Elec Saftey and Security'!P201="*",'28-Elec Saftey and Security'!O201,'28-Elec Saftey and Security'!R201="*",'28-Elec Saftey and Security'!Q201,'28-Elec Saftey and Security'!T201="*",'28-Elec Saftey and Security'!S201,'28-Elec Saftey and Security'!V201="*",'28-Elec Saftey and Security'!U201),"")</f>
        <v/>
      </c>
      <c r="H4108" s="236" t="e">
        <f>G4108/'Project Data'!$D$22</f>
        <v>#VALUE!</v>
      </c>
      <c r="I4108" s="186"/>
      <c r="J4108" s="224"/>
      <c r="K4108" s="242"/>
    </row>
    <row r="4109" spans="1:11" s="147" customFormat="1" ht="15.6" hidden="1">
      <c r="A4109" s="198">
        <f>'28-Elec Saftey and Security'!A202</f>
        <v>0</v>
      </c>
      <c r="B4109" s="235" t="str">
        <f>'28-Elec Saftey and Security'!B202</f>
        <v>28 46 24.13 Fire Detection and Alarm Interfaces to Access Control Hardware</v>
      </c>
      <c r="C4109" s="254"/>
      <c r="D4109" s="239" t="str" cm="1">
        <f t="array" ref="D4109">_xlfn.IFNA(_xlfn.IFS('28-Elec Saftey and Security'!D202="*",'28-Elec Saftey and Security'!C202,'28-Elec Saftey and Security'!F202="*",'28-Elec Saftey and Security'!E202,'28-Elec Saftey and Security'!H202="*",'28-Elec Saftey and Security'!G202,'28-Elec Saftey and Security'!J202="*",'28-Elec Saftey and Security'!I202,'28-Elec Saftey and Security'!L202="*",'28-Elec Saftey and Security'!K202,'28-Elec Saftey and Security'!N202="*",'28-Elec Saftey and Security'!M202,'28-Elec Saftey and Security'!P202="*",'28-Elec Saftey and Security'!O202,'28-Elec Saftey and Security'!R202="*",'28-Elec Saftey and Security'!Q202,'28-Elec Saftey and Security'!T202="*",'28-Elec Saftey and Security'!S202),"")</f>
        <v/>
      </c>
      <c r="E4109" s="622" t="e">
        <f>D4109/'Project Data'!$D$22</f>
        <v>#VALUE!</v>
      </c>
      <c r="F4109" s="186" t="s">
        <v>44</v>
      </c>
      <c r="G4109" s="239" t="str" cm="1">
        <f t="array" ref="G4109">_xlfn.IFNA(_xlfn.IFS('28-Elec Saftey and Security'!F202="*",'28-Elec Saftey and Security'!E202,'28-Elec Saftey and Security'!H202="*",'28-Elec Saftey and Security'!G202,'28-Elec Saftey and Security'!J202="*",'28-Elec Saftey and Security'!I202,'28-Elec Saftey and Security'!L202="*",'28-Elec Saftey and Security'!K202,'28-Elec Saftey and Security'!N202="*",'28-Elec Saftey and Security'!M202,'28-Elec Saftey and Security'!P202="*",'28-Elec Saftey and Security'!O202,'28-Elec Saftey and Security'!R202="*",'28-Elec Saftey and Security'!Q202,'28-Elec Saftey and Security'!T202="*",'28-Elec Saftey and Security'!S202,'28-Elec Saftey and Security'!V202="*",'28-Elec Saftey and Security'!U202),"")</f>
        <v/>
      </c>
      <c r="H4109" s="236" t="e">
        <f>G4109/'Project Data'!$D$22</f>
        <v>#VALUE!</v>
      </c>
      <c r="I4109" s="186"/>
      <c r="J4109" s="224"/>
      <c r="K4109" s="242"/>
    </row>
    <row r="4110" spans="1:11" s="147" customFormat="1" ht="15.6" hidden="1">
      <c r="A4110" s="198">
        <f>'28-Elec Saftey and Security'!A203</f>
        <v>0</v>
      </c>
      <c r="B4110" s="235" t="str">
        <f>'28-Elec Saftey and Security'!B203</f>
        <v>28 46 24.15 Fire Detection and Alarm Interfaces to Access Control System</v>
      </c>
      <c r="C4110" s="254"/>
      <c r="D4110" s="239" t="str" cm="1">
        <f t="array" ref="D4110">_xlfn.IFNA(_xlfn.IFS('28-Elec Saftey and Security'!D203="*",'28-Elec Saftey and Security'!C203,'28-Elec Saftey and Security'!F203="*",'28-Elec Saftey and Security'!E203,'28-Elec Saftey and Security'!H203="*",'28-Elec Saftey and Security'!G203,'28-Elec Saftey and Security'!J203="*",'28-Elec Saftey and Security'!I203,'28-Elec Saftey and Security'!L203="*",'28-Elec Saftey and Security'!K203,'28-Elec Saftey and Security'!N203="*",'28-Elec Saftey and Security'!M203,'28-Elec Saftey and Security'!P203="*",'28-Elec Saftey and Security'!O203,'28-Elec Saftey and Security'!R203="*",'28-Elec Saftey and Security'!Q203,'28-Elec Saftey and Security'!T203="*",'28-Elec Saftey and Security'!S203),"")</f>
        <v/>
      </c>
      <c r="E4110" s="622" t="e">
        <f>D4110/'Project Data'!$D$22</f>
        <v>#VALUE!</v>
      </c>
      <c r="F4110" s="186" t="s">
        <v>44</v>
      </c>
      <c r="G4110" s="239" t="str" cm="1">
        <f t="array" ref="G4110">_xlfn.IFNA(_xlfn.IFS('28-Elec Saftey and Security'!F203="*",'28-Elec Saftey and Security'!E203,'28-Elec Saftey and Security'!H203="*",'28-Elec Saftey and Security'!G203,'28-Elec Saftey and Security'!J203="*",'28-Elec Saftey and Security'!I203,'28-Elec Saftey and Security'!L203="*",'28-Elec Saftey and Security'!K203,'28-Elec Saftey and Security'!N203="*",'28-Elec Saftey and Security'!M203,'28-Elec Saftey and Security'!P203="*",'28-Elec Saftey and Security'!O203,'28-Elec Saftey and Security'!R203="*",'28-Elec Saftey and Security'!Q203,'28-Elec Saftey and Security'!T203="*",'28-Elec Saftey and Security'!S203,'28-Elec Saftey and Security'!V203="*",'28-Elec Saftey and Security'!U203),"")</f>
        <v/>
      </c>
      <c r="H4110" s="236" t="e">
        <f>G4110/'Project Data'!$D$22</f>
        <v>#VALUE!</v>
      </c>
      <c r="I4110" s="186"/>
      <c r="J4110" s="224"/>
      <c r="K4110" s="242"/>
    </row>
    <row r="4111" spans="1:11" s="147" customFormat="1" ht="15.6" hidden="1">
      <c r="A4111" s="198">
        <f>'28-Elec Saftey and Security'!A204</f>
        <v>0</v>
      </c>
      <c r="B4111" s="235" t="str">
        <f>'28-Elec Saftey and Security'!B204</f>
        <v>28 46 24.17 Fire Detection and Alarm Interfaces to Intrusion Detection</v>
      </c>
      <c r="C4111" s="254"/>
      <c r="D4111" s="239" t="str" cm="1">
        <f t="array" ref="D4111">_xlfn.IFNA(_xlfn.IFS('28-Elec Saftey and Security'!D204="*",'28-Elec Saftey and Security'!C204,'28-Elec Saftey and Security'!F204="*",'28-Elec Saftey and Security'!E204,'28-Elec Saftey and Security'!H204="*",'28-Elec Saftey and Security'!G204,'28-Elec Saftey and Security'!J204="*",'28-Elec Saftey and Security'!I204,'28-Elec Saftey and Security'!L204="*",'28-Elec Saftey and Security'!K204,'28-Elec Saftey and Security'!N204="*",'28-Elec Saftey and Security'!M204,'28-Elec Saftey and Security'!P204="*",'28-Elec Saftey and Security'!O204,'28-Elec Saftey and Security'!R204="*",'28-Elec Saftey and Security'!Q204,'28-Elec Saftey and Security'!T204="*",'28-Elec Saftey and Security'!S204),"")</f>
        <v/>
      </c>
      <c r="E4111" s="622" t="e">
        <f>D4111/'Project Data'!$D$22</f>
        <v>#VALUE!</v>
      </c>
      <c r="F4111" s="186" t="s">
        <v>44</v>
      </c>
      <c r="G4111" s="239" t="str" cm="1">
        <f t="array" ref="G4111">_xlfn.IFNA(_xlfn.IFS('28-Elec Saftey and Security'!F204="*",'28-Elec Saftey and Security'!E204,'28-Elec Saftey and Security'!H204="*",'28-Elec Saftey and Security'!G204,'28-Elec Saftey and Security'!J204="*",'28-Elec Saftey and Security'!I204,'28-Elec Saftey and Security'!L204="*",'28-Elec Saftey and Security'!K204,'28-Elec Saftey and Security'!N204="*",'28-Elec Saftey and Security'!M204,'28-Elec Saftey and Security'!P204="*",'28-Elec Saftey and Security'!O204,'28-Elec Saftey and Security'!R204="*",'28-Elec Saftey and Security'!Q204,'28-Elec Saftey and Security'!T204="*",'28-Elec Saftey and Security'!S204,'28-Elec Saftey and Security'!V204="*",'28-Elec Saftey and Security'!U204),"")</f>
        <v/>
      </c>
      <c r="H4111" s="236" t="e">
        <f>G4111/'Project Data'!$D$22</f>
        <v>#VALUE!</v>
      </c>
      <c r="I4111" s="186"/>
      <c r="J4111" s="224"/>
      <c r="K4111" s="242"/>
    </row>
    <row r="4112" spans="1:11" s="147" customFormat="1" ht="15.6" hidden="1">
      <c r="A4112" s="198">
        <f>'28-Elec Saftey and Security'!A205</f>
        <v>0</v>
      </c>
      <c r="B4112" s="235" t="str">
        <f>'28-Elec Saftey and Security'!B205</f>
        <v>28 46 24.19 Fire Detection and Alarm Interfaces to Video Surveillance</v>
      </c>
      <c r="C4112" s="254"/>
      <c r="D4112" s="239" t="str" cm="1">
        <f t="array" ref="D4112">_xlfn.IFNA(_xlfn.IFS('28-Elec Saftey and Security'!D205="*",'28-Elec Saftey and Security'!C205,'28-Elec Saftey and Security'!F205="*",'28-Elec Saftey and Security'!E205,'28-Elec Saftey and Security'!H205="*",'28-Elec Saftey and Security'!G205,'28-Elec Saftey and Security'!J205="*",'28-Elec Saftey and Security'!I205,'28-Elec Saftey and Security'!L205="*",'28-Elec Saftey and Security'!K205,'28-Elec Saftey and Security'!N205="*",'28-Elec Saftey and Security'!M205,'28-Elec Saftey and Security'!P205="*",'28-Elec Saftey and Security'!O205,'28-Elec Saftey and Security'!R205="*",'28-Elec Saftey and Security'!Q205,'28-Elec Saftey and Security'!T205="*",'28-Elec Saftey and Security'!S205),"")</f>
        <v/>
      </c>
      <c r="E4112" s="622" t="e">
        <f>D4112/'Project Data'!$D$22</f>
        <v>#VALUE!</v>
      </c>
      <c r="F4112" s="186" t="s">
        <v>44</v>
      </c>
      <c r="G4112" s="239" t="str" cm="1">
        <f t="array" ref="G4112">_xlfn.IFNA(_xlfn.IFS('28-Elec Saftey and Security'!F205="*",'28-Elec Saftey and Security'!E205,'28-Elec Saftey and Security'!H205="*",'28-Elec Saftey and Security'!G205,'28-Elec Saftey and Security'!J205="*",'28-Elec Saftey and Security'!I205,'28-Elec Saftey and Security'!L205="*",'28-Elec Saftey and Security'!K205,'28-Elec Saftey and Security'!N205="*",'28-Elec Saftey and Security'!M205,'28-Elec Saftey and Security'!P205="*",'28-Elec Saftey and Security'!O205,'28-Elec Saftey and Security'!R205="*",'28-Elec Saftey and Security'!Q205,'28-Elec Saftey and Security'!T205="*",'28-Elec Saftey and Security'!S205,'28-Elec Saftey and Security'!V205="*",'28-Elec Saftey and Security'!U205),"")</f>
        <v/>
      </c>
      <c r="H4112" s="236" t="e">
        <f>G4112/'Project Data'!$D$22</f>
        <v>#VALUE!</v>
      </c>
      <c r="I4112" s="186"/>
      <c r="J4112" s="224"/>
      <c r="K4112" s="242"/>
    </row>
    <row r="4113" spans="1:11" s="147" customFormat="1" ht="15.6" hidden="1">
      <c r="A4113" s="198">
        <f>'28-Elec Saftey and Security'!A206</f>
        <v>0</v>
      </c>
      <c r="B4113" s="235" t="str">
        <f>'28-Elec Saftey and Security'!B206</f>
        <v>28 46 24.21 Fire Detection and Alarm Interfaces to Elevator Control</v>
      </c>
      <c r="C4113" s="254"/>
      <c r="D4113" s="239" t="str" cm="1">
        <f t="array" ref="D4113">_xlfn.IFNA(_xlfn.IFS('28-Elec Saftey and Security'!D206="*",'28-Elec Saftey and Security'!C206,'28-Elec Saftey and Security'!F206="*",'28-Elec Saftey and Security'!E206,'28-Elec Saftey and Security'!H206="*",'28-Elec Saftey and Security'!G206,'28-Elec Saftey and Security'!J206="*",'28-Elec Saftey and Security'!I206,'28-Elec Saftey and Security'!L206="*",'28-Elec Saftey and Security'!K206,'28-Elec Saftey and Security'!N206="*",'28-Elec Saftey and Security'!M206,'28-Elec Saftey and Security'!P206="*",'28-Elec Saftey and Security'!O206,'28-Elec Saftey and Security'!R206="*",'28-Elec Saftey and Security'!Q206,'28-Elec Saftey and Security'!T206="*",'28-Elec Saftey and Security'!S206),"")</f>
        <v/>
      </c>
      <c r="E4113" s="622" t="e">
        <f>D4113/'Project Data'!$D$22</f>
        <v>#VALUE!</v>
      </c>
      <c r="F4113" s="186" t="s">
        <v>44</v>
      </c>
      <c r="G4113" s="239" t="str" cm="1">
        <f t="array" ref="G4113">_xlfn.IFNA(_xlfn.IFS('28-Elec Saftey and Security'!F206="*",'28-Elec Saftey and Security'!E206,'28-Elec Saftey and Security'!H206="*",'28-Elec Saftey and Security'!G206,'28-Elec Saftey and Security'!J206="*",'28-Elec Saftey and Security'!I206,'28-Elec Saftey and Security'!L206="*",'28-Elec Saftey and Security'!K206,'28-Elec Saftey and Security'!N206="*",'28-Elec Saftey and Security'!M206,'28-Elec Saftey and Security'!P206="*",'28-Elec Saftey and Security'!O206,'28-Elec Saftey and Security'!R206="*",'28-Elec Saftey and Security'!Q206,'28-Elec Saftey and Security'!T206="*",'28-Elec Saftey and Security'!S206,'28-Elec Saftey and Security'!V206="*",'28-Elec Saftey and Security'!U206),"")</f>
        <v/>
      </c>
      <c r="H4113" s="236" t="e">
        <f>G4113/'Project Data'!$D$22</f>
        <v>#VALUE!</v>
      </c>
      <c r="I4113" s="186"/>
      <c r="J4113" s="224"/>
      <c r="K4113" s="242"/>
    </row>
    <row r="4114" spans="1:11" s="147" customFormat="1" ht="15.6" hidden="1">
      <c r="A4114" s="198">
        <f>'28-Elec Saftey and Security'!A207</f>
        <v>0</v>
      </c>
      <c r="B4114" s="235" t="str">
        <f>'28-Elec Saftey and Security'!B207</f>
        <v>28 46 24.23 Other Fire Detection and Alarm Interfaces</v>
      </c>
      <c r="C4114" s="254"/>
      <c r="D4114" s="239" t="str" cm="1">
        <f t="array" ref="D4114">_xlfn.IFNA(_xlfn.IFS('28-Elec Saftey and Security'!D207="*",'28-Elec Saftey and Security'!C207,'28-Elec Saftey and Security'!F207="*",'28-Elec Saftey and Security'!E207,'28-Elec Saftey and Security'!H207="*",'28-Elec Saftey and Security'!G207,'28-Elec Saftey and Security'!J207="*",'28-Elec Saftey and Security'!I207,'28-Elec Saftey and Security'!L207="*",'28-Elec Saftey and Security'!K207,'28-Elec Saftey and Security'!N207="*",'28-Elec Saftey and Security'!M207,'28-Elec Saftey and Security'!P207="*",'28-Elec Saftey and Security'!O207,'28-Elec Saftey and Security'!R207="*",'28-Elec Saftey and Security'!Q207,'28-Elec Saftey and Security'!T207="*",'28-Elec Saftey and Security'!S207),"")</f>
        <v/>
      </c>
      <c r="E4114" s="622" t="e">
        <f>D4114/'Project Data'!$D$22</f>
        <v>#VALUE!</v>
      </c>
      <c r="F4114" s="186" t="s">
        <v>44</v>
      </c>
      <c r="G4114" s="239" t="str" cm="1">
        <f t="array" ref="G4114">_xlfn.IFNA(_xlfn.IFS('28-Elec Saftey and Security'!F207="*",'28-Elec Saftey and Security'!E207,'28-Elec Saftey and Security'!H207="*",'28-Elec Saftey and Security'!G207,'28-Elec Saftey and Security'!J207="*",'28-Elec Saftey and Security'!I207,'28-Elec Saftey and Security'!L207="*",'28-Elec Saftey and Security'!K207,'28-Elec Saftey and Security'!N207="*",'28-Elec Saftey and Security'!M207,'28-Elec Saftey and Security'!P207="*",'28-Elec Saftey and Security'!O207,'28-Elec Saftey and Security'!R207="*",'28-Elec Saftey and Security'!Q207,'28-Elec Saftey and Security'!T207="*",'28-Elec Saftey and Security'!S207,'28-Elec Saftey and Security'!V207="*",'28-Elec Saftey and Security'!U207),"")</f>
        <v/>
      </c>
      <c r="H4114" s="236" t="e">
        <f>G4114/'Project Data'!$D$22</f>
        <v>#VALUE!</v>
      </c>
      <c r="I4114" s="186"/>
      <c r="J4114" s="224"/>
      <c r="K4114" s="242"/>
    </row>
    <row r="4115" spans="1:11" s="147" customFormat="1" ht="15.6" hidden="1">
      <c r="A4115" s="198">
        <f>'28-Elec Saftey and Security'!A208</f>
        <v>0</v>
      </c>
      <c r="B4115" s="235" t="str">
        <f>'28-Elec Saftey and Security'!B208</f>
        <v>28 47 00 Mass Notification</v>
      </c>
      <c r="C4115" s="254"/>
      <c r="D4115" s="239" t="str" cm="1">
        <f t="array" ref="D4115">_xlfn.IFNA(_xlfn.IFS('28-Elec Saftey and Security'!D208="*",'28-Elec Saftey and Security'!C208,'28-Elec Saftey and Security'!F208="*",'28-Elec Saftey and Security'!E208,'28-Elec Saftey and Security'!H208="*",'28-Elec Saftey and Security'!G208,'28-Elec Saftey and Security'!J208="*",'28-Elec Saftey and Security'!I208,'28-Elec Saftey and Security'!L208="*",'28-Elec Saftey and Security'!K208,'28-Elec Saftey and Security'!N208="*",'28-Elec Saftey and Security'!M208,'28-Elec Saftey and Security'!P208="*",'28-Elec Saftey and Security'!O208,'28-Elec Saftey and Security'!R208="*",'28-Elec Saftey and Security'!Q208,'28-Elec Saftey and Security'!T208="*",'28-Elec Saftey and Security'!S208),"")</f>
        <v/>
      </c>
      <c r="E4115" s="622" t="e">
        <f>D4115/'Project Data'!$D$22</f>
        <v>#VALUE!</v>
      </c>
      <c r="F4115" s="186" t="s">
        <v>44</v>
      </c>
      <c r="G4115" s="239" t="str" cm="1">
        <f t="array" ref="G4115">_xlfn.IFNA(_xlfn.IFS('28-Elec Saftey and Security'!F208="*",'28-Elec Saftey and Security'!E208,'28-Elec Saftey and Security'!H208="*",'28-Elec Saftey and Security'!G208,'28-Elec Saftey and Security'!J208="*",'28-Elec Saftey and Security'!I208,'28-Elec Saftey and Security'!L208="*",'28-Elec Saftey and Security'!K208,'28-Elec Saftey and Security'!N208="*",'28-Elec Saftey and Security'!M208,'28-Elec Saftey and Security'!P208="*",'28-Elec Saftey and Security'!O208,'28-Elec Saftey and Security'!R208="*",'28-Elec Saftey and Security'!Q208,'28-Elec Saftey and Security'!T208="*",'28-Elec Saftey and Security'!S208,'28-Elec Saftey and Security'!V208="*",'28-Elec Saftey and Security'!U208),"")</f>
        <v/>
      </c>
      <c r="H4115" s="236" t="e">
        <f>G4115/'Project Data'!$D$22</f>
        <v>#VALUE!</v>
      </c>
      <c r="I4115" s="186"/>
      <c r="J4115" s="224"/>
      <c r="K4115" s="242"/>
    </row>
    <row r="4116" spans="1:11" s="147" customFormat="1" ht="15.6" hidden="1">
      <c r="A4116" s="198">
        <f>'28-Elec Saftey and Security'!A209</f>
        <v>0</v>
      </c>
      <c r="B4116" s="235" t="str">
        <f>'28-Elec Saftey and Security'!B209</f>
        <v>28 47 11 System Requirements for Mass Notification</v>
      </c>
      <c r="C4116" s="254"/>
      <c r="D4116" s="239" t="str" cm="1">
        <f t="array" ref="D4116">_xlfn.IFNA(_xlfn.IFS('28-Elec Saftey and Security'!D209="*",'28-Elec Saftey and Security'!C209,'28-Elec Saftey and Security'!F209="*",'28-Elec Saftey and Security'!E209,'28-Elec Saftey and Security'!H209="*",'28-Elec Saftey and Security'!G209,'28-Elec Saftey and Security'!J209="*",'28-Elec Saftey and Security'!I209,'28-Elec Saftey and Security'!L209="*",'28-Elec Saftey and Security'!K209,'28-Elec Saftey and Security'!N209="*",'28-Elec Saftey and Security'!M209,'28-Elec Saftey and Security'!P209="*",'28-Elec Saftey and Security'!O209,'28-Elec Saftey and Security'!R209="*",'28-Elec Saftey and Security'!Q209,'28-Elec Saftey and Security'!T209="*",'28-Elec Saftey and Security'!S209),"")</f>
        <v/>
      </c>
      <c r="E4116" s="622" t="e">
        <f>D4116/'Project Data'!$D$22</f>
        <v>#VALUE!</v>
      </c>
      <c r="F4116" s="186" t="s">
        <v>44</v>
      </c>
      <c r="G4116" s="239" t="str" cm="1">
        <f t="array" ref="G4116">_xlfn.IFNA(_xlfn.IFS('28-Elec Saftey and Security'!F209="*",'28-Elec Saftey and Security'!E209,'28-Elec Saftey and Security'!H209="*",'28-Elec Saftey and Security'!G209,'28-Elec Saftey and Security'!J209="*",'28-Elec Saftey and Security'!I209,'28-Elec Saftey and Security'!L209="*",'28-Elec Saftey and Security'!K209,'28-Elec Saftey and Security'!N209="*",'28-Elec Saftey and Security'!M209,'28-Elec Saftey and Security'!P209="*",'28-Elec Saftey and Security'!O209,'28-Elec Saftey and Security'!R209="*",'28-Elec Saftey and Security'!Q209,'28-Elec Saftey and Security'!T209="*",'28-Elec Saftey and Security'!S209,'28-Elec Saftey and Security'!V209="*",'28-Elec Saftey and Security'!U209),"")</f>
        <v/>
      </c>
      <c r="H4116" s="236" t="e">
        <f>G4116/'Project Data'!$D$22</f>
        <v>#VALUE!</v>
      </c>
      <c r="I4116" s="186"/>
      <c r="J4116" s="224"/>
      <c r="K4116" s="242"/>
    </row>
    <row r="4117" spans="1:11" s="147" customFormat="1" ht="15.6" hidden="1">
      <c r="A4117" s="198">
        <f>'28-Elec Saftey and Security'!A210</f>
        <v>0</v>
      </c>
      <c r="B4117" s="235" t="str">
        <f>'28-Elec Saftey and Security'!B210</f>
        <v>28 47 13 Mass Notification Software</v>
      </c>
      <c r="C4117" s="254"/>
      <c r="D4117" s="239" t="str" cm="1">
        <f t="array" ref="D4117">_xlfn.IFNA(_xlfn.IFS('28-Elec Saftey and Security'!D210="*",'28-Elec Saftey and Security'!C210,'28-Elec Saftey and Security'!F210="*",'28-Elec Saftey and Security'!E210,'28-Elec Saftey and Security'!H210="*",'28-Elec Saftey and Security'!G210,'28-Elec Saftey and Security'!J210="*",'28-Elec Saftey and Security'!I210,'28-Elec Saftey and Security'!L210="*",'28-Elec Saftey and Security'!K210,'28-Elec Saftey and Security'!N210="*",'28-Elec Saftey and Security'!M210,'28-Elec Saftey and Security'!P210="*",'28-Elec Saftey and Security'!O210,'28-Elec Saftey and Security'!R210="*",'28-Elec Saftey and Security'!Q210,'28-Elec Saftey and Security'!T210="*",'28-Elec Saftey and Security'!S210),"")</f>
        <v/>
      </c>
      <c r="E4117" s="622" t="e">
        <f>D4117/'Project Data'!$D$22</f>
        <v>#VALUE!</v>
      </c>
      <c r="F4117" s="186" t="s">
        <v>44</v>
      </c>
      <c r="G4117" s="239" t="str" cm="1">
        <f t="array" ref="G4117">_xlfn.IFNA(_xlfn.IFS('28-Elec Saftey and Security'!F210="*",'28-Elec Saftey and Security'!E210,'28-Elec Saftey and Security'!H210="*",'28-Elec Saftey and Security'!G210,'28-Elec Saftey and Security'!J210="*",'28-Elec Saftey and Security'!I210,'28-Elec Saftey and Security'!L210="*",'28-Elec Saftey and Security'!K210,'28-Elec Saftey and Security'!N210="*",'28-Elec Saftey and Security'!M210,'28-Elec Saftey and Security'!P210="*",'28-Elec Saftey and Security'!O210,'28-Elec Saftey and Security'!R210="*",'28-Elec Saftey and Security'!Q210,'28-Elec Saftey and Security'!T210="*",'28-Elec Saftey and Security'!S210,'28-Elec Saftey and Security'!V210="*",'28-Elec Saftey and Security'!U210),"")</f>
        <v/>
      </c>
      <c r="H4117" s="236" t="e">
        <f>G4117/'Project Data'!$D$22</f>
        <v>#VALUE!</v>
      </c>
      <c r="I4117" s="186"/>
      <c r="J4117" s="224"/>
      <c r="K4117" s="242"/>
    </row>
    <row r="4118" spans="1:11" s="147" customFormat="1" ht="15.6" hidden="1">
      <c r="A4118" s="198">
        <f>'28-Elec Saftey and Security'!A211</f>
        <v>0</v>
      </c>
      <c r="B4118" s="235" t="str">
        <f>'28-Elec Saftey and Security'!B211</f>
        <v>28 47 15 Mass Notification Control Panels</v>
      </c>
      <c r="C4118" s="254"/>
      <c r="D4118" s="239" t="str" cm="1">
        <f t="array" ref="D4118">_xlfn.IFNA(_xlfn.IFS('28-Elec Saftey and Security'!D211="*",'28-Elec Saftey and Security'!C211,'28-Elec Saftey and Security'!F211="*",'28-Elec Saftey and Security'!E211,'28-Elec Saftey and Security'!H211="*",'28-Elec Saftey and Security'!G211,'28-Elec Saftey and Security'!J211="*",'28-Elec Saftey and Security'!I211,'28-Elec Saftey and Security'!L211="*",'28-Elec Saftey and Security'!K211,'28-Elec Saftey and Security'!N211="*",'28-Elec Saftey and Security'!M211,'28-Elec Saftey and Security'!P211="*",'28-Elec Saftey and Security'!O211,'28-Elec Saftey and Security'!R211="*",'28-Elec Saftey and Security'!Q211,'28-Elec Saftey and Security'!T211="*",'28-Elec Saftey and Security'!S211),"")</f>
        <v/>
      </c>
      <c r="E4118" s="622" t="e">
        <f>D4118/'Project Data'!$D$22</f>
        <v>#VALUE!</v>
      </c>
      <c r="F4118" s="186" t="s">
        <v>44</v>
      </c>
      <c r="G4118" s="239" t="str" cm="1">
        <f t="array" ref="G4118">_xlfn.IFNA(_xlfn.IFS('28-Elec Saftey and Security'!F211="*",'28-Elec Saftey and Security'!E211,'28-Elec Saftey and Security'!H211="*",'28-Elec Saftey and Security'!G211,'28-Elec Saftey and Security'!J211="*",'28-Elec Saftey and Security'!I211,'28-Elec Saftey and Security'!L211="*",'28-Elec Saftey and Security'!K211,'28-Elec Saftey and Security'!N211="*",'28-Elec Saftey and Security'!M211,'28-Elec Saftey and Security'!P211="*",'28-Elec Saftey and Security'!O211,'28-Elec Saftey and Security'!R211="*",'28-Elec Saftey and Security'!Q211,'28-Elec Saftey and Security'!T211="*",'28-Elec Saftey and Security'!S211,'28-Elec Saftey and Security'!V211="*",'28-Elec Saftey and Security'!U211),"")</f>
        <v/>
      </c>
      <c r="H4118" s="236" t="e">
        <f>G4118/'Project Data'!$D$22</f>
        <v>#VALUE!</v>
      </c>
      <c r="I4118" s="186"/>
      <c r="J4118" s="224"/>
      <c r="K4118" s="242"/>
    </row>
    <row r="4119" spans="1:11" s="147" customFormat="1" ht="15.6" hidden="1">
      <c r="A4119" s="198">
        <f>'28-Elec Saftey and Security'!A212</f>
        <v>0</v>
      </c>
      <c r="B4119" s="235" t="str">
        <f>'28-Elec Saftey and Security'!B212</f>
        <v>28 47 17 Notification Devices and Methods</v>
      </c>
      <c r="C4119" s="254"/>
      <c r="D4119" s="239" t="str" cm="1">
        <f t="array" ref="D4119">_xlfn.IFNA(_xlfn.IFS('28-Elec Saftey and Security'!D212="*",'28-Elec Saftey and Security'!C212,'28-Elec Saftey and Security'!F212="*",'28-Elec Saftey and Security'!E212,'28-Elec Saftey and Security'!H212="*",'28-Elec Saftey and Security'!G212,'28-Elec Saftey and Security'!J212="*",'28-Elec Saftey and Security'!I212,'28-Elec Saftey and Security'!L212="*",'28-Elec Saftey and Security'!K212,'28-Elec Saftey and Security'!N212="*",'28-Elec Saftey and Security'!M212,'28-Elec Saftey and Security'!P212="*",'28-Elec Saftey and Security'!O212,'28-Elec Saftey and Security'!R212="*",'28-Elec Saftey and Security'!Q212,'28-Elec Saftey and Security'!T212="*",'28-Elec Saftey and Security'!S212),"")</f>
        <v/>
      </c>
      <c r="E4119" s="622" t="e">
        <f>D4119/'Project Data'!$D$22</f>
        <v>#VALUE!</v>
      </c>
      <c r="F4119" s="186" t="s">
        <v>44</v>
      </c>
      <c r="G4119" s="239" t="str" cm="1">
        <f t="array" ref="G4119">_xlfn.IFNA(_xlfn.IFS('28-Elec Saftey and Security'!F212="*",'28-Elec Saftey and Security'!E212,'28-Elec Saftey and Security'!H212="*",'28-Elec Saftey and Security'!G212,'28-Elec Saftey and Security'!J212="*",'28-Elec Saftey and Security'!I212,'28-Elec Saftey and Security'!L212="*",'28-Elec Saftey and Security'!K212,'28-Elec Saftey and Security'!N212="*",'28-Elec Saftey and Security'!M212,'28-Elec Saftey and Security'!P212="*",'28-Elec Saftey and Security'!O212,'28-Elec Saftey and Security'!R212="*",'28-Elec Saftey and Security'!Q212,'28-Elec Saftey and Security'!T212="*",'28-Elec Saftey and Security'!S212,'28-Elec Saftey and Security'!V212="*",'28-Elec Saftey and Security'!U212),"")</f>
        <v/>
      </c>
      <c r="H4119" s="236" t="e">
        <f>G4119/'Project Data'!$D$22</f>
        <v>#VALUE!</v>
      </c>
      <c r="I4119" s="186"/>
      <c r="J4119" s="224"/>
      <c r="K4119" s="242"/>
    </row>
    <row r="4120" spans="1:11" s="147" customFormat="1" ht="15.6" hidden="1">
      <c r="A4120" s="198">
        <f>'28-Elec Saftey and Security'!A213</f>
        <v>0</v>
      </c>
      <c r="B4120" s="235" t="str">
        <f>'28-Elec Saftey and Security'!B213</f>
        <v>28 47 21 Mass Notification System Interfaces</v>
      </c>
      <c r="C4120" s="254"/>
      <c r="D4120" s="239" t="str" cm="1">
        <f t="array" ref="D4120">_xlfn.IFNA(_xlfn.IFS('28-Elec Saftey and Security'!D213="*",'28-Elec Saftey and Security'!C213,'28-Elec Saftey and Security'!F213="*",'28-Elec Saftey and Security'!E213,'28-Elec Saftey and Security'!H213="*",'28-Elec Saftey and Security'!G213,'28-Elec Saftey and Security'!J213="*",'28-Elec Saftey and Security'!I213,'28-Elec Saftey and Security'!L213="*",'28-Elec Saftey and Security'!K213,'28-Elec Saftey and Security'!N213="*",'28-Elec Saftey and Security'!M213,'28-Elec Saftey and Security'!P213="*",'28-Elec Saftey and Security'!O213,'28-Elec Saftey and Security'!R213="*",'28-Elec Saftey and Security'!Q213,'28-Elec Saftey and Security'!T213="*",'28-Elec Saftey and Security'!S213),"")</f>
        <v/>
      </c>
      <c r="E4120" s="622" t="e">
        <f>D4120/'Project Data'!$D$22</f>
        <v>#VALUE!</v>
      </c>
      <c r="F4120" s="186" t="s">
        <v>44</v>
      </c>
      <c r="G4120" s="239" t="str" cm="1">
        <f t="array" ref="G4120">_xlfn.IFNA(_xlfn.IFS('28-Elec Saftey and Security'!F213="*",'28-Elec Saftey and Security'!E213,'28-Elec Saftey and Security'!H213="*",'28-Elec Saftey and Security'!G213,'28-Elec Saftey and Security'!J213="*",'28-Elec Saftey and Security'!I213,'28-Elec Saftey and Security'!L213="*",'28-Elec Saftey and Security'!K213,'28-Elec Saftey and Security'!N213="*",'28-Elec Saftey and Security'!M213,'28-Elec Saftey and Security'!P213="*",'28-Elec Saftey and Security'!O213,'28-Elec Saftey and Security'!R213="*",'28-Elec Saftey and Security'!Q213,'28-Elec Saftey and Security'!T213="*",'28-Elec Saftey and Security'!S213,'28-Elec Saftey and Security'!V213="*",'28-Elec Saftey and Security'!U213),"")</f>
        <v/>
      </c>
      <c r="H4120" s="236" t="e">
        <f>G4120/'Project Data'!$D$22</f>
        <v>#VALUE!</v>
      </c>
      <c r="I4120" s="186"/>
      <c r="J4120" s="224"/>
      <c r="K4120" s="242"/>
    </row>
    <row r="4121" spans="1:11" s="147" customFormat="1" ht="15.6" hidden="1">
      <c r="A4121" s="198">
        <f>'28-Elec Saftey and Security'!A214</f>
        <v>0</v>
      </c>
      <c r="B4121" s="235" t="str">
        <f>'28-Elec Saftey and Security'!B214</f>
        <v>28 47 21.11 Notification Interfaces to Access Control Systems</v>
      </c>
      <c r="C4121" s="254"/>
      <c r="D4121" s="239" t="str" cm="1">
        <f t="array" ref="D4121">_xlfn.IFNA(_xlfn.IFS('28-Elec Saftey and Security'!D214="*",'28-Elec Saftey and Security'!C214,'28-Elec Saftey and Security'!F214="*",'28-Elec Saftey and Security'!E214,'28-Elec Saftey and Security'!H214="*",'28-Elec Saftey and Security'!G214,'28-Elec Saftey and Security'!J214="*",'28-Elec Saftey and Security'!I214,'28-Elec Saftey and Security'!L214="*",'28-Elec Saftey and Security'!K214,'28-Elec Saftey and Security'!N214="*",'28-Elec Saftey and Security'!M214,'28-Elec Saftey and Security'!P214="*",'28-Elec Saftey and Security'!O214,'28-Elec Saftey and Security'!R214="*",'28-Elec Saftey and Security'!Q214,'28-Elec Saftey and Security'!T214="*",'28-Elec Saftey and Security'!S214),"")</f>
        <v/>
      </c>
      <c r="E4121" s="622" t="e">
        <f>D4121/'Project Data'!$D$22</f>
        <v>#VALUE!</v>
      </c>
      <c r="F4121" s="186" t="s">
        <v>44</v>
      </c>
      <c r="G4121" s="239" t="str" cm="1">
        <f t="array" ref="G4121">_xlfn.IFNA(_xlfn.IFS('28-Elec Saftey and Security'!F214="*",'28-Elec Saftey and Security'!E214,'28-Elec Saftey and Security'!H214="*",'28-Elec Saftey and Security'!G214,'28-Elec Saftey and Security'!J214="*",'28-Elec Saftey and Security'!I214,'28-Elec Saftey and Security'!L214="*",'28-Elec Saftey and Security'!K214,'28-Elec Saftey and Security'!N214="*",'28-Elec Saftey and Security'!M214,'28-Elec Saftey and Security'!P214="*",'28-Elec Saftey and Security'!O214,'28-Elec Saftey and Security'!R214="*",'28-Elec Saftey and Security'!Q214,'28-Elec Saftey and Security'!T214="*",'28-Elec Saftey and Security'!S214,'28-Elec Saftey and Security'!V214="*",'28-Elec Saftey and Security'!U214),"")</f>
        <v/>
      </c>
      <c r="H4121" s="236" t="e">
        <f>G4121/'Project Data'!$D$22</f>
        <v>#VALUE!</v>
      </c>
      <c r="I4121" s="186"/>
      <c r="J4121" s="224"/>
      <c r="K4121" s="242"/>
    </row>
    <row r="4122" spans="1:11" s="147" customFormat="1" ht="15.6" hidden="1">
      <c r="A4122" s="198">
        <f>'28-Elec Saftey and Security'!A215</f>
        <v>0</v>
      </c>
      <c r="B4122" s="235" t="str">
        <f>'28-Elec Saftey and Security'!B215</f>
        <v>28 47 21.13 Notification Interfaces to Video Surveillance Systems</v>
      </c>
      <c r="C4122" s="254"/>
      <c r="D4122" s="239" t="str" cm="1">
        <f t="array" ref="D4122">_xlfn.IFNA(_xlfn.IFS('28-Elec Saftey and Security'!D215="*",'28-Elec Saftey and Security'!C215,'28-Elec Saftey and Security'!F215="*",'28-Elec Saftey and Security'!E215,'28-Elec Saftey and Security'!H215="*",'28-Elec Saftey and Security'!G215,'28-Elec Saftey and Security'!J215="*",'28-Elec Saftey and Security'!I215,'28-Elec Saftey and Security'!L215="*",'28-Elec Saftey and Security'!K215,'28-Elec Saftey and Security'!N215="*",'28-Elec Saftey and Security'!M215,'28-Elec Saftey and Security'!P215="*",'28-Elec Saftey and Security'!O215,'28-Elec Saftey and Security'!R215="*",'28-Elec Saftey and Security'!Q215,'28-Elec Saftey and Security'!T215="*",'28-Elec Saftey and Security'!S215),"")</f>
        <v/>
      </c>
      <c r="E4122" s="622" t="e">
        <f>D4122/'Project Data'!$D$22</f>
        <v>#VALUE!</v>
      </c>
      <c r="F4122" s="186" t="s">
        <v>44</v>
      </c>
      <c r="G4122" s="239" t="str" cm="1">
        <f t="array" ref="G4122">_xlfn.IFNA(_xlfn.IFS('28-Elec Saftey and Security'!F215="*",'28-Elec Saftey and Security'!E215,'28-Elec Saftey and Security'!H215="*",'28-Elec Saftey and Security'!G215,'28-Elec Saftey and Security'!J215="*",'28-Elec Saftey and Security'!I215,'28-Elec Saftey and Security'!L215="*",'28-Elec Saftey and Security'!K215,'28-Elec Saftey and Security'!N215="*",'28-Elec Saftey and Security'!M215,'28-Elec Saftey and Security'!P215="*",'28-Elec Saftey and Security'!O215,'28-Elec Saftey and Security'!R215="*",'28-Elec Saftey and Security'!Q215,'28-Elec Saftey and Security'!T215="*",'28-Elec Saftey and Security'!S215,'28-Elec Saftey and Security'!V215="*",'28-Elec Saftey and Security'!U215),"")</f>
        <v/>
      </c>
      <c r="H4122" s="236" t="e">
        <f>G4122/'Project Data'!$D$22</f>
        <v>#VALUE!</v>
      </c>
      <c r="I4122" s="186"/>
      <c r="J4122" s="224"/>
      <c r="K4122" s="242"/>
    </row>
    <row r="4123" spans="1:11" s="147" customFormat="1" ht="15.6" hidden="1">
      <c r="A4123" s="198">
        <f>'28-Elec Saftey and Security'!A216</f>
        <v>0</v>
      </c>
      <c r="B4123" s="235" t="str">
        <f>'28-Elec Saftey and Security'!B216</f>
        <v>28 47 21.15 Notification Interfaces to Security Detection, Alarm, and Monitoring</v>
      </c>
      <c r="C4123" s="254"/>
      <c r="D4123" s="239" t="str" cm="1">
        <f t="array" ref="D4123">_xlfn.IFNA(_xlfn.IFS('28-Elec Saftey and Security'!D216="*",'28-Elec Saftey and Security'!C216,'28-Elec Saftey and Security'!F216="*",'28-Elec Saftey and Security'!E216,'28-Elec Saftey and Security'!H216="*",'28-Elec Saftey and Security'!G216,'28-Elec Saftey and Security'!J216="*",'28-Elec Saftey and Security'!I216,'28-Elec Saftey and Security'!L216="*",'28-Elec Saftey and Security'!K216,'28-Elec Saftey and Security'!N216="*",'28-Elec Saftey and Security'!M216,'28-Elec Saftey and Security'!P216="*",'28-Elec Saftey and Security'!O216,'28-Elec Saftey and Security'!R216="*",'28-Elec Saftey and Security'!Q216,'28-Elec Saftey and Security'!T216="*",'28-Elec Saftey and Security'!S216),"")</f>
        <v/>
      </c>
      <c r="E4123" s="622" t="e">
        <f>D4123/'Project Data'!$D$22</f>
        <v>#VALUE!</v>
      </c>
      <c r="F4123" s="186" t="s">
        <v>44</v>
      </c>
      <c r="G4123" s="239" t="str" cm="1">
        <f t="array" ref="G4123">_xlfn.IFNA(_xlfn.IFS('28-Elec Saftey and Security'!F216="*",'28-Elec Saftey and Security'!E216,'28-Elec Saftey and Security'!H216="*",'28-Elec Saftey and Security'!G216,'28-Elec Saftey and Security'!J216="*",'28-Elec Saftey and Security'!I216,'28-Elec Saftey and Security'!L216="*",'28-Elec Saftey and Security'!K216,'28-Elec Saftey and Security'!N216="*",'28-Elec Saftey and Security'!M216,'28-Elec Saftey and Security'!P216="*",'28-Elec Saftey and Security'!O216,'28-Elec Saftey and Security'!R216="*",'28-Elec Saftey and Security'!Q216,'28-Elec Saftey and Security'!T216="*",'28-Elec Saftey and Security'!S216,'28-Elec Saftey and Security'!V216="*",'28-Elec Saftey and Security'!U216),"")</f>
        <v/>
      </c>
      <c r="H4123" s="236" t="e">
        <f>G4123/'Project Data'!$D$22</f>
        <v>#VALUE!</v>
      </c>
      <c r="I4123" s="186"/>
      <c r="J4123" s="224"/>
      <c r="K4123" s="242"/>
    </row>
    <row r="4124" spans="1:11" s="147" customFormat="1" ht="15.6" hidden="1">
      <c r="A4124" s="198">
        <f>'28-Elec Saftey and Security'!A217</f>
        <v>0</v>
      </c>
      <c r="B4124" s="235" t="str">
        <f>'28-Elec Saftey and Security'!B217</f>
        <v>28 47 21.17 Notification Interfaces to Security Monitoring and Control</v>
      </c>
      <c r="C4124" s="254"/>
      <c r="D4124" s="239" t="str" cm="1">
        <f t="array" ref="D4124">_xlfn.IFNA(_xlfn.IFS('28-Elec Saftey and Security'!D217="*",'28-Elec Saftey and Security'!C217,'28-Elec Saftey and Security'!F217="*",'28-Elec Saftey and Security'!E217,'28-Elec Saftey and Security'!H217="*",'28-Elec Saftey and Security'!G217,'28-Elec Saftey and Security'!J217="*",'28-Elec Saftey and Security'!I217,'28-Elec Saftey and Security'!L217="*",'28-Elec Saftey and Security'!K217,'28-Elec Saftey and Security'!N217="*",'28-Elec Saftey and Security'!M217,'28-Elec Saftey and Security'!P217="*",'28-Elec Saftey and Security'!O217,'28-Elec Saftey and Security'!R217="*",'28-Elec Saftey and Security'!Q217,'28-Elec Saftey and Security'!T217="*",'28-Elec Saftey and Security'!S217),"")</f>
        <v/>
      </c>
      <c r="E4124" s="622" t="e">
        <f>D4124/'Project Data'!$D$22</f>
        <v>#VALUE!</v>
      </c>
      <c r="F4124" s="186" t="s">
        <v>44</v>
      </c>
      <c r="G4124" s="239" t="str" cm="1">
        <f t="array" ref="G4124">_xlfn.IFNA(_xlfn.IFS('28-Elec Saftey and Security'!F217="*",'28-Elec Saftey and Security'!E217,'28-Elec Saftey and Security'!H217="*",'28-Elec Saftey and Security'!G217,'28-Elec Saftey and Security'!J217="*",'28-Elec Saftey and Security'!I217,'28-Elec Saftey and Security'!L217="*",'28-Elec Saftey and Security'!K217,'28-Elec Saftey and Security'!N217="*",'28-Elec Saftey and Security'!M217,'28-Elec Saftey and Security'!P217="*",'28-Elec Saftey and Security'!O217,'28-Elec Saftey and Security'!R217="*",'28-Elec Saftey and Security'!Q217,'28-Elec Saftey and Security'!T217="*",'28-Elec Saftey and Security'!S217,'28-Elec Saftey and Security'!V217="*",'28-Elec Saftey and Security'!U217),"")</f>
        <v/>
      </c>
      <c r="H4124" s="236" t="e">
        <f>G4124/'Project Data'!$D$22</f>
        <v>#VALUE!</v>
      </c>
      <c r="I4124" s="186"/>
      <c r="J4124" s="224"/>
      <c r="K4124" s="242"/>
    </row>
    <row r="4125" spans="1:11" s="147" customFormat="1" ht="15.6" hidden="1">
      <c r="A4125" s="198">
        <f>'28-Elec Saftey and Security'!A218</f>
        <v>0</v>
      </c>
      <c r="B4125" s="235" t="str">
        <f>'28-Elec Saftey and Security'!B218</f>
        <v>28 47 21.19 Notification Interfaces to Life Safety Systems</v>
      </c>
      <c r="C4125" s="254"/>
      <c r="D4125" s="239" t="str" cm="1">
        <f t="array" ref="D4125">_xlfn.IFNA(_xlfn.IFS('28-Elec Saftey and Security'!D218="*",'28-Elec Saftey and Security'!C218,'28-Elec Saftey and Security'!F218="*",'28-Elec Saftey and Security'!E218,'28-Elec Saftey and Security'!H218="*",'28-Elec Saftey and Security'!G218,'28-Elec Saftey and Security'!J218="*",'28-Elec Saftey and Security'!I218,'28-Elec Saftey and Security'!L218="*",'28-Elec Saftey and Security'!K218,'28-Elec Saftey and Security'!N218="*",'28-Elec Saftey and Security'!M218,'28-Elec Saftey and Security'!P218="*",'28-Elec Saftey and Security'!O218,'28-Elec Saftey and Security'!R218="*",'28-Elec Saftey and Security'!Q218,'28-Elec Saftey and Security'!T218="*",'28-Elec Saftey and Security'!S218),"")</f>
        <v/>
      </c>
      <c r="E4125" s="622" t="e">
        <f>D4125/'Project Data'!$D$22</f>
        <v>#VALUE!</v>
      </c>
      <c r="F4125" s="186" t="s">
        <v>44</v>
      </c>
      <c r="G4125" s="239" t="str" cm="1">
        <f t="array" ref="G4125">_xlfn.IFNA(_xlfn.IFS('28-Elec Saftey and Security'!F218="*",'28-Elec Saftey and Security'!E218,'28-Elec Saftey and Security'!H218="*",'28-Elec Saftey and Security'!G218,'28-Elec Saftey and Security'!J218="*",'28-Elec Saftey and Security'!I218,'28-Elec Saftey and Security'!L218="*",'28-Elec Saftey and Security'!K218,'28-Elec Saftey and Security'!N218="*",'28-Elec Saftey and Security'!M218,'28-Elec Saftey and Security'!P218="*",'28-Elec Saftey and Security'!O218,'28-Elec Saftey and Security'!R218="*",'28-Elec Saftey and Security'!Q218,'28-Elec Saftey and Security'!T218="*",'28-Elec Saftey and Security'!S218,'28-Elec Saftey and Security'!V218="*",'28-Elec Saftey and Security'!U218),"")</f>
        <v/>
      </c>
      <c r="H4125" s="236" t="e">
        <f>G4125/'Project Data'!$D$22</f>
        <v>#VALUE!</v>
      </c>
      <c r="I4125" s="186"/>
      <c r="J4125" s="224"/>
      <c r="K4125" s="242"/>
    </row>
    <row r="4126" spans="1:11" s="147" customFormat="1" ht="15.6" hidden="1">
      <c r="A4126" s="198">
        <f>'28-Elec Saftey and Security'!A219</f>
        <v>0</v>
      </c>
      <c r="B4126" s="235" t="str">
        <f>'28-Elec Saftey and Security'!B219</f>
        <v>28 47 21.21 Notification Interfaces to Fire Detection and Alarm</v>
      </c>
      <c r="C4126" s="254"/>
      <c r="D4126" s="239" t="str" cm="1">
        <f t="array" ref="D4126">_xlfn.IFNA(_xlfn.IFS('28-Elec Saftey and Security'!D219="*",'28-Elec Saftey and Security'!C219,'28-Elec Saftey and Security'!F219="*",'28-Elec Saftey and Security'!E219,'28-Elec Saftey and Security'!H219="*",'28-Elec Saftey and Security'!G219,'28-Elec Saftey and Security'!J219="*",'28-Elec Saftey and Security'!I219,'28-Elec Saftey and Security'!L219="*",'28-Elec Saftey and Security'!K219,'28-Elec Saftey and Security'!N219="*",'28-Elec Saftey and Security'!M219,'28-Elec Saftey and Security'!P219="*",'28-Elec Saftey and Security'!O219,'28-Elec Saftey and Security'!R219="*",'28-Elec Saftey and Security'!Q219,'28-Elec Saftey and Security'!T219="*",'28-Elec Saftey and Security'!S219),"")</f>
        <v/>
      </c>
      <c r="E4126" s="622" t="e">
        <f>D4126/'Project Data'!$D$22</f>
        <v>#VALUE!</v>
      </c>
      <c r="F4126" s="186" t="s">
        <v>44</v>
      </c>
      <c r="G4126" s="239" t="str" cm="1">
        <f t="array" ref="G4126">_xlfn.IFNA(_xlfn.IFS('28-Elec Saftey and Security'!F219="*",'28-Elec Saftey and Security'!E219,'28-Elec Saftey and Security'!H219="*",'28-Elec Saftey and Security'!G219,'28-Elec Saftey and Security'!J219="*",'28-Elec Saftey and Security'!I219,'28-Elec Saftey and Security'!L219="*",'28-Elec Saftey and Security'!K219,'28-Elec Saftey and Security'!N219="*",'28-Elec Saftey and Security'!M219,'28-Elec Saftey and Security'!P219="*",'28-Elec Saftey and Security'!O219,'28-Elec Saftey and Security'!R219="*",'28-Elec Saftey and Security'!Q219,'28-Elec Saftey and Security'!T219="*",'28-Elec Saftey and Security'!S219,'28-Elec Saftey and Security'!V219="*",'28-Elec Saftey and Security'!U219),"")</f>
        <v/>
      </c>
      <c r="H4126" s="236" t="e">
        <f>G4126/'Project Data'!$D$22</f>
        <v>#VALUE!</v>
      </c>
      <c r="I4126" s="186"/>
      <c r="J4126" s="224"/>
      <c r="K4126" s="242"/>
    </row>
    <row r="4127" spans="1:11" s="147" customFormat="1" ht="15.6" hidden="1">
      <c r="A4127" s="198">
        <f>'28-Elec Saftey and Security'!A220</f>
        <v>0</v>
      </c>
      <c r="B4127" s="235" t="str">
        <f>'28-Elec Saftey and Security'!B220</f>
        <v>28 47 21.23 Notification Interfaces to Detention Systems</v>
      </c>
      <c r="C4127" s="254"/>
      <c r="D4127" s="239" t="str" cm="1">
        <f t="array" ref="D4127">_xlfn.IFNA(_xlfn.IFS('28-Elec Saftey and Security'!D220="*",'28-Elec Saftey and Security'!C220,'28-Elec Saftey and Security'!F220="*",'28-Elec Saftey and Security'!E220,'28-Elec Saftey and Security'!H220="*",'28-Elec Saftey and Security'!G220,'28-Elec Saftey and Security'!J220="*",'28-Elec Saftey and Security'!I220,'28-Elec Saftey and Security'!L220="*",'28-Elec Saftey and Security'!K220,'28-Elec Saftey and Security'!N220="*",'28-Elec Saftey and Security'!M220,'28-Elec Saftey and Security'!P220="*",'28-Elec Saftey and Security'!O220,'28-Elec Saftey and Security'!R220="*",'28-Elec Saftey and Security'!Q220,'28-Elec Saftey and Security'!T220="*",'28-Elec Saftey and Security'!S220),"")</f>
        <v/>
      </c>
      <c r="E4127" s="622" t="e">
        <f>D4127/'Project Data'!$D$22</f>
        <v>#VALUE!</v>
      </c>
      <c r="F4127" s="186" t="s">
        <v>44</v>
      </c>
      <c r="G4127" s="239" t="str" cm="1">
        <f t="array" ref="G4127">_xlfn.IFNA(_xlfn.IFS('28-Elec Saftey and Security'!F220="*",'28-Elec Saftey and Security'!E220,'28-Elec Saftey and Security'!H220="*",'28-Elec Saftey and Security'!G220,'28-Elec Saftey and Security'!J220="*",'28-Elec Saftey and Security'!I220,'28-Elec Saftey and Security'!L220="*",'28-Elec Saftey and Security'!K220,'28-Elec Saftey and Security'!N220="*",'28-Elec Saftey and Security'!M220,'28-Elec Saftey and Security'!P220="*",'28-Elec Saftey and Security'!O220,'28-Elec Saftey and Security'!R220="*",'28-Elec Saftey and Security'!Q220,'28-Elec Saftey and Security'!T220="*",'28-Elec Saftey and Security'!S220,'28-Elec Saftey and Security'!V220="*",'28-Elec Saftey and Security'!U220),"")</f>
        <v/>
      </c>
      <c r="H4127" s="236" t="e">
        <f>G4127/'Project Data'!$D$22</f>
        <v>#VALUE!</v>
      </c>
      <c r="I4127" s="186"/>
      <c r="J4127" s="224"/>
      <c r="K4127" s="242"/>
    </row>
    <row r="4128" spans="1:11" s="147" customFormat="1" ht="15.6" hidden="1">
      <c r="A4128" s="198">
        <f>'28-Elec Saftey and Security'!A221</f>
        <v>0</v>
      </c>
      <c r="B4128" s="235" t="str">
        <f>'28-Elec Saftey and Security'!B221</f>
        <v>28 47 21.25 Notification Interfaces to Emergency Response Systems</v>
      </c>
      <c r="C4128" s="254"/>
      <c r="D4128" s="239" t="str" cm="1">
        <f t="array" ref="D4128">_xlfn.IFNA(_xlfn.IFS('28-Elec Saftey and Security'!D221="*",'28-Elec Saftey and Security'!C221,'28-Elec Saftey and Security'!F221="*",'28-Elec Saftey and Security'!E221,'28-Elec Saftey and Security'!H221="*",'28-Elec Saftey and Security'!G221,'28-Elec Saftey and Security'!J221="*",'28-Elec Saftey and Security'!I221,'28-Elec Saftey and Security'!L221="*",'28-Elec Saftey and Security'!K221,'28-Elec Saftey and Security'!N221="*",'28-Elec Saftey and Security'!M221,'28-Elec Saftey and Security'!P221="*",'28-Elec Saftey and Security'!O221,'28-Elec Saftey and Security'!R221="*",'28-Elec Saftey and Security'!Q221,'28-Elec Saftey and Security'!T221="*",'28-Elec Saftey and Security'!S221),"")</f>
        <v/>
      </c>
      <c r="E4128" s="622" t="e">
        <f>D4128/'Project Data'!$D$22</f>
        <v>#VALUE!</v>
      </c>
      <c r="F4128" s="186" t="s">
        <v>44</v>
      </c>
      <c r="G4128" s="239" t="str" cm="1">
        <f t="array" ref="G4128">_xlfn.IFNA(_xlfn.IFS('28-Elec Saftey and Security'!F221="*",'28-Elec Saftey and Security'!E221,'28-Elec Saftey and Security'!H221="*",'28-Elec Saftey and Security'!G221,'28-Elec Saftey and Security'!J221="*",'28-Elec Saftey and Security'!I221,'28-Elec Saftey and Security'!L221="*",'28-Elec Saftey and Security'!K221,'28-Elec Saftey and Security'!N221="*",'28-Elec Saftey and Security'!M221,'28-Elec Saftey and Security'!P221="*",'28-Elec Saftey and Security'!O221,'28-Elec Saftey and Security'!R221="*",'28-Elec Saftey and Security'!Q221,'28-Elec Saftey and Security'!T221="*",'28-Elec Saftey and Security'!S221,'28-Elec Saftey and Security'!V221="*",'28-Elec Saftey and Security'!U221),"")</f>
        <v/>
      </c>
      <c r="H4128" s="236" t="e">
        <f>G4128/'Project Data'!$D$22</f>
        <v>#VALUE!</v>
      </c>
      <c r="I4128" s="186"/>
      <c r="J4128" s="224"/>
      <c r="K4128" s="242"/>
    </row>
    <row r="4129" spans="1:11" s="147" customFormat="1" ht="15.6" hidden="1">
      <c r="A4129" s="198">
        <f>'28-Elec Saftey and Security'!A222</f>
        <v>0</v>
      </c>
      <c r="B4129" s="235" t="str">
        <f>'28-Elec Saftey and Security'!B222</f>
        <v>28 47 21.27 Notification Interfaces to Network and Facilities Monitoring</v>
      </c>
      <c r="C4129" s="254"/>
      <c r="D4129" s="239" t="str" cm="1">
        <f t="array" ref="D4129">_xlfn.IFNA(_xlfn.IFS('28-Elec Saftey and Security'!D222="*",'28-Elec Saftey and Security'!C222,'28-Elec Saftey and Security'!F222="*",'28-Elec Saftey and Security'!E222,'28-Elec Saftey and Security'!H222="*",'28-Elec Saftey and Security'!G222,'28-Elec Saftey and Security'!J222="*",'28-Elec Saftey and Security'!I222,'28-Elec Saftey and Security'!L222="*",'28-Elec Saftey and Security'!K222,'28-Elec Saftey and Security'!N222="*",'28-Elec Saftey and Security'!M222,'28-Elec Saftey and Security'!P222="*",'28-Elec Saftey and Security'!O222,'28-Elec Saftey and Security'!R222="*",'28-Elec Saftey and Security'!Q222,'28-Elec Saftey and Security'!T222="*",'28-Elec Saftey and Security'!S222),"")</f>
        <v/>
      </c>
      <c r="E4129" s="622" t="e">
        <f>D4129/'Project Data'!$D$22</f>
        <v>#VALUE!</v>
      </c>
      <c r="F4129" s="186" t="s">
        <v>44</v>
      </c>
      <c r="G4129" s="239" t="str" cm="1">
        <f t="array" ref="G4129">_xlfn.IFNA(_xlfn.IFS('28-Elec Saftey and Security'!F222="*",'28-Elec Saftey and Security'!E222,'28-Elec Saftey and Security'!H222="*",'28-Elec Saftey and Security'!G222,'28-Elec Saftey and Security'!J222="*",'28-Elec Saftey and Security'!I222,'28-Elec Saftey and Security'!L222="*",'28-Elec Saftey and Security'!K222,'28-Elec Saftey and Security'!N222="*",'28-Elec Saftey and Security'!M222,'28-Elec Saftey and Security'!P222="*",'28-Elec Saftey and Security'!O222,'28-Elec Saftey and Security'!R222="*",'28-Elec Saftey and Security'!Q222,'28-Elec Saftey and Security'!T222="*",'28-Elec Saftey and Security'!S222,'28-Elec Saftey and Security'!V222="*",'28-Elec Saftey and Security'!U222),"")</f>
        <v/>
      </c>
      <c r="H4129" s="236" t="e">
        <f>G4129/'Project Data'!$D$22</f>
        <v>#VALUE!</v>
      </c>
      <c r="I4129" s="186"/>
      <c r="J4129" s="224"/>
      <c r="K4129" s="242"/>
    </row>
    <row r="4130" spans="1:11" s="147" customFormat="1" ht="15.6" hidden="1">
      <c r="A4130" s="198">
        <f>'28-Elec Saftey and Security'!A223</f>
        <v>0</v>
      </c>
      <c r="B4130" s="235" t="str">
        <f>'28-Elec Saftey and Security'!B223</f>
        <v>28 47 21.29 Notification Interfaces to Web Intelligence</v>
      </c>
      <c r="C4130" s="254"/>
      <c r="D4130" s="239" t="str" cm="1">
        <f t="array" ref="D4130">_xlfn.IFNA(_xlfn.IFS('28-Elec Saftey and Security'!D223="*",'28-Elec Saftey and Security'!C223,'28-Elec Saftey and Security'!F223="*",'28-Elec Saftey and Security'!E223,'28-Elec Saftey and Security'!H223="*",'28-Elec Saftey and Security'!G223,'28-Elec Saftey and Security'!J223="*",'28-Elec Saftey and Security'!I223,'28-Elec Saftey and Security'!L223="*",'28-Elec Saftey and Security'!K223,'28-Elec Saftey and Security'!N223="*",'28-Elec Saftey and Security'!M223,'28-Elec Saftey and Security'!P223="*",'28-Elec Saftey and Security'!O223,'28-Elec Saftey and Security'!R223="*",'28-Elec Saftey and Security'!Q223,'28-Elec Saftey and Security'!T223="*",'28-Elec Saftey and Security'!S223),"")</f>
        <v/>
      </c>
      <c r="E4130" s="622" t="e">
        <f>D4130/'Project Data'!$D$22</f>
        <v>#VALUE!</v>
      </c>
      <c r="F4130" s="186" t="s">
        <v>44</v>
      </c>
      <c r="G4130" s="239" t="str" cm="1">
        <f t="array" ref="G4130">_xlfn.IFNA(_xlfn.IFS('28-Elec Saftey and Security'!F223="*",'28-Elec Saftey and Security'!E223,'28-Elec Saftey and Security'!H223="*",'28-Elec Saftey and Security'!G223,'28-Elec Saftey and Security'!J223="*",'28-Elec Saftey and Security'!I223,'28-Elec Saftey and Security'!L223="*",'28-Elec Saftey and Security'!K223,'28-Elec Saftey and Security'!N223="*",'28-Elec Saftey and Security'!M223,'28-Elec Saftey and Security'!P223="*",'28-Elec Saftey and Security'!O223,'28-Elec Saftey and Security'!R223="*",'28-Elec Saftey and Security'!Q223,'28-Elec Saftey and Security'!T223="*",'28-Elec Saftey and Security'!S223,'28-Elec Saftey and Security'!V223="*",'28-Elec Saftey and Security'!U223),"")</f>
        <v/>
      </c>
      <c r="H4130" s="236" t="e">
        <f>G4130/'Project Data'!$D$22</f>
        <v>#VALUE!</v>
      </c>
      <c r="I4130" s="186"/>
      <c r="J4130" s="224"/>
      <c r="K4130" s="242"/>
    </row>
    <row r="4131" spans="1:11" s="147" customFormat="1" ht="15.6" hidden="1">
      <c r="A4131" s="198">
        <f>'28-Elec Saftey and Security'!A224</f>
        <v>0</v>
      </c>
      <c r="B4131" s="235" t="str">
        <f>'28-Elec Saftey and Security'!B224</f>
        <v>28 47 21.31 Notification Interfaces to Traffic Management and Monitoring Systems</v>
      </c>
      <c r="C4131" s="254"/>
      <c r="D4131" s="239" t="str" cm="1">
        <f t="array" ref="D4131">_xlfn.IFNA(_xlfn.IFS('28-Elec Saftey and Security'!D224="*",'28-Elec Saftey and Security'!C224,'28-Elec Saftey and Security'!F224="*",'28-Elec Saftey and Security'!E224,'28-Elec Saftey and Security'!H224="*",'28-Elec Saftey and Security'!G224,'28-Elec Saftey and Security'!J224="*",'28-Elec Saftey and Security'!I224,'28-Elec Saftey and Security'!L224="*",'28-Elec Saftey and Security'!K224,'28-Elec Saftey and Security'!N224="*",'28-Elec Saftey and Security'!M224,'28-Elec Saftey and Security'!P224="*",'28-Elec Saftey and Security'!O224,'28-Elec Saftey and Security'!R224="*",'28-Elec Saftey and Security'!Q224,'28-Elec Saftey and Security'!T224="*",'28-Elec Saftey and Security'!S224),"")</f>
        <v/>
      </c>
      <c r="E4131" s="622" t="e">
        <f>D4131/'Project Data'!$D$22</f>
        <v>#VALUE!</v>
      </c>
      <c r="F4131" s="186" t="s">
        <v>44</v>
      </c>
      <c r="G4131" s="239" t="str" cm="1">
        <f t="array" ref="G4131">_xlfn.IFNA(_xlfn.IFS('28-Elec Saftey and Security'!F224="*",'28-Elec Saftey and Security'!E224,'28-Elec Saftey and Security'!H224="*",'28-Elec Saftey and Security'!G224,'28-Elec Saftey and Security'!J224="*",'28-Elec Saftey and Security'!I224,'28-Elec Saftey and Security'!L224="*",'28-Elec Saftey and Security'!K224,'28-Elec Saftey and Security'!N224="*",'28-Elec Saftey and Security'!M224,'28-Elec Saftey and Security'!P224="*",'28-Elec Saftey and Security'!O224,'28-Elec Saftey and Security'!R224="*",'28-Elec Saftey and Security'!Q224,'28-Elec Saftey and Security'!T224="*",'28-Elec Saftey and Security'!S224,'28-Elec Saftey and Security'!V224="*",'28-Elec Saftey and Security'!U224),"")</f>
        <v/>
      </c>
      <c r="H4131" s="236" t="e">
        <f>G4131/'Project Data'!$D$22</f>
        <v>#VALUE!</v>
      </c>
      <c r="I4131" s="186"/>
      <c r="J4131" s="224"/>
      <c r="K4131" s="242"/>
    </row>
    <row r="4132" spans="1:11" s="147" customFormat="1" ht="15.6" hidden="1">
      <c r="A4132" s="198">
        <f>'28-Elec Saftey and Security'!A225</f>
        <v>0</v>
      </c>
      <c r="B4132" s="235" t="str">
        <f>'28-Elec Saftey and Security'!B225</f>
        <v>28 47 21.33 Notification Interfaces to Smart Phones</v>
      </c>
      <c r="C4132" s="254"/>
      <c r="D4132" s="239" t="str" cm="1">
        <f t="array" ref="D4132">_xlfn.IFNA(_xlfn.IFS('28-Elec Saftey and Security'!D225="*",'28-Elec Saftey and Security'!C225,'28-Elec Saftey and Security'!F225="*",'28-Elec Saftey and Security'!E225,'28-Elec Saftey and Security'!H225="*",'28-Elec Saftey and Security'!G225,'28-Elec Saftey and Security'!J225="*",'28-Elec Saftey and Security'!I225,'28-Elec Saftey and Security'!L225="*",'28-Elec Saftey and Security'!K225,'28-Elec Saftey and Security'!N225="*",'28-Elec Saftey and Security'!M225,'28-Elec Saftey and Security'!P225="*",'28-Elec Saftey and Security'!O225,'28-Elec Saftey and Security'!R225="*",'28-Elec Saftey and Security'!Q225,'28-Elec Saftey and Security'!T225="*",'28-Elec Saftey and Security'!S225),"")</f>
        <v/>
      </c>
      <c r="E4132" s="622" t="e">
        <f>D4132/'Project Data'!$D$22</f>
        <v>#VALUE!</v>
      </c>
      <c r="F4132" s="186" t="s">
        <v>44</v>
      </c>
      <c r="G4132" s="239" t="str" cm="1">
        <f t="array" ref="G4132">_xlfn.IFNA(_xlfn.IFS('28-Elec Saftey and Security'!F225="*",'28-Elec Saftey and Security'!E225,'28-Elec Saftey and Security'!H225="*",'28-Elec Saftey and Security'!G225,'28-Elec Saftey and Security'!J225="*",'28-Elec Saftey and Security'!I225,'28-Elec Saftey and Security'!L225="*",'28-Elec Saftey and Security'!K225,'28-Elec Saftey and Security'!N225="*",'28-Elec Saftey and Security'!M225,'28-Elec Saftey and Security'!P225="*",'28-Elec Saftey and Security'!O225,'28-Elec Saftey and Security'!R225="*",'28-Elec Saftey and Security'!Q225,'28-Elec Saftey and Security'!T225="*",'28-Elec Saftey and Security'!S225,'28-Elec Saftey and Security'!V225="*",'28-Elec Saftey and Security'!U225),"")</f>
        <v/>
      </c>
      <c r="H4132" s="236" t="e">
        <f>G4132/'Project Data'!$D$22</f>
        <v>#VALUE!</v>
      </c>
      <c r="I4132" s="186"/>
      <c r="J4132" s="224"/>
      <c r="K4132" s="242"/>
    </row>
    <row r="4133" spans="1:11" s="147" customFormat="1" ht="15.6" hidden="1">
      <c r="A4133" s="198">
        <f>'28-Elec Saftey and Security'!A226</f>
        <v>0</v>
      </c>
      <c r="B4133" s="235" t="str">
        <f>'28-Elec Saftey and Security'!B226</f>
        <v>28 47 21.35 Notification Interfaces to Other External Subsystems</v>
      </c>
      <c r="C4133" s="254"/>
      <c r="D4133" s="239" t="str" cm="1">
        <f t="array" ref="D4133">_xlfn.IFNA(_xlfn.IFS('28-Elec Saftey and Security'!D226="*",'28-Elec Saftey and Security'!C226,'28-Elec Saftey and Security'!F226="*",'28-Elec Saftey and Security'!E226,'28-Elec Saftey and Security'!H226="*",'28-Elec Saftey and Security'!G226,'28-Elec Saftey and Security'!J226="*",'28-Elec Saftey and Security'!I226,'28-Elec Saftey and Security'!L226="*",'28-Elec Saftey and Security'!K226,'28-Elec Saftey and Security'!N226="*",'28-Elec Saftey and Security'!M226,'28-Elec Saftey and Security'!P226="*",'28-Elec Saftey and Security'!O226,'28-Elec Saftey and Security'!R226="*",'28-Elec Saftey and Security'!Q226,'28-Elec Saftey and Security'!T226="*",'28-Elec Saftey and Security'!S226),"")</f>
        <v/>
      </c>
      <c r="E4133" s="622" t="e">
        <f>D4133/'Project Data'!$D$22</f>
        <v>#VALUE!</v>
      </c>
      <c r="F4133" s="186" t="s">
        <v>44</v>
      </c>
      <c r="G4133" s="239" t="str" cm="1">
        <f t="array" ref="G4133">_xlfn.IFNA(_xlfn.IFS('28-Elec Saftey and Security'!F226="*",'28-Elec Saftey and Security'!E226,'28-Elec Saftey and Security'!H226="*",'28-Elec Saftey and Security'!G226,'28-Elec Saftey and Security'!J226="*",'28-Elec Saftey and Security'!I226,'28-Elec Saftey and Security'!L226="*",'28-Elec Saftey and Security'!K226,'28-Elec Saftey and Security'!N226="*",'28-Elec Saftey and Security'!M226,'28-Elec Saftey and Security'!P226="*",'28-Elec Saftey and Security'!O226,'28-Elec Saftey and Security'!R226="*",'28-Elec Saftey and Security'!Q226,'28-Elec Saftey and Security'!T226="*",'28-Elec Saftey and Security'!S226,'28-Elec Saftey and Security'!V226="*",'28-Elec Saftey and Security'!U226),"")</f>
        <v/>
      </c>
      <c r="H4133" s="236" t="e">
        <f>G4133/'Project Data'!$D$22</f>
        <v>#VALUE!</v>
      </c>
      <c r="I4133" s="186"/>
      <c r="J4133" s="224"/>
      <c r="K4133" s="242"/>
    </row>
    <row r="4134" spans="1:11" s="147" customFormat="1" ht="15.6" hidden="1">
      <c r="A4134" s="198">
        <f>'28-Elec Saftey and Security'!A227</f>
        <v>0</v>
      </c>
      <c r="B4134" s="235" t="str">
        <f>'28-Elec Saftey and Security'!B227</f>
        <v>28 48 00 Emergency Response Systems</v>
      </c>
      <c r="C4134" s="254"/>
      <c r="D4134" s="239" t="str" cm="1">
        <f t="array" ref="D4134">_xlfn.IFNA(_xlfn.IFS('28-Elec Saftey and Security'!D227="*",'28-Elec Saftey and Security'!C227,'28-Elec Saftey and Security'!F227="*",'28-Elec Saftey and Security'!E227,'28-Elec Saftey and Security'!H227="*",'28-Elec Saftey and Security'!G227,'28-Elec Saftey and Security'!J227="*",'28-Elec Saftey and Security'!I227,'28-Elec Saftey and Security'!L227="*",'28-Elec Saftey and Security'!K227,'28-Elec Saftey and Security'!N227="*",'28-Elec Saftey and Security'!M227,'28-Elec Saftey and Security'!P227="*",'28-Elec Saftey and Security'!O227,'28-Elec Saftey and Security'!R227="*",'28-Elec Saftey and Security'!Q227,'28-Elec Saftey and Security'!T227="*",'28-Elec Saftey and Security'!S227),"")</f>
        <v/>
      </c>
      <c r="E4134" s="622" t="e">
        <f>D4134/'Project Data'!$D$22</f>
        <v>#VALUE!</v>
      </c>
      <c r="F4134" s="186" t="s">
        <v>44</v>
      </c>
      <c r="G4134" s="239" t="str" cm="1">
        <f t="array" ref="G4134">_xlfn.IFNA(_xlfn.IFS('28-Elec Saftey and Security'!F227="*",'28-Elec Saftey and Security'!E227,'28-Elec Saftey and Security'!H227="*",'28-Elec Saftey and Security'!G227,'28-Elec Saftey and Security'!J227="*",'28-Elec Saftey and Security'!I227,'28-Elec Saftey and Security'!L227="*",'28-Elec Saftey and Security'!K227,'28-Elec Saftey and Security'!N227="*",'28-Elec Saftey and Security'!M227,'28-Elec Saftey and Security'!P227="*",'28-Elec Saftey and Security'!O227,'28-Elec Saftey and Security'!R227="*",'28-Elec Saftey and Security'!Q227,'28-Elec Saftey and Security'!T227="*",'28-Elec Saftey and Security'!S227,'28-Elec Saftey and Security'!V227="*",'28-Elec Saftey and Security'!U227),"")</f>
        <v/>
      </c>
      <c r="H4134" s="236" t="e">
        <f>G4134/'Project Data'!$D$22</f>
        <v>#VALUE!</v>
      </c>
      <c r="I4134" s="186"/>
      <c r="J4134" s="224"/>
      <c r="K4134" s="242"/>
    </row>
    <row r="4135" spans="1:11" s="147" customFormat="1" ht="15.6" hidden="1">
      <c r="A4135" s="198">
        <f>'28-Elec Saftey and Security'!A228</f>
        <v>0</v>
      </c>
      <c r="B4135" s="235" t="str">
        <f>'28-Elec Saftey and Security'!B228</f>
        <v>28 48 23 Computer Aided Dispatch</v>
      </c>
      <c r="C4135" s="254"/>
      <c r="D4135" s="239" t="str" cm="1">
        <f t="array" ref="D4135">_xlfn.IFNA(_xlfn.IFS('28-Elec Saftey and Security'!D228="*",'28-Elec Saftey and Security'!C228,'28-Elec Saftey and Security'!F228="*",'28-Elec Saftey and Security'!E228,'28-Elec Saftey and Security'!H228="*",'28-Elec Saftey and Security'!G228,'28-Elec Saftey and Security'!J228="*",'28-Elec Saftey and Security'!I228,'28-Elec Saftey and Security'!L228="*",'28-Elec Saftey and Security'!K228,'28-Elec Saftey and Security'!N228="*",'28-Elec Saftey and Security'!M228,'28-Elec Saftey and Security'!P228="*",'28-Elec Saftey and Security'!O228,'28-Elec Saftey and Security'!R228="*",'28-Elec Saftey and Security'!Q228,'28-Elec Saftey and Security'!T228="*",'28-Elec Saftey and Security'!S228),"")</f>
        <v/>
      </c>
      <c r="E4135" s="622" t="e">
        <f>D4135/'Project Data'!$D$22</f>
        <v>#VALUE!</v>
      </c>
      <c r="F4135" s="186" t="s">
        <v>44</v>
      </c>
      <c r="G4135" s="239" t="str" cm="1">
        <f t="array" ref="G4135">_xlfn.IFNA(_xlfn.IFS('28-Elec Saftey and Security'!F228="*",'28-Elec Saftey and Security'!E228,'28-Elec Saftey and Security'!H228="*",'28-Elec Saftey and Security'!G228,'28-Elec Saftey and Security'!J228="*",'28-Elec Saftey and Security'!I228,'28-Elec Saftey and Security'!L228="*",'28-Elec Saftey and Security'!K228,'28-Elec Saftey and Security'!N228="*",'28-Elec Saftey and Security'!M228,'28-Elec Saftey and Security'!P228="*",'28-Elec Saftey and Security'!O228,'28-Elec Saftey and Security'!R228="*",'28-Elec Saftey and Security'!Q228,'28-Elec Saftey and Security'!T228="*",'28-Elec Saftey and Security'!S228,'28-Elec Saftey and Security'!V228="*",'28-Elec Saftey and Security'!U228),"")</f>
        <v/>
      </c>
      <c r="H4135" s="236" t="e">
        <f>G4135/'Project Data'!$D$22</f>
        <v>#VALUE!</v>
      </c>
      <c r="I4135" s="186"/>
      <c r="J4135" s="224"/>
      <c r="K4135" s="242"/>
    </row>
    <row r="4136" spans="1:11" s="147" customFormat="1" ht="15.6" hidden="1">
      <c r="A4136" s="198">
        <f>'28-Elec Saftey and Security'!A229</f>
        <v>0</v>
      </c>
      <c r="B4136" s="235" t="str">
        <f>'28-Elec Saftey and Security'!B229</f>
        <v>28 49 00 Electronic Personal Protection Systems</v>
      </c>
      <c r="C4136" s="254"/>
      <c r="D4136" s="239" t="str" cm="1">
        <f t="array" ref="D4136">_xlfn.IFNA(_xlfn.IFS('28-Elec Saftey and Security'!D229="*",'28-Elec Saftey and Security'!C229,'28-Elec Saftey and Security'!F229="*",'28-Elec Saftey and Security'!E229,'28-Elec Saftey and Security'!H229="*",'28-Elec Saftey and Security'!G229,'28-Elec Saftey and Security'!J229="*",'28-Elec Saftey and Security'!I229,'28-Elec Saftey and Security'!L229="*",'28-Elec Saftey and Security'!K229,'28-Elec Saftey and Security'!N229="*",'28-Elec Saftey and Security'!M229,'28-Elec Saftey and Security'!P229="*",'28-Elec Saftey and Security'!O229,'28-Elec Saftey and Security'!R229="*",'28-Elec Saftey and Security'!Q229,'28-Elec Saftey and Security'!T229="*",'28-Elec Saftey and Security'!S229),"")</f>
        <v/>
      </c>
      <c r="E4136" s="622" t="e">
        <f>D4136/'Project Data'!$D$22</f>
        <v>#VALUE!</v>
      </c>
      <c r="F4136" s="186" t="s">
        <v>44</v>
      </c>
      <c r="G4136" s="239" t="str" cm="1">
        <f t="array" ref="G4136">_xlfn.IFNA(_xlfn.IFS('28-Elec Saftey and Security'!F229="*",'28-Elec Saftey and Security'!E229,'28-Elec Saftey and Security'!H229="*",'28-Elec Saftey and Security'!G229,'28-Elec Saftey and Security'!J229="*",'28-Elec Saftey and Security'!I229,'28-Elec Saftey and Security'!L229="*",'28-Elec Saftey and Security'!K229,'28-Elec Saftey and Security'!N229="*",'28-Elec Saftey and Security'!M229,'28-Elec Saftey and Security'!P229="*",'28-Elec Saftey and Security'!O229,'28-Elec Saftey and Security'!R229="*",'28-Elec Saftey and Security'!Q229,'28-Elec Saftey and Security'!T229="*",'28-Elec Saftey and Security'!S229,'28-Elec Saftey and Security'!V229="*",'28-Elec Saftey and Security'!U229),"")</f>
        <v/>
      </c>
      <c r="H4136" s="236" t="e">
        <f>G4136/'Project Data'!$D$22</f>
        <v>#VALUE!</v>
      </c>
      <c r="I4136" s="186"/>
      <c r="J4136" s="224"/>
      <c r="K4136" s="242"/>
    </row>
    <row r="4137" spans="1:11" s="147" customFormat="1" ht="15.6" hidden="1">
      <c r="A4137" s="198">
        <f>'28-Elec Saftey and Security'!A230</f>
        <v>0</v>
      </c>
      <c r="B4137" s="235" t="str">
        <f>'28-Elec Saftey and Security'!B230</f>
        <v>28 49 11 Electronic Personal Safety Detection Systems</v>
      </c>
      <c r="C4137" s="254"/>
      <c r="D4137" s="239" t="str" cm="1">
        <f t="array" ref="D4137">_xlfn.IFNA(_xlfn.IFS('28-Elec Saftey and Security'!D230="*",'28-Elec Saftey and Security'!C230,'28-Elec Saftey and Security'!F230="*",'28-Elec Saftey and Security'!E230,'28-Elec Saftey and Security'!H230="*",'28-Elec Saftey and Security'!G230,'28-Elec Saftey and Security'!J230="*",'28-Elec Saftey and Security'!I230,'28-Elec Saftey and Security'!L230="*",'28-Elec Saftey and Security'!K230,'28-Elec Saftey and Security'!N230="*",'28-Elec Saftey and Security'!M230,'28-Elec Saftey and Security'!P230="*",'28-Elec Saftey and Security'!O230,'28-Elec Saftey and Security'!R230="*",'28-Elec Saftey and Security'!Q230,'28-Elec Saftey and Security'!T230="*",'28-Elec Saftey and Security'!S230),"")</f>
        <v/>
      </c>
      <c r="E4137" s="622" t="e">
        <f>D4137/'Project Data'!$D$22</f>
        <v>#VALUE!</v>
      </c>
      <c r="F4137" s="186" t="s">
        <v>44</v>
      </c>
      <c r="G4137" s="239" t="str" cm="1">
        <f t="array" ref="G4137">_xlfn.IFNA(_xlfn.IFS('28-Elec Saftey and Security'!F230="*",'28-Elec Saftey and Security'!E230,'28-Elec Saftey and Security'!H230="*",'28-Elec Saftey and Security'!G230,'28-Elec Saftey and Security'!J230="*",'28-Elec Saftey and Security'!I230,'28-Elec Saftey and Security'!L230="*",'28-Elec Saftey and Security'!K230,'28-Elec Saftey and Security'!N230="*",'28-Elec Saftey and Security'!M230,'28-Elec Saftey and Security'!P230="*",'28-Elec Saftey and Security'!O230,'28-Elec Saftey and Security'!R230="*",'28-Elec Saftey and Security'!Q230,'28-Elec Saftey and Security'!T230="*",'28-Elec Saftey and Security'!S230,'28-Elec Saftey and Security'!V230="*",'28-Elec Saftey and Security'!U230),"")</f>
        <v/>
      </c>
      <c r="H4137" s="236" t="e">
        <f>G4137/'Project Data'!$D$22</f>
        <v>#VALUE!</v>
      </c>
      <c r="I4137" s="186"/>
      <c r="J4137" s="224"/>
      <c r="K4137" s="242"/>
    </row>
    <row r="4138" spans="1:11" s="147" customFormat="1" ht="15.6" hidden="1">
      <c r="A4138" s="198">
        <f>'28-Elec Saftey and Security'!A231</f>
        <v>0</v>
      </c>
      <c r="B4138" s="235" t="str">
        <f>'28-Elec Saftey and Security'!B231</f>
        <v>28 49 13 Electronic Personal Safety Alarm Annunciation and Control Systems</v>
      </c>
      <c r="C4138" s="254"/>
      <c r="D4138" s="239" t="str" cm="1">
        <f t="array" ref="D4138">_xlfn.IFNA(_xlfn.IFS('28-Elec Saftey and Security'!D231="*",'28-Elec Saftey and Security'!C231,'28-Elec Saftey and Security'!F231="*",'28-Elec Saftey and Security'!E231,'28-Elec Saftey and Security'!H231="*",'28-Elec Saftey and Security'!G231,'28-Elec Saftey and Security'!J231="*",'28-Elec Saftey and Security'!I231,'28-Elec Saftey and Security'!L231="*",'28-Elec Saftey and Security'!K231,'28-Elec Saftey and Security'!N231="*",'28-Elec Saftey and Security'!M231,'28-Elec Saftey and Security'!P231="*",'28-Elec Saftey and Security'!O231,'28-Elec Saftey and Security'!R231="*",'28-Elec Saftey and Security'!Q231,'28-Elec Saftey and Security'!T231="*",'28-Elec Saftey and Security'!S231),"")</f>
        <v/>
      </c>
      <c r="E4138" s="622" t="e">
        <f>D4138/'Project Data'!$D$22</f>
        <v>#VALUE!</v>
      </c>
      <c r="F4138" s="186" t="s">
        <v>44</v>
      </c>
      <c r="G4138" s="239" t="str" cm="1">
        <f t="array" ref="G4138">_xlfn.IFNA(_xlfn.IFS('28-Elec Saftey and Security'!F231="*",'28-Elec Saftey and Security'!E231,'28-Elec Saftey and Security'!H231="*",'28-Elec Saftey and Security'!G231,'28-Elec Saftey and Security'!J231="*",'28-Elec Saftey and Security'!I231,'28-Elec Saftey and Security'!L231="*",'28-Elec Saftey and Security'!K231,'28-Elec Saftey and Security'!N231="*",'28-Elec Saftey and Security'!M231,'28-Elec Saftey and Security'!P231="*",'28-Elec Saftey and Security'!O231,'28-Elec Saftey and Security'!R231="*",'28-Elec Saftey and Security'!Q231,'28-Elec Saftey and Security'!T231="*",'28-Elec Saftey and Security'!S231,'28-Elec Saftey and Security'!V231="*",'28-Elec Saftey and Security'!U231),"")</f>
        <v/>
      </c>
      <c r="H4138" s="236" t="e">
        <f>G4138/'Project Data'!$D$22</f>
        <v>#VALUE!</v>
      </c>
      <c r="I4138" s="186"/>
      <c r="J4138" s="224"/>
      <c r="K4138" s="242"/>
    </row>
    <row r="4139" spans="1:11" s="147" customFormat="1" ht="15.6" hidden="1">
      <c r="A4139" s="198">
        <f>'28-Elec Saftey and Security'!A232</f>
        <v>0</v>
      </c>
      <c r="B4139" s="235" t="str">
        <f>'28-Elec Saftey and Security'!B232</f>
        <v>28 49 15 Electronic Personal Safety Interfaces to Remote Monitoring</v>
      </c>
      <c r="C4139" s="254"/>
      <c r="D4139" s="239" t="str" cm="1">
        <f t="array" ref="D4139">_xlfn.IFNA(_xlfn.IFS('28-Elec Saftey and Security'!D232="*",'28-Elec Saftey and Security'!C232,'28-Elec Saftey and Security'!F232="*",'28-Elec Saftey and Security'!E232,'28-Elec Saftey and Security'!H232="*",'28-Elec Saftey and Security'!G232,'28-Elec Saftey and Security'!J232="*",'28-Elec Saftey and Security'!I232,'28-Elec Saftey and Security'!L232="*",'28-Elec Saftey and Security'!K232,'28-Elec Saftey and Security'!N232="*",'28-Elec Saftey and Security'!M232,'28-Elec Saftey and Security'!P232="*",'28-Elec Saftey and Security'!O232,'28-Elec Saftey and Security'!R232="*",'28-Elec Saftey and Security'!Q232,'28-Elec Saftey and Security'!T232="*",'28-Elec Saftey and Security'!S232),"")</f>
        <v/>
      </c>
      <c r="E4139" s="622" t="e">
        <f>D4139/'Project Data'!$D$22</f>
        <v>#VALUE!</v>
      </c>
      <c r="F4139" s="186" t="s">
        <v>44</v>
      </c>
      <c r="G4139" s="239" t="str" cm="1">
        <f t="array" ref="G4139">_xlfn.IFNA(_xlfn.IFS('28-Elec Saftey and Security'!F232="*",'28-Elec Saftey and Security'!E232,'28-Elec Saftey and Security'!H232="*",'28-Elec Saftey and Security'!G232,'28-Elec Saftey and Security'!J232="*",'28-Elec Saftey and Security'!I232,'28-Elec Saftey and Security'!L232="*",'28-Elec Saftey and Security'!K232,'28-Elec Saftey and Security'!N232="*",'28-Elec Saftey and Security'!M232,'28-Elec Saftey and Security'!P232="*",'28-Elec Saftey and Security'!O232,'28-Elec Saftey and Security'!R232="*",'28-Elec Saftey and Security'!Q232,'28-Elec Saftey and Security'!T232="*",'28-Elec Saftey and Security'!S232,'28-Elec Saftey and Security'!V232="*",'28-Elec Saftey and Security'!U232),"")</f>
        <v/>
      </c>
      <c r="H4139" s="236" t="e">
        <f>G4139/'Project Data'!$D$22</f>
        <v>#VALUE!</v>
      </c>
      <c r="I4139" s="186"/>
      <c r="J4139" s="224"/>
      <c r="K4139" s="242"/>
    </row>
    <row r="4140" spans="1:11" s="147" customFormat="1" ht="15.6" hidden="1">
      <c r="A4140" s="198">
        <f>'28-Elec Saftey and Security'!A233</f>
        <v>0</v>
      </c>
      <c r="B4140" s="235" t="str">
        <f>'28-Elec Saftey and Security'!B233</f>
        <v>28 49 17 Electronic Personal Safety Emergency Aid Devices</v>
      </c>
      <c r="C4140" s="254"/>
      <c r="D4140" s="239" t="str" cm="1">
        <f t="array" ref="D4140">_xlfn.IFNA(_xlfn.IFS('28-Elec Saftey and Security'!D233="*",'28-Elec Saftey and Security'!C233,'28-Elec Saftey and Security'!F233="*",'28-Elec Saftey and Security'!E233,'28-Elec Saftey and Security'!H233="*",'28-Elec Saftey and Security'!G233,'28-Elec Saftey and Security'!J233="*",'28-Elec Saftey and Security'!I233,'28-Elec Saftey and Security'!L233="*",'28-Elec Saftey and Security'!K233,'28-Elec Saftey and Security'!N233="*",'28-Elec Saftey and Security'!M233,'28-Elec Saftey and Security'!P233="*",'28-Elec Saftey and Security'!O233,'28-Elec Saftey and Security'!R233="*",'28-Elec Saftey and Security'!Q233,'28-Elec Saftey and Security'!T233="*",'28-Elec Saftey and Security'!S233),"")</f>
        <v/>
      </c>
      <c r="E4140" s="622" t="e">
        <f>D4140/'Project Data'!$D$22</f>
        <v>#VALUE!</v>
      </c>
      <c r="F4140" s="186" t="s">
        <v>44</v>
      </c>
      <c r="G4140" s="239" t="str" cm="1">
        <f t="array" ref="G4140">_xlfn.IFNA(_xlfn.IFS('28-Elec Saftey and Security'!F233="*",'28-Elec Saftey and Security'!E233,'28-Elec Saftey and Security'!H233="*",'28-Elec Saftey and Security'!G233,'28-Elec Saftey and Security'!J233="*",'28-Elec Saftey and Security'!I233,'28-Elec Saftey and Security'!L233="*",'28-Elec Saftey and Security'!K233,'28-Elec Saftey and Security'!N233="*",'28-Elec Saftey and Security'!M233,'28-Elec Saftey and Security'!P233="*",'28-Elec Saftey and Security'!O233,'28-Elec Saftey and Security'!R233="*",'28-Elec Saftey and Security'!Q233,'28-Elec Saftey and Security'!T233="*",'28-Elec Saftey and Security'!S233,'28-Elec Saftey and Security'!V233="*",'28-Elec Saftey and Security'!U233),"")</f>
        <v/>
      </c>
      <c r="H4140" s="236" t="e">
        <f>G4140/'Project Data'!$D$22</f>
        <v>#VALUE!</v>
      </c>
      <c r="I4140" s="186"/>
      <c r="J4140" s="224"/>
      <c r="K4140" s="242"/>
    </row>
    <row r="4141" spans="1:11" s="147" customFormat="1" ht="15.6" hidden="1">
      <c r="A4141" s="198">
        <f>'28-Elec Saftey and Security'!A234</f>
        <v>0</v>
      </c>
      <c r="B4141" s="235" t="str">
        <f>'28-Elec Saftey and Security'!B234</f>
        <v>28 50 00 Specialized Systems</v>
      </c>
      <c r="C4141" s="254"/>
      <c r="D4141" s="239" t="str" cm="1">
        <f t="array" ref="D4141">_xlfn.IFNA(_xlfn.IFS('28-Elec Saftey and Security'!D234="*",'28-Elec Saftey and Security'!C234,'28-Elec Saftey and Security'!F234="*",'28-Elec Saftey and Security'!E234,'28-Elec Saftey and Security'!H234="*",'28-Elec Saftey and Security'!G234,'28-Elec Saftey and Security'!J234="*",'28-Elec Saftey and Security'!I234,'28-Elec Saftey and Security'!L234="*",'28-Elec Saftey and Security'!K234,'28-Elec Saftey and Security'!N234="*",'28-Elec Saftey and Security'!M234,'28-Elec Saftey and Security'!P234="*",'28-Elec Saftey and Security'!O234,'28-Elec Saftey and Security'!R234="*",'28-Elec Saftey and Security'!Q234,'28-Elec Saftey and Security'!T234="*",'28-Elec Saftey and Security'!S234),"")</f>
        <v/>
      </c>
      <c r="E4141" s="622" t="e">
        <f>D4141/'Project Data'!$D$22</f>
        <v>#VALUE!</v>
      </c>
      <c r="F4141" s="186" t="s">
        <v>44</v>
      </c>
      <c r="G4141" s="239" t="str" cm="1">
        <f t="array" ref="G4141">_xlfn.IFNA(_xlfn.IFS('28-Elec Saftey and Security'!F234="*",'28-Elec Saftey and Security'!E234,'28-Elec Saftey and Security'!H234="*",'28-Elec Saftey and Security'!G234,'28-Elec Saftey and Security'!J234="*",'28-Elec Saftey and Security'!I234,'28-Elec Saftey and Security'!L234="*",'28-Elec Saftey and Security'!K234,'28-Elec Saftey and Security'!N234="*",'28-Elec Saftey and Security'!M234,'28-Elec Saftey and Security'!P234="*",'28-Elec Saftey and Security'!O234,'28-Elec Saftey and Security'!R234="*",'28-Elec Saftey and Security'!Q234,'28-Elec Saftey and Security'!T234="*",'28-Elec Saftey and Security'!S234,'28-Elec Saftey and Security'!V234="*",'28-Elec Saftey and Security'!U234),"")</f>
        <v/>
      </c>
      <c r="H4141" s="236" t="e">
        <f>G4141/'Project Data'!$D$22</f>
        <v>#VALUE!</v>
      </c>
      <c r="I4141" s="186"/>
      <c r="J4141" s="224"/>
      <c r="K4141" s="242"/>
    </row>
    <row r="4142" spans="1:11" s="147" customFormat="1" ht="15.6" hidden="1">
      <c r="A4142" s="198">
        <f>'28-Elec Saftey and Security'!A235</f>
        <v>0</v>
      </c>
      <c r="B4142" s="235" t="str">
        <f>'28-Elec Saftey and Security'!B235</f>
        <v>28 51 00 Information Management and Presentation</v>
      </c>
      <c r="C4142" s="254"/>
      <c r="D4142" s="239" t="str" cm="1">
        <f t="array" ref="D4142">_xlfn.IFNA(_xlfn.IFS('28-Elec Saftey and Security'!D235="*",'28-Elec Saftey and Security'!C235,'28-Elec Saftey and Security'!F235="*",'28-Elec Saftey and Security'!E235,'28-Elec Saftey and Security'!H235="*",'28-Elec Saftey and Security'!G235,'28-Elec Saftey and Security'!J235="*",'28-Elec Saftey and Security'!I235,'28-Elec Saftey and Security'!L235="*",'28-Elec Saftey and Security'!K235,'28-Elec Saftey and Security'!N235="*",'28-Elec Saftey and Security'!M235,'28-Elec Saftey and Security'!P235="*",'28-Elec Saftey and Security'!O235,'28-Elec Saftey and Security'!R235="*",'28-Elec Saftey and Security'!Q235,'28-Elec Saftey and Security'!T235="*",'28-Elec Saftey and Security'!S235),"")</f>
        <v/>
      </c>
      <c r="E4142" s="622" t="e">
        <f>D4142/'Project Data'!$D$22</f>
        <v>#VALUE!</v>
      </c>
      <c r="F4142" s="186" t="s">
        <v>44</v>
      </c>
      <c r="G4142" s="239" t="str" cm="1">
        <f t="array" ref="G4142">_xlfn.IFNA(_xlfn.IFS('28-Elec Saftey and Security'!F235="*",'28-Elec Saftey and Security'!E235,'28-Elec Saftey and Security'!H235="*",'28-Elec Saftey and Security'!G235,'28-Elec Saftey and Security'!J235="*",'28-Elec Saftey and Security'!I235,'28-Elec Saftey and Security'!L235="*",'28-Elec Saftey and Security'!K235,'28-Elec Saftey and Security'!N235="*",'28-Elec Saftey and Security'!M235,'28-Elec Saftey and Security'!P235="*",'28-Elec Saftey and Security'!O235,'28-Elec Saftey and Security'!R235="*",'28-Elec Saftey and Security'!Q235,'28-Elec Saftey and Security'!T235="*",'28-Elec Saftey and Security'!S235,'28-Elec Saftey and Security'!V235="*",'28-Elec Saftey and Security'!U235),"")</f>
        <v/>
      </c>
      <c r="H4142" s="236" t="e">
        <f>G4142/'Project Data'!$D$22</f>
        <v>#VALUE!</v>
      </c>
      <c r="I4142" s="186"/>
      <c r="J4142" s="224"/>
      <c r="K4142" s="242"/>
    </row>
    <row r="4143" spans="1:11" s="147" customFormat="1" ht="15.6" hidden="1">
      <c r="A4143" s="198">
        <f>'28-Elec Saftey and Security'!A236</f>
        <v>0</v>
      </c>
      <c r="B4143" s="235" t="str">
        <f>'28-Elec Saftey and Security'!B236</f>
        <v>28 51 11 Information Management and Presentation Architecture</v>
      </c>
      <c r="C4143" s="254"/>
      <c r="D4143" s="239" t="str" cm="1">
        <f t="array" ref="D4143">_xlfn.IFNA(_xlfn.IFS('28-Elec Saftey and Security'!D236="*",'28-Elec Saftey and Security'!C236,'28-Elec Saftey and Security'!F236="*",'28-Elec Saftey and Security'!E236,'28-Elec Saftey and Security'!H236="*",'28-Elec Saftey and Security'!G236,'28-Elec Saftey and Security'!J236="*",'28-Elec Saftey and Security'!I236,'28-Elec Saftey and Security'!L236="*",'28-Elec Saftey and Security'!K236,'28-Elec Saftey and Security'!N236="*",'28-Elec Saftey and Security'!M236,'28-Elec Saftey and Security'!P236="*",'28-Elec Saftey and Security'!O236,'28-Elec Saftey and Security'!R236="*",'28-Elec Saftey and Security'!Q236,'28-Elec Saftey and Security'!T236="*",'28-Elec Saftey and Security'!S236),"")</f>
        <v/>
      </c>
      <c r="E4143" s="622" t="e">
        <f>D4143/'Project Data'!$D$22</f>
        <v>#VALUE!</v>
      </c>
      <c r="F4143" s="186" t="s">
        <v>44</v>
      </c>
      <c r="G4143" s="239" t="str" cm="1">
        <f t="array" ref="G4143">_xlfn.IFNA(_xlfn.IFS('28-Elec Saftey and Security'!F236="*",'28-Elec Saftey and Security'!E236,'28-Elec Saftey and Security'!H236="*",'28-Elec Saftey and Security'!G236,'28-Elec Saftey and Security'!J236="*",'28-Elec Saftey and Security'!I236,'28-Elec Saftey and Security'!L236="*",'28-Elec Saftey and Security'!K236,'28-Elec Saftey and Security'!N236="*",'28-Elec Saftey and Security'!M236,'28-Elec Saftey and Security'!P236="*",'28-Elec Saftey and Security'!O236,'28-Elec Saftey and Security'!R236="*",'28-Elec Saftey and Security'!Q236,'28-Elec Saftey and Security'!T236="*",'28-Elec Saftey and Security'!S236,'28-Elec Saftey and Security'!V236="*",'28-Elec Saftey and Security'!U236),"")</f>
        <v/>
      </c>
      <c r="H4143" s="236" t="e">
        <f>G4143/'Project Data'!$D$22</f>
        <v>#VALUE!</v>
      </c>
      <c r="I4143" s="186"/>
      <c r="J4143" s="224"/>
      <c r="K4143" s="242"/>
    </row>
    <row r="4144" spans="1:11" s="147" customFormat="1" ht="15.6" hidden="1">
      <c r="A4144" s="198">
        <f>'28-Elec Saftey and Security'!A237</f>
        <v>0</v>
      </c>
      <c r="B4144" s="235" t="str">
        <f>'28-Elec Saftey and Security'!B237</f>
        <v>28 51 13 Data and Information Management</v>
      </c>
      <c r="C4144" s="254"/>
      <c r="D4144" s="239" t="str" cm="1">
        <f t="array" ref="D4144">_xlfn.IFNA(_xlfn.IFS('28-Elec Saftey and Security'!D237="*",'28-Elec Saftey and Security'!C237,'28-Elec Saftey and Security'!F237="*",'28-Elec Saftey and Security'!E237,'28-Elec Saftey and Security'!H237="*",'28-Elec Saftey and Security'!G237,'28-Elec Saftey and Security'!J237="*",'28-Elec Saftey and Security'!I237,'28-Elec Saftey and Security'!L237="*",'28-Elec Saftey and Security'!K237,'28-Elec Saftey and Security'!N237="*",'28-Elec Saftey and Security'!M237,'28-Elec Saftey and Security'!P237="*",'28-Elec Saftey and Security'!O237,'28-Elec Saftey and Security'!R237="*",'28-Elec Saftey and Security'!Q237,'28-Elec Saftey and Security'!T237="*",'28-Elec Saftey and Security'!S237),"")</f>
        <v/>
      </c>
      <c r="E4144" s="622" t="e">
        <f>D4144/'Project Data'!$D$22</f>
        <v>#VALUE!</v>
      </c>
      <c r="F4144" s="186" t="s">
        <v>44</v>
      </c>
      <c r="G4144" s="239" t="str" cm="1">
        <f t="array" ref="G4144">_xlfn.IFNA(_xlfn.IFS('28-Elec Saftey and Security'!F237="*",'28-Elec Saftey and Security'!E237,'28-Elec Saftey and Security'!H237="*",'28-Elec Saftey and Security'!G237,'28-Elec Saftey and Security'!J237="*",'28-Elec Saftey and Security'!I237,'28-Elec Saftey and Security'!L237="*",'28-Elec Saftey and Security'!K237,'28-Elec Saftey and Security'!N237="*",'28-Elec Saftey and Security'!M237,'28-Elec Saftey and Security'!P237="*",'28-Elec Saftey and Security'!O237,'28-Elec Saftey and Security'!R237="*",'28-Elec Saftey and Security'!Q237,'28-Elec Saftey and Security'!T237="*",'28-Elec Saftey and Security'!S237,'28-Elec Saftey and Security'!V237="*",'28-Elec Saftey and Security'!U237),"")</f>
        <v/>
      </c>
      <c r="H4144" s="236" t="e">
        <f>G4144/'Project Data'!$D$22</f>
        <v>#VALUE!</v>
      </c>
      <c r="I4144" s="186"/>
      <c r="J4144" s="224"/>
      <c r="K4144" s="242"/>
    </row>
    <row r="4145" spans="1:11" s="147" customFormat="1" ht="15.6" hidden="1">
      <c r="A4145" s="198">
        <f>'28-Elec Saftey and Security'!A238</f>
        <v>0</v>
      </c>
      <c r="B4145" s="235" t="str">
        <f>'28-Elec Saftey and Security'!B238</f>
        <v>28 51 15 Information Interfaces to Connected Subsystems</v>
      </c>
      <c r="C4145" s="254"/>
      <c r="D4145" s="239" t="str" cm="1">
        <f t="array" ref="D4145">_xlfn.IFNA(_xlfn.IFS('28-Elec Saftey and Security'!D238="*",'28-Elec Saftey and Security'!C238,'28-Elec Saftey and Security'!F238="*",'28-Elec Saftey and Security'!E238,'28-Elec Saftey and Security'!H238="*",'28-Elec Saftey and Security'!G238,'28-Elec Saftey and Security'!J238="*",'28-Elec Saftey and Security'!I238,'28-Elec Saftey and Security'!L238="*",'28-Elec Saftey and Security'!K238,'28-Elec Saftey and Security'!N238="*",'28-Elec Saftey and Security'!M238,'28-Elec Saftey and Security'!P238="*",'28-Elec Saftey and Security'!O238,'28-Elec Saftey and Security'!R238="*",'28-Elec Saftey and Security'!Q238,'28-Elec Saftey and Security'!T238="*",'28-Elec Saftey and Security'!S238),"")</f>
        <v/>
      </c>
      <c r="E4145" s="622" t="e">
        <f>D4145/'Project Data'!$D$22</f>
        <v>#VALUE!</v>
      </c>
      <c r="F4145" s="186" t="s">
        <v>44</v>
      </c>
      <c r="G4145" s="239" t="str" cm="1">
        <f t="array" ref="G4145">_xlfn.IFNA(_xlfn.IFS('28-Elec Saftey and Security'!F238="*",'28-Elec Saftey and Security'!E238,'28-Elec Saftey and Security'!H238="*",'28-Elec Saftey and Security'!G238,'28-Elec Saftey and Security'!J238="*",'28-Elec Saftey and Security'!I238,'28-Elec Saftey and Security'!L238="*",'28-Elec Saftey and Security'!K238,'28-Elec Saftey and Security'!N238="*",'28-Elec Saftey and Security'!M238,'28-Elec Saftey and Security'!P238="*",'28-Elec Saftey and Security'!O238,'28-Elec Saftey and Security'!R238="*",'28-Elec Saftey and Security'!Q238,'28-Elec Saftey and Security'!T238="*",'28-Elec Saftey and Security'!S238,'28-Elec Saftey and Security'!V238="*",'28-Elec Saftey and Security'!U238),"")</f>
        <v/>
      </c>
      <c r="H4145" s="236" t="e">
        <f>G4145/'Project Data'!$D$22</f>
        <v>#VALUE!</v>
      </c>
      <c r="I4145" s="186"/>
      <c r="J4145" s="224"/>
      <c r="K4145" s="242"/>
    </row>
    <row r="4146" spans="1:11" s="147" customFormat="1" ht="15.6" hidden="1">
      <c r="A4146" s="198">
        <f>'28-Elec Saftey and Security'!A239</f>
        <v>0</v>
      </c>
      <c r="B4146" s="235" t="str">
        <f>'28-Elec Saftey and Security'!B239</f>
        <v>28 51 15.11 Information Interfaces to Access Control Systems</v>
      </c>
      <c r="C4146" s="254"/>
      <c r="D4146" s="239" t="str" cm="1">
        <f t="array" ref="D4146">_xlfn.IFNA(_xlfn.IFS('28-Elec Saftey and Security'!D239="*",'28-Elec Saftey and Security'!C239,'28-Elec Saftey and Security'!F239="*",'28-Elec Saftey and Security'!E239,'28-Elec Saftey and Security'!H239="*",'28-Elec Saftey and Security'!G239,'28-Elec Saftey and Security'!J239="*",'28-Elec Saftey and Security'!I239,'28-Elec Saftey and Security'!L239="*",'28-Elec Saftey and Security'!K239,'28-Elec Saftey and Security'!N239="*",'28-Elec Saftey and Security'!M239,'28-Elec Saftey and Security'!P239="*",'28-Elec Saftey and Security'!O239,'28-Elec Saftey and Security'!R239="*",'28-Elec Saftey and Security'!Q239,'28-Elec Saftey and Security'!T239="*",'28-Elec Saftey and Security'!S239),"")</f>
        <v/>
      </c>
      <c r="E4146" s="622" t="e">
        <f>D4146/'Project Data'!$D$22</f>
        <v>#VALUE!</v>
      </c>
      <c r="F4146" s="186" t="s">
        <v>44</v>
      </c>
      <c r="G4146" s="239" t="str" cm="1">
        <f t="array" ref="G4146">_xlfn.IFNA(_xlfn.IFS('28-Elec Saftey and Security'!F239="*",'28-Elec Saftey and Security'!E239,'28-Elec Saftey and Security'!H239="*",'28-Elec Saftey and Security'!G239,'28-Elec Saftey and Security'!J239="*",'28-Elec Saftey and Security'!I239,'28-Elec Saftey and Security'!L239="*",'28-Elec Saftey and Security'!K239,'28-Elec Saftey and Security'!N239="*",'28-Elec Saftey and Security'!M239,'28-Elec Saftey and Security'!P239="*",'28-Elec Saftey and Security'!O239,'28-Elec Saftey and Security'!R239="*",'28-Elec Saftey and Security'!Q239,'28-Elec Saftey and Security'!T239="*",'28-Elec Saftey and Security'!S239,'28-Elec Saftey and Security'!V239="*",'28-Elec Saftey and Security'!U239),"")</f>
        <v/>
      </c>
      <c r="H4146" s="236" t="e">
        <f>G4146/'Project Data'!$D$22</f>
        <v>#VALUE!</v>
      </c>
      <c r="I4146" s="186"/>
      <c r="J4146" s="224"/>
      <c r="K4146" s="242"/>
    </row>
    <row r="4147" spans="1:11" s="147" customFormat="1" ht="15.6" hidden="1">
      <c r="A4147" s="198">
        <f>'28-Elec Saftey and Security'!A240</f>
        <v>0</v>
      </c>
      <c r="B4147" s="235" t="str">
        <f>'28-Elec Saftey and Security'!B240</f>
        <v>28 51 15.13 Information Interfaces to Video Surveillance Systems</v>
      </c>
      <c r="C4147" s="254"/>
      <c r="D4147" s="239" t="str" cm="1">
        <f t="array" ref="D4147">_xlfn.IFNA(_xlfn.IFS('28-Elec Saftey and Security'!D240="*",'28-Elec Saftey and Security'!C240,'28-Elec Saftey and Security'!F240="*",'28-Elec Saftey and Security'!E240,'28-Elec Saftey and Security'!H240="*",'28-Elec Saftey and Security'!G240,'28-Elec Saftey and Security'!J240="*",'28-Elec Saftey and Security'!I240,'28-Elec Saftey and Security'!L240="*",'28-Elec Saftey and Security'!K240,'28-Elec Saftey and Security'!N240="*",'28-Elec Saftey and Security'!M240,'28-Elec Saftey and Security'!P240="*",'28-Elec Saftey and Security'!O240,'28-Elec Saftey and Security'!R240="*",'28-Elec Saftey and Security'!Q240,'28-Elec Saftey and Security'!T240="*",'28-Elec Saftey and Security'!S240),"")</f>
        <v/>
      </c>
      <c r="E4147" s="622" t="e">
        <f>D4147/'Project Data'!$D$22</f>
        <v>#VALUE!</v>
      </c>
      <c r="F4147" s="186" t="s">
        <v>44</v>
      </c>
      <c r="G4147" s="239" t="str" cm="1">
        <f t="array" ref="G4147">_xlfn.IFNA(_xlfn.IFS('28-Elec Saftey and Security'!F240="*",'28-Elec Saftey and Security'!E240,'28-Elec Saftey and Security'!H240="*",'28-Elec Saftey and Security'!G240,'28-Elec Saftey and Security'!J240="*",'28-Elec Saftey and Security'!I240,'28-Elec Saftey and Security'!L240="*",'28-Elec Saftey and Security'!K240,'28-Elec Saftey and Security'!N240="*",'28-Elec Saftey and Security'!M240,'28-Elec Saftey and Security'!P240="*",'28-Elec Saftey and Security'!O240,'28-Elec Saftey and Security'!R240="*",'28-Elec Saftey and Security'!Q240,'28-Elec Saftey and Security'!T240="*",'28-Elec Saftey and Security'!S240,'28-Elec Saftey and Security'!V240="*",'28-Elec Saftey and Security'!U240),"")</f>
        <v/>
      </c>
      <c r="H4147" s="236" t="e">
        <f>G4147/'Project Data'!$D$22</f>
        <v>#VALUE!</v>
      </c>
      <c r="I4147" s="186"/>
      <c r="J4147" s="224"/>
      <c r="K4147" s="242"/>
    </row>
    <row r="4148" spans="1:11" s="147" customFormat="1" ht="15.6" hidden="1">
      <c r="A4148" s="198">
        <f>'28-Elec Saftey and Security'!A241</f>
        <v>0</v>
      </c>
      <c r="B4148" s="235" t="str">
        <f>'28-Elec Saftey and Security'!B241</f>
        <v>28 51 15.15 Information Interfaces to Security Detection, Alarm, and Monitoring</v>
      </c>
      <c r="C4148" s="254"/>
      <c r="D4148" s="239" t="str" cm="1">
        <f t="array" ref="D4148">_xlfn.IFNA(_xlfn.IFS('28-Elec Saftey and Security'!D241="*",'28-Elec Saftey and Security'!C241,'28-Elec Saftey and Security'!F241="*",'28-Elec Saftey and Security'!E241,'28-Elec Saftey and Security'!H241="*",'28-Elec Saftey and Security'!G241,'28-Elec Saftey and Security'!J241="*",'28-Elec Saftey and Security'!I241,'28-Elec Saftey and Security'!L241="*",'28-Elec Saftey and Security'!K241,'28-Elec Saftey and Security'!N241="*",'28-Elec Saftey and Security'!M241,'28-Elec Saftey and Security'!P241="*",'28-Elec Saftey and Security'!O241,'28-Elec Saftey and Security'!R241="*",'28-Elec Saftey and Security'!Q241,'28-Elec Saftey and Security'!T241="*",'28-Elec Saftey and Security'!S241),"")</f>
        <v/>
      </c>
      <c r="E4148" s="622" t="e">
        <f>D4148/'Project Data'!$D$22</f>
        <v>#VALUE!</v>
      </c>
      <c r="F4148" s="186" t="s">
        <v>44</v>
      </c>
      <c r="G4148" s="239" t="str" cm="1">
        <f t="array" ref="G4148">_xlfn.IFNA(_xlfn.IFS('28-Elec Saftey and Security'!F241="*",'28-Elec Saftey and Security'!E241,'28-Elec Saftey and Security'!H241="*",'28-Elec Saftey and Security'!G241,'28-Elec Saftey and Security'!J241="*",'28-Elec Saftey and Security'!I241,'28-Elec Saftey and Security'!L241="*",'28-Elec Saftey and Security'!K241,'28-Elec Saftey and Security'!N241="*",'28-Elec Saftey and Security'!M241,'28-Elec Saftey and Security'!P241="*",'28-Elec Saftey and Security'!O241,'28-Elec Saftey and Security'!R241="*",'28-Elec Saftey and Security'!Q241,'28-Elec Saftey and Security'!T241="*",'28-Elec Saftey and Security'!S241,'28-Elec Saftey and Security'!V241="*",'28-Elec Saftey and Security'!U241),"")</f>
        <v/>
      </c>
      <c r="H4148" s="236" t="e">
        <f>G4148/'Project Data'!$D$22</f>
        <v>#VALUE!</v>
      </c>
      <c r="I4148" s="186"/>
      <c r="J4148" s="224"/>
      <c r="K4148" s="242"/>
    </row>
    <row r="4149" spans="1:11" s="147" customFormat="1" ht="15.6" hidden="1">
      <c r="A4149" s="198">
        <f>'28-Elec Saftey and Security'!A242</f>
        <v>0</v>
      </c>
      <c r="B4149" s="235" t="str">
        <f>'28-Elec Saftey and Security'!B242</f>
        <v>28 51 15.17 Information Interfaces to Security Monitoring and Control</v>
      </c>
      <c r="C4149" s="254"/>
      <c r="D4149" s="239" t="str" cm="1">
        <f t="array" ref="D4149">_xlfn.IFNA(_xlfn.IFS('28-Elec Saftey and Security'!D242="*",'28-Elec Saftey and Security'!C242,'28-Elec Saftey and Security'!F242="*",'28-Elec Saftey and Security'!E242,'28-Elec Saftey and Security'!H242="*",'28-Elec Saftey and Security'!G242,'28-Elec Saftey and Security'!J242="*",'28-Elec Saftey and Security'!I242,'28-Elec Saftey and Security'!L242="*",'28-Elec Saftey and Security'!K242,'28-Elec Saftey and Security'!N242="*",'28-Elec Saftey and Security'!M242,'28-Elec Saftey and Security'!P242="*",'28-Elec Saftey and Security'!O242,'28-Elec Saftey and Security'!R242="*",'28-Elec Saftey and Security'!Q242,'28-Elec Saftey and Security'!T242="*",'28-Elec Saftey and Security'!S242),"")</f>
        <v/>
      </c>
      <c r="E4149" s="622" t="e">
        <f>D4149/'Project Data'!$D$22</f>
        <v>#VALUE!</v>
      </c>
      <c r="F4149" s="186" t="s">
        <v>44</v>
      </c>
      <c r="G4149" s="239" t="str" cm="1">
        <f t="array" ref="G4149">_xlfn.IFNA(_xlfn.IFS('28-Elec Saftey and Security'!F242="*",'28-Elec Saftey and Security'!E242,'28-Elec Saftey and Security'!H242="*",'28-Elec Saftey and Security'!G242,'28-Elec Saftey and Security'!J242="*",'28-Elec Saftey and Security'!I242,'28-Elec Saftey and Security'!L242="*",'28-Elec Saftey and Security'!K242,'28-Elec Saftey and Security'!N242="*",'28-Elec Saftey and Security'!M242,'28-Elec Saftey and Security'!P242="*",'28-Elec Saftey and Security'!O242,'28-Elec Saftey and Security'!R242="*",'28-Elec Saftey and Security'!Q242,'28-Elec Saftey and Security'!T242="*",'28-Elec Saftey and Security'!S242,'28-Elec Saftey and Security'!V242="*",'28-Elec Saftey and Security'!U242),"")</f>
        <v/>
      </c>
      <c r="H4149" s="236" t="e">
        <f>G4149/'Project Data'!$D$22</f>
        <v>#VALUE!</v>
      </c>
      <c r="I4149" s="186"/>
      <c r="J4149" s="224"/>
      <c r="K4149" s="242"/>
    </row>
    <row r="4150" spans="1:11" s="147" customFormat="1" ht="15.6" hidden="1">
      <c r="A4150" s="198">
        <f>'28-Elec Saftey and Security'!A243</f>
        <v>0</v>
      </c>
      <c r="B4150" s="235" t="str">
        <f>'28-Elec Saftey and Security'!B243</f>
        <v>28 51 15.19 Information Interfaces to Mass Notification Systems</v>
      </c>
      <c r="C4150" s="254"/>
      <c r="D4150" s="239" t="str" cm="1">
        <f t="array" ref="D4150">_xlfn.IFNA(_xlfn.IFS('28-Elec Saftey and Security'!D243="*",'28-Elec Saftey and Security'!C243,'28-Elec Saftey and Security'!F243="*",'28-Elec Saftey and Security'!E243,'28-Elec Saftey and Security'!H243="*",'28-Elec Saftey and Security'!G243,'28-Elec Saftey and Security'!J243="*",'28-Elec Saftey and Security'!I243,'28-Elec Saftey and Security'!L243="*",'28-Elec Saftey and Security'!K243,'28-Elec Saftey and Security'!N243="*",'28-Elec Saftey and Security'!M243,'28-Elec Saftey and Security'!P243="*",'28-Elec Saftey and Security'!O243,'28-Elec Saftey and Security'!R243="*",'28-Elec Saftey and Security'!Q243,'28-Elec Saftey and Security'!T243="*",'28-Elec Saftey and Security'!S243),"")</f>
        <v/>
      </c>
      <c r="E4150" s="622" t="e">
        <f>D4150/'Project Data'!$D$22</f>
        <v>#VALUE!</v>
      </c>
      <c r="F4150" s="186" t="s">
        <v>44</v>
      </c>
      <c r="G4150" s="239" t="str" cm="1">
        <f t="array" ref="G4150">_xlfn.IFNA(_xlfn.IFS('28-Elec Saftey and Security'!F243="*",'28-Elec Saftey and Security'!E243,'28-Elec Saftey and Security'!H243="*",'28-Elec Saftey and Security'!G243,'28-Elec Saftey and Security'!J243="*",'28-Elec Saftey and Security'!I243,'28-Elec Saftey and Security'!L243="*",'28-Elec Saftey and Security'!K243,'28-Elec Saftey and Security'!N243="*",'28-Elec Saftey and Security'!M243,'28-Elec Saftey and Security'!P243="*",'28-Elec Saftey and Security'!O243,'28-Elec Saftey and Security'!R243="*",'28-Elec Saftey and Security'!Q243,'28-Elec Saftey and Security'!T243="*",'28-Elec Saftey and Security'!S243,'28-Elec Saftey and Security'!V243="*",'28-Elec Saftey and Security'!U243),"")</f>
        <v/>
      </c>
      <c r="H4150" s="236" t="e">
        <f>G4150/'Project Data'!$D$22</f>
        <v>#VALUE!</v>
      </c>
      <c r="I4150" s="186"/>
      <c r="J4150" s="224"/>
      <c r="K4150" s="242"/>
    </row>
    <row r="4151" spans="1:11" s="147" customFormat="1" ht="15.6" hidden="1">
      <c r="A4151" s="198">
        <f>'28-Elec Saftey and Security'!A244</f>
        <v>0</v>
      </c>
      <c r="B4151" s="235" t="str">
        <f>'28-Elec Saftey and Security'!B244</f>
        <v>28 51 15.21 Information Interfaces to Life Safety Systems</v>
      </c>
      <c r="C4151" s="254"/>
      <c r="D4151" s="239" t="str" cm="1">
        <f t="array" ref="D4151">_xlfn.IFNA(_xlfn.IFS('28-Elec Saftey and Security'!D244="*",'28-Elec Saftey and Security'!C244,'28-Elec Saftey and Security'!F244="*",'28-Elec Saftey and Security'!E244,'28-Elec Saftey and Security'!H244="*",'28-Elec Saftey and Security'!G244,'28-Elec Saftey and Security'!J244="*",'28-Elec Saftey and Security'!I244,'28-Elec Saftey and Security'!L244="*",'28-Elec Saftey and Security'!K244,'28-Elec Saftey and Security'!N244="*",'28-Elec Saftey and Security'!M244,'28-Elec Saftey and Security'!P244="*",'28-Elec Saftey and Security'!O244,'28-Elec Saftey and Security'!R244="*",'28-Elec Saftey and Security'!Q244,'28-Elec Saftey and Security'!T244="*",'28-Elec Saftey and Security'!S244),"")</f>
        <v/>
      </c>
      <c r="E4151" s="622" t="e">
        <f>D4151/'Project Data'!$D$22</f>
        <v>#VALUE!</v>
      </c>
      <c r="F4151" s="186" t="s">
        <v>44</v>
      </c>
      <c r="G4151" s="239" t="str" cm="1">
        <f t="array" ref="G4151">_xlfn.IFNA(_xlfn.IFS('28-Elec Saftey and Security'!F244="*",'28-Elec Saftey and Security'!E244,'28-Elec Saftey and Security'!H244="*",'28-Elec Saftey and Security'!G244,'28-Elec Saftey and Security'!J244="*",'28-Elec Saftey and Security'!I244,'28-Elec Saftey and Security'!L244="*",'28-Elec Saftey and Security'!K244,'28-Elec Saftey and Security'!N244="*",'28-Elec Saftey and Security'!M244,'28-Elec Saftey and Security'!P244="*",'28-Elec Saftey and Security'!O244,'28-Elec Saftey and Security'!R244="*",'28-Elec Saftey and Security'!Q244,'28-Elec Saftey and Security'!T244="*",'28-Elec Saftey and Security'!S244,'28-Elec Saftey and Security'!V244="*",'28-Elec Saftey and Security'!U244),"")</f>
        <v/>
      </c>
      <c r="H4151" s="236" t="e">
        <f>G4151/'Project Data'!$D$22</f>
        <v>#VALUE!</v>
      </c>
      <c r="I4151" s="186"/>
      <c r="J4151" s="224"/>
      <c r="K4151" s="242"/>
    </row>
    <row r="4152" spans="1:11" s="147" customFormat="1" ht="15.6" hidden="1">
      <c r="A4152" s="198">
        <f>'28-Elec Saftey and Security'!A245</f>
        <v>0</v>
      </c>
      <c r="B4152" s="235" t="str">
        <f>'28-Elec Saftey and Security'!B245</f>
        <v>28 51 15.23 Information Interfaces to Fire Detection and Alarm</v>
      </c>
      <c r="C4152" s="254"/>
      <c r="D4152" s="239" t="str" cm="1">
        <f t="array" ref="D4152">_xlfn.IFNA(_xlfn.IFS('28-Elec Saftey and Security'!D245="*",'28-Elec Saftey and Security'!C245,'28-Elec Saftey and Security'!F245="*",'28-Elec Saftey and Security'!E245,'28-Elec Saftey and Security'!H245="*",'28-Elec Saftey and Security'!G245,'28-Elec Saftey and Security'!J245="*",'28-Elec Saftey and Security'!I245,'28-Elec Saftey and Security'!L245="*",'28-Elec Saftey and Security'!K245,'28-Elec Saftey and Security'!N245="*",'28-Elec Saftey and Security'!M245,'28-Elec Saftey and Security'!P245="*",'28-Elec Saftey and Security'!O245,'28-Elec Saftey and Security'!R245="*",'28-Elec Saftey and Security'!Q245,'28-Elec Saftey and Security'!T245="*",'28-Elec Saftey and Security'!S245),"")</f>
        <v/>
      </c>
      <c r="E4152" s="622" t="e">
        <f>D4152/'Project Data'!$D$22</f>
        <v>#VALUE!</v>
      </c>
      <c r="F4152" s="186" t="s">
        <v>44</v>
      </c>
      <c r="G4152" s="239" t="str" cm="1">
        <f t="array" ref="G4152">_xlfn.IFNA(_xlfn.IFS('28-Elec Saftey and Security'!F245="*",'28-Elec Saftey and Security'!E245,'28-Elec Saftey and Security'!H245="*",'28-Elec Saftey and Security'!G245,'28-Elec Saftey and Security'!J245="*",'28-Elec Saftey and Security'!I245,'28-Elec Saftey and Security'!L245="*",'28-Elec Saftey and Security'!K245,'28-Elec Saftey and Security'!N245="*",'28-Elec Saftey and Security'!M245,'28-Elec Saftey and Security'!P245="*",'28-Elec Saftey and Security'!O245,'28-Elec Saftey and Security'!R245="*",'28-Elec Saftey and Security'!Q245,'28-Elec Saftey and Security'!T245="*",'28-Elec Saftey and Security'!S245,'28-Elec Saftey and Security'!V245="*",'28-Elec Saftey and Security'!U245),"")</f>
        <v/>
      </c>
      <c r="H4152" s="236" t="e">
        <f>G4152/'Project Data'!$D$22</f>
        <v>#VALUE!</v>
      </c>
      <c r="I4152" s="186"/>
      <c r="J4152" s="224"/>
      <c r="K4152" s="242"/>
    </row>
    <row r="4153" spans="1:11" s="147" customFormat="1" ht="15.6" hidden="1">
      <c r="A4153" s="198">
        <f>'28-Elec Saftey and Security'!A246</f>
        <v>0</v>
      </c>
      <c r="B4153" s="235" t="str">
        <f>'28-Elec Saftey and Security'!B246</f>
        <v>28 51 15.25 Information Interfaces to Detention Systems</v>
      </c>
      <c r="C4153" s="254"/>
      <c r="D4153" s="239" t="str" cm="1">
        <f t="array" ref="D4153">_xlfn.IFNA(_xlfn.IFS('28-Elec Saftey and Security'!D246="*",'28-Elec Saftey and Security'!C246,'28-Elec Saftey and Security'!F246="*",'28-Elec Saftey and Security'!E246,'28-Elec Saftey and Security'!H246="*",'28-Elec Saftey and Security'!G246,'28-Elec Saftey and Security'!J246="*",'28-Elec Saftey and Security'!I246,'28-Elec Saftey and Security'!L246="*",'28-Elec Saftey and Security'!K246,'28-Elec Saftey and Security'!N246="*",'28-Elec Saftey and Security'!M246,'28-Elec Saftey and Security'!P246="*",'28-Elec Saftey and Security'!O246,'28-Elec Saftey and Security'!R246="*",'28-Elec Saftey and Security'!Q246,'28-Elec Saftey and Security'!T246="*",'28-Elec Saftey and Security'!S246),"")</f>
        <v/>
      </c>
      <c r="E4153" s="622" t="e">
        <f>D4153/'Project Data'!$D$22</f>
        <v>#VALUE!</v>
      </c>
      <c r="F4153" s="186" t="s">
        <v>44</v>
      </c>
      <c r="G4153" s="239" t="str" cm="1">
        <f t="array" ref="G4153">_xlfn.IFNA(_xlfn.IFS('28-Elec Saftey and Security'!F246="*",'28-Elec Saftey and Security'!E246,'28-Elec Saftey and Security'!H246="*",'28-Elec Saftey and Security'!G246,'28-Elec Saftey and Security'!J246="*",'28-Elec Saftey and Security'!I246,'28-Elec Saftey and Security'!L246="*",'28-Elec Saftey and Security'!K246,'28-Elec Saftey and Security'!N246="*",'28-Elec Saftey and Security'!M246,'28-Elec Saftey and Security'!P246="*",'28-Elec Saftey and Security'!O246,'28-Elec Saftey and Security'!R246="*",'28-Elec Saftey and Security'!Q246,'28-Elec Saftey and Security'!T246="*",'28-Elec Saftey and Security'!S246,'28-Elec Saftey and Security'!V246="*",'28-Elec Saftey and Security'!U246),"")</f>
        <v/>
      </c>
      <c r="H4153" s="236" t="e">
        <f>G4153/'Project Data'!$D$22</f>
        <v>#VALUE!</v>
      </c>
      <c r="I4153" s="186"/>
      <c r="J4153" s="224"/>
      <c r="K4153" s="242"/>
    </row>
    <row r="4154" spans="1:11" s="147" customFormat="1" ht="15.6" hidden="1">
      <c r="A4154" s="198">
        <f>'28-Elec Saftey and Security'!A247</f>
        <v>0</v>
      </c>
      <c r="B4154" s="235" t="str">
        <f>'28-Elec Saftey and Security'!B247</f>
        <v>28 51 15.27 Information Interfaces to Emergency Response Systems</v>
      </c>
      <c r="C4154" s="254"/>
      <c r="D4154" s="239" t="str" cm="1">
        <f t="array" ref="D4154">_xlfn.IFNA(_xlfn.IFS('28-Elec Saftey and Security'!D247="*",'28-Elec Saftey and Security'!C247,'28-Elec Saftey and Security'!F247="*",'28-Elec Saftey and Security'!E247,'28-Elec Saftey and Security'!H247="*",'28-Elec Saftey and Security'!G247,'28-Elec Saftey and Security'!J247="*",'28-Elec Saftey and Security'!I247,'28-Elec Saftey and Security'!L247="*",'28-Elec Saftey and Security'!K247,'28-Elec Saftey and Security'!N247="*",'28-Elec Saftey and Security'!M247,'28-Elec Saftey and Security'!P247="*",'28-Elec Saftey and Security'!O247,'28-Elec Saftey and Security'!R247="*",'28-Elec Saftey and Security'!Q247,'28-Elec Saftey and Security'!T247="*",'28-Elec Saftey and Security'!S247),"")</f>
        <v/>
      </c>
      <c r="E4154" s="622" t="e">
        <f>D4154/'Project Data'!$D$22</f>
        <v>#VALUE!</v>
      </c>
      <c r="F4154" s="186" t="s">
        <v>44</v>
      </c>
      <c r="G4154" s="239" t="str" cm="1">
        <f t="array" ref="G4154">_xlfn.IFNA(_xlfn.IFS('28-Elec Saftey and Security'!F247="*",'28-Elec Saftey and Security'!E247,'28-Elec Saftey and Security'!H247="*",'28-Elec Saftey and Security'!G247,'28-Elec Saftey and Security'!J247="*",'28-Elec Saftey and Security'!I247,'28-Elec Saftey and Security'!L247="*",'28-Elec Saftey and Security'!K247,'28-Elec Saftey and Security'!N247="*",'28-Elec Saftey and Security'!M247,'28-Elec Saftey and Security'!P247="*",'28-Elec Saftey and Security'!O247,'28-Elec Saftey and Security'!R247="*",'28-Elec Saftey and Security'!Q247,'28-Elec Saftey and Security'!T247="*",'28-Elec Saftey and Security'!S247,'28-Elec Saftey and Security'!V247="*",'28-Elec Saftey and Security'!U247),"")</f>
        <v/>
      </c>
      <c r="H4154" s="236" t="e">
        <f>G4154/'Project Data'!$D$22</f>
        <v>#VALUE!</v>
      </c>
      <c r="I4154" s="186"/>
      <c r="J4154" s="224"/>
      <c r="K4154" s="242"/>
    </row>
    <row r="4155" spans="1:11" s="147" customFormat="1" ht="15.6" hidden="1">
      <c r="A4155" s="198">
        <f>'28-Elec Saftey and Security'!A248</f>
        <v>0</v>
      </c>
      <c r="B4155" s="235" t="str">
        <f>'28-Elec Saftey and Security'!B248</f>
        <v>28 51 15.29 Information Interfaces to License Plate Recognition Systems</v>
      </c>
      <c r="C4155" s="254"/>
      <c r="D4155" s="239" t="str" cm="1">
        <f t="array" ref="D4155">_xlfn.IFNA(_xlfn.IFS('28-Elec Saftey and Security'!D248="*",'28-Elec Saftey and Security'!C248,'28-Elec Saftey and Security'!F248="*",'28-Elec Saftey and Security'!E248,'28-Elec Saftey and Security'!H248="*",'28-Elec Saftey and Security'!G248,'28-Elec Saftey and Security'!J248="*",'28-Elec Saftey and Security'!I248,'28-Elec Saftey and Security'!L248="*",'28-Elec Saftey and Security'!K248,'28-Elec Saftey and Security'!N248="*",'28-Elec Saftey and Security'!M248,'28-Elec Saftey and Security'!P248="*",'28-Elec Saftey and Security'!O248,'28-Elec Saftey and Security'!R248="*",'28-Elec Saftey and Security'!Q248,'28-Elec Saftey and Security'!T248="*",'28-Elec Saftey and Security'!S248),"")</f>
        <v/>
      </c>
      <c r="E4155" s="622" t="e">
        <f>D4155/'Project Data'!$D$22</f>
        <v>#VALUE!</v>
      </c>
      <c r="F4155" s="186" t="s">
        <v>44</v>
      </c>
      <c r="G4155" s="239" t="str" cm="1">
        <f t="array" ref="G4155">_xlfn.IFNA(_xlfn.IFS('28-Elec Saftey and Security'!F248="*",'28-Elec Saftey and Security'!E248,'28-Elec Saftey and Security'!H248="*",'28-Elec Saftey and Security'!G248,'28-Elec Saftey and Security'!J248="*",'28-Elec Saftey and Security'!I248,'28-Elec Saftey and Security'!L248="*",'28-Elec Saftey and Security'!K248,'28-Elec Saftey and Security'!N248="*",'28-Elec Saftey and Security'!M248,'28-Elec Saftey and Security'!P248="*",'28-Elec Saftey and Security'!O248,'28-Elec Saftey and Security'!R248="*",'28-Elec Saftey and Security'!Q248,'28-Elec Saftey and Security'!T248="*",'28-Elec Saftey and Security'!S248,'28-Elec Saftey and Security'!V248="*",'28-Elec Saftey and Security'!U248),"")</f>
        <v/>
      </c>
      <c r="H4155" s="236" t="e">
        <f>G4155/'Project Data'!$D$22</f>
        <v>#VALUE!</v>
      </c>
      <c r="I4155" s="186"/>
      <c r="J4155" s="224"/>
      <c r="K4155" s="242"/>
    </row>
    <row r="4156" spans="1:11" s="147" customFormat="1" ht="15.6" hidden="1">
      <c r="A4156" s="198">
        <f>'28-Elec Saftey and Security'!A249</f>
        <v>0</v>
      </c>
      <c r="B4156" s="235" t="str">
        <f>'28-Elec Saftey and Security'!B249</f>
        <v>28 51 15.31 Information Interfaces to Facial Recognition Systems</v>
      </c>
      <c r="C4156" s="254"/>
      <c r="D4156" s="239" t="str" cm="1">
        <f t="array" ref="D4156">_xlfn.IFNA(_xlfn.IFS('28-Elec Saftey and Security'!D249="*",'28-Elec Saftey and Security'!C249,'28-Elec Saftey and Security'!F249="*",'28-Elec Saftey and Security'!E249,'28-Elec Saftey and Security'!H249="*",'28-Elec Saftey and Security'!G249,'28-Elec Saftey and Security'!J249="*",'28-Elec Saftey and Security'!I249,'28-Elec Saftey and Security'!L249="*",'28-Elec Saftey and Security'!K249,'28-Elec Saftey and Security'!N249="*",'28-Elec Saftey and Security'!M249,'28-Elec Saftey and Security'!P249="*",'28-Elec Saftey and Security'!O249,'28-Elec Saftey and Security'!R249="*",'28-Elec Saftey and Security'!Q249,'28-Elec Saftey and Security'!T249="*",'28-Elec Saftey and Security'!S249),"")</f>
        <v/>
      </c>
      <c r="E4156" s="622" t="e">
        <f>D4156/'Project Data'!$D$22</f>
        <v>#VALUE!</v>
      </c>
      <c r="F4156" s="186" t="s">
        <v>44</v>
      </c>
      <c r="G4156" s="239" t="str" cm="1">
        <f t="array" ref="G4156">_xlfn.IFNA(_xlfn.IFS('28-Elec Saftey and Security'!F249="*",'28-Elec Saftey and Security'!E249,'28-Elec Saftey and Security'!H249="*",'28-Elec Saftey and Security'!G249,'28-Elec Saftey and Security'!J249="*",'28-Elec Saftey and Security'!I249,'28-Elec Saftey and Security'!L249="*",'28-Elec Saftey and Security'!K249,'28-Elec Saftey and Security'!N249="*",'28-Elec Saftey and Security'!M249,'28-Elec Saftey and Security'!P249="*",'28-Elec Saftey and Security'!O249,'28-Elec Saftey and Security'!R249="*",'28-Elec Saftey and Security'!Q249,'28-Elec Saftey and Security'!T249="*",'28-Elec Saftey and Security'!S249,'28-Elec Saftey and Security'!V249="*",'28-Elec Saftey and Security'!U249),"")</f>
        <v/>
      </c>
      <c r="H4156" s="236" t="e">
        <f>G4156/'Project Data'!$D$22</f>
        <v>#VALUE!</v>
      </c>
      <c r="I4156" s="186"/>
      <c r="J4156" s="224"/>
      <c r="K4156" s="242"/>
    </row>
    <row r="4157" spans="1:11" s="147" customFormat="1" ht="15.6" hidden="1">
      <c r="A4157" s="198">
        <f>'28-Elec Saftey and Security'!A250</f>
        <v>0</v>
      </c>
      <c r="B4157" s="235" t="str">
        <f>'28-Elec Saftey and Security'!B250</f>
        <v>28 51 15.33 Information Interfaces to Remote Data Structures</v>
      </c>
      <c r="C4157" s="254"/>
      <c r="D4157" s="239" t="str" cm="1">
        <f t="array" ref="D4157">_xlfn.IFNA(_xlfn.IFS('28-Elec Saftey and Security'!D250="*",'28-Elec Saftey and Security'!C250,'28-Elec Saftey and Security'!F250="*",'28-Elec Saftey and Security'!E250,'28-Elec Saftey and Security'!H250="*",'28-Elec Saftey and Security'!G250,'28-Elec Saftey and Security'!J250="*",'28-Elec Saftey and Security'!I250,'28-Elec Saftey and Security'!L250="*",'28-Elec Saftey and Security'!K250,'28-Elec Saftey and Security'!N250="*",'28-Elec Saftey and Security'!M250,'28-Elec Saftey and Security'!P250="*",'28-Elec Saftey and Security'!O250,'28-Elec Saftey and Security'!R250="*",'28-Elec Saftey and Security'!Q250,'28-Elec Saftey and Security'!T250="*",'28-Elec Saftey and Security'!S250),"")</f>
        <v/>
      </c>
      <c r="E4157" s="622" t="e">
        <f>D4157/'Project Data'!$D$22</f>
        <v>#VALUE!</v>
      </c>
      <c r="F4157" s="186" t="s">
        <v>44</v>
      </c>
      <c r="G4157" s="239" t="str" cm="1">
        <f t="array" ref="G4157">_xlfn.IFNA(_xlfn.IFS('28-Elec Saftey and Security'!F250="*",'28-Elec Saftey and Security'!E250,'28-Elec Saftey and Security'!H250="*",'28-Elec Saftey and Security'!G250,'28-Elec Saftey and Security'!J250="*",'28-Elec Saftey and Security'!I250,'28-Elec Saftey and Security'!L250="*",'28-Elec Saftey and Security'!K250,'28-Elec Saftey and Security'!N250="*",'28-Elec Saftey and Security'!M250,'28-Elec Saftey and Security'!P250="*",'28-Elec Saftey and Security'!O250,'28-Elec Saftey and Security'!R250="*",'28-Elec Saftey and Security'!Q250,'28-Elec Saftey and Security'!T250="*",'28-Elec Saftey and Security'!S250,'28-Elec Saftey and Security'!V250="*",'28-Elec Saftey and Security'!U250),"")</f>
        <v/>
      </c>
      <c r="H4157" s="236" t="e">
        <f>G4157/'Project Data'!$D$22</f>
        <v>#VALUE!</v>
      </c>
      <c r="I4157" s="186"/>
      <c r="J4157" s="224"/>
      <c r="K4157" s="242"/>
    </row>
    <row r="4158" spans="1:11" s="147" customFormat="1" ht="15.6" hidden="1">
      <c r="A4158" s="198">
        <f>'28-Elec Saftey and Security'!A251</f>
        <v>0</v>
      </c>
      <c r="B4158" s="235" t="str">
        <f>'28-Elec Saftey and Security'!B251</f>
        <v>28 51 15.35 Information Interfaces to Network and Facilities Monitoring</v>
      </c>
      <c r="C4158" s="254"/>
      <c r="D4158" s="239" t="str" cm="1">
        <f t="array" ref="D4158">_xlfn.IFNA(_xlfn.IFS('28-Elec Saftey and Security'!D251="*",'28-Elec Saftey and Security'!C251,'28-Elec Saftey and Security'!F251="*",'28-Elec Saftey and Security'!E251,'28-Elec Saftey and Security'!H251="*",'28-Elec Saftey and Security'!G251,'28-Elec Saftey and Security'!J251="*",'28-Elec Saftey and Security'!I251,'28-Elec Saftey and Security'!L251="*",'28-Elec Saftey and Security'!K251,'28-Elec Saftey and Security'!N251="*",'28-Elec Saftey and Security'!M251,'28-Elec Saftey and Security'!P251="*",'28-Elec Saftey and Security'!O251,'28-Elec Saftey and Security'!R251="*",'28-Elec Saftey and Security'!Q251,'28-Elec Saftey and Security'!T251="*",'28-Elec Saftey and Security'!S251),"")</f>
        <v/>
      </c>
      <c r="E4158" s="622" t="e">
        <f>D4158/'Project Data'!$D$22</f>
        <v>#VALUE!</v>
      </c>
      <c r="F4158" s="186" t="s">
        <v>44</v>
      </c>
      <c r="G4158" s="239" t="str" cm="1">
        <f t="array" ref="G4158">_xlfn.IFNA(_xlfn.IFS('28-Elec Saftey and Security'!F251="*",'28-Elec Saftey and Security'!E251,'28-Elec Saftey and Security'!H251="*",'28-Elec Saftey and Security'!G251,'28-Elec Saftey and Security'!J251="*",'28-Elec Saftey and Security'!I251,'28-Elec Saftey and Security'!L251="*",'28-Elec Saftey and Security'!K251,'28-Elec Saftey and Security'!N251="*",'28-Elec Saftey and Security'!M251,'28-Elec Saftey and Security'!P251="*",'28-Elec Saftey and Security'!O251,'28-Elec Saftey and Security'!R251="*",'28-Elec Saftey and Security'!Q251,'28-Elec Saftey and Security'!T251="*",'28-Elec Saftey and Security'!S251,'28-Elec Saftey and Security'!V251="*",'28-Elec Saftey and Security'!U251),"")</f>
        <v/>
      </c>
      <c r="H4158" s="236" t="e">
        <f>G4158/'Project Data'!$D$22</f>
        <v>#VALUE!</v>
      </c>
      <c r="I4158" s="186"/>
      <c r="J4158" s="224"/>
      <c r="K4158" s="242"/>
    </row>
    <row r="4159" spans="1:11" s="147" customFormat="1" ht="15.6" hidden="1">
      <c r="A4159" s="198">
        <f>'28-Elec Saftey and Security'!A252</f>
        <v>0</v>
      </c>
      <c r="B4159" s="235" t="str">
        <f>'28-Elec Saftey and Security'!B252</f>
        <v>28 51 15.37 Information Interfaces to Crowd Sourcing</v>
      </c>
      <c r="C4159" s="254"/>
      <c r="D4159" s="239" t="str" cm="1">
        <f t="array" ref="D4159">_xlfn.IFNA(_xlfn.IFS('28-Elec Saftey and Security'!D252="*",'28-Elec Saftey and Security'!C252,'28-Elec Saftey and Security'!F252="*",'28-Elec Saftey and Security'!E252,'28-Elec Saftey and Security'!H252="*",'28-Elec Saftey and Security'!G252,'28-Elec Saftey and Security'!J252="*",'28-Elec Saftey and Security'!I252,'28-Elec Saftey and Security'!L252="*",'28-Elec Saftey and Security'!K252,'28-Elec Saftey and Security'!N252="*",'28-Elec Saftey and Security'!M252,'28-Elec Saftey and Security'!P252="*",'28-Elec Saftey and Security'!O252,'28-Elec Saftey and Security'!R252="*",'28-Elec Saftey and Security'!Q252,'28-Elec Saftey and Security'!T252="*",'28-Elec Saftey and Security'!S252),"")</f>
        <v/>
      </c>
      <c r="E4159" s="622" t="e">
        <f>D4159/'Project Data'!$D$22</f>
        <v>#VALUE!</v>
      </c>
      <c r="F4159" s="186" t="s">
        <v>44</v>
      </c>
      <c r="G4159" s="239" t="str" cm="1">
        <f t="array" ref="G4159">_xlfn.IFNA(_xlfn.IFS('28-Elec Saftey and Security'!F252="*",'28-Elec Saftey and Security'!E252,'28-Elec Saftey and Security'!H252="*",'28-Elec Saftey and Security'!G252,'28-Elec Saftey and Security'!J252="*",'28-Elec Saftey and Security'!I252,'28-Elec Saftey and Security'!L252="*",'28-Elec Saftey and Security'!K252,'28-Elec Saftey and Security'!N252="*",'28-Elec Saftey and Security'!M252,'28-Elec Saftey and Security'!P252="*",'28-Elec Saftey and Security'!O252,'28-Elec Saftey and Security'!R252="*",'28-Elec Saftey and Security'!Q252,'28-Elec Saftey and Security'!T252="*",'28-Elec Saftey and Security'!S252,'28-Elec Saftey and Security'!V252="*",'28-Elec Saftey and Security'!U252),"")</f>
        <v/>
      </c>
      <c r="H4159" s="236" t="e">
        <f>G4159/'Project Data'!$D$22</f>
        <v>#VALUE!</v>
      </c>
      <c r="I4159" s="186"/>
      <c r="J4159" s="224"/>
      <c r="K4159" s="242"/>
    </row>
    <row r="4160" spans="1:11" s="147" customFormat="1" ht="15.6" hidden="1">
      <c r="A4160" s="198">
        <f>'28-Elec Saftey and Security'!A253</f>
        <v>0</v>
      </c>
      <c r="B4160" s="235" t="str">
        <f>'28-Elec Saftey and Security'!B253</f>
        <v>28 51 15.39 Information Interfaces to Web Intelligence</v>
      </c>
      <c r="C4160" s="254"/>
      <c r="D4160" s="239" t="str" cm="1">
        <f t="array" ref="D4160">_xlfn.IFNA(_xlfn.IFS('28-Elec Saftey and Security'!D253="*",'28-Elec Saftey and Security'!C253,'28-Elec Saftey and Security'!F253="*",'28-Elec Saftey and Security'!E253,'28-Elec Saftey and Security'!H253="*",'28-Elec Saftey and Security'!G253,'28-Elec Saftey and Security'!J253="*",'28-Elec Saftey and Security'!I253,'28-Elec Saftey and Security'!L253="*",'28-Elec Saftey and Security'!K253,'28-Elec Saftey and Security'!N253="*",'28-Elec Saftey and Security'!M253,'28-Elec Saftey and Security'!P253="*",'28-Elec Saftey and Security'!O253,'28-Elec Saftey and Security'!R253="*",'28-Elec Saftey and Security'!Q253,'28-Elec Saftey and Security'!T253="*",'28-Elec Saftey and Security'!S253),"")</f>
        <v/>
      </c>
      <c r="E4160" s="622" t="e">
        <f>D4160/'Project Data'!$D$22</f>
        <v>#VALUE!</v>
      </c>
      <c r="F4160" s="186" t="s">
        <v>44</v>
      </c>
      <c r="G4160" s="239" t="str" cm="1">
        <f t="array" ref="G4160">_xlfn.IFNA(_xlfn.IFS('28-Elec Saftey and Security'!F253="*",'28-Elec Saftey and Security'!E253,'28-Elec Saftey and Security'!H253="*",'28-Elec Saftey and Security'!G253,'28-Elec Saftey and Security'!J253="*",'28-Elec Saftey and Security'!I253,'28-Elec Saftey and Security'!L253="*",'28-Elec Saftey and Security'!K253,'28-Elec Saftey and Security'!N253="*",'28-Elec Saftey and Security'!M253,'28-Elec Saftey and Security'!P253="*",'28-Elec Saftey and Security'!O253,'28-Elec Saftey and Security'!R253="*",'28-Elec Saftey and Security'!Q253,'28-Elec Saftey and Security'!T253="*",'28-Elec Saftey and Security'!S253,'28-Elec Saftey and Security'!V253="*",'28-Elec Saftey and Security'!U253),"")</f>
        <v/>
      </c>
      <c r="H4160" s="236" t="e">
        <f>G4160/'Project Data'!$D$22</f>
        <v>#VALUE!</v>
      </c>
      <c r="I4160" s="186"/>
      <c r="J4160" s="224"/>
      <c r="K4160" s="242"/>
    </row>
    <row r="4161" spans="1:11" s="147" customFormat="1" ht="15.6" hidden="1">
      <c r="A4161" s="198">
        <f>'28-Elec Saftey and Security'!A254</f>
        <v>0</v>
      </c>
      <c r="B4161" s="235" t="str">
        <f>'28-Elec Saftey and Security'!B254</f>
        <v>28 51 15.41 Information Interfaces to Traffic Management and Monitoring Systems</v>
      </c>
      <c r="C4161" s="254"/>
      <c r="D4161" s="239" t="str" cm="1">
        <f t="array" ref="D4161">_xlfn.IFNA(_xlfn.IFS('28-Elec Saftey and Security'!D254="*",'28-Elec Saftey and Security'!C254,'28-Elec Saftey and Security'!F254="*",'28-Elec Saftey and Security'!E254,'28-Elec Saftey and Security'!H254="*",'28-Elec Saftey and Security'!G254,'28-Elec Saftey and Security'!J254="*",'28-Elec Saftey and Security'!I254,'28-Elec Saftey and Security'!L254="*",'28-Elec Saftey and Security'!K254,'28-Elec Saftey and Security'!N254="*",'28-Elec Saftey and Security'!M254,'28-Elec Saftey and Security'!P254="*",'28-Elec Saftey and Security'!O254,'28-Elec Saftey and Security'!R254="*",'28-Elec Saftey and Security'!Q254,'28-Elec Saftey and Security'!T254="*",'28-Elec Saftey and Security'!S254),"")</f>
        <v/>
      </c>
      <c r="E4161" s="622" t="e">
        <f>D4161/'Project Data'!$D$22</f>
        <v>#VALUE!</v>
      </c>
      <c r="F4161" s="186" t="s">
        <v>44</v>
      </c>
      <c r="G4161" s="239" t="str" cm="1">
        <f t="array" ref="G4161">_xlfn.IFNA(_xlfn.IFS('28-Elec Saftey and Security'!F254="*",'28-Elec Saftey and Security'!E254,'28-Elec Saftey and Security'!H254="*",'28-Elec Saftey and Security'!G254,'28-Elec Saftey and Security'!J254="*",'28-Elec Saftey and Security'!I254,'28-Elec Saftey and Security'!L254="*",'28-Elec Saftey and Security'!K254,'28-Elec Saftey and Security'!N254="*",'28-Elec Saftey and Security'!M254,'28-Elec Saftey and Security'!P254="*",'28-Elec Saftey and Security'!O254,'28-Elec Saftey and Security'!R254="*",'28-Elec Saftey and Security'!Q254,'28-Elec Saftey and Security'!T254="*",'28-Elec Saftey and Security'!S254,'28-Elec Saftey and Security'!V254="*",'28-Elec Saftey and Security'!U254),"")</f>
        <v/>
      </c>
      <c r="H4161" s="236" t="e">
        <f>G4161/'Project Data'!$D$22</f>
        <v>#VALUE!</v>
      </c>
      <c r="I4161" s="186"/>
      <c r="J4161" s="224"/>
      <c r="K4161" s="242"/>
    </row>
    <row r="4162" spans="1:11" s="147" customFormat="1" ht="15.6" hidden="1">
      <c r="A4162" s="198">
        <f>'28-Elec Saftey and Security'!A255</f>
        <v>0</v>
      </c>
      <c r="B4162" s="235" t="str">
        <f>'28-Elec Saftey and Security'!B255</f>
        <v>28 51 15.43 Information Interfaces to Environmental Monitoring Systems</v>
      </c>
      <c r="C4162" s="254"/>
      <c r="D4162" s="239" t="str" cm="1">
        <f t="array" ref="D4162">_xlfn.IFNA(_xlfn.IFS('28-Elec Saftey and Security'!D255="*",'28-Elec Saftey and Security'!C255,'28-Elec Saftey and Security'!F255="*",'28-Elec Saftey and Security'!E255,'28-Elec Saftey and Security'!H255="*",'28-Elec Saftey and Security'!G255,'28-Elec Saftey and Security'!J255="*",'28-Elec Saftey and Security'!I255,'28-Elec Saftey and Security'!L255="*",'28-Elec Saftey and Security'!K255,'28-Elec Saftey and Security'!N255="*",'28-Elec Saftey and Security'!M255,'28-Elec Saftey and Security'!P255="*",'28-Elec Saftey and Security'!O255,'28-Elec Saftey and Security'!R255="*",'28-Elec Saftey and Security'!Q255,'28-Elec Saftey and Security'!T255="*",'28-Elec Saftey and Security'!S255),"")</f>
        <v/>
      </c>
      <c r="E4162" s="622" t="e">
        <f>D4162/'Project Data'!$D$22</f>
        <v>#VALUE!</v>
      </c>
      <c r="F4162" s="186" t="s">
        <v>44</v>
      </c>
      <c r="G4162" s="239" t="str" cm="1">
        <f t="array" ref="G4162">_xlfn.IFNA(_xlfn.IFS('28-Elec Saftey and Security'!F255="*",'28-Elec Saftey and Security'!E255,'28-Elec Saftey and Security'!H255="*",'28-Elec Saftey and Security'!G255,'28-Elec Saftey and Security'!J255="*",'28-Elec Saftey and Security'!I255,'28-Elec Saftey and Security'!L255="*",'28-Elec Saftey and Security'!K255,'28-Elec Saftey and Security'!N255="*",'28-Elec Saftey and Security'!M255,'28-Elec Saftey and Security'!P255="*",'28-Elec Saftey and Security'!O255,'28-Elec Saftey and Security'!R255="*",'28-Elec Saftey and Security'!Q255,'28-Elec Saftey and Security'!T255="*",'28-Elec Saftey and Security'!S255,'28-Elec Saftey and Security'!V255="*",'28-Elec Saftey and Security'!U255),"")</f>
        <v/>
      </c>
      <c r="H4162" s="236" t="e">
        <f>G4162/'Project Data'!$D$22</f>
        <v>#VALUE!</v>
      </c>
      <c r="I4162" s="186"/>
      <c r="J4162" s="224"/>
      <c r="K4162" s="242"/>
    </row>
    <row r="4163" spans="1:11" s="147" customFormat="1" ht="15.6" hidden="1">
      <c r="A4163" s="198">
        <f>'28-Elec Saftey and Security'!A256</f>
        <v>0</v>
      </c>
      <c r="B4163" s="235" t="str">
        <f>'28-Elec Saftey and Security'!B256</f>
        <v>28 51 15.45 Information Interfaces to Directly Connected Sensors</v>
      </c>
      <c r="C4163" s="254"/>
      <c r="D4163" s="239" t="str" cm="1">
        <f t="array" ref="D4163">_xlfn.IFNA(_xlfn.IFS('28-Elec Saftey and Security'!D256="*",'28-Elec Saftey and Security'!C256,'28-Elec Saftey and Security'!F256="*",'28-Elec Saftey and Security'!E256,'28-Elec Saftey and Security'!H256="*",'28-Elec Saftey and Security'!G256,'28-Elec Saftey and Security'!J256="*",'28-Elec Saftey and Security'!I256,'28-Elec Saftey and Security'!L256="*",'28-Elec Saftey and Security'!K256,'28-Elec Saftey and Security'!N256="*",'28-Elec Saftey and Security'!M256,'28-Elec Saftey and Security'!P256="*",'28-Elec Saftey and Security'!O256,'28-Elec Saftey and Security'!R256="*",'28-Elec Saftey and Security'!Q256,'28-Elec Saftey and Security'!T256="*",'28-Elec Saftey and Security'!S256),"")</f>
        <v/>
      </c>
      <c r="E4163" s="622" t="e">
        <f>D4163/'Project Data'!$D$22</f>
        <v>#VALUE!</v>
      </c>
      <c r="F4163" s="186" t="s">
        <v>44</v>
      </c>
      <c r="G4163" s="239" t="str" cm="1">
        <f t="array" ref="G4163">_xlfn.IFNA(_xlfn.IFS('28-Elec Saftey and Security'!F256="*",'28-Elec Saftey and Security'!E256,'28-Elec Saftey and Security'!H256="*",'28-Elec Saftey and Security'!G256,'28-Elec Saftey and Security'!J256="*",'28-Elec Saftey and Security'!I256,'28-Elec Saftey and Security'!L256="*",'28-Elec Saftey and Security'!K256,'28-Elec Saftey and Security'!N256="*",'28-Elec Saftey and Security'!M256,'28-Elec Saftey and Security'!P256="*",'28-Elec Saftey and Security'!O256,'28-Elec Saftey and Security'!R256="*",'28-Elec Saftey and Security'!Q256,'28-Elec Saftey and Security'!T256="*",'28-Elec Saftey and Security'!S256,'28-Elec Saftey and Security'!V256="*",'28-Elec Saftey and Security'!U256),"")</f>
        <v/>
      </c>
      <c r="H4163" s="236" t="e">
        <f>G4163/'Project Data'!$D$22</f>
        <v>#VALUE!</v>
      </c>
      <c r="I4163" s="186"/>
      <c r="J4163" s="224"/>
      <c r="K4163" s="242"/>
    </row>
    <row r="4164" spans="1:11" s="147" customFormat="1" ht="15.6" hidden="1">
      <c r="A4164" s="198">
        <f>'28-Elec Saftey and Security'!A257</f>
        <v>0</v>
      </c>
      <c r="B4164" s="235" t="str">
        <f>'28-Elec Saftey and Security'!B257</f>
        <v>28 51 15.47 Information Interfaces to Other Safety and Security Subsystems</v>
      </c>
      <c r="C4164" s="254"/>
      <c r="D4164" s="239" t="str" cm="1">
        <f t="array" ref="D4164">_xlfn.IFNA(_xlfn.IFS('28-Elec Saftey and Security'!D257="*",'28-Elec Saftey and Security'!C257,'28-Elec Saftey and Security'!F257="*",'28-Elec Saftey and Security'!E257,'28-Elec Saftey and Security'!H257="*",'28-Elec Saftey and Security'!G257,'28-Elec Saftey and Security'!J257="*",'28-Elec Saftey and Security'!I257,'28-Elec Saftey and Security'!L257="*",'28-Elec Saftey and Security'!K257,'28-Elec Saftey and Security'!N257="*",'28-Elec Saftey and Security'!M257,'28-Elec Saftey and Security'!P257="*",'28-Elec Saftey and Security'!O257,'28-Elec Saftey and Security'!R257="*",'28-Elec Saftey and Security'!Q257,'28-Elec Saftey and Security'!T257="*",'28-Elec Saftey and Security'!S257),"")</f>
        <v/>
      </c>
      <c r="E4164" s="622" t="e">
        <f>D4164/'Project Data'!$D$22</f>
        <v>#VALUE!</v>
      </c>
      <c r="F4164" s="186" t="s">
        <v>44</v>
      </c>
      <c r="G4164" s="239" t="str" cm="1">
        <f t="array" ref="G4164">_xlfn.IFNA(_xlfn.IFS('28-Elec Saftey and Security'!F257="*",'28-Elec Saftey and Security'!E257,'28-Elec Saftey and Security'!H257="*",'28-Elec Saftey and Security'!G257,'28-Elec Saftey and Security'!J257="*",'28-Elec Saftey and Security'!I257,'28-Elec Saftey and Security'!L257="*",'28-Elec Saftey and Security'!K257,'28-Elec Saftey and Security'!N257="*",'28-Elec Saftey and Security'!M257,'28-Elec Saftey and Security'!P257="*",'28-Elec Saftey and Security'!O257,'28-Elec Saftey and Security'!R257="*",'28-Elec Saftey and Security'!Q257,'28-Elec Saftey and Security'!T257="*",'28-Elec Saftey and Security'!S257,'28-Elec Saftey and Security'!V257="*",'28-Elec Saftey and Security'!U257),"")</f>
        <v/>
      </c>
      <c r="H4164" s="236" t="e">
        <f>G4164/'Project Data'!$D$22</f>
        <v>#VALUE!</v>
      </c>
      <c r="I4164" s="186"/>
      <c r="J4164" s="224"/>
      <c r="K4164" s="242"/>
    </row>
    <row r="4165" spans="1:11" s="147" customFormat="1" ht="15.6" hidden="1">
      <c r="A4165" s="198">
        <f>'28-Elec Saftey and Security'!A258</f>
        <v>0</v>
      </c>
      <c r="B4165" s="235" t="str">
        <f>'28-Elec Saftey and Security'!B258</f>
        <v>28 51 15.49 Information Interfaces to Other External Subsystems</v>
      </c>
      <c r="C4165" s="254"/>
      <c r="D4165" s="239" t="str" cm="1">
        <f t="array" ref="D4165">_xlfn.IFNA(_xlfn.IFS('28-Elec Saftey and Security'!D258="*",'28-Elec Saftey and Security'!C258,'28-Elec Saftey and Security'!F258="*",'28-Elec Saftey and Security'!E258,'28-Elec Saftey and Security'!H258="*",'28-Elec Saftey and Security'!G258,'28-Elec Saftey and Security'!J258="*",'28-Elec Saftey and Security'!I258,'28-Elec Saftey and Security'!L258="*",'28-Elec Saftey and Security'!K258,'28-Elec Saftey and Security'!N258="*",'28-Elec Saftey and Security'!M258,'28-Elec Saftey and Security'!P258="*",'28-Elec Saftey and Security'!O258,'28-Elec Saftey and Security'!R258="*",'28-Elec Saftey and Security'!Q258,'28-Elec Saftey and Security'!T258="*",'28-Elec Saftey and Security'!S258),"")</f>
        <v/>
      </c>
      <c r="E4165" s="622" t="e">
        <f>D4165/'Project Data'!$D$22</f>
        <v>#VALUE!</v>
      </c>
      <c r="F4165" s="186" t="s">
        <v>44</v>
      </c>
      <c r="G4165" s="239" t="str" cm="1">
        <f t="array" ref="G4165">_xlfn.IFNA(_xlfn.IFS('28-Elec Saftey and Security'!F258="*",'28-Elec Saftey and Security'!E258,'28-Elec Saftey and Security'!H258="*",'28-Elec Saftey and Security'!G258,'28-Elec Saftey and Security'!J258="*",'28-Elec Saftey and Security'!I258,'28-Elec Saftey and Security'!L258="*",'28-Elec Saftey and Security'!K258,'28-Elec Saftey and Security'!N258="*",'28-Elec Saftey and Security'!M258,'28-Elec Saftey and Security'!P258="*",'28-Elec Saftey and Security'!O258,'28-Elec Saftey and Security'!R258="*",'28-Elec Saftey and Security'!Q258,'28-Elec Saftey and Security'!T258="*",'28-Elec Saftey and Security'!S258,'28-Elec Saftey and Security'!V258="*",'28-Elec Saftey and Security'!U258),"")</f>
        <v/>
      </c>
      <c r="H4165" s="236" t="e">
        <f>G4165/'Project Data'!$D$22</f>
        <v>#VALUE!</v>
      </c>
      <c r="I4165" s="186"/>
      <c r="J4165" s="224"/>
      <c r="K4165" s="242"/>
    </row>
    <row r="4166" spans="1:11" s="147" customFormat="1" ht="15.6" hidden="1">
      <c r="A4166" s="198">
        <f>'28-Elec Saftey and Security'!A259</f>
        <v>0</v>
      </c>
      <c r="B4166" s="235" t="str">
        <f>'28-Elec Saftey and Security'!B259</f>
        <v>28 51 17 Data Presentation</v>
      </c>
      <c r="C4166" s="254"/>
      <c r="D4166" s="239" t="str" cm="1">
        <f t="array" ref="D4166">_xlfn.IFNA(_xlfn.IFS('28-Elec Saftey and Security'!D259="*",'28-Elec Saftey and Security'!C259,'28-Elec Saftey and Security'!F259="*",'28-Elec Saftey and Security'!E259,'28-Elec Saftey and Security'!H259="*",'28-Elec Saftey and Security'!G259,'28-Elec Saftey and Security'!J259="*",'28-Elec Saftey and Security'!I259,'28-Elec Saftey and Security'!L259="*",'28-Elec Saftey and Security'!K259,'28-Elec Saftey and Security'!N259="*",'28-Elec Saftey and Security'!M259,'28-Elec Saftey and Security'!P259="*",'28-Elec Saftey and Security'!O259,'28-Elec Saftey and Security'!R259="*",'28-Elec Saftey and Security'!Q259,'28-Elec Saftey and Security'!T259="*",'28-Elec Saftey and Security'!S259),"")</f>
        <v/>
      </c>
      <c r="E4166" s="622" t="e">
        <f>D4166/'Project Data'!$D$22</f>
        <v>#VALUE!</v>
      </c>
      <c r="F4166" s="186" t="s">
        <v>44</v>
      </c>
      <c r="G4166" s="239" t="str" cm="1">
        <f t="array" ref="G4166">_xlfn.IFNA(_xlfn.IFS('28-Elec Saftey and Security'!F259="*",'28-Elec Saftey and Security'!E259,'28-Elec Saftey and Security'!H259="*",'28-Elec Saftey and Security'!G259,'28-Elec Saftey and Security'!J259="*",'28-Elec Saftey and Security'!I259,'28-Elec Saftey and Security'!L259="*",'28-Elec Saftey and Security'!K259,'28-Elec Saftey and Security'!N259="*",'28-Elec Saftey and Security'!M259,'28-Elec Saftey and Security'!P259="*",'28-Elec Saftey and Security'!O259,'28-Elec Saftey and Security'!R259="*",'28-Elec Saftey and Security'!Q259,'28-Elec Saftey and Security'!T259="*",'28-Elec Saftey and Security'!S259,'28-Elec Saftey and Security'!V259="*",'28-Elec Saftey and Security'!U259),"")</f>
        <v/>
      </c>
      <c r="H4166" s="236" t="e">
        <f>G4166/'Project Data'!$D$22</f>
        <v>#VALUE!</v>
      </c>
      <c r="I4166" s="186"/>
      <c r="J4166" s="224"/>
      <c r="K4166" s="242"/>
    </row>
    <row r="4167" spans="1:11" s="147" customFormat="1" ht="15.6" hidden="1">
      <c r="A4167" s="198">
        <f>'28-Elec Saftey and Security'!A260</f>
        <v>0</v>
      </c>
      <c r="B4167" s="235" t="str">
        <f>'28-Elec Saftey and Security'!B260</f>
        <v>28 51 17.11 Maps</v>
      </c>
      <c r="C4167" s="254"/>
      <c r="D4167" s="239" t="str" cm="1">
        <f t="array" ref="D4167">_xlfn.IFNA(_xlfn.IFS('28-Elec Saftey and Security'!D260="*",'28-Elec Saftey and Security'!C260,'28-Elec Saftey and Security'!F260="*",'28-Elec Saftey and Security'!E260,'28-Elec Saftey and Security'!H260="*",'28-Elec Saftey and Security'!G260,'28-Elec Saftey and Security'!J260="*",'28-Elec Saftey and Security'!I260,'28-Elec Saftey and Security'!L260="*",'28-Elec Saftey and Security'!K260,'28-Elec Saftey and Security'!N260="*",'28-Elec Saftey and Security'!M260,'28-Elec Saftey and Security'!P260="*",'28-Elec Saftey and Security'!O260,'28-Elec Saftey and Security'!R260="*",'28-Elec Saftey and Security'!Q260,'28-Elec Saftey and Security'!T260="*",'28-Elec Saftey and Security'!S260),"")</f>
        <v/>
      </c>
      <c r="E4167" s="622" t="e">
        <f>D4167/'Project Data'!$D$22</f>
        <v>#VALUE!</v>
      </c>
      <c r="F4167" s="186" t="s">
        <v>44</v>
      </c>
      <c r="G4167" s="239" t="str" cm="1">
        <f t="array" ref="G4167">_xlfn.IFNA(_xlfn.IFS('28-Elec Saftey and Security'!F260="*",'28-Elec Saftey and Security'!E260,'28-Elec Saftey and Security'!H260="*",'28-Elec Saftey and Security'!G260,'28-Elec Saftey and Security'!J260="*",'28-Elec Saftey and Security'!I260,'28-Elec Saftey and Security'!L260="*",'28-Elec Saftey and Security'!K260,'28-Elec Saftey and Security'!N260="*",'28-Elec Saftey and Security'!M260,'28-Elec Saftey and Security'!P260="*",'28-Elec Saftey and Security'!O260,'28-Elec Saftey and Security'!R260="*",'28-Elec Saftey and Security'!Q260,'28-Elec Saftey and Security'!T260="*",'28-Elec Saftey and Security'!S260,'28-Elec Saftey and Security'!V260="*",'28-Elec Saftey and Security'!U260),"")</f>
        <v/>
      </c>
      <c r="H4167" s="236" t="e">
        <f>G4167/'Project Data'!$D$22</f>
        <v>#VALUE!</v>
      </c>
      <c r="I4167" s="186"/>
      <c r="J4167" s="224"/>
      <c r="K4167" s="242"/>
    </row>
    <row r="4168" spans="1:11" s="147" customFormat="1" ht="15.6" hidden="1">
      <c r="A4168" s="198">
        <f>'28-Elec Saftey and Security'!A261</f>
        <v>0</v>
      </c>
      <c r="B4168" s="235" t="str">
        <f>'28-Elec Saftey and Security'!B261</f>
        <v>28 51 17.13 Visualization</v>
      </c>
      <c r="C4168" s="254"/>
      <c r="D4168" s="239" t="str" cm="1">
        <f t="array" ref="D4168">_xlfn.IFNA(_xlfn.IFS('28-Elec Saftey and Security'!D261="*",'28-Elec Saftey and Security'!C261,'28-Elec Saftey and Security'!F261="*",'28-Elec Saftey and Security'!E261,'28-Elec Saftey and Security'!H261="*",'28-Elec Saftey and Security'!G261,'28-Elec Saftey and Security'!J261="*",'28-Elec Saftey and Security'!I261,'28-Elec Saftey and Security'!L261="*",'28-Elec Saftey and Security'!K261,'28-Elec Saftey and Security'!N261="*",'28-Elec Saftey and Security'!M261,'28-Elec Saftey and Security'!P261="*",'28-Elec Saftey and Security'!O261,'28-Elec Saftey and Security'!R261="*",'28-Elec Saftey and Security'!Q261,'28-Elec Saftey and Security'!T261="*",'28-Elec Saftey and Security'!S261),"")</f>
        <v/>
      </c>
      <c r="E4168" s="622" t="e">
        <f>D4168/'Project Data'!$D$22</f>
        <v>#VALUE!</v>
      </c>
      <c r="F4168" s="186" t="s">
        <v>44</v>
      </c>
      <c r="G4168" s="239" t="str" cm="1">
        <f t="array" ref="G4168">_xlfn.IFNA(_xlfn.IFS('28-Elec Saftey and Security'!F261="*",'28-Elec Saftey and Security'!E261,'28-Elec Saftey and Security'!H261="*",'28-Elec Saftey and Security'!G261,'28-Elec Saftey and Security'!J261="*",'28-Elec Saftey and Security'!I261,'28-Elec Saftey and Security'!L261="*",'28-Elec Saftey and Security'!K261,'28-Elec Saftey and Security'!N261="*",'28-Elec Saftey and Security'!M261,'28-Elec Saftey and Security'!P261="*",'28-Elec Saftey and Security'!O261,'28-Elec Saftey and Security'!R261="*",'28-Elec Saftey and Security'!Q261,'28-Elec Saftey and Security'!T261="*",'28-Elec Saftey and Security'!S261,'28-Elec Saftey and Security'!V261="*",'28-Elec Saftey and Security'!U261),"")</f>
        <v/>
      </c>
      <c r="H4168" s="236" t="e">
        <f>G4168/'Project Data'!$D$22</f>
        <v>#VALUE!</v>
      </c>
      <c r="I4168" s="186"/>
      <c r="J4168" s="224"/>
      <c r="K4168" s="242"/>
    </row>
    <row r="4169" spans="1:11" s="147" customFormat="1" ht="15.6" hidden="1">
      <c r="A4169" s="198">
        <f>'28-Elec Saftey and Security'!A262</f>
        <v>0</v>
      </c>
      <c r="B4169" s="235" t="str">
        <f>'28-Elec Saftey and Security'!B262</f>
        <v>28 51 17.15 Events/Alarms/Incidents</v>
      </c>
      <c r="C4169" s="254"/>
      <c r="D4169" s="239" t="str" cm="1">
        <f t="array" ref="D4169">_xlfn.IFNA(_xlfn.IFS('28-Elec Saftey and Security'!D262="*",'28-Elec Saftey and Security'!C262,'28-Elec Saftey and Security'!F262="*",'28-Elec Saftey and Security'!E262,'28-Elec Saftey and Security'!H262="*",'28-Elec Saftey and Security'!G262,'28-Elec Saftey and Security'!J262="*",'28-Elec Saftey and Security'!I262,'28-Elec Saftey and Security'!L262="*",'28-Elec Saftey and Security'!K262,'28-Elec Saftey and Security'!N262="*",'28-Elec Saftey and Security'!M262,'28-Elec Saftey and Security'!P262="*",'28-Elec Saftey and Security'!O262,'28-Elec Saftey and Security'!R262="*",'28-Elec Saftey and Security'!Q262,'28-Elec Saftey and Security'!T262="*",'28-Elec Saftey and Security'!S262),"")</f>
        <v/>
      </c>
      <c r="E4169" s="622" t="e">
        <f>D4169/'Project Data'!$D$22</f>
        <v>#VALUE!</v>
      </c>
      <c r="F4169" s="186" t="s">
        <v>44</v>
      </c>
      <c r="G4169" s="239" t="str" cm="1">
        <f t="array" ref="G4169">_xlfn.IFNA(_xlfn.IFS('28-Elec Saftey and Security'!F262="*",'28-Elec Saftey and Security'!E262,'28-Elec Saftey and Security'!H262="*",'28-Elec Saftey and Security'!G262,'28-Elec Saftey and Security'!J262="*",'28-Elec Saftey and Security'!I262,'28-Elec Saftey and Security'!L262="*",'28-Elec Saftey and Security'!K262,'28-Elec Saftey and Security'!N262="*",'28-Elec Saftey and Security'!M262,'28-Elec Saftey and Security'!P262="*",'28-Elec Saftey and Security'!O262,'28-Elec Saftey and Security'!R262="*",'28-Elec Saftey and Security'!Q262,'28-Elec Saftey and Security'!T262="*",'28-Elec Saftey and Security'!S262,'28-Elec Saftey and Security'!V262="*",'28-Elec Saftey and Security'!U262),"")</f>
        <v/>
      </c>
      <c r="H4169" s="236" t="e">
        <f>G4169/'Project Data'!$D$22</f>
        <v>#VALUE!</v>
      </c>
      <c r="I4169" s="186"/>
      <c r="J4169" s="224"/>
      <c r="K4169" s="242"/>
    </row>
    <row r="4170" spans="1:11" s="147" customFormat="1" ht="15.6" hidden="1">
      <c r="A4170" s="198">
        <f>'28-Elec Saftey and Security'!A263</f>
        <v>0</v>
      </c>
      <c r="B4170" s="235" t="str">
        <f>'28-Elec Saftey and Security'!B263</f>
        <v>28 51 17.17 Video Workspace</v>
      </c>
      <c r="C4170" s="254"/>
      <c r="D4170" s="239" t="str" cm="1">
        <f t="array" ref="D4170">_xlfn.IFNA(_xlfn.IFS('28-Elec Saftey and Security'!D263="*",'28-Elec Saftey and Security'!C263,'28-Elec Saftey and Security'!F263="*",'28-Elec Saftey and Security'!E263,'28-Elec Saftey and Security'!H263="*",'28-Elec Saftey and Security'!G263,'28-Elec Saftey and Security'!J263="*",'28-Elec Saftey and Security'!I263,'28-Elec Saftey and Security'!L263="*",'28-Elec Saftey and Security'!K263,'28-Elec Saftey and Security'!N263="*",'28-Elec Saftey and Security'!M263,'28-Elec Saftey and Security'!P263="*",'28-Elec Saftey and Security'!O263,'28-Elec Saftey and Security'!R263="*",'28-Elec Saftey and Security'!Q263,'28-Elec Saftey and Security'!T263="*",'28-Elec Saftey and Security'!S263),"")</f>
        <v/>
      </c>
      <c r="E4170" s="622" t="e">
        <f>D4170/'Project Data'!$D$22</f>
        <v>#VALUE!</v>
      </c>
      <c r="F4170" s="186" t="s">
        <v>44</v>
      </c>
      <c r="G4170" s="239" t="str" cm="1">
        <f t="array" ref="G4170">_xlfn.IFNA(_xlfn.IFS('28-Elec Saftey and Security'!F263="*",'28-Elec Saftey and Security'!E263,'28-Elec Saftey and Security'!H263="*",'28-Elec Saftey and Security'!G263,'28-Elec Saftey and Security'!J263="*",'28-Elec Saftey and Security'!I263,'28-Elec Saftey and Security'!L263="*",'28-Elec Saftey and Security'!K263,'28-Elec Saftey and Security'!N263="*",'28-Elec Saftey and Security'!M263,'28-Elec Saftey and Security'!P263="*",'28-Elec Saftey and Security'!O263,'28-Elec Saftey and Security'!R263="*",'28-Elec Saftey and Security'!Q263,'28-Elec Saftey and Security'!T263="*",'28-Elec Saftey and Security'!S263,'28-Elec Saftey and Security'!V263="*",'28-Elec Saftey and Security'!U263),"")</f>
        <v/>
      </c>
      <c r="H4170" s="236" t="e">
        <f>G4170/'Project Data'!$D$22</f>
        <v>#VALUE!</v>
      </c>
      <c r="I4170" s="186"/>
      <c r="J4170" s="224"/>
      <c r="K4170" s="242"/>
    </row>
    <row r="4171" spans="1:11" s="147" customFormat="1" ht="15.6" hidden="1">
      <c r="A4171" s="198">
        <f>'28-Elec Saftey and Security'!A264</f>
        <v>0</v>
      </c>
      <c r="B4171" s="235" t="str">
        <f>'28-Elec Saftey and Security'!B264</f>
        <v>28 51 17.19 Dispatch/Notification</v>
      </c>
      <c r="C4171" s="254"/>
      <c r="D4171" s="239" t="str" cm="1">
        <f t="array" ref="D4171">_xlfn.IFNA(_xlfn.IFS('28-Elec Saftey and Security'!D264="*",'28-Elec Saftey and Security'!C264,'28-Elec Saftey and Security'!F264="*",'28-Elec Saftey and Security'!E264,'28-Elec Saftey and Security'!H264="*",'28-Elec Saftey and Security'!G264,'28-Elec Saftey and Security'!J264="*",'28-Elec Saftey and Security'!I264,'28-Elec Saftey and Security'!L264="*",'28-Elec Saftey and Security'!K264,'28-Elec Saftey and Security'!N264="*",'28-Elec Saftey and Security'!M264,'28-Elec Saftey and Security'!P264="*",'28-Elec Saftey and Security'!O264,'28-Elec Saftey and Security'!R264="*",'28-Elec Saftey and Security'!Q264,'28-Elec Saftey and Security'!T264="*",'28-Elec Saftey and Security'!S264),"")</f>
        <v/>
      </c>
      <c r="E4171" s="622" t="e">
        <f>D4171/'Project Data'!$D$22</f>
        <v>#VALUE!</v>
      </c>
      <c r="F4171" s="186" t="s">
        <v>44</v>
      </c>
      <c r="G4171" s="239" t="str" cm="1">
        <f t="array" ref="G4171">_xlfn.IFNA(_xlfn.IFS('28-Elec Saftey and Security'!F264="*",'28-Elec Saftey and Security'!E264,'28-Elec Saftey and Security'!H264="*",'28-Elec Saftey and Security'!G264,'28-Elec Saftey and Security'!J264="*",'28-Elec Saftey and Security'!I264,'28-Elec Saftey and Security'!L264="*",'28-Elec Saftey and Security'!K264,'28-Elec Saftey and Security'!N264="*",'28-Elec Saftey and Security'!M264,'28-Elec Saftey and Security'!P264="*",'28-Elec Saftey and Security'!O264,'28-Elec Saftey and Security'!R264="*",'28-Elec Saftey and Security'!Q264,'28-Elec Saftey and Security'!T264="*",'28-Elec Saftey and Security'!S264,'28-Elec Saftey and Security'!V264="*",'28-Elec Saftey and Security'!U264),"")</f>
        <v/>
      </c>
      <c r="H4171" s="236" t="e">
        <f>G4171/'Project Data'!$D$22</f>
        <v>#VALUE!</v>
      </c>
      <c r="I4171" s="186"/>
      <c r="J4171" s="224"/>
      <c r="K4171" s="242"/>
    </row>
    <row r="4172" spans="1:11" s="147" customFormat="1" ht="15.6" hidden="1">
      <c r="A4172" s="198">
        <f>'28-Elec Saftey and Security'!A265</f>
        <v>0</v>
      </c>
      <c r="B4172" s="235" t="str">
        <f>'28-Elec Saftey and Security'!B265</f>
        <v>28 51 17.21 Review and Investigation</v>
      </c>
      <c r="C4172" s="254"/>
      <c r="D4172" s="239" t="str" cm="1">
        <f t="array" ref="D4172">_xlfn.IFNA(_xlfn.IFS('28-Elec Saftey and Security'!D265="*",'28-Elec Saftey and Security'!C265,'28-Elec Saftey and Security'!F265="*",'28-Elec Saftey and Security'!E265,'28-Elec Saftey and Security'!H265="*",'28-Elec Saftey and Security'!G265,'28-Elec Saftey and Security'!J265="*",'28-Elec Saftey and Security'!I265,'28-Elec Saftey and Security'!L265="*",'28-Elec Saftey and Security'!K265,'28-Elec Saftey and Security'!N265="*",'28-Elec Saftey and Security'!M265,'28-Elec Saftey and Security'!P265="*",'28-Elec Saftey and Security'!O265,'28-Elec Saftey and Security'!R265="*",'28-Elec Saftey and Security'!Q265,'28-Elec Saftey and Security'!T265="*",'28-Elec Saftey and Security'!S265),"")</f>
        <v/>
      </c>
      <c r="E4172" s="622" t="e">
        <f>D4172/'Project Data'!$D$22</f>
        <v>#VALUE!</v>
      </c>
      <c r="F4172" s="186" t="s">
        <v>44</v>
      </c>
      <c r="G4172" s="239" t="str" cm="1">
        <f t="array" ref="G4172">_xlfn.IFNA(_xlfn.IFS('28-Elec Saftey and Security'!F265="*",'28-Elec Saftey and Security'!E265,'28-Elec Saftey and Security'!H265="*",'28-Elec Saftey and Security'!G265,'28-Elec Saftey and Security'!J265="*",'28-Elec Saftey and Security'!I265,'28-Elec Saftey and Security'!L265="*",'28-Elec Saftey and Security'!K265,'28-Elec Saftey and Security'!N265="*",'28-Elec Saftey and Security'!M265,'28-Elec Saftey and Security'!P265="*",'28-Elec Saftey and Security'!O265,'28-Elec Saftey and Security'!R265="*",'28-Elec Saftey and Security'!Q265,'28-Elec Saftey and Security'!T265="*",'28-Elec Saftey and Security'!S265,'28-Elec Saftey and Security'!V265="*",'28-Elec Saftey and Security'!U265),"")</f>
        <v/>
      </c>
      <c r="H4172" s="236" t="e">
        <f>G4172/'Project Data'!$D$22</f>
        <v>#VALUE!</v>
      </c>
      <c r="I4172" s="186"/>
      <c r="J4172" s="224"/>
      <c r="K4172" s="242"/>
    </row>
    <row r="4173" spans="1:11" s="147" customFormat="1" ht="15.6" hidden="1">
      <c r="A4173" s="198">
        <f>'28-Elec Saftey and Security'!A266</f>
        <v>0</v>
      </c>
      <c r="B4173" s="235" t="str">
        <f>'28-Elec Saftey and Security'!B266</f>
        <v>28 51 17.23 Reporting</v>
      </c>
      <c r="C4173" s="254"/>
      <c r="D4173" s="239" t="str" cm="1">
        <f t="array" ref="D4173">_xlfn.IFNA(_xlfn.IFS('28-Elec Saftey and Security'!D266="*",'28-Elec Saftey and Security'!C266,'28-Elec Saftey and Security'!F266="*",'28-Elec Saftey and Security'!E266,'28-Elec Saftey and Security'!H266="*",'28-Elec Saftey and Security'!G266,'28-Elec Saftey and Security'!J266="*",'28-Elec Saftey and Security'!I266,'28-Elec Saftey and Security'!L266="*",'28-Elec Saftey and Security'!K266,'28-Elec Saftey and Security'!N266="*",'28-Elec Saftey and Security'!M266,'28-Elec Saftey and Security'!P266="*",'28-Elec Saftey and Security'!O266,'28-Elec Saftey and Security'!R266="*",'28-Elec Saftey and Security'!Q266,'28-Elec Saftey and Security'!T266="*",'28-Elec Saftey and Security'!S266),"")</f>
        <v/>
      </c>
      <c r="E4173" s="622" t="e">
        <f>D4173/'Project Data'!$D$22</f>
        <v>#VALUE!</v>
      </c>
      <c r="F4173" s="186" t="s">
        <v>44</v>
      </c>
      <c r="G4173" s="239" t="str" cm="1">
        <f t="array" ref="G4173">_xlfn.IFNA(_xlfn.IFS('28-Elec Saftey and Security'!F266="*",'28-Elec Saftey and Security'!E266,'28-Elec Saftey and Security'!H266="*",'28-Elec Saftey and Security'!G266,'28-Elec Saftey and Security'!J266="*",'28-Elec Saftey and Security'!I266,'28-Elec Saftey and Security'!L266="*",'28-Elec Saftey and Security'!K266,'28-Elec Saftey and Security'!N266="*",'28-Elec Saftey and Security'!M266,'28-Elec Saftey and Security'!P266="*",'28-Elec Saftey and Security'!O266,'28-Elec Saftey and Security'!R266="*",'28-Elec Saftey and Security'!Q266,'28-Elec Saftey and Security'!T266="*",'28-Elec Saftey and Security'!S266,'28-Elec Saftey and Security'!V266="*",'28-Elec Saftey and Security'!U266),"")</f>
        <v/>
      </c>
      <c r="H4173" s="236" t="e">
        <f>G4173/'Project Data'!$D$22</f>
        <v>#VALUE!</v>
      </c>
      <c r="I4173" s="186"/>
      <c r="J4173" s="224"/>
      <c r="K4173" s="242"/>
    </row>
    <row r="4174" spans="1:11" s="147" customFormat="1" ht="15.6" hidden="1">
      <c r="A4174" s="198">
        <f>'28-Elec Saftey and Security'!A267</f>
        <v>0</v>
      </c>
      <c r="B4174" s="235" t="str">
        <f>'28-Elec Saftey and Security'!B267</f>
        <v>28 51 19 Control Room and Monitoring Equipment</v>
      </c>
      <c r="C4174" s="254"/>
      <c r="D4174" s="239" t="str" cm="1">
        <f t="array" ref="D4174">_xlfn.IFNA(_xlfn.IFS('28-Elec Saftey and Security'!D267="*",'28-Elec Saftey and Security'!C267,'28-Elec Saftey and Security'!F267="*",'28-Elec Saftey and Security'!E267,'28-Elec Saftey and Security'!H267="*",'28-Elec Saftey and Security'!G267,'28-Elec Saftey and Security'!J267="*",'28-Elec Saftey and Security'!I267,'28-Elec Saftey and Security'!L267="*",'28-Elec Saftey and Security'!K267,'28-Elec Saftey and Security'!N267="*",'28-Elec Saftey and Security'!M267,'28-Elec Saftey and Security'!P267="*",'28-Elec Saftey and Security'!O267,'28-Elec Saftey and Security'!R267="*",'28-Elec Saftey and Security'!Q267,'28-Elec Saftey and Security'!T267="*",'28-Elec Saftey and Security'!S267),"")</f>
        <v/>
      </c>
      <c r="E4174" s="622" t="e">
        <f>D4174/'Project Data'!$D$22</f>
        <v>#VALUE!</v>
      </c>
      <c r="F4174" s="186" t="s">
        <v>44</v>
      </c>
      <c r="G4174" s="239" t="str" cm="1">
        <f t="array" ref="G4174">_xlfn.IFNA(_xlfn.IFS('28-Elec Saftey and Security'!F267="*",'28-Elec Saftey and Security'!E267,'28-Elec Saftey and Security'!H267="*",'28-Elec Saftey and Security'!G267,'28-Elec Saftey and Security'!J267="*",'28-Elec Saftey and Security'!I267,'28-Elec Saftey and Security'!L267="*",'28-Elec Saftey and Security'!K267,'28-Elec Saftey and Security'!N267="*",'28-Elec Saftey and Security'!M267,'28-Elec Saftey and Security'!P267="*",'28-Elec Saftey and Security'!O267,'28-Elec Saftey and Security'!R267="*",'28-Elec Saftey and Security'!Q267,'28-Elec Saftey and Security'!T267="*",'28-Elec Saftey and Security'!S267,'28-Elec Saftey and Security'!V267="*",'28-Elec Saftey and Security'!U267),"")</f>
        <v/>
      </c>
      <c r="H4174" s="236" t="e">
        <f>G4174/'Project Data'!$D$22</f>
        <v>#VALUE!</v>
      </c>
      <c r="I4174" s="186"/>
      <c r="J4174" s="224"/>
      <c r="K4174" s="242"/>
    </row>
    <row r="4175" spans="1:11" s="147" customFormat="1" ht="15.6" hidden="1">
      <c r="A4175" s="198">
        <f>'28-Elec Saftey and Security'!A268</f>
        <v>0</v>
      </c>
      <c r="B4175" s="235" t="str">
        <f>'28-Elec Saftey and Security'!B268</f>
        <v>28 51 19.11 Display/Workstations</v>
      </c>
      <c r="C4175" s="254"/>
      <c r="D4175" s="239" t="str" cm="1">
        <f t="array" ref="D4175">_xlfn.IFNA(_xlfn.IFS('28-Elec Saftey and Security'!D268="*",'28-Elec Saftey and Security'!C268,'28-Elec Saftey and Security'!F268="*",'28-Elec Saftey and Security'!E268,'28-Elec Saftey and Security'!H268="*",'28-Elec Saftey and Security'!G268,'28-Elec Saftey and Security'!J268="*",'28-Elec Saftey and Security'!I268,'28-Elec Saftey and Security'!L268="*",'28-Elec Saftey and Security'!K268,'28-Elec Saftey and Security'!N268="*",'28-Elec Saftey and Security'!M268,'28-Elec Saftey and Security'!P268="*",'28-Elec Saftey and Security'!O268,'28-Elec Saftey and Security'!R268="*",'28-Elec Saftey and Security'!Q268,'28-Elec Saftey and Security'!T268="*",'28-Elec Saftey and Security'!S268),"")</f>
        <v/>
      </c>
      <c r="E4175" s="622" t="e">
        <f>D4175/'Project Data'!$D$22</f>
        <v>#VALUE!</v>
      </c>
      <c r="F4175" s="186" t="s">
        <v>44</v>
      </c>
      <c r="G4175" s="239" t="str" cm="1">
        <f t="array" ref="G4175">_xlfn.IFNA(_xlfn.IFS('28-Elec Saftey and Security'!F268="*",'28-Elec Saftey and Security'!E268,'28-Elec Saftey and Security'!H268="*",'28-Elec Saftey and Security'!G268,'28-Elec Saftey and Security'!J268="*",'28-Elec Saftey and Security'!I268,'28-Elec Saftey and Security'!L268="*",'28-Elec Saftey and Security'!K268,'28-Elec Saftey and Security'!N268="*",'28-Elec Saftey and Security'!M268,'28-Elec Saftey and Security'!P268="*",'28-Elec Saftey and Security'!O268,'28-Elec Saftey and Security'!R268="*",'28-Elec Saftey and Security'!Q268,'28-Elec Saftey and Security'!T268="*",'28-Elec Saftey and Security'!S268,'28-Elec Saftey and Security'!V268="*",'28-Elec Saftey and Security'!U268),"")</f>
        <v/>
      </c>
      <c r="H4175" s="236" t="e">
        <f>G4175/'Project Data'!$D$22</f>
        <v>#VALUE!</v>
      </c>
      <c r="I4175" s="186"/>
      <c r="J4175" s="224"/>
      <c r="K4175" s="242"/>
    </row>
    <row r="4176" spans="1:11" s="147" customFormat="1" ht="15.6" hidden="1">
      <c r="A4176" s="198">
        <f>'28-Elec Saftey and Security'!A269</f>
        <v>0</v>
      </c>
      <c r="B4176" s="235" t="str">
        <f>'28-Elec Saftey and Security'!B269</f>
        <v>28 51 19.13 Video Walls</v>
      </c>
      <c r="C4176" s="254"/>
      <c r="D4176" s="239" t="str" cm="1">
        <f t="array" ref="D4176">_xlfn.IFNA(_xlfn.IFS('28-Elec Saftey and Security'!D269="*",'28-Elec Saftey and Security'!C269,'28-Elec Saftey and Security'!F269="*",'28-Elec Saftey and Security'!E269,'28-Elec Saftey and Security'!H269="*",'28-Elec Saftey and Security'!G269,'28-Elec Saftey and Security'!J269="*",'28-Elec Saftey and Security'!I269,'28-Elec Saftey and Security'!L269="*",'28-Elec Saftey and Security'!K269,'28-Elec Saftey and Security'!N269="*",'28-Elec Saftey and Security'!M269,'28-Elec Saftey and Security'!P269="*",'28-Elec Saftey and Security'!O269,'28-Elec Saftey and Security'!R269="*",'28-Elec Saftey and Security'!Q269,'28-Elec Saftey and Security'!T269="*",'28-Elec Saftey and Security'!S269),"")</f>
        <v/>
      </c>
      <c r="E4176" s="622" t="e">
        <f>D4176/'Project Data'!$D$22</f>
        <v>#VALUE!</v>
      </c>
      <c r="F4176" s="186" t="s">
        <v>44</v>
      </c>
      <c r="G4176" s="239" t="str" cm="1">
        <f t="array" ref="G4176">_xlfn.IFNA(_xlfn.IFS('28-Elec Saftey and Security'!F269="*",'28-Elec Saftey and Security'!E269,'28-Elec Saftey and Security'!H269="*",'28-Elec Saftey and Security'!G269,'28-Elec Saftey and Security'!J269="*",'28-Elec Saftey and Security'!I269,'28-Elec Saftey and Security'!L269="*",'28-Elec Saftey and Security'!K269,'28-Elec Saftey and Security'!N269="*",'28-Elec Saftey and Security'!M269,'28-Elec Saftey and Security'!P269="*",'28-Elec Saftey and Security'!O269,'28-Elec Saftey and Security'!R269="*",'28-Elec Saftey and Security'!Q269,'28-Elec Saftey and Security'!T269="*",'28-Elec Saftey and Security'!S269,'28-Elec Saftey and Security'!V269="*",'28-Elec Saftey and Security'!U269),"")</f>
        <v/>
      </c>
      <c r="H4176" s="236" t="e">
        <f>G4176/'Project Data'!$D$22</f>
        <v>#VALUE!</v>
      </c>
      <c r="I4176" s="186"/>
      <c r="J4176" s="224"/>
      <c r="K4176" s="242"/>
    </row>
    <row r="4177" spans="1:11" s="147" customFormat="1" ht="15.6" hidden="1">
      <c r="A4177" s="198">
        <f>'28-Elec Saftey and Security'!A270</f>
        <v>0</v>
      </c>
      <c r="B4177" s="235" t="str">
        <f>'28-Elec Saftey and Security'!B270</f>
        <v>28 51 19.15 Audio Equipment</v>
      </c>
      <c r="C4177" s="254"/>
      <c r="D4177" s="239" t="str" cm="1">
        <f t="array" ref="D4177">_xlfn.IFNA(_xlfn.IFS('28-Elec Saftey and Security'!D270="*",'28-Elec Saftey and Security'!C270,'28-Elec Saftey and Security'!F270="*",'28-Elec Saftey and Security'!E270,'28-Elec Saftey and Security'!H270="*",'28-Elec Saftey and Security'!G270,'28-Elec Saftey and Security'!J270="*",'28-Elec Saftey and Security'!I270,'28-Elec Saftey and Security'!L270="*",'28-Elec Saftey and Security'!K270,'28-Elec Saftey and Security'!N270="*",'28-Elec Saftey and Security'!M270,'28-Elec Saftey and Security'!P270="*",'28-Elec Saftey and Security'!O270,'28-Elec Saftey and Security'!R270="*",'28-Elec Saftey and Security'!Q270,'28-Elec Saftey and Security'!T270="*",'28-Elec Saftey and Security'!S270),"")</f>
        <v/>
      </c>
      <c r="E4177" s="622" t="e">
        <f>D4177/'Project Data'!$D$22</f>
        <v>#VALUE!</v>
      </c>
      <c r="F4177" s="186" t="s">
        <v>44</v>
      </c>
      <c r="G4177" s="239" t="str" cm="1">
        <f t="array" ref="G4177">_xlfn.IFNA(_xlfn.IFS('28-Elec Saftey and Security'!F270="*",'28-Elec Saftey and Security'!E270,'28-Elec Saftey and Security'!H270="*",'28-Elec Saftey and Security'!G270,'28-Elec Saftey and Security'!J270="*",'28-Elec Saftey and Security'!I270,'28-Elec Saftey and Security'!L270="*",'28-Elec Saftey and Security'!K270,'28-Elec Saftey and Security'!N270="*",'28-Elec Saftey and Security'!M270,'28-Elec Saftey and Security'!P270="*",'28-Elec Saftey and Security'!O270,'28-Elec Saftey and Security'!R270="*",'28-Elec Saftey and Security'!Q270,'28-Elec Saftey and Security'!T270="*",'28-Elec Saftey and Security'!S270,'28-Elec Saftey and Security'!V270="*",'28-Elec Saftey and Security'!U270),"")</f>
        <v/>
      </c>
      <c r="H4177" s="236" t="e">
        <f>G4177/'Project Data'!$D$22</f>
        <v>#VALUE!</v>
      </c>
      <c r="I4177" s="186"/>
      <c r="J4177" s="224"/>
      <c r="K4177" s="242"/>
    </row>
    <row r="4178" spans="1:11" s="147" customFormat="1" ht="15.6" hidden="1">
      <c r="A4178" s="198">
        <f>'28-Elec Saftey and Security'!A271</f>
        <v>0</v>
      </c>
      <c r="B4178" s="235" t="str">
        <f>'28-Elec Saftey and Security'!B271</f>
        <v>28 51 19.17 Remote Displays</v>
      </c>
      <c r="C4178" s="254"/>
      <c r="D4178" s="239" t="str" cm="1">
        <f t="array" ref="D4178">_xlfn.IFNA(_xlfn.IFS('28-Elec Saftey and Security'!D271="*",'28-Elec Saftey and Security'!C271,'28-Elec Saftey and Security'!F271="*",'28-Elec Saftey and Security'!E271,'28-Elec Saftey and Security'!H271="*",'28-Elec Saftey and Security'!G271,'28-Elec Saftey and Security'!J271="*",'28-Elec Saftey and Security'!I271,'28-Elec Saftey and Security'!L271="*",'28-Elec Saftey and Security'!K271,'28-Elec Saftey and Security'!N271="*",'28-Elec Saftey and Security'!M271,'28-Elec Saftey and Security'!P271="*",'28-Elec Saftey and Security'!O271,'28-Elec Saftey and Security'!R271="*",'28-Elec Saftey and Security'!Q271,'28-Elec Saftey and Security'!T271="*",'28-Elec Saftey and Security'!S271),"")</f>
        <v/>
      </c>
      <c r="E4178" s="622" t="e">
        <f>D4178/'Project Data'!$D$22</f>
        <v>#VALUE!</v>
      </c>
      <c r="F4178" s="186" t="s">
        <v>44</v>
      </c>
      <c r="G4178" s="239" t="str" cm="1">
        <f t="array" ref="G4178">_xlfn.IFNA(_xlfn.IFS('28-Elec Saftey and Security'!F271="*",'28-Elec Saftey and Security'!E271,'28-Elec Saftey and Security'!H271="*",'28-Elec Saftey and Security'!G271,'28-Elec Saftey and Security'!J271="*",'28-Elec Saftey and Security'!I271,'28-Elec Saftey and Security'!L271="*",'28-Elec Saftey and Security'!K271,'28-Elec Saftey and Security'!N271="*",'28-Elec Saftey and Security'!M271,'28-Elec Saftey and Security'!P271="*",'28-Elec Saftey and Security'!O271,'28-Elec Saftey and Security'!R271="*",'28-Elec Saftey and Security'!Q271,'28-Elec Saftey and Security'!T271="*",'28-Elec Saftey and Security'!S271,'28-Elec Saftey and Security'!V271="*",'28-Elec Saftey and Security'!U271),"")</f>
        <v/>
      </c>
      <c r="H4178" s="236" t="e">
        <f>G4178/'Project Data'!$D$22</f>
        <v>#VALUE!</v>
      </c>
      <c r="I4178" s="186"/>
      <c r="J4178" s="224"/>
      <c r="K4178" s="242"/>
    </row>
    <row r="4179" spans="1:11" s="147" customFormat="1" ht="15.6" hidden="1">
      <c r="A4179" s="198">
        <f>'28-Elec Saftey and Security'!A272</f>
        <v>0</v>
      </c>
      <c r="B4179" s="235" t="str">
        <f>'28-Elec Saftey and Security'!B272</f>
        <v>28 52 00 Detention Security Systems</v>
      </c>
      <c r="C4179" s="254"/>
      <c r="D4179" s="239" t="str" cm="1">
        <f t="array" ref="D4179">_xlfn.IFNA(_xlfn.IFS('28-Elec Saftey and Security'!D272="*",'28-Elec Saftey and Security'!C272,'28-Elec Saftey and Security'!F272="*",'28-Elec Saftey and Security'!E272,'28-Elec Saftey and Security'!H272="*",'28-Elec Saftey and Security'!G272,'28-Elec Saftey and Security'!J272="*",'28-Elec Saftey and Security'!I272,'28-Elec Saftey and Security'!L272="*",'28-Elec Saftey and Security'!K272,'28-Elec Saftey and Security'!N272="*",'28-Elec Saftey and Security'!M272,'28-Elec Saftey and Security'!P272="*",'28-Elec Saftey and Security'!O272,'28-Elec Saftey and Security'!R272="*",'28-Elec Saftey and Security'!Q272,'28-Elec Saftey and Security'!T272="*",'28-Elec Saftey and Security'!S272),"")</f>
        <v/>
      </c>
      <c r="E4179" s="622" t="e">
        <f>D4179/'Project Data'!$D$22</f>
        <v>#VALUE!</v>
      </c>
      <c r="F4179" s="186" t="s">
        <v>44</v>
      </c>
      <c r="G4179" s="239" t="str" cm="1">
        <f t="array" ref="G4179">_xlfn.IFNA(_xlfn.IFS('28-Elec Saftey and Security'!F272="*",'28-Elec Saftey and Security'!E272,'28-Elec Saftey and Security'!H272="*",'28-Elec Saftey and Security'!G272,'28-Elec Saftey and Security'!J272="*",'28-Elec Saftey and Security'!I272,'28-Elec Saftey and Security'!L272="*",'28-Elec Saftey and Security'!K272,'28-Elec Saftey and Security'!N272="*",'28-Elec Saftey and Security'!M272,'28-Elec Saftey and Security'!P272="*",'28-Elec Saftey and Security'!O272,'28-Elec Saftey and Security'!R272="*",'28-Elec Saftey and Security'!Q272,'28-Elec Saftey and Security'!T272="*",'28-Elec Saftey and Security'!S272,'28-Elec Saftey and Security'!V272="*",'28-Elec Saftey and Security'!U272),"")</f>
        <v/>
      </c>
      <c r="H4179" s="236" t="e">
        <f>G4179/'Project Data'!$D$22</f>
        <v>#VALUE!</v>
      </c>
      <c r="I4179" s="186"/>
      <c r="J4179" s="224"/>
      <c r="K4179" s="242"/>
    </row>
    <row r="4180" spans="1:11" s="147" customFormat="1" ht="15.6" hidden="1">
      <c r="A4180" s="198">
        <f>'28-Elec Saftey and Security'!A273</f>
        <v>0</v>
      </c>
      <c r="B4180" s="235" t="str">
        <f>'28-Elec Saftey and Security'!B273</f>
        <v>28 52 11 Detention Security System Requirements</v>
      </c>
      <c r="C4180" s="254"/>
      <c r="D4180" s="239" t="str" cm="1">
        <f t="array" ref="D4180">_xlfn.IFNA(_xlfn.IFS('28-Elec Saftey and Security'!D273="*",'28-Elec Saftey and Security'!C273,'28-Elec Saftey and Security'!F273="*",'28-Elec Saftey and Security'!E273,'28-Elec Saftey and Security'!H273="*",'28-Elec Saftey and Security'!G273,'28-Elec Saftey and Security'!J273="*",'28-Elec Saftey and Security'!I273,'28-Elec Saftey and Security'!L273="*",'28-Elec Saftey and Security'!K273,'28-Elec Saftey and Security'!N273="*",'28-Elec Saftey and Security'!M273,'28-Elec Saftey and Security'!P273="*",'28-Elec Saftey and Security'!O273,'28-Elec Saftey and Security'!R273="*",'28-Elec Saftey and Security'!Q273,'28-Elec Saftey and Security'!T273="*",'28-Elec Saftey and Security'!S273),"")</f>
        <v/>
      </c>
      <c r="E4180" s="622" t="e">
        <f>D4180/'Project Data'!$D$22</f>
        <v>#VALUE!</v>
      </c>
      <c r="F4180" s="186" t="s">
        <v>44</v>
      </c>
      <c r="G4180" s="239" t="str" cm="1">
        <f t="array" ref="G4180">_xlfn.IFNA(_xlfn.IFS('28-Elec Saftey and Security'!F273="*",'28-Elec Saftey and Security'!E273,'28-Elec Saftey and Security'!H273="*",'28-Elec Saftey and Security'!G273,'28-Elec Saftey and Security'!J273="*",'28-Elec Saftey and Security'!I273,'28-Elec Saftey and Security'!L273="*",'28-Elec Saftey and Security'!K273,'28-Elec Saftey and Security'!N273="*",'28-Elec Saftey and Security'!M273,'28-Elec Saftey and Security'!P273="*",'28-Elec Saftey and Security'!O273,'28-Elec Saftey and Security'!R273="*",'28-Elec Saftey and Security'!Q273,'28-Elec Saftey and Security'!T273="*",'28-Elec Saftey and Security'!S273,'28-Elec Saftey and Security'!V273="*",'28-Elec Saftey and Security'!U273),"")</f>
        <v/>
      </c>
      <c r="H4180" s="236" t="e">
        <f>G4180/'Project Data'!$D$22</f>
        <v>#VALUE!</v>
      </c>
      <c r="I4180" s="186"/>
      <c r="J4180" s="224"/>
      <c r="K4180" s="242"/>
    </row>
    <row r="4181" spans="1:11" s="147" customFormat="1" ht="15.6" hidden="1">
      <c r="A4181" s="198">
        <f>'28-Elec Saftey and Security'!A274</f>
        <v>0</v>
      </c>
      <c r="B4181" s="235" t="str">
        <f>'28-Elec Saftey and Security'!B274</f>
        <v>28 52 13 Detention Monitoring and Control System and Interfaces</v>
      </c>
      <c r="C4181" s="254"/>
      <c r="D4181" s="239" t="str" cm="1">
        <f t="array" ref="D4181">_xlfn.IFNA(_xlfn.IFS('28-Elec Saftey and Security'!D274="*",'28-Elec Saftey and Security'!C274,'28-Elec Saftey and Security'!F274="*",'28-Elec Saftey and Security'!E274,'28-Elec Saftey and Security'!H274="*",'28-Elec Saftey and Security'!G274,'28-Elec Saftey and Security'!J274="*",'28-Elec Saftey and Security'!I274,'28-Elec Saftey and Security'!L274="*",'28-Elec Saftey and Security'!K274,'28-Elec Saftey and Security'!N274="*",'28-Elec Saftey and Security'!M274,'28-Elec Saftey and Security'!P274="*",'28-Elec Saftey and Security'!O274,'28-Elec Saftey and Security'!R274="*",'28-Elec Saftey and Security'!Q274,'28-Elec Saftey and Security'!T274="*",'28-Elec Saftey and Security'!S274),"")</f>
        <v/>
      </c>
      <c r="E4181" s="622" t="e">
        <f>D4181/'Project Data'!$D$22</f>
        <v>#VALUE!</v>
      </c>
      <c r="F4181" s="186" t="s">
        <v>44</v>
      </c>
      <c r="G4181" s="239" t="str" cm="1">
        <f t="array" ref="G4181">_xlfn.IFNA(_xlfn.IFS('28-Elec Saftey and Security'!F274="*",'28-Elec Saftey and Security'!E274,'28-Elec Saftey and Security'!H274="*",'28-Elec Saftey and Security'!G274,'28-Elec Saftey and Security'!J274="*",'28-Elec Saftey and Security'!I274,'28-Elec Saftey and Security'!L274="*",'28-Elec Saftey and Security'!K274,'28-Elec Saftey and Security'!N274="*",'28-Elec Saftey and Security'!M274,'28-Elec Saftey and Security'!P274="*",'28-Elec Saftey and Security'!O274,'28-Elec Saftey and Security'!R274="*",'28-Elec Saftey and Security'!Q274,'28-Elec Saftey and Security'!T274="*",'28-Elec Saftey and Security'!S274,'28-Elec Saftey and Security'!V274="*",'28-Elec Saftey and Security'!U274),"")</f>
        <v/>
      </c>
      <c r="H4181" s="236" t="e">
        <f>G4181/'Project Data'!$D$22</f>
        <v>#VALUE!</v>
      </c>
      <c r="I4181" s="186"/>
      <c r="J4181" s="224"/>
      <c r="K4181" s="242"/>
    </row>
    <row r="4182" spans="1:11" s="147" customFormat="1" ht="15.6" hidden="1">
      <c r="A4182" s="198">
        <f>'28-Elec Saftey and Security'!A275</f>
        <v>0</v>
      </c>
      <c r="B4182" s="235" t="str">
        <f>'28-Elec Saftey and Security'!B275</f>
        <v>28 52 13.11 Detention Interfaces to Access Control Systems</v>
      </c>
      <c r="C4182" s="254"/>
      <c r="D4182" s="239" t="str" cm="1">
        <f t="array" ref="D4182">_xlfn.IFNA(_xlfn.IFS('28-Elec Saftey and Security'!D275="*",'28-Elec Saftey and Security'!C275,'28-Elec Saftey and Security'!F275="*",'28-Elec Saftey and Security'!E275,'28-Elec Saftey and Security'!H275="*",'28-Elec Saftey and Security'!G275,'28-Elec Saftey and Security'!J275="*",'28-Elec Saftey and Security'!I275,'28-Elec Saftey and Security'!L275="*",'28-Elec Saftey and Security'!K275,'28-Elec Saftey and Security'!N275="*",'28-Elec Saftey and Security'!M275,'28-Elec Saftey and Security'!P275="*",'28-Elec Saftey and Security'!O275,'28-Elec Saftey and Security'!R275="*",'28-Elec Saftey and Security'!Q275,'28-Elec Saftey and Security'!T275="*",'28-Elec Saftey and Security'!S275),"")</f>
        <v/>
      </c>
      <c r="E4182" s="622" t="e">
        <f>D4182/'Project Data'!$D$22</f>
        <v>#VALUE!</v>
      </c>
      <c r="F4182" s="186" t="s">
        <v>44</v>
      </c>
      <c r="G4182" s="239" t="str" cm="1">
        <f t="array" ref="G4182">_xlfn.IFNA(_xlfn.IFS('28-Elec Saftey and Security'!F275="*",'28-Elec Saftey and Security'!E275,'28-Elec Saftey and Security'!H275="*",'28-Elec Saftey and Security'!G275,'28-Elec Saftey and Security'!J275="*",'28-Elec Saftey and Security'!I275,'28-Elec Saftey and Security'!L275="*",'28-Elec Saftey and Security'!K275,'28-Elec Saftey and Security'!N275="*",'28-Elec Saftey and Security'!M275,'28-Elec Saftey and Security'!P275="*",'28-Elec Saftey and Security'!O275,'28-Elec Saftey and Security'!R275="*",'28-Elec Saftey and Security'!Q275,'28-Elec Saftey and Security'!T275="*",'28-Elec Saftey and Security'!S275,'28-Elec Saftey and Security'!V275="*",'28-Elec Saftey and Security'!U275),"")</f>
        <v/>
      </c>
      <c r="H4182" s="236" t="e">
        <f>G4182/'Project Data'!$D$22</f>
        <v>#VALUE!</v>
      </c>
      <c r="I4182" s="186"/>
      <c r="J4182" s="224"/>
      <c r="K4182" s="242"/>
    </row>
    <row r="4183" spans="1:11" s="147" customFormat="1" ht="15.6" hidden="1">
      <c r="A4183" s="198">
        <f>'28-Elec Saftey and Security'!A276</f>
        <v>0</v>
      </c>
      <c r="B4183" s="235" t="str">
        <f>'28-Elec Saftey and Security'!B276</f>
        <v>28 52 13.13 Detention Interfaces to Video Surveillance Systems</v>
      </c>
      <c r="C4183" s="254"/>
      <c r="D4183" s="239" t="str" cm="1">
        <f t="array" ref="D4183">_xlfn.IFNA(_xlfn.IFS('28-Elec Saftey and Security'!D276="*",'28-Elec Saftey and Security'!C276,'28-Elec Saftey and Security'!F276="*",'28-Elec Saftey and Security'!E276,'28-Elec Saftey and Security'!H276="*",'28-Elec Saftey and Security'!G276,'28-Elec Saftey and Security'!J276="*",'28-Elec Saftey and Security'!I276,'28-Elec Saftey and Security'!L276="*",'28-Elec Saftey and Security'!K276,'28-Elec Saftey and Security'!N276="*",'28-Elec Saftey and Security'!M276,'28-Elec Saftey and Security'!P276="*",'28-Elec Saftey and Security'!O276,'28-Elec Saftey and Security'!R276="*",'28-Elec Saftey and Security'!Q276,'28-Elec Saftey and Security'!T276="*",'28-Elec Saftey and Security'!S276),"")</f>
        <v/>
      </c>
      <c r="E4183" s="622" t="e">
        <f>D4183/'Project Data'!$D$22</f>
        <v>#VALUE!</v>
      </c>
      <c r="F4183" s="186" t="s">
        <v>44</v>
      </c>
      <c r="G4183" s="239" t="str" cm="1">
        <f t="array" ref="G4183">_xlfn.IFNA(_xlfn.IFS('28-Elec Saftey and Security'!F276="*",'28-Elec Saftey and Security'!E276,'28-Elec Saftey and Security'!H276="*",'28-Elec Saftey and Security'!G276,'28-Elec Saftey and Security'!J276="*",'28-Elec Saftey and Security'!I276,'28-Elec Saftey and Security'!L276="*",'28-Elec Saftey and Security'!K276,'28-Elec Saftey and Security'!N276="*",'28-Elec Saftey and Security'!M276,'28-Elec Saftey and Security'!P276="*",'28-Elec Saftey and Security'!O276,'28-Elec Saftey and Security'!R276="*",'28-Elec Saftey and Security'!Q276,'28-Elec Saftey and Security'!T276="*",'28-Elec Saftey and Security'!S276,'28-Elec Saftey and Security'!V276="*",'28-Elec Saftey and Security'!U276),"")</f>
        <v/>
      </c>
      <c r="H4183" s="236" t="e">
        <f>G4183/'Project Data'!$D$22</f>
        <v>#VALUE!</v>
      </c>
      <c r="I4183" s="186"/>
      <c r="J4183" s="224"/>
      <c r="K4183" s="242"/>
    </row>
    <row r="4184" spans="1:11" s="147" customFormat="1" ht="15.6" hidden="1">
      <c r="A4184" s="198">
        <f>'28-Elec Saftey and Security'!A277</f>
        <v>0</v>
      </c>
      <c r="B4184" s="235" t="str">
        <f>'28-Elec Saftey and Security'!B277</f>
        <v>28 52 13.15 Detention Interfaces to Security Detention, Alarm, and Monitoring</v>
      </c>
      <c r="C4184" s="254"/>
      <c r="D4184" s="239" t="str" cm="1">
        <f t="array" ref="D4184">_xlfn.IFNA(_xlfn.IFS('28-Elec Saftey and Security'!D277="*",'28-Elec Saftey and Security'!C277,'28-Elec Saftey and Security'!F277="*",'28-Elec Saftey and Security'!E277,'28-Elec Saftey and Security'!H277="*",'28-Elec Saftey and Security'!G277,'28-Elec Saftey and Security'!J277="*",'28-Elec Saftey and Security'!I277,'28-Elec Saftey and Security'!L277="*",'28-Elec Saftey and Security'!K277,'28-Elec Saftey and Security'!N277="*",'28-Elec Saftey and Security'!M277,'28-Elec Saftey and Security'!P277="*",'28-Elec Saftey and Security'!O277,'28-Elec Saftey and Security'!R277="*",'28-Elec Saftey and Security'!Q277,'28-Elec Saftey and Security'!T277="*",'28-Elec Saftey and Security'!S277),"")</f>
        <v/>
      </c>
      <c r="E4184" s="622" t="e">
        <f>D4184/'Project Data'!$D$22</f>
        <v>#VALUE!</v>
      </c>
      <c r="F4184" s="186" t="s">
        <v>44</v>
      </c>
      <c r="G4184" s="239" t="str" cm="1">
        <f t="array" ref="G4184">_xlfn.IFNA(_xlfn.IFS('28-Elec Saftey and Security'!F277="*",'28-Elec Saftey and Security'!E277,'28-Elec Saftey and Security'!H277="*",'28-Elec Saftey and Security'!G277,'28-Elec Saftey and Security'!J277="*",'28-Elec Saftey and Security'!I277,'28-Elec Saftey and Security'!L277="*",'28-Elec Saftey and Security'!K277,'28-Elec Saftey and Security'!N277="*",'28-Elec Saftey and Security'!M277,'28-Elec Saftey and Security'!P277="*",'28-Elec Saftey and Security'!O277,'28-Elec Saftey and Security'!R277="*",'28-Elec Saftey and Security'!Q277,'28-Elec Saftey and Security'!T277="*",'28-Elec Saftey and Security'!S277,'28-Elec Saftey and Security'!V277="*",'28-Elec Saftey and Security'!U277),"")</f>
        <v/>
      </c>
      <c r="H4184" s="236" t="e">
        <f>G4184/'Project Data'!$D$22</f>
        <v>#VALUE!</v>
      </c>
      <c r="I4184" s="186"/>
      <c r="J4184" s="224"/>
      <c r="K4184" s="242"/>
    </row>
    <row r="4185" spans="1:11" s="147" customFormat="1" ht="15.6" hidden="1">
      <c r="A4185" s="198">
        <f>'28-Elec Saftey and Security'!A278</f>
        <v>0</v>
      </c>
      <c r="B4185" s="235" t="str">
        <f>'28-Elec Saftey and Security'!B278</f>
        <v>28 52 13.17 Detention Interfaces to Security Monitoring and Control</v>
      </c>
      <c r="C4185" s="254"/>
      <c r="D4185" s="239" t="str" cm="1">
        <f t="array" ref="D4185">_xlfn.IFNA(_xlfn.IFS('28-Elec Saftey and Security'!D278="*",'28-Elec Saftey and Security'!C278,'28-Elec Saftey and Security'!F278="*",'28-Elec Saftey and Security'!E278,'28-Elec Saftey and Security'!H278="*",'28-Elec Saftey and Security'!G278,'28-Elec Saftey and Security'!J278="*",'28-Elec Saftey and Security'!I278,'28-Elec Saftey and Security'!L278="*",'28-Elec Saftey and Security'!K278,'28-Elec Saftey and Security'!N278="*",'28-Elec Saftey and Security'!M278,'28-Elec Saftey and Security'!P278="*",'28-Elec Saftey and Security'!O278,'28-Elec Saftey and Security'!R278="*",'28-Elec Saftey and Security'!Q278,'28-Elec Saftey and Security'!T278="*",'28-Elec Saftey and Security'!S278),"")</f>
        <v/>
      </c>
      <c r="E4185" s="622" t="e">
        <f>D4185/'Project Data'!$D$22</f>
        <v>#VALUE!</v>
      </c>
      <c r="F4185" s="186" t="s">
        <v>44</v>
      </c>
      <c r="G4185" s="239" t="str" cm="1">
        <f t="array" ref="G4185">_xlfn.IFNA(_xlfn.IFS('28-Elec Saftey and Security'!F278="*",'28-Elec Saftey and Security'!E278,'28-Elec Saftey and Security'!H278="*",'28-Elec Saftey and Security'!G278,'28-Elec Saftey and Security'!J278="*",'28-Elec Saftey and Security'!I278,'28-Elec Saftey and Security'!L278="*",'28-Elec Saftey and Security'!K278,'28-Elec Saftey and Security'!N278="*",'28-Elec Saftey and Security'!M278,'28-Elec Saftey and Security'!P278="*",'28-Elec Saftey and Security'!O278,'28-Elec Saftey and Security'!R278="*",'28-Elec Saftey and Security'!Q278,'28-Elec Saftey and Security'!T278="*",'28-Elec Saftey and Security'!S278,'28-Elec Saftey and Security'!V278="*",'28-Elec Saftey and Security'!U278),"")</f>
        <v/>
      </c>
      <c r="H4185" s="236" t="e">
        <f>G4185/'Project Data'!$D$22</f>
        <v>#VALUE!</v>
      </c>
      <c r="I4185" s="186"/>
      <c r="J4185" s="224"/>
      <c r="K4185" s="242"/>
    </row>
    <row r="4186" spans="1:11" s="147" customFormat="1" ht="15.6" hidden="1">
      <c r="A4186" s="198">
        <f>'28-Elec Saftey and Security'!A279</f>
        <v>0</v>
      </c>
      <c r="B4186" s="235" t="str">
        <f>'28-Elec Saftey and Security'!B279</f>
        <v>28 52 13.19 Detention Interfaces to Duress Alarm Systems</v>
      </c>
      <c r="C4186" s="254"/>
      <c r="D4186" s="239" t="str" cm="1">
        <f t="array" ref="D4186">_xlfn.IFNA(_xlfn.IFS('28-Elec Saftey and Security'!D279="*",'28-Elec Saftey and Security'!C279,'28-Elec Saftey and Security'!F279="*",'28-Elec Saftey and Security'!E279,'28-Elec Saftey and Security'!H279="*",'28-Elec Saftey and Security'!G279,'28-Elec Saftey and Security'!J279="*",'28-Elec Saftey and Security'!I279,'28-Elec Saftey and Security'!L279="*",'28-Elec Saftey and Security'!K279,'28-Elec Saftey and Security'!N279="*",'28-Elec Saftey and Security'!M279,'28-Elec Saftey and Security'!P279="*",'28-Elec Saftey and Security'!O279,'28-Elec Saftey and Security'!R279="*",'28-Elec Saftey and Security'!Q279,'28-Elec Saftey and Security'!T279="*",'28-Elec Saftey and Security'!S279),"")</f>
        <v/>
      </c>
      <c r="E4186" s="622" t="e">
        <f>D4186/'Project Data'!$D$22</f>
        <v>#VALUE!</v>
      </c>
      <c r="F4186" s="186" t="s">
        <v>44</v>
      </c>
      <c r="G4186" s="239" t="str" cm="1">
        <f t="array" ref="G4186">_xlfn.IFNA(_xlfn.IFS('28-Elec Saftey and Security'!F279="*",'28-Elec Saftey and Security'!E279,'28-Elec Saftey and Security'!H279="*",'28-Elec Saftey and Security'!G279,'28-Elec Saftey and Security'!J279="*",'28-Elec Saftey and Security'!I279,'28-Elec Saftey and Security'!L279="*",'28-Elec Saftey and Security'!K279,'28-Elec Saftey and Security'!N279="*",'28-Elec Saftey and Security'!M279,'28-Elec Saftey and Security'!P279="*",'28-Elec Saftey and Security'!O279,'28-Elec Saftey and Security'!R279="*",'28-Elec Saftey and Security'!Q279,'28-Elec Saftey and Security'!T279="*",'28-Elec Saftey and Security'!S279,'28-Elec Saftey and Security'!V279="*",'28-Elec Saftey and Security'!U279),"")</f>
        <v/>
      </c>
      <c r="H4186" s="236" t="e">
        <f>G4186/'Project Data'!$D$22</f>
        <v>#VALUE!</v>
      </c>
      <c r="I4186" s="186"/>
      <c r="J4186" s="224"/>
      <c r="K4186" s="242"/>
    </row>
    <row r="4187" spans="1:11" s="147" customFormat="1" ht="15.6" hidden="1">
      <c r="A4187" s="198">
        <f>'28-Elec Saftey and Security'!A280</f>
        <v>0</v>
      </c>
      <c r="B4187" s="235" t="str">
        <f>'28-Elec Saftey and Security'!B280</f>
        <v>28 52 13.21 Detention Interfaces to Distributed Television Systems</v>
      </c>
      <c r="C4187" s="254"/>
      <c r="D4187" s="239" t="str" cm="1">
        <f t="array" ref="D4187">_xlfn.IFNA(_xlfn.IFS('28-Elec Saftey and Security'!D280="*",'28-Elec Saftey and Security'!C280,'28-Elec Saftey and Security'!F280="*",'28-Elec Saftey and Security'!E280,'28-Elec Saftey and Security'!H280="*",'28-Elec Saftey and Security'!G280,'28-Elec Saftey and Security'!J280="*",'28-Elec Saftey and Security'!I280,'28-Elec Saftey and Security'!L280="*",'28-Elec Saftey and Security'!K280,'28-Elec Saftey and Security'!N280="*",'28-Elec Saftey and Security'!M280,'28-Elec Saftey and Security'!P280="*",'28-Elec Saftey and Security'!O280,'28-Elec Saftey and Security'!R280="*",'28-Elec Saftey and Security'!Q280,'28-Elec Saftey and Security'!T280="*",'28-Elec Saftey and Security'!S280),"")</f>
        <v/>
      </c>
      <c r="E4187" s="622" t="e">
        <f>D4187/'Project Data'!$D$22</f>
        <v>#VALUE!</v>
      </c>
      <c r="F4187" s="186" t="s">
        <v>44</v>
      </c>
      <c r="G4187" s="239" t="str" cm="1">
        <f t="array" ref="G4187">_xlfn.IFNA(_xlfn.IFS('28-Elec Saftey and Security'!F280="*",'28-Elec Saftey and Security'!E280,'28-Elec Saftey and Security'!H280="*",'28-Elec Saftey and Security'!G280,'28-Elec Saftey and Security'!J280="*",'28-Elec Saftey and Security'!I280,'28-Elec Saftey and Security'!L280="*",'28-Elec Saftey and Security'!K280,'28-Elec Saftey and Security'!N280="*",'28-Elec Saftey and Security'!M280,'28-Elec Saftey and Security'!P280="*",'28-Elec Saftey and Security'!O280,'28-Elec Saftey and Security'!R280="*",'28-Elec Saftey and Security'!Q280,'28-Elec Saftey and Security'!T280="*",'28-Elec Saftey and Security'!S280,'28-Elec Saftey and Security'!V280="*",'28-Elec Saftey and Security'!U280),"")</f>
        <v/>
      </c>
      <c r="H4187" s="236" t="e">
        <f>G4187/'Project Data'!$D$22</f>
        <v>#VALUE!</v>
      </c>
      <c r="I4187" s="186"/>
      <c r="J4187" s="224"/>
      <c r="K4187" s="242"/>
    </row>
    <row r="4188" spans="1:11" s="147" customFormat="1" ht="15.6" hidden="1">
      <c r="A4188" s="198">
        <f>'28-Elec Saftey and Security'!A281</f>
        <v>0</v>
      </c>
      <c r="B4188" s="235" t="str">
        <f>'28-Elec Saftey and Security'!B281</f>
        <v>28 52 13.23 Detention Interfaces to Perimeter Security Systems</v>
      </c>
      <c r="C4188" s="254"/>
      <c r="D4188" s="239" t="str" cm="1">
        <f t="array" ref="D4188">_xlfn.IFNA(_xlfn.IFS('28-Elec Saftey and Security'!D281="*",'28-Elec Saftey and Security'!C281,'28-Elec Saftey and Security'!F281="*",'28-Elec Saftey and Security'!E281,'28-Elec Saftey and Security'!H281="*",'28-Elec Saftey and Security'!G281,'28-Elec Saftey and Security'!J281="*",'28-Elec Saftey and Security'!I281,'28-Elec Saftey and Security'!L281="*",'28-Elec Saftey and Security'!K281,'28-Elec Saftey and Security'!N281="*",'28-Elec Saftey and Security'!M281,'28-Elec Saftey and Security'!P281="*",'28-Elec Saftey and Security'!O281,'28-Elec Saftey and Security'!R281="*",'28-Elec Saftey and Security'!Q281,'28-Elec Saftey and Security'!T281="*",'28-Elec Saftey and Security'!S281),"")</f>
        <v/>
      </c>
      <c r="E4188" s="622" t="e">
        <f>D4188/'Project Data'!$D$22</f>
        <v>#VALUE!</v>
      </c>
      <c r="F4188" s="186" t="s">
        <v>44</v>
      </c>
      <c r="G4188" s="239" t="str" cm="1">
        <f t="array" ref="G4188">_xlfn.IFNA(_xlfn.IFS('28-Elec Saftey and Security'!F281="*",'28-Elec Saftey and Security'!E281,'28-Elec Saftey and Security'!H281="*",'28-Elec Saftey and Security'!G281,'28-Elec Saftey and Security'!J281="*",'28-Elec Saftey and Security'!I281,'28-Elec Saftey and Security'!L281="*",'28-Elec Saftey and Security'!K281,'28-Elec Saftey and Security'!N281="*",'28-Elec Saftey and Security'!M281,'28-Elec Saftey and Security'!P281="*",'28-Elec Saftey and Security'!O281,'28-Elec Saftey and Security'!R281="*",'28-Elec Saftey and Security'!Q281,'28-Elec Saftey and Security'!T281="*",'28-Elec Saftey and Security'!S281,'28-Elec Saftey and Security'!V281="*",'28-Elec Saftey and Security'!U281),"")</f>
        <v/>
      </c>
      <c r="H4188" s="236" t="e">
        <f>G4188/'Project Data'!$D$22</f>
        <v>#VALUE!</v>
      </c>
      <c r="I4188" s="186"/>
      <c r="J4188" s="224"/>
      <c r="K4188" s="242"/>
    </row>
    <row r="4189" spans="1:11" s="147" customFormat="1" ht="15.6" hidden="1">
      <c r="A4189" s="198">
        <f>'28-Elec Saftey and Security'!A282</f>
        <v>0</v>
      </c>
      <c r="B4189" s="235" t="str">
        <f>'28-Elec Saftey and Security'!B282</f>
        <v>28 52 15 Detention Video Systems</v>
      </c>
      <c r="C4189" s="254"/>
      <c r="D4189" s="239" t="str" cm="1">
        <f t="array" ref="D4189">_xlfn.IFNA(_xlfn.IFS('28-Elec Saftey and Security'!D282="*",'28-Elec Saftey and Security'!C282,'28-Elec Saftey and Security'!F282="*",'28-Elec Saftey and Security'!E282,'28-Elec Saftey and Security'!H282="*",'28-Elec Saftey and Security'!G282,'28-Elec Saftey and Security'!J282="*",'28-Elec Saftey and Security'!I282,'28-Elec Saftey and Security'!L282="*",'28-Elec Saftey and Security'!K282,'28-Elec Saftey and Security'!N282="*",'28-Elec Saftey and Security'!M282,'28-Elec Saftey and Security'!P282="*",'28-Elec Saftey and Security'!O282,'28-Elec Saftey and Security'!R282="*",'28-Elec Saftey and Security'!Q282,'28-Elec Saftey and Security'!T282="*",'28-Elec Saftey and Security'!S282),"")</f>
        <v/>
      </c>
      <c r="E4189" s="622" t="e">
        <f>D4189/'Project Data'!$D$22</f>
        <v>#VALUE!</v>
      </c>
      <c r="F4189" s="186" t="s">
        <v>44</v>
      </c>
      <c r="G4189" s="239" t="str" cm="1">
        <f t="array" ref="G4189">_xlfn.IFNA(_xlfn.IFS('28-Elec Saftey and Security'!F282="*",'28-Elec Saftey and Security'!E282,'28-Elec Saftey and Security'!H282="*",'28-Elec Saftey and Security'!G282,'28-Elec Saftey and Security'!J282="*",'28-Elec Saftey and Security'!I282,'28-Elec Saftey and Security'!L282="*",'28-Elec Saftey and Security'!K282,'28-Elec Saftey and Security'!N282="*",'28-Elec Saftey and Security'!M282,'28-Elec Saftey and Security'!P282="*",'28-Elec Saftey and Security'!O282,'28-Elec Saftey and Security'!R282="*",'28-Elec Saftey and Security'!Q282,'28-Elec Saftey and Security'!T282="*",'28-Elec Saftey and Security'!S282,'28-Elec Saftey and Security'!V282="*",'28-Elec Saftey and Security'!U282),"")</f>
        <v/>
      </c>
      <c r="H4189" s="236" t="e">
        <f>G4189/'Project Data'!$D$22</f>
        <v>#VALUE!</v>
      </c>
      <c r="I4189" s="186"/>
      <c r="J4189" s="224"/>
      <c r="K4189" s="242"/>
    </row>
    <row r="4190" spans="1:11" s="147" customFormat="1" ht="15.6" hidden="1">
      <c r="A4190" s="198">
        <f>'28-Elec Saftey and Security'!A283</f>
        <v>0</v>
      </c>
      <c r="B4190" s="235" t="str">
        <f>'28-Elec Saftey and Security'!B283</f>
        <v>28 52 15.11 Detention Interfaces to Video Interrogation Systems</v>
      </c>
      <c r="C4190" s="254"/>
      <c r="D4190" s="239" t="str" cm="1">
        <f t="array" ref="D4190">_xlfn.IFNA(_xlfn.IFS('28-Elec Saftey and Security'!D283="*",'28-Elec Saftey and Security'!C283,'28-Elec Saftey and Security'!F283="*",'28-Elec Saftey and Security'!E283,'28-Elec Saftey and Security'!H283="*",'28-Elec Saftey and Security'!G283,'28-Elec Saftey and Security'!J283="*",'28-Elec Saftey and Security'!I283,'28-Elec Saftey and Security'!L283="*",'28-Elec Saftey and Security'!K283,'28-Elec Saftey and Security'!N283="*",'28-Elec Saftey and Security'!M283,'28-Elec Saftey and Security'!P283="*",'28-Elec Saftey and Security'!O283,'28-Elec Saftey and Security'!R283="*",'28-Elec Saftey and Security'!Q283,'28-Elec Saftey and Security'!T283="*",'28-Elec Saftey and Security'!S283),"")</f>
        <v/>
      </c>
      <c r="E4190" s="622" t="e">
        <f>D4190/'Project Data'!$D$22</f>
        <v>#VALUE!</v>
      </c>
      <c r="F4190" s="186" t="s">
        <v>44</v>
      </c>
      <c r="G4190" s="239" t="str" cm="1">
        <f t="array" ref="G4190">_xlfn.IFNA(_xlfn.IFS('28-Elec Saftey and Security'!F283="*",'28-Elec Saftey and Security'!E283,'28-Elec Saftey and Security'!H283="*",'28-Elec Saftey and Security'!G283,'28-Elec Saftey and Security'!J283="*",'28-Elec Saftey and Security'!I283,'28-Elec Saftey and Security'!L283="*",'28-Elec Saftey and Security'!K283,'28-Elec Saftey and Security'!N283="*",'28-Elec Saftey and Security'!M283,'28-Elec Saftey and Security'!P283="*",'28-Elec Saftey and Security'!O283,'28-Elec Saftey and Security'!R283="*",'28-Elec Saftey and Security'!Q283,'28-Elec Saftey and Security'!T283="*",'28-Elec Saftey and Security'!S283,'28-Elec Saftey and Security'!V283="*",'28-Elec Saftey and Security'!U283),"")</f>
        <v/>
      </c>
      <c r="H4190" s="236" t="e">
        <f>G4190/'Project Data'!$D$22</f>
        <v>#VALUE!</v>
      </c>
      <c r="I4190" s="186"/>
      <c r="J4190" s="224"/>
      <c r="K4190" s="242"/>
    </row>
    <row r="4191" spans="1:11" s="147" customFormat="1" ht="15.6" hidden="1">
      <c r="A4191" s="198">
        <f>'28-Elec Saftey and Security'!A284</f>
        <v>0</v>
      </c>
      <c r="B4191" s="235" t="str">
        <f>'28-Elec Saftey and Security'!B284</f>
        <v>28 52 15.13 Detention Interfaces to Video Arraignment Systems</v>
      </c>
      <c r="C4191" s="254"/>
      <c r="D4191" s="239" t="str" cm="1">
        <f t="array" ref="D4191">_xlfn.IFNA(_xlfn.IFS('28-Elec Saftey and Security'!D284="*",'28-Elec Saftey and Security'!C284,'28-Elec Saftey and Security'!F284="*",'28-Elec Saftey and Security'!E284,'28-Elec Saftey and Security'!H284="*",'28-Elec Saftey and Security'!G284,'28-Elec Saftey and Security'!J284="*",'28-Elec Saftey and Security'!I284,'28-Elec Saftey and Security'!L284="*",'28-Elec Saftey and Security'!K284,'28-Elec Saftey and Security'!N284="*",'28-Elec Saftey and Security'!M284,'28-Elec Saftey and Security'!P284="*",'28-Elec Saftey and Security'!O284,'28-Elec Saftey and Security'!R284="*",'28-Elec Saftey and Security'!Q284,'28-Elec Saftey and Security'!T284="*",'28-Elec Saftey and Security'!S284),"")</f>
        <v/>
      </c>
      <c r="E4191" s="622" t="e">
        <f>D4191/'Project Data'!$D$22</f>
        <v>#VALUE!</v>
      </c>
      <c r="F4191" s="186" t="s">
        <v>44</v>
      </c>
      <c r="G4191" s="239" t="str" cm="1">
        <f t="array" ref="G4191">_xlfn.IFNA(_xlfn.IFS('28-Elec Saftey and Security'!F284="*",'28-Elec Saftey and Security'!E284,'28-Elec Saftey and Security'!H284="*",'28-Elec Saftey and Security'!G284,'28-Elec Saftey and Security'!J284="*",'28-Elec Saftey and Security'!I284,'28-Elec Saftey and Security'!L284="*",'28-Elec Saftey and Security'!K284,'28-Elec Saftey and Security'!N284="*",'28-Elec Saftey and Security'!M284,'28-Elec Saftey and Security'!P284="*",'28-Elec Saftey and Security'!O284,'28-Elec Saftey and Security'!R284="*",'28-Elec Saftey and Security'!Q284,'28-Elec Saftey and Security'!T284="*",'28-Elec Saftey and Security'!S284,'28-Elec Saftey and Security'!V284="*",'28-Elec Saftey and Security'!U284),"")</f>
        <v/>
      </c>
      <c r="H4191" s="236" t="e">
        <f>G4191/'Project Data'!$D$22</f>
        <v>#VALUE!</v>
      </c>
      <c r="I4191" s="186"/>
      <c r="J4191" s="224"/>
      <c r="K4191" s="242"/>
    </row>
    <row r="4192" spans="1:11" s="147" customFormat="1" ht="15.6" hidden="1">
      <c r="A4192" s="198">
        <f>'28-Elec Saftey and Security'!A285</f>
        <v>0</v>
      </c>
      <c r="B4192" s="235" t="str">
        <f>'28-Elec Saftey and Security'!B285</f>
        <v>28 52 15.15 Detention Interfaces to Video Visitation Systems</v>
      </c>
      <c r="C4192" s="254"/>
      <c r="D4192" s="239" t="str" cm="1">
        <f t="array" ref="D4192">_xlfn.IFNA(_xlfn.IFS('28-Elec Saftey and Security'!D285="*",'28-Elec Saftey and Security'!C285,'28-Elec Saftey and Security'!F285="*",'28-Elec Saftey and Security'!E285,'28-Elec Saftey and Security'!H285="*",'28-Elec Saftey and Security'!G285,'28-Elec Saftey and Security'!J285="*",'28-Elec Saftey and Security'!I285,'28-Elec Saftey and Security'!L285="*",'28-Elec Saftey and Security'!K285,'28-Elec Saftey and Security'!N285="*",'28-Elec Saftey and Security'!M285,'28-Elec Saftey and Security'!P285="*",'28-Elec Saftey and Security'!O285,'28-Elec Saftey and Security'!R285="*",'28-Elec Saftey and Security'!Q285,'28-Elec Saftey and Security'!T285="*",'28-Elec Saftey and Security'!S285),"")</f>
        <v/>
      </c>
      <c r="E4192" s="622" t="e">
        <f>D4192/'Project Data'!$D$22</f>
        <v>#VALUE!</v>
      </c>
      <c r="F4192" s="186" t="s">
        <v>44</v>
      </c>
      <c r="G4192" s="239" t="str" cm="1">
        <f t="array" ref="G4192">_xlfn.IFNA(_xlfn.IFS('28-Elec Saftey and Security'!F285="*",'28-Elec Saftey and Security'!E285,'28-Elec Saftey and Security'!H285="*",'28-Elec Saftey and Security'!G285,'28-Elec Saftey and Security'!J285="*",'28-Elec Saftey and Security'!I285,'28-Elec Saftey and Security'!L285="*",'28-Elec Saftey and Security'!K285,'28-Elec Saftey and Security'!N285="*",'28-Elec Saftey and Security'!M285,'28-Elec Saftey and Security'!P285="*",'28-Elec Saftey and Security'!O285,'28-Elec Saftey and Security'!R285="*",'28-Elec Saftey and Security'!Q285,'28-Elec Saftey and Security'!T285="*",'28-Elec Saftey and Security'!S285,'28-Elec Saftey and Security'!V285="*",'28-Elec Saftey and Security'!U285),"")</f>
        <v/>
      </c>
      <c r="H4192" s="236" t="e">
        <f>G4192/'Project Data'!$D$22</f>
        <v>#VALUE!</v>
      </c>
      <c r="I4192" s="186"/>
      <c r="J4192" s="224"/>
      <c r="K4192" s="242"/>
    </row>
    <row r="4193" spans="1:11" s="147" customFormat="1" ht="15.6" hidden="1">
      <c r="A4193" s="198">
        <f>'28-Elec Saftey and Security'!A286</f>
        <v>0</v>
      </c>
      <c r="B4193" s="235" t="str">
        <f>'28-Elec Saftey and Security'!B286</f>
        <v>28 52 17 Detention Communication Systems</v>
      </c>
      <c r="C4193" s="254"/>
      <c r="D4193" s="239" t="str" cm="1">
        <f t="array" ref="D4193">_xlfn.IFNA(_xlfn.IFS('28-Elec Saftey and Security'!D286="*",'28-Elec Saftey and Security'!C286,'28-Elec Saftey and Security'!F286="*",'28-Elec Saftey and Security'!E286,'28-Elec Saftey and Security'!H286="*",'28-Elec Saftey and Security'!G286,'28-Elec Saftey and Security'!J286="*",'28-Elec Saftey and Security'!I286,'28-Elec Saftey and Security'!L286="*",'28-Elec Saftey and Security'!K286,'28-Elec Saftey and Security'!N286="*",'28-Elec Saftey and Security'!M286,'28-Elec Saftey and Security'!P286="*",'28-Elec Saftey and Security'!O286,'28-Elec Saftey and Security'!R286="*",'28-Elec Saftey and Security'!Q286,'28-Elec Saftey and Security'!T286="*",'28-Elec Saftey and Security'!S286),"")</f>
        <v/>
      </c>
      <c r="E4193" s="622" t="e">
        <f>D4193/'Project Data'!$D$22</f>
        <v>#VALUE!</v>
      </c>
      <c r="F4193" s="186" t="s">
        <v>44</v>
      </c>
      <c r="G4193" s="239" t="str" cm="1">
        <f t="array" ref="G4193">_xlfn.IFNA(_xlfn.IFS('28-Elec Saftey and Security'!F286="*",'28-Elec Saftey and Security'!E286,'28-Elec Saftey and Security'!H286="*",'28-Elec Saftey and Security'!G286,'28-Elec Saftey and Security'!J286="*",'28-Elec Saftey and Security'!I286,'28-Elec Saftey and Security'!L286="*",'28-Elec Saftey and Security'!K286,'28-Elec Saftey and Security'!N286="*",'28-Elec Saftey and Security'!M286,'28-Elec Saftey and Security'!P286="*",'28-Elec Saftey and Security'!O286,'28-Elec Saftey and Security'!R286="*",'28-Elec Saftey and Security'!Q286,'28-Elec Saftey and Security'!T286="*",'28-Elec Saftey and Security'!S286,'28-Elec Saftey and Security'!V286="*",'28-Elec Saftey and Security'!U286),"")</f>
        <v/>
      </c>
      <c r="H4193" s="236" t="e">
        <f>G4193/'Project Data'!$D$22</f>
        <v>#VALUE!</v>
      </c>
      <c r="I4193" s="186"/>
      <c r="J4193" s="224"/>
      <c r="K4193" s="242"/>
    </row>
    <row r="4194" spans="1:11" s="147" customFormat="1" ht="15.6" hidden="1">
      <c r="A4194" s="198">
        <f>'28-Elec Saftey and Security'!A287</f>
        <v>0</v>
      </c>
      <c r="B4194" s="235" t="str">
        <f>'28-Elec Saftey and Security'!B287</f>
        <v>28 52 17.11 Detention Interfaces to Intercom and Paging Systems</v>
      </c>
      <c r="C4194" s="254"/>
      <c r="D4194" s="239" t="str" cm="1">
        <f t="array" ref="D4194">_xlfn.IFNA(_xlfn.IFS('28-Elec Saftey and Security'!D287="*",'28-Elec Saftey and Security'!C287,'28-Elec Saftey and Security'!F287="*",'28-Elec Saftey and Security'!E287,'28-Elec Saftey and Security'!H287="*",'28-Elec Saftey and Security'!G287,'28-Elec Saftey and Security'!J287="*",'28-Elec Saftey and Security'!I287,'28-Elec Saftey and Security'!L287="*",'28-Elec Saftey and Security'!K287,'28-Elec Saftey and Security'!N287="*",'28-Elec Saftey and Security'!M287,'28-Elec Saftey and Security'!P287="*",'28-Elec Saftey and Security'!O287,'28-Elec Saftey and Security'!R287="*",'28-Elec Saftey and Security'!Q287,'28-Elec Saftey and Security'!T287="*",'28-Elec Saftey and Security'!S287),"")</f>
        <v/>
      </c>
      <c r="E4194" s="622" t="e">
        <f>D4194/'Project Data'!$D$22</f>
        <v>#VALUE!</v>
      </c>
      <c r="F4194" s="186" t="s">
        <v>44</v>
      </c>
      <c r="G4194" s="239" t="str" cm="1">
        <f t="array" ref="G4194">_xlfn.IFNA(_xlfn.IFS('28-Elec Saftey and Security'!F287="*",'28-Elec Saftey and Security'!E287,'28-Elec Saftey and Security'!H287="*",'28-Elec Saftey and Security'!G287,'28-Elec Saftey and Security'!J287="*",'28-Elec Saftey and Security'!I287,'28-Elec Saftey and Security'!L287="*",'28-Elec Saftey and Security'!K287,'28-Elec Saftey and Security'!N287="*",'28-Elec Saftey and Security'!M287,'28-Elec Saftey and Security'!P287="*",'28-Elec Saftey and Security'!O287,'28-Elec Saftey and Security'!R287="*",'28-Elec Saftey and Security'!Q287,'28-Elec Saftey and Security'!T287="*",'28-Elec Saftey and Security'!S287,'28-Elec Saftey and Security'!V287="*",'28-Elec Saftey and Security'!U287),"")</f>
        <v/>
      </c>
      <c r="H4194" s="236" t="e">
        <f>G4194/'Project Data'!$D$22</f>
        <v>#VALUE!</v>
      </c>
      <c r="I4194" s="186"/>
      <c r="J4194" s="224"/>
      <c r="K4194" s="242"/>
    </row>
    <row r="4195" spans="1:11" s="147" customFormat="1" ht="15.6" hidden="1">
      <c r="A4195" s="198">
        <f>'28-Elec Saftey and Security'!A288</f>
        <v>0</v>
      </c>
      <c r="B4195" s="235" t="str">
        <f>'28-Elec Saftey and Security'!B288</f>
        <v>28 52 17.13 Detention Interfaces to Local Intercom Systems</v>
      </c>
      <c r="C4195" s="254"/>
      <c r="D4195" s="239" t="str" cm="1">
        <f t="array" ref="D4195">_xlfn.IFNA(_xlfn.IFS('28-Elec Saftey and Security'!D288="*",'28-Elec Saftey and Security'!C288,'28-Elec Saftey and Security'!F288="*",'28-Elec Saftey and Security'!E288,'28-Elec Saftey and Security'!H288="*",'28-Elec Saftey and Security'!G288,'28-Elec Saftey and Security'!J288="*",'28-Elec Saftey and Security'!I288,'28-Elec Saftey and Security'!L288="*",'28-Elec Saftey and Security'!K288,'28-Elec Saftey and Security'!N288="*",'28-Elec Saftey and Security'!M288,'28-Elec Saftey and Security'!P288="*",'28-Elec Saftey and Security'!O288,'28-Elec Saftey and Security'!R288="*",'28-Elec Saftey and Security'!Q288,'28-Elec Saftey and Security'!T288="*",'28-Elec Saftey and Security'!S288),"")</f>
        <v/>
      </c>
      <c r="E4195" s="622" t="e">
        <f>D4195/'Project Data'!$D$22</f>
        <v>#VALUE!</v>
      </c>
      <c r="F4195" s="186" t="s">
        <v>44</v>
      </c>
      <c r="G4195" s="239" t="str" cm="1">
        <f t="array" ref="G4195">_xlfn.IFNA(_xlfn.IFS('28-Elec Saftey and Security'!F288="*",'28-Elec Saftey and Security'!E288,'28-Elec Saftey and Security'!H288="*",'28-Elec Saftey and Security'!G288,'28-Elec Saftey and Security'!J288="*",'28-Elec Saftey and Security'!I288,'28-Elec Saftey and Security'!L288="*",'28-Elec Saftey and Security'!K288,'28-Elec Saftey and Security'!N288="*",'28-Elec Saftey and Security'!M288,'28-Elec Saftey and Security'!P288="*",'28-Elec Saftey and Security'!O288,'28-Elec Saftey and Security'!R288="*",'28-Elec Saftey and Security'!Q288,'28-Elec Saftey and Security'!T288="*",'28-Elec Saftey and Security'!S288,'28-Elec Saftey and Security'!V288="*",'28-Elec Saftey and Security'!U288),"")</f>
        <v/>
      </c>
      <c r="H4195" s="236" t="e">
        <f>G4195/'Project Data'!$D$22</f>
        <v>#VALUE!</v>
      </c>
      <c r="I4195" s="186"/>
      <c r="J4195" s="224"/>
      <c r="K4195" s="242"/>
    </row>
    <row r="4196" spans="1:11" s="147" customFormat="1" ht="15.6" hidden="1">
      <c r="A4196" s="198">
        <f>'28-Elec Saftey and Security'!A289</f>
        <v>0</v>
      </c>
      <c r="B4196" s="235" t="str">
        <f>'28-Elec Saftey and Security'!B289</f>
        <v>28 52 17.15 Detention Interfaces to Inmate Television Systems</v>
      </c>
      <c r="C4196" s="254"/>
      <c r="D4196" s="239" t="str" cm="1">
        <f t="array" ref="D4196">_xlfn.IFNA(_xlfn.IFS('28-Elec Saftey and Security'!D289="*",'28-Elec Saftey and Security'!C289,'28-Elec Saftey and Security'!F289="*",'28-Elec Saftey and Security'!E289,'28-Elec Saftey and Security'!H289="*",'28-Elec Saftey and Security'!G289,'28-Elec Saftey and Security'!J289="*",'28-Elec Saftey and Security'!I289,'28-Elec Saftey and Security'!L289="*",'28-Elec Saftey and Security'!K289,'28-Elec Saftey and Security'!N289="*",'28-Elec Saftey and Security'!M289,'28-Elec Saftey and Security'!P289="*",'28-Elec Saftey and Security'!O289,'28-Elec Saftey and Security'!R289="*",'28-Elec Saftey and Security'!Q289,'28-Elec Saftey and Security'!T289="*",'28-Elec Saftey and Security'!S289),"")</f>
        <v/>
      </c>
      <c r="E4196" s="622" t="e">
        <f>D4196/'Project Data'!$D$22</f>
        <v>#VALUE!</v>
      </c>
      <c r="F4196" s="186" t="s">
        <v>44</v>
      </c>
      <c r="G4196" s="239" t="str" cm="1">
        <f t="array" ref="G4196">_xlfn.IFNA(_xlfn.IFS('28-Elec Saftey and Security'!F289="*",'28-Elec Saftey and Security'!E289,'28-Elec Saftey and Security'!H289="*",'28-Elec Saftey and Security'!G289,'28-Elec Saftey and Security'!J289="*",'28-Elec Saftey and Security'!I289,'28-Elec Saftey and Security'!L289="*",'28-Elec Saftey and Security'!K289,'28-Elec Saftey and Security'!N289="*",'28-Elec Saftey and Security'!M289,'28-Elec Saftey and Security'!P289="*",'28-Elec Saftey and Security'!O289,'28-Elec Saftey and Security'!R289="*",'28-Elec Saftey and Security'!Q289,'28-Elec Saftey and Security'!T289="*",'28-Elec Saftey and Security'!S289,'28-Elec Saftey and Security'!V289="*",'28-Elec Saftey and Security'!U289),"")</f>
        <v/>
      </c>
      <c r="H4196" s="236" t="e">
        <f>G4196/'Project Data'!$D$22</f>
        <v>#VALUE!</v>
      </c>
      <c r="I4196" s="186"/>
      <c r="J4196" s="224"/>
      <c r="K4196" s="242"/>
    </row>
    <row r="4197" spans="1:11" s="207" customFormat="1" ht="15.6" hidden="1">
      <c r="A4197" s="198">
        <f>'28-Elec Saftey and Security'!A290</f>
        <v>0</v>
      </c>
      <c r="B4197" s="235" t="str">
        <f>'28-Elec Saftey and Security'!B290</f>
        <v>28 52 19 Detention Personal Protection Systems</v>
      </c>
      <c r="C4197" s="254"/>
      <c r="D4197" s="239" t="str" cm="1">
        <f t="array" ref="D4197">_xlfn.IFNA(_xlfn.IFS('28-Elec Saftey and Security'!D290="*",'28-Elec Saftey and Security'!C290,'28-Elec Saftey and Security'!F290="*",'28-Elec Saftey and Security'!E290,'28-Elec Saftey and Security'!H290="*",'28-Elec Saftey and Security'!G290,'28-Elec Saftey and Security'!J290="*",'28-Elec Saftey and Security'!I290,'28-Elec Saftey and Security'!L290="*",'28-Elec Saftey and Security'!K290,'28-Elec Saftey and Security'!N290="*",'28-Elec Saftey and Security'!M290,'28-Elec Saftey and Security'!P290="*",'28-Elec Saftey and Security'!O290,'28-Elec Saftey and Security'!R290="*",'28-Elec Saftey and Security'!Q290,'28-Elec Saftey and Security'!T290="*",'28-Elec Saftey and Security'!S290),"")</f>
        <v/>
      </c>
      <c r="E4197" s="622" t="e">
        <f>D4197/'Project Data'!$D$22</f>
        <v>#VALUE!</v>
      </c>
      <c r="F4197" s="230" t="s">
        <v>44</v>
      </c>
      <c r="G4197" s="239" t="str" cm="1">
        <f t="array" ref="G4197">_xlfn.IFNA(_xlfn.IFS('28-Elec Saftey and Security'!F290="*",'28-Elec Saftey and Security'!E290,'28-Elec Saftey and Security'!H290="*",'28-Elec Saftey and Security'!G290,'28-Elec Saftey and Security'!J290="*",'28-Elec Saftey and Security'!I290,'28-Elec Saftey and Security'!L290="*",'28-Elec Saftey and Security'!K290,'28-Elec Saftey and Security'!N290="*",'28-Elec Saftey and Security'!M290,'28-Elec Saftey and Security'!P290="*",'28-Elec Saftey and Security'!O290,'28-Elec Saftey and Security'!R290="*",'28-Elec Saftey and Security'!Q290,'28-Elec Saftey and Security'!T290="*",'28-Elec Saftey and Security'!S290,'28-Elec Saftey and Security'!V290="*",'28-Elec Saftey and Security'!U290),"")</f>
        <v/>
      </c>
      <c r="H4197" s="236" t="e">
        <f>G4197/'Project Data'!$D$22</f>
        <v>#VALUE!</v>
      </c>
      <c r="I4197" s="230"/>
      <c r="J4197" s="247"/>
      <c r="K4197" s="242"/>
    </row>
    <row r="4198" spans="1:11" ht="15.6">
      <c r="A4198" s="410">
        <v>1</v>
      </c>
      <c r="B4198" s="644" t="s">
        <v>136</v>
      </c>
      <c r="C4198" s="645"/>
      <c r="D4198" s="394">
        <f>D4199</f>
        <v>1092812</v>
      </c>
      <c r="E4198" s="394">
        <f>D4198/'Project Data'!$D$22</f>
        <v>12.21141790794605</v>
      </c>
      <c r="F4198" s="393" t="s">
        <v>44</v>
      </c>
      <c r="G4198" s="394" cm="1">
        <f t="array" ref="G4198">_xlfn.IFNA(_xlfn.IFS('31-Earthwork'!F9="*",'31-Earthwork'!E9,'31-Earthwork'!H9="*",'31-Earthwork'!G9,'31-Earthwork'!J9="*",'31-Earthwork'!I9,'31-Earthwork'!L9="*",'31-Earthwork'!K9,'31-Earthwork'!N9="*",'31-Earthwork'!M9,'31-Earthwork'!P9="*",'31-Earthwork'!O9,'31-Earthwork'!R9="*",'31-Earthwork'!Q9,'31-Earthwork'!T9="*",'31-Earthwork'!S9,'31-Earthwork'!V9="*",'31-Earthwork'!U9),"")</f>
        <v>1092812</v>
      </c>
      <c r="H4198" s="394">
        <f>G4198/'Project Data'!$D$22</f>
        <v>12.21141790794605</v>
      </c>
      <c r="I4198" s="395" t="str">
        <f>'31-Earthwork'!W9</f>
        <v/>
      </c>
      <c r="J4198" s="396" t="str">
        <f>IFERROR(G4198-F4198, "--")</f>
        <v>--</v>
      </c>
      <c r="K4198" s="397"/>
    </row>
    <row r="4199" spans="1:11" s="171" customFormat="1" ht="15.6">
      <c r="A4199" s="398">
        <f>'31-Earthwork'!A11</f>
        <v>1</v>
      </c>
      <c r="B4199" s="650" t="str">
        <f>'31-Earthwork'!B11</f>
        <v>31 00 00 Earthwork</v>
      </c>
      <c r="C4199" s="651"/>
      <c r="D4199" s="402" cm="1">
        <f t="array" ref="D4199">_xlfn.IFNA(_xlfn.IFS('31-Earthwork'!D11="*",'31-Earthwork'!C11,'31-Earthwork'!F11="*",'31-Earthwork'!E11,'31-Earthwork'!H11="*",'31-Earthwork'!G11,'31-Earthwork'!J11="*",'31-Earthwork'!I11,'31-Earthwork'!L11="*",'31-Earthwork'!K11,'31-Earthwork'!N11="*",'31-Earthwork'!M11,'31-Earthwork'!P11="*",'31-Earthwork'!O11,'31-Earthwork'!R11="*",'31-Earthwork'!Q11,'31-Earthwork'!T11="*",'31-Earthwork'!S11),"")</f>
        <v>1092812</v>
      </c>
      <c r="E4199" s="402">
        <f>D4199/'Project Data'!$D$22</f>
        <v>12.21141790794605</v>
      </c>
      <c r="F4199" s="422" t="s">
        <v>44</v>
      </c>
      <c r="G4199" s="423" cm="1">
        <f t="array" ref="G4199">_xlfn.IFNA(_xlfn.IFS('31-Earthwork'!F11="*",'31-Earthwork'!E11,'31-Earthwork'!H11="*",'31-Earthwork'!G11,'31-Earthwork'!J11="*",'31-Earthwork'!I11,'31-Earthwork'!L11="*",'31-Earthwork'!K11,'31-Earthwork'!N11="*",'31-Earthwork'!M11,'31-Earthwork'!P11="*",'31-Earthwork'!O11,'31-Earthwork'!R11="*",'31-Earthwork'!Q11,'31-Earthwork'!T11="*",'31-Earthwork'!S11,'31-Earthwork'!V11="*",'31-Earthwork'!U11),"")</f>
        <v>1092812</v>
      </c>
      <c r="H4199" s="402">
        <f>G4199/'Project Data'!$D$22</f>
        <v>12.21141790794605</v>
      </c>
      <c r="I4199" s="424"/>
      <c r="J4199" s="425"/>
      <c r="K4199" s="404" t="s">
        <v>137</v>
      </c>
    </row>
    <row r="4200" spans="1:11" s="147" customFormat="1" ht="15.6">
      <c r="A4200" s="198">
        <f>'31-Earthwork'!A12</f>
        <v>1</v>
      </c>
      <c r="B4200" s="642" t="str">
        <f>'31-Earthwork'!B12</f>
        <v>31 01 62 Tree Removal Allowance</v>
      </c>
      <c r="C4200" s="643"/>
      <c r="D4200" s="402" t="str" cm="1">
        <f t="array" ref="D4200">_xlfn.IFNA(_xlfn.IFS('31-Earthwork'!D12="*",'31-Earthwork'!C12,'31-Earthwork'!F12="*",'31-Earthwork'!E12,'31-Earthwork'!H12="*",'31-Earthwork'!G12,'31-Earthwork'!J12="*",'31-Earthwork'!I12,'31-Earthwork'!L12="*",'31-Earthwork'!K12,'31-Earthwork'!N12="*",'31-Earthwork'!M12,'31-Earthwork'!P12="*",'31-Earthwork'!O12,'31-Earthwork'!R12="*",'31-Earthwork'!Q12,'31-Earthwork'!T12="*",'31-Earthwork'!S12),"")</f>
        <v>Included in Earthwork</v>
      </c>
      <c r="E4200" s="402"/>
      <c r="F4200" s="174" t="s">
        <v>44</v>
      </c>
      <c r="G4200" s="239" t="str" cm="1">
        <f t="array" ref="G4200">_xlfn.IFNA(_xlfn.IFS('31-Earthwork'!F12="*",'31-Earthwork'!E12,'31-Earthwork'!H12="*",'31-Earthwork'!G12,'31-Earthwork'!J12="*",'31-Earthwork'!I12,'31-Earthwork'!L12="*",'31-Earthwork'!K12,'31-Earthwork'!N12="*",'31-Earthwork'!M12,'31-Earthwork'!P12="*",'31-Earthwork'!O12,'31-Earthwork'!R12="*",'31-Earthwork'!Q12,'31-Earthwork'!T12="*",'31-Earthwork'!S12,'31-Earthwork'!V12="*",'31-Earthwork'!U12),"")</f>
        <v>Included in Earthwork</v>
      </c>
      <c r="H4200" s="236" t="e">
        <f>G4200/'Project Data'!$D$22</f>
        <v>#VALUE!</v>
      </c>
      <c r="I4200" s="186"/>
      <c r="J4200" s="224"/>
      <c r="K4200" s="404" t="s">
        <v>137</v>
      </c>
    </row>
    <row r="4201" spans="1:11" s="147" customFormat="1" ht="15.6" hidden="1">
      <c r="A4201" s="198">
        <f>'31-Earthwork'!A13</f>
        <v>0</v>
      </c>
      <c r="B4201" s="399" t="str">
        <f>'31-Earthwork'!B13</f>
        <v>31 01 63.61 Bored and Augered Pile Repairs</v>
      </c>
      <c r="C4201" s="399"/>
      <c r="D4201" s="402" t="str" cm="1">
        <f t="array" ref="D4201">_xlfn.IFNA(_xlfn.IFS('31-Earthwork'!D13="*",'31-Earthwork'!C13,'31-Earthwork'!F13="*",'31-Earthwork'!E13,'31-Earthwork'!H13="*",'31-Earthwork'!G13,'31-Earthwork'!J13="*",'31-Earthwork'!I13,'31-Earthwork'!L13="*",'31-Earthwork'!K13,'31-Earthwork'!N13="*",'31-Earthwork'!M13,'31-Earthwork'!P13="*",'31-Earthwork'!O13,'31-Earthwork'!R13="*",'31-Earthwork'!Q13,'31-Earthwork'!T13="*",'31-Earthwork'!S13),"")</f>
        <v/>
      </c>
      <c r="E4201" s="402" t="e">
        <f>D4201/'Project Data'!$D$22</f>
        <v>#VALUE!</v>
      </c>
      <c r="F4201" s="174" t="s">
        <v>44</v>
      </c>
      <c r="G4201" s="239" t="str" cm="1">
        <f t="array" ref="G4201">_xlfn.IFNA(_xlfn.IFS('31-Earthwork'!F13="*",'31-Earthwork'!E13,'31-Earthwork'!H13="*",'31-Earthwork'!G13,'31-Earthwork'!J13="*",'31-Earthwork'!I13,'31-Earthwork'!L13="*",'31-Earthwork'!K13,'31-Earthwork'!N13="*",'31-Earthwork'!M13,'31-Earthwork'!P13="*",'31-Earthwork'!O13,'31-Earthwork'!R13="*",'31-Earthwork'!Q13,'31-Earthwork'!T13="*",'31-Earthwork'!S13,'31-Earthwork'!V13="*",'31-Earthwork'!U13),"")</f>
        <v/>
      </c>
      <c r="H4201" s="236" t="e">
        <f>G4201/'Project Data'!$D$22</f>
        <v>#VALUE!</v>
      </c>
      <c r="I4201" s="186"/>
      <c r="J4201" s="224"/>
      <c r="K4201" s="404"/>
    </row>
    <row r="4202" spans="1:11" s="147" customFormat="1" ht="15.6" hidden="1">
      <c r="A4202" s="198">
        <f>'31-Earthwork'!A14</f>
        <v>0</v>
      </c>
      <c r="B4202" s="399" t="str">
        <f>'31-Earthwork'!B14</f>
        <v>31 01 70.61 Tunnel Leak Repairs</v>
      </c>
      <c r="C4202" s="399"/>
      <c r="D4202" s="402" t="str" cm="1">
        <f t="array" ref="D4202">_xlfn.IFNA(_xlfn.IFS('31-Earthwork'!D14="*",'31-Earthwork'!C14,'31-Earthwork'!F14="*",'31-Earthwork'!E14,'31-Earthwork'!H14="*",'31-Earthwork'!G14,'31-Earthwork'!J14="*",'31-Earthwork'!I14,'31-Earthwork'!L14="*",'31-Earthwork'!K14,'31-Earthwork'!N14="*",'31-Earthwork'!M14,'31-Earthwork'!P14="*",'31-Earthwork'!O14,'31-Earthwork'!R14="*",'31-Earthwork'!Q14,'31-Earthwork'!T14="*",'31-Earthwork'!S14),"")</f>
        <v/>
      </c>
      <c r="E4202" s="402" t="e">
        <f>D4202/'Project Data'!$D$22</f>
        <v>#VALUE!</v>
      </c>
      <c r="F4202" s="174" t="s">
        <v>44</v>
      </c>
      <c r="G4202" s="239" t="str" cm="1">
        <f t="array" ref="G4202">_xlfn.IFNA(_xlfn.IFS('31-Earthwork'!F14="*",'31-Earthwork'!E14,'31-Earthwork'!H14="*",'31-Earthwork'!G14,'31-Earthwork'!J14="*",'31-Earthwork'!I14,'31-Earthwork'!L14="*",'31-Earthwork'!K14,'31-Earthwork'!N14="*",'31-Earthwork'!M14,'31-Earthwork'!P14="*",'31-Earthwork'!O14,'31-Earthwork'!R14="*",'31-Earthwork'!Q14,'31-Earthwork'!T14="*",'31-Earthwork'!S14,'31-Earthwork'!V14="*",'31-Earthwork'!U14),"")</f>
        <v/>
      </c>
      <c r="H4202" s="236" t="e">
        <f>G4202/'Project Data'!$D$22</f>
        <v>#VALUE!</v>
      </c>
      <c r="I4202" s="186"/>
      <c r="J4202" s="224"/>
      <c r="K4202" s="404"/>
    </row>
    <row r="4203" spans="1:11" s="147" customFormat="1" ht="15.6" hidden="1">
      <c r="A4203" s="198">
        <f>'31-Earthwork'!A15</f>
        <v>0</v>
      </c>
      <c r="B4203" s="399" t="str">
        <f>'31-Earthwork'!B15</f>
        <v>31 05 05 Selective Demolition for Earthwork</v>
      </c>
      <c r="C4203" s="399"/>
      <c r="D4203" s="402" t="str" cm="1">
        <f t="array" ref="D4203">_xlfn.IFNA(_xlfn.IFS('31-Earthwork'!D15="*",'31-Earthwork'!C15,'31-Earthwork'!F15="*",'31-Earthwork'!E15,'31-Earthwork'!H15="*",'31-Earthwork'!G15,'31-Earthwork'!J15="*",'31-Earthwork'!I15,'31-Earthwork'!L15="*",'31-Earthwork'!K15,'31-Earthwork'!N15="*",'31-Earthwork'!M15,'31-Earthwork'!P15="*",'31-Earthwork'!O15,'31-Earthwork'!R15="*",'31-Earthwork'!Q15,'31-Earthwork'!T15="*",'31-Earthwork'!S15),"")</f>
        <v/>
      </c>
      <c r="E4203" s="402" t="e">
        <f>D4203/'Project Data'!$D$22</f>
        <v>#VALUE!</v>
      </c>
      <c r="F4203" s="174" t="s">
        <v>44</v>
      </c>
      <c r="G4203" s="239" t="str" cm="1">
        <f t="array" ref="G4203">_xlfn.IFNA(_xlfn.IFS('31-Earthwork'!F15="*",'31-Earthwork'!E15,'31-Earthwork'!H15="*",'31-Earthwork'!G15,'31-Earthwork'!J15="*",'31-Earthwork'!I15,'31-Earthwork'!L15="*",'31-Earthwork'!K15,'31-Earthwork'!N15="*",'31-Earthwork'!M15,'31-Earthwork'!P15="*",'31-Earthwork'!O15,'31-Earthwork'!R15="*",'31-Earthwork'!Q15,'31-Earthwork'!T15="*",'31-Earthwork'!S15,'31-Earthwork'!V15="*",'31-Earthwork'!U15),"")</f>
        <v/>
      </c>
      <c r="H4203" s="236" t="e">
        <f>G4203/'Project Data'!$D$22</f>
        <v>#VALUE!</v>
      </c>
      <c r="I4203" s="186"/>
      <c r="J4203" s="224"/>
      <c r="K4203" s="404"/>
    </row>
    <row r="4204" spans="1:11" s="147" customFormat="1" ht="15.6" hidden="1">
      <c r="A4204" s="198">
        <f>'31-Earthwork'!A16</f>
        <v>0</v>
      </c>
      <c r="B4204" s="399" t="str">
        <f>'31-Earthwork'!B16</f>
        <v>31 05 13 Soils for Earthwork</v>
      </c>
      <c r="C4204" s="399"/>
      <c r="D4204" s="402" t="str" cm="1">
        <f t="array" ref="D4204">_xlfn.IFNA(_xlfn.IFS('31-Earthwork'!D16="*",'31-Earthwork'!C16,'31-Earthwork'!F16="*",'31-Earthwork'!E16,'31-Earthwork'!H16="*",'31-Earthwork'!G16,'31-Earthwork'!J16="*",'31-Earthwork'!I16,'31-Earthwork'!L16="*",'31-Earthwork'!K16,'31-Earthwork'!N16="*",'31-Earthwork'!M16,'31-Earthwork'!P16="*",'31-Earthwork'!O16,'31-Earthwork'!R16="*",'31-Earthwork'!Q16,'31-Earthwork'!T16="*",'31-Earthwork'!S16),"")</f>
        <v/>
      </c>
      <c r="E4204" s="402" t="e">
        <f>D4204/'Project Data'!$D$22</f>
        <v>#VALUE!</v>
      </c>
      <c r="F4204" s="174" t="s">
        <v>44</v>
      </c>
      <c r="G4204" s="239" t="str" cm="1">
        <f t="array" ref="G4204">_xlfn.IFNA(_xlfn.IFS('31-Earthwork'!F16="*",'31-Earthwork'!E16,'31-Earthwork'!H16="*",'31-Earthwork'!G16,'31-Earthwork'!J16="*",'31-Earthwork'!I16,'31-Earthwork'!L16="*",'31-Earthwork'!K16,'31-Earthwork'!N16="*",'31-Earthwork'!M16,'31-Earthwork'!P16="*",'31-Earthwork'!O16,'31-Earthwork'!R16="*",'31-Earthwork'!Q16,'31-Earthwork'!T16="*",'31-Earthwork'!S16,'31-Earthwork'!V16="*",'31-Earthwork'!U16),"")</f>
        <v/>
      </c>
      <c r="H4204" s="236" t="e">
        <f>G4204/'Project Data'!$D$22</f>
        <v>#VALUE!</v>
      </c>
      <c r="I4204" s="186"/>
      <c r="J4204" s="224"/>
      <c r="K4204" s="404"/>
    </row>
    <row r="4205" spans="1:11" s="147" customFormat="1" ht="15.6" hidden="1">
      <c r="A4205" s="198">
        <f>'31-Earthwork'!A17</f>
        <v>0</v>
      </c>
      <c r="B4205" s="399" t="str">
        <f>'31-Earthwork'!B17</f>
        <v>31 05 16 Aggregates for Earthwork</v>
      </c>
      <c r="C4205" s="399"/>
      <c r="D4205" s="402" t="str" cm="1">
        <f t="array" ref="D4205">_xlfn.IFNA(_xlfn.IFS('31-Earthwork'!D17="*",'31-Earthwork'!C17,'31-Earthwork'!F17="*",'31-Earthwork'!E17,'31-Earthwork'!H17="*",'31-Earthwork'!G17,'31-Earthwork'!J17="*",'31-Earthwork'!I17,'31-Earthwork'!L17="*",'31-Earthwork'!K17,'31-Earthwork'!N17="*",'31-Earthwork'!M17,'31-Earthwork'!P17="*",'31-Earthwork'!O17,'31-Earthwork'!R17="*",'31-Earthwork'!Q17,'31-Earthwork'!T17="*",'31-Earthwork'!S17),"")</f>
        <v/>
      </c>
      <c r="E4205" s="402" t="e">
        <f>D4205/'Project Data'!$D$22</f>
        <v>#VALUE!</v>
      </c>
      <c r="F4205" s="174" t="s">
        <v>44</v>
      </c>
      <c r="G4205" s="239" t="str" cm="1">
        <f t="array" ref="G4205">_xlfn.IFNA(_xlfn.IFS('31-Earthwork'!F17="*",'31-Earthwork'!E17,'31-Earthwork'!H17="*",'31-Earthwork'!G17,'31-Earthwork'!J17="*",'31-Earthwork'!I17,'31-Earthwork'!L17="*",'31-Earthwork'!K17,'31-Earthwork'!N17="*",'31-Earthwork'!M17,'31-Earthwork'!P17="*",'31-Earthwork'!O17,'31-Earthwork'!R17="*",'31-Earthwork'!Q17,'31-Earthwork'!T17="*",'31-Earthwork'!S17,'31-Earthwork'!V17="*",'31-Earthwork'!U17),"")</f>
        <v/>
      </c>
      <c r="H4205" s="236" t="e">
        <f>G4205/'Project Data'!$D$22</f>
        <v>#VALUE!</v>
      </c>
      <c r="I4205" s="186"/>
      <c r="J4205" s="224"/>
      <c r="K4205" s="404"/>
    </row>
    <row r="4206" spans="1:11" s="147" customFormat="1" ht="15.6" hidden="1">
      <c r="A4206" s="198">
        <f>'31-Earthwork'!A18</f>
        <v>0</v>
      </c>
      <c r="B4206" s="399" t="str">
        <f>'31-Earthwork'!B18</f>
        <v>31 05 19 Geosynthetics for Earthwork</v>
      </c>
      <c r="C4206" s="399"/>
      <c r="D4206" s="402" t="str" cm="1">
        <f t="array" ref="D4206">_xlfn.IFNA(_xlfn.IFS('31-Earthwork'!D18="*",'31-Earthwork'!C18,'31-Earthwork'!F18="*",'31-Earthwork'!E18,'31-Earthwork'!H18="*",'31-Earthwork'!G18,'31-Earthwork'!J18="*",'31-Earthwork'!I18,'31-Earthwork'!L18="*",'31-Earthwork'!K18,'31-Earthwork'!N18="*",'31-Earthwork'!M18,'31-Earthwork'!P18="*",'31-Earthwork'!O18,'31-Earthwork'!R18="*",'31-Earthwork'!Q18,'31-Earthwork'!T18="*",'31-Earthwork'!S18),"")</f>
        <v/>
      </c>
      <c r="E4206" s="402" t="e">
        <f>D4206/'Project Data'!$D$22</f>
        <v>#VALUE!</v>
      </c>
      <c r="F4206" s="174" t="s">
        <v>44</v>
      </c>
      <c r="G4206" s="239" t="str" cm="1">
        <f t="array" ref="G4206">_xlfn.IFNA(_xlfn.IFS('31-Earthwork'!F18="*",'31-Earthwork'!E18,'31-Earthwork'!H18="*",'31-Earthwork'!G18,'31-Earthwork'!J18="*",'31-Earthwork'!I18,'31-Earthwork'!L18="*",'31-Earthwork'!K18,'31-Earthwork'!N18="*",'31-Earthwork'!M18,'31-Earthwork'!P18="*",'31-Earthwork'!O18,'31-Earthwork'!R18="*",'31-Earthwork'!Q18,'31-Earthwork'!T18="*",'31-Earthwork'!S18,'31-Earthwork'!V18="*",'31-Earthwork'!U18),"")</f>
        <v/>
      </c>
      <c r="H4206" s="236" t="e">
        <f>G4206/'Project Data'!$D$22</f>
        <v>#VALUE!</v>
      </c>
      <c r="I4206" s="186"/>
      <c r="J4206" s="224"/>
      <c r="K4206" s="404"/>
    </row>
    <row r="4207" spans="1:11" s="147" customFormat="1" ht="15.6" hidden="1">
      <c r="A4207" s="198">
        <f>'31-Earthwork'!A19</f>
        <v>0</v>
      </c>
      <c r="B4207" s="399" t="str">
        <f>'31-Earthwork'!B19</f>
        <v>31 05 19.13 Geotextiles for Earthwork</v>
      </c>
      <c r="C4207" s="399"/>
      <c r="D4207" s="402" t="str" cm="1">
        <f t="array" ref="D4207">_xlfn.IFNA(_xlfn.IFS('31-Earthwork'!D19="*",'31-Earthwork'!C19,'31-Earthwork'!F19="*",'31-Earthwork'!E19,'31-Earthwork'!H19="*",'31-Earthwork'!G19,'31-Earthwork'!J19="*",'31-Earthwork'!I19,'31-Earthwork'!L19="*",'31-Earthwork'!K19,'31-Earthwork'!N19="*",'31-Earthwork'!M19,'31-Earthwork'!P19="*",'31-Earthwork'!O19,'31-Earthwork'!R19="*",'31-Earthwork'!Q19,'31-Earthwork'!T19="*",'31-Earthwork'!S19),"")</f>
        <v/>
      </c>
      <c r="E4207" s="402" t="e">
        <f>D4207/'Project Data'!$D$22</f>
        <v>#VALUE!</v>
      </c>
      <c r="F4207" s="174" t="s">
        <v>44</v>
      </c>
      <c r="G4207" s="239" t="str" cm="1">
        <f t="array" ref="G4207">_xlfn.IFNA(_xlfn.IFS('31-Earthwork'!F19="*",'31-Earthwork'!E19,'31-Earthwork'!H19="*",'31-Earthwork'!G19,'31-Earthwork'!J19="*",'31-Earthwork'!I19,'31-Earthwork'!L19="*",'31-Earthwork'!K19,'31-Earthwork'!N19="*",'31-Earthwork'!M19,'31-Earthwork'!P19="*",'31-Earthwork'!O19,'31-Earthwork'!R19="*",'31-Earthwork'!Q19,'31-Earthwork'!T19="*",'31-Earthwork'!S19,'31-Earthwork'!V19="*",'31-Earthwork'!U19),"")</f>
        <v/>
      </c>
      <c r="H4207" s="236" t="e">
        <f>G4207/'Project Data'!$D$22</f>
        <v>#VALUE!</v>
      </c>
      <c r="I4207" s="186"/>
      <c r="J4207" s="224"/>
      <c r="K4207" s="404"/>
    </row>
    <row r="4208" spans="1:11" s="147" customFormat="1" ht="15.6" hidden="1">
      <c r="A4208" s="198">
        <f>'31-Earthwork'!A20</f>
        <v>0</v>
      </c>
      <c r="B4208" s="399" t="str">
        <f>'31-Earthwork'!B20</f>
        <v>31 05 19.16 Geomembranes for Earthwork</v>
      </c>
      <c r="C4208" s="399"/>
      <c r="D4208" s="402" t="str" cm="1">
        <f t="array" ref="D4208">_xlfn.IFNA(_xlfn.IFS('31-Earthwork'!D20="*",'31-Earthwork'!C20,'31-Earthwork'!F20="*",'31-Earthwork'!E20,'31-Earthwork'!H20="*",'31-Earthwork'!G20,'31-Earthwork'!J20="*",'31-Earthwork'!I20,'31-Earthwork'!L20="*",'31-Earthwork'!K20,'31-Earthwork'!N20="*",'31-Earthwork'!M20,'31-Earthwork'!P20="*",'31-Earthwork'!O20,'31-Earthwork'!R20="*",'31-Earthwork'!Q20,'31-Earthwork'!T20="*",'31-Earthwork'!S20),"")</f>
        <v/>
      </c>
      <c r="E4208" s="402" t="e">
        <f>D4208/'Project Data'!$D$22</f>
        <v>#VALUE!</v>
      </c>
      <c r="F4208" s="174" t="s">
        <v>44</v>
      </c>
      <c r="G4208" s="239" t="str" cm="1">
        <f t="array" ref="G4208">_xlfn.IFNA(_xlfn.IFS('31-Earthwork'!F20="*",'31-Earthwork'!E20,'31-Earthwork'!H20="*",'31-Earthwork'!G20,'31-Earthwork'!J20="*",'31-Earthwork'!I20,'31-Earthwork'!L20="*",'31-Earthwork'!K20,'31-Earthwork'!N20="*",'31-Earthwork'!M20,'31-Earthwork'!P20="*",'31-Earthwork'!O20,'31-Earthwork'!R20="*",'31-Earthwork'!Q20,'31-Earthwork'!T20="*",'31-Earthwork'!S20,'31-Earthwork'!V20="*",'31-Earthwork'!U20),"")</f>
        <v/>
      </c>
      <c r="H4208" s="236" t="e">
        <f>G4208/'Project Data'!$D$22</f>
        <v>#VALUE!</v>
      </c>
      <c r="I4208" s="186"/>
      <c r="J4208" s="224"/>
      <c r="K4208" s="404"/>
    </row>
    <row r="4209" spans="1:11" s="147" customFormat="1" ht="15.6" hidden="1">
      <c r="A4209" s="198">
        <f>'31-Earthwork'!A21</f>
        <v>0</v>
      </c>
      <c r="B4209" s="399" t="str">
        <f>'31-Earthwork'!B21</f>
        <v>31 05 19.19 Geogrids for Earthwork</v>
      </c>
      <c r="C4209" s="399"/>
      <c r="D4209" s="402" t="str" cm="1">
        <f t="array" ref="D4209">_xlfn.IFNA(_xlfn.IFS('31-Earthwork'!D21="*",'31-Earthwork'!C21,'31-Earthwork'!F21="*",'31-Earthwork'!E21,'31-Earthwork'!H21="*",'31-Earthwork'!G21,'31-Earthwork'!J21="*",'31-Earthwork'!I21,'31-Earthwork'!L21="*",'31-Earthwork'!K21,'31-Earthwork'!N21="*",'31-Earthwork'!M21,'31-Earthwork'!P21="*",'31-Earthwork'!O21,'31-Earthwork'!R21="*",'31-Earthwork'!Q21,'31-Earthwork'!T21="*",'31-Earthwork'!S21),"")</f>
        <v/>
      </c>
      <c r="E4209" s="402" t="e">
        <f>D4209/'Project Data'!$D$22</f>
        <v>#VALUE!</v>
      </c>
      <c r="F4209" s="174" t="s">
        <v>44</v>
      </c>
      <c r="G4209" s="239" t="str" cm="1">
        <f t="array" ref="G4209">_xlfn.IFNA(_xlfn.IFS('31-Earthwork'!F21="*",'31-Earthwork'!E21,'31-Earthwork'!H21="*",'31-Earthwork'!G21,'31-Earthwork'!J21="*",'31-Earthwork'!I21,'31-Earthwork'!L21="*",'31-Earthwork'!K21,'31-Earthwork'!N21="*",'31-Earthwork'!M21,'31-Earthwork'!P21="*",'31-Earthwork'!O21,'31-Earthwork'!R21="*",'31-Earthwork'!Q21,'31-Earthwork'!T21="*",'31-Earthwork'!S21,'31-Earthwork'!V21="*",'31-Earthwork'!U21),"")</f>
        <v/>
      </c>
      <c r="H4209" s="236" t="e">
        <f>G4209/'Project Data'!$D$22</f>
        <v>#VALUE!</v>
      </c>
      <c r="I4209" s="186"/>
      <c r="J4209" s="224"/>
      <c r="K4209" s="404"/>
    </row>
    <row r="4210" spans="1:11" s="147" customFormat="1" ht="15.6" hidden="1">
      <c r="A4210" s="198">
        <f>'31-Earthwork'!A22</f>
        <v>0</v>
      </c>
      <c r="B4210" s="399" t="str">
        <f>'31-Earthwork'!B22</f>
        <v>31 05 19.23 Geosynthetic Clay Liners</v>
      </c>
      <c r="C4210" s="399"/>
      <c r="D4210" s="402" t="str" cm="1">
        <f t="array" ref="D4210">_xlfn.IFNA(_xlfn.IFS('31-Earthwork'!D22="*",'31-Earthwork'!C22,'31-Earthwork'!F22="*",'31-Earthwork'!E22,'31-Earthwork'!H22="*",'31-Earthwork'!G22,'31-Earthwork'!J22="*",'31-Earthwork'!I22,'31-Earthwork'!L22="*",'31-Earthwork'!K22,'31-Earthwork'!N22="*",'31-Earthwork'!M22,'31-Earthwork'!P22="*",'31-Earthwork'!O22,'31-Earthwork'!R22="*",'31-Earthwork'!Q22,'31-Earthwork'!T22="*",'31-Earthwork'!S22),"")</f>
        <v/>
      </c>
      <c r="E4210" s="402" t="e">
        <f>D4210/'Project Data'!$D$22</f>
        <v>#VALUE!</v>
      </c>
      <c r="F4210" s="174" t="s">
        <v>44</v>
      </c>
      <c r="G4210" s="239" t="str" cm="1">
        <f t="array" ref="G4210">_xlfn.IFNA(_xlfn.IFS('31-Earthwork'!F22="*",'31-Earthwork'!E22,'31-Earthwork'!H22="*",'31-Earthwork'!G22,'31-Earthwork'!J22="*",'31-Earthwork'!I22,'31-Earthwork'!L22="*",'31-Earthwork'!K22,'31-Earthwork'!N22="*",'31-Earthwork'!M22,'31-Earthwork'!P22="*",'31-Earthwork'!O22,'31-Earthwork'!R22="*",'31-Earthwork'!Q22,'31-Earthwork'!T22="*",'31-Earthwork'!S22,'31-Earthwork'!V22="*",'31-Earthwork'!U22),"")</f>
        <v/>
      </c>
      <c r="H4210" s="236" t="e">
        <f>G4210/'Project Data'!$D$22</f>
        <v>#VALUE!</v>
      </c>
      <c r="I4210" s="186"/>
      <c r="J4210" s="224"/>
      <c r="K4210" s="404"/>
    </row>
    <row r="4211" spans="1:11" s="147" customFormat="1" ht="15.6" hidden="1">
      <c r="A4211" s="198">
        <f>'31-Earthwork'!A23</f>
        <v>0</v>
      </c>
      <c r="B4211" s="399" t="str">
        <f>'31-Earthwork'!B23</f>
        <v>31 05 19.26 Geocomposites</v>
      </c>
      <c r="C4211" s="399"/>
      <c r="D4211" s="402" t="str" cm="1">
        <f t="array" ref="D4211">_xlfn.IFNA(_xlfn.IFS('31-Earthwork'!D23="*",'31-Earthwork'!C23,'31-Earthwork'!F23="*",'31-Earthwork'!E23,'31-Earthwork'!H23="*",'31-Earthwork'!G23,'31-Earthwork'!J23="*",'31-Earthwork'!I23,'31-Earthwork'!L23="*",'31-Earthwork'!K23,'31-Earthwork'!N23="*",'31-Earthwork'!M23,'31-Earthwork'!P23="*",'31-Earthwork'!O23,'31-Earthwork'!R23="*",'31-Earthwork'!Q23,'31-Earthwork'!T23="*",'31-Earthwork'!S23),"")</f>
        <v/>
      </c>
      <c r="E4211" s="402" t="e">
        <f>D4211/'Project Data'!$D$22</f>
        <v>#VALUE!</v>
      </c>
      <c r="F4211" s="174" t="s">
        <v>44</v>
      </c>
      <c r="G4211" s="239" t="str" cm="1">
        <f t="array" ref="G4211">_xlfn.IFNA(_xlfn.IFS('31-Earthwork'!F23="*",'31-Earthwork'!E23,'31-Earthwork'!H23="*",'31-Earthwork'!G23,'31-Earthwork'!J23="*",'31-Earthwork'!I23,'31-Earthwork'!L23="*",'31-Earthwork'!K23,'31-Earthwork'!N23="*",'31-Earthwork'!M23,'31-Earthwork'!P23="*",'31-Earthwork'!O23,'31-Earthwork'!R23="*",'31-Earthwork'!Q23,'31-Earthwork'!T23="*",'31-Earthwork'!S23,'31-Earthwork'!V23="*",'31-Earthwork'!U23),"")</f>
        <v/>
      </c>
      <c r="H4211" s="236" t="e">
        <f>G4211/'Project Data'!$D$22</f>
        <v>#VALUE!</v>
      </c>
      <c r="I4211" s="186"/>
      <c r="J4211" s="224"/>
      <c r="K4211" s="404"/>
    </row>
    <row r="4212" spans="1:11" s="147" customFormat="1" ht="15.6" hidden="1">
      <c r="A4212" s="198">
        <f>'31-Earthwork'!A24</f>
        <v>0</v>
      </c>
      <c r="B4212" s="399" t="str">
        <f>'31-Earthwork'!B24</f>
        <v>31 05 19.29 Geonets</v>
      </c>
      <c r="C4212" s="399"/>
      <c r="D4212" s="402" t="str" cm="1">
        <f t="array" ref="D4212">_xlfn.IFNA(_xlfn.IFS('31-Earthwork'!D24="*",'31-Earthwork'!C24,'31-Earthwork'!F24="*",'31-Earthwork'!E24,'31-Earthwork'!H24="*",'31-Earthwork'!G24,'31-Earthwork'!J24="*",'31-Earthwork'!I24,'31-Earthwork'!L24="*",'31-Earthwork'!K24,'31-Earthwork'!N24="*",'31-Earthwork'!M24,'31-Earthwork'!P24="*",'31-Earthwork'!O24,'31-Earthwork'!R24="*",'31-Earthwork'!Q24,'31-Earthwork'!T24="*",'31-Earthwork'!S24),"")</f>
        <v/>
      </c>
      <c r="E4212" s="402" t="e">
        <f>D4212/'Project Data'!$D$22</f>
        <v>#VALUE!</v>
      </c>
      <c r="F4212" s="174" t="s">
        <v>44</v>
      </c>
      <c r="G4212" s="239" t="str" cm="1">
        <f t="array" ref="G4212">_xlfn.IFNA(_xlfn.IFS('31-Earthwork'!F24="*",'31-Earthwork'!E24,'31-Earthwork'!H24="*",'31-Earthwork'!G24,'31-Earthwork'!J24="*",'31-Earthwork'!I24,'31-Earthwork'!L24="*",'31-Earthwork'!K24,'31-Earthwork'!N24="*",'31-Earthwork'!M24,'31-Earthwork'!P24="*",'31-Earthwork'!O24,'31-Earthwork'!R24="*",'31-Earthwork'!Q24,'31-Earthwork'!T24="*",'31-Earthwork'!S24,'31-Earthwork'!V24="*",'31-Earthwork'!U24),"")</f>
        <v/>
      </c>
      <c r="H4212" s="236" t="e">
        <f>G4212/'Project Data'!$D$22</f>
        <v>#VALUE!</v>
      </c>
      <c r="I4212" s="186"/>
      <c r="J4212" s="224"/>
      <c r="K4212" s="404"/>
    </row>
    <row r="4213" spans="1:11" s="147" customFormat="1" ht="15.6" hidden="1">
      <c r="A4213" s="198">
        <f>'31-Earthwork'!A25</f>
        <v>0</v>
      </c>
      <c r="B4213" s="399" t="str">
        <f>'31-Earthwork'!B25</f>
        <v>31 05 23 Cement and Concrete for Earthwork</v>
      </c>
      <c r="C4213" s="399"/>
      <c r="D4213" s="402" t="str" cm="1">
        <f t="array" ref="D4213">_xlfn.IFNA(_xlfn.IFS('31-Earthwork'!D25="*",'31-Earthwork'!C25,'31-Earthwork'!F25="*",'31-Earthwork'!E25,'31-Earthwork'!H25="*",'31-Earthwork'!G25,'31-Earthwork'!J25="*",'31-Earthwork'!I25,'31-Earthwork'!L25="*",'31-Earthwork'!K25,'31-Earthwork'!N25="*",'31-Earthwork'!M25,'31-Earthwork'!P25="*",'31-Earthwork'!O25,'31-Earthwork'!R25="*",'31-Earthwork'!Q25,'31-Earthwork'!T25="*",'31-Earthwork'!S25),"")</f>
        <v/>
      </c>
      <c r="E4213" s="402" t="e">
        <f>D4213/'Project Data'!$D$22</f>
        <v>#VALUE!</v>
      </c>
      <c r="F4213" s="174" t="s">
        <v>44</v>
      </c>
      <c r="G4213" s="239" t="str" cm="1">
        <f t="array" ref="G4213">_xlfn.IFNA(_xlfn.IFS('31-Earthwork'!F25="*",'31-Earthwork'!E25,'31-Earthwork'!H25="*",'31-Earthwork'!G25,'31-Earthwork'!J25="*",'31-Earthwork'!I25,'31-Earthwork'!L25="*",'31-Earthwork'!K25,'31-Earthwork'!N25="*",'31-Earthwork'!M25,'31-Earthwork'!P25="*",'31-Earthwork'!O25,'31-Earthwork'!R25="*",'31-Earthwork'!Q25,'31-Earthwork'!T25="*",'31-Earthwork'!S25,'31-Earthwork'!V25="*",'31-Earthwork'!U25),"")</f>
        <v/>
      </c>
      <c r="H4213" s="236" t="e">
        <f>G4213/'Project Data'!$D$22</f>
        <v>#VALUE!</v>
      </c>
      <c r="I4213" s="186"/>
      <c r="J4213" s="224"/>
      <c r="K4213" s="404"/>
    </row>
    <row r="4214" spans="1:11" s="147" customFormat="1" ht="15.6" hidden="1">
      <c r="A4214" s="198">
        <f>'31-Earthwork'!A26</f>
        <v>0</v>
      </c>
      <c r="B4214" s="399" t="str">
        <f>'31-Earthwork'!B26</f>
        <v>31 08 00 Commissioning of Earthwork</v>
      </c>
      <c r="C4214" s="399"/>
      <c r="D4214" s="402" t="str" cm="1">
        <f t="array" ref="D4214">_xlfn.IFNA(_xlfn.IFS('31-Earthwork'!D26="*",'31-Earthwork'!C26,'31-Earthwork'!F26="*",'31-Earthwork'!E26,'31-Earthwork'!H26="*",'31-Earthwork'!G26,'31-Earthwork'!J26="*",'31-Earthwork'!I26,'31-Earthwork'!L26="*",'31-Earthwork'!K26,'31-Earthwork'!N26="*",'31-Earthwork'!M26,'31-Earthwork'!P26="*",'31-Earthwork'!O26,'31-Earthwork'!R26="*",'31-Earthwork'!Q26,'31-Earthwork'!T26="*",'31-Earthwork'!S26),"")</f>
        <v/>
      </c>
      <c r="E4214" s="402" t="e">
        <f>D4214/'Project Data'!$D$22</f>
        <v>#VALUE!</v>
      </c>
      <c r="F4214" s="174" t="s">
        <v>44</v>
      </c>
      <c r="G4214" s="239" t="str" cm="1">
        <f t="array" ref="G4214">_xlfn.IFNA(_xlfn.IFS('31-Earthwork'!F26="*",'31-Earthwork'!E26,'31-Earthwork'!H26="*",'31-Earthwork'!G26,'31-Earthwork'!J26="*",'31-Earthwork'!I26,'31-Earthwork'!L26="*",'31-Earthwork'!K26,'31-Earthwork'!N26="*",'31-Earthwork'!M26,'31-Earthwork'!P26="*",'31-Earthwork'!O26,'31-Earthwork'!R26="*",'31-Earthwork'!Q26,'31-Earthwork'!T26="*",'31-Earthwork'!S26,'31-Earthwork'!V26="*",'31-Earthwork'!U26),"")</f>
        <v/>
      </c>
      <c r="H4214" s="236" t="e">
        <f>G4214/'Project Data'!$D$22</f>
        <v>#VALUE!</v>
      </c>
      <c r="I4214" s="186"/>
      <c r="J4214" s="224"/>
      <c r="K4214" s="404"/>
    </row>
    <row r="4215" spans="1:11" s="147" customFormat="1" ht="15.6" hidden="1">
      <c r="A4215" s="198">
        <f>'31-Earthwork'!A27</f>
        <v>0</v>
      </c>
      <c r="B4215" s="399" t="str">
        <f>'31-Earthwork'!B27</f>
        <v>31 08 13 Pile Load Testing</v>
      </c>
      <c r="C4215" s="399"/>
      <c r="D4215" s="402" t="str" cm="1">
        <f t="array" ref="D4215">_xlfn.IFNA(_xlfn.IFS('31-Earthwork'!D27="*",'31-Earthwork'!C27,'31-Earthwork'!F27="*",'31-Earthwork'!E27,'31-Earthwork'!H27="*",'31-Earthwork'!G27,'31-Earthwork'!J27="*",'31-Earthwork'!I27,'31-Earthwork'!L27="*",'31-Earthwork'!K27,'31-Earthwork'!N27="*",'31-Earthwork'!M27,'31-Earthwork'!P27="*",'31-Earthwork'!O27,'31-Earthwork'!R27="*",'31-Earthwork'!Q27,'31-Earthwork'!T27="*",'31-Earthwork'!S27),"")</f>
        <v/>
      </c>
      <c r="E4215" s="402" t="e">
        <f>D4215/'Project Data'!$D$22</f>
        <v>#VALUE!</v>
      </c>
      <c r="F4215" s="174" t="s">
        <v>44</v>
      </c>
      <c r="G4215" s="239" t="str" cm="1">
        <f t="array" ref="G4215">_xlfn.IFNA(_xlfn.IFS('31-Earthwork'!F27="*",'31-Earthwork'!E27,'31-Earthwork'!H27="*",'31-Earthwork'!G27,'31-Earthwork'!J27="*",'31-Earthwork'!I27,'31-Earthwork'!L27="*",'31-Earthwork'!K27,'31-Earthwork'!N27="*",'31-Earthwork'!M27,'31-Earthwork'!P27="*",'31-Earthwork'!O27,'31-Earthwork'!R27="*",'31-Earthwork'!Q27,'31-Earthwork'!T27="*",'31-Earthwork'!S27,'31-Earthwork'!V27="*",'31-Earthwork'!U27),"")</f>
        <v/>
      </c>
      <c r="H4215" s="236" t="e">
        <f>G4215/'Project Data'!$D$22</f>
        <v>#VALUE!</v>
      </c>
      <c r="I4215" s="186"/>
      <c r="J4215" s="224"/>
      <c r="K4215" s="404"/>
    </row>
    <row r="4216" spans="1:11" s="147" customFormat="1" ht="15.6" hidden="1">
      <c r="A4216" s="198">
        <f>'31-Earthwork'!A28</f>
        <v>0</v>
      </c>
      <c r="B4216" s="399" t="str">
        <f>'31-Earthwork'!B28</f>
        <v>31 08 13.13 Dynamic Pile Load Testing</v>
      </c>
      <c r="C4216" s="399"/>
      <c r="D4216" s="402" t="str" cm="1">
        <f t="array" ref="D4216">_xlfn.IFNA(_xlfn.IFS('31-Earthwork'!D28="*",'31-Earthwork'!C28,'31-Earthwork'!F28="*",'31-Earthwork'!E28,'31-Earthwork'!H28="*",'31-Earthwork'!G28,'31-Earthwork'!J28="*",'31-Earthwork'!I28,'31-Earthwork'!L28="*",'31-Earthwork'!K28,'31-Earthwork'!N28="*",'31-Earthwork'!M28,'31-Earthwork'!P28="*",'31-Earthwork'!O28,'31-Earthwork'!R28="*",'31-Earthwork'!Q28,'31-Earthwork'!T28="*",'31-Earthwork'!S28),"")</f>
        <v/>
      </c>
      <c r="E4216" s="402" t="e">
        <f>D4216/'Project Data'!$D$22</f>
        <v>#VALUE!</v>
      </c>
      <c r="F4216" s="174" t="s">
        <v>44</v>
      </c>
      <c r="G4216" s="239" t="str" cm="1">
        <f t="array" ref="G4216">_xlfn.IFNA(_xlfn.IFS('31-Earthwork'!F28="*",'31-Earthwork'!E28,'31-Earthwork'!H28="*",'31-Earthwork'!G28,'31-Earthwork'!J28="*",'31-Earthwork'!I28,'31-Earthwork'!L28="*",'31-Earthwork'!K28,'31-Earthwork'!N28="*",'31-Earthwork'!M28,'31-Earthwork'!P28="*",'31-Earthwork'!O28,'31-Earthwork'!R28="*",'31-Earthwork'!Q28,'31-Earthwork'!T28="*",'31-Earthwork'!S28,'31-Earthwork'!V28="*",'31-Earthwork'!U28),"")</f>
        <v/>
      </c>
      <c r="H4216" s="236" t="e">
        <f>G4216/'Project Data'!$D$22</f>
        <v>#VALUE!</v>
      </c>
      <c r="I4216" s="186"/>
      <c r="J4216" s="224"/>
      <c r="K4216" s="404"/>
    </row>
    <row r="4217" spans="1:11" s="147" customFormat="1" ht="15.6" hidden="1">
      <c r="A4217" s="198">
        <f>'31-Earthwork'!A29</f>
        <v>0</v>
      </c>
      <c r="B4217" s="399" t="str">
        <f>'31-Earthwork'!B29</f>
        <v>31 08 13.16 Static Pile Load Testing</v>
      </c>
      <c r="C4217" s="399"/>
      <c r="D4217" s="402" t="str" cm="1">
        <f t="array" ref="D4217">_xlfn.IFNA(_xlfn.IFS('31-Earthwork'!D29="*",'31-Earthwork'!C29,'31-Earthwork'!F29="*",'31-Earthwork'!E29,'31-Earthwork'!H29="*",'31-Earthwork'!G29,'31-Earthwork'!J29="*",'31-Earthwork'!I29,'31-Earthwork'!L29="*",'31-Earthwork'!K29,'31-Earthwork'!N29="*",'31-Earthwork'!M29,'31-Earthwork'!P29="*",'31-Earthwork'!O29,'31-Earthwork'!R29="*",'31-Earthwork'!Q29,'31-Earthwork'!T29="*",'31-Earthwork'!S29),"")</f>
        <v/>
      </c>
      <c r="E4217" s="402" t="e">
        <f>D4217/'Project Data'!$D$22</f>
        <v>#VALUE!</v>
      </c>
      <c r="F4217" s="174" t="s">
        <v>44</v>
      </c>
      <c r="G4217" s="239" t="str" cm="1">
        <f t="array" ref="G4217">_xlfn.IFNA(_xlfn.IFS('31-Earthwork'!F29="*",'31-Earthwork'!E29,'31-Earthwork'!H29="*",'31-Earthwork'!G29,'31-Earthwork'!J29="*",'31-Earthwork'!I29,'31-Earthwork'!L29="*",'31-Earthwork'!K29,'31-Earthwork'!N29="*",'31-Earthwork'!M29,'31-Earthwork'!P29="*",'31-Earthwork'!O29,'31-Earthwork'!R29="*",'31-Earthwork'!Q29,'31-Earthwork'!T29="*",'31-Earthwork'!S29,'31-Earthwork'!V29="*",'31-Earthwork'!U29),"")</f>
        <v/>
      </c>
      <c r="H4217" s="236" t="e">
        <f>G4217/'Project Data'!$D$22</f>
        <v>#VALUE!</v>
      </c>
      <c r="I4217" s="186"/>
      <c r="J4217" s="224"/>
      <c r="K4217" s="404"/>
    </row>
    <row r="4218" spans="1:11" s="147" customFormat="1" ht="15.6" hidden="1">
      <c r="A4218" s="198">
        <f>'31-Earthwork'!A30</f>
        <v>0</v>
      </c>
      <c r="B4218" s="399" t="str">
        <f>'31-Earthwork'!B30</f>
        <v>31 09 16.26 Bored and Augered Pile Load Tests</v>
      </c>
      <c r="C4218" s="399"/>
      <c r="D4218" s="402" t="str" cm="1">
        <f t="array" ref="D4218">_xlfn.IFNA(_xlfn.IFS('31-Earthwork'!D30="*",'31-Earthwork'!C30,'31-Earthwork'!F30="*",'31-Earthwork'!E30,'31-Earthwork'!H30="*",'31-Earthwork'!G30,'31-Earthwork'!J30="*",'31-Earthwork'!I30,'31-Earthwork'!L30="*",'31-Earthwork'!K30,'31-Earthwork'!N30="*",'31-Earthwork'!M30,'31-Earthwork'!P30="*",'31-Earthwork'!O30,'31-Earthwork'!R30="*",'31-Earthwork'!Q30,'31-Earthwork'!T30="*",'31-Earthwork'!S30),"")</f>
        <v/>
      </c>
      <c r="E4218" s="402" t="e">
        <f>D4218/'Project Data'!$D$22</f>
        <v>#VALUE!</v>
      </c>
      <c r="F4218" s="174" t="s">
        <v>44</v>
      </c>
      <c r="G4218" s="239" t="str" cm="1">
        <f t="array" ref="G4218">_xlfn.IFNA(_xlfn.IFS('31-Earthwork'!F30="*",'31-Earthwork'!E30,'31-Earthwork'!H30="*",'31-Earthwork'!G30,'31-Earthwork'!J30="*",'31-Earthwork'!I30,'31-Earthwork'!L30="*",'31-Earthwork'!K30,'31-Earthwork'!N30="*",'31-Earthwork'!M30,'31-Earthwork'!P30="*",'31-Earthwork'!O30,'31-Earthwork'!R30="*",'31-Earthwork'!Q30,'31-Earthwork'!T30="*",'31-Earthwork'!S30,'31-Earthwork'!V30="*",'31-Earthwork'!U30),"")</f>
        <v/>
      </c>
      <c r="H4218" s="236" t="e">
        <f>G4218/'Project Data'!$D$22</f>
        <v>#VALUE!</v>
      </c>
      <c r="I4218" s="186"/>
      <c r="J4218" s="224"/>
      <c r="K4218" s="404"/>
    </row>
    <row r="4219" spans="1:11" s="147" customFormat="1" ht="15.6">
      <c r="A4219" s="398">
        <f>'31-Earthwork'!A31</f>
        <v>1</v>
      </c>
      <c r="B4219" s="642" t="str">
        <f>'31-Earthwork'!B31</f>
        <v>31 10 00 Site Clearing</v>
      </c>
      <c r="C4219" s="643"/>
      <c r="D4219" s="402" t="str" cm="1">
        <f t="array" ref="D4219">_xlfn.IFNA(_xlfn.IFS('31-Earthwork'!D31="*",'31-Earthwork'!C31,'31-Earthwork'!F31="*",'31-Earthwork'!E31,'31-Earthwork'!H31="*",'31-Earthwork'!G31,'31-Earthwork'!J31="*",'31-Earthwork'!I31,'31-Earthwork'!L31="*",'31-Earthwork'!K31,'31-Earthwork'!N31="*",'31-Earthwork'!M31,'31-Earthwork'!P31="*",'31-Earthwork'!O31,'31-Earthwork'!R31="*",'31-Earthwork'!Q31,'31-Earthwork'!T31="*",'31-Earthwork'!S31),"")</f>
        <v>Included in Earthwork</v>
      </c>
      <c r="E4219" s="402"/>
      <c r="F4219" s="421" t="s">
        <v>44</v>
      </c>
      <c r="G4219" s="423" t="str" cm="1">
        <f t="array" ref="G4219">_xlfn.IFNA(_xlfn.IFS('31-Earthwork'!F31="*",'31-Earthwork'!E31,'31-Earthwork'!H31="*",'31-Earthwork'!G31,'31-Earthwork'!J31="*",'31-Earthwork'!I31,'31-Earthwork'!L31="*",'31-Earthwork'!K31,'31-Earthwork'!N31="*",'31-Earthwork'!M31,'31-Earthwork'!P31="*",'31-Earthwork'!O31,'31-Earthwork'!R31="*",'31-Earthwork'!Q31,'31-Earthwork'!T31="*",'31-Earthwork'!S31,'31-Earthwork'!V31="*",'31-Earthwork'!U31),"")</f>
        <v>Included in Earthwork</v>
      </c>
      <c r="H4219" s="402" t="e">
        <f>G4219/'Project Data'!$D$22</f>
        <v>#VALUE!</v>
      </c>
      <c r="I4219" s="426"/>
      <c r="J4219" s="427"/>
      <c r="K4219" s="404" t="s">
        <v>137</v>
      </c>
    </row>
    <row r="4220" spans="1:11" s="147" customFormat="1" ht="15.6" hidden="1">
      <c r="A4220" s="198">
        <f>'31-Earthwork'!A32</f>
        <v>0</v>
      </c>
      <c r="B4220" s="399" t="str">
        <f>'31-Earthwork'!B32</f>
        <v>31 11 00 Clearing and Grubbing</v>
      </c>
      <c r="C4220" s="399"/>
      <c r="D4220" s="402" t="str" cm="1">
        <f t="array" ref="D4220">_xlfn.IFNA(_xlfn.IFS('31-Earthwork'!D32="*",'31-Earthwork'!C32,'31-Earthwork'!F32="*",'31-Earthwork'!E32,'31-Earthwork'!H32="*",'31-Earthwork'!G32,'31-Earthwork'!J32="*",'31-Earthwork'!I32,'31-Earthwork'!L32="*",'31-Earthwork'!K32,'31-Earthwork'!N32="*",'31-Earthwork'!M32,'31-Earthwork'!P32="*",'31-Earthwork'!O32,'31-Earthwork'!R32="*",'31-Earthwork'!Q32,'31-Earthwork'!T32="*",'31-Earthwork'!S32),"")</f>
        <v/>
      </c>
      <c r="E4220" s="402" t="e">
        <f>D4220/'Project Data'!$D$22</f>
        <v>#VALUE!</v>
      </c>
      <c r="F4220" s="174" t="s">
        <v>44</v>
      </c>
      <c r="G4220" s="239" t="str" cm="1">
        <f t="array" ref="G4220">_xlfn.IFNA(_xlfn.IFS('31-Earthwork'!F32="*",'31-Earthwork'!E32,'31-Earthwork'!H32="*",'31-Earthwork'!G32,'31-Earthwork'!J32="*",'31-Earthwork'!I32,'31-Earthwork'!L32="*",'31-Earthwork'!K32,'31-Earthwork'!N32="*",'31-Earthwork'!M32,'31-Earthwork'!P32="*",'31-Earthwork'!O32,'31-Earthwork'!R32="*",'31-Earthwork'!Q32,'31-Earthwork'!T32="*",'31-Earthwork'!S32,'31-Earthwork'!V32="*",'31-Earthwork'!U32),"")</f>
        <v/>
      </c>
      <c r="H4220" s="236" t="e">
        <f>G4220/'Project Data'!$D$22</f>
        <v>#VALUE!</v>
      </c>
      <c r="I4220" s="186"/>
      <c r="J4220" s="224"/>
      <c r="K4220" s="404"/>
    </row>
    <row r="4221" spans="1:11" s="147" customFormat="1" ht="15.6" hidden="1">
      <c r="A4221" s="198">
        <f>'31-Earthwork'!A33</f>
        <v>0</v>
      </c>
      <c r="B4221" s="399" t="str">
        <f>'31-Earthwork'!B33</f>
        <v>31 12 00 Selective Clearing</v>
      </c>
      <c r="C4221" s="399"/>
      <c r="D4221" s="402" t="str" cm="1">
        <f t="array" ref="D4221">_xlfn.IFNA(_xlfn.IFS('31-Earthwork'!D33="*",'31-Earthwork'!C33,'31-Earthwork'!F33="*",'31-Earthwork'!E33,'31-Earthwork'!H33="*",'31-Earthwork'!G33,'31-Earthwork'!J33="*",'31-Earthwork'!I33,'31-Earthwork'!L33="*",'31-Earthwork'!K33,'31-Earthwork'!N33="*",'31-Earthwork'!M33,'31-Earthwork'!P33="*",'31-Earthwork'!O33,'31-Earthwork'!R33="*",'31-Earthwork'!Q33,'31-Earthwork'!T33="*",'31-Earthwork'!S33),"")</f>
        <v/>
      </c>
      <c r="E4221" s="402" t="e">
        <f>D4221/'Project Data'!$D$22</f>
        <v>#VALUE!</v>
      </c>
      <c r="F4221" s="174" t="s">
        <v>44</v>
      </c>
      <c r="G4221" s="239" t="str" cm="1">
        <f t="array" ref="G4221">_xlfn.IFNA(_xlfn.IFS('31-Earthwork'!F33="*",'31-Earthwork'!E33,'31-Earthwork'!H33="*",'31-Earthwork'!G33,'31-Earthwork'!J33="*",'31-Earthwork'!I33,'31-Earthwork'!L33="*",'31-Earthwork'!K33,'31-Earthwork'!N33="*",'31-Earthwork'!M33,'31-Earthwork'!P33="*",'31-Earthwork'!O33,'31-Earthwork'!R33="*",'31-Earthwork'!Q33,'31-Earthwork'!T33="*",'31-Earthwork'!S33,'31-Earthwork'!V33="*",'31-Earthwork'!U33),"")</f>
        <v/>
      </c>
      <c r="H4221" s="236" t="e">
        <f>G4221/'Project Data'!$D$22</f>
        <v>#VALUE!</v>
      </c>
      <c r="I4221" s="186"/>
      <c r="J4221" s="224"/>
      <c r="K4221" s="404"/>
    </row>
    <row r="4222" spans="1:11" s="147" customFormat="1" ht="15.6" hidden="1">
      <c r="A4222" s="198">
        <f>'31-Earthwork'!A34</f>
        <v>0</v>
      </c>
      <c r="B4222" s="399" t="str">
        <f>'31-Earthwork'!B34</f>
        <v>31 13 00 Selective Tree and Shrub Removal and Trimming</v>
      </c>
      <c r="C4222" s="399"/>
      <c r="D4222" s="402" t="str" cm="1">
        <f t="array" ref="D4222">_xlfn.IFNA(_xlfn.IFS('31-Earthwork'!D34="*",'31-Earthwork'!C34,'31-Earthwork'!F34="*",'31-Earthwork'!E34,'31-Earthwork'!H34="*",'31-Earthwork'!G34,'31-Earthwork'!J34="*",'31-Earthwork'!I34,'31-Earthwork'!L34="*",'31-Earthwork'!K34,'31-Earthwork'!N34="*",'31-Earthwork'!M34,'31-Earthwork'!P34="*",'31-Earthwork'!O34,'31-Earthwork'!R34="*",'31-Earthwork'!Q34,'31-Earthwork'!T34="*",'31-Earthwork'!S34),"")</f>
        <v/>
      </c>
      <c r="E4222" s="402" t="e">
        <f>D4222/'Project Data'!$D$22</f>
        <v>#VALUE!</v>
      </c>
      <c r="F4222" s="174" t="s">
        <v>44</v>
      </c>
      <c r="G4222" s="239" t="str" cm="1">
        <f t="array" ref="G4222">_xlfn.IFNA(_xlfn.IFS('31-Earthwork'!F34="*",'31-Earthwork'!E34,'31-Earthwork'!H34="*",'31-Earthwork'!G34,'31-Earthwork'!J34="*",'31-Earthwork'!I34,'31-Earthwork'!L34="*",'31-Earthwork'!K34,'31-Earthwork'!N34="*",'31-Earthwork'!M34,'31-Earthwork'!P34="*",'31-Earthwork'!O34,'31-Earthwork'!R34="*",'31-Earthwork'!Q34,'31-Earthwork'!T34="*",'31-Earthwork'!S34,'31-Earthwork'!V34="*",'31-Earthwork'!U34),"")</f>
        <v/>
      </c>
      <c r="H4222" s="236" t="e">
        <f>G4222/'Project Data'!$D$22</f>
        <v>#VALUE!</v>
      </c>
      <c r="I4222" s="186"/>
      <c r="J4222" s="224"/>
      <c r="K4222" s="404"/>
    </row>
    <row r="4223" spans="1:11" s="147" customFormat="1" ht="15.6" hidden="1">
      <c r="A4223" s="198">
        <f>'31-Earthwork'!A35</f>
        <v>0</v>
      </c>
      <c r="B4223" s="399" t="str">
        <f>'31-Earthwork'!B35</f>
        <v>31 13 13 Selective Tree and Shrub Removal</v>
      </c>
      <c r="C4223" s="399"/>
      <c r="D4223" s="402" t="str" cm="1">
        <f t="array" ref="D4223">_xlfn.IFNA(_xlfn.IFS('31-Earthwork'!D35="*",'31-Earthwork'!C35,'31-Earthwork'!F35="*",'31-Earthwork'!E35,'31-Earthwork'!H35="*",'31-Earthwork'!G35,'31-Earthwork'!J35="*",'31-Earthwork'!I35,'31-Earthwork'!L35="*",'31-Earthwork'!K35,'31-Earthwork'!N35="*",'31-Earthwork'!M35,'31-Earthwork'!P35="*",'31-Earthwork'!O35,'31-Earthwork'!R35="*",'31-Earthwork'!Q35,'31-Earthwork'!T35="*",'31-Earthwork'!S35),"")</f>
        <v/>
      </c>
      <c r="E4223" s="402" t="e">
        <f>D4223/'Project Data'!$D$22</f>
        <v>#VALUE!</v>
      </c>
      <c r="F4223" s="174" t="s">
        <v>44</v>
      </c>
      <c r="G4223" s="239" t="str" cm="1">
        <f t="array" ref="G4223">_xlfn.IFNA(_xlfn.IFS('31-Earthwork'!F35="*",'31-Earthwork'!E35,'31-Earthwork'!H35="*",'31-Earthwork'!G35,'31-Earthwork'!J35="*",'31-Earthwork'!I35,'31-Earthwork'!L35="*",'31-Earthwork'!K35,'31-Earthwork'!N35="*",'31-Earthwork'!M35,'31-Earthwork'!P35="*",'31-Earthwork'!O35,'31-Earthwork'!R35="*",'31-Earthwork'!Q35,'31-Earthwork'!T35="*",'31-Earthwork'!S35,'31-Earthwork'!V35="*",'31-Earthwork'!U35),"")</f>
        <v/>
      </c>
      <c r="H4223" s="236" t="e">
        <f>G4223/'Project Data'!$D$22</f>
        <v>#VALUE!</v>
      </c>
      <c r="I4223" s="186"/>
      <c r="J4223" s="224"/>
      <c r="K4223" s="404"/>
    </row>
    <row r="4224" spans="1:11" s="147" customFormat="1" ht="15.6" hidden="1">
      <c r="A4224" s="198">
        <f>'31-Earthwork'!A36</f>
        <v>0</v>
      </c>
      <c r="B4224" s="399" t="str">
        <f>'31-Earthwork'!B36</f>
        <v>31 13 16 Selective Tree and Shrub Trimming</v>
      </c>
      <c r="C4224" s="399"/>
      <c r="D4224" s="402" t="str" cm="1">
        <f t="array" ref="D4224">_xlfn.IFNA(_xlfn.IFS('31-Earthwork'!D36="*",'31-Earthwork'!C36,'31-Earthwork'!F36="*",'31-Earthwork'!E36,'31-Earthwork'!H36="*",'31-Earthwork'!G36,'31-Earthwork'!J36="*",'31-Earthwork'!I36,'31-Earthwork'!L36="*",'31-Earthwork'!K36,'31-Earthwork'!N36="*",'31-Earthwork'!M36,'31-Earthwork'!P36="*",'31-Earthwork'!O36,'31-Earthwork'!R36="*",'31-Earthwork'!Q36,'31-Earthwork'!T36="*",'31-Earthwork'!S36),"")</f>
        <v/>
      </c>
      <c r="E4224" s="402" t="e">
        <f>D4224/'Project Data'!$D$22</f>
        <v>#VALUE!</v>
      </c>
      <c r="F4224" s="174" t="s">
        <v>44</v>
      </c>
      <c r="G4224" s="239" t="str" cm="1">
        <f t="array" ref="G4224">_xlfn.IFNA(_xlfn.IFS('31-Earthwork'!F36="*",'31-Earthwork'!E36,'31-Earthwork'!H36="*",'31-Earthwork'!G36,'31-Earthwork'!J36="*",'31-Earthwork'!I36,'31-Earthwork'!L36="*",'31-Earthwork'!K36,'31-Earthwork'!N36="*",'31-Earthwork'!M36,'31-Earthwork'!P36="*",'31-Earthwork'!O36,'31-Earthwork'!R36="*",'31-Earthwork'!Q36,'31-Earthwork'!T36="*",'31-Earthwork'!S36,'31-Earthwork'!V36="*",'31-Earthwork'!U36),"")</f>
        <v/>
      </c>
      <c r="H4224" s="236" t="e">
        <f>G4224/'Project Data'!$D$22</f>
        <v>#VALUE!</v>
      </c>
      <c r="I4224" s="186"/>
      <c r="J4224" s="224"/>
      <c r="K4224" s="404"/>
    </row>
    <row r="4225" spans="1:11" s="147" customFormat="1" ht="15.6" hidden="1">
      <c r="A4225" s="198">
        <f>'31-Earthwork'!A37</f>
        <v>0</v>
      </c>
      <c r="B4225" s="399" t="str">
        <f>'31-Earthwork'!B37</f>
        <v>31 14 00 Earth Stripping and Stockpiling</v>
      </c>
      <c r="C4225" s="399"/>
      <c r="D4225" s="402" t="str" cm="1">
        <f t="array" ref="D4225">_xlfn.IFNA(_xlfn.IFS('31-Earthwork'!D37="*",'31-Earthwork'!C37,'31-Earthwork'!F37="*",'31-Earthwork'!E37,'31-Earthwork'!H37="*",'31-Earthwork'!G37,'31-Earthwork'!J37="*",'31-Earthwork'!I37,'31-Earthwork'!L37="*",'31-Earthwork'!K37,'31-Earthwork'!N37="*",'31-Earthwork'!M37,'31-Earthwork'!P37="*",'31-Earthwork'!O37,'31-Earthwork'!R37="*",'31-Earthwork'!Q37,'31-Earthwork'!T37="*",'31-Earthwork'!S37),"")</f>
        <v/>
      </c>
      <c r="E4225" s="402" t="e">
        <f>D4225/'Project Data'!$D$22</f>
        <v>#VALUE!</v>
      </c>
      <c r="F4225" s="174" t="s">
        <v>44</v>
      </c>
      <c r="G4225" s="239" t="str" cm="1">
        <f t="array" ref="G4225">_xlfn.IFNA(_xlfn.IFS('31-Earthwork'!F37="*",'31-Earthwork'!E37,'31-Earthwork'!H37="*",'31-Earthwork'!G37,'31-Earthwork'!J37="*",'31-Earthwork'!I37,'31-Earthwork'!L37="*",'31-Earthwork'!K37,'31-Earthwork'!N37="*",'31-Earthwork'!M37,'31-Earthwork'!P37="*",'31-Earthwork'!O37,'31-Earthwork'!R37="*",'31-Earthwork'!Q37,'31-Earthwork'!T37="*",'31-Earthwork'!S37,'31-Earthwork'!V37="*",'31-Earthwork'!U37),"")</f>
        <v/>
      </c>
      <c r="H4225" s="236" t="e">
        <f>G4225/'Project Data'!$D$22</f>
        <v>#VALUE!</v>
      </c>
      <c r="I4225" s="186"/>
      <c r="J4225" s="224"/>
      <c r="K4225" s="404"/>
    </row>
    <row r="4226" spans="1:11" s="147" customFormat="1" ht="15.6" hidden="1">
      <c r="A4226" s="198">
        <f>'31-Earthwork'!A38</f>
        <v>0</v>
      </c>
      <c r="B4226" s="399" t="str">
        <f>'31-Earthwork'!B38</f>
        <v>31 14 13 Soil Stripping and Stockpiling</v>
      </c>
      <c r="C4226" s="399"/>
      <c r="D4226" s="402" t="str" cm="1">
        <f t="array" ref="D4226">_xlfn.IFNA(_xlfn.IFS('31-Earthwork'!D38="*",'31-Earthwork'!C38,'31-Earthwork'!F38="*",'31-Earthwork'!E38,'31-Earthwork'!H38="*",'31-Earthwork'!G38,'31-Earthwork'!J38="*",'31-Earthwork'!I38,'31-Earthwork'!L38="*",'31-Earthwork'!K38,'31-Earthwork'!N38="*",'31-Earthwork'!M38,'31-Earthwork'!P38="*",'31-Earthwork'!O38,'31-Earthwork'!R38="*",'31-Earthwork'!Q38,'31-Earthwork'!T38="*",'31-Earthwork'!S38),"")</f>
        <v/>
      </c>
      <c r="E4226" s="402" t="e">
        <f>D4226/'Project Data'!$D$22</f>
        <v>#VALUE!</v>
      </c>
      <c r="F4226" s="174" t="s">
        <v>44</v>
      </c>
      <c r="G4226" s="239" t="str" cm="1">
        <f t="array" ref="G4226">_xlfn.IFNA(_xlfn.IFS('31-Earthwork'!F38="*",'31-Earthwork'!E38,'31-Earthwork'!H38="*",'31-Earthwork'!G38,'31-Earthwork'!J38="*",'31-Earthwork'!I38,'31-Earthwork'!L38="*",'31-Earthwork'!K38,'31-Earthwork'!N38="*",'31-Earthwork'!M38,'31-Earthwork'!P38="*",'31-Earthwork'!O38,'31-Earthwork'!R38="*",'31-Earthwork'!Q38,'31-Earthwork'!T38="*",'31-Earthwork'!S38,'31-Earthwork'!V38="*",'31-Earthwork'!U38),"")</f>
        <v/>
      </c>
      <c r="H4226" s="236" t="e">
        <f>G4226/'Project Data'!$D$22</f>
        <v>#VALUE!</v>
      </c>
      <c r="I4226" s="186"/>
      <c r="J4226" s="224"/>
      <c r="K4226" s="404"/>
    </row>
    <row r="4227" spans="1:11" s="147" customFormat="1" ht="15.6" hidden="1">
      <c r="A4227" s="198">
        <f>'31-Earthwork'!A39</f>
        <v>0</v>
      </c>
      <c r="B4227" s="399" t="str">
        <f>'31-Earthwork'!B39</f>
        <v>31 14 13.13 Soil Stripping</v>
      </c>
      <c r="C4227" s="399"/>
      <c r="D4227" s="402" t="str" cm="1">
        <f t="array" ref="D4227">_xlfn.IFNA(_xlfn.IFS('31-Earthwork'!D39="*",'31-Earthwork'!C39,'31-Earthwork'!F39="*",'31-Earthwork'!E39,'31-Earthwork'!H39="*",'31-Earthwork'!G39,'31-Earthwork'!J39="*",'31-Earthwork'!I39,'31-Earthwork'!L39="*",'31-Earthwork'!K39,'31-Earthwork'!N39="*",'31-Earthwork'!M39,'31-Earthwork'!P39="*",'31-Earthwork'!O39,'31-Earthwork'!R39="*",'31-Earthwork'!Q39,'31-Earthwork'!T39="*",'31-Earthwork'!S39),"")</f>
        <v/>
      </c>
      <c r="E4227" s="402" t="e">
        <f>D4227/'Project Data'!$D$22</f>
        <v>#VALUE!</v>
      </c>
      <c r="F4227" s="174" t="s">
        <v>44</v>
      </c>
      <c r="G4227" s="239" t="str" cm="1">
        <f t="array" ref="G4227">_xlfn.IFNA(_xlfn.IFS('31-Earthwork'!F39="*",'31-Earthwork'!E39,'31-Earthwork'!H39="*",'31-Earthwork'!G39,'31-Earthwork'!J39="*",'31-Earthwork'!I39,'31-Earthwork'!L39="*",'31-Earthwork'!K39,'31-Earthwork'!N39="*",'31-Earthwork'!M39,'31-Earthwork'!P39="*",'31-Earthwork'!O39,'31-Earthwork'!R39="*",'31-Earthwork'!Q39,'31-Earthwork'!T39="*",'31-Earthwork'!S39,'31-Earthwork'!V39="*",'31-Earthwork'!U39),"")</f>
        <v/>
      </c>
      <c r="H4227" s="236" t="e">
        <f>G4227/'Project Data'!$D$22</f>
        <v>#VALUE!</v>
      </c>
      <c r="I4227" s="186"/>
      <c r="J4227" s="224"/>
      <c r="K4227" s="404"/>
    </row>
    <row r="4228" spans="1:11" s="147" customFormat="1" ht="15.6" hidden="1">
      <c r="A4228" s="198">
        <f>'31-Earthwork'!A40</f>
        <v>0</v>
      </c>
      <c r="B4228" s="399" t="str">
        <f>'31-Earthwork'!B40</f>
        <v>31 14 13.16 Soil Stockpiling</v>
      </c>
      <c r="C4228" s="399"/>
      <c r="D4228" s="402" t="str" cm="1">
        <f t="array" ref="D4228">_xlfn.IFNA(_xlfn.IFS('31-Earthwork'!D40="*",'31-Earthwork'!C40,'31-Earthwork'!F40="*",'31-Earthwork'!E40,'31-Earthwork'!H40="*",'31-Earthwork'!G40,'31-Earthwork'!J40="*",'31-Earthwork'!I40,'31-Earthwork'!L40="*",'31-Earthwork'!K40,'31-Earthwork'!N40="*",'31-Earthwork'!M40,'31-Earthwork'!P40="*",'31-Earthwork'!O40,'31-Earthwork'!R40="*",'31-Earthwork'!Q40,'31-Earthwork'!T40="*",'31-Earthwork'!S40),"")</f>
        <v/>
      </c>
      <c r="E4228" s="402" t="e">
        <f>D4228/'Project Data'!$D$22</f>
        <v>#VALUE!</v>
      </c>
      <c r="F4228" s="174" t="s">
        <v>44</v>
      </c>
      <c r="G4228" s="239" t="str" cm="1">
        <f t="array" ref="G4228">_xlfn.IFNA(_xlfn.IFS('31-Earthwork'!F40="*",'31-Earthwork'!E40,'31-Earthwork'!H40="*",'31-Earthwork'!G40,'31-Earthwork'!J40="*",'31-Earthwork'!I40,'31-Earthwork'!L40="*",'31-Earthwork'!K40,'31-Earthwork'!N40="*",'31-Earthwork'!M40,'31-Earthwork'!P40="*",'31-Earthwork'!O40,'31-Earthwork'!R40="*",'31-Earthwork'!Q40,'31-Earthwork'!T40="*",'31-Earthwork'!S40,'31-Earthwork'!V40="*",'31-Earthwork'!U40),"")</f>
        <v/>
      </c>
      <c r="H4228" s="236" t="e">
        <f>G4228/'Project Data'!$D$22</f>
        <v>#VALUE!</v>
      </c>
      <c r="I4228" s="186"/>
      <c r="J4228" s="224"/>
      <c r="K4228" s="404"/>
    </row>
    <row r="4229" spans="1:11" s="147" customFormat="1" ht="15.6" hidden="1">
      <c r="A4229" s="198">
        <f>'31-Earthwork'!A41</f>
        <v>0</v>
      </c>
      <c r="B4229" s="399" t="str">
        <f>'31-Earthwork'!B41</f>
        <v>31 14 13.23 Topsoil Stripping and Stockpiling</v>
      </c>
      <c r="C4229" s="399"/>
      <c r="D4229" s="402" t="str" cm="1">
        <f t="array" ref="D4229">_xlfn.IFNA(_xlfn.IFS('31-Earthwork'!D41="*",'31-Earthwork'!C41,'31-Earthwork'!F41="*",'31-Earthwork'!E41,'31-Earthwork'!H41="*",'31-Earthwork'!G41,'31-Earthwork'!J41="*",'31-Earthwork'!I41,'31-Earthwork'!L41="*",'31-Earthwork'!K41,'31-Earthwork'!N41="*",'31-Earthwork'!M41,'31-Earthwork'!P41="*",'31-Earthwork'!O41,'31-Earthwork'!R41="*",'31-Earthwork'!Q41,'31-Earthwork'!T41="*",'31-Earthwork'!S41),"")</f>
        <v/>
      </c>
      <c r="E4229" s="402" t="e">
        <f>D4229/'Project Data'!$D$22</f>
        <v>#VALUE!</v>
      </c>
      <c r="F4229" s="174" t="s">
        <v>44</v>
      </c>
      <c r="G4229" s="239" t="str" cm="1">
        <f t="array" ref="G4229">_xlfn.IFNA(_xlfn.IFS('31-Earthwork'!F41="*",'31-Earthwork'!E41,'31-Earthwork'!H41="*",'31-Earthwork'!G41,'31-Earthwork'!J41="*",'31-Earthwork'!I41,'31-Earthwork'!L41="*",'31-Earthwork'!K41,'31-Earthwork'!N41="*",'31-Earthwork'!M41,'31-Earthwork'!P41="*",'31-Earthwork'!O41,'31-Earthwork'!R41="*",'31-Earthwork'!Q41,'31-Earthwork'!T41="*",'31-Earthwork'!S41,'31-Earthwork'!V41="*",'31-Earthwork'!U41),"")</f>
        <v/>
      </c>
      <c r="H4229" s="236" t="e">
        <f>G4229/'Project Data'!$D$22</f>
        <v>#VALUE!</v>
      </c>
      <c r="I4229" s="186"/>
      <c r="J4229" s="224"/>
      <c r="K4229" s="404"/>
    </row>
    <row r="4230" spans="1:11" s="147" customFormat="1" ht="15.6" hidden="1">
      <c r="A4230" s="198">
        <f>'31-Earthwork'!A42</f>
        <v>0</v>
      </c>
      <c r="B4230" s="399" t="str">
        <f>'31-Earthwork'!B42</f>
        <v>31 14 16 Sod Stripping and Stockpiling</v>
      </c>
      <c r="C4230" s="399"/>
      <c r="D4230" s="402" t="str" cm="1">
        <f t="array" ref="D4230">_xlfn.IFNA(_xlfn.IFS('31-Earthwork'!D42="*",'31-Earthwork'!C42,'31-Earthwork'!F42="*",'31-Earthwork'!E42,'31-Earthwork'!H42="*",'31-Earthwork'!G42,'31-Earthwork'!J42="*",'31-Earthwork'!I42,'31-Earthwork'!L42="*",'31-Earthwork'!K42,'31-Earthwork'!N42="*",'31-Earthwork'!M42,'31-Earthwork'!P42="*",'31-Earthwork'!O42,'31-Earthwork'!R42="*",'31-Earthwork'!Q42,'31-Earthwork'!T42="*",'31-Earthwork'!S42),"")</f>
        <v/>
      </c>
      <c r="E4230" s="402" t="e">
        <f>D4230/'Project Data'!$D$22</f>
        <v>#VALUE!</v>
      </c>
      <c r="F4230" s="174" t="s">
        <v>44</v>
      </c>
      <c r="G4230" s="239" t="str" cm="1">
        <f t="array" ref="G4230">_xlfn.IFNA(_xlfn.IFS('31-Earthwork'!F42="*",'31-Earthwork'!E42,'31-Earthwork'!H42="*",'31-Earthwork'!G42,'31-Earthwork'!J42="*",'31-Earthwork'!I42,'31-Earthwork'!L42="*",'31-Earthwork'!K42,'31-Earthwork'!N42="*",'31-Earthwork'!M42,'31-Earthwork'!P42="*",'31-Earthwork'!O42,'31-Earthwork'!R42="*",'31-Earthwork'!Q42,'31-Earthwork'!T42="*",'31-Earthwork'!S42,'31-Earthwork'!V42="*",'31-Earthwork'!U42),"")</f>
        <v/>
      </c>
      <c r="H4230" s="236" t="e">
        <f>G4230/'Project Data'!$D$22</f>
        <v>#VALUE!</v>
      </c>
      <c r="I4230" s="186"/>
      <c r="J4230" s="224"/>
      <c r="K4230" s="404"/>
    </row>
    <row r="4231" spans="1:11" s="147" customFormat="1" ht="15.6" hidden="1">
      <c r="A4231" s="198">
        <f>'31-Earthwork'!A43</f>
        <v>0</v>
      </c>
      <c r="B4231" s="399" t="str">
        <f>'31-Earthwork'!B43</f>
        <v>31 14 16.13 Sod Stripping</v>
      </c>
      <c r="C4231" s="399"/>
      <c r="D4231" s="402" t="str" cm="1">
        <f t="array" ref="D4231">_xlfn.IFNA(_xlfn.IFS('31-Earthwork'!D43="*",'31-Earthwork'!C43,'31-Earthwork'!F43="*",'31-Earthwork'!E43,'31-Earthwork'!H43="*",'31-Earthwork'!G43,'31-Earthwork'!J43="*",'31-Earthwork'!I43,'31-Earthwork'!L43="*",'31-Earthwork'!K43,'31-Earthwork'!N43="*",'31-Earthwork'!M43,'31-Earthwork'!P43="*",'31-Earthwork'!O43,'31-Earthwork'!R43="*",'31-Earthwork'!Q43,'31-Earthwork'!T43="*",'31-Earthwork'!S43),"")</f>
        <v/>
      </c>
      <c r="E4231" s="402" t="e">
        <f>D4231/'Project Data'!$D$22</f>
        <v>#VALUE!</v>
      </c>
      <c r="F4231" s="174" t="s">
        <v>44</v>
      </c>
      <c r="G4231" s="239" t="str" cm="1">
        <f t="array" ref="G4231">_xlfn.IFNA(_xlfn.IFS('31-Earthwork'!F43="*",'31-Earthwork'!E43,'31-Earthwork'!H43="*",'31-Earthwork'!G43,'31-Earthwork'!J43="*",'31-Earthwork'!I43,'31-Earthwork'!L43="*",'31-Earthwork'!K43,'31-Earthwork'!N43="*",'31-Earthwork'!M43,'31-Earthwork'!P43="*",'31-Earthwork'!O43,'31-Earthwork'!R43="*",'31-Earthwork'!Q43,'31-Earthwork'!T43="*",'31-Earthwork'!S43,'31-Earthwork'!V43="*",'31-Earthwork'!U43),"")</f>
        <v/>
      </c>
      <c r="H4231" s="236" t="e">
        <f>G4231/'Project Data'!$D$22</f>
        <v>#VALUE!</v>
      </c>
      <c r="I4231" s="186"/>
      <c r="J4231" s="224"/>
      <c r="K4231" s="404"/>
    </row>
    <row r="4232" spans="1:11" s="147" customFormat="1" ht="15.6" hidden="1">
      <c r="A4232" s="198">
        <f>'31-Earthwork'!A44</f>
        <v>0</v>
      </c>
      <c r="B4232" s="399" t="str">
        <f>'31-Earthwork'!B44</f>
        <v>31 14 16.16 Sod Stockpiling</v>
      </c>
      <c r="C4232" s="399"/>
      <c r="D4232" s="402" t="str" cm="1">
        <f t="array" ref="D4232">_xlfn.IFNA(_xlfn.IFS('31-Earthwork'!D44="*",'31-Earthwork'!C44,'31-Earthwork'!F44="*",'31-Earthwork'!E44,'31-Earthwork'!H44="*",'31-Earthwork'!G44,'31-Earthwork'!J44="*",'31-Earthwork'!I44,'31-Earthwork'!L44="*",'31-Earthwork'!K44,'31-Earthwork'!N44="*",'31-Earthwork'!M44,'31-Earthwork'!P44="*",'31-Earthwork'!O44,'31-Earthwork'!R44="*",'31-Earthwork'!Q44,'31-Earthwork'!T44="*",'31-Earthwork'!S44),"")</f>
        <v/>
      </c>
      <c r="E4232" s="402" t="e">
        <f>D4232/'Project Data'!$D$22</f>
        <v>#VALUE!</v>
      </c>
      <c r="F4232" s="174" t="s">
        <v>44</v>
      </c>
      <c r="G4232" s="239" t="str" cm="1">
        <f t="array" ref="G4232">_xlfn.IFNA(_xlfn.IFS('31-Earthwork'!F44="*",'31-Earthwork'!E44,'31-Earthwork'!H44="*",'31-Earthwork'!G44,'31-Earthwork'!J44="*",'31-Earthwork'!I44,'31-Earthwork'!L44="*",'31-Earthwork'!K44,'31-Earthwork'!N44="*",'31-Earthwork'!M44,'31-Earthwork'!P44="*",'31-Earthwork'!O44,'31-Earthwork'!R44="*",'31-Earthwork'!Q44,'31-Earthwork'!T44="*",'31-Earthwork'!S44,'31-Earthwork'!V44="*",'31-Earthwork'!U44),"")</f>
        <v/>
      </c>
      <c r="H4232" s="236" t="e">
        <f>G4232/'Project Data'!$D$22</f>
        <v>#VALUE!</v>
      </c>
      <c r="I4232" s="186"/>
      <c r="J4232" s="224"/>
      <c r="K4232" s="404"/>
    </row>
    <row r="4233" spans="1:11" s="147" customFormat="1" ht="15.6" hidden="1">
      <c r="A4233" s="198">
        <f>'31-Earthwork'!A45</f>
        <v>0</v>
      </c>
      <c r="B4233" s="399" t="str">
        <f>'31-Earthwork'!B45</f>
        <v>31 20 00 Earth Moving</v>
      </c>
      <c r="C4233" s="399"/>
      <c r="D4233" s="402" t="str" cm="1">
        <f t="array" ref="D4233">_xlfn.IFNA(_xlfn.IFS('31-Earthwork'!D45="*",'31-Earthwork'!C45,'31-Earthwork'!F45="*",'31-Earthwork'!E45,'31-Earthwork'!H45="*",'31-Earthwork'!G45,'31-Earthwork'!J45="*",'31-Earthwork'!I45,'31-Earthwork'!L45="*",'31-Earthwork'!K45,'31-Earthwork'!N45="*",'31-Earthwork'!M45,'31-Earthwork'!P45="*",'31-Earthwork'!O45,'31-Earthwork'!R45="*",'31-Earthwork'!Q45,'31-Earthwork'!T45="*",'31-Earthwork'!S45),"")</f>
        <v/>
      </c>
      <c r="E4233" s="402" t="e">
        <f>D4233/'Project Data'!$D$22</f>
        <v>#VALUE!</v>
      </c>
      <c r="F4233" s="174" t="s">
        <v>44</v>
      </c>
      <c r="G4233" s="239" t="str" cm="1">
        <f t="array" ref="G4233">_xlfn.IFNA(_xlfn.IFS('31-Earthwork'!F45="*",'31-Earthwork'!E45,'31-Earthwork'!H45="*",'31-Earthwork'!G45,'31-Earthwork'!J45="*",'31-Earthwork'!I45,'31-Earthwork'!L45="*",'31-Earthwork'!K45,'31-Earthwork'!N45="*",'31-Earthwork'!M45,'31-Earthwork'!P45="*",'31-Earthwork'!O45,'31-Earthwork'!R45="*",'31-Earthwork'!Q45,'31-Earthwork'!T45="*",'31-Earthwork'!S45,'31-Earthwork'!V45="*",'31-Earthwork'!U45),"")</f>
        <v/>
      </c>
      <c r="H4233" s="236" t="e">
        <f>G4233/'Project Data'!$D$22</f>
        <v>#VALUE!</v>
      </c>
      <c r="I4233" s="186"/>
      <c r="J4233" s="224"/>
      <c r="K4233" s="404"/>
    </row>
    <row r="4234" spans="1:11" s="147" customFormat="1" ht="15.6" hidden="1">
      <c r="A4234" s="198">
        <f>'31-Earthwork'!A46</f>
        <v>0</v>
      </c>
      <c r="B4234" s="399" t="str">
        <f>'31-Earthwork'!B46</f>
        <v>31 22 00 Grading</v>
      </c>
      <c r="C4234" s="399"/>
      <c r="D4234" s="402" t="str" cm="1">
        <f t="array" ref="D4234">_xlfn.IFNA(_xlfn.IFS('31-Earthwork'!D46="*",'31-Earthwork'!C46,'31-Earthwork'!F46="*",'31-Earthwork'!E46,'31-Earthwork'!H46="*",'31-Earthwork'!G46,'31-Earthwork'!J46="*",'31-Earthwork'!I46,'31-Earthwork'!L46="*",'31-Earthwork'!K46,'31-Earthwork'!N46="*",'31-Earthwork'!M46,'31-Earthwork'!P46="*",'31-Earthwork'!O46,'31-Earthwork'!R46="*",'31-Earthwork'!Q46,'31-Earthwork'!T46="*",'31-Earthwork'!S46),"")</f>
        <v/>
      </c>
      <c r="E4234" s="402" t="e">
        <f>D4234/'Project Data'!$D$22</f>
        <v>#VALUE!</v>
      </c>
      <c r="F4234" s="174" t="s">
        <v>44</v>
      </c>
      <c r="G4234" s="239" t="str" cm="1">
        <f t="array" ref="G4234">_xlfn.IFNA(_xlfn.IFS('31-Earthwork'!F46="*",'31-Earthwork'!E46,'31-Earthwork'!H46="*",'31-Earthwork'!G46,'31-Earthwork'!J46="*",'31-Earthwork'!I46,'31-Earthwork'!L46="*",'31-Earthwork'!K46,'31-Earthwork'!N46="*",'31-Earthwork'!M46,'31-Earthwork'!P46="*",'31-Earthwork'!O46,'31-Earthwork'!R46="*",'31-Earthwork'!Q46,'31-Earthwork'!T46="*",'31-Earthwork'!S46,'31-Earthwork'!V46="*",'31-Earthwork'!U46),"")</f>
        <v/>
      </c>
      <c r="H4234" s="236" t="e">
        <f>G4234/'Project Data'!$D$22</f>
        <v>#VALUE!</v>
      </c>
      <c r="I4234" s="186"/>
      <c r="J4234" s="224"/>
      <c r="K4234" s="404"/>
    </row>
    <row r="4235" spans="1:11" s="147" customFormat="1" ht="15.6">
      <c r="A4235" s="398">
        <f>'31-Earthwork'!A47</f>
        <v>1</v>
      </c>
      <c r="B4235" s="642" t="str">
        <f>'31-Earthwork'!B47</f>
        <v>31 22 13 Rough Grading</v>
      </c>
      <c r="C4235" s="643"/>
      <c r="D4235" s="402" t="str" cm="1">
        <f t="array" ref="D4235">_xlfn.IFNA(_xlfn.IFS('31-Earthwork'!D47="*",'31-Earthwork'!C47,'31-Earthwork'!F47="*",'31-Earthwork'!E47,'31-Earthwork'!H47="*",'31-Earthwork'!G47,'31-Earthwork'!J47="*",'31-Earthwork'!I47,'31-Earthwork'!L47="*",'31-Earthwork'!K47,'31-Earthwork'!N47="*",'31-Earthwork'!M47,'31-Earthwork'!P47="*",'31-Earthwork'!O47,'31-Earthwork'!R47="*",'31-Earthwork'!Q47,'31-Earthwork'!T47="*",'31-Earthwork'!S47),"")</f>
        <v>Included in Earthwork</v>
      </c>
      <c r="E4235" s="402"/>
      <c r="F4235" s="421" t="s">
        <v>44</v>
      </c>
      <c r="G4235" s="423" t="str" cm="1">
        <f t="array" ref="G4235">_xlfn.IFNA(_xlfn.IFS('31-Earthwork'!F47="*",'31-Earthwork'!E47,'31-Earthwork'!H47="*",'31-Earthwork'!G47,'31-Earthwork'!J47="*",'31-Earthwork'!I47,'31-Earthwork'!L47="*",'31-Earthwork'!K47,'31-Earthwork'!N47="*",'31-Earthwork'!M47,'31-Earthwork'!P47="*",'31-Earthwork'!O47,'31-Earthwork'!R47="*",'31-Earthwork'!Q47,'31-Earthwork'!T47="*",'31-Earthwork'!S47,'31-Earthwork'!V47="*",'31-Earthwork'!U47),"")</f>
        <v>Included in Earthwork</v>
      </c>
      <c r="H4235" s="402" t="e">
        <f>G4235/'Project Data'!$D$22</f>
        <v>#VALUE!</v>
      </c>
      <c r="I4235" s="426"/>
      <c r="J4235" s="427"/>
      <c r="K4235" s="404" t="s">
        <v>137</v>
      </c>
    </row>
    <row r="4236" spans="1:11" s="147" customFormat="1" ht="15.6" hidden="1">
      <c r="A4236" s="198">
        <f>'31-Earthwork'!A48</f>
        <v>0</v>
      </c>
      <c r="B4236" s="399" t="str">
        <f>'31-Earthwork'!B48</f>
        <v>31 22 16 Fine Grading</v>
      </c>
      <c r="C4236" s="399"/>
      <c r="D4236" s="402" t="str" cm="1">
        <f t="array" ref="D4236">_xlfn.IFNA(_xlfn.IFS('31-Earthwork'!D48="*",'31-Earthwork'!C48,'31-Earthwork'!F48="*",'31-Earthwork'!E48,'31-Earthwork'!H48="*",'31-Earthwork'!G48,'31-Earthwork'!J48="*",'31-Earthwork'!I48,'31-Earthwork'!L48="*",'31-Earthwork'!K48,'31-Earthwork'!N48="*",'31-Earthwork'!M48,'31-Earthwork'!P48="*",'31-Earthwork'!O48,'31-Earthwork'!R48="*",'31-Earthwork'!Q48,'31-Earthwork'!T48="*",'31-Earthwork'!S48),"")</f>
        <v/>
      </c>
      <c r="E4236" s="402" t="e">
        <f>D4236/'Project Data'!$D$22</f>
        <v>#VALUE!</v>
      </c>
      <c r="F4236" s="174" t="s">
        <v>44</v>
      </c>
      <c r="G4236" s="239" t="str" cm="1">
        <f t="array" ref="G4236">_xlfn.IFNA(_xlfn.IFS('31-Earthwork'!F48="*",'31-Earthwork'!E48,'31-Earthwork'!H48="*",'31-Earthwork'!G48,'31-Earthwork'!J48="*",'31-Earthwork'!I48,'31-Earthwork'!L48="*",'31-Earthwork'!K48,'31-Earthwork'!N48="*",'31-Earthwork'!M48,'31-Earthwork'!P48="*",'31-Earthwork'!O48,'31-Earthwork'!R48="*",'31-Earthwork'!Q48,'31-Earthwork'!T48="*",'31-Earthwork'!S48,'31-Earthwork'!V48="*",'31-Earthwork'!U48),"")</f>
        <v/>
      </c>
      <c r="H4236" s="236" t="e">
        <f>G4236/'Project Data'!$D$22</f>
        <v>#VALUE!</v>
      </c>
      <c r="I4236" s="186"/>
      <c r="J4236" s="224"/>
      <c r="K4236" s="404"/>
    </row>
    <row r="4237" spans="1:11" s="147" customFormat="1" ht="15.6" hidden="1">
      <c r="A4237" s="198">
        <f>'31-Earthwork'!A49</f>
        <v>0</v>
      </c>
      <c r="B4237" s="399" t="str">
        <f>'31-Earthwork'!B49</f>
        <v>31 22 16.13 Roadway Subgrade Reshaping</v>
      </c>
      <c r="C4237" s="399"/>
      <c r="D4237" s="402" t="str" cm="1">
        <f t="array" ref="D4237">_xlfn.IFNA(_xlfn.IFS('31-Earthwork'!D49="*",'31-Earthwork'!C49,'31-Earthwork'!F49="*",'31-Earthwork'!E49,'31-Earthwork'!H49="*",'31-Earthwork'!G49,'31-Earthwork'!J49="*",'31-Earthwork'!I49,'31-Earthwork'!L49="*",'31-Earthwork'!K49,'31-Earthwork'!N49="*",'31-Earthwork'!M49,'31-Earthwork'!P49="*",'31-Earthwork'!O49,'31-Earthwork'!R49="*",'31-Earthwork'!Q49,'31-Earthwork'!T49="*",'31-Earthwork'!S49),"")</f>
        <v/>
      </c>
      <c r="E4237" s="402" t="e">
        <f>D4237/'Project Data'!$D$22</f>
        <v>#VALUE!</v>
      </c>
      <c r="F4237" s="174" t="s">
        <v>44</v>
      </c>
      <c r="G4237" s="239" t="str" cm="1">
        <f t="array" ref="G4237">_xlfn.IFNA(_xlfn.IFS('31-Earthwork'!F49="*",'31-Earthwork'!E49,'31-Earthwork'!H49="*",'31-Earthwork'!G49,'31-Earthwork'!J49="*",'31-Earthwork'!I49,'31-Earthwork'!L49="*",'31-Earthwork'!K49,'31-Earthwork'!N49="*",'31-Earthwork'!M49,'31-Earthwork'!P49="*",'31-Earthwork'!O49,'31-Earthwork'!R49="*",'31-Earthwork'!Q49,'31-Earthwork'!T49="*",'31-Earthwork'!S49,'31-Earthwork'!V49="*",'31-Earthwork'!U49),"")</f>
        <v/>
      </c>
      <c r="H4237" s="236" t="e">
        <f>G4237/'Project Data'!$D$22</f>
        <v>#VALUE!</v>
      </c>
      <c r="I4237" s="186"/>
      <c r="J4237" s="224"/>
      <c r="K4237" s="404"/>
    </row>
    <row r="4238" spans="1:11" s="147" customFormat="1" ht="15.6" hidden="1">
      <c r="A4238" s="198">
        <f>'31-Earthwork'!A50</f>
        <v>0</v>
      </c>
      <c r="B4238" s="399" t="str">
        <f>'31-Earthwork'!B50</f>
        <v>31 22 19 Finish Grading</v>
      </c>
      <c r="C4238" s="399"/>
      <c r="D4238" s="402" t="str" cm="1">
        <f t="array" ref="D4238">_xlfn.IFNA(_xlfn.IFS('31-Earthwork'!D50="*",'31-Earthwork'!C50,'31-Earthwork'!F50="*",'31-Earthwork'!E50,'31-Earthwork'!H50="*",'31-Earthwork'!G50,'31-Earthwork'!J50="*",'31-Earthwork'!I50,'31-Earthwork'!L50="*",'31-Earthwork'!K50,'31-Earthwork'!N50="*",'31-Earthwork'!M50,'31-Earthwork'!P50="*",'31-Earthwork'!O50,'31-Earthwork'!R50="*",'31-Earthwork'!Q50,'31-Earthwork'!T50="*",'31-Earthwork'!S50),"")</f>
        <v/>
      </c>
      <c r="E4238" s="402" t="e">
        <f>D4238/'Project Data'!$D$22</f>
        <v>#VALUE!</v>
      </c>
      <c r="F4238" s="174" t="s">
        <v>44</v>
      </c>
      <c r="G4238" s="239" t="str" cm="1">
        <f t="array" ref="G4238">_xlfn.IFNA(_xlfn.IFS('31-Earthwork'!F50="*",'31-Earthwork'!E50,'31-Earthwork'!H50="*",'31-Earthwork'!G50,'31-Earthwork'!J50="*",'31-Earthwork'!I50,'31-Earthwork'!L50="*",'31-Earthwork'!K50,'31-Earthwork'!N50="*",'31-Earthwork'!M50,'31-Earthwork'!P50="*",'31-Earthwork'!O50,'31-Earthwork'!R50="*",'31-Earthwork'!Q50,'31-Earthwork'!T50="*",'31-Earthwork'!S50,'31-Earthwork'!V50="*",'31-Earthwork'!U50),"")</f>
        <v/>
      </c>
      <c r="H4238" s="236" t="e">
        <f>G4238/'Project Data'!$D$22</f>
        <v>#VALUE!</v>
      </c>
      <c r="I4238" s="186"/>
      <c r="J4238" s="224"/>
      <c r="K4238" s="404"/>
    </row>
    <row r="4239" spans="1:11" s="147" customFormat="1" ht="15.6" hidden="1">
      <c r="A4239" s="198">
        <f>'31-Earthwork'!A51</f>
        <v>0</v>
      </c>
      <c r="B4239" s="399" t="str">
        <f>'31-Earthwork'!B51</f>
        <v>31 22 19.13 Spreading and Grading Topsoil</v>
      </c>
      <c r="C4239" s="399"/>
      <c r="D4239" s="402" t="str" cm="1">
        <f t="array" ref="D4239">_xlfn.IFNA(_xlfn.IFS('31-Earthwork'!D51="*",'31-Earthwork'!C51,'31-Earthwork'!F51="*",'31-Earthwork'!E51,'31-Earthwork'!H51="*",'31-Earthwork'!G51,'31-Earthwork'!J51="*",'31-Earthwork'!I51,'31-Earthwork'!L51="*",'31-Earthwork'!K51,'31-Earthwork'!N51="*",'31-Earthwork'!M51,'31-Earthwork'!P51="*",'31-Earthwork'!O51,'31-Earthwork'!R51="*",'31-Earthwork'!Q51,'31-Earthwork'!T51="*",'31-Earthwork'!S51),"")</f>
        <v/>
      </c>
      <c r="E4239" s="402" t="e">
        <f>D4239/'Project Data'!$D$22</f>
        <v>#VALUE!</v>
      </c>
      <c r="F4239" s="174" t="s">
        <v>44</v>
      </c>
      <c r="G4239" s="239" t="str" cm="1">
        <f t="array" ref="G4239">_xlfn.IFNA(_xlfn.IFS('31-Earthwork'!F51="*",'31-Earthwork'!E51,'31-Earthwork'!H51="*",'31-Earthwork'!G51,'31-Earthwork'!J51="*",'31-Earthwork'!I51,'31-Earthwork'!L51="*",'31-Earthwork'!K51,'31-Earthwork'!N51="*",'31-Earthwork'!M51,'31-Earthwork'!P51="*",'31-Earthwork'!O51,'31-Earthwork'!R51="*",'31-Earthwork'!Q51,'31-Earthwork'!T51="*",'31-Earthwork'!S51,'31-Earthwork'!V51="*",'31-Earthwork'!U51),"")</f>
        <v/>
      </c>
      <c r="H4239" s="236" t="e">
        <f>G4239/'Project Data'!$D$22</f>
        <v>#VALUE!</v>
      </c>
      <c r="I4239" s="186"/>
      <c r="J4239" s="224"/>
      <c r="K4239" s="404"/>
    </row>
    <row r="4240" spans="1:11" s="147" customFormat="1" ht="15.6">
      <c r="A4240" s="398">
        <f>'31-Earthwork'!A52</f>
        <v>1</v>
      </c>
      <c r="B4240" s="642" t="str">
        <f>'31-Earthwork'!B52</f>
        <v>31 23 00 Excavation and Fill</v>
      </c>
      <c r="C4240" s="643"/>
      <c r="D4240" s="402" t="str" cm="1">
        <f t="array" ref="D4240">_xlfn.IFNA(_xlfn.IFS('31-Earthwork'!D52="*",'31-Earthwork'!C52,'31-Earthwork'!F52="*",'31-Earthwork'!E52,'31-Earthwork'!H52="*",'31-Earthwork'!G52,'31-Earthwork'!J52="*",'31-Earthwork'!I52,'31-Earthwork'!L52="*",'31-Earthwork'!K52,'31-Earthwork'!N52="*",'31-Earthwork'!M52,'31-Earthwork'!P52="*",'31-Earthwork'!O52,'31-Earthwork'!R52="*",'31-Earthwork'!Q52,'31-Earthwork'!T52="*",'31-Earthwork'!S52),"")</f>
        <v>Included in Earthwork</v>
      </c>
      <c r="E4240" s="402"/>
      <c r="F4240" s="421" t="s">
        <v>44</v>
      </c>
      <c r="G4240" s="423" t="str" cm="1">
        <f t="array" ref="G4240">_xlfn.IFNA(_xlfn.IFS('31-Earthwork'!F52="*",'31-Earthwork'!E52,'31-Earthwork'!H52="*",'31-Earthwork'!G52,'31-Earthwork'!J52="*",'31-Earthwork'!I52,'31-Earthwork'!L52="*",'31-Earthwork'!K52,'31-Earthwork'!N52="*",'31-Earthwork'!M52,'31-Earthwork'!P52="*",'31-Earthwork'!O52,'31-Earthwork'!R52="*",'31-Earthwork'!Q52,'31-Earthwork'!T52="*",'31-Earthwork'!S52,'31-Earthwork'!V52="*",'31-Earthwork'!U52),"")</f>
        <v>Included in Earthwork</v>
      </c>
      <c r="H4240" s="402" t="e">
        <f>G4240/'Project Data'!$D$22</f>
        <v>#VALUE!</v>
      </c>
      <c r="I4240" s="426"/>
      <c r="J4240" s="427"/>
      <c r="K4240" s="404" t="s">
        <v>137</v>
      </c>
    </row>
    <row r="4241" spans="1:11" s="147" customFormat="1" ht="15.6" hidden="1">
      <c r="A4241" s="198">
        <f>'31-Earthwork'!A53</f>
        <v>0</v>
      </c>
      <c r="B4241" s="399" t="str">
        <f>'31-Earthwork'!B53</f>
        <v>31 23 13 Subgrade Preparation</v>
      </c>
      <c r="C4241" s="399"/>
      <c r="D4241" s="402" t="str" cm="1">
        <f t="array" ref="D4241">_xlfn.IFNA(_xlfn.IFS('31-Earthwork'!D53="*",'31-Earthwork'!C53,'31-Earthwork'!F53="*",'31-Earthwork'!E53,'31-Earthwork'!H53="*",'31-Earthwork'!G53,'31-Earthwork'!J53="*",'31-Earthwork'!I53,'31-Earthwork'!L53="*",'31-Earthwork'!K53,'31-Earthwork'!N53="*",'31-Earthwork'!M53,'31-Earthwork'!P53="*",'31-Earthwork'!O53,'31-Earthwork'!R53="*",'31-Earthwork'!Q53,'31-Earthwork'!T53="*",'31-Earthwork'!S53),"")</f>
        <v/>
      </c>
      <c r="E4241" s="402" t="e">
        <f>D4241/'Project Data'!$D$22</f>
        <v>#VALUE!</v>
      </c>
      <c r="F4241" s="174" t="s">
        <v>44</v>
      </c>
      <c r="G4241" s="239" t="str" cm="1">
        <f t="array" ref="G4241">_xlfn.IFNA(_xlfn.IFS('31-Earthwork'!F53="*",'31-Earthwork'!E53,'31-Earthwork'!H53="*",'31-Earthwork'!G53,'31-Earthwork'!J53="*",'31-Earthwork'!I53,'31-Earthwork'!L53="*",'31-Earthwork'!K53,'31-Earthwork'!N53="*",'31-Earthwork'!M53,'31-Earthwork'!P53="*",'31-Earthwork'!O53,'31-Earthwork'!R53="*",'31-Earthwork'!Q53,'31-Earthwork'!T53="*",'31-Earthwork'!S53,'31-Earthwork'!V53="*",'31-Earthwork'!U53),"")</f>
        <v/>
      </c>
      <c r="H4241" s="236" t="e">
        <f>G4241/'Project Data'!$D$22</f>
        <v>#VALUE!</v>
      </c>
      <c r="I4241" s="186"/>
      <c r="J4241" s="224"/>
      <c r="K4241" s="404"/>
    </row>
    <row r="4242" spans="1:11" s="147" customFormat="1" ht="15.6" hidden="1">
      <c r="A4242" s="198">
        <f>'31-Earthwork'!A54</f>
        <v>0</v>
      </c>
      <c r="B4242" s="399" t="str">
        <f>'31-Earthwork'!B54</f>
        <v>31 23 16 Excavation</v>
      </c>
      <c r="C4242" s="399"/>
      <c r="D4242" s="402" t="str" cm="1">
        <f t="array" ref="D4242">_xlfn.IFNA(_xlfn.IFS('31-Earthwork'!D54="*",'31-Earthwork'!C54,'31-Earthwork'!F54="*",'31-Earthwork'!E54,'31-Earthwork'!H54="*",'31-Earthwork'!G54,'31-Earthwork'!J54="*",'31-Earthwork'!I54,'31-Earthwork'!L54="*",'31-Earthwork'!K54,'31-Earthwork'!N54="*",'31-Earthwork'!M54,'31-Earthwork'!P54="*",'31-Earthwork'!O54,'31-Earthwork'!R54="*",'31-Earthwork'!Q54,'31-Earthwork'!T54="*",'31-Earthwork'!S54),"")</f>
        <v/>
      </c>
      <c r="E4242" s="402" t="e">
        <f>D4242/'Project Data'!$D$22</f>
        <v>#VALUE!</v>
      </c>
      <c r="F4242" s="174" t="s">
        <v>44</v>
      </c>
      <c r="G4242" s="239" t="str" cm="1">
        <f t="array" ref="G4242">_xlfn.IFNA(_xlfn.IFS('31-Earthwork'!F54="*",'31-Earthwork'!E54,'31-Earthwork'!H54="*",'31-Earthwork'!G54,'31-Earthwork'!J54="*",'31-Earthwork'!I54,'31-Earthwork'!L54="*",'31-Earthwork'!K54,'31-Earthwork'!N54="*",'31-Earthwork'!M54,'31-Earthwork'!P54="*",'31-Earthwork'!O54,'31-Earthwork'!R54="*",'31-Earthwork'!Q54,'31-Earthwork'!T54="*",'31-Earthwork'!S54,'31-Earthwork'!V54="*",'31-Earthwork'!U54),"")</f>
        <v/>
      </c>
      <c r="H4242" s="236" t="e">
        <f>G4242/'Project Data'!$D$22</f>
        <v>#VALUE!</v>
      </c>
      <c r="I4242" s="186"/>
      <c r="J4242" s="224"/>
      <c r="K4242" s="404"/>
    </row>
    <row r="4243" spans="1:11" s="147" customFormat="1" ht="15.6" hidden="1">
      <c r="A4243" s="198">
        <f>'31-Earthwork'!A55</f>
        <v>0</v>
      </c>
      <c r="B4243" s="399" t="str">
        <f>'31-Earthwork'!B55</f>
        <v>31 23 16.13 Trenching</v>
      </c>
      <c r="C4243" s="399"/>
      <c r="D4243" s="402" t="str" cm="1">
        <f t="array" ref="D4243">_xlfn.IFNA(_xlfn.IFS('31-Earthwork'!D55="*",'31-Earthwork'!C55,'31-Earthwork'!F55="*",'31-Earthwork'!E55,'31-Earthwork'!H55="*",'31-Earthwork'!G55,'31-Earthwork'!J55="*",'31-Earthwork'!I55,'31-Earthwork'!L55="*",'31-Earthwork'!K55,'31-Earthwork'!N55="*",'31-Earthwork'!M55,'31-Earthwork'!P55="*",'31-Earthwork'!O55,'31-Earthwork'!R55="*",'31-Earthwork'!Q55,'31-Earthwork'!T55="*",'31-Earthwork'!S55),"")</f>
        <v/>
      </c>
      <c r="E4243" s="402" t="e">
        <f>D4243/'Project Data'!$D$22</f>
        <v>#VALUE!</v>
      </c>
      <c r="F4243" s="174" t="s">
        <v>44</v>
      </c>
      <c r="G4243" s="239" t="str" cm="1">
        <f t="array" ref="G4243">_xlfn.IFNA(_xlfn.IFS('31-Earthwork'!F55="*",'31-Earthwork'!E55,'31-Earthwork'!H55="*",'31-Earthwork'!G55,'31-Earthwork'!J55="*",'31-Earthwork'!I55,'31-Earthwork'!L55="*",'31-Earthwork'!K55,'31-Earthwork'!N55="*",'31-Earthwork'!M55,'31-Earthwork'!P55="*",'31-Earthwork'!O55,'31-Earthwork'!R55="*",'31-Earthwork'!Q55,'31-Earthwork'!T55="*",'31-Earthwork'!S55,'31-Earthwork'!V55="*",'31-Earthwork'!U55),"")</f>
        <v/>
      </c>
      <c r="H4243" s="236" t="e">
        <f>G4243/'Project Data'!$D$22</f>
        <v>#VALUE!</v>
      </c>
      <c r="I4243" s="186"/>
      <c r="J4243" s="224"/>
      <c r="K4243" s="404"/>
    </row>
    <row r="4244" spans="1:11" s="147" customFormat="1" ht="15.6" hidden="1">
      <c r="A4244" s="198">
        <f>'31-Earthwork'!A56</f>
        <v>0</v>
      </c>
      <c r="B4244" s="399" t="str">
        <f>'31-Earthwork'!B56</f>
        <v>31 23 16.16 Structural Excavation for Minor Structures</v>
      </c>
      <c r="C4244" s="399"/>
      <c r="D4244" s="402" t="str" cm="1">
        <f t="array" ref="D4244">_xlfn.IFNA(_xlfn.IFS('31-Earthwork'!D56="*",'31-Earthwork'!C56,'31-Earthwork'!F56="*",'31-Earthwork'!E56,'31-Earthwork'!H56="*",'31-Earthwork'!G56,'31-Earthwork'!J56="*",'31-Earthwork'!I56,'31-Earthwork'!L56="*",'31-Earthwork'!K56,'31-Earthwork'!N56="*",'31-Earthwork'!M56,'31-Earthwork'!P56="*",'31-Earthwork'!O56,'31-Earthwork'!R56="*",'31-Earthwork'!Q56,'31-Earthwork'!T56="*",'31-Earthwork'!S56),"")</f>
        <v/>
      </c>
      <c r="E4244" s="402" t="e">
        <f>D4244/'Project Data'!$D$22</f>
        <v>#VALUE!</v>
      </c>
      <c r="F4244" s="174" t="s">
        <v>44</v>
      </c>
      <c r="G4244" s="239" t="str" cm="1">
        <f t="array" ref="G4244">_xlfn.IFNA(_xlfn.IFS('31-Earthwork'!F56="*",'31-Earthwork'!E56,'31-Earthwork'!H56="*",'31-Earthwork'!G56,'31-Earthwork'!J56="*",'31-Earthwork'!I56,'31-Earthwork'!L56="*",'31-Earthwork'!K56,'31-Earthwork'!N56="*",'31-Earthwork'!M56,'31-Earthwork'!P56="*",'31-Earthwork'!O56,'31-Earthwork'!R56="*",'31-Earthwork'!Q56,'31-Earthwork'!T56="*",'31-Earthwork'!S56,'31-Earthwork'!V56="*",'31-Earthwork'!U56),"")</f>
        <v/>
      </c>
      <c r="H4244" s="236" t="e">
        <f>G4244/'Project Data'!$D$22</f>
        <v>#VALUE!</v>
      </c>
      <c r="I4244" s="186"/>
      <c r="J4244" s="224"/>
      <c r="K4244" s="404"/>
    </row>
    <row r="4245" spans="1:11" s="147" customFormat="1" ht="15.6" hidden="1">
      <c r="A4245" s="198">
        <f>'31-Earthwork'!A57</f>
        <v>0</v>
      </c>
      <c r="B4245" s="399" t="str">
        <f>'31-Earthwork'!B57</f>
        <v>31 23 16.26 Rock Removal</v>
      </c>
      <c r="C4245" s="399"/>
      <c r="D4245" s="402" t="str" cm="1">
        <f t="array" ref="D4245">_xlfn.IFNA(_xlfn.IFS('31-Earthwork'!D57="*",'31-Earthwork'!C57,'31-Earthwork'!F57="*",'31-Earthwork'!E57,'31-Earthwork'!H57="*",'31-Earthwork'!G57,'31-Earthwork'!J57="*",'31-Earthwork'!I57,'31-Earthwork'!L57="*",'31-Earthwork'!K57,'31-Earthwork'!N57="*",'31-Earthwork'!M57,'31-Earthwork'!P57="*",'31-Earthwork'!O57,'31-Earthwork'!R57="*",'31-Earthwork'!Q57,'31-Earthwork'!T57="*",'31-Earthwork'!S57),"")</f>
        <v/>
      </c>
      <c r="E4245" s="402" t="e">
        <f>D4245/'Project Data'!$D$22</f>
        <v>#VALUE!</v>
      </c>
      <c r="F4245" s="174" t="s">
        <v>44</v>
      </c>
      <c r="G4245" s="239" t="str" cm="1">
        <f t="array" ref="G4245">_xlfn.IFNA(_xlfn.IFS('31-Earthwork'!F57="*",'31-Earthwork'!E57,'31-Earthwork'!H57="*",'31-Earthwork'!G57,'31-Earthwork'!J57="*",'31-Earthwork'!I57,'31-Earthwork'!L57="*",'31-Earthwork'!K57,'31-Earthwork'!N57="*",'31-Earthwork'!M57,'31-Earthwork'!P57="*",'31-Earthwork'!O57,'31-Earthwork'!R57="*",'31-Earthwork'!Q57,'31-Earthwork'!T57="*",'31-Earthwork'!S57,'31-Earthwork'!V57="*",'31-Earthwork'!U57),"")</f>
        <v/>
      </c>
      <c r="H4245" s="236" t="e">
        <f>G4245/'Project Data'!$D$22</f>
        <v>#VALUE!</v>
      </c>
      <c r="I4245" s="186"/>
      <c r="J4245" s="224"/>
      <c r="K4245" s="404"/>
    </row>
    <row r="4246" spans="1:11" s="147" customFormat="1" ht="15.6" hidden="1">
      <c r="A4246" s="198">
        <f>'31-Earthwork'!A58</f>
        <v>0</v>
      </c>
      <c r="B4246" s="399" t="str">
        <f>'31-Earthwork'!B58</f>
        <v>31 23 19 Dewatering</v>
      </c>
      <c r="C4246" s="399"/>
      <c r="D4246" s="402" t="str" cm="1">
        <f t="array" ref="D4246">_xlfn.IFNA(_xlfn.IFS('31-Earthwork'!D58="*",'31-Earthwork'!C58,'31-Earthwork'!F58="*",'31-Earthwork'!E58,'31-Earthwork'!H58="*",'31-Earthwork'!G58,'31-Earthwork'!J58="*",'31-Earthwork'!I58,'31-Earthwork'!L58="*",'31-Earthwork'!K58,'31-Earthwork'!N58="*",'31-Earthwork'!M58,'31-Earthwork'!P58="*",'31-Earthwork'!O58,'31-Earthwork'!R58="*",'31-Earthwork'!Q58,'31-Earthwork'!T58="*",'31-Earthwork'!S58),"")</f>
        <v/>
      </c>
      <c r="E4246" s="402" t="e">
        <f>D4246/'Project Data'!$D$22</f>
        <v>#VALUE!</v>
      </c>
      <c r="F4246" s="174" t="s">
        <v>44</v>
      </c>
      <c r="G4246" s="239" t="str" cm="1">
        <f t="array" ref="G4246">_xlfn.IFNA(_xlfn.IFS('31-Earthwork'!F58="*",'31-Earthwork'!E58,'31-Earthwork'!H58="*",'31-Earthwork'!G58,'31-Earthwork'!J58="*",'31-Earthwork'!I58,'31-Earthwork'!L58="*",'31-Earthwork'!K58,'31-Earthwork'!N58="*",'31-Earthwork'!M58,'31-Earthwork'!P58="*",'31-Earthwork'!O58,'31-Earthwork'!R58="*",'31-Earthwork'!Q58,'31-Earthwork'!T58="*",'31-Earthwork'!S58,'31-Earthwork'!V58="*",'31-Earthwork'!U58),"")</f>
        <v/>
      </c>
      <c r="H4246" s="236" t="e">
        <f>G4246/'Project Data'!$D$22</f>
        <v>#VALUE!</v>
      </c>
      <c r="I4246" s="186"/>
      <c r="J4246" s="224"/>
      <c r="K4246" s="404"/>
    </row>
    <row r="4247" spans="1:11" s="147" customFormat="1" ht="15.6" hidden="1">
      <c r="A4247" s="198">
        <f>'31-Earthwork'!A59</f>
        <v>0</v>
      </c>
      <c r="B4247" s="399" t="str">
        <f>'31-Earthwork'!B59</f>
        <v>31 23 23 Fill</v>
      </c>
      <c r="C4247" s="399"/>
      <c r="D4247" s="402" t="str" cm="1">
        <f t="array" ref="D4247">_xlfn.IFNA(_xlfn.IFS('31-Earthwork'!D59="*",'31-Earthwork'!C59,'31-Earthwork'!F59="*",'31-Earthwork'!E59,'31-Earthwork'!H59="*",'31-Earthwork'!G59,'31-Earthwork'!J59="*",'31-Earthwork'!I59,'31-Earthwork'!L59="*",'31-Earthwork'!K59,'31-Earthwork'!N59="*",'31-Earthwork'!M59,'31-Earthwork'!P59="*",'31-Earthwork'!O59,'31-Earthwork'!R59="*",'31-Earthwork'!Q59,'31-Earthwork'!T59="*",'31-Earthwork'!S59),"")</f>
        <v/>
      </c>
      <c r="E4247" s="402" t="e">
        <f>D4247/'Project Data'!$D$22</f>
        <v>#VALUE!</v>
      </c>
      <c r="F4247" s="174" t="s">
        <v>44</v>
      </c>
      <c r="G4247" s="239" t="str" cm="1">
        <f t="array" ref="G4247">_xlfn.IFNA(_xlfn.IFS('31-Earthwork'!F59="*",'31-Earthwork'!E59,'31-Earthwork'!H59="*",'31-Earthwork'!G59,'31-Earthwork'!J59="*",'31-Earthwork'!I59,'31-Earthwork'!L59="*",'31-Earthwork'!K59,'31-Earthwork'!N59="*",'31-Earthwork'!M59,'31-Earthwork'!P59="*",'31-Earthwork'!O59,'31-Earthwork'!R59="*",'31-Earthwork'!Q59,'31-Earthwork'!T59="*",'31-Earthwork'!S59,'31-Earthwork'!V59="*",'31-Earthwork'!U59),"")</f>
        <v/>
      </c>
      <c r="H4247" s="236" t="e">
        <f>G4247/'Project Data'!$D$22</f>
        <v>#VALUE!</v>
      </c>
      <c r="I4247" s="186"/>
      <c r="J4247" s="224"/>
      <c r="K4247" s="404"/>
    </row>
    <row r="4248" spans="1:11" s="147" customFormat="1" ht="15.6" hidden="1">
      <c r="A4248" s="198">
        <f>'31-Earthwork'!A60</f>
        <v>0</v>
      </c>
      <c r="B4248" s="399" t="str">
        <f>'31-Earthwork'!B60</f>
        <v>31 23 23.13 Backfill</v>
      </c>
      <c r="C4248" s="399"/>
      <c r="D4248" s="402" t="str" cm="1">
        <f t="array" ref="D4248">_xlfn.IFNA(_xlfn.IFS('31-Earthwork'!D60="*",'31-Earthwork'!C60,'31-Earthwork'!F60="*",'31-Earthwork'!E60,'31-Earthwork'!H60="*",'31-Earthwork'!G60,'31-Earthwork'!J60="*",'31-Earthwork'!I60,'31-Earthwork'!L60="*",'31-Earthwork'!K60,'31-Earthwork'!N60="*",'31-Earthwork'!M60,'31-Earthwork'!P60="*",'31-Earthwork'!O60,'31-Earthwork'!R60="*",'31-Earthwork'!Q60,'31-Earthwork'!T60="*",'31-Earthwork'!S60),"")</f>
        <v/>
      </c>
      <c r="E4248" s="402" t="e">
        <f>D4248/'Project Data'!$D$22</f>
        <v>#VALUE!</v>
      </c>
      <c r="F4248" s="174" t="s">
        <v>44</v>
      </c>
      <c r="G4248" s="239" t="str" cm="1">
        <f t="array" ref="G4248">_xlfn.IFNA(_xlfn.IFS('31-Earthwork'!F60="*",'31-Earthwork'!E60,'31-Earthwork'!H60="*",'31-Earthwork'!G60,'31-Earthwork'!J60="*",'31-Earthwork'!I60,'31-Earthwork'!L60="*",'31-Earthwork'!K60,'31-Earthwork'!N60="*",'31-Earthwork'!M60,'31-Earthwork'!P60="*",'31-Earthwork'!O60,'31-Earthwork'!R60="*",'31-Earthwork'!Q60,'31-Earthwork'!T60="*",'31-Earthwork'!S60,'31-Earthwork'!V60="*",'31-Earthwork'!U60),"")</f>
        <v/>
      </c>
      <c r="H4248" s="236" t="e">
        <f>G4248/'Project Data'!$D$22</f>
        <v>#VALUE!</v>
      </c>
      <c r="I4248" s="186"/>
      <c r="J4248" s="224"/>
      <c r="K4248" s="404"/>
    </row>
    <row r="4249" spans="1:11" s="147" customFormat="1" ht="15.6" hidden="1">
      <c r="A4249" s="198">
        <f>'31-Earthwork'!A61</f>
        <v>0</v>
      </c>
      <c r="B4249" s="399" t="str">
        <f>'31-Earthwork'!B61</f>
        <v>31 23 23.23 Compaction</v>
      </c>
      <c r="C4249" s="399"/>
      <c r="D4249" s="402" t="str" cm="1">
        <f t="array" ref="D4249">_xlfn.IFNA(_xlfn.IFS('31-Earthwork'!D61="*",'31-Earthwork'!C61,'31-Earthwork'!F61="*",'31-Earthwork'!E61,'31-Earthwork'!H61="*",'31-Earthwork'!G61,'31-Earthwork'!J61="*",'31-Earthwork'!I61,'31-Earthwork'!L61="*",'31-Earthwork'!K61,'31-Earthwork'!N61="*",'31-Earthwork'!M61,'31-Earthwork'!P61="*",'31-Earthwork'!O61,'31-Earthwork'!R61="*",'31-Earthwork'!Q61,'31-Earthwork'!T61="*",'31-Earthwork'!S61),"")</f>
        <v/>
      </c>
      <c r="E4249" s="402" t="e">
        <f>D4249/'Project Data'!$D$22</f>
        <v>#VALUE!</v>
      </c>
      <c r="F4249" s="174" t="s">
        <v>44</v>
      </c>
      <c r="G4249" s="239" t="str" cm="1">
        <f t="array" ref="G4249">_xlfn.IFNA(_xlfn.IFS('31-Earthwork'!F61="*",'31-Earthwork'!E61,'31-Earthwork'!H61="*",'31-Earthwork'!G61,'31-Earthwork'!J61="*",'31-Earthwork'!I61,'31-Earthwork'!L61="*",'31-Earthwork'!K61,'31-Earthwork'!N61="*",'31-Earthwork'!M61,'31-Earthwork'!P61="*",'31-Earthwork'!O61,'31-Earthwork'!R61="*",'31-Earthwork'!Q61,'31-Earthwork'!T61="*",'31-Earthwork'!S61,'31-Earthwork'!V61="*",'31-Earthwork'!U61),"")</f>
        <v/>
      </c>
      <c r="H4249" s="236" t="e">
        <f>G4249/'Project Data'!$D$22</f>
        <v>#VALUE!</v>
      </c>
      <c r="I4249" s="186"/>
      <c r="J4249" s="224"/>
      <c r="K4249" s="404"/>
    </row>
    <row r="4250" spans="1:11" s="147" customFormat="1" ht="15.6" hidden="1">
      <c r="A4250" s="198">
        <f>'31-Earthwork'!A62</f>
        <v>0</v>
      </c>
      <c r="B4250" s="399" t="str">
        <f>'31-Earthwork'!B62</f>
        <v>31 23 23.33 Flowable Fill</v>
      </c>
      <c r="C4250" s="399"/>
      <c r="D4250" s="402" t="str" cm="1">
        <f t="array" ref="D4250">_xlfn.IFNA(_xlfn.IFS('31-Earthwork'!D62="*",'31-Earthwork'!C62,'31-Earthwork'!F62="*",'31-Earthwork'!E62,'31-Earthwork'!H62="*",'31-Earthwork'!G62,'31-Earthwork'!J62="*",'31-Earthwork'!I62,'31-Earthwork'!L62="*",'31-Earthwork'!K62,'31-Earthwork'!N62="*",'31-Earthwork'!M62,'31-Earthwork'!P62="*",'31-Earthwork'!O62,'31-Earthwork'!R62="*",'31-Earthwork'!Q62,'31-Earthwork'!T62="*",'31-Earthwork'!S62),"")</f>
        <v/>
      </c>
      <c r="E4250" s="402" t="e">
        <f>D4250/'Project Data'!$D$22</f>
        <v>#VALUE!</v>
      </c>
      <c r="F4250" s="174" t="s">
        <v>44</v>
      </c>
      <c r="G4250" s="239" t="str" cm="1">
        <f t="array" ref="G4250">_xlfn.IFNA(_xlfn.IFS('31-Earthwork'!F62="*",'31-Earthwork'!E62,'31-Earthwork'!H62="*",'31-Earthwork'!G62,'31-Earthwork'!J62="*",'31-Earthwork'!I62,'31-Earthwork'!L62="*",'31-Earthwork'!K62,'31-Earthwork'!N62="*",'31-Earthwork'!M62,'31-Earthwork'!P62="*",'31-Earthwork'!O62,'31-Earthwork'!R62="*",'31-Earthwork'!Q62,'31-Earthwork'!T62="*",'31-Earthwork'!S62,'31-Earthwork'!V62="*",'31-Earthwork'!U62),"")</f>
        <v/>
      </c>
      <c r="H4250" s="236" t="e">
        <f>G4250/'Project Data'!$D$22</f>
        <v>#VALUE!</v>
      </c>
      <c r="I4250" s="186"/>
      <c r="J4250" s="224"/>
      <c r="K4250" s="404"/>
    </row>
    <row r="4251" spans="1:11" s="147" customFormat="1" ht="15.6" hidden="1">
      <c r="A4251" s="198">
        <f>'31-Earthwork'!A63</f>
        <v>0</v>
      </c>
      <c r="B4251" s="399" t="str">
        <f>'31-Earthwork'!B63</f>
        <v>31 23 23.43 Geofoam</v>
      </c>
      <c r="C4251" s="399"/>
      <c r="D4251" s="402" t="str" cm="1">
        <f t="array" ref="D4251">_xlfn.IFNA(_xlfn.IFS('31-Earthwork'!D63="*",'31-Earthwork'!C63,'31-Earthwork'!F63="*",'31-Earthwork'!E63,'31-Earthwork'!H63="*",'31-Earthwork'!G63,'31-Earthwork'!J63="*",'31-Earthwork'!I63,'31-Earthwork'!L63="*",'31-Earthwork'!K63,'31-Earthwork'!N63="*",'31-Earthwork'!M63,'31-Earthwork'!P63="*",'31-Earthwork'!O63,'31-Earthwork'!R63="*",'31-Earthwork'!Q63,'31-Earthwork'!T63="*",'31-Earthwork'!S63),"")</f>
        <v/>
      </c>
      <c r="E4251" s="402" t="e">
        <f>D4251/'Project Data'!$D$22</f>
        <v>#VALUE!</v>
      </c>
      <c r="F4251" s="174" t="s">
        <v>44</v>
      </c>
      <c r="G4251" s="239" t="str" cm="1">
        <f t="array" ref="G4251">_xlfn.IFNA(_xlfn.IFS('31-Earthwork'!F63="*",'31-Earthwork'!E63,'31-Earthwork'!H63="*",'31-Earthwork'!G63,'31-Earthwork'!J63="*",'31-Earthwork'!I63,'31-Earthwork'!L63="*",'31-Earthwork'!K63,'31-Earthwork'!N63="*",'31-Earthwork'!M63,'31-Earthwork'!P63="*",'31-Earthwork'!O63,'31-Earthwork'!R63="*",'31-Earthwork'!Q63,'31-Earthwork'!T63="*",'31-Earthwork'!S63,'31-Earthwork'!V63="*",'31-Earthwork'!U63),"")</f>
        <v/>
      </c>
      <c r="H4251" s="236" t="e">
        <f>G4251/'Project Data'!$D$22</f>
        <v>#VALUE!</v>
      </c>
      <c r="I4251" s="186"/>
      <c r="J4251" s="224"/>
      <c r="K4251" s="404"/>
    </row>
    <row r="4252" spans="1:11" s="147" customFormat="1" ht="15.6" hidden="1">
      <c r="A4252" s="198">
        <f>'31-Earthwork'!A64</f>
        <v>0</v>
      </c>
      <c r="B4252" s="399" t="str">
        <f>'31-Earthwork'!B64</f>
        <v>31 23 33 Trenching and Backfilling</v>
      </c>
      <c r="C4252" s="399"/>
      <c r="D4252" s="402" t="str" cm="1">
        <f t="array" ref="D4252">_xlfn.IFNA(_xlfn.IFS('31-Earthwork'!D64="*",'31-Earthwork'!C64,'31-Earthwork'!F64="*",'31-Earthwork'!E64,'31-Earthwork'!H64="*",'31-Earthwork'!G64,'31-Earthwork'!J64="*",'31-Earthwork'!I64,'31-Earthwork'!L64="*",'31-Earthwork'!K64,'31-Earthwork'!N64="*",'31-Earthwork'!M64,'31-Earthwork'!P64="*",'31-Earthwork'!O64,'31-Earthwork'!R64="*",'31-Earthwork'!Q64,'31-Earthwork'!T64="*",'31-Earthwork'!S64),"")</f>
        <v/>
      </c>
      <c r="E4252" s="402" t="e">
        <f>D4252/'Project Data'!$D$22</f>
        <v>#VALUE!</v>
      </c>
      <c r="F4252" s="174" t="s">
        <v>44</v>
      </c>
      <c r="G4252" s="239" t="str" cm="1">
        <f t="array" ref="G4252">_xlfn.IFNA(_xlfn.IFS('31-Earthwork'!F64="*",'31-Earthwork'!E64,'31-Earthwork'!H64="*",'31-Earthwork'!G64,'31-Earthwork'!J64="*",'31-Earthwork'!I64,'31-Earthwork'!L64="*",'31-Earthwork'!K64,'31-Earthwork'!N64="*",'31-Earthwork'!M64,'31-Earthwork'!P64="*",'31-Earthwork'!O64,'31-Earthwork'!R64="*",'31-Earthwork'!Q64,'31-Earthwork'!T64="*",'31-Earthwork'!S64,'31-Earthwork'!V64="*",'31-Earthwork'!U64),"")</f>
        <v/>
      </c>
      <c r="H4252" s="236" t="e">
        <f>G4252/'Project Data'!$D$22</f>
        <v>#VALUE!</v>
      </c>
      <c r="I4252" s="186"/>
      <c r="J4252" s="224"/>
      <c r="K4252" s="404"/>
    </row>
    <row r="4253" spans="1:11" s="147" customFormat="1" ht="15.6" hidden="1">
      <c r="A4253" s="198">
        <f>'31-Earthwork'!A65</f>
        <v>0</v>
      </c>
      <c r="B4253" s="399" t="str">
        <f>'31-Earthwork'!B65</f>
        <v>31 24 00 Embankments</v>
      </c>
      <c r="C4253" s="399"/>
      <c r="D4253" s="402" t="str" cm="1">
        <f t="array" ref="D4253">_xlfn.IFNA(_xlfn.IFS('31-Earthwork'!D65="*",'31-Earthwork'!C65,'31-Earthwork'!F65="*",'31-Earthwork'!E65,'31-Earthwork'!H65="*",'31-Earthwork'!G65,'31-Earthwork'!J65="*",'31-Earthwork'!I65,'31-Earthwork'!L65="*",'31-Earthwork'!K65,'31-Earthwork'!N65="*",'31-Earthwork'!M65,'31-Earthwork'!P65="*",'31-Earthwork'!O65,'31-Earthwork'!R65="*",'31-Earthwork'!Q65,'31-Earthwork'!T65="*",'31-Earthwork'!S65),"")</f>
        <v/>
      </c>
      <c r="E4253" s="402" t="e">
        <f>D4253/'Project Data'!$D$22</f>
        <v>#VALUE!</v>
      </c>
      <c r="F4253" s="174" t="s">
        <v>44</v>
      </c>
      <c r="G4253" s="239" t="str" cm="1">
        <f t="array" ref="G4253">_xlfn.IFNA(_xlfn.IFS('31-Earthwork'!F65="*",'31-Earthwork'!E65,'31-Earthwork'!H65="*",'31-Earthwork'!G65,'31-Earthwork'!J65="*",'31-Earthwork'!I65,'31-Earthwork'!L65="*",'31-Earthwork'!K65,'31-Earthwork'!N65="*",'31-Earthwork'!M65,'31-Earthwork'!P65="*",'31-Earthwork'!O65,'31-Earthwork'!R65="*",'31-Earthwork'!Q65,'31-Earthwork'!T65="*",'31-Earthwork'!S65,'31-Earthwork'!V65="*",'31-Earthwork'!U65),"")</f>
        <v/>
      </c>
      <c r="H4253" s="236" t="e">
        <f>G4253/'Project Data'!$D$22</f>
        <v>#VALUE!</v>
      </c>
      <c r="I4253" s="186"/>
      <c r="J4253" s="224"/>
      <c r="K4253" s="404"/>
    </row>
    <row r="4254" spans="1:11" s="147" customFormat="1" ht="15.6" hidden="1">
      <c r="A4254" s="198">
        <f>'31-Earthwork'!A66</f>
        <v>0</v>
      </c>
      <c r="B4254" s="399" t="str">
        <f>'31-Earthwork'!B66</f>
        <v>31 24 13 Roadway Embankments</v>
      </c>
      <c r="C4254" s="399"/>
      <c r="D4254" s="402" t="str" cm="1">
        <f t="array" ref="D4254">_xlfn.IFNA(_xlfn.IFS('31-Earthwork'!D66="*",'31-Earthwork'!C66,'31-Earthwork'!F66="*",'31-Earthwork'!E66,'31-Earthwork'!H66="*",'31-Earthwork'!G66,'31-Earthwork'!J66="*",'31-Earthwork'!I66,'31-Earthwork'!L66="*",'31-Earthwork'!K66,'31-Earthwork'!N66="*",'31-Earthwork'!M66,'31-Earthwork'!P66="*",'31-Earthwork'!O66,'31-Earthwork'!R66="*",'31-Earthwork'!Q66,'31-Earthwork'!T66="*",'31-Earthwork'!S66),"")</f>
        <v/>
      </c>
      <c r="E4254" s="402" t="e">
        <f>D4254/'Project Data'!$D$22</f>
        <v>#VALUE!</v>
      </c>
      <c r="F4254" s="174" t="s">
        <v>44</v>
      </c>
      <c r="G4254" s="239" t="str" cm="1">
        <f t="array" ref="G4254">_xlfn.IFNA(_xlfn.IFS('31-Earthwork'!F66="*",'31-Earthwork'!E66,'31-Earthwork'!H66="*",'31-Earthwork'!G66,'31-Earthwork'!J66="*",'31-Earthwork'!I66,'31-Earthwork'!L66="*",'31-Earthwork'!K66,'31-Earthwork'!N66="*",'31-Earthwork'!M66,'31-Earthwork'!P66="*",'31-Earthwork'!O66,'31-Earthwork'!R66="*",'31-Earthwork'!Q66,'31-Earthwork'!T66="*",'31-Earthwork'!S66,'31-Earthwork'!V66="*",'31-Earthwork'!U66),"")</f>
        <v/>
      </c>
      <c r="H4254" s="236" t="e">
        <f>G4254/'Project Data'!$D$22</f>
        <v>#VALUE!</v>
      </c>
      <c r="I4254" s="186"/>
      <c r="J4254" s="224"/>
      <c r="K4254" s="404"/>
    </row>
    <row r="4255" spans="1:11" s="147" customFormat="1" ht="15.6" hidden="1">
      <c r="A4255" s="198">
        <f>'31-Earthwork'!A67</f>
        <v>0</v>
      </c>
      <c r="B4255" s="399" t="str">
        <f>'31-Earthwork'!B67</f>
        <v>31 24 16 Railway Embankments</v>
      </c>
      <c r="C4255" s="399"/>
      <c r="D4255" s="402" t="str" cm="1">
        <f t="array" ref="D4255">_xlfn.IFNA(_xlfn.IFS('31-Earthwork'!D67="*",'31-Earthwork'!C67,'31-Earthwork'!F67="*",'31-Earthwork'!E67,'31-Earthwork'!H67="*",'31-Earthwork'!G67,'31-Earthwork'!J67="*",'31-Earthwork'!I67,'31-Earthwork'!L67="*",'31-Earthwork'!K67,'31-Earthwork'!N67="*",'31-Earthwork'!M67,'31-Earthwork'!P67="*",'31-Earthwork'!O67,'31-Earthwork'!R67="*",'31-Earthwork'!Q67,'31-Earthwork'!T67="*",'31-Earthwork'!S67),"")</f>
        <v/>
      </c>
      <c r="E4255" s="402" t="e">
        <f>D4255/'Project Data'!$D$22</f>
        <v>#VALUE!</v>
      </c>
      <c r="F4255" s="174" t="s">
        <v>44</v>
      </c>
      <c r="G4255" s="239" t="str" cm="1">
        <f t="array" ref="G4255">_xlfn.IFNA(_xlfn.IFS('31-Earthwork'!F67="*",'31-Earthwork'!E67,'31-Earthwork'!H67="*",'31-Earthwork'!G67,'31-Earthwork'!J67="*",'31-Earthwork'!I67,'31-Earthwork'!L67="*",'31-Earthwork'!K67,'31-Earthwork'!N67="*",'31-Earthwork'!M67,'31-Earthwork'!P67="*",'31-Earthwork'!O67,'31-Earthwork'!R67="*",'31-Earthwork'!Q67,'31-Earthwork'!T67="*",'31-Earthwork'!S67,'31-Earthwork'!V67="*",'31-Earthwork'!U67),"")</f>
        <v/>
      </c>
      <c r="H4255" s="236" t="e">
        <f>G4255/'Project Data'!$D$22</f>
        <v>#VALUE!</v>
      </c>
      <c r="I4255" s="186"/>
      <c r="J4255" s="224"/>
      <c r="K4255" s="404"/>
    </row>
    <row r="4256" spans="1:11" s="147" customFormat="1" ht="15.6" hidden="1">
      <c r="A4256" s="198">
        <f>'31-Earthwork'!A68</f>
        <v>0</v>
      </c>
      <c r="B4256" s="399" t="str">
        <f>'31-Earthwork'!B68</f>
        <v>31 25 00 Erosion and Sedimentation Controls</v>
      </c>
      <c r="C4256" s="399"/>
      <c r="D4256" s="402" t="str" cm="1">
        <f t="array" ref="D4256">_xlfn.IFNA(_xlfn.IFS('31-Earthwork'!D68="*",'31-Earthwork'!C68,'31-Earthwork'!F68="*",'31-Earthwork'!E68,'31-Earthwork'!H68="*",'31-Earthwork'!G68,'31-Earthwork'!J68="*",'31-Earthwork'!I68,'31-Earthwork'!L68="*",'31-Earthwork'!K68,'31-Earthwork'!N68="*",'31-Earthwork'!M68,'31-Earthwork'!P68="*",'31-Earthwork'!O68,'31-Earthwork'!R68="*",'31-Earthwork'!Q68,'31-Earthwork'!T68="*",'31-Earthwork'!S68),"")</f>
        <v/>
      </c>
      <c r="E4256" s="402" t="e">
        <f>D4256/'Project Data'!$D$22</f>
        <v>#VALUE!</v>
      </c>
      <c r="F4256" s="174" t="s">
        <v>44</v>
      </c>
      <c r="G4256" s="239" t="str" cm="1">
        <f t="array" ref="G4256">_xlfn.IFNA(_xlfn.IFS('31-Earthwork'!F68="*",'31-Earthwork'!E68,'31-Earthwork'!H68="*",'31-Earthwork'!G68,'31-Earthwork'!J68="*",'31-Earthwork'!I68,'31-Earthwork'!L68="*",'31-Earthwork'!K68,'31-Earthwork'!N68="*",'31-Earthwork'!M68,'31-Earthwork'!P68="*",'31-Earthwork'!O68,'31-Earthwork'!R68="*",'31-Earthwork'!Q68,'31-Earthwork'!T68="*",'31-Earthwork'!S68,'31-Earthwork'!V68="*",'31-Earthwork'!U68),"")</f>
        <v/>
      </c>
      <c r="H4256" s="236" t="e">
        <f>G4256/'Project Data'!$D$22</f>
        <v>#VALUE!</v>
      </c>
      <c r="I4256" s="186"/>
      <c r="J4256" s="224"/>
      <c r="K4256" s="404"/>
    </row>
    <row r="4257" spans="1:11" s="147" customFormat="1" ht="15.6" hidden="1">
      <c r="A4257" s="198">
        <f>'31-Earthwork'!A69</f>
        <v>0</v>
      </c>
      <c r="B4257" s="399" t="str">
        <f>'31-Earthwork'!B69</f>
        <v>31 25 14 Stabilization Measures for Erosion and Sedimentation Control</v>
      </c>
      <c r="C4257" s="399"/>
      <c r="D4257" s="402" t="str" cm="1">
        <f t="array" ref="D4257">_xlfn.IFNA(_xlfn.IFS('31-Earthwork'!D69="*",'31-Earthwork'!C69,'31-Earthwork'!F69="*",'31-Earthwork'!E69,'31-Earthwork'!H69="*",'31-Earthwork'!G69,'31-Earthwork'!J69="*",'31-Earthwork'!I69,'31-Earthwork'!L69="*",'31-Earthwork'!K69,'31-Earthwork'!N69="*",'31-Earthwork'!M69,'31-Earthwork'!P69="*",'31-Earthwork'!O69,'31-Earthwork'!R69="*",'31-Earthwork'!Q69,'31-Earthwork'!T69="*",'31-Earthwork'!S69),"")</f>
        <v/>
      </c>
      <c r="E4257" s="402" t="e">
        <f>D4257/'Project Data'!$D$22</f>
        <v>#VALUE!</v>
      </c>
      <c r="F4257" s="174" t="s">
        <v>44</v>
      </c>
      <c r="G4257" s="239" t="str" cm="1">
        <f t="array" ref="G4257">_xlfn.IFNA(_xlfn.IFS('31-Earthwork'!F69="*",'31-Earthwork'!E69,'31-Earthwork'!H69="*",'31-Earthwork'!G69,'31-Earthwork'!J69="*",'31-Earthwork'!I69,'31-Earthwork'!L69="*",'31-Earthwork'!K69,'31-Earthwork'!N69="*",'31-Earthwork'!M69,'31-Earthwork'!P69="*",'31-Earthwork'!O69,'31-Earthwork'!R69="*",'31-Earthwork'!Q69,'31-Earthwork'!T69="*",'31-Earthwork'!S69,'31-Earthwork'!V69="*",'31-Earthwork'!U69),"")</f>
        <v/>
      </c>
      <c r="H4257" s="236" t="e">
        <f>G4257/'Project Data'!$D$22</f>
        <v>#VALUE!</v>
      </c>
      <c r="I4257" s="186"/>
      <c r="J4257" s="224"/>
      <c r="K4257" s="404"/>
    </row>
    <row r="4258" spans="1:11" s="147" customFormat="1" ht="15.6" hidden="1">
      <c r="A4258" s="198">
        <f>'31-Earthwork'!A70</f>
        <v>0</v>
      </c>
      <c r="B4258" s="399" t="str">
        <f>'31-Earthwork'!B70</f>
        <v>31 25 14.13 Hydraulically-Applied Erosion Control</v>
      </c>
      <c r="C4258" s="399"/>
      <c r="D4258" s="402" t="str" cm="1">
        <f t="array" ref="D4258">_xlfn.IFNA(_xlfn.IFS('31-Earthwork'!D70="*",'31-Earthwork'!C70,'31-Earthwork'!F70="*",'31-Earthwork'!E70,'31-Earthwork'!H70="*",'31-Earthwork'!G70,'31-Earthwork'!J70="*",'31-Earthwork'!I70,'31-Earthwork'!L70="*",'31-Earthwork'!K70,'31-Earthwork'!N70="*",'31-Earthwork'!M70,'31-Earthwork'!P70="*",'31-Earthwork'!O70,'31-Earthwork'!R70="*",'31-Earthwork'!Q70,'31-Earthwork'!T70="*",'31-Earthwork'!S70),"")</f>
        <v/>
      </c>
      <c r="E4258" s="402" t="e">
        <f>D4258/'Project Data'!$D$22</f>
        <v>#VALUE!</v>
      </c>
      <c r="F4258" s="174" t="s">
        <v>44</v>
      </c>
      <c r="G4258" s="239" t="str" cm="1">
        <f t="array" ref="G4258">_xlfn.IFNA(_xlfn.IFS('31-Earthwork'!F70="*",'31-Earthwork'!E70,'31-Earthwork'!H70="*",'31-Earthwork'!G70,'31-Earthwork'!J70="*",'31-Earthwork'!I70,'31-Earthwork'!L70="*",'31-Earthwork'!K70,'31-Earthwork'!N70="*",'31-Earthwork'!M70,'31-Earthwork'!P70="*",'31-Earthwork'!O70,'31-Earthwork'!R70="*",'31-Earthwork'!Q70,'31-Earthwork'!T70="*",'31-Earthwork'!S70,'31-Earthwork'!V70="*",'31-Earthwork'!U70),"")</f>
        <v/>
      </c>
      <c r="H4258" s="236" t="e">
        <f>G4258/'Project Data'!$D$22</f>
        <v>#VALUE!</v>
      </c>
      <c r="I4258" s="186"/>
      <c r="J4258" s="224"/>
      <c r="K4258" s="404"/>
    </row>
    <row r="4259" spans="1:11" s="147" customFormat="1" ht="15.6" hidden="1">
      <c r="A4259" s="198">
        <f>'31-Earthwork'!A71</f>
        <v>0</v>
      </c>
      <c r="B4259" s="399" t="str">
        <f>'31-Earthwork'!B71</f>
        <v>31 25 14.16 Rolled Erosion Control Mats and Blankets</v>
      </c>
      <c r="C4259" s="399"/>
      <c r="D4259" s="402" t="str" cm="1">
        <f t="array" ref="D4259">_xlfn.IFNA(_xlfn.IFS('31-Earthwork'!D71="*",'31-Earthwork'!C71,'31-Earthwork'!F71="*",'31-Earthwork'!E71,'31-Earthwork'!H71="*",'31-Earthwork'!G71,'31-Earthwork'!J71="*",'31-Earthwork'!I71,'31-Earthwork'!L71="*",'31-Earthwork'!K71,'31-Earthwork'!N71="*",'31-Earthwork'!M71,'31-Earthwork'!P71="*",'31-Earthwork'!O71,'31-Earthwork'!R71="*",'31-Earthwork'!Q71,'31-Earthwork'!T71="*",'31-Earthwork'!S71),"")</f>
        <v/>
      </c>
      <c r="E4259" s="402" t="e">
        <f>D4259/'Project Data'!$D$22</f>
        <v>#VALUE!</v>
      </c>
      <c r="F4259" s="174" t="s">
        <v>44</v>
      </c>
      <c r="G4259" s="239" t="str" cm="1">
        <f t="array" ref="G4259">_xlfn.IFNA(_xlfn.IFS('31-Earthwork'!F71="*",'31-Earthwork'!E71,'31-Earthwork'!H71="*",'31-Earthwork'!G71,'31-Earthwork'!J71="*",'31-Earthwork'!I71,'31-Earthwork'!L71="*",'31-Earthwork'!K71,'31-Earthwork'!N71="*",'31-Earthwork'!M71,'31-Earthwork'!P71="*",'31-Earthwork'!O71,'31-Earthwork'!R71="*",'31-Earthwork'!Q71,'31-Earthwork'!T71="*",'31-Earthwork'!S71,'31-Earthwork'!V71="*",'31-Earthwork'!U71),"")</f>
        <v/>
      </c>
      <c r="H4259" s="236" t="e">
        <f>G4259/'Project Data'!$D$22</f>
        <v>#VALUE!</v>
      </c>
      <c r="I4259" s="186"/>
      <c r="J4259" s="224"/>
      <c r="K4259" s="404"/>
    </row>
    <row r="4260" spans="1:11" s="147" customFormat="1" ht="15.6" hidden="1">
      <c r="A4260" s="198">
        <f>'31-Earthwork'!A72</f>
        <v>0</v>
      </c>
      <c r="B4260" s="399" t="str">
        <f>'31-Earthwork'!B72</f>
        <v>31 25 24 Structural Measures for Erosion and Sedimentation Control</v>
      </c>
      <c r="C4260" s="399"/>
      <c r="D4260" s="402" t="str" cm="1">
        <f t="array" ref="D4260">_xlfn.IFNA(_xlfn.IFS('31-Earthwork'!D72="*",'31-Earthwork'!C72,'31-Earthwork'!F72="*",'31-Earthwork'!E72,'31-Earthwork'!H72="*",'31-Earthwork'!G72,'31-Earthwork'!J72="*",'31-Earthwork'!I72,'31-Earthwork'!L72="*",'31-Earthwork'!K72,'31-Earthwork'!N72="*",'31-Earthwork'!M72,'31-Earthwork'!P72="*",'31-Earthwork'!O72,'31-Earthwork'!R72="*",'31-Earthwork'!Q72,'31-Earthwork'!T72="*",'31-Earthwork'!S72),"")</f>
        <v/>
      </c>
      <c r="E4260" s="402" t="e">
        <f>D4260/'Project Data'!$D$22</f>
        <v>#VALUE!</v>
      </c>
      <c r="F4260" s="174" t="s">
        <v>44</v>
      </c>
      <c r="G4260" s="239" t="str" cm="1">
        <f t="array" ref="G4260">_xlfn.IFNA(_xlfn.IFS('31-Earthwork'!F72="*",'31-Earthwork'!E72,'31-Earthwork'!H72="*",'31-Earthwork'!G72,'31-Earthwork'!J72="*",'31-Earthwork'!I72,'31-Earthwork'!L72="*",'31-Earthwork'!K72,'31-Earthwork'!N72="*",'31-Earthwork'!M72,'31-Earthwork'!P72="*",'31-Earthwork'!O72,'31-Earthwork'!R72="*",'31-Earthwork'!Q72,'31-Earthwork'!T72="*",'31-Earthwork'!S72,'31-Earthwork'!V72="*",'31-Earthwork'!U72),"")</f>
        <v/>
      </c>
      <c r="H4260" s="236" t="e">
        <f>G4260/'Project Data'!$D$22</f>
        <v>#VALUE!</v>
      </c>
      <c r="I4260" s="186"/>
      <c r="J4260" s="224"/>
      <c r="K4260" s="404"/>
    </row>
    <row r="4261" spans="1:11" s="147" customFormat="1" ht="15.6" hidden="1">
      <c r="A4261" s="198">
        <f>'31-Earthwork'!A73</f>
        <v>0</v>
      </c>
      <c r="B4261" s="399" t="str">
        <f>'31-Earthwork'!B73</f>
        <v>31 25 24.13 Rock Barriers</v>
      </c>
      <c r="C4261" s="399"/>
      <c r="D4261" s="402" t="str" cm="1">
        <f t="array" ref="D4261">_xlfn.IFNA(_xlfn.IFS('31-Earthwork'!D73="*",'31-Earthwork'!C73,'31-Earthwork'!F73="*",'31-Earthwork'!E73,'31-Earthwork'!H73="*",'31-Earthwork'!G73,'31-Earthwork'!J73="*",'31-Earthwork'!I73,'31-Earthwork'!L73="*",'31-Earthwork'!K73,'31-Earthwork'!N73="*",'31-Earthwork'!M73,'31-Earthwork'!P73="*",'31-Earthwork'!O73,'31-Earthwork'!R73="*",'31-Earthwork'!Q73,'31-Earthwork'!T73="*",'31-Earthwork'!S73),"")</f>
        <v/>
      </c>
      <c r="E4261" s="402" t="e">
        <f>D4261/'Project Data'!$D$22</f>
        <v>#VALUE!</v>
      </c>
      <c r="F4261" s="174" t="s">
        <v>44</v>
      </c>
      <c r="G4261" s="239" t="str" cm="1">
        <f t="array" ref="G4261">_xlfn.IFNA(_xlfn.IFS('31-Earthwork'!F73="*",'31-Earthwork'!E73,'31-Earthwork'!H73="*",'31-Earthwork'!G73,'31-Earthwork'!J73="*",'31-Earthwork'!I73,'31-Earthwork'!L73="*",'31-Earthwork'!K73,'31-Earthwork'!N73="*",'31-Earthwork'!M73,'31-Earthwork'!P73="*",'31-Earthwork'!O73,'31-Earthwork'!R73="*",'31-Earthwork'!Q73,'31-Earthwork'!T73="*",'31-Earthwork'!S73,'31-Earthwork'!V73="*",'31-Earthwork'!U73),"")</f>
        <v/>
      </c>
      <c r="H4261" s="236" t="e">
        <f>G4261/'Project Data'!$D$22</f>
        <v>#VALUE!</v>
      </c>
      <c r="I4261" s="186"/>
      <c r="J4261" s="224"/>
      <c r="K4261" s="404"/>
    </row>
    <row r="4262" spans="1:11" s="147" customFormat="1" ht="15.6" hidden="1">
      <c r="A4262" s="198">
        <f>'31-Earthwork'!A74</f>
        <v>0</v>
      </c>
      <c r="B4262" s="399" t="str">
        <f>'31-Earthwork'!B74</f>
        <v>31 25 34 Retention Measures for Erosion and Sedimentation Controls</v>
      </c>
      <c r="C4262" s="399"/>
      <c r="D4262" s="402" t="str" cm="1">
        <f t="array" ref="D4262">_xlfn.IFNA(_xlfn.IFS('31-Earthwork'!D74="*",'31-Earthwork'!C74,'31-Earthwork'!F74="*",'31-Earthwork'!E74,'31-Earthwork'!H74="*",'31-Earthwork'!G74,'31-Earthwork'!J74="*",'31-Earthwork'!I74,'31-Earthwork'!L74="*",'31-Earthwork'!K74,'31-Earthwork'!N74="*",'31-Earthwork'!M74,'31-Earthwork'!P74="*",'31-Earthwork'!O74,'31-Earthwork'!R74="*",'31-Earthwork'!Q74,'31-Earthwork'!T74="*",'31-Earthwork'!S74),"")</f>
        <v/>
      </c>
      <c r="E4262" s="402" t="e">
        <f>D4262/'Project Data'!$D$22</f>
        <v>#VALUE!</v>
      </c>
      <c r="F4262" s="174" t="s">
        <v>44</v>
      </c>
      <c r="G4262" s="239" t="str" cm="1">
        <f t="array" ref="G4262">_xlfn.IFNA(_xlfn.IFS('31-Earthwork'!F74="*",'31-Earthwork'!E74,'31-Earthwork'!H74="*",'31-Earthwork'!G74,'31-Earthwork'!J74="*",'31-Earthwork'!I74,'31-Earthwork'!L74="*",'31-Earthwork'!K74,'31-Earthwork'!N74="*",'31-Earthwork'!M74,'31-Earthwork'!P74="*",'31-Earthwork'!O74,'31-Earthwork'!R74="*",'31-Earthwork'!Q74,'31-Earthwork'!T74="*",'31-Earthwork'!S74,'31-Earthwork'!V74="*",'31-Earthwork'!U74),"")</f>
        <v/>
      </c>
      <c r="H4262" s="236" t="e">
        <f>G4262/'Project Data'!$D$22</f>
        <v>#VALUE!</v>
      </c>
      <c r="I4262" s="186"/>
      <c r="J4262" s="224"/>
      <c r="K4262" s="404"/>
    </row>
    <row r="4263" spans="1:11" s="147" customFormat="1" ht="15.6" hidden="1">
      <c r="A4263" s="198">
        <f>'31-Earthwork'!A75</f>
        <v>0</v>
      </c>
      <c r="B4263" s="399" t="str">
        <f>'31-Earthwork'!B75</f>
        <v>31 25 34.13 Rock Basins</v>
      </c>
      <c r="C4263" s="399"/>
      <c r="D4263" s="402" t="str" cm="1">
        <f t="array" ref="D4263">_xlfn.IFNA(_xlfn.IFS('31-Earthwork'!D75="*",'31-Earthwork'!C75,'31-Earthwork'!F75="*",'31-Earthwork'!E75,'31-Earthwork'!H75="*",'31-Earthwork'!G75,'31-Earthwork'!J75="*",'31-Earthwork'!I75,'31-Earthwork'!L75="*",'31-Earthwork'!K75,'31-Earthwork'!N75="*",'31-Earthwork'!M75,'31-Earthwork'!P75="*",'31-Earthwork'!O75,'31-Earthwork'!R75="*",'31-Earthwork'!Q75,'31-Earthwork'!T75="*",'31-Earthwork'!S75),"")</f>
        <v/>
      </c>
      <c r="E4263" s="402" t="e">
        <f>D4263/'Project Data'!$D$22</f>
        <v>#VALUE!</v>
      </c>
      <c r="F4263" s="174" t="s">
        <v>44</v>
      </c>
      <c r="G4263" s="239" t="str" cm="1">
        <f t="array" ref="G4263">_xlfn.IFNA(_xlfn.IFS('31-Earthwork'!F75="*",'31-Earthwork'!E75,'31-Earthwork'!H75="*",'31-Earthwork'!G75,'31-Earthwork'!J75="*",'31-Earthwork'!I75,'31-Earthwork'!L75="*",'31-Earthwork'!K75,'31-Earthwork'!N75="*",'31-Earthwork'!M75,'31-Earthwork'!P75="*",'31-Earthwork'!O75,'31-Earthwork'!R75="*",'31-Earthwork'!Q75,'31-Earthwork'!T75="*",'31-Earthwork'!S75,'31-Earthwork'!V75="*",'31-Earthwork'!U75),"")</f>
        <v/>
      </c>
      <c r="H4263" s="236" t="e">
        <f>G4263/'Project Data'!$D$22</f>
        <v>#VALUE!</v>
      </c>
      <c r="I4263" s="186"/>
      <c r="J4263" s="224"/>
      <c r="K4263" s="404"/>
    </row>
    <row r="4264" spans="1:11" s="147" customFormat="1" ht="15.6" hidden="1">
      <c r="A4264" s="198">
        <f>'31-Earthwork'!A76</f>
        <v>0</v>
      </c>
      <c r="B4264" s="399" t="str">
        <f>'31-Earthwork'!B76</f>
        <v>31 30 00 Earthwork Methods</v>
      </c>
      <c r="C4264" s="399"/>
      <c r="D4264" s="402" t="str" cm="1">
        <f t="array" ref="D4264">_xlfn.IFNA(_xlfn.IFS('31-Earthwork'!D76="*",'31-Earthwork'!C76,'31-Earthwork'!F76="*",'31-Earthwork'!E76,'31-Earthwork'!H76="*",'31-Earthwork'!G76,'31-Earthwork'!J76="*",'31-Earthwork'!I76,'31-Earthwork'!L76="*",'31-Earthwork'!K76,'31-Earthwork'!N76="*",'31-Earthwork'!M76,'31-Earthwork'!P76="*",'31-Earthwork'!O76,'31-Earthwork'!R76="*",'31-Earthwork'!Q76,'31-Earthwork'!T76="*",'31-Earthwork'!S76),"")</f>
        <v/>
      </c>
      <c r="E4264" s="402" t="e">
        <f>D4264/'Project Data'!$D$22</f>
        <v>#VALUE!</v>
      </c>
      <c r="F4264" s="174" t="s">
        <v>44</v>
      </c>
      <c r="G4264" s="239" t="str" cm="1">
        <f t="array" ref="G4264">_xlfn.IFNA(_xlfn.IFS('31-Earthwork'!F76="*",'31-Earthwork'!E76,'31-Earthwork'!H76="*",'31-Earthwork'!G76,'31-Earthwork'!J76="*",'31-Earthwork'!I76,'31-Earthwork'!L76="*",'31-Earthwork'!K76,'31-Earthwork'!N76="*",'31-Earthwork'!M76,'31-Earthwork'!P76="*",'31-Earthwork'!O76,'31-Earthwork'!R76="*",'31-Earthwork'!Q76,'31-Earthwork'!T76="*",'31-Earthwork'!S76,'31-Earthwork'!V76="*",'31-Earthwork'!U76),"")</f>
        <v/>
      </c>
      <c r="H4264" s="236" t="e">
        <f>G4264/'Project Data'!$D$22</f>
        <v>#VALUE!</v>
      </c>
      <c r="I4264" s="186"/>
      <c r="J4264" s="224"/>
      <c r="K4264" s="404"/>
    </row>
    <row r="4265" spans="1:11" s="147" customFormat="1" ht="15.6" hidden="1">
      <c r="A4265" s="198">
        <f>'31-Earthwork'!A77</f>
        <v>0</v>
      </c>
      <c r="B4265" s="399" t="str">
        <f>'31-Earthwork'!B77</f>
        <v>31 31 00 Soil Treatment</v>
      </c>
      <c r="C4265" s="399"/>
      <c r="D4265" s="402" t="str" cm="1">
        <f t="array" ref="D4265">_xlfn.IFNA(_xlfn.IFS('31-Earthwork'!D77="*",'31-Earthwork'!C77,'31-Earthwork'!F77="*",'31-Earthwork'!E77,'31-Earthwork'!H77="*",'31-Earthwork'!G77,'31-Earthwork'!J77="*",'31-Earthwork'!I77,'31-Earthwork'!L77="*",'31-Earthwork'!K77,'31-Earthwork'!N77="*",'31-Earthwork'!M77,'31-Earthwork'!P77="*",'31-Earthwork'!O77,'31-Earthwork'!R77="*",'31-Earthwork'!Q77,'31-Earthwork'!T77="*",'31-Earthwork'!S77),"")</f>
        <v/>
      </c>
      <c r="E4265" s="402" t="e">
        <f>D4265/'Project Data'!$D$22</f>
        <v>#VALUE!</v>
      </c>
      <c r="F4265" s="174" t="s">
        <v>44</v>
      </c>
      <c r="G4265" s="239" t="str" cm="1">
        <f t="array" ref="G4265">_xlfn.IFNA(_xlfn.IFS('31-Earthwork'!F77="*",'31-Earthwork'!E77,'31-Earthwork'!H77="*",'31-Earthwork'!G77,'31-Earthwork'!J77="*",'31-Earthwork'!I77,'31-Earthwork'!L77="*",'31-Earthwork'!K77,'31-Earthwork'!N77="*",'31-Earthwork'!M77,'31-Earthwork'!P77="*",'31-Earthwork'!O77,'31-Earthwork'!R77="*",'31-Earthwork'!Q77,'31-Earthwork'!T77="*",'31-Earthwork'!S77,'31-Earthwork'!V77="*",'31-Earthwork'!U77),"")</f>
        <v/>
      </c>
      <c r="H4265" s="236" t="e">
        <f>G4265/'Project Data'!$D$22</f>
        <v>#VALUE!</v>
      </c>
      <c r="I4265" s="186"/>
      <c r="J4265" s="224"/>
      <c r="K4265" s="404"/>
    </row>
    <row r="4266" spans="1:11" s="147" customFormat="1" ht="15.6" hidden="1">
      <c r="A4266" s="198">
        <f>'31-Earthwork'!A78</f>
        <v>0</v>
      </c>
      <c r="B4266" s="399" t="str">
        <f>'31-Earthwork'!B78</f>
        <v>31 31 13 Rodent Control</v>
      </c>
      <c r="C4266" s="399"/>
      <c r="D4266" s="402" t="str" cm="1">
        <f t="array" ref="D4266">_xlfn.IFNA(_xlfn.IFS('31-Earthwork'!D78="*",'31-Earthwork'!C78,'31-Earthwork'!F78="*",'31-Earthwork'!E78,'31-Earthwork'!H78="*",'31-Earthwork'!G78,'31-Earthwork'!J78="*",'31-Earthwork'!I78,'31-Earthwork'!L78="*",'31-Earthwork'!K78,'31-Earthwork'!N78="*",'31-Earthwork'!M78,'31-Earthwork'!P78="*",'31-Earthwork'!O78,'31-Earthwork'!R78="*",'31-Earthwork'!Q78,'31-Earthwork'!T78="*",'31-Earthwork'!S78),"")</f>
        <v/>
      </c>
      <c r="E4266" s="402" t="e">
        <f>D4266/'Project Data'!$D$22</f>
        <v>#VALUE!</v>
      </c>
      <c r="F4266" s="174" t="s">
        <v>44</v>
      </c>
      <c r="G4266" s="239" t="str" cm="1">
        <f t="array" ref="G4266">_xlfn.IFNA(_xlfn.IFS('31-Earthwork'!F78="*",'31-Earthwork'!E78,'31-Earthwork'!H78="*",'31-Earthwork'!G78,'31-Earthwork'!J78="*",'31-Earthwork'!I78,'31-Earthwork'!L78="*",'31-Earthwork'!K78,'31-Earthwork'!N78="*",'31-Earthwork'!M78,'31-Earthwork'!P78="*",'31-Earthwork'!O78,'31-Earthwork'!R78="*",'31-Earthwork'!Q78,'31-Earthwork'!T78="*",'31-Earthwork'!S78,'31-Earthwork'!V78="*",'31-Earthwork'!U78),"")</f>
        <v/>
      </c>
      <c r="H4266" s="236" t="e">
        <f>G4266/'Project Data'!$D$22</f>
        <v>#VALUE!</v>
      </c>
      <c r="I4266" s="186"/>
      <c r="J4266" s="224"/>
      <c r="K4266" s="404"/>
    </row>
    <row r="4267" spans="1:11" s="147" customFormat="1" ht="15.6" hidden="1">
      <c r="A4267" s="198">
        <f>'31-Earthwork'!A79</f>
        <v>0</v>
      </c>
      <c r="B4267" s="399" t="str">
        <f>'31-Earthwork'!B79</f>
        <v>31 31 19 Vegetation Control</v>
      </c>
      <c r="C4267" s="399"/>
      <c r="D4267" s="402" t="str" cm="1">
        <f t="array" ref="D4267">_xlfn.IFNA(_xlfn.IFS('31-Earthwork'!D79="*",'31-Earthwork'!C79,'31-Earthwork'!F79="*",'31-Earthwork'!E79,'31-Earthwork'!H79="*",'31-Earthwork'!G79,'31-Earthwork'!J79="*",'31-Earthwork'!I79,'31-Earthwork'!L79="*",'31-Earthwork'!K79,'31-Earthwork'!N79="*",'31-Earthwork'!M79,'31-Earthwork'!P79="*",'31-Earthwork'!O79,'31-Earthwork'!R79="*",'31-Earthwork'!Q79,'31-Earthwork'!T79="*",'31-Earthwork'!S79),"")</f>
        <v/>
      </c>
      <c r="E4267" s="402" t="e">
        <f>D4267/'Project Data'!$D$22</f>
        <v>#VALUE!</v>
      </c>
      <c r="F4267" s="174" t="s">
        <v>44</v>
      </c>
      <c r="G4267" s="239" t="str" cm="1">
        <f t="array" ref="G4267">_xlfn.IFNA(_xlfn.IFS('31-Earthwork'!F79="*",'31-Earthwork'!E79,'31-Earthwork'!H79="*",'31-Earthwork'!G79,'31-Earthwork'!J79="*",'31-Earthwork'!I79,'31-Earthwork'!L79="*",'31-Earthwork'!K79,'31-Earthwork'!N79="*",'31-Earthwork'!M79,'31-Earthwork'!P79="*",'31-Earthwork'!O79,'31-Earthwork'!R79="*",'31-Earthwork'!Q79,'31-Earthwork'!T79="*",'31-Earthwork'!S79,'31-Earthwork'!V79="*",'31-Earthwork'!U79),"")</f>
        <v/>
      </c>
      <c r="H4267" s="236" t="e">
        <f>G4267/'Project Data'!$D$22</f>
        <v>#VALUE!</v>
      </c>
      <c r="I4267" s="186"/>
      <c r="J4267" s="224"/>
      <c r="K4267" s="404"/>
    </row>
    <row r="4268" spans="1:11" s="147" customFormat="1" ht="15.6" hidden="1">
      <c r="A4268" s="398" t="str">
        <f>'31-Earthwork'!A80</f>
        <v xml:space="preserve"> </v>
      </c>
      <c r="B4268" s="399" t="str">
        <f>'31-Earthwork'!B80</f>
        <v>31 32 00 Soil Stabilization</v>
      </c>
      <c r="C4268" s="399"/>
      <c r="D4268" s="402" t="str" cm="1">
        <f t="array" ref="D4268">_xlfn.IFNA(_xlfn.IFS('31-Earthwork'!D80="*",'31-Earthwork'!C80,'31-Earthwork'!F80="*",'31-Earthwork'!E80,'31-Earthwork'!H80="*",'31-Earthwork'!G80,'31-Earthwork'!J80="*",'31-Earthwork'!I80,'31-Earthwork'!L80="*",'31-Earthwork'!K80,'31-Earthwork'!N80="*",'31-Earthwork'!M80,'31-Earthwork'!P80="*",'31-Earthwork'!O80,'31-Earthwork'!R80="*",'31-Earthwork'!Q80,'31-Earthwork'!T80="*",'31-Earthwork'!S80),"")</f>
        <v/>
      </c>
      <c r="E4268" s="402" t="e">
        <f>D4268/'Project Data'!$D$22</f>
        <v>#VALUE!</v>
      </c>
      <c r="F4268" s="421" t="s">
        <v>44</v>
      </c>
      <c r="G4268" s="423" t="str" cm="1">
        <f t="array" ref="G4268">_xlfn.IFNA(_xlfn.IFS('31-Earthwork'!F80="*",'31-Earthwork'!E80,'31-Earthwork'!H80="*",'31-Earthwork'!G80,'31-Earthwork'!J80="*",'31-Earthwork'!I80,'31-Earthwork'!L80="*",'31-Earthwork'!K80,'31-Earthwork'!N80="*",'31-Earthwork'!M80,'31-Earthwork'!P80="*",'31-Earthwork'!O80,'31-Earthwork'!R80="*",'31-Earthwork'!Q80,'31-Earthwork'!T80="*",'31-Earthwork'!S80,'31-Earthwork'!V80="*",'31-Earthwork'!U80),"")</f>
        <v/>
      </c>
      <c r="H4268" s="402" t="e">
        <f>G4268/'Project Data'!$D$22</f>
        <v>#VALUE!</v>
      </c>
      <c r="I4268" s="426"/>
      <c r="J4268" s="427"/>
      <c r="K4268" s="404"/>
    </row>
    <row r="4269" spans="1:11" s="147" customFormat="1" ht="15.6" hidden="1">
      <c r="A4269" s="198">
        <f>'31-Earthwork'!A81</f>
        <v>0</v>
      </c>
      <c r="B4269" s="399" t="str">
        <f>'31-Earthwork'!B81</f>
        <v>31 32 13 Soil Mixing Stabilization</v>
      </c>
      <c r="C4269" s="399"/>
      <c r="D4269" s="402" t="str" cm="1">
        <f t="array" ref="D4269">_xlfn.IFNA(_xlfn.IFS('31-Earthwork'!D81="*",'31-Earthwork'!C81,'31-Earthwork'!F81="*",'31-Earthwork'!E81,'31-Earthwork'!H81="*",'31-Earthwork'!G81,'31-Earthwork'!J81="*",'31-Earthwork'!I81,'31-Earthwork'!L81="*",'31-Earthwork'!K81,'31-Earthwork'!N81="*",'31-Earthwork'!M81,'31-Earthwork'!P81="*",'31-Earthwork'!O81,'31-Earthwork'!R81="*",'31-Earthwork'!Q81,'31-Earthwork'!T81="*",'31-Earthwork'!S81),"")</f>
        <v/>
      </c>
      <c r="E4269" s="402" t="e">
        <f>D4269/'Project Data'!$D$22</f>
        <v>#VALUE!</v>
      </c>
      <c r="F4269" s="174" t="s">
        <v>44</v>
      </c>
      <c r="G4269" s="239" t="str" cm="1">
        <f t="array" ref="G4269">_xlfn.IFNA(_xlfn.IFS('31-Earthwork'!F81="*",'31-Earthwork'!E81,'31-Earthwork'!H81="*",'31-Earthwork'!G81,'31-Earthwork'!J81="*",'31-Earthwork'!I81,'31-Earthwork'!L81="*",'31-Earthwork'!K81,'31-Earthwork'!N81="*",'31-Earthwork'!M81,'31-Earthwork'!P81="*",'31-Earthwork'!O81,'31-Earthwork'!R81="*",'31-Earthwork'!Q81,'31-Earthwork'!T81="*",'31-Earthwork'!S81,'31-Earthwork'!V81="*",'31-Earthwork'!U81),"")</f>
        <v/>
      </c>
      <c r="H4269" s="236" t="e">
        <f>G4269/'Project Data'!$D$22</f>
        <v>#VALUE!</v>
      </c>
      <c r="I4269" s="186"/>
      <c r="J4269" s="224"/>
      <c r="K4269" s="404"/>
    </row>
    <row r="4270" spans="1:11" s="147" customFormat="1" ht="15.6" hidden="1">
      <c r="A4270" s="198">
        <f>'31-Earthwork'!A82</f>
        <v>0</v>
      </c>
      <c r="B4270" s="399" t="str">
        <f>'31-Earthwork'!B82</f>
        <v>31 32 13.13 Asphalt Soil Stabilization</v>
      </c>
      <c r="C4270" s="399"/>
      <c r="D4270" s="402" t="str" cm="1">
        <f t="array" ref="D4270">_xlfn.IFNA(_xlfn.IFS('31-Earthwork'!D82="*",'31-Earthwork'!C82,'31-Earthwork'!F82="*",'31-Earthwork'!E82,'31-Earthwork'!H82="*",'31-Earthwork'!G82,'31-Earthwork'!J82="*",'31-Earthwork'!I82,'31-Earthwork'!L82="*",'31-Earthwork'!K82,'31-Earthwork'!N82="*",'31-Earthwork'!M82,'31-Earthwork'!P82="*",'31-Earthwork'!O82,'31-Earthwork'!R82="*",'31-Earthwork'!Q82,'31-Earthwork'!T82="*",'31-Earthwork'!S82),"")</f>
        <v/>
      </c>
      <c r="E4270" s="402" t="e">
        <f>D4270/'Project Data'!$D$22</f>
        <v>#VALUE!</v>
      </c>
      <c r="F4270" s="174" t="s">
        <v>44</v>
      </c>
      <c r="G4270" s="239" t="str" cm="1">
        <f t="array" ref="G4270">_xlfn.IFNA(_xlfn.IFS('31-Earthwork'!F82="*",'31-Earthwork'!E82,'31-Earthwork'!H82="*",'31-Earthwork'!G82,'31-Earthwork'!J82="*",'31-Earthwork'!I82,'31-Earthwork'!L82="*",'31-Earthwork'!K82,'31-Earthwork'!N82="*",'31-Earthwork'!M82,'31-Earthwork'!P82="*",'31-Earthwork'!O82,'31-Earthwork'!R82="*",'31-Earthwork'!Q82,'31-Earthwork'!T82="*",'31-Earthwork'!S82,'31-Earthwork'!V82="*",'31-Earthwork'!U82),"")</f>
        <v/>
      </c>
      <c r="H4270" s="236" t="e">
        <f>G4270/'Project Data'!$D$22</f>
        <v>#VALUE!</v>
      </c>
      <c r="I4270" s="186"/>
      <c r="J4270" s="224"/>
      <c r="K4270" s="404"/>
    </row>
    <row r="4271" spans="1:11" s="147" customFormat="1" ht="15.6" hidden="1">
      <c r="A4271" s="198">
        <f>'31-Earthwork'!A83</f>
        <v>0</v>
      </c>
      <c r="B4271" s="399" t="str">
        <f>'31-Earthwork'!B83</f>
        <v>31 32 13.16 Cement Soil Stabilization</v>
      </c>
      <c r="C4271" s="399"/>
      <c r="D4271" s="402" t="str" cm="1">
        <f t="array" ref="D4271">_xlfn.IFNA(_xlfn.IFS('31-Earthwork'!D83="*",'31-Earthwork'!C83,'31-Earthwork'!F83="*",'31-Earthwork'!E83,'31-Earthwork'!H83="*",'31-Earthwork'!G83,'31-Earthwork'!J83="*",'31-Earthwork'!I83,'31-Earthwork'!L83="*",'31-Earthwork'!K83,'31-Earthwork'!N83="*",'31-Earthwork'!M83,'31-Earthwork'!P83="*",'31-Earthwork'!O83,'31-Earthwork'!R83="*",'31-Earthwork'!Q83,'31-Earthwork'!T83="*",'31-Earthwork'!S83),"")</f>
        <v/>
      </c>
      <c r="E4271" s="402" t="e">
        <f>D4271/'Project Data'!$D$22</f>
        <v>#VALUE!</v>
      </c>
      <c r="F4271" s="174" t="s">
        <v>44</v>
      </c>
      <c r="G4271" s="239" t="str" cm="1">
        <f t="array" ref="G4271">_xlfn.IFNA(_xlfn.IFS('31-Earthwork'!F83="*",'31-Earthwork'!E83,'31-Earthwork'!H83="*",'31-Earthwork'!G83,'31-Earthwork'!J83="*",'31-Earthwork'!I83,'31-Earthwork'!L83="*",'31-Earthwork'!K83,'31-Earthwork'!N83="*",'31-Earthwork'!M83,'31-Earthwork'!P83="*",'31-Earthwork'!O83,'31-Earthwork'!R83="*",'31-Earthwork'!Q83,'31-Earthwork'!T83="*",'31-Earthwork'!S83,'31-Earthwork'!V83="*",'31-Earthwork'!U83),"")</f>
        <v/>
      </c>
      <c r="H4271" s="236" t="e">
        <f>G4271/'Project Data'!$D$22</f>
        <v>#VALUE!</v>
      </c>
      <c r="I4271" s="186"/>
      <c r="J4271" s="224"/>
      <c r="K4271" s="404"/>
    </row>
    <row r="4272" spans="1:11" s="147" customFormat="1" ht="15.6" hidden="1">
      <c r="A4272" s="198">
        <f>'31-Earthwork'!A84</f>
        <v>0</v>
      </c>
      <c r="B4272" s="399" t="str">
        <f>'31-Earthwork'!B84</f>
        <v>31 32 13.19 Lime Soil Stabilization</v>
      </c>
      <c r="C4272" s="399"/>
      <c r="D4272" s="402" t="str" cm="1">
        <f t="array" ref="D4272">_xlfn.IFNA(_xlfn.IFS('31-Earthwork'!D84="*",'31-Earthwork'!C84,'31-Earthwork'!F84="*",'31-Earthwork'!E84,'31-Earthwork'!H84="*",'31-Earthwork'!G84,'31-Earthwork'!J84="*",'31-Earthwork'!I84,'31-Earthwork'!L84="*",'31-Earthwork'!K84,'31-Earthwork'!N84="*",'31-Earthwork'!M84,'31-Earthwork'!P84="*",'31-Earthwork'!O84,'31-Earthwork'!R84="*",'31-Earthwork'!Q84,'31-Earthwork'!T84="*",'31-Earthwork'!S84),"")</f>
        <v/>
      </c>
      <c r="E4272" s="402" t="e">
        <f>D4272/'Project Data'!$D$22</f>
        <v>#VALUE!</v>
      </c>
      <c r="F4272" s="174" t="s">
        <v>44</v>
      </c>
      <c r="G4272" s="239" t="str" cm="1">
        <f t="array" ref="G4272">_xlfn.IFNA(_xlfn.IFS('31-Earthwork'!F84="*",'31-Earthwork'!E84,'31-Earthwork'!H84="*",'31-Earthwork'!G84,'31-Earthwork'!J84="*",'31-Earthwork'!I84,'31-Earthwork'!L84="*",'31-Earthwork'!K84,'31-Earthwork'!N84="*",'31-Earthwork'!M84,'31-Earthwork'!P84="*",'31-Earthwork'!O84,'31-Earthwork'!R84="*",'31-Earthwork'!Q84,'31-Earthwork'!T84="*",'31-Earthwork'!S84,'31-Earthwork'!V84="*",'31-Earthwork'!U84),"")</f>
        <v/>
      </c>
      <c r="H4272" s="236" t="e">
        <f>G4272/'Project Data'!$D$22</f>
        <v>#VALUE!</v>
      </c>
      <c r="I4272" s="186"/>
      <c r="J4272" s="224"/>
      <c r="K4272" s="404"/>
    </row>
    <row r="4273" spans="1:11" s="147" customFormat="1" ht="15.6" hidden="1">
      <c r="A4273" s="198">
        <f>'31-Earthwork'!A85</f>
        <v>0</v>
      </c>
      <c r="B4273" s="399" t="str">
        <f>'31-Earthwork'!B85</f>
        <v>31 32 13.23 Fly-Ash Soil Stabilization</v>
      </c>
      <c r="C4273" s="399"/>
      <c r="D4273" s="402" t="str" cm="1">
        <f t="array" ref="D4273">_xlfn.IFNA(_xlfn.IFS('31-Earthwork'!D85="*",'31-Earthwork'!C85,'31-Earthwork'!F85="*",'31-Earthwork'!E85,'31-Earthwork'!H85="*",'31-Earthwork'!G85,'31-Earthwork'!J85="*",'31-Earthwork'!I85,'31-Earthwork'!L85="*",'31-Earthwork'!K85,'31-Earthwork'!N85="*",'31-Earthwork'!M85,'31-Earthwork'!P85="*",'31-Earthwork'!O85,'31-Earthwork'!R85="*",'31-Earthwork'!Q85,'31-Earthwork'!T85="*",'31-Earthwork'!S85),"")</f>
        <v/>
      </c>
      <c r="E4273" s="402" t="e">
        <f>D4273/'Project Data'!$D$22</f>
        <v>#VALUE!</v>
      </c>
      <c r="F4273" s="174" t="s">
        <v>44</v>
      </c>
      <c r="G4273" s="239" t="str" cm="1">
        <f t="array" ref="G4273">_xlfn.IFNA(_xlfn.IFS('31-Earthwork'!F85="*",'31-Earthwork'!E85,'31-Earthwork'!H85="*",'31-Earthwork'!G85,'31-Earthwork'!J85="*",'31-Earthwork'!I85,'31-Earthwork'!L85="*",'31-Earthwork'!K85,'31-Earthwork'!N85="*",'31-Earthwork'!M85,'31-Earthwork'!P85="*",'31-Earthwork'!O85,'31-Earthwork'!R85="*",'31-Earthwork'!Q85,'31-Earthwork'!T85="*",'31-Earthwork'!S85,'31-Earthwork'!V85="*",'31-Earthwork'!U85),"")</f>
        <v/>
      </c>
      <c r="H4273" s="236" t="e">
        <f>G4273/'Project Data'!$D$22</f>
        <v>#VALUE!</v>
      </c>
      <c r="I4273" s="186"/>
      <c r="J4273" s="224"/>
      <c r="K4273" s="404"/>
    </row>
    <row r="4274" spans="1:11" s="147" customFormat="1" ht="15.6" hidden="1">
      <c r="A4274" s="198">
        <f>'31-Earthwork'!A86</f>
        <v>0</v>
      </c>
      <c r="B4274" s="399" t="str">
        <f>'31-Earthwork'!B86</f>
        <v>31 32 13.26 Lime-Fly-Ash Soil Stabilization</v>
      </c>
      <c r="C4274" s="399"/>
      <c r="D4274" s="402" t="str" cm="1">
        <f t="array" ref="D4274">_xlfn.IFNA(_xlfn.IFS('31-Earthwork'!D86="*",'31-Earthwork'!C86,'31-Earthwork'!F86="*",'31-Earthwork'!E86,'31-Earthwork'!H86="*",'31-Earthwork'!G86,'31-Earthwork'!J86="*",'31-Earthwork'!I86,'31-Earthwork'!L86="*",'31-Earthwork'!K86,'31-Earthwork'!N86="*",'31-Earthwork'!M86,'31-Earthwork'!P86="*",'31-Earthwork'!O86,'31-Earthwork'!R86="*",'31-Earthwork'!Q86,'31-Earthwork'!T86="*",'31-Earthwork'!S86),"")</f>
        <v/>
      </c>
      <c r="E4274" s="402" t="e">
        <f>D4274/'Project Data'!$D$22</f>
        <v>#VALUE!</v>
      </c>
      <c r="F4274" s="174" t="s">
        <v>44</v>
      </c>
      <c r="G4274" s="239" t="str" cm="1">
        <f t="array" ref="G4274">_xlfn.IFNA(_xlfn.IFS('31-Earthwork'!F86="*",'31-Earthwork'!E86,'31-Earthwork'!H86="*",'31-Earthwork'!G86,'31-Earthwork'!J86="*",'31-Earthwork'!I86,'31-Earthwork'!L86="*",'31-Earthwork'!K86,'31-Earthwork'!N86="*",'31-Earthwork'!M86,'31-Earthwork'!P86="*",'31-Earthwork'!O86,'31-Earthwork'!R86="*",'31-Earthwork'!Q86,'31-Earthwork'!T86="*",'31-Earthwork'!S86,'31-Earthwork'!V86="*",'31-Earthwork'!U86),"")</f>
        <v/>
      </c>
      <c r="H4274" s="236" t="e">
        <f>G4274/'Project Data'!$D$22</f>
        <v>#VALUE!</v>
      </c>
      <c r="I4274" s="186"/>
      <c r="J4274" s="224"/>
      <c r="K4274" s="404"/>
    </row>
    <row r="4275" spans="1:11" s="147" customFormat="1" ht="15.6" hidden="1">
      <c r="A4275" s="198">
        <f>'31-Earthwork'!A87</f>
        <v>0</v>
      </c>
      <c r="B4275" s="399" t="str">
        <f>'31-Earthwork'!B87</f>
        <v>31 32 16 Chemical Treatment Soil Stabilization</v>
      </c>
      <c r="C4275" s="399"/>
      <c r="D4275" s="402" t="str" cm="1">
        <f t="array" ref="D4275">_xlfn.IFNA(_xlfn.IFS('31-Earthwork'!D87="*",'31-Earthwork'!C87,'31-Earthwork'!F87="*",'31-Earthwork'!E87,'31-Earthwork'!H87="*",'31-Earthwork'!G87,'31-Earthwork'!J87="*",'31-Earthwork'!I87,'31-Earthwork'!L87="*",'31-Earthwork'!K87,'31-Earthwork'!N87="*",'31-Earthwork'!M87,'31-Earthwork'!P87="*",'31-Earthwork'!O87,'31-Earthwork'!R87="*",'31-Earthwork'!Q87,'31-Earthwork'!T87="*",'31-Earthwork'!S87),"")</f>
        <v/>
      </c>
      <c r="E4275" s="402" t="e">
        <f>D4275/'Project Data'!$D$22</f>
        <v>#VALUE!</v>
      </c>
      <c r="F4275" s="174" t="s">
        <v>44</v>
      </c>
      <c r="G4275" s="239" t="str" cm="1">
        <f t="array" ref="G4275">_xlfn.IFNA(_xlfn.IFS('31-Earthwork'!F87="*",'31-Earthwork'!E87,'31-Earthwork'!H87="*",'31-Earthwork'!G87,'31-Earthwork'!J87="*",'31-Earthwork'!I87,'31-Earthwork'!L87="*",'31-Earthwork'!K87,'31-Earthwork'!N87="*",'31-Earthwork'!M87,'31-Earthwork'!P87="*",'31-Earthwork'!O87,'31-Earthwork'!R87="*",'31-Earthwork'!Q87,'31-Earthwork'!T87="*",'31-Earthwork'!S87,'31-Earthwork'!V87="*",'31-Earthwork'!U87),"")</f>
        <v/>
      </c>
      <c r="H4275" s="236" t="e">
        <f>G4275/'Project Data'!$D$22</f>
        <v>#VALUE!</v>
      </c>
      <c r="I4275" s="186"/>
      <c r="J4275" s="224"/>
      <c r="K4275" s="404"/>
    </row>
    <row r="4276" spans="1:11" s="147" customFormat="1" ht="15.6" hidden="1">
      <c r="A4276" s="198">
        <f>'31-Earthwork'!A88</f>
        <v>0</v>
      </c>
      <c r="B4276" s="399" t="str">
        <f>'31-Earthwork'!B88</f>
        <v>31 32 16.13 Polymer Emulsion Soil Stabilization</v>
      </c>
      <c r="C4276" s="399"/>
      <c r="D4276" s="402" t="str" cm="1">
        <f t="array" ref="D4276">_xlfn.IFNA(_xlfn.IFS('31-Earthwork'!D88="*",'31-Earthwork'!C88,'31-Earthwork'!F88="*",'31-Earthwork'!E88,'31-Earthwork'!H88="*",'31-Earthwork'!G88,'31-Earthwork'!J88="*",'31-Earthwork'!I88,'31-Earthwork'!L88="*",'31-Earthwork'!K88,'31-Earthwork'!N88="*",'31-Earthwork'!M88,'31-Earthwork'!P88="*",'31-Earthwork'!O88,'31-Earthwork'!R88="*",'31-Earthwork'!Q88,'31-Earthwork'!T88="*",'31-Earthwork'!S88),"")</f>
        <v/>
      </c>
      <c r="E4276" s="402" t="e">
        <f>D4276/'Project Data'!$D$22</f>
        <v>#VALUE!</v>
      </c>
      <c r="F4276" s="174" t="s">
        <v>44</v>
      </c>
      <c r="G4276" s="239" t="str" cm="1">
        <f t="array" ref="G4276">_xlfn.IFNA(_xlfn.IFS('31-Earthwork'!F88="*",'31-Earthwork'!E88,'31-Earthwork'!H88="*",'31-Earthwork'!G88,'31-Earthwork'!J88="*",'31-Earthwork'!I88,'31-Earthwork'!L88="*",'31-Earthwork'!K88,'31-Earthwork'!N88="*",'31-Earthwork'!M88,'31-Earthwork'!P88="*",'31-Earthwork'!O88,'31-Earthwork'!R88="*",'31-Earthwork'!Q88,'31-Earthwork'!T88="*",'31-Earthwork'!S88,'31-Earthwork'!V88="*",'31-Earthwork'!U88),"")</f>
        <v/>
      </c>
      <c r="H4276" s="236" t="e">
        <f>G4276/'Project Data'!$D$22</f>
        <v>#VALUE!</v>
      </c>
      <c r="I4276" s="186"/>
      <c r="J4276" s="224"/>
      <c r="K4276" s="404"/>
    </row>
    <row r="4277" spans="1:11" s="147" customFormat="1" ht="15.6" hidden="1">
      <c r="A4277" s="198">
        <f>'31-Earthwork'!A89</f>
        <v>0</v>
      </c>
      <c r="B4277" s="399" t="str">
        <f>'31-Earthwork'!B89</f>
        <v>31 32 17 Water Injection Soil Stabilization</v>
      </c>
      <c r="C4277" s="399"/>
      <c r="D4277" s="402" t="str" cm="1">
        <f t="array" ref="D4277">_xlfn.IFNA(_xlfn.IFS('31-Earthwork'!D89="*",'31-Earthwork'!C89,'31-Earthwork'!F89="*",'31-Earthwork'!E89,'31-Earthwork'!H89="*",'31-Earthwork'!G89,'31-Earthwork'!J89="*",'31-Earthwork'!I89,'31-Earthwork'!L89="*",'31-Earthwork'!K89,'31-Earthwork'!N89="*",'31-Earthwork'!M89,'31-Earthwork'!P89="*",'31-Earthwork'!O89,'31-Earthwork'!R89="*",'31-Earthwork'!Q89,'31-Earthwork'!T89="*",'31-Earthwork'!S89),"")</f>
        <v/>
      </c>
      <c r="E4277" s="402" t="e">
        <f>D4277/'Project Data'!$D$22</f>
        <v>#VALUE!</v>
      </c>
      <c r="F4277" s="174" t="s">
        <v>44</v>
      </c>
      <c r="G4277" s="239" t="str" cm="1">
        <f t="array" ref="G4277">_xlfn.IFNA(_xlfn.IFS('31-Earthwork'!F89="*",'31-Earthwork'!E89,'31-Earthwork'!H89="*",'31-Earthwork'!G89,'31-Earthwork'!J89="*",'31-Earthwork'!I89,'31-Earthwork'!L89="*",'31-Earthwork'!K89,'31-Earthwork'!N89="*",'31-Earthwork'!M89,'31-Earthwork'!P89="*",'31-Earthwork'!O89,'31-Earthwork'!R89="*",'31-Earthwork'!Q89,'31-Earthwork'!T89="*",'31-Earthwork'!S89,'31-Earthwork'!V89="*",'31-Earthwork'!U89),"")</f>
        <v/>
      </c>
      <c r="H4277" s="236" t="e">
        <f>G4277/'Project Data'!$D$22</f>
        <v>#VALUE!</v>
      </c>
      <c r="I4277" s="186"/>
      <c r="J4277" s="224"/>
      <c r="K4277" s="404"/>
    </row>
    <row r="4278" spans="1:11" s="147" customFormat="1" ht="15.6" hidden="1">
      <c r="A4278" s="198">
        <f>'31-Earthwork'!A90</f>
        <v>0</v>
      </c>
      <c r="B4278" s="399" t="str">
        <f>'31-Earthwork'!B90</f>
        <v>31 32 19 Geosynthetic Soil Stabilization and Layer Separation</v>
      </c>
      <c r="C4278" s="399"/>
      <c r="D4278" s="402" t="str" cm="1">
        <f t="array" ref="D4278">_xlfn.IFNA(_xlfn.IFS('31-Earthwork'!D90="*",'31-Earthwork'!C90,'31-Earthwork'!F90="*",'31-Earthwork'!E90,'31-Earthwork'!H90="*",'31-Earthwork'!G90,'31-Earthwork'!J90="*",'31-Earthwork'!I90,'31-Earthwork'!L90="*",'31-Earthwork'!K90,'31-Earthwork'!N90="*",'31-Earthwork'!M90,'31-Earthwork'!P90="*",'31-Earthwork'!O90,'31-Earthwork'!R90="*",'31-Earthwork'!Q90,'31-Earthwork'!T90="*",'31-Earthwork'!S90),"")</f>
        <v/>
      </c>
      <c r="E4278" s="402" t="e">
        <f>D4278/'Project Data'!$D$22</f>
        <v>#VALUE!</v>
      </c>
      <c r="F4278" s="174" t="s">
        <v>44</v>
      </c>
      <c r="G4278" s="239" t="str" cm="1">
        <f t="array" ref="G4278">_xlfn.IFNA(_xlfn.IFS('31-Earthwork'!F90="*",'31-Earthwork'!E90,'31-Earthwork'!H90="*",'31-Earthwork'!G90,'31-Earthwork'!J90="*",'31-Earthwork'!I90,'31-Earthwork'!L90="*",'31-Earthwork'!K90,'31-Earthwork'!N90="*",'31-Earthwork'!M90,'31-Earthwork'!P90="*",'31-Earthwork'!O90,'31-Earthwork'!R90="*",'31-Earthwork'!Q90,'31-Earthwork'!T90="*",'31-Earthwork'!S90,'31-Earthwork'!V90="*",'31-Earthwork'!U90),"")</f>
        <v/>
      </c>
      <c r="H4278" s="236" t="e">
        <f>G4278/'Project Data'!$D$22</f>
        <v>#VALUE!</v>
      </c>
      <c r="I4278" s="186"/>
      <c r="J4278" s="224"/>
      <c r="K4278" s="404"/>
    </row>
    <row r="4279" spans="1:11" s="147" customFormat="1" ht="15.6" hidden="1">
      <c r="A4279" s="198">
        <f>'31-Earthwork'!A91</f>
        <v>0</v>
      </c>
      <c r="B4279" s="399" t="str">
        <f>'31-Earthwork'!B91</f>
        <v>31 32 19.13 Geogrid Soil Stabilization</v>
      </c>
      <c r="C4279" s="399"/>
      <c r="D4279" s="402" t="str" cm="1">
        <f t="array" ref="D4279">_xlfn.IFNA(_xlfn.IFS('31-Earthwork'!D91="*",'31-Earthwork'!C91,'31-Earthwork'!F91="*",'31-Earthwork'!E91,'31-Earthwork'!H91="*",'31-Earthwork'!G91,'31-Earthwork'!J91="*",'31-Earthwork'!I91,'31-Earthwork'!L91="*",'31-Earthwork'!K91,'31-Earthwork'!N91="*",'31-Earthwork'!M91,'31-Earthwork'!P91="*",'31-Earthwork'!O91,'31-Earthwork'!R91="*",'31-Earthwork'!Q91,'31-Earthwork'!T91="*",'31-Earthwork'!S91),"")</f>
        <v/>
      </c>
      <c r="E4279" s="402" t="e">
        <f>D4279/'Project Data'!$D$22</f>
        <v>#VALUE!</v>
      </c>
      <c r="F4279" s="174" t="s">
        <v>44</v>
      </c>
      <c r="G4279" s="239" t="str" cm="1">
        <f t="array" ref="G4279">_xlfn.IFNA(_xlfn.IFS('31-Earthwork'!F91="*",'31-Earthwork'!E91,'31-Earthwork'!H91="*",'31-Earthwork'!G91,'31-Earthwork'!J91="*",'31-Earthwork'!I91,'31-Earthwork'!L91="*",'31-Earthwork'!K91,'31-Earthwork'!N91="*",'31-Earthwork'!M91,'31-Earthwork'!P91="*",'31-Earthwork'!O91,'31-Earthwork'!R91="*",'31-Earthwork'!Q91,'31-Earthwork'!T91="*",'31-Earthwork'!S91,'31-Earthwork'!V91="*",'31-Earthwork'!U91),"")</f>
        <v/>
      </c>
      <c r="H4279" s="236" t="e">
        <f>G4279/'Project Data'!$D$22</f>
        <v>#VALUE!</v>
      </c>
      <c r="I4279" s="186"/>
      <c r="J4279" s="224"/>
      <c r="K4279" s="404"/>
    </row>
    <row r="4280" spans="1:11" s="147" customFormat="1" ht="15.6" hidden="1">
      <c r="A4280" s="198">
        <f>'31-Earthwork'!A92</f>
        <v>0</v>
      </c>
      <c r="B4280" s="399" t="str">
        <f>'31-Earthwork'!B92</f>
        <v>31 32 19.16 Geotextile Soil Stabilization</v>
      </c>
      <c r="C4280" s="399"/>
      <c r="D4280" s="402" t="str" cm="1">
        <f t="array" ref="D4280">_xlfn.IFNA(_xlfn.IFS('31-Earthwork'!D92="*",'31-Earthwork'!C92,'31-Earthwork'!F92="*",'31-Earthwork'!E92,'31-Earthwork'!H92="*",'31-Earthwork'!G92,'31-Earthwork'!J92="*",'31-Earthwork'!I92,'31-Earthwork'!L92="*",'31-Earthwork'!K92,'31-Earthwork'!N92="*",'31-Earthwork'!M92,'31-Earthwork'!P92="*",'31-Earthwork'!O92,'31-Earthwork'!R92="*",'31-Earthwork'!Q92,'31-Earthwork'!T92="*",'31-Earthwork'!S92),"")</f>
        <v/>
      </c>
      <c r="E4280" s="402" t="e">
        <f>D4280/'Project Data'!$D$22</f>
        <v>#VALUE!</v>
      </c>
      <c r="F4280" s="174" t="s">
        <v>44</v>
      </c>
      <c r="G4280" s="239" t="str" cm="1">
        <f t="array" ref="G4280">_xlfn.IFNA(_xlfn.IFS('31-Earthwork'!F92="*",'31-Earthwork'!E92,'31-Earthwork'!H92="*",'31-Earthwork'!G92,'31-Earthwork'!J92="*",'31-Earthwork'!I92,'31-Earthwork'!L92="*",'31-Earthwork'!K92,'31-Earthwork'!N92="*",'31-Earthwork'!M92,'31-Earthwork'!P92="*",'31-Earthwork'!O92,'31-Earthwork'!R92="*",'31-Earthwork'!Q92,'31-Earthwork'!T92="*",'31-Earthwork'!S92,'31-Earthwork'!V92="*",'31-Earthwork'!U92),"")</f>
        <v/>
      </c>
      <c r="H4280" s="236" t="e">
        <f>G4280/'Project Data'!$D$22</f>
        <v>#VALUE!</v>
      </c>
      <c r="I4280" s="186"/>
      <c r="J4280" s="224"/>
      <c r="K4280" s="404"/>
    </row>
    <row r="4281" spans="1:11" s="147" customFormat="1" ht="15.6" hidden="1">
      <c r="A4281" s="198">
        <f>'31-Earthwork'!A93</f>
        <v>0</v>
      </c>
      <c r="B4281" s="399" t="str">
        <f>'31-Earthwork'!B93</f>
        <v>31 32 19.19 Geogrid Layer Separation</v>
      </c>
      <c r="C4281" s="399"/>
      <c r="D4281" s="402" t="str" cm="1">
        <f t="array" ref="D4281">_xlfn.IFNA(_xlfn.IFS('31-Earthwork'!D93="*",'31-Earthwork'!C93,'31-Earthwork'!F93="*",'31-Earthwork'!E93,'31-Earthwork'!H93="*",'31-Earthwork'!G93,'31-Earthwork'!J93="*",'31-Earthwork'!I93,'31-Earthwork'!L93="*",'31-Earthwork'!K93,'31-Earthwork'!N93="*",'31-Earthwork'!M93,'31-Earthwork'!P93="*",'31-Earthwork'!O93,'31-Earthwork'!R93="*",'31-Earthwork'!Q93,'31-Earthwork'!T93="*",'31-Earthwork'!S93),"")</f>
        <v/>
      </c>
      <c r="E4281" s="402" t="e">
        <f>D4281/'Project Data'!$D$22</f>
        <v>#VALUE!</v>
      </c>
      <c r="F4281" s="174" t="s">
        <v>44</v>
      </c>
      <c r="G4281" s="239" t="str" cm="1">
        <f t="array" ref="G4281">_xlfn.IFNA(_xlfn.IFS('31-Earthwork'!F93="*",'31-Earthwork'!E93,'31-Earthwork'!H93="*",'31-Earthwork'!G93,'31-Earthwork'!J93="*",'31-Earthwork'!I93,'31-Earthwork'!L93="*",'31-Earthwork'!K93,'31-Earthwork'!N93="*",'31-Earthwork'!M93,'31-Earthwork'!P93="*",'31-Earthwork'!O93,'31-Earthwork'!R93="*",'31-Earthwork'!Q93,'31-Earthwork'!T93="*",'31-Earthwork'!S93,'31-Earthwork'!V93="*",'31-Earthwork'!U93),"")</f>
        <v/>
      </c>
      <c r="H4281" s="236" t="e">
        <f>G4281/'Project Data'!$D$22</f>
        <v>#VALUE!</v>
      </c>
      <c r="I4281" s="186"/>
      <c r="J4281" s="224"/>
      <c r="K4281" s="404"/>
    </row>
    <row r="4282" spans="1:11" s="147" customFormat="1" ht="15.6" hidden="1">
      <c r="A4282" s="198">
        <f>'31-Earthwork'!A94</f>
        <v>0</v>
      </c>
      <c r="B4282" s="399" t="str">
        <f>'31-Earthwork'!B94</f>
        <v>31 32 19.23 Geotextile Layer Separation</v>
      </c>
      <c r="C4282" s="399"/>
      <c r="D4282" s="402" t="str" cm="1">
        <f t="array" ref="D4282">_xlfn.IFNA(_xlfn.IFS('31-Earthwork'!D94="*",'31-Earthwork'!C94,'31-Earthwork'!F94="*",'31-Earthwork'!E94,'31-Earthwork'!H94="*",'31-Earthwork'!G94,'31-Earthwork'!J94="*",'31-Earthwork'!I94,'31-Earthwork'!L94="*",'31-Earthwork'!K94,'31-Earthwork'!N94="*",'31-Earthwork'!M94,'31-Earthwork'!P94="*",'31-Earthwork'!O94,'31-Earthwork'!R94="*",'31-Earthwork'!Q94,'31-Earthwork'!T94="*",'31-Earthwork'!S94),"")</f>
        <v/>
      </c>
      <c r="E4282" s="402" t="e">
        <f>D4282/'Project Data'!$D$22</f>
        <v>#VALUE!</v>
      </c>
      <c r="F4282" s="174" t="s">
        <v>44</v>
      </c>
      <c r="G4282" s="239" t="str" cm="1">
        <f t="array" ref="G4282">_xlfn.IFNA(_xlfn.IFS('31-Earthwork'!F94="*",'31-Earthwork'!E94,'31-Earthwork'!H94="*",'31-Earthwork'!G94,'31-Earthwork'!J94="*",'31-Earthwork'!I94,'31-Earthwork'!L94="*",'31-Earthwork'!K94,'31-Earthwork'!N94="*",'31-Earthwork'!M94,'31-Earthwork'!P94="*",'31-Earthwork'!O94,'31-Earthwork'!R94="*",'31-Earthwork'!Q94,'31-Earthwork'!T94="*",'31-Earthwork'!S94,'31-Earthwork'!V94="*",'31-Earthwork'!U94),"")</f>
        <v/>
      </c>
      <c r="H4282" s="236" t="e">
        <f>G4282/'Project Data'!$D$22</f>
        <v>#VALUE!</v>
      </c>
      <c r="I4282" s="186"/>
      <c r="J4282" s="224"/>
      <c r="K4282" s="404"/>
    </row>
    <row r="4283" spans="1:11" s="147" customFormat="1" ht="15.6" hidden="1">
      <c r="A4283" s="198">
        <f>'31-Earthwork'!A95</f>
        <v>0</v>
      </c>
      <c r="B4283" s="399" t="str">
        <f>'31-Earthwork'!B95</f>
        <v>31 32 23 Pressure Grouting Soil Stabilization</v>
      </c>
      <c r="C4283" s="399"/>
      <c r="D4283" s="402" t="str" cm="1">
        <f t="array" ref="D4283">_xlfn.IFNA(_xlfn.IFS('31-Earthwork'!D95="*",'31-Earthwork'!C95,'31-Earthwork'!F95="*",'31-Earthwork'!E95,'31-Earthwork'!H95="*",'31-Earthwork'!G95,'31-Earthwork'!J95="*",'31-Earthwork'!I95,'31-Earthwork'!L95="*",'31-Earthwork'!K95,'31-Earthwork'!N95="*",'31-Earthwork'!M95,'31-Earthwork'!P95="*",'31-Earthwork'!O95,'31-Earthwork'!R95="*",'31-Earthwork'!Q95,'31-Earthwork'!T95="*",'31-Earthwork'!S95),"")</f>
        <v/>
      </c>
      <c r="E4283" s="402" t="e">
        <f>D4283/'Project Data'!$D$22</f>
        <v>#VALUE!</v>
      </c>
      <c r="F4283" s="174" t="s">
        <v>44</v>
      </c>
      <c r="G4283" s="239" t="str" cm="1">
        <f t="array" ref="G4283">_xlfn.IFNA(_xlfn.IFS('31-Earthwork'!F95="*",'31-Earthwork'!E95,'31-Earthwork'!H95="*",'31-Earthwork'!G95,'31-Earthwork'!J95="*",'31-Earthwork'!I95,'31-Earthwork'!L95="*",'31-Earthwork'!K95,'31-Earthwork'!N95="*",'31-Earthwork'!M95,'31-Earthwork'!P95="*",'31-Earthwork'!O95,'31-Earthwork'!R95="*",'31-Earthwork'!Q95,'31-Earthwork'!T95="*",'31-Earthwork'!S95,'31-Earthwork'!V95="*",'31-Earthwork'!U95),"")</f>
        <v/>
      </c>
      <c r="H4283" s="236" t="e">
        <f>G4283/'Project Data'!$D$22</f>
        <v>#VALUE!</v>
      </c>
      <c r="I4283" s="186"/>
      <c r="J4283" s="224"/>
      <c r="K4283" s="404"/>
    </row>
    <row r="4284" spans="1:11" s="147" customFormat="1" ht="15.6" hidden="1">
      <c r="A4284" s="198">
        <f>'31-Earthwork'!A96</f>
        <v>0</v>
      </c>
      <c r="B4284" s="399" t="str">
        <f>'31-Earthwork'!B96</f>
        <v>31 32 23.13 Cementitious Pressure Grouting Soil Stabilization</v>
      </c>
      <c r="C4284" s="399"/>
      <c r="D4284" s="402" t="str" cm="1">
        <f t="array" ref="D4284">_xlfn.IFNA(_xlfn.IFS('31-Earthwork'!D96="*",'31-Earthwork'!C96,'31-Earthwork'!F96="*",'31-Earthwork'!E96,'31-Earthwork'!H96="*",'31-Earthwork'!G96,'31-Earthwork'!J96="*",'31-Earthwork'!I96,'31-Earthwork'!L96="*",'31-Earthwork'!K96,'31-Earthwork'!N96="*",'31-Earthwork'!M96,'31-Earthwork'!P96="*",'31-Earthwork'!O96,'31-Earthwork'!R96="*",'31-Earthwork'!Q96,'31-Earthwork'!T96="*",'31-Earthwork'!S96),"")</f>
        <v/>
      </c>
      <c r="E4284" s="402" t="e">
        <f>D4284/'Project Data'!$D$22</f>
        <v>#VALUE!</v>
      </c>
      <c r="F4284" s="174" t="s">
        <v>44</v>
      </c>
      <c r="G4284" s="239" t="str" cm="1">
        <f t="array" ref="G4284">_xlfn.IFNA(_xlfn.IFS('31-Earthwork'!F96="*",'31-Earthwork'!E96,'31-Earthwork'!H96="*",'31-Earthwork'!G96,'31-Earthwork'!J96="*",'31-Earthwork'!I96,'31-Earthwork'!L96="*",'31-Earthwork'!K96,'31-Earthwork'!N96="*",'31-Earthwork'!M96,'31-Earthwork'!P96="*",'31-Earthwork'!O96,'31-Earthwork'!R96="*",'31-Earthwork'!Q96,'31-Earthwork'!T96="*",'31-Earthwork'!S96,'31-Earthwork'!V96="*",'31-Earthwork'!U96),"")</f>
        <v/>
      </c>
      <c r="H4284" s="236" t="e">
        <f>G4284/'Project Data'!$D$22</f>
        <v>#VALUE!</v>
      </c>
      <c r="I4284" s="186"/>
      <c r="J4284" s="224"/>
      <c r="K4284" s="404"/>
    </row>
    <row r="4285" spans="1:11" s="147" customFormat="1" ht="15.6" hidden="1">
      <c r="A4285" s="198">
        <f>'31-Earthwork'!A97</f>
        <v>0</v>
      </c>
      <c r="B4285" s="399" t="str">
        <f>'31-Earthwork'!B97</f>
        <v>31 32 23.16 Chemical Pressure Grouting Soil Stabilization</v>
      </c>
      <c r="C4285" s="399"/>
      <c r="D4285" s="402" t="str" cm="1">
        <f t="array" ref="D4285">_xlfn.IFNA(_xlfn.IFS('31-Earthwork'!D97="*",'31-Earthwork'!C97,'31-Earthwork'!F97="*",'31-Earthwork'!E97,'31-Earthwork'!H97="*",'31-Earthwork'!G97,'31-Earthwork'!J97="*",'31-Earthwork'!I97,'31-Earthwork'!L97="*",'31-Earthwork'!K97,'31-Earthwork'!N97="*",'31-Earthwork'!M97,'31-Earthwork'!P97="*",'31-Earthwork'!O97,'31-Earthwork'!R97="*",'31-Earthwork'!Q97,'31-Earthwork'!T97="*",'31-Earthwork'!S97),"")</f>
        <v/>
      </c>
      <c r="E4285" s="402" t="e">
        <f>D4285/'Project Data'!$D$22</f>
        <v>#VALUE!</v>
      </c>
      <c r="F4285" s="174" t="s">
        <v>44</v>
      </c>
      <c r="G4285" s="239" t="str" cm="1">
        <f t="array" ref="G4285">_xlfn.IFNA(_xlfn.IFS('31-Earthwork'!F97="*",'31-Earthwork'!E97,'31-Earthwork'!H97="*",'31-Earthwork'!G97,'31-Earthwork'!J97="*",'31-Earthwork'!I97,'31-Earthwork'!L97="*",'31-Earthwork'!K97,'31-Earthwork'!N97="*",'31-Earthwork'!M97,'31-Earthwork'!P97="*",'31-Earthwork'!O97,'31-Earthwork'!R97="*",'31-Earthwork'!Q97,'31-Earthwork'!T97="*",'31-Earthwork'!S97,'31-Earthwork'!V97="*",'31-Earthwork'!U97),"")</f>
        <v/>
      </c>
      <c r="H4285" s="236" t="e">
        <f>G4285/'Project Data'!$D$22</f>
        <v>#VALUE!</v>
      </c>
      <c r="I4285" s="186"/>
      <c r="J4285" s="224"/>
      <c r="K4285" s="404"/>
    </row>
    <row r="4286" spans="1:11" s="147" customFormat="1" ht="15.6" hidden="1">
      <c r="A4286" s="198">
        <f>'31-Earthwork'!A98</f>
        <v>0</v>
      </c>
      <c r="B4286" s="399" t="str">
        <f>'31-Earthwork'!B98</f>
        <v>31 32 33 Shotcrete Soil Slope Stabilization</v>
      </c>
      <c r="C4286" s="399"/>
      <c r="D4286" s="402" t="str" cm="1">
        <f t="array" ref="D4286">_xlfn.IFNA(_xlfn.IFS('31-Earthwork'!D98="*",'31-Earthwork'!C98,'31-Earthwork'!F98="*",'31-Earthwork'!E98,'31-Earthwork'!H98="*",'31-Earthwork'!G98,'31-Earthwork'!J98="*",'31-Earthwork'!I98,'31-Earthwork'!L98="*",'31-Earthwork'!K98,'31-Earthwork'!N98="*",'31-Earthwork'!M98,'31-Earthwork'!P98="*",'31-Earthwork'!O98,'31-Earthwork'!R98="*",'31-Earthwork'!Q98,'31-Earthwork'!T98="*",'31-Earthwork'!S98),"")</f>
        <v/>
      </c>
      <c r="E4286" s="402" t="e">
        <f>D4286/'Project Data'!$D$22</f>
        <v>#VALUE!</v>
      </c>
      <c r="F4286" s="174" t="s">
        <v>44</v>
      </c>
      <c r="G4286" s="239" t="str" cm="1">
        <f t="array" ref="G4286">_xlfn.IFNA(_xlfn.IFS('31-Earthwork'!F98="*",'31-Earthwork'!E98,'31-Earthwork'!H98="*",'31-Earthwork'!G98,'31-Earthwork'!J98="*",'31-Earthwork'!I98,'31-Earthwork'!L98="*",'31-Earthwork'!K98,'31-Earthwork'!N98="*",'31-Earthwork'!M98,'31-Earthwork'!P98="*",'31-Earthwork'!O98,'31-Earthwork'!R98="*",'31-Earthwork'!Q98,'31-Earthwork'!T98="*",'31-Earthwork'!S98,'31-Earthwork'!V98="*",'31-Earthwork'!U98),"")</f>
        <v/>
      </c>
      <c r="H4286" s="236" t="e">
        <f>G4286/'Project Data'!$D$22</f>
        <v>#VALUE!</v>
      </c>
      <c r="I4286" s="186"/>
      <c r="J4286" s="224"/>
      <c r="K4286" s="404"/>
    </row>
    <row r="4287" spans="1:11" s="147" customFormat="1" ht="15.6" hidden="1">
      <c r="A4287" s="198">
        <f>'31-Earthwork'!A99</f>
        <v>0</v>
      </c>
      <c r="B4287" s="399" t="str">
        <f>'31-Earthwork'!B99</f>
        <v>31 32 36 Soil Nailing</v>
      </c>
      <c r="C4287" s="399"/>
      <c r="D4287" s="402" t="str" cm="1">
        <f t="array" ref="D4287">_xlfn.IFNA(_xlfn.IFS('31-Earthwork'!D99="*",'31-Earthwork'!C99,'31-Earthwork'!F99="*",'31-Earthwork'!E99,'31-Earthwork'!H99="*",'31-Earthwork'!G99,'31-Earthwork'!J99="*",'31-Earthwork'!I99,'31-Earthwork'!L99="*",'31-Earthwork'!K99,'31-Earthwork'!N99="*",'31-Earthwork'!M99,'31-Earthwork'!P99="*",'31-Earthwork'!O99,'31-Earthwork'!R99="*",'31-Earthwork'!Q99,'31-Earthwork'!T99="*",'31-Earthwork'!S99),"")</f>
        <v/>
      </c>
      <c r="E4287" s="402" t="e">
        <f>D4287/'Project Data'!$D$22</f>
        <v>#VALUE!</v>
      </c>
      <c r="F4287" s="174" t="s">
        <v>44</v>
      </c>
      <c r="G4287" s="239" t="str" cm="1">
        <f t="array" ref="G4287">_xlfn.IFNA(_xlfn.IFS('31-Earthwork'!F99="*",'31-Earthwork'!E99,'31-Earthwork'!H99="*",'31-Earthwork'!G99,'31-Earthwork'!J99="*",'31-Earthwork'!I99,'31-Earthwork'!L99="*",'31-Earthwork'!K99,'31-Earthwork'!N99="*",'31-Earthwork'!M99,'31-Earthwork'!P99="*",'31-Earthwork'!O99,'31-Earthwork'!R99="*",'31-Earthwork'!Q99,'31-Earthwork'!T99="*",'31-Earthwork'!S99,'31-Earthwork'!V99="*",'31-Earthwork'!U99),"")</f>
        <v/>
      </c>
      <c r="H4287" s="236" t="e">
        <f>G4287/'Project Data'!$D$22</f>
        <v>#VALUE!</v>
      </c>
      <c r="I4287" s="186"/>
      <c r="J4287" s="224"/>
      <c r="K4287" s="404"/>
    </row>
    <row r="4288" spans="1:11" s="147" customFormat="1" ht="15.6" hidden="1">
      <c r="A4288" s="198">
        <f>'31-Earthwork'!A100</f>
        <v>0</v>
      </c>
      <c r="B4288" s="399" t="str">
        <f>'31-Earthwork'!B100</f>
        <v>31 32 36.13 Driven Soil Nailing</v>
      </c>
      <c r="C4288" s="399"/>
      <c r="D4288" s="402" t="str" cm="1">
        <f t="array" ref="D4288">_xlfn.IFNA(_xlfn.IFS('31-Earthwork'!D100="*",'31-Earthwork'!C100,'31-Earthwork'!F100="*",'31-Earthwork'!E100,'31-Earthwork'!H100="*",'31-Earthwork'!G100,'31-Earthwork'!J100="*",'31-Earthwork'!I100,'31-Earthwork'!L100="*",'31-Earthwork'!K100,'31-Earthwork'!N100="*",'31-Earthwork'!M100,'31-Earthwork'!P100="*",'31-Earthwork'!O100,'31-Earthwork'!R100="*",'31-Earthwork'!Q100,'31-Earthwork'!T100="*",'31-Earthwork'!S100),"")</f>
        <v/>
      </c>
      <c r="E4288" s="402" t="e">
        <f>D4288/'Project Data'!$D$22</f>
        <v>#VALUE!</v>
      </c>
      <c r="F4288" s="174" t="s">
        <v>44</v>
      </c>
      <c r="G4288" s="239" t="str" cm="1">
        <f t="array" ref="G4288">_xlfn.IFNA(_xlfn.IFS('31-Earthwork'!F100="*",'31-Earthwork'!E100,'31-Earthwork'!H100="*",'31-Earthwork'!G100,'31-Earthwork'!J100="*",'31-Earthwork'!I100,'31-Earthwork'!L100="*",'31-Earthwork'!K100,'31-Earthwork'!N100="*",'31-Earthwork'!M100,'31-Earthwork'!P100="*",'31-Earthwork'!O100,'31-Earthwork'!R100="*",'31-Earthwork'!Q100,'31-Earthwork'!T100="*",'31-Earthwork'!S100,'31-Earthwork'!V100="*",'31-Earthwork'!U100),"")</f>
        <v/>
      </c>
      <c r="H4288" s="236" t="e">
        <f>G4288/'Project Data'!$D$22</f>
        <v>#VALUE!</v>
      </c>
      <c r="I4288" s="186"/>
      <c r="J4288" s="224"/>
      <c r="K4288" s="404"/>
    </row>
    <row r="4289" spans="1:11" s="147" customFormat="1" ht="15.6" hidden="1">
      <c r="A4289" s="198">
        <f>'31-Earthwork'!A101</f>
        <v>0</v>
      </c>
      <c r="B4289" s="399" t="str">
        <f>'31-Earthwork'!B101</f>
        <v>31 32 36.16 Grouted Soil Nailing</v>
      </c>
      <c r="C4289" s="399"/>
      <c r="D4289" s="402" t="str" cm="1">
        <f t="array" ref="D4289">_xlfn.IFNA(_xlfn.IFS('31-Earthwork'!D101="*",'31-Earthwork'!C101,'31-Earthwork'!F101="*",'31-Earthwork'!E101,'31-Earthwork'!H101="*",'31-Earthwork'!G101,'31-Earthwork'!J101="*",'31-Earthwork'!I101,'31-Earthwork'!L101="*",'31-Earthwork'!K101,'31-Earthwork'!N101="*",'31-Earthwork'!M101,'31-Earthwork'!P101="*",'31-Earthwork'!O101,'31-Earthwork'!R101="*",'31-Earthwork'!Q101,'31-Earthwork'!T101="*",'31-Earthwork'!S101),"")</f>
        <v/>
      </c>
      <c r="E4289" s="402" t="e">
        <f>D4289/'Project Data'!$D$22</f>
        <v>#VALUE!</v>
      </c>
      <c r="F4289" s="174" t="s">
        <v>44</v>
      </c>
      <c r="G4289" s="239" t="str" cm="1">
        <f t="array" ref="G4289">_xlfn.IFNA(_xlfn.IFS('31-Earthwork'!F101="*",'31-Earthwork'!E101,'31-Earthwork'!H101="*",'31-Earthwork'!G101,'31-Earthwork'!J101="*",'31-Earthwork'!I101,'31-Earthwork'!L101="*",'31-Earthwork'!K101,'31-Earthwork'!N101="*",'31-Earthwork'!M101,'31-Earthwork'!P101="*",'31-Earthwork'!O101,'31-Earthwork'!R101="*",'31-Earthwork'!Q101,'31-Earthwork'!T101="*",'31-Earthwork'!S101,'31-Earthwork'!V101="*",'31-Earthwork'!U101),"")</f>
        <v/>
      </c>
      <c r="H4289" s="236" t="e">
        <f>G4289/'Project Data'!$D$22</f>
        <v>#VALUE!</v>
      </c>
      <c r="I4289" s="186"/>
      <c r="J4289" s="224"/>
      <c r="K4289" s="404"/>
    </row>
    <row r="4290" spans="1:11" s="147" customFormat="1" ht="15.6" hidden="1">
      <c r="A4290" s="198">
        <f>'31-Earthwork'!A102</f>
        <v>0</v>
      </c>
      <c r="B4290" s="399" t="str">
        <f>'31-Earthwork'!B102</f>
        <v>31 32 36.19 Corrosion-Protected Soil Nailing</v>
      </c>
      <c r="C4290" s="399"/>
      <c r="D4290" s="402" t="str" cm="1">
        <f t="array" ref="D4290">_xlfn.IFNA(_xlfn.IFS('31-Earthwork'!D102="*",'31-Earthwork'!C102,'31-Earthwork'!F102="*",'31-Earthwork'!E102,'31-Earthwork'!H102="*",'31-Earthwork'!G102,'31-Earthwork'!J102="*",'31-Earthwork'!I102,'31-Earthwork'!L102="*",'31-Earthwork'!K102,'31-Earthwork'!N102="*",'31-Earthwork'!M102,'31-Earthwork'!P102="*",'31-Earthwork'!O102,'31-Earthwork'!R102="*",'31-Earthwork'!Q102,'31-Earthwork'!T102="*",'31-Earthwork'!S102),"")</f>
        <v/>
      </c>
      <c r="E4290" s="402" t="e">
        <f>D4290/'Project Data'!$D$22</f>
        <v>#VALUE!</v>
      </c>
      <c r="F4290" s="174" t="s">
        <v>44</v>
      </c>
      <c r="G4290" s="239" t="str" cm="1">
        <f t="array" ref="G4290">_xlfn.IFNA(_xlfn.IFS('31-Earthwork'!F102="*",'31-Earthwork'!E102,'31-Earthwork'!H102="*",'31-Earthwork'!G102,'31-Earthwork'!J102="*",'31-Earthwork'!I102,'31-Earthwork'!L102="*",'31-Earthwork'!K102,'31-Earthwork'!N102="*",'31-Earthwork'!M102,'31-Earthwork'!P102="*",'31-Earthwork'!O102,'31-Earthwork'!R102="*",'31-Earthwork'!Q102,'31-Earthwork'!T102="*",'31-Earthwork'!S102,'31-Earthwork'!V102="*",'31-Earthwork'!U102),"")</f>
        <v/>
      </c>
      <c r="H4290" s="236" t="e">
        <f>G4290/'Project Data'!$D$22</f>
        <v>#VALUE!</v>
      </c>
      <c r="I4290" s="186"/>
      <c r="J4290" s="224"/>
      <c r="K4290" s="404"/>
    </row>
    <row r="4291" spans="1:11" s="147" customFormat="1" ht="15.6" hidden="1">
      <c r="A4291" s="198">
        <f>'31-Earthwork'!A103</f>
        <v>0</v>
      </c>
      <c r="B4291" s="399" t="str">
        <f>'31-Earthwork'!B103</f>
        <v>31 32 36.23 Jet-Grouted Soil Nailing</v>
      </c>
      <c r="C4291" s="399"/>
      <c r="D4291" s="402" t="str" cm="1">
        <f t="array" ref="D4291">_xlfn.IFNA(_xlfn.IFS('31-Earthwork'!D103="*",'31-Earthwork'!C103,'31-Earthwork'!F103="*",'31-Earthwork'!E103,'31-Earthwork'!H103="*",'31-Earthwork'!G103,'31-Earthwork'!J103="*",'31-Earthwork'!I103,'31-Earthwork'!L103="*",'31-Earthwork'!K103,'31-Earthwork'!N103="*",'31-Earthwork'!M103,'31-Earthwork'!P103="*",'31-Earthwork'!O103,'31-Earthwork'!R103="*",'31-Earthwork'!Q103,'31-Earthwork'!T103="*",'31-Earthwork'!S103),"")</f>
        <v/>
      </c>
      <c r="E4291" s="402" t="e">
        <f>D4291/'Project Data'!$D$22</f>
        <v>#VALUE!</v>
      </c>
      <c r="F4291" s="174" t="s">
        <v>44</v>
      </c>
      <c r="G4291" s="239" t="str" cm="1">
        <f t="array" ref="G4291">_xlfn.IFNA(_xlfn.IFS('31-Earthwork'!F103="*",'31-Earthwork'!E103,'31-Earthwork'!H103="*",'31-Earthwork'!G103,'31-Earthwork'!J103="*",'31-Earthwork'!I103,'31-Earthwork'!L103="*",'31-Earthwork'!K103,'31-Earthwork'!N103="*",'31-Earthwork'!M103,'31-Earthwork'!P103="*",'31-Earthwork'!O103,'31-Earthwork'!R103="*",'31-Earthwork'!Q103,'31-Earthwork'!T103="*",'31-Earthwork'!S103,'31-Earthwork'!V103="*",'31-Earthwork'!U103),"")</f>
        <v/>
      </c>
      <c r="H4291" s="236" t="e">
        <f>G4291/'Project Data'!$D$22</f>
        <v>#VALUE!</v>
      </c>
      <c r="I4291" s="186"/>
      <c r="J4291" s="224"/>
      <c r="K4291" s="404"/>
    </row>
    <row r="4292" spans="1:11" s="147" customFormat="1" ht="15.6" hidden="1">
      <c r="A4292" s="198">
        <f>'31-Earthwork'!A104</f>
        <v>0</v>
      </c>
      <c r="B4292" s="399" t="str">
        <f>'31-Earthwork'!B104</f>
        <v>31 32 36.26 Launched Soil Nailing</v>
      </c>
      <c r="C4292" s="399"/>
      <c r="D4292" s="402" t="str" cm="1">
        <f t="array" ref="D4292">_xlfn.IFNA(_xlfn.IFS('31-Earthwork'!D104="*",'31-Earthwork'!C104,'31-Earthwork'!F104="*",'31-Earthwork'!E104,'31-Earthwork'!H104="*",'31-Earthwork'!G104,'31-Earthwork'!J104="*",'31-Earthwork'!I104,'31-Earthwork'!L104="*",'31-Earthwork'!K104,'31-Earthwork'!N104="*",'31-Earthwork'!M104,'31-Earthwork'!P104="*",'31-Earthwork'!O104,'31-Earthwork'!R104="*",'31-Earthwork'!Q104,'31-Earthwork'!T104="*",'31-Earthwork'!S104),"")</f>
        <v/>
      </c>
      <c r="E4292" s="402" t="e">
        <f>D4292/'Project Data'!$D$22</f>
        <v>#VALUE!</v>
      </c>
      <c r="F4292" s="174" t="s">
        <v>44</v>
      </c>
      <c r="G4292" s="239" t="str" cm="1">
        <f t="array" ref="G4292">_xlfn.IFNA(_xlfn.IFS('31-Earthwork'!F104="*",'31-Earthwork'!E104,'31-Earthwork'!H104="*",'31-Earthwork'!G104,'31-Earthwork'!J104="*",'31-Earthwork'!I104,'31-Earthwork'!L104="*",'31-Earthwork'!K104,'31-Earthwork'!N104="*",'31-Earthwork'!M104,'31-Earthwork'!P104="*",'31-Earthwork'!O104,'31-Earthwork'!R104="*",'31-Earthwork'!Q104,'31-Earthwork'!T104="*",'31-Earthwork'!S104,'31-Earthwork'!V104="*",'31-Earthwork'!U104),"")</f>
        <v/>
      </c>
      <c r="H4292" s="236" t="e">
        <f>G4292/'Project Data'!$D$22</f>
        <v>#VALUE!</v>
      </c>
      <c r="I4292" s="186"/>
      <c r="J4292" s="224"/>
      <c r="K4292" s="404"/>
    </row>
    <row r="4293" spans="1:11" s="147" customFormat="1" ht="15.6" hidden="1">
      <c r="A4293" s="198">
        <f>'31-Earthwork'!A105</f>
        <v>0</v>
      </c>
      <c r="B4293" s="399" t="str">
        <f>'31-Earthwork'!B105</f>
        <v>31 33 00 Rock Stabilization</v>
      </c>
      <c r="C4293" s="399"/>
      <c r="D4293" s="402" t="str" cm="1">
        <f t="array" ref="D4293">_xlfn.IFNA(_xlfn.IFS('31-Earthwork'!D105="*",'31-Earthwork'!C105,'31-Earthwork'!F105="*",'31-Earthwork'!E105,'31-Earthwork'!H105="*",'31-Earthwork'!G105,'31-Earthwork'!J105="*",'31-Earthwork'!I105,'31-Earthwork'!L105="*",'31-Earthwork'!K105,'31-Earthwork'!N105="*",'31-Earthwork'!M105,'31-Earthwork'!P105="*",'31-Earthwork'!O105,'31-Earthwork'!R105="*",'31-Earthwork'!Q105,'31-Earthwork'!T105="*",'31-Earthwork'!S105),"")</f>
        <v/>
      </c>
      <c r="E4293" s="402" t="e">
        <f>D4293/'Project Data'!$D$22</f>
        <v>#VALUE!</v>
      </c>
      <c r="F4293" s="174" t="s">
        <v>44</v>
      </c>
      <c r="G4293" s="239" t="str" cm="1">
        <f t="array" ref="G4293">_xlfn.IFNA(_xlfn.IFS('31-Earthwork'!F105="*",'31-Earthwork'!E105,'31-Earthwork'!H105="*",'31-Earthwork'!G105,'31-Earthwork'!J105="*",'31-Earthwork'!I105,'31-Earthwork'!L105="*",'31-Earthwork'!K105,'31-Earthwork'!N105="*",'31-Earthwork'!M105,'31-Earthwork'!P105="*",'31-Earthwork'!O105,'31-Earthwork'!R105="*",'31-Earthwork'!Q105,'31-Earthwork'!T105="*",'31-Earthwork'!S105,'31-Earthwork'!V105="*",'31-Earthwork'!U105),"")</f>
        <v/>
      </c>
      <c r="H4293" s="236" t="e">
        <f>G4293/'Project Data'!$D$22</f>
        <v>#VALUE!</v>
      </c>
      <c r="I4293" s="186"/>
      <c r="J4293" s="224"/>
      <c r="K4293" s="404"/>
    </row>
    <row r="4294" spans="1:11" s="147" customFormat="1" ht="15.6" hidden="1">
      <c r="A4294" s="198">
        <f>'31-Earthwork'!A106</f>
        <v>0</v>
      </c>
      <c r="B4294" s="399" t="str">
        <f>'31-Earthwork'!B106</f>
        <v>31 33 43 Vegetated Rock Slope Stabilization</v>
      </c>
      <c r="C4294" s="399"/>
      <c r="D4294" s="402" t="str" cm="1">
        <f t="array" ref="D4294">_xlfn.IFNA(_xlfn.IFS('31-Earthwork'!D106="*",'31-Earthwork'!C106,'31-Earthwork'!F106="*",'31-Earthwork'!E106,'31-Earthwork'!H106="*",'31-Earthwork'!G106,'31-Earthwork'!J106="*",'31-Earthwork'!I106,'31-Earthwork'!L106="*",'31-Earthwork'!K106,'31-Earthwork'!N106="*",'31-Earthwork'!M106,'31-Earthwork'!P106="*",'31-Earthwork'!O106,'31-Earthwork'!R106="*",'31-Earthwork'!Q106,'31-Earthwork'!T106="*",'31-Earthwork'!S106),"")</f>
        <v/>
      </c>
      <c r="E4294" s="402" t="e">
        <f>D4294/'Project Data'!$D$22</f>
        <v>#VALUE!</v>
      </c>
      <c r="F4294" s="174" t="s">
        <v>44</v>
      </c>
      <c r="G4294" s="239" t="str" cm="1">
        <f t="array" ref="G4294">_xlfn.IFNA(_xlfn.IFS('31-Earthwork'!F106="*",'31-Earthwork'!E106,'31-Earthwork'!H106="*",'31-Earthwork'!G106,'31-Earthwork'!J106="*",'31-Earthwork'!I106,'31-Earthwork'!L106="*",'31-Earthwork'!K106,'31-Earthwork'!N106="*",'31-Earthwork'!M106,'31-Earthwork'!P106="*",'31-Earthwork'!O106,'31-Earthwork'!R106="*",'31-Earthwork'!Q106,'31-Earthwork'!T106="*",'31-Earthwork'!S106,'31-Earthwork'!V106="*",'31-Earthwork'!U106),"")</f>
        <v/>
      </c>
      <c r="H4294" s="236" t="e">
        <f>G4294/'Project Data'!$D$22</f>
        <v>#VALUE!</v>
      </c>
      <c r="I4294" s="186"/>
      <c r="J4294" s="224"/>
      <c r="K4294" s="404"/>
    </row>
    <row r="4295" spans="1:11" s="147" customFormat="1" ht="15.6" hidden="1">
      <c r="A4295" s="198">
        <f>'31-Earthwork'!A107</f>
        <v>0</v>
      </c>
      <c r="B4295" s="399" t="str">
        <f>'31-Earthwork'!B107</f>
        <v>31 34 00 Soil Reinforcement</v>
      </c>
      <c r="C4295" s="399"/>
      <c r="D4295" s="402" t="str" cm="1">
        <f t="array" ref="D4295">_xlfn.IFNA(_xlfn.IFS('31-Earthwork'!D107="*",'31-Earthwork'!C107,'31-Earthwork'!F107="*",'31-Earthwork'!E107,'31-Earthwork'!H107="*",'31-Earthwork'!G107,'31-Earthwork'!J107="*",'31-Earthwork'!I107,'31-Earthwork'!L107="*",'31-Earthwork'!K107,'31-Earthwork'!N107="*",'31-Earthwork'!M107,'31-Earthwork'!P107="*",'31-Earthwork'!O107,'31-Earthwork'!R107="*",'31-Earthwork'!Q107,'31-Earthwork'!T107="*",'31-Earthwork'!S107),"")</f>
        <v/>
      </c>
      <c r="E4295" s="402" t="e">
        <f>D4295/'Project Data'!$D$22</f>
        <v>#VALUE!</v>
      </c>
      <c r="F4295" s="174" t="s">
        <v>44</v>
      </c>
      <c r="G4295" s="239" t="str" cm="1">
        <f t="array" ref="G4295">_xlfn.IFNA(_xlfn.IFS('31-Earthwork'!F107="*",'31-Earthwork'!E107,'31-Earthwork'!H107="*",'31-Earthwork'!G107,'31-Earthwork'!J107="*",'31-Earthwork'!I107,'31-Earthwork'!L107="*",'31-Earthwork'!K107,'31-Earthwork'!N107="*",'31-Earthwork'!M107,'31-Earthwork'!P107="*",'31-Earthwork'!O107,'31-Earthwork'!R107="*",'31-Earthwork'!Q107,'31-Earthwork'!T107="*",'31-Earthwork'!S107,'31-Earthwork'!V107="*",'31-Earthwork'!U107),"")</f>
        <v/>
      </c>
      <c r="H4295" s="236" t="e">
        <f>G4295/'Project Data'!$D$22</f>
        <v>#VALUE!</v>
      </c>
      <c r="I4295" s="186"/>
      <c r="J4295" s="224"/>
      <c r="K4295" s="404"/>
    </row>
    <row r="4296" spans="1:11" s="147" customFormat="1" ht="15.6" hidden="1">
      <c r="A4296" s="198">
        <f>'31-Earthwork'!A108</f>
        <v>0</v>
      </c>
      <c r="B4296" s="399" t="str">
        <f>'31-Earthwork'!B108</f>
        <v>31 35 00 Slope Protection</v>
      </c>
      <c r="C4296" s="399"/>
      <c r="D4296" s="402" t="str" cm="1">
        <f t="array" ref="D4296">_xlfn.IFNA(_xlfn.IFS('31-Earthwork'!D108="*",'31-Earthwork'!C108,'31-Earthwork'!F108="*",'31-Earthwork'!E108,'31-Earthwork'!H108="*",'31-Earthwork'!G108,'31-Earthwork'!J108="*",'31-Earthwork'!I108,'31-Earthwork'!L108="*",'31-Earthwork'!K108,'31-Earthwork'!N108="*",'31-Earthwork'!M108,'31-Earthwork'!P108="*",'31-Earthwork'!O108,'31-Earthwork'!R108="*",'31-Earthwork'!Q108,'31-Earthwork'!T108="*",'31-Earthwork'!S108),"")</f>
        <v/>
      </c>
      <c r="E4296" s="402" t="e">
        <f>D4296/'Project Data'!$D$22</f>
        <v>#VALUE!</v>
      </c>
      <c r="F4296" s="179" t="s">
        <v>44</v>
      </c>
      <c r="G4296" s="239" t="str" cm="1">
        <f t="array" ref="G4296">_xlfn.IFNA(_xlfn.IFS('31-Earthwork'!F108="*",'31-Earthwork'!E108,'31-Earthwork'!H108="*",'31-Earthwork'!G108,'31-Earthwork'!J108="*",'31-Earthwork'!I108,'31-Earthwork'!L108="*",'31-Earthwork'!K108,'31-Earthwork'!N108="*",'31-Earthwork'!M108,'31-Earthwork'!P108="*",'31-Earthwork'!O108,'31-Earthwork'!R108="*",'31-Earthwork'!Q108,'31-Earthwork'!T108="*",'31-Earthwork'!S108,'31-Earthwork'!V108="*",'31-Earthwork'!U108),"")</f>
        <v/>
      </c>
      <c r="H4296" s="236" t="e">
        <f>G4296/'Project Data'!$D$22</f>
        <v>#VALUE!</v>
      </c>
      <c r="I4296" s="186"/>
      <c r="J4296" s="224"/>
      <c r="K4296" s="404"/>
    </row>
    <row r="4297" spans="1:11" s="147" customFormat="1" ht="15.6" hidden="1">
      <c r="A4297" s="198">
        <f>'31-Earthwork'!A109</f>
        <v>0</v>
      </c>
      <c r="B4297" s="399" t="str">
        <f>'31-Earthwork'!B109</f>
        <v>31 35 19.19 Slope Protection with Mulch Control Netting</v>
      </c>
      <c r="C4297" s="399"/>
      <c r="D4297" s="402" t="str" cm="1">
        <f t="array" ref="D4297">_xlfn.IFNA(_xlfn.IFS('31-Earthwork'!D109="*",'31-Earthwork'!C109,'31-Earthwork'!F109="*",'31-Earthwork'!E109,'31-Earthwork'!H109="*",'31-Earthwork'!G109,'31-Earthwork'!J109="*",'31-Earthwork'!I109,'31-Earthwork'!L109="*",'31-Earthwork'!K109,'31-Earthwork'!N109="*",'31-Earthwork'!M109,'31-Earthwork'!P109="*",'31-Earthwork'!O109,'31-Earthwork'!R109="*",'31-Earthwork'!Q109,'31-Earthwork'!T109="*",'31-Earthwork'!S109),"")</f>
        <v/>
      </c>
      <c r="E4297" s="402" t="e">
        <f>D4297/'Project Data'!$D$22</f>
        <v>#VALUE!</v>
      </c>
      <c r="F4297" s="174" t="s">
        <v>44</v>
      </c>
      <c r="G4297" s="239" t="str" cm="1">
        <f t="array" ref="G4297">_xlfn.IFNA(_xlfn.IFS('31-Earthwork'!F109="*",'31-Earthwork'!E109,'31-Earthwork'!H109="*",'31-Earthwork'!G109,'31-Earthwork'!J109="*",'31-Earthwork'!I109,'31-Earthwork'!L109="*",'31-Earthwork'!K109,'31-Earthwork'!N109="*",'31-Earthwork'!M109,'31-Earthwork'!P109="*",'31-Earthwork'!O109,'31-Earthwork'!R109="*",'31-Earthwork'!Q109,'31-Earthwork'!T109="*",'31-Earthwork'!S109,'31-Earthwork'!V109="*",'31-Earthwork'!U109),"")</f>
        <v/>
      </c>
      <c r="H4297" s="236" t="e">
        <f>G4297/'Project Data'!$D$22</f>
        <v>#VALUE!</v>
      </c>
      <c r="I4297" s="186"/>
      <c r="J4297" s="224"/>
      <c r="K4297" s="404"/>
    </row>
    <row r="4298" spans="1:11" s="147" customFormat="1" ht="15.6" hidden="1">
      <c r="A4298" s="198">
        <f>'31-Earthwork'!A110</f>
        <v>0</v>
      </c>
      <c r="B4298" s="399" t="str">
        <f>'31-Earthwork'!B110</f>
        <v>31 35 23 Slope Protection with Slope Paving</v>
      </c>
      <c r="C4298" s="399"/>
      <c r="D4298" s="402" t="str" cm="1">
        <f t="array" ref="D4298">_xlfn.IFNA(_xlfn.IFS('31-Earthwork'!D110="*",'31-Earthwork'!C110,'31-Earthwork'!F110="*",'31-Earthwork'!E110,'31-Earthwork'!H110="*",'31-Earthwork'!G110,'31-Earthwork'!J110="*",'31-Earthwork'!I110,'31-Earthwork'!L110="*",'31-Earthwork'!K110,'31-Earthwork'!N110="*",'31-Earthwork'!M110,'31-Earthwork'!P110="*",'31-Earthwork'!O110,'31-Earthwork'!R110="*",'31-Earthwork'!Q110,'31-Earthwork'!T110="*",'31-Earthwork'!S110),"")</f>
        <v/>
      </c>
      <c r="E4298" s="402" t="e">
        <f>D4298/'Project Data'!$D$22</f>
        <v>#VALUE!</v>
      </c>
      <c r="F4298" s="174" t="s">
        <v>44</v>
      </c>
      <c r="G4298" s="239" t="str" cm="1">
        <f t="array" ref="G4298">_xlfn.IFNA(_xlfn.IFS('31-Earthwork'!F110="*",'31-Earthwork'!E110,'31-Earthwork'!H110="*",'31-Earthwork'!G110,'31-Earthwork'!J110="*",'31-Earthwork'!I110,'31-Earthwork'!L110="*",'31-Earthwork'!K110,'31-Earthwork'!N110="*",'31-Earthwork'!M110,'31-Earthwork'!P110="*",'31-Earthwork'!O110,'31-Earthwork'!R110="*",'31-Earthwork'!Q110,'31-Earthwork'!T110="*",'31-Earthwork'!S110,'31-Earthwork'!V110="*",'31-Earthwork'!U110),"")</f>
        <v/>
      </c>
      <c r="H4298" s="236" t="e">
        <f>G4298/'Project Data'!$D$22</f>
        <v>#VALUE!</v>
      </c>
      <c r="I4298" s="186"/>
      <c r="J4298" s="224"/>
      <c r="K4298" s="404"/>
    </row>
    <row r="4299" spans="1:11" s="147" customFormat="1" ht="15.6" hidden="1">
      <c r="A4299" s="198">
        <f>'31-Earthwork'!A111</f>
        <v>0</v>
      </c>
      <c r="B4299" s="399" t="str">
        <f>'31-Earthwork'!B111</f>
        <v>31 35 23.13 Cast-In-Place Concrete Slope Paving</v>
      </c>
      <c r="C4299" s="399"/>
      <c r="D4299" s="402" t="str" cm="1">
        <f t="array" ref="D4299">_xlfn.IFNA(_xlfn.IFS('31-Earthwork'!D111="*",'31-Earthwork'!C111,'31-Earthwork'!F111="*",'31-Earthwork'!E111,'31-Earthwork'!H111="*",'31-Earthwork'!G111,'31-Earthwork'!J111="*",'31-Earthwork'!I111,'31-Earthwork'!L111="*",'31-Earthwork'!K111,'31-Earthwork'!N111="*",'31-Earthwork'!M111,'31-Earthwork'!P111="*",'31-Earthwork'!O111,'31-Earthwork'!R111="*",'31-Earthwork'!Q111,'31-Earthwork'!T111="*",'31-Earthwork'!S111),"")</f>
        <v/>
      </c>
      <c r="E4299" s="402" t="e">
        <f>D4299/'Project Data'!$D$22</f>
        <v>#VALUE!</v>
      </c>
      <c r="F4299" s="174" t="s">
        <v>44</v>
      </c>
      <c r="G4299" s="239" t="str" cm="1">
        <f t="array" ref="G4299">_xlfn.IFNA(_xlfn.IFS('31-Earthwork'!F111="*",'31-Earthwork'!E111,'31-Earthwork'!H111="*",'31-Earthwork'!G111,'31-Earthwork'!J111="*",'31-Earthwork'!I111,'31-Earthwork'!L111="*",'31-Earthwork'!K111,'31-Earthwork'!N111="*",'31-Earthwork'!M111,'31-Earthwork'!P111="*",'31-Earthwork'!O111,'31-Earthwork'!R111="*",'31-Earthwork'!Q111,'31-Earthwork'!T111="*",'31-Earthwork'!S111,'31-Earthwork'!V111="*",'31-Earthwork'!U111),"")</f>
        <v/>
      </c>
      <c r="H4299" s="236" t="e">
        <f>G4299/'Project Data'!$D$22</f>
        <v>#VALUE!</v>
      </c>
      <c r="I4299" s="186"/>
      <c r="J4299" s="224"/>
      <c r="K4299" s="404"/>
    </row>
    <row r="4300" spans="1:11" s="147" customFormat="1" ht="15.6" hidden="1">
      <c r="A4300" s="198">
        <f>'31-Earthwork'!A112</f>
        <v>0</v>
      </c>
      <c r="B4300" s="399" t="str">
        <f>'31-Earthwork'!B112</f>
        <v>31 35 23.16 Precast Concrete Slope Paving</v>
      </c>
      <c r="C4300" s="399"/>
      <c r="D4300" s="402" t="str" cm="1">
        <f t="array" ref="D4300">_xlfn.IFNA(_xlfn.IFS('31-Earthwork'!D112="*",'31-Earthwork'!C112,'31-Earthwork'!F112="*",'31-Earthwork'!E112,'31-Earthwork'!H112="*",'31-Earthwork'!G112,'31-Earthwork'!J112="*",'31-Earthwork'!I112,'31-Earthwork'!L112="*",'31-Earthwork'!K112,'31-Earthwork'!N112="*",'31-Earthwork'!M112,'31-Earthwork'!P112="*",'31-Earthwork'!O112,'31-Earthwork'!R112="*",'31-Earthwork'!Q112,'31-Earthwork'!T112="*",'31-Earthwork'!S112),"")</f>
        <v/>
      </c>
      <c r="E4300" s="402" t="e">
        <f>D4300/'Project Data'!$D$22</f>
        <v>#VALUE!</v>
      </c>
      <c r="F4300" s="174" t="s">
        <v>44</v>
      </c>
      <c r="G4300" s="239" t="str" cm="1">
        <f t="array" ref="G4300">_xlfn.IFNA(_xlfn.IFS('31-Earthwork'!F112="*",'31-Earthwork'!E112,'31-Earthwork'!H112="*",'31-Earthwork'!G112,'31-Earthwork'!J112="*",'31-Earthwork'!I112,'31-Earthwork'!L112="*",'31-Earthwork'!K112,'31-Earthwork'!N112="*",'31-Earthwork'!M112,'31-Earthwork'!P112="*",'31-Earthwork'!O112,'31-Earthwork'!R112="*",'31-Earthwork'!Q112,'31-Earthwork'!T112="*",'31-Earthwork'!S112,'31-Earthwork'!V112="*",'31-Earthwork'!U112),"")</f>
        <v/>
      </c>
      <c r="H4300" s="236" t="e">
        <f>G4300/'Project Data'!$D$22</f>
        <v>#VALUE!</v>
      </c>
      <c r="I4300" s="186"/>
      <c r="J4300" s="224"/>
      <c r="K4300" s="404"/>
    </row>
    <row r="4301" spans="1:11" s="147" customFormat="1" ht="15.6" hidden="1">
      <c r="A4301" s="198">
        <f>'31-Earthwork'!A113</f>
        <v>0</v>
      </c>
      <c r="B4301" s="399" t="str">
        <f>'31-Earthwork'!B113</f>
        <v>31 35 23.19 Concrete Unit Masonry Slope Paving</v>
      </c>
      <c r="C4301" s="399"/>
      <c r="D4301" s="402" t="str" cm="1">
        <f t="array" ref="D4301">_xlfn.IFNA(_xlfn.IFS('31-Earthwork'!D113="*",'31-Earthwork'!C113,'31-Earthwork'!F113="*",'31-Earthwork'!E113,'31-Earthwork'!H113="*",'31-Earthwork'!G113,'31-Earthwork'!J113="*",'31-Earthwork'!I113,'31-Earthwork'!L113="*",'31-Earthwork'!K113,'31-Earthwork'!N113="*",'31-Earthwork'!M113,'31-Earthwork'!P113="*",'31-Earthwork'!O113,'31-Earthwork'!R113="*",'31-Earthwork'!Q113,'31-Earthwork'!T113="*",'31-Earthwork'!S113),"")</f>
        <v/>
      </c>
      <c r="E4301" s="402" t="e">
        <f>D4301/'Project Data'!$D$22</f>
        <v>#VALUE!</v>
      </c>
      <c r="F4301" s="174" t="s">
        <v>44</v>
      </c>
      <c r="G4301" s="239" t="str" cm="1">
        <f t="array" ref="G4301">_xlfn.IFNA(_xlfn.IFS('31-Earthwork'!F113="*",'31-Earthwork'!E113,'31-Earthwork'!H113="*",'31-Earthwork'!G113,'31-Earthwork'!J113="*",'31-Earthwork'!I113,'31-Earthwork'!L113="*",'31-Earthwork'!K113,'31-Earthwork'!N113="*",'31-Earthwork'!M113,'31-Earthwork'!P113="*",'31-Earthwork'!O113,'31-Earthwork'!R113="*",'31-Earthwork'!Q113,'31-Earthwork'!T113="*",'31-Earthwork'!S113,'31-Earthwork'!V113="*",'31-Earthwork'!U113),"")</f>
        <v/>
      </c>
      <c r="H4301" s="236" t="e">
        <f>G4301/'Project Data'!$D$22</f>
        <v>#VALUE!</v>
      </c>
      <c r="I4301" s="186"/>
      <c r="J4301" s="224"/>
      <c r="K4301" s="404"/>
    </row>
    <row r="4302" spans="1:11" s="147" customFormat="1" ht="15.6" hidden="1">
      <c r="A4302" s="198">
        <f>'31-Earthwork'!A114</f>
        <v>0</v>
      </c>
      <c r="B4302" s="399" t="str">
        <f>'31-Earthwork'!B114</f>
        <v>31 35 26 Containment Barriers</v>
      </c>
      <c r="C4302" s="399"/>
      <c r="D4302" s="402" t="str" cm="1">
        <f t="array" ref="D4302">_xlfn.IFNA(_xlfn.IFS('31-Earthwork'!D114="*",'31-Earthwork'!C114,'31-Earthwork'!F114="*",'31-Earthwork'!E114,'31-Earthwork'!H114="*",'31-Earthwork'!G114,'31-Earthwork'!J114="*",'31-Earthwork'!I114,'31-Earthwork'!L114="*",'31-Earthwork'!K114,'31-Earthwork'!N114="*",'31-Earthwork'!M114,'31-Earthwork'!P114="*",'31-Earthwork'!O114,'31-Earthwork'!R114="*",'31-Earthwork'!Q114,'31-Earthwork'!T114="*",'31-Earthwork'!S114),"")</f>
        <v/>
      </c>
      <c r="E4302" s="402" t="e">
        <f>D4302/'Project Data'!$D$22</f>
        <v>#VALUE!</v>
      </c>
      <c r="F4302" s="174" t="s">
        <v>44</v>
      </c>
      <c r="G4302" s="239" t="str" cm="1">
        <f t="array" ref="G4302">_xlfn.IFNA(_xlfn.IFS('31-Earthwork'!F114="*",'31-Earthwork'!E114,'31-Earthwork'!H114="*",'31-Earthwork'!G114,'31-Earthwork'!J114="*",'31-Earthwork'!I114,'31-Earthwork'!L114="*",'31-Earthwork'!K114,'31-Earthwork'!N114="*",'31-Earthwork'!M114,'31-Earthwork'!P114="*",'31-Earthwork'!O114,'31-Earthwork'!R114="*",'31-Earthwork'!Q114,'31-Earthwork'!T114="*",'31-Earthwork'!S114,'31-Earthwork'!V114="*",'31-Earthwork'!U114),"")</f>
        <v/>
      </c>
      <c r="H4302" s="236" t="e">
        <f>G4302/'Project Data'!$D$22</f>
        <v>#VALUE!</v>
      </c>
      <c r="I4302" s="186"/>
      <c r="J4302" s="224"/>
      <c r="K4302" s="404"/>
    </row>
    <row r="4303" spans="1:11" s="147" customFormat="1" ht="15.6" hidden="1">
      <c r="A4303" s="198">
        <f>'31-Earthwork'!A115</f>
        <v>0</v>
      </c>
      <c r="B4303" s="399" t="str">
        <f>'31-Earthwork'!B115</f>
        <v>31 35 26.13 Clay Containment Barriers</v>
      </c>
      <c r="C4303" s="399"/>
      <c r="D4303" s="402" t="str" cm="1">
        <f t="array" ref="D4303">_xlfn.IFNA(_xlfn.IFS('31-Earthwork'!D115="*",'31-Earthwork'!C115,'31-Earthwork'!F115="*",'31-Earthwork'!E115,'31-Earthwork'!H115="*",'31-Earthwork'!G115,'31-Earthwork'!J115="*",'31-Earthwork'!I115,'31-Earthwork'!L115="*",'31-Earthwork'!K115,'31-Earthwork'!N115="*",'31-Earthwork'!M115,'31-Earthwork'!P115="*",'31-Earthwork'!O115,'31-Earthwork'!R115="*",'31-Earthwork'!Q115,'31-Earthwork'!T115="*",'31-Earthwork'!S115),"")</f>
        <v/>
      </c>
      <c r="E4303" s="402" t="e">
        <f>D4303/'Project Data'!$D$22</f>
        <v>#VALUE!</v>
      </c>
      <c r="F4303" s="174" t="s">
        <v>44</v>
      </c>
      <c r="G4303" s="239" t="str" cm="1">
        <f t="array" ref="G4303">_xlfn.IFNA(_xlfn.IFS('31-Earthwork'!F115="*",'31-Earthwork'!E115,'31-Earthwork'!H115="*",'31-Earthwork'!G115,'31-Earthwork'!J115="*",'31-Earthwork'!I115,'31-Earthwork'!L115="*",'31-Earthwork'!K115,'31-Earthwork'!N115="*",'31-Earthwork'!M115,'31-Earthwork'!P115="*",'31-Earthwork'!O115,'31-Earthwork'!R115="*",'31-Earthwork'!Q115,'31-Earthwork'!T115="*",'31-Earthwork'!S115,'31-Earthwork'!V115="*",'31-Earthwork'!U115),"")</f>
        <v/>
      </c>
      <c r="H4303" s="236" t="e">
        <f>G4303/'Project Data'!$D$22</f>
        <v>#VALUE!</v>
      </c>
      <c r="I4303" s="186"/>
      <c r="J4303" s="224"/>
      <c r="K4303" s="404"/>
    </row>
    <row r="4304" spans="1:11" s="147" customFormat="1" ht="15.6" hidden="1">
      <c r="A4304" s="198">
        <f>'31-Earthwork'!A116</f>
        <v>0</v>
      </c>
      <c r="B4304" s="399" t="str">
        <f>'31-Earthwork'!B116</f>
        <v>31 35 26.16 Geomembrane Containment Barriers</v>
      </c>
      <c r="C4304" s="399"/>
      <c r="D4304" s="402" t="str" cm="1">
        <f t="array" ref="D4304">_xlfn.IFNA(_xlfn.IFS('31-Earthwork'!D116="*",'31-Earthwork'!C116,'31-Earthwork'!F116="*",'31-Earthwork'!E116,'31-Earthwork'!H116="*",'31-Earthwork'!G116,'31-Earthwork'!J116="*",'31-Earthwork'!I116,'31-Earthwork'!L116="*",'31-Earthwork'!K116,'31-Earthwork'!N116="*",'31-Earthwork'!M116,'31-Earthwork'!P116="*",'31-Earthwork'!O116,'31-Earthwork'!R116="*",'31-Earthwork'!Q116,'31-Earthwork'!T116="*",'31-Earthwork'!S116),"")</f>
        <v/>
      </c>
      <c r="E4304" s="402" t="e">
        <f>D4304/'Project Data'!$D$22</f>
        <v>#VALUE!</v>
      </c>
      <c r="F4304" s="174" t="s">
        <v>44</v>
      </c>
      <c r="G4304" s="239" t="str" cm="1">
        <f t="array" ref="G4304">_xlfn.IFNA(_xlfn.IFS('31-Earthwork'!F116="*",'31-Earthwork'!E116,'31-Earthwork'!H116="*",'31-Earthwork'!G116,'31-Earthwork'!J116="*",'31-Earthwork'!I116,'31-Earthwork'!L116="*",'31-Earthwork'!K116,'31-Earthwork'!N116="*",'31-Earthwork'!M116,'31-Earthwork'!P116="*",'31-Earthwork'!O116,'31-Earthwork'!R116="*",'31-Earthwork'!Q116,'31-Earthwork'!T116="*",'31-Earthwork'!S116,'31-Earthwork'!V116="*",'31-Earthwork'!U116),"")</f>
        <v/>
      </c>
      <c r="H4304" s="236" t="e">
        <f>G4304/'Project Data'!$D$22</f>
        <v>#VALUE!</v>
      </c>
      <c r="I4304" s="186"/>
      <c r="J4304" s="224"/>
      <c r="K4304" s="404"/>
    </row>
    <row r="4305" spans="1:11" s="147" customFormat="1" ht="15.6" hidden="1">
      <c r="A4305" s="198">
        <f>'31-Earthwork'!A117</f>
        <v>0</v>
      </c>
      <c r="B4305" s="399" t="str">
        <f>'31-Earthwork'!B117</f>
        <v>31 35 26.23 Bentonite Slurry Trench</v>
      </c>
      <c r="C4305" s="399"/>
      <c r="D4305" s="402" t="str" cm="1">
        <f t="array" ref="D4305">_xlfn.IFNA(_xlfn.IFS('31-Earthwork'!D117="*",'31-Earthwork'!C117,'31-Earthwork'!F117="*",'31-Earthwork'!E117,'31-Earthwork'!H117="*",'31-Earthwork'!G117,'31-Earthwork'!J117="*",'31-Earthwork'!I117,'31-Earthwork'!L117="*",'31-Earthwork'!K117,'31-Earthwork'!N117="*",'31-Earthwork'!M117,'31-Earthwork'!P117="*",'31-Earthwork'!O117,'31-Earthwork'!R117="*",'31-Earthwork'!Q117,'31-Earthwork'!T117="*",'31-Earthwork'!S117),"")</f>
        <v/>
      </c>
      <c r="E4305" s="402" t="e">
        <f>D4305/'Project Data'!$D$22</f>
        <v>#VALUE!</v>
      </c>
      <c r="F4305" s="174" t="s">
        <v>44</v>
      </c>
      <c r="G4305" s="239" t="str" cm="1">
        <f t="array" ref="G4305">_xlfn.IFNA(_xlfn.IFS('31-Earthwork'!F117="*",'31-Earthwork'!E117,'31-Earthwork'!H117="*",'31-Earthwork'!G117,'31-Earthwork'!J117="*",'31-Earthwork'!I117,'31-Earthwork'!L117="*",'31-Earthwork'!K117,'31-Earthwork'!N117="*",'31-Earthwork'!M117,'31-Earthwork'!P117="*",'31-Earthwork'!O117,'31-Earthwork'!R117="*",'31-Earthwork'!Q117,'31-Earthwork'!T117="*",'31-Earthwork'!S117,'31-Earthwork'!V117="*",'31-Earthwork'!U117),"")</f>
        <v/>
      </c>
      <c r="H4305" s="236" t="e">
        <f>G4305/'Project Data'!$D$22</f>
        <v>#VALUE!</v>
      </c>
      <c r="I4305" s="186"/>
      <c r="J4305" s="224"/>
      <c r="K4305" s="404"/>
    </row>
    <row r="4306" spans="1:11" s="147" customFormat="1" ht="15.6" hidden="1">
      <c r="A4306" s="198">
        <f>'31-Earthwork'!A118</f>
        <v>0</v>
      </c>
      <c r="B4306" s="399" t="str">
        <f>'31-Earthwork'!B118</f>
        <v>31 36 00 Gabions</v>
      </c>
      <c r="C4306" s="399"/>
      <c r="D4306" s="402" t="str" cm="1">
        <f t="array" ref="D4306">_xlfn.IFNA(_xlfn.IFS('31-Earthwork'!D118="*",'31-Earthwork'!C118,'31-Earthwork'!F118="*",'31-Earthwork'!E118,'31-Earthwork'!H118="*",'31-Earthwork'!G118,'31-Earthwork'!J118="*",'31-Earthwork'!I118,'31-Earthwork'!L118="*",'31-Earthwork'!K118,'31-Earthwork'!N118="*",'31-Earthwork'!M118,'31-Earthwork'!P118="*",'31-Earthwork'!O118,'31-Earthwork'!R118="*",'31-Earthwork'!Q118,'31-Earthwork'!T118="*",'31-Earthwork'!S118),"")</f>
        <v/>
      </c>
      <c r="E4306" s="402" t="e">
        <f>D4306/'Project Data'!$D$22</f>
        <v>#VALUE!</v>
      </c>
      <c r="F4306" s="174" t="s">
        <v>44</v>
      </c>
      <c r="G4306" s="239" t="str" cm="1">
        <f t="array" ref="G4306">_xlfn.IFNA(_xlfn.IFS('31-Earthwork'!F118="*",'31-Earthwork'!E118,'31-Earthwork'!H118="*",'31-Earthwork'!G118,'31-Earthwork'!J118="*",'31-Earthwork'!I118,'31-Earthwork'!L118="*",'31-Earthwork'!K118,'31-Earthwork'!N118="*",'31-Earthwork'!M118,'31-Earthwork'!P118="*",'31-Earthwork'!O118,'31-Earthwork'!R118="*",'31-Earthwork'!Q118,'31-Earthwork'!T118="*",'31-Earthwork'!S118,'31-Earthwork'!V118="*",'31-Earthwork'!U118),"")</f>
        <v/>
      </c>
      <c r="H4306" s="236" t="e">
        <f>G4306/'Project Data'!$D$22</f>
        <v>#VALUE!</v>
      </c>
      <c r="I4306" s="186"/>
      <c r="J4306" s="224"/>
      <c r="K4306" s="404"/>
    </row>
    <row r="4307" spans="1:11" s="147" customFormat="1" ht="15.6" hidden="1">
      <c r="A4307" s="198">
        <f>'31-Earthwork'!A119</f>
        <v>0</v>
      </c>
      <c r="B4307" s="399" t="str">
        <f>'31-Earthwork'!B119</f>
        <v>31 36 13 Gabion Boxes</v>
      </c>
      <c r="C4307" s="399"/>
      <c r="D4307" s="402" t="str" cm="1">
        <f t="array" ref="D4307">_xlfn.IFNA(_xlfn.IFS('31-Earthwork'!D119="*",'31-Earthwork'!C119,'31-Earthwork'!F119="*",'31-Earthwork'!E119,'31-Earthwork'!H119="*",'31-Earthwork'!G119,'31-Earthwork'!J119="*",'31-Earthwork'!I119,'31-Earthwork'!L119="*",'31-Earthwork'!K119,'31-Earthwork'!N119="*",'31-Earthwork'!M119,'31-Earthwork'!P119="*",'31-Earthwork'!O119,'31-Earthwork'!R119="*",'31-Earthwork'!Q119,'31-Earthwork'!T119="*",'31-Earthwork'!S119),"")</f>
        <v/>
      </c>
      <c r="E4307" s="402" t="e">
        <f>D4307/'Project Data'!$D$22</f>
        <v>#VALUE!</v>
      </c>
      <c r="F4307" s="174" t="s">
        <v>44</v>
      </c>
      <c r="G4307" s="239" t="str" cm="1">
        <f t="array" ref="G4307">_xlfn.IFNA(_xlfn.IFS('31-Earthwork'!F119="*",'31-Earthwork'!E119,'31-Earthwork'!H119="*",'31-Earthwork'!G119,'31-Earthwork'!J119="*",'31-Earthwork'!I119,'31-Earthwork'!L119="*",'31-Earthwork'!K119,'31-Earthwork'!N119="*",'31-Earthwork'!M119,'31-Earthwork'!P119="*",'31-Earthwork'!O119,'31-Earthwork'!R119="*",'31-Earthwork'!Q119,'31-Earthwork'!T119="*",'31-Earthwork'!S119,'31-Earthwork'!V119="*",'31-Earthwork'!U119),"")</f>
        <v/>
      </c>
      <c r="H4307" s="236" t="e">
        <f>G4307/'Project Data'!$D$22</f>
        <v>#VALUE!</v>
      </c>
      <c r="I4307" s="186"/>
      <c r="J4307" s="224"/>
      <c r="K4307" s="404"/>
    </row>
    <row r="4308" spans="1:11" s="147" customFormat="1" ht="15.6" hidden="1">
      <c r="A4308" s="198">
        <f>'31-Earthwork'!A120</f>
        <v>0</v>
      </c>
      <c r="B4308" s="399" t="str">
        <f>'31-Earthwork'!B120</f>
        <v>31 36 19 Gabion Mattresses</v>
      </c>
      <c r="C4308" s="399"/>
      <c r="D4308" s="402" t="str" cm="1">
        <f t="array" ref="D4308">_xlfn.IFNA(_xlfn.IFS('31-Earthwork'!D120="*",'31-Earthwork'!C120,'31-Earthwork'!F120="*",'31-Earthwork'!E120,'31-Earthwork'!H120="*",'31-Earthwork'!G120,'31-Earthwork'!J120="*",'31-Earthwork'!I120,'31-Earthwork'!L120="*",'31-Earthwork'!K120,'31-Earthwork'!N120="*",'31-Earthwork'!M120,'31-Earthwork'!P120="*",'31-Earthwork'!O120,'31-Earthwork'!R120="*",'31-Earthwork'!Q120,'31-Earthwork'!T120="*",'31-Earthwork'!S120),"")</f>
        <v/>
      </c>
      <c r="E4308" s="402" t="e">
        <f>D4308/'Project Data'!$D$22</f>
        <v>#VALUE!</v>
      </c>
      <c r="F4308" s="174" t="s">
        <v>44</v>
      </c>
      <c r="G4308" s="239" t="str" cm="1">
        <f t="array" ref="G4308">_xlfn.IFNA(_xlfn.IFS('31-Earthwork'!F120="*",'31-Earthwork'!E120,'31-Earthwork'!H120="*",'31-Earthwork'!G120,'31-Earthwork'!J120="*",'31-Earthwork'!I120,'31-Earthwork'!L120="*",'31-Earthwork'!K120,'31-Earthwork'!N120="*",'31-Earthwork'!M120,'31-Earthwork'!P120="*",'31-Earthwork'!O120,'31-Earthwork'!R120="*",'31-Earthwork'!Q120,'31-Earthwork'!T120="*",'31-Earthwork'!S120,'31-Earthwork'!V120="*",'31-Earthwork'!U120),"")</f>
        <v/>
      </c>
      <c r="H4308" s="236" t="e">
        <f>G4308/'Project Data'!$D$22</f>
        <v>#VALUE!</v>
      </c>
      <c r="I4308" s="186"/>
      <c r="J4308" s="224"/>
      <c r="K4308" s="404"/>
    </row>
    <row r="4309" spans="1:11" s="147" customFormat="1" ht="15.6" hidden="1">
      <c r="A4309" s="198">
        <f>'31-Earthwork'!A121</f>
        <v>0</v>
      </c>
      <c r="B4309" s="399" t="str">
        <f>'31-Earthwork'!B121</f>
        <v>31 36 19.13 Vegetated Gabion Mattresses</v>
      </c>
      <c r="C4309" s="399"/>
      <c r="D4309" s="402" t="str" cm="1">
        <f t="array" ref="D4309">_xlfn.IFNA(_xlfn.IFS('31-Earthwork'!D121="*",'31-Earthwork'!C121,'31-Earthwork'!F121="*",'31-Earthwork'!E121,'31-Earthwork'!H121="*",'31-Earthwork'!G121,'31-Earthwork'!J121="*",'31-Earthwork'!I121,'31-Earthwork'!L121="*",'31-Earthwork'!K121,'31-Earthwork'!N121="*",'31-Earthwork'!M121,'31-Earthwork'!P121="*",'31-Earthwork'!O121,'31-Earthwork'!R121="*",'31-Earthwork'!Q121,'31-Earthwork'!T121="*",'31-Earthwork'!S121),"")</f>
        <v/>
      </c>
      <c r="E4309" s="402" t="e">
        <f>D4309/'Project Data'!$D$22</f>
        <v>#VALUE!</v>
      </c>
      <c r="F4309" s="179" t="s">
        <v>44</v>
      </c>
      <c r="G4309" s="239" t="str" cm="1">
        <f t="array" ref="G4309">_xlfn.IFNA(_xlfn.IFS('31-Earthwork'!F121="*",'31-Earthwork'!E121,'31-Earthwork'!H121="*",'31-Earthwork'!G121,'31-Earthwork'!J121="*",'31-Earthwork'!I121,'31-Earthwork'!L121="*",'31-Earthwork'!K121,'31-Earthwork'!N121="*",'31-Earthwork'!M121,'31-Earthwork'!P121="*",'31-Earthwork'!O121,'31-Earthwork'!R121="*",'31-Earthwork'!Q121,'31-Earthwork'!T121="*",'31-Earthwork'!S121,'31-Earthwork'!V121="*",'31-Earthwork'!U121),"")</f>
        <v/>
      </c>
      <c r="H4309" s="236" t="e">
        <f>G4309/'Project Data'!$D$22</f>
        <v>#VALUE!</v>
      </c>
      <c r="I4309" s="186"/>
      <c r="J4309" s="224"/>
      <c r="K4309" s="404"/>
    </row>
    <row r="4310" spans="1:11" s="147" customFormat="1" ht="15.6" hidden="1">
      <c r="A4310" s="198">
        <f>'31-Earthwork'!A122</f>
        <v>0</v>
      </c>
      <c r="B4310" s="399" t="str">
        <f>'31-Earthwork'!B122</f>
        <v>31 37 00 Riprap</v>
      </c>
      <c r="C4310" s="399"/>
      <c r="D4310" s="402" t="str" cm="1">
        <f t="array" ref="D4310">_xlfn.IFNA(_xlfn.IFS('31-Earthwork'!D122="*",'31-Earthwork'!C122,'31-Earthwork'!F122="*",'31-Earthwork'!E122,'31-Earthwork'!H122="*",'31-Earthwork'!G122,'31-Earthwork'!J122="*",'31-Earthwork'!I122,'31-Earthwork'!L122="*",'31-Earthwork'!K122,'31-Earthwork'!N122="*",'31-Earthwork'!M122,'31-Earthwork'!P122="*",'31-Earthwork'!O122,'31-Earthwork'!R122="*",'31-Earthwork'!Q122,'31-Earthwork'!T122="*",'31-Earthwork'!S122),"")</f>
        <v/>
      </c>
      <c r="E4310" s="402" t="e">
        <f>D4310/'Project Data'!$D$22</f>
        <v>#VALUE!</v>
      </c>
      <c r="F4310" s="179" t="s">
        <v>44</v>
      </c>
      <c r="G4310" s="239" t="str" cm="1">
        <f t="array" ref="G4310">_xlfn.IFNA(_xlfn.IFS('31-Earthwork'!F122="*",'31-Earthwork'!E122,'31-Earthwork'!H122="*",'31-Earthwork'!G122,'31-Earthwork'!J122="*",'31-Earthwork'!I122,'31-Earthwork'!L122="*",'31-Earthwork'!K122,'31-Earthwork'!N122="*",'31-Earthwork'!M122,'31-Earthwork'!P122="*",'31-Earthwork'!O122,'31-Earthwork'!R122="*",'31-Earthwork'!Q122,'31-Earthwork'!T122="*",'31-Earthwork'!S122,'31-Earthwork'!V122="*",'31-Earthwork'!U122),"")</f>
        <v/>
      </c>
      <c r="H4310" s="236" t="e">
        <f>G4310/'Project Data'!$D$22</f>
        <v>#VALUE!</v>
      </c>
      <c r="I4310" s="186"/>
      <c r="J4310" s="224"/>
      <c r="K4310" s="404"/>
    </row>
    <row r="4311" spans="1:11" s="147" customFormat="1" ht="15.6" hidden="1">
      <c r="A4311" s="198">
        <f>'31-Earthwork'!A123</f>
        <v>0</v>
      </c>
      <c r="B4311" s="399" t="str">
        <f>'31-Earthwork'!B123</f>
        <v>31 37 13 Machined Riprap</v>
      </c>
      <c r="C4311" s="399"/>
      <c r="D4311" s="402" t="str" cm="1">
        <f t="array" ref="D4311">_xlfn.IFNA(_xlfn.IFS('31-Earthwork'!D123="*",'31-Earthwork'!C123,'31-Earthwork'!F123="*",'31-Earthwork'!E123,'31-Earthwork'!H123="*",'31-Earthwork'!G123,'31-Earthwork'!J123="*",'31-Earthwork'!I123,'31-Earthwork'!L123="*",'31-Earthwork'!K123,'31-Earthwork'!N123="*",'31-Earthwork'!M123,'31-Earthwork'!P123="*",'31-Earthwork'!O123,'31-Earthwork'!R123="*",'31-Earthwork'!Q123,'31-Earthwork'!T123="*",'31-Earthwork'!S123),"")</f>
        <v/>
      </c>
      <c r="E4311" s="402" t="e">
        <f>D4311/'Project Data'!$D$22</f>
        <v>#VALUE!</v>
      </c>
      <c r="F4311" s="179" t="s">
        <v>44</v>
      </c>
      <c r="G4311" s="239" t="str" cm="1">
        <f t="array" ref="G4311">_xlfn.IFNA(_xlfn.IFS('31-Earthwork'!F123="*",'31-Earthwork'!E123,'31-Earthwork'!H123="*",'31-Earthwork'!G123,'31-Earthwork'!J123="*",'31-Earthwork'!I123,'31-Earthwork'!L123="*",'31-Earthwork'!K123,'31-Earthwork'!N123="*",'31-Earthwork'!M123,'31-Earthwork'!P123="*",'31-Earthwork'!O123,'31-Earthwork'!R123="*",'31-Earthwork'!Q123,'31-Earthwork'!T123="*",'31-Earthwork'!S123,'31-Earthwork'!V123="*",'31-Earthwork'!U123),"")</f>
        <v/>
      </c>
      <c r="H4311" s="236" t="e">
        <f>G4311/'Project Data'!$D$22</f>
        <v>#VALUE!</v>
      </c>
      <c r="I4311" s="186"/>
      <c r="J4311" s="224"/>
      <c r="K4311" s="404"/>
    </row>
    <row r="4312" spans="1:11" s="147" customFormat="1" ht="15.6" hidden="1">
      <c r="A4312" s="198">
        <f>'31-Earthwork'!A124</f>
        <v>0</v>
      </c>
      <c r="B4312" s="399" t="str">
        <f>'31-Earthwork'!B124</f>
        <v>31 37 16 Non-Machined Riprap</v>
      </c>
      <c r="C4312" s="399"/>
      <c r="D4312" s="402" t="str" cm="1">
        <f t="array" ref="D4312">_xlfn.IFNA(_xlfn.IFS('31-Earthwork'!D124="*",'31-Earthwork'!C124,'31-Earthwork'!F124="*",'31-Earthwork'!E124,'31-Earthwork'!H124="*",'31-Earthwork'!G124,'31-Earthwork'!J124="*",'31-Earthwork'!I124,'31-Earthwork'!L124="*",'31-Earthwork'!K124,'31-Earthwork'!N124="*",'31-Earthwork'!M124,'31-Earthwork'!P124="*",'31-Earthwork'!O124,'31-Earthwork'!R124="*",'31-Earthwork'!Q124,'31-Earthwork'!T124="*",'31-Earthwork'!S124),"")</f>
        <v/>
      </c>
      <c r="E4312" s="402" t="e">
        <f>D4312/'Project Data'!$D$22</f>
        <v>#VALUE!</v>
      </c>
      <c r="F4312" s="174" t="s">
        <v>44</v>
      </c>
      <c r="G4312" s="239" t="str" cm="1">
        <f t="array" ref="G4312">_xlfn.IFNA(_xlfn.IFS('31-Earthwork'!F124="*",'31-Earthwork'!E124,'31-Earthwork'!H124="*",'31-Earthwork'!G124,'31-Earthwork'!J124="*",'31-Earthwork'!I124,'31-Earthwork'!L124="*",'31-Earthwork'!K124,'31-Earthwork'!N124="*",'31-Earthwork'!M124,'31-Earthwork'!P124="*",'31-Earthwork'!O124,'31-Earthwork'!R124="*",'31-Earthwork'!Q124,'31-Earthwork'!T124="*",'31-Earthwork'!S124,'31-Earthwork'!V124="*",'31-Earthwork'!U124),"")</f>
        <v/>
      </c>
      <c r="H4312" s="236" t="e">
        <f>G4312/'Project Data'!$D$22</f>
        <v>#VALUE!</v>
      </c>
      <c r="I4312" s="186"/>
      <c r="J4312" s="224"/>
      <c r="K4312" s="404"/>
    </row>
    <row r="4313" spans="1:11" s="147" customFormat="1" ht="15.6" hidden="1">
      <c r="A4313" s="198">
        <f>'31-Earthwork'!A125</f>
        <v>0</v>
      </c>
      <c r="B4313" s="399" t="str">
        <f>'31-Earthwork'!B125</f>
        <v>31 37 16.13 Rubble-Stone Riprap</v>
      </c>
      <c r="C4313" s="399"/>
      <c r="D4313" s="402" t="str" cm="1">
        <f t="array" ref="D4313">_xlfn.IFNA(_xlfn.IFS('31-Earthwork'!D125="*",'31-Earthwork'!C125,'31-Earthwork'!F125="*",'31-Earthwork'!E125,'31-Earthwork'!H125="*",'31-Earthwork'!G125,'31-Earthwork'!J125="*",'31-Earthwork'!I125,'31-Earthwork'!L125="*",'31-Earthwork'!K125,'31-Earthwork'!N125="*",'31-Earthwork'!M125,'31-Earthwork'!P125="*",'31-Earthwork'!O125,'31-Earthwork'!R125="*",'31-Earthwork'!Q125,'31-Earthwork'!T125="*",'31-Earthwork'!S125),"")</f>
        <v/>
      </c>
      <c r="E4313" s="402" t="e">
        <f>D4313/'Project Data'!$D$22</f>
        <v>#VALUE!</v>
      </c>
      <c r="F4313" s="174" t="s">
        <v>44</v>
      </c>
      <c r="G4313" s="239" t="str" cm="1">
        <f t="array" ref="G4313">_xlfn.IFNA(_xlfn.IFS('31-Earthwork'!F125="*",'31-Earthwork'!E125,'31-Earthwork'!H125="*",'31-Earthwork'!G125,'31-Earthwork'!J125="*",'31-Earthwork'!I125,'31-Earthwork'!L125="*",'31-Earthwork'!K125,'31-Earthwork'!N125="*",'31-Earthwork'!M125,'31-Earthwork'!P125="*",'31-Earthwork'!O125,'31-Earthwork'!R125="*",'31-Earthwork'!Q125,'31-Earthwork'!T125="*",'31-Earthwork'!S125,'31-Earthwork'!V125="*",'31-Earthwork'!U125),"")</f>
        <v/>
      </c>
      <c r="H4313" s="236" t="e">
        <f>G4313/'Project Data'!$D$22</f>
        <v>#VALUE!</v>
      </c>
      <c r="I4313" s="186"/>
      <c r="J4313" s="224"/>
      <c r="K4313" s="404"/>
    </row>
    <row r="4314" spans="1:11" s="147" customFormat="1" ht="15.6" hidden="1">
      <c r="A4314" s="198">
        <f>'31-Earthwork'!A126</f>
        <v>0</v>
      </c>
      <c r="B4314" s="399" t="str">
        <f>'31-Earthwork'!B126</f>
        <v>31 37 16.16 Concrete Unit Masonry Riprap</v>
      </c>
      <c r="C4314" s="399"/>
      <c r="D4314" s="402" t="str" cm="1">
        <f t="array" ref="D4314">_xlfn.IFNA(_xlfn.IFS('31-Earthwork'!D126="*",'31-Earthwork'!C126,'31-Earthwork'!F126="*",'31-Earthwork'!E126,'31-Earthwork'!H126="*",'31-Earthwork'!G126,'31-Earthwork'!J126="*",'31-Earthwork'!I126,'31-Earthwork'!L126="*",'31-Earthwork'!K126,'31-Earthwork'!N126="*",'31-Earthwork'!M126,'31-Earthwork'!P126="*",'31-Earthwork'!O126,'31-Earthwork'!R126="*",'31-Earthwork'!Q126,'31-Earthwork'!T126="*",'31-Earthwork'!S126),"")</f>
        <v/>
      </c>
      <c r="E4314" s="402" t="e">
        <f>D4314/'Project Data'!$D$22</f>
        <v>#VALUE!</v>
      </c>
      <c r="F4314" s="174" t="s">
        <v>44</v>
      </c>
      <c r="G4314" s="239" t="str" cm="1">
        <f t="array" ref="G4314">_xlfn.IFNA(_xlfn.IFS('31-Earthwork'!F126="*",'31-Earthwork'!E126,'31-Earthwork'!H126="*",'31-Earthwork'!G126,'31-Earthwork'!J126="*",'31-Earthwork'!I126,'31-Earthwork'!L126="*",'31-Earthwork'!K126,'31-Earthwork'!N126="*",'31-Earthwork'!M126,'31-Earthwork'!P126="*",'31-Earthwork'!O126,'31-Earthwork'!R126="*",'31-Earthwork'!Q126,'31-Earthwork'!T126="*",'31-Earthwork'!S126,'31-Earthwork'!V126="*",'31-Earthwork'!U126),"")</f>
        <v/>
      </c>
      <c r="H4314" s="236" t="e">
        <f>G4314/'Project Data'!$D$22</f>
        <v>#VALUE!</v>
      </c>
      <c r="I4314" s="186"/>
      <c r="J4314" s="224"/>
      <c r="K4314" s="404"/>
    </row>
    <row r="4315" spans="1:11" s="147" customFormat="1" ht="15.6" hidden="1">
      <c r="A4315" s="198">
        <f>'31-Earthwork'!A127</f>
        <v>0</v>
      </c>
      <c r="B4315" s="399" t="str">
        <f>'31-Earthwork'!B127</f>
        <v>31 37 16.19 Sacked Sand-Cement Riprap</v>
      </c>
      <c r="C4315" s="399"/>
      <c r="D4315" s="402" t="str" cm="1">
        <f t="array" ref="D4315">_xlfn.IFNA(_xlfn.IFS('31-Earthwork'!D127="*",'31-Earthwork'!C127,'31-Earthwork'!F127="*",'31-Earthwork'!E127,'31-Earthwork'!H127="*",'31-Earthwork'!G127,'31-Earthwork'!J127="*",'31-Earthwork'!I127,'31-Earthwork'!L127="*",'31-Earthwork'!K127,'31-Earthwork'!N127="*",'31-Earthwork'!M127,'31-Earthwork'!P127="*",'31-Earthwork'!O127,'31-Earthwork'!R127="*",'31-Earthwork'!Q127,'31-Earthwork'!T127="*",'31-Earthwork'!S127),"")</f>
        <v/>
      </c>
      <c r="E4315" s="402" t="e">
        <f>D4315/'Project Data'!$D$22</f>
        <v>#VALUE!</v>
      </c>
      <c r="F4315" s="174" t="s">
        <v>44</v>
      </c>
      <c r="G4315" s="239" t="str" cm="1">
        <f t="array" ref="G4315">_xlfn.IFNA(_xlfn.IFS('31-Earthwork'!F127="*",'31-Earthwork'!E127,'31-Earthwork'!H127="*",'31-Earthwork'!G127,'31-Earthwork'!J127="*",'31-Earthwork'!I127,'31-Earthwork'!L127="*",'31-Earthwork'!K127,'31-Earthwork'!N127="*",'31-Earthwork'!M127,'31-Earthwork'!P127="*",'31-Earthwork'!O127,'31-Earthwork'!R127="*",'31-Earthwork'!Q127,'31-Earthwork'!T127="*",'31-Earthwork'!S127,'31-Earthwork'!V127="*",'31-Earthwork'!U127),"")</f>
        <v/>
      </c>
      <c r="H4315" s="236" t="e">
        <f>G4315/'Project Data'!$D$22</f>
        <v>#VALUE!</v>
      </c>
      <c r="I4315" s="186"/>
      <c r="J4315" s="224"/>
      <c r="K4315" s="404"/>
    </row>
    <row r="4316" spans="1:11" s="147" customFormat="1" ht="15.6" hidden="1">
      <c r="A4316" s="198">
        <f>'31-Earthwork'!A128</f>
        <v>0</v>
      </c>
      <c r="B4316" s="399" t="str">
        <f>'31-Earthwork'!B128</f>
        <v>31 40 00 Shoring and Underpinning</v>
      </c>
      <c r="C4316" s="399"/>
      <c r="D4316" s="402" t="str" cm="1">
        <f t="array" ref="D4316">_xlfn.IFNA(_xlfn.IFS('31-Earthwork'!D128="*",'31-Earthwork'!C128,'31-Earthwork'!F128="*",'31-Earthwork'!E128,'31-Earthwork'!H128="*",'31-Earthwork'!G128,'31-Earthwork'!J128="*",'31-Earthwork'!I128,'31-Earthwork'!L128="*",'31-Earthwork'!K128,'31-Earthwork'!N128="*",'31-Earthwork'!M128,'31-Earthwork'!P128="*",'31-Earthwork'!O128,'31-Earthwork'!R128="*",'31-Earthwork'!Q128,'31-Earthwork'!T128="*",'31-Earthwork'!S128),"")</f>
        <v/>
      </c>
      <c r="E4316" s="402" t="e">
        <f>D4316/'Project Data'!$D$22</f>
        <v>#VALUE!</v>
      </c>
      <c r="F4316" s="174" t="s">
        <v>44</v>
      </c>
      <c r="G4316" s="239" t="str" cm="1">
        <f t="array" ref="G4316">_xlfn.IFNA(_xlfn.IFS('31-Earthwork'!F128="*",'31-Earthwork'!E128,'31-Earthwork'!H128="*",'31-Earthwork'!G128,'31-Earthwork'!J128="*",'31-Earthwork'!I128,'31-Earthwork'!L128="*",'31-Earthwork'!K128,'31-Earthwork'!N128="*",'31-Earthwork'!M128,'31-Earthwork'!P128="*",'31-Earthwork'!O128,'31-Earthwork'!R128="*",'31-Earthwork'!Q128,'31-Earthwork'!T128="*",'31-Earthwork'!S128,'31-Earthwork'!V128="*",'31-Earthwork'!U128),"")</f>
        <v/>
      </c>
      <c r="H4316" s="236" t="e">
        <f>G4316/'Project Data'!$D$22</f>
        <v>#VALUE!</v>
      </c>
      <c r="I4316" s="186"/>
      <c r="J4316" s="224"/>
      <c r="K4316" s="404"/>
    </row>
    <row r="4317" spans="1:11" s="147" customFormat="1" ht="15.6" hidden="1">
      <c r="A4317" s="398" t="str">
        <f>'31-Earthwork'!A129</f>
        <v xml:space="preserve"> </v>
      </c>
      <c r="B4317" s="399" t="str">
        <f>'31-Earthwork'!B129</f>
        <v>31 41 00 Shoring (Earth Retention)</v>
      </c>
      <c r="C4317" s="399"/>
      <c r="D4317" s="402" t="str" cm="1">
        <f t="array" ref="D4317">_xlfn.IFNA(_xlfn.IFS('31-Earthwork'!D129="*",'31-Earthwork'!C129,'31-Earthwork'!F129="*",'31-Earthwork'!E129,'31-Earthwork'!H129="*",'31-Earthwork'!G129,'31-Earthwork'!J129="*",'31-Earthwork'!I129,'31-Earthwork'!L129="*",'31-Earthwork'!K129,'31-Earthwork'!N129="*",'31-Earthwork'!M129,'31-Earthwork'!P129="*",'31-Earthwork'!O129,'31-Earthwork'!R129="*",'31-Earthwork'!Q129,'31-Earthwork'!T129="*",'31-Earthwork'!S129),"")</f>
        <v/>
      </c>
      <c r="E4317" s="402" t="e">
        <f>D4317/'Project Data'!$D$22</f>
        <v>#VALUE!</v>
      </c>
      <c r="F4317" s="421" t="s">
        <v>44</v>
      </c>
      <c r="G4317" s="423" t="str" cm="1">
        <f t="array" ref="G4317">_xlfn.IFNA(_xlfn.IFS('31-Earthwork'!F129="*",'31-Earthwork'!E129,'31-Earthwork'!H129="*",'31-Earthwork'!G129,'31-Earthwork'!J129="*",'31-Earthwork'!I129,'31-Earthwork'!L129="*",'31-Earthwork'!K129,'31-Earthwork'!N129="*",'31-Earthwork'!M129,'31-Earthwork'!P129="*",'31-Earthwork'!O129,'31-Earthwork'!R129="*",'31-Earthwork'!Q129,'31-Earthwork'!T129="*",'31-Earthwork'!S129,'31-Earthwork'!V129="*",'31-Earthwork'!U129),"")</f>
        <v/>
      </c>
      <c r="H4317" s="402" t="e">
        <f>G4317/'Project Data'!$D$22</f>
        <v>#VALUE!</v>
      </c>
      <c r="I4317" s="426"/>
      <c r="J4317" s="427"/>
      <c r="K4317" s="404"/>
    </row>
    <row r="4318" spans="1:11" s="147" customFormat="1" ht="15.6" hidden="1">
      <c r="A4318" s="198">
        <f>'31-Earthwork'!A130</f>
        <v>0</v>
      </c>
      <c r="B4318" s="399" t="str">
        <f>'31-Earthwork'!B130</f>
        <v>31 41 13 Timber Shoring</v>
      </c>
      <c r="C4318" s="399"/>
      <c r="D4318" s="402" t="str" cm="1">
        <f t="array" ref="D4318">_xlfn.IFNA(_xlfn.IFS('31-Earthwork'!D130="*",'31-Earthwork'!C130,'31-Earthwork'!F130="*",'31-Earthwork'!E130,'31-Earthwork'!H130="*",'31-Earthwork'!G130,'31-Earthwork'!J130="*",'31-Earthwork'!I130,'31-Earthwork'!L130="*",'31-Earthwork'!K130,'31-Earthwork'!N130="*",'31-Earthwork'!M130,'31-Earthwork'!P130="*",'31-Earthwork'!O130,'31-Earthwork'!R130="*",'31-Earthwork'!Q130,'31-Earthwork'!T130="*",'31-Earthwork'!S130),"")</f>
        <v/>
      </c>
      <c r="E4318" s="402" t="e">
        <f>D4318/'Project Data'!$D$22</f>
        <v>#VALUE!</v>
      </c>
      <c r="F4318" s="174" t="s">
        <v>44</v>
      </c>
      <c r="G4318" s="239" t="str" cm="1">
        <f t="array" ref="G4318">_xlfn.IFNA(_xlfn.IFS('31-Earthwork'!F130="*",'31-Earthwork'!E130,'31-Earthwork'!H130="*",'31-Earthwork'!G130,'31-Earthwork'!J130="*",'31-Earthwork'!I130,'31-Earthwork'!L130="*",'31-Earthwork'!K130,'31-Earthwork'!N130="*",'31-Earthwork'!M130,'31-Earthwork'!P130="*",'31-Earthwork'!O130,'31-Earthwork'!R130="*",'31-Earthwork'!Q130,'31-Earthwork'!T130="*",'31-Earthwork'!S130,'31-Earthwork'!V130="*",'31-Earthwork'!U130),"")</f>
        <v/>
      </c>
      <c r="H4318" s="236" t="e">
        <f>G4318/'Project Data'!$D$22</f>
        <v>#VALUE!</v>
      </c>
      <c r="I4318" s="186"/>
      <c r="J4318" s="224"/>
      <c r="K4318" s="404"/>
    </row>
    <row r="4319" spans="1:11" s="147" customFormat="1" ht="15.6" hidden="1">
      <c r="A4319" s="198">
        <f>'31-Earthwork'!A131</f>
        <v>0</v>
      </c>
      <c r="B4319" s="399" t="str">
        <f>'31-Earthwork'!B131</f>
        <v>31 41 16 Sheet Piling</v>
      </c>
      <c r="C4319" s="399"/>
      <c r="D4319" s="402" t="str" cm="1">
        <f t="array" ref="D4319">_xlfn.IFNA(_xlfn.IFS('31-Earthwork'!D131="*",'31-Earthwork'!C131,'31-Earthwork'!F131="*",'31-Earthwork'!E131,'31-Earthwork'!H131="*",'31-Earthwork'!G131,'31-Earthwork'!J131="*",'31-Earthwork'!I131,'31-Earthwork'!L131="*",'31-Earthwork'!K131,'31-Earthwork'!N131="*",'31-Earthwork'!M131,'31-Earthwork'!P131="*",'31-Earthwork'!O131,'31-Earthwork'!R131="*",'31-Earthwork'!Q131,'31-Earthwork'!T131="*",'31-Earthwork'!S131),"")</f>
        <v/>
      </c>
      <c r="E4319" s="402" t="e">
        <f>D4319/'Project Data'!$D$22</f>
        <v>#VALUE!</v>
      </c>
      <c r="F4319" s="174" t="s">
        <v>44</v>
      </c>
      <c r="G4319" s="239" t="str" cm="1">
        <f t="array" ref="G4319">_xlfn.IFNA(_xlfn.IFS('31-Earthwork'!F131="*",'31-Earthwork'!E131,'31-Earthwork'!H131="*",'31-Earthwork'!G131,'31-Earthwork'!J131="*",'31-Earthwork'!I131,'31-Earthwork'!L131="*",'31-Earthwork'!K131,'31-Earthwork'!N131="*",'31-Earthwork'!M131,'31-Earthwork'!P131="*",'31-Earthwork'!O131,'31-Earthwork'!R131="*",'31-Earthwork'!Q131,'31-Earthwork'!T131="*",'31-Earthwork'!S131,'31-Earthwork'!V131="*",'31-Earthwork'!U131),"")</f>
        <v/>
      </c>
      <c r="H4319" s="236" t="e">
        <f>G4319/'Project Data'!$D$22</f>
        <v>#VALUE!</v>
      </c>
      <c r="I4319" s="186"/>
      <c r="J4319" s="224"/>
      <c r="K4319" s="404"/>
    </row>
    <row r="4320" spans="1:11" s="147" customFormat="1" ht="15.6" hidden="1">
      <c r="A4320" s="198">
        <f>'31-Earthwork'!A132</f>
        <v>0</v>
      </c>
      <c r="B4320" s="399" t="str">
        <f>'31-Earthwork'!B132</f>
        <v>31 41 16.13 Steel Sheet Piling</v>
      </c>
      <c r="C4320" s="399"/>
      <c r="D4320" s="402" t="str" cm="1">
        <f t="array" ref="D4320">_xlfn.IFNA(_xlfn.IFS('31-Earthwork'!D132="*",'31-Earthwork'!C132,'31-Earthwork'!F132="*",'31-Earthwork'!E132,'31-Earthwork'!H132="*",'31-Earthwork'!G132,'31-Earthwork'!J132="*",'31-Earthwork'!I132,'31-Earthwork'!L132="*",'31-Earthwork'!K132,'31-Earthwork'!N132="*",'31-Earthwork'!M132,'31-Earthwork'!P132="*",'31-Earthwork'!O132,'31-Earthwork'!R132="*",'31-Earthwork'!Q132,'31-Earthwork'!T132="*",'31-Earthwork'!S132),"")</f>
        <v/>
      </c>
      <c r="E4320" s="402" t="e">
        <f>D4320/'Project Data'!$D$22</f>
        <v>#VALUE!</v>
      </c>
      <c r="F4320" s="174" t="s">
        <v>44</v>
      </c>
      <c r="G4320" s="239" t="str" cm="1">
        <f t="array" ref="G4320">_xlfn.IFNA(_xlfn.IFS('31-Earthwork'!F132="*",'31-Earthwork'!E132,'31-Earthwork'!H132="*",'31-Earthwork'!G132,'31-Earthwork'!J132="*",'31-Earthwork'!I132,'31-Earthwork'!L132="*",'31-Earthwork'!K132,'31-Earthwork'!N132="*",'31-Earthwork'!M132,'31-Earthwork'!P132="*",'31-Earthwork'!O132,'31-Earthwork'!R132="*",'31-Earthwork'!Q132,'31-Earthwork'!T132="*",'31-Earthwork'!S132,'31-Earthwork'!V132="*",'31-Earthwork'!U132),"")</f>
        <v/>
      </c>
      <c r="H4320" s="236" t="e">
        <f>G4320/'Project Data'!$D$22</f>
        <v>#VALUE!</v>
      </c>
      <c r="I4320" s="186"/>
      <c r="J4320" s="224"/>
      <c r="K4320" s="404"/>
    </row>
    <row r="4321" spans="1:11" s="147" customFormat="1" ht="15.6" hidden="1">
      <c r="A4321" s="198">
        <f>'31-Earthwork'!A133</f>
        <v>0</v>
      </c>
      <c r="B4321" s="399" t="str">
        <f>'31-Earthwork'!B133</f>
        <v>31 41 16.16 Plastic Sheet Piling</v>
      </c>
      <c r="C4321" s="399"/>
      <c r="D4321" s="402" t="str" cm="1">
        <f t="array" ref="D4321">_xlfn.IFNA(_xlfn.IFS('31-Earthwork'!D133="*",'31-Earthwork'!C133,'31-Earthwork'!F133="*",'31-Earthwork'!E133,'31-Earthwork'!H133="*",'31-Earthwork'!G133,'31-Earthwork'!J133="*",'31-Earthwork'!I133,'31-Earthwork'!L133="*",'31-Earthwork'!K133,'31-Earthwork'!N133="*",'31-Earthwork'!M133,'31-Earthwork'!P133="*",'31-Earthwork'!O133,'31-Earthwork'!R133="*",'31-Earthwork'!Q133,'31-Earthwork'!T133="*",'31-Earthwork'!S133),"")</f>
        <v/>
      </c>
      <c r="E4321" s="402" t="e">
        <f>D4321/'Project Data'!$D$22</f>
        <v>#VALUE!</v>
      </c>
      <c r="F4321" s="174" t="s">
        <v>44</v>
      </c>
      <c r="G4321" s="239" t="str" cm="1">
        <f t="array" ref="G4321">_xlfn.IFNA(_xlfn.IFS('31-Earthwork'!F133="*",'31-Earthwork'!E133,'31-Earthwork'!H133="*",'31-Earthwork'!G133,'31-Earthwork'!J133="*",'31-Earthwork'!I133,'31-Earthwork'!L133="*",'31-Earthwork'!K133,'31-Earthwork'!N133="*",'31-Earthwork'!M133,'31-Earthwork'!P133="*",'31-Earthwork'!O133,'31-Earthwork'!R133="*",'31-Earthwork'!Q133,'31-Earthwork'!T133="*",'31-Earthwork'!S133,'31-Earthwork'!V133="*",'31-Earthwork'!U133),"")</f>
        <v/>
      </c>
      <c r="H4321" s="236" t="e">
        <f>G4321/'Project Data'!$D$22</f>
        <v>#VALUE!</v>
      </c>
      <c r="I4321" s="186"/>
      <c r="J4321" s="224"/>
      <c r="K4321" s="404"/>
    </row>
    <row r="4322" spans="1:11" s="147" customFormat="1" ht="15.6" hidden="1">
      <c r="A4322" s="198">
        <f>'31-Earthwork'!A134</f>
        <v>0</v>
      </c>
      <c r="B4322" s="399" t="str">
        <f>'31-Earthwork'!B134</f>
        <v>31 41 19 Metal Hydraulic Shoring</v>
      </c>
      <c r="C4322" s="399"/>
      <c r="D4322" s="402" t="str" cm="1">
        <f t="array" ref="D4322">_xlfn.IFNA(_xlfn.IFS('31-Earthwork'!D134="*",'31-Earthwork'!C134,'31-Earthwork'!F134="*",'31-Earthwork'!E134,'31-Earthwork'!H134="*",'31-Earthwork'!G134,'31-Earthwork'!J134="*",'31-Earthwork'!I134,'31-Earthwork'!L134="*",'31-Earthwork'!K134,'31-Earthwork'!N134="*",'31-Earthwork'!M134,'31-Earthwork'!P134="*",'31-Earthwork'!O134,'31-Earthwork'!R134="*",'31-Earthwork'!Q134,'31-Earthwork'!T134="*",'31-Earthwork'!S134),"")</f>
        <v/>
      </c>
      <c r="E4322" s="402" t="e">
        <f>D4322/'Project Data'!$D$22</f>
        <v>#VALUE!</v>
      </c>
      <c r="F4322" s="174" t="s">
        <v>44</v>
      </c>
      <c r="G4322" s="239" t="str" cm="1">
        <f t="array" ref="G4322">_xlfn.IFNA(_xlfn.IFS('31-Earthwork'!F134="*",'31-Earthwork'!E134,'31-Earthwork'!H134="*",'31-Earthwork'!G134,'31-Earthwork'!J134="*",'31-Earthwork'!I134,'31-Earthwork'!L134="*",'31-Earthwork'!K134,'31-Earthwork'!N134="*",'31-Earthwork'!M134,'31-Earthwork'!P134="*",'31-Earthwork'!O134,'31-Earthwork'!R134="*",'31-Earthwork'!Q134,'31-Earthwork'!T134="*",'31-Earthwork'!S134,'31-Earthwork'!V134="*",'31-Earthwork'!U134),"")</f>
        <v/>
      </c>
      <c r="H4322" s="236" t="e">
        <f>G4322/'Project Data'!$D$22</f>
        <v>#VALUE!</v>
      </c>
      <c r="I4322" s="186"/>
      <c r="J4322" s="224"/>
      <c r="K4322" s="404"/>
    </row>
    <row r="4323" spans="1:11" s="147" customFormat="1" ht="15.6" hidden="1">
      <c r="A4323" s="198">
        <f>'31-Earthwork'!A135</f>
        <v>0</v>
      </c>
      <c r="B4323" s="399" t="str">
        <f>'31-Earthwork'!B135</f>
        <v>31 41 19.13 Aluminum Hydraulic Shoring</v>
      </c>
      <c r="C4323" s="399"/>
      <c r="D4323" s="402" t="str" cm="1">
        <f t="array" ref="D4323">_xlfn.IFNA(_xlfn.IFS('31-Earthwork'!D135="*",'31-Earthwork'!C135,'31-Earthwork'!F135="*",'31-Earthwork'!E135,'31-Earthwork'!H135="*",'31-Earthwork'!G135,'31-Earthwork'!J135="*",'31-Earthwork'!I135,'31-Earthwork'!L135="*",'31-Earthwork'!K135,'31-Earthwork'!N135="*",'31-Earthwork'!M135,'31-Earthwork'!P135="*",'31-Earthwork'!O135,'31-Earthwork'!R135="*",'31-Earthwork'!Q135,'31-Earthwork'!T135="*",'31-Earthwork'!S135),"")</f>
        <v/>
      </c>
      <c r="E4323" s="402" t="e">
        <f>D4323/'Project Data'!$D$22</f>
        <v>#VALUE!</v>
      </c>
      <c r="F4323" s="174" t="s">
        <v>44</v>
      </c>
      <c r="G4323" s="239" t="str" cm="1">
        <f t="array" ref="G4323">_xlfn.IFNA(_xlfn.IFS('31-Earthwork'!F135="*",'31-Earthwork'!E135,'31-Earthwork'!H135="*",'31-Earthwork'!G135,'31-Earthwork'!J135="*",'31-Earthwork'!I135,'31-Earthwork'!L135="*",'31-Earthwork'!K135,'31-Earthwork'!N135="*",'31-Earthwork'!M135,'31-Earthwork'!P135="*",'31-Earthwork'!O135,'31-Earthwork'!R135="*",'31-Earthwork'!Q135,'31-Earthwork'!T135="*",'31-Earthwork'!S135,'31-Earthwork'!V135="*",'31-Earthwork'!U135),"")</f>
        <v/>
      </c>
      <c r="H4323" s="236" t="e">
        <f>G4323/'Project Data'!$D$22</f>
        <v>#VALUE!</v>
      </c>
      <c r="I4323" s="186"/>
      <c r="J4323" s="224"/>
      <c r="K4323" s="404"/>
    </row>
    <row r="4324" spans="1:11" s="147" customFormat="1" ht="15.6" hidden="1">
      <c r="A4324" s="198">
        <f>'31-Earthwork'!A136</f>
        <v>0</v>
      </c>
      <c r="B4324" s="399" t="str">
        <f>'31-Earthwork'!B136</f>
        <v>31 41 23 Pneumatic Shoring</v>
      </c>
      <c r="C4324" s="399"/>
      <c r="D4324" s="402" t="str" cm="1">
        <f t="array" ref="D4324">_xlfn.IFNA(_xlfn.IFS('31-Earthwork'!D136="*",'31-Earthwork'!C136,'31-Earthwork'!F136="*",'31-Earthwork'!E136,'31-Earthwork'!H136="*",'31-Earthwork'!G136,'31-Earthwork'!J136="*",'31-Earthwork'!I136,'31-Earthwork'!L136="*",'31-Earthwork'!K136,'31-Earthwork'!N136="*",'31-Earthwork'!M136,'31-Earthwork'!P136="*",'31-Earthwork'!O136,'31-Earthwork'!R136="*",'31-Earthwork'!Q136,'31-Earthwork'!T136="*",'31-Earthwork'!S136),"")</f>
        <v/>
      </c>
      <c r="E4324" s="402" t="e">
        <f>D4324/'Project Data'!$D$22</f>
        <v>#VALUE!</v>
      </c>
      <c r="F4324" s="174" t="s">
        <v>44</v>
      </c>
      <c r="G4324" s="239" t="str" cm="1">
        <f t="array" ref="G4324">_xlfn.IFNA(_xlfn.IFS('31-Earthwork'!F136="*",'31-Earthwork'!E136,'31-Earthwork'!H136="*",'31-Earthwork'!G136,'31-Earthwork'!J136="*",'31-Earthwork'!I136,'31-Earthwork'!L136="*",'31-Earthwork'!K136,'31-Earthwork'!N136="*",'31-Earthwork'!M136,'31-Earthwork'!P136="*",'31-Earthwork'!O136,'31-Earthwork'!R136="*",'31-Earthwork'!Q136,'31-Earthwork'!T136="*",'31-Earthwork'!S136,'31-Earthwork'!V136="*",'31-Earthwork'!U136),"")</f>
        <v/>
      </c>
      <c r="H4324" s="236" t="e">
        <f>G4324/'Project Data'!$D$22</f>
        <v>#VALUE!</v>
      </c>
      <c r="I4324" s="186"/>
      <c r="J4324" s="224"/>
      <c r="K4324" s="404"/>
    </row>
    <row r="4325" spans="1:11" s="147" customFormat="1" ht="15.6" hidden="1">
      <c r="A4325" s="198">
        <f>'31-Earthwork'!A137</f>
        <v>0</v>
      </c>
      <c r="B4325" s="399" t="str">
        <f>'31-Earthwork'!B137</f>
        <v>31 41 33 Trench Shielding</v>
      </c>
      <c r="C4325" s="399"/>
      <c r="D4325" s="402" t="str" cm="1">
        <f t="array" ref="D4325">_xlfn.IFNA(_xlfn.IFS('31-Earthwork'!D137="*",'31-Earthwork'!C137,'31-Earthwork'!F137="*",'31-Earthwork'!E137,'31-Earthwork'!H137="*",'31-Earthwork'!G137,'31-Earthwork'!J137="*",'31-Earthwork'!I137,'31-Earthwork'!L137="*",'31-Earthwork'!K137,'31-Earthwork'!N137="*",'31-Earthwork'!M137,'31-Earthwork'!P137="*",'31-Earthwork'!O137,'31-Earthwork'!R137="*",'31-Earthwork'!Q137,'31-Earthwork'!T137="*",'31-Earthwork'!S137),"")</f>
        <v/>
      </c>
      <c r="E4325" s="402" t="e">
        <f>D4325/'Project Data'!$D$22</f>
        <v>#VALUE!</v>
      </c>
      <c r="F4325" s="174" t="s">
        <v>44</v>
      </c>
      <c r="G4325" s="239" t="str" cm="1">
        <f t="array" ref="G4325">_xlfn.IFNA(_xlfn.IFS('31-Earthwork'!F137="*",'31-Earthwork'!E137,'31-Earthwork'!H137="*",'31-Earthwork'!G137,'31-Earthwork'!J137="*",'31-Earthwork'!I137,'31-Earthwork'!L137="*",'31-Earthwork'!K137,'31-Earthwork'!N137="*",'31-Earthwork'!M137,'31-Earthwork'!P137="*",'31-Earthwork'!O137,'31-Earthwork'!R137="*",'31-Earthwork'!Q137,'31-Earthwork'!T137="*",'31-Earthwork'!S137,'31-Earthwork'!V137="*",'31-Earthwork'!U137),"")</f>
        <v/>
      </c>
      <c r="H4325" s="236" t="e">
        <f>G4325/'Project Data'!$D$22</f>
        <v>#VALUE!</v>
      </c>
      <c r="I4325" s="186"/>
      <c r="J4325" s="224"/>
      <c r="K4325" s="404"/>
    </row>
    <row r="4326" spans="1:11" s="147" customFormat="1" ht="15.6" hidden="1">
      <c r="A4326" s="198">
        <f>'31-Earthwork'!A138</f>
        <v>0</v>
      </c>
      <c r="B4326" s="399" t="str">
        <f>'31-Earthwork'!B138</f>
        <v>31 43 16 Compaction Grouting</v>
      </c>
      <c r="C4326" s="399"/>
      <c r="D4326" s="402" t="str" cm="1">
        <f t="array" ref="D4326">_xlfn.IFNA(_xlfn.IFS('31-Earthwork'!D138="*",'31-Earthwork'!C138,'31-Earthwork'!F138="*",'31-Earthwork'!E138,'31-Earthwork'!H138="*",'31-Earthwork'!G138,'31-Earthwork'!J138="*",'31-Earthwork'!I138,'31-Earthwork'!L138="*",'31-Earthwork'!K138,'31-Earthwork'!N138="*",'31-Earthwork'!M138,'31-Earthwork'!P138="*",'31-Earthwork'!O138,'31-Earthwork'!R138="*",'31-Earthwork'!Q138,'31-Earthwork'!T138="*",'31-Earthwork'!S138),"")</f>
        <v/>
      </c>
      <c r="E4326" s="402" t="e">
        <f>D4326/'Project Data'!$D$22</f>
        <v>#VALUE!</v>
      </c>
      <c r="F4326" s="174" t="s">
        <v>44</v>
      </c>
      <c r="G4326" s="239" t="str" cm="1">
        <f t="array" ref="G4326">_xlfn.IFNA(_xlfn.IFS('31-Earthwork'!F138="*",'31-Earthwork'!E138,'31-Earthwork'!H138="*",'31-Earthwork'!G138,'31-Earthwork'!J138="*",'31-Earthwork'!I138,'31-Earthwork'!L138="*",'31-Earthwork'!K138,'31-Earthwork'!N138="*",'31-Earthwork'!M138,'31-Earthwork'!P138="*",'31-Earthwork'!O138,'31-Earthwork'!R138="*",'31-Earthwork'!Q138,'31-Earthwork'!T138="*",'31-Earthwork'!S138,'31-Earthwork'!V138="*",'31-Earthwork'!U138),"")</f>
        <v/>
      </c>
      <c r="H4326" s="236" t="e">
        <f>G4326/'Project Data'!$D$22</f>
        <v>#VALUE!</v>
      </c>
      <c r="I4326" s="186"/>
      <c r="J4326" s="224"/>
      <c r="K4326" s="404"/>
    </row>
    <row r="4327" spans="1:11" s="147" customFormat="1" ht="15.6" hidden="1">
      <c r="A4327" s="198">
        <f>'31-Earthwork'!A139</f>
        <v>0</v>
      </c>
      <c r="B4327" s="399" t="str">
        <f>'31-Earthwork'!B139</f>
        <v>31 45 00 Vibroflotation and Densification</v>
      </c>
      <c r="C4327" s="399"/>
      <c r="D4327" s="402" t="str" cm="1">
        <f t="array" ref="D4327">_xlfn.IFNA(_xlfn.IFS('31-Earthwork'!D139="*",'31-Earthwork'!C139,'31-Earthwork'!F139="*",'31-Earthwork'!E139,'31-Earthwork'!H139="*",'31-Earthwork'!G139,'31-Earthwork'!J139="*",'31-Earthwork'!I139,'31-Earthwork'!L139="*",'31-Earthwork'!K139,'31-Earthwork'!N139="*",'31-Earthwork'!M139,'31-Earthwork'!P139="*",'31-Earthwork'!O139,'31-Earthwork'!R139="*",'31-Earthwork'!Q139,'31-Earthwork'!T139="*",'31-Earthwork'!S139),"")</f>
        <v/>
      </c>
      <c r="E4327" s="402" t="e">
        <f>D4327/'Project Data'!$D$22</f>
        <v>#VALUE!</v>
      </c>
      <c r="F4327" s="174" t="s">
        <v>44</v>
      </c>
      <c r="G4327" s="239" t="str" cm="1">
        <f t="array" ref="G4327">_xlfn.IFNA(_xlfn.IFS('31-Earthwork'!F139="*",'31-Earthwork'!E139,'31-Earthwork'!H139="*",'31-Earthwork'!G139,'31-Earthwork'!J139="*",'31-Earthwork'!I139,'31-Earthwork'!L139="*",'31-Earthwork'!K139,'31-Earthwork'!N139="*",'31-Earthwork'!M139,'31-Earthwork'!P139="*",'31-Earthwork'!O139,'31-Earthwork'!R139="*",'31-Earthwork'!Q139,'31-Earthwork'!T139="*",'31-Earthwork'!S139,'31-Earthwork'!V139="*",'31-Earthwork'!U139),"")</f>
        <v/>
      </c>
      <c r="H4327" s="236" t="e">
        <f>G4327/'Project Data'!$D$22</f>
        <v>#VALUE!</v>
      </c>
      <c r="I4327" s="186"/>
      <c r="J4327" s="224"/>
      <c r="K4327" s="404"/>
    </row>
    <row r="4328" spans="1:11" s="147" customFormat="1" ht="15.6" hidden="1">
      <c r="A4328" s="198">
        <f>'31-Earthwork'!A140</f>
        <v>0</v>
      </c>
      <c r="B4328" s="399" t="str">
        <f>'31-Earthwork'!B140</f>
        <v>31 45 13 Vibroflotation</v>
      </c>
      <c r="C4328" s="399"/>
      <c r="D4328" s="402" t="str" cm="1">
        <f t="array" ref="D4328">_xlfn.IFNA(_xlfn.IFS('31-Earthwork'!D140="*",'31-Earthwork'!C140,'31-Earthwork'!F140="*",'31-Earthwork'!E140,'31-Earthwork'!H140="*",'31-Earthwork'!G140,'31-Earthwork'!J140="*",'31-Earthwork'!I140,'31-Earthwork'!L140="*",'31-Earthwork'!K140,'31-Earthwork'!N140="*",'31-Earthwork'!M140,'31-Earthwork'!P140="*",'31-Earthwork'!O140,'31-Earthwork'!R140="*",'31-Earthwork'!Q140,'31-Earthwork'!T140="*",'31-Earthwork'!S140),"")</f>
        <v/>
      </c>
      <c r="E4328" s="402" t="e">
        <f>D4328/'Project Data'!$D$22</f>
        <v>#VALUE!</v>
      </c>
      <c r="F4328" s="174" t="s">
        <v>44</v>
      </c>
      <c r="G4328" s="239" t="str" cm="1">
        <f t="array" ref="G4328">_xlfn.IFNA(_xlfn.IFS('31-Earthwork'!F140="*",'31-Earthwork'!E140,'31-Earthwork'!H140="*",'31-Earthwork'!G140,'31-Earthwork'!J140="*",'31-Earthwork'!I140,'31-Earthwork'!L140="*",'31-Earthwork'!K140,'31-Earthwork'!N140="*",'31-Earthwork'!M140,'31-Earthwork'!P140="*",'31-Earthwork'!O140,'31-Earthwork'!R140="*",'31-Earthwork'!Q140,'31-Earthwork'!T140="*",'31-Earthwork'!S140,'31-Earthwork'!V140="*",'31-Earthwork'!U140),"")</f>
        <v/>
      </c>
      <c r="H4328" s="236" t="e">
        <f>G4328/'Project Data'!$D$22</f>
        <v>#VALUE!</v>
      </c>
      <c r="I4328" s="186"/>
      <c r="J4328" s="224"/>
      <c r="K4328" s="404"/>
    </row>
    <row r="4329" spans="1:11" s="147" customFormat="1" ht="15.6" hidden="1">
      <c r="A4329" s="198">
        <f>'31-Earthwork'!A141</f>
        <v>0</v>
      </c>
      <c r="B4329" s="399" t="str">
        <f>'31-Earthwork'!B141</f>
        <v>31 45 16 Densification</v>
      </c>
      <c r="C4329" s="399"/>
      <c r="D4329" s="402" t="str" cm="1">
        <f t="array" ref="D4329">_xlfn.IFNA(_xlfn.IFS('31-Earthwork'!D141="*",'31-Earthwork'!C141,'31-Earthwork'!F141="*",'31-Earthwork'!E141,'31-Earthwork'!H141="*",'31-Earthwork'!G141,'31-Earthwork'!J141="*",'31-Earthwork'!I141,'31-Earthwork'!L141="*",'31-Earthwork'!K141,'31-Earthwork'!N141="*",'31-Earthwork'!M141,'31-Earthwork'!P141="*",'31-Earthwork'!O141,'31-Earthwork'!R141="*",'31-Earthwork'!Q141,'31-Earthwork'!T141="*",'31-Earthwork'!S141),"")</f>
        <v/>
      </c>
      <c r="E4329" s="402" t="e">
        <f>D4329/'Project Data'!$D$22</f>
        <v>#VALUE!</v>
      </c>
      <c r="F4329" s="174" t="s">
        <v>44</v>
      </c>
      <c r="G4329" s="239" t="str" cm="1">
        <f t="array" ref="G4329">_xlfn.IFNA(_xlfn.IFS('31-Earthwork'!F141="*",'31-Earthwork'!E141,'31-Earthwork'!H141="*",'31-Earthwork'!G141,'31-Earthwork'!J141="*",'31-Earthwork'!I141,'31-Earthwork'!L141="*",'31-Earthwork'!K141,'31-Earthwork'!N141="*",'31-Earthwork'!M141,'31-Earthwork'!P141="*",'31-Earthwork'!O141,'31-Earthwork'!R141="*",'31-Earthwork'!Q141,'31-Earthwork'!T141="*",'31-Earthwork'!S141,'31-Earthwork'!V141="*",'31-Earthwork'!U141),"")</f>
        <v/>
      </c>
      <c r="H4329" s="236" t="e">
        <f>G4329/'Project Data'!$D$22</f>
        <v>#VALUE!</v>
      </c>
      <c r="I4329" s="186"/>
      <c r="J4329" s="224"/>
      <c r="K4329" s="404"/>
    </row>
    <row r="4330" spans="1:11" s="147" customFormat="1" ht="15.6" hidden="1">
      <c r="A4330" s="198">
        <f>'31-Earthwork'!A142</f>
        <v>0</v>
      </c>
      <c r="B4330" s="399" t="str">
        <f>'31-Earthwork'!B142</f>
        <v>31 46 00 Needle Beams</v>
      </c>
      <c r="C4330" s="399"/>
      <c r="D4330" s="402" t="str" cm="1">
        <f t="array" ref="D4330">_xlfn.IFNA(_xlfn.IFS('31-Earthwork'!D142="*",'31-Earthwork'!C142,'31-Earthwork'!F142="*",'31-Earthwork'!E142,'31-Earthwork'!H142="*",'31-Earthwork'!G142,'31-Earthwork'!J142="*",'31-Earthwork'!I142,'31-Earthwork'!L142="*",'31-Earthwork'!K142,'31-Earthwork'!N142="*",'31-Earthwork'!M142,'31-Earthwork'!P142="*",'31-Earthwork'!O142,'31-Earthwork'!R142="*",'31-Earthwork'!Q142,'31-Earthwork'!T142="*",'31-Earthwork'!S142),"")</f>
        <v/>
      </c>
      <c r="E4330" s="402" t="e">
        <f>D4330/'Project Data'!$D$22</f>
        <v>#VALUE!</v>
      </c>
      <c r="F4330" s="174" t="s">
        <v>44</v>
      </c>
      <c r="G4330" s="239" t="str" cm="1">
        <f t="array" ref="G4330">_xlfn.IFNA(_xlfn.IFS('31-Earthwork'!F142="*",'31-Earthwork'!E142,'31-Earthwork'!H142="*",'31-Earthwork'!G142,'31-Earthwork'!J142="*",'31-Earthwork'!I142,'31-Earthwork'!L142="*",'31-Earthwork'!K142,'31-Earthwork'!N142="*",'31-Earthwork'!M142,'31-Earthwork'!P142="*",'31-Earthwork'!O142,'31-Earthwork'!R142="*",'31-Earthwork'!Q142,'31-Earthwork'!T142="*",'31-Earthwork'!S142,'31-Earthwork'!V142="*",'31-Earthwork'!U142),"")</f>
        <v/>
      </c>
      <c r="H4330" s="236" t="e">
        <f>G4330/'Project Data'!$D$22</f>
        <v>#VALUE!</v>
      </c>
      <c r="I4330" s="186"/>
      <c r="J4330" s="224"/>
      <c r="K4330" s="404"/>
    </row>
    <row r="4331" spans="1:11" s="147" customFormat="1" ht="15.6" hidden="1">
      <c r="A4331" s="198">
        <f>'31-Earthwork'!A143</f>
        <v>0</v>
      </c>
      <c r="B4331" s="399" t="str">
        <f>'31-Earthwork'!B143</f>
        <v>31 46 13 Cantilever Needle Beams</v>
      </c>
      <c r="C4331" s="399"/>
      <c r="D4331" s="402" t="str" cm="1">
        <f t="array" ref="D4331">_xlfn.IFNA(_xlfn.IFS('31-Earthwork'!D143="*",'31-Earthwork'!C143,'31-Earthwork'!F143="*",'31-Earthwork'!E143,'31-Earthwork'!H143="*",'31-Earthwork'!G143,'31-Earthwork'!J143="*",'31-Earthwork'!I143,'31-Earthwork'!L143="*",'31-Earthwork'!K143,'31-Earthwork'!N143="*",'31-Earthwork'!M143,'31-Earthwork'!P143="*",'31-Earthwork'!O143,'31-Earthwork'!R143="*",'31-Earthwork'!Q143,'31-Earthwork'!T143="*",'31-Earthwork'!S143),"")</f>
        <v/>
      </c>
      <c r="E4331" s="402" t="e">
        <f>D4331/'Project Data'!$D$22</f>
        <v>#VALUE!</v>
      </c>
      <c r="F4331" s="174" t="s">
        <v>44</v>
      </c>
      <c r="G4331" s="239" t="str" cm="1">
        <f t="array" ref="G4331">_xlfn.IFNA(_xlfn.IFS('31-Earthwork'!F143="*",'31-Earthwork'!E143,'31-Earthwork'!H143="*",'31-Earthwork'!G143,'31-Earthwork'!J143="*",'31-Earthwork'!I143,'31-Earthwork'!L143="*",'31-Earthwork'!K143,'31-Earthwork'!N143="*",'31-Earthwork'!M143,'31-Earthwork'!P143="*",'31-Earthwork'!O143,'31-Earthwork'!R143="*",'31-Earthwork'!Q143,'31-Earthwork'!T143="*",'31-Earthwork'!S143,'31-Earthwork'!V143="*",'31-Earthwork'!U143),"")</f>
        <v/>
      </c>
      <c r="H4331" s="236" t="e">
        <f>G4331/'Project Data'!$D$22</f>
        <v>#VALUE!</v>
      </c>
      <c r="I4331" s="186"/>
      <c r="J4331" s="224"/>
      <c r="K4331" s="404"/>
    </row>
    <row r="4332" spans="1:11" s="147" customFormat="1" ht="15.6" hidden="1">
      <c r="A4332" s="198">
        <f>'31-Earthwork'!A144</f>
        <v>0</v>
      </c>
      <c r="B4332" s="399" t="str">
        <f>'31-Earthwork'!B144</f>
        <v>31 48 00 Underpinning</v>
      </c>
      <c r="C4332" s="399"/>
      <c r="D4332" s="402" t="str" cm="1">
        <f t="array" ref="D4332">_xlfn.IFNA(_xlfn.IFS('31-Earthwork'!D144="*",'31-Earthwork'!C144,'31-Earthwork'!F144="*",'31-Earthwork'!E144,'31-Earthwork'!H144="*",'31-Earthwork'!G144,'31-Earthwork'!J144="*",'31-Earthwork'!I144,'31-Earthwork'!L144="*",'31-Earthwork'!K144,'31-Earthwork'!N144="*",'31-Earthwork'!M144,'31-Earthwork'!P144="*",'31-Earthwork'!O144,'31-Earthwork'!R144="*",'31-Earthwork'!Q144,'31-Earthwork'!T144="*",'31-Earthwork'!S144),"")</f>
        <v/>
      </c>
      <c r="E4332" s="402" t="e">
        <f>D4332/'Project Data'!$D$22</f>
        <v>#VALUE!</v>
      </c>
      <c r="F4332" s="174" t="s">
        <v>44</v>
      </c>
      <c r="G4332" s="239" t="str" cm="1">
        <f t="array" ref="G4332">_xlfn.IFNA(_xlfn.IFS('31-Earthwork'!F144="*",'31-Earthwork'!E144,'31-Earthwork'!H144="*",'31-Earthwork'!G144,'31-Earthwork'!J144="*",'31-Earthwork'!I144,'31-Earthwork'!L144="*",'31-Earthwork'!K144,'31-Earthwork'!N144="*",'31-Earthwork'!M144,'31-Earthwork'!P144="*",'31-Earthwork'!O144,'31-Earthwork'!R144="*",'31-Earthwork'!Q144,'31-Earthwork'!T144="*",'31-Earthwork'!S144,'31-Earthwork'!V144="*",'31-Earthwork'!U144),"")</f>
        <v/>
      </c>
      <c r="H4332" s="236" t="e">
        <f>G4332/'Project Data'!$D$22</f>
        <v>#VALUE!</v>
      </c>
      <c r="I4332" s="186"/>
      <c r="J4332" s="224"/>
      <c r="K4332" s="404"/>
    </row>
    <row r="4333" spans="1:11" s="147" customFormat="1" ht="15.6" hidden="1">
      <c r="A4333" s="198">
        <f>'31-Earthwork'!A145</f>
        <v>0</v>
      </c>
      <c r="B4333" s="399" t="str">
        <f>'31-Earthwork'!B145</f>
        <v>31 48 13 Underpinning Piers</v>
      </c>
      <c r="C4333" s="399"/>
      <c r="D4333" s="402" t="str" cm="1">
        <f t="array" ref="D4333">_xlfn.IFNA(_xlfn.IFS('31-Earthwork'!D145="*",'31-Earthwork'!C145,'31-Earthwork'!F145="*",'31-Earthwork'!E145,'31-Earthwork'!H145="*",'31-Earthwork'!G145,'31-Earthwork'!J145="*",'31-Earthwork'!I145,'31-Earthwork'!L145="*",'31-Earthwork'!K145,'31-Earthwork'!N145="*",'31-Earthwork'!M145,'31-Earthwork'!P145="*",'31-Earthwork'!O145,'31-Earthwork'!R145="*",'31-Earthwork'!Q145,'31-Earthwork'!T145="*",'31-Earthwork'!S145),"")</f>
        <v/>
      </c>
      <c r="E4333" s="402" t="e">
        <f>D4333/'Project Data'!$D$22</f>
        <v>#VALUE!</v>
      </c>
      <c r="F4333" s="174" t="s">
        <v>44</v>
      </c>
      <c r="G4333" s="239" t="str" cm="1">
        <f t="array" ref="G4333">_xlfn.IFNA(_xlfn.IFS('31-Earthwork'!F145="*",'31-Earthwork'!E145,'31-Earthwork'!H145="*",'31-Earthwork'!G145,'31-Earthwork'!J145="*",'31-Earthwork'!I145,'31-Earthwork'!L145="*",'31-Earthwork'!K145,'31-Earthwork'!N145="*",'31-Earthwork'!M145,'31-Earthwork'!P145="*",'31-Earthwork'!O145,'31-Earthwork'!R145="*",'31-Earthwork'!Q145,'31-Earthwork'!T145="*",'31-Earthwork'!S145,'31-Earthwork'!V145="*",'31-Earthwork'!U145),"")</f>
        <v/>
      </c>
      <c r="H4333" s="236" t="e">
        <f>G4333/'Project Data'!$D$22</f>
        <v>#VALUE!</v>
      </c>
      <c r="I4333" s="186"/>
      <c r="J4333" s="224"/>
      <c r="K4333" s="404"/>
    </row>
    <row r="4334" spans="1:11" s="147" customFormat="1" ht="15.6" hidden="1">
      <c r="A4334" s="198">
        <f>'31-Earthwork'!A146</f>
        <v>0</v>
      </c>
      <c r="B4334" s="399" t="str">
        <f>'31-Earthwork'!B146</f>
        <v>31 48 19 Bracket Piers</v>
      </c>
      <c r="C4334" s="399"/>
      <c r="D4334" s="402" t="str" cm="1">
        <f t="array" ref="D4334">_xlfn.IFNA(_xlfn.IFS('31-Earthwork'!D146="*",'31-Earthwork'!C146,'31-Earthwork'!F146="*",'31-Earthwork'!E146,'31-Earthwork'!H146="*",'31-Earthwork'!G146,'31-Earthwork'!J146="*",'31-Earthwork'!I146,'31-Earthwork'!L146="*",'31-Earthwork'!K146,'31-Earthwork'!N146="*",'31-Earthwork'!M146,'31-Earthwork'!P146="*",'31-Earthwork'!O146,'31-Earthwork'!R146="*",'31-Earthwork'!Q146,'31-Earthwork'!T146="*",'31-Earthwork'!S146),"")</f>
        <v/>
      </c>
      <c r="E4334" s="402" t="e">
        <f>D4334/'Project Data'!$D$22</f>
        <v>#VALUE!</v>
      </c>
      <c r="F4334" s="174" t="s">
        <v>44</v>
      </c>
      <c r="G4334" s="239" t="str" cm="1">
        <f t="array" ref="G4334">_xlfn.IFNA(_xlfn.IFS('31-Earthwork'!F146="*",'31-Earthwork'!E146,'31-Earthwork'!H146="*",'31-Earthwork'!G146,'31-Earthwork'!J146="*",'31-Earthwork'!I146,'31-Earthwork'!L146="*",'31-Earthwork'!K146,'31-Earthwork'!N146="*",'31-Earthwork'!M146,'31-Earthwork'!P146="*",'31-Earthwork'!O146,'31-Earthwork'!R146="*",'31-Earthwork'!Q146,'31-Earthwork'!T146="*",'31-Earthwork'!S146,'31-Earthwork'!V146="*",'31-Earthwork'!U146),"")</f>
        <v/>
      </c>
      <c r="H4334" s="236" t="e">
        <f>G4334/'Project Data'!$D$22</f>
        <v>#VALUE!</v>
      </c>
      <c r="I4334" s="186"/>
      <c r="J4334" s="224"/>
      <c r="K4334" s="404"/>
    </row>
    <row r="4335" spans="1:11" s="147" customFormat="1" ht="15.6" hidden="1">
      <c r="A4335" s="198">
        <f>'31-Earthwork'!A147</f>
        <v>0</v>
      </c>
      <c r="B4335" s="399" t="str">
        <f>'31-Earthwork'!B147</f>
        <v>31 48 23 Jacked Piers</v>
      </c>
      <c r="C4335" s="399"/>
      <c r="D4335" s="402" t="str" cm="1">
        <f t="array" ref="D4335">_xlfn.IFNA(_xlfn.IFS('31-Earthwork'!D147="*",'31-Earthwork'!C147,'31-Earthwork'!F147="*",'31-Earthwork'!E147,'31-Earthwork'!H147="*",'31-Earthwork'!G147,'31-Earthwork'!J147="*",'31-Earthwork'!I147,'31-Earthwork'!L147="*",'31-Earthwork'!K147,'31-Earthwork'!N147="*",'31-Earthwork'!M147,'31-Earthwork'!P147="*",'31-Earthwork'!O147,'31-Earthwork'!R147="*",'31-Earthwork'!Q147,'31-Earthwork'!T147="*",'31-Earthwork'!S147),"")</f>
        <v/>
      </c>
      <c r="E4335" s="402" t="e">
        <f>D4335/'Project Data'!$D$22</f>
        <v>#VALUE!</v>
      </c>
      <c r="F4335" s="174" t="s">
        <v>44</v>
      </c>
      <c r="G4335" s="239" t="str" cm="1">
        <f t="array" ref="G4335">_xlfn.IFNA(_xlfn.IFS('31-Earthwork'!F147="*",'31-Earthwork'!E147,'31-Earthwork'!H147="*",'31-Earthwork'!G147,'31-Earthwork'!J147="*",'31-Earthwork'!I147,'31-Earthwork'!L147="*",'31-Earthwork'!K147,'31-Earthwork'!N147="*",'31-Earthwork'!M147,'31-Earthwork'!P147="*",'31-Earthwork'!O147,'31-Earthwork'!R147="*",'31-Earthwork'!Q147,'31-Earthwork'!T147="*",'31-Earthwork'!S147,'31-Earthwork'!V147="*",'31-Earthwork'!U147),"")</f>
        <v/>
      </c>
      <c r="H4335" s="236" t="e">
        <f>G4335/'Project Data'!$D$22</f>
        <v>#VALUE!</v>
      </c>
      <c r="I4335" s="186"/>
      <c r="J4335" s="224"/>
      <c r="K4335" s="404"/>
    </row>
    <row r="4336" spans="1:11" s="147" customFormat="1" ht="15.6" hidden="1">
      <c r="A4336" s="198">
        <f>'31-Earthwork'!A148</f>
        <v>0</v>
      </c>
      <c r="B4336" s="399" t="str">
        <f>'31-Earthwork'!B148</f>
        <v>31 48 33 Micropile Underpinning</v>
      </c>
      <c r="C4336" s="399"/>
      <c r="D4336" s="402" t="str" cm="1">
        <f t="array" ref="D4336">_xlfn.IFNA(_xlfn.IFS('31-Earthwork'!D148="*",'31-Earthwork'!C148,'31-Earthwork'!F148="*",'31-Earthwork'!E148,'31-Earthwork'!H148="*",'31-Earthwork'!G148,'31-Earthwork'!J148="*",'31-Earthwork'!I148,'31-Earthwork'!L148="*",'31-Earthwork'!K148,'31-Earthwork'!N148="*",'31-Earthwork'!M148,'31-Earthwork'!P148="*",'31-Earthwork'!O148,'31-Earthwork'!R148="*",'31-Earthwork'!Q148,'31-Earthwork'!T148="*",'31-Earthwork'!S148),"")</f>
        <v/>
      </c>
      <c r="E4336" s="402" t="e">
        <f>D4336/'Project Data'!$D$22</f>
        <v>#VALUE!</v>
      </c>
      <c r="F4336" s="174" t="s">
        <v>44</v>
      </c>
      <c r="G4336" s="239" t="str" cm="1">
        <f t="array" ref="G4336">_xlfn.IFNA(_xlfn.IFS('31-Earthwork'!F148="*",'31-Earthwork'!E148,'31-Earthwork'!H148="*",'31-Earthwork'!G148,'31-Earthwork'!J148="*",'31-Earthwork'!I148,'31-Earthwork'!L148="*",'31-Earthwork'!K148,'31-Earthwork'!N148="*",'31-Earthwork'!M148,'31-Earthwork'!P148="*",'31-Earthwork'!O148,'31-Earthwork'!R148="*",'31-Earthwork'!Q148,'31-Earthwork'!T148="*",'31-Earthwork'!S148,'31-Earthwork'!V148="*",'31-Earthwork'!U148),"")</f>
        <v/>
      </c>
      <c r="H4336" s="236" t="e">
        <f>G4336/'Project Data'!$D$22</f>
        <v>#VALUE!</v>
      </c>
      <c r="I4336" s="186"/>
      <c r="J4336" s="224"/>
      <c r="K4336" s="404"/>
    </row>
    <row r="4337" spans="1:11" s="147" customFormat="1" ht="15.6" hidden="1">
      <c r="A4337" s="198">
        <f>'31-Earthwork'!A149</f>
        <v>0</v>
      </c>
      <c r="B4337" s="399" t="str">
        <f>'31-Earthwork'!B149</f>
        <v>31 50 00 Excavation Support and Protection</v>
      </c>
      <c r="C4337" s="399"/>
      <c r="D4337" s="402" t="str" cm="1">
        <f t="array" ref="D4337">_xlfn.IFNA(_xlfn.IFS('31-Earthwork'!D149="*",'31-Earthwork'!C149,'31-Earthwork'!F149="*",'31-Earthwork'!E149,'31-Earthwork'!H149="*",'31-Earthwork'!G149,'31-Earthwork'!J149="*",'31-Earthwork'!I149,'31-Earthwork'!L149="*",'31-Earthwork'!K149,'31-Earthwork'!N149="*",'31-Earthwork'!M149,'31-Earthwork'!P149="*",'31-Earthwork'!O149,'31-Earthwork'!R149="*",'31-Earthwork'!Q149,'31-Earthwork'!T149="*",'31-Earthwork'!S149),"")</f>
        <v/>
      </c>
      <c r="E4337" s="402" t="e">
        <f>D4337/'Project Data'!$D$22</f>
        <v>#VALUE!</v>
      </c>
      <c r="F4337" s="174" t="s">
        <v>44</v>
      </c>
      <c r="G4337" s="239" t="str" cm="1">
        <f t="array" ref="G4337">_xlfn.IFNA(_xlfn.IFS('31-Earthwork'!F149="*",'31-Earthwork'!E149,'31-Earthwork'!H149="*",'31-Earthwork'!G149,'31-Earthwork'!J149="*",'31-Earthwork'!I149,'31-Earthwork'!L149="*",'31-Earthwork'!K149,'31-Earthwork'!N149="*",'31-Earthwork'!M149,'31-Earthwork'!P149="*",'31-Earthwork'!O149,'31-Earthwork'!R149="*",'31-Earthwork'!Q149,'31-Earthwork'!T149="*",'31-Earthwork'!S149,'31-Earthwork'!V149="*",'31-Earthwork'!U149),"")</f>
        <v/>
      </c>
      <c r="H4337" s="236" t="e">
        <f>G4337/'Project Data'!$D$22</f>
        <v>#VALUE!</v>
      </c>
      <c r="I4337" s="186"/>
      <c r="J4337" s="224"/>
      <c r="K4337" s="404"/>
    </row>
    <row r="4338" spans="1:11" s="147" customFormat="1" ht="15.6" hidden="1">
      <c r="A4338" s="198">
        <f>'31-Earthwork'!A150</f>
        <v>0</v>
      </c>
      <c r="B4338" s="399" t="str">
        <f>'31-Earthwork'!B150</f>
        <v>31 51 00 Anchor Tiebacks</v>
      </c>
      <c r="C4338" s="399"/>
      <c r="D4338" s="402" t="str" cm="1">
        <f t="array" ref="D4338">_xlfn.IFNA(_xlfn.IFS('31-Earthwork'!D150="*",'31-Earthwork'!C150,'31-Earthwork'!F150="*",'31-Earthwork'!E150,'31-Earthwork'!H150="*",'31-Earthwork'!G150,'31-Earthwork'!J150="*",'31-Earthwork'!I150,'31-Earthwork'!L150="*",'31-Earthwork'!K150,'31-Earthwork'!N150="*",'31-Earthwork'!M150,'31-Earthwork'!P150="*",'31-Earthwork'!O150,'31-Earthwork'!R150="*",'31-Earthwork'!Q150,'31-Earthwork'!T150="*",'31-Earthwork'!S150),"")</f>
        <v/>
      </c>
      <c r="E4338" s="402" t="e">
        <f>D4338/'Project Data'!$D$22</f>
        <v>#VALUE!</v>
      </c>
      <c r="F4338" s="174" t="s">
        <v>44</v>
      </c>
      <c r="G4338" s="239" t="str" cm="1">
        <f t="array" ref="G4338">_xlfn.IFNA(_xlfn.IFS('31-Earthwork'!F150="*",'31-Earthwork'!E150,'31-Earthwork'!H150="*",'31-Earthwork'!G150,'31-Earthwork'!J150="*",'31-Earthwork'!I150,'31-Earthwork'!L150="*",'31-Earthwork'!K150,'31-Earthwork'!N150="*",'31-Earthwork'!M150,'31-Earthwork'!P150="*",'31-Earthwork'!O150,'31-Earthwork'!R150="*",'31-Earthwork'!Q150,'31-Earthwork'!T150="*",'31-Earthwork'!S150,'31-Earthwork'!V150="*",'31-Earthwork'!U150),"")</f>
        <v/>
      </c>
      <c r="H4338" s="236" t="e">
        <f>G4338/'Project Data'!$D$22</f>
        <v>#VALUE!</v>
      </c>
      <c r="I4338" s="186"/>
      <c r="J4338" s="224"/>
      <c r="K4338" s="404"/>
    </row>
    <row r="4339" spans="1:11" s="147" customFormat="1" ht="15.6" hidden="1">
      <c r="A4339" s="198">
        <f>'31-Earthwork'!A151</f>
        <v>0</v>
      </c>
      <c r="B4339" s="399" t="str">
        <f>'31-Earthwork'!B151</f>
        <v>31 51 13 Excavation Soil Anchors</v>
      </c>
      <c r="C4339" s="399"/>
      <c r="D4339" s="402" t="str" cm="1">
        <f t="array" ref="D4339">_xlfn.IFNA(_xlfn.IFS('31-Earthwork'!D151="*",'31-Earthwork'!C151,'31-Earthwork'!F151="*",'31-Earthwork'!E151,'31-Earthwork'!H151="*",'31-Earthwork'!G151,'31-Earthwork'!J151="*",'31-Earthwork'!I151,'31-Earthwork'!L151="*",'31-Earthwork'!K151,'31-Earthwork'!N151="*",'31-Earthwork'!M151,'31-Earthwork'!P151="*",'31-Earthwork'!O151,'31-Earthwork'!R151="*",'31-Earthwork'!Q151,'31-Earthwork'!T151="*",'31-Earthwork'!S151),"")</f>
        <v/>
      </c>
      <c r="E4339" s="402" t="e">
        <f>D4339/'Project Data'!$D$22</f>
        <v>#VALUE!</v>
      </c>
      <c r="F4339" s="174" t="s">
        <v>44</v>
      </c>
      <c r="G4339" s="239" t="str" cm="1">
        <f t="array" ref="G4339">_xlfn.IFNA(_xlfn.IFS('31-Earthwork'!F151="*",'31-Earthwork'!E151,'31-Earthwork'!H151="*",'31-Earthwork'!G151,'31-Earthwork'!J151="*",'31-Earthwork'!I151,'31-Earthwork'!L151="*",'31-Earthwork'!K151,'31-Earthwork'!N151="*",'31-Earthwork'!M151,'31-Earthwork'!P151="*",'31-Earthwork'!O151,'31-Earthwork'!R151="*",'31-Earthwork'!Q151,'31-Earthwork'!T151="*",'31-Earthwork'!S151,'31-Earthwork'!V151="*",'31-Earthwork'!U151),"")</f>
        <v/>
      </c>
      <c r="H4339" s="236" t="e">
        <f>G4339/'Project Data'!$D$22</f>
        <v>#VALUE!</v>
      </c>
      <c r="I4339" s="186"/>
      <c r="J4339" s="224"/>
      <c r="K4339" s="404"/>
    </row>
    <row r="4340" spans="1:11" s="147" customFormat="1" ht="15.6" hidden="1">
      <c r="A4340" s="198">
        <f>'31-Earthwork'!A152</f>
        <v>0</v>
      </c>
      <c r="B4340" s="399" t="str">
        <f>'31-Earthwork'!B152</f>
        <v>31 51 16 Excavation Rock Anchors</v>
      </c>
      <c r="C4340" s="399"/>
      <c r="D4340" s="402" t="str" cm="1">
        <f t="array" ref="D4340">_xlfn.IFNA(_xlfn.IFS('31-Earthwork'!D152="*",'31-Earthwork'!C152,'31-Earthwork'!F152="*",'31-Earthwork'!E152,'31-Earthwork'!H152="*",'31-Earthwork'!G152,'31-Earthwork'!J152="*",'31-Earthwork'!I152,'31-Earthwork'!L152="*",'31-Earthwork'!K152,'31-Earthwork'!N152="*",'31-Earthwork'!M152,'31-Earthwork'!P152="*",'31-Earthwork'!O152,'31-Earthwork'!R152="*",'31-Earthwork'!Q152,'31-Earthwork'!T152="*",'31-Earthwork'!S152),"")</f>
        <v/>
      </c>
      <c r="E4340" s="402" t="e">
        <f>D4340/'Project Data'!$D$22</f>
        <v>#VALUE!</v>
      </c>
      <c r="F4340" s="174" t="s">
        <v>44</v>
      </c>
      <c r="G4340" s="239" t="str" cm="1">
        <f t="array" ref="G4340">_xlfn.IFNA(_xlfn.IFS('31-Earthwork'!F152="*",'31-Earthwork'!E152,'31-Earthwork'!H152="*",'31-Earthwork'!G152,'31-Earthwork'!J152="*",'31-Earthwork'!I152,'31-Earthwork'!L152="*",'31-Earthwork'!K152,'31-Earthwork'!N152="*",'31-Earthwork'!M152,'31-Earthwork'!P152="*",'31-Earthwork'!O152,'31-Earthwork'!R152="*",'31-Earthwork'!Q152,'31-Earthwork'!T152="*",'31-Earthwork'!S152,'31-Earthwork'!V152="*",'31-Earthwork'!U152),"")</f>
        <v/>
      </c>
      <c r="H4340" s="236" t="e">
        <f>G4340/'Project Data'!$D$22</f>
        <v>#VALUE!</v>
      </c>
      <c r="I4340" s="186"/>
      <c r="J4340" s="224"/>
      <c r="K4340" s="404"/>
    </row>
    <row r="4341" spans="1:11" s="147" customFormat="1" ht="15.6" hidden="1">
      <c r="A4341" s="198">
        <f>'31-Earthwork'!A153</f>
        <v>0</v>
      </c>
      <c r="B4341" s="399" t="str">
        <f>'31-Earthwork'!B153</f>
        <v>31 52 00 Cofferdams</v>
      </c>
      <c r="C4341" s="399"/>
      <c r="D4341" s="402" t="str" cm="1">
        <f t="array" ref="D4341">_xlfn.IFNA(_xlfn.IFS('31-Earthwork'!D153="*",'31-Earthwork'!C153,'31-Earthwork'!F153="*",'31-Earthwork'!E153,'31-Earthwork'!H153="*",'31-Earthwork'!G153,'31-Earthwork'!J153="*",'31-Earthwork'!I153,'31-Earthwork'!L153="*",'31-Earthwork'!K153,'31-Earthwork'!N153="*",'31-Earthwork'!M153,'31-Earthwork'!P153="*",'31-Earthwork'!O153,'31-Earthwork'!R153="*",'31-Earthwork'!Q153,'31-Earthwork'!T153="*",'31-Earthwork'!S153),"")</f>
        <v/>
      </c>
      <c r="E4341" s="402" t="e">
        <f>D4341/'Project Data'!$D$22</f>
        <v>#VALUE!</v>
      </c>
      <c r="F4341" s="174" t="s">
        <v>44</v>
      </c>
      <c r="G4341" s="239" t="str" cm="1">
        <f t="array" ref="G4341">_xlfn.IFNA(_xlfn.IFS('31-Earthwork'!F153="*",'31-Earthwork'!E153,'31-Earthwork'!H153="*",'31-Earthwork'!G153,'31-Earthwork'!J153="*",'31-Earthwork'!I153,'31-Earthwork'!L153="*",'31-Earthwork'!K153,'31-Earthwork'!N153="*",'31-Earthwork'!M153,'31-Earthwork'!P153="*",'31-Earthwork'!O153,'31-Earthwork'!R153="*",'31-Earthwork'!Q153,'31-Earthwork'!T153="*",'31-Earthwork'!S153,'31-Earthwork'!V153="*",'31-Earthwork'!U153),"")</f>
        <v/>
      </c>
      <c r="H4341" s="236" t="e">
        <f>G4341/'Project Data'!$D$22</f>
        <v>#VALUE!</v>
      </c>
      <c r="I4341" s="186"/>
      <c r="J4341" s="224"/>
      <c r="K4341" s="404"/>
    </row>
    <row r="4342" spans="1:11" s="147" customFormat="1" ht="15.6" hidden="1">
      <c r="A4342" s="198">
        <f>'31-Earthwork'!A154</f>
        <v>0</v>
      </c>
      <c r="B4342" s="399" t="str">
        <f>'31-Earthwork'!B154</f>
        <v>31 52 13 Sheet Piling Cofferdams</v>
      </c>
      <c r="C4342" s="399"/>
      <c r="D4342" s="402" t="str" cm="1">
        <f t="array" ref="D4342">_xlfn.IFNA(_xlfn.IFS('31-Earthwork'!D154="*",'31-Earthwork'!C154,'31-Earthwork'!F154="*",'31-Earthwork'!E154,'31-Earthwork'!H154="*",'31-Earthwork'!G154,'31-Earthwork'!J154="*",'31-Earthwork'!I154,'31-Earthwork'!L154="*",'31-Earthwork'!K154,'31-Earthwork'!N154="*",'31-Earthwork'!M154,'31-Earthwork'!P154="*",'31-Earthwork'!O154,'31-Earthwork'!R154="*",'31-Earthwork'!Q154,'31-Earthwork'!T154="*",'31-Earthwork'!S154),"")</f>
        <v/>
      </c>
      <c r="E4342" s="402" t="e">
        <f>D4342/'Project Data'!$D$22</f>
        <v>#VALUE!</v>
      </c>
      <c r="F4342" s="174" t="s">
        <v>44</v>
      </c>
      <c r="G4342" s="239" t="str" cm="1">
        <f t="array" ref="G4342">_xlfn.IFNA(_xlfn.IFS('31-Earthwork'!F154="*",'31-Earthwork'!E154,'31-Earthwork'!H154="*",'31-Earthwork'!G154,'31-Earthwork'!J154="*",'31-Earthwork'!I154,'31-Earthwork'!L154="*",'31-Earthwork'!K154,'31-Earthwork'!N154="*",'31-Earthwork'!M154,'31-Earthwork'!P154="*",'31-Earthwork'!O154,'31-Earthwork'!R154="*",'31-Earthwork'!Q154,'31-Earthwork'!T154="*",'31-Earthwork'!S154,'31-Earthwork'!V154="*",'31-Earthwork'!U154),"")</f>
        <v/>
      </c>
      <c r="H4342" s="236" t="e">
        <f>G4342/'Project Data'!$D$22</f>
        <v>#VALUE!</v>
      </c>
      <c r="I4342" s="186"/>
      <c r="J4342" s="224"/>
      <c r="K4342" s="404"/>
    </row>
    <row r="4343" spans="1:11" s="147" customFormat="1" ht="15.6" hidden="1">
      <c r="A4343" s="198">
        <f>'31-Earthwork'!A155</f>
        <v>0</v>
      </c>
      <c r="B4343" s="399" t="str">
        <f>'31-Earthwork'!B155</f>
        <v>31 52 16 Timber Cofferdams</v>
      </c>
      <c r="C4343" s="399"/>
      <c r="D4343" s="402" t="str" cm="1">
        <f t="array" ref="D4343">_xlfn.IFNA(_xlfn.IFS('31-Earthwork'!D155="*",'31-Earthwork'!C155,'31-Earthwork'!F155="*",'31-Earthwork'!E155,'31-Earthwork'!H155="*",'31-Earthwork'!G155,'31-Earthwork'!J155="*",'31-Earthwork'!I155,'31-Earthwork'!L155="*",'31-Earthwork'!K155,'31-Earthwork'!N155="*",'31-Earthwork'!M155,'31-Earthwork'!P155="*",'31-Earthwork'!O155,'31-Earthwork'!R155="*",'31-Earthwork'!Q155,'31-Earthwork'!T155="*",'31-Earthwork'!S155),"")</f>
        <v/>
      </c>
      <c r="E4343" s="402" t="e">
        <f>D4343/'Project Data'!$D$22</f>
        <v>#VALUE!</v>
      </c>
      <c r="F4343" s="174" t="s">
        <v>44</v>
      </c>
      <c r="G4343" s="239" t="str" cm="1">
        <f t="array" ref="G4343">_xlfn.IFNA(_xlfn.IFS('31-Earthwork'!F155="*",'31-Earthwork'!E155,'31-Earthwork'!H155="*",'31-Earthwork'!G155,'31-Earthwork'!J155="*",'31-Earthwork'!I155,'31-Earthwork'!L155="*",'31-Earthwork'!K155,'31-Earthwork'!N155="*",'31-Earthwork'!M155,'31-Earthwork'!P155="*",'31-Earthwork'!O155,'31-Earthwork'!R155="*",'31-Earthwork'!Q155,'31-Earthwork'!T155="*",'31-Earthwork'!S155,'31-Earthwork'!V155="*",'31-Earthwork'!U155),"")</f>
        <v/>
      </c>
      <c r="H4343" s="236" t="e">
        <f>G4343/'Project Data'!$D$22</f>
        <v>#VALUE!</v>
      </c>
      <c r="I4343" s="186"/>
      <c r="J4343" s="224"/>
      <c r="K4343" s="404"/>
    </row>
    <row r="4344" spans="1:11" s="147" customFormat="1" ht="15.6" hidden="1">
      <c r="A4344" s="198">
        <f>'31-Earthwork'!A156</f>
        <v>0</v>
      </c>
      <c r="B4344" s="399" t="str">
        <f>'31-Earthwork'!B156</f>
        <v>31 52 19 Precast Concrete Cofferdams</v>
      </c>
      <c r="C4344" s="399"/>
      <c r="D4344" s="402" t="str" cm="1">
        <f t="array" ref="D4344">_xlfn.IFNA(_xlfn.IFS('31-Earthwork'!D156="*",'31-Earthwork'!C156,'31-Earthwork'!F156="*",'31-Earthwork'!E156,'31-Earthwork'!H156="*",'31-Earthwork'!G156,'31-Earthwork'!J156="*",'31-Earthwork'!I156,'31-Earthwork'!L156="*",'31-Earthwork'!K156,'31-Earthwork'!N156="*",'31-Earthwork'!M156,'31-Earthwork'!P156="*",'31-Earthwork'!O156,'31-Earthwork'!R156="*",'31-Earthwork'!Q156,'31-Earthwork'!T156="*",'31-Earthwork'!S156),"")</f>
        <v/>
      </c>
      <c r="E4344" s="402" t="e">
        <f>D4344/'Project Data'!$D$22</f>
        <v>#VALUE!</v>
      </c>
      <c r="F4344" s="174" t="s">
        <v>44</v>
      </c>
      <c r="G4344" s="239" t="str" cm="1">
        <f t="array" ref="G4344">_xlfn.IFNA(_xlfn.IFS('31-Earthwork'!F156="*",'31-Earthwork'!E156,'31-Earthwork'!H156="*",'31-Earthwork'!G156,'31-Earthwork'!J156="*",'31-Earthwork'!I156,'31-Earthwork'!L156="*",'31-Earthwork'!K156,'31-Earthwork'!N156="*",'31-Earthwork'!M156,'31-Earthwork'!P156="*",'31-Earthwork'!O156,'31-Earthwork'!R156="*",'31-Earthwork'!Q156,'31-Earthwork'!T156="*",'31-Earthwork'!S156,'31-Earthwork'!V156="*",'31-Earthwork'!U156),"")</f>
        <v/>
      </c>
      <c r="H4344" s="236" t="e">
        <f>G4344/'Project Data'!$D$22</f>
        <v>#VALUE!</v>
      </c>
      <c r="I4344" s="186"/>
      <c r="J4344" s="224"/>
      <c r="K4344" s="404"/>
    </row>
    <row r="4345" spans="1:11" s="147" customFormat="1" ht="15.6" hidden="1">
      <c r="A4345" s="198">
        <f>'31-Earthwork'!A157</f>
        <v>0</v>
      </c>
      <c r="B4345" s="399" t="str">
        <f>'31-Earthwork'!B157</f>
        <v>31 53 00 Cribbing and Walers</v>
      </c>
      <c r="C4345" s="399"/>
      <c r="D4345" s="402" t="str" cm="1">
        <f t="array" ref="D4345">_xlfn.IFNA(_xlfn.IFS('31-Earthwork'!D157="*",'31-Earthwork'!C157,'31-Earthwork'!F157="*",'31-Earthwork'!E157,'31-Earthwork'!H157="*",'31-Earthwork'!G157,'31-Earthwork'!J157="*",'31-Earthwork'!I157,'31-Earthwork'!L157="*",'31-Earthwork'!K157,'31-Earthwork'!N157="*",'31-Earthwork'!M157,'31-Earthwork'!P157="*",'31-Earthwork'!O157,'31-Earthwork'!R157="*",'31-Earthwork'!Q157,'31-Earthwork'!T157="*",'31-Earthwork'!S157),"")</f>
        <v/>
      </c>
      <c r="E4345" s="402" t="e">
        <f>D4345/'Project Data'!$D$22</f>
        <v>#VALUE!</v>
      </c>
      <c r="F4345" s="174" t="s">
        <v>44</v>
      </c>
      <c r="G4345" s="239" t="str" cm="1">
        <f t="array" ref="G4345">_xlfn.IFNA(_xlfn.IFS('31-Earthwork'!F157="*",'31-Earthwork'!E157,'31-Earthwork'!H157="*",'31-Earthwork'!G157,'31-Earthwork'!J157="*",'31-Earthwork'!I157,'31-Earthwork'!L157="*",'31-Earthwork'!K157,'31-Earthwork'!N157="*",'31-Earthwork'!M157,'31-Earthwork'!P157="*",'31-Earthwork'!O157,'31-Earthwork'!R157="*",'31-Earthwork'!Q157,'31-Earthwork'!T157="*",'31-Earthwork'!S157,'31-Earthwork'!V157="*",'31-Earthwork'!U157),"")</f>
        <v/>
      </c>
      <c r="H4345" s="236" t="e">
        <f>G4345/'Project Data'!$D$22</f>
        <v>#VALUE!</v>
      </c>
      <c r="I4345" s="186"/>
      <c r="J4345" s="224"/>
      <c r="K4345" s="404"/>
    </row>
    <row r="4346" spans="1:11" s="147" customFormat="1" ht="15.6" hidden="1">
      <c r="A4346" s="198">
        <f>'31-Earthwork'!A158</f>
        <v>0</v>
      </c>
      <c r="B4346" s="399" t="str">
        <f>'31-Earthwork'!B158</f>
        <v>31 53 13 Timber Cribwork</v>
      </c>
      <c r="C4346" s="399"/>
      <c r="D4346" s="402" t="str" cm="1">
        <f t="array" ref="D4346">_xlfn.IFNA(_xlfn.IFS('31-Earthwork'!D158="*",'31-Earthwork'!C158,'31-Earthwork'!F158="*",'31-Earthwork'!E158,'31-Earthwork'!H158="*",'31-Earthwork'!G158,'31-Earthwork'!J158="*",'31-Earthwork'!I158,'31-Earthwork'!L158="*",'31-Earthwork'!K158,'31-Earthwork'!N158="*",'31-Earthwork'!M158,'31-Earthwork'!P158="*",'31-Earthwork'!O158,'31-Earthwork'!R158="*",'31-Earthwork'!Q158,'31-Earthwork'!T158="*",'31-Earthwork'!S158),"")</f>
        <v/>
      </c>
      <c r="E4346" s="402" t="e">
        <f>D4346/'Project Data'!$D$22</f>
        <v>#VALUE!</v>
      </c>
      <c r="F4346" s="174" t="s">
        <v>44</v>
      </c>
      <c r="G4346" s="239" t="str" cm="1">
        <f t="array" ref="G4346">_xlfn.IFNA(_xlfn.IFS('31-Earthwork'!F158="*",'31-Earthwork'!E158,'31-Earthwork'!H158="*",'31-Earthwork'!G158,'31-Earthwork'!J158="*",'31-Earthwork'!I158,'31-Earthwork'!L158="*",'31-Earthwork'!K158,'31-Earthwork'!N158="*",'31-Earthwork'!M158,'31-Earthwork'!P158="*",'31-Earthwork'!O158,'31-Earthwork'!R158="*",'31-Earthwork'!Q158,'31-Earthwork'!T158="*",'31-Earthwork'!S158,'31-Earthwork'!V158="*",'31-Earthwork'!U158),"")</f>
        <v/>
      </c>
      <c r="H4346" s="236" t="e">
        <f>G4346/'Project Data'!$D$22</f>
        <v>#VALUE!</v>
      </c>
      <c r="I4346" s="186"/>
      <c r="J4346" s="224"/>
      <c r="K4346" s="404"/>
    </row>
    <row r="4347" spans="1:11" s="147" customFormat="1" ht="15.6" hidden="1">
      <c r="A4347" s="198">
        <f>'31-Earthwork'!A159</f>
        <v>0</v>
      </c>
      <c r="B4347" s="399" t="str">
        <f>'31-Earthwork'!B159</f>
        <v>31 54 00 Ground Freezing</v>
      </c>
      <c r="C4347" s="399"/>
      <c r="D4347" s="402" t="str" cm="1">
        <f t="array" ref="D4347">_xlfn.IFNA(_xlfn.IFS('31-Earthwork'!D159="*",'31-Earthwork'!C159,'31-Earthwork'!F159="*",'31-Earthwork'!E159,'31-Earthwork'!H159="*",'31-Earthwork'!G159,'31-Earthwork'!J159="*",'31-Earthwork'!I159,'31-Earthwork'!L159="*",'31-Earthwork'!K159,'31-Earthwork'!N159="*",'31-Earthwork'!M159,'31-Earthwork'!P159="*",'31-Earthwork'!O159,'31-Earthwork'!R159="*",'31-Earthwork'!Q159,'31-Earthwork'!T159="*",'31-Earthwork'!S159),"")</f>
        <v/>
      </c>
      <c r="E4347" s="402" t="e">
        <f>D4347/'Project Data'!$D$22</f>
        <v>#VALUE!</v>
      </c>
      <c r="F4347" s="174" t="s">
        <v>44</v>
      </c>
      <c r="G4347" s="239" t="str" cm="1">
        <f t="array" ref="G4347">_xlfn.IFNA(_xlfn.IFS('31-Earthwork'!F159="*",'31-Earthwork'!E159,'31-Earthwork'!H159="*",'31-Earthwork'!G159,'31-Earthwork'!J159="*",'31-Earthwork'!I159,'31-Earthwork'!L159="*",'31-Earthwork'!K159,'31-Earthwork'!N159="*",'31-Earthwork'!M159,'31-Earthwork'!P159="*",'31-Earthwork'!O159,'31-Earthwork'!R159="*",'31-Earthwork'!Q159,'31-Earthwork'!T159="*",'31-Earthwork'!S159,'31-Earthwork'!V159="*",'31-Earthwork'!U159),"")</f>
        <v/>
      </c>
      <c r="H4347" s="236" t="e">
        <f>G4347/'Project Data'!$D$22</f>
        <v>#VALUE!</v>
      </c>
      <c r="I4347" s="186"/>
      <c r="J4347" s="224"/>
      <c r="K4347" s="404"/>
    </row>
    <row r="4348" spans="1:11" s="147" customFormat="1" ht="15.6" hidden="1">
      <c r="A4348" s="198">
        <f>'31-Earthwork'!A160</f>
        <v>0</v>
      </c>
      <c r="B4348" s="399" t="str">
        <f>'31-Earthwork'!B160</f>
        <v>31 56 00 Slurry Walls</v>
      </c>
      <c r="C4348" s="399"/>
      <c r="D4348" s="402" t="str" cm="1">
        <f t="array" ref="D4348">_xlfn.IFNA(_xlfn.IFS('31-Earthwork'!D160="*",'31-Earthwork'!C160,'31-Earthwork'!F160="*",'31-Earthwork'!E160,'31-Earthwork'!H160="*",'31-Earthwork'!G160,'31-Earthwork'!J160="*",'31-Earthwork'!I160,'31-Earthwork'!L160="*",'31-Earthwork'!K160,'31-Earthwork'!N160="*",'31-Earthwork'!M160,'31-Earthwork'!P160="*",'31-Earthwork'!O160,'31-Earthwork'!R160="*",'31-Earthwork'!Q160,'31-Earthwork'!T160="*",'31-Earthwork'!S160),"")</f>
        <v/>
      </c>
      <c r="E4348" s="402" t="e">
        <f>D4348/'Project Data'!$D$22</f>
        <v>#VALUE!</v>
      </c>
      <c r="F4348" s="174" t="s">
        <v>44</v>
      </c>
      <c r="G4348" s="239" t="str" cm="1">
        <f t="array" ref="G4348">_xlfn.IFNA(_xlfn.IFS('31-Earthwork'!F160="*",'31-Earthwork'!E160,'31-Earthwork'!H160="*",'31-Earthwork'!G160,'31-Earthwork'!J160="*",'31-Earthwork'!I160,'31-Earthwork'!L160="*",'31-Earthwork'!K160,'31-Earthwork'!N160="*",'31-Earthwork'!M160,'31-Earthwork'!P160="*",'31-Earthwork'!O160,'31-Earthwork'!R160="*",'31-Earthwork'!Q160,'31-Earthwork'!T160="*",'31-Earthwork'!S160,'31-Earthwork'!V160="*",'31-Earthwork'!U160),"")</f>
        <v/>
      </c>
      <c r="H4348" s="236" t="e">
        <f>G4348/'Project Data'!$D$22</f>
        <v>#VALUE!</v>
      </c>
      <c r="I4348" s="186"/>
      <c r="J4348" s="224"/>
      <c r="K4348" s="404"/>
    </row>
    <row r="4349" spans="1:11" s="147" customFormat="1" ht="15.6" hidden="1">
      <c r="A4349" s="198">
        <f>'31-Earthwork'!A161</f>
        <v>0</v>
      </c>
      <c r="B4349" s="399" t="str">
        <f>'31-Earthwork'!B161</f>
        <v>31 56 13 Bentonite Slurry Walls</v>
      </c>
      <c r="C4349" s="399"/>
      <c r="D4349" s="402" t="str" cm="1">
        <f t="array" ref="D4349">_xlfn.IFNA(_xlfn.IFS('31-Earthwork'!D161="*",'31-Earthwork'!C161,'31-Earthwork'!F161="*",'31-Earthwork'!E161,'31-Earthwork'!H161="*",'31-Earthwork'!G161,'31-Earthwork'!J161="*",'31-Earthwork'!I161,'31-Earthwork'!L161="*",'31-Earthwork'!K161,'31-Earthwork'!N161="*",'31-Earthwork'!M161,'31-Earthwork'!P161="*",'31-Earthwork'!O161,'31-Earthwork'!R161="*",'31-Earthwork'!Q161,'31-Earthwork'!T161="*",'31-Earthwork'!S161),"")</f>
        <v/>
      </c>
      <c r="E4349" s="402" t="e">
        <f>D4349/'Project Data'!$D$22</f>
        <v>#VALUE!</v>
      </c>
      <c r="F4349" s="174" t="s">
        <v>44</v>
      </c>
      <c r="G4349" s="239" t="str" cm="1">
        <f t="array" ref="G4349">_xlfn.IFNA(_xlfn.IFS('31-Earthwork'!F161="*",'31-Earthwork'!E161,'31-Earthwork'!H161="*",'31-Earthwork'!G161,'31-Earthwork'!J161="*",'31-Earthwork'!I161,'31-Earthwork'!L161="*",'31-Earthwork'!K161,'31-Earthwork'!N161="*",'31-Earthwork'!M161,'31-Earthwork'!P161="*",'31-Earthwork'!O161,'31-Earthwork'!R161="*",'31-Earthwork'!Q161,'31-Earthwork'!T161="*",'31-Earthwork'!S161,'31-Earthwork'!V161="*",'31-Earthwork'!U161),"")</f>
        <v/>
      </c>
      <c r="H4349" s="236" t="e">
        <f>G4349/'Project Data'!$D$22</f>
        <v>#VALUE!</v>
      </c>
      <c r="I4349" s="186"/>
      <c r="J4349" s="224"/>
      <c r="K4349" s="404"/>
    </row>
    <row r="4350" spans="1:11" s="147" customFormat="1" ht="15.6" hidden="1">
      <c r="A4350" s="198">
        <f>'31-Earthwork'!A162</f>
        <v>0</v>
      </c>
      <c r="B4350" s="399" t="str">
        <f>'31-Earthwork'!B162</f>
        <v>31 56 13.13 Soil-Bentonite Slurry Walls</v>
      </c>
      <c r="C4350" s="399"/>
      <c r="D4350" s="402" t="str" cm="1">
        <f t="array" ref="D4350">_xlfn.IFNA(_xlfn.IFS('31-Earthwork'!D162="*",'31-Earthwork'!C162,'31-Earthwork'!F162="*",'31-Earthwork'!E162,'31-Earthwork'!H162="*",'31-Earthwork'!G162,'31-Earthwork'!J162="*",'31-Earthwork'!I162,'31-Earthwork'!L162="*",'31-Earthwork'!K162,'31-Earthwork'!N162="*",'31-Earthwork'!M162,'31-Earthwork'!P162="*",'31-Earthwork'!O162,'31-Earthwork'!R162="*",'31-Earthwork'!Q162,'31-Earthwork'!T162="*",'31-Earthwork'!S162),"")</f>
        <v/>
      </c>
      <c r="E4350" s="402" t="e">
        <f>D4350/'Project Data'!$D$22</f>
        <v>#VALUE!</v>
      </c>
      <c r="F4350" s="174" t="s">
        <v>44</v>
      </c>
      <c r="G4350" s="239" t="str" cm="1">
        <f t="array" ref="G4350">_xlfn.IFNA(_xlfn.IFS('31-Earthwork'!F162="*",'31-Earthwork'!E162,'31-Earthwork'!H162="*",'31-Earthwork'!G162,'31-Earthwork'!J162="*",'31-Earthwork'!I162,'31-Earthwork'!L162="*",'31-Earthwork'!K162,'31-Earthwork'!N162="*",'31-Earthwork'!M162,'31-Earthwork'!P162="*",'31-Earthwork'!O162,'31-Earthwork'!R162="*",'31-Earthwork'!Q162,'31-Earthwork'!T162="*",'31-Earthwork'!S162,'31-Earthwork'!V162="*",'31-Earthwork'!U162),"")</f>
        <v/>
      </c>
      <c r="H4350" s="236" t="e">
        <f>G4350/'Project Data'!$D$22</f>
        <v>#VALUE!</v>
      </c>
      <c r="I4350" s="186"/>
      <c r="J4350" s="224"/>
      <c r="K4350" s="404"/>
    </row>
    <row r="4351" spans="1:11" s="147" customFormat="1" ht="15.6" hidden="1">
      <c r="A4351" s="198">
        <f>'31-Earthwork'!A163</f>
        <v>0</v>
      </c>
      <c r="B4351" s="399" t="str">
        <f>'31-Earthwork'!B163</f>
        <v>31 56 13.16 Cement-Bentonite Slurry Walls</v>
      </c>
      <c r="C4351" s="399"/>
      <c r="D4351" s="402" t="str" cm="1">
        <f t="array" ref="D4351">_xlfn.IFNA(_xlfn.IFS('31-Earthwork'!D163="*",'31-Earthwork'!C163,'31-Earthwork'!F163="*",'31-Earthwork'!E163,'31-Earthwork'!H163="*",'31-Earthwork'!G163,'31-Earthwork'!J163="*",'31-Earthwork'!I163,'31-Earthwork'!L163="*",'31-Earthwork'!K163,'31-Earthwork'!N163="*",'31-Earthwork'!M163,'31-Earthwork'!P163="*",'31-Earthwork'!O163,'31-Earthwork'!R163="*",'31-Earthwork'!Q163,'31-Earthwork'!T163="*",'31-Earthwork'!S163),"")</f>
        <v/>
      </c>
      <c r="E4351" s="402" t="e">
        <f>D4351/'Project Data'!$D$22</f>
        <v>#VALUE!</v>
      </c>
      <c r="F4351" s="174" t="s">
        <v>44</v>
      </c>
      <c r="G4351" s="239" t="str" cm="1">
        <f t="array" ref="G4351">_xlfn.IFNA(_xlfn.IFS('31-Earthwork'!F163="*",'31-Earthwork'!E163,'31-Earthwork'!H163="*",'31-Earthwork'!G163,'31-Earthwork'!J163="*",'31-Earthwork'!I163,'31-Earthwork'!L163="*",'31-Earthwork'!K163,'31-Earthwork'!N163="*",'31-Earthwork'!M163,'31-Earthwork'!P163="*",'31-Earthwork'!O163,'31-Earthwork'!R163="*",'31-Earthwork'!Q163,'31-Earthwork'!T163="*",'31-Earthwork'!S163,'31-Earthwork'!V163="*",'31-Earthwork'!U163),"")</f>
        <v/>
      </c>
      <c r="H4351" s="236" t="e">
        <f>G4351/'Project Data'!$D$22</f>
        <v>#VALUE!</v>
      </c>
      <c r="I4351" s="186"/>
      <c r="J4351" s="224"/>
      <c r="K4351" s="404"/>
    </row>
    <row r="4352" spans="1:11" s="147" customFormat="1" ht="15.6" hidden="1">
      <c r="A4352" s="198">
        <f>'31-Earthwork'!A164</f>
        <v>0</v>
      </c>
      <c r="B4352" s="399" t="str">
        <f>'31-Earthwork'!B164</f>
        <v>31 56 13.19 Slag-Cement-Bentonite Slurry Walls</v>
      </c>
      <c r="C4352" s="399"/>
      <c r="D4352" s="402" t="str" cm="1">
        <f t="array" ref="D4352">_xlfn.IFNA(_xlfn.IFS('31-Earthwork'!D164="*",'31-Earthwork'!C164,'31-Earthwork'!F164="*",'31-Earthwork'!E164,'31-Earthwork'!H164="*",'31-Earthwork'!G164,'31-Earthwork'!J164="*",'31-Earthwork'!I164,'31-Earthwork'!L164="*",'31-Earthwork'!K164,'31-Earthwork'!N164="*",'31-Earthwork'!M164,'31-Earthwork'!P164="*",'31-Earthwork'!O164,'31-Earthwork'!R164="*",'31-Earthwork'!Q164,'31-Earthwork'!T164="*",'31-Earthwork'!S164),"")</f>
        <v/>
      </c>
      <c r="E4352" s="402" t="e">
        <f>D4352/'Project Data'!$D$22</f>
        <v>#VALUE!</v>
      </c>
      <c r="F4352" s="174" t="s">
        <v>44</v>
      </c>
      <c r="G4352" s="239" t="str" cm="1">
        <f t="array" ref="G4352">_xlfn.IFNA(_xlfn.IFS('31-Earthwork'!F164="*",'31-Earthwork'!E164,'31-Earthwork'!H164="*",'31-Earthwork'!G164,'31-Earthwork'!J164="*",'31-Earthwork'!I164,'31-Earthwork'!L164="*",'31-Earthwork'!K164,'31-Earthwork'!N164="*",'31-Earthwork'!M164,'31-Earthwork'!P164="*",'31-Earthwork'!O164,'31-Earthwork'!R164="*",'31-Earthwork'!Q164,'31-Earthwork'!T164="*",'31-Earthwork'!S164,'31-Earthwork'!V164="*",'31-Earthwork'!U164),"")</f>
        <v/>
      </c>
      <c r="H4352" s="236" t="e">
        <f>G4352/'Project Data'!$D$22</f>
        <v>#VALUE!</v>
      </c>
      <c r="I4352" s="186"/>
      <c r="J4352" s="224"/>
      <c r="K4352" s="404"/>
    </row>
    <row r="4353" spans="1:11" s="147" customFormat="1" ht="15.6" hidden="1">
      <c r="A4353" s="198">
        <f>'31-Earthwork'!A165</f>
        <v>0</v>
      </c>
      <c r="B4353" s="399" t="str">
        <f>'31-Earthwork'!B165</f>
        <v>31 56 13.23 Soil-Cement-Bentonite Slurry Walls</v>
      </c>
      <c r="C4353" s="399"/>
      <c r="D4353" s="402" t="str" cm="1">
        <f t="array" ref="D4353">_xlfn.IFNA(_xlfn.IFS('31-Earthwork'!D165="*",'31-Earthwork'!C165,'31-Earthwork'!F165="*",'31-Earthwork'!E165,'31-Earthwork'!H165="*",'31-Earthwork'!G165,'31-Earthwork'!J165="*",'31-Earthwork'!I165,'31-Earthwork'!L165="*",'31-Earthwork'!K165,'31-Earthwork'!N165="*",'31-Earthwork'!M165,'31-Earthwork'!P165="*",'31-Earthwork'!O165,'31-Earthwork'!R165="*",'31-Earthwork'!Q165,'31-Earthwork'!T165="*",'31-Earthwork'!S165),"")</f>
        <v/>
      </c>
      <c r="E4353" s="402" t="e">
        <f>D4353/'Project Data'!$D$22</f>
        <v>#VALUE!</v>
      </c>
      <c r="F4353" s="174" t="s">
        <v>44</v>
      </c>
      <c r="G4353" s="239" t="str" cm="1">
        <f t="array" ref="G4353">_xlfn.IFNA(_xlfn.IFS('31-Earthwork'!F165="*",'31-Earthwork'!E165,'31-Earthwork'!H165="*",'31-Earthwork'!G165,'31-Earthwork'!J165="*",'31-Earthwork'!I165,'31-Earthwork'!L165="*",'31-Earthwork'!K165,'31-Earthwork'!N165="*",'31-Earthwork'!M165,'31-Earthwork'!P165="*",'31-Earthwork'!O165,'31-Earthwork'!R165="*",'31-Earthwork'!Q165,'31-Earthwork'!T165="*",'31-Earthwork'!S165,'31-Earthwork'!V165="*",'31-Earthwork'!U165),"")</f>
        <v/>
      </c>
      <c r="H4353" s="236" t="e">
        <f>G4353/'Project Data'!$D$22</f>
        <v>#VALUE!</v>
      </c>
      <c r="I4353" s="186"/>
      <c r="J4353" s="224"/>
      <c r="K4353" s="404"/>
    </row>
    <row r="4354" spans="1:11" s="147" customFormat="1" ht="15.6" hidden="1">
      <c r="A4354" s="198">
        <f>'31-Earthwork'!A166</f>
        <v>0</v>
      </c>
      <c r="B4354" s="399" t="str">
        <f>'31-Earthwork'!B166</f>
        <v>31 56 13.26 Pozzolan-Bentonite Slurry Walls</v>
      </c>
      <c r="C4354" s="399"/>
      <c r="D4354" s="402" t="str" cm="1">
        <f t="array" ref="D4354">_xlfn.IFNA(_xlfn.IFS('31-Earthwork'!D166="*",'31-Earthwork'!C166,'31-Earthwork'!F166="*",'31-Earthwork'!E166,'31-Earthwork'!H166="*",'31-Earthwork'!G166,'31-Earthwork'!J166="*",'31-Earthwork'!I166,'31-Earthwork'!L166="*",'31-Earthwork'!K166,'31-Earthwork'!N166="*",'31-Earthwork'!M166,'31-Earthwork'!P166="*",'31-Earthwork'!O166,'31-Earthwork'!R166="*",'31-Earthwork'!Q166,'31-Earthwork'!T166="*",'31-Earthwork'!S166),"")</f>
        <v/>
      </c>
      <c r="E4354" s="402" t="e">
        <f>D4354/'Project Data'!$D$22</f>
        <v>#VALUE!</v>
      </c>
      <c r="F4354" s="174" t="s">
        <v>44</v>
      </c>
      <c r="G4354" s="239" t="str" cm="1">
        <f t="array" ref="G4354">_xlfn.IFNA(_xlfn.IFS('31-Earthwork'!F166="*",'31-Earthwork'!E166,'31-Earthwork'!H166="*",'31-Earthwork'!G166,'31-Earthwork'!J166="*",'31-Earthwork'!I166,'31-Earthwork'!L166="*",'31-Earthwork'!K166,'31-Earthwork'!N166="*",'31-Earthwork'!M166,'31-Earthwork'!P166="*",'31-Earthwork'!O166,'31-Earthwork'!R166="*",'31-Earthwork'!Q166,'31-Earthwork'!T166="*",'31-Earthwork'!S166,'31-Earthwork'!V166="*",'31-Earthwork'!U166),"")</f>
        <v/>
      </c>
      <c r="H4354" s="236" t="e">
        <f>G4354/'Project Data'!$D$22</f>
        <v>#VALUE!</v>
      </c>
      <c r="I4354" s="186"/>
      <c r="J4354" s="224"/>
      <c r="K4354" s="404"/>
    </row>
    <row r="4355" spans="1:11" s="147" customFormat="1" ht="15.6" hidden="1">
      <c r="A4355" s="198">
        <f>'31-Earthwork'!A167</f>
        <v>0</v>
      </c>
      <c r="B4355" s="399" t="str">
        <f>'31-Earthwork'!B167</f>
        <v>31 56 13.29 Organically-Modified Bentonite Slurry Walls</v>
      </c>
      <c r="C4355" s="399"/>
      <c r="D4355" s="402" t="str" cm="1">
        <f t="array" ref="D4355">_xlfn.IFNA(_xlfn.IFS('31-Earthwork'!D167="*",'31-Earthwork'!C167,'31-Earthwork'!F167="*",'31-Earthwork'!E167,'31-Earthwork'!H167="*",'31-Earthwork'!G167,'31-Earthwork'!J167="*",'31-Earthwork'!I167,'31-Earthwork'!L167="*",'31-Earthwork'!K167,'31-Earthwork'!N167="*",'31-Earthwork'!M167,'31-Earthwork'!P167="*",'31-Earthwork'!O167,'31-Earthwork'!R167="*",'31-Earthwork'!Q167,'31-Earthwork'!T167="*",'31-Earthwork'!S167),"")</f>
        <v/>
      </c>
      <c r="E4355" s="402" t="e">
        <f>D4355/'Project Data'!$D$22</f>
        <v>#VALUE!</v>
      </c>
      <c r="F4355" s="174" t="s">
        <v>44</v>
      </c>
      <c r="G4355" s="239" t="str" cm="1">
        <f t="array" ref="G4355">_xlfn.IFNA(_xlfn.IFS('31-Earthwork'!F167="*",'31-Earthwork'!E167,'31-Earthwork'!H167="*",'31-Earthwork'!G167,'31-Earthwork'!J167="*",'31-Earthwork'!I167,'31-Earthwork'!L167="*",'31-Earthwork'!K167,'31-Earthwork'!N167="*",'31-Earthwork'!M167,'31-Earthwork'!P167="*",'31-Earthwork'!O167,'31-Earthwork'!R167="*",'31-Earthwork'!Q167,'31-Earthwork'!T167="*",'31-Earthwork'!S167,'31-Earthwork'!V167="*",'31-Earthwork'!U167),"")</f>
        <v/>
      </c>
      <c r="H4355" s="236" t="e">
        <f>G4355/'Project Data'!$D$22</f>
        <v>#VALUE!</v>
      </c>
      <c r="I4355" s="186"/>
      <c r="J4355" s="224"/>
      <c r="K4355" s="404"/>
    </row>
    <row r="4356" spans="1:11" s="147" customFormat="1" ht="15.6" hidden="1">
      <c r="A4356" s="198">
        <f>'31-Earthwork'!A168</f>
        <v>0</v>
      </c>
      <c r="B4356" s="399" t="str">
        <f>'31-Earthwork'!B168</f>
        <v>31 56 16 Attipulgite Slurry Walls</v>
      </c>
      <c r="C4356" s="399"/>
      <c r="D4356" s="402" t="str" cm="1">
        <f t="array" ref="D4356">_xlfn.IFNA(_xlfn.IFS('31-Earthwork'!D168="*",'31-Earthwork'!C168,'31-Earthwork'!F168="*",'31-Earthwork'!E168,'31-Earthwork'!H168="*",'31-Earthwork'!G168,'31-Earthwork'!J168="*",'31-Earthwork'!I168,'31-Earthwork'!L168="*",'31-Earthwork'!K168,'31-Earthwork'!N168="*",'31-Earthwork'!M168,'31-Earthwork'!P168="*",'31-Earthwork'!O168,'31-Earthwork'!R168="*",'31-Earthwork'!Q168,'31-Earthwork'!T168="*",'31-Earthwork'!S168),"")</f>
        <v/>
      </c>
      <c r="E4356" s="402" t="e">
        <f>D4356/'Project Data'!$D$22</f>
        <v>#VALUE!</v>
      </c>
      <c r="F4356" s="174" t="s">
        <v>44</v>
      </c>
      <c r="G4356" s="239" t="str" cm="1">
        <f t="array" ref="G4356">_xlfn.IFNA(_xlfn.IFS('31-Earthwork'!F168="*",'31-Earthwork'!E168,'31-Earthwork'!H168="*",'31-Earthwork'!G168,'31-Earthwork'!J168="*",'31-Earthwork'!I168,'31-Earthwork'!L168="*",'31-Earthwork'!K168,'31-Earthwork'!N168="*",'31-Earthwork'!M168,'31-Earthwork'!P168="*",'31-Earthwork'!O168,'31-Earthwork'!R168="*",'31-Earthwork'!Q168,'31-Earthwork'!T168="*",'31-Earthwork'!S168,'31-Earthwork'!V168="*",'31-Earthwork'!U168),"")</f>
        <v/>
      </c>
      <c r="H4356" s="236" t="e">
        <f>G4356/'Project Data'!$D$22</f>
        <v>#VALUE!</v>
      </c>
      <c r="I4356" s="186"/>
      <c r="J4356" s="224"/>
      <c r="K4356" s="404"/>
    </row>
    <row r="4357" spans="1:11" s="147" customFormat="1" ht="15.6" hidden="1">
      <c r="A4357" s="198">
        <f>'31-Earthwork'!A169</f>
        <v>0</v>
      </c>
      <c r="B4357" s="399" t="str">
        <f>'31-Earthwork'!B169</f>
        <v>31 56 16.13 Soil-Attipulgite Slurry Walls</v>
      </c>
      <c r="C4357" s="399"/>
      <c r="D4357" s="402" t="str" cm="1">
        <f t="array" ref="D4357">_xlfn.IFNA(_xlfn.IFS('31-Earthwork'!D169="*",'31-Earthwork'!C169,'31-Earthwork'!F169="*",'31-Earthwork'!E169,'31-Earthwork'!H169="*",'31-Earthwork'!G169,'31-Earthwork'!J169="*",'31-Earthwork'!I169,'31-Earthwork'!L169="*",'31-Earthwork'!K169,'31-Earthwork'!N169="*",'31-Earthwork'!M169,'31-Earthwork'!P169="*",'31-Earthwork'!O169,'31-Earthwork'!R169="*",'31-Earthwork'!Q169,'31-Earthwork'!T169="*",'31-Earthwork'!S169),"")</f>
        <v/>
      </c>
      <c r="E4357" s="402" t="e">
        <f>D4357/'Project Data'!$D$22</f>
        <v>#VALUE!</v>
      </c>
      <c r="F4357" s="174" t="s">
        <v>44</v>
      </c>
      <c r="G4357" s="239" t="str" cm="1">
        <f t="array" ref="G4357">_xlfn.IFNA(_xlfn.IFS('31-Earthwork'!F169="*",'31-Earthwork'!E169,'31-Earthwork'!H169="*",'31-Earthwork'!G169,'31-Earthwork'!J169="*",'31-Earthwork'!I169,'31-Earthwork'!L169="*",'31-Earthwork'!K169,'31-Earthwork'!N169="*",'31-Earthwork'!M169,'31-Earthwork'!P169="*",'31-Earthwork'!O169,'31-Earthwork'!R169="*",'31-Earthwork'!Q169,'31-Earthwork'!T169="*",'31-Earthwork'!S169,'31-Earthwork'!V169="*",'31-Earthwork'!U169),"")</f>
        <v/>
      </c>
      <c r="H4357" s="236" t="e">
        <f>G4357/'Project Data'!$D$22</f>
        <v>#VALUE!</v>
      </c>
      <c r="I4357" s="186"/>
      <c r="J4357" s="224"/>
      <c r="K4357" s="404"/>
    </row>
    <row r="4358" spans="1:11" s="147" customFormat="1" ht="15.6" hidden="1">
      <c r="A4358" s="198">
        <f>'31-Earthwork'!A170</f>
        <v>0</v>
      </c>
      <c r="B4358" s="399" t="str">
        <f>'31-Earthwork'!B170</f>
        <v>31 56 19 Slurry-Geomembrane Composite Slurry Walls</v>
      </c>
      <c r="C4358" s="399"/>
      <c r="D4358" s="402" t="str" cm="1">
        <f t="array" ref="D4358">_xlfn.IFNA(_xlfn.IFS('31-Earthwork'!D170="*",'31-Earthwork'!C170,'31-Earthwork'!F170="*",'31-Earthwork'!E170,'31-Earthwork'!H170="*",'31-Earthwork'!G170,'31-Earthwork'!J170="*",'31-Earthwork'!I170,'31-Earthwork'!L170="*",'31-Earthwork'!K170,'31-Earthwork'!N170="*",'31-Earthwork'!M170,'31-Earthwork'!P170="*",'31-Earthwork'!O170,'31-Earthwork'!R170="*",'31-Earthwork'!Q170,'31-Earthwork'!T170="*",'31-Earthwork'!S170),"")</f>
        <v/>
      </c>
      <c r="E4358" s="402" t="e">
        <f>D4358/'Project Data'!$D$22</f>
        <v>#VALUE!</v>
      </c>
      <c r="F4358" s="174" t="s">
        <v>44</v>
      </c>
      <c r="G4358" s="239" t="str" cm="1">
        <f t="array" ref="G4358">_xlfn.IFNA(_xlfn.IFS('31-Earthwork'!F170="*",'31-Earthwork'!E170,'31-Earthwork'!H170="*",'31-Earthwork'!G170,'31-Earthwork'!J170="*",'31-Earthwork'!I170,'31-Earthwork'!L170="*",'31-Earthwork'!K170,'31-Earthwork'!N170="*",'31-Earthwork'!M170,'31-Earthwork'!P170="*",'31-Earthwork'!O170,'31-Earthwork'!R170="*",'31-Earthwork'!Q170,'31-Earthwork'!T170="*",'31-Earthwork'!S170,'31-Earthwork'!V170="*",'31-Earthwork'!U170),"")</f>
        <v/>
      </c>
      <c r="H4358" s="236" t="e">
        <f>G4358/'Project Data'!$D$22</f>
        <v>#VALUE!</v>
      </c>
      <c r="I4358" s="186"/>
      <c r="J4358" s="224"/>
      <c r="K4358" s="404"/>
    </row>
    <row r="4359" spans="1:11" s="147" customFormat="1" ht="15.6" hidden="1">
      <c r="A4359" s="198">
        <f>'31-Earthwork'!A171</f>
        <v>0</v>
      </c>
      <c r="B4359" s="399" t="str">
        <f>'31-Earthwork'!B171</f>
        <v>31 56 23 Lean Concrete Slurry Walls</v>
      </c>
      <c r="C4359" s="399"/>
      <c r="D4359" s="402" t="str" cm="1">
        <f t="array" ref="D4359">_xlfn.IFNA(_xlfn.IFS('31-Earthwork'!D171="*",'31-Earthwork'!C171,'31-Earthwork'!F171="*",'31-Earthwork'!E171,'31-Earthwork'!H171="*",'31-Earthwork'!G171,'31-Earthwork'!J171="*",'31-Earthwork'!I171,'31-Earthwork'!L171="*",'31-Earthwork'!K171,'31-Earthwork'!N171="*",'31-Earthwork'!M171,'31-Earthwork'!P171="*",'31-Earthwork'!O171,'31-Earthwork'!R171="*",'31-Earthwork'!Q171,'31-Earthwork'!T171="*",'31-Earthwork'!S171),"")</f>
        <v/>
      </c>
      <c r="E4359" s="402" t="e">
        <f>D4359/'Project Data'!$D$22</f>
        <v>#VALUE!</v>
      </c>
      <c r="F4359" s="174" t="s">
        <v>44</v>
      </c>
      <c r="G4359" s="239" t="str" cm="1">
        <f t="array" ref="G4359">_xlfn.IFNA(_xlfn.IFS('31-Earthwork'!F171="*",'31-Earthwork'!E171,'31-Earthwork'!H171="*",'31-Earthwork'!G171,'31-Earthwork'!J171="*",'31-Earthwork'!I171,'31-Earthwork'!L171="*",'31-Earthwork'!K171,'31-Earthwork'!N171="*",'31-Earthwork'!M171,'31-Earthwork'!P171="*",'31-Earthwork'!O171,'31-Earthwork'!R171="*",'31-Earthwork'!Q171,'31-Earthwork'!T171="*",'31-Earthwork'!S171,'31-Earthwork'!V171="*",'31-Earthwork'!U171),"")</f>
        <v/>
      </c>
      <c r="H4359" s="236" t="e">
        <f>G4359/'Project Data'!$D$22</f>
        <v>#VALUE!</v>
      </c>
      <c r="I4359" s="186"/>
      <c r="J4359" s="224"/>
      <c r="K4359" s="404"/>
    </row>
    <row r="4360" spans="1:11" s="147" customFormat="1" ht="15.6" hidden="1">
      <c r="A4360" s="198">
        <f>'31-Earthwork'!A172</f>
        <v>0</v>
      </c>
      <c r="B4360" s="399" t="str">
        <f>'31-Earthwork'!B172</f>
        <v>31 56 26 Bio-Polymer Trench Drain</v>
      </c>
      <c r="C4360" s="399"/>
      <c r="D4360" s="402" t="str" cm="1">
        <f t="array" ref="D4360">_xlfn.IFNA(_xlfn.IFS('31-Earthwork'!D172="*",'31-Earthwork'!C172,'31-Earthwork'!F172="*",'31-Earthwork'!E172,'31-Earthwork'!H172="*",'31-Earthwork'!G172,'31-Earthwork'!J172="*",'31-Earthwork'!I172,'31-Earthwork'!L172="*",'31-Earthwork'!K172,'31-Earthwork'!N172="*",'31-Earthwork'!M172,'31-Earthwork'!P172="*",'31-Earthwork'!O172,'31-Earthwork'!R172="*",'31-Earthwork'!Q172,'31-Earthwork'!T172="*",'31-Earthwork'!S172),"")</f>
        <v/>
      </c>
      <c r="E4360" s="402" t="e">
        <f>D4360/'Project Data'!$D$22</f>
        <v>#VALUE!</v>
      </c>
      <c r="F4360" s="174" t="s">
        <v>44</v>
      </c>
      <c r="G4360" s="239" t="str" cm="1">
        <f t="array" ref="G4360">_xlfn.IFNA(_xlfn.IFS('31-Earthwork'!F172="*",'31-Earthwork'!E172,'31-Earthwork'!H172="*",'31-Earthwork'!G172,'31-Earthwork'!J172="*",'31-Earthwork'!I172,'31-Earthwork'!L172="*",'31-Earthwork'!K172,'31-Earthwork'!N172="*",'31-Earthwork'!M172,'31-Earthwork'!P172="*",'31-Earthwork'!O172,'31-Earthwork'!R172="*",'31-Earthwork'!Q172,'31-Earthwork'!T172="*",'31-Earthwork'!S172,'31-Earthwork'!V172="*",'31-Earthwork'!U172),"")</f>
        <v/>
      </c>
      <c r="H4360" s="236" t="e">
        <f>G4360/'Project Data'!$D$22</f>
        <v>#VALUE!</v>
      </c>
      <c r="I4360" s="186"/>
      <c r="J4360" s="224"/>
      <c r="K4360" s="404"/>
    </row>
    <row r="4361" spans="1:11" s="147" customFormat="1" ht="15.6" hidden="1">
      <c r="A4361" s="198">
        <f>'31-Earthwork'!A173</f>
        <v>0</v>
      </c>
      <c r="B4361" s="399" t="str">
        <f>'31-Earthwork'!B173</f>
        <v>31 60 00 Special Foundations and Load-Bearing Elements</v>
      </c>
      <c r="C4361" s="399"/>
      <c r="D4361" s="402" t="str" cm="1">
        <f t="array" ref="D4361">_xlfn.IFNA(_xlfn.IFS('31-Earthwork'!D173="*",'31-Earthwork'!C173,'31-Earthwork'!F173="*",'31-Earthwork'!E173,'31-Earthwork'!H173="*",'31-Earthwork'!G173,'31-Earthwork'!J173="*",'31-Earthwork'!I173,'31-Earthwork'!L173="*",'31-Earthwork'!K173,'31-Earthwork'!N173="*",'31-Earthwork'!M173,'31-Earthwork'!P173="*",'31-Earthwork'!O173,'31-Earthwork'!R173="*",'31-Earthwork'!Q173,'31-Earthwork'!T173="*",'31-Earthwork'!S173),"")</f>
        <v/>
      </c>
      <c r="E4361" s="402" t="e">
        <f>D4361/'Project Data'!$D$22</f>
        <v>#VALUE!</v>
      </c>
      <c r="F4361" s="174" t="s">
        <v>44</v>
      </c>
      <c r="G4361" s="239" t="str" cm="1">
        <f t="array" ref="G4361">_xlfn.IFNA(_xlfn.IFS('31-Earthwork'!F173="*",'31-Earthwork'!E173,'31-Earthwork'!H173="*",'31-Earthwork'!G173,'31-Earthwork'!J173="*",'31-Earthwork'!I173,'31-Earthwork'!L173="*",'31-Earthwork'!K173,'31-Earthwork'!N173="*",'31-Earthwork'!M173,'31-Earthwork'!P173="*",'31-Earthwork'!O173,'31-Earthwork'!R173="*",'31-Earthwork'!Q173,'31-Earthwork'!T173="*",'31-Earthwork'!S173,'31-Earthwork'!V173="*",'31-Earthwork'!U173),"")</f>
        <v/>
      </c>
      <c r="H4361" s="236" t="e">
        <f>G4361/'Project Data'!$D$22</f>
        <v>#VALUE!</v>
      </c>
      <c r="I4361" s="186"/>
      <c r="J4361" s="224"/>
      <c r="K4361" s="404"/>
    </row>
    <row r="4362" spans="1:11" s="147" customFormat="1" ht="15.6" hidden="1">
      <c r="A4362" s="198">
        <f>'31-Earthwork'!A174</f>
        <v>0</v>
      </c>
      <c r="B4362" s="399" t="str">
        <f>'31-Earthwork'!B174</f>
        <v>31 62 00 Driven Piles</v>
      </c>
      <c r="C4362" s="399"/>
      <c r="D4362" s="402" t="str" cm="1">
        <f t="array" ref="D4362">_xlfn.IFNA(_xlfn.IFS('31-Earthwork'!D174="*",'31-Earthwork'!C174,'31-Earthwork'!F174="*",'31-Earthwork'!E174,'31-Earthwork'!H174="*",'31-Earthwork'!G174,'31-Earthwork'!J174="*",'31-Earthwork'!I174,'31-Earthwork'!L174="*",'31-Earthwork'!K174,'31-Earthwork'!N174="*",'31-Earthwork'!M174,'31-Earthwork'!P174="*",'31-Earthwork'!O174,'31-Earthwork'!R174="*",'31-Earthwork'!Q174,'31-Earthwork'!T174="*",'31-Earthwork'!S174),"")</f>
        <v/>
      </c>
      <c r="E4362" s="402" t="e">
        <f>D4362/'Project Data'!$D$22</f>
        <v>#VALUE!</v>
      </c>
      <c r="F4362" s="174" t="s">
        <v>44</v>
      </c>
      <c r="G4362" s="239" t="str" cm="1">
        <f t="array" ref="G4362">_xlfn.IFNA(_xlfn.IFS('31-Earthwork'!F174="*",'31-Earthwork'!E174,'31-Earthwork'!H174="*",'31-Earthwork'!G174,'31-Earthwork'!J174="*",'31-Earthwork'!I174,'31-Earthwork'!L174="*",'31-Earthwork'!K174,'31-Earthwork'!N174="*",'31-Earthwork'!M174,'31-Earthwork'!P174="*",'31-Earthwork'!O174,'31-Earthwork'!R174="*",'31-Earthwork'!Q174,'31-Earthwork'!T174="*",'31-Earthwork'!S174,'31-Earthwork'!V174="*",'31-Earthwork'!U174),"")</f>
        <v/>
      </c>
      <c r="H4362" s="236" t="e">
        <f>G4362/'Project Data'!$D$22</f>
        <v>#VALUE!</v>
      </c>
      <c r="I4362" s="186"/>
      <c r="J4362" s="224"/>
      <c r="K4362" s="404"/>
    </row>
    <row r="4363" spans="1:11" s="147" customFormat="1" ht="15.6" hidden="1">
      <c r="A4363" s="198">
        <f>'31-Earthwork'!A175</f>
        <v>0</v>
      </c>
      <c r="B4363" s="399" t="str">
        <f>'31-Earthwork'!B175</f>
        <v>31 62 13 Concrete Piles</v>
      </c>
      <c r="C4363" s="399"/>
      <c r="D4363" s="402" t="str" cm="1">
        <f t="array" ref="D4363">_xlfn.IFNA(_xlfn.IFS('31-Earthwork'!D175="*",'31-Earthwork'!C175,'31-Earthwork'!F175="*",'31-Earthwork'!E175,'31-Earthwork'!H175="*",'31-Earthwork'!G175,'31-Earthwork'!J175="*",'31-Earthwork'!I175,'31-Earthwork'!L175="*",'31-Earthwork'!K175,'31-Earthwork'!N175="*",'31-Earthwork'!M175,'31-Earthwork'!P175="*",'31-Earthwork'!O175,'31-Earthwork'!R175="*",'31-Earthwork'!Q175,'31-Earthwork'!T175="*",'31-Earthwork'!S175),"")</f>
        <v/>
      </c>
      <c r="E4363" s="402" t="e">
        <f>D4363/'Project Data'!$D$22</f>
        <v>#VALUE!</v>
      </c>
      <c r="F4363" s="174" t="s">
        <v>44</v>
      </c>
      <c r="G4363" s="239" t="str" cm="1">
        <f t="array" ref="G4363">_xlfn.IFNA(_xlfn.IFS('31-Earthwork'!F175="*",'31-Earthwork'!E175,'31-Earthwork'!H175="*",'31-Earthwork'!G175,'31-Earthwork'!J175="*",'31-Earthwork'!I175,'31-Earthwork'!L175="*",'31-Earthwork'!K175,'31-Earthwork'!N175="*",'31-Earthwork'!M175,'31-Earthwork'!P175="*",'31-Earthwork'!O175,'31-Earthwork'!R175="*",'31-Earthwork'!Q175,'31-Earthwork'!T175="*",'31-Earthwork'!S175,'31-Earthwork'!V175="*",'31-Earthwork'!U175),"")</f>
        <v/>
      </c>
      <c r="H4363" s="236" t="e">
        <f>G4363/'Project Data'!$D$22</f>
        <v>#VALUE!</v>
      </c>
      <c r="I4363" s="186"/>
      <c r="J4363" s="224"/>
      <c r="K4363" s="404"/>
    </row>
    <row r="4364" spans="1:11" s="147" customFormat="1" ht="15.6" hidden="1">
      <c r="A4364" s="198">
        <f>'31-Earthwork'!A176</f>
        <v>0</v>
      </c>
      <c r="B4364" s="399" t="str">
        <f>'31-Earthwork'!B176</f>
        <v>31 62 13.13 Cast-in-Place Concrete Piles</v>
      </c>
      <c r="C4364" s="399"/>
      <c r="D4364" s="402" t="str" cm="1">
        <f t="array" ref="D4364">_xlfn.IFNA(_xlfn.IFS('31-Earthwork'!D176="*",'31-Earthwork'!C176,'31-Earthwork'!F176="*",'31-Earthwork'!E176,'31-Earthwork'!H176="*",'31-Earthwork'!G176,'31-Earthwork'!J176="*",'31-Earthwork'!I176,'31-Earthwork'!L176="*",'31-Earthwork'!K176,'31-Earthwork'!N176="*",'31-Earthwork'!M176,'31-Earthwork'!P176="*",'31-Earthwork'!O176,'31-Earthwork'!R176="*",'31-Earthwork'!Q176,'31-Earthwork'!T176="*",'31-Earthwork'!S176),"")</f>
        <v/>
      </c>
      <c r="E4364" s="402" t="e">
        <f>D4364/'Project Data'!$D$22</f>
        <v>#VALUE!</v>
      </c>
      <c r="F4364" s="174" t="s">
        <v>44</v>
      </c>
      <c r="G4364" s="239" t="str" cm="1">
        <f t="array" ref="G4364">_xlfn.IFNA(_xlfn.IFS('31-Earthwork'!F176="*",'31-Earthwork'!E176,'31-Earthwork'!H176="*",'31-Earthwork'!G176,'31-Earthwork'!J176="*",'31-Earthwork'!I176,'31-Earthwork'!L176="*",'31-Earthwork'!K176,'31-Earthwork'!N176="*",'31-Earthwork'!M176,'31-Earthwork'!P176="*",'31-Earthwork'!O176,'31-Earthwork'!R176="*",'31-Earthwork'!Q176,'31-Earthwork'!T176="*",'31-Earthwork'!S176,'31-Earthwork'!V176="*",'31-Earthwork'!U176),"")</f>
        <v/>
      </c>
      <c r="H4364" s="236" t="e">
        <f>G4364/'Project Data'!$D$22</f>
        <v>#VALUE!</v>
      </c>
      <c r="I4364" s="186"/>
      <c r="J4364" s="224"/>
      <c r="K4364" s="404"/>
    </row>
    <row r="4365" spans="1:11" s="147" customFormat="1" ht="15.6" hidden="1">
      <c r="A4365" s="198">
        <f>'31-Earthwork'!A177</f>
        <v>0</v>
      </c>
      <c r="B4365" s="399" t="str">
        <f>'31-Earthwork'!B177</f>
        <v>31 62 13.16 Concrete Displacement Piles</v>
      </c>
      <c r="C4365" s="399"/>
      <c r="D4365" s="402" t="str" cm="1">
        <f t="array" ref="D4365">_xlfn.IFNA(_xlfn.IFS('31-Earthwork'!D177="*",'31-Earthwork'!C177,'31-Earthwork'!F177="*",'31-Earthwork'!E177,'31-Earthwork'!H177="*",'31-Earthwork'!G177,'31-Earthwork'!J177="*",'31-Earthwork'!I177,'31-Earthwork'!L177="*",'31-Earthwork'!K177,'31-Earthwork'!N177="*",'31-Earthwork'!M177,'31-Earthwork'!P177="*",'31-Earthwork'!O177,'31-Earthwork'!R177="*",'31-Earthwork'!Q177,'31-Earthwork'!T177="*",'31-Earthwork'!S177),"")</f>
        <v/>
      </c>
      <c r="E4365" s="402" t="e">
        <f>D4365/'Project Data'!$D$22</f>
        <v>#VALUE!</v>
      </c>
      <c r="F4365" s="174" t="s">
        <v>44</v>
      </c>
      <c r="G4365" s="239" t="str" cm="1">
        <f t="array" ref="G4365">_xlfn.IFNA(_xlfn.IFS('31-Earthwork'!F177="*",'31-Earthwork'!E177,'31-Earthwork'!H177="*",'31-Earthwork'!G177,'31-Earthwork'!J177="*",'31-Earthwork'!I177,'31-Earthwork'!L177="*",'31-Earthwork'!K177,'31-Earthwork'!N177="*",'31-Earthwork'!M177,'31-Earthwork'!P177="*",'31-Earthwork'!O177,'31-Earthwork'!R177="*",'31-Earthwork'!Q177,'31-Earthwork'!T177="*",'31-Earthwork'!S177,'31-Earthwork'!V177="*",'31-Earthwork'!U177),"")</f>
        <v/>
      </c>
      <c r="H4365" s="236" t="e">
        <f>G4365/'Project Data'!$D$22</f>
        <v>#VALUE!</v>
      </c>
      <c r="I4365" s="186"/>
      <c r="J4365" s="224"/>
      <c r="K4365" s="404"/>
    </row>
    <row r="4366" spans="1:11" s="147" customFormat="1" ht="15.6" hidden="1">
      <c r="A4366" s="198">
        <f>'31-Earthwork'!A178</f>
        <v>0</v>
      </c>
      <c r="B4366" s="399" t="str">
        <f>'31-Earthwork'!B178</f>
        <v>31 62 13.19 Precast Concrete Piles</v>
      </c>
      <c r="C4366" s="399"/>
      <c r="D4366" s="402" t="str" cm="1">
        <f t="array" ref="D4366">_xlfn.IFNA(_xlfn.IFS('31-Earthwork'!D178="*",'31-Earthwork'!C178,'31-Earthwork'!F178="*",'31-Earthwork'!E178,'31-Earthwork'!H178="*",'31-Earthwork'!G178,'31-Earthwork'!J178="*",'31-Earthwork'!I178,'31-Earthwork'!L178="*",'31-Earthwork'!K178,'31-Earthwork'!N178="*",'31-Earthwork'!M178,'31-Earthwork'!P178="*",'31-Earthwork'!O178,'31-Earthwork'!R178="*",'31-Earthwork'!Q178,'31-Earthwork'!T178="*",'31-Earthwork'!S178),"")</f>
        <v/>
      </c>
      <c r="E4366" s="402" t="e">
        <f>D4366/'Project Data'!$D$22</f>
        <v>#VALUE!</v>
      </c>
      <c r="F4366" s="174" t="s">
        <v>44</v>
      </c>
      <c r="G4366" s="239" t="str" cm="1">
        <f t="array" ref="G4366">_xlfn.IFNA(_xlfn.IFS('31-Earthwork'!F178="*",'31-Earthwork'!E178,'31-Earthwork'!H178="*",'31-Earthwork'!G178,'31-Earthwork'!J178="*",'31-Earthwork'!I178,'31-Earthwork'!L178="*",'31-Earthwork'!K178,'31-Earthwork'!N178="*",'31-Earthwork'!M178,'31-Earthwork'!P178="*",'31-Earthwork'!O178,'31-Earthwork'!R178="*",'31-Earthwork'!Q178,'31-Earthwork'!T178="*",'31-Earthwork'!S178,'31-Earthwork'!V178="*",'31-Earthwork'!U178),"")</f>
        <v/>
      </c>
      <c r="H4366" s="236" t="e">
        <f>G4366/'Project Data'!$D$22</f>
        <v>#VALUE!</v>
      </c>
      <c r="I4366" s="186"/>
      <c r="J4366" s="224"/>
      <c r="K4366" s="404"/>
    </row>
    <row r="4367" spans="1:11" s="147" customFormat="1" ht="15.6" hidden="1">
      <c r="A4367" s="198">
        <f>'31-Earthwork'!A179</f>
        <v>0</v>
      </c>
      <c r="B4367" s="399" t="str">
        <f>'31-Earthwork'!B179</f>
        <v>31 62 13.23 Prestressed Concrete Piles</v>
      </c>
      <c r="C4367" s="399"/>
      <c r="D4367" s="402" t="str" cm="1">
        <f t="array" ref="D4367">_xlfn.IFNA(_xlfn.IFS('31-Earthwork'!D179="*",'31-Earthwork'!C179,'31-Earthwork'!F179="*",'31-Earthwork'!E179,'31-Earthwork'!H179="*",'31-Earthwork'!G179,'31-Earthwork'!J179="*",'31-Earthwork'!I179,'31-Earthwork'!L179="*",'31-Earthwork'!K179,'31-Earthwork'!N179="*",'31-Earthwork'!M179,'31-Earthwork'!P179="*",'31-Earthwork'!O179,'31-Earthwork'!R179="*",'31-Earthwork'!Q179,'31-Earthwork'!T179="*",'31-Earthwork'!S179),"")</f>
        <v/>
      </c>
      <c r="E4367" s="402" t="e">
        <f>D4367/'Project Data'!$D$22</f>
        <v>#VALUE!</v>
      </c>
      <c r="F4367" s="174" t="s">
        <v>44</v>
      </c>
      <c r="G4367" s="239" t="str" cm="1">
        <f t="array" ref="G4367">_xlfn.IFNA(_xlfn.IFS('31-Earthwork'!F179="*",'31-Earthwork'!E179,'31-Earthwork'!H179="*",'31-Earthwork'!G179,'31-Earthwork'!J179="*",'31-Earthwork'!I179,'31-Earthwork'!L179="*",'31-Earthwork'!K179,'31-Earthwork'!N179="*",'31-Earthwork'!M179,'31-Earthwork'!P179="*",'31-Earthwork'!O179,'31-Earthwork'!R179="*",'31-Earthwork'!Q179,'31-Earthwork'!T179="*",'31-Earthwork'!S179,'31-Earthwork'!V179="*",'31-Earthwork'!U179),"")</f>
        <v/>
      </c>
      <c r="H4367" s="236" t="e">
        <f>G4367/'Project Data'!$D$22</f>
        <v>#VALUE!</v>
      </c>
      <c r="I4367" s="186"/>
      <c r="J4367" s="224"/>
      <c r="K4367" s="404"/>
    </row>
    <row r="4368" spans="1:11" s="147" customFormat="1" ht="15.6" hidden="1">
      <c r="A4368" s="198">
        <f>'31-Earthwork'!A180</f>
        <v>0</v>
      </c>
      <c r="B4368" s="399" t="str">
        <f>'31-Earthwork'!B180</f>
        <v>31 62 13.26 Pressure-Injected Footings</v>
      </c>
      <c r="C4368" s="399"/>
      <c r="D4368" s="402" t="str" cm="1">
        <f t="array" ref="D4368">_xlfn.IFNA(_xlfn.IFS('31-Earthwork'!D180="*",'31-Earthwork'!C180,'31-Earthwork'!F180="*",'31-Earthwork'!E180,'31-Earthwork'!H180="*",'31-Earthwork'!G180,'31-Earthwork'!J180="*",'31-Earthwork'!I180,'31-Earthwork'!L180="*",'31-Earthwork'!K180,'31-Earthwork'!N180="*",'31-Earthwork'!M180,'31-Earthwork'!P180="*",'31-Earthwork'!O180,'31-Earthwork'!R180="*",'31-Earthwork'!Q180,'31-Earthwork'!T180="*",'31-Earthwork'!S180),"")</f>
        <v/>
      </c>
      <c r="E4368" s="402" t="e">
        <f>D4368/'Project Data'!$D$22</f>
        <v>#VALUE!</v>
      </c>
      <c r="F4368" s="174" t="s">
        <v>44</v>
      </c>
      <c r="G4368" s="239" t="str" cm="1">
        <f t="array" ref="G4368">_xlfn.IFNA(_xlfn.IFS('31-Earthwork'!F180="*",'31-Earthwork'!E180,'31-Earthwork'!H180="*",'31-Earthwork'!G180,'31-Earthwork'!J180="*",'31-Earthwork'!I180,'31-Earthwork'!L180="*",'31-Earthwork'!K180,'31-Earthwork'!N180="*",'31-Earthwork'!M180,'31-Earthwork'!P180="*",'31-Earthwork'!O180,'31-Earthwork'!R180="*",'31-Earthwork'!Q180,'31-Earthwork'!T180="*",'31-Earthwork'!S180,'31-Earthwork'!V180="*",'31-Earthwork'!U180),"")</f>
        <v/>
      </c>
      <c r="H4368" s="236" t="e">
        <f>G4368/'Project Data'!$D$22</f>
        <v>#VALUE!</v>
      </c>
      <c r="I4368" s="186"/>
      <c r="J4368" s="224"/>
      <c r="K4368" s="404"/>
    </row>
    <row r="4369" spans="1:11" s="147" customFormat="1" ht="15.6" hidden="1">
      <c r="A4369" s="198">
        <f>'31-Earthwork'!A181</f>
        <v>0</v>
      </c>
      <c r="B4369" s="399" t="str">
        <f>'31-Earthwork'!B181</f>
        <v>31 62 16 Steel Piles</v>
      </c>
      <c r="C4369" s="399"/>
      <c r="D4369" s="402" t="str" cm="1">
        <f t="array" ref="D4369">_xlfn.IFNA(_xlfn.IFS('31-Earthwork'!D181="*",'31-Earthwork'!C181,'31-Earthwork'!F181="*",'31-Earthwork'!E181,'31-Earthwork'!H181="*",'31-Earthwork'!G181,'31-Earthwork'!J181="*",'31-Earthwork'!I181,'31-Earthwork'!L181="*",'31-Earthwork'!K181,'31-Earthwork'!N181="*",'31-Earthwork'!M181,'31-Earthwork'!P181="*",'31-Earthwork'!O181,'31-Earthwork'!R181="*",'31-Earthwork'!Q181,'31-Earthwork'!T181="*",'31-Earthwork'!S181),"")</f>
        <v/>
      </c>
      <c r="E4369" s="402" t="e">
        <f>D4369/'Project Data'!$D$22</f>
        <v>#VALUE!</v>
      </c>
      <c r="F4369" s="174" t="s">
        <v>44</v>
      </c>
      <c r="G4369" s="239" t="str" cm="1">
        <f t="array" ref="G4369">_xlfn.IFNA(_xlfn.IFS('31-Earthwork'!F181="*",'31-Earthwork'!E181,'31-Earthwork'!H181="*",'31-Earthwork'!G181,'31-Earthwork'!J181="*",'31-Earthwork'!I181,'31-Earthwork'!L181="*",'31-Earthwork'!K181,'31-Earthwork'!N181="*",'31-Earthwork'!M181,'31-Earthwork'!P181="*",'31-Earthwork'!O181,'31-Earthwork'!R181="*",'31-Earthwork'!Q181,'31-Earthwork'!T181="*",'31-Earthwork'!S181,'31-Earthwork'!V181="*",'31-Earthwork'!U181),"")</f>
        <v/>
      </c>
      <c r="H4369" s="236" t="e">
        <f>G4369/'Project Data'!$D$22</f>
        <v>#VALUE!</v>
      </c>
      <c r="I4369" s="186"/>
      <c r="J4369" s="224"/>
      <c r="K4369" s="404"/>
    </row>
    <row r="4370" spans="1:11" s="147" customFormat="1" ht="15.6" hidden="1">
      <c r="A4370" s="198">
        <f>'31-Earthwork'!A182</f>
        <v>0</v>
      </c>
      <c r="B4370" s="399" t="str">
        <f>'31-Earthwork'!B182</f>
        <v>31 62 16.13 Sheet Steel Piles</v>
      </c>
      <c r="C4370" s="399"/>
      <c r="D4370" s="402" t="str" cm="1">
        <f t="array" ref="D4370">_xlfn.IFNA(_xlfn.IFS('31-Earthwork'!D182="*",'31-Earthwork'!C182,'31-Earthwork'!F182="*",'31-Earthwork'!E182,'31-Earthwork'!H182="*",'31-Earthwork'!G182,'31-Earthwork'!J182="*",'31-Earthwork'!I182,'31-Earthwork'!L182="*",'31-Earthwork'!K182,'31-Earthwork'!N182="*",'31-Earthwork'!M182,'31-Earthwork'!P182="*",'31-Earthwork'!O182,'31-Earthwork'!R182="*",'31-Earthwork'!Q182,'31-Earthwork'!T182="*",'31-Earthwork'!S182),"")</f>
        <v/>
      </c>
      <c r="E4370" s="402" t="e">
        <f>D4370/'Project Data'!$D$22</f>
        <v>#VALUE!</v>
      </c>
      <c r="F4370" s="174" t="s">
        <v>44</v>
      </c>
      <c r="G4370" s="239" t="str" cm="1">
        <f t="array" ref="G4370">_xlfn.IFNA(_xlfn.IFS('31-Earthwork'!F182="*",'31-Earthwork'!E182,'31-Earthwork'!H182="*",'31-Earthwork'!G182,'31-Earthwork'!J182="*",'31-Earthwork'!I182,'31-Earthwork'!L182="*",'31-Earthwork'!K182,'31-Earthwork'!N182="*",'31-Earthwork'!M182,'31-Earthwork'!P182="*",'31-Earthwork'!O182,'31-Earthwork'!R182="*",'31-Earthwork'!Q182,'31-Earthwork'!T182="*",'31-Earthwork'!S182,'31-Earthwork'!V182="*",'31-Earthwork'!U182),"")</f>
        <v/>
      </c>
      <c r="H4370" s="236" t="e">
        <f>G4370/'Project Data'!$D$22</f>
        <v>#VALUE!</v>
      </c>
      <c r="I4370" s="186"/>
      <c r="J4370" s="224"/>
      <c r="K4370" s="404"/>
    </row>
    <row r="4371" spans="1:11" s="147" customFormat="1" ht="15.6" hidden="1">
      <c r="A4371" s="198">
        <f>'31-Earthwork'!A183</f>
        <v>0</v>
      </c>
      <c r="B4371" s="399" t="str">
        <f>'31-Earthwork'!B183</f>
        <v>31 62 16.16 Steel H Piles</v>
      </c>
      <c r="C4371" s="399"/>
      <c r="D4371" s="402" t="str" cm="1">
        <f t="array" ref="D4371">_xlfn.IFNA(_xlfn.IFS('31-Earthwork'!D183="*",'31-Earthwork'!C183,'31-Earthwork'!F183="*",'31-Earthwork'!E183,'31-Earthwork'!H183="*",'31-Earthwork'!G183,'31-Earthwork'!J183="*",'31-Earthwork'!I183,'31-Earthwork'!L183="*",'31-Earthwork'!K183,'31-Earthwork'!N183="*",'31-Earthwork'!M183,'31-Earthwork'!P183="*",'31-Earthwork'!O183,'31-Earthwork'!R183="*",'31-Earthwork'!Q183,'31-Earthwork'!T183="*",'31-Earthwork'!S183),"")</f>
        <v/>
      </c>
      <c r="E4371" s="402" t="e">
        <f>D4371/'Project Data'!$D$22</f>
        <v>#VALUE!</v>
      </c>
      <c r="F4371" s="174" t="s">
        <v>44</v>
      </c>
      <c r="G4371" s="239" t="str" cm="1">
        <f t="array" ref="G4371">_xlfn.IFNA(_xlfn.IFS('31-Earthwork'!F183="*",'31-Earthwork'!E183,'31-Earthwork'!H183="*",'31-Earthwork'!G183,'31-Earthwork'!J183="*",'31-Earthwork'!I183,'31-Earthwork'!L183="*",'31-Earthwork'!K183,'31-Earthwork'!N183="*",'31-Earthwork'!M183,'31-Earthwork'!P183="*",'31-Earthwork'!O183,'31-Earthwork'!R183="*",'31-Earthwork'!Q183,'31-Earthwork'!T183="*",'31-Earthwork'!S183,'31-Earthwork'!V183="*",'31-Earthwork'!U183),"")</f>
        <v/>
      </c>
      <c r="H4371" s="236" t="e">
        <f>G4371/'Project Data'!$D$22</f>
        <v>#VALUE!</v>
      </c>
      <c r="I4371" s="186"/>
      <c r="J4371" s="224"/>
      <c r="K4371" s="404"/>
    </row>
    <row r="4372" spans="1:11" s="147" customFormat="1" ht="15.6" hidden="1">
      <c r="A4372" s="198">
        <f>'31-Earthwork'!A184</f>
        <v>0</v>
      </c>
      <c r="B4372" s="399" t="str">
        <f>'31-Earthwork'!B184</f>
        <v>31 62 16.19 Unfilled Tubular Steel Piles</v>
      </c>
      <c r="C4372" s="399"/>
      <c r="D4372" s="402" t="str" cm="1">
        <f t="array" ref="D4372">_xlfn.IFNA(_xlfn.IFS('31-Earthwork'!D184="*",'31-Earthwork'!C184,'31-Earthwork'!F184="*",'31-Earthwork'!E184,'31-Earthwork'!H184="*",'31-Earthwork'!G184,'31-Earthwork'!J184="*",'31-Earthwork'!I184,'31-Earthwork'!L184="*",'31-Earthwork'!K184,'31-Earthwork'!N184="*",'31-Earthwork'!M184,'31-Earthwork'!P184="*",'31-Earthwork'!O184,'31-Earthwork'!R184="*",'31-Earthwork'!Q184,'31-Earthwork'!T184="*",'31-Earthwork'!S184),"")</f>
        <v/>
      </c>
      <c r="E4372" s="402" t="e">
        <f>D4372/'Project Data'!$D$22</f>
        <v>#VALUE!</v>
      </c>
      <c r="F4372" s="174" t="s">
        <v>44</v>
      </c>
      <c r="G4372" s="239" t="str" cm="1">
        <f t="array" ref="G4372">_xlfn.IFNA(_xlfn.IFS('31-Earthwork'!F184="*",'31-Earthwork'!E184,'31-Earthwork'!H184="*",'31-Earthwork'!G184,'31-Earthwork'!J184="*",'31-Earthwork'!I184,'31-Earthwork'!L184="*",'31-Earthwork'!K184,'31-Earthwork'!N184="*",'31-Earthwork'!M184,'31-Earthwork'!P184="*",'31-Earthwork'!O184,'31-Earthwork'!R184="*",'31-Earthwork'!Q184,'31-Earthwork'!T184="*",'31-Earthwork'!S184,'31-Earthwork'!V184="*",'31-Earthwork'!U184),"")</f>
        <v/>
      </c>
      <c r="H4372" s="236" t="e">
        <f>G4372/'Project Data'!$D$22</f>
        <v>#VALUE!</v>
      </c>
      <c r="I4372" s="186"/>
      <c r="J4372" s="224"/>
      <c r="K4372" s="404"/>
    </row>
    <row r="4373" spans="1:11" s="147" customFormat="1" ht="15.6" hidden="1">
      <c r="A4373" s="198">
        <f>'31-Earthwork'!A185</f>
        <v>0</v>
      </c>
      <c r="B4373" s="399" t="str">
        <f>'31-Earthwork'!B185</f>
        <v>31 62 19 Timber Piles</v>
      </c>
      <c r="C4373" s="399"/>
      <c r="D4373" s="402" t="str" cm="1">
        <f t="array" ref="D4373">_xlfn.IFNA(_xlfn.IFS('31-Earthwork'!D185="*",'31-Earthwork'!C185,'31-Earthwork'!F185="*",'31-Earthwork'!E185,'31-Earthwork'!H185="*",'31-Earthwork'!G185,'31-Earthwork'!J185="*",'31-Earthwork'!I185,'31-Earthwork'!L185="*",'31-Earthwork'!K185,'31-Earthwork'!N185="*",'31-Earthwork'!M185,'31-Earthwork'!P185="*",'31-Earthwork'!O185,'31-Earthwork'!R185="*",'31-Earthwork'!Q185,'31-Earthwork'!T185="*",'31-Earthwork'!S185),"")</f>
        <v/>
      </c>
      <c r="E4373" s="402" t="e">
        <f>D4373/'Project Data'!$D$22</f>
        <v>#VALUE!</v>
      </c>
      <c r="F4373" s="174" t="s">
        <v>44</v>
      </c>
      <c r="G4373" s="239" t="str" cm="1">
        <f t="array" ref="G4373">_xlfn.IFNA(_xlfn.IFS('31-Earthwork'!F185="*",'31-Earthwork'!E185,'31-Earthwork'!H185="*",'31-Earthwork'!G185,'31-Earthwork'!J185="*",'31-Earthwork'!I185,'31-Earthwork'!L185="*",'31-Earthwork'!K185,'31-Earthwork'!N185="*",'31-Earthwork'!M185,'31-Earthwork'!P185="*",'31-Earthwork'!O185,'31-Earthwork'!R185="*",'31-Earthwork'!Q185,'31-Earthwork'!T185="*",'31-Earthwork'!S185,'31-Earthwork'!V185="*",'31-Earthwork'!U185),"")</f>
        <v/>
      </c>
      <c r="H4373" s="236" t="e">
        <f>G4373/'Project Data'!$D$22</f>
        <v>#VALUE!</v>
      </c>
      <c r="I4373" s="186"/>
      <c r="J4373" s="224"/>
      <c r="K4373" s="404"/>
    </row>
    <row r="4374" spans="1:11" s="147" customFormat="1" ht="15.6" hidden="1">
      <c r="A4374" s="198">
        <f>'31-Earthwork'!A186</f>
        <v>0</v>
      </c>
      <c r="B4374" s="399" t="str">
        <f>'31-Earthwork'!B186</f>
        <v>31 62 23 Composite Piles</v>
      </c>
      <c r="C4374" s="399"/>
      <c r="D4374" s="402" t="str" cm="1">
        <f t="array" ref="D4374">_xlfn.IFNA(_xlfn.IFS('31-Earthwork'!D186="*",'31-Earthwork'!C186,'31-Earthwork'!F186="*",'31-Earthwork'!E186,'31-Earthwork'!H186="*",'31-Earthwork'!G186,'31-Earthwork'!J186="*",'31-Earthwork'!I186,'31-Earthwork'!L186="*",'31-Earthwork'!K186,'31-Earthwork'!N186="*",'31-Earthwork'!M186,'31-Earthwork'!P186="*",'31-Earthwork'!O186,'31-Earthwork'!R186="*",'31-Earthwork'!Q186,'31-Earthwork'!T186="*",'31-Earthwork'!S186),"")</f>
        <v/>
      </c>
      <c r="E4374" s="402" t="e">
        <f>D4374/'Project Data'!$D$22</f>
        <v>#VALUE!</v>
      </c>
      <c r="F4374" s="174" t="s">
        <v>44</v>
      </c>
      <c r="G4374" s="239" t="str" cm="1">
        <f t="array" ref="G4374">_xlfn.IFNA(_xlfn.IFS('31-Earthwork'!F186="*",'31-Earthwork'!E186,'31-Earthwork'!H186="*",'31-Earthwork'!G186,'31-Earthwork'!J186="*",'31-Earthwork'!I186,'31-Earthwork'!L186="*",'31-Earthwork'!K186,'31-Earthwork'!N186="*",'31-Earthwork'!M186,'31-Earthwork'!P186="*",'31-Earthwork'!O186,'31-Earthwork'!R186="*",'31-Earthwork'!Q186,'31-Earthwork'!T186="*",'31-Earthwork'!S186,'31-Earthwork'!V186="*",'31-Earthwork'!U186),"")</f>
        <v/>
      </c>
      <c r="H4374" s="236" t="e">
        <f>G4374/'Project Data'!$D$22</f>
        <v>#VALUE!</v>
      </c>
      <c r="I4374" s="186"/>
      <c r="J4374" s="224"/>
      <c r="K4374" s="404"/>
    </row>
    <row r="4375" spans="1:11" s="147" customFormat="1" ht="15.6" hidden="1">
      <c r="A4375" s="198">
        <f>'31-Earthwork'!A187</f>
        <v>0</v>
      </c>
      <c r="B4375" s="399" t="str">
        <f>'31-Earthwork'!B187</f>
        <v>31 62 23.13 Concrete-Filled Steel Piles</v>
      </c>
      <c r="C4375" s="399"/>
      <c r="D4375" s="402" t="str" cm="1">
        <f t="array" ref="D4375">_xlfn.IFNA(_xlfn.IFS('31-Earthwork'!D187="*",'31-Earthwork'!C187,'31-Earthwork'!F187="*",'31-Earthwork'!E187,'31-Earthwork'!H187="*",'31-Earthwork'!G187,'31-Earthwork'!J187="*",'31-Earthwork'!I187,'31-Earthwork'!L187="*",'31-Earthwork'!K187,'31-Earthwork'!N187="*",'31-Earthwork'!M187,'31-Earthwork'!P187="*",'31-Earthwork'!O187,'31-Earthwork'!R187="*",'31-Earthwork'!Q187,'31-Earthwork'!T187="*",'31-Earthwork'!S187),"")</f>
        <v/>
      </c>
      <c r="E4375" s="402" t="e">
        <f>D4375/'Project Data'!$D$22</f>
        <v>#VALUE!</v>
      </c>
      <c r="F4375" s="174" t="s">
        <v>44</v>
      </c>
      <c r="G4375" s="239" t="str" cm="1">
        <f t="array" ref="G4375">_xlfn.IFNA(_xlfn.IFS('31-Earthwork'!F187="*",'31-Earthwork'!E187,'31-Earthwork'!H187="*",'31-Earthwork'!G187,'31-Earthwork'!J187="*",'31-Earthwork'!I187,'31-Earthwork'!L187="*",'31-Earthwork'!K187,'31-Earthwork'!N187="*",'31-Earthwork'!M187,'31-Earthwork'!P187="*",'31-Earthwork'!O187,'31-Earthwork'!R187="*",'31-Earthwork'!Q187,'31-Earthwork'!T187="*",'31-Earthwork'!S187,'31-Earthwork'!V187="*",'31-Earthwork'!U187),"")</f>
        <v/>
      </c>
      <c r="H4375" s="236" t="e">
        <f>G4375/'Project Data'!$D$22</f>
        <v>#VALUE!</v>
      </c>
      <c r="I4375" s="186"/>
      <c r="J4375" s="224"/>
      <c r="K4375" s="404"/>
    </row>
    <row r="4376" spans="1:11" s="147" customFormat="1" ht="15.6" hidden="1">
      <c r="A4376" s="198">
        <f>'31-Earthwork'!A188</f>
        <v>0</v>
      </c>
      <c r="B4376" s="399" t="str">
        <f>'31-Earthwork'!B188</f>
        <v>31 62 23.16 Wood and Cast-In-Place Concrete Piles</v>
      </c>
      <c r="C4376" s="399"/>
      <c r="D4376" s="402" t="str" cm="1">
        <f t="array" ref="D4376">_xlfn.IFNA(_xlfn.IFS('31-Earthwork'!D188="*",'31-Earthwork'!C188,'31-Earthwork'!F188="*",'31-Earthwork'!E188,'31-Earthwork'!H188="*",'31-Earthwork'!G188,'31-Earthwork'!J188="*",'31-Earthwork'!I188,'31-Earthwork'!L188="*",'31-Earthwork'!K188,'31-Earthwork'!N188="*",'31-Earthwork'!M188,'31-Earthwork'!P188="*",'31-Earthwork'!O188,'31-Earthwork'!R188="*",'31-Earthwork'!Q188,'31-Earthwork'!T188="*",'31-Earthwork'!S188),"")</f>
        <v/>
      </c>
      <c r="E4376" s="402" t="e">
        <f>D4376/'Project Data'!$D$22</f>
        <v>#VALUE!</v>
      </c>
      <c r="F4376" s="174" t="s">
        <v>44</v>
      </c>
      <c r="G4376" s="239" t="str" cm="1">
        <f t="array" ref="G4376">_xlfn.IFNA(_xlfn.IFS('31-Earthwork'!F188="*",'31-Earthwork'!E188,'31-Earthwork'!H188="*",'31-Earthwork'!G188,'31-Earthwork'!J188="*",'31-Earthwork'!I188,'31-Earthwork'!L188="*",'31-Earthwork'!K188,'31-Earthwork'!N188="*",'31-Earthwork'!M188,'31-Earthwork'!P188="*",'31-Earthwork'!O188,'31-Earthwork'!R188="*",'31-Earthwork'!Q188,'31-Earthwork'!T188="*",'31-Earthwork'!S188,'31-Earthwork'!V188="*",'31-Earthwork'!U188),"")</f>
        <v/>
      </c>
      <c r="H4376" s="236" t="e">
        <f>G4376/'Project Data'!$D$22</f>
        <v>#VALUE!</v>
      </c>
      <c r="I4376" s="186"/>
      <c r="J4376" s="224"/>
      <c r="K4376" s="404"/>
    </row>
    <row r="4377" spans="1:11" s="147" customFormat="1" ht="15.6" hidden="1">
      <c r="A4377" s="198">
        <f>'31-Earthwork'!A189</f>
        <v>0</v>
      </c>
      <c r="B4377" s="399" t="str">
        <f>'31-Earthwork'!B189</f>
        <v>31 63 00 Bored Piles</v>
      </c>
      <c r="C4377" s="399"/>
      <c r="D4377" s="402" t="str" cm="1">
        <f t="array" ref="D4377">_xlfn.IFNA(_xlfn.IFS('31-Earthwork'!D189="*",'31-Earthwork'!C189,'31-Earthwork'!F189="*",'31-Earthwork'!E189,'31-Earthwork'!H189="*",'31-Earthwork'!G189,'31-Earthwork'!J189="*",'31-Earthwork'!I189,'31-Earthwork'!L189="*",'31-Earthwork'!K189,'31-Earthwork'!N189="*",'31-Earthwork'!M189,'31-Earthwork'!P189="*",'31-Earthwork'!O189,'31-Earthwork'!R189="*",'31-Earthwork'!Q189,'31-Earthwork'!T189="*",'31-Earthwork'!S189),"")</f>
        <v/>
      </c>
      <c r="E4377" s="402" t="e">
        <f>D4377/'Project Data'!$D$22</f>
        <v>#VALUE!</v>
      </c>
      <c r="F4377" s="174" t="s">
        <v>44</v>
      </c>
      <c r="G4377" s="239" t="str" cm="1">
        <f t="array" ref="G4377">_xlfn.IFNA(_xlfn.IFS('31-Earthwork'!F189="*",'31-Earthwork'!E189,'31-Earthwork'!H189="*",'31-Earthwork'!G189,'31-Earthwork'!J189="*",'31-Earthwork'!I189,'31-Earthwork'!L189="*",'31-Earthwork'!K189,'31-Earthwork'!N189="*",'31-Earthwork'!M189,'31-Earthwork'!P189="*",'31-Earthwork'!O189,'31-Earthwork'!R189="*",'31-Earthwork'!Q189,'31-Earthwork'!T189="*",'31-Earthwork'!S189,'31-Earthwork'!V189="*",'31-Earthwork'!U189),"")</f>
        <v/>
      </c>
      <c r="H4377" s="236" t="e">
        <f>G4377/'Project Data'!$D$22</f>
        <v>#VALUE!</v>
      </c>
      <c r="I4377" s="186"/>
      <c r="J4377" s="224"/>
      <c r="K4377" s="404"/>
    </row>
    <row r="4378" spans="1:11" s="147" customFormat="1" ht="15.6" hidden="1">
      <c r="A4378" s="198">
        <f>'31-Earthwork'!A190</f>
        <v>0</v>
      </c>
      <c r="B4378" s="399" t="str">
        <f>'31-Earthwork'!B190</f>
        <v>31 63 13 Bored and Augered Test Piles</v>
      </c>
      <c r="C4378" s="399"/>
      <c r="D4378" s="402" t="str" cm="1">
        <f t="array" ref="D4378">_xlfn.IFNA(_xlfn.IFS('31-Earthwork'!D190="*",'31-Earthwork'!C190,'31-Earthwork'!F190="*",'31-Earthwork'!E190,'31-Earthwork'!H190="*",'31-Earthwork'!G190,'31-Earthwork'!J190="*",'31-Earthwork'!I190,'31-Earthwork'!L190="*",'31-Earthwork'!K190,'31-Earthwork'!N190="*",'31-Earthwork'!M190,'31-Earthwork'!P190="*",'31-Earthwork'!O190,'31-Earthwork'!R190="*",'31-Earthwork'!Q190,'31-Earthwork'!T190="*",'31-Earthwork'!S190),"")</f>
        <v/>
      </c>
      <c r="E4378" s="402" t="e">
        <f>D4378/'Project Data'!$D$22</f>
        <v>#VALUE!</v>
      </c>
      <c r="F4378" s="174" t="s">
        <v>44</v>
      </c>
      <c r="G4378" s="239" t="str" cm="1">
        <f t="array" ref="G4378">_xlfn.IFNA(_xlfn.IFS('31-Earthwork'!F190="*",'31-Earthwork'!E190,'31-Earthwork'!H190="*",'31-Earthwork'!G190,'31-Earthwork'!J190="*",'31-Earthwork'!I190,'31-Earthwork'!L190="*",'31-Earthwork'!K190,'31-Earthwork'!N190="*",'31-Earthwork'!M190,'31-Earthwork'!P190="*",'31-Earthwork'!O190,'31-Earthwork'!R190="*",'31-Earthwork'!Q190,'31-Earthwork'!T190="*",'31-Earthwork'!S190,'31-Earthwork'!V190="*",'31-Earthwork'!U190),"")</f>
        <v/>
      </c>
      <c r="H4378" s="236" t="e">
        <f>G4378/'Project Data'!$D$22</f>
        <v>#VALUE!</v>
      </c>
      <c r="I4378" s="186"/>
      <c r="J4378" s="224"/>
      <c r="K4378" s="404"/>
    </row>
    <row r="4379" spans="1:11" s="147" customFormat="1" ht="15.6" hidden="1">
      <c r="A4379" s="198">
        <f>'31-Earthwork'!A191</f>
        <v>0</v>
      </c>
      <c r="B4379" s="399" t="str">
        <f>'31-Earthwork'!B191</f>
        <v>31 63 16 Auger Cast Grout Piles</v>
      </c>
      <c r="C4379" s="399"/>
      <c r="D4379" s="402" t="str" cm="1">
        <f t="array" ref="D4379">_xlfn.IFNA(_xlfn.IFS('31-Earthwork'!D191="*",'31-Earthwork'!C191,'31-Earthwork'!F191="*",'31-Earthwork'!E191,'31-Earthwork'!H191="*",'31-Earthwork'!G191,'31-Earthwork'!J191="*",'31-Earthwork'!I191,'31-Earthwork'!L191="*",'31-Earthwork'!K191,'31-Earthwork'!N191="*",'31-Earthwork'!M191,'31-Earthwork'!P191="*",'31-Earthwork'!O191,'31-Earthwork'!R191="*",'31-Earthwork'!Q191,'31-Earthwork'!T191="*",'31-Earthwork'!S191),"")</f>
        <v/>
      </c>
      <c r="E4379" s="402" t="e">
        <f>D4379/'Project Data'!$D$22</f>
        <v>#VALUE!</v>
      </c>
      <c r="F4379" s="174" t="s">
        <v>44</v>
      </c>
      <c r="G4379" s="239" t="str" cm="1">
        <f t="array" ref="G4379">_xlfn.IFNA(_xlfn.IFS('31-Earthwork'!F191="*",'31-Earthwork'!E191,'31-Earthwork'!H191="*",'31-Earthwork'!G191,'31-Earthwork'!J191="*",'31-Earthwork'!I191,'31-Earthwork'!L191="*",'31-Earthwork'!K191,'31-Earthwork'!N191="*",'31-Earthwork'!M191,'31-Earthwork'!P191="*",'31-Earthwork'!O191,'31-Earthwork'!R191="*",'31-Earthwork'!Q191,'31-Earthwork'!T191="*",'31-Earthwork'!S191,'31-Earthwork'!V191="*",'31-Earthwork'!U191),"")</f>
        <v/>
      </c>
      <c r="H4379" s="236" t="e">
        <f>G4379/'Project Data'!$D$22</f>
        <v>#VALUE!</v>
      </c>
      <c r="I4379" s="186"/>
      <c r="J4379" s="224"/>
      <c r="K4379" s="404"/>
    </row>
    <row r="4380" spans="1:11" s="147" customFormat="1" ht="15.6" hidden="1">
      <c r="A4380" s="198">
        <f>'31-Earthwork'!A192</f>
        <v>0</v>
      </c>
      <c r="B4380" s="399" t="str">
        <f>'31-Earthwork'!B192</f>
        <v>31 63 19 Bored and Socketed Piles</v>
      </c>
      <c r="C4380" s="399"/>
      <c r="D4380" s="402" t="str" cm="1">
        <f t="array" ref="D4380">_xlfn.IFNA(_xlfn.IFS('31-Earthwork'!D192="*",'31-Earthwork'!C192,'31-Earthwork'!F192="*",'31-Earthwork'!E192,'31-Earthwork'!H192="*",'31-Earthwork'!G192,'31-Earthwork'!J192="*",'31-Earthwork'!I192,'31-Earthwork'!L192="*",'31-Earthwork'!K192,'31-Earthwork'!N192="*",'31-Earthwork'!M192,'31-Earthwork'!P192="*",'31-Earthwork'!O192,'31-Earthwork'!R192="*",'31-Earthwork'!Q192,'31-Earthwork'!T192="*",'31-Earthwork'!S192),"")</f>
        <v/>
      </c>
      <c r="E4380" s="402" t="e">
        <f>D4380/'Project Data'!$D$22</f>
        <v>#VALUE!</v>
      </c>
      <c r="F4380" s="174" t="s">
        <v>44</v>
      </c>
      <c r="G4380" s="239" t="str" cm="1">
        <f t="array" ref="G4380">_xlfn.IFNA(_xlfn.IFS('31-Earthwork'!F192="*",'31-Earthwork'!E192,'31-Earthwork'!H192="*",'31-Earthwork'!G192,'31-Earthwork'!J192="*",'31-Earthwork'!I192,'31-Earthwork'!L192="*",'31-Earthwork'!K192,'31-Earthwork'!N192="*",'31-Earthwork'!M192,'31-Earthwork'!P192="*",'31-Earthwork'!O192,'31-Earthwork'!R192="*",'31-Earthwork'!Q192,'31-Earthwork'!T192="*",'31-Earthwork'!S192,'31-Earthwork'!V192="*",'31-Earthwork'!U192),"")</f>
        <v/>
      </c>
      <c r="H4380" s="236" t="e">
        <f>G4380/'Project Data'!$D$22</f>
        <v>#VALUE!</v>
      </c>
      <c r="I4380" s="186"/>
      <c r="J4380" s="224"/>
      <c r="K4380" s="404"/>
    </row>
    <row r="4381" spans="1:11" s="147" customFormat="1" ht="15.6" hidden="1">
      <c r="A4381" s="198">
        <f>'31-Earthwork'!A193</f>
        <v>0</v>
      </c>
      <c r="B4381" s="399" t="str">
        <f>'31-Earthwork'!B193</f>
        <v>31 63 19.13 Rock Sockets for Piles</v>
      </c>
      <c r="C4381" s="399"/>
      <c r="D4381" s="402" t="str" cm="1">
        <f t="array" ref="D4381">_xlfn.IFNA(_xlfn.IFS('31-Earthwork'!D193="*",'31-Earthwork'!C193,'31-Earthwork'!F193="*",'31-Earthwork'!E193,'31-Earthwork'!H193="*",'31-Earthwork'!G193,'31-Earthwork'!J193="*",'31-Earthwork'!I193,'31-Earthwork'!L193="*",'31-Earthwork'!K193,'31-Earthwork'!N193="*",'31-Earthwork'!M193,'31-Earthwork'!P193="*",'31-Earthwork'!O193,'31-Earthwork'!R193="*",'31-Earthwork'!Q193,'31-Earthwork'!T193="*",'31-Earthwork'!S193),"")</f>
        <v/>
      </c>
      <c r="E4381" s="402" t="e">
        <f>D4381/'Project Data'!$D$22</f>
        <v>#VALUE!</v>
      </c>
      <c r="F4381" s="174" t="s">
        <v>44</v>
      </c>
      <c r="G4381" s="239" t="str" cm="1">
        <f t="array" ref="G4381">_xlfn.IFNA(_xlfn.IFS('31-Earthwork'!F193="*",'31-Earthwork'!E193,'31-Earthwork'!H193="*",'31-Earthwork'!G193,'31-Earthwork'!J193="*",'31-Earthwork'!I193,'31-Earthwork'!L193="*",'31-Earthwork'!K193,'31-Earthwork'!N193="*",'31-Earthwork'!M193,'31-Earthwork'!P193="*",'31-Earthwork'!O193,'31-Earthwork'!R193="*",'31-Earthwork'!Q193,'31-Earthwork'!T193="*",'31-Earthwork'!S193,'31-Earthwork'!V193="*",'31-Earthwork'!U193),"")</f>
        <v/>
      </c>
      <c r="H4381" s="236" t="e">
        <f>G4381/'Project Data'!$D$22</f>
        <v>#VALUE!</v>
      </c>
      <c r="I4381" s="186"/>
      <c r="J4381" s="224"/>
      <c r="K4381" s="404"/>
    </row>
    <row r="4382" spans="1:11" s="147" customFormat="1" ht="15.6" hidden="1">
      <c r="A4382" s="198">
        <f>'31-Earthwork'!A194</f>
        <v>0</v>
      </c>
      <c r="B4382" s="399" t="str">
        <f>'31-Earthwork'!B194</f>
        <v>31 63 23 Bored Concrete Piles</v>
      </c>
      <c r="C4382" s="399"/>
      <c r="D4382" s="402" t="str" cm="1">
        <f t="array" ref="D4382">_xlfn.IFNA(_xlfn.IFS('31-Earthwork'!D194="*",'31-Earthwork'!C194,'31-Earthwork'!F194="*",'31-Earthwork'!E194,'31-Earthwork'!H194="*",'31-Earthwork'!G194,'31-Earthwork'!J194="*",'31-Earthwork'!I194,'31-Earthwork'!L194="*",'31-Earthwork'!K194,'31-Earthwork'!N194="*",'31-Earthwork'!M194,'31-Earthwork'!P194="*",'31-Earthwork'!O194,'31-Earthwork'!R194="*",'31-Earthwork'!Q194,'31-Earthwork'!T194="*",'31-Earthwork'!S194),"")</f>
        <v/>
      </c>
      <c r="E4382" s="402" t="e">
        <f>D4382/'Project Data'!$D$22</f>
        <v>#VALUE!</v>
      </c>
      <c r="F4382" s="174" t="s">
        <v>44</v>
      </c>
      <c r="G4382" s="239" t="str" cm="1">
        <f t="array" ref="G4382">_xlfn.IFNA(_xlfn.IFS('31-Earthwork'!F194="*",'31-Earthwork'!E194,'31-Earthwork'!H194="*",'31-Earthwork'!G194,'31-Earthwork'!J194="*",'31-Earthwork'!I194,'31-Earthwork'!L194="*",'31-Earthwork'!K194,'31-Earthwork'!N194="*",'31-Earthwork'!M194,'31-Earthwork'!P194="*",'31-Earthwork'!O194,'31-Earthwork'!R194="*",'31-Earthwork'!Q194,'31-Earthwork'!T194="*",'31-Earthwork'!S194,'31-Earthwork'!V194="*",'31-Earthwork'!U194),"")</f>
        <v/>
      </c>
      <c r="H4382" s="236" t="e">
        <f>G4382/'Project Data'!$D$22</f>
        <v>#VALUE!</v>
      </c>
      <c r="I4382" s="186"/>
      <c r="J4382" s="224"/>
      <c r="K4382" s="404"/>
    </row>
    <row r="4383" spans="1:11" s="147" customFormat="1" ht="15.6" hidden="1">
      <c r="A4383" s="198">
        <f>'31-Earthwork'!A195</f>
        <v>0</v>
      </c>
      <c r="B4383" s="399" t="str">
        <f>'31-Earthwork'!B195</f>
        <v>31 63 23.13 Bored and Belled Concrete Piles</v>
      </c>
      <c r="C4383" s="399"/>
      <c r="D4383" s="402" t="str" cm="1">
        <f t="array" ref="D4383">_xlfn.IFNA(_xlfn.IFS('31-Earthwork'!D195="*",'31-Earthwork'!C195,'31-Earthwork'!F195="*",'31-Earthwork'!E195,'31-Earthwork'!H195="*",'31-Earthwork'!G195,'31-Earthwork'!J195="*",'31-Earthwork'!I195,'31-Earthwork'!L195="*",'31-Earthwork'!K195,'31-Earthwork'!N195="*",'31-Earthwork'!M195,'31-Earthwork'!P195="*",'31-Earthwork'!O195,'31-Earthwork'!R195="*",'31-Earthwork'!Q195,'31-Earthwork'!T195="*",'31-Earthwork'!S195),"")</f>
        <v/>
      </c>
      <c r="E4383" s="402" t="e">
        <f>D4383/'Project Data'!$D$22</f>
        <v>#VALUE!</v>
      </c>
      <c r="F4383" s="174" t="s">
        <v>44</v>
      </c>
      <c r="G4383" s="239" t="str" cm="1">
        <f t="array" ref="G4383">_xlfn.IFNA(_xlfn.IFS('31-Earthwork'!F195="*",'31-Earthwork'!E195,'31-Earthwork'!H195="*",'31-Earthwork'!G195,'31-Earthwork'!J195="*",'31-Earthwork'!I195,'31-Earthwork'!L195="*",'31-Earthwork'!K195,'31-Earthwork'!N195="*",'31-Earthwork'!M195,'31-Earthwork'!P195="*",'31-Earthwork'!O195,'31-Earthwork'!R195="*",'31-Earthwork'!Q195,'31-Earthwork'!T195="*",'31-Earthwork'!S195,'31-Earthwork'!V195="*",'31-Earthwork'!U195),"")</f>
        <v/>
      </c>
      <c r="H4383" s="236" t="e">
        <f>G4383/'Project Data'!$D$22</f>
        <v>#VALUE!</v>
      </c>
      <c r="I4383" s="186"/>
      <c r="J4383" s="224"/>
      <c r="K4383" s="404"/>
    </row>
    <row r="4384" spans="1:11" s="147" customFormat="1" ht="15.6" hidden="1">
      <c r="A4384" s="198">
        <f>'31-Earthwork'!A196</f>
        <v>0</v>
      </c>
      <c r="B4384" s="399" t="str">
        <f>'31-Earthwork'!B196</f>
        <v>31 63 23.16 Bored Friction Concrete Piles</v>
      </c>
      <c r="C4384" s="399"/>
      <c r="D4384" s="402" t="str" cm="1">
        <f t="array" ref="D4384">_xlfn.IFNA(_xlfn.IFS('31-Earthwork'!D196="*",'31-Earthwork'!C196,'31-Earthwork'!F196="*",'31-Earthwork'!E196,'31-Earthwork'!H196="*",'31-Earthwork'!G196,'31-Earthwork'!J196="*",'31-Earthwork'!I196,'31-Earthwork'!L196="*",'31-Earthwork'!K196,'31-Earthwork'!N196="*",'31-Earthwork'!M196,'31-Earthwork'!P196="*",'31-Earthwork'!O196,'31-Earthwork'!R196="*",'31-Earthwork'!Q196,'31-Earthwork'!T196="*",'31-Earthwork'!S196),"")</f>
        <v/>
      </c>
      <c r="E4384" s="402" t="e">
        <f>D4384/'Project Data'!$D$22</f>
        <v>#VALUE!</v>
      </c>
      <c r="F4384" s="174" t="s">
        <v>44</v>
      </c>
      <c r="G4384" s="239" t="str" cm="1">
        <f t="array" ref="G4384">_xlfn.IFNA(_xlfn.IFS('31-Earthwork'!F196="*",'31-Earthwork'!E196,'31-Earthwork'!H196="*",'31-Earthwork'!G196,'31-Earthwork'!J196="*",'31-Earthwork'!I196,'31-Earthwork'!L196="*",'31-Earthwork'!K196,'31-Earthwork'!N196="*",'31-Earthwork'!M196,'31-Earthwork'!P196="*",'31-Earthwork'!O196,'31-Earthwork'!R196="*",'31-Earthwork'!Q196,'31-Earthwork'!T196="*",'31-Earthwork'!S196,'31-Earthwork'!V196="*",'31-Earthwork'!U196),"")</f>
        <v/>
      </c>
      <c r="H4384" s="236" t="e">
        <f>G4384/'Project Data'!$D$22</f>
        <v>#VALUE!</v>
      </c>
      <c r="I4384" s="186"/>
      <c r="J4384" s="224"/>
      <c r="K4384" s="404"/>
    </row>
    <row r="4385" spans="1:11" s="147" customFormat="1" ht="15.6" hidden="1">
      <c r="A4385" s="198">
        <f>'31-Earthwork'!A197</f>
        <v>0</v>
      </c>
      <c r="B4385" s="399" t="str">
        <f>'31-Earthwork'!B197</f>
        <v>31 63 26 Drilled Caissons</v>
      </c>
      <c r="C4385" s="399"/>
      <c r="D4385" s="402" t="str" cm="1">
        <f t="array" ref="D4385">_xlfn.IFNA(_xlfn.IFS('31-Earthwork'!D197="*",'31-Earthwork'!C197,'31-Earthwork'!F197="*",'31-Earthwork'!E197,'31-Earthwork'!H197="*",'31-Earthwork'!G197,'31-Earthwork'!J197="*",'31-Earthwork'!I197,'31-Earthwork'!L197="*",'31-Earthwork'!K197,'31-Earthwork'!N197="*",'31-Earthwork'!M197,'31-Earthwork'!P197="*",'31-Earthwork'!O197,'31-Earthwork'!R197="*",'31-Earthwork'!Q197,'31-Earthwork'!T197="*",'31-Earthwork'!S197),"")</f>
        <v/>
      </c>
      <c r="E4385" s="402" t="e">
        <f>D4385/'Project Data'!$D$22</f>
        <v>#VALUE!</v>
      </c>
      <c r="F4385" s="174" t="s">
        <v>44</v>
      </c>
      <c r="G4385" s="239" t="str" cm="1">
        <f t="array" ref="G4385">_xlfn.IFNA(_xlfn.IFS('31-Earthwork'!F197="*",'31-Earthwork'!E197,'31-Earthwork'!H197="*",'31-Earthwork'!G197,'31-Earthwork'!J197="*",'31-Earthwork'!I197,'31-Earthwork'!L197="*",'31-Earthwork'!K197,'31-Earthwork'!N197="*",'31-Earthwork'!M197,'31-Earthwork'!P197="*",'31-Earthwork'!O197,'31-Earthwork'!R197="*",'31-Earthwork'!Q197,'31-Earthwork'!T197="*",'31-Earthwork'!S197,'31-Earthwork'!V197="*",'31-Earthwork'!U197),"")</f>
        <v/>
      </c>
      <c r="H4385" s="236" t="e">
        <f>G4385/'Project Data'!$D$22</f>
        <v>#VALUE!</v>
      </c>
      <c r="I4385" s="186"/>
      <c r="J4385" s="224"/>
      <c r="K4385" s="404"/>
    </row>
    <row r="4386" spans="1:11" s="147" customFormat="1" ht="15.6" hidden="1">
      <c r="A4386" s="198">
        <f>'31-Earthwork'!A198</f>
        <v>0</v>
      </c>
      <c r="B4386" s="399" t="str">
        <f>'31-Earthwork'!B198</f>
        <v>31 63 26.13 Fixed End Caisson Piles</v>
      </c>
      <c r="C4386" s="399"/>
      <c r="D4386" s="402" t="str" cm="1">
        <f t="array" ref="D4386">_xlfn.IFNA(_xlfn.IFS('31-Earthwork'!D198="*",'31-Earthwork'!C198,'31-Earthwork'!F198="*",'31-Earthwork'!E198,'31-Earthwork'!H198="*",'31-Earthwork'!G198,'31-Earthwork'!J198="*",'31-Earthwork'!I198,'31-Earthwork'!L198="*",'31-Earthwork'!K198,'31-Earthwork'!N198="*",'31-Earthwork'!M198,'31-Earthwork'!P198="*",'31-Earthwork'!O198,'31-Earthwork'!R198="*",'31-Earthwork'!Q198,'31-Earthwork'!T198="*",'31-Earthwork'!S198),"")</f>
        <v/>
      </c>
      <c r="E4386" s="402" t="e">
        <f>D4386/'Project Data'!$D$22</f>
        <v>#VALUE!</v>
      </c>
      <c r="F4386" s="174" t="s">
        <v>44</v>
      </c>
      <c r="G4386" s="239" t="str" cm="1">
        <f t="array" ref="G4386">_xlfn.IFNA(_xlfn.IFS('31-Earthwork'!F198="*",'31-Earthwork'!E198,'31-Earthwork'!H198="*",'31-Earthwork'!G198,'31-Earthwork'!J198="*",'31-Earthwork'!I198,'31-Earthwork'!L198="*",'31-Earthwork'!K198,'31-Earthwork'!N198="*",'31-Earthwork'!M198,'31-Earthwork'!P198="*",'31-Earthwork'!O198,'31-Earthwork'!R198="*",'31-Earthwork'!Q198,'31-Earthwork'!T198="*",'31-Earthwork'!S198,'31-Earthwork'!V198="*",'31-Earthwork'!U198),"")</f>
        <v/>
      </c>
      <c r="H4386" s="236" t="e">
        <f>G4386/'Project Data'!$D$22</f>
        <v>#VALUE!</v>
      </c>
      <c r="I4386" s="186"/>
      <c r="J4386" s="224"/>
      <c r="K4386" s="404"/>
    </row>
    <row r="4387" spans="1:11" s="147" customFormat="1" ht="15.6" hidden="1">
      <c r="A4387" s="198">
        <f>'31-Earthwork'!A199</f>
        <v>0</v>
      </c>
      <c r="B4387" s="399" t="str">
        <f>'31-Earthwork'!B199</f>
        <v>31 63 26.16 Concrete Caissons for Marine Construction</v>
      </c>
      <c r="C4387" s="399"/>
      <c r="D4387" s="402" t="str" cm="1">
        <f t="array" ref="D4387">_xlfn.IFNA(_xlfn.IFS('31-Earthwork'!D199="*",'31-Earthwork'!C199,'31-Earthwork'!F199="*",'31-Earthwork'!E199,'31-Earthwork'!H199="*",'31-Earthwork'!G199,'31-Earthwork'!J199="*",'31-Earthwork'!I199,'31-Earthwork'!L199="*",'31-Earthwork'!K199,'31-Earthwork'!N199="*",'31-Earthwork'!M199,'31-Earthwork'!P199="*",'31-Earthwork'!O199,'31-Earthwork'!R199="*",'31-Earthwork'!Q199,'31-Earthwork'!T199="*",'31-Earthwork'!S199),"")</f>
        <v/>
      </c>
      <c r="E4387" s="402" t="e">
        <f>D4387/'Project Data'!$D$22</f>
        <v>#VALUE!</v>
      </c>
      <c r="F4387" s="174" t="s">
        <v>44</v>
      </c>
      <c r="G4387" s="239" t="str" cm="1">
        <f t="array" ref="G4387">_xlfn.IFNA(_xlfn.IFS('31-Earthwork'!F199="*",'31-Earthwork'!E199,'31-Earthwork'!H199="*",'31-Earthwork'!G199,'31-Earthwork'!J199="*",'31-Earthwork'!I199,'31-Earthwork'!L199="*",'31-Earthwork'!K199,'31-Earthwork'!N199="*",'31-Earthwork'!M199,'31-Earthwork'!P199="*",'31-Earthwork'!O199,'31-Earthwork'!R199="*",'31-Earthwork'!Q199,'31-Earthwork'!T199="*",'31-Earthwork'!S199,'31-Earthwork'!V199="*",'31-Earthwork'!U199),"")</f>
        <v/>
      </c>
      <c r="H4387" s="236" t="e">
        <f>G4387/'Project Data'!$D$22</f>
        <v>#VALUE!</v>
      </c>
      <c r="I4387" s="186"/>
      <c r="J4387" s="224"/>
      <c r="K4387" s="404"/>
    </row>
    <row r="4388" spans="1:11" s="147" customFormat="1" ht="15.6" hidden="1">
      <c r="A4388" s="198">
        <f>'31-Earthwork'!A200</f>
        <v>0</v>
      </c>
      <c r="B4388" s="399" t="str">
        <f>'31-Earthwork'!B200</f>
        <v>31 63 29 Drilled Concrete Piers and Shafts</v>
      </c>
      <c r="C4388" s="399"/>
      <c r="D4388" s="402" t="str" cm="1">
        <f t="array" ref="D4388">_xlfn.IFNA(_xlfn.IFS('31-Earthwork'!D200="*",'31-Earthwork'!C200,'31-Earthwork'!F200="*",'31-Earthwork'!E200,'31-Earthwork'!H200="*",'31-Earthwork'!G200,'31-Earthwork'!J200="*",'31-Earthwork'!I200,'31-Earthwork'!L200="*",'31-Earthwork'!K200,'31-Earthwork'!N200="*",'31-Earthwork'!M200,'31-Earthwork'!P200="*",'31-Earthwork'!O200,'31-Earthwork'!R200="*",'31-Earthwork'!Q200,'31-Earthwork'!T200="*",'31-Earthwork'!S200),"")</f>
        <v/>
      </c>
      <c r="E4388" s="402" t="e">
        <f>D4388/'Project Data'!$D$22</f>
        <v>#VALUE!</v>
      </c>
      <c r="F4388" s="174" t="s">
        <v>44</v>
      </c>
      <c r="G4388" s="239" t="str" cm="1">
        <f t="array" ref="G4388">_xlfn.IFNA(_xlfn.IFS('31-Earthwork'!F200="*",'31-Earthwork'!E200,'31-Earthwork'!H200="*",'31-Earthwork'!G200,'31-Earthwork'!J200="*",'31-Earthwork'!I200,'31-Earthwork'!L200="*",'31-Earthwork'!K200,'31-Earthwork'!N200="*",'31-Earthwork'!M200,'31-Earthwork'!P200="*",'31-Earthwork'!O200,'31-Earthwork'!R200="*",'31-Earthwork'!Q200,'31-Earthwork'!T200="*",'31-Earthwork'!S200,'31-Earthwork'!V200="*",'31-Earthwork'!U200),"")</f>
        <v/>
      </c>
      <c r="H4388" s="236" t="e">
        <f>G4388/'Project Data'!$D$22</f>
        <v>#VALUE!</v>
      </c>
      <c r="I4388" s="186"/>
      <c r="J4388" s="224"/>
      <c r="K4388" s="404"/>
    </row>
    <row r="4389" spans="1:11" s="147" customFormat="1" ht="15.6" hidden="1">
      <c r="A4389" s="198">
        <f>'31-Earthwork'!A201</f>
        <v>0</v>
      </c>
      <c r="B4389" s="399" t="str">
        <f>'31-Earthwork'!B201</f>
        <v>31 63 29.13 Uncased Drilled Concrete Piers</v>
      </c>
      <c r="C4389" s="399"/>
      <c r="D4389" s="402" t="str" cm="1">
        <f t="array" ref="D4389">_xlfn.IFNA(_xlfn.IFS('31-Earthwork'!D201="*",'31-Earthwork'!C201,'31-Earthwork'!F201="*",'31-Earthwork'!E201,'31-Earthwork'!H201="*",'31-Earthwork'!G201,'31-Earthwork'!J201="*",'31-Earthwork'!I201,'31-Earthwork'!L201="*",'31-Earthwork'!K201,'31-Earthwork'!N201="*",'31-Earthwork'!M201,'31-Earthwork'!P201="*",'31-Earthwork'!O201,'31-Earthwork'!R201="*",'31-Earthwork'!Q201,'31-Earthwork'!T201="*",'31-Earthwork'!S201),"")</f>
        <v/>
      </c>
      <c r="E4389" s="402" t="e">
        <f>D4389/'Project Data'!$D$22</f>
        <v>#VALUE!</v>
      </c>
      <c r="F4389" s="174" t="s">
        <v>44</v>
      </c>
      <c r="G4389" s="239" t="str" cm="1">
        <f t="array" ref="G4389">_xlfn.IFNA(_xlfn.IFS('31-Earthwork'!F201="*",'31-Earthwork'!E201,'31-Earthwork'!H201="*",'31-Earthwork'!G201,'31-Earthwork'!J201="*",'31-Earthwork'!I201,'31-Earthwork'!L201="*",'31-Earthwork'!K201,'31-Earthwork'!N201="*",'31-Earthwork'!M201,'31-Earthwork'!P201="*",'31-Earthwork'!O201,'31-Earthwork'!R201="*",'31-Earthwork'!Q201,'31-Earthwork'!T201="*",'31-Earthwork'!S201,'31-Earthwork'!V201="*",'31-Earthwork'!U201),"")</f>
        <v/>
      </c>
      <c r="H4389" s="236" t="e">
        <f>G4389/'Project Data'!$D$22</f>
        <v>#VALUE!</v>
      </c>
      <c r="I4389" s="186"/>
      <c r="J4389" s="224"/>
      <c r="K4389" s="404"/>
    </row>
    <row r="4390" spans="1:11" s="147" customFormat="1" ht="15.6" hidden="1">
      <c r="A4390" s="198">
        <f>'31-Earthwork'!A202</f>
        <v>0</v>
      </c>
      <c r="B4390" s="399" t="str">
        <f>'31-Earthwork'!B202</f>
        <v>31 63 29.16 Cased Drilled Concrete Piers</v>
      </c>
      <c r="C4390" s="399"/>
      <c r="D4390" s="402" t="str" cm="1">
        <f t="array" ref="D4390">_xlfn.IFNA(_xlfn.IFS('31-Earthwork'!D202="*",'31-Earthwork'!C202,'31-Earthwork'!F202="*",'31-Earthwork'!E202,'31-Earthwork'!H202="*",'31-Earthwork'!G202,'31-Earthwork'!J202="*",'31-Earthwork'!I202,'31-Earthwork'!L202="*",'31-Earthwork'!K202,'31-Earthwork'!N202="*",'31-Earthwork'!M202,'31-Earthwork'!P202="*",'31-Earthwork'!O202,'31-Earthwork'!R202="*",'31-Earthwork'!Q202,'31-Earthwork'!T202="*",'31-Earthwork'!S202),"")</f>
        <v/>
      </c>
      <c r="E4390" s="402" t="e">
        <f>D4390/'Project Data'!$D$22</f>
        <v>#VALUE!</v>
      </c>
      <c r="F4390" s="174" t="s">
        <v>44</v>
      </c>
      <c r="G4390" s="239" t="str" cm="1">
        <f t="array" ref="G4390">_xlfn.IFNA(_xlfn.IFS('31-Earthwork'!F202="*",'31-Earthwork'!E202,'31-Earthwork'!H202="*",'31-Earthwork'!G202,'31-Earthwork'!J202="*",'31-Earthwork'!I202,'31-Earthwork'!L202="*",'31-Earthwork'!K202,'31-Earthwork'!N202="*",'31-Earthwork'!M202,'31-Earthwork'!P202="*",'31-Earthwork'!O202,'31-Earthwork'!R202="*",'31-Earthwork'!Q202,'31-Earthwork'!T202="*",'31-Earthwork'!S202,'31-Earthwork'!V202="*",'31-Earthwork'!U202),"")</f>
        <v/>
      </c>
      <c r="H4390" s="236" t="e">
        <f>G4390/'Project Data'!$D$22</f>
        <v>#VALUE!</v>
      </c>
      <c r="I4390" s="186"/>
      <c r="J4390" s="224"/>
      <c r="K4390" s="404"/>
    </row>
    <row r="4391" spans="1:11" s="147" customFormat="1" ht="15.6" hidden="1">
      <c r="A4391" s="198">
        <f>'31-Earthwork'!A203</f>
        <v>0</v>
      </c>
      <c r="B4391" s="399" t="str">
        <f>'31-Earthwork'!B203</f>
        <v>31 63 33 Drilled Micropiles</v>
      </c>
      <c r="C4391" s="399"/>
      <c r="D4391" s="402" t="str" cm="1">
        <f t="array" ref="D4391">_xlfn.IFNA(_xlfn.IFS('31-Earthwork'!D203="*",'31-Earthwork'!C203,'31-Earthwork'!F203="*",'31-Earthwork'!E203,'31-Earthwork'!H203="*",'31-Earthwork'!G203,'31-Earthwork'!J203="*",'31-Earthwork'!I203,'31-Earthwork'!L203="*",'31-Earthwork'!K203,'31-Earthwork'!N203="*",'31-Earthwork'!M203,'31-Earthwork'!P203="*",'31-Earthwork'!O203,'31-Earthwork'!R203="*",'31-Earthwork'!Q203,'31-Earthwork'!T203="*",'31-Earthwork'!S203),"")</f>
        <v/>
      </c>
      <c r="E4391" s="402" t="e">
        <f>D4391/'Project Data'!$D$22</f>
        <v>#VALUE!</v>
      </c>
      <c r="F4391" s="174" t="s">
        <v>44</v>
      </c>
      <c r="G4391" s="239" t="str" cm="1">
        <f t="array" ref="G4391">_xlfn.IFNA(_xlfn.IFS('31-Earthwork'!F203="*",'31-Earthwork'!E203,'31-Earthwork'!H203="*",'31-Earthwork'!G203,'31-Earthwork'!J203="*",'31-Earthwork'!I203,'31-Earthwork'!L203="*",'31-Earthwork'!K203,'31-Earthwork'!N203="*",'31-Earthwork'!M203,'31-Earthwork'!P203="*",'31-Earthwork'!O203,'31-Earthwork'!R203="*",'31-Earthwork'!Q203,'31-Earthwork'!T203="*",'31-Earthwork'!S203,'31-Earthwork'!V203="*",'31-Earthwork'!U203),"")</f>
        <v/>
      </c>
      <c r="H4391" s="236" t="e">
        <f>G4391/'Project Data'!$D$22</f>
        <v>#VALUE!</v>
      </c>
      <c r="I4391" s="186"/>
      <c r="J4391" s="224"/>
      <c r="K4391" s="404"/>
    </row>
    <row r="4392" spans="1:11" s="147" customFormat="1" ht="15.6" hidden="1">
      <c r="A4392" s="398" t="str">
        <f>'31-Earthwork'!A204</f>
        <v xml:space="preserve"> </v>
      </c>
      <c r="B4392" s="399" t="str">
        <f>'31-Earthwork'!B204</f>
        <v>31 64 00 Caissons</v>
      </c>
      <c r="C4392" s="399"/>
      <c r="D4392" s="402" t="str" cm="1">
        <f t="array" ref="D4392">_xlfn.IFNA(_xlfn.IFS('31-Earthwork'!D204="*",'31-Earthwork'!C204,'31-Earthwork'!F204="*",'31-Earthwork'!E204,'31-Earthwork'!H204="*",'31-Earthwork'!G204,'31-Earthwork'!J204="*",'31-Earthwork'!I204,'31-Earthwork'!L204="*",'31-Earthwork'!K204,'31-Earthwork'!N204="*",'31-Earthwork'!M204,'31-Earthwork'!P204="*",'31-Earthwork'!O204,'31-Earthwork'!R204="*",'31-Earthwork'!Q204,'31-Earthwork'!T204="*",'31-Earthwork'!S204),"")</f>
        <v/>
      </c>
      <c r="E4392" s="402" t="e">
        <f>D4392/'Project Data'!$D$22</f>
        <v>#VALUE!</v>
      </c>
      <c r="F4392" s="421" t="s">
        <v>44</v>
      </c>
      <c r="G4392" s="423" t="str" cm="1">
        <f t="array" ref="G4392">_xlfn.IFNA(_xlfn.IFS('31-Earthwork'!F204="*",'31-Earthwork'!E204,'31-Earthwork'!H204="*",'31-Earthwork'!G204,'31-Earthwork'!J204="*",'31-Earthwork'!I204,'31-Earthwork'!L204="*",'31-Earthwork'!K204,'31-Earthwork'!N204="*",'31-Earthwork'!M204,'31-Earthwork'!P204="*",'31-Earthwork'!O204,'31-Earthwork'!R204="*",'31-Earthwork'!Q204,'31-Earthwork'!T204="*",'31-Earthwork'!S204,'31-Earthwork'!V204="*",'31-Earthwork'!U204),"")</f>
        <v/>
      </c>
      <c r="H4392" s="402" t="e">
        <f>G4392/'Project Data'!$D$22</f>
        <v>#VALUE!</v>
      </c>
      <c r="I4392" s="426"/>
      <c r="J4392" s="427"/>
      <c r="K4392" s="404"/>
    </row>
    <row r="4393" spans="1:11" s="147" customFormat="1" ht="15.6" hidden="1">
      <c r="A4393" s="198">
        <f>'31-Earthwork'!A205</f>
        <v>0</v>
      </c>
      <c r="B4393" s="235" t="str">
        <f>'31-Earthwork'!B205</f>
        <v>31 64 13 Box Caissons</v>
      </c>
      <c r="C4393" s="254"/>
      <c r="D4393" s="239" t="str" cm="1">
        <f t="array" ref="D4393">_xlfn.IFNA(_xlfn.IFS('31-Earthwork'!D205="*",'31-Earthwork'!C205,'31-Earthwork'!F205="*",'31-Earthwork'!E205,'31-Earthwork'!H205="*",'31-Earthwork'!G205,'31-Earthwork'!J205="*",'31-Earthwork'!I205,'31-Earthwork'!L205="*",'31-Earthwork'!K205,'31-Earthwork'!N205="*",'31-Earthwork'!M205,'31-Earthwork'!P205="*",'31-Earthwork'!O205,'31-Earthwork'!R205="*",'31-Earthwork'!Q205,'31-Earthwork'!T205="*",'31-Earthwork'!S205),"")</f>
        <v/>
      </c>
      <c r="E4393" s="622" t="e">
        <f>D4393/'Project Data'!$D$22</f>
        <v>#VALUE!</v>
      </c>
      <c r="F4393" s="179" t="s">
        <v>44</v>
      </c>
      <c r="G4393" s="239" t="str" cm="1">
        <f t="array" ref="G4393">_xlfn.IFNA(_xlfn.IFS('31-Earthwork'!F205="*",'31-Earthwork'!E205,'31-Earthwork'!H205="*",'31-Earthwork'!G205,'31-Earthwork'!J205="*",'31-Earthwork'!I205,'31-Earthwork'!L205="*",'31-Earthwork'!K205,'31-Earthwork'!N205="*",'31-Earthwork'!M205,'31-Earthwork'!P205="*",'31-Earthwork'!O205,'31-Earthwork'!R205="*",'31-Earthwork'!Q205,'31-Earthwork'!T205="*",'31-Earthwork'!S205,'31-Earthwork'!V205="*",'31-Earthwork'!U205),"")</f>
        <v/>
      </c>
      <c r="H4393" s="236" t="e">
        <f>G4393/'Project Data'!$D$22</f>
        <v>#VALUE!</v>
      </c>
      <c r="I4393" s="186"/>
      <c r="J4393" s="224"/>
      <c r="K4393" s="242"/>
    </row>
    <row r="4394" spans="1:11" s="147" customFormat="1" ht="15.6" hidden="1">
      <c r="A4394" s="198">
        <f>'31-Earthwork'!A206</f>
        <v>0</v>
      </c>
      <c r="B4394" s="235" t="str">
        <f>'31-Earthwork'!B206</f>
        <v>31 64 16 Excavated Caissons</v>
      </c>
      <c r="C4394" s="254"/>
      <c r="D4394" s="239" t="str" cm="1">
        <f t="array" ref="D4394">_xlfn.IFNA(_xlfn.IFS('31-Earthwork'!D206="*",'31-Earthwork'!C206,'31-Earthwork'!F206="*",'31-Earthwork'!E206,'31-Earthwork'!H206="*",'31-Earthwork'!G206,'31-Earthwork'!J206="*",'31-Earthwork'!I206,'31-Earthwork'!L206="*",'31-Earthwork'!K206,'31-Earthwork'!N206="*",'31-Earthwork'!M206,'31-Earthwork'!P206="*",'31-Earthwork'!O206,'31-Earthwork'!R206="*",'31-Earthwork'!Q206,'31-Earthwork'!T206="*",'31-Earthwork'!S206),"")</f>
        <v/>
      </c>
      <c r="E4394" s="622" t="e">
        <f>D4394/'Project Data'!$D$22</f>
        <v>#VALUE!</v>
      </c>
      <c r="F4394" s="174" t="s">
        <v>44</v>
      </c>
      <c r="G4394" s="239" t="str" cm="1">
        <f t="array" ref="G4394">_xlfn.IFNA(_xlfn.IFS('31-Earthwork'!F206="*",'31-Earthwork'!E206,'31-Earthwork'!H206="*",'31-Earthwork'!G206,'31-Earthwork'!J206="*",'31-Earthwork'!I206,'31-Earthwork'!L206="*",'31-Earthwork'!K206,'31-Earthwork'!N206="*",'31-Earthwork'!M206,'31-Earthwork'!P206="*",'31-Earthwork'!O206,'31-Earthwork'!R206="*",'31-Earthwork'!Q206,'31-Earthwork'!T206="*",'31-Earthwork'!S206,'31-Earthwork'!V206="*",'31-Earthwork'!U206),"")</f>
        <v/>
      </c>
      <c r="H4394" s="236" t="e">
        <f>G4394/'Project Data'!$D$22</f>
        <v>#VALUE!</v>
      </c>
      <c r="I4394" s="186"/>
      <c r="J4394" s="224"/>
      <c r="K4394" s="242"/>
    </row>
    <row r="4395" spans="1:11" s="147" customFormat="1" ht="15.6" hidden="1">
      <c r="A4395" s="198">
        <f>'31-Earthwork'!A207</f>
        <v>0</v>
      </c>
      <c r="B4395" s="235" t="str">
        <f>'31-Earthwork'!B207</f>
        <v>31 64 19 Floating Caissons</v>
      </c>
      <c r="C4395" s="254"/>
      <c r="D4395" s="239" t="str" cm="1">
        <f t="array" ref="D4395">_xlfn.IFNA(_xlfn.IFS('31-Earthwork'!D207="*",'31-Earthwork'!C207,'31-Earthwork'!F207="*",'31-Earthwork'!E207,'31-Earthwork'!H207="*",'31-Earthwork'!G207,'31-Earthwork'!J207="*",'31-Earthwork'!I207,'31-Earthwork'!L207="*",'31-Earthwork'!K207,'31-Earthwork'!N207="*",'31-Earthwork'!M207,'31-Earthwork'!P207="*",'31-Earthwork'!O207,'31-Earthwork'!R207="*",'31-Earthwork'!Q207,'31-Earthwork'!T207="*",'31-Earthwork'!S207),"")</f>
        <v/>
      </c>
      <c r="E4395" s="622" t="e">
        <f>D4395/'Project Data'!$D$22</f>
        <v>#VALUE!</v>
      </c>
      <c r="F4395" s="174" t="s">
        <v>44</v>
      </c>
      <c r="G4395" s="239" t="str" cm="1">
        <f t="array" ref="G4395">_xlfn.IFNA(_xlfn.IFS('31-Earthwork'!F207="*",'31-Earthwork'!E207,'31-Earthwork'!H207="*",'31-Earthwork'!G207,'31-Earthwork'!J207="*",'31-Earthwork'!I207,'31-Earthwork'!L207="*",'31-Earthwork'!K207,'31-Earthwork'!N207="*",'31-Earthwork'!M207,'31-Earthwork'!P207="*",'31-Earthwork'!O207,'31-Earthwork'!R207="*",'31-Earthwork'!Q207,'31-Earthwork'!T207="*",'31-Earthwork'!S207,'31-Earthwork'!V207="*",'31-Earthwork'!U207),"")</f>
        <v/>
      </c>
      <c r="H4395" s="236" t="e">
        <f>G4395/'Project Data'!$D$22</f>
        <v>#VALUE!</v>
      </c>
      <c r="I4395" s="186"/>
      <c r="J4395" s="224"/>
      <c r="K4395" s="242"/>
    </row>
    <row r="4396" spans="1:11" s="147" customFormat="1" ht="15.6" hidden="1">
      <c r="A4396" s="198">
        <f>'31-Earthwork'!A208</f>
        <v>0</v>
      </c>
      <c r="B4396" s="235" t="str">
        <f>'31-Earthwork'!B208</f>
        <v>31 64 23 Open Caissons</v>
      </c>
      <c r="C4396" s="254"/>
      <c r="D4396" s="239" t="str" cm="1">
        <f t="array" ref="D4396">_xlfn.IFNA(_xlfn.IFS('31-Earthwork'!D208="*",'31-Earthwork'!C208,'31-Earthwork'!F208="*",'31-Earthwork'!E208,'31-Earthwork'!H208="*",'31-Earthwork'!G208,'31-Earthwork'!J208="*",'31-Earthwork'!I208,'31-Earthwork'!L208="*",'31-Earthwork'!K208,'31-Earthwork'!N208="*",'31-Earthwork'!M208,'31-Earthwork'!P208="*",'31-Earthwork'!O208,'31-Earthwork'!R208="*",'31-Earthwork'!Q208,'31-Earthwork'!T208="*",'31-Earthwork'!S208),"")</f>
        <v/>
      </c>
      <c r="E4396" s="622" t="e">
        <f>D4396/'Project Data'!$D$22</f>
        <v>#VALUE!</v>
      </c>
      <c r="F4396" s="174" t="s">
        <v>44</v>
      </c>
      <c r="G4396" s="239" t="str" cm="1">
        <f t="array" ref="G4396">_xlfn.IFNA(_xlfn.IFS('31-Earthwork'!F208="*",'31-Earthwork'!E208,'31-Earthwork'!H208="*",'31-Earthwork'!G208,'31-Earthwork'!J208="*",'31-Earthwork'!I208,'31-Earthwork'!L208="*",'31-Earthwork'!K208,'31-Earthwork'!N208="*",'31-Earthwork'!M208,'31-Earthwork'!P208="*",'31-Earthwork'!O208,'31-Earthwork'!R208="*",'31-Earthwork'!Q208,'31-Earthwork'!T208="*",'31-Earthwork'!S208,'31-Earthwork'!V208="*",'31-Earthwork'!U208),"")</f>
        <v/>
      </c>
      <c r="H4396" s="236" t="e">
        <f>G4396/'Project Data'!$D$22</f>
        <v>#VALUE!</v>
      </c>
      <c r="I4396" s="186"/>
      <c r="J4396" s="224"/>
      <c r="K4396" s="242"/>
    </row>
    <row r="4397" spans="1:11" s="147" customFormat="1" ht="15.6" hidden="1">
      <c r="A4397" s="198">
        <f>'31-Earthwork'!A209</f>
        <v>0</v>
      </c>
      <c r="B4397" s="235" t="str">
        <f>'31-Earthwork'!B209</f>
        <v>31 64 26 Pneumatic Caissons</v>
      </c>
      <c r="C4397" s="254"/>
      <c r="D4397" s="239" t="str" cm="1">
        <f t="array" ref="D4397">_xlfn.IFNA(_xlfn.IFS('31-Earthwork'!D209="*",'31-Earthwork'!C209,'31-Earthwork'!F209="*",'31-Earthwork'!E209,'31-Earthwork'!H209="*",'31-Earthwork'!G209,'31-Earthwork'!J209="*",'31-Earthwork'!I209,'31-Earthwork'!L209="*",'31-Earthwork'!K209,'31-Earthwork'!N209="*",'31-Earthwork'!M209,'31-Earthwork'!P209="*",'31-Earthwork'!O209,'31-Earthwork'!R209="*",'31-Earthwork'!Q209,'31-Earthwork'!T209="*",'31-Earthwork'!S209),"")</f>
        <v/>
      </c>
      <c r="E4397" s="622" t="e">
        <f>D4397/'Project Data'!$D$22</f>
        <v>#VALUE!</v>
      </c>
      <c r="F4397" s="174" t="s">
        <v>44</v>
      </c>
      <c r="G4397" s="239" t="str" cm="1">
        <f t="array" ref="G4397">_xlfn.IFNA(_xlfn.IFS('31-Earthwork'!F209="*",'31-Earthwork'!E209,'31-Earthwork'!H209="*",'31-Earthwork'!G209,'31-Earthwork'!J209="*",'31-Earthwork'!I209,'31-Earthwork'!L209="*",'31-Earthwork'!K209,'31-Earthwork'!N209="*",'31-Earthwork'!M209,'31-Earthwork'!P209="*",'31-Earthwork'!O209,'31-Earthwork'!R209="*",'31-Earthwork'!Q209,'31-Earthwork'!T209="*",'31-Earthwork'!S209,'31-Earthwork'!V209="*",'31-Earthwork'!U209),"")</f>
        <v/>
      </c>
      <c r="H4397" s="236" t="e">
        <f>G4397/'Project Data'!$D$22</f>
        <v>#VALUE!</v>
      </c>
      <c r="I4397" s="186"/>
      <c r="J4397" s="224"/>
      <c r="K4397" s="242"/>
    </row>
    <row r="4398" spans="1:11" s="147" customFormat="1" ht="15.6" hidden="1">
      <c r="A4398" s="198">
        <f>'31-Earthwork'!A210</f>
        <v>0</v>
      </c>
      <c r="B4398" s="235" t="str">
        <f>'31-Earthwork'!B210</f>
        <v>31 64 29 Sheeted Caissons</v>
      </c>
      <c r="C4398" s="254"/>
      <c r="D4398" s="239" t="str" cm="1">
        <f t="array" ref="D4398">_xlfn.IFNA(_xlfn.IFS('31-Earthwork'!D210="*",'31-Earthwork'!C210,'31-Earthwork'!F210="*",'31-Earthwork'!E210,'31-Earthwork'!H210="*",'31-Earthwork'!G210,'31-Earthwork'!J210="*",'31-Earthwork'!I210,'31-Earthwork'!L210="*",'31-Earthwork'!K210,'31-Earthwork'!N210="*",'31-Earthwork'!M210,'31-Earthwork'!P210="*",'31-Earthwork'!O210,'31-Earthwork'!R210="*",'31-Earthwork'!Q210,'31-Earthwork'!T210="*",'31-Earthwork'!S210),"")</f>
        <v/>
      </c>
      <c r="E4398" s="622" t="e">
        <f>D4398/'Project Data'!$D$22</f>
        <v>#VALUE!</v>
      </c>
      <c r="F4398" s="174" t="s">
        <v>44</v>
      </c>
      <c r="G4398" s="239" t="str" cm="1">
        <f t="array" ref="G4398">_xlfn.IFNA(_xlfn.IFS('31-Earthwork'!F210="*",'31-Earthwork'!E210,'31-Earthwork'!H210="*",'31-Earthwork'!G210,'31-Earthwork'!J210="*",'31-Earthwork'!I210,'31-Earthwork'!L210="*",'31-Earthwork'!K210,'31-Earthwork'!N210="*",'31-Earthwork'!M210,'31-Earthwork'!P210="*",'31-Earthwork'!O210,'31-Earthwork'!R210="*",'31-Earthwork'!Q210,'31-Earthwork'!T210="*",'31-Earthwork'!S210,'31-Earthwork'!V210="*",'31-Earthwork'!U210),"")</f>
        <v/>
      </c>
      <c r="H4398" s="236" t="e">
        <f>G4398/'Project Data'!$D$22</f>
        <v>#VALUE!</v>
      </c>
      <c r="I4398" s="186"/>
      <c r="J4398" s="224"/>
      <c r="K4398" s="242"/>
    </row>
    <row r="4399" spans="1:11" s="147" customFormat="1" ht="15.6" hidden="1">
      <c r="A4399" s="198">
        <f>'31-Earthwork'!A211</f>
        <v>0</v>
      </c>
      <c r="B4399" s="235" t="str">
        <f>'31-Earthwork'!B211</f>
        <v>31 66 00 Special Foundations</v>
      </c>
      <c r="C4399" s="254"/>
      <c r="D4399" s="239" t="str" cm="1">
        <f t="array" ref="D4399">_xlfn.IFNA(_xlfn.IFS('31-Earthwork'!D211="*",'31-Earthwork'!C211,'31-Earthwork'!F211="*",'31-Earthwork'!E211,'31-Earthwork'!H211="*",'31-Earthwork'!G211,'31-Earthwork'!J211="*",'31-Earthwork'!I211,'31-Earthwork'!L211="*",'31-Earthwork'!K211,'31-Earthwork'!N211="*",'31-Earthwork'!M211,'31-Earthwork'!P211="*",'31-Earthwork'!O211,'31-Earthwork'!R211="*",'31-Earthwork'!Q211,'31-Earthwork'!T211="*",'31-Earthwork'!S211),"")</f>
        <v/>
      </c>
      <c r="E4399" s="622" t="e">
        <f>D4399/'Project Data'!$D$22</f>
        <v>#VALUE!</v>
      </c>
      <c r="F4399" s="174" t="s">
        <v>44</v>
      </c>
      <c r="G4399" s="239" t="str" cm="1">
        <f t="array" ref="G4399">_xlfn.IFNA(_xlfn.IFS('31-Earthwork'!F211="*",'31-Earthwork'!E211,'31-Earthwork'!H211="*",'31-Earthwork'!G211,'31-Earthwork'!J211="*",'31-Earthwork'!I211,'31-Earthwork'!L211="*",'31-Earthwork'!K211,'31-Earthwork'!N211="*",'31-Earthwork'!M211,'31-Earthwork'!P211="*",'31-Earthwork'!O211,'31-Earthwork'!R211="*",'31-Earthwork'!Q211,'31-Earthwork'!T211="*",'31-Earthwork'!S211,'31-Earthwork'!V211="*",'31-Earthwork'!U211),"")</f>
        <v/>
      </c>
      <c r="H4399" s="236" t="e">
        <f>G4399/'Project Data'!$D$22</f>
        <v>#VALUE!</v>
      </c>
      <c r="I4399" s="186"/>
      <c r="J4399" s="224"/>
      <c r="K4399" s="242"/>
    </row>
    <row r="4400" spans="1:11" s="147" customFormat="1" ht="15.6" hidden="1">
      <c r="A4400" s="198">
        <f>'31-Earthwork'!A212</f>
        <v>0</v>
      </c>
      <c r="B4400" s="235" t="str">
        <f>'31-Earthwork'!B212</f>
        <v>31 66 13 Special Piles</v>
      </c>
      <c r="C4400" s="254"/>
      <c r="D4400" s="239" t="str" cm="1">
        <f t="array" ref="D4400">_xlfn.IFNA(_xlfn.IFS('31-Earthwork'!D212="*",'31-Earthwork'!C212,'31-Earthwork'!F212="*",'31-Earthwork'!E212,'31-Earthwork'!H212="*",'31-Earthwork'!G212,'31-Earthwork'!J212="*",'31-Earthwork'!I212,'31-Earthwork'!L212="*",'31-Earthwork'!K212,'31-Earthwork'!N212="*",'31-Earthwork'!M212,'31-Earthwork'!P212="*",'31-Earthwork'!O212,'31-Earthwork'!R212="*",'31-Earthwork'!Q212,'31-Earthwork'!T212="*",'31-Earthwork'!S212),"")</f>
        <v/>
      </c>
      <c r="E4400" s="622" t="e">
        <f>D4400/'Project Data'!$D$22</f>
        <v>#VALUE!</v>
      </c>
      <c r="F4400" s="174" t="s">
        <v>44</v>
      </c>
      <c r="G4400" s="239" t="str" cm="1">
        <f t="array" ref="G4400">_xlfn.IFNA(_xlfn.IFS('31-Earthwork'!F212="*",'31-Earthwork'!E212,'31-Earthwork'!H212="*",'31-Earthwork'!G212,'31-Earthwork'!J212="*",'31-Earthwork'!I212,'31-Earthwork'!L212="*",'31-Earthwork'!K212,'31-Earthwork'!N212="*",'31-Earthwork'!M212,'31-Earthwork'!P212="*",'31-Earthwork'!O212,'31-Earthwork'!R212="*",'31-Earthwork'!Q212,'31-Earthwork'!T212="*",'31-Earthwork'!S212,'31-Earthwork'!V212="*",'31-Earthwork'!U212),"")</f>
        <v/>
      </c>
      <c r="H4400" s="236" t="e">
        <f>G4400/'Project Data'!$D$22</f>
        <v>#VALUE!</v>
      </c>
      <c r="I4400" s="186"/>
      <c r="J4400" s="224"/>
      <c r="K4400" s="242"/>
    </row>
    <row r="4401" spans="1:11" s="147" customFormat="1" ht="15.6" hidden="1">
      <c r="A4401" s="198">
        <f>'31-Earthwork'!A213</f>
        <v>0</v>
      </c>
      <c r="B4401" s="235" t="str">
        <f>'31-Earthwork'!B213</f>
        <v>31 66 13.13 Rammed Aggregate Piles</v>
      </c>
      <c r="C4401" s="254"/>
      <c r="D4401" s="239" t="str" cm="1">
        <f t="array" ref="D4401">_xlfn.IFNA(_xlfn.IFS('31-Earthwork'!D213="*",'31-Earthwork'!C213,'31-Earthwork'!F213="*",'31-Earthwork'!E213,'31-Earthwork'!H213="*",'31-Earthwork'!G213,'31-Earthwork'!J213="*",'31-Earthwork'!I213,'31-Earthwork'!L213="*",'31-Earthwork'!K213,'31-Earthwork'!N213="*",'31-Earthwork'!M213,'31-Earthwork'!P213="*",'31-Earthwork'!O213,'31-Earthwork'!R213="*",'31-Earthwork'!Q213,'31-Earthwork'!T213="*",'31-Earthwork'!S213),"")</f>
        <v/>
      </c>
      <c r="E4401" s="622" t="e">
        <f>D4401/'Project Data'!$D$22</f>
        <v>#VALUE!</v>
      </c>
      <c r="F4401" s="174" t="s">
        <v>44</v>
      </c>
      <c r="G4401" s="239" t="str" cm="1">
        <f t="array" ref="G4401">_xlfn.IFNA(_xlfn.IFS('31-Earthwork'!F213="*",'31-Earthwork'!E213,'31-Earthwork'!H213="*",'31-Earthwork'!G213,'31-Earthwork'!J213="*",'31-Earthwork'!I213,'31-Earthwork'!L213="*",'31-Earthwork'!K213,'31-Earthwork'!N213="*",'31-Earthwork'!M213,'31-Earthwork'!P213="*",'31-Earthwork'!O213,'31-Earthwork'!R213="*",'31-Earthwork'!Q213,'31-Earthwork'!T213="*",'31-Earthwork'!S213,'31-Earthwork'!V213="*",'31-Earthwork'!U213),"")</f>
        <v/>
      </c>
      <c r="H4401" s="236" t="e">
        <f>G4401/'Project Data'!$D$22</f>
        <v>#VALUE!</v>
      </c>
      <c r="I4401" s="186"/>
      <c r="J4401" s="224"/>
      <c r="K4401" s="242"/>
    </row>
    <row r="4402" spans="1:11" s="147" customFormat="1" ht="15.6" hidden="1">
      <c r="A4402" s="198">
        <f>'31-Earthwork'!A214</f>
        <v>0</v>
      </c>
      <c r="B4402" s="235" t="str">
        <f>'31-Earthwork'!B214</f>
        <v>31 66 15 Helical Foundation Piles</v>
      </c>
      <c r="C4402" s="254"/>
      <c r="D4402" s="239" t="str" cm="1">
        <f t="array" ref="D4402">_xlfn.IFNA(_xlfn.IFS('31-Earthwork'!D214="*",'31-Earthwork'!C214,'31-Earthwork'!F214="*",'31-Earthwork'!E214,'31-Earthwork'!H214="*",'31-Earthwork'!G214,'31-Earthwork'!J214="*",'31-Earthwork'!I214,'31-Earthwork'!L214="*",'31-Earthwork'!K214,'31-Earthwork'!N214="*",'31-Earthwork'!M214,'31-Earthwork'!P214="*",'31-Earthwork'!O214,'31-Earthwork'!R214="*",'31-Earthwork'!Q214,'31-Earthwork'!T214="*",'31-Earthwork'!S214),"")</f>
        <v/>
      </c>
      <c r="E4402" s="622" t="e">
        <f>D4402/'Project Data'!$D$22</f>
        <v>#VALUE!</v>
      </c>
      <c r="F4402" s="174" t="s">
        <v>44</v>
      </c>
      <c r="G4402" s="239" t="str" cm="1">
        <f t="array" ref="G4402">_xlfn.IFNA(_xlfn.IFS('31-Earthwork'!F214="*",'31-Earthwork'!E214,'31-Earthwork'!H214="*",'31-Earthwork'!G214,'31-Earthwork'!J214="*",'31-Earthwork'!I214,'31-Earthwork'!L214="*",'31-Earthwork'!K214,'31-Earthwork'!N214="*",'31-Earthwork'!M214,'31-Earthwork'!P214="*",'31-Earthwork'!O214,'31-Earthwork'!R214="*",'31-Earthwork'!Q214,'31-Earthwork'!T214="*",'31-Earthwork'!S214,'31-Earthwork'!V214="*",'31-Earthwork'!U214),"")</f>
        <v/>
      </c>
      <c r="H4402" s="236" t="e">
        <f>G4402/'Project Data'!$D$22</f>
        <v>#VALUE!</v>
      </c>
      <c r="I4402" s="186"/>
      <c r="J4402" s="224"/>
      <c r="K4402" s="242"/>
    </row>
    <row r="4403" spans="1:11" s="147" customFormat="1" ht="15.6" hidden="1">
      <c r="A4403" s="198">
        <f>'31-Earthwork'!A215</f>
        <v>0</v>
      </c>
      <c r="B4403" s="235" t="str">
        <f>'31-Earthwork'!B215</f>
        <v>31 66 16 Special Foundation Walls</v>
      </c>
      <c r="C4403" s="254"/>
      <c r="D4403" s="239" t="str" cm="1">
        <f t="array" ref="D4403">_xlfn.IFNA(_xlfn.IFS('31-Earthwork'!D215="*",'31-Earthwork'!C215,'31-Earthwork'!F215="*",'31-Earthwork'!E215,'31-Earthwork'!H215="*",'31-Earthwork'!G215,'31-Earthwork'!J215="*",'31-Earthwork'!I215,'31-Earthwork'!L215="*",'31-Earthwork'!K215,'31-Earthwork'!N215="*",'31-Earthwork'!M215,'31-Earthwork'!P215="*",'31-Earthwork'!O215,'31-Earthwork'!R215="*",'31-Earthwork'!Q215,'31-Earthwork'!T215="*",'31-Earthwork'!S215),"")</f>
        <v/>
      </c>
      <c r="E4403" s="622" t="e">
        <f>D4403/'Project Data'!$D$22</f>
        <v>#VALUE!</v>
      </c>
      <c r="F4403" s="174" t="s">
        <v>44</v>
      </c>
      <c r="G4403" s="239" t="str" cm="1">
        <f t="array" ref="G4403">_xlfn.IFNA(_xlfn.IFS('31-Earthwork'!F215="*",'31-Earthwork'!E215,'31-Earthwork'!H215="*",'31-Earthwork'!G215,'31-Earthwork'!J215="*",'31-Earthwork'!I215,'31-Earthwork'!L215="*",'31-Earthwork'!K215,'31-Earthwork'!N215="*",'31-Earthwork'!M215,'31-Earthwork'!P215="*",'31-Earthwork'!O215,'31-Earthwork'!R215="*",'31-Earthwork'!Q215,'31-Earthwork'!T215="*",'31-Earthwork'!S215,'31-Earthwork'!V215="*",'31-Earthwork'!U215),"")</f>
        <v/>
      </c>
      <c r="H4403" s="236" t="e">
        <f>G4403/'Project Data'!$D$22</f>
        <v>#VALUE!</v>
      </c>
      <c r="I4403" s="186"/>
      <c r="J4403" s="224"/>
      <c r="K4403" s="242"/>
    </row>
    <row r="4404" spans="1:11" s="147" customFormat="1" ht="15.6" hidden="1">
      <c r="A4404" s="198">
        <f>'31-Earthwork'!A216</f>
        <v>0</v>
      </c>
      <c r="B4404" s="235" t="str">
        <f>'31-Earthwork'!B216</f>
        <v>31 66 16.13 Anchored Foundation Walls</v>
      </c>
      <c r="C4404" s="254"/>
      <c r="D4404" s="239" t="str" cm="1">
        <f t="array" ref="D4404">_xlfn.IFNA(_xlfn.IFS('31-Earthwork'!D216="*",'31-Earthwork'!C216,'31-Earthwork'!F216="*",'31-Earthwork'!E216,'31-Earthwork'!H216="*",'31-Earthwork'!G216,'31-Earthwork'!J216="*",'31-Earthwork'!I216,'31-Earthwork'!L216="*",'31-Earthwork'!K216,'31-Earthwork'!N216="*",'31-Earthwork'!M216,'31-Earthwork'!P216="*",'31-Earthwork'!O216,'31-Earthwork'!R216="*",'31-Earthwork'!Q216,'31-Earthwork'!T216="*",'31-Earthwork'!S216),"")</f>
        <v/>
      </c>
      <c r="E4404" s="622" t="e">
        <f>D4404/'Project Data'!$D$22</f>
        <v>#VALUE!</v>
      </c>
      <c r="F4404" s="174" t="s">
        <v>44</v>
      </c>
      <c r="G4404" s="239" t="str" cm="1">
        <f t="array" ref="G4404">_xlfn.IFNA(_xlfn.IFS('31-Earthwork'!F216="*",'31-Earthwork'!E216,'31-Earthwork'!H216="*",'31-Earthwork'!G216,'31-Earthwork'!J216="*",'31-Earthwork'!I216,'31-Earthwork'!L216="*",'31-Earthwork'!K216,'31-Earthwork'!N216="*",'31-Earthwork'!M216,'31-Earthwork'!P216="*",'31-Earthwork'!O216,'31-Earthwork'!R216="*",'31-Earthwork'!Q216,'31-Earthwork'!T216="*",'31-Earthwork'!S216,'31-Earthwork'!V216="*",'31-Earthwork'!U216),"")</f>
        <v/>
      </c>
      <c r="H4404" s="236" t="e">
        <f>G4404/'Project Data'!$D$22</f>
        <v>#VALUE!</v>
      </c>
      <c r="I4404" s="186"/>
      <c r="J4404" s="224"/>
      <c r="K4404" s="242"/>
    </row>
    <row r="4405" spans="1:11" s="147" customFormat="1" ht="15.6" hidden="1">
      <c r="A4405" s="198">
        <f>'31-Earthwork'!A217</f>
        <v>0</v>
      </c>
      <c r="B4405" s="235" t="str">
        <f>'31-Earthwork'!B217</f>
        <v>31 66 16.23 Concrete Cribbing Foundation Walls</v>
      </c>
      <c r="C4405" s="254"/>
      <c r="D4405" s="239" t="str" cm="1">
        <f t="array" ref="D4405">_xlfn.IFNA(_xlfn.IFS('31-Earthwork'!D217="*",'31-Earthwork'!C217,'31-Earthwork'!F217="*",'31-Earthwork'!E217,'31-Earthwork'!H217="*",'31-Earthwork'!G217,'31-Earthwork'!J217="*",'31-Earthwork'!I217,'31-Earthwork'!L217="*",'31-Earthwork'!K217,'31-Earthwork'!N217="*",'31-Earthwork'!M217,'31-Earthwork'!P217="*",'31-Earthwork'!O217,'31-Earthwork'!R217="*",'31-Earthwork'!Q217,'31-Earthwork'!T217="*",'31-Earthwork'!S217),"")</f>
        <v/>
      </c>
      <c r="E4405" s="622" t="e">
        <f>D4405/'Project Data'!$D$22</f>
        <v>#VALUE!</v>
      </c>
      <c r="F4405" s="174" t="s">
        <v>44</v>
      </c>
      <c r="G4405" s="239" t="str" cm="1">
        <f t="array" ref="G4405">_xlfn.IFNA(_xlfn.IFS('31-Earthwork'!F217="*",'31-Earthwork'!E217,'31-Earthwork'!H217="*",'31-Earthwork'!G217,'31-Earthwork'!J217="*",'31-Earthwork'!I217,'31-Earthwork'!L217="*",'31-Earthwork'!K217,'31-Earthwork'!N217="*",'31-Earthwork'!M217,'31-Earthwork'!P217="*",'31-Earthwork'!O217,'31-Earthwork'!R217="*",'31-Earthwork'!Q217,'31-Earthwork'!T217="*",'31-Earthwork'!S217,'31-Earthwork'!V217="*",'31-Earthwork'!U217),"")</f>
        <v/>
      </c>
      <c r="H4405" s="236" t="e">
        <f>G4405/'Project Data'!$D$22</f>
        <v>#VALUE!</v>
      </c>
      <c r="I4405" s="186"/>
      <c r="J4405" s="224"/>
      <c r="K4405" s="242"/>
    </row>
    <row r="4406" spans="1:11" s="147" customFormat="1" ht="15.6" hidden="1">
      <c r="A4406" s="198">
        <f>'31-Earthwork'!A218</f>
        <v>0</v>
      </c>
      <c r="B4406" s="235" t="str">
        <f>'31-Earthwork'!B218</f>
        <v>31 66 16.26 Metal Cribbing Foundation Walls</v>
      </c>
      <c r="C4406" s="254"/>
      <c r="D4406" s="239" t="str" cm="1">
        <f t="array" ref="D4406">_xlfn.IFNA(_xlfn.IFS('31-Earthwork'!D218="*",'31-Earthwork'!C218,'31-Earthwork'!F218="*",'31-Earthwork'!E218,'31-Earthwork'!H218="*",'31-Earthwork'!G218,'31-Earthwork'!J218="*",'31-Earthwork'!I218,'31-Earthwork'!L218="*",'31-Earthwork'!K218,'31-Earthwork'!N218="*",'31-Earthwork'!M218,'31-Earthwork'!P218="*",'31-Earthwork'!O218,'31-Earthwork'!R218="*",'31-Earthwork'!Q218,'31-Earthwork'!T218="*",'31-Earthwork'!S218),"")</f>
        <v/>
      </c>
      <c r="E4406" s="622" t="e">
        <f>D4406/'Project Data'!$D$22</f>
        <v>#VALUE!</v>
      </c>
      <c r="F4406" s="174" t="s">
        <v>44</v>
      </c>
      <c r="G4406" s="239" t="str" cm="1">
        <f t="array" ref="G4406">_xlfn.IFNA(_xlfn.IFS('31-Earthwork'!F218="*",'31-Earthwork'!E218,'31-Earthwork'!H218="*",'31-Earthwork'!G218,'31-Earthwork'!J218="*",'31-Earthwork'!I218,'31-Earthwork'!L218="*",'31-Earthwork'!K218,'31-Earthwork'!N218="*",'31-Earthwork'!M218,'31-Earthwork'!P218="*",'31-Earthwork'!O218,'31-Earthwork'!R218="*",'31-Earthwork'!Q218,'31-Earthwork'!T218="*",'31-Earthwork'!S218,'31-Earthwork'!V218="*",'31-Earthwork'!U218),"")</f>
        <v/>
      </c>
      <c r="H4406" s="236" t="e">
        <f>G4406/'Project Data'!$D$22</f>
        <v>#VALUE!</v>
      </c>
      <c r="I4406" s="186"/>
      <c r="J4406" s="224"/>
      <c r="K4406" s="242"/>
    </row>
    <row r="4407" spans="1:11" s="147" customFormat="1" ht="15.6" hidden="1">
      <c r="A4407" s="198">
        <f>'31-Earthwork'!A219</f>
        <v>0</v>
      </c>
      <c r="B4407" s="235" t="str">
        <f>'31-Earthwork'!B219</f>
        <v>31 66 16.33 Manufactured Modular Foundation Walls</v>
      </c>
      <c r="C4407" s="254"/>
      <c r="D4407" s="239" t="str" cm="1">
        <f t="array" ref="D4407">_xlfn.IFNA(_xlfn.IFS('31-Earthwork'!D219="*",'31-Earthwork'!C219,'31-Earthwork'!F219="*",'31-Earthwork'!E219,'31-Earthwork'!H219="*",'31-Earthwork'!G219,'31-Earthwork'!J219="*",'31-Earthwork'!I219,'31-Earthwork'!L219="*",'31-Earthwork'!K219,'31-Earthwork'!N219="*",'31-Earthwork'!M219,'31-Earthwork'!P219="*",'31-Earthwork'!O219,'31-Earthwork'!R219="*",'31-Earthwork'!Q219,'31-Earthwork'!T219="*",'31-Earthwork'!S219),"")</f>
        <v/>
      </c>
      <c r="E4407" s="622" t="e">
        <f>D4407/'Project Data'!$D$22</f>
        <v>#VALUE!</v>
      </c>
      <c r="F4407" s="174" t="s">
        <v>44</v>
      </c>
      <c r="G4407" s="239" t="str" cm="1">
        <f t="array" ref="G4407">_xlfn.IFNA(_xlfn.IFS('31-Earthwork'!F219="*",'31-Earthwork'!E219,'31-Earthwork'!H219="*",'31-Earthwork'!G219,'31-Earthwork'!J219="*",'31-Earthwork'!I219,'31-Earthwork'!L219="*",'31-Earthwork'!K219,'31-Earthwork'!N219="*",'31-Earthwork'!M219,'31-Earthwork'!P219="*",'31-Earthwork'!O219,'31-Earthwork'!R219="*",'31-Earthwork'!Q219,'31-Earthwork'!T219="*",'31-Earthwork'!S219,'31-Earthwork'!V219="*",'31-Earthwork'!U219),"")</f>
        <v/>
      </c>
      <c r="H4407" s="236" t="e">
        <f>G4407/'Project Data'!$D$22</f>
        <v>#VALUE!</v>
      </c>
      <c r="I4407" s="186"/>
      <c r="J4407" s="224"/>
      <c r="K4407" s="242"/>
    </row>
    <row r="4408" spans="1:11" s="147" customFormat="1" ht="15.6" hidden="1">
      <c r="A4408" s="198">
        <f>'31-Earthwork'!A220</f>
        <v>0</v>
      </c>
      <c r="B4408" s="235" t="str">
        <f>'31-Earthwork'!B220</f>
        <v>31 66 16.43 Mechanically Stabilized Earth Foundation Walls</v>
      </c>
      <c r="C4408" s="254"/>
      <c r="D4408" s="239" t="str" cm="1">
        <f t="array" ref="D4408">_xlfn.IFNA(_xlfn.IFS('31-Earthwork'!D220="*",'31-Earthwork'!C220,'31-Earthwork'!F220="*",'31-Earthwork'!E220,'31-Earthwork'!H220="*",'31-Earthwork'!G220,'31-Earthwork'!J220="*",'31-Earthwork'!I220,'31-Earthwork'!L220="*",'31-Earthwork'!K220,'31-Earthwork'!N220="*",'31-Earthwork'!M220,'31-Earthwork'!P220="*",'31-Earthwork'!O220,'31-Earthwork'!R220="*",'31-Earthwork'!Q220,'31-Earthwork'!T220="*",'31-Earthwork'!S220),"")</f>
        <v/>
      </c>
      <c r="E4408" s="622" t="e">
        <f>D4408/'Project Data'!$D$22</f>
        <v>#VALUE!</v>
      </c>
      <c r="F4408" s="174" t="s">
        <v>44</v>
      </c>
      <c r="G4408" s="239" t="str" cm="1">
        <f t="array" ref="G4408">_xlfn.IFNA(_xlfn.IFS('31-Earthwork'!F220="*",'31-Earthwork'!E220,'31-Earthwork'!H220="*",'31-Earthwork'!G220,'31-Earthwork'!J220="*",'31-Earthwork'!I220,'31-Earthwork'!L220="*",'31-Earthwork'!K220,'31-Earthwork'!N220="*",'31-Earthwork'!M220,'31-Earthwork'!P220="*",'31-Earthwork'!O220,'31-Earthwork'!R220="*",'31-Earthwork'!Q220,'31-Earthwork'!T220="*",'31-Earthwork'!S220,'31-Earthwork'!V220="*",'31-Earthwork'!U220),"")</f>
        <v/>
      </c>
      <c r="H4408" s="236" t="e">
        <f>G4408/'Project Data'!$D$22</f>
        <v>#VALUE!</v>
      </c>
      <c r="I4408" s="186"/>
      <c r="J4408" s="224"/>
      <c r="K4408" s="242"/>
    </row>
    <row r="4409" spans="1:11" s="147" customFormat="1" ht="15.6" hidden="1">
      <c r="A4409" s="198">
        <f>'31-Earthwork'!A221</f>
        <v>0</v>
      </c>
      <c r="B4409" s="235" t="str">
        <f>'31-Earthwork'!B221</f>
        <v>31 66 16.46 Slurry Diaphragm Foundation Walls</v>
      </c>
      <c r="C4409" s="254"/>
      <c r="D4409" s="239" t="str" cm="1">
        <f t="array" ref="D4409">_xlfn.IFNA(_xlfn.IFS('31-Earthwork'!D221="*",'31-Earthwork'!C221,'31-Earthwork'!F221="*",'31-Earthwork'!E221,'31-Earthwork'!H221="*",'31-Earthwork'!G221,'31-Earthwork'!J221="*",'31-Earthwork'!I221,'31-Earthwork'!L221="*",'31-Earthwork'!K221,'31-Earthwork'!N221="*",'31-Earthwork'!M221,'31-Earthwork'!P221="*",'31-Earthwork'!O221,'31-Earthwork'!R221="*",'31-Earthwork'!Q221,'31-Earthwork'!T221="*",'31-Earthwork'!S221),"")</f>
        <v/>
      </c>
      <c r="E4409" s="622" t="e">
        <f>D4409/'Project Data'!$D$22</f>
        <v>#VALUE!</v>
      </c>
      <c r="F4409" s="174" t="s">
        <v>44</v>
      </c>
      <c r="G4409" s="239" t="str" cm="1">
        <f t="array" ref="G4409">_xlfn.IFNA(_xlfn.IFS('31-Earthwork'!F221="*",'31-Earthwork'!E221,'31-Earthwork'!H221="*",'31-Earthwork'!G221,'31-Earthwork'!J221="*",'31-Earthwork'!I221,'31-Earthwork'!L221="*",'31-Earthwork'!K221,'31-Earthwork'!N221="*",'31-Earthwork'!M221,'31-Earthwork'!P221="*",'31-Earthwork'!O221,'31-Earthwork'!R221="*",'31-Earthwork'!Q221,'31-Earthwork'!T221="*",'31-Earthwork'!S221,'31-Earthwork'!V221="*",'31-Earthwork'!U221),"")</f>
        <v/>
      </c>
      <c r="H4409" s="236" t="e">
        <f>G4409/'Project Data'!$D$22</f>
        <v>#VALUE!</v>
      </c>
      <c r="I4409" s="186"/>
      <c r="J4409" s="224"/>
      <c r="K4409" s="242"/>
    </row>
    <row r="4410" spans="1:11" s="147" customFormat="1" ht="15.6" hidden="1">
      <c r="A4410" s="198">
        <f>'31-Earthwork'!A222</f>
        <v>0</v>
      </c>
      <c r="B4410" s="235" t="str">
        <f>'31-Earthwork'!B222</f>
        <v>31 66 16.53 Soldier-Beam Foundation Walls</v>
      </c>
      <c r="C4410" s="254"/>
      <c r="D4410" s="239" t="str" cm="1">
        <f t="array" ref="D4410">_xlfn.IFNA(_xlfn.IFS('31-Earthwork'!D222="*",'31-Earthwork'!C222,'31-Earthwork'!F222="*",'31-Earthwork'!E222,'31-Earthwork'!H222="*",'31-Earthwork'!G222,'31-Earthwork'!J222="*",'31-Earthwork'!I222,'31-Earthwork'!L222="*",'31-Earthwork'!K222,'31-Earthwork'!N222="*",'31-Earthwork'!M222,'31-Earthwork'!P222="*",'31-Earthwork'!O222,'31-Earthwork'!R222="*",'31-Earthwork'!Q222,'31-Earthwork'!T222="*",'31-Earthwork'!S222),"")</f>
        <v/>
      </c>
      <c r="E4410" s="622" t="e">
        <f>D4410/'Project Data'!$D$22</f>
        <v>#VALUE!</v>
      </c>
      <c r="F4410" s="174" t="s">
        <v>44</v>
      </c>
      <c r="G4410" s="239" t="str" cm="1">
        <f t="array" ref="G4410">_xlfn.IFNA(_xlfn.IFS('31-Earthwork'!F222="*",'31-Earthwork'!E222,'31-Earthwork'!H222="*",'31-Earthwork'!G222,'31-Earthwork'!J222="*",'31-Earthwork'!I222,'31-Earthwork'!L222="*",'31-Earthwork'!K222,'31-Earthwork'!N222="*",'31-Earthwork'!M222,'31-Earthwork'!P222="*",'31-Earthwork'!O222,'31-Earthwork'!R222="*",'31-Earthwork'!Q222,'31-Earthwork'!T222="*",'31-Earthwork'!S222,'31-Earthwork'!V222="*",'31-Earthwork'!U222),"")</f>
        <v/>
      </c>
      <c r="H4410" s="236" t="e">
        <f>G4410/'Project Data'!$D$22</f>
        <v>#VALUE!</v>
      </c>
      <c r="I4410" s="186"/>
      <c r="J4410" s="224"/>
      <c r="K4410" s="242"/>
    </row>
    <row r="4411" spans="1:11" s="147" customFormat="1" ht="15.6" hidden="1">
      <c r="A4411" s="198">
        <f>'31-Earthwork'!A223</f>
        <v>0</v>
      </c>
      <c r="B4411" s="235" t="str">
        <f>'31-Earthwork'!B223</f>
        <v>31 66 16.56 Permanently-Anchored Soldier-Beam Foundation Walls</v>
      </c>
      <c r="C4411" s="254"/>
      <c r="D4411" s="239" t="str" cm="1">
        <f t="array" ref="D4411">_xlfn.IFNA(_xlfn.IFS('31-Earthwork'!D223="*",'31-Earthwork'!C223,'31-Earthwork'!F223="*",'31-Earthwork'!E223,'31-Earthwork'!H223="*",'31-Earthwork'!G223,'31-Earthwork'!J223="*",'31-Earthwork'!I223,'31-Earthwork'!L223="*",'31-Earthwork'!K223,'31-Earthwork'!N223="*",'31-Earthwork'!M223,'31-Earthwork'!P223="*",'31-Earthwork'!O223,'31-Earthwork'!R223="*",'31-Earthwork'!Q223,'31-Earthwork'!T223="*",'31-Earthwork'!S223),"")</f>
        <v/>
      </c>
      <c r="E4411" s="622" t="e">
        <f>D4411/'Project Data'!$D$22</f>
        <v>#VALUE!</v>
      </c>
      <c r="F4411" s="174" t="s">
        <v>44</v>
      </c>
      <c r="G4411" s="239" t="str" cm="1">
        <f t="array" ref="G4411">_xlfn.IFNA(_xlfn.IFS('31-Earthwork'!F223="*",'31-Earthwork'!E223,'31-Earthwork'!H223="*",'31-Earthwork'!G223,'31-Earthwork'!J223="*",'31-Earthwork'!I223,'31-Earthwork'!L223="*",'31-Earthwork'!K223,'31-Earthwork'!N223="*",'31-Earthwork'!M223,'31-Earthwork'!P223="*",'31-Earthwork'!O223,'31-Earthwork'!R223="*",'31-Earthwork'!Q223,'31-Earthwork'!T223="*",'31-Earthwork'!S223,'31-Earthwork'!V223="*",'31-Earthwork'!U223),"")</f>
        <v/>
      </c>
      <c r="H4411" s="236" t="e">
        <f>G4411/'Project Data'!$D$22</f>
        <v>#VALUE!</v>
      </c>
      <c r="I4411" s="186"/>
      <c r="J4411" s="224"/>
      <c r="K4411" s="242"/>
    </row>
    <row r="4412" spans="1:11" s="147" customFormat="1" ht="15.6" hidden="1">
      <c r="A4412" s="198">
        <f>'31-Earthwork'!A224</f>
        <v>0</v>
      </c>
      <c r="B4412" s="235" t="str">
        <f>'31-Earthwork'!B224</f>
        <v>31 66 19 Refrigerated Foundations</v>
      </c>
      <c r="C4412" s="254"/>
      <c r="D4412" s="239" t="str" cm="1">
        <f t="array" ref="D4412">_xlfn.IFNA(_xlfn.IFS('31-Earthwork'!D224="*",'31-Earthwork'!C224,'31-Earthwork'!F224="*",'31-Earthwork'!E224,'31-Earthwork'!H224="*",'31-Earthwork'!G224,'31-Earthwork'!J224="*",'31-Earthwork'!I224,'31-Earthwork'!L224="*",'31-Earthwork'!K224,'31-Earthwork'!N224="*",'31-Earthwork'!M224,'31-Earthwork'!P224="*",'31-Earthwork'!O224,'31-Earthwork'!R224="*",'31-Earthwork'!Q224,'31-Earthwork'!T224="*",'31-Earthwork'!S224),"")</f>
        <v/>
      </c>
      <c r="E4412" s="622" t="e">
        <f>D4412/'Project Data'!$D$22</f>
        <v>#VALUE!</v>
      </c>
      <c r="F4412" s="186" t="s">
        <v>44</v>
      </c>
      <c r="G4412" s="239" t="str" cm="1">
        <f t="array" ref="G4412">_xlfn.IFNA(_xlfn.IFS('31-Earthwork'!F224="*",'31-Earthwork'!E224,'31-Earthwork'!H224="*",'31-Earthwork'!G224,'31-Earthwork'!J224="*",'31-Earthwork'!I224,'31-Earthwork'!L224="*",'31-Earthwork'!K224,'31-Earthwork'!N224="*",'31-Earthwork'!M224,'31-Earthwork'!P224="*",'31-Earthwork'!O224,'31-Earthwork'!R224="*",'31-Earthwork'!Q224,'31-Earthwork'!T224="*",'31-Earthwork'!S224,'31-Earthwork'!V224="*",'31-Earthwork'!U224),"")</f>
        <v/>
      </c>
      <c r="H4412" s="236" t="e">
        <f>G4412/'Project Data'!$D$22</f>
        <v>#VALUE!</v>
      </c>
      <c r="I4412" s="186"/>
      <c r="J4412" s="224"/>
      <c r="K4412" s="242"/>
    </row>
    <row r="4413" spans="1:11" s="147" customFormat="1" ht="15.6" hidden="1">
      <c r="A4413" s="198">
        <f>'31-Earthwork'!A225</f>
        <v>0</v>
      </c>
      <c r="B4413" s="235" t="str">
        <f>'31-Earthwork'!B225</f>
        <v>31 68 00 Foundation Anchors</v>
      </c>
      <c r="C4413" s="254"/>
      <c r="D4413" s="239" t="str" cm="1">
        <f t="array" ref="D4413">_xlfn.IFNA(_xlfn.IFS('31-Earthwork'!D225="*",'31-Earthwork'!C225,'31-Earthwork'!F225="*",'31-Earthwork'!E225,'31-Earthwork'!H225="*",'31-Earthwork'!G225,'31-Earthwork'!J225="*",'31-Earthwork'!I225,'31-Earthwork'!L225="*",'31-Earthwork'!K225,'31-Earthwork'!N225="*",'31-Earthwork'!M225,'31-Earthwork'!P225="*",'31-Earthwork'!O225,'31-Earthwork'!R225="*",'31-Earthwork'!Q225,'31-Earthwork'!T225="*",'31-Earthwork'!S225),"")</f>
        <v/>
      </c>
      <c r="E4413" s="622" t="e">
        <f>D4413/'Project Data'!$D$22</f>
        <v>#VALUE!</v>
      </c>
      <c r="F4413" s="186" t="s">
        <v>44</v>
      </c>
      <c r="G4413" s="239" t="str" cm="1">
        <f t="array" ref="G4413">_xlfn.IFNA(_xlfn.IFS('31-Earthwork'!F225="*",'31-Earthwork'!E225,'31-Earthwork'!H225="*",'31-Earthwork'!G225,'31-Earthwork'!J225="*",'31-Earthwork'!I225,'31-Earthwork'!L225="*",'31-Earthwork'!K225,'31-Earthwork'!N225="*",'31-Earthwork'!M225,'31-Earthwork'!P225="*",'31-Earthwork'!O225,'31-Earthwork'!R225="*",'31-Earthwork'!Q225,'31-Earthwork'!T225="*",'31-Earthwork'!S225,'31-Earthwork'!V225="*",'31-Earthwork'!U225),"")</f>
        <v/>
      </c>
      <c r="H4413" s="236" t="e">
        <f>G4413/'Project Data'!$D$22</f>
        <v>#VALUE!</v>
      </c>
      <c r="I4413" s="186"/>
      <c r="J4413" s="224"/>
      <c r="K4413" s="242"/>
    </row>
    <row r="4414" spans="1:11" s="147" customFormat="1" ht="15.6" hidden="1">
      <c r="A4414" s="198">
        <f>'31-Earthwork'!A226</f>
        <v>0</v>
      </c>
      <c r="B4414" s="235" t="str">
        <f>'31-Earthwork'!B226</f>
        <v>31 68 13 Rock Foundation Anchors</v>
      </c>
      <c r="C4414" s="254"/>
      <c r="D4414" s="239" t="str" cm="1">
        <f t="array" ref="D4414">_xlfn.IFNA(_xlfn.IFS('31-Earthwork'!D226="*",'31-Earthwork'!C226,'31-Earthwork'!F226="*",'31-Earthwork'!E226,'31-Earthwork'!H226="*",'31-Earthwork'!G226,'31-Earthwork'!J226="*",'31-Earthwork'!I226,'31-Earthwork'!L226="*",'31-Earthwork'!K226,'31-Earthwork'!N226="*",'31-Earthwork'!M226,'31-Earthwork'!P226="*",'31-Earthwork'!O226,'31-Earthwork'!R226="*",'31-Earthwork'!Q226,'31-Earthwork'!T226="*",'31-Earthwork'!S226),"")</f>
        <v/>
      </c>
      <c r="E4414" s="622" t="e">
        <f>D4414/'Project Data'!$D$22</f>
        <v>#VALUE!</v>
      </c>
      <c r="F4414" s="186" t="s">
        <v>44</v>
      </c>
      <c r="G4414" s="239" t="str" cm="1">
        <f t="array" ref="G4414">_xlfn.IFNA(_xlfn.IFS('31-Earthwork'!F226="*",'31-Earthwork'!E226,'31-Earthwork'!H226="*",'31-Earthwork'!G226,'31-Earthwork'!J226="*",'31-Earthwork'!I226,'31-Earthwork'!L226="*",'31-Earthwork'!K226,'31-Earthwork'!N226="*",'31-Earthwork'!M226,'31-Earthwork'!P226="*",'31-Earthwork'!O226,'31-Earthwork'!R226="*",'31-Earthwork'!Q226,'31-Earthwork'!T226="*",'31-Earthwork'!S226,'31-Earthwork'!V226="*",'31-Earthwork'!U226),"")</f>
        <v/>
      </c>
      <c r="H4414" s="236" t="e">
        <f>G4414/'Project Data'!$D$22</f>
        <v>#VALUE!</v>
      </c>
      <c r="I4414" s="186"/>
      <c r="J4414" s="224"/>
      <c r="K4414" s="242"/>
    </row>
    <row r="4415" spans="1:11" s="147" customFormat="1" ht="15.6" hidden="1">
      <c r="A4415" s="198">
        <f>'31-Earthwork'!A227</f>
        <v>0</v>
      </c>
      <c r="B4415" s="235" t="str">
        <f>'31-Earthwork'!B227</f>
        <v>31 68 16 Helical Foundation Anchors</v>
      </c>
      <c r="C4415" s="254"/>
      <c r="D4415" s="239" t="str" cm="1">
        <f t="array" ref="D4415">_xlfn.IFNA(_xlfn.IFS('31-Earthwork'!D227="*",'31-Earthwork'!C227,'31-Earthwork'!F227="*",'31-Earthwork'!E227,'31-Earthwork'!H227="*",'31-Earthwork'!G227,'31-Earthwork'!J227="*",'31-Earthwork'!I227,'31-Earthwork'!L227="*",'31-Earthwork'!K227,'31-Earthwork'!N227="*",'31-Earthwork'!M227,'31-Earthwork'!P227="*",'31-Earthwork'!O227,'31-Earthwork'!R227="*",'31-Earthwork'!Q227,'31-Earthwork'!T227="*",'31-Earthwork'!S227),"")</f>
        <v/>
      </c>
      <c r="E4415" s="622" t="e">
        <f>D4415/'Project Data'!$D$22</f>
        <v>#VALUE!</v>
      </c>
      <c r="F4415" s="186" t="s">
        <v>44</v>
      </c>
      <c r="G4415" s="239" t="str" cm="1">
        <f t="array" ref="G4415">_xlfn.IFNA(_xlfn.IFS('31-Earthwork'!F227="*",'31-Earthwork'!E227,'31-Earthwork'!H227="*",'31-Earthwork'!G227,'31-Earthwork'!J227="*",'31-Earthwork'!I227,'31-Earthwork'!L227="*",'31-Earthwork'!K227,'31-Earthwork'!N227="*",'31-Earthwork'!M227,'31-Earthwork'!P227="*",'31-Earthwork'!O227,'31-Earthwork'!R227="*",'31-Earthwork'!Q227,'31-Earthwork'!T227="*",'31-Earthwork'!S227,'31-Earthwork'!V227="*",'31-Earthwork'!U227),"")</f>
        <v/>
      </c>
      <c r="H4415" s="236" t="e">
        <f>G4415/'Project Data'!$D$22</f>
        <v>#VALUE!</v>
      </c>
      <c r="I4415" s="186"/>
      <c r="J4415" s="224"/>
      <c r="K4415" s="242"/>
    </row>
    <row r="4416" spans="1:11" s="147" customFormat="1" ht="15.6" hidden="1">
      <c r="A4416" s="198">
        <f>'31-Earthwork'!A228</f>
        <v>0</v>
      </c>
      <c r="B4416" s="235" t="str">
        <f>'31-Earthwork'!B228</f>
        <v>31 70 00 Tunneling and Mining</v>
      </c>
      <c r="C4416" s="254"/>
      <c r="D4416" s="239" t="str" cm="1">
        <f t="array" ref="D4416">_xlfn.IFNA(_xlfn.IFS('31-Earthwork'!D228="*",'31-Earthwork'!C228,'31-Earthwork'!F228="*",'31-Earthwork'!E228,'31-Earthwork'!H228="*",'31-Earthwork'!G228,'31-Earthwork'!J228="*",'31-Earthwork'!I228,'31-Earthwork'!L228="*",'31-Earthwork'!K228,'31-Earthwork'!N228="*",'31-Earthwork'!M228,'31-Earthwork'!P228="*",'31-Earthwork'!O228,'31-Earthwork'!R228="*",'31-Earthwork'!Q228,'31-Earthwork'!T228="*",'31-Earthwork'!S228),"")</f>
        <v/>
      </c>
      <c r="E4416" s="622" t="e">
        <f>D4416/'Project Data'!$D$22</f>
        <v>#VALUE!</v>
      </c>
      <c r="F4416" s="186" t="s">
        <v>44</v>
      </c>
      <c r="G4416" s="239" t="str" cm="1">
        <f t="array" ref="G4416">_xlfn.IFNA(_xlfn.IFS('31-Earthwork'!F228="*",'31-Earthwork'!E228,'31-Earthwork'!H228="*",'31-Earthwork'!G228,'31-Earthwork'!J228="*",'31-Earthwork'!I228,'31-Earthwork'!L228="*",'31-Earthwork'!K228,'31-Earthwork'!N228="*",'31-Earthwork'!M228,'31-Earthwork'!P228="*",'31-Earthwork'!O228,'31-Earthwork'!R228="*",'31-Earthwork'!Q228,'31-Earthwork'!T228="*",'31-Earthwork'!S228,'31-Earthwork'!V228="*",'31-Earthwork'!U228),"")</f>
        <v/>
      </c>
      <c r="H4416" s="236" t="e">
        <f>G4416/'Project Data'!$D$22</f>
        <v>#VALUE!</v>
      </c>
      <c r="I4416" s="186"/>
      <c r="J4416" s="224"/>
      <c r="K4416" s="242"/>
    </row>
    <row r="4417" spans="1:11" s="147" customFormat="1" ht="15.6" hidden="1">
      <c r="A4417" s="198">
        <f>'31-Earthwork'!A229</f>
        <v>0</v>
      </c>
      <c r="B4417" s="235" t="str">
        <f>'31-Earthwork'!B229</f>
        <v>31 71 00 Tunnel Excavation</v>
      </c>
      <c r="C4417" s="254"/>
      <c r="D4417" s="239" t="str" cm="1">
        <f t="array" ref="D4417">_xlfn.IFNA(_xlfn.IFS('31-Earthwork'!D229="*",'31-Earthwork'!C229,'31-Earthwork'!F229="*",'31-Earthwork'!E229,'31-Earthwork'!H229="*",'31-Earthwork'!G229,'31-Earthwork'!J229="*",'31-Earthwork'!I229,'31-Earthwork'!L229="*",'31-Earthwork'!K229,'31-Earthwork'!N229="*",'31-Earthwork'!M229,'31-Earthwork'!P229="*",'31-Earthwork'!O229,'31-Earthwork'!R229="*",'31-Earthwork'!Q229,'31-Earthwork'!T229="*",'31-Earthwork'!S229),"")</f>
        <v/>
      </c>
      <c r="E4417" s="622" t="e">
        <f>D4417/'Project Data'!$D$22</f>
        <v>#VALUE!</v>
      </c>
      <c r="F4417" s="186" t="s">
        <v>44</v>
      </c>
      <c r="G4417" s="239" t="str" cm="1">
        <f t="array" ref="G4417">_xlfn.IFNA(_xlfn.IFS('31-Earthwork'!F229="*",'31-Earthwork'!E229,'31-Earthwork'!H229="*",'31-Earthwork'!G229,'31-Earthwork'!J229="*",'31-Earthwork'!I229,'31-Earthwork'!L229="*",'31-Earthwork'!K229,'31-Earthwork'!N229="*",'31-Earthwork'!M229,'31-Earthwork'!P229="*",'31-Earthwork'!O229,'31-Earthwork'!R229="*",'31-Earthwork'!Q229,'31-Earthwork'!T229="*",'31-Earthwork'!S229,'31-Earthwork'!V229="*",'31-Earthwork'!U229),"")</f>
        <v/>
      </c>
      <c r="H4417" s="236" t="e">
        <f>G4417/'Project Data'!$D$22</f>
        <v>#VALUE!</v>
      </c>
      <c r="I4417" s="186"/>
      <c r="J4417" s="224"/>
      <c r="K4417" s="242"/>
    </row>
    <row r="4418" spans="1:11" s="147" customFormat="1" ht="15.6" hidden="1">
      <c r="A4418" s="198">
        <f>'31-Earthwork'!A230</f>
        <v>0</v>
      </c>
      <c r="B4418" s="235" t="str">
        <f>'31-Earthwork'!B230</f>
        <v>31 71 13 Shield Driving Tunnel Excavation</v>
      </c>
      <c r="C4418" s="254"/>
      <c r="D4418" s="239" t="str" cm="1">
        <f t="array" ref="D4418">_xlfn.IFNA(_xlfn.IFS('31-Earthwork'!D230="*",'31-Earthwork'!C230,'31-Earthwork'!F230="*",'31-Earthwork'!E230,'31-Earthwork'!H230="*",'31-Earthwork'!G230,'31-Earthwork'!J230="*",'31-Earthwork'!I230,'31-Earthwork'!L230="*",'31-Earthwork'!K230,'31-Earthwork'!N230="*",'31-Earthwork'!M230,'31-Earthwork'!P230="*",'31-Earthwork'!O230,'31-Earthwork'!R230="*",'31-Earthwork'!Q230,'31-Earthwork'!T230="*",'31-Earthwork'!S230),"")</f>
        <v/>
      </c>
      <c r="E4418" s="622" t="e">
        <f>D4418/'Project Data'!$D$22</f>
        <v>#VALUE!</v>
      </c>
      <c r="F4418" s="186" t="s">
        <v>44</v>
      </c>
      <c r="G4418" s="239" t="str" cm="1">
        <f t="array" ref="G4418">_xlfn.IFNA(_xlfn.IFS('31-Earthwork'!F230="*",'31-Earthwork'!E230,'31-Earthwork'!H230="*",'31-Earthwork'!G230,'31-Earthwork'!J230="*",'31-Earthwork'!I230,'31-Earthwork'!L230="*",'31-Earthwork'!K230,'31-Earthwork'!N230="*",'31-Earthwork'!M230,'31-Earthwork'!P230="*",'31-Earthwork'!O230,'31-Earthwork'!R230="*",'31-Earthwork'!Q230,'31-Earthwork'!T230="*",'31-Earthwork'!S230,'31-Earthwork'!V230="*",'31-Earthwork'!U230),"")</f>
        <v/>
      </c>
      <c r="H4418" s="236" t="e">
        <f>G4418/'Project Data'!$D$22</f>
        <v>#VALUE!</v>
      </c>
      <c r="I4418" s="186"/>
      <c r="J4418" s="224"/>
      <c r="K4418" s="242"/>
    </row>
    <row r="4419" spans="1:11" s="147" customFormat="1" ht="15.6" hidden="1">
      <c r="A4419" s="198">
        <f>'31-Earthwork'!A231</f>
        <v>0</v>
      </c>
      <c r="B4419" s="235" t="str">
        <f>'31-Earthwork'!B231</f>
        <v>31 71 16 Tunnel Excavation by Drilling and Blasting</v>
      </c>
      <c r="C4419" s="254"/>
      <c r="D4419" s="239" t="str" cm="1">
        <f t="array" ref="D4419">_xlfn.IFNA(_xlfn.IFS('31-Earthwork'!D231="*",'31-Earthwork'!C231,'31-Earthwork'!F231="*",'31-Earthwork'!E231,'31-Earthwork'!H231="*",'31-Earthwork'!G231,'31-Earthwork'!J231="*",'31-Earthwork'!I231,'31-Earthwork'!L231="*",'31-Earthwork'!K231,'31-Earthwork'!N231="*",'31-Earthwork'!M231,'31-Earthwork'!P231="*",'31-Earthwork'!O231,'31-Earthwork'!R231="*",'31-Earthwork'!Q231,'31-Earthwork'!T231="*",'31-Earthwork'!S231),"")</f>
        <v/>
      </c>
      <c r="E4419" s="622" t="e">
        <f>D4419/'Project Data'!$D$22</f>
        <v>#VALUE!</v>
      </c>
      <c r="F4419" s="186" t="s">
        <v>44</v>
      </c>
      <c r="G4419" s="239" t="str" cm="1">
        <f t="array" ref="G4419">_xlfn.IFNA(_xlfn.IFS('31-Earthwork'!F231="*",'31-Earthwork'!E231,'31-Earthwork'!H231="*",'31-Earthwork'!G231,'31-Earthwork'!J231="*",'31-Earthwork'!I231,'31-Earthwork'!L231="*",'31-Earthwork'!K231,'31-Earthwork'!N231="*",'31-Earthwork'!M231,'31-Earthwork'!P231="*",'31-Earthwork'!O231,'31-Earthwork'!R231="*",'31-Earthwork'!Q231,'31-Earthwork'!T231="*",'31-Earthwork'!S231,'31-Earthwork'!V231="*",'31-Earthwork'!U231),"")</f>
        <v/>
      </c>
      <c r="H4419" s="236" t="e">
        <f>G4419/'Project Data'!$D$22</f>
        <v>#VALUE!</v>
      </c>
      <c r="I4419" s="186"/>
      <c r="J4419" s="224"/>
      <c r="K4419" s="242"/>
    </row>
    <row r="4420" spans="1:11" s="147" customFormat="1" ht="15.6" hidden="1">
      <c r="A4420" s="198">
        <f>'31-Earthwork'!A232</f>
        <v>0</v>
      </c>
      <c r="B4420" s="235" t="str">
        <f>'31-Earthwork'!B232</f>
        <v>31 71 19 Tunnel Excavation by Tunnel Boring Machine</v>
      </c>
      <c r="C4420" s="254"/>
      <c r="D4420" s="239" t="str" cm="1">
        <f t="array" ref="D4420">_xlfn.IFNA(_xlfn.IFS('31-Earthwork'!D232="*",'31-Earthwork'!C232,'31-Earthwork'!F232="*",'31-Earthwork'!E232,'31-Earthwork'!H232="*",'31-Earthwork'!G232,'31-Earthwork'!J232="*",'31-Earthwork'!I232,'31-Earthwork'!L232="*",'31-Earthwork'!K232,'31-Earthwork'!N232="*",'31-Earthwork'!M232,'31-Earthwork'!P232="*",'31-Earthwork'!O232,'31-Earthwork'!R232="*",'31-Earthwork'!Q232,'31-Earthwork'!T232="*",'31-Earthwork'!S232),"")</f>
        <v/>
      </c>
      <c r="E4420" s="622" t="e">
        <f>D4420/'Project Data'!$D$22</f>
        <v>#VALUE!</v>
      </c>
      <c r="F4420" s="186" t="s">
        <v>44</v>
      </c>
      <c r="G4420" s="239" t="str" cm="1">
        <f t="array" ref="G4420">_xlfn.IFNA(_xlfn.IFS('31-Earthwork'!F232="*",'31-Earthwork'!E232,'31-Earthwork'!H232="*",'31-Earthwork'!G232,'31-Earthwork'!J232="*",'31-Earthwork'!I232,'31-Earthwork'!L232="*",'31-Earthwork'!K232,'31-Earthwork'!N232="*",'31-Earthwork'!M232,'31-Earthwork'!P232="*",'31-Earthwork'!O232,'31-Earthwork'!R232="*",'31-Earthwork'!Q232,'31-Earthwork'!T232="*",'31-Earthwork'!S232,'31-Earthwork'!V232="*",'31-Earthwork'!U232),"")</f>
        <v/>
      </c>
      <c r="H4420" s="236" t="e">
        <f>G4420/'Project Data'!$D$22</f>
        <v>#VALUE!</v>
      </c>
      <c r="I4420" s="186"/>
      <c r="J4420" s="224"/>
      <c r="K4420" s="242"/>
    </row>
    <row r="4421" spans="1:11" s="147" customFormat="1" ht="15.6" hidden="1">
      <c r="A4421" s="198">
        <f>'31-Earthwork'!A233</f>
        <v>0</v>
      </c>
      <c r="B4421" s="235" t="str">
        <f>'31-Earthwork'!B233</f>
        <v>31 71 23 Tunneling by Cut and Cover</v>
      </c>
      <c r="C4421" s="254"/>
      <c r="D4421" s="239" t="str" cm="1">
        <f t="array" ref="D4421">_xlfn.IFNA(_xlfn.IFS('31-Earthwork'!D233="*",'31-Earthwork'!C233,'31-Earthwork'!F233="*",'31-Earthwork'!E233,'31-Earthwork'!H233="*",'31-Earthwork'!G233,'31-Earthwork'!J233="*",'31-Earthwork'!I233,'31-Earthwork'!L233="*",'31-Earthwork'!K233,'31-Earthwork'!N233="*",'31-Earthwork'!M233,'31-Earthwork'!P233="*",'31-Earthwork'!O233,'31-Earthwork'!R233="*",'31-Earthwork'!Q233,'31-Earthwork'!T233="*",'31-Earthwork'!S233),"")</f>
        <v/>
      </c>
      <c r="E4421" s="622" t="e">
        <f>D4421/'Project Data'!$D$22</f>
        <v>#VALUE!</v>
      </c>
      <c r="F4421" s="186" t="s">
        <v>44</v>
      </c>
      <c r="G4421" s="239" t="str" cm="1">
        <f t="array" ref="G4421">_xlfn.IFNA(_xlfn.IFS('31-Earthwork'!F233="*",'31-Earthwork'!E233,'31-Earthwork'!H233="*",'31-Earthwork'!G233,'31-Earthwork'!J233="*",'31-Earthwork'!I233,'31-Earthwork'!L233="*",'31-Earthwork'!K233,'31-Earthwork'!N233="*",'31-Earthwork'!M233,'31-Earthwork'!P233="*",'31-Earthwork'!O233,'31-Earthwork'!R233="*",'31-Earthwork'!Q233,'31-Earthwork'!T233="*",'31-Earthwork'!S233,'31-Earthwork'!V233="*",'31-Earthwork'!U233),"")</f>
        <v/>
      </c>
      <c r="H4421" s="236" t="e">
        <f>G4421/'Project Data'!$D$22</f>
        <v>#VALUE!</v>
      </c>
      <c r="I4421" s="186"/>
      <c r="J4421" s="224"/>
      <c r="K4421" s="242"/>
    </row>
    <row r="4422" spans="1:11" s="147" customFormat="1" ht="15.6" hidden="1">
      <c r="A4422" s="198">
        <f>'31-Earthwork'!A234</f>
        <v>0</v>
      </c>
      <c r="B4422" s="235" t="str">
        <f>'31-Earthwork'!B234</f>
        <v>31 72 00 Tunnel Support Systems</v>
      </c>
      <c r="C4422" s="254"/>
      <c r="D4422" s="239" t="str" cm="1">
        <f t="array" ref="D4422">_xlfn.IFNA(_xlfn.IFS('31-Earthwork'!D234="*",'31-Earthwork'!C234,'31-Earthwork'!F234="*",'31-Earthwork'!E234,'31-Earthwork'!H234="*",'31-Earthwork'!G234,'31-Earthwork'!J234="*",'31-Earthwork'!I234,'31-Earthwork'!L234="*",'31-Earthwork'!K234,'31-Earthwork'!N234="*",'31-Earthwork'!M234,'31-Earthwork'!P234="*",'31-Earthwork'!O234,'31-Earthwork'!R234="*",'31-Earthwork'!Q234,'31-Earthwork'!T234="*",'31-Earthwork'!S234),"")</f>
        <v/>
      </c>
      <c r="E4422" s="622" t="e">
        <f>D4422/'Project Data'!$D$22</f>
        <v>#VALUE!</v>
      </c>
      <c r="F4422" s="186" t="s">
        <v>44</v>
      </c>
      <c r="G4422" s="239" t="str" cm="1">
        <f t="array" ref="G4422">_xlfn.IFNA(_xlfn.IFS('31-Earthwork'!F234="*",'31-Earthwork'!E234,'31-Earthwork'!H234="*",'31-Earthwork'!G234,'31-Earthwork'!J234="*",'31-Earthwork'!I234,'31-Earthwork'!L234="*",'31-Earthwork'!K234,'31-Earthwork'!N234="*",'31-Earthwork'!M234,'31-Earthwork'!P234="*",'31-Earthwork'!O234,'31-Earthwork'!R234="*",'31-Earthwork'!Q234,'31-Earthwork'!T234="*",'31-Earthwork'!S234,'31-Earthwork'!V234="*",'31-Earthwork'!U234),"")</f>
        <v/>
      </c>
      <c r="H4422" s="236" t="e">
        <f>G4422/'Project Data'!$D$22</f>
        <v>#VALUE!</v>
      </c>
      <c r="I4422" s="186"/>
      <c r="J4422" s="224"/>
      <c r="K4422" s="242"/>
    </row>
    <row r="4423" spans="1:11" s="147" customFormat="1" ht="15.6" hidden="1">
      <c r="A4423" s="198">
        <f>'31-Earthwork'!A235</f>
        <v>0</v>
      </c>
      <c r="B4423" s="235" t="str">
        <f>'31-Earthwork'!B235</f>
        <v>31 72 13 Rock Reinforcement and Initial Support</v>
      </c>
      <c r="C4423" s="254"/>
      <c r="D4423" s="239" t="str" cm="1">
        <f t="array" ref="D4423">_xlfn.IFNA(_xlfn.IFS('31-Earthwork'!D235="*",'31-Earthwork'!C235,'31-Earthwork'!F235="*",'31-Earthwork'!E235,'31-Earthwork'!H235="*",'31-Earthwork'!G235,'31-Earthwork'!J235="*",'31-Earthwork'!I235,'31-Earthwork'!L235="*",'31-Earthwork'!K235,'31-Earthwork'!N235="*",'31-Earthwork'!M235,'31-Earthwork'!P235="*",'31-Earthwork'!O235,'31-Earthwork'!R235="*",'31-Earthwork'!Q235,'31-Earthwork'!T235="*",'31-Earthwork'!S235),"")</f>
        <v/>
      </c>
      <c r="E4423" s="622" t="e">
        <f>D4423/'Project Data'!$D$22</f>
        <v>#VALUE!</v>
      </c>
      <c r="F4423" s="186" t="s">
        <v>44</v>
      </c>
      <c r="G4423" s="239" t="str" cm="1">
        <f t="array" ref="G4423">_xlfn.IFNA(_xlfn.IFS('31-Earthwork'!F235="*",'31-Earthwork'!E235,'31-Earthwork'!H235="*",'31-Earthwork'!G235,'31-Earthwork'!J235="*",'31-Earthwork'!I235,'31-Earthwork'!L235="*",'31-Earthwork'!K235,'31-Earthwork'!N235="*",'31-Earthwork'!M235,'31-Earthwork'!P235="*",'31-Earthwork'!O235,'31-Earthwork'!R235="*",'31-Earthwork'!Q235,'31-Earthwork'!T235="*",'31-Earthwork'!S235,'31-Earthwork'!V235="*",'31-Earthwork'!U235),"")</f>
        <v/>
      </c>
      <c r="H4423" s="236" t="e">
        <f>G4423/'Project Data'!$D$22</f>
        <v>#VALUE!</v>
      </c>
      <c r="I4423" s="186"/>
      <c r="J4423" s="224"/>
      <c r="K4423" s="242"/>
    </row>
    <row r="4424" spans="1:11" s="147" customFormat="1" ht="15.6" hidden="1">
      <c r="A4424" s="198">
        <f>'31-Earthwork'!A236</f>
        <v>0</v>
      </c>
      <c r="B4424" s="235" t="str">
        <f>'31-Earthwork'!B236</f>
        <v>31 72 16 Steel Ribs and Lagging</v>
      </c>
      <c r="C4424" s="254"/>
      <c r="D4424" s="239" t="str" cm="1">
        <f t="array" ref="D4424">_xlfn.IFNA(_xlfn.IFS('31-Earthwork'!D236="*",'31-Earthwork'!C236,'31-Earthwork'!F236="*",'31-Earthwork'!E236,'31-Earthwork'!H236="*",'31-Earthwork'!G236,'31-Earthwork'!J236="*",'31-Earthwork'!I236,'31-Earthwork'!L236="*",'31-Earthwork'!K236,'31-Earthwork'!N236="*",'31-Earthwork'!M236,'31-Earthwork'!P236="*",'31-Earthwork'!O236,'31-Earthwork'!R236="*",'31-Earthwork'!Q236,'31-Earthwork'!T236="*",'31-Earthwork'!S236),"")</f>
        <v/>
      </c>
      <c r="E4424" s="622" t="e">
        <f>D4424/'Project Data'!$D$22</f>
        <v>#VALUE!</v>
      </c>
      <c r="F4424" s="186" t="s">
        <v>44</v>
      </c>
      <c r="G4424" s="239" t="str" cm="1">
        <f t="array" ref="G4424">_xlfn.IFNA(_xlfn.IFS('31-Earthwork'!F236="*",'31-Earthwork'!E236,'31-Earthwork'!H236="*",'31-Earthwork'!G236,'31-Earthwork'!J236="*",'31-Earthwork'!I236,'31-Earthwork'!L236="*",'31-Earthwork'!K236,'31-Earthwork'!N236="*",'31-Earthwork'!M236,'31-Earthwork'!P236="*",'31-Earthwork'!O236,'31-Earthwork'!R236="*",'31-Earthwork'!Q236,'31-Earthwork'!T236="*",'31-Earthwork'!S236,'31-Earthwork'!V236="*",'31-Earthwork'!U236),"")</f>
        <v/>
      </c>
      <c r="H4424" s="236" t="e">
        <f>G4424/'Project Data'!$D$22</f>
        <v>#VALUE!</v>
      </c>
      <c r="I4424" s="186"/>
      <c r="J4424" s="224"/>
      <c r="K4424" s="242"/>
    </row>
    <row r="4425" spans="1:11" s="147" customFormat="1" ht="15.6" hidden="1">
      <c r="A4425" s="198">
        <f>'31-Earthwork'!A237</f>
        <v>0</v>
      </c>
      <c r="B4425" s="235" t="str">
        <f>'31-Earthwork'!B237</f>
        <v>31 73 00 Tunnel Grouting</v>
      </c>
      <c r="C4425" s="254"/>
      <c r="D4425" s="239" t="str" cm="1">
        <f t="array" ref="D4425">_xlfn.IFNA(_xlfn.IFS('31-Earthwork'!D237="*",'31-Earthwork'!C237,'31-Earthwork'!F237="*",'31-Earthwork'!E237,'31-Earthwork'!H237="*",'31-Earthwork'!G237,'31-Earthwork'!J237="*",'31-Earthwork'!I237,'31-Earthwork'!L237="*",'31-Earthwork'!K237,'31-Earthwork'!N237="*",'31-Earthwork'!M237,'31-Earthwork'!P237="*",'31-Earthwork'!O237,'31-Earthwork'!R237="*",'31-Earthwork'!Q237,'31-Earthwork'!T237="*",'31-Earthwork'!S237),"")</f>
        <v/>
      </c>
      <c r="E4425" s="622" t="e">
        <f>D4425/'Project Data'!$D$22</f>
        <v>#VALUE!</v>
      </c>
      <c r="F4425" s="186" t="s">
        <v>44</v>
      </c>
      <c r="G4425" s="239" t="str" cm="1">
        <f t="array" ref="G4425">_xlfn.IFNA(_xlfn.IFS('31-Earthwork'!F237="*",'31-Earthwork'!E237,'31-Earthwork'!H237="*",'31-Earthwork'!G237,'31-Earthwork'!J237="*",'31-Earthwork'!I237,'31-Earthwork'!L237="*",'31-Earthwork'!K237,'31-Earthwork'!N237="*",'31-Earthwork'!M237,'31-Earthwork'!P237="*",'31-Earthwork'!O237,'31-Earthwork'!R237="*",'31-Earthwork'!Q237,'31-Earthwork'!T237="*",'31-Earthwork'!S237,'31-Earthwork'!V237="*",'31-Earthwork'!U237),"")</f>
        <v/>
      </c>
      <c r="H4425" s="236" t="e">
        <f>G4425/'Project Data'!$D$22</f>
        <v>#VALUE!</v>
      </c>
      <c r="I4425" s="186"/>
      <c r="J4425" s="224"/>
      <c r="K4425" s="242"/>
    </row>
    <row r="4426" spans="1:11" s="147" customFormat="1" ht="15.6" hidden="1">
      <c r="A4426" s="198">
        <f>'31-Earthwork'!A238</f>
        <v>0</v>
      </c>
      <c r="B4426" s="235" t="str">
        <f>'31-Earthwork'!B238</f>
        <v>31 73 13 Cement Tunnel Grouting</v>
      </c>
      <c r="C4426" s="254"/>
      <c r="D4426" s="239" t="str" cm="1">
        <f t="array" ref="D4426">_xlfn.IFNA(_xlfn.IFS('31-Earthwork'!D238="*",'31-Earthwork'!C238,'31-Earthwork'!F238="*",'31-Earthwork'!E238,'31-Earthwork'!H238="*",'31-Earthwork'!G238,'31-Earthwork'!J238="*",'31-Earthwork'!I238,'31-Earthwork'!L238="*",'31-Earthwork'!K238,'31-Earthwork'!N238="*",'31-Earthwork'!M238,'31-Earthwork'!P238="*",'31-Earthwork'!O238,'31-Earthwork'!R238="*",'31-Earthwork'!Q238,'31-Earthwork'!T238="*",'31-Earthwork'!S238),"")</f>
        <v/>
      </c>
      <c r="E4426" s="622" t="e">
        <f>D4426/'Project Data'!$D$22</f>
        <v>#VALUE!</v>
      </c>
      <c r="F4426" s="186" t="s">
        <v>44</v>
      </c>
      <c r="G4426" s="239" t="str" cm="1">
        <f t="array" ref="G4426">_xlfn.IFNA(_xlfn.IFS('31-Earthwork'!F238="*",'31-Earthwork'!E238,'31-Earthwork'!H238="*",'31-Earthwork'!G238,'31-Earthwork'!J238="*",'31-Earthwork'!I238,'31-Earthwork'!L238="*",'31-Earthwork'!K238,'31-Earthwork'!N238="*",'31-Earthwork'!M238,'31-Earthwork'!P238="*",'31-Earthwork'!O238,'31-Earthwork'!R238="*",'31-Earthwork'!Q238,'31-Earthwork'!T238="*",'31-Earthwork'!S238,'31-Earthwork'!V238="*",'31-Earthwork'!U238),"")</f>
        <v/>
      </c>
      <c r="H4426" s="236" t="e">
        <f>G4426/'Project Data'!$D$22</f>
        <v>#VALUE!</v>
      </c>
      <c r="I4426" s="186"/>
      <c r="J4426" s="224"/>
      <c r="K4426" s="242"/>
    </row>
    <row r="4427" spans="1:11" s="147" customFormat="1" ht="15.6" hidden="1">
      <c r="A4427" s="198">
        <f>'31-Earthwork'!A239</f>
        <v>0</v>
      </c>
      <c r="B4427" s="235" t="str">
        <f>'31-Earthwork'!B239</f>
        <v>31 73 16 Chemical Tunnel Grouting</v>
      </c>
      <c r="C4427" s="254"/>
      <c r="D4427" s="239" t="str" cm="1">
        <f t="array" ref="D4427">_xlfn.IFNA(_xlfn.IFS('31-Earthwork'!D239="*",'31-Earthwork'!C239,'31-Earthwork'!F239="*",'31-Earthwork'!E239,'31-Earthwork'!H239="*",'31-Earthwork'!G239,'31-Earthwork'!J239="*",'31-Earthwork'!I239,'31-Earthwork'!L239="*",'31-Earthwork'!K239,'31-Earthwork'!N239="*",'31-Earthwork'!M239,'31-Earthwork'!P239="*",'31-Earthwork'!O239,'31-Earthwork'!R239="*",'31-Earthwork'!Q239,'31-Earthwork'!T239="*",'31-Earthwork'!S239),"")</f>
        <v/>
      </c>
      <c r="E4427" s="622" t="e">
        <f>D4427/'Project Data'!$D$22</f>
        <v>#VALUE!</v>
      </c>
      <c r="F4427" s="186" t="s">
        <v>44</v>
      </c>
      <c r="G4427" s="239" t="str" cm="1">
        <f t="array" ref="G4427">_xlfn.IFNA(_xlfn.IFS('31-Earthwork'!F239="*",'31-Earthwork'!E239,'31-Earthwork'!H239="*",'31-Earthwork'!G239,'31-Earthwork'!J239="*",'31-Earthwork'!I239,'31-Earthwork'!L239="*",'31-Earthwork'!K239,'31-Earthwork'!N239="*",'31-Earthwork'!M239,'31-Earthwork'!P239="*",'31-Earthwork'!O239,'31-Earthwork'!R239="*",'31-Earthwork'!Q239,'31-Earthwork'!T239="*",'31-Earthwork'!S239,'31-Earthwork'!V239="*",'31-Earthwork'!U239),"")</f>
        <v/>
      </c>
      <c r="H4427" s="236" t="e">
        <f>G4427/'Project Data'!$D$22</f>
        <v>#VALUE!</v>
      </c>
      <c r="I4427" s="186"/>
      <c r="J4427" s="224"/>
      <c r="K4427" s="242"/>
    </row>
    <row r="4428" spans="1:11" s="147" customFormat="1" ht="15.6" hidden="1">
      <c r="A4428" s="198">
        <f>'31-Earthwork'!A240</f>
        <v>0</v>
      </c>
      <c r="B4428" s="235" t="str">
        <f>'31-Earthwork'!B240</f>
        <v>31 74 00 Tunnel Construction</v>
      </c>
      <c r="C4428" s="254"/>
      <c r="D4428" s="239" t="str" cm="1">
        <f t="array" ref="D4428">_xlfn.IFNA(_xlfn.IFS('31-Earthwork'!D240="*",'31-Earthwork'!C240,'31-Earthwork'!F240="*",'31-Earthwork'!E240,'31-Earthwork'!H240="*",'31-Earthwork'!G240,'31-Earthwork'!J240="*",'31-Earthwork'!I240,'31-Earthwork'!L240="*",'31-Earthwork'!K240,'31-Earthwork'!N240="*",'31-Earthwork'!M240,'31-Earthwork'!P240="*",'31-Earthwork'!O240,'31-Earthwork'!R240="*",'31-Earthwork'!Q240,'31-Earthwork'!T240="*",'31-Earthwork'!S240),"")</f>
        <v/>
      </c>
      <c r="E4428" s="622" t="e">
        <f>D4428/'Project Data'!$D$22</f>
        <v>#VALUE!</v>
      </c>
      <c r="F4428" s="186" t="s">
        <v>44</v>
      </c>
      <c r="G4428" s="239" t="str" cm="1">
        <f t="array" ref="G4428">_xlfn.IFNA(_xlfn.IFS('31-Earthwork'!F240="*",'31-Earthwork'!E240,'31-Earthwork'!H240="*",'31-Earthwork'!G240,'31-Earthwork'!J240="*",'31-Earthwork'!I240,'31-Earthwork'!L240="*",'31-Earthwork'!K240,'31-Earthwork'!N240="*",'31-Earthwork'!M240,'31-Earthwork'!P240="*",'31-Earthwork'!O240,'31-Earthwork'!R240="*",'31-Earthwork'!Q240,'31-Earthwork'!T240="*",'31-Earthwork'!S240,'31-Earthwork'!V240="*",'31-Earthwork'!U240),"")</f>
        <v/>
      </c>
      <c r="H4428" s="236" t="e">
        <f>G4428/'Project Data'!$D$22</f>
        <v>#VALUE!</v>
      </c>
      <c r="I4428" s="186"/>
      <c r="J4428" s="224"/>
      <c r="K4428" s="242"/>
    </row>
    <row r="4429" spans="1:11" s="147" customFormat="1" ht="15.6" hidden="1">
      <c r="A4429" s="198">
        <f>'31-Earthwork'!A241</f>
        <v>0</v>
      </c>
      <c r="B4429" s="235" t="str">
        <f>'31-Earthwork'!B241</f>
        <v>31 74 13 Cast-in-Place Concrete Tunnel Lining</v>
      </c>
      <c r="C4429" s="254"/>
      <c r="D4429" s="239" t="str" cm="1">
        <f t="array" ref="D4429">_xlfn.IFNA(_xlfn.IFS('31-Earthwork'!D241="*",'31-Earthwork'!C241,'31-Earthwork'!F241="*",'31-Earthwork'!E241,'31-Earthwork'!H241="*",'31-Earthwork'!G241,'31-Earthwork'!J241="*",'31-Earthwork'!I241,'31-Earthwork'!L241="*",'31-Earthwork'!K241,'31-Earthwork'!N241="*",'31-Earthwork'!M241,'31-Earthwork'!P241="*",'31-Earthwork'!O241,'31-Earthwork'!R241="*",'31-Earthwork'!Q241,'31-Earthwork'!T241="*",'31-Earthwork'!S241),"")</f>
        <v/>
      </c>
      <c r="E4429" s="622" t="e">
        <f>D4429/'Project Data'!$D$22</f>
        <v>#VALUE!</v>
      </c>
      <c r="F4429" s="186" t="s">
        <v>44</v>
      </c>
      <c r="G4429" s="239" t="str" cm="1">
        <f t="array" ref="G4429">_xlfn.IFNA(_xlfn.IFS('31-Earthwork'!F241="*",'31-Earthwork'!E241,'31-Earthwork'!H241="*",'31-Earthwork'!G241,'31-Earthwork'!J241="*",'31-Earthwork'!I241,'31-Earthwork'!L241="*",'31-Earthwork'!K241,'31-Earthwork'!N241="*",'31-Earthwork'!M241,'31-Earthwork'!P241="*",'31-Earthwork'!O241,'31-Earthwork'!R241="*",'31-Earthwork'!Q241,'31-Earthwork'!T241="*",'31-Earthwork'!S241,'31-Earthwork'!V241="*",'31-Earthwork'!U241),"")</f>
        <v/>
      </c>
      <c r="H4429" s="236" t="e">
        <f>G4429/'Project Data'!$D$22</f>
        <v>#VALUE!</v>
      </c>
      <c r="I4429" s="186"/>
      <c r="J4429" s="224"/>
      <c r="K4429" s="242"/>
    </row>
    <row r="4430" spans="1:11" s="147" customFormat="1" ht="15.6" hidden="1">
      <c r="A4430" s="198">
        <f>'31-Earthwork'!A242</f>
        <v>0</v>
      </c>
      <c r="B4430" s="235" t="str">
        <f>'31-Earthwork'!B242</f>
        <v>31 74 16 Precast Concrete Tunnel Lining</v>
      </c>
      <c r="C4430" s="254"/>
      <c r="D4430" s="239" t="str" cm="1">
        <f t="array" ref="D4430">_xlfn.IFNA(_xlfn.IFS('31-Earthwork'!D242="*",'31-Earthwork'!C242,'31-Earthwork'!F242="*",'31-Earthwork'!E242,'31-Earthwork'!H242="*",'31-Earthwork'!G242,'31-Earthwork'!J242="*",'31-Earthwork'!I242,'31-Earthwork'!L242="*",'31-Earthwork'!K242,'31-Earthwork'!N242="*",'31-Earthwork'!M242,'31-Earthwork'!P242="*",'31-Earthwork'!O242,'31-Earthwork'!R242="*",'31-Earthwork'!Q242,'31-Earthwork'!T242="*",'31-Earthwork'!S242),"")</f>
        <v/>
      </c>
      <c r="E4430" s="622" t="e">
        <f>D4430/'Project Data'!$D$22</f>
        <v>#VALUE!</v>
      </c>
      <c r="F4430" s="186" t="s">
        <v>44</v>
      </c>
      <c r="G4430" s="239" t="str" cm="1">
        <f t="array" ref="G4430">_xlfn.IFNA(_xlfn.IFS('31-Earthwork'!F242="*",'31-Earthwork'!E242,'31-Earthwork'!H242="*",'31-Earthwork'!G242,'31-Earthwork'!J242="*",'31-Earthwork'!I242,'31-Earthwork'!L242="*",'31-Earthwork'!K242,'31-Earthwork'!N242="*",'31-Earthwork'!M242,'31-Earthwork'!P242="*",'31-Earthwork'!O242,'31-Earthwork'!R242="*",'31-Earthwork'!Q242,'31-Earthwork'!T242="*",'31-Earthwork'!S242,'31-Earthwork'!V242="*",'31-Earthwork'!U242),"")</f>
        <v/>
      </c>
      <c r="H4430" s="236" t="e">
        <f>G4430/'Project Data'!$D$22</f>
        <v>#VALUE!</v>
      </c>
      <c r="I4430" s="186"/>
      <c r="J4430" s="224"/>
      <c r="K4430" s="242"/>
    </row>
    <row r="4431" spans="1:11" s="147" customFormat="1" ht="15.6" hidden="1">
      <c r="A4431" s="198">
        <f>'31-Earthwork'!A243</f>
        <v>0</v>
      </c>
      <c r="B4431" s="235" t="str">
        <f>'31-Earthwork'!B243</f>
        <v>31 74 19 Shotcrete Tunnel Lining</v>
      </c>
      <c r="C4431" s="254"/>
      <c r="D4431" s="239" t="str" cm="1">
        <f t="array" ref="D4431">_xlfn.IFNA(_xlfn.IFS('31-Earthwork'!D243="*",'31-Earthwork'!C243,'31-Earthwork'!F243="*",'31-Earthwork'!E243,'31-Earthwork'!H243="*",'31-Earthwork'!G243,'31-Earthwork'!J243="*",'31-Earthwork'!I243,'31-Earthwork'!L243="*",'31-Earthwork'!K243,'31-Earthwork'!N243="*",'31-Earthwork'!M243,'31-Earthwork'!P243="*",'31-Earthwork'!O243,'31-Earthwork'!R243="*",'31-Earthwork'!Q243,'31-Earthwork'!T243="*",'31-Earthwork'!S243),"")</f>
        <v/>
      </c>
      <c r="E4431" s="622" t="e">
        <f>D4431/'Project Data'!$D$22</f>
        <v>#VALUE!</v>
      </c>
      <c r="F4431" s="186" t="s">
        <v>44</v>
      </c>
      <c r="G4431" s="239" t="str" cm="1">
        <f t="array" ref="G4431">_xlfn.IFNA(_xlfn.IFS('31-Earthwork'!F243="*",'31-Earthwork'!E243,'31-Earthwork'!H243="*",'31-Earthwork'!G243,'31-Earthwork'!J243="*",'31-Earthwork'!I243,'31-Earthwork'!L243="*",'31-Earthwork'!K243,'31-Earthwork'!N243="*",'31-Earthwork'!M243,'31-Earthwork'!P243="*",'31-Earthwork'!O243,'31-Earthwork'!R243="*",'31-Earthwork'!Q243,'31-Earthwork'!T243="*",'31-Earthwork'!S243,'31-Earthwork'!V243="*",'31-Earthwork'!U243),"")</f>
        <v/>
      </c>
      <c r="H4431" s="236" t="e">
        <f>G4431/'Project Data'!$D$22</f>
        <v>#VALUE!</v>
      </c>
      <c r="I4431" s="186"/>
      <c r="J4431" s="224"/>
      <c r="K4431" s="242"/>
    </row>
    <row r="4432" spans="1:11" s="147" customFormat="1" ht="15.6" hidden="1">
      <c r="A4432" s="198">
        <f>'31-Earthwork'!A244</f>
        <v>0</v>
      </c>
      <c r="B4432" s="235" t="str">
        <f>'31-Earthwork'!B244</f>
        <v>31 75 00 Shaft Construction</v>
      </c>
      <c r="C4432" s="254"/>
      <c r="D4432" s="239" t="str" cm="1">
        <f t="array" ref="D4432">_xlfn.IFNA(_xlfn.IFS('31-Earthwork'!D244="*",'31-Earthwork'!C244,'31-Earthwork'!F244="*",'31-Earthwork'!E244,'31-Earthwork'!H244="*",'31-Earthwork'!G244,'31-Earthwork'!J244="*",'31-Earthwork'!I244,'31-Earthwork'!L244="*",'31-Earthwork'!K244,'31-Earthwork'!N244="*",'31-Earthwork'!M244,'31-Earthwork'!P244="*",'31-Earthwork'!O244,'31-Earthwork'!R244="*",'31-Earthwork'!Q244,'31-Earthwork'!T244="*",'31-Earthwork'!S244),"")</f>
        <v/>
      </c>
      <c r="E4432" s="622" t="e">
        <f>D4432/'Project Data'!$D$22</f>
        <v>#VALUE!</v>
      </c>
      <c r="F4432" s="186" t="s">
        <v>44</v>
      </c>
      <c r="G4432" s="239" t="str" cm="1">
        <f t="array" ref="G4432">_xlfn.IFNA(_xlfn.IFS('31-Earthwork'!F244="*",'31-Earthwork'!E244,'31-Earthwork'!H244="*",'31-Earthwork'!G244,'31-Earthwork'!J244="*",'31-Earthwork'!I244,'31-Earthwork'!L244="*",'31-Earthwork'!K244,'31-Earthwork'!N244="*",'31-Earthwork'!M244,'31-Earthwork'!P244="*",'31-Earthwork'!O244,'31-Earthwork'!R244="*",'31-Earthwork'!Q244,'31-Earthwork'!T244="*",'31-Earthwork'!S244,'31-Earthwork'!V244="*",'31-Earthwork'!U244),"")</f>
        <v/>
      </c>
      <c r="H4432" s="236" t="e">
        <f>G4432/'Project Data'!$D$22</f>
        <v>#VALUE!</v>
      </c>
      <c r="I4432" s="186"/>
      <c r="J4432" s="224"/>
      <c r="K4432" s="242"/>
    </row>
    <row r="4433" spans="1:11" s="147" customFormat="1" ht="15.6" hidden="1">
      <c r="A4433" s="198">
        <f>'31-Earthwork'!A245</f>
        <v>0</v>
      </c>
      <c r="B4433" s="235" t="str">
        <f>'31-Earthwork'!B245</f>
        <v>31 75 13 Cast-in-Place Concrete Shaft Lining</v>
      </c>
      <c r="C4433" s="254"/>
      <c r="D4433" s="239" t="str" cm="1">
        <f t="array" ref="D4433">_xlfn.IFNA(_xlfn.IFS('31-Earthwork'!D245="*",'31-Earthwork'!C245,'31-Earthwork'!F245="*",'31-Earthwork'!E245,'31-Earthwork'!H245="*",'31-Earthwork'!G245,'31-Earthwork'!J245="*",'31-Earthwork'!I245,'31-Earthwork'!L245="*",'31-Earthwork'!K245,'31-Earthwork'!N245="*",'31-Earthwork'!M245,'31-Earthwork'!P245="*",'31-Earthwork'!O245,'31-Earthwork'!R245="*",'31-Earthwork'!Q245,'31-Earthwork'!T245="*",'31-Earthwork'!S245),"")</f>
        <v/>
      </c>
      <c r="E4433" s="622" t="e">
        <f>D4433/'Project Data'!$D$22</f>
        <v>#VALUE!</v>
      </c>
      <c r="F4433" s="186" t="s">
        <v>44</v>
      </c>
      <c r="G4433" s="239" t="str" cm="1">
        <f t="array" ref="G4433">_xlfn.IFNA(_xlfn.IFS('31-Earthwork'!F245="*",'31-Earthwork'!E245,'31-Earthwork'!H245="*",'31-Earthwork'!G245,'31-Earthwork'!J245="*",'31-Earthwork'!I245,'31-Earthwork'!L245="*",'31-Earthwork'!K245,'31-Earthwork'!N245="*",'31-Earthwork'!M245,'31-Earthwork'!P245="*",'31-Earthwork'!O245,'31-Earthwork'!R245="*",'31-Earthwork'!Q245,'31-Earthwork'!T245="*",'31-Earthwork'!S245,'31-Earthwork'!V245="*",'31-Earthwork'!U245),"")</f>
        <v/>
      </c>
      <c r="H4433" s="236" t="e">
        <f>G4433/'Project Data'!$D$22</f>
        <v>#VALUE!</v>
      </c>
      <c r="I4433" s="186"/>
      <c r="J4433" s="224"/>
      <c r="K4433" s="242"/>
    </row>
    <row r="4434" spans="1:11" s="147" customFormat="1" ht="15.6" hidden="1">
      <c r="A4434" s="198">
        <f>'31-Earthwork'!A246</f>
        <v>0</v>
      </c>
      <c r="B4434" s="235" t="str">
        <f>'31-Earthwork'!B246</f>
        <v>31 75 16 Precast Concrete Shaft Lining</v>
      </c>
      <c r="C4434" s="254"/>
      <c r="D4434" s="239" t="str" cm="1">
        <f t="array" ref="D4434">_xlfn.IFNA(_xlfn.IFS('31-Earthwork'!D246="*",'31-Earthwork'!C246,'31-Earthwork'!F246="*",'31-Earthwork'!E246,'31-Earthwork'!H246="*",'31-Earthwork'!G246,'31-Earthwork'!J246="*",'31-Earthwork'!I246,'31-Earthwork'!L246="*",'31-Earthwork'!K246,'31-Earthwork'!N246="*",'31-Earthwork'!M246,'31-Earthwork'!P246="*",'31-Earthwork'!O246,'31-Earthwork'!R246="*",'31-Earthwork'!Q246,'31-Earthwork'!T246="*",'31-Earthwork'!S246),"")</f>
        <v/>
      </c>
      <c r="E4434" s="622" t="e">
        <f>D4434/'Project Data'!$D$22</f>
        <v>#VALUE!</v>
      </c>
      <c r="F4434" s="186" t="s">
        <v>44</v>
      </c>
      <c r="G4434" s="239" t="str" cm="1">
        <f t="array" ref="G4434">_xlfn.IFNA(_xlfn.IFS('31-Earthwork'!F246="*",'31-Earthwork'!E246,'31-Earthwork'!H246="*",'31-Earthwork'!G246,'31-Earthwork'!J246="*",'31-Earthwork'!I246,'31-Earthwork'!L246="*",'31-Earthwork'!K246,'31-Earthwork'!N246="*",'31-Earthwork'!M246,'31-Earthwork'!P246="*",'31-Earthwork'!O246,'31-Earthwork'!R246="*",'31-Earthwork'!Q246,'31-Earthwork'!T246="*",'31-Earthwork'!S246,'31-Earthwork'!V246="*",'31-Earthwork'!U246),"")</f>
        <v/>
      </c>
      <c r="H4434" s="236" t="e">
        <f>G4434/'Project Data'!$D$22</f>
        <v>#VALUE!</v>
      </c>
      <c r="I4434" s="186"/>
      <c r="J4434" s="224"/>
      <c r="K4434" s="242"/>
    </row>
    <row r="4435" spans="1:11" s="147" customFormat="1" ht="15.6" hidden="1">
      <c r="A4435" s="198">
        <f>'31-Earthwork'!A247</f>
        <v>0</v>
      </c>
      <c r="B4435" s="235" t="str">
        <f>'31-Earthwork'!B247</f>
        <v>31 77 00 Submersible Tube Tunnels</v>
      </c>
      <c r="C4435" s="254"/>
      <c r="D4435" s="239" t="str" cm="1">
        <f t="array" ref="D4435">_xlfn.IFNA(_xlfn.IFS('31-Earthwork'!D247="*",'31-Earthwork'!C247,'31-Earthwork'!F247="*",'31-Earthwork'!E247,'31-Earthwork'!H247="*",'31-Earthwork'!G247,'31-Earthwork'!J247="*",'31-Earthwork'!I247,'31-Earthwork'!L247="*",'31-Earthwork'!K247,'31-Earthwork'!N247="*",'31-Earthwork'!M247,'31-Earthwork'!P247="*",'31-Earthwork'!O247,'31-Earthwork'!R247="*",'31-Earthwork'!Q247,'31-Earthwork'!T247="*",'31-Earthwork'!S247),"")</f>
        <v/>
      </c>
      <c r="E4435" s="622" t="e">
        <f>D4435/'Project Data'!$D$22</f>
        <v>#VALUE!</v>
      </c>
      <c r="F4435" s="186" t="s">
        <v>44</v>
      </c>
      <c r="G4435" s="239" t="str" cm="1">
        <f t="array" ref="G4435">_xlfn.IFNA(_xlfn.IFS('31-Earthwork'!F247="*",'31-Earthwork'!E247,'31-Earthwork'!H247="*",'31-Earthwork'!G247,'31-Earthwork'!J247="*",'31-Earthwork'!I247,'31-Earthwork'!L247="*",'31-Earthwork'!K247,'31-Earthwork'!N247="*",'31-Earthwork'!M247,'31-Earthwork'!P247="*",'31-Earthwork'!O247,'31-Earthwork'!R247="*",'31-Earthwork'!Q247,'31-Earthwork'!T247="*",'31-Earthwork'!S247,'31-Earthwork'!V247="*",'31-Earthwork'!U247),"")</f>
        <v/>
      </c>
      <c r="H4435" s="236" t="e">
        <f>G4435/'Project Data'!$D$22</f>
        <v>#VALUE!</v>
      </c>
      <c r="I4435" s="186"/>
      <c r="J4435" s="224"/>
      <c r="K4435" s="242"/>
    </row>
    <row r="4436" spans="1:11" s="147" customFormat="1" ht="15.6" hidden="1">
      <c r="A4436" s="198">
        <f>'31-Earthwork'!A248</f>
        <v>0</v>
      </c>
      <c r="B4436" s="235" t="str">
        <f>'31-Earthwork'!B248</f>
        <v>31 77 13 Trench Excavation for Submerged Tunnels</v>
      </c>
      <c r="C4436" s="254"/>
      <c r="D4436" s="239" t="str" cm="1">
        <f t="array" ref="D4436">_xlfn.IFNA(_xlfn.IFS('31-Earthwork'!D248="*",'31-Earthwork'!C248,'31-Earthwork'!F248="*",'31-Earthwork'!E248,'31-Earthwork'!H248="*",'31-Earthwork'!G248,'31-Earthwork'!J248="*",'31-Earthwork'!I248,'31-Earthwork'!L248="*",'31-Earthwork'!K248,'31-Earthwork'!N248="*",'31-Earthwork'!M248,'31-Earthwork'!P248="*",'31-Earthwork'!O248,'31-Earthwork'!R248="*",'31-Earthwork'!Q248,'31-Earthwork'!T248="*",'31-Earthwork'!S248),"")</f>
        <v/>
      </c>
      <c r="E4436" s="622" t="e">
        <f>D4436/'Project Data'!$D$22</f>
        <v>#VALUE!</v>
      </c>
      <c r="F4436" s="186" t="s">
        <v>44</v>
      </c>
      <c r="G4436" s="239" t="str" cm="1">
        <f t="array" ref="G4436">_xlfn.IFNA(_xlfn.IFS('31-Earthwork'!F248="*",'31-Earthwork'!E248,'31-Earthwork'!H248="*",'31-Earthwork'!G248,'31-Earthwork'!J248="*",'31-Earthwork'!I248,'31-Earthwork'!L248="*",'31-Earthwork'!K248,'31-Earthwork'!N248="*",'31-Earthwork'!M248,'31-Earthwork'!P248="*",'31-Earthwork'!O248,'31-Earthwork'!R248="*",'31-Earthwork'!Q248,'31-Earthwork'!T248="*",'31-Earthwork'!S248,'31-Earthwork'!V248="*",'31-Earthwork'!U248),"")</f>
        <v/>
      </c>
      <c r="H4436" s="236" t="e">
        <f>G4436/'Project Data'!$D$22</f>
        <v>#VALUE!</v>
      </c>
      <c r="I4436" s="186"/>
      <c r="J4436" s="224"/>
      <c r="K4436" s="242"/>
    </row>
    <row r="4437" spans="1:11" s="147" customFormat="1" ht="15.6" hidden="1">
      <c r="A4437" s="198">
        <f>'31-Earthwork'!A249</f>
        <v>0</v>
      </c>
      <c r="B4437" s="235" t="str">
        <f>'31-Earthwork'!B249</f>
        <v>31 77 16 Tube Construction (Outfitting Tunnel Tubes)</v>
      </c>
      <c r="C4437" s="254"/>
      <c r="D4437" s="239" t="str" cm="1">
        <f t="array" ref="D4437">_xlfn.IFNA(_xlfn.IFS('31-Earthwork'!D249="*",'31-Earthwork'!C249,'31-Earthwork'!F249="*",'31-Earthwork'!E249,'31-Earthwork'!H249="*",'31-Earthwork'!G249,'31-Earthwork'!J249="*",'31-Earthwork'!I249,'31-Earthwork'!L249="*",'31-Earthwork'!K249,'31-Earthwork'!N249="*",'31-Earthwork'!M249,'31-Earthwork'!P249="*",'31-Earthwork'!O249,'31-Earthwork'!R249="*",'31-Earthwork'!Q249,'31-Earthwork'!T249="*",'31-Earthwork'!S249),"")</f>
        <v/>
      </c>
      <c r="E4437" s="622" t="e">
        <f>D4437/'Project Data'!$D$22</f>
        <v>#VALUE!</v>
      </c>
      <c r="F4437" s="186" t="s">
        <v>44</v>
      </c>
      <c r="G4437" s="239" t="str" cm="1">
        <f t="array" ref="G4437">_xlfn.IFNA(_xlfn.IFS('31-Earthwork'!F249="*",'31-Earthwork'!E249,'31-Earthwork'!H249="*",'31-Earthwork'!G249,'31-Earthwork'!J249="*",'31-Earthwork'!I249,'31-Earthwork'!L249="*",'31-Earthwork'!K249,'31-Earthwork'!N249="*",'31-Earthwork'!M249,'31-Earthwork'!P249="*",'31-Earthwork'!O249,'31-Earthwork'!R249="*",'31-Earthwork'!Q249,'31-Earthwork'!T249="*",'31-Earthwork'!S249,'31-Earthwork'!V249="*",'31-Earthwork'!U249),"")</f>
        <v/>
      </c>
      <c r="H4437" s="236" t="e">
        <f>G4437/'Project Data'!$D$22</f>
        <v>#VALUE!</v>
      </c>
      <c r="I4437" s="186"/>
      <c r="J4437" s="224"/>
      <c r="K4437" s="242"/>
    </row>
    <row r="4438" spans="1:11" s="207" customFormat="1" ht="15.6" hidden="1">
      <c r="A4438" s="198">
        <f>'31-Earthwork'!A250</f>
        <v>0</v>
      </c>
      <c r="B4438" s="235" t="str">
        <f>'31-Earthwork'!B250</f>
        <v>31 77 19 Floating and Laying Submerged Tunnels</v>
      </c>
      <c r="C4438" s="254"/>
      <c r="D4438" s="239" t="str" cm="1">
        <f t="array" ref="D4438">_xlfn.IFNA(_xlfn.IFS('31-Earthwork'!D250="*",'31-Earthwork'!C250,'31-Earthwork'!F250="*",'31-Earthwork'!E250,'31-Earthwork'!H250="*",'31-Earthwork'!G250,'31-Earthwork'!J250="*",'31-Earthwork'!I250,'31-Earthwork'!L250="*",'31-Earthwork'!K250,'31-Earthwork'!N250="*",'31-Earthwork'!M250,'31-Earthwork'!P250="*",'31-Earthwork'!O250,'31-Earthwork'!R250="*",'31-Earthwork'!Q250,'31-Earthwork'!T250="*",'31-Earthwork'!S250),"")</f>
        <v/>
      </c>
      <c r="E4438" s="622" t="e">
        <f>D4438/'Project Data'!$D$22</f>
        <v>#VALUE!</v>
      </c>
      <c r="F4438" s="230" t="s">
        <v>44</v>
      </c>
      <c r="G4438" s="239" t="str" cm="1">
        <f t="array" ref="G4438">_xlfn.IFNA(_xlfn.IFS('31-Earthwork'!F250="*",'31-Earthwork'!E250,'31-Earthwork'!H250="*",'31-Earthwork'!G250,'31-Earthwork'!J250="*",'31-Earthwork'!I250,'31-Earthwork'!L250="*",'31-Earthwork'!K250,'31-Earthwork'!N250="*",'31-Earthwork'!M250,'31-Earthwork'!P250="*",'31-Earthwork'!O250,'31-Earthwork'!R250="*",'31-Earthwork'!Q250,'31-Earthwork'!T250="*",'31-Earthwork'!S250,'31-Earthwork'!V250="*",'31-Earthwork'!U250),"")</f>
        <v/>
      </c>
      <c r="H4438" s="236" t="e">
        <f>G4438/'Project Data'!$D$22</f>
        <v>#VALUE!</v>
      </c>
      <c r="I4438" s="230"/>
      <c r="J4438" s="247"/>
      <c r="K4438" s="242"/>
    </row>
    <row r="4439" spans="1:11" ht="15.6">
      <c r="A4439" s="410">
        <v>1</v>
      </c>
      <c r="B4439" s="644" t="s">
        <v>138</v>
      </c>
      <c r="C4439" s="645"/>
      <c r="D4439" s="394" cm="1">
        <f t="array" ref="D4439">_xlfn.IFNA(_xlfn.IFS('32-Exterior Improvements'!D9="*",'32-Exterior Improvements'!C9,'32-Exterior Improvements'!F9="*",'32-Exterior Improvements'!E9,'32-Exterior Improvements'!H9="*",'32-Exterior Improvements'!G9,'32-Exterior Improvements'!J9="*",'32-Exterior Improvements'!I9,'32-Exterior Improvements'!L9="*",'32-Exterior Improvements'!K9,'32-Exterior Improvements'!N9="*",'32-Exterior Improvements'!M9,'32-Exterior Improvements'!P9="*",'32-Exterior Improvements'!O9,'32-Exterior Improvements'!R9="*",'32-Exterior Improvements'!Q9,'32-Exterior Improvements'!T9="*",'32-Exterior Improvements'!S9),"")</f>
        <v>141196</v>
      </c>
      <c r="E4439" s="394">
        <f>D4439/'Project Data'!$D$22</f>
        <v>1.5777675967415719</v>
      </c>
      <c r="F4439" s="393">
        <v>141196</v>
      </c>
      <c r="G4439" s="394" cm="1">
        <f t="array" ref="G4439">_xlfn.IFNA(_xlfn.IFS('32-Exterior Improvements'!F9="*",'32-Exterior Improvements'!E9,'32-Exterior Improvements'!H9="*",'32-Exterior Improvements'!G9,'32-Exterior Improvements'!J9="*",'32-Exterior Improvements'!I9,'32-Exterior Improvements'!L9="*",'32-Exterior Improvements'!K9,'32-Exterior Improvements'!N9="*",'32-Exterior Improvements'!M9,'32-Exterior Improvements'!P9="*",'32-Exterior Improvements'!O9,'32-Exterior Improvements'!R9="*",'32-Exterior Improvements'!Q9,'32-Exterior Improvements'!T9="*",'32-Exterior Improvements'!S9,'32-Exterior Improvements'!V9="*",'32-Exterior Improvements'!U9),"")</f>
        <v>141196</v>
      </c>
      <c r="H4439" s="394">
        <f>G4439/'Project Data'!$D$22</f>
        <v>1.5777675967415719</v>
      </c>
      <c r="I4439" s="395" t="str">
        <f>'32-Exterior Improvements'!W9</f>
        <v/>
      </c>
      <c r="J4439" s="396">
        <f>IFERROR(G4439-F4439, "--")</f>
        <v>0</v>
      </c>
      <c r="K4439" s="397"/>
    </row>
    <row r="4440" spans="1:11" s="171" customFormat="1" ht="15.6" hidden="1">
      <c r="A4440" s="398" t="str">
        <f>'32-Exterior Improvements'!A11</f>
        <v xml:space="preserve"> </v>
      </c>
      <c r="B4440" s="399" t="str">
        <f>'32-Exterior Improvements'!B11</f>
        <v>32 00 00 Exterior Improvements</v>
      </c>
      <c r="C4440" s="417"/>
      <c r="D4440" s="423" t="str" cm="1">
        <f t="array" ref="D4440">_xlfn.IFNA(_xlfn.IFS('32-Exterior Improvements'!D11="*",'32-Exterior Improvements'!C11,'32-Exterior Improvements'!F11="*",'32-Exterior Improvements'!E11,'32-Exterior Improvements'!H11="*",'32-Exterior Improvements'!G11,'32-Exterior Improvements'!J11="*",'32-Exterior Improvements'!I11,'32-Exterior Improvements'!L11="*",'32-Exterior Improvements'!K11,'32-Exterior Improvements'!N11="*",'32-Exterior Improvements'!M11,'32-Exterior Improvements'!P11="*",'32-Exterior Improvements'!O11,'32-Exterior Improvements'!R11="*",'32-Exterior Improvements'!Q11,'32-Exterior Improvements'!T11="*",'32-Exterior Improvements'!S11),"")</f>
        <v/>
      </c>
      <c r="E4440" s="402" t="e">
        <f>D4440/'Project Data'!$D$22</f>
        <v>#VALUE!</v>
      </c>
      <c r="F4440" s="422" t="s">
        <v>44</v>
      </c>
      <c r="G4440" s="423" t="str" cm="1">
        <f t="array" ref="G4440">_xlfn.IFNA(_xlfn.IFS('32-Exterior Improvements'!F11="*",'32-Exterior Improvements'!E11,'32-Exterior Improvements'!H11="*",'32-Exterior Improvements'!G11,'32-Exterior Improvements'!J11="*",'32-Exterior Improvements'!I11,'32-Exterior Improvements'!L11="*",'32-Exterior Improvements'!K11,'32-Exterior Improvements'!N11="*",'32-Exterior Improvements'!M11,'32-Exterior Improvements'!P11="*",'32-Exterior Improvements'!O11,'32-Exterior Improvements'!R11="*",'32-Exterior Improvements'!Q11,'32-Exterior Improvements'!T11="*",'32-Exterior Improvements'!S11,'32-Exterior Improvements'!V11="*",'32-Exterior Improvements'!U11),"")</f>
        <v/>
      </c>
      <c r="H4440" s="402" t="e">
        <f>G4440/'Project Data'!$D$22</f>
        <v>#VALUE!</v>
      </c>
      <c r="I4440" s="424"/>
      <c r="J4440" s="425"/>
      <c r="K4440" s="404"/>
    </row>
    <row r="4441" spans="1:11" s="147" customFormat="1" ht="15.6" hidden="1">
      <c r="A4441" s="198">
        <f>'32-Exterior Improvements'!A12</f>
        <v>0</v>
      </c>
      <c r="B4441" s="235" t="str">
        <f>'32-Exterior Improvements'!B12</f>
        <v>32 01 11 Paving Cleaning</v>
      </c>
      <c r="C4441" s="254"/>
      <c r="D4441" s="239" t="str" cm="1">
        <f t="array" ref="D4441">_xlfn.IFNA(_xlfn.IFS('32-Exterior Improvements'!D12="*",'32-Exterior Improvements'!C12,'32-Exterior Improvements'!F12="*",'32-Exterior Improvements'!E12,'32-Exterior Improvements'!H12="*",'32-Exterior Improvements'!G12,'32-Exterior Improvements'!J12="*",'32-Exterior Improvements'!I12,'32-Exterior Improvements'!L12="*",'32-Exterior Improvements'!K12,'32-Exterior Improvements'!N12="*",'32-Exterior Improvements'!M12,'32-Exterior Improvements'!P12="*",'32-Exterior Improvements'!O12,'32-Exterior Improvements'!R12="*",'32-Exterior Improvements'!Q12,'32-Exterior Improvements'!T12="*",'32-Exterior Improvements'!S12),"")</f>
        <v/>
      </c>
      <c r="E4441" s="622" t="e">
        <f>D4441/'Project Data'!$D$22</f>
        <v>#VALUE!</v>
      </c>
      <c r="F4441" s="174" t="s">
        <v>44</v>
      </c>
      <c r="G4441" s="239" t="str" cm="1">
        <f t="array" ref="G4441">_xlfn.IFNA(_xlfn.IFS('32-Exterior Improvements'!F12="*",'32-Exterior Improvements'!E12,'32-Exterior Improvements'!H12="*",'32-Exterior Improvements'!G12,'32-Exterior Improvements'!J12="*",'32-Exterior Improvements'!I12,'32-Exterior Improvements'!L12="*",'32-Exterior Improvements'!K12,'32-Exterior Improvements'!N12="*",'32-Exterior Improvements'!M12,'32-Exterior Improvements'!P12="*",'32-Exterior Improvements'!O12,'32-Exterior Improvements'!R12="*",'32-Exterior Improvements'!Q12,'32-Exterior Improvements'!T12="*",'32-Exterior Improvements'!S12,'32-Exterior Improvements'!V12="*",'32-Exterior Improvements'!U12),"")</f>
        <v/>
      </c>
      <c r="H4441" s="236" t="e">
        <f>G4441/'Project Data'!$D$22</f>
        <v>#VALUE!</v>
      </c>
      <c r="I4441" s="186"/>
      <c r="J4441" s="224"/>
      <c r="K4441" s="242"/>
    </row>
    <row r="4442" spans="1:11" s="147" customFormat="1" ht="15.6" hidden="1">
      <c r="A4442" s="198">
        <f>'32-Exterior Improvements'!A13</f>
        <v>0</v>
      </c>
      <c r="B4442" s="235" t="str">
        <f>'32-Exterior Improvements'!B13</f>
        <v>32 01 13.62 Asphalt Surface Treatment</v>
      </c>
      <c r="C4442" s="254"/>
      <c r="D4442" s="239" t="str" cm="1">
        <f t="array" ref="D4442">_xlfn.IFNA(_xlfn.IFS('32-Exterior Improvements'!D13="*",'32-Exterior Improvements'!C13,'32-Exterior Improvements'!F13="*",'32-Exterior Improvements'!E13,'32-Exterior Improvements'!H13="*",'32-Exterior Improvements'!G13,'32-Exterior Improvements'!J13="*",'32-Exterior Improvements'!I13,'32-Exterior Improvements'!L13="*",'32-Exterior Improvements'!K13,'32-Exterior Improvements'!N13="*",'32-Exterior Improvements'!M13,'32-Exterior Improvements'!P13="*",'32-Exterior Improvements'!O13,'32-Exterior Improvements'!R13="*",'32-Exterior Improvements'!Q13,'32-Exterior Improvements'!T13="*",'32-Exterior Improvements'!S13),"")</f>
        <v/>
      </c>
      <c r="E4442" s="622" t="e">
        <f>D4442/'Project Data'!$D$22</f>
        <v>#VALUE!</v>
      </c>
      <c r="F4442" s="174" t="s">
        <v>44</v>
      </c>
      <c r="G4442" s="239" t="str" cm="1">
        <f t="array" ref="G4442">_xlfn.IFNA(_xlfn.IFS('32-Exterior Improvements'!F13="*",'32-Exterior Improvements'!E13,'32-Exterior Improvements'!H13="*",'32-Exterior Improvements'!G13,'32-Exterior Improvements'!J13="*",'32-Exterior Improvements'!I13,'32-Exterior Improvements'!L13="*",'32-Exterior Improvements'!K13,'32-Exterior Improvements'!N13="*",'32-Exterior Improvements'!M13,'32-Exterior Improvements'!P13="*",'32-Exterior Improvements'!O13,'32-Exterior Improvements'!R13="*",'32-Exterior Improvements'!Q13,'32-Exterior Improvements'!T13="*",'32-Exterior Improvements'!S13,'32-Exterior Improvements'!V13="*",'32-Exterior Improvements'!U13),"")</f>
        <v/>
      </c>
      <c r="H4442" s="236" t="e">
        <f>G4442/'Project Data'!$D$22</f>
        <v>#VALUE!</v>
      </c>
      <c r="I4442" s="186"/>
      <c r="J4442" s="224"/>
      <c r="K4442" s="242"/>
    </row>
    <row r="4443" spans="1:11" s="147" customFormat="1" ht="15.6" hidden="1">
      <c r="A4443" s="198">
        <f>'32-Exterior Improvements'!A14</f>
        <v>0</v>
      </c>
      <c r="B4443" s="235" t="str">
        <f>'32-Exterior Improvements'!B14</f>
        <v>32 01 16 Flexible Paving Rehabilitation</v>
      </c>
      <c r="C4443" s="254"/>
      <c r="D4443" s="239" t="str" cm="1">
        <f t="array" ref="D4443">_xlfn.IFNA(_xlfn.IFS('32-Exterior Improvements'!D14="*",'32-Exterior Improvements'!C14,'32-Exterior Improvements'!F14="*",'32-Exterior Improvements'!E14,'32-Exterior Improvements'!H14="*",'32-Exterior Improvements'!G14,'32-Exterior Improvements'!J14="*",'32-Exterior Improvements'!I14,'32-Exterior Improvements'!L14="*",'32-Exterior Improvements'!K14,'32-Exterior Improvements'!N14="*",'32-Exterior Improvements'!M14,'32-Exterior Improvements'!P14="*",'32-Exterior Improvements'!O14,'32-Exterior Improvements'!R14="*",'32-Exterior Improvements'!Q14,'32-Exterior Improvements'!T14="*",'32-Exterior Improvements'!S14),"")</f>
        <v/>
      </c>
      <c r="E4443" s="622" t="e">
        <f>D4443/'Project Data'!$D$22</f>
        <v>#VALUE!</v>
      </c>
      <c r="F4443" s="174" t="s">
        <v>44</v>
      </c>
      <c r="G4443" s="239" t="str" cm="1">
        <f t="array" ref="G4443">_xlfn.IFNA(_xlfn.IFS('32-Exterior Improvements'!F14="*",'32-Exterior Improvements'!E14,'32-Exterior Improvements'!H14="*",'32-Exterior Improvements'!G14,'32-Exterior Improvements'!J14="*",'32-Exterior Improvements'!I14,'32-Exterior Improvements'!L14="*",'32-Exterior Improvements'!K14,'32-Exterior Improvements'!N14="*",'32-Exterior Improvements'!M14,'32-Exterior Improvements'!P14="*",'32-Exterior Improvements'!O14,'32-Exterior Improvements'!R14="*",'32-Exterior Improvements'!Q14,'32-Exterior Improvements'!T14="*",'32-Exterior Improvements'!S14,'32-Exterior Improvements'!V14="*",'32-Exterior Improvements'!U14),"")</f>
        <v/>
      </c>
      <c r="H4443" s="236" t="e">
        <f>G4443/'Project Data'!$D$22</f>
        <v>#VALUE!</v>
      </c>
      <c r="I4443" s="186"/>
      <c r="J4443" s="224"/>
      <c r="K4443" s="242"/>
    </row>
    <row r="4444" spans="1:11" s="147" customFormat="1" ht="15.6" hidden="1">
      <c r="A4444" s="198">
        <f>'32-Exterior Improvements'!A15</f>
        <v>0</v>
      </c>
      <c r="B4444" s="235" t="str">
        <f>'32-Exterior Improvements'!B15</f>
        <v>32 01 17 Flexible Paving Repair</v>
      </c>
      <c r="C4444" s="254"/>
      <c r="D4444" s="239" t="str" cm="1">
        <f t="array" ref="D4444">_xlfn.IFNA(_xlfn.IFS('32-Exterior Improvements'!D15="*",'32-Exterior Improvements'!C15,'32-Exterior Improvements'!F15="*",'32-Exterior Improvements'!E15,'32-Exterior Improvements'!H15="*",'32-Exterior Improvements'!G15,'32-Exterior Improvements'!J15="*",'32-Exterior Improvements'!I15,'32-Exterior Improvements'!L15="*",'32-Exterior Improvements'!K15,'32-Exterior Improvements'!N15="*",'32-Exterior Improvements'!M15,'32-Exterior Improvements'!P15="*",'32-Exterior Improvements'!O15,'32-Exterior Improvements'!R15="*",'32-Exterior Improvements'!Q15,'32-Exterior Improvements'!T15="*",'32-Exterior Improvements'!S15),"")</f>
        <v/>
      </c>
      <c r="E4444" s="622" t="e">
        <f>D4444/'Project Data'!$D$22</f>
        <v>#VALUE!</v>
      </c>
      <c r="F4444" s="174" t="s">
        <v>44</v>
      </c>
      <c r="G4444" s="239" t="str" cm="1">
        <f t="array" ref="G4444">_xlfn.IFNA(_xlfn.IFS('32-Exterior Improvements'!F15="*",'32-Exterior Improvements'!E15,'32-Exterior Improvements'!H15="*",'32-Exterior Improvements'!G15,'32-Exterior Improvements'!J15="*",'32-Exterior Improvements'!I15,'32-Exterior Improvements'!L15="*",'32-Exterior Improvements'!K15,'32-Exterior Improvements'!N15="*",'32-Exterior Improvements'!M15,'32-Exterior Improvements'!P15="*",'32-Exterior Improvements'!O15,'32-Exterior Improvements'!R15="*",'32-Exterior Improvements'!Q15,'32-Exterior Improvements'!T15="*",'32-Exterior Improvements'!S15,'32-Exterior Improvements'!V15="*",'32-Exterior Improvements'!U15),"")</f>
        <v/>
      </c>
      <c r="H4444" s="236" t="e">
        <f>G4444/'Project Data'!$D$22</f>
        <v>#VALUE!</v>
      </c>
      <c r="I4444" s="186"/>
      <c r="J4444" s="224"/>
      <c r="K4444" s="242"/>
    </row>
    <row r="4445" spans="1:11" s="147" customFormat="1" ht="15.6" hidden="1">
      <c r="A4445" s="198">
        <f>'32-Exterior Improvements'!A16</f>
        <v>0</v>
      </c>
      <c r="B4445" s="235" t="str">
        <f>'32-Exterior Improvements'!B16</f>
        <v>32 01 17.61 Sealing Cracks in Asphalt Paving</v>
      </c>
      <c r="C4445" s="254"/>
      <c r="D4445" s="239" t="str" cm="1">
        <f t="array" ref="D4445">_xlfn.IFNA(_xlfn.IFS('32-Exterior Improvements'!D16="*",'32-Exterior Improvements'!C16,'32-Exterior Improvements'!F16="*",'32-Exterior Improvements'!E16,'32-Exterior Improvements'!H16="*",'32-Exterior Improvements'!G16,'32-Exterior Improvements'!J16="*",'32-Exterior Improvements'!I16,'32-Exterior Improvements'!L16="*",'32-Exterior Improvements'!K16,'32-Exterior Improvements'!N16="*",'32-Exterior Improvements'!M16,'32-Exterior Improvements'!P16="*",'32-Exterior Improvements'!O16,'32-Exterior Improvements'!R16="*",'32-Exterior Improvements'!Q16,'32-Exterior Improvements'!T16="*",'32-Exterior Improvements'!S16),"")</f>
        <v/>
      </c>
      <c r="E4445" s="622" t="e">
        <f>D4445/'Project Data'!$D$22</f>
        <v>#VALUE!</v>
      </c>
      <c r="F4445" s="174" t="s">
        <v>44</v>
      </c>
      <c r="G4445" s="239" t="str" cm="1">
        <f t="array" ref="G4445">_xlfn.IFNA(_xlfn.IFS('32-Exterior Improvements'!F16="*",'32-Exterior Improvements'!E16,'32-Exterior Improvements'!H16="*",'32-Exterior Improvements'!G16,'32-Exterior Improvements'!J16="*",'32-Exterior Improvements'!I16,'32-Exterior Improvements'!L16="*",'32-Exterior Improvements'!K16,'32-Exterior Improvements'!N16="*",'32-Exterior Improvements'!M16,'32-Exterior Improvements'!P16="*",'32-Exterior Improvements'!O16,'32-Exterior Improvements'!R16="*",'32-Exterior Improvements'!Q16,'32-Exterior Improvements'!T16="*",'32-Exterior Improvements'!S16,'32-Exterior Improvements'!V16="*",'32-Exterior Improvements'!U16),"")</f>
        <v/>
      </c>
      <c r="H4445" s="236" t="e">
        <f>G4445/'Project Data'!$D$22</f>
        <v>#VALUE!</v>
      </c>
      <c r="I4445" s="186"/>
      <c r="J4445" s="224"/>
      <c r="K4445" s="242"/>
    </row>
    <row r="4446" spans="1:11" s="147" customFormat="1" ht="15.6" hidden="1">
      <c r="A4446" s="198">
        <f>'32-Exterior Improvements'!A17</f>
        <v>0</v>
      </c>
      <c r="B4446" s="235" t="str">
        <f>'32-Exterior Improvements'!B17</f>
        <v>32 01 19 Rigid Paving Surface Treatment</v>
      </c>
      <c r="C4446" s="254"/>
      <c r="D4446" s="239" t="str" cm="1">
        <f t="array" ref="D4446">_xlfn.IFNA(_xlfn.IFS('32-Exterior Improvements'!D17="*",'32-Exterior Improvements'!C17,'32-Exterior Improvements'!F17="*",'32-Exterior Improvements'!E17,'32-Exterior Improvements'!H17="*",'32-Exterior Improvements'!G17,'32-Exterior Improvements'!J17="*",'32-Exterior Improvements'!I17,'32-Exterior Improvements'!L17="*",'32-Exterior Improvements'!K17,'32-Exterior Improvements'!N17="*",'32-Exterior Improvements'!M17,'32-Exterior Improvements'!P17="*",'32-Exterior Improvements'!O17,'32-Exterior Improvements'!R17="*",'32-Exterior Improvements'!Q17,'32-Exterior Improvements'!T17="*",'32-Exterior Improvements'!S17),"")</f>
        <v/>
      </c>
      <c r="E4446" s="622" t="e">
        <f>D4446/'Project Data'!$D$22</f>
        <v>#VALUE!</v>
      </c>
      <c r="F4446" s="174" t="s">
        <v>44</v>
      </c>
      <c r="G4446" s="239" t="str" cm="1">
        <f t="array" ref="G4446">_xlfn.IFNA(_xlfn.IFS('32-Exterior Improvements'!F17="*",'32-Exterior Improvements'!E17,'32-Exterior Improvements'!H17="*",'32-Exterior Improvements'!G17,'32-Exterior Improvements'!J17="*",'32-Exterior Improvements'!I17,'32-Exterior Improvements'!L17="*",'32-Exterior Improvements'!K17,'32-Exterior Improvements'!N17="*",'32-Exterior Improvements'!M17,'32-Exterior Improvements'!P17="*",'32-Exterior Improvements'!O17,'32-Exterior Improvements'!R17="*",'32-Exterior Improvements'!Q17,'32-Exterior Improvements'!T17="*",'32-Exterior Improvements'!S17,'32-Exterior Improvements'!V17="*",'32-Exterior Improvements'!U17),"")</f>
        <v/>
      </c>
      <c r="H4446" s="236" t="e">
        <f>G4446/'Project Data'!$D$22</f>
        <v>#VALUE!</v>
      </c>
      <c r="I4446" s="186"/>
      <c r="J4446" s="224"/>
      <c r="K4446" s="242"/>
    </row>
    <row r="4447" spans="1:11" s="147" customFormat="1" ht="15.6" hidden="1">
      <c r="A4447" s="198">
        <f>'32-Exterior Improvements'!A18</f>
        <v>0</v>
      </c>
      <c r="B4447" s="235" t="str">
        <f>'32-Exterior Improvements'!B18</f>
        <v>32 01 19.61 Sealing of Joints in Rigid Paving</v>
      </c>
      <c r="C4447" s="254"/>
      <c r="D4447" s="239" t="str" cm="1">
        <f t="array" ref="D4447">_xlfn.IFNA(_xlfn.IFS('32-Exterior Improvements'!D18="*",'32-Exterior Improvements'!C18,'32-Exterior Improvements'!F18="*",'32-Exterior Improvements'!E18,'32-Exterior Improvements'!H18="*",'32-Exterior Improvements'!G18,'32-Exterior Improvements'!J18="*",'32-Exterior Improvements'!I18,'32-Exterior Improvements'!L18="*",'32-Exterior Improvements'!K18,'32-Exterior Improvements'!N18="*",'32-Exterior Improvements'!M18,'32-Exterior Improvements'!P18="*",'32-Exterior Improvements'!O18,'32-Exterior Improvements'!R18="*",'32-Exterior Improvements'!Q18,'32-Exterior Improvements'!T18="*",'32-Exterior Improvements'!S18),"")</f>
        <v/>
      </c>
      <c r="E4447" s="622" t="e">
        <f>D4447/'Project Data'!$D$22</f>
        <v>#VALUE!</v>
      </c>
      <c r="F4447" s="174" t="s">
        <v>44</v>
      </c>
      <c r="G4447" s="239" t="str" cm="1">
        <f t="array" ref="G4447">_xlfn.IFNA(_xlfn.IFS('32-Exterior Improvements'!F18="*",'32-Exterior Improvements'!E18,'32-Exterior Improvements'!H18="*",'32-Exterior Improvements'!G18,'32-Exterior Improvements'!J18="*",'32-Exterior Improvements'!I18,'32-Exterior Improvements'!L18="*",'32-Exterior Improvements'!K18,'32-Exterior Improvements'!N18="*",'32-Exterior Improvements'!M18,'32-Exterior Improvements'!P18="*",'32-Exterior Improvements'!O18,'32-Exterior Improvements'!R18="*",'32-Exterior Improvements'!Q18,'32-Exterior Improvements'!T18="*",'32-Exterior Improvements'!S18,'32-Exterior Improvements'!V18="*",'32-Exterior Improvements'!U18),"")</f>
        <v/>
      </c>
      <c r="H4447" s="236" t="e">
        <f>G4447/'Project Data'!$D$22</f>
        <v>#VALUE!</v>
      </c>
      <c r="I4447" s="186"/>
      <c r="J4447" s="224"/>
      <c r="K4447" s="242"/>
    </row>
    <row r="4448" spans="1:11" s="147" customFormat="1" ht="15.6" hidden="1">
      <c r="A4448" s="198">
        <f>'32-Exterior Improvements'!A19</f>
        <v>0</v>
      </c>
      <c r="B4448" s="235" t="str">
        <f>'32-Exterior Improvements'!B19</f>
        <v>32 01 19.62 Patching of Rigid Paving</v>
      </c>
      <c r="C4448" s="254"/>
      <c r="D4448" s="239" t="str" cm="1">
        <f t="array" ref="D4448">_xlfn.IFNA(_xlfn.IFS('32-Exterior Improvements'!D19="*",'32-Exterior Improvements'!C19,'32-Exterior Improvements'!F19="*",'32-Exterior Improvements'!E19,'32-Exterior Improvements'!H19="*",'32-Exterior Improvements'!G19,'32-Exterior Improvements'!J19="*",'32-Exterior Improvements'!I19,'32-Exterior Improvements'!L19="*",'32-Exterior Improvements'!K19,'32-Exterior Improvements'!N19="*",'32-Exterior Improvements'!M19,'32-Exterior Improvements'!P19="*",'32-Exterior Improvements'!O19,'32-Exterior Improvements'!R19="*",'32-Exterior Improvements'!Q19,'32-Exterior Improvements'!T19="*",'32-Exterior Improvements'!S19),"")</f>
        <v/>
      </c>
      <c r="E4448" s="622" t="e">
        <f>D4448/'Project Data'!$D$22</f>
        <v>#VALUE!</v>
      </c>
      <c r="F4448" s="174" t="s">
        <v>44</v>
      </c>
      <c r="G4448" s="239" t="str" cm="1">
        <f t="array" ref="G4448">_xlfn.IFNA(_xlfn.IFS('32-Exterior Improvements'!F19="*",'32-Exterior Improvements'!E19,'32-Exterior Improvements'!H19="*",'32-Exterior Improvements'!G19,'32-Exterior Improvements'!J19="*",'32-Exterior Improvements'!I19,'32-Exterior Improvements'!L19="*",'32-Exterior Improvements'!K19,'32-Exterior Improvements'!N19="*",'32-Exterior Improvements'!M19,'32-Exterior Improvements'!P19="*",'32-Exterior Improvements'!O19,'32-Exterior Improvements'!R19="*",'32-Exterior Improvements'!Q19,'32-Exterior Improvements'!T19="*",'32-Exterior Improvements'!S19,'32-Exterior Improvements'!V19="*",'32-Exterior Improvements'!U19),"")</f>
        <v/>
      </c>
      <c r="H4448" s="236" t="e">
        <f>G4448/'Project Data'!$D$22</f>
        <v>#VALUE!</v>
      </c>
      <c r="I4448" s="186"/>
      <c r="J4448" s="224"/>
      <c r="K4448" s="242"/>
    </row>
    <row r="4449" spans="1:11" s="147" customFormat="1" ht="15.6" hidden="1">
      <c r="A4449" s="198">
        <f>'32-Exterior Improvements'!A20</f>
        <v>0</v>
      </c>
      <c r="B4449" s="235" t="str">
        <f>'32-Exterior Improvements'!B20</f>
        <v>32 01 23 Base Course Reconditioning</v>
      </c>
      <c r="C4449" s="254"/>
      <c r="D4449" s="239" t="str" cm="1">
        <f t="array" ref="D4449">_xlfn.IFNA(_xlfn.IFS('32-Exterior Improvements'!D20="*",'32-Exterior Improvements'!C20,'32-Exterior Improvements'!F20="*",'32-Exterior Improvements'!E20,'32-Exterior Improvements'!H20="*",'32-Exterior Improvements'!G20,'32-Exterior Improvements'!J20="*",'32-Exterior Improvements'!I20,'32-Exterior Improvements'!L20="*",'32-Exterior Improvements'!K20,'32-Exterior Improvements'!N20="*",'32-Exterior Improvements'!M20,'32-Exterior Improvements'!P20="*",'32-Exterior Improvements'!O20,'32-Exterior Improvements'!R20="*",'32-Exterior Improvements'!Q20,'32-Exterior Improvements'!T20="*",'32-Exterior Improvements'!S20),"")</f>
        <v/>
      </c>
      <c r="E4449" s="622" t="e">
        <f>D4449/'Project Data'!$D$22</f>
        <v>#VALUE!</v>
      </c>
      <c r="F4449" s="174" t="s">
        <v>44</v>
      </c>
      <c r="G4449" s="239" t="str" cm="1">
        <f t="array" ref="G4449">_xlfn.IFNA(_xlfn.IFS('32-Exterior Improvements'!F20="*",'32-Exterior Improvements'!E20,'32-Exterior Improvements'!H20="*",'32-Exterior Improvements'!G20,'32-Exterior Improvements'!J20="*",'32-Exterior Improvements'!I20,'32-Exterior Improvements'!L20="*",'32-Exterior Improvements'!K20,'32-Exterior Improvements'!N20="*",'32-Exterior Improvements'!M20,'32-Exterior Improvements'!P20="*",'32-Exterior Improvements'!O20,'32-Exterior Improvements'!R20="*",'32-Exterior Improvements'!Q20,'32-Exterior Improvements'!T20="*",'32-Exterior Improvements'!S20,'32-Exterior Improvements'!V20="*",'32-Exterior Improvements'!U20),"")</f>
        <v/>
      </c>
      <c r="H4449" s="236" t="e">
        <f>G4449/'Project Data'!$D$22</f>
        <v>#VALUE!</v>
      </c>
      <c r="I4449" s="186"/>
      <c r="J4449" s="224"/>
      <c r="K4449" s="242"/>
    </row>
    <row r="4450" spans="1:11" s="147" customFormat="1" ht="15.6" hidden="1">
      <c r="A4450" s="198">
        <f>'32-Exterior Improvements'!A21</f>
        <v>0</v>
      </c>
      <c r="B4450" s="235" t="str">
        <f>'32-Exterior Improvements'!B21</f>
        <v>32 01 26 Rigid Paving Rehabilitation</v>
      </c>
      <c r="C4450" s="254"/>
      <c r="D4450" s="239" t="str" cm="1">
        <f t="array" ref="D4450">_xlfn.IFNA(_xlfn.IFS('32-Exterior Improvements'!D21="*",'32-Exterior Improvements'!C21,'32-Exterior Improvements'!F21="*",'32-Exterior Improvements'!E21,'32-Exterior Improvements'!H21="*",'32-Exterior Improvements'!G21,'32-Exterior Improvements'!J21="*",'32-Exterior Improvements'!I21,'32-Exterior Improvements'!L21="*",'32-Exterior Improvements'!K21,'32-Exterior Improvements'!N21="*",'32-Exterior Improvements'!M21,'32-Exterior Improvements'!P21="*",'32-Exterior Improvements'!O21,'32-Exterior Improvements'!R21="*",'32-Exterior Improvements'!Q21,'32-Exterior Improvements'!T21="*",'32-Exterior Improvements'!S21),"")</f>
        <v/>
      </c>
      <c r="E4450" s="622" t="e">
        <f>D4450/'Project Data'!$D$22</f>
        <v>#VALUE!</v>
      </c>
      <c r="F4450" s="174" t="s">
        <v>44</v>
      </c>
      <c r="G4450" s="239" t="str" cm="1">
        <f t="array" ref="G4450">_xlfn.IFNA(_xlfn.IFS('32-Exterior Improvements'!F21="*",'32-Exterior Improvements'!E21,'32-Exterior Improvements'!H21="*",'32-Exterior Improvements'!G21,'32-Exterior Improvements'!J21="*",'32-Exterior Improvements'!I21,'32-Exterior Improvements'!L21="*",'32-Exterior Improvements'!K21,'32-Exterior Improvements'!N21="*",'32-Exterior Improvements'!M21,'32-Exterior Improvements'!P21="*",'32-Exterior Improvements'!O21,'32-Exterior Improvements'!R21="*",'32-Exterior Improvements'!Q21,'32-Exterior Improvements'!T21="*",'32-Exterior Improvements'!S21,'32-Exterior Improvements'!V21="*",'32-Exterior Improvements'!U21),"")</f>
        <v/>
      </c>
      <c r="H4450" s="236" t="e">
        <f>G4450/'Project Data'!$D$22</f>
        <v>#VALUE!</v>
      </c>
      <c r="I4450" s="186"/>
      <c r="J4450" s="224"/>
      <c r="K4450" s="242"/>
    </row>
    <row r="4451" spans="1:11" s="147" customFormat="1" ht="15.6" hidden="1">
      <c r="A4451" s="198">
        <f>'32-Exterior Improvements'!A22</f>
        <v>0</v>
      </c>
      <c r="B4451" s="235" t="str">
        <f>'32-Exterior Improvements'!B22</f>
        <v>32 01 26.71 Grooving of Concrete Paving</v>
      </c>
      <c r="C4451" s="254"/>
      <c r="D4451" s="239" t="str" cm="1">
        <f t="array" ref="D4451">_xlfn.IFNA(_xlfn.IFS('32-Exterior Improvements'!D22="*",'32-Exterior Improvements'!C22,'32-Exterior Improvements'!F22="*",'32-Exterior Improvements'!E22,'32-Exterior Improvements'!H22="*",'32-Exterior Improvements'!G22,'32-Exterior Improvements'!J22="*",'32-Exterior Improvements'!I22,'32-Exterior Improvements'!L22="*",'32-Exterior Improvements'!K22,'32-Exterior Improvements'!N22="*",'32-Exterior Improvements'!M22,'32-Exterior Improvements'!P22="*",'32-Exterior Improvements'!O22,'32-Exterior Improvements'!R22="*",'32-Exterior Improvements'!Q22,'32-Exterior Improvements'!T22="*",'32-Exterior Improvements'!S22),"")</f>
        <v/>
      </c>
      <c r="E4451" s="622" t="e">
        <f>D4451/'Project Data'!$D$22</f>
        <v>#VALUE!</v>
      </c>
      <c r="F4451" s="174" t="s">
        <v>44</v>
      </c>
      <c r="G4451" s="239" t="str" cm="1">
        <f t="array" ref="G4451">_xlfn.IFNA(_xlfn.IFS('32-Exterior Improvements'!F22="*",'32-Exterior Improvements'!E22,'32-Exterior Improvements'!H22="*",'32-Exterior Improvements'!G22,'32-Exterior Improvements'!J22="*",'32-Exterior Improvements'!I22,'32-Exterior Improvements'!L22="*",'32-Exterior Improvements'!K22,'32-Exterior Improvements'!N22="*",'32-Exterior Improvements'!M22,'32-Exterior Improvements'!P22="*",'32-Exterior Improvements'!O22,'32-Exterior Improvements'!R22="*",'32-Exterior Improvements'!Q22,'32-Exterior Improvements'!T22="*",'32-Exterior Improvements'!S22,'32-Exterior Improvements'!V22="*",'32-Exterior Improvements'!U22),"")</f>
        <v/>
      </c>
      <c r="H4451" s="236" t="e">
        <f>G4451/'Project Data'!$D$22</f>
        <v>#VALUE!</v>
      </c>
      <c r="I4451" s="186"/>
      <c r="J4451" s="224"/>
      <c r="K4451" s="242"/>
    </row>
    <row r="4452" spans="1:11" s="147" customFormat="1" ht="15.6" hidden="1">
      <c r="A4452" s="198">
        <f>'32-Exterior Improvements'!A23</f>
        <v>0</v>
      </c>
      <c r="B4452" s="235" t="str">
        <f>'32-Exterior Improvements'!B23</f>
        <v>32 01 26.72 Grinding of Concrete Paving</v>
      </c>
      <c r="C4452" s="254"/>
      <c r="D4452" s="239" t="str" cm="1">
        <f t="array" ref="D4452">_xlfn.IFNA(_xlfn.IFS('32-Exterior Improvements'!D23="*",'32-Exterior Improvements'!C23,'32-Exterior Improvements'!F23="*",'32-Exterior Improvements'!E23,'32-Exterior Improvements'!H23="*",'32-Exterior Improvements'!G23,'32-Exterior Improvements'!J23="*",'32-Exterior Improvements'!I23,'32-Exterior Improvements'!L23="*",'32-Exterior Improvements'!K23,'32-Exterior Improvements'!N23="*",'32-Exterior Improvements'!M23,'32-Exterior Improvements'!P23="*",'32-Exterior Improvements'!O23,'32-Exterior Improvements'!R23="*",'32-Exterior Improvements'!Q23,'32-Exterior Improvements'!T23="*",'32-Exterior Improvements'!S23),"")</f>
        <v/>
      </c>
      <c r="E4452" s="622" t="e">
        <f>D4452/'Project Data'!$D$22</f>
        <v>#VALUE!</v>
      </c>
      <c r="F4452" s="174" t="s">
        <v>44</v>
      </c>
      <c r="G4452" s="239" t="str" cm="1">
        <f t="array" ref="G4452">_xlfn.IFNA(_xlfn.IFS('32-Exterior Improvements'!F23="*",'32-Exterior Improvements'!E23,'32-Exterior Improvements'!H23="*",'32-Exterior Improvements'!G23,'32-Exterior Improvements'!J23="*",'32-Exterior Improvements'!I23,'32-Exterior Improvements'!L23="*",'32-Exterior Improvements'!K23,'32-Exterior Improvements'!N23="*",'32-Exterior Improvements'!M23,'32-Exterior Improvements'!P23="*",'32-Exterior Improvements'!O23,'32-Exterior Improvements'!R23="*",'32-Exterior Improvements'!Q23,'32-Exterior Improvements'!T23="*",'32-Exterior Improvements'!S23,'32-Exterior Improvements'!V23="*",'32-Exterior Improvements'!U23),"")</f>
        <v/>
      </c>
      <c r="H4452" s="236" t="e">
        <f>G4452/'Project Data'!$D$22</f>
        <v>#VALUE!</v>
      </c>
      <c r="I4452" s="186"/>
      <c r="J4452" s="224"/>
      <c r="K4452" s="242"/>
    </row>
    <row r="4453" spans="1:11" s="147" customFormat="1" ht="15.6" hidden="1">
      <c r="A4453" s="198">
        <f>'32-Exterior Improvements'!A24</f>
        <v>0</v>
      </c>
      <c r="B4453" s="235" t="str">
        <f>'32-Exterior Improvements'!B24</f>
        <v>32 01 26.73 Milling of Concrete Paving</v>
      </c>
      <c r="C4453" s="254"/>
      <c r="D4453" s="239" t="str" cm="1">
        <f t="array" ref="D4453">_xlfn.IFNA(_xlfn.IFS('32-Exterior Improvements'!D24="*",'32-Exterior Improvements'!C24,'32-Exterior Improvements'!F24="*",'32-Exterior Improvements'!E24,'32-Exterior Improvements'!H24="*",'32-Exterior Improvements'!G24,'32-Exterior Improvements'!J24="*",'32-Exterior Improvements'!I24,'32-Exterior Improvements'!L24="*",'32-Exterior Improvements'!K24,'32-Exterior Improvements'!N24="*",'32-Exterior Improvements'!M24,'32-Exterior Improvements'!P24="*",'32-Exterior Improvements'!O24,'32-Exterior Improvements'!R24="*",'32-Exterior Improvements'!Q24,'32-Exterior Improvements'!T24="*",'32-Exterior Improvements'!S24),"")</f>
        <v/>
      </c>
      <c r="E4453" s="622" t="e">
        <f>D4453/'Project Data'!$D$22</f>
        <v>#VALUE!</v>
      </c>
      <c r="F4453" s="174" t="s">
        <v>44</v>
      </c>
      <c r="G4453" s="239" t="str" cm="1">
        <f t="array" ref="G4453">_xlfn.IFNA(_xlfn.IFS('32-Exterior Improvements'!F24="*",'32-Exterior Improvements'!E24,'32-Exterior Improvements'!H24="*",'32-Exterior Improvements'!G24,'32-Exterior Improvements'!J24="*",'32-Exterior Improvements'!I24,'32-Exterior Improvements'!L24="*",'32-Exterior Improvements'!K24,'32-Exterior Improvements'!N24="*",'32-Exterior Improvements'!M24,'32-Exterior Improvements'!P24="*",'32-Exterior Improvements'!O24,'32-Exterior Improvements'!R24="*",'32-Exterior Improvements'!Q24,'32-Exterior Improvements'!T24="*",'32-Exterior Improvements'!S24,'32-Exterior Improvements'!V24="*",'32-Exterior Improvements'!U24),"")</f>
        <v/>
      </c>
      <c r="H4453" s="236" t="e">
        <f>G4453/'Project Data'!$D$22</f>
        <v>#VALUE!</v>
      </c>
      <c r="I4453" s="186"/>
      <c r="J4453" s="224"/>
      <c r="K4453" s="242"/>
    </row>
    <row r="4454" spans="1:11" s="147" customFormat="1" ht="15.6" hidden="1">
      <c r="A4454" s="198">
        <f>'32-Exterior Improvements'!A25</f>
        <v>0</v>
      </c>
      <c r="B4454" s="235" t="str">
        <f>'32-Exterior Improvements'!B25</f>
        <v>32 01 26.74 Concrete Overlays</v>
      </c>
      <c r="C4454" s="254"/>
      <c r="D4454" s="239" t="str" cm="1">
        <f t="array" ref="D4454">_xlfn.IFNA(_xlfn.IFS('32-Exterior Improvements'!D25="*",'32-Exterior Improvements'!C25,'32-Exterior Improvements'!F25="*",'32-Exterior Improvements'!E25,'32-Exterior Improvements'!H25="*",'32-Exterior Improvements'!G25,'32-Exterior Improvements'!J25="*",'32-Exterior Improvements'!I25,'32-Exterior Improvements'!L25="*",'32-Exterior Improvements'!K25,'32-Exterior Improvements'!N25="*",'32-Exterior Improvements'!M25,'32-Exterior Improvements'!P25="*",'32-Exterior Improvements'!O25,'32-Exterior Improvements'!R25="*",'32-Exterior Improvements'!Q25,'32-Exterior Improvements'!T25="*",'32-Exterior Improvements'!S25),"")</f>
        <v/>
      </c>
      <c r="E4454" s="622" t="e">
        <f>D4454/'Project Data'!$D$22</f>
        <v>#VALUE!</v>
      </c>
      <c r="F4454" s="174" t="s">
        <v>44</v>
      </c>
      <c r="G4454" s="239" t="str" cm="1">
        <f t="array" ref="G4454">_xlfn.IFNA(_xlfn.IFS('32-Exterior Improvements'!F25="*",'32-Exterior Improvements'!E25,'32-Exterior Improvements'!H25="*",'32-Exterior Improvements'!G25,'32-Exterior Improvements'!J25="*",'32-Exterior Improvements'!I25,'32-Exterior Improvements'!L25="*",'32-Exterior Improvements'!K25,'32-Exterior Improvements'!N25="*",'32-Exterior Improvements'!M25,'32-Exterior Improvements'!P25="*",'32-Exterior Improvements'!O25,'32-Exterior Improvements'!R25="*",'32-Exterior Improvements'!Q25,'32-Exterior Improvements'!T25="*",'32-Exterior Improvements'!S25,'32-Exterior Improvements'!V25="*",'32-Exterior Improvements'!U25),"")</f>
        <v/>
      </c>
      <c r="H4454" s="236" t="e">
        <f>G4454/'Project Data'!$D$22</f>
        <v>#VALUE!</v>
      </c>
      <c r="I4454" s="186"/>
      <c r="J4454" s="224"/>
      <c r="K4454" s="242"/>
    </row>
    <row r="4455" spans="1:11" s="147" customFormat="1" ht="15.6" hidden="1">
      <c r="A4455" s="198">
        <f>'32-Exterior Improvements'!A26</f>
        <v>0</v>
      </c>
      <c r="B4455" s="235" t="str">
        <f>'32-Exterior Improvements'!B26</f>
        <v>32 01 26.75 Concrete Paving Reuse</v>
      </c>
      <c r="C4455" s="254"/>
      <c r="D4455" s="239" t="str" cm="1">
        <f t="array" ref="D4455">_xlfn.IFNA(_xlfn.IFS('32-Exterior Improvements'!D26="*",'32-Exterior Improvements'!C26,'32-Exterior Improvements'!F26="*",'32-Exterior Improvements'!E26,'32-Exterior Improvements'!H26="*",'32-Exterior Improvements'!G26,'32-Exterior Improvements'!J26="*",'32-Exterior Improvements'!I26,'32-Exterior Improvements'!L26="*",'32-Exterior Improvements'!K26,'32-Exterior Improvements'!N26="*",'32-Exterior Improvements'!M26,'32-Exterior Improvements'!P26="*",'32-Exterior Improvements'!O26,'32-Exterior Improvements'!R26="*",'32-Exterior Improvements'!Q26,'32-Exterior Improvements'!T26="*",'32-Exterior Improvements'!S26),"")</f>
        <v/>
      </c>
      <c r="E4455" s="622" t="e">
        <f>D4455/'Project Data'!$D$22</f>
        <v>#VALUE!</v>
      </c>
      <c r="F4455" s="174" t="s">
        <v>44</v>
      </c>
      <c r="G4455" s="239" t="str" cm="1">
        <f t="array" ref="G4455">_xlfn.IFNA(_xlfn.IFS('32-Exterior Improvements'!F26="*",'32-Exterior Improvements'!E26,'32-Exterior Improvements'!H26="*",'32-Exterior Improvements'!G26,'32-Exterior Improvements'!J26="*",'32-Exterior Improvements'!I26,'32-Exterior Improvements'!L26="*",'32-Exterior Improvements'!K26,'32-Exterior Improvements'!N26="*",'32-Exterior Improvements'!M26,'32-Exterior Improvements'!P26="*",'32-Exterior Improvements'!O26,'32-Exterior Improvements'!R26="*",'32-Exterior Improvements'!Q26,'32-Exterior Improvements'!T26="*",'32-Exterior Improvements'!S26,'32-Exterior Improvements'!V26="*",'32-Exterior Improvements'!U26),"")</f>
        <v/>
      </c>
      <c r="H4455" s="236" t="e">
        <f>G4455/'Project Data'!$D$22</f>
        <v>#VALUE!</v>
      </c>
      <c r="I4455" s="186"/>
      <c r="J4455" s="224"/>
      <c r="K4455" s="242"/>
    </row>
    <row r="4456" spans="1:11" s="147" customFormat="1" ht="15.6" hidden="1">
      <c r="A4456" s="198">
        <f>'32-Exterior Improvements'!A27</f>
        <v>0</v>
      </c>
      <c r="B4456" s="235" t="str">
        <f>'32-Exterior Improvements'!B27</f>
        <v>32 01 29 Rigid Paving Repair</v>
      </c>
      <c r="C4456" s="254"/>
      <c r="D4456" s="239" t="str" cm="1">
        <f t="array" ref="D4456">_xlfn.IFNA(_xlfn.IFS('32-Exterior Improvements'!D27="*",'32-Exterior Improvements'!C27,'32-Exterior Improvements'!F27="*",'32-Exterior Improvements'!E27,'32-Exterior Improvements'!H27="*",'32-Exterior Improvements'!G27,'32-Exterior Improvements'!J27="*",'32-Exterior Improvements'!I27,'32-Exterior Improvements'!L27="*",'32-Exterior Improvements'!K27,'32-Exterior Improvements'!N27="*",'32-Exterior Improvements'!M27,'32-Exterior Improvements'!P27="*",'32-Exterior Improvements'!O27,'32-Exterior Improvements'!R27="*",'32-Exterior Improvements'!Q27,'32-Exterior Improvements'!T27="*",'32-Exterior Improvements'!S27),"")</f>
        <v/>
      </c>
      <c r="E4456" s="622" t="e">
        <f>D4456/'Project Data'!$D$22</f>
        <v>#VALUE!</v>
      </c>
      <c r="F4456" s="174" t="s">
        <v>44</v>
      </c>
      <c r="G4456" s="239" t="str" cm="1">
        <f t="array" ref="G4456">_xlfn.IFNA(_xlfn.IFS('32-Exterior Improvements'!F27="*",'32-Exterior Improvements'!E27,'32-Exterior Improvements'!H27="*",'32-Exterior Improvements'!G27,'32-Exterior Improvements'!J27="*",'32-Exterior Improvements'!I27,'32-Exterior Improvements'!L27="*",'32-Exterior Improvements'!K27,'32-Exterior Improvements'!N27="*",'32-Exterior Improvements'!M27,'32-Exterior Improvements'!P27="*",'32-Exterior Improvements'!O27,'32-Exterior Improvements'!R27="*",'32-Exterior Improvements'!Q27,'32-Exterior Improvements'!T27="*",'32-Exterior Improvements'!S27,'32-Exterior Improvements'!V27="*",'32-Exterior Improvements'!U27),"")</f>
        <v/>
      </c>
      <c r="H4456" s="236" t="e">
        <f>G4456/'Project Data'!$D$22</f>
        <v>#VALUE!</v>
      </c>
      <c r="I4456" s="186"/>
      <c r="J4456" s="224"/>
      <c r="K4456" s="242"/>
    </row>
    <row r="4457" spans="1:11" s="147" customFormat="1" ht="15.6" hidden="1">
      <c r="A4457" s="198">
        <f>'32-Exterior Improvements'!A28</f>
        <v>0</v>
      </c>
      <c r="B4457" s="235" t="str">
        <f>'32-Exterior Improvements'!B28</f>
        <v>32 01 29.61 Partial Depth Patching of Rigid Paving</v>
      </c>
      <c r="C4457" s="254"/>
      <c r="D4457" s="239" t="str" cm="1">
        <f t="array" ref="D4457">_xlfn.IFNA(_xlfn.IFS('32-Exterior Improvements'!D28="*",'32-Exterior Improvements'!C28,'32-Exterior Improvements'!F28="*",'32-Exterior Improvements'!E28,'32-Exterior Improvements'!H28="*",'32-Exterior Improvements'!G28,'32-Exterior Improvements'!J28="*",'32-Exterior Improvements'!I28,'32-Exterior Improvements'!L28="*",'32-Exterior Improvements'!K28,'32-Exterior Improvements'!N28="*",'32-Exterior Improvements'!M28,'32-Exterior Improvements'!P28="*",'32-Exterior Improvements'!O28,'32-Exterior Improvements'!R28="*",'32-Exterior Improvements'!Q28,'32-Exterior Improvements'!T28="*",'32-Exterior Improvements'!S28),"")</f>
        <v/>
      </c>
      <c r="E4457" s="622" t="e">
        <f>D4457/'Project Data'!$D$22</f>
        <v>#VALUE!</v>
      </c>
      <c r="F4457" s="174" t="s">
        <v>44</v>
      </c>
      <c r="G4457" s="239" t="str" cm="1">
        <f t="array" ref="G4457">_xlfn.IFNA(_xlfn.IFS('32-Exterior Improvements'!F28="*",'32-Exterior Improvements'!E28,'32-Exterior Improvements'!H28="*",'32-Exterior Improvements'!G28,'32-Exterior Improvements'!J28="*",'32-Exterior Improvements'!I28,'32-Exterior Improvements'!L28="*",'32-Exterior Improvements'!K28,'32-Exterior Improvements'!N28="*",'32-Exterior Improvements'!M28,'32-Exterior Improvements'!P28="*",'32-Exterior Improvements'!O28,'32-Exterior Improvements'!R28="*",'32-Exterior Improvements'!Q28,'32-Exterior Improvements'!T28="*",'32-Exterior Improvements'!S28,'32-Exterior Improvements'!V28="*",'32-Exterior Improvements'!U28),"")</f>
        <v/>
      </c>
      <c r="H4457" s="236" t="e">
        <f>G4457/'Project Data'!$D$22</f>
        <v>#VALUE!</v>
      </c>
      <c r="I4457" s="186"/>
      <c r="J4457" s="224"/>
      <c r="K4457" s="242"/>
    </row>
    <row r="4458" spans="1:11" s="147" customFormat="1" ht="15.6" hidden="1">
      <c r="A4458" s="198">
        <f>'32-Exterior Improvements'!A29</f>
        <v>0</v>
      </c>
      <c r="B4458" s="235" t="str">
        <f>'32-Exterior Improvements'!B29</f>
        <v>32 01 29.62 Concrete Paving Raising</v>
      </c>
      <c r="C4458" s="254"/>
      <c r="D4458" s="239" t="str" cm="1">
        <f t="array" ref="D4458">_xlfn.IFNA(_xlfn.IFS('32-Exterior Improvements'!D29="*",'32-Exterior Improvements'!C29,'32-Exterior Improvements'!F29="*",'32-Exterior Improvements'!E29,'32-Exterior Improvements'!H29="*",'32-Exterior Improvements'!G29,'32-Exterior Improvements'!J29="*",'32-Exterior Improvements'!I29,'32-Exterior Improvements'!L29="*",'32-Exterior Improvements'!K29,'32-Exterior Improvements'!N29="*",'32-Exterior Improvements'!M29,'32-Exterior Improvements'!P29="*",'32-Exterior Improvements'!O29,'32-Exterior Improvements'!R29="*",'32-Exterior Improvements'!Q29,'32-Exterior Improvements'!T29="*",'32-Exterior Improvements'!S29),"")</f>
        <v/>
      </c>
      <c r="E4458" s="622" t="e">
        <f>D4458/'Project Data'!$D$22</f>
        <v>#VALUE!</v>
      </c>
      <c r="F4458" s="174" t="s">
        <v>44</v>
      </c>
      <c r="G4458" s="239" t="str" cm="1">
        <f t="array" ref="G4458">_xlfn.IFNA(_xlfn.IFS('32-Exterior Improvements'!F29="*",'32-Exterior Improvements'!E29,'32-Exterior Improvements'!H29="*",'32-Exterior Improvements'!G29,'32-Exterior Improvements'!J29="*",'32-Exterior Improvements'!I29,'32-Exterior Improvements'!L29="*",'32-Exterior Improvements'!K29,'32-Exterior Improvements'!N29="*",'32-Exterior Improvements'!M29,'32-Exterior Improvements'!P29="*",'32-Exterior Improvements'!O29,'32-Exterior Improvements'!R29="*",'32-Exterior Improvements'!Q29,'32-Exterior Improvements'!T29="*",'32-Exterior Improvements'!S29,'32-Exterior Improvements'!V29="*",'32-Exterior Improvements'!U29),"")</f>
        <v/>
      </c>
      <c r="H4458" s="236" t="e">
        <f>G4458/'Project Data'!$D$22</f>
        <v>#VALUE!</v>
      </c>
      <c r="I4458" s="186"/>
      <c r="J4458" s="224"/>
      <c r="K4458" s="242"/>
    </row>
    <row r="4459" spans="1:11" s="147" customFormat="1" ht="15.6" hidden="1">
      <c r="A4459" s="198">
        <f>'32-Exterior Improvements'!A30</f>
        <v>0</v>
      </c>
      <c r="B4459" s="235" t="str">
        <f>'32-Exterior Improvements'!B30</f>
        <v>32 01 29.63 Subsealing and Stabilization</v>
      </c>
      <c r="C4459" s="254"/>
      <c r="D4459" s="239" t="str" cm="1">
        <f t="array" ref="D4459">_xlfn.IFNA(_xlfn.IFS('32-Exterior Improvements'!D30="*",'32-Exterior Improvements'!C30,'32-Exterior Improvements'!F30="*",'32-Exterior Improvements'!E30,'32-Exterior Improvements'!H30="*",'32-Exterior Improvements'!G30,'32-Exterior Improvements'!J30="*",'32-Exterior Improvements'!I30,'32-Exterior Improvements'!L30="*",'32-Exterior Improvements'!K30,'32-Exterior Improvements'!N30="*",'32-Exterior Improvements'!M30,'32-Exterior Improvements'!P30="*",'32-Exterior Improvements'!O30,'32-Exterior Improvements'!R30="*",'32-Exterior Improvements'!Q30,'32-Exterior Improvements'!T30="*",'32-Exterior Improvements'!S30),"")</f>
        <v/>
      </c>
      <c r="E4459" s="622" t="e">
        <f>D4459/'Project Data'!$D$22</f>
        <v>#VALUE!</v>
      </c>
      <c r="F4459" s="174" t="s">
        <v>44</v>
      </c>
      <c r="G4459" s="239" t="str" cm="1">
        <f t="array" ref="G4459">_xlfn.IFNA(_xlfn.IFS('32-Exterior Improvements'!F30="*",'32-Exterior Improvements'!E30,'32-Exterior Improvements'!H30="*",'32-Exterior Improvements'!G30,'32-Exterior Improvements'!J30="*",'32-Exterior Improvements'!I30,'32-Exterior Improvements'!L30="*",'32-Exterior Improvements'!K30,'32-Exterior Improvements'!N30="*",'32-Exterior Improvements'!M30,'32-Exterior Improvements'!P30="*",'32-Exterior Improvements'!O30,'32-Exterior Improvements'!R30="*",'32-Exterior Improvements'!Q30,'32-Exterior Improvements'!T30="*",'32-Exterior Improvements'!S30,'32-Exterior Improvements'!V30="*",'32-Exterior Improvements'!U30),"")</f>
        <v/>
      </c>
      <c r="H4459" s="236" t="e">
        <f>G4459/'Project Data'!$D$22</f>
        <v>#VALUE!</v>
      </c>
      <c r="I4459" s="186"/>
      <c r="J4459" s="224"/>
      <c r="K4459" s="242"/>
    </row>
    <row r="4460" spans="1:11" s="147" customFormat="1" ht="15.6" hidden="1">
      <c r="A4460" s="198">
        <f>'32-Exterior Improvements'!A31</f>
        <v>0</v>
      </c>
      <c r="B4460" s="235" t="str">
        <f>'32-Exterior Improvements'!B31</f>
        <v>32 01 30.13 Snow Removal</v>
      </c>
      <c r="C4460" s="254"/>
      <c r="D4460" s="239" t="str" cm="1">
        <f t="array" ref="D4460">_xlfn.IFNA(_xlfn.IFS('32-Exterior Improvements'!D31="*",'32-Exterior Improvements'!C31,'32-Exterior Improvements'!F31="*",'32-Exterior Improvements'!E31,'32-Exterior Improvements'!H31="*",'32-Exterior Improvements'!G31,'32-Exterior Improvements'!J31="*",'32-Exterior Improvements'!I31,'32-Exterior Improvements'!L31="*",'32-Exterior Improvements'!K31,'32-Exterior Improvements'!N31="*",'32-Exterior Improvements'!M31,'32-Exterior Improvements'!P31="*",'32-Exterior Improvements'!O31,'32-Exterior Improvements'!R31="*",'32-Exterior Improvements'!Q31,'32-Exterior Improvements'!T31="*",'32-Exterior Improvements'!S31),"")</f>
        <v/>
      </c>
      <c r="E4460" s="622" t="e">
        <f>D4460/'Project Data'!$D$22</f>
        <v>#VALUE!</v>
      </c>
      <c r="F4460" s="174" t="s">
        <v>44</v>
      </c>
      <c r="G4460" s="239" t="str" cm="1">
        <f t="array" ref="G4460">_xlfn.IFNA(_xlfn.IFS('32-Exterior Improvements'!F31="*",'32-Exterior Improvements'!E31,'32-Exterior Improvements'!H31="*",'32-Exterior Improvements'!G31,'32-Exterior Improvements'!J31="*",'32-Exterior Improvements'!I31,'32-Exterior Improvements'!L31="*",'32-Exterior Improvements'!K31,'32-Exterior Improvements'!N31="*",'32-Exterior Improvements'!M31,'32-Exterior Improvements'!P31="*",'32-Exterior Improvements'!O31,'32-Exterior Improvements'!R31="*",'32-Exterior Improvements'!Q31,'32-Exterior Improvements'!T31="*",'32-Exterior Improvements'!S31,'32-Exterior Improvements'!V31="*",'32-Exterior Improvements'!U31),"")</f>
        <v/>
      </c>
      <c r="H4460" s="236" t="e">
        <f>G4460/'Project Data'!$D$22</f>
        <v>#VALUE!</v>
      </c>
      <c r="I4460" s="186"/>
      <c r="J4460" s="224"/>
      <c r="K4460" s="242"/>
    </row>
    <row r="4461" spans="1:11" s="147" customFormat="1" ht="15.6" hidden="1">
      <c r="A4461" s="198">
        <f>'32-Exterior Improvements'!A32</f>
        <v>0</v>
      </c>
      <c r="B4461" s="235" t="str">
        <f>'32-Exterior Improvements'!B32</f>
        <v>32 01 90 Operation and Maintenance of Planting</v>
      </c>
      <c r="C4461" s="254"/>
      <c r="D4461" s="239" t="str" cm="1">
        <f t="array" ref="D4461">_xlfn.IFNA(_xlfn.IFS('32-Exterior Improvements'!D32="*",'32-Exterior Improvements'!C32,'32-Exterior Improvements'!F32="*",'32-Exterior Improvements'!E32,'32-Exterior Improvements'!H32="*",'32-Exterior Improvements'!G32,'32-Exterior Improvements'!J32="*",'32-Exterior Improvements'!I32,'32-Exterior Improvements'!L32="*",'32-Exterior Improvements'!K32,'32-Exterior Improvements'!N32="*",'32-Exterior Improvements'!M32,'32-Exterior Improvements'!P32="*",'32-Exterior Improvements'!O32,'32-Exterior Improvements'!R32="*",'32-Exterior Improvements'!Q32,'32-Exterior Improvements'!T32="*",'32-Exterior Improvements'!S32),"")</f>
        <v/>
      </c>
      <c r="E4461" s="622" t="e">
        <f>D4461/'Project Data'!$D$22</f>
        <v>#VALUE!</v>
      </c>
      <c r="F4461" s="174" t="s">
        <v>44</v>
      </c>
      <c r="G4461" s="239" t="str" cm="1">
        <f t="array" ref="G4461">_xlfn.IFNA(_xlfn.IFS('32-Exterior Improvements'!F32="*",'32-Exterior Improvements'!E32,'32-Exterior Improvements'!H32="*",'32-Exterior Improvements'!G32,'32-Exterior Improvements'!J32="*",'32-Exterior Improvements'!I32,'32-Exterior Improvements'!L32="*",'32-Exterior Improvements'!K32,'32-Exterior Improvements'!N32="*",'32-Exterior Improvements'!M32,'32-Exterior Improvements'!P32="*",'32-Exterior Improvements'!O32,'32-Exterior Improvements'!R32="*",'32-Exterior Improvements'!Q32,'32-Exterior Improvements'!T32="*",'32-Exterior Improvements'!S32,'32-Exterior Improvements'!V32="*",'32-Exterior Improvements'!U32),"")</f>
        <v/>
      </c>
      <c r="H4461" s="236" t="e">
        <f>G4461/'Project Data'!$D$22</f>
        <v>#VALUE!</v>
      </c>
      <c r="I4461" s="186"/>
      <c r="J4461" s="224"/>
      <c r="K4461" s="242"/>
    </row>
    <row r="4462" spans="1:11" s="147" customFormat="1" ht="15.6" hidden="1">
      <c r="A4462" s="198">
        <f>'32-Exterior Improvements'!A33</f>
        <v>0</v>
      </c>
      <c r="B4462" s="235" t="str">
        <f>'32-Exterior Improvements'!B33</f>
        <v>32 01 90.13 Fertilizing</v>
      </c>
      <c r="C4462" s="254"/>
      <c r="D4462" s="239" t="str" cm="1">
        <f t="array" ref="D4462">_xlfn.IFNA(_xlfn.IFS('32-Exterior Improvements'!D33="*",'32-Exterior Improvements'!C33,'32-Exterior Improvements'!F33="*",'32-Exterior Improvements'!E33,'32-Exterior Improvements'!H33="*",'32-Exterior Improvements'!G33,'32-Exterior Improvements'!J33="*",'32-Exterior Improvements'!I33,'32-Exterior Improvements'!L33="*",'32-Exterior Improvements'!K33,'32-Exterior Improvements'!N33="*",'32-Exterior Improvements'!M33,'32-Exterior Improvements'!P33="*",'32-Exterior Improvements'!O33,'32-Exterior Improvements'!R33="*",'32-Exterior Improvements'!Q33,'32-Exterior Improvements'!T33="*",'32-Exterior Improvements'!S33),"")</f>
        <v/>
      </c>
      <c r="E4462" s="622" t="e">
        <f>D4462/'Project Data'!$D$22</f>
        <v>#VALUE!</v>
      </c>
      <c r="F4462" s="174" t="s">
        <v>44</v>
      </c>
      <c r="G4462" s="239" t="str" cm="1">
        <f t="array" ref="G4462">_xlfn.IFNA(_xlfn.IFS('32-Exterior Improvements'!F33="*",'32-Exterior Improvements'!E33,'32-Exterior Improvements'!H33="*",'32-Exterior Improvements'!G33,'32-Exterior Improvements'!J33="*",'32-Exterior Improvements'!I33,'32-Exterior Improvements'!L33="*",'32-Exterior Improvements'!K33,'32-Exterior Improvements'!N33="*",'32-Exterior Improvements'!M33,'32-Exterior Improvements'!P33="*",'32-Exterior Improvements'!O33,'32-Exterior Improvements'!R33="*",'32-Exterior Improvements'!Q33,'32-Exterior Improvements'!T33="*",'32-Exterior Improvements'!S33,'32-Exterior Improvements'!V33="*",'32-Exterior Improvements'!U33),"")</f>
        <v/>
      </c>
      <c r="H4462" s="236" t="e">
        <f>G4462/'Project Data'!$D$22</f>
        <v>#VALUE!</v>
      </c>
      <c r="I4462" s="186"/>
      <c r="J4462" s="224"/>
      <c r="K4462" s="242"/>
    </row>
    <row r="4463" spans="1:11" s="147" customFormat="1" ht="15.6" hidden="1">
      <c r="A4463" s="198">
        <f>'32-Exterior Improvements'!A34</f>
        <v>0</v>
      </c>
      <c r="B4463" s="235" t="str">
        <f>'32-Exterior Improvements'!B34</f>
        <v>32 01 90.16 Amending Soils</v>
      </c>
      <c r="C4463" s="254"/>
      <c r="D4463" s="239" t="str" cm="1">
        <f t="array" ref="D4463">_xlfn.IFNA(_xlfn.IFS('32-Exterior Improvements'!D34="*",'32-Exterior Improvements'!C34,'32-Exterior Improvements'!F34="*",'32-Exterior Improvements'!E34,'32-Exterior Improvements'!H34="*",'32-Exterior Improvements'!G34,'32-Exterior Improvements'!J34="*",'32-Exterior Improvements'!I34,'32-Exterior Improvements'!L34="*",'32-Exterior Improvements'!K34,'32-Exterior Improvements'!N34="*",'32-Exterior Improvements'!M34,'32-Exterior Improvements'!P34="*",'32-Exterior Improvements'!O34,'32-Exterior Improvements'!R34="*",'32-Exterior Improvements'!Q34,'32-Exterior Improvements'!T34="*",'32-Exterior Improvements'!S34),"")</f>
        <v/>
      </c>
      <c r="E4463" s="622" t="e">
        <f>D4463/'Project Data'!$D$22</f>
        <v>#VALUE!</v>
      </c>
      <c r="F4463" s="174" t="s">
        <v>44</v>
      </c>
      <c r="G4463" s="239" t="str" cm="1">
        <f t="array" ref="G4463">_xlfn.IFNA(_xlfn.IFS('32-Exterior Improvements'!F34="*",'32-Exterior Improvements'!E34,'32-Exterior Improvements'!H34="*",'32-Exterior Improvements'!G34,'32-Exterior Improvements'!J34="*",'32-Exterior Improvements'!I34,'32-Exterior Improvements'!L34="*",'32-Exterior Improvements'!K34,'32-Exterior Improvements'!N34="*",'32-Exterior Improvements'!M34,'32-Exterior Improvements'!P34="*",'32-Exterior Improvements'!O34,'32-Exterior Improvements'!R34="*",'32-Exterior Improvements'!Q34,'32-Exterior Improvements'!T34="*",'32-Exterior Improvements'!S34,'32-Exterior Improvements'!V34="*",'32-Exterior Improvements'!U34),"")</f>
        <v/>
      </c>
      <c r="H4463" s="236" t="e">
        <f>G4463/'Project Data'!$D$22</f>
        <v>#VALUE!</v>
      </c>
      <c r="I4463" s="186"/>
      <c r="J4463" s="224"/>
      <c r="K4463" s="242"/>
    </row>
    <row r="4464" spans="1:11" s="147" customFormat="1" ht="15.6" hidden="1">
      <c r="A4464" s="198">
        <f>'32-Exterior Improvements'!A35</f>
        <v>0</v>
      </c>
      <c r="B4464" s="235" t="str">
        <f>'32-Exterior Improvements'!B35</f>
        <v>32 01 90.19 Mowing</v>
      </c>
      <c r="C4464" s="254"/>
      <c r="D4464" s="239" t="str" cm="1">
        <f t="array" ref="D4464">_xlfn.IFNA(_xlfn.IFS('32-Exterior Improvements'!D35="*",'32-Exterior Improvements'!C35,'32-Exterior Improvements'!F35="*",'32-Exterior Improvements'!E35,'32-Exterior Improvements'!H35="*",'32-Exterior Improvements'!G35,'32-Exterior Improvements'!J35="*",'32-Exterior Improvements'!I35,'32-Exterior Improvements'!L35="*",'32-Exterior Improvements'!K35,'32-Exterior Improvements'!N35="*",'32-Exterior Improvements'!M35,'32-Exterior Improvements'!P35="*",'32-Exterior Improvements'!O35,'32-Exterior Improvements'!R35="*",'32-Exterior Improvements'!Q35,'32-Exterior Improvements'!T35="*",'32-Exterior Improvements'!S35),"")</f>
        <v/>
      </c>
      <c r="E4464" s="622" t="e">
        <f>D4464/'Project Data'!$D$22</f>
        <v>#VALUE!</v>
      </c>
      <c r="F4464" s="174" t="s">
        <v>44</v>
      </c>
      <c r="G4464" s="239" t="str" cm="1">
        <f t="array" ref="G4464">_xlfn.IFNA(_xlfn.IFS('32-Exterior Improvements'!F35="*",'32-Exterior Improvements'!E35,'32-Exterior Improvements'!H35="*",'32-Exterior Improvements'!G35,'32-Exterior Improvements'!J35="*",'32-Exterior Improvements'!I35,'32-Exterior Improvements'!L35="*",'32-Exterior Improvements'!K35,'32-Exterior Improvements'!N35="*",'32-Exterior Improvements'!M35,'32-Exterior Improvements'!P35="*",'32-Exterior Improvements'!O35,'32-Exterior Improvements'!R35="*",'32-Exterior Improvements'!Q35,'32-Exterior Improvements'!T35="*",'32-Exterior Improvements'!S35,'32-Exterior Improvements'!V35="*",'32-Exterior Improvements'!U35),"")</f>
        <v/>
      </c>
      <c r="H4464" s="236" t="e">
        <f>G4464/'Project Data'!$D$22</f>
        <v>#VALUE!</v>
      </c>
      <c r="I4464" s="186"/>
      <c r="J4464" s="224"/>
      <c r="K4464" s="242"/>
    </row>
    <row r="4465" spans="1:11" s="147" customFormat="1" ht="15.6" hidden="1">
      <c r="A4465" s="198">
        <f>'32-Exterior Improvements'!A36</f>
        <v>0</v>
      </c>
      <c r="B4465" s="235" t="str">
        <f>'32-Exterior Improvements'!B36</f>
        <v>32 01 90.23 Pruning</v>
      </c>
      <c r="C4465" s="254"/>
      <c r="D4465" s="239" t="str" cm="1">
        <f t="array" ref="D4465">_xlfn.IFNA(_xlfn.IFS('32-Exterior Improvements'!D36="*",'32-Exterior Improvements'!C36,'32-Exterior Improvements'!F36="*",'32-Exterior Improvements'!E36,'32-Exterior Improvements'!H36="*",'32-Exterior Improvements'!G36,'32-Exterior Improvements'!J36="*",'32-Exterior Improvements'!I36,'32-Exterior Improvements'!L36="*",'32-Exterior Improvements'!K36,'32-Exterior Improvements'!N36="*",'32-Exterior Improvements'!M36,'32-Exterior Improvements'!P36="*",'32-Exterior Improvements'!O36,'32-Exterior Improvements'!R36="*",'32-Exterior Improvements'!Q36,'32-Exterior Improvements'!T36="*",'32-Exterior Improvements'!S36),"")</f>
        <v/>
      </c>
      <c r="E4465" s="622" t="e">
        <f>D4465/'Project Data'!$D$22</f>
        <v>#VALUE!</v>
      </c>
      <c r="F4465" s="174" t="s">
        <v>44</v>
      </c>
      <c r="G4465" s="239" t="str" cm="1">
        <f t="array" ref="G4465">_xlfn.IFNA(_xlfn.IFS('32-Exterior Improvements'!F36="*",'32-Exterior Improvements'!E36,'32-Exterior Improvements'!H36="*",'32-Exterior Improvements'!G36,'32-Exterior Improvements'!J36="*",'32-Exterior Improvements'!I36,'32-Exterior Improvements'!L36="*",'32-Exterior Improvements'!K36,'32-Exterior Improvements'!N36="*",'32-Exterior Improvements'!M36,'32-Exterior Improvements'!P36="*",'32-Exterior Improvements'!O36,'32-Exterior Improvements'!R36="*",'32-Exterior Improvements'!Q36,'32-Exterior Improvements'!T36="*",'32-Exterior Improvements'!S36,'32-Exterior Improvements'!V36="*",'32-Exterior Improvements'!U36),"")</f>
        <v/>
      </c>
      <c r="H4465" s="236" t="e">
        <f>G4465/'Project Data'!$D$22</f>
        <v>#VALUE!</v>
      </c>
      <c r="I4465" s="186"/>
      <c r="J4465" s="224"/>
      <c r="K4465" s="242"/>
    </row>
    <row r="4466" spans="1:11" s="147" customFormat="1" ht="15.6" hidden="1">
      <c r="A4466" s="198">
        <f>'32-Exterior Improvements'!A37</f>
        <v>0</v>
      </c>
      <c r="B4466" s="235" t="str">
        <f>'32-Exterior Improvements'!B37</f>
        <v>32 01 90.26 Watering</v>
      </c>
      <c r="C4466" s="254"/>
      <c r="D4466" s="239" t="str" cm="1">
        <f t="array" ref="D4466">_xlfn.IFNA(_xlfn.IFS('32-Exterior Improvements'!D37="*",'32-Exterior Improvements'!C37,'32-Exterior Improvements'!F37="*",'32-Exterior Improvements'!E37,'32-Exterior Improvements'!H37="*",'32-Exterior Improvements'!G37,'32-Exterior Improvements'!J37="*",'32-Exterior Improvements'!I37,'32-Exterior Improvements'!L37="*",'32-Exterior Improvements'!K37,'32-Exterior Improvements'!N37="*",'32-Exterior Improvements'!M37,'32-Exterior Improvements'!P37="*",'32-Exterior Improvements'!O37,'32-Exterior Improvements'!R37="*",'32-Exterior Improvements'!Q37,'32-Exterior Improvements'!T37="*",'32-Exterior Improvements'!S37),"")</f>
        <v/>
      </c>
      <c r="E4466" s="622" t="e">
        <f>D4466/'Project Data'!$D$22</f>
        <v>#VALUE!</v>
      </c>
      <c r="F4466" s="174" t="s">
        <v>44</v>
      </c>
      <c r="G4466" s="239" t="str" cm="1">
        <f t="array" ref="G4466">_xlfn.IFNA(_xlfn.IFS('32-Exterior Improvements'!F37="*",'32-Exterior Improvements'!E37,'32-Exterior Improvements'!H37="*",'32-Exterior Improvements'!G37,'32-Exterior Improvements'!J37="*",'32-Exterior Improvements'!I37,'32-Exterior Improvements'!L37="*",'32-Exterior Improvements'!K37,'32-Exterior Improvements'!N37="*",'32-Exterior Improvements'!M37,'32-Exterior Improvements'!P37="*",'32-Exterior Improvements'!O37,'32-Exterior Improvements'!R37="*",'32-Exterior Improvements'!Q37,'32-Exterior Improvements'!T37="*",'32-Exterior Improvements'!S37,'32-Exterior Improvements'!V37="*",'32-Exterior Improvements'!U37),"")</f>
        <v/>
      </c>
      <c r="H4466" s="236" t="e">
        <f>G4466/'Project Data'!$D$22</f>
        <v>#VALUE!</v>
      </c>
      <c r="I4466" s="186"/>
      <c r="J4466" s="224"/>
      <c r="K4466" s="242"/>
    </row>
    <row r="4467" spans="1:11" s="147" customFormat="1" ht="15.6" hidden="1">
      <c r="A4467" s="198">
        <f>'32-Exterior Improvements'!A38</f>
        <v>0</v>
      </c>
      <c r="B4467" s="235" t="str">
        <f>'32-Exterior Improvements'!B38</f>
        <v>32 01 90.29 Topsoil Preservation</v>
      </c>
      <c r="C4467" s="254"/>
      <c r="D4467" s="239" t="str" cm="1">
        <f t="array" ref="D4467">_xlfn.IFNA(_xlfn.IFS('32-Exterior Improvements'!D38="*",'32-Exterior Improvements'!C38,'32-Exterior Improvements'!F38="*",'32-Exterior Improvements'!E38,'32-Exterior Improvements'!H38="*",'32-Exterior Improvements'!G38,'32-Exterior Improvements'!J38="*",'32-Exterior Improvements'!I38,'32-Exterior Improvements'!L38="*",'32-Exterior Improvements'!K38,'32-Exterior Improvements'!N38="*",'32-Exterior Improvements'!M38,'32-Exterior Improvements'!P38="*",'32-Exterior Improvements'!O38,'32-Exterior Improvements'!R38="*",'32-Exterior Improvements'!Q38,'32-Exterior Improvements'!T38="*",'32-Exterior Improvements'!S38),"")</f>
        <v/>
      </c>
      <c r="E4467" s="622" t="e">
        <f>D4467/'Project Data'!$D$22</f>
        <v>#VALUE!</v>
      </c>
      <c r="F4467" s="174" t="s">
        <v>44</v>
      </c>
      <c r="G4467" s="239" t="str" cm="1">
        <f t="array" ref="G4467">_xlfn.IFNA(_xlfn.IFS('32-Exterior Improvements'!F38="*",'32-Exterior Improvements'!E38,'32-Exterior Improvements'!H38="*",'32-Exterior Improvements'!G38,'32-Exterior Improvements'!J38="*",'32-Exterior Improvements'!I38,'32-Exterior Improvements'!L38="*",'32-Exterior Improvements'!K38,'32-Exterior Improvements'!N38="*",'32-Exterior Improvements'!M38,'32-Exterior Improvements'!P38="*",'32-Exterior Improvements'!O38,'32-Exterior Improvements'!R38="*",'32-Exterior Improvements'!Q38,'32-Exterior Improvements'!T38="*",'32-Exterior Improvements'!S38,'32-Exterior Improvements'!V38="*",'32-Exterior Improvements'!U38),"")</f>
        <v/>
      </c>
      <c r="H4467" s="236" t="e">
        <f>G4467/'Project Data'!$D$22</f>
        <v>#VALUE!</v>
      </c>
      <c r="I4467" s="186"/>
      <c r="J4467" s="224"/>
      <c r="K4467" s="242"/>
    </row>
    <row r="4468" spans="1:11" s="147" customFormat="1" ht="15.6" hidden="1">
      <c r="A4468" s="198">
        <f>'32-Exterior Improvements'!A39</f>
        <v>0</v>
      </c>
      <c r="B4468" s="235" t="str">
        <f>'32-Exterior Improvements'!B39</f>
        <v>32 01 90.33 Tree and Shrub Preservation</v>
      </c>
      <c r="C4468" s="254"/>
      <c r="D4468" s="239" t="str" cm="1">
        <f t="array" ref="D4468">_xlfn.IFNA(_xlfn.IFS('32-Exterior Improvements'!D39="*",'32-Exterior Improvements'!C39,'32-Exterior Improvements'!F39="*",'32-Exterior Improvements'!E39,'32-Exterior Improvements'!H39="*",'32-Exterior Improvements'!G39,'32-Exterior Improvements'!J39="*",'32-Exterior Improvements'!I39,'32-Exterior Improvements'!L39="*",'32-Exterior Improvements'!K39,'32-Exterior Improvements'!N39="*",'32-Exterior Improvements'!M39,'32-Exterior Improvements'!P39="*",'32-Exterior Improvements'!O39,'32-Exterior Improvements'!R39="*",'32-Exterior Improvements'!Q39,'32-Exterior Improvements'!T39="*",'32-Exterior Improvements'!S39),"")</f>
        <v/>
      </c>
      <c r="E4468" s="622" t="e">
        <f>D4468/'Project Data'!$D$22</f>
        <v>#VALUE!</v>
      </c>
      <c r="F4468" s="174" t="s">
        <v>44</v>
      </c>
      <c r="G4468" s="239" t="str" cm="1">
        <f t="array" ref="G4468">_xlfn.IFNA(_xlfn.IFS('32-Exterior Improvements'!F39="*",'32-Exterior Improvements'!E39,'32-Exterior Improvements'!H39="*",'32-Exterior Improvements'!G39,'32-Exterior Improvements'!J39="*",'32-Exterior Improvements'!I39,'32-Exterior Improvements'!L39="*",'32-Exterior Improvements'!K39,'32-Exterior Improvements'!N39="*",'32-Exterior Improvements'!M39,'32-Exterior Improvements'!P39="*",'32-Exterior Improvements'!O39,'32-Exterior Improvements'!R39="*",'32-Exterior Improvements'!Q39,'32-Exterior Improvements'!T39="*",'32-Exterior Improvements'!S39,'32-Exterior Improvements'!V39="*",'32-Exterior Improvements'!U39),"")</f>
        <v/>
      </c>
      <c r="H4468" s="236" t="e">
        <f>G4468/'Project Data'!$D$22</f>
        <v>#VALUE!</v>
      </c>
      <c r="I4468" s="186"/>
      <c r="J4468" s="224"/>
      <c r="K4468" s="242"/>
    </row>
    <row r="4469" spans="1:11" s="147" customFormat="1" ht="15.6" hidden="1">
      <c r="A4469" s="198">
        <f>'32-Exterior Improvements'!A40</f>
        <v>0</v>
      </c>
      <c r="B4469" s="235" t="str">
        <f>'32-Exterior Improvements'!B40</f>
        <v>32 05 05 Selective Demolition for Exterior Improvements</v>
      </c>
      <c r="C4469" s="254"/>
      <c r="D4469" s="239" t="str" cm="1">
        <f t="array" ref="D4469">_xlfn.IFNA(_xlfn.IFS('32-Exterior Improvements'!D40="*",'32-Exterior Improvements'!C40,'32-Exterior Improvements'!F40="*",'32-Exterior Improvements'!E40,'32-Exterior Improvements'!H40="*",'32-Exterior Improvements'!G40,'32-Exterior Improvements'!J40="*",'32-Exterior Improvements'!I40,'32-Exterior Improvements'!L40="*",'32-Exterior Improvements'!K40,'32-Exterior Improvements'!N40="*",'32-Exterior Improvements'!M40,'32-Exterior Improvements'!P40="*",'32-Exterior Improvements'!O40,'32-Exterior Improvements'!R40="*",'32-Exterior Improvements'!Q40,'32-Exterior Improvements'!T40="*",'32-Exterior Improvements'!S40),"")</f>
        <v/>
      </c>
      <c r="E4469" s="622" t="e">
        <f>D4469/'Project Data'!$D$22</f>
        <v>#VALUE!</v>
      </c>
      <c r="F4469" s="174" t="s">
        <v>44</v>
      </c>
      <c r="G4469" s="239" t="str" cm="1">
        <f t="array" ref="G4469">_xlfn.IFNA(_xlfn.IFS('32-Exterior Improvements'!F40="*",'32-Exterior Improvements'!E40,'32-Exterior Improvements'!H40="*",'32-Exterior Improvements'!G40,'32-Exterior Improvements'!J40="*",'32-Exterior Improvements'!I40,'32-Exterior Improvements'!L40="*",'32-Exterior Improvements'!K40,'32-Exterior Improvements'!N40="*",'32-Exterior Improvements'!M40,'32-Exterior Improvements'!P40="*",'32-Exterior Improvements'!O40,'32-Exterior Improvements'!R40="*",'32-Exterior Improvements'!Q40,'32-Exterior Improvements'!T40="*",'32-Exterior Improvements'!S40,'32-Exterior Improvements'!V40="*",'32-Exterior Improvements'!U40),"")</f>
        <v/>
      </c>
      <c r="H4469" s="236" t="e">
        <f>G4469/'Project Data'!$D$22</f>
        <v>#VALUE!</v>
      </c>
      <c r="I4469" s="186"/>
      <c r="J4469" s="224"/>
      <c r="K4469" s="242"/>
    </row>
    <row r="4470" spans="1:11" s="147" customFormat="1" ht="15.6" hidden="1">
      <c r="A4470" s="198">
        <f>'32-Exterior Improvements'!A41</f>
        <v>0</v>
      </c>
      <c r="B4470" s="235" t="str">
        <f>'32-Exterior Improvements'!B41</f>
        <v>32 05 13 Soils for Exterior Improvements</v>
      </c>
      <c r="C4470" s="254"/>
      <c r="D4470" s="239" t="str" cm="1">
        <f t="array" ref="D4470">_xlfn.IFNA(_xlfn.IFS('32-Exterior Improvements'!D41="*",'32-Exterior Improvements'!C41,'32-Exterior Improvements'!F41="*",'32-Exterior Improvements'!E41,'32-Exterior Improvements'!H41="*",'32-Exterior Improvements'!G41,'32-Exterior Improvements'!J41="*",'32-Exterior Improvements'!I41,'32-Exterior Improvements'!L41="*",'32-Exterior Improvements'!K41,'32-Exterior Improvements'!N41="*",'32-Exterior Improvements'!M41,'32-Exterior Improvements'!P41="*",'32-Exterior Improvements'!O41,'32-Exterior Improvements'!R41="*",'32-Exterior Improvements'!Q41,'32-Exterior Improvements'!T41="*",'32-Exterior Improvements'!S41),"")</f>
        <v/>
      </c>
      <c r="E4470" s="622" t="e">
        <f>D4470/'Project Data'!$D$22</f>
        <v>#VALUE!</v>
      </c>
      <c r="F4470" s="174" t="s">
        <v>44</v>
      </c>
      <c r="G4470" s="239" t="str" cm="1">
        <f t="array" ref="G4470">_xlfn.IFNA(_xlfn.IFS('32-Exterior Improvements'!F41="*",'32-Exterior Improvements'!E41,'32-Exterior Improvements'!H41="*",'32-Exterior Improvements'!G41,'32-Exterior Improvements'!J41="*",'32-Exterior Improvements'!I41,'32-Exterior Improvements'!L41="*",'32-Exterior Improvements'!K41,'32-Exterior Improvements'!N41="*",'32-Exterior Improvements'!M41,'32-Exterior Improvements'!P41="*",'32-Exterior Improvements'!O41,'32-Exterior Improvements'!R41="*",'32-Exterior Improvements'!Q41,'32-Exterior Improvements'!T41="*",'32-Exterior Improvements'!S41,'32-Exterior Improvements'!V41="*",'32-Exterior Improvements'!U41),"")</f>
        <v/>
      </c>
      <c r="H4470" s="236" t="e">
        <f>G4470/'Project Data'!$D$22</f>
        <v>#VALUE!</v>
      </c>
      <c r="I4470" s="186"/>
      <c r="J4470" s="224"/>
      <c r="K4470" s="242"/>
    </row>
    <row r="4471" spans="1:11" s="147" customFormat="1" ht="15.6" hidden="1">
      <c r="A4471" s="198">
        <f>'32-Exterior Improvements'!A42</f>
        <v>0</v>
      </c>
      <c r="B4471" s="235" t="str">
        <f>'32-Exterior Improvements'!B42</f>
        <v>32 05 16 Aggregates for Exterior Improvements</v>
      </c>
      <c r="C4471" s="254"/>
      <c r="D4471" s="239" t="str" cm="1">
        <f t="array" ref="D4471">_xlfn.IFNA(_xlfn.IFS('32-Exterior Improvements'!D42="*",'32-Exterior Improvements'!C42,'32-Exterior Improvements'!F42="*",'32-Exterior Improvements'!E42,'32-Exterior Improvements'!H42="*",'32-Exterior Improvements'!G42,'32-Exterior Improvements'!J42="*",'32-Exterior Improvements'!I42,'32-Exterior Improvements'!L42="*",'32-Exterior Improvements'!K42,'32-Exterior Improvements'!N42="*",'32-Exterior Improvements'!M42,'32-Exterior Improvements'!P42="*",'32-Exterior Improvements'!O42,'32-Exterior Improvements'!R42="*",'32-Exterior Improvements'!Q42,'32-Exterior Improvements'!T42="*",'32-Exterior Improvements'!S42),"")</f>
        <v/>
      </c>
      <c r="E4471" s="622" t="e">
        <f>D4471/'Project Data'!$D$22</f>
        <v>#VALUE!</v>
      </c>
      <c r="F4471" s="174" t="s">
        <v>44</v>
      </c>
      <c r="G4471" s="239" t="str" cm="1">
        <f t="array" ref="G4471">_xlfn.IFNA(_xlfn.IFS('32-Exterior Improvements'!F42="*",'32-Exterior Improvements'!E42,'32-Exterior Improvements'!H42="*",'32-Exterior Improvements'!G42,'32-Exterior Improvements'!J42="*",'32-Exterior Improvements'!I42,'32-Exterior Improvements'!L42="*",'32-Exterior Improvements'!K42,'32-Exterior Improvements'!N42="*",'32-Exterior Improvements'!M42,'32-Exterior Improvements'!P42="*",'32-Exterior Improvements'!O42,'32-Exterior Improvements'!R42="*",'32-Exterior Improvements'!Q42,'32-Exterior Improvements'!T42="*",'32-Exterior Improvements'!S42,'32-Exterior Improvements'!V42="*",'32-Exterior Improvements'!U42),"")</f>
        <v/>
      </c>
      <c r="H4471" s="236" t="e">
        <f>G4471/'Project Data'!$D$22</f>
        <v>#VALUE!</v>
      </c>
      <c r="I4471" s="186"/>
      <c r="J4471" s="224"/>
      <c r="K4471" s="242"/>
    </row>
    <row r="4472" spans="1:11" s="147" customFormat="1" ht="15.6" hidden="1">
      <c r="A4472" s="198">
        <f>'32-Exterior Improvements'!A43</f>
        <v>0</v>
      </c>
      <c r="B4472" s="235" t="str">
        <f>'32-Exterior Improvements'!B43</f>
        <v>32 05 19 Geosynthetics for Exterior Improvements</v>
      </c>
      <c r="C4472" s="254"/>
      <c r="D4472" s="239" t="str" cm="1">
        <f t="array" ref="D4472">_xlfn.IFNA(_xlfn.IFS('32-Exterior Improvements'!D43="*",'32-Exterior Improvements'!C43,'32-Exterior Improvements'!F43="*",'32-Exterior Improvements'!E43,'32-Exterior Improvements'!H43="*",'32-Exterior Improvements'!G43,'32-Exterior Improvements'!J43="*",'32-Exterior Improvements'!I43,'32-Exterior Improvements'!L43="*",'32-Exterior Improvements'!K43,'32-Exterior Improvements'!N43="*",'32-Exterior Improvements'!M43,'32-Exterior Improvements'!P43="*",'32-Exterior Improvements'!O43,'32-Exterior Improvements'!R43="*",'32-Exterior Improvements'!Q43,'32-Exterior Improvements'!T43="*",'32-Exterior Improvements'!S43),"")</f>
        <v/>
      </c>
      <c r="E4472" s="622" t="e">
        <f>D4472/'Project Data'!$D$22</f>
        <v>#VALUE!</v>
      </c>
      <c r="F4472" s="174" t="s">
        <v>44</v>
      </c>
      <c r="G4472" s="239" t="str" cm="1">
        <f t="array" ref="G4472">_xlfn.IFNA(_xlfn.IFS('32-Exterior Improvements'!F43="*",'32-Exterior Improvements'!E43,'32-Exterior Improvements'!H43="*",'32-Exterior Improvements'!G43,'32-Exterior Improvements'!J43="*",'32-Exterior Improvements'!I43,'32-Exterior Improvements'!L43="*",'32-Exterior Improvements'!K43,'32-Exterior Improvements'!N43="*",'32-Exterior Improvements'!M43,'32-Exterior Improvements'!P43="*",'32-Exterior Improvements'!O43,'32-Exterior Improvements'!R43="*",'32-Exterior Improvements'!Q43,'32-Exterior Improvements'!T43="*",'32-Exterior Improvements'!S43,'32-Exterior Improvements'!V43="*",'32-Exterior Improvements'!U43),"")</f>
        <v/>
      </c>
      <c r="H4472" s="236" t="e">
        <f>G4472/'Project Data'!$D$22</f>
        <v>#VALUE!</v>
      </c>
      <c r="I4472" s="186"/>
      <c r="J4472" s="224"/>
      <c r="K4472" s="242"/>
    </row>
    <row r="4473" spans="1:11" s="147" customFormat="1" ht="15.6" hidden="1">
      <c r="A4473" s="198">
        <f>'32-Exterior Improvements'!A44</f>
        <v>0</v>
      </c>
      <c r="B4473" s="235" t="str">
        <f>'32-Exterior Improvements'!B44</f>
        <v>32 05 19.13 Geotextiles for Exterior Improvements</v>
      </c>
      <c r="C4473" s="254"/>
      <c r="D4473" s="239" t="str" cm="1">
        <f t="array" ref="D4473">_xlfn.IFNA(_xlfn.IFS('32-Exterior Improvements'!D44="*",'32-Exterior Improvements'!C44,'32-Exterior Improvements'!F44="*",'32-Exterior Improvements'!E44,'32-Exterior Improvements'!H44="*",'32-Exterior Improvements'!G44,'32-Exterior Improvements'!J44="*",'32-Exterior Improvements'!I44,'32-Exterior Improvements'!L44="*",'32-Exterior Improvements'!K44,'32-Exterior Improvements'!N44="*",'32-Exterior Improvements'!M44,'32-Exterior Improvements'!P44="*",'32-Exterior Improvements'!O44,'32-Exterior Improvements'!R44="*",'32-Exterior Improvements'!Q44,'32-Exterior Improvements'!T44="*",'32-Exterior Improvements'!S44),"")</f>
        <v/>
      </c>
      <c r="E4473" s="622" t="e">
        <f>D4473/'Project Data'!$D$22</f>
        <v>#VALUE!</v>
      </c>
      <c r="F4473" s="174" t="s">
        <v>44</v>
      </c>
      <c r="G4473" s="239" t="str" cm="1">
        <f t="array" ref="G4473">_xlfn.IFNA(_xlfn.IFS('32-Exterior Improvements'!F44="*",'32-Exterior Improvements'!E44,'32-Exterior Improvements'!H44="*",'32-Exterior Improvements'!G44,'32-Exterior Improvements'!J44="*",'32-Exterior Improvements'!I44,'32-Exterior Improvements'!L44="*",'32-Exterior Improvements'!K44,'32-Exterior Improvements'!N44="*",'32-Exterior Improvements'!M44,'32-Exterior Improvements'!P44="*",'32-Exterior Improvements'!O44,'32-Exterior Improvements'!R44="*",'32-Exterior Improvements'!Q44,'32-Exterior Improvements'!T44="*",'32-Exterior Improvements'!S44,'32-Exterior Improvements'!V44="*",'32-Exterior Improvements'!U44),"")</f>
        <v/>
      </c>
      <c r="H4473" s="236" t="e">
        <f>G4473/'Project Data'!$D$22</f>
        <v>#VALUE!</v>
      </c>
      <c r="I4473" s="186"/>
      <c r="J4473" s="224"/>
      <c r="K4473" s="242"/>
    </row>
    <row r="4474" spans="1:11" s="147" customFormat="1" ht="15.6" hidden="1">
      <c r="A4474" s="198">
        <f>'32-Exterior Improvements'!A45</f>
        <v>0</v>
      </c>
      <c r="B4474" s="235" t="str">
        <f>'32-Exterior Improvements'!B45</f>
        <v>32 05 19.16 Geomembranes for Exterior Improvements</v>
      </c>
      <c r="C4474" s="254"/>
      <c r="D4474" s="239" t="str" cm="1">
        <f t="array" ref="D4474">_xlfn.IFNA(_xlfn.IFS('32-Exterior Improvements'!D45="*",'32-Exterior Improvements'!C45,'32-Exterior Improvements'!F45="*",'32-Exterior Improvements'!E45,'32-Exterior Improvements'!H45="*",'32-Exterior Improvements'!G45,'32-Exterior Improvements'!J45="*",'32-Exterior Improvements'!I45,'32-Exterior Improvements'!L45="*",'32-Exterior Improvements'!K45,'32-Exterior Improvements'!N45="*",'32-Exterior Improvements'!M45,'32-Exterior Improvements'!P45="*",'32-Exterior Improvements'!O45,'32-Exterior Improvements'!R45="*",'32-Exterior Improvements'!Q45,'32-Exterior Improvements'!T45="*",'32-Exterior Improvements'!S45),"")</f>
        <v/>
      </c>
      <c r="E4474" s="622" t="e">
        <f>D4474/'Project Data'!$D$22</f>
        <v>#VALUE!</v>
      </c>
      <c r="F4474" s="174" t="s">
        <v>44</v>
      </c>
      <c r="G4474" s="239" t="str" cm="1">
        <f t="array" ref="G4474">_xlfn.IFNA(_xlfn.IFS('32-Exterior Improvements'!F45="*",'32-Exterior Improvements'!E45,'32-Exterior Improvements'!H45="*",'32-Exterior Improvements'!G45,'32-Exterior Improvements'!J45="*",'32-Exterior Improvements'!I45,'32-Exterior Improvements'!L45="*",'32-Exterior Improvements'!K45,'32-Exterior Improvements'!N45="*",'32-Exterior Improvements'!M45,'32-Exterior Improvements'!P45="*",'32-Exterior Improvements'!O45,'32-Exterior Improvements'!R45="*",'32-Exterior Improvements'!Q45,'32-Exterior Improvements'!T45="*",'32-Exterior Improvements'!S45,'32-Exterior Improvements'!V45="*",'32-Exterior Improvements'!U45),"")</f>
        <v/>
      </c>
      <c r="H4474" s="236" t="e">
        <f>G4474/'Project Data'!$D$22</f>
        <v>#VALUE!</v>
      </c>
      <c r="I4474" s="186"/>
      <c r="J4474" s="224"/>
      <c r="K4474" s="242"/>
    </row>
    <row r="4475" spans="1:11" s="147" customFormat="1" ht="15.6" hidden="1">
      <c r="A4475" s="198">
        <f>'32-Exterior Improvements'!A46</f>
        <v>0</v>
      </c>
      <c r="B4475" s="235" t="str">
        <f>'32-Exterior Improvements'!B46</f>
        <v>32 05 19.19 Geogrids for Exterior Improvements</v>
      </c>
      <c r="C4475" s="254"/>
      <c r="D4475" s="239" t="str" cm="1">
        <f t="array" ref="D4475">_xlfn.IFNA(_xlfn.IFS('32-Exterior Improvements'!D46="*",'32-Exterior Improvements'!C46,'32-Exterior Improvements'!F46="*",'32-Exterior Improvements'!E46,'32-Exterior Improvements'!H46="*",'32-Exterior Improvements'!G46,'32-Exterior Improvements'!J46="*",'32-Exterior Improvements'!I46,'32-Exterior Improvements'!L46="*",'32-Exterior Improvements'!K46,'32-Exterior Improvements'!N46="*",'32-Exterior Improvements'!M46,'32-Exterior Improvements'!P46="*",'32-Exterior Improvements'!O46,'32-Exterior Improvements'!R46="*",'32-Exterior Improvements'!Q46,'32-Exterior Improvements'!T46="*",'32-Exterior Improvements'!S46),"")</f>
        <v/>
      </c>
      <c r="E4475" s="622" t="e">
        <f>D4475/'Project Data'!$D$22</f>
        <v>#VALUE!</v>
      </c>
      <c r="F4475" s="174" t="s">
        <v>44</v>
      </c>
      <c r="G4475" s="239" t="str" cm="1">
        <f t="array" ref="G4475">_xlfn.IFNA(_xlfn.IFS('32-Exterior Improvements'!F46="*",'32-Exterior Improvements'!E46,'32-Exterior Improvements'!H46="*",'32-Exterior Improvements'!G46,'32-Exterior Improvements'!J46="*",'32-Exterior Improvements'!I46,'32-Exterior Improvements'!L46="*",'32-Exterior Improvements'!K46,'32-Exterior Improvements'!N46="*",'32-Exterior Improvements'!M46,'32-Exterior Improvements'!P46="*",'32-Exterior Improvements'!O46,'32-Exterior Improvements'!R46="*",'32-Exterior Improvements'!Q46,'32-Exterior Improvements'!T46="*",'32-Exterior Improvements'!S46,'32-Exterior Improvements'!V46="*",'32-Exterior Improvements'!U46),"")</f>
        <v/>
      </c>
      <c r="H4475" s="236" t="e">
        <f>G4475/'Project Data'!$D$22</f>
        <v>#VALUE!</v>
      </c>
      <c r="I4475" s="186"/>
      <c r="J4475" s="224"/>
      <c r="K4475" s="242"/>
    </row>
    <row r="4476" spans="1:11" s="147" customFormat="1" ht="15.6" hidden="1">
      <c r="A4476" s="198">
        <f>'32-Exterior Improvements'!A47</f>
        <v>0</v>
      </c>
      <c r="B4476" s="235" t="str">
        <f>'32-Exterior Improvements'!B47</f>
        <v>32 05 23 Cement and Concrete for Exterior Improvements</v>
      </c>
      <c r="C4476" s="254"/>
      <c r="D4476" s="239" t="str" cm="1">
        <f t="array" ref="D4476">_xlfn.IFNA(_xlfn.IFS('32-Exterior Improvements'!D47="*",'32-Exterior Improvements'!C47,'32-Exterior Improvements'!F47="*",'32-Exterior Improvements'!E47,'32-Exterior Improvements'!H47="*",'32-Exterior Improvements'!G47,'32-Exterior Improvements'!J47="*",'32-Exterior Improvements'!I47,'32-Exterior Improvements'!L47="*",'32-Exterior Improvements'!K47,'32-Exterior Improvements'!N47="*",'32-Exterior Improvements'!M47,'32-Exterior Improvements'!P47="*",'32-Exterior Improvements'!O47,'32-Exterior Improvements'!R47="*",'32-Exterior Improvements'!Q47,'32-Exterior Improvements'!T47="*",'32-Exterior Improvements'!S47),"")</f>
        <v/>
      </c>
      <c r="E4476" s="622" t="e">
        <f>D4476/'Project Data'!$D$22</f>
        <v>#VALUE!</v>
      </c>
      <c r="F4476" s="174" t="s">
        <v>44</v>
      </c>
      <c r="G4476" s="239" t="str" cm="1">
        <f t="array" ref="G4476">_xlfn.IFNA(_xlfn.IFS('32-Exterior Improvements'!F47="*",'32-Exterior Improvements'!E47,'32-Exterior Improvements'!H47="*",'32-Exterior Improvements'!G47,'32-Exterior Improvements'!J47="*",'32-Exterior Improvements'!I47,'32-Exterior Improvements'!L47="*",'32-Exterior Improvements'!K47,'32-Exterior Improvements'!N47="*",'32-Exterior Improvements'!M47,'32-Exterior Improvements'!P47="*",'32-Exterior Improvements'!O47,'32-Exterior Improvements'!R47="*",'32-Exterior Improvements'!Q47,'32-Exterior Improvements'!T47="*",'32-Exterior Improvements'!S47,'32-Exterior Improvements'!V47="*",'32-Exterior Improvements'!U47),"")</f>
        <v/>
      </c>
      <c r="H4476" s="236" t="e">
        <f>G4476/'Project Data'!$D$22</f>
        <v>#VALUE!</v>
      </c>
      <c r="I4476" s="186"/>
      <c r="J4476" s="224"/>
      <c r="K4476" s="242"/>
    </row>
    <row r="4477" spans="1:11" s="147" customFormat="1" ht="15.6" hidden="1">
      <c r="A4477" s="198">
        <f>'32-Exterior Improvements'!A48</f>
        <v>0</v>
      </c>
      <c r="B4477" s="235" t="str">
        <f>'32-Exterior Improvements'!B48</f>
        <v>32 06 30.13 Retaining Wall Schedule</v>
      </c>
      <c r="C4477" s="254"/>
      <c r="D4477" s="239" t="str" cm="1">
        <f t="array" ref="D4477">_xlfn.IFNA(_xlfn.IFS('32-Exterior Improvements'!D48="*",'32-Exterior Improvements'!C48,'32-Exterior Improvements'!F48="*",'32-Exterior Improvements'!E48,'32-Exterior Improvements'!H48="*",'32-Exterior Improvements'!G48,'32-Exterior Improvements'!J48="*",'32-Exterior Improvements'!I48,'32-Exterior Improvements'!L48="*",'32-Exterior Improvements'!K48,'32-Exterior Improvements'!N48="*",'32-Exterior Improvements'!M48,'32-Exterior Improvements'!P48="*",'32-Exterior Improvements'!O48,'32-Exterior Improvements'!R48="*",'32-Exterior Improvements'!Q48,'32-Exterior Improvements'!T48="*",'32-Exterior Improvements'!S48),"")</f>
        <v/>
      </c>
      <c r="E4477" s="622" t="e">
        <f>D4477/'Project Data'!$D$22</f>
        <v>#VALUE!</v>
      </c>
      <c r="F4477" s="174" t="s">
        <v>44</v>
      </c>
      <c r="G4477" s="239" t="str" cm="1">
        <f t="array" ref="G4477">_xlfn.IFNA(_xlfn.IFS('32-Exterior Improvements'!F48="*",'32-Exterior Improvements'!E48,'32-Exterior Improvements'!H48="*",'32-Exterior Improvements'!G48,'32-Exterior Improvements'!J48="*",'32-Exterior Improvements'!I48,'32-Exterior Improvements'!L48="*",'32-Exterior Improvements'!K48,'32-Exterior Improvements'!N48="*",'32-Exterior Improvements'!M48,'32-Exterior Improvements'!P48="*",'32-Exterior Improvements'!O48,'32-Exterior Improvements'!R48="*",'32-Exterior Improvements'!Q48,'32-Exterior Improvements'!T48="*",'32-Exterior Improvements'!S48,'32-Exterior Improvements'!V48="*",'32-Exterior Improvements'!U48),"")</f>
        <v/>
      </c>
      <c r="H4477" s="236" t="e">
        <f>G4477/'Project Data'!$D$22</f>
        <v>#VALUE!</v>
      </c>
      <c r="I4477" s="186"/>
      <c r="J4477" s="224"/>
      <c r="K4477" s="242"/>
    </row>
    <row r="4478" spans="1:11" s="147" customFormat="1" ht="15.6" hidden="1">
      <c r="A4478" s="198">
        <f>'32-Exterior Improvements'!A49</f>
        <v>0</v>
      </c>
      <c r="B4478" s="235" t="str">
        <f>'32-Exterior Improvements'!B49</f>
        <v>32 06 80 Schedules for Irrigation</v>
      </c>
      <c r="C4478" s="254"/>
      <c r="D4478" s="239" t="str" cm="1">
        <f t="array" ref="D4478">_xlfn.IFNA(_xlfn.IFS('32-Exterior Improvements'!D49="*",'32-Exterior Improvements'!C49,'32-Exterior Improvements'!F49="*",'32-Exterior Improvements'!E49,'32-Exterior Improvements'!H49="*",'32-Exterior Improvements'!G49,'32-Exterior Improvements'!J49="*",'32-Exterior Improvements'!I49,'32-Exterior Improvements'!L49="*",'32-Exterior Improvements'!K49,'32-Exterior Improvements'!N49="*",'32-Exterior Improvements'!M49,'32-Exterior Improvements'!P49="*",'32-Exterior Improvements'!O49,'32-Exterior Improvements'!R49="*",'32-Exterior Improvements'!Q49,'32-Exterior Improvements'!T49="*",'32-Exterior Improvements'!S49),"")</f>
        <v/>
      </c>
      <c r="E4478" s="622" t="e">
        <f>D4478/'Project Data'!$D$22</f>
        <v>#VALUE!</v>
      </c>
      <c r="F4478" s="174" t="s">
        <v>44</v>
      </c>
      <c r="G4478" s="239" t="str" cm="1">
        <f t="array" ref="G4478">_xlfn.IFNA(_xlfn.IFS('32-Exterior Improvements'!F49="*",'32-Exterior Improvements'!E49,'32-Exterior Improvements'!H49="*",'32-Exterior Improvements'!G49,'32-Exterior Improvements'!J49="*",'32-Exterior Improvements'!I49,'32-Exterior Improvements'!L49="*",'32-Exterior Improvements'!K49,'32-Exterior Improvements'!N49="*",'32-Exterior Improvements'!M49,'32-Exterior Improvements'!P49="*",'32-Exterior Improvements'!O49,'32-Exterior Improvements'!R49="*",'32-Exterior Improvements'!Q49,'32-Exterior Improvements'!T49="*",'32-Exterior Improvements'!S49,'32-Exterior Improvements'!V49="*",'32-Exterior Improvements'!U49),"")</f>
        <v/>
      </c>
      <c r="H4478" s="236" t="e">
        <f>G4478/'Project Data'!$D$22</f>
        <v>#VALUE!</v>
      </c>
      <c r="I4478" s="186"/>
      <c r="J4478" s="224"/>
      <c r="K4478" s="242"/>
    </row>
    <row r="4479" spans="1:11" s="147" customFormat="1" ht="15.6" hidden="1">
      <c r="A4479" s="198">
        <f>'32-Exterior Improvements'!A50</f>
        <v>0</v>
      </c>
      <c r="B4479" s="235" t="str">
        <f>'32-Exterior Improvements'!B50</f>
        <v>32 10 00 Bases, Ballasts, and Paving</v>
      </c>
      <c r="C4479" s="254"/>
      <c r="D4479" s="239" t="str" cm="1">
        <f t="array" ref="D4479">_xlfn.IFNA(_xlfn.IFS('32-Exterior Improvements'!D50="*",'32-Exterior Improvements'!C50,'32-Exterior Improvements'!F50="*",'32-Exterior Improvements'!E50,'32-Exterior Improvements'!H50="*",'32-Exterior Improvements'!G50,'32-Exterior Improvements'!J50="*",'32-Exterior Improvements'!I50,'32-Exterior Improvements'!L50="*",'32-Exterior Improvements'!K50,'32-Exterior Improvements'!N50="*",'32-Exterior Improvements'!M50,'32-Exterior Improvements'!P50="*",'32-Exterior Improvements'!O50,'32-Exterior Improvements'!R50="*",'32-Exterior Improvements'!Q50,'32-Exterior Improvements'!T50="*",'32-Exterior Improvements'!S50),"")</f>
        <v/>
      </c>
      <c r="E4479" s="622" t="e">
        <f>D4479/'Project Data'!$D$22</f>
        <v>#VALUE!</v>
      </c>
      <c r="F4479" s="174" t="s">
        <v>44</v>
      </c>
      <c r="G4479" s="239" t="str" cm="1">
        <f t="array" ref="G4479">_xlfn.IFNA(_xlfn.IFS('32-Exterior Improvements'!F50="*",'32-Exterior Improvements'!E50,'32-Exterior Improvements'!H50="*",'32-Exterior Improvements'!G50,'32-Exterior Improvements'!J50="*",'32-Exterior Improvements'!I50,'32-Exterior Improvements'!L50="*",'32-Exterior Improvements'!K50,'32-Exterior Improvements'!N50="*",'32-Exterior Improvements'!M50,'32-Exterior Improvements'!P50="*",'32-Exterior Improvements'!O50,'32-Exterior Improvements'!R50="*",'32-Exterior Improvements'!Q50,'32-Exterior Improvements'!T50="*",'32-Exterior Improvements'!S50,'32-Exterior Improvements'!V50="*",'32-Exterior Improvements'!U50),"")</f>
        <v/>
      </c>
      <c r="H4479" s="236" t="e">
        <f>G4479/'Project Data'!$D$22</f>
        <v>#VALUE!</v>
      </c>
      <c r="I4479" s="186"/>
      <c r="J4479" s="224"/>
      <c r="K4479" s="242"/>
    </row>
    <row r="4480" spans="1:11" s="147" customFormat="1" ht="15.6" hidden="1">
      <c r="A4480" s="198">
        <f>'32-Exterior Improvements'!A51</f>
        <v>0</v>
      </c>
      <c r="B4480" s="235" t="str">
        <f>'32-Exterior Improvements'!B51</f>
        <v>32 11 00 Base Courses</v>
      </c>
      <c r="C4480" s="254"/>
      <c r="D4480" s="239" t="str" cm="1">
        <f t="array" ref="D4480">_xlfn.IFNA(_xlfn.IFS('32-Exterior Improvements'!D51="*",'32-Exterior Improvements'!C51,'32-Exterior Improvements'!F51="*",'32-Exterior Improvements'!E51,'32-Exterior Improvements'!H51="*",'32-Exterior Improvements'!G51,'32-Exterior Improvements'!J51="*",'32-Exterior Improvements'!I51,'32-Exterior Improvements'!L51="*",'32-Exterior Improvements'!K51,'32-Exterior Improvements'!N51="*",'32-Exterior Improvements'!M51,'32-Exterior Improvements'!P51="*",'32-Exterior Improvements'!O51,'32-Exterior Improvements'!R51="*",'32-Exterior Improvements'!Q51,'32-Exterior Improvements'!T51="*",'32-Exterior Improvements'!S51),"")</f>
        <v/>
      </c>
      <c r="E4480" s="622" t="e">
        <f>D4480/'Project Data'!$D$22</f>
        <v>#VALUE!</v>
      </c>
      <c r="F4480" s="174" t="s">
        <v>44</v>
      </c>
      <c r="G4480" s="239" t="str" cm="1">
        <f t="array" ref="G4480">_xlfn.IFNA(_xlfn.IFS('32-Exterior Improvements'!F51="*",'32-Exterior Improvements'!E51,'32-Exterior Improvements'!H51="*",'32-Exterior Improvements'!G51,'32-Exterior Improvements'!J51="*",'32-Exterior Improvements'!I51,'32-Exterior Improvements'!L51="*",'32-Exterior Improvements'!K51,'32-Exterior Improvements'!N51="*",'32-Exterior Improvements'!M51,'32-Exterior Improvements'!P51="*",'32-Exterior Improvements'!O51,'32-Exterior Improvements'!R51="*",'32-Exterior Improvements'!Q51,'32-Exterior Improvements'!T51="*",'32-Exterior Improvements'!S51,'32-Exterior Improvements'!V51="*",'32-Exterior Improvements'!U51),"")</f>
        <v/>
      </c>
      <c r="H4480" s="236" t="e">
        <f>G4480/'Project Data'!$D$22</f>
        <v>#VALUE!</v>
      </c>
      <c r="I4480" s="186"/>
      <c r="J4480" s="224"/>
      <c r="K4480" s="242"/>
    </row>
    <row r="4481" spans="1:11" s="147" customFormat="1" ht="15.6" hidden="1">
      <c r="A4481" s="198">
        <f>'32-Exterior Improvements'!A52</f>
        <v>0</v>
      </c>
      <c r="B4481" s="235" t="str">
        <f>'32-Exterior Improvements'!B52</f>
        <v>32 11 13.13 Lime-Treated Subgrades</v>
      </c>
      <c r="C4481" s="254"/>
      <c r="D4481" s="239" t="str" cm="1">
        <f t="array" ref="D4481">_xlfn.IFNA(_xlfn.IFS('32-Exterior Improvements'!D52="*",'32-Exterior Improvements'!C52,'32-Exterior Improvements'!F52="*",'32-Exterior Improvements'!E52,'32-Exterior Improvements'!H52="*",'32-Exterior Improvements'!G52,'32-Exterior Improvements'!J52="*",'32-Exterior Improvements'!I52,'32-Exterior Improvements'!L52="*",'32-Exterior Improvements'!K52,'32-Exterior Improvements'!N52="*",'32-Exterior Improvements'!M52,'32-Exterior Improvements'!P52="*",'32-Exterior Improvements'!O52,'32-Exterior Improvements'!R52="*",'32-Exterior Improvements'!Q52,'32-Exterior Improvements'!T52="*",'32-Exterior Improvements'!S52),"")</f>
        <v/>
      </c>
      <c r="E4481" s="622" t="e">
        <f>D4481/'Project Data'!$D$22</f>
        <v>#VALUE!</v>
      </c>
      <c r="F4481" s="174" t="s">
        <v>44</v>
      </c>
      <c r="G4481" s="239" t="str" cm="1">
        <f t="array" ref="G4481">_xlfn.IFNA(_xlfn.IFS('32-Exterior Improvements'!F52="*",'32-Exterior Improvements'!E52,'32-Exterior Improvements'!H52="*",'32-Exterior Improvements'!G52,'32-Exterior Improvements'!J52="*",'32-Exterior Improvements'!I52,'32-Exterior Improvements'!L52="*",'32-Exterior Improvements'!K52,'32-Exterior Improvements'!N52="*",'32-Exterior Improvements'!M52,'32-Exterior Improvements'!P52="*",'32-Exterior Improvements'!O52,'32-Exterior Improvements'!R52="*",'32-Exterior Improvements'!Q52,'32-Exterior Improvements'!T52="*",'32-Exterior Improvements'!S52,'32-Exterior Improvements'!V52="*",'32-Exterior Improvements'!U52),"")</f>
        <v/>
      </c>
      <c r="H4481" s="236" t="e">
        <f>G4481/'Project Data'!$D$22</f>
        <v>#VALUE!</v>
      </c>
      <c r="I4481" s="186"/>
      <c r="J4481" s="224"/>
      <c r="K4481" s="242"/>
    </row>
    <row r="4482" spans="1:11" s="147" customFormat="1" ht="15.6" hidden="1">
      <c r="A4482" s="198">
        <f>'32-Exterior Improvements'!A53</f>
        <v>0</v>
      </c>
      <c r="B4482" s="235" t="str">
        <f>'32-Exterior Improvements'!B53</f>
        <v>32 11 16 Subbase Courses</v>
      </c>
      <c r="C4482" s="254"/>
      <c r="D4482" s="239" t="str" cm="1">
        <f t="array" ref="D4482">_xlfn.IFNA(_xlfn.IFS('32-Exterior Improvements'!D53="*",'32-Exterior Improvements'!C53,'32-Exterior Improvements'!F53="*",'32-Exterior Improvements'!E53,'32-Exterior Improvements'!H53="*",'32-Exterior Improvements'!G53,'32-Exterior Improvements'!J53="*",'32-Exterior Improvements'!I53,'32-Exterior Improvements'!L53="*",'32-Exterior Improvements'!K53,'32-Exterior Improvements'!N53="*",'32-Exterior Improvements'!M53,'32-Exterior Improvements'!P53="*",'32-Exterior Improvements'!O53,'32-Exterior Improvements'!R53="*",'32-Exterior Improvements'!Q53,'32-Exterior Improvements'!T53="*",'32-Exterior Improvements'!S53),"")</f>
        <v/>
      </c>
      <c r="E4482" s="622" t="e">
        <f>D4482/'Project Data'!$D$22</f>
        <v>#VALUE!</v>
      </c>
      <c r="F4482" s="174" t="s">
        <v>44</v>
      </c>
      <c r="G4482" s="239" t="str" cm="1">
        <f t="array" ref="G4482">_xlfn.IFNA(_xlfn.IFS('32-Exterior Improvements'!F53="*",'32-Exterior Improvements'!E53,'32-Exterior Improvements'!H53="*",'32-Exterior Improvements'!G53,'32-Exterior Improvements'!J53="*",'32-Exterior Improvements'!I53,'32-Exterior Improvements'!L53="*",'32-Exterior Improvements'!K53,'32-Exterior Improvements'!N53="*",'32-Exterior Improvements'!M53,'32-Exterior Improvements'!P53="*",'32-Exterior Improvements'!O53,'32-Exterior Improvements'!R53="*",'32-Exterior Improvements'!Q53,'32-Exterior Improvements'!T53="*",'32-Exterior Improvements'!S53,'32-Exterior Improvements'!V53="*",'32-Exterior Improvements'!U53),"")</f>
        <v/>
      </c>
      <c r="H4482" s="236" t="e">
        <f>G4482/'Project Data'!$D$22</f>
        <v>#VALUE!</v>
      </c>
      <c r="I4482" s="186"/>
      <c r="J4482" s="224"/>
      <c r="K4482" s="242"/>
    </row>
    <row r="4483" spans="1:11" s="147" customFormat="1" ht="15.6" hidden="1">
      <c r="A4483" s="198">
        <f>'32-Exterior Improvements'!A54</f>
        <v>0</v>
      </c>
      <c r="B4483" s="235" t="str">
        <f>'32-Exterior Improvements'!B54</f>
        <v>32 11 16.13 Sand-Clay Subbase Courses</v>
      </c>
      <c r="C4483" s="254"/>
      <c r="D4483" s="239" t="str" cm="1">
        <f t="array" ref="D4483">_xlfn.IFNA(_xlfn.IFS('32-Exterior Improvements'!D54="*",'32-Exterior Improvements'!C54,'32-Exterior Improvements'!F54="*",'32-Exterior Improvements'!E54,'32-Exterior Improvements'!H54="*",'32-Exterior Improvements'!G54,'32-Exterior Improvements'!J54="*",'32-Exterior Improvements'!I54,'32-Exterior Improvements'!L54="*",'32-Exterior Improvements'!K54,'32-Exterior Improvements'!N54="*",'32-Exterior Improvements'!M54,'32-Exterior Improvements'!P54="*",'32-Exterior Improvements'!O54,'32-Exterior Improvements'!R54="*",'32-Exterior Improvements'!Q54,'32-Exterior Improvements'!T54="*",'32-Exterior Improvements'!S54),"")</f>
        <v/>
      </c>
      <c r="E4483" s="622" t="e">
        <f>D4483/'Project Data'!$D$22</f>
        <v>#VALUE!</v>
      </c>
      <c r="F4483" s="174" t="s">
        <v>44</v>
      </c>
      <c r="G4483" s="239" t="str" cm="1">
        <f t="array" ref="G4483">_xlfn.IFNA(_xlfn.IFS('32-Exterior Improvements'!F54="*",'32-Exterior Improvements'!E54,'32-Exterior Improvements'!H54="*",'32-Exterior Improvements'!G54,'32-Exterior Improvements'!J54="*",'32-Exterior Improvements'!I54,'32-Exterior Improvements'!L54="*",'32-Exterior Improvements'!K54,'32-Exterior Improvements'!N54="*",'32-Exterior Improvements'!M54,'32-Exterior Improvements'!P54="*",'32-Exterior Improvements'!O54,'32-Exterior Improvements'!R54="*",'32-Exterior Improvements'!Q54,'32-Exterior Improvements'!T54="*",'32-Exterior Improvements'!S54,'32-Exterior Improvements'!V54="*",'32-Exterior Improvements'!U54),"")</f>
        <v/>
      </c>
      <c r="H4483" s="236" t="e">
        <f>G4483/'Project Data'!$D$22</f>
        <v>#VALUE!</v>
      </c>
      <c r="I4483" s="186"/>
      <c r="J4483" s="224"/>
      <c r="K4483" s="242"/>
    </row>
    <row r="4484" spans="1:11" s="147" customFormat="1" ht="15.6" hidden="1">
      <c r="A4484" s="198">
        <f>'32-Exterior Improvements'!A55</f>
        <v>0</v>
      </c>
      <c r="B4484" s="235" t="str">
        <f>'32-Exterior Improvements'!B55</f>
        <v>32 11 16.16 Aggregate Subbase Courses</v>
      </c>
      <c r="C4484" s="254"/>
      <c r="D4484" s="239" t="str" cm="1">
        <f t="array" ref="D4484">_xlfn.IFNA(_xlfn.IFS('32-Exterior Improvements'!D55="*",'32-Exterior Improvements'!C55,'32-Exterior Improvements'!F55="*",'32-Exterior Improvements'!E55,'32-Exterior Improvements'!H55="*",'32-Exterior Improvements'!G55,'32-Exterior Improvements'!J55="*",'32-Exterior Improvements'!I55,'32-Exterior Improvements'!L55="*",'32-Exterior Improvements'!K55,'32-Exterior Improvements'!N55="*",'32-Exterior Improvements'!M55,'32-Exterior Improvements'!P55="*",'32-Exterior Improvements'!O55,'32-Exterior Improvements'!R55="*",'32-Exterior Improvements'!Q55,'32-Exterior Improvements'!T55="*",'32-Exterior Improvements'!S55),"")</f>
        <v/>
      </c>
      <c r="E4484" s="622" t="e">
        <f>D4484/'Project Data'!$D$22</f>
        <v>#VALUE!</v>
      </c>
      <c r="F4484" s="174" t="s">
        <v>44</v>
      </c>
      <c r="G4484" s="239" t="str" cm="1">
        <f t="array" ref="G4484">_xlfn.IFNA(_xlfn.IFS('32-Exterior Improvements'!F55="*",'32-Exterior Improvements'!E55,'32-Exterior Improvements'!H55="*",'32-Exterior Improvements'!G55,'32-Exterior Improvements'!J55="*",'32-Exterior Improvements'!I55,'32-Exterior Improvements'!L55="*",'32-Exterior Improvements'!K55,'32-Exterior Improvements'!N55="*",'32-Exterior Improvements'!M55,'32-Exterior Improvements'!P55="*",'32-Exterior Improvements'!O55,'32-Exterior Improvements'!R55="*",'32-Exterior Improvements'!Q55,'32-Exterior Improvements'!T55="*",'32-Exterior Improvements'!S55,'32-Exterior Improvements'!V55="*",'32-Exterior Improvements'!U55),"")</f>
        <v/>
      </c>
      <c r="H4484" s="236" t="e">
        <f>G4484/'Project Data'!$D$22</f>
        <v>#VALUE!</v>
      </c>
      <c r="I4484" s="186"/>
      <c r="J4484" s="224"/>
      <c r="K4484" s="242"/>
    </row>
    <row r="4485" spans="1:11" s="147" customFormat="1" ht="15.6" hidden="1">
      <c r="A4485" s="198">
        <f>'32-Exterior Improvements'!A56</f>
        <v>0</v>
      </c>
      <c r="B4485" s="235" t="str">
        <f>'32-Exterior Improvements'!B56</f>
        <v>32 11 23 Aggregate Base Courses</v>
      </c>
      <c r="C4485" s="254"/>
      <c r="D4485" s="239" t="str" cm="1">
        <f t="array" ref="D4485">_xlfn.IFNA(_xlfn.IFS('32-Exterior Improvements'!D56="*",'32-Exterior Improvements'!C56,'32-Exterior Improvements'!F56="*",'32-Exterior Improvements'!E56,'32-Exterior Improvements'!H56="*",'32-Exterior Improvements'!G56,'32-Exterior Improvements'!J56="*",'32-Exterior Improvements'!I56,'32-Exterior Improvements'!L56="*",'32-Exterior Improvements'!K56,'32-Exterior Improvements'!N56="*",'32-Exterior Improvements'!M56,'32-Exterior Improvements'!P56="*",'32-Exterior Improvements'!O56,'32-Exterior Improvements'!R56="*",'32-Exterior Improvements'!Q56,'32-Exterior Improvements'!T56="*",'32-Exterior Improvements'!S56),"")</f>
        <v/>
      </c>
      <c r="E4485" s="622" t="e">
        <f>D4485/'Project Data'!$D$22</f>
        <v>#VALUE!</v>
      </c>
      <c r="F4485" s="174" t="s">
        <v>44</v>
      </c>
      <c r="G4485" s="239" t="str" cm="1">
        <f t="array" ref="G4485">_xlfn.IFNA(_xlfn.IFS('32-Exterior Improvements'!F56="*",'32-Exterior Improvements'!E56,'32-Exterior Improvements'!H56="*",'32-Exterior Improvements'!G56,'32-Exterior Improvements'!J56="*",'32-Exterior Improvements'!I56,'32-Exterior Improvements'!L56="*",'32-Exterior Improvements'!K56,'32-Exterior Improvements'!N56="*",'32-Exterior Improvements'!M56,'32-Exterior Improvements'!P56="*",'32-Exterior Improvements'!O56,'32-Exterior Improvements'!R56="*",'32-Exterior Improvements'!Q56,'32-Exterior Improvements'!T56="*",'32-Exterior Improvements'!S56,'32-Exterior Improvements'!V56="*",'32-Exterior Improvements'!U56),"")</f>
        <v/>
      </c>
      <c r="H4485" s="236" t="e">
        <f>G4485/'Project Data'!$D$22</f>
        <v>#VALUE!</v>
      </c>
      <c r="I4485" s="186"/>
      <c r="J4485" s="224"/>
      <c r="K4485" s="242"/>
    </row>
    <row r="4486" spans="1:11" s="147" customFormat="1" ht="15.6" hidden="1">
      <c r="A4486" s="198">
        <f>'32-Exterior Improvements'!A57</f>
        <v>0</v>
      </c>
      <c r="B4486" s="235" t="str">
        <f>'32-Exterior Improvements'!B57</f>
        <v>32 11 23.13 Sand-Clay Base Courses</v>
      </c>
      <c r="C4486" s="254"/>
      <c r="D4486" s="239" t="str" cm="1">
        <f t="array" ref="D4486">_xlfn.IFNA(_xlfn.IFS('32-Exterior Improvements'!D57="*",'32-Exterior Improvements'!C57,'32-Exterior Improvements'!F57="*",'32-Exterior Improvements'!E57,'32-Exterior Improvements'!H57="*",'32-Exterior Improvements'!G57,'32-Exterior Improvements'!J57="*",'32-Exterior Improvements'!I57,'32-Exterior Improvements'!L57="*",'32-Exterior Improvements'!K57,'32-Exterior Improvements'!N57="*",'32-Exterior Improvements'!M57,'32-Exterior Improvements'!P57="*",'32-Exterior Improvements'!O57,'32-Exterior Improvements'!R57="*",'32-Exterior Improvements'!Q57,'32-Exterior Improvements'!T57="*",'32-Exterior Improvements'!S57),"")</f>
        <v/>
      </c>
      <c r="E4486" s="622" t="e">
        <f>D4486/'Project Data'!$D$22</f>
        <v>#VALUE!</v>
      </c>
      <c r="F4486" s="174" t="s">
        <v>44</v>
      </c>
      <c r="G4486" s="239" t="str" cm="1">
        <f t="array" ref="G4486">_xlfn.IFNA(_xlfn.IFS('32-Exterior Improvements'!F57="*",'32-Exterior Improvements'!E57,'32-Exterior Improvements'!H57="*",'32-Exterior Improvements'!G57,'32-Exterior Improvements'!J57="*",'32-Exterior Improvements'!I57,'32-Exterior Improvements'!L57="*",'32-Exterior Improvements'!K57,'32-Exterior Improvements'!N57="*",'32-Exterior Improvements'!M57,'32-Exterior Improvements'!P57="*",'32-Exterior Improvements'!O57,'32-Exterior Improvements'!R57="*",'32-Exterior Improvements'!Q57,'32-Exterior Improvements'!T57="*",'32-Exterior Improvements'!S57,'32-Exterior Improvements'!V57="*",'32-Exterior Improvements'!U57),"")</f>
        <v/>
      </c>
      <c r="H4486" s="236" t="e">
        <f>G4486/'Project Data'!$D$22</f>
        <v>#VALUE!</v>
      </c>
      <c r="I4486" s="186"/>
      <c r="J4486" s="224"/>
      <c r="K4486" s="242"/>
    </row>
    <row r="4487" spans="1:11" s="147" customFormat="1" ht="15.6" hidden="1">
      <c r="A4487" s="198">
        <f>'32-Exterior Improvements'!A58</f>
        <v>0</v>
      </c>
      <c r="B4487" s="235" t="str">
        <f>'32-Exterior Improvements'!B58</f>
        <v>32 11 23.23 Base Course Drainage Layers</v>
      </c>
      <c r="C4487" s="254"/>
      <c r="D4487" s="239" t="str" cm="1">
        <f t="array" ref="D4487">_xlfn.IFNA(_xlfn.IFS('32-Exterior Improvements'!D58="*",'32-Exterior Improvements'!C58,'32-Exterior Improvements'!F58="*",'32-Exterior Improvements'!E58,'32-Exterior Improvements'!H58="*",'32-Exterior Improvements'!G58,'32-Exterior Improvements'!J58="*",'32-Exterior Improvements'!I58,'32-Exterior Improvements'!L58="*",'32-Exterior Improvements'!K58,'32-Exterior Improvements'!N58="*",'32-Exterior Improvements'!M58,'32-Exterior Improvements'!P58="*",'32-Exterior Improvements'!O58,'32-Exterior Improvements'!R58="*",'32-Exterior Improvements'!Q58,'32-Exterior Improvements'!T58="*",'32-Exterior Improvements'!S58),"")</f>
        <v/>
      </c>
      <c r="E4487" s="622" t="e">
        <f>D4487/'Project Data'!$D$22</f>
        <v>#VALUE!</v>
      </c>
      <c r="F4487" s="174" t="s">
        <v>44</v>
      </c>
      <c r="G4487" s="239" t="str" cm="1">
        <f t="array" ref="G4487">_xlfn.IFNA(_xlfn.IFS('32-Exterior Improvements'!F58="*",'32-Exterior Improvements'!E58,'32-Exterior Improvements'!H58="*",'32-Exterior Improvements'!G58,'32-Exterior Improvements'!J58="*",'32-Exterior Improvements'!I58,'32-Exterior Improvements'!L58="*",'32-Exterior Improvements'!K58,'32-Exterior Improvements'!N58="*",'32-Exterior Improvements'!M58,'32-Exterior Improvements'!P58="*",'32-Exterior Improvements'!O58,'32-Exterior Improvements'!R58="*",'32-Exterior Improvements'!Q58,'32-Exterior Improvements'!T58="*",'32-Exterior Improvements'!S58,'32-Exterior Improvements'!V58="*",'32-Exterior Improvements'!U58),"")</f>
        <v/>
      </c>
      <c r="H4487" s="236" t="e">
        <f>G4487/'Project Data'!$D$22</f>
        <v>#VALUE!</v>
      </c>
      <c r="I4487" s="186"/>
      <c r="J4487" s="224"/>
      <c r="K4487" s="242"/>
    </row>
    <row r="4488" spans="1:11" s="147" customFormat="1" ht="15.6" hidden="1">
      <c r="A4488" s="198">
        <f>'32-Exterior Improvements'!A59</f>
        <v>0</v>
      </c>
      <c r="B4488" s="235" t="str">
        <f>'32-Exterior Improvements'!B59</f>
        <v>32 11 26 Asphaltic Base Courses</v>
      </c>
      <c r="C4488" s="254"/>
      <c r="D4488" s="239" t="str" cm="1">
        <f t="array" ref="D4488">_xlfn.IFNA(_xlfn.IFS('32-Exterior Improvements'!D59="*",'32-Exterior Improvements'!C59,'32-Exterior Improvements'!F59="*",'32-Exterior Improvements'!E59,'32-Exterior Improvements'!H59="*",'32-Exterior Improvements'!G59,'32-Exterior Improvements'!J59="*",'32-Exterior Improvements'!I59,'32-Exterior Improvements'!L59="*",'32-Exterior Improvements'!K59,'32-Exterior Improvements'!N59="*",'32-Exterior Improvements'!M59,'32-Exterior Improvements'!P59="*",'32-Exterior Improvements'!O59,'32-Exterior Improvements'!R59="*",'32-Exterior Improvements'!Q59,'32-Exterior Improvements'!T59="*",'32-Exterior Improvements'!S59),"")</f>
        <v/>
      </c>
      <c r="E4488" s="622" t="e">
        <f>D4488/'Project Data'!$D$22</f>
        <v>#VALUE!</v>
      </c>
      <c r="F4488" s="174" t="s">
        <v>44</v>
      </c>
      <c r="G4488" s="239" t="str" cm="1">
        <f t="array" ref="G4488">_xlfn.IFNA(_xlfn.IFS('32-Exterior Improvements'!F59="*",'32-Exterior Improvements'!E59,'32-Exterior Improvements'!H59="*",'32-Exterior Improvements'!G59,'32-Exterior Improvements'!J59="*",'32-Exterior Improvements'!I59,'32-Exterior Improvements'!L59="*",'32-Exterior Improvements'!K59,'32-Exterior Improvements'!N59="*",'32-Exterior Improvements'!M59,'32-Exterior Improvements'!P59="*",'32-Exterior Improvements'!O59,'32-Exterior Improvements'!R59="*",'32-Exterior Improvements'!Q59,'32-Exterior Improvements'!T59="*",'32-Exterior Improvements'!S59,'32-Exterior Improvements'!V59="*",'32-Exterior Improvements'!U59),"")</f>
        <v/>
      </c>
      <c r="H4488" s="236" t="e">
        <f>G4488/'Project Data'!$D$22</f>
        <v>#VALUE!</v>
      </c>
      <c r="I4488" s="186"/>
      <c r="J4488" s="224"/>
      <c r="K4488" s="242"/>
    </row>
    <row r="4489" spans="1:11" s="147" customFormat="1" ht="15.6" hidden="1">
      <c r="A4489" s="198">
        <f>'32-Exterior Improvements'!A60</f>
        <v>0</v>
      </c>
      <c r="B4489" s="235" t="str">
        <f>'32-Exterior Improvements'!B60</f>
        <v>32 11 26.13 Plant Mix Asphaltic Base Courses</v>
      </c>
      <c r="C4489" s="254"/>
      <c r="D4489" s="239" t="str" cm="1">
        <f t="array" ref="D4489">_xlfn.IFNA(_xlfn.IFS('32-Exterior Improvements'!D60="*",'32-Exterior Improvements'!C60,'32-Exterior Improvements'!F60="*",'32-Exterior Improvements'!E60,'32-Exterior Improvements'!H60="*",'32-Exterior Improvements'!G60,'32-Exterior Improvements'!J60="*",'32-Exterior Improvements'!I60,'32-Exterior Improvements'!L60="*",'32-Exterior Improvements'!K60,'32-Exterior Improvements'!N60="*",'32-Exterior Improvements'!M60,'32-Exterior Improvements'!P60="*",'32-Exterior Improvements'!O60,'32-Exterior Improvements'!R60="*",'32-Exterior Improvements'!Q60,'32-Exterior Improvements'!T60="*",'32-Exterior Improvements'!S60),"")</f>
        <v/>
      </c>
      <c r="E4489" s="622" t="e">
        <f>D4489/'Project Data'!$D$22</f>
        <v>#VALUE!</v>
      </c>
      <c r="F4489" s="174" t="s">
        <v>44</v>
      </c>
      <c r="G4489" s="239" t="str" cm="1">
        <f t="array" ref="G4489">_xlfn.IFNA(_xlfn.IFS('32-Exterior Improvements'!F60="*",'32-Exterior Improvements'!E60,'32-Exterior Improvements'!H60="*",'32-Exterior Improvements'!G60,'32-Exterior Improvements'!J60="*",'32-Exterior Improvements'!I60,'32-Exterior Improvements'!L60="*",'32-Exterior Improvements'!K60,'32-Exterior Improvements'!N60="*",'32-Exterior Improvements'!M60,'32-Exterior Improvements'!P60="*",'32-Exterior Improvements'!O60,'32-Exterior Improvements'!R60="*",'32-Exterior Improvements'!Q60,'32-Exterior Improvements'!T60="*",'32-Exterior Improvements'!S60,'32-Exterior Improvements'!V60="*",'32-Exterior Improvements'!U60),"")</f>
        <v/>
      </c>
      <c r="H4489" s="236" t="e">
        <f>G4489/'Project Data'!$D$22</f>
        <v>#VALUE!</v>
      </c>
      <c r="I4489" s="186"/>
      <c r="J4489" s="224"/>
      <c r="K4489" s="242"/>
    </row>
    <row r="4490" spans="1:11" s="147" customFormat="1" ht="15.6" hidden="1">
      <c r="A4490" s="198">
        <f>'32-Exterior Improvements'!A61</f>
        <v>0</v>
      </c>
      <c r="B4490" s="235" t="str">
        <f>'32-Exterior Improvements'!B61</f>
        <v>32 11 26.16 Road Mix Asphaltic Base Courses</v>
      </c>
      <c r="C4490" s="254"/>
      <c r="D4490" s="239" t="str" cm="1">
        <f t="array" ref="D4490">_xlfn.IFNA(_xlfn.IFS('32-Exterior Improvements'!D61="*",'32-Exterior Improvements'!C61,'32-Exterior Improvements'!F61="*",'32-Exterior Improvements'!E61,'32-Exterior Improvements'!H61="*",'32-Exterior Improvements'!G61,'32-Exterior Improvements'!J61="*",'32-Exterior Improvements'!I61,'32-Exterior Improvements'!L61="*",'32-Exterior Improvements'!K61,'32-Exterior Improvements'!N61="*",'32-Exterior Improvements'!M61,'32-Exterior Improvements'!P61="*",'32-Exterior Improvements'!O61,'32-Exterior Improvements'!R61="*",'32-Exterior Improvements'!Q61,'32-Exterior Improvements'!T61="*",'32-Exterior Improvements'!S61),"")</f>
        <v/>
      </c>
      <c r="E4490" s="622" t="e">
        <f>D4490/'Project Data'!$D$22</f>
        <v>#VALUE!</v>
      </c>
      <c r="F4490" s="174" t="s">
        <v>44</v>
      </c>
      <c r="G4490" s="239" t="str" cm="1">
        <f t="array" ref="G4490">_xlfn.IFNA(_xlfn.IFS('32-Exterior Improvements'!F61="*",'32-Exterior Improvements'!E61,'32-Exterior Improvements'!H61="*",'32-Exterior Improvements'!G61,'32-Exterior Improvements'!J61="*",'32-Exterior Improvements'!I61,'32-Exterior Improvements'!L61="*",'32-Exterior Improvements'!K61,'32-Exterior Improvements'!N61="*",'32-Exterior Improvements'!M61,'32-Exterior Improvements'!P61="*",'32-Exterior Improvements'!O61,'32-Exterior Improvements'!R61="*",'32-Exterior Improvements'!Q61,'32-Exterior Improvements'!T61="*",'32-Exterior Improvements'!S61,'32-Exterior Improvements'!V61="*",'32-Exterior Improvements'!U61),"")</f>
        <v/>
      </c>
      <c r="H4490" s="236" t="e">
        <f>G4490/'Project Data'!$D$22</f>
        <v>#VALUE!</v>
      </c>
      <c r="I4490" s="186"/>
      <c r="J4490" s="224"/>
      <c r="K4490" s="242"/>
    </row>
    <row r="4491" spans="1:11" s="147" customFormat="1" ht="15.6" hidden="1">
      <c r="A4491" s="198">
        <f>'32-Exterior Improvements'!A62</f>
        <v>0</v>
      </c>
      <c r="B4491" s="235" t="str">
        <f>'32-Exterior Improvements'!B62</f>
        <v>32 11 26.19 Bituminous-Stabilized Base Courses</v>
      </c>
      <c r="C4491" s="254"/>
      <c r="D4491" s="239" t="str" cm="1">
        <f t="array" ref="D4491">_xlfn.IFNA(_xlfn.IFS('32-Exterior Improvements'!D62="*",'32-Exterior Improvements'!C62,'32-Exterior Improvements'!F62="*",'32-Exterior Improvements'!E62,'32-Exterior Improvements'!H62="*",'32-Exterior Improvements'!G62,'32-Exterior Improvements'!J62="*",'32-Exterior Improvements'!I62,'32-Exterior Improvements'!L62="*",'32-Exterior Improvements'!K62,'32-Exterior Improvements'!N62="*",'32-Exterior Improvements'!M62,'32-Exterior Improvements'!P62="*",'32-Exterior Improvements'!O62,'32-Exterior Improvements'!R62="*",'32-Exterior Improvements'!Q62,'32-Exterior Improvements'!T62="*",'32-Exterior Improvements'!S62),"")</f>
        <v/>
      </c>
      <c r="E4491" s="622" t="e">
        <f>D4491/'Project Data'!$D$22</f>
        <v>#VALUE!</v>
      </c>
      <c r="F4491" s="174" t="s">
        <v>44</v>
      </c>
      <c r="G4491" s="239" t="str" cm="1">
        <f t="array" ref="G4491">_xlfn.IFNA(_xlfn.IFS('32-Exterior Improvements'!F62="*",'32-Exterior Improvements'!E62,'32-Exterior Improvements'!H62="*",'32-Exterior Improvements'!G62,'32-Exterior Improvements'!J62="*",'32-Exterior Improvements'!I62,'32-Exterior Improvements'!L62="*",'32-Exterior Improvements'!K62,'32-Exterior Improvements'!N62="*",'32-Exterior Improvements'!M62,'32-Exterior Improvements'!P62="*",'32-Exterior Improvements'!O62,'32-Exterior Improvements'!R62="*",'32-Exterior Improvements'!Q62,'32-Exterior Improvements'!T62="*",'32-Exterior Improvements'!S62,'32-Exterior Improvements'!V62="*",'32-Exterior Improvements'!U62),"")</f>
        <v/>
      </c>
      <c r="H4491" s="236" t="e">
        <f>G4491/'Project Data'!$D$22</f>
        <v>#VALUE!</v>
      </c>
      <c r="I4491" s="186"/>
      <c r="J4491" s="224"/>
      <c r="K4491" s="242"/>
    </row>
    <row r="4492" spans="1:11" s="147" customFormat="1" ht="15.6" hidden="1">
      <c r="A4492" s="198">
        <f>'32-Exterior Improvements'!A63</f>
        <v>0</v>
      </c>
      <c r="B4492" s="235" t="str">
        <f>'32-Exterior Improvements'!B63</f>
        <v>32 11 29 Lime Treated Base Courses</v>
      </c>
      <c r="C4492" s="254"/>
      <c r="D4492" s="239" t="str" cm="1">
        <f t="array" ref="D4492">_xlfn.IFNA(_xlfn.IFS('32-Exterior Improvements'!D63="*",'32-Exterior Improvements'!C63,'32-Exterior Improvements'!F63="*",'32-Exterior Improvements'!E63,'32-Exterior Improvements'!H63="*",'32-Exterior Improvements'!G63,'32-Exterior Improvements'!J63="*",'32-Exterior Improvements'!I63,'32-Exterior Improvements'!L63="*",'32-Exterior Improvements'!K63,'32-Exterior Improvements'!N63="*",'32-Exterior Improvements'!M63,'32-Exterior Improvements'!P63="*",'32-Exterior Improvements'!O63,'32-Exterior Improvements'!R63="*",'32-Exterior Improvements'!Q63,'32-Exterior Improvements'!T63="*",'32-Exterior Improvements'!S63),"")</f>
        <v/>
      </c>
      <c r="E4492" s="622" t="e">
        <f>D4492/'Project Data'!$D$22</f>
        <v>#VALUE!</v>
      </c>
      <c r="F4492" s="174" t="s">
        <v>44</v>
      </c>
      <c r="G4492" s="239" t="str" cm="1">
        <f t="array" ref="G4492">_xlfn.IFNA(_xlfn.IFS('32-Exterior Improvements'!F63="*",'32-Exterior Improvements'!E63,'32-Exterior Improvements'!H63="*",'32-Exterior Improvements'!G63,'32-Exterior Improvements'!J63="*",'32-Exterior Improvements'!I63,'32-Exterior Improvements'!L63="*",'32-Exterior Improvements'!K63,'32-Exterior Improvements'!N63="*",'32-Exterior Improvements'!M63,'32-Exterior Improvements'!P63="*",'32-Exterior Improvements'!O63,'32-Exterior Improvements'!R63="*",'32-Exterior Improvements'!Q63,'32-Exterior Improvements'!T63="*",'32-Exterior Improvements'!S63,'32-Exterior Improvements'!V63="*",'32-Exterior Improvements'!U63),"")</f>
        <v/>
      </c>
      <c r="H4492" s="236" t="e">
        <f>G4492/'Project Data'!$D$22</f>
        <v>#VALUE!</v>
      </c>
      <c r="I4492" s="186"/>
      <c r="J4492" s="224"/>
      <c r="K4492" s="242"/>
    </row>
    <row r="4493" spans="1:11" s="147" customFormat="1" ht="15.6" hidden="1">
      <c r="A4493" s="198">
        <f>'32-Exterior Improvements'!A64</f>
        <v>0</v>
      </c>
      <c r="B4493" s="235" t="str">
        <f>'32-Exterior Improvements'!B64</f>
        <v>32 11 29.13 Lime-Fly Ash-Treated Base Courses</v>
      </c>
      <c r="C4493" s="254"/>
      <c r="D4493" s="239" t="str" cm="1">
        <f t="array" ref="D4493">_xlfn.IFNA(_xlfn.IFS('32-Exterior Improvements'!D64="*",'32-Exterior Improvements'!C64,'32-Exterior Improvements'!F64="*",'32-Exterior Improvements'!E64,'32-Exterior Improvements'!H64="*",'32-Exterior Improvements'!G64,'32-Exterior Improvements'!J64="*",'32-Exterior Improvements'!I64,'32-Exterior Improvements'!L64="*",'32-Exterior Improvements'!K64,'32-Exterior Improvements'!N64="*",'32-Exterior Improvements'!M64,'32-Exterior Improvements'!P64="*",'32-Exterior Improvements'!O64,'32-Exterior Improvements'!R64="*",'32-Exterior Improvements'!Q64,'32-Exterior Improvements'!T64="*",'32-Exterior Improvements'!S64),"")</f>
        <v/>
      </c>
      <c r="E4493" s="622" t="e">
        <f>D4493/'Project Data'!$D$22</f>
        <v>#VALUE!</v>
      </c>
      <c r="F4493" s="174" t="s">
        <v>44</v>
      </c>
      <c r="G4493" s="239" t="str" cm="1">
        <f t="array" ref="G4493">_xlfn.IFNA(_xlfn.IFS('32-Exterior Improvements'!F64="*",'32-Exterior Improvements'!E64,'32-Exterior Improvements'!H64="*",'32-Exterior Improvements'!G64,'32-Exterior Improvements'!J64="*",'32-Exterior Improvements'!I64,'32-Exterior Improvements'!L64="*",'32-Exterior Improvements'!K64,'32-Exterior Improvements'!N64="*",'32-Exterior Improvements'!M64,'32-Exterior Improvements'!P64="*",'32-Exterior Improvements'!O64,'32-Exterior Improvements'!R64="*",'32-Exterior Improvements'!Q64,'32-Exterior Improvements'!T64="*",'32-Exterior Improvements'!S64,'32-Exterior Improvements'!V64="*",'32-Exterior Improvements'!U64),"")</f>
        <v/>
      </c>
      <c r="H4493" s="236" t="e">
        <f>G4493/'Project Data'!$D$22</f>
        <v>#VALUE!</v>
      </c>
      <c r="I4493" s="186"/>
      <c r="J4493" s="224"/>
      <c r="K4493" s="242"/>
    </row>
    <row r="4494" spans="1:11" s="147" customFormat="1" ht="15.6" hidden="1">
      <c r="A4494" s="198">
        <f>'32-Exterior Improvements'!A65</f>
        <v>0</v>
      </c>
      <c r="B4494" s="235" t="str">
        <f>'32-Exterior Improvements'!B65</f>
        <v>32 11 33 Cement-Treated Base Courses</v>
      </c>
      <c r="C4494" s="254"/>
      <c r="D4494" s="239" t="str" cm="1">
        <f t="array" ref="D4494">_xlfn.IFNA(_xlfn.IFS('32-Exterior Improvements'!D65="*",'32-Exterior Improvements'!C65,'32-Exterior Improvements'!F65="*",'32-Exterior Improvements'!E65,'32-Exterior Improvements'!H65="*",'32-Exterior Improvements'!G65,'32-Exterior Improvements'!J65="*",'32-Exterior Improvements'!I65,'32-Exterior Improvements'!L65="*",'32-Exterior Improvements'!K65,'32-Exterior Improvements'!N65="*",'32-Exterior Improvements'!M65,'32-Exterior Improvements'!P65="*",'32-Exterior Improvements'!O65,'32-Exterior Improvements'!R65="*",'32-Exterior Improvements'!Q65,'32-Exterior Improvements'!T65="*",'32-Exterior Improvements'!S65),"")</f>
        <v/>
      </c>
      <c r="E4494" s="622" t="e">
        <f>D4494/'Project Data'!$D$22</f>
        <v>#VALUE!</v>
      </c>
      <c r="F4494" s="174" t="s">
        <v>44</v>
      </c>
      <c r="G4494" s="239" t="str" cm="1">
        <f t="array" ref="G4494">_xlfn.IFNA(_xlfn.IFS('32-Exterior Improvements'!F65="*",'32-Exterior Improvements'!E65,'32-Exterior Improvements'!H65="*",'32-Exterior Improvements'!G65,'32-Exterior Improvements'!J65="*",'32-Exterior Improvements'!I65,'32-Exterior Improvements'!L65="*",'32-Exterior Improvements'!K65,'32-Exterior Improvements'!N65="*",'32-Exterior Improvements'!M65,'32-Exterior Improvements'!P65="*",'32-Exterior Improvements'!O65,'32-Exterior Improvements'!R65="*",'32-Exterior Improvements'!Q65,'32-Exterior Improvements'!T65="*",'32-Exterior Improvements'!S65,'32-Exterior Improvements'!V65="*",'32-Exterior Improvements'!U65),"")</f>
        <v/>
      </c>
      <c r="H4494" s="236" t="e">
        <f>G4494/'Project Data'!$D$22</f>
        <v>#VALUE!</v>
      </c>
      <c r="I4494" s="186"/>
      <c r="J4494" s="224"/>
      <c r="K4494" s="242"/>
    </row>
    <row r="4495" spans="1:11" s="147" customFormat="1" ht="15.6" hidden="1">
      <c r="A4495" s="198">
        <f>'32-Exterior Improvements'!A66</f>
        <v>0</v>
      </c>
      <c r="B4495" s="235" t="str">
        <f>'32-Exterior Improvements'!B66</f>
        <v>32 11 33.13 Portland Cement-Stabilized Base Courses</v>
      </c>
      <c r="C4495" s="254"/>
      <c r="D4495" s="239" t="str" cm="1">
        <f t="array" ref="D4495">_xlfn.IFNA(_xlfn.IFS('32-Exterior Improvements'!D66="*",'32-Exterior Improvements'!C66,'32-Exterior Improvements'!F66="*",'32-Exterior Improvements'!E66,'32-Exterior Improvements'!H66="*",'32-Exterior Improvements'!G66,'32-Exterior Improvements'!J66="*",'32-Exterior Improvements'!I66,'32-Exterior Improvements'!L66="*",'32-Exterior Improvements'!K66,'32-Exterior Improvements'!N66="*",'32-Exterior Improvements'!M66,'32-Exterior Improvements'!P66="*",'32-Exterior Improvements'!O66,'32-Exterior Improvements'!R66="*",'32-Exterior Improvements'!Q66,'32-Exterior Improvements'!T66="*",'32-Exterior Improvements'!S66),"")</f>
        <v/>
      </c>
      <c r="E4495" s="622" t="e">
        <f>D4495/'Project Data'!$D$22</f>
        <v>#VALUE!</v>
      </c>
      <c r="F4495" s="174" t="s">
        <v>44</v>
      </c>
      <c r="G4495" s="239" t="str" cm="1">
        <f t="array" ref="G4495">_xlfn.IFNA(_xlfn.IFS('32-Exterior Improvements'!F66="*",'32-Exterior Improvements'!E66,'32-Exterior Improvements'!H66="*",'32-Exterior Improvements'!G66,'32-Exterior Improvements'!J66="*",'32-Exterior Improvements'!I66,'32-Exterior Improvements'!L66="*",'32-Exterior Improvements'!K66,'32-Exterior Improvements'!N66="*",'32-Exterior Improvements'!M66,'32-Exterior Improvements'!P66="*",'32-Exterior Improvements'!O66,'32-Exterior Improvements'!R66="*",'32-Exterior Improvements'!Q66,'32-Exterior Improvements'!T66="*",'32-Exterior Improvements'!S66,'32-Exterior Improvements'!V66="*",'32-Exterior Improvements'!U66),"")</f>
        <v/>
      </c>
      <c r="H4495" s="236" t="e">
        <f>G4495/'Project Data'!$D$22</f>
        <v>#VALUE!</v>
      </c>
      <c r="I4495" s="186"/>
      <c r="J4495" s="224"/>
      <c r="K4495" s="242"/>
    </row>
    <row r="4496" spans="1:11" s="147" customFormat="1" ht="15.6" hidden="1">
      <c r="A4496" s="198">
        <f>'32-Exterior Improvements'!A67</f>
        <v>0</v>
      </c>
      <c r="B4496" s="235" t="str">
        <f>'32-Exterior Improvements'!B67</f>
        <v>32 11 36 Concrete Base Courses</v>
      </c>
      <c r="C4496" s="254"/>
      <c r="D4496" s="239" t="str" cm="1">
        <f t="array" ref="D4496">_xlfn.IFNA(_xlfn.IFS('32-Exterior Improvements'!D67="*",'32-Exterior Improvements'!C67,'32-Exterior Improvements'!F67="*",'32-Exterior Improvements'!E67,'32-Exterior Improvements'!H67="*",'32-Exterior Improvements'!G67,'32-Exterior Improvements'!J67="*",'32-Exterior Improvements'!I67,'32-Exterior Improvements'!L67="*",'32-Exterior Improvements'!K67,'32-Exterior Improvements'!N67="*",'32-Exterior Improvements'!M67,'32-Exterior Improvements'!P67="*",'32-Exterior Improvements'!O67,'32-Exterior Improvements'!R67="*",'32-Exterior Improvements'!Q67,'32-Exterior Improvements'!T67="*",'32-Exterior Improvements'!S67),"")</f>
        <v/>
      </c>
      <c r="E4496" s="622" t="e">
        <f>D4496/'Project Data'!$D$22</f>
        <v>#VALUE!</v>
      </c>
      <c r="F4496" s="174" t="s">
        <v>44</v>
      </c>
      <c r="G4496" s="239" t="str" cm="1">
        <f t="array" ref="G4496">_xlfn.IFNA(_xlfn.IFS('32-Exterior Improvements'!F67="*",'32-Exterior Improvements'!E67,'32-Exterior Improvements'!H67="*",'32-Exterior Improvements'!G67,'32-Exterior Improvements'!J67="*",'32-Exterior Improvements'!I67,'32-Exterior Improvements'!L67="*",'32-Exterior Improvements'!K67,'32-Exterior Improvements'!N67="*",'32-Exterior Improvements'!M67,'32-Exterior Improvements'!P67="*",'32-Exterior Improvements'!O67,'32-Exterior Improvements'!R67="*",'32-Exterior Improvements'!Q67,'32-Exterior Improvements'!T67="*",'32-Exterior Improvements'!S67,'32-Exterior Improvements'!V67="*",'32-Exterior Improvements'!U67),"")</f>
        <v/>
      </c>
      <c r="H4496" s="236" t="e">
        <f>G4496/'Project Data'!$D$22</f>
        <v>#VALUE!</v>
      </c>
      <c r="I4496" s="186"/>
      <c r="J4496" s="224"/>
      <c r="K4496" s="242"/>
    </row>
    <row r="4497" spans="1:11" s="147" customFormat="1" ht="15.6" hidden="1">
      <c r="A4497" s="198">
        <f>'32-Exterior Improvements'!A68</f>
        <v>0</v>
      </c>
      <c r="B4497" s="235" t="str">
        <f>'32-Exterior Improvements'!B68</f>
        <v>32 11 36.11 Soil-Cement Concrete Base Courses</v>
      </c>
      <c r="C4497" s="254"/>
      <c r="D4497" s="239" t="str" cm="1">
        <f t="array" ref="D4497">_xlfn.IFNA(_xlfn.IFS('32-Exterior Improvements'!D68="*",'32-Exterior Improvements'!C68,'32-Exterior Improvements'!F68="*",'32-Exterior Improvements'!E68,'32-Exterior Improvements'!H68="*",'32-Exterior Improvements'!G68,'32-Exterior Improvements'!J68="*",'32-Exterior Improvements'!I68,'32-Exterior Improvements'!L68="*",'32-Exterior Improvements'!K68,'32-Exterior Improvements'!N68="*",'32-Exterior Improvements'!M68,'32-Exterior Improvements'!P68="*",'32-Exterior Improvements'!O68,'32-Exterior Improvements'!R68="*",'32-Exterior Improvements'!Q68,'32-Exterior Improvements'!T68="*",'32-Exterior Improvements'!S68),"")</f>
        <v/>
      </c>
      <c r="E4497" s="622" t="e">
        <f>D4497/'Project Data'!$D$22</f>
        <v>#VALUE!</v>
      </c>
      <c r="F4497" s="174" t="s">
        <v>44</v>
      </c>
      <c r="G4497" s="239" t="str" cm="1">
        <f t="array" ref="G4497">_xlfn.IFNA(_xlfn.IFS('32-Exterior Improvements'!F68="*",'32-Exterior Improvements'!E68,'32-Exterior Improvements'!H68="*",'32-Exterior Improvements'!G68,'32-Exterior Improvements'!J68="*",'32-Exterior Improvements'!I68,'32-Exterior Improvements'!L68="*",'32-Exterior Improvements'!K68,'32-Exterior Improvements'!N68="*",'32-Exterior Improvements'!M68,'32-Exterior Improvements'!P68="*",'32-Exterior Improvements'!O68,'32-Exterior Improvements'!R68="*",'32-Exterior Improvements'!Q68,'32-Exterior Improvements'!T68="*",'32-Exterior Improvements'!S68,'32-Exterior Improvements'!V68="*",'32-Exterior Improvements'!U68),"")</f>
        <v/>
      </c>
      <c r="H4497" s="236" t="e">
        <f>G4497/'Project Data'!$D$22</f>
        <v>#VALUE!</v>
      </c>
      <c r="I4497" s="186"/>
      <c r="J4497" s="224"/>
      <c r="K4497" s="242"/>
    </row>
    <row r="4498" spans="1:11" s="147" customFormat="1" ht="15.6" hidden="1">
      <c r="A4498" s="198">
        <f>'32-Exterior Improvements'!A69</f>
        <v>0</v>
      </c>
      <c r="B4498" s="235" t="str">
        <f>'32-Exterior Improvements'!B69</f>
        <v>32 11 36.13 Lean Concrete Base Courses</v>
      </c>
      <c r="C4498" s="254"/>
      <c r="D4498" s="239" t="str" cm="1">
        <f t="array" ref="D4498">_xlfn.IFNA(_xlfn.IFS('32-Exterior Improvements'!D69="*",'32-Exterior Improvements'!C69,'32-Exterior Improvements'!F69="*",'32-Exterior Improvements'!E69,'32-Exterior Improvements'!H69="*",'32-Exterior Improvements'!G69,'32-Exterior Improvements'!J69="*",'32-Exterior Improvements'!I69,'32-Exterior Improvements'!L69="*",'32-Exterior Improvements'!K69,'32-Exterior Improvements'!N69="*",'32-Exterior Improvements'!M69,'32-Exterior Improvements'!P69="*",'32-Exterior Improvements'!O69,'32-Exterior Improvements'!R69="*",'32-Exterior Improvements'!Q69,'32-Exterior Improvements'!T69="*",'32-Exterior Improvements'!S69),"")</f>
        <v/>
      </c>
      <c r="E4498" s="622" t="e">
        <f>D4498/'Project Data'!$D$22</f>
        <v>#VALUE!</v>
      </c>
      <c r="F4498" s="174" t="s">
        <v>44</v>
      </c>
      <c r="G4498" s="239" t="str" cm="1">
        <f t="array" ref="G4498">_xlfn.IFNA(_xlfn.IFS('32-Exterior Improvements'!F69="*",'32-Exterior Improvements'!E69,'32-Exterior Improvements'!H69="*",'32-Exterior Improvements'!G69,'32-Exterior Improvements'!J69="*",'32-Exterior Improvements'!I69,'32-Exterior Improvements'!L69="*",'32-Exterior Improvements'!K69,'32-Exterior Improvements'!N69="*",'32-Exterior Improvements'!M69,'32-Exterior Improvements'!P69="*",'32-Exterior Improvements'!O69,'32-Exterior Improvements'!R69="*",'32-Exterior Improvements'!Q69,'32-Exterior Improvements'!T69="*",'32-Exterior Improvements'!S69,'32-Exterior Improvements'!V69="*",'32-Exterior Improvements'!U69),"")</f>
        <v/>
      </c>
      <c r="H4498" s="236" t="e">
        <f>G4498/'Project Data'!$D$22</f>
        <v>#VALUE!</v>
      </c>
      <c r="I4498" s="186"/>
      <c r="J4498" s="224"/>
      <c r="K4498" s="242"/>
    </row>
    <row r="4499" spans="1:11" s="147" customFormat="1" ht="15.6" hidden="1">
      <c r="A4499" s="198">
        <f>'32-Exterior Improvements'!A70</f>
        <v>0</v>
      </c>
      <c r="B4499" s="235" t="str">
        <f>'32-Exterior Improvements'!B70</f>
        <v>32 11 36.16 Plain Cement Concrete Base Courses</v>
      </c>
      <c r="C4499" s="254"/>
      <c r="D4499" s="239" t="str" cm="1">
        <f t="array" ref="D4499">_xlfn.IFNA(_xlfn.IFS('32-Exterior Improvements'!D70="*",'32-Exterior Improvements'!C70,'32-Exterior Improvements'!F70="*",'32-Exterior Improvements'!E70,'32-Exterior Improvements'!H70="*",'32-Exterior Improvements'!G70,'32-Exterior Improvements'!J70="*",'32-Exterior Improvements'!I70,'32-Exterior Improvements'!L70="*",'32-Exterior Improvements'!K70,'32-Exterior Improvements'!N70="*",'32-Exterior Improvements'!M70,'32-Exterior Improvements'!P70="*",'32-Exterior Improvements'!O70,'32-Exterior Improvements'!R70="*",'32-Exterior Improvements'!Q70,'32-Exterior Improvements'!T70="*",'32-Exterior Improvements'!S70),"")</f>
        <v/>
      </c>
      <c r="E4499" s="622" t="e">
        <f>D4499/'Project Data'!$D$22</f>
        <v>#VALUE!</v>
      </c>
      <c r="F4499" s="174" t="s">
        <v>44</v>
      </c>
      <c r="G4499" s="239" t="str" cm="1">
        <f t="array" ref="G4499">_xlfn.IFNA(_xlfn.IFS('32-Exterior Improvements'!F70="*",'32-Exterior Improvements'!E70,'32-Exterior Improvements'!H70="*",'32-Exterior Improvements'!G70,'32-Exterior Improvements'!J70="*",'32-Exterior Improvements'!I70,'32-Exterior Improvements'!L70="*",'32-Exterior Improvements'!K70,'32-Exterior Improvements'!N70="*",'32-Exterior Improvements'!M70,'32-Exterior Improvements'!P70="*",'32-Exterior Improvements'!O70,'32-Exterior Improvements'!R70="*",'32-Exterior Improvements'!Q70,'32-Exterior Improvements'!T70="*",'32-Exterior Improvements'!S70,'32-Exterior Improvements'!V70="*",'32-Exterior Improvements'!U70),"")</f>
        <v/>
      </c>
      <c r="H4499" s="236" t="e">
        <f>G4499/'Project Data'!$D$22</f>
        <v>#VALUE!</v>
      </c>
      <c r="I4499" s="186"/>
      <c r="J4499" s="224"/>
      <c r="K4499" s="242"/>
    </row>
    <row r="4500" spans="1:11" s="147" customFormat="1" ht="15.6" hidden="1">
      <c r="A4500" s="198">
        <f>'32-Exterior Improvements'!A71</f>
        <v>0</v>
      </c>
      <c r="B4500" s="235" t="str">
        <f>'32-Exterior Improvements'!B71</f>
        <v>32 11 36.19 Hydraulic Cement Concrete Base Courses</v>
      </c>
      <c r="C4500" s="254"/>
      <c r="D4500" s="239" t="str" cm="1">
        <f t="array" ref="D4500">_xlfn.IFNA(_xlfn.IFS('32-Exterior Improvements'!D71="*",'32-Exterior Improvements'!C71,'32-Exterior Improvements'!F71="*",'32-Exterior Improvements'!E71,'32-Exterior Improvements'!H71="*",'32-Exterior Improvements'!G71,'32-Exterior Improvements'!J71="*",'32-Exterior Improvements'!I71,'32-Exterior Improvements'!L71="*",'32-Exterior Improvements'!K71,'32-Exterior Improvements'!N71="*",'32-Exterior Improvements'!M71,'32-Exterior Improvements'!P71="*",'32-Exterior Improvements'!O71,'32-Exterior Improvements'!R71="*",'32-Exterior Improvements'!Q71,'32-Exterior Improvements'!T71="*",'32-Exterior Improvements'!S71),"")</f>
        <v/>
      </c>
      <c r="E4500" s="622" t="e">
        <f>D4500/'Project Data'!$D$22</f>
        <v>#VALUE!</v>
      </c>
      <c r="F4500" s="174" t="s">
        <v>44</v>
      </c>
      <c r="G4500" s="239" t="str" cm="1">
        <f t="array" ref="G4500">_xlfn.IFNA(_xlfn.IFS('32-Exterior Improvements'!F71="*",'32-Exterior Improvements'!E71,'32-Exterior Improvements'!H71="*",'32-Exterior Improvements'!G71,'32-Exterior Improvements'!J71="*",'32-Exterior Improvements'!I71,'32-Exterior Improvements'!L71="*",'32-Exterior Improvements'!K71,'32-Exterior Improvements'!N71="*",'32-Exterior Improvements'!M71,'32-Exterior Improvements'!P71="*",'32-Exterior Improvements'!O71,'32-Exterior Improvements'!R71="*",'32-Exterior Improvements'!Q71,'32-Exterior Improvements'!T71="*",'32-Exterior Improvements'!S71,'32-Exterior Improvements'!V71="*",'32-Exterior Improvements'!U71),"")</f>
        <v/>
      </c>
      <c r="H4500" s="236" t="e">
        <f>G4500/'Project Data'!$D$22</f>
        <v>#VALUE!</v>
      </c>
      <c r="I4500" s="186"/>
      <c r="J4500" s="224"/>
      <c r="K4500" s="242"/>
    </row>
    <row r="4501" spans="1:11" s="147" customFormat="1" ht="15.6" hidden="1">
      <c r="A4501" s="198">
        <f>'32-Exterior Improvements'!A72</f>
        <v>0</v>
      </c>
      <c r="B4501" s="235" t="str">
        <f>'32-Exterior Improvements'!B72</f>
        <v>32 11 39 Shell Base Course</v>
      </c>
      <c r="C4501" s="254"/>
      <c r="D4501" s="239" t="str" cm="1">
        <f t="array" ref="D4501">_xlfn.IFNA(_xlfn.IFS('32-Exterior Improvements'!D72="*",'32-Exterior Improvements'!C72,'32-Exterior Improvements'!F72="*",'32-Exterior Improvements'!E72,'32-Exterior Improvements'!H72="*",'32-Exterior Improvements'!G72,'32-Exterior Improvements'!J72="*",'32-Exterior Improvements'!I72,'32-Exterior Improvements'!L72="*",'32-Exterior Improvements'!K72,'32-Exterior Improvements'!N72="*",'32-Exterior Improvements'!M72,'32-Exterior Improvements'!P72="*",'32-Exterior Improvements'!O72,'32-Exterior Improvements'!R72="*",'32-Exterior Improvements'!Q72,'32-Exterior Improvements'!T72="*",'32-Exterior Improvements'!S72),"")</f>
        <v/>
      </c>
      <c r="E4501" s="622" t="e">
        <f>D4501/'Project Data'!$D$22</f>
        <v>#VALUE!</v>
      </c>
      <c r="F4501" s="174" t="s">
        <v>44</v>
      </c>
      <c r="G4501" s="239" t="str" cm="1">
        <f t="array" ref="G4501">_xlfn.IFNA(_xlfn.IFS('32-Exterior Improvements'!F72="*",'32-Exterior Improvements'!E72,'32-Exterior Improvements'!H72="*",'32-Exterior Improvements'!G72,'32-Exterior Improvements'!J72="*",'32-Exterior Improvements'!I72,'32-Exterior Improvements'!L72="*",'32-Exterior Improvements'!K72,'32-Exterior Improvements'!N72="*",'32-Exterior Improvements'!M72,'32-Exterior Improvements'!P72="*",'32-Exterior Improvements'!O72,'32-Exterior Improvements'!R72="*",'32-Exterior Improvements'!Q72,'32-Exterior Improvements'!T72="*",'32-Exterior Improvements'!S72,'32-Exterior Improvements'!V72="*",'32-Exterior Improvements'!U72),"")</f>
        <v/>
      </c>
      <c r="H4501" s="236" t="e">
        <f>G4501/'Project Data'!$D$22</f>
        <v>#VALUE!</v>
      </c>
      <c r="I4501" s="186"/>
      <c r="J4501" s="224"/>
      <c r="K4501" s="242"/>
    </row>
    <row r="4502" spans="1:11" s="147" customFormat="1" ht="15.6" hidden="1">
      <c r="A4502" s="198">
        <f>'32-Exterior Improvements'!A73</f>
        <v>0</v>
      </c>
      <c r="B4502" s="235" t="str">
        <f>'32-Exterior Improvements'!B73</f>
        <v>32 12 00 Flexible Paving</v>
      </c>
      <c r="C4502" s="254"/>
      <c r="D4502" s="239" t="str" cm="1">
        <f t="array" ref="D4502">_xlfn.IFNA(_xlfn.IFS('32-Exterior Improvements'!D73="*",'32-Exterior Improvements'!C73,'32-Exterior Improvements'!F73="*",'32-Exterior Improvements'!E73,'32-Exterior Improvements'!H73="*",'32-Exterior Improvements'!G73,'32-Exterior Improvements'!J73="*",'32-Exterior Improvements'!I73,'32-Exterior Improvements'!L73="*",'32-Exterior Improvements'!K73,'32-Exterior Improvements'!N73="*",'32-Exterior Improvements'!M73,'32-Exterior Improvements'!P73="*",'32-Exterior Improvements'!O73,'32-Exterior Improvements'!R73="*",'32-Exterior Improvements'!Q73,'32-Exterior Improvements'!T73="*",'32-Exterior Improvements'!S73),"")</f>
        <v/>
      </c>
      <c r="E4502" s="622" t="e">
        <f>D4502/'Project Data'!$D$22</f>
        <v>#VALUE!</v>
      </c>
      <c r="F4502" s="174" t="s">
        <v>44</v>
      </c>
      <c r="G4502" s="239" t="str" cm="1">
        <f t="array" ref="G4502">_xlfn.IFNA(_xlfn.IFS('32-Exterior Improvements'!F73="*",'32-Exterior Improvements'!E73,'32-Exterior Improvements'!H73="*",'32-Exterior Improvements'!G73,'32-Exterior Improvements'!J73="*",'32-Exterior Improvements'!I73,'32-Exterior Improvements'!L73="*",'32-Exterior Improvements'!K73,'32-Exterior Improvements'!N73="*",'32-Exterior Improvements'!M73,'32-Exterior Improvements'!P73="*",'32-Exterior Improvements'!O73,'32-Exterior Improvements'!R73="*",'32-Exterior Improvements'!Q73,'32-Exterior Improvements'!T73="*",'32-Exterior Improvements'!S73,'32-Exterior Improvements'!V73="*",'32-Exterior Improvements'!U73),"")</f>
        <v/>
      </c>
      <c r="H4502" s="236" t="e">
        <f>G4502/'Project Data'!$D$22</f>
        <v>#VALUE!</v>
      </c>
      <c r="I4502" s="186"/>
      <c r="J4502" s="224"/>
      <c r="K4502" s="242"/>
    </row>
    <row r="4503" spans="1:11" s="147" customFormat="1" ht="15.6" hidden="1">
      <c r="A4503" s="198">
        <f>'32-Exterior Improvements'!A74</f>
        <v>0</v>
      </c>
      <c r="B4503" s="235" t="str">
        <f>'32-Exterior Improvements'!B74</f>
        <v>32 12 13 Preparatory Coats</v>
      </c>
      <c r="C4503" s="254"/>
      <c r="D4503" s="239" t="str" cm="1">
        <f t="array" ref="D4503">_xlfn.IFNA(_xlfn.IFS('32-Exterior Improvements'!D74="*",'32-Exterior Improvements'!C74,'32-Exterior Improvements'!F74="*",'32-Exterior Improvements'!E74,'32-Exterior Improvements'!H74="*",'32-Exterior Improvements'!G74,'32-Exterior Improvements'!J74="*",'32-Exterior Improvements'!I74,'32-Exterior Improvements'!L74="*",'32-Exterior Improvements'!K74,'32-Exterior Improvements'!N74="*",'32-Exterior Improvements'!M74,'32-Exterior Improvements'!P74="*",'32-Exterior Improvements'!O74,'32-Exterior Improvements'!R74="*",'32-Exterior Improvements'!Q74,'32-Exterior Improvements'!T74="*",'32-Exterior Improvements'!S74),"")</f>
        <v/>
      </c>
      <c r="E4503" s="622" t="e">
        <f>D4503/'Project Data'!$D$22</f>
        <v>#VALUE!</v>
      </c>
      <c r="F4503" s="174" t="s">
        <v>44</v>
      </c>
      <c r="G4503" s="239" t="str" cm="1">
        <f t="array" ref="G4503">_xlfn.IFNA(_xlfn.IFS('32-Exterior Improvements'!F74="*",'32-Exterior Improvements'!E74,'32-Exterior Improvements'!H74="*",'32-Exterior Improvements'!G74,'32-Exterior Improvements'!J74="*",'32-Exterior Improvements'!I74,'32-Exterior Improvements'!L74="*",'32-Exterior Improvements'!K74,'32-Exterior Improvements'!N74="*",'32-Exterior Improvements'!M74,'32-Exterior Improvements'!P74="*",'32-Exterior Improvements'!O74,'32-Exterior Improvements'!R74="*",'32-Exterior Improvements'!Q74,'32-Exterior Improvements'!T74="*",'32-Exterior Improvements'!S74,'32-Exterior Improvements'!V74="*",'32-Exterior Improvements'!U74),"")</f>
        <v/>
      </c>
      <c r="H4503" s="236" t="e">
        <f>G4503/'Project Data'!$D$22</f>
        <v>#VALUE!</v>
      </c>
      <c r="I4503" s="186"/>
      <c r="J4503" s="224"/>
      <c r="K4503" s="242"/>
    </row>
    <row r="4504" spans="1:11" s="147" customFormat="1" ht="15.6" hidden="1">
      <c r="A4504" s="198">
        <f>'32-Exterior Improvements'!A75</f>
        <v>0</v>
      </c>
      <c r="B4504" s="235" t="str">
        <f>'32-Exterior Improvements'!B75</f>
        <v>32 12 13.13 Tack Coats</v>
      </c>
      <c r="C4504" s="254"/>
      <c r="D4504" s="239" t="str" cm="1">
        <f t="array" ref="D4504">_xlfn.IFNA(_xlfn.IFS('32-Exterior Improvements'!D75="*",'32-Exterior Improvements'!C75,'32-Exterior Improvements'!F75="*",'32-Exterior Improvements'!E75,'32-Exterior Improvements'!H75="*",'32-Exterior Improvements'!G75,'32-Exterior Improvements'!J75="*",'32-Exterior Improvements'!I75,'32-Exterior Improvements'!L75="*",'32-Exterior Improvements'!K75,'32-Exterior Improvements'!N75="*",'32-Exterior Improvements'!M75,'32-Exterior Improvements'!P75="*",'32-Exterior Improvements'!O75,'32-Exterior Improvements'!R75="*",'32-Exterior Improvements'!Q75,'32-Exterior Improvements'!T75="*",'32-Exterior Improvements'!S75),"")</f>
        <v/>
      </c>
      <c r="E4504" s="622" t="e">
        <f>D4504/'Project Data'!$D$22</f>
        <v>#VALUE!</v>
      </c>
      <c r="F4504" s="174" t="s">
        <v>44</v>
      </c>
      <c r="G4504" s="239" t="str" cm="1">
        <f t="array" ref="G4504">_xlfn.IFNA(_xlfn.IFS('32-Exterior Improvements'!F75="*",'32-Exterior Improvements'!E75,'32-Exterior Improvements'!H75="*",'32-Exterior Improvements'!G75,'32-Exterior Improvements'!J75="*",'32-Exterior Improvements'!I75,'32-Exterior Improvements'!L75="*",'32-Exterior Improvements'!K75,'32-Exterior Improvements'!N75="*",'32-Exterior Improvements'!M75,'32-Exterior Improvements'!P75="*",'32-Exterior Improvements'!O75,'32-Exterior Improvements'!R75="*",'32-Exterior Improvements'!Q75,'32-Exterior Improvements'!T75="*",'32-Exterior Improvements'!S75,'32-Exterior Improvements'!V75="*",'32-Exterior Improvements'!U75),"")</f>
        <v/>
      </c>
      <c r="H4504" s="236" t="e">
        <f>G4504/'Project Data'!$D$22</f>
        <v>#VALUE!</v>
      </c>
      <c r="I4504" s="186"/>
      <c r="J4504" s="224"/>
      <c r="K4504" s="242"/>
    </row>
    <row r="4505" spans="1:11" s="147" customFormat="1" ht="15.6" hidden="1">
      <c r="A4505" s="198">
        <f>'32-Exterior Improvements'!A76</f>
        <v>0</v>
      </c>
      <c r="B4505" s="235" t="str">
        <f>'32-Exterior Improvements'!B76</f>
        <v>32 12 13.16 Asphaltic Tack Coats</v>
      </c>
      <c r="C4505" s="254"/>
      <c r="D4505" s="239" t="str" cm="1">
        <f t="array" ref="D4505">_xlfn.IFNA(_xlfn.IFS('32-Exterior Improvements'!D76="*",'32-Exterior Improvements'!C76,'32-Exterior Improvements'!F76="*",'32-Exterior Improvements'!E76,'32-Exterior Improvements'!H76="*",'32-Exterior Improvements'!G76,'32-Exterior Improvements'!J76="*",'32-Exterior Improvements'!I76,'32-Exterior Improvements'!L76="*",'32-Exterior Improvements'!K76,'32-Exterior Improvements'!N76="*",'32-Exterior Improvements'!M76,'32-Exterior Improvements'!P76="*",'32-Exterior Improvements'!O76,'32-Exterior Improvements'!R76="*",'32-Exterior Improvements'!Q76,'32-Exterior Improvements'!T76="*",'32-Exterior Improvements'!S76),"")</f>
        <v/>
      </c>
      <c r="E4505" s="622" t="e">
        <f>D4505/'Project Data'!$D$22</f>
        <v>#VALUE!</v>
      </c>
      <c r="F4505" s="174" t="s">
        <v>44</v>
      </c>
      <c r="G4505" s="239" t="str" cm="1">
        <f t="array" ref="G4505">_xlfn.IFNA(_xlfn.IFS('32-Exterior Improvements'!F76="*",'32-Exterior Improvements'!E76,'32-Exterior Improvements'!H76="*",'32-Exterior Improvements'!G76,'32-Exterior Improvements'!J76="*",'32-Exterior Improvements'!I76,'32-Exterior Improvements'!L76="*",'32-Exterior Improvements'!K76,'32-Exterior Improvements'!N76="*",'32-Exterior Improvements'!M76,'32-Exterior Improvements'!P76="*",'32-Exterior Improvements'!O76,'32-Exterior Improvements'!R76="*",'32-Exterior Improvements'!Q76,'32-Exterior Improvements'!T76="*",'32-Exterior Improvements'!S76,'32-Exterior Improvements'!V76="*",'32-Exterior Improvements'!U76),"")</f>
        <v/>
      </c>
      <c r="H4505" s="236" t="e">
        <f>G4505/'Project Data'!$D$22</f>
        <v>#VALUE!</v>
      </c>
      <c r="I4505" s="186"/>
      <c r="J4505" s="224"/>
      <c r="K4505" s="242"/>
    </row>
    <row r="4506" spans="1:11" s="147" customFormat="1" ht="15.6" hidden="1">
      <c r="A4506" s="198">
        <f>'32-Exterior Improvements'!A77</f>
        <v>0</v>
      </c>
      <c r="B4506" s="235" t="str">
        <f>'32-Exterior Improvements'!B77</f>
        <v>32 12 13.19 Prime Coats</v>
      </c>
      <c r="C4506" s="254"/>
      <c r="D4506" s="239" t="str" cm="1">
        <f t="array" ref="D4506">_xlfn.IFNA(_xlfn.IFS('32-Exterior Improvements'!D77="*",'32-Exterior Improvements'!C77,'32-Exterior Improvements'!F77="*",'32-Exterior Improvements'!E77,'32-Exterior Improvements'!H77="*",'32-Exterior Improvements'!G77,'32-Exterior Improvements'!J77="*",'32-Exterior Improvements'!I77,'32-Exterior Improvements'!L77="*",'32-Exterior Improvements'!K77,'32-Exterior Improvements'!N77="*",'32-Exterior Improvements'!M77,'32-Exterior Improvements'!P77="*",'32-Exterior Improvements'!O77,'32-Exterior Improvements'!R77="*",'32-Exterior Improvements'!Q77,'32-Exterior Improvements'!T77="*",'32-Exterior Improvements'!S77),"")</f>
        <v/>
      </c>
      <c r="E4506" s="622" t="e">
        <f>D4506/'Project Data'!$D$22</f>
        <v>#VALUE!</v>
      </c>
      <c r="F4506" s="174" t="s">
        <v>44</v>
      </c>
      <c r="G4506" s="239" t="str" cm="1">
        <f t="array" ref="G4506">_xlfn.IFNA(_xlfn.IFS('32-Exterior Improvements'!F77="*",'32-Exterior Improvements'!E77,'32-Exterior Improvements'!H77="*",'32-Exterior Improvements'!G77,'32-Exterior Improvements'!J77="*",'32-Exterior Improvements'!I77,'32-Exterior Improvements'!L77="*",'32-Exterior Improvements'!K77,'32-Exterior Improvements'!N77="*",'32-Exterior Improvements'!M77,'32-Exterior Improvements'!P77="*",'32-Exterior Improvements'!O77,'32-Exterior Improvements'!R77="*",'32-Exterior Improvements'!Q77,'32-Exterior Improvements'!T77="*",'32-Exterior Improvements'!S77,'32-Exterior Improvements'!V77="*",'32-Exterior Improvements'!U77),"")</f>
        <v/>
      </c>
      <c r="H4506" s="236" t="e">
        <f>G4506/'Project Data'!$D$22</f>
        <v>#VALUE!</v>
      </c>
      <c r="I4506" s="186"/>
      <c r="J4506" s="224"/>
      <c r="K4506" s="242"/>
    </row>
    <row r="4507" spans="1:11" s="147" customFormat="1" ht="15.6" hidden="1">
      <c r="A4507" s="198">
        <f>'32-Exterior Improvements'!A78</f>
        <v>0</v>
      </c>
      <c r="B4507" s="235" t="str">
        <f>'32-Exterior Improvements'!B78</f>
        <v>32 12 13.23 Asphaltic Prime Coats</v>
      </c>
      <c r="C4507" s="254"/>
      <c r="D4507" s="239" t="str" cm="1">
        <f t="array" ref="D4507">_xlfn.IFNA(_xlfn.IFS('32-Exterior Improvements'!D78="*",'32-Exterior Improvements'!C78,'32-Exterior Improvements'!F78="*",'32-Exterior Improvements'!E78,'32-Exterior Improvements'!H78="*",'32-Exterior Improvements'!G78,'32-Exterior Improvements'!J78="*",'32-Exterior Improvements'!I78,'32-Exterior Improvements'!L78="*",'32-Exterior Improvements'!K78,'32-Exterior Improvements'!N78="*",'32-Exterior Improvements'!M78,'32-Exterior Improvements'!P78="*",'32-Exterior Improvements'!O78,'32-Exterior Improvements'!R78="*",'32-Exterior Improvements'!Q78,'32-Exterior Improvements'!T78="*",'32-Exterior Improvements'!S78),"")</f>
        <v/>
      </c>
      <c r="E4507" s="622" t="e">
        <f>D4507/'Project Data'!$D$22</f>
        <v>#VALUE!</v>
      </c>
      <c r="F4507" s="174" t="s">
        <v>44</v>
      </c>
      <c r="G4507" s="239" t="str" cm="1">
        <f t="array" ref="G4507">_xlfn.IFNA(_xlfn.IFS('32-Exterior Improvements'!F78="*",'32-Exterior Improvements'!E78,'32-Exterior Improvements'!H78="*",'32-Exterior Improvements'!G78,'32-Exterior Improvements'!J78="*",'32-Exterior Improvements'!I78,'32-Exterior Improvements'!L78="*",'32-Exterior Improvements'!K78,'32-Exterior Improvements'!N78="*",'32-Exterior Improvements'!M78,'32-Exterior Improvements'!P78="*",'32-Exterior Improvements'!O78,'32-Exterior Improvements'!R78="*",'32-Exterior Improvements'!Q78,'32-Exterior Improvements'!T78="*",'32-Exterior Improvements'!S78,'32-Exterior Improvements'!V78="*",'32-Exterior Improvements'!U78),"")</f>
        <v/>
      </c>
      <c r="H4507" s="236" t="e">
        <f>G4507/'Project Data'!$D$22</f>
        <v>#VALUE!</v>
      </c>
      <c r="I4507" s="186"/>
      <c r="J4507" s="224"/>
      <c r="K4507" s="242"/>
    </row>
    <row r="4508" spans="1:11" s="147" customFormat="1" ht="15.6">
      <c r="A4508" s="398">
        <f>'32-Exterior Improvements'!A79</f>
        <v>1</v>
      </c>
      <c r="B4508" s="654" t="str">
        <f>'32-Exterior Improvements'!B79</f>
        <v>32 12 16 Asphalt Paving</v>
      </c>
      <c r="C4508" s="655"/>
      <c r="D4508" s="402" t="str" cm="1">
        <f t="array" ref="D4508">_xlfn.IFNA(_xlfn.IFS('32-Exterior Improvements'!D79="*",'32-Exterior Improvements'!C79,'32-Exterior Improvements'!F79="*",'32-Exterior Improvements'!E79,'32-Exterior Improvements'!H79="*",'32-Exterior Improvements'!G79,'32-Exterior Improvements'!J79="*",'32-Exterior Improvements'!I79,'32-Exterior Improvements'!L79="*",'32-Exterior Improvements'!K79,'32-Exterior Improvements'!N79="*",'32-Exterior Improvements'!M79,'32-Exterior Improvements'!P79="*",'32-Exterior Improvements'!O79,'32-Exterior Improvements'!R79="*",'32-Exterior Improvements'!Q79,'32-Exterior Improvements'!T79="*",'32-Exterior Improvements'!S79),"")</f>
        <v>Included in Earthwork</v>
      </c>
      <c r="E4508" s="402"/>
      <c r="F4508" s="421" t="s">
        <v>44</v>
      </c>
      <c r="G4508" s="423" t="str" cm="1">
        <f t="array" ref="G4508">_xlfn.IFNA(_xlfn.IFS('32-Exterior Improvements'!F79="*",'32-Exterior Improvements'!E79,'32-Exterior Improvements'!H79="*",'32-Exterior Improvements'!G79,'32-Exterior Improvements'!J79="*",'32-Exterior Improvements'!I79,'32-Exterior Improvements'!L79="*",'32-Exterior Improvements'!K79,'32-Exterior Improvements'!N79="*",'32-Exterior Improvements'!M79,'32-Exterior Improvements'!P79="*",'32-Exterior Improvements'!O79,'32-Exterior Improvements'!R79="*",'32-Exterior Improvements'!Q79,'32-Exterior Improvements'!T79="*",'32-Exterior Improvements'!S79,'32-Exterior Improvements'!V79="*",'32-Exterior Improvements'!U79),"")</f>
        <v>Included in Earthwork</v>
      </c>
      <c r="H4508" s="402" t="e">
        <f>G4508/'Project Data'!$D$22</f>
        <v>#VALUE!</v>
      </c>
      <c r="I4508" s="426"/>
      <c r="J4508" s="427"/>
      <c r="K4508" s="404" t="s">
        <v>137</v>
      </c>
    </row>
    <row r="4509" spans="1:11" s="147" customFormat="1" ht="15.6" hidden="1">
      <c r="A4509" s="198">
        <f>'32-Exterior Improvements'!A80</f>
        <v>0</v>
      </c>
      <c r="B4509" s="399" t="str">
        <f>'32-Exterior Improvements'!B80</f>
        <v>32 12 16.13 Plant-Mix Asphalt Paving</v>
      </c>
      <c r="C4509" s="399"/>
      <c r="D4509" s="402" t="str" cm="1">
        <f t="array" ref="D4509">_xlfn.IFNA(_xlfn.IFS('32-Exterior Improvements'!D80="*",'32-Exterior Improvements'!C80,'32-Exterior Improvements'!F80="*",'32-Exterior Improvements'!E80,'32-Exterior Improvements'!H80="*",'32-Exterior Improvements'!G80,'32-Exterior Improvements'!J80="*",'32-Exterior Improvements'!I80,'32-Exterior Improvements'!L80="*",'32-Exterior Improvements'!K80,'32-Exterior Improvements'!N80="*",'32-Exterior Improvements'!M80,'32-Exterior Improvements'!P80="*",'32-Exterior Improvements'!O80,'32-Exterior Improvements'!R80="*",'32-Exterior Improvements'!Q80,'32-Exterior Improvements'!T80="*",'32-Exterior Improvements'!S80),"")</f>
        <v/>
      </c>
      <c r="E4509" s="402" t="e">
        <f>D4509/'Project Data'!$D$22</f>
        <v>#VALUE!</v>
      </c>
      <c r="F4509" s="174" t="s">
        <v>44</v>
      </c>
      <c r="G4509" s="239" t="str" cm="1">
        <f t="array" ref="G4509">_xlfn.IFNA(_xlfn.IFS('32-Exterior Improvements'!F80="*",'32-Exterior Improvements'!E80,'32-Exterior Improvements'!H80="*",'32-Exterior Improvements'!G80,'32-Exterior Improvements'!J80="*",'32-Exterior Improvements'!I80,'32-Exterior Improvements'!L80="*",'32-Exterior Improvements'!K80,'32-Exterior Improvements'!N80="*",'32-Exterior Improvements'!M80,'32-Exterior Improvements'!P80="*",'32-Exterior Improvements'!O80,'32-Exterior Improvements'!R80="*",'32-Exterior Improvements'!Q80,'32-Exterior Improvements'!T80="*",'32-Exterior Improvements'!S80,'32-Exterior Improvements'!V80="*",'32-Exterior Improvements'!U80),"")</f>
        <v/>
      </c>
      <c r="H4509" s="236" t="e">
        <f>G4509/'Project Data'!$D$22</f>
        <v>#VALUE!</v>
      </c>
      <c r="I4509" s="186"/>
      <c r="J4509" s="224"/>
      <c r="K4509" s="404"/>
    </row>
    <row r="4510" spans="1:11" s="147" customFormat="1" ht="15.6" hidden="1">
      <c r="A4510" s="198">
        <f>'32-Exterior Improvements'!A81</f>
        <v>0</v>
      </c>
      <c r="B4510" s="399" t="str">
        <f>'32-Exterior Improvements'!B81</f>
        <v>32 12 16.16 Road-Mix Asphalt Paving</v>
      </c>
      <c r="C4510" s="399"/>
      <c r="D4510" s="402" t="str" cm="1">
        <f t="array" ref="D4510">_xlfn.IFNA(_xlfn.IFS('32-Exterior Improvements'!D81="*",'32-Exterior Improvements'!C81,'32-Exterior Improvements'!F81="*",'32-Exterior Improvements'!E81,'32-Exterior Improvements'!H81="*",'32-Exterior Improvements'!G81,'32-Exterior Improvements'!J81="*",'32-Exterior Improvements'!I81,'32-Exterior Improvements'!L81="*",'32-Exterior Improvements'!K81,'32-Exterior Improvements'!N81="*",'32-Exterior Improvements'!M81,'32-Exterior Improvements'!P81="*",'32-Exterior Improvements'!O81,'32-Exterior Improvements'!R81="*",'32-Exterior Improvements'!Q81,'32-Exterior Improvements'!T81="*",'32-Exterior Improvements'!S81),"")</f>
        <v/>
      </c>
      <c r="E4510" s="402" t="e">
        <f>D4510/'Project Data'!$D$22</f>
        <v>#VALUE!</v>
      </c>
      <c r="F4510" s="174" t="s">
        <v>44</v>
      </c>
      <c r="G4510" s="239" t="str" cm="1">
        <f t="array" ref="G4510">_xlfn.IFNA(_xlfn.IFS('32-Exterior Improvements'!F81="*",'32-Exterior Improvements'!E81,'32-Exterior Improvements'!H81="*",'32-Exterior Improvements'!G81,'32-Exterior Improvements'!J81="*",'32-Exterior Improvements'!I81,'32-Exterior Improvements'!L81="*",'32-Exterior Improvements'!K81,'32-Exterior Improvements'!N81="*",'32-Exterior Improvements'!M81,'32-Exterior Improvements'!P81="*",'32-Exterior Improvements'!O81,'32-Exterior Improvements'!R81="*",'32-Exterior Improvements'!Q81,'32-Exterior Improvements'!T81="*",'32-Exterior Improvements'!S81,'32-Exterior Improvements'!V81="*",'32-Exterior Improvements'!U81),"")</f>
        <v/>
      </c>
      <c r="H4510" s="236" t="e">
        <f>G4510/'Project Data'!$D$22</f>
        <v>#VALUE!</v>
      </c>
      <c r="I4510" s="186"/>
      <c r="J4510" s="224"/>
      <c r="K4510" s="404"/>
    </row>
    <row r="4511" spans="1:11" s="147" customFormat="1" ht="15.6" hidden="1">
      <c r="A4511" s="198">
        <f>'32-Exterior Improvements'!A82</f>
        <v>0</v>
      </c>
      <c r="B4511" s="399" t="str">
        <f>'32-Exterior Improvements'!B82</f>
        <v>32 12 16.19 Cold-Mix Asphalt Paving</v>
      </c>
      <c r="C4511" s="399"/>
      <c r="D4511" s="402" t="str" cm="1">
        <f t="array" ref="D4511">_xlfn.IFNA(_xlfn.IFS('32-Exterior Improvements'!D82="*",'32-Exterior Improvements'!C82,'32-Exterior Improvements'!F82="*",'32-Exterior Improvements'!E82,'32-Exterior Improvements'!H82="*",'32-Exterior Improvements'!G82,'32-Exterior Improvements'!J82="*",'32-Exterior Improvements'!I82,'32-Exterior Improvements'!L82="*",'32-Exterior Improvements'!K82,'32-Exterior Improvements'!N82="*",'32-Exterior Improvements'!M82,'32-Exterior Improvements'!P82="*",'32-Exterior Improvements'!O82,'32-Exterior Improvements'!R82="*",'32-Exterior Improvements'!Q82,'32-Exterior Improvements'!T82="*",'32-Exterior Improvements'!S82),"")</f>
        <v/>
      </c>
      <c r="E4511" s="402" t="e">
        <f>D4511/'Project Data'!$D$22</f>
        <v>#VALUE!</v>
      </c>
      <c r="F4511" s="174" t="s">
        <v>44</v>
      </c>
      <c r="G4511" s="239" t="str" cm="1">
        <f t="array" ref="G4511">_xlfn.IFNA(_xlfn.IFS('32-Exterior Improvements'!F82="*",'32-Exterior Improvements'!E82,'32-Exterior Improvements'!H82="*",'32-Exterior Improvements'!G82,'32-Exterior Improvements'!J82="*",'32-Exterior Improvements'!I82,'32-Exterior Improvements'!L82="*",'32-Exterior Improvements'!K82,'32-Exterior Improvements'!N82="*",'32-Exterior Improvements'!M82,'32-Exterior Improvements'!P82="*",'32-Exterior Improvements'!O82,'32-Exterior Improvements'!R82="*",'32-Exterior Improvements'!Q82,'32-Exterior Improvements'!T82="*",'32-Exterior Improvements'!S82,'32-Exterior Improvements'!V82="*",'32-Exterior Improvements'!U82),"")</f>
        <v/>
      </c>
      <c r="H4511" s="236" t="e">
        <f>G4511/'Project Data'!$D$22</f>
        <v>#VALUE!</v>
      </c>
      <c r="I4511" s="186"/>
      <c r="J4511" s="224"/>
      <c r="K4511" s="404"/>
    </row>
    <row r="4512" spans="1:11" s="147" customFormat="1" ht="15.6" hidden="1">
      <c r="A4512" s="198">
        <f>'32-Exterior Improvements'!A83</f>
        <v>0</v>
      </c>
      <c r="B4512" s="399" t="str">
        <f>'32-Exterior Improvements'!B83</f>
        <v>32 12 16.23 Reinforced Asphalt Paving</v>
      </c>
      <c r="C4512" s="399"/>
      <c r="D4512" s="402" t="str" cm="1">
        <f t="array" ref="D4512">_xlfn.IFNA(_xlfn.IFS('32-Exterior Improvements'!D83="*",'32-Exterior Improvements'!C83,'32-Exterior Improvements'!F83="*",'32-Exterior Improvements'!E83,'32-Exterior Improvements'!H83="*",'32-Exterior Improvements'!G83,'32-Exterior Improvements'!J83="*",'32-Exterior Improvements'!I83,'32-Exterior Improvements'!L83="*",'32-Exterior Improvements'!K83,'32-Exterior Improvements'!N83="*",'32-Exterior Improvements'!M83,'32-Exterior Improvements'!P83="*",'32-Exterior Improvements'!O83,'32-Exterior Improvements'!R83="*",'32-Exterior Improvements'!Q83,'32-Exterior Improvements'!T83="*",'32-Exterior Improvements'!S83),"")</f>
        <v/>
      </c>
      <c r="E4512" s="402" t="e">
        <f>D4512/'Project Data'!$D$22</f>
        <v>#VALUE!</v>
      </c>
      <c r="F4512" s="174" t="s">
        <v>44</v>
      </c>
      <c r="G4512" s="239" t="str" cm="1">
        <f t="array" ref="G4512">_xlfn.IFNA(_xlfn.IFS('32-Exterior Improvements'!F83="*",'32-Exterior Improvements'!E83,'32-Exterior Improvements'!H83="*",'32-Exterior Improvements'!G83,'32-Exterior Improvements'!J83="*",'32-Exterior Improvements'!I83,'32-Exterior Improvements'!L83="*",'32-Exterior Improvements'!K83,'32-Exterior Improvements'!N83="*",'32-Exterior Improvements'!M83,'32-Exterior Improvements'!P83="*",'32-Exterior Improvements'!O83,'32-Exterior Improvements'!R83="*",'32-Exterior Improvements'!Q83,'32-Exterior Improvements'!T83="*",'32-Exterior Improvements'!S83,'32-Exterior Improvements'!V83="*",'32-Exterior Improvements'!U83),"")</f>
        <v/>
      </c>
      <c r="H4512" s="236" t="e">
        <f>G4512/'Project Data'!$D$22</f>
        <v>#VALUE!</v>
      </c>
      <c r="I4512" s="186"/>
      <c r="J4512" s="224"/>
      <c r="K4512" s="404"/>
    </row>
    <row r="4513" spans="1:11" s="147" customFormat="1" ht="15.6" hidden="1">
      <c r="A4513" s="198">
        <f>'32-Exterior Improvements'!A84</f>
        <v>0</v>
      </c>
      <c r="B4513" s="399" t="str">
        <f>'32-Exterior Improvements'!B84</f>
        <v>32 12 16.26 Fiber-Modified Asphalt Paving</v>
      </c>
      <c r="C4513" s="399"/>
      <c r="D4513" s="402" t="str" cm="1">
        <f t="array" ref="D4513">_xlfn.IFNA(_xlfn.IFS('32-Exterior Improvements'!D84="*",'32-Exterior Improvements'!C84,'32-Exterior Improvements'!F84="*",'32-Exterior Improvements'!E84,'32-Exterior Improvements'!H84="*",'32-Exterior Improvements'!G84,'32-Exterior Improvements'!J84="*",'32-Exterior Improvements'!I84,'32-Exterior Improvements'!L84="*",'32-Exterior Improvements'!K84,'32-Exterior Improvements'!N84="*",'32-Exterior Improvements'!M84,'32-Exterior Improvements'!P84="*",'32-Exterior Improvements'!O84,'32-Exterior Improvements'!R84="*",'32-Exterior Improvements'!Q84,'32-Exterior Improvements'!T84="*",'32-Exterior Improvements'!S84),"")</f>
        <v/>
      </c>
      <c r="E4513" s="402" t="e">
        <f>D4513/'Project Data'!$D$22</f>
        <v>#VALUE!</v>
      </c>
      <c r="F4513" s="174" t="s">
        <v>44</v>
      </c>
      <c r="G4513" s="239" t="str" cm="1">
        <f t="array" ref="G4513">_xlfn.IFNA(_xlfn.IFS('32-Exterior Improvements'!F84="*",'32-Exterior Improvements'!E84,'32-Exterior Improvements'!H84="*",'32-Exterior Improvements'!G84,'32-Exterior Improvements'!J84="*",'32-Exterior Improvements'!I84,'32-Exterior Improvements'!L84="*",'32-Exterior Improvements'!K84,'32-Exterior Improvements'!N84="*",'32-Exterior Improvements'!M84,'32-Exterior Improvements'!P84="*",'32-Exterior Improvements'!O84,'32-Exterior Improvements'!R84="*",'32-Exterior Improvements'!Q84,'32-Exterior Improvements'!T84="*",'32-Exterior Improvements'!S84,'32-Exterior Improvements'!V84="*",'32-Exterior Improvements'!U84),"")</f>
        <v/>
      </c>
      <c r="H4513" s="236" t="e">
        <f>G4513/'Project Data'!$D$22</f>
        <v>#VALUE!</v>
      </c>
      <c r="I4513" s="186"/>
      <c r="J4513" s="224"/>
      <c r="K4513" s="404"/>
    </row>
    <row r="4514" spans="1:11" s="147" customFormat="1" ht="15.6" hidden="1">
      <c r="A4514" s="198">
        <f>'32-Exterior Improvements'!A85</f>
        <v>0</v>
      </c>
      <c r="B4514" s="399" t="str">
        <f>'32-Exterior Improvements'!B85</f>
        <v>32 12 16.29 Polymer-Modified Asphalt Paving</v>
      </c>
      <c r="C4514" s="399"/>
      <c r="D4514" s="402" t="str" cm="1">
        <f t="array" ref="D4514">_xlfn.IFNA(_xlfn.IFS('32-Exterior Improvements'!D85="*",'32-Exterior Improvements'!C85,'32-Exterior Improvements'!F85="*",'32-Exterior Improvements'!E85,'32-Exterior Improvements'!H85="*",'32-Exterior Improvements'!G85,'32-Exterior Improvements'!J85="*",'32-Exterior Improvements'!I85,'32-Exterior Improvements'!L85="*",'32-Exterior Improvements'!K85,'32-Exterior Improvements'!N85="*",'32-Exterior Improvements'!M85,'32-Exterior Improvements'!P85="*",'32-Exterior Improvements'!O85,'32-Exterior Improvements'!R85="*",'32-Exterior Improvements'!Q85,'32-Exterior Improvements'!T85="*",'32-Exterior Improvements'!S85),"")</f>
        <v/>
      </c>
      <c r="E4514" s="402" t="e">
        <f>D4514/'Project Data'!$D$22</f>
        <v>#VALUE!</v>
      </c>
      <c r="F4514" s="174" t="s">
        <v>44</v>
      </c>
      <c r="G4514" s="239" t="str" cm="1">
        <f t="array" ref="G4514">_xlfn.IFNA(_xlfn.IFS('32-Exterior Improvements'!F85="*",'32-Exterior Improvements'!E85,'32-Exterior Improvements'!H85="*",'32-Exterior Improvements'!G85,'32-Exterior Improvements'!J85="*",'32-Exterior Improvements'!I85,'32-Exterior Improvements'!L85="*",'32-Exterior Improvements'!K85,'32-Exterior Improvements'!N85="*",'32-Exterior Improvements'!M85,'32-Exterior Improvements'!P85="*",'32-Exterior Improvements'!O85,'32-Exterior Improvements'!R85="*",'32-Exterior Improvements'!Q85,'32-Exterior Improvements'!T85="*",'32-Exterior Improvements'!S85,'32-Exterior Improvements'!V85="*",'32-Exterior Improvements'!U85),"")</f>
        <v/>
      </c>
      <c r="H4514" s="236" t="e">
        <f>G4514/'Project Data'!$D$22</f>
        <v>#VALUE!</v>
      </c>
      <c r="I4514" s="186"/>
      <c r="J4514" s="224"/>
      <c r="K4514" s="404"/>
    </row>
    <row r="4515" spans="1:11" s="147" customFormat="1" ht="15.6" hidden="1">
      <c r="A4515" s="198">
        <f>'32-Exterior Improvements'!A86</f>
        <v>0</v>
      </c>
      <c r="B4515" s="399" t="str">
        <f>'32-Exterior Improvements'!B86</f>
        <v>32 12 16.33 Granulated Rubber-Modified Asphalt Paving</v>
      </c>
      <c r="C4515" s="399"/>
      <c r="D4515" s="402" t="str" cm="1">
        <f t="array" ref="D4515">_xlfn.IFNA(_xlfn.IFS('32-Exterior Improvements'!D86="*",'32-Exterior Improvements'!C86,'32-Exterior Improvements'!F86="*",'32-Exterior Improvements'!E86,'32-Exterior Improvements'!H86="*",'32-Exterior Improvements'!G86,'32-Exterior Improvements'!J86="*",'32-Exterior Improvements'!I86,'32-Exterior Improvements'!L86="*",'32-Exterior Improvements'!K86,'32-Exterior Improvements'!N86="*",'32-Exterior Improvements'!M86,'32-Exterior Improvements'!P86="*",'32-Exterior Improvements'!O86,'32-Exterior Improvements'!R86="*",'32-Exterior Improvements'!Q86,'32-Exterior Improvements'!T86="*",'32-Exterior Improvements'!S86),"")</f>
        <v/>
      </c>
      <c r="E4515" s="402" t="e">
        <f>D4515/'Project Data'!$D$22</f>
        <v>#VALUE!</v>
      </c>
      <c r="F4515" s="174" t="s">
        <v>44</v>
      </c>
      <c r="G4515" s="239" t="str" cm="1">
        <f t="array" ref="G4515">_xlfn.IFNA(_xlfn.IFS('32-Exterior Improvements'!F86="*",'32-Exterior Improvements'!E86,'32-Exterior Improvements'!H86="*",'32-Exterior Improvements'!G86,'32-Exterior Improvements'!J86="*",'32-Exterior Improvements'!I86,'32-Exterior Improvements'!L86="*",'32-Exterior Improvements'!K86,'32-Exterior Improvements'!N86="*",'32-Exterior Improvements'!M86,'32-Exterior Improvements'!P86="*",'32-Exterior Improvements'!O86,'32-Exterior Improvements'!R86="*",'32-Exterior Improvements'!Q86,'32-Exterior Improvements'!T86="*",'32-Exterior Improvements'!S86,'32-Exterior Improvements'!V86="*",'32-Exterior Improvements'!U86),"")</f>
        <v/>
      </c>
      <c r="H4515" s="236" t="e">
        <f>G4515/'Project Data'!$D$22</f>
        <v>#VALUE!</v>
      </c>
      <c r="I4515" s="186"/>
      <c r="J4515" s="224"/>
      <c r="K4515" s="404"/>
    </row>
    <row r="4516" spans="1:11" s="147" customFormat="1" ht="15.6" hidden="1">
      <c r="A4516" s="198">
        <f>'32-Exterior Improvements'!A87</f>
        <v>0</v>
      </c>
      <c r="B4516" s="399" t="str">
        <f>'32-Exterior Improvements'!B87</f>
        <v>32 12 16.36 Athletic Asphalt Paving</v>
      </c>
      <c r="C4516" s="399"/>
      <c r="D4516" s="402" t="str" cm="1">
        <f t="array" ref="D4516">_xlfn.IFNA(_xlfn.IFS('32-Exterior Improvements'!D87="*",'32-Exterior Improvements'!C87,'32-Exterior Improvements'!F87="*",'32-Exterior Improvements'!E87,'32-Exterior Improvements'!H87="*",'32-Exterior Improvements'!G87,'32-Exterior Improvements'!J87="*",'32-Exterior Improvements'!I87,'32-Exterior Improvements'!L87="*",'32-Exterior Improvements'!K87,'32-Exterior Improvements'!N87="*",'32-Exterior Improvements'!M87,'32-Exterior Improvements'!P87="*",'32-Exterior Improvements'!O87,'32-Exterior Improvements'!R87="*",'32-Exterior Improvements'!Q87,'32-Exterior Improvements'!T87="*",'32-Exterior Improvements'!S87),"")</f>
        <v/>
      </c>
      <c r="E4516" s="402" t="e">
        <f>D4516/'Project Data'!$D$22</f>
        <v>#VALUE!</v>
      </c>
      <c r="F4516" s="174" t="s">
        <v>44</v>
      </c>
      <c r="G4516" s="239" t="str" cm="1">
        <f t="array" ref="G4516">_xlfn.IFNA(_xlfn.IFS('32-Exterior Improvements'!F87="*",'32-Exterior Improvements'!E87,'32-Exterior Improvements'!H87="*",'32-Exterior Improvements'!G87,'32-Exterior Improvements'!J87="*",'32-Exterior Improvements'!I87,'32-Exterior Improvements'!L87="*",'32-Exterior Improvements'!K87,'32-Exterior Improvements'!N87="*",'32-Exterior Improvements'!M87,'32-Exterior Improvements'!P87="*",'32-Exterior Improvements'!O87,'32-Exterior Improvements'!R87="*",'32-Exterior Improvements'!Q87,'32-Exterior Improvements'!T87="*",'32-Exterior Improvements'!S87,'32-Exterior Improvements'!V87="*",'32-Exterior Improvements'!U87),"")</f>
        <v/>
      </c>
      <c r="H4516" s="236" t="e">
        <f>G4516/'Project Data'!$D$22</f>
        <v>#VALUE!</v>
      </c>
      <c r="I4516" s="186"/>
      <c r="J4516" s="224"/>
      <c r="K4516" s="404"/>
    </row>
    <row r="4517" spans="1:11" s="147" customFormat="1" ht="15.6" hidden="1">
      <c r="A4517" s="198">
        <f>'32-Exterior Improvements'!A88</f>
        <v>0</v>
      </c>
      <c r="B4517" s="399" t="str">
        <f>'32-Exterior Improvements'!B88</f>
        <v>32 12 19 Asphalt Paving Wearing Courses</v>
      </c>
      <c r="C4517" s="399"/>
      <c r="D4517" s="402" t="str" cm="1">
        <f t="array" ref="D4517">_xlfn.IFNA(_xlfn.IFS('32-Exterior Improvements'!D88="*",'32-Exterior Improvements'!C88,'32-Exterior Improvements'!F88="*",'32-Exterior Improvements'!E88,'32-Exterior Improvements'!H88="*",'32-Exterior Improvements'!G88,'32-Exterior Improvements'!J88="*",'32-Exterior Improvements'!I88,'32-Exterior Improvements'!L88="*",'32-Exterior Improvements'!K88,'32-Exterior Improvements'!N88="*",'32-Exterior Improvements'!M88,'32-Exterior Improvements'!P88="*",'32-Exterior Improvements'!O88,'32-Exterior Improvements'!R88="*",'32-Exterior Improvements'!Q88,'32-Exterior Improvements'!T88="*",'32-Exterior Improvements'!S88),"")</f>
        <v/>
      </c>
      <c r="E4517" s="402" t="e">
        <f>D4517/'Project Data'!$D$22</f>
        <v>#VALUE!</v>
      </c>
      <c r="F4517" s="174" t="s">
        <v>44</v>
      </c>
      <c r="G4517" s="239" t="str" cm="1">
        <f t="array" ref="G4517">_xlfn.IFNA(_xlfn.IFS('32-Exterior Improvements'!F88="*",'32-Exterior Improvements'!E88,'32-Exterior Improvements'!H88="*",'32-Exterior Improvements'!G88,'32-Exterior Improvements'!J88="*",'32-Exterior Improvements'!I88,'32-Exterior Improvements'!L88="*",'32-Exterior Improvements'!K88,'32-Exterior Improvements'!N88="*",'32-Exterior Improvements'!M88,'32-Exterior Improvements'!P88="*",'32-Exterior Improvements'!O88,'32-Exterior Improvements'!R88="*",'32-Exterior Improvements'!Q88,'32-Exterior Improvements'!T88="*",'32-Exterior Improvements'!S88,'32-Exterior Improvements'!V88="*",'32-Exterior Improvements'!U88),"")</f>
        <v/>
      </c>
      <c r="H4517" s="236" t="e">
        <f>G4517/'Project Data'!$D$22</f>
        <v>#VALUE!</v>
      </c>
      <c r="I4517" s="186"/>
      <c r="J4517" s="224"/>
      <c r="K4517" s="404"/>
    </row>
    <row r="4518" spans="1:11" s="147" customFormat="1" ht="15.6" hidden="1">
      <c r="A4518" s="198">
        <f>'32-Exterior Improvements'!A89</f>
        <v>0</v>
      </c>
      <c r="B4518" s="399" t="str">
        <f>'32-Exterior Improvements'!B89</f>
        <v>32 12 19.13 Road-Mix Asphalt Paving Wearing Courses</v>
      </c>
      <c r="C4518" s="399"/>
      <c r="D4518" s="402" t="str" cm="1">
        <f t="array" ref="D4518">_xlfn.IFNA(_xlfn.IFS('32-Exterior Improvements'!D89="*",'32-Exterior Improvements'!C89,'32-Exterior Improvements'!F89="*",'32-Exterior Improvements'!E89,'32-Exterior Improvements'!H89="*",'32-Exterior Improvements'!G89,'32-Exterior Improvements'!J89="*",'32-Exterior Improvements'!I89,'32-Exterior Improvements'!L89="*",'32-Exterior Improvements'!K89,'32-Exterior Improvements'!N89="*",'32-Exterior Improvements'!M89,'32-Exterior Improvements'!P89="*",'32-Exterior Improvements'!O89,'32-Exterior Improvements'!R89="*",'32-Exterior Improvements'!Q89,'32-Exterior Improvements'!T89="*",'32-Exterior Improvements'!S89),"")</f>
        <v/>
      </c>
      <c r="E4518" s="402" t="e">
        <f>D4518/'Project Data'!$D$22</f>
        <v>#VALUE!</v>
      </c>
      <c r="F4518" s="174" t="s">
        <v>44</v>
      </c>
      <c r="G4518" s="239" t="str" cm="1">
        <f t="array" ref="G4518">_xlfn.IFNA(_xlfn.IFS('32-Exterior Improvements'!F89="*",'32-Exterior Improvements'!E89,'32-Exterior Improvements'!H89="*",'32-Exterior Improvements'!G89,'32-Exterior Improvements'!J89="*",'32-Exterior Improvements'!I89,'32-Exterior Improvements'!L89="*",'32-Exterior Improvements'!K89,'32-Exterior Improvements'!N89="*",'32-Exterior Improvements'!M89,'32-Exterior Improvements'!P89="*",'32-Exterior Improvements'!O89,'32-Exterior Improvements'!R89="*",'32-Exterior Improvements'!Q89,'32-Exterior Improvements'!T89="*",'32-Exterior Improvements'!S89,'32-Exterior Improvements'!V89="*",'32-Exterior Improvements'!U89),"")</f>
        <v/>
      </c>
      <c r="H4518" s="236" t="e">
        <f>G4518/'Project Data'!$D$22</f>
        <v>#VALUE!</v>
      </c>
      <c r="I4518" s="186"/>
      <c r="J4518" s="224"/>
      <c r="K4518" s="404"/>
    </row>
    <row r="4519" spans="1:11" s="147" customFormat="1" ht="15.6" hidden="1">
      <c r="A4519" s="198">
        <f>'32-Exterior Improvements'!A90</f>
        <v>0</v>
      </c>
      <c r="B4519" s="399" t="str">
        <f>'32-Exterior Improvements'!B90</f>
        <v>32 12 19.16 Resin-Modified Asphalt Paving Wearing Courses</v>
      </c>
      <c r="C4519" s="399"/>
      <c r="D4519" s="402" t="str" cm="1">
        <f t="array" ref="D4519">_xlfn.IFNA(_xlfn.IFS('32-Exterior Improvements'!D90="*",'32-Exterior Improvements'!C90,'32-Exterior Improvements'!F90="*",'32-Exterior Improvements'!E90,'32-Exterior Improvements'!H90="*",'32-Exterior Improvements'!G90,'32-Exterior Improvements'!J90="*",'32-Exterior Improvements'!I90,'32-Exterior Improvements'!L90="*",'32-Exterior Improvements'!K90,'32-Exterior Improvements'!N90="*",'32-Exterior Improvements'!M90,'32-Exterior Improvements'!P90="*",'32-Exterior Improvements'!O90,'32-Exterior Improvements'!R90="*",'32-Exterior Improvements'!Q90,'32-Exterior Improvements'!T90="*",'32-Exterior Improvements'!S90),"")</f>
        <v/>
      </c>
      <c r="E4519" s="402" t="e">
        <f>D4519/'Project Data'!$D$22</f>
        <v>#VALUE!</v>
      </c>
      <c r="F4519" s="174" t="s">
        <v>44</v>
      </c>
      <c r="G4519" s="239" t="str" cm="1">
        <f t="array" ref="G4519">_xlfn.IFNA(_xlfn.IFS('32-Exterior Improvements'!F90="*",'32-Exterior Improvements'!E90,'32-Exterior Improvements'!H90="*",'32-Exterior Improvements'!G90,'32-Exterior Improvements'!J90="*",'32-Exterior Improvements'!I90,'32-Exterior Improvements'!L90="*",'32-Exterior Improvements'!K90,'32-Exterior Improvements'!N90="*",'32-Exterior Improvements'!M90,'32-Exterior Improvements'!P90="*",'32-Exterior Improvements'!O90,'32-Exterior Improvements'!R90="*",'32-Exterior Improvements'!Q90,'32-Exterior Improvements'!T90="*",'32-Exterior Improvements'!S90,'32-Exterior Improvements'!V90="*",'32-Exterior Improvements'!U90),"")</f>
        <v/>
      </c>
      <c r="H4519" s="236" t="e">
        <f>G4519/'Project Data'!$D$22</f>
        <v>#VALUE!</v>
      </c>
      <c r="I4519" s="186"/>
      <c r="J4519" s="224"/>
      <c r="K4519" s="404"/>
    </row>
    <row r="4520" spans="1:11" s="147" customFormat="1" ht="15.6" hidden="1">
      <c r="A4520" s="198">
        <f>'32-Exterior Improvements'!A91</f>
        <v>0</v>
      </c>
      <c r="B4520" s="399" t="str">
        <f>'32-Exterior Improvements'!B91</f>
        <v>32 12 19.19 Porous Friction Asphalt Paving Wearing Courses</v>
      </c>
      <c r="C4520" s="399"/>
      <c r="D4520" s="402" t="str" cm="1">
        <f t="array" ref="D4520">_xlfn.IFNA(_xlfn.IFS('32-Exterior Improvements'!D91="*",'32-Exterior Improvements'!C91,'32-Exterior Improvements'!F91="*",'32-Exterior Improvements'!E91,'32-Exterior Improvements'!H91="*",'32-Exterior Improvements'!G91,'32-Exterior Improvements'!J91="*",'32-Exterior Improvements'!I91,'32-Exterior Improvements'!L91="*",'32-Exterior Improvements'!K91,'32-Exterior Improvements'!N91="*",'32-Exterior Improvements'!M91,'32-Exterior Improvements'!P91="*",'32-Exterior Improvements'!O91,'32-Exterior Improvements'!R91="*",'32-Exterior Improvements'!Q91,'32-Exterior Improvements'!T91="*",'32-Exterior Improvements'!S91),"")</f>
        <v/>
      </c>
      <c r="E4520" s="402" t="e">
        <f>D4520/'Project Data'!$D$22</f>
        <v>#VALUE!</v>
      </c>
      <c r="F4520" s="174" t="s">
        <v>44</v>
      </c>
      <c r="G4520" s="239" t="str" cm="1">
        <f t="array" ref="G4520">_xlfn.IFNA(_xlfn.IFS('32-Exterior Improvements'!F91="*",'32-Exterior Improvements'!E91,'32-Exterior Improvements'!H91="*",'32-Exterior Improvements'!G91,'32-Exterior Improvements'!J91="*",'32-Exterior Improvements'!I91,'32-Exterior Improvements'!L91="*",'32-Exterior Improvements'!K91,'32-Exterior Improvements'!N91="*",'32-Exterior Improvements'!M91,'32-Exterior Improvements'!P91="*",'32-Exterior Improvements'!O91,'32-Exterior Improvements'!R91="*",'32-Exterior Improvements'!Q91,'32-Exterior Improvements'!T91="*",'32-Exterior Improvements'!S91,'32-Exterior Improvements'!V91="*",'32-Exterior Improvements'!U91),"")</f>
        <v/>
      </c>
      <c r="H4520" s="236" t="e">
        <f>G4520/'Project Data'!$D$22</f>
        <v>#VALUE!</v>
      </c>
      <c r="I4520" s="186"/>
      <c r="J4520" s="224"/>
      <c r="K4520" s="404"/>
    </row>
    <row r="4521" spans="1:11" s="147" customFormat="1" ht="15.6" hidden="1">
      <c r="A4521" s="198">
        <f>'32-Exterior Improvements'!A92</f>
        <v>0</v>
      </c>
      <c r="B4521" s="399" t="str">
        <f>'32-Exterior Improvements'!B92</f>
        <v>32 12 33 Flexible Paving Surface Treatments</v>
      </c>
      <c r="C4521" s="399"/>
      <c r="D4521" s="402" t="str" cm="1">
        <f t="array" ref="D4521">_xlfn.IFNA(_xlfn.IFS('32-Exterior Improvements'!D92="*",'32-Exterior Improvements'!C92,'32-Exterior Improvements'!F92="*",'32-Exterior Improvements'!E92,'32-Exterior Improvements'!H92="*",'32-Exterior Improvements'!G92,'32-Exterior Improvements'!J92="*",'32-Exterior Improvements'!I92,'32-Exterior Improvements'!L92="*",'32-Exterior Improvements'!K92,'32-Exterior Improvements'!N92="*",'32-Exterior Improvements'!M92,'32-Exterior Improvements'!P92="*",'32-Exterior Improvements'!O92,'32-Exterior Improvements'!R92="*",'32-Exterior Improvements'!Q92,'32-Exterior Improvements'!T92="*",'32-Exterior Improvements'!S92),"")</f>
        <v/>
      </c>
      <c r="E4521" s="402" t="e">
        <f>D4521/'Project Data'!$D$22</f>
        <v>#VALUE!</v>
      </c>
      <c r="F4521" s="174" t="s">
        <v>44</v>
      </c>
      <c r="G4521" s="239" t="str" cm="1">
        <f t="array" ref="G4521">_xlfn.IFNA(_xlfn.IFS('32-Exterior Improvements'!F92="*",'32-Exterior Improvements'!E92,'32-Exterior Improvements'!H92="*",'32-Exterior Improvements'!G92,'32-Exterior Improvements'!J92="*",'32-Exterior Improvements'!I92,'32-Exterior Improvements'!L92="*",'32-Exterior Improvements'!K92,'32-Exterior Improvements'!N92="*",'32-Exterior Improvements'!M92,'32-Exterior Improvements'!P92="*",'32-Exterior Improvements'!O92,'32-Exterior Improvements'!R92="*",'32-Exterior Improvements'!Q92,'32-Exterior Improvements'!T92="*",'32-Exterior Improvements'!S92,'32-Exterior Improvements'!V92="*",'32-Exterior Improvements'!U92),"")</f>
        <v/>
      </c>
      <c r="H4521" s="236" t="e">
        <f>G4521/'Project Data'!$D$22</f>
        <v>#VALUE!</v>
      </c>
      <c r="I4521" s="186"/>
      <c r="J4521" s="224"/>
      <c r="K4521" s="404"/>
    </row>
    <row r="4522" spans="1:11" s="147" customFormat="1" ht="15.6" hidden="1">
      <c r="A4522" s="198">
        <f>'32-Exterior Improvements'!A93</f>
        <v>0</v>
      </c>
      <c r="B4522" s="399" t="str">
        <f>'32-Exterior Improvements'!B93</f>
        <v>32 12 36 Seal Coats</v>
      </c>
      <c r="C4522" s="399"/>
      <c r="D4522" s="402" t="str" cm="1">
        <f t="array" ref="D4522">_xlfn.IFNA(_xlfn.IFS('32-Exterior Improvements'!D93="*",'32-Exterior Improvements'!C93,'32-Exterior Improvements'!F93="*",'32-Exterior Improvements'!E93,'32-Exterior Improvements'!H93="*",'32-Exterior Improvements'!G93,'32-Exterior Improvements'!J93="*",'32-Exterior Improvements'!I93,'32-Exterior Improvements'!L93="*",'32-Exterior Improvements'!K93,'32-Exterior Improvements'!N93="*",'32-Exterior Improvements'!M93,'32-Exterior Improvements'!P93="*",'32-Exterior Improvements'!O93,'32-Exterior Improvements'!R93="*",'32-Exterior Improvements'!Q93,'32-Exterior Improvements'!T93="*",'32-Exterior Improvements'!S93),"")</f>
        <v/>
      </c>
      <c r="E4522" s="402" t="e">
        <f>D4522/'Project Data'!$D$22</f>
        <v>#VALUE!</v>
      </c>
      <c r="F4522" s="174" t="s">
        <v>44</v>
      </c>
      <c r="G4522" s="239" t="str" cm="1">
        <f t="array" ref="G4522">_xlfn.IFNA(_xlfn.IFS('32-Exterior Improvements'!F93="*",'32-Exterior Improvements'!E93,'32-Exterior Improvements'!H93="*",'32-Exterior Improvements'!G93,'32-Exterior Improvements'!J93="*",'32-Exterior Improvements'!I93,'32-Exterior Improvements'!L93="*",'32-Exterior Improvements'!K93,'32-Exterior Improvements'!N93="*",'32-Exterior Improvements'!M93,'32-Exterior Improvements'!P93="*",'32-Exterior Improvements'!O93,'32-Exterior Improvements'!R93="*",'32-Exterior Improvements'!Q93,'32-Exterior Improvements'!T93="*",'32-Exterior Improvements'!S93,'32-Exterior Improvements'!V93="*",'32-Exterior Improvements'!U93),"")</f>
        <v/>
      </c>
      <c r="H4522" s="236" t="e">
        <f>G4522/'Project Data'!$D$22</f>
        <v>#VALUE!</v>
      </c>
      <c r="I4522" s="186"/>
      <c r="J4522" s="224"/>
      <c r="K4522" s="404"/>
    </row>
    <row r="4523" spans="1:11" s="147" customFormat="1" ht="15.6" hidden="1">
      <c r="A4523" s="198">
        <f>'32-Exterior Improvements'!A94</f>
        <v>0</v>
      </c>
      <c r="B4523" s="399" t="str">
        <f>'32-Exterior Improvements'!B94</f>
        <v>32 12 36.13 Asphaltic Seal and Fog Coats</v>
      </c>
      <c r="C4523" s="399"/>
      <c r="D4523" s="402" t="str" cm="1">
        <f t="array" ref="D4523">_xlfn.IFNA(_xlfn.IFS('32-Exterior Improvements'!D94="*",'32-Exterior Improvements'!C94,'32-Exterior Improvements'!F94="*",'32-Exterior Improvements'!E94,'32-Exterior Improvements'!H94="*",'32-Exterior Improvements'!G94,'32-Exterior Improvements'!J94="*",'32-Exterior Improvements'!I94,'32-Exterior Improvements'!L94="*",'32-Exterior Improvements'!K94,'32-Exterior Improvements'!N94="*",'32-Exterior Improvements'!M94,'32-Exterior Improvements'!P94="*",'32-Exterior Improvements'!O94,'32-Exterior Improvements'!R94="*",'32-Exterior Improvements'!Q94,'32-Exterior Improvements'!T94="*",'32-Exterior Improvements'!S94),"")</f>
        <v/>
      </c>
      <c r="E4523" s="402" t="e">
        <f>D4523/'Project Data'!$D$22</f>
        <v>#VALUE!</v>
      </c>
      <c r="F4523" s="174" t="s">
        <v>44</v>
      </c>
      <c r="G4523" s="239" t="str" cm="1">
        <f t="array" ref="G4523">_xlfn.IFNA(_xlfn.IFS('32-Exterior Improvements'!F94="*",'32-Exterior Improvements'!E94,'32-Exterior Improvements'!H94="*",'32-Exterior Improvements'!G94,'32-Exterior Improvements'!J94="*",'32-Exterior Improvements'!I94,'32-Exterior Improvements'!L94="*",'32-Exterior Improvements'!K94,'32-Exterior Improvements'!N94="*",'32-Exterior Improvements'!M94,'32-Exterior Improvements'!P94="*",'32-Exterior Improvements'!O94,'32-Exterior Improvements'!R94="*",'32-Exterior Improvements'!Q94,'32-Exterior Improvements'!T94="*",'32-Exterior Improvements'!S94,'32-Exterior Improvements'!V94="*",'32-Exterior Improvements'!U94),"")</f>
        <v/>
      </c>
      <c r="H4523" s="236" t="e">
        <f>G4523/'Project Data'!$D$22</f>
        <v>#VALUE!</v>
      </c>
      <c r="I4523" s="186"/>
      <c r="J4523" s="224"/>
      <c r="K4523" s="404"/>
    </row>
    <row r="4524" spans="1:11" s="147" customFormat="1" ht="15.6" hidden="1">
      <c r="A4524" s="198">
        <f>'32-Exterior Improvements'!A95</f>
        <v>0</v>
      </c>
      <c r="B4524" s="399" t="str">
        <f>'32-Exterior Improvements'!B95</f>
        <v>32 12 36.23 Fuel-Resistant Sealers</v>
      </c>
      <c r="C4524" s="399"/>
      <c r="D4524" s="402" t="str" cm="1">
        <f t="array" ref="D4524">_xlfn.IFNA(_xlfn.IFS('32-Exterior Improvements'!D95="*",'32-Exterior Improvements'!C95,'32-Exterior Improvements'!F95="*",'32-Exterior Improvements'!E95,'32-Exterior Improvements'!H95="*",'32-Exterior Improvements'!G95,'32-Exterior Improvements'!J95="*",'32-Exterior Improvements'!I95,'32-Exterior Improvements'!L95="*",'32-Exterior Improvements'!K95,'32-Exterior Improvements'!N95="*",'32-Exterior Improvements'!M95,'32-Exterior Improvements'!P95="*",'32-Exterior Improvements'!O95,'32-Exterior Improvements'!R95="*",'32-Exterior Improvements'!Q95,'32-Exterior Improvements'!T95="*",'32-Exterior Improvements'!S95),"")</f>
        <v/>
      </c>
      <c r="E4524" s="402" t="e">
        <f>D4524/'Project Data'!$D$22</f>
        <v>#VALUE!</v>
      </c>
      <c r="F4524" s="174" t="s">
        <v>44</v>
      </c>
      <c r="G4524" s="239" t="str" cm="1">
        <f t="array" ref="G4524">_xlfn.IFNA(_xlfn.IFS('32-Exterior Improvements'!F95="*",'32-Exterior Improvements'!E95,'32-Exterior Improvements'!H95="*",'32-Exterior Improvements'!G95,'32-Exterior Improvements'!J95="*",'32-Exterior Improvements'!I95,'32-Exterior Improvements'!L95="*",'32-Exterior Improvements'!K95,'32-Exterior Improvements'!N95="*",'32-Exterior Improvements'!M95,'32-Exterior Improvements'!P95="*",'32-Exterior Improvements'!O95,'32-Exterior Improvements'!R95="*",'32-Exterior Improvements'!Q95,'32-Exterior Improvements'!T95="*",'32-Exterior Improvements'!S95,'32-Exterior Improvements'!V95="*",'32-Exterior Improvements'!U95),"")</f>
        <v/>
      </c>
      <c r="H4524" s="236" t="e">
        <f>G4524/'Project Data'!$D$22</f>
        <v>#VALUE!</v>
      </c>
      <c r="I4524" s="186"/>
      <c r="J4524" s="224"/>
      <c r="K4524" s="404"/>
    </row>
    <row r="4525" spans="1:11" s="147" customFormat="1" ht="15.6" hidden="1">
      <c r="A4525" s="198">
        <f>'32-Exterior Improvements'!A96</f>
        <v>0</v>
      </c>
      <c r="B4525" s="399" t="str">
        <f>'32-Exterior Improvements'!B96</f>
        <v>32 12 43 Porous Flexible Paving</v>
      </c>
      <c r="C4525" s="399"/>
      <c r="D4525" s="402" t="str" cm="1">
        <f t="array" ref="D4525">_xlfn.IFNA(_xlfn.IFS('32-Exterior Improvements'!D96="*",'32-Exterior Improvements'!C96,'32-Exterior Improvements'!F96="*",'32-Exterior Improvements'!E96,'32-Exterior Improvements'!H96="*",'32-Exterior Improvements'!G96,'32-Exterior Improvements'!J96="*",'32-Exterior Improvements'!I96,'32-Exterior Improvements'!L96="*",'32-Exterior Improvements'!K96,'32-Exterior Improvements'!N96="*",'32-Exterior Improvements'!M96,'32-Exterior Improvements'!P96="*",'32-Exterior Improvements'!O96,'32-Exterior Improvements'!R96="*",'32-Exterior Improvements'!Q96,'32-Exterior Improvements'!T96="*",'32-Exterior Improvements'!S96),"")</f>
        <v/>
      </c>
      <c r="E4525" s="402" t="e">
        <f>D4525/'Project Data'!$D$22</f>
        <v>#VALUE!</v>
      </c>
      <c r="F4525" s="174" t="s">
        <v>44</v>
      </c>
      <c r="G4525" s="239" t="str" cm="1">
        <f t="array" ref="G4525">_xlfn.IFNA(_xlfn.IFS('32-Exterior Improvements'!F96="*",'32-Exterior Improvements'!E96,'32-Exterior Improvements'!H96="*",'32-Exterior Improvements'!G96,'32-Exterior Improvements'!J96="*",'32-Exterior Improvements'!I96,'32-Exterior Improvements'!L96="*",'32-Exterior Improvements'!K96,'32-Exterior Improvements'!N96="*",'32-Exterior Improvements'!M96,'32-Exterior Improvements'!P96="*",'32-Exterior Improvements'!O96,'32-Exterior Improvements'!R96="*",'32-Exterior Improvements'!Q96,'32-Exterior Improvements'!T96="*",'32-Exterior Improvements'!S96,'32-Exterior Improvements'!V96="*",'32-Exterior Improvements'!U96),"")</f>
        <v/>
      </c>
      <c r="H4525" s="236" t="e">
        <f>G4525/'Project Data'!$D$22</f>
        <v>#VALUE!</v>
      </c>
      <c r="I4525" s="186"/>
      <c r="J4525" s="224"/>
      <c r="K4525" s="404"/>
    </row>
    <row r="4526" spans="1:11" s="147" customFormat="1" ht="15.6" hidden="1">
      <c r="A4526" s="198">
        <f>'32-Exterior Improvements'!A97</f>
        <v>0</v>
      </c>
      <c r="B4526" s="399" t="str">
        <f>'32-Exterior Improvements'!B97</f>
        <v>32 12 73 Asphalt Paving Joint Sealants</v>
      </c>
      <c r="C4526" s="399"/>
      <c r="D4526" s="402" t="str" cm="1">
        <f t="array" ref="D4526">_xlfn.IFNA(_xlfn.IFS('32-Exterior Improvements'!D97="*",'32-Exterior Improvements'!C97,'32-Exterior Improvements'!F97="*",'32-Exterior Improvements'!E97,'32-Exterior Improvements'!H97="*",'32-Exterior Improvements'!G97,'32-Exterior Improvements'!J97="*",'32-Exterior Improvements'!I97,'32-Exterior Improvements'!L97="*",'32-Exterior Improvements'!K97,'32-Exterior Improvements'!N97="*",'32-Exterior Improvements'!M97,'32-Exterior Improvements'!P97="*",'32-Exterior Improvements'!O97,'32-Exterior Improvements'!R97="*",'32-Exterior Improvements'!Q97,'32-Exterior Improvements'!T97="*",'32-Exterior Improvements'!S97),"")</f>
        <v/>
      </c>
      <c r="E4526" s="402" t="e">
        <f>D4526/'Project Data'!$D$22</f>
        <v>#VALUE!</v>
      </c>
      <c r="F4526" s="174" t="s">
        <v>44</v>
      </c>
      <c r="G4526" s="239" t="str" cm="1">
        <f t="array" ref="G4526">_xlfn.IFNA(_xlfn.IFS('32-Exterior Improvements'!F97="*",'32-Exterior Improvements'!E97,'32-Exterior Improvements'!H97="*",'32-Exterior Improvements'!G97,'32-Exterior Improvements'!J97="*",'32-Exterior Improvements'!I97,'32-Exterior Improvements'!L97="*",'32-Exterior Improvements'!K97,'32-Exterior Improvements'!N97="*",'32-Exterior Improvements'!M97,'32-Exterior Improvements'!P97="*",'32-Exterior Improvements'!O97,'32-Exterior Improvements'!R97="*",'32-Exterior Improvements'!Q97,'32-Exterior Improvements'!T97="*",'32-Exterior Improvements'!S97,'32-Exterior Improvements'!V97="*",'32-Exterior Improvements'!U97),"")</f>
        <v/>
      </c>
      <c r="H4526" s="236" t="e">
        <f>G4526/'Project Data'!$D$22</f>
        <v>#VALUE!</v>
      </c>
      <c r="I4526" s="186"/>
      <c r="J4526" s="224"/>
      <c r="K4526" s="404"/>
    </row>
    <row r="4527" spans="1:11" s="147" customFormat="1" ht="15.6" hidden="1">
      <c r="A4527" s="198">
        <f>'32-Exterior Improvements'!A98</f>
        <v>0</v>
      </c>
      <c r="B4527" s="399" t="str">
        <f>'32-Exterior Improvements'!B98</f>
        <v>32 13 00 Rigid Paving</v>
      </c>
      <c r="C4527" s="399"/>
      <c r="D4527" s="402" t="str" cm="1">
        <f t="array" ref="D4527">_xlfn.IFNA(_xlfn.IFS('32-Exterior Improvements'!D98="*",'32-Exterior Improvements'!C98,'32-Exterior Improvements'!F98="*",'32-Exterior Improvements'!E98,'32-Exterior Improvements'!H98="*",'32-Exterior Improvements'!G98,'32-Exterior Improvements'!J98="*",'32-Exterior Improvements'!I98,'32-Exterior Improvements'!L98="*",'32-Exterior Improvements'!K98,'32-Exterior Improvements'!N98="*",'32-Exterior Improvements'!M98,'32-Exterior Improvements'!P98="*",'32-Exterior Improvements'!O98,'32-Exterior Improvements'!R98="*",'32-Exterior Improvements'!Q98,'32-Exterior Improvements'!T98="*",'32-Exterior Improvements'!S98),"")</f>
        <v/>
      </c>
      <c r="E4527" s="402" t="e">
        <f>D4527/'Project Data'!$D$22</f>
        <v>#VALUE!</v>
      </c>
      <c r="F4527" s="174" t="s">
        <v>44</v>
      </c>
      <c r="G4527" s="239" t="str" cm="1">
        <f t="array" ref="G4527">_xlfn.IFNA(_xlfn.IFS('32-Exterior Improvements'!F98="*",'32-Exterior Improvements'!E98,'32-Exterior Improvements'!H98="*",'32-Exterior Improvements'!G98,'32-Exterior Improvements'!J98="*",'32-Exterior Improvements'!I98,'32-Exterior Improvements'!L98="*",'32-Exterior Improvements'!K98,'32-Exterior Improvements'!N98="*",'32-Exterior Improvements'!M98,'32-Exterior Improvements'!P98="*",'32-Exterior Improvements'!O98,'32-Exterior Improvements'!R98="*",'32-Exterior Improvements'!Q98,'32-Exterior Improvements'!T98="*",'32-Exterior Improvements'!S98,'32-Exterior Improvements'!V98="*",'32-Exterior Improvements'!U98),"")</f>
        <v/>
      </c>
      <c r="H4527" s="236" t="e">
        <f>G4527/'Project Data'!$D$22</f>
        <v>#VALUE!</v>
      </c>
      <c r="I4527" s="186"/>
      <c r="J4527" s="224"/>
      <c r="K4527" s="404"/>
    </row>
    <row r="4528" spans="1:11" s="147" customFormat="1" ht="15.6" hidden="1">
      <c r="A4528" s="398" t="str">
        <f>'32-Exterior Improvements'!A99</f>
        <v xml:space="preserve"> </v>
      </c>
      <c r="B4528" s="399" t="str">
        <f>'32-Exterior Improvements'!B99</f>
        <v>32 13 13 Concrete Paving</v>
      </c>
      <c r="C4528" s="399"/>
      <c r="D4528" s="402" t="str" cm="1">
        <f t="array" ref="D4528">_xlfn.IFNA(_xlfn.IFS('32-Exterior Improvements'!D99="*",'32-Exterior Improvements'!C99,'32-Exterior Improvements'!F99="*",'32-Exterior Improvements'!E99,'32-Exterior Improvements'!H99="*",'32-Exterior Improvements'!G99,'32-Exterior Improvements'!J99="*",'32-Exterior Improvements'!I99,'32-Exterior Improvements'!L99="*",'32-Exterior Improvements'!K99,'32-Exterior Improvements'!N99="*",'32-Exterior Improvements'!M99,'32-Exterior Improvements'!P99="*",'32-Exterior Improvements'!O99,'32-Exterior Improvements'!R99="*",'32-Exterior Improvements'!Q99,'32-Exterior Improvements'!T99="*",'32-Exterior Improvements'!S99),"")</f>
        <v/>
      </c>
      <c r="E4528" s="402" t="e">
        <f>D4528/'Project Data'!$D$22</f>
        <v>#VALUE!</v>
      </c>
      <c r="F4528" s="421" t="s">
        <v>44</v>
      </c>
      <c r="G4528" s="423" t="str" cm="1">
        <f t="array" ref="G4528">_xlfn.IFNA(_xlfn.IFS('32-Exterior Improvements'!F99="*",'32-Exterior Improvements'!E99,'32-Exterior Improvements'!H99="*",'32-Exterior Improvements'!G99,'32-Exterior Improvements'!J99="*",'32-Exterior Improvements'!I99,'32-Exterior Improvements'!L99="*",'32-Exterior Improvements'!K99,'32-Exterior Improvements'!N99="*",'32-Exterior Improvements'!M99,'32-Exterior Improvements'!P99="*",'32-Exterior Improvements'!O99,'32-Exterior Improvements'!R99="*",'32-Exterior Improvements'!Q99,'32-Exterior Improvements'!T99="*",'32-Exterior Improvements'!S99,'32-Exterior Improvements'!V99="*",'32-Exterior Improvements'!U99),"")</f>
        <v/>
      </c>
      <c r="H4528" s="402" t="e">
        <f>G4528/'Project Data'!$D$22</f>
        <v>#VALUE!</v>
      </c>
      <c r="I4528" s="426"/>
      <c r="J4528" s="427"/>
      <c r="K4528" s="404"/>
    </row>
    <row r="4529" spans="1:11" s="147" customFormat="1" ht="15.6" hidden="1">
      <c r="A4529" s="198">
        <f>'32-Exterior Improvements'!A100</f>
        <v>0</v>
      </c>
      <c r="B4529" s="399" t="str">
        <f>'32-Exterior Improvements'!B100</f>
        <v>32 13 13.13 Exposed Aggregate Concrete Paving</v>
      </c>
      <c r="C4529" s="399"/>
      <c r="D4529" s="402" t="str" cm="1">
        <f t="array" ref="D4529">_xlfn.IFNA(_xlfn.IFS('32-Exterior Improvements'!D100="*",'32-Exterior Improvements'!C100,'32-Exterior Improvements'!F100="*",'32-Exterior Improvements'!E100,'32-Exterior Improvements'!H100="*",'32-Exterior Improvements'!G100,'32-Exterior Improvements'!J100="*",'32-Exterior Improvements'!I100,'32-Exterior Improvements'!L100="*",'32-Exterior Improvements'!K100,'32-Exterior Improvements'!N100="*",'32-Exterior Improvements'!M100,'32-Exterior Improvements'!P100="*",'32-Exterior Improvements'!O100,'32-Exterior Improvements'!R100="*",'32-Exterior Improvements'!Q100,'32-Exterior Improvements'!T100="*",'32-Exterior Improvements'!S100),"")</f>
        <v/>
      </c>
      <c r="E4529" s="402" t="e">
        <f>D4529/'Project Data'!$D$22</f>
        <v>#VALUE!</v>
      </c>
      <c r="F4529" s="174" t="s">
        <v>44</v>
      </c>
      <c r="G4529" s="239" t="str" cm="1">
        <f t="array" ref="G4529">_xlfn.IFNA(_xlfn.IFS('32-Exterior Improvements'!F100="*",'32-Exterior Improvements'!E100,'32-Exterior Improvements'!H100="*",'32-Exterior Improvements'!G100,'32-Exterior Improvements'!J100="*",'32-Exterior Improvements'!I100,'32-Exterior Improvements'!L100="*",'32-Exterior Improvements'!K100,'32-Exterior Improvements'!N100="*",'32-Exterior Improvements'!M100,'32-Exterior Improvements'!P100="*",'32-Exterior Improvements'!O100,'32-Exterior Improvements'!R100="*",'32-Exterior Improvements'!Q100,'32-Exterior Improvements'!T100="*",'32-Exterior Improvements'!S100,'32-Exterior Improvements'!V100="*",'32-Exterior Improvements'!U100),"")</f>
        <v/>
      </c>
      <c r="H4529" s="236" t="e">
        <f>G4529/'Project Data'!$D$22</f>
        <v>#VALUE!</v>
      </c>
      <c r="I4529" s="186"/>
      <c r="J4529" s="224"/>
      <c r="K4529" s="404"/>
    </row>
    <row r="4530" spans="1:11" s="147" customFormat="1" ht="15.6" hidden="1">
      <c r="A4530" s="198">
        <f>'32-Exterior Improvements'!A101</f>
        <v>0</v>
      </c>
      <c r="B4530" s="399" t="str">
        <f>'32-Exterior Improvements'!B101</f>
        <v>32 13 13.16 Power-Compacted Concrete Paving</v>
      </c>
      <c r="C4530" s="399"/>
      <c r="D4530" s="402" t="str" cm="1">
        <f t="array" ref="D4530">_xlfn.IFNA(_xlfn.IFS('32-Exterior Improvements'!D101="*",'32-Exterior Improvements'!C101,'32-Exterior Improvements'!F101="*",'32-Exterior Improvements'!E101,'32-Exterior Improvements'!H101="*",'32-Exterior Improvements'!G101,'32-Exterior Improvements'!J101="*",'32-Exterior Improvements'!I101,'32-Exterior Improvements'!L101="*",'32-Exterior Improvements'!K101,'32-Exterior Improvements'!N101="*",'32-Exterior Improvements'!M101,'32-Exterior Improvements'!P101="*",'32-Exterior Improvements'!O101,'32-Exterior Improvements'!R101="*",'32-Exterior Improvements'!Q101,'32-Exterior Improvements'!T101="*",'32-Exterior Improvements'!S101),"")</f>
        <v/>
      </c>
      <c r="E4530" s="402" t="e">
        <f>D4530/'Project Data'!$D$22</f>
        <v>#VALUE!</v>
      </c>
      <c r="F4530" s="174" t="s">
        <v>44</v>
      </c>
      <c r="G4530" s="239" t="str" cm="1">
        <f t="array" ref="G4530">_xlfn.IFNA(_xlfn.IFS('32-Exterior Improvements'!F101="*",'32-Exterior Improvements'!E101,'32-Exterior Improvements'!H101="*",'32-Exterior Improvements'!G101,'32-Exterior Improvements'!J101="*",'32-Exterior Improvements'!I101,'32-Exterior Improvements'!L101="*",'32-Exterior Improvements'!K101,'32-Exterior Improvements'!N101="*",'32-Exterior Improvements'!M101,'32-Exterior Improvements'!P101="*",'32-Exterior Improvements'!O101,'32-Exterior Improvements'!R101="*",'32-Exterior Improvements'!Q101,'32-Exterior Improvements'!T101="*",'32-Exterior Improvements'!S101,'32-Exterior Improvements'!V101="*",'32-Exterior Improvements'!U101),"")</f>
        <v/>
      </c>
      <c r="H4530" s="236" t="e">
        <f>G4530/'Project Data'!$D$22</f>
        <v>#VALUE!</v>
      </c>
      <c r="I4530" s="186"/>
      <c r="J4530" s="224"/>
      <c r="K4530" s="404"/>
    </row>
    <row r="4531" spans="1:11" s="147" customFormat="1" ht="15.6" hidden="1">
      <c r="A4531" s="198">
        <f>'32-Exterior Improvements'!A102</f>
        <v>0</v>
      </c>
      <c r="B4531" s="399" t="str">
        <f>'32-Exterior Improvements'!B102</f>
        <v>32 13 13.17 Roller-Compacted Concrete Paving</v>
      </c>
      <c r="C4531" s="399"/>
      <c r="D4531" s="402" t="str" cm="1">
        <f t="array" ref="D4531">_xlfn.IFNA(_xlfn.IFS('32-Exterior Improvements'!D102="*",'32-Exterior Improvements'!C102,'32-Exterior Improvements'!F102="*",'32-Exterior Improvements'!E102,'32-Exterior Improvements'!H102="*",'32-Exterior Improvements'!G102,'32-Exterior Improvements'!J102="*",'32-Exterior Improvements'!I102,'32-Exterior Improvements'!L102="*",'32-Exterior Improvements'!K102,'32-Exterior Improvements'!N102="*",'32-Exterior Improvements'!M102,'32-Exterior Improvements'!P102="*",'32-Exterior Improvements'!O102,'32-Exterior Improvements'!R102="*",'32-Exterior Improvements'!Q102,'32-Exterior Improvements'!T102="*",'32-Exterior Improvements'!S102),"")</f>
        <v/>
      </c>
      <c r="E4531" s="402" t="e">
        <f>D4531/'Project Data'!$D$22</f>
        <v>#VALUE!</v>
      </c>
      <c r="F4531" s="174" t="s">
        <v>44</v>
      </c>
      <c r="G4531" s="239" t="str" cm="1">
        <f t="array" ref="G4531">_xlfn.IFNA(_xlfn.IFS('32-Exterior Improvements'!F102="*",'32-Exterior Improvements'!E102,'32-Exterior Improvements'!H102="*",'32-Exterior Improvements'!G102,'32-Exterior Improvements'!J102="*",'32-Exterior Improvements'!I102,'32-Exterior Improvements'!L102="*",'32-Exterior Improvements'!K102,'32-Exterior Improvements'!N102="*",'32-Exterior Improvements'!M102,'32-Exterior Improvements'!P102="*",'32-Exterior Improvements'!O102,'32-Exterior Improvements'!R102="*",'32-Exterior Improvements'!Q102,'32-Exterior Improvements'!T102="*",'32-Exterior Improvements'!S102,'32-Exterior Improvements'!V102="*",'32-Exterior Improvements'!U102),"")</f>
        <v/>
      </c>
      <c r="H4531" s="236" t="e">
        <f>G4531/'Project Data'!$D$22</f>
        <v>#VALUE!</v>
      </c>
      <c r="I4531" s="186"/>
      <c r="J4531" s="224"/>
      <c r="K4531" s="404"/>
    </row>
    <row r="4532" spans="1:11" s="147" customFormat="1" ht="15.6" hidden="1">
      <c r="A4532" s="198">
        <f>'32-Exterior Improvements'!A103</f>
        <v>0</v>
      </c>
      <c r="B4532" s="399" t="str">
        <f>'32-Exterior Improvements'!B103</f>
        <v>32 13 13.19 Prestressed Concrete Paving</v>
      </c>
      <c r="C4532" s="399"/>
      <c r="D4532" s="402" t="str" cm="1">
        <f t="array" ref="D4532">_xlfn.IFNA(_xlfn.IFS('32-Exterior Improvements'!D103="*",'32-Exterior Improvements'!C103,'32-Exterior Improvements'!F103="*",'32-Exterior Improvements'!E103,'32-Exterior Improvements'!H103="*",'32-Exterior Improvements'!G103,'32-Exterior Improvements'!J103="*",'32-Exterior Improvements'!I103,'32-Exterior Improvements'!L103="*",'32-Exterior Improvements'!K103,'32-Exterior Improvements'!N103="*",'32-Exterior Improvements'!M103,'32-Exterior Improvements'!P103="*",'32-Exterior Improvements'!O103,'32-Exterior Improvements'!R103="*",'32-Exterior Improvements'!Q103,'32-Exterior Improvements'!T103="*",'32-Exterior Improvements'!S103),"")</f>
        <v/>
      </c>
      <c r="E4532" s="402" t="e">
        <f>D4532/'Project Data'!$D$22</f>
        <v>#VALUE!</v>
      </c>
      <c r="F4532" s="174" t="s">
        <v>44</v>
      </c>
      <c r="G4532" s="239" t="str" cm="1">
        <f t="array" ref="G4532">_xlfn.IFNA(_xlfn.IFS('32-Exterior Improvements'!F103="*",'32-Exterior Improvements'!E103,'32-Exterior Improvements'!H103="*",'32-Exterior Improvements'!G103,'32-Exterior Improvements'!J103="*",'32-Exterior Improvements'!I103,'32-Exterior Improvements'!L103="*",'32-Exterior Improvements'!K103,'32-Exterior Improvements'!N103="*",'32-Exterior Improvements'!M103,'32-Exterior Improvements'!P103="*",'32-Exterior Improvements'!O103,'32-Exterior Improvements'!R103="*",'32-Exterior Improvements'!Q103,'32-Exterior Improvements'!T103="*",'32-Exterior Improvements'!S103,'32-Exterior Improvements'!V103="*",'32-Exterior Improvements'!U103),"")</f>
        <v/>
      </c>
      <c r="H4532" s="236" t="e">
        <f>G4532/'Project Data'!$D$22</f>
        <v>#VALUE!</v>
      </c>
      <c r="I4532" s="186"/>
      <c r="J4532" s="224"/>
      <c r="K4532" s="404"/>
    </row>
    <row r="4533" spans="1:11" s="147" customFormat="1" ht="15.6" hidden="1">
      <c r="A4533" s="198">
        <f>'32-Exterior Improvements'!A104</f>
        <v>0</v>
      </c>
      <c r="B4533" s="399" t="str">
        <f>'32-Exterior Improvements'!B104</f>
        <v>32 13 13.23 Concrete Paving Surface Treatment</v>
      </c>
      <c r="C4533" s="399"/>
      <c r="D4533" s="402" t="str" cm="1">
        <f t="array" ref="D4533">_xlfn.IFNA(_xlfn.IFS('32-Exterior Improvements'!D104="*",'32-Exterior Improvements'!C104,'32-Exterior Improvements'!F104="*",'32-Exterior Improvements'!E104,'32-Exterior Improvements'!H104="*",'32-Exterior Improvements'!G104,'32-Exterior Improvements'!J104="*",'32-Exterior Improvements'!I104,'32-Exterior Improvements'!L104="*",'32-Exterior Improvements'!K104,'32-Exterior Improvements'!N104="*",'32-Exterior Improvements'!M104,'32-Exterior Improvements'!P104="*",'32-Exterior Improvements'!O104,'32-Exterior Improvements'!R104="*",'32-Exterior Improvements'!Q104,'32-Exterior Improvements'!T104="*",'32-Exterior Improvements'!S104),"")</f>
        <v/>
      </c>
      <c r="E4533" s="402" t="e">
        <f>D4533/'Project Data'!$D$22</f>
        <v>#VALUE!</v>
      </c>
      <c r="F4533" s="174" t="s">
        <v>44</v>
      </c>
      <c r="G4533" s="239" t="str" cm="1">
        <f t="array" ref="G4533">_xlfn.IFNA(_xlfn.IFS('32-Exterior Improvements'!F104="*",'32-Exterior Improvements'!E104,'32-Exterior Improvements'!H104="*",'32-Exterior Improvements'!G104,'32-Exterior Improvements'!J104="*",'32-Exterior Improvements'!I104,'32-Exterior Improvements'!L104="*",'32-Exterior Improvements'!K104,'32-Exterior Improvements'!N104="*",'32-Exterior Improvements'!M104,'32-Exterior Improvements'!P104="*",'32-Exterior Improvements'!O104,'32-Exterior Improvements'!R104="*",'32-Exterior Improvements'!Q104,'32-Exterior Improvements'!T104="*",'32-Exterior Improvements'!S104,'32-Exterior Improvements'!V104="*",'32-Exterior Improvements'!U104),"")</f>
        <v/>
      </c>
      <c r="H4533" s="236" t="e">
        <f>G4533/'Project Data'!$D$22</f>
        <v>#VALUE!</v>
      </c>
      <c r="I4533" s="186"/>
      <c r="J4533" s="224"/>
      <c r="K4533" s="404"/>
    </row>
    <row r="4534" spans="1:11" s="147" customFormat="1" ht="15.6" hidden="1">
      <c r="A4534" s="198">
        <f>'32-Exterior Improvements'!A105</f>
        <v>0</v>
      </c>
      <c r="B4534" s="399" t="str">
        <f>'32-Exterior Improvements'!B105</f>
        <v>32 13 13.26 Stained Concrete Paving</v>
      </c>
      <c r="C4534" s="399"/>
      <c r="D4534" s="402" t="str" cm="1">
        <f t="array" ref="D4534">_xlfn.IFNA(_xlfn.IFS('32-Exterior Improvements'!D105="*",'32-Exterior Improvements'!C105,'32-Exterior Improvements'!F105="*",'32-Exterior Improvements'!E105,'32-Exterior Improvements'!H105="*",'32-Exterior Improvements'!G105,'32-Exterior Improvements'!J105="*",'32-Exterior Improvements'!I105,'32-Exterior Improvements'!L105="*",'32-Exterior Improvements'!K105,'32-Exterior Improvements'!N105="*",'32-Exterior Improvements'!M105,'32-Exterior Improvements'!P105="*",'32-Exterior Improvements'!O105,'32-Exterior Improvements'!R105="*",'32-Exterior Improvements'!Q105,'32-Exterior Improvements'!T105="*",'32-Exterior Improvements'!S105),"")</f>
        <v/>
      </c>
      <c r="E4534" s="402" t="e">
        <f>D4534/'Project Data'!$D$22</f>
        <v>#VALUE!</v>
      </c>
      <c r="F4534" s="174" t="s">
        <v>44</v>
      </c>
      <c r="G4534" s="239" t="str" cm="1">
        <f t="array" ref="G4534">_xlfn.IFNA(_xlfn.IFS('32-Exterior Improvements'!F105="*",'32-Exterior Improvements'!E105,'32-Exterior Improvements'!H105="*",'32-Exterior Improvements'!G105,'32-Exterior Improvements'!J105="*",'32-Exterior Improvements'!I105,'32-Exterior Improvements'!L105="*",'32-Exterior Improvements'!K105,'32-Exterior Improvements'!N105="*",'32-Exterior Improvements'!M105,'32-Exterior Improvements'!P105="*",'32-Exterior Improvements'!O105,'32-Exterior Improvements'!R105="*",'32-Exterior Improvements'!Q105,'32-Exterior Improvements'!T105="*",'32-Exterior Improvements'!S105,'32-Exterior Improvements'!V105="*",'32-Exterior Improvements'!U105),"")</f>
        <v/>
      </c>
      <c r="H4534" s="236" t="e">
        <f>G4534/'Project Data'!$D$22</f>
        <v>#VALUE!</v>
      </c>
      <c r="I4534" s="186"/>
      <c r="J4534" s="224"/>
      <c r="K4534" s="404"/>
    </row>
    <row r="4535" spans="1:11" s="147" customFormat="1" ht="15.6" hidden="1">
      <c r="A4535" s="198">
        <f>'32-Exterior Improvements'!A106</f>
        <v>0</v>
      </c>
      <c r="B4535" s="399" t="str">
        <f>'32-Exterior Improvements'!B106</f>
        <v>32 13 13.33 Plain Concrete Paving</v>
      </c>
      <c r="C4535" s="399"/>
      <c r="D4535" s="402" t="str" cm="1">
        <f t="array" ref="D4535">_xlfn.IFNA(_xlfn.IFS('32-Exterior Improvements'!D106="*",'32-Exterior Improvements'!C106,'32-Exterior Improvements'!F106="*",'32-Exterior Improvements'!E106,'32-Exterior Improvements'!H106="*",'32-Exterior Improvements'!G106,'32-Exterior Improvements'!J106="*",'32-Exterior Improvements'!I106,'32-Exterior Improvements'!L106="*",'32-Exterior Improvements'!K106,'32-Exterior Improvements'!N106="*",'32-Exterior Improvements'!M106,'32-Exterior Improvements'!P106="*",'32-Exterior Improvements'!O106,'32-Exterior Improvements'!R106="*",'32-Exterior Improvements'!Q106,'32-Exterior Improvements'!T106="*",'32-Exterior Improvements'!S106),"")</f>
        <v/>
      </c>
      <c r="E4535" s="402" t="e">
        <f>D4535/'Project Data'!$D$22</f>
        <v>#VALUE!</v>
      </c>
      <c r="F4535" s="174" t="s">
        <v>44</v>
      </c>
      <c r="G4535" s="239" t="str" cm="1">
        <f t="array" ref="G4535">_xlfn.IFNA(_xlfn.IFS('32-Exterior Improvements'!F106="*",'32-Exterior Improvements'!E106,'32-Exterior Improvements'!H106="*",'32-Exterior Improvements'!G106,'32-Exterior Improvements'!J106="*",'32-Exterior Improvements'!I106,'32-Exterior Improvements'!L106="*",'32-Exterior Improvements'!K106,'32-Exterior Improvements'!N106="*",'32-Exterior Improvements'!M106,'32-Exterior Improvements'!P106="*",'32-Exterior Improvements'!O106,'32-Exterior Improvements'!R106="*",'32-Exterior Improvements'!Q106,'32-Exterior Improvements'!T106="*",'32-Exterior Improvements'!S106,'32-Exterior Improvements'!V106="*",'32-Exterior Improvements'!U106),"")</f>
        <v/>
      </c>
      <c r="H4535" s="236" t="e">
        <f>G4535/'Project Data'!$D$22</f>
        <v>#VALUE!</v>
      </c>
      <c r="I4535" s="186"/>
      <c r="J4535" s="224"/>
      <c r="K4535" s="404"/>
    </row>
    <row r="4536" spans="1:11" s="147" customFormat="1" ht="15.6" hidden="1">
      <c r="A4536" s="198">
        <f>'32-Exterior Improvements'!A107</f>
        <v>0</v>
      </c>
      <c r="B4536" s="399" t="str">
        <f>'32-Exterior Improvements'!B107</f>
        <v>32 13 16 Decorative Concrete Paving</v>
      </c>
      <c r="C4536" s="399"/>
      <c r="D4536" s="402" t="str" cm="1">
        <f t="array" ref="D4536">_xlfn.IFNA(_xlfn.IFS('32-Exterior Improvements'!D107="*",'32-Exterior Improvements'!C107,'32-Exterior Improvements'!F107="*",'32-Exterior Improvements'!E107,'32-Exterior Improvements'!H107="*",'32-Exterior Improvements'!G107,'32-Exterior Improvements'!J107="*",'32-Exterior Improvements'!I107,'32-Exterior Improvements'!L107="*",'32-Exterior Improvements'!K107,'32-Exterior Improvements'!N107="*",'32-Exterior Improvements'!M107,'32-Exterior Improvements'!P107="*",'32-Exterior Improvements'!O107,'32-Exterior Improvements'!R107="*",'32-Exterior Improvements'!Q107,'32-Exterior Improvements'!T107="*",'32-Exterior Improvements'!S107),"")</f>
        <v/>
      </c>
      <c r="E4536" s="402" t="e">
        <f>D4536/'Project Data'!$D$22</f>
        <v>#VALUE!</v>
      </c>
      <c r="F4536" s="174" t="s">
        <v>44</v>
      </c>
      <c r="G4536" s="239" t="str" cm="1">
        <f t="array" ref="G4536">_xlfn.IFNA(_xlfn.IFS('32-Exterior Improvements'!F107="*",'32-Exterior Improvements'!E107,'32-Exterior Improvements'!H107="*",'32-Exterior Improvements'!G107,'32-Exterior Improvements'!J107="*",'32-Exterior Improvements'!I107,'32-Exterior Improvements'!L107="*",'32-Exterior Improvements'!K107,'32-Exterior Improvements'!N107="*",'32-Exterior Improvements'!M107,'32-Exterior Improvements'!P107="*",'32-Exterior Improvements'!O107,'32-Exterior Improvements'!R107="*",'32-Exterior Improvements'!Q107,'32-Exterior Improvements'!T107="*",'32-Exterior Improvements'!S107,'32-Exterior Improvements'!V107="*",'32-Exterior Improvements'!U107),"")</f>
        <v/>
      </c>
      <c r="H4536" s="236" t="e">
        <f>G4536/'Project Data'!$D$22</f>
        <v>#VALUE!</v>
      </c>
      <c r="I4536" s="186"/>
      <c r="J4536" s="224"/>
      <c r="K4536" s="404"/>
    </row>
    <row r="4537" spans="1:11" s="147" customFormat="1" ht="15.6" hidden="1">
      <c r="A4537" s="198">
        <f>'32-Exterior Improvements'!A108</f>
        <v>0</v>
      </c>
      <c r="B4537" s="399" t="str">
        <f>'32-Exterior Improvements'!B108</f>
        <v>32 13 16.13 Patterned Concrete Paving</v>
      </c>
      <c r="C4537" s="399"/>
      <c r="D4537" s="402" t="str" cm="1">
        <f t="array" ref="D4537">_xlfn.IFNA(_xlfn.IFS('32-Exterior Improvements'!D108="*",'32-Exterior Improvements'!C108,'32-Exterior Improvements'!F108="*",'32-Exterior Improvements'!E108,'32-Exterior Improvements'!H108="*",'32-Exterior Improvements'!G108,'32-Exterior Improvements'!J108="*",'32-Exterior Improvements'!I108,'32-Exterior Improvements'!L108="*",'32-Exterior Improvements'!K108,'32-Exterior Improvements'!N108="*",'32-Exterior Improvements'!M108,'32-Exterior Improvements'!P108="*",'32-Exterior Improvements'!O108,'32-Exterior Improvements'!R108="*",'32-Exterior Improvements'!Q108,'32-Exterior Improvements'!T108="*",'32-Exterior Improvements'!S108),"")</f>
        <v/>
      </c>
      <c r="E4537" s="402" t="e">
        <f>D4537/'Project Data'!$D$22</f>
        <v>#VALUE!</v>
      </c>
      <c r="F4537" s="174" t="s">
        <v>44</v>
      </c>
      <c r="G4537" s="239" t="str" cm="1">
        <f t="array" ref="G4537">_xlfn.IFNA(_xlfn.IFS('32-Exterior Improvements'!F108="*",'32-Exterior Improvements'!E108,'32-Exterior Improvements'!H108="*",'32-Exterior Improvements'!G108,'32-Exterior Improvements'!J108="*",'32-Exterior Improvements'!I108,'32-Exterior Improvements'!L108="*",'32-Exterior Improvements'!K108,'32-Exterior Improvements'!N108="*",'32-Exterior Improvements'!M108,'32-Exterior Improvements'!P108="*",'32-Exterior Improvements'!O108,'32-Exterior Improvements'!R108="*",'32-Exterior Improvements'!Q108,'32-Exterior Improvements'!T108="*",'32-Exterior Improvements'!S108,'32-Exterior Improvements'!V108="*",'32-Exterior Improvements'!U108),"")</f>
        <v/>
      </c>
      <c r="H4537" s="236" t="e">
        <f>G4537/'Project Data'!$D$22</f>
        <v>#VALUE!</v>
      </c>
      <c r="I4537" s="186"/>
      <c r="J4537" s="224"/>
      <c r="K4537" s="404"/>
    </row>
    <row r="4538" spans="1:11" s="147" customFormat="1" ht="15.6" hidden="1">
      <c r="A4538" s="198">
        <f>'32-Exterior Improvements'!A109</f>
        <v>0</v>
      </c>
      <c r="B4538" s="399" t="str">
        <f>'32-Exterior Improvements'!B109</f>
        <v>32 13 16.19 Imprinted Concrete Paving</v>
      </c>
      <c r="C4538" s="399"/>
      <c r="D4538" s="402" t="str" cm="1">
        <f t="array" ref="D4538">_xlfn.IFNA(_xlfn.IFS('32-Exterior Improvements'!D109="*",'32-Exterior Improvements'!C109,'32-Exterior Improvements'!F109="*",'32-Exterior Improvements'!E109,'32-Exterior Improvements'!H109="*",'32-Exterior Improvements'!G109,'32-Exterior Improvements'!J109="*",'32-Exterior Improvements'!I109,'32-Exterior Improvements'!L109="*",'32-Exterior Improvements'!K109,'32-Exterior Improvements'!N109="*",'32-Exterior Improvements'!M109,'32-Exterior Improvements'!P109="*",'32-Exterior Improvements'!O109,'32-Exterior Improvements'!R109="*",'32-Exterior Improvements'!Q109,'32-Exterior Improvements'!T109="*",'32-Exterior Improvements'!S109),"")</f>
        <v/>
      </c>
      <c r="E4538" s="402" t="e">
        <f>D4538/'Project Data'!$D$22</f>
        <v>#VALUE!</v>
      </c>
      <c r="F4538" s="174" t="s">
        <v>44</v>
      </c>
      <c r="G4538" s="239" t="str" cm="1">
        <f t="array" ref="G4538">_xlfn.IFNA(_xlfn.IFS('32-Exterior Improvements'!F109="*",'32-Exterior Improvements'!E109,'32-Exterior Improvements'!H109="*",'32-Exterior Improvements'!G109,'32-Exterior Improvements'!J109="*",'32-Exterior Improvements'!I109,'32-Exterior Improvements'!L109="*",'32-Exterior Improvements'!K109,'32-Exterior Improvements'!N109="*",'32-Exterior Improvements'!M109,'32-Exterior Improvements'!P109="*",'32-Exterior Improvements'!O109,'32-Exterior Improvements'!R109="*",'32-Exterior Improvements'!Q109,'32-Exterior Improvements'!T109="*",'32-Exterior Improvements'!S109,'32-Exterior Improvements'!V109="*",'32-Exterior Improvements'!U109),"")</f>
        <v/>
      </c>
      <c r="H4538" s="236" t="e">
        <f>G4538/'Project Data'!$D$22</f>
        <v>#VALUE!</v>
      </c>
      <c r="I4538" s="186"/>
      <c r="J4538" s="224"/>
      <c r="K4538" s="404"/>
    </row>
    <row r="4539" spans="1:11" s="147" customFormat="1" ht="15.6" hidden="1">
      <c r="A4539" s="198">
        <f>'32-Exterior Improvements'!A110</f>
        <v>0</v>
      </c>
      <c r="B4539" s="399" t="str">
        <f>'32-Exterior Improvements'!B110</f>
        <v>32 13 16.23 Stamped Concrete Paving</v>
      </c>
      <c r="C4539" s="399"/>
      <c r="D4539" s="402" t="str" cm="1">
        <f t="array" ref="D4539">_xlfn.IFNA(_xlfn.IFS('32-Exterior Improvements'!D110="*",'32-Exterior Improvements'!C110,'32-Exterior Improvements'!F110="*",'32-Exterior Improvements'!E110,'32-Exterior Improvements'!H110="*",'32-Exterior Improvements'!G110,'32-Exterior Improvements'!J110="*",'32-Exterior Improvements'!I110,'32-Exterior Improvements'!L110="*",'32-Exterior Improvements'!K110,'32-Exterior Improvements'!N110="*",'32-Exterior Improvements'!M110,'32-Exterior Improvements'!P110="*",'32-Exterior Improvements'!O110,'32-Exterior Improvements'!R110="*",'32-Exterior Improvements'!Q110,'32-Exterior Improvements'!T110="*",'32-Exterior Improvements'!S110),"")</f>
        <v/>
      </c>
      <c r="E4539" s="402" t="e">
        <f>D4539/'Project Data'!$D$22</f>
        <v>#VALUE!</v>
      </c>
      <c r="F4539" s="174" t="s">
        <v>44</v>
      </c>
      <c r="G4539" s="239" t="str" cm="1">
        <f t="array" ref="G4539">_xlfn.IFNA(_xlfn.IFS('32-Exterior Improvements'!F110="*",'32-Exterior Improvements'!E110,'32-Exterior Improvements'!H110="*",'32-Exterior Improvements'!G110,'32-Exterior Improvements'!J110="*",'32-Exterior Improvements'!I110,'32-Exterior Improvements'!L110="*",'32-Exterior Improvements'!K110,'32-Exterior Improvements'!N110="*",'32-Exterior Improvements'!M110,'32-Exterior Improvements'!P110="*",'32-Exterior Improvements'!O110,'32-Exterior Improvements'!R110="*",'32-Exterior Improvements'!Q110,'32-Exterior Improvements'!T110="*",'32-Exterior Improvements'!S110,'32-Exterior Improvements'!V110="*",'32-Exterior Improvements'!U110),"")</f>
        <v/>
      </c>
      <c r="H4539" s="236" t="e">
        <f>G4539/'Project Data'!$D$22</f>
        <v>#VALUE!</v>
      </c>
      <c r="I4539" s="186"/>
      <c r="J4539" s="224"/>
      <c r="K4539" s="404"/>
    </row>
    <row r="4540" spans="1:11" s="147" customFormat="1" ht="15.6" hidden="1">
      <c r="A4540" s="198">
        <f>'32-Exterior Improvements'!A111</f>
        <v>0</v>
      </c>
      <c r="B4540" s="399" t="str">
        <f>'32-Exterior Improvements'!B111</f>
        <v>32 13 43 Pervious Concrete Paving</v>
      </c>
      <c r="C4540" s="399"/>
      <c r="D4540" s="402" t="str" cm="1">
        <f t="array" ref="D4540">_xlfn.IFNA(_xlfn.IFS('32-Exterior Improvements'!D111="*",'32-Exterior Improvements'!C111,'32-Exterior Improvements'!F111="*",'32-Exterior Improvements'!E111,'32-Exterior Improvements'!H111="*",'32-Exterior Improvements'!G111,'32-Exterior Improvements'!J111="*",'32-Exterior Improvements'!I111,'32-Exterior Improvements'!L111="*",'32-Exterior Improvements'!K111,'32-Exterior Improvements'!N111="*",'32-Exterior Improvements'!M111,'32-Exterior Improvements'!P111="*",'32-Exterior Improvements'!O111,'32-Exterior Improvements'!R111="*",'32-Exterior Improvements'!Q111,'32-Exterior Improvements'!T111="*",'32-Exterior Improvements'!S111),"")</f>
        <v/>
      </c>
      <c r="E4540" s="402" t="e">
        <f>D4540/'Project Data'!$D$22</f>
        <v>#VALUE!</v>
      </c>
      <c r="F4540" s="174" t="s">
        <v>44</v>
      </c>
      <c r="G4540" s="239" t="str" cm="1">
        <f t="array" ref="G4540">_xlfn.IFNA(_xlfn.IFS('32-Exterior Improvements'!F111="*",'32-Exterior Improvements'!E111,'32-Exterior Improvements'!H111="*",'32-Exterior Improvements'!G111,'32-Exterior Improvements'!J111="*",'32-Exterior Improvements'!I111,'32-Exterior Improvements'!L111="*",'32-Exterior Improvements'!K111,'32-Exterior Improvements'!N111="*",'32-Exterior Improvements'!M111,'32-Exterior Improvements'!P111="*",'32-Exterior Improvements'!O111,'32-Exterior Improvements'!R111="*",'32-Exterior Improvements'!Q111,'32-Exterior Improvements'!T111="*",'32-Exterior Improvements'!S111,'32-Exterior Improvements'!V111="*",'32-Exterior Improvements'!U111),"")</f>
        <v/>
      </c>
      <c r="H4540" s="236" t="e">
        <f>G4540/'Project Data'!$D$22</f>
        <v>#VALUE!</v>
      </c>
      <c r="I4540" s="186"/>
      <c r="J4540" s="224"/>
      <c r="K4540" s="404"/>
    </row>
    <row r="4541" spans="1:11" s="147" customFormat="1" ht="15.6" hidden="1">
      <c r="A4541" s="198">
        <f>'32-Exterior Improvements'!A112</f>
        <v>0</v>
      </c>
      <c r="B4541" s="399" t="str">
        <f>'32-Exterior Improvements'!B112</f>
        <v>32 13 73 Concrete Paving Joint Sealants</v>
      </c>
      <c r="C4541" s="399"/>
      <c r="D4541" s="402" t="str" cm="1">
        <f t="array" ref="D4541">_xlfn.IFNA(_xlfn.IFS('32-Exterior Improvements'!D112="*",'32-Exterior Improvements'!C112,'32-Exterior Improvements'!F112="*",'32-Exterior Improvements'!E112,'32-Exterior Improvements'!H112="*",'32-Exterior Improvements'!G112,'32-Exterior Improvements'!J112="*",'32-Exterior Improvements'!I112,'32-Exterior Improvements'!L112="*",'32-Exterior Improvements'!K112,'32-Exterior Improvements'!N112="*",'32-Exterior Improvements'!M112,'32-Exterior Improvements'!P112="*",'32-Exterior Improvements'!O112,'32-Exterior Improvements'!R112="*",'32-Exterior Improvements'!Q112,'32-Exterior Improvements'!T112="*",'32-Exterior Improvements'!S112),"")</f>
        <v/>
      </c>
      <c r="E4541" s="402" t="e">
        <f>D4541/'Project Data'!$D$22</f>
        <v>#VALUE!</v>
      </c>
      <c r="F4541" s="174" t="s">
        <v>44</v>
      </c>
      <c r="G4541" s="239" t="str" cm="1">
        <f t="array" ref="G4541">_xlfn.IFNA(_xlfn.IFS('32-Exterior Improvements'!F112="*",'32-Exterior Improvements'!E112,'32-Exterior Improvements'!H112="*",'32-Exterior Improvements'!G112,'32-Exterior Improvements'!J112="*",'32-Exterior Improvements'!I112,'32-Exterior Improvements'!L112="*",'32-Exterior Improvements'!K112,'32-Exterior Improvements'!N112="*",'32-Exterior Improvements'!M112,'32-Exterior Improvements'!P112="*",'32-Exterior Improvements'!O112,'32-Exterior Improvements'!R112="*",'32-Exterior Improvements'!Q112,'32-Exterior Improvements'!T112="*",'32-Exterior Improvements'!S112,'32-Exterior Improvements'!V112="*",'32-Exterior Improvements'!U112),"")</f>
        <v/>
      </c>
      <c r="H4541" s="236" t="e">
        <f>G4541/'Project Data'!$D$22</f>
        <v>#VALUE!</v>
      </c>
      <c r="I4541" s="186"/>
      <c r="J4541" s="224"/>
      <c r="K4541" s="404"/>
    </row>
    <row r="4542" spans="1:11" s="147" customFormat="1" ht="15.6" hidden="1">
      <c r="A4542" s="198">
        <f>'32-Exterior Improvements'!A113</f>
        <v>0</v>
      </c>
      <c r="B4542" s="399" t="str">
        <f>'32-Exterior Improvements'!B113</f>
        <v>32 13 73.13 Fuel-Resistant Concrete Paving Joint Sealants</v>
      </c>
      <c r="C4542" s="399"/>
      <c r="D4542" s="402" t="str" cm="1">
        <f t="array" ref="D4542">_xlfn.IFNA(_xlfn.IFS('32-Exterior Improvements'!D113="*",'32-Exterior Improvements'!C113,'32-Exterior Improvements'!F113="*",'32-Exterior Improvements'!E113,'32-Exterior Improvements'!H113="*",'32-Exterior Improvements'!G113,'32-Exterior Improvements'!J113="*",'32-Exterior Improvements'!I113,'32-Exterior Improvements'!L113="*",'32-Exterior Improvements'!K113,'32-Exterior Improvements'!N113="*",'32-Exterior Improvements'!M113,'32-Exterior Improvements'!P113="*",'32-Exterior Improvements'!O113,'32-Exterior Improvements'!R113="*",'32-Exterior Improvements'!Q113,'32-Exterior Improvements'!T113="*",'32-Exterior Improvements'!S113),"")</f>
        <v/>
      </c>
      <c r="E4542" s="402" t="e">
        <f>D4542/'Project Data'!$D$22</f>
        <v>#VALUE!</v>
      </c>
      <c r="F4542" s="174" t="s">
        <v>44</v>
      </c>
      <c r="G4542" s="239" t="str" cm="1">
        <f t="array" ref="G4542">_xlfn.IFNA(_xlfn.IFS('32-Exterior Improvements'!F113="*",'32-Exterior Improvements'!E113,'32-Exterior Improvements'!H113="*",'32-Exterior Improvements'!G113,'32-Exterior Improvements'!J113="*",'32-Exterior Improvements'!I113,'32-Exterior Improvements'!L113="*",'32-Exterior Improvements'!K113,'32-Exterior Improvements'!N113="*",'32-Exterior Improvements'!M113,'32-Exterior Improvements'!P113="*",'32-Exterior Improvements'!O113,'32-Exterior Improvements'!R113="*",'32-Exterior Improvements'!Q113,'32-Exterior Improvements'!T113="*",'32-Exterior Improvements'!S113,'32-Exterior Improvements'!V113="*",'32-Exterior Improvements'!U113),"")</f>
        <v/>
      </c>
      <c r="H4542" s="236" t="e">
        <f>G4542/'Project Data'!$D$22</f>
        <v>#VALUE!</v>
      </c>
      <c r="I4542" s="186"/>
      <c r="J4542" s="224"/>
      <c r="K4542" s="404"/>
    </row>
    <row r="4543" spans="1:11" s="147" customFormat="1" ht="15.6" hidden="1">
      <c r="A4543" s="198">
        <f>'32-Exterior Improvements'!A114</f>
        <v>0</v>
      </c>
      <c r="B4543" s="399" t="str">
        <f>'32-Exterior Improvements'!B114</f>
        <v>32 13 73.16 Field-Molded Concrete Paving Joint Sealants</v>
      </c>
      <c r="C4543" s="399"/>
      <c r="D4543" s="402" t="str" cm="1">
        <f t="array" ref="D4543">_xlfn.IFNA(_xlfn.IFS('32-Exterior Improvements'!D114="*",'32-Exterior Improvements'!C114,'32-Exterior Improvements'!F114="*",'32-Exterior Improvements'!E114,'32-Exterior Improvements'!H114="*",'32-Exterior Improvements'!G114,'32-Exterior Improvements'!J114="*",'32-Exterior Improvements'!I114,'32-Exterior Improvements'!L114="*",'32-Exterior Improvements'!K114,'32-Exterior Improvements'!N114="*",'32-Exterior Improvements'!M114,'32-Exterior Improvements'!P114="*",'32-Exterior Improvements'!O114,'32-Exterior Improvements'!R114="*",'32-Exterior Improvements'!Q114,'32-Exterior Improvements'!T114="*",'32-Exterior Improvements'!S114),"")</f>
        <v/>
      </c>
      <c r="E4543" s="402" t="e">
        <f>D4543/'Project Data'!$D$22</f>
        <v>#VALUE!</v>
      </c>
      <c r="F4543" s="174" t="s">
        <v>44</v>
      </c>
      <c r="G4543" s="239" t="str" cm="1">
        <f t="array" ref="G4543">_xlfn.IFNA(_xlfn.IFS('32-Exterior Improvements'!F114="*",'32-Exterior Improvements'!E114,'32-Exterior Improvements'!H114="*",'32-Exterior Improvements'!G114,'32-Exterior Improvements'!J114="*",'32-Exterior Improvements'!I114,'32-Exterior Improvements'!L114="*",'32-Exterior Improvements'!K114,'32-Exterior Improvements'!N114="*",'32-Exterior Improvements'!M114,'32-Exterior Improvements'!P114="*",'32-Exterior Improvements'!O114,'32-Exterior Improvements'!R114="*",'32-Exterior Improvements'!Q114,'32-Exterior Improvements'!T114="*",'32-Exterior Improvements'!S114,'32-Exterior Improvements'!V114="*",'32-Exterior Improvements'!U114),"")</f>
        <v/>
      </c>
      <c r="H4543" s="236" t="e">
        <f>G4543/'Project Data'!$D$22</f>
        <v>#VALUE!</v>
      </c>
      <c r="I4543" s="186"/>
      <c r="J4543" s="224"/>
      <c r="K4543" s="404"/>
    </row>
    <row r="4544" spans="1:11" s="147" customFormat="1" ht="15.6" hidden="1">
      <c r="A4544" s="198">
        <f>'32-Exterior Improvements'!A115</f>
        <v>0</v>
      </c>
      <c r="B4544" s="399" t="str">
        <f>'32-Exterior Improvements'!B115</f>
        <v>32 13 73.19 Compression Concrete Paving Joint Sealants</v>
      </c>
      <c r="C4544" s="399"/>
      <c r="D4544" s="402" t="str" cm="1">
        <f t="array" ref="D4544">_xlfn.IFNA(_xlfn.IFS('32-Exterior Improvements'!D115="*",'32-Exterior Improvements'!C115,'32-Exterior Improvements'!F115="*",'32-Exterior Improvements'!E115,'32-Exterior Improvements'!H115="*",'32-Exterior Improvements'!G115,'32-Exterior Improvements'!J115="*",'32-Exterior Improvements'!I115,'32-Exterior Improvements'!L115="*",'32-Exterior Improvements'!K115,'32-Exterior Improvements'!N115="*",'32-Exterior Improvements'!M115,'32-Exterior Improvements'!P115="*",'32-Exterior Improvements'!O115,'32-Exterior Improvements'!R115="*",'32-Exterior Improvements'!Q115,'32-Exterior Improvements'!T115="*",'32-Exterior Improvements'!S115),"")</f>
        <v/>
      </c>
      <c r="E4544" s="402" t="e">
        <f>D4544/'Project Data'!$D$22</f>
        <v>#VALUE!</v>
      </c>
      <c r="F4544" s="174" t="s">
        <v>44</v>
      </c>
      <c r="G4544" s="239" t="str" cm="1">
        <f t="array" ref="G4544">_xlfn.IFNA(_xlfn.IFS('32-Exterior Improvements'!F115="*",'32-Exterior Improvements'!E115,'32-Exterior Improvements'!H115="*",'32-Exterior Improvements'!G115,'32-Exterior Improvements'!J115="*",'32-Exterior Improvements'!I115,'32-Exterior Improvements'!L115="*",'32-Exterior Improvements'!K115,'32-Exterior Improvements'!N115="*",'32-Exterior Improvements'!M115,'32-Exterior Improvements'!P115="*",'32-Exterior Improvements'!O115,'32-Exterior Improvements'!R115="*",'32-Exterior Improvements'!Q115,'32-Exterior Improvements'!T115="*",'32-Exterior Improvements'!S115,'32-Exterior Improvements'!V115="*",'32-Exterior Improvements'!U115),"")</f>
        <v/>
      </c>
      <c r="H4544" s="236" t="e">
        <f>G4544/'Project Data'!$D$22</f>
        <v>#VALUE!</v>
      </c>
      <c r="I4544" s="186"/>
      <c r="J4544" s="224"/>
      <c r="K4544" s="404"/>
    </row>
    <row r="4545" spans="1:11" s="147" customFormat="1" ht="15.6">
      <c r="A4545" s="398">
        <f>'32-Exterior Improvements'!A116</f>
        <v>1</v>
      </c>
      <c r="B4545" s="642" t="str">
        <f>'32-Exterior Improvements'!B116</f>
        <v>32 14 00 Road Pavers</v>
      </c>
      <c r="C4545" s="643"/>
      <c r="D4545" s="402" cm="1">
        <f t="array" ref="D4545">_xlfn.IFNA(_xlfn.IFS('32-Exterior Improvements'!D116="*",'32-Exterior Improvements'!C116,'32-Exterior Improvements'!F116="*",'32-Exterior Improvements'!E116,'32-Exterior Improvements'!H116="*",'32-Exterior Improvements'!G116,'32-Exterior Improvements'!J116="*",'32-Exterior Improvements'!I116,'32-Exterior Improvements'!L116="*",'32-Exterior Improvements'!K116,'32-Exterior Improvements'!N116="*",'32-Exterior Improvements'!M116,'32-Exterior Improvements'!P116="*",'32-Exterior Improvements'!O116,'32-Exterior Improvements'!R116="*",'32-Exterior Improvements'!Q116,'32-Exterior Improvements'!T116="*",'32-Exterior Improvements'!S116),"")</f>
        <v>72009</v>
      </c>
      <c r="E4545" s="402">
        <f>D4545/'Project Data'!$D$22</f>
        <v>0.80465074700249184</v>
      </c>
      <c r="F4545" s="421">
        <v>72009</v>
      </c>
      <c r="G4545" s="423" cm="1">
        <f t="array" ref="G4545">_xlfn.IFNA(_xlfn.IFS('32-Exterior Improvements'!F116="*",'32-Exterior Improvements'!E116,'32-Exterior Improvements'!H116="*",'32-Exterior Improvements'!G116,'32-Exterior Improvements'!J116="*",'32-Exterior Improvements'!I116,'32-Exterior Improvements'!L116="*",'32-Exterior Improvements'!K116,'32-Exterior Improvements'!N116="*",'32-Exterior Improvements'!M116,'32-Exterior Improvements'!P116="*",'32-Exterior Improvements'!O116,'32-Exterior Improvements'!R116="*",'32-Exterior Improvements'!Q116,'32-Exterior Improvements'!T116="*",'32-Exterior Improvements'!S116,'32-Exterior Improvements'!V116="*",'32-Exterior Improvements'!U116),"")</f>
        <v>72009</v>
      </c>
      <c r="H4545" s="402">
        <f>G4545/'Project Data'!$D$22</f>
        <v>0.80465074700249184</v>
      </c>
      <c r="I4545" s="426"/>
      <c r="J4545" s="427"/>
      <c r="K4545" s="404" t="s">
        <v>139</v>
      </c>
    </row>
    <row r="4546" spans="1:11" s="147" customFormat="1" ht="15.6" hidden="1">
      <c r="A4546" s="198">
        <f>'32-Exterior Improvements'!A117</f>
        <v>0</v>
      </c>
      <c r="B4546" s="399" t="str">
        <f>'32-Exterior Improvements'!B117</f>
        <v>32 14 13 Precast Concrete Unit Paving</v>
      </c>
      <c r="C4546" s="399"/>
      <c r="D4546" s="402" t="str" cm="1">
        <f t="array" ref="D4546">_xlfn.IFNA(_xlfn.IFS('32-Exterior Improvements'!D117="*",'32-Exterior Improvements'!C117,'32-Exterior Improvements'!F117="*",'32-Exterior Improvements'!E117,'32-Exterior Improvements'!H117="*",'32-Exterior Improvements'!G117,'32-Exterior Improvements'!J117="*",'32-Exterior Improvements'!I117,'32-Exterior Improvements'!L117="*",'32-Exterior Improvements'!K117,'32-Exterior Improvements'!N117="*",'32-Exterior Improvements'!M117,'32-Exterior Improvements'!P117="*",'32-Exterior Improvements'!O117,'32-Exterior Improvements'!R117="*",'32-Exterior Improvements'!Q117,'32-Exterior Improvements'!T117="*",'32-Exterior Improvements'!S117),"")</f>
        <v/>
      </c>
      <c r="E4546" s="402" t="e">
        <f>D4546/'Project Data'!$D$22</f>
        <v>#VALUE!</v>
      </c>
      <c r="F4546" s="174" t="s">
        <v>44</v>
      </c>
      <c r="G4546" s="239" t="str" cm="1">
        <f t="array" ref="G4546">_xlfn.IFNA(_xlfn.IFS('32-Exterior Improvements'!F117="*",'32-Exterior Improvements'!E117,'32-Exterior Improvements'!H117="*",'32-Exterior Improvements'!G117,'32-Exterior Improvements'!J117="*",'32-Exterior Improvements'!I117,'32-Exterior Improvements'!L117="*",'32-Exterior Improvements'!K117,'32-Exterior Improvements'!N117="*",'32-Exterior Improvements'!M117,'32-Exterior Improvements'!P117="*",'32-Exterior Improvements'!O117,'32-Exterior Improvements'!R117="*",'32-Exterior Improvements'!Q117,'32-Exterior Improvements'!T117="*",'32-Exterior Improvements'!S117,'32-Exterior Improvements'!V117="*",'32-Exterior Improvements'!U117),"")</f>
        <v/>
      </c>
      <c r="H4546" s="236" t="e">
        <f>G4546/'Project Data'!$D$22</f>
        <v>#VALUE!</v>
      </c>
      <c r="I4546" s="186"/>
      <c r="J4546" s="224"/>
      <c r="K4546" s="404"/>
    </row>
    <row r="4547" spans="1:11" s="147" customFormat="1" ht="15.6" hidden="1">
      <c r="A4547" s="198">
        <f>'32-Exterior Improvements'!A118</f>
        <v>0</v>
      </c>
      <c r="B4547" s="399" t="str">
        <f>'32-Exterior Improvements'!B118</f>
        <v>32 14 13.13 Interlocking Precast Concrete Unit Paving</v>
      </c>
      <c r="C4547" s="399"/>
      <c r="D4547" s="402" t="str" cm="1">
        <f t="array" ref="D4547">_xlfn.IFNA(_xlfn.IFS('32-Exterior Improvements'!D118="*",'32-Exterior Improvements'!C118,'32-Exterior Improvements'!F118="*",'32-Exterior Improvements'!E118,'32-Exterior Improvements'!H118="*",'32-Exterior Improvements'!G118,'32-Exterior Improvements'!J118="*",'32-Exterior Improvements'!I118,'32-Exterior Improvements'!L118="*",'32-Exterior Improvements'!K118,'32-Exterior Improvements'!N118="*",'32-Exterior Improvements'!M118,'32-Exterior Improvements'!P118="*",'32-Exterior Improvements'!O118,'32-Exterior Improvements'!R118="*",'32-Exterior Improvements'!Q118,'32-Exterior Improvements'!T118="*",'32-Exterior Improvements'!S118),"")</f>
        <v/>
      </c>
      <c r="E4547" s="402" t="e">
        <f>D4547/'Project Data'!$D$22</f>
        <v>#VALUE!</v>
      </c>
      <c r="F4547" s="174" t="s">
        <v>44</v>
      </c>
      <c r="G4547" s="239" t="str" cm="1">
        <f t="array" ref="G4547">_xlfn.IFNA(_xlfn.IFS('32-Exterior Improvements'!F118="*",'32-Exterior Improvements'!E118,'32-Exterior Improvements'!H118="*",'32-Exterior Improvements'!G118,'32-Exterior Improvements'!J118="*",'32-Exterior Improvements'!I118,'32-Exterior Improvements'!L118="*",'32-Exterior Improvements'!K118,'32-Exterior Improvements'!N118="*",'32-Exterior Improvements'!M118,'32-Exterior Improvements'!P118="*",'32-Exterior Improvements'!O118,'32-Exterior Improvements'!R118="*",'32-Exterior Improvements'!Q118,'32-Exterior Improvements'!T118="*",'32-Exterior Improvements'!S118,'32-Exterior Improvements'!V118="*",'32-Exterior Improvements'!U118),"")</f>
        <v/>
      </c>
      <c r="H4547" s="236" t="e">
        <f>G4547/'Project Data'!$D$22</f>
        <v>#VALUE!</v>
      </c>
      <c r="I4547" s="186"/>
      <c r="J4547" s="224"/>
      <c r="K4547" s="404"/>
    </row>
    <row r="4548" spans="1:11" s="147" customFormat="1" ht="15.6" hidden="1">
      <c r="A4548" s="198">
        <f>'32-Exterior Improvements'!A119</f>
        <v>0</v>
      </c>
      <c r="B4548" s="399" t="str">
        <f>'32-Exterior Improvements'!B119</f>
        <v>32 14 13.16 Precast Concrete Unit Paving Slabs</v>
      </c>
      <c r="C4548" s="399"/>
      <c r="D4548" s="402" t="str" cm="1">
        <f t="array" ref="D4548">_xlfn.IFNA(_xlfn.IFS('32-Exterior Improvements'!D119="*",'32-Exterior Improvements'!C119,'32-Exterior Improvements'!F119="*",'32-Exterior Improvements'!E119,'32-Exterior Improvements'!H119="*",'32-Exterior Improvements'!G119,'32-Exterior Improvements'!J119="*",'32-Exterior Improvements'!I119,'32-Exterior Improvements'!L119="*",'32-Exterior Improvements'!K119,'32-Exterior Improvements'!N119="*",'32-Exterior Improvements'!M119,'32-Exterior Improvements'!P119="*",'32-Exterior Improvements'!O119,'32-Exterior Improvements'!R119="*",'32-Exterior Improvements'!Q119,'32-Exterior Improvements'!T119="*",'32-Exterior Improvements'!S119),"")</f>
        <v/>
      </c>
      <c r="E4548" s="402" t="e">
        <f>D4548/'Project Data'!$D$22</f>
        <v>#VALUE!</v>
      </c>
      <c r="F4548" s="174" t="s">
        <v>44</v>
      </c>
      <c r="G4548" s="239" t="str" cm="1">
        <f t="array" ref="G4548">_xlfn.IFNA(_xlfn.IFS('32-Exterior Improvements'!F119="*",'32-Exterior Improvements'!E119,'32-Exterior Improvements'!H119="*",'32-Exterior Improvements'!G119,'32-Exterior Improvements'!J119="*",'32-Exterior Improvements'!I119,'32-Exterior Improvements'!L119="*",'32-Exterior Improvements'!K119,'32-Exterior Improvements'!N119="*",'32-Exterior Improvements'!M119,'32-Exterior Improvements'!P119="*",'32-Exterior Improvements'!O119,'32-Exterior Improvements'!R119="*",'32-Exterior Improvements'!Q119,'32-Exterior Improvements'!T119="*",'32-Exterior Improvements'!S119,'32-Exterior Improvements'!V119="*",'32-Exterior Improvements'!U119),"")</f>
        <v/>
      </c>
      <c r="H4548" s="236" t="e">
        <f>G4548/'Project Data'!$D$22</f>
        <v>#VALUE!</v>
      </c>
      <c r="I4548" s="186"/>
      <c r="J4548" s="224"/>
      <c r="K4548" s="404"/>
    </row>
    <row r="4549" spans="1:11" s="147" customFormat="1" ht="15.6" hidden="1">
      <c r="A4549" s="198">
        <f>'32-Exterior Improvements'!A120</f>
        <v>0</v>
      </c>
      <c r="B4549" s="399" t="str">
        <f>'32-Exterior Improvements'!B120</f>
        <v>32 14 13.19 Porous Precast Concrete Unit Paving</v>
      </c>
      <c r="C4549" s="399"/>
      <c r="D4549" s="402" t="str" cm="1">
        <f t="array" ref="D4549">_xlfn.IFNA(_xlfn.IFS('32-Exterior Improvements'!D120="*",'32-Exterior Improvements'!C120,'32-Exterior Improvements'!F120="*",'32-Exterior Improvements'!E120,'32-Exterior Improvements'!H120="*",'32-Exterior Improvements'!G120,'32-Exterior Improvements'!J120="*",'32-Exterior Improvements'!I120,'32-Exterior Improvements'!L120="*",'32-Exterior Improvements'!K120,'32-Exterior Improvements'!N120="*",'32-Exterior Improvements'!M120,'32-Exterior Improvements'!P120="*",'32-Exterior Improvements'!O120,'32-Exterior Improvements'!R120="*",'32-Exterior Improvements'!Q120,'32-Exterior Improvements'!T120="*",'32-Exterior Improvements'!S120),"")</f>
        <v/>
      </c>
      <c r="E4549" s="402" t="e">
        <f>D4549/'Project Data'!$D$22</f>
        <v>#VALUE!</v>
      </c>
      <c r="F4549" s="174" t="s">
        <v>44</v>
      </c>
      <c r="G4549" s="239" t="str" cm="1">
        <f t="array" ref="G4549">_xlfn.IFNA(_xlfn.IFS('32-Exterior Improvements'!F120="*",'32-Exterior Improvements'!E120,'32-Exterior Improvements'!H120="*",'32-Exterior Improvements'!G120,'32-Exterior Improvements'!J120="*",'32-Exterior Improvements'!I120,'32-Exterior Improvements'!L120="*",'32-Exterior Improvements'!K120,'32-Exterior Improvements'!N120="*",'32-Exterior Improvements'!M120,'32-Exterior Improvements'!P120="*",'32-Exterior Improvements'!O120,'32-Exterior Improvements'!R120="*",'32-Exterior Improvements'!Q120,'32-Exterior Improvements'!T120="*",'32-Exterior Improvements'!S120,'32-Exterior Improvements'!V120="*",'32-Exterior Improvements'!U120),"")</f>
        <v/>
      </c>
      <c r="H4549" s="236" t="e">
        <f>G4549/'Project Data'!$D$22</f>
        <v>#VALUE!</v>
      </c>
      <c r="I4549" s="186"/>
      <c r="J4549" s="224"/>
      <c r="K4549" s="404"/>
    </row>
    <row r="4550" spans="1:11" s="147" customFormat="1" ht="15.6" hidden="1">
      <c r="A4550" s="398" t="str">
        <f>'32-Exterior Improvements'!A121</f>
        <v xml:space="preserve"> </v>
      </c>
      <c r="B4550" s="399" t="str">
        <f>'32-Exterior Improvements'!B121</f>
        <v>32 14 16 Brick Unit Paving</v>
      </c>
      <c r="C4550" s="399"/>
      <c r="D4550" s="402" t="str" cm="1">
        <f t="array" ref="D4550">_xlfn.IFNA(_xlfn.IFS('32-Exterior Improvements'!D121="*",'32-Exterior Improvements'!C121,'32-Exterior Improvements'!F121="*",'32-Exterior Improvements'!E121,'32-Exterior Improvements'!H121="*",'32-Exterior Improvements'!G121,'32-Exterior Improvements'!J121="*",'32-Exterior Improvements'!I121,'32-Exterior Improvements'!L121="*",'32-Exterior Improvements'!K121,'32-Exterior Improvements'!N121="*",'32-Exterior Improvements'!M121,'32-Exterior Improvements'!P121="*",'32-Exterior Improvements'!O121,'32-Exterior Improvements'!R121="*",'32-Exterior Improvements'!Q121,'32-Exterior Improvements'!T121="*",'32-Exterior Improvements'!S121),"")</f>
        <v/>
      </c>
      <c r="E4550" s="402" t="e">
        <f>D4550/'Project Data'!$D$22</f>
        <v>#VALUE!</v>
      </c>
      <c r="F4550" s="421" t="s">
        <v>44</v>
      </c>
      <c r="G4550" s="423" t="str" cm="1">
        <f t="array" ref="G4550">_xlfn.IFNA(_xlfn.IFS('32-Exterior Improvements'!F121="*",'32-Exterior Improvements'!E121,'32-Exterior Improvements'!H121="*",'32-Exterior Improvements'!G121,'32-Exterior Improvements'!J121="*",'32-Exterior Improvements'!I121,'32-Exterior Improvements'!L121="*",'32-Exterior Improvements'!K121,'32-Exterior Improvements'!N121="*",'32-Exterior Improvements'!M121,'32-Exterior Improvements'!P121="*",'32-Exterior Improvements'!O121,'32-Exterior Improvements'!R121="*",'32-Exterior Improvements'!Q121,'32-Exterior Improvements'!T121="*",'32-Exterior Improvements'!S121,'32-Exterior Improvements'!V121="*",'32-Exterior Improvements'!U121),"")</f>
        <v/>
      </c>
      <c r="H4550" s="402" t="e">
        <f>G4550/'Project Data'!$D$22</f>
        <v>#VALUE!</v>
      </c>
      <c r="I4550" s="426"/>
      <c r="J4550" s="427"/>
      <c r="K4550" s="404"/>
    </row>
    <row r="4551" spans="1:11" s="147" customFormat="1" ht="15.6" hidden="1">
      <c r="A4551" s="198">
        <f>'32-Exterior Improvements'!A122</f>
        <v>0</v>
      </c>
      <c r="B4551" s="399" t="str">
        <f>'32-Exterior Improvements'!B122</f>
        <v>32 14 23 Asphalt Unit Paving</v>
      </c>
      <c r="C4551" s="399"/>
      <c r="D4551" s="402" t="str" cm="1">
        <f t="array" ref="D4551">_xlfn.IFNA(_xlfn.IFS('32-Exterior Improvements'!D122="*",'32-Exterior Improvements'!C122,'32-Exterior Improvements'!F122="*",'32-Exterior Improvements'!E122,'32-Exterior Improvements'!H122="*",'32-Exterior Improvements'!G122,'32-Exterior Improvements'!J122="*",'32-Exterior Improvements'!I122,'32-Exterior Improvements'!L122="*",'32-Exterior Improvements'!K122,'32-Exterior Improvements'!N122="*",'32-Exterior Improvements'!M122,'32-Exterior Improvements'!P122="*",'32-Exterior Improvements'!O122,'32-Exterior Improvements'!R122="*",'32-Exterior Improvements'!Q122,'32-Exterior Improvements'!T122="*",'32-Exterior Improvements'!S122),"")</f>
        <v/>
      </c>
      <c r="E4551" s="402" t="e">
        <f>D4551/'Project Data'!$D$22</f>
        <v>#VALUE!</v>
      </c>
      <c r="F4551" s="174" t="s">
        <v>44</v>
      </c>
      <c r="G4551" s="239" t="str" cm="1">
        <f t="array" ref="G4551">_xlfn.IFNA(_xlfn.IFS('32-Exterior Improvements'!F122="*",'32-Exterior Improvements'!E122,'32-Exterior Improvements'!H122="*",'32-Exterior Improvements'!G122,'32-Exterior Improvements'!J122="*",'32-Exterior Improvements'!I122,'32-Exterior Improvements'!L122="*",'32-Exterior Improvements'!K122,'32-Exterior Improvements'!N122="*",'32-Exterior Improvements'!M122,'32-Exterior Improvements'!P122="*",'32-Exterior Improvements'!O122,'32-Exterior Improvements'!R122="*",'32-Exterior Improvements'!Q122,'32-Exterior Improvements'!T122="*",'32-Exterior Improvements'!S122,'32-Exterior Improvements'!V122="*",'32-Exterior Improvements'!U122),"")</f>
        <v/>
      </c>
      <c r="H4551" s="236" t="e">
        <f>G4551/'Project Data'!$D$22</f>
        <v>#VALUE!</v>
      </c>
      <c r="I4551" s="186"/>
      <c r="J4551" s="224"/>
      <c r="K4551" s="404"/>
    </row>
    <row r="4552" spans="1:11" s="147" customFormat="1" ht="15.6" hidden="1">
      <c r="A4552" s="198">
        <f>'32-Exterior Improvements'!A123</f>
        <v>0</v>
      </c>
      <c r="B4552" s="399" t="str">
        <f>'32-Exterior Improvements'!B123</f>
        <v>32 14 26 Wood Paving</v>
      </c>
      <c r="C4552" s="399"/>
      <c r="D4552" s="402" t="str" cm="1">
        <f t="array" ref="D4552">_xlfn.IFNA(_xlfn.IFS('32-Exterior Improvements'!D123="*",'32-Exterior Improvements'!C123,'32-Exterior Improvements'!F123="*",'32-Exterior Improvements'!E123,'32-Exterior Improvements'!H123="*",'32-Exterior Improvements'!G123,'32-Exterior Improvements'!J123="*",'32-Exterior Improvements'!I123,'32-Exterior Improvements'!L123="*",'32-Exterior Improvements'!K123,'32-Exterior Improvements'!N123="*",'32-Exterior Improvements'!M123,'32-Exterior Improvements'!P123="*",'32-Exterior Improvements'!O123,'32-Exterior Improvements'!R123="*",'32-Exterior Improvements'!Q123,'32-Exterior Improvements'!T123="*",'32-Exterior Improvements'!S123),"")</f>
        <v/>
      </c>
      <c r="E4552" s="402" t="e">
        <f>D4552/'Project Data'!$D$22</f>
        <v>#VALUE!</v>
      </c>
      <c r="F4552" s="174" t="s">
        <v>44</v>
      </c>
      <c r="G4552" s="239" t="str" cm="1">
        <f t="array" ref="G4552">_xlfn.IFNA(_xlfn.IFS('32-Exterior Improvements'!F123="*",'32-Exterior Improvements'!E123,'32-Exterior Improvements'!H123="*",'32-Exterior Improvements'!G123,'32-Exterior Improvements'!J123="*",'32-Exterior Improvements'!I123,'32-Exterior Improvements'!L123="*",'32-Exterior Improvements'!K123,'32-Exterior Improvements'!N123="*",'32-Exterior Improvements'!M123,'32-Exterior Improvements'!P123="*",'32-Exterior Improvements'!O123,'32-Exterior Improvements'!R123="*",'32-Exterior Improvements'!Q123,'32-Exterior Improvements'!T123="*",'32-Exterior Improvements'!S123,'32-Exterior Improvements'!V123="*",'32-Exterior Improvements'!U123),"")</f>
        <v/>
      </c>
      <c r="H4552" s="236" t="e">
        <f>G4552/'Project Data'!$D$22</f>
        <v>#VALUE!</v>
      </c>
      <c r="I4552" s="186"/>
      <c r="J4552" s="224"/>
      <c r="K4552" s="404"/>
    </row>
    <row r="4553" spans="1:11" s="147" customFormat="1" ht="15.6" hidden="1">
      <c r="A4553" s="198">
        <f>'32-Exterior Improvements'!A124</f>
        <v>0</v>
      </c>
      <c r="B4553" s="399" t="str">
        <f>'32-Exterior Improvements'!B124</f>
        <v>32 14 29 Rubber Paving</v>
      </c>
      <c r="C4553" s="399"/>
      <c r="D4553" s="402" t="str" cm="1">
        <f t="array" ref="D4553">_xlfn.IFNA(_xlfn.IFS('32-Exterior Improvements'!D124="*",'32-Exterior Improvements'!C124,'32-Exterior Improvements'!F124="*",'32-Exterior Improvements'!E124,'32-Exterior Improvements'!H124="*",'32-Exterior Improvements'!G124,'32-Exterior Improvements'!J124="*",'32-Exterior Improvements'!I124,'32-Exterior Improvements'!L124="*",'32-Exterior Improvements'!K124,'32-Exterior Improvements'!N124="*",'32-Exterior Improvements'!M124,'32-Exterior Improvements'!P124="*",'32-Exterior Improvements'!O124,'32-Exterior Improvements'!R124="*",'32-Exterior Improvements'!Q124,'32-Exterior Improvements'!T124="*",'32-Exterior Improvements'!S124),"")</f>
        <v/>
      </c>
      <c r="E4553" s="402" t="e">
        <f>D4553/'Project Data'!$D$22</f>
        <v>#VALUE!</v>
      </c>
      <c r="F4553" s="174" t="s">
        <v>44</v>
      </c>
      <c r="G4553" s="239" t="str" cm="1">
        <f t="array" ref="G4553">_xlfn.IFNA(_xlfn.IFS('32-Exterior Improvements'!F124="*",'32-Exterior Improvements'!E124,'32-Exterior Improvements'!H124="*",'32-Exterior Improvements'!G124,'32-Exterior Improvements'!J124="*",'32-Exterior Improvements'!I124,'32-Exterior Improvements'!L124="*",'32-Exterior Improvements'!K124,'32-Exterior Improvements'!N124="*",'32-Exterior Improvements'!M124,'32-Exterior Improvements'!P124="*",'32-Exterior Improvements'!O124,'32-Exterior Improvements'!R124="*",'32-Exterior Improvements'!Q124,'32-Exterior Improvements'!T124="*",'32-Exterior Improvements'!S124,'32-Exterior Improvements'!V124="*",'32-Exterior Improvements'!U124),"")</f>
        <v/>
      </c>
      <c r="H4553" s="236" t="e">
        <f>G4553/'Project Data'!$D$22</f>
        <v>#VALUE!</v>
      </c>
      <c r="I4553" s="186"/>
      <c r="J4553" s="224"/>
      <c r="K4553" s="404"/>
    </row>
    <row r="4554" spans="1:11" s="147" customFormat="1" ht="15.6" hidden="1">
      <c r="A4554" s="198">
        <f>'32-Exterior Improvements'!A125</f>
        <v>0</v>
      </c>
      <c r="B4554" s="399" t="str">
        <f>'32-Exterior Improvements'!B125</f>
        <v>32 14 33 Plastic Paving</v>
      </c>
      <c r="C4554" s="399"/>
      <c r="D4554" s="402" t="str" cm="1">
        <f t="array" ref="D4554">_xlfn.IFNA(_xlfn.IFS('32-Exterior Improvements'!D125="*",'32-Exterior Improvements'!C125,'32-Exterior Improvements'!F125="*",'32-Exterior Improvements'!E125,'32-Exterior Improvements'!H125="*",'32-Exterior Improvements'!G125,'32-Exterior Improvements'!J125="*",'32-Exterior Improvements'!I125,'32-Exterior Improvements'!L125="*",'32-Exterior Improvements'!K125,'32-Exterior Improvements'!N125="*",'32-Exterior Improvements'!M125,'32-Exterior Improvements'!P125="*",'32-Exterior Improvements'!O125,'32-Exterior Improvements'!R125="*",'32-Exterior Improvements'!Q125,'32-Exterior Improvements'!T125="*",'32-Exterior Improvements'!S125),"")</f>
        <v/>
      </c>
      <c r="E4554" s="402" t="e">
        <f>D4554/'Project Data'!$D$22</f>
        <v>#VALUE!</v>
      </c>
      <c r="F4554" s="174" t="s">
        <v>44</v>
      </c>
      <c r="G4554" s="239" t="str" cm="1">
        <f t="array" ref="G4554">_xlfn.IFNA(_xlfn.IFS('32-Exterior Improvements'!F125="*",'32-Exterior Improvements'!E125,'32-Exterior Improvements'!H125="*",'32-Exterior Improvements'!G125,'32-Exterior Improvements'!J125="*",'32-Exterior Improvements'!I125,'32-Exterior Improvements'!L125="*",'32-Exterior Improvements'!K125,'32-Exterior Improvements'!N125="*",'32-Exterior Improvements'!M125,'32-Exterior Improvements'!P125="*",'32-Exterior Improvements'!O125,'32-Exterior Improvements'!R125="*",'32-Exterior Improvements'!Q125,'32-Exterior Improvements'!T125="*",'32-Exterior Improvements'!S125,'32-Exterior Improvements'!V125="*",'32-Exterior Improvements'!U125),"")</f>
        <v/>
      </c>
      <c r="H4554" s="236" t="e">
        <f>G4554/'Project Data'!$D$22</f>
        <v>#VALUE!</v>
      </c>
      <c r="I4554" s="186"/>
      <c r="J4554" s="224"/>
      <c r="K4554" s="404"/>
    </row>
    <row r="4555" spans="1:11" s="147" customFormat="1" ht="15.6" hidden="1">
      <c r="A4555" s="198">
        <f>'32-Exterior Improvements'!A126</f>
        <v>0</v>
      </c>
      <c r="B4555" s="399" t="str">
        <f>'32-Exterior Improvements'!B126</f>
        <v>32 14 33.13 Permeable Plastic Paving</v>
      </c>
      <c r="C4555" s="399"/>
      <c r="D4555" s="402" t="str" cm="1">
        <f t="array" ref="D4555">_xlfn.IFNA(_xlfn.IFS('32-Exterior Improvements'!D126="*",'32-Exterior Improvements'!C126,'32-Exterior Improvements'!F126="*",'32-Exterior Improvements'!E126,'32-Exterior Improvements'!H126="*",'32-Exterior Improvements'!G126,'32-Exterior Improvements'!J126="*",'32-Exterior Improvements'!I126,'32-Exterior Improvements'!L126="*",'32-Exterior Improvements'!K126,'32-Exterior Improvements'!N126="*",'32-Exterior Improvements'!M126,'32-Exterior Improvements'!P126="*",'32-Exterior Improvements'!O126,'32-Exterior Improvements'!R126="*",'32-Exterior Improvements'!Q126,'32-Exterior Improvements'!T126="*",'32-Exterior Improvements'!S126),"")</f>
        <v/>
      </c>
      <c r="E4555" s="402" t="e">
        <f>D4555/'Project Data'!$D$22</f>
        <v>#VALUE!</v>
      </c>
      <c r="F4555" s="174" t="s">
        <v>44</v>
      </c>
      <c r="G4555" s="239" t="str" cm="1">
        <f t="array" ref="G4555">_xlfn.IFNA(_xlfn.IFS('32-Exterior Improvements'!F126="*",'32-Exterior Improvements'!E126,'32-Exterior Improvements'!H126="*",'32-Exterior Improvements'!G126,'32-Exterior Improvements'!J126="*",'32-Exterior Improvements'!I126,'32-Exterior Improvements'!L126="*",'32-Exterior Improvements'!K126,'32-Exterior Improvements'!N126="*",'32-Exterior Improvements'!M126,'32-Exterior Improvements'!P126="*",'32-Exterior Improvements'!O126,'32-Exterior Improvements'!R126="*",'32-Exterior Improvements'!Q126,'32-Exterior Improvements'!T126="*",'32-Exterior Improvements'!S126,'32-Exterior Improvements'!V126="*",'32-Exterior Improvements'!U126),"")</f>
        <v/>
      </c>
      <c r="H4555" s="236" t="e">
        <f>G4555/'Project Data'!$D$22</f>
        <v>#VALUE!</v>
      </c>
      <c r="I4555" s="186"/>
      <c r="J4555" s="224"/>
      <c r="K4555" s="404"/>
    </row>
    <row r="4556" spans="1:11" s="147" customFormat="1" ht="15.6" hidden="1">
      <c r="A4556" s="198">
        <f>'32-Exterior Improvements'!A127</f>
        <v>0</v>
      </c>
      <c r="B4556" s="399" t="str">
        <f>'32-Exterior Improvements'!B127</f>
        <v>32 14 40 Stone Paving</v>
      </c>
      <c r="C4556" s="399"/>
      <c r="D4556" s="402" t="str" cm="1">
        <f t="array" ref="D4556">_xlfn.IFNA(_xlfn.IFS('32-Exterior Improvements'!D127="*",'32-Exterior Improvements'!C127,'32-Exterior Improvements'!F127="*",'32-Exterior Improvements'!E127,'32-Exterior Improvements'!H127="*",'32-Exterior Improvements'!G127,'32-Exterior Improvements'!J127="*",'32-Exterior Improvements'!I127,'32-Exterior Improvements'!L127="*",'32-Exterior Improvements'!K127,'32-Exterior Improvements'!N127="*",'32-Exterior Improvements'!M127,'32-Exterior Improvements'!P127="*",'32-Exterior Improvements'!O127,'32-Exterior Improvements'!R127="*",'32-Exterior Improvements'!Q127,'32-Exterior Improvements'!T127="*",'32-Exterior Improvements'!S127),"")</f>
        <v/>
      </c>
      <c r="E4556" s="402" t="e">
        <f>D4556/'Project Data'!$D$22</f>
        <v>#VALUE!</v>
      </c>
      <c r="F4556" s="174" t="s">
        <v>44</v>
      </c>
      <c r="G4556" s="239" t="str" cm="1">
        <f t="array" ref="G4556">_xlfn.IFNA(_xlfn.IFS('32-Exterior Improvements'!F127="*",'32-Exterior Improvements'!E127,'32-Exterior Improvements'!H127="*",'32-Exterior Improvements'!G127,'32-Exterior Improvements'!J127="*",'32-Exterior Improvements'!I127,'32-Exterior Improvements'!L127="*",'32-Exterior Improvements'!K127,'32-Exterior Improvements'!N127="*",'32-Exterior Improvements'!M127,'32-Exterior Improvements'!P127="*",'32-Exterior Improvements'!O127,'32-Exterior Improvements'!R127="*",'32-Exterior Improvements'!Q127,'32-Exterior Improvements'!T127="*",'32-Exterior Improvements'!S127,'32-Exterior Improvements'!V127="*",'32-Exterior Improvements'!U127),"")</f>
        <v/>
      </c>
      <c r="H4556" s="236" t="e">
        <f>G4556/'Project Data'!$D$22</f>
        <v>#VALUE!</v>
      </c>
      <c r="I4556" s="186"/>
      <c r="J4556" s="224"/>
      <c r="K4556" s="404"/>
    </row>
    <row r="4557" spans="1:11" s="147" customFormat="1" ht="15.6" hidden="1">
      <c r="A4557" s="198">
        <f>'32-Exterior Improvements'!A128</f>
        <v>0</v>
      </c>
      <c r="B4557" s="399" t="str">
        <f>'32-Exterior Improvements'!B128</f>
        <v>32 14 43 Porous Unit Paving</v>
      </c>
      <c r="C4557" s="399"/>
      <c r="D4557" s="402" t="str" cm="1">
        <f t="array" ref="D4557">_xlfn.IFNA(_xlfn.IFS('32-Exterior Improvements'!D128="*",'32-Exterior Improvements'!C128,'32-Exterior Improvements'!F128="*",'32-Exterior Improvements'!E128,'32-Exterior Improvements'!H128="*",'32-Exterior Improvements'!G128,'32-Exterior Improvements'!J128="*",'32-Exterior Improvements'!I128,'32-Exterior Improvements'!L128="*",'32-Exterior Improvements'!K128,'32-Exterior Improvements'!N128="*",'32-Exterior Improvements'!M128,'32-Exterior Improvements'!P128="*",'32-Exterior Improvements'!O128,'32-Exterior Improvements'!R128="*",'32-Exterior Improvements'!Q128,'32-Exterior Improvements'!T128="*",'32-Exterior Improvements'!S128),"")</f>
        <v/>
      </c>
      <c r="E4557" s="402" t="e">
        <f>D4557/'Project Data'!$D$22</f>
        <v>#VALUE!</v>
      </c>
      <c r="F4557" s="179" t="s">
        <v>44</v>
      </c>
      <c r="G4557" s="239" t="str" cm="1">
        <f t="array" ref="G4557">_xlfn.IFNA(_xlfn.IFS('32-Exterior Improvements'!F128="*",'32-Exterior Improvements'!E128,'32-Exterior Improvements'!H128="*",'32-Exterior Improvements'!G128,'32-Exterior Improvements'!J128="*",'32-Exterior Improvements'!I128,'32-Exterior Improvements'!L128="*",'32-Exterior Improvements'!K128,'32-Exterior Improvements'!N128="*",'32-Exterior Improvements'!M128,'32-Exterior Improvements'!P128="*",'32-Exterior Improvements'!O128,'32-Exterior Improvements'!R128="*",'32-Exterior Improvements'!Q128,'32-Exterior Improvements'!T128="*",'32-Exterior Improvements'!S128,'32-Exterior Improvements'!V128="*",'32-Exterior Improvements'!U128),"")</f>
        <v/>
      </c>
      <c r="H4557" s="236" t="e">
        <f>G4557/'Project Data'!$D$22</f>
        <v>#VALUE!</v>
      </c>
      <c r="I4557" s="186"/>
      <c r="J4557" s="224"/>
      <c r="K4557" s="404"/>
    </row>
    <row r="4558" spans="1:11" s="147" customFormat="1" ht="15.6" hidden="1">
      <c r="A4558" s="198">
        <f>'32-Exterior Improvements'!A129</f>
        <v>0</v>
      </c>
      <c r="B4558" s="399" t="str">
        <f>'32-Exterior Improvements'!B129</f>
        <v>32 15 00 Aggregate Surfacing</v>
      </c>
      <c r="C4558" s="399"/>
      <c r="D4558" s="402" t="str" cm="1">
        <f t="array" ref="D4558">_xlfn.IFNA(_xlfn.IFS('32-Exterior Improvements'!D129="*",'32-Exterior Improvements'!C129,'32-Exterior Improvements'!F129="*",'32-Exterior Improvements'!E129,'32-Exterior Improvements'!H129="*",'32-Exterior Improvements'!G129,'32-Exterior Improvements'!J129="*",'32-Exterior Improvements'!I129,'32-Exterior Improvements'!L129="*",'32-Exterior Improvements'!K129,'32-Exterior Improvements'!N129="*",'32-Exterior Improvements'!M129,'32-Exterior Improvements'!P129="*",'32-Exterior Improvements'!O129,'32-Exterior Improvements'!R129="*",'32-Exterior Improvements'!Q129,'32-Exterior Improvements'!T129="*",'32-Exterior Improvements'!S129),"")</f>
        <v/>
      </c>
      <c r="E4558" s="402" t="e">
        <f>D4558/'Project Data'!$D$22</f>
        <v>#VALUE!</v>
      </c>
      <c r="F4558" s="179" t="s">
        <v>44</v>
      </c>
      <c r="G4558" s="239" t="str" cm="1">
        <f t="array" ref="G4558">_xlfn.IFNA(_xlfn.IFS('32-Exterior Improvements'!F129="*",'32-Exterior Improvements'!E129,'32-Exterior Improvements'!H129="*",'32-Exterior Improvements'!G129,'32-Exterior Improvements'!J129="*",'32-Exterior Improvements'!I129,'32-Exterior Improvements'!L129="*",'32-Exterior Improvements'!K129,'32-Exterior Improvements'!N129="*",'32-Exterior Improvements'!M129,'32-Exterior Improvements'!P129="*",'32-Exterior Improvements'!O129,'32-Exterior Improvements'!R129="*",'32-Exterior Improvements'!Q129,'32-Exterior Improvements'!T129="*",'32-Exterior Improvements'!S129,'32-Exterior Improvements'!V129="*",'32-Exterior Improvements'!U129),"")</f>
        <v/>
      </c>
      <c r="H4558" s="236" t="e">
        <f>G4558/'Project Data'!$D$22</f>
        <v>#VALUE!</v>
      </c>
      <c r="I4558" s="186"/>
      <c r="J4558" s="224"/>
      <c r="K4558" s="404"/>
    </row>
    <row r="4559" spans="1:11" s="147" customFormat="1" ht="15.6" hidden="1">
      <c r="A4559" s="198">
        <f>'32-Exterior Improvements'!A130</f>
        <v>0</v>
      </c>
      <c r="B4559" s="399" t="str">
        <f>'32-Exterior Improvements'!B130</f>
        <v>32 15 13 Cinder Surfacing</v>
      </c>
      <c r="C4559" s="399"/>
      <c r="D4559" s="402" t="str" cm="1">
        <f t="array" ref="D4559">_xlfn.IFNA(_xlfn.IFS('32-Exterior Improvements'!D130="*",'32-Exterior Improvements'!C130,'32-Exterior Improvements'!F130="*",'32-Exterior Improvements'!E130,'32-Exterior Improvements'!H130="*",'32-Exterior Improvements'!G130,'32-Exterior Improvements'!J130="*",'32-Exterior Improvements'!I130,'32-Exterior Improvements'!L130="*",'32-Exterior Improvements'!K130,'32-Exterior Improvements'!N130="*",'32-Exterior Improvements'!M130,'32-Exterior Improvements'!P130="*",'32-Exterior Improvements'!O130,'32-Exterior Improvements'!R130="*",'32-Exterior Improvements'!Q130,'32-Exterior Improvements'!T130="*",'32-Exterior Improvements'!S130),"")</f>
        <v/>
      </c>
      <c r="E4559" s="402" t="e">
        <f>D4559/'Project Data'!$D$22</f>
        <v>#VALUE!</v>
      </c>
      <c r="F4559" s="174" t="s">
        <v>44</v>
      </c>
      <c r="G4559" s="239" t="str" cm="1">
        <f t="array" ref="G4559">_xlfn.IFNA(_xlfn.IFS('32-Exterior Improvements'!F130="*",'32-Exterior Improvements'!E130,'32-Exterior Improvements'!H130="*",'32-Exterior Improvements'!G130,'32-Exterior Improvements'!J130="*",'32-Exterior Improvements'!I130,'32-Exterior Improvements'!L130="*",'32-Exterior Improvements'!K130,'32-Exterior Improvements'!N130="*",'32-Exterior Improvements'!M130,'32-Exterior Improvements'!P130="*",'32-Exterior Improvements'!O130,'32-Exterior Improvements'!R130="*",'32-Exterior Improvements'!Q130,'32-Exterior Improvements'!T130="*",'32-Exterior Improvements'!S130,'32-Exterior Improvements'!V130="*",'32-Exterior Improvements'!U130),"")</f>
        <v/>
      </c>
      <c r="H4559" s="236" t="e">
        <f>G4559/'Project Data'!$D$22</f>
        <v>#VALUE!</v>
      </c>
      <c r="I4559" s="186"/>
      <c r="J4559" s="224"/>
      <c r="K4559" s="404"/>
    </row>
    <row r="4560" spans="1:11" s="147" customFormat="1" ht="15.6" hidden="1">
      <c r="A4560" s="198">
        <f>'32-Exterior Improvements'!A131</f>
        <v>0</v>
      </c>
      <c r="B4560" s="399" t="str">
        <f>'32-Exterior Improvements'!B131</f>
        <v>32 15 40 Crushed Stone Surfacing</v>
      </c>
      <c r="C4560" s="399"/>
      <c r="D4560" s="402" t="str" cm="1">
        <f t="array" ref="D4560">_xlfn.IFNA(_xlfn.IFS('32-Exterior Improvements'!D131="*",'32-Exterior Improvements'!C131,'32-Exterior Improvements'!F131="*",'32-Exterior Improvements'!E131,'32-Exterior Improvements'!H131="*",'32-Exterior Improvements'!G131,'32-Exterior Improvements'!J131="*",'32-Exterior Improvements'!I131,'32-Exterior Improvements'!L131="*",'32-Exterior Improvements'!K131,'32-Exterior Improvements'!N131="*",'32-Exterior Improvements'!M131,'32-Exterior Improvements'!P131="*",'32-Exterior Improvements'!O131,'32-Exterior Improvements'!R131="*",'32-Exterior Improvements'!Q131,'32-Exterior Improvements'!T131="*",'32-Exterior Improvements'!S131),"")</f>
        <v/>
      </c>
      <c r="E4560" s="402" t="e">
        <f>D4560/'Project Data'!$D$22</f>
        <v>#VALUE!</v>
      </c>
      <c r="F4560" s="174" t="s">
        <v>44</v>
      </c>
      <c r="G4560" s="239" t="str" cm="1">
        <f t="array" ref="G4560">_xlfn.IFNA(_xlfn.IFS('32-Exterior Improvements'!F131="*",'32-Exterior Improvements'!E131,'32-Exterior Improvements'!H131="*",'32-Exterior Improvements'!G131,'32-Exterior Improvements'!J131="*",'32-Exterior Improvements'!I131,'32-Exterior Improvements'!L131="*",'32-Exterior Improvements'!K131,'32-Exterior Improvements'!N131="*",'32-Exterior Improvements'!M131,'32-Exterior Improvements'!P131="*",'32-Exterior Improvements'!O131,'32-Exterior Improvements'!R131="*",'32-Exterior Improvements'!Q131,'32-Exterior Improvements'!T131="*",'32-Exterior Improvements'!S131,'32-Exterior Improvements'!V131="*",'32-Exterior Improvements'!U131),"")</f>
        <v/>
      </c>
      <c r="H4560" s="236" t="e">
        <f>G4560/'Project Data'!$D$22</f>
        <v>#VALUE!</v>
      </c>
      <c r="I4560" s="186"/>
      <c r="J4560" s="224"/>
      <c r="K4560" s="404"/>
    </row>
    <row r="4561" spans="1:11" s="147" customFormat="1" ht="15.6" hidden="1">
      <c r="A4561" s="198">
        <f>'32-Exterior Improvements'!A132</f>
        <v>0</v>
      </c>
      <c r="B4561" s="399" t="str">
        <f>'32-Exterior Improvements'!B132</f>
        <v>32 15 50 Aggregate-Turf Pavement</v>
      </c>
      <c r="C4561" s="399"/>
      <c r="D4561" s="402" t="str" cm="1">
        <f t="array" ref="D4561">_xlfn.IFNA(_xlfn.IFS('32-Exterior Improvements'!D132="*",'32-Exterior Improvements'!C132,'32-Exterior Improvements'!F132="*",'32-Exterior Improvements'!E132,'32-Exterior Improvements'!H132="*",'32-Exterior Improvements'!G132,'32-Exterior Improvements'!J132="*",'32-Exterior Improvements'!I132,'32-Exterior Improvements'!L132="*",'32-Exterior Improvements'!K132,'32-Exterior Improvements'!N132="*",'32-Exterior Improvements'!M132,'32-Exterior Improvements'!P132="*",'32-Exterior Improvements'!O132,'32-Exterior Improvements'!R132="*",'32-Exterior Improvements'!Q132,'32-Exterior Improvements'!T132="*",'32-Exterior Improvements'!S132),"")</f>
        <v/>
      </c>
      <c r="E4561" s="402" t="e">
        <f>D4561/'Project Data'!$D$22</f>
        <v>#VALUE!</v>
      </c>
      <c r="F4561" s="174" t="s">
        <v>44</v>
      </c>
      <c r="G4561" s="239" t="str" cm="1">
        <f t="array" ref="G4561">_xlfn.IFNA(_xlfn.IFS('32-Exterior Improvements'!F132="*",'32-Exterior Improvements'!E132,'32-Exterior Improvements'!H132="*",'32-Exterior Improvements'!G132,'32-Exterior Improvements'!J132="*",'32-Exterior Improvements'!I132,'32-Exterior Improvements'!L132="*",'32-Exterior Improvements'!K132,'32-Exterior Improvements'!N132="*",'32-Exterior Improvements'!M132,'32-Exterior Improvements'!P132="*",'32-Exterior Improvements'!O132,'32-Exterior Improvements'!R132="*",'32-Exterior Improvements'!Q132,'32-Exterior Improvements'!T132="*",'32-Exterior Improvements'!S132,'32-Exterior Improvements'!V132="*",'32-Exterior Improvements'!U132),"")</f>
        <v/>
      </c>
      <c r="H4561" s="236" t="e">
        <f>G4561/'Project Data'!$D$22</f>
        <v>#VALUE!</v>
      </c>
      <c r="I4561" s="186"/>
      <c r="J4561" s="224"/>
      <c r="K4561" s="404"/>
    </row>
    <row r="4562" spans="1:11" s="147" customFormat="1" ht="15.6">
      <c r="A4562" s="398">
        <f>'32-Exterior Improvements'!A133</f>
        <v>1</v>
      </c>
      <c r="B4562" s="642" t="str">
        <f>'32-Exterior Improvements'!B133</f>
        <v>32 16 00 Curbs, Gutters, Sidewalks, and Driveways</v>
      </c>
      <c r="C4562" s="643"/>
      <c r="D4562" s="402" t="str" cm="1">
        <f t="array" ref="D4562">_xlfn.IFNA(_xlfn.IFS('32-Exterior Improvements'!D133="*",'32-Exterior Improvements'!C133,'32-Exterior Improvements'!F133="*",'32-Exterior Improvements'!E133,'32-Exterior Improvements'!H133="*",'32-Exterior Improvements'!G133,'32-Exterior Improvements'!J133="*",'32-Exterior Improvements'!I133,'32-Exterior Improvements'!L133="*",'32-Exterior Improvements'!K133,'32-Exterior Improvements'!N133="*",'32-Exterior Improvements'!M133,'32-Exterior Improvements'!P133="*",'32-Exterior Improvements'!O133,'32-Exterior Improvements'!R133="*",'32-Exterior Improvements'!Q133,'32-Exterior Improvements'!T133="*",'32-Exterior Improvements'!S133),"")</f>
        <v>Included in Earthwork</v>
      </c>
      <c r="E4562" s="402"/>
      <c r="F4562" s="421" t="s">
        <v>44</v>
      </c>
      <c r="G4562" s="423" t="str" cm="1">
        <f t="array" ref="G4562">_xlfn.IFNA(_xlfn.IFS('32-Exterior Improvements'!F133="*",'32-Exterior Improvements'!E133,'32-Exterior Improvements'!H133="*",'32-Exterior Improvements'!G133,'32-Exterior Improvements'!J133="*",'32-Exterior Improvements'!I133,'32-Exterior Improvements'!L133="*",'32-Exterior Improvements'!K133,'32-Exterior Improvements'!N133="*",'32-Exterior Improvements'!M133,'32-Exterior Improvements'!P133="*",'32-Exterior Improvements'!O133,'32-Exterior Improvements'!R133="*",'32-Exterior Improvements'!Q133,'32-Exterior Improvements'!T133="*",'32-Exterior Improvements'!S133,'32-Exterior Improvements'!V133="*",'32-Exterior Improvements'!U133),"")</f>
        <v>Included in Earthwork</v>
      </c>
      <c r="H4562" s="402" t="e">
        <f>G4562/'Project Data'!$D$22</f>
        <v>#VALUE!</v>
      </c>
      <c r="I4562" s="426"/>
      <c r="J4562" s="427"/>
      <c r="K4562" s="404" t="s">
        <v>137</v>
      </c>
    </row>
    <row r="4563" spans="1:11" s="147" customFormat="1" ht="15.6" hidden="1">
      <c r="A4563" s="198">
        <f>'32-Exterior Improvements'!A134</f>
        <v>0</v>
      </c>
      <c r="B4563" s="399" t="str">
        <f>'32-Exterior Improvements'!B134</f>
        <v>32 16 13 Curbs and Gutters</v>
      </c>
      <c r="C4563" s="399"/>
      <c r="D4563" s="402" t="str" cm="1">
        <f t="array" ref="D4563">_xlfn.IFNA(_xlfn.IFS('32-Exterior Improvements'!D134="*",'32-Exterior Improvements'!C134,'32-Exterior Improvements'!F134="*",'32-Exterior Improvements'!E134,'32-Exterior Improvements'!H134="*",'32-Exterior Improvements'!G134,'32-Exterior Improvements'!J134="*",'32-Exterior Improvements'!I134,'32-Exterior Improvements'!L134="*",'32-Exterior Improvements'!K134,'32-Exterior Improvements'!N134="*",'32-Exterior Improvements'!M134,'32-Exterior Improvements'!P134="*",'32-Exterior Improvements'!O134,'32-Exterior Improvements'!R134="*",'32-Exterior Improvements'!Q134,'32-Exterior Improvements'!T134="*",'32-Exterior Improvements'!S134),"")</f>
        <v/>
      </c>
      <c r="E4563" s="402" t="e">
        <f>D4563/'Project Data'!$D$22</f>
        <v>#VALUE!</v>
      </c>
      <c r="F4563" s="174" t="s">
        <v>44</v>
      </c>
      <c r="G4563" s="239" t="str" cm="1">
        <f t="array" ref="G4563">_xlfn.IFNA(_xlfn.IFS('32-Exterior Improvements'!F134="*",'32-Exterior Improvements'!E134,'32-Exterior Improvements'!H134="*",'32-Exterior Improvements'!G134,'32-Exterior Improvements'!J134="*",'32-Exterior Improvements'!I134,'32-Exterior Improvements'!L134="*",'32-Exterior Improvements'!K134,'32-Exterior Improvements'!N134="*",'32-Exterior Improvements'!M134,'32-Exterior Improvements'!P134="*",'32-Exterior Improvements'!O134,'32-Exterior Improvements'!R134="*",'32-Exterior Improvements'!Q134,'32-Exterior Improvements'!T134="*",'32-Exterior Improvements'!S134,'32-Exterior Improvements'!V134="*",'32-Exterior Improvements'!U134),"")</f>
        <v/>
      </c>
      <c r="H4563" s="236" t="e">
        <f>G4563/'Project Data'!$D$22</f>
        <v>#VALUE!</v>
      </c>
      <c r="I4563" s="186"/>
      <c r="J4563" s="224"/>
      <c r="K4563" s="404"/>
    </row>
    <row r="4564" spans="1:11" s="147" customFormat="1" ht="15.6" hidden="1">
      <c r="A4564" s="198">
        <f>'32-Exterior Improvements'!A135</f>
        <v>0</v>
      </c>
      <c r="B4564" s="399" t="str">
        <f>'32-Exterior Improvements'!B135</f>
        <v>32 16 13.13 Cast-In-Place Concrete Curbs and Gutters</v>
      </c>
      <c r="C4564" s="399"/>
      <c r="D4564" s="402" t="str" cm="1">
        <f t="array" ref="D4564">_xlfn.IFNA(_xlfn.IFS('32-Exterior Improvements'!D135="*",'32-Exterior Improvements'!C135,'32-Exterior Improvements'!F135="*",'32-Exterior Improvements'!E135,'32-Exterior Improvements'!H135="*",'32-Exterior Improvements'!G135,'32-Exterior Improvements'!J135="*",'32-Exterior Improvements'!I135,'32-Exterior Improvements'!L135="*",'32-Exterior Improvements'!K135,'32-Exterior Improvements'!N135="*",'32-Exterior Improvements'!M135,'32-Exterior Improvements'!P135="*",'32-Exterior Improvements'!O135,'32-Exterior Improvements'!R135="*",'32-Exterior Improvements'!Q135,'32-Exterior Improvements'!T135="*",'32-Exterior Improvements'!S135),"")</f>
        <v/>
      </c>
      <c r="E4564" s="402" t="e">
        <f>D4564/'Project Data'!$D$22</f>
        <v>#VALUE!</v>
      </c>
      <c r="F4564" s="174" t="s">
        <v>44</v>
      </c>
      <c r="G4564" s="239" t="str" cm="1">
        <f t="array" ref="G4564">_xlfn.IFNA(_xlfn.IFS('32-Exterior Improvements'!F135="*",'32-Exterior Improvements'!E135,'32-Exterior Improvements'!H135="*",'32-Exterior Improvements'!G135,'32-Exterior Improvements'!J135="*",'32-Exterior Improvements'!I135,'32-Exterior Improvements'!L135="*",'32-Exterior Improvements'!K135,'32-Exterior Improvements'!N135="*",'32-Exterior Improvements'!M135,'32-Exterior Improvements'!P135="*",'32-Exterior Improvements'!O135,'32-Exterior Improvements'!R135="*",'32-Exterior Improvements'!Q135,'32-Exterior Improvements'!T135="*",'32-Exterior Improvements'!S135,'32-Exterior Improvements'!V135="*",'32-Exterior Improvements'!U135),"")</f>
        <v/>
      </c>
      <c r="H4564" s="236" t="e">
        <f>G4564/'Project Data'!$D$22</f>
        <v>#VALUE!</v>
      </c>
      <c r="I4564" s="186"/>
      <c r="J4564" s="224"/>
      <c r="K4564" s="404"/>
    </row>
    <row r="4565" spans="1:11" s="147" customFormat="1" ht="15.6" hidden="1">
      <c r="A4565" s="198">
        <f>'32-Exterior Improvements'!A136</f>
        <v>0</v>
      </c>
      <c r="B4565" s="399" t="str">
        <f>'32-Exterior Improvements'!B136</f>
        <v>32 16 13.16 Steel Faced Curbs</v>
      </c>
      <c r="C4565" s="399"/>
      <c r="D4565" s="402" t="str" cm="1">
        <f t="array" ref="D4565">_xlfn.IFNA(_xlfn.IFS('32-Exterior Improvements'!D136="*",'32-Exterior Improvements'!C136,'32-Exterior Improvements'!F136="*",'32-Exterior Improvements'!E136,'32-Exterior Improvements'!H136="*",'32-Exterior Improvements'!G136,'32-Exterior Improvements'!J136="*",'32-Exterior Improvements'!I136,'32-Exterior Improvements'!L136="*",'32-Exterior Improvements'!K136,'32-Exterior Improvements'!N136="*",'32-Exterior Improvements'!M136,'32-Exterior Improvements'!P136="*",'32-Exterior Improvements'!O136,'32-Exterior Improvements'!R136="*",'32-Exterior Improvements'!Q136,'32-Exterior Improvements'!T136="*",'32-Exterior Improvements'!S136),"")</f>
        <v/>
      </c>
      <c r="E4565" s="402" t="e">
        <f>D4565/'Project Data'!$D$22</f>
        <v>#VALUE!</v>
      </c>
      <c r="F4565" s="174" t="s">
        <v>44</v>
      </c>
      <c r="G4565" s="239" t="str" cm="1">
        <f t="array" ref="G4565">_xlfn.IFNA(_xlfn.IFS('32-Exterior Improvements'!F136="*",'32-Exterior Improvements'!E136,'32-Exterior Improvements'!H136="*",'32-Exterior Improvements'!G136,'32-Exterior Improvements'!J136="*",'32-Exterior Improvements'!I136,'32-Exterior Improvements'!L136="*",'32-Exterior Improvements'!K136,'32-Exterior Improvements'!N136="*",'32-Exterior Improvements'!M136,'32-Exterior Improvements'!P136="*",'32-Exterior Improvements'!O136,'32-Exterior Improvements'!R136="*",'32-Exterior Improvements'!Q136,'32-Exterior Improvements'!T136="*",'32-Exterior Improvements'!S136,'32-Exterior Improvements'!V136="*",'32-Exterior Improvements'!U136),"")</f>
        <v/>
      </c>
      <c r="H4565" s="236" t="e">
        <f>G4565/'Project Data'!$D$22</f>
        <v>#VALUE!</v>
      </c>
      <c r="I4565" s="186"/>
      <c r="J4565" s="224"/>
      <c r="K4565" s="404"/>
    </row>
    <row r="4566" spans="1:11" s="147" customFormat="1" ht="15.6" hidden="1">
      <c r="A4566" s="198">
        <f>'32-Exterior Improvements'!A137</f>
        <v>0</v>
      </c>
      <c r="B4566" s="399" t="str">
        <f>'32-Exterior Improvements'!B137</f>
        <v>32 16 13.23 Precast Concrete Curbs and Gutters</v>
      </c>
      <c r="C4566" s="399"/>
      <c r="D4566" s="402" t="str" cm="1">
        <f t="array" ref="D4566">_xlfn.IFNA(_xlfn.IFS('32-Exterior Improvements'!D137="*",'32-Exterior Improvements'!C137,'32-Exterior Improvements'!F137="*",'32-Exterior Improvements'!E137,'32-Exterior Improvements'!H137="*",'32-Exterior Improvements'!G137,'32-Exterior Improvements'!J137="*",'32-Exterior Improvements'!I137,'32-Exterior Improvements'!L137="*",'32-Exterior Improvements'!K137,'32-Exterior Improvements'!N137="*",'32-Exterior Improvements'!M137,'32-Exterior Improvements'!P137="*",'32-Exterior Improvements'!O137,'32-Exterior Improvements'!R137="*",'32-Exterior Improvements'!Q137,'32-Exterior Improvements'!T137="*",'32-Exterior Improvements'!S137),"")</f>
        <v/>
      </c>
      <c r="E4566" s="402" t="e">
        <f>D4566/'Project Data'!$D$22</f>
        <v>#VALUE!</v>
      </c>
      <c r="F4566" s="174" t="s">
        <v>44</v>
      </c>
      <c r="G4566" s="239" t="str" cm="1">
        <f t="array" ref="G4566">_xlfn.IFNA(_xlfn.IFS('32-Exterior Improvements'!F137="*",'32-Exterior Improvements'!E137,'32-Exterior Improvements'!H137="*",'32-Exterior Improvements'!G137,'32-Exterior Improvements'!J137="*",'32-Exterior Improvements'!I137,'32-Exterior Improvements'!L137="*",'32-Exterior Improvements'!K137,'32-Exterior Improvements'!N137="*",'32-Exterior Improvements'!M137,'32-Exterior Improvements'!P137="*",'32-Exterior Improvements'!O137,'32-Exterior Improvements'!R137="*",'32-Exterior Improvements'!Q137,'32-Exterior Improvements'!T137="*",'32-Exterior Improvements'!S137,'32-Exterior Improvements'!V137="*",'32-Exterior Improvements'!U137),"")</f>
        <v/>
      </c>
      <c r="H4566" s="236" t="e">
        <f>G4566/'Project Data'!$D$22</f>
        <v>#VALUE!</v>
      </c>
      <c r="I4566" s="186"/>
      <c r="J4566" s="224"/>
      <c r="K4566" s="404"/>
    </row>
    <row r="4567" spans="1:11" s="147" customFormat="1" ht="15.6" hidden="1">
      <c r="A4567" s="198">
        <f>'32-Exterior Improvements'!A138</f>
        <v>0</v>
      </c>
      <c r="B4567" s="399" t="str">
        <f>'32-Exterior Improvements'!B138</f>
        <v>32 16 13.33 Asphalt Curbs</v>
      </c>
      <c r="C4567" s="399"/>
      <c r="D4567" s="402" t="str" cm="1">
        <f t="array" ref="D4567">_xlfn.IFNA(_xlfn.IFS('32-Exterior Improvements'!D138="*",'32-Exterior Improvements'!C138,'32-Exterior Improvements'!F138="*",'32-Exterior Improvements'!E138,'32-Exterior Improvements'!H138="*",'32-Exterior Improvements'!G138,'32-Exterior Improvements'!J138="*",'32-Exterior Improvements'!I138,'32-Exterior Improvements'!L138="*",'32-Exterior Improvements'!K138,'32-Exterior Improvements'!N138="*",'32-Exterior Improvements'!M138,'32-Exterior Improvements'!P138="*",'32-Exterior Improvements'!O138,'32-Exterior Improvements'!R138="*",'32-Exterior Improvements'!Q138,'32-Exterior Improvements'!T138="*",'32-Exterior Improvements'!S138),"")</f>
        <v/>
      </c>
      <c r="E4567" s="402" t="e">
        <f>D4567/'Project Data'!$D$22</f>
        <v>#VALUE!</v>
      </c>
      <c r="F4567" s="174" t="s">
        <v>44</v>
      </c>
      <c r="G4567" s="239" t="str" cm="1">
        <f t="array" ref="G4567">_xlfn.IFNA(_xlfn.IFS('32-Exterior Improvements'!F138="*",'32-Exterior Improvements'!E138,'32-Exterior Improvements'!H138="*",'32-Exterior Improvements'!G138,'32-Exterior Improvements'!J138="*",'32-Exterior Improvements'!I138,'32-Exterior Improvements'!L138="*",'32-Exterior Improvements'!K138,'32-Exterior Improvements'!N138="*",'32-Exterior Improvements'!M138,'32-Exterior Improvements'!P138="*",'32-Exterior Improvements'!O138,'32-Exterior Improvements'!R138="*",'32-Exterior Improvements'!Q138,'32-Exterior Improvements'!T138="*",'32-Exterior Improvements'!S138,'32-Exterior Improvements'!V138="*",'32-Exterior Improvements'!U138),"")</f>
        <v/>
      </c>
      <c r="H4567" s="236" t="e">
        <f>G4567/'Project Data'!$D$22</f>
        <v>#VALUE!</v>
      </c>
      <c r="I4567" s="186"/>
      <c r="J4567" s="224"/>
      <c r="K4567" s="404"/>
    </row>
    <row r="4568" spans="1:11" s="147" customFormat="1" ht="15.6" hidden="1">
      <c r="A4568" s="198">
        <f>'32-Exterior Improvements'!A139</f>
        <v>0</v>
      </c>
      <c r="B4568" s="399" t="str">
        <f>'32-Exterior Improvements'!B139</f>
        <v>32 16 13.43 Stone Curbs</v>
      </c>
      <c r="C4568" s="399"/>
      <c r="D4568" s="402" t="str" cm="1">
        <f t="array" ref="D4568">_xlfn.IFNA(_xlfn.IFS('32-Exterior Improvements'!D139="*",'32-Exterior Improvements'!C139,'32-Exterior Improvements'!F139="*",'32-Exterior Improvements'!E139,'32-Exterior Improvements'!H139="*",'32-Exterior Improvements'!G139,'32-Exterior Improvements'!J139="*",'32-Exterior Improvements'!I139,'32-Exterior Improvements'!L139="*",'32-Exterior Improvements'!K139,'32-Exterior Improvements'!N139="*",'32-Exterior Improvements'!M139,'32-Exterior Improvements'!P139="*",'32-Exterior Improvements'!O139,'32-Exterior Improvements'!R139="*",'32-Exterior Improvements'!Q139,'32-Exterior Improvements'!T139="*",'32-Exterior Improvements'!S139),"")</f>
        <v/>
      </c>
      <c r="E4568" s="402" t="e">
        <f>D4568/'Project Data'!$D$22</f>
        <v>#VALUE!</v>
      </c>
      <c r="F4568" s="174" t="s">
        <v>44</v>
      </c>
      <c r="G4568" s="239" t="str" cm="1">
        <f t="array" ref="G4568">_xlfn.IFNA(_xlfn.IFS('32-Exterior Improvements'!F139="*",'32-Exterior Improvements'!E139,'32-Exterior Improvements'!H139="*",'32-Exterior Improvements'!G139,'32-Exterior Improvements'!J139="*",'32-Exterior Improvements'!I139,'32-Exterior Improvements'!L139="*",'32-Exterior Improvements'!K139,'32-Exterior Improvements'!N139="*",'32-Exterior Improvements'!M139,'32-Exterior Improvements'!P139="*",'32-Exterior Improvements'!O139,'32-Exterior Improvements'!R139="*",'32-Exterior Improvements'!Q139,'32-Exterior Improvements'!T139="*",'32-Exterior Improvements'!S139,'32-Exterior Improvements'!V139="*",'32-Exterior Improvements'!U139),"")</f>
        <v/>
      </c>
      <c r="H4568" s="236" t="e">
        <f>G4568/'Project Data'!$D$22</f>
        <v>#VALUE!</v>
      </c>
      <c r="I4568" s="186"/>
      <c r="J4568" s="224"/>
      <c r="K4568" s="404"/>
    </row>
    <row r="4569" spans="1:11" s="147" customFormat="1" ht="15.6" hidden="1">
      <c r="A4569" s="198">
        <f>'32-Exterior Improvements'!A140</f>
        <v>0</v>
      </c>
      <c r="B4569" s="399" t="str">
        <f>'32-Exterior Improvements'!B140</f>
        <v>32 16 23 Sidewalks</v>
      </c>
      <c r="C4569" s="399"/>
      <c r="D4569" s="402" t="str" cm="1">
        <f t="array" ref="D4569">_xlfn.IFNA(_xlfn.IFS('32-Exterior Improvements'!D140="*",'32-Exterior Improvements'!C140,'32-Exterior Improvements'!F140="*",'32-Exterior Improvements'!E140,'32-Exterior Improvements'!H140="*",'32-Exterior Improvements'!G140,'32-Exterior Improvements'!J140="*",'32-Exterior Improvements'!I140,'32-Exterior Improvements'!L140="*",'32-Exterior Improvements'!K140,'32-Exterior Improvements'!N140="*",'32-Exterior Improvements'!M140,'32-Exterior Improvements'!P140="*",'32-Exterior Improvements'!O140,'32-Exterior Improvements'!R140="*",'32-Exterior Improvements'!Q140,'32-Exterior Improvements'!T140="*",'32-Exterior Improvements'!S140),"")</f>
        <v/>
      </c>
      <c r="E4569" s="402" t="e">
        <f>D4569/'Project Data'!$D$22</f>
        <v>#VALUE!</v>
      </c>
      <c r="F4569" s="174" t="s">
        <v>44</v>
      </c>
      <c r="G4569" s="239" t="str" cm="1">
        <f t="array" ref="G4569">_xlfn.IFNA(_xlfn.IFS('32-Exterior Improvements'!F140="*",'32-Exterior Improvements'!E140,'32-Exterior Improvements'!H140="*",'32-Exterior Improvements'!G140,'32-Exterior Improvements'!J140="*",'32-Exterior Improvements'!I140,'32-Exterior Improvements'!L140="*",'32-Exterior Improvements'!K140,'32-Exterior Improvements'!N140="*",'32-Exterior Improvements'!M140,'32-Exterior Improvements'!P140="*",'32-Exterior Improvements'!O140,'32-Exterior Improvements'!R140="*",'32-Exterior Improvements'!Q140,'32-Exterior Improvements'!T140="*",'32-Exterior Improvements'!S140,'32-Exterior Improvements'!V140="*",'32-Exterior Improvements'!U140),"")</f>
        <v/>
      </c>
      <c r="H4569" s="236" t="e">
        <f>G4569/'Project Data'!$D$22</f>
        <v>#VALUE!</v>
      </c>
      <c r="I4569" s="186"/>
      <c r="J4569" s="224"/>
      <c r="K4569" s="404"/>
    </row>
    <row r="4570" spans="1:11" s="147" customFormat="1" ht="15.6" hidden="1">
      <c r="A4570" s="198">
        <f>'32-Exterior Improvements'!A141</f>
        <v>0</v>
      </c>
      <c r="B4570" s="399" t="str">
        <f>'32-Exterior Improvements'!B141</f>
        <v>32 16 33 Driveways</v>
      </c>
      <c r="C4570" s="399"/>
      <c r="D4570" s="402" t="str" cm="1">
        <f t="array" ref="D4570">_xlfn.IFNA(_xlfn.IFS('32-Exterior Improvements'!D141="*",'32-Exterior Improvements'!C141,'32-Exterior Improvements'!F141="*",'32-Exterior Improvements'!E141,'32-Exterior Improvements'!H141="*",'32-Exterior Improvements'!G141,'32-Exterior Improvements'!J141="*",'32-Exterior Improvements'!I141,'32-Exterior Improvements'!L141="*",'32-Exterior Improvements'!K141,'32-Exterior Improvements'!N141="*",'32-Exterior Improvements'!M141,'32-Exterior Improvements'!P141="*",'32-Exterior Improvements'!O141,'32-Exterior Improvements'!R141="*",'32-Exterior Improvements'!Q141,'32-Exterior Improvements'!T141="*",'32-Exterior Improvements'!S141),"")</f>
        <v/>
      </c>
      <c r="E4570" s="402" t="e">
        <f>D4570/'Project Data'!$D$22</f>
        <v>#VALUE!</v>
      </c>
      <c r="F4570" s="174" t="s">
        <v>44</v>
      </c>
      <c r="G4570" s="239" t="str" cm="1">
        <f t="array" ref="G4570">_xlfn.IFNA(_xlfn.IFS('32-Exterior Improvements'!F141="*",'32-Exterior Improvements'!E141,'32-Exterior Improvements'!H141="*",'32-Exterior Improvements'!G141,'32-Exterior Improvements'!J141="*",'32-Exterior Improvements'!I141,'32-Exterior Improvements'!L141="*",'32-Exterior Improvements'!K141,'32-Exterior Improvements'!N141="*",'32-Exterior Improvements'!M141,'32-Exterior Improvements'!P141="*",'32-Exterior Improvements'!O141,'32-Exterior Improvements'!R141="*",'32-Exterior Improvements'!Q141,'32-Exterior Improvements'!T141="*",'32-Exterior Improvements'!S141,'32-Exterior Improvements'!V141="*",'32-Exterior Improvements'!U141),"")</f>
        <v/>
      </c>
      <c r="H4570" s="236" t="e">
        <f>G4570/'Project Data'!$D$22</f>
        <v>#VALUE!</v>
      </c>
      <c r="I4570" s="186"/>
      <c r="J4570" s="224"/>
      <c r="K4570" s="404"/>
    </row>
    <row r="4571" spans="1:11" s="147" customFormat="1" ht="15.6" hidden="1">
      <c r="A4571" s="198">
        <f>'32-Exterior Improvements'!A142</f>
        <v>0</v>
      </c>
      <c r="B4571" s="399" t="str">
        <f>'32-Exterior Improvements'!B142</f>
        <v>32 17 00 Paving Specialties</v>
      </c>
      <c r="C4571" s="399"/>
      <c r="D4571" s="402" t="str" cm="1">
        <f t="array" ref="D4571">_xlfn.IFNA(_xlfn.IFS('32-Exterior Improvements'!D142="*",'32-Exterior Improvements'!C142,'32-Exterior Improvements'!F142="*",'32-Exterior Improvements'!E142,'32-Exterior Improvements'!H142="*",'32-Exterior Improvements'!G142,'32-Exterior Improvements'!J142="*",'32-Exterior Improvements'!I142,'32-Exterior Improvements'!L142="*",'32-Exterior Improvements'!K142,'32-Exterior Improvements'!N142="*",'32-Exterior Improvements'!M142,'32-Exterior Improvements'!P142="*",'32-Exterior Improvements'!O142,'32-Exterior Improvements'!R142="*",'32-Exterior Improvements'!Q142,'32-Exterior Improvements'!T142="*",'32-Exterior Improvements'!S142),"")</f>
        <v/>
      </c>
      <c r="E4571" s="402" t="e">
        <f>D4571/'Project Data'!$D$22</f>
        <v>#VALUE!</v>
      </c>
      <c r="F4571" s="174" t="s">
        <v>44</v>
      </c>
      <c r="G4571" s="239" t="str" cm="1">
        <f t="array" ref="G4571">_xlfn.IFNA(_xlfn.IFS('32-Exterior Improvements'!F142="*",'32-Exterior Improvements'!E142,'32-Exterior Improvements'!H142="*",'32-Exterior Improvements'!G142,'32-Exterior Improvements'!J142="*",'32-Exterior Improvements'!I142,'32-Exterior Improvements'!L142="*",'32-Exterior Improvements'!K142,'32-Exterior Improvements'!N142="*",'32-Exterior Improvements'!M142,'32-Exterior Improvements'!P142="*",'32-Exterior Improvements'!O142,'32-Exterior Improvements'!R142="*",'32-Exterior Improvements'!Q142,'32-Exterior Improvements'!T142="*",'32-Exterior Improvements'!S142,'32-Exterior Improvements'!V142="*",'32-Exterior Improvements'!U142),"")</f>
        <v/>
      </c>
      <c r="H4571" s="236" t="e">
        <f>G4571/'Project Data'!$D$22</f>
        <v>#VALUE!</v>
      </c>
      <c r="I4571" s="186"/>
      <c r="J4571" s="224"/>
      <c r="K4571" s="404"/>
    </row>
    <row r="4572" spans="1:11" s="147" customFormat="1" ht="15.6" hidden="1">
      <c r="A4572" s="198">
        <f>'32-Exterior Improvements'!A143</f>
        <v>0</v>
      </c>
      <c r="B4572" s="399" t="str">
        <f>'32-Exterior Improvements'!B143</f>
        <v>32 17 13 Parking Bumpers</v>
      </c>
      <c r="C4572" s="399"/>
      <c r="D4572" s="402" t="str" cm="1">
        <f t="array" ref="D4572">_xlfn.IFNA(_xlfn.IFS('32-Exterior Improvements'!D143="*",'32-Exterior Improvements'!C143,'32-Exterior Improvements'!F143="*",'32-Exterior Improvements'!E143,'32-Exterior Improvements'!H143="*",'32-Exterior Improvements'!G143,'32-Exterior Improvements'!J143="*",'32-Exterior Improvements'!I143,'32-Exterior Improvements'!L143="*",'32-Exterior Improvements'!K143,'32-Exterior Improvements'!N143="*",'32-Exterior Improvements'!M143,'32-Exterior Improvements'!P143="*",'32-Exterior Improvements'!O143,'32-Exterior Improvements'!R143="*",'32-Exterior Improvements'!Q143,'32-Exterior Improvements'!T143="*",'32-Exterior Improvements'!S143),"")</f>
        <v/>
      </c>
      <c r="E4572" s="402" t="e">
        <f>D4572/'Project Data'!$D$22</f>
        <v>#VALUE!</v>
      </c>
      <c r="F4572" s="174" t="s">
        <v>44</v>
      </c>
      <c r="G4572" s="239" t="str" cm="1">
        <f t="array" ref="G4572">_xlfn.IFNA(_xlfn.IFS('32-Exterior Improvements'!F143="*",'32-Exterior Improvements'!E143,'32-Exterior Improvements'!H143="*",'32-Exterior Improvements'!G143,'32-Exterior Improvements'!J143="*",'32-Exterior Improvements'!I143,'32-Exterior Improvements'!L143="*",'32-Exterior Improvements'!K143,'32-Exterior Improvements'!N143="*",'32-Exterior Improvements'!M143,'32-Exterior Improvements'!P143="*",'32-Exterior Improvements'!O143,'32-Exterior Improvements'!R143="*",'32-Exterior Improvements'!Q143,'32-Exterior Improvements'!T143="*",'32-Exterior Improvements'!S143,'32-Exterior Improvements'!V143="*",'32-Exterior Improvements'!U143),"")</f>
        <v/>
      </c>
      <c r="H4572" s="236" t="e">
        <f>G4572/'Project Data'!$D$22</f>
        <v>#VALUE!</v>
      </c>
      <c r="I4572" s="186"/>
      <c r="J4572" s="224"/>
      <c r="K4572" s="404"/>
    </row>
    <row r="4573" spans="1:11" s="147" customFormat="1" ht="15.6" hidden="1">
      <c r="A4573" s="198">
        <f>'32-Exterior Improvements'!A144</f>
        <v>0</v>
      </c>
      <c r="B4573" s="399" t="str">
        <f>'32-Exterior Improvements'!B144</f>
        <v>32 17 13.13 Metal Parking Bumpers</v>
      </c>
      <c r="C4573" s="399"/>
      <c r="D4573" s="402" t="str" cm="1">
        <f t="array" ref="D4573">_xlfn.IFNA(_xlfn.IFS('32-Exterior Improvements'!D144="*",'32-Exterior Improvements'!C144,'32-Exterior Improvements'!F144="*",'32-Exterior Improvements'!E144,'32-Exterior Improvements'!H144="*",'32-Exterior Improvements'!G144,'32-Exterior Improvements'!J144="*",'32-Exterior Improvements'!I144,'32-Exterior Improvements'!L144="*",'32-Exterior Improvements'!K144,'32-Exterior Improvements'!N144="*",'32-Exterior Improvements'!M144,'32-Exterior Improvements'!P144="*",'32-Exterior Improvements'!O144,'32-Exterior Improvements'!R144="*",'32-Exterior Improvements'!Q144,'32-Exterior Improvements'!T144="*",'32-Exterior Improvements'!S144),"")</f>
        <v/>
      </c>
      <c r="E4573" s="402" t="e">
        <f>D4573/'Project Data'!$D$22</f>
        <v>#VALUE!</v>
      </c>
      <c r="F4573" s="174" t="s">
        <v>44</v>
      </c>
      <c r="G4573" s="239" t="str" cm="1">
        <f t="array" ref="G4573">_xlfn.IFNA(_xlfn.IFS('32-Exterior Improvements'!F144="*",'32-Exterior Improvements'!E144,'32-Exterior Improvements'!H144="*",'32-Exterior Improvements'!G144,'32-Exterior Improvements'!J144="*",'32-Exterior Improvements'!I144,'32-Exterior Improvements'!L144="*",'32-Exterior Improvements'!K144,'32-Exterior Improvements'!N144="*",'32-Exterior Improvements'!M144,'32-Exterior Improvements'!P144="*",'32-Exterior Improvements'!O144,'32-Exterior Improvements'!R144="*",'32-Exterior Improvements'!Q144,'32-Exterior Improvements'!T144="*",'32-Exterior Improvements'!S144,'32-Exterior Improvements'!V144="*",'32-Exterior Improvements'!U144),"")</f>
        <v/>
      </c>
      <c r="H4573" s="236" t="e">
        <f>G4573/'Project Data'!$D$22</f>
        <v>#VALUE!</v>
      </c>
      <c r="I4573" s="186"/>
      <c r="J4573" s="224"/>
      <c r="K4573" s="404"/>
    </row>
    <row r="4574" spans="1:11" s="147" customFormat="1" ht="15.6" hidden="1">
      <c r="A4574" s="198">
        <f>'32-Exterior Improvements'!A145</f>
        <v>0</v>
      </c>
      <c r="B4574" s="399" t="str">
        <f>'32-Exterior Improvements'!B145</f>
        <v>32 17 13.16 Plastic Parking Bumpers</v>
      </c>
      <c r="C4574" s="399"/>
      <c r="D4574" s="402" t="str" cm="1">
        <f t="array" ref="D4574">_xlfn.IFNA(_xlfn.IFS('32-Exterior Improvements'!D145="*",'32-Exterior Improvements'!C145,'32-Exterior Improvements'!F145="*",'32-Exterior Improvements'!E145,'32-Exterior Improvements'!H145="*",'32-Exterior Improvements'!G145,'32-Exterior Improvements'!J145="*",'32-Exterior Improvements'!I145,'32-Exterior Improvements'!L145="*",'32-Exterior Improvements'!K145,'32-Exterior Improvements'!N145="*",'32-Exterior Improvements'!M145,'32-Exterior Improvements'!P145="*",'32-Exterior Improvements'!O145,'32-Exterior Improvements'!R145="*",'32-Exterior Improvements'!Q145,'32-Exterior Improvements'!T145="*",'32-Exterior Improvements'!S145),"")</f>
        <v/>
      </c>
      <c r="E4574" s="402" t="e">
        <f>D4574/'Project Data'!$D$22</f>
        <v>#VALUE!</v>
      </c>
      <c r="F4574" s="179" t="s">
        <v>44</v>
      </c>
      <c r="G4574" s="239" t="str" cm="1">
        <f t="array" ref="G4574">_xlfn.IFNA(_xlfn.IFS('32-Exterior Improvements'!F145="*",'32-Exterior Improvements'!E145,'32-Exterior Improvements'!H145="*",'32-Exterior Improvements'!G145,'32-Exterior Improvements'!J145="*",'32-Exterior Improvements'!I145,'32-Exterior Improvements'!L145="*",'32-Exterior Improvements'!K145,'32-Exterior Improvements'!N145="*",'32-Exterior Improvements'!M145,'32-Exterior Improvements'!P145="*",'32-Exterior Improvements'!O145,'32-Exterior Improvements'!R145="*",'32-Exterior Improvements'!Q145,'32-Exterior Improvements'!T145="*",'32-Exterior Improvements'!S145,'32-Exterior Improvements'!V145="*",'32-Exterior Improvements'!U145),"")</f>
        <v/>
      </c>
      <c r="H4574" s="236" t="e">
        <f>G4574/'Project Data'!$D$22</f>
        <v>#VALUE!</v>
      </c>
      <c r="I4574" s="186"/>
      <c r="J4574" s="224"/>
      <c r="K4574" s="404"/>
    </row>
    <row r="4575" spans="1:11" s="147" customFormat="1" ht="15.6" hidden="1">
      <c r="A4575" s="198">
        <f>'32-Exterior Improvements'!A146</f>
        <v>0</v>
      </c>
      <c r="B4575" s="399" t="str">
        <f>'32-Exterior Improvements'!B146</f>
        <v>32 17 13.19 Precast Concrete Parking Bumpers</v>
      </c>
      <c r="C4575" s="399"/>
      <c r="D4575" s="402" t="str" cm="1">
        <f t="array" ref="D4575">_xlfn.IFNA(_xlfn.IFS('32-Exterior Improvements'!D146="*",'32-Exterior Improvements'!C146,'32-Exterior Improvements'!F146="*",'32-Exterior Improvements'!E146,'32-Exterior Improvements'!H146="*",'32-Exterior Improvements'!G146,'32-Exterior Improvements'!J146="*",'32-Exterior Improvements'!I146,'32-Exterior Improvements'!L146="*",'32-Exterior Improvements'!K146,'32-Exterior Improvements'!N146="*",'32-Exterior Improvements'!M146,'32-Exterior Improvements'!P146="*",'32-Exterior Improvements'!O146,'32-Exterior Improvements'!R146="*",'32-Exterior Improvements'!Q146,'32-Exterior Improvements'!T146="*",'32-Exterior Improvements'!S146),"")</f>
        <v/>
      </c>
      <c r="E4575" s="402" t="e">
        <f>D4575/'Project Data'!$D$22</f>
        <v>#VALUE!</v>
      </c>
      <c r="F4575" s="179" t="s">
        <v>44</v>
      </c>
      <c r="G4575" s="239" t="str" cm="1">
        <f t="array" ref="G4575">_xlfn.IFNA(_xlfn.IFS('32-Exterior Improvements'!F146="*",'32-Exterior Improvements'!E146,'32-Exterior Improvements'!H146="*",'32-Exterior Improvements'!G146,'32-Exterior Improvements'!J146="*",'32-Exterior Improvements'!I146,'32-Exterior Improvements'!L146="*",'32-Exterior Improvements'!K146,'32-Exterior Improvements'!N146="*",'32-Exterior Improvements'!M146,'32-Exterior Improvements'!P146="*",'32-Exterior Improvements'!O146,'32-Exterior Improvements'!R146="*",'32-Exterior Improvements'!Q146,'32-Exterior Improvements'!T146="*",'32-Exterior Improvements'!S146,'32-Exterior Improvements'!V146="*",'32-Exterior Improvements'!U146),"")</f>
        <v/>
      </c>
      <c r="H4575" s="236" t="e">
        <f>G4575/'Project Data'!$D$22</f>
        <v>#VALUE!</v>
      </c>
      <c r="I4575" s="186"/>
      <c r="J4575" s="224"/>
      <c r="K4575" s="404"/>
    </row>
    <row r="4576" spans="1:11" s="147" customFormat="1" ht="15.6" hidden="1">
      <c r="A4576" s="198">
        <f>'32-Exterior Improvements'!A147</f>
        <v>0</v>
      </c>
      <c r="B4576" s="399" t="str">
        <f>'32-Exterior Improvements'!B147</f>
        <v>32 17 13.23 Rubber Parking Bumpers</v>
      </c>
      <c r="C4576" s="399"/>
      <c r="D4576" s="402" t="str" cm="1">
        <f t="array" ref="D4576">_xlfn.IFNA(_xlfn.IFS('32-Exterior Improvements'!D147="*",'32-Exterior Improvements'!C147,'32-Exterior Improvements'!F147="*",'32-Exterior Improvements'!E147,'32-Exterior Improvements'!H147="*",'32-Exterior Improvements'!G147,'32-Exterior Improvements'!J147="*",'32-Exterior Improvements'!I147,'32-Exterior Improvements'!L147="*",'32-Exterior Improvements'!K147,'32-Exterior Improvements'!N147="*",'32-Exterior Improvements'!M147,'32-Exterior Improvements'!P147="*",'32-Exterior Improvements'!O147,'32-Exterior Improvements'!R147="*",'32-Exterior Improvements'!Q147,'32-Exterior Improvements'!T147="*",'32-Exterior Improvements'!S147),"")</f>
        <v/>
      </c>
      <c r="E4576" s="402" t="e">
        <f>D4576/'Project Data'!$D$22</f>
        <v>#VALUE!</v>
      </c>
      <c r="F4576" s="179" t="s">
        <v>44</v>
      </c>
      <c r="G4576" s="239" t="str" cm="1">
        <f t="array" ref="G4576">_xlfn.IFNA(_xlfn.IFS('32-Exterior Improvements'!F147="*",'32-Exterior Improvements'!E147,'32-Exterior Improvements'!H147="*",'32-Exterior Improvements'!G147,'32-Exterior Improvements'!J147="*",'32-Exterior Improvements'!I147,'32-Exterior Improvements'!L147="*",'32-Exterior Improvements'!K147,'32-Exterior Improvements'!N147="*",'32-Exterior Improvements'!M147,'32-Exterior Improvements'!P147="*",'32-Exterior Improvements'!O147,'32-Exterior Improvements'!R147="*",'32-Exterior Improvements'!Q147,'32-Exterior Improvements'!T147="*",'32-Exterior Improvements'!S147,'32-Exterior Improvements'!V147="*",'32-Exterior Improvements'!U147),"")</f>
        <v/>
      </c>
      <c r="H4576" s="236" t="e">
        <f>G4576/'Project Data'!$D$22</f>
        <v>#VALUE!</v>
      </c>
      <c r="I4576" s="186"/>
      <c r="J4576" s="224"/>
      <c r="K4576" s="404"/>
    </row>
    <row r="4577" spans="1:11" s="147" customFormat="1" ht="15.6" hidden="1">
      <c r="A4577" s="198">
        <f>'32-Exterior Improvements'!A148</f>
        <v>0</v>
      </c>
      <c r="B4577" s="399" t="str">
        <f>'32-Exterior Improvements'!B148</f>
        <v>32 17 13.26 Wood Parking Bumpers</v>
      </c>
      <c r="C4577" s="399"/>
      <c r="D4577" s="402" t="str" cm="1">
        <f t="array" ref="D4577">_xlfn.IFNA(_xlfn.IFS('32-Exterior Improvements'!D148="*",'32-Exterior Improvements'!C148,'32-Exterior Improvements'!F148="*",'32-Exterior Improvements'!E148,'32-Exterior Improvements'!H148="*",'32-Exterior Improvements'!G148,'32-Exterior Improvements'!J148="*",'32-Exterior Improvements'!I148,'32-Exterior Improvements'!L148="*",'32-Exterior Improvements'!K148,'32-Exterior Improvements'!N148="*",'32-Exterior Improvements'!M148,'32-Exterior Improvements'!P148="*",'32-Exterior Improvements'!O148,'32-Exterior Improvements'!R148="*",'32-Exterior Improvements'!Q148,'32-Exterior Improvements'!T148="*",'32-Exterior Improvements'!S148),"")</f>
        <v/>
      </c>
      <c r="E4577" s="402" t="e">
        <f>D4577/'Project Data'!$D$22</f>
        <v>#VALUE!</v>
      </c>
      <c r="F4577" s="174" t="s">
        <v>44</v>
      </c>
      <c r="G4577" s="239" t="str" cm="1">
        <f t="array" ref="G4577">_xlfn.IFNA(_xlfn.IFS('32-Exterior Improvements'!F148="*",'32-Exterior Improvements'!E148,'32-Exterior Improvements'!H148="*",'32-Exterior Improvements'!G148,'32-Exterior Improvements'!J148="*",'32-Exterior Improvements'!I148,'32-Exterior Improvements'!L148="*",'32-Exterior Improvements'!K148,'32-Exterior Improvements'!N148="*",'32-Exterior Improvements'!M148,'32-Exterior Improvements'!P148="*",'32-Exterior Improvements'!O148,'32-Exterior Improvements'!R148="*",'32-Exterior Improvements'!Q148,'32-Exterior Improvements'!T148="*",'32-Exterior Improvements'!S148,'32-Exterior Improvements'!V148="*",'32-Exterior Improvements'!U148),"")</f>
        <v/>
      </c>
      <c r="H4577" s="236" t="e">
        <f>G4577/'Project Data'!$D$22</f>
        <v>#VALUE!</v>
      </c>
      <c r="I4577" s="186"/>
      <c r="J4577" s="224"/>
      <c r="K4577" s="404"/>
    </row>
    <row r="4578" spans="1:11" s="147" customFormat="1" ht="15.6" hidden="1">
      <c r="A4578" s="198">
        <f>'32-Exterior Improvements'!A149</f>
        <v>0</v>
      </c>
      <c r="B4578" s="399" t="str">
        <f>'32-Exterior Improvements'!B149</f>
        <v>32 17 16 Manufactured Traffic-Calming Devices</v>
      </c>
      <c r="C4578" s="399"/>
      <c r="D4578" s="402" t="str" cm="1">
        <f t="array" ref="D4578">_xlfn.IFNA(_xlfn.IFS('32-Exterior Improvements'!D149="*",'32-Exterior Improvements'!C149,'32-Exterior Improvements'!F149="*",'32-Exterior Improvements'!E149,'32-Exterior Improvements'!H149="*",'32-Exterior Improvements'!G149,'32-Exterior Improvements'!J149="*",'32-Exterior Improvements'!I149,'32-Exterior Improvements'!L149="*",'32-Exterior Improvements'!K149,'32-Exterior Improvements'!N149="*",'32-Exterior Improvements'!M149,'32-Exterior Improvements'!P149="*",'32-Exterior Improvements'!O149,'32-Exterior Improvements'!R149="*",'32-Exterior Improvements'!Q149,'32-Exterior Improvements'!T149="*",'32-Exterior Improvements'!S149),"")</f>
        <v/>
      </c>
      <c r="E4578" s="402" t="e">
        <f>D4578/'Project Data'!$D$22</f>
        <v>#VALUE!</v>
      </c>
      <c r="F4578" s="174" t="s">
        <v>44</v>
      </c>
      <c r="G4578" s="239" t="str" cm="1">
        <f t="array" ref="G4578">_xlfn.IFNA(_xlfn.IFS('32-Exterior Improvements'!F149="*",'32-Exterior Improvements'!E149,'32-Exterior Improvements'!H149="*",'32-Exterior Improvements'!G149,'32-Exterior Improvements'!J149="*",'32-Exterior Improvements'!I149,'32-Exterior Improvements'!L149="*",'32-Exterior Improvements'!K149,'32-Exterior Improvements'!N149="*",'32-Exterior Improvements'!M149,'32-Exterior Improvements'!P149="*",'32-Exterior Improvements'!O149,'32-Exterior Improvements'!R149="*",'32-Exterior Improvements'!Q149,'32-Exterior Improvements'!T149="*",'32-Exterior Improvements'!S149,'32-Exterior Improvements'!V149="*",'32-Exterior Improvements'!U149),"")</f>
        <v/>
      </c>
      <c r="H4578" s="236" t="e">
        <f>G4578/'Project Data'!$D$22</f>
        <v>#VALUE!</v>
      </c>
      <c r="I4578" s="186"/>
      <c r="J4578" s="224"/>
      <c r="K4578" s="404"/>
    </row>
    <row r="4579" spans="1:11" s="147" customFormat="1" ht="15.6">
      <c r="A4579" s="398">
        <f>'32-Exterior Improvements'!A150</f>
        <v>1</v>
      </c>
      <c r="B4579" s="642" t="str">
        <f>'32-Exterior Improvements'!B150</f>
        <v>32 17 23 Pavement Markings</v>
      </c>
      <c r="C4579" s="643"/>
      <c r="D4579" s="402" t="str" cm="1">
        <f t="array" ref="D4579">_xlfn.IFNA(_xlfn.IFS('32-Exterior Improvements'!D150="*",'32-Exterior Improvements'!C150,'32-Exterior Improvements'!F150="*",'32-Exterior Improvements'!E150,'32-Exterior Improvements'!H150="*",'32-Exterior Improvements'!G150,'32-Exterior Improvements'!J150="*",'32-Exterior Improvements'!I150,'32-Exterior Improvements'!L150="*",'32-Exterior Improvements'!K150,'32-Exterior Improvements'!N150="*",'32-Exterior Improvements'!M150,'32-Exterior Improvements'!P150="*",'32-Exterior Improvements'!O150,'32-Exterior Improvements'!R150="*",'32-Exterior Improvements'!Q150,'32-Exterior Improvements'!T150="*",'32-Exterior Improvements'!S150),"")</f>
        <v>Included in Earthwork</v>
      </c>
      <c r="E4579" s="402"/>
      <c r="F4579" s="421" t="s">
        <v>44</v>
      </c>
      <c r="G4579" s="423" t="str" cm="1">
        <f t="array" ref="G4579">_xlfn.IFNA(_xlfn.IFS('32-Exterior Improvements'!F150="*",'32-Exterior Improvements'!E150,'32-Exterior Improvements'!H150="*",'32-Exterior Improvements'!G150,'32-Exterior Improvements'!J150="*",'32-Exterior Improvements'!I150,'32-Exterior Improvements'!L150="*",'32-Exterior Improvements'!K150,'32-Exterior Improvements'!N150="*",'32-Exterior Improvements'!M150,'32-Exterior Improvements'!P150="*",'32-Exterior Improvements'!O150,'32-Exterior Improvements'!R150="*",'32-Exterior Improvements'!Q150,'32-Exterior Improvements'!T150="*",'32-Exterior Improvements'!S150,'32-Exterior Improvements'!V150="*",'32-Exterior Improvements'!U150),"")</f>
        <v>Included in Earthwork</v>
      </c>
      <c r="H4579" s="402" t="e">
        <f>G4579/'Project Data'!$D$22</f>
        <v>#VALUE!</v>
      </c>
      <c r="I4579" s="426"/>
      <c r="J4579" s="427"/>
      <c r="K4579" s="404" t="s">
        <v>137</v>
      </c>
    </row>
    <row r="4580" spans="1:11" s="147" customFormat="1" ht="15.6" hidden="1">
      <c r="A4580" s="198">
        <f>'32-Exterior Improvements'!A151</f>
        <v>0</v>
      </c>
      <c r="B4580" s="399" t="str">
        <f>'32-Exterior Improvements'!B151</f>
        <v>32 17 23.13 Painted Pavement Markings</v>
      </c>
      <c r="C4580" s="399"/>
      <c r="D4580" s="402" t="str" cm="1">
        <f t="array" ref="D4580">_xlfn.IFNA(_xlfn.IFS('32-Exterior Improvements'!D151="*",'32-Exterior Improvements'!C151,'32-Exterior Improvements'!F151="*",'32-Exterior Improvements'!E151,'32-Exterior Improvements'!H151="*",'32-Exterior Improvements'!G151,'32-Exterior Improvements'!J151="*",'32-Exterior Improvements'!I151,'32-Exterior Improvements'!L151="*",'32-Exterior Improvements'!K151,'32-Exterior Improvements'!N151="*",'32-Exterior Improvements'!M151,'32-Exterior Improvements'!P151="*",'32-Exterior Improvements'!O151,'32-Exterior Improvements'!R151="*",'32-Exterior Improvements'!Q151,'32-Exterior Improvements'!T151="*",'32-Exterior Improvements'!S151),"")</f>
        <v/>
      </c>
      <c r="E4580" s="402" t="e">
        <f>D4580/'Project Data'!$D$22</f>
        <v>#VALUE!</v>
      </c>
      <c r="F4580" s="174" t="s">
        <v>44</v>
      </c>
      <c r="G4580" s="239" t="str" cm="1">
        <f t="array" ref="G4580">_xlfn.IFNA(_xlfn.IFS('32-Exterior Improvements'!F151="*",'32-Exterior Improvements'!E151,'32-Exterior Improvements'!H151="*",'32-Exterior Improvements'!G151,'32-Exterior Improvements'!J151="*",'32-Exterior Improvements'!I151,'32-Exterior Improvements'!L151="*",'32-Exterior Improvements'!K151,'32-Exterior Improvements'!N151="*",'32-Exterior Improvements'!M151,'32-Exterior Improvements'!P151="*",'32-Exterior Improvements'!O151,'32-Exterior Improvements'!R151="*",'32-Exterior Improvements'!Q151,'32-Exterior Improvements'!T151="*",'32-Exterior Improvements'!S151,'32-Exterior Improvements'!V151="*",'32-Exterior Improvements'!U151),"")</f>
        <v/>
      </c>
      <c r="H4580" s="236" t="e">
        <f>G4580/'Project Data'!$D$22</f>
        <v>#VALUE!</v>
      </c>
      <c r="I4580" s="186"/>
      <c r="J4580" s="224"/>
      <c r="K4580" s="404"/>
    </row>
    <row r="4581" spans="1:11" s="147" customFormat="1" ht="15.6" hidden="1">
      <c r="A4581" s="198">
        <f>'32-Exterior Improvements'!A152</f>
        <v>0</v>
      </c>
      <c r="B4581" s="399" t="str">
        <f>'32-Exterior Improvements'!B152</f>
        <v>32 17 23.23 Raised Pavement Markings</v>
      </c>
      <c r="C4581" s="399"/>
      <c r="D4581" s="402" t="str" cm="1">
        <f t="array" ref="D4581">_xlfn.IFNA(_xlfn.IFS('32-Exterior Improvements'!D152="*",'32-Exterior Improvements'!C152,'32-Exterior Improvements'!F152="*",'32-Exterior Improvements'!E152,'32-Exterior Improvements'!H152="*",'32-Exterior Improvements'!G152,'32-Exterior Improvements'!J152="*",'32-Exterior Improvements'!I152,'32-Exterior Improvements'!L152="*",'32-Exterior Improvements'!K152,'32-Exterior Improvements'!N152="*",'32-Exterior Improvements'!M152,'32-Exterior Improvements'!P152="*",'32-Exterior Improvements'!O152,'32-Exterior Improvements'!R152="*",'32-Exterior Improvements'!Q152,'32-Exterior Improvements'!T152="*",'32-Exterior Improvements'!S152),"")</f>
        <v/>
      </c>
      <c r="E4581" s="402" t="e">
        <f>D4581/'Project Data'!$D$22</f>
        <v>#VALUE!</v>
      </c>
      <c r="F4581" s="174" t="s">
        <v>44</v>
      </c>
      <c r="G4581" s="239" t="str" cm="1">
        <f t="array" ref="G4581">_xlfn.IFNA(_xlfn.IFS('32-Exterior Improvements'!F152="*",'32-Exterior Improvements'!E152,'32-Exterior Improvements'!H152="*",'32-Exterior Improvements'!G152,'32-Exterior Improvements'!J152="*",'32-Exterior Improvements'!I152,'32-Exterior Improvements'!L152="*",'32-Exterior Improvements'!K152,'32-Exterior Improvements'!N152="*",'32-Exterior Improvements'!M152,'32-Exterior Improvements'!P152="*",'32-Exterior Improvements'!O152,'32-Exterior Improvements'!R152="*",'32-Exterior Improvements'!Q152,'32-Exterior Improvements'!T152="*",'32-Exterior Improvements'!S152,'32-Exterior Improvements'!V152="*",'32-Exterior Improvements'!U152),"")</f>
        <v/>
      </c>
      <c r="H4581" s="236" t="e">
        <f>G4581/'Project Data'!$D$22</f>
        <v>#VALUE!</v>
      </c>
      <c r="I4581" s="186"/>
      <c r="J4581" s="224"/>
      <c r="K4581" s="404"/>
    </row>
    <row r="4582" spans="1:11" s="147" customFormat="1" ht="15.6" hidden="1">
      <c r="A4582" s="198">
        <f>'32-Exterior Improvements'!A153</f>
        <v>0</v>
      </c>
      <c r="B4582" s="399" t="str">
        <f>'32-Exterior Improvements'!B153</f>
        <v>32 17 23.33 Plastic Pavement Markings</v>
      </c>
      <c r="C4582" s="399"/>
      <c r="D4582" s="402" t="str" cm="1">
        <f t="array" ref="D4582">_xlfn.IFNA(_xlfn.IFS('32-Exterior Improvements'!D153="*",'32-Exterior Improvements'!C153,'32-Exterior Improvements'!F153="*",'32-Exterior Improvements'!E153,'32-Exterior Improvements'!H153="*",'32-Exterior Improvements'!G153,'32-Exterior Improvements'!J153="*",'32-Exterior Improvements'!I153,'32-Exterior Improvements'!L153="*",'32-Exterior Improvements'!K153,'32-Exterior Improvements'!N153="*",'32-Exterior Improvements'!M153,'32-Exterior Improvements'!P153="*",'32-Exterior Improvements'!O153,'32-Exterior Improvements'!R153="*",'32-Exterior Improvements'!Q153,'32-Exterior Improvements'!T153="*",'32-Exterior Improvements'!S153),"")</f>
        <v/>
      </c>
      <c r="E4582" s="402" t="e">
        <f>D4582/'Project Data'!$D$22</f>
        <v>#VALUE!</v>
      </c>
      <c r="F4582" s="174" t="s">
        <v>44</v>
      </c>
      <c r="G4582" s="239" t="str" cm="1">
        <f t="array" ref="G4582">_xlfn.IFNA(_xlfn.IFS('32-Exterior Improvements'!F153="*",'32-Exterior Improvements'!E153,'32-Exterior Improvements'!H153="*",'32-Exterior Improvements'!G153,'32-Exterior Improvements'!J153="*",'32-Exterior Improvements'!I153,'32-Exterior Improvements'!L153="*",'32-Exterior Improvements'!K153,'32-Exterior Improvements'!N153="*",'32-Exterior Improvements'!M153,'32-Exterior Improvements'!P153="*",'32-Exterior Improvements'!O153,'32-Exterior Improvements'!R153="*",'32-Exterior Improvements'!Q153,'32-Exterior Improvements'!T153="*",'32-Exterior Improvements'!S153,'32-Exterior Improvements'!V153="*",'32-Exterior Improvements'!U153),"")</f>
        <v/>
      </c>
      <c r="H4582" s="236" t="e">
        <f>G4582/'Project Data'!$D$22</f>
        <v>#VALUE!</v>
      </c>
      <c r="I4582" s="186"/>
      <c r="J4582" s="224"/>
      <c r="K4582" s="404"/>
    </row>
    <row r="4583" spans="1:11" s="147" customFormat="1" ht="15.6" hidden="1">
      <c r="A4583" s="198">
        <f>'32-Exterior Improvements'!A154</f>
        <v>0</v>
      </c>
      <c r="B4583" s="399" t="str">
        <f>'32-Exterior Improvements'!B154</f>
        <v>32 17 26 Tactile Warning Surfacing</v>
      </c>
      <c r="C4583" s="399"/>
      <c r="D4583" s="402" t="str" cm="1">
        <f t="array" ref="D4583">_xlfn.IFNA(_xlfn.IFS('32-Exterior Improvements'!D154="*",'32-Exterior Improvements'!C154,'32-Exterior Improvements'!F154="*",'32-Exterior Improvements'!E154,'32-Exterior Improvements'!H154="*",'32-Exterior Improvements'!G154,'32-Exterior Improvements'!J154="*",'32-Exterior Improvements'!I154,'32-Exterior Improvements'!L154="*",'32-Exterior Improvements'!K154,'32-Exterior Improvements'!N154="*",'32-Exterior Improvements'!M154,'32-Exterior Improvements'!P154="*",'32-Exterior Improvements'!O154,'32-Exterior Improvements'!R154="*",'32-Exterior Improvements'!Q154,'32-Exterior Improvements'!T154="*",'32-Exterior Improvements'!S154),"")</f>
        <v/>
      </c>
      <c r="E4583" s="402" t="e">
        <f>D4583/'Project Data'!$D$22</f>
        <v>#VALUE!</v>
      </c>
      <c r="F4583" s="174" t="s">
        <v>44</v>
      </c>
      <c r="G4583" s="239" t="str" cm="1">
        <f t="array" ref="G4583">_xlfn.IFNA(_xlfn.IFS('32-Exterior Improvements'!F154="*",'32-Exterior Improvements'!E154,'32-Exterior Improvements'!H154="*",'32-Exterior Improvements'!G154,'32-Exterior Improvements'!J154="*",'32-Exterior Improvements'!I154,'32-Exterior Improvements'!L154="*",'32-Exterior Improvements'!K154,'32-Exterior Improvements'!N154="*",'32-Exterior Improvements'!M154,'32-Exterior Improvements'!P154="*",'32-Exterior Improvements'!O154,'32-Exterior Improvements'!R154="*",'32-Exterior Improvements'!Q154,'32-Exterior Improvements'!T154="*",'32-Exterior Improvements'!S154,'32-Exterior Improvements'!V154="*",'32-Exterior Improvements'!U154),"")</f>
        <v/>
      </c>
      <c r="H4583" s="236" t="e">
        <f>G4583/'Project Data'!$D$22</f>
        <v>#VALUE!</v>
      </c>
      <c r="I4583" s="186"/>
      <c r="J4583" s="224"/>
      <c r="K4583" s="404"/>
    </row>
    <row r="4584" spans="1:11" s="147" customFormat="1" ht="15.6" hidden="1">
      <c r="A4584" s="198">
        <f>'32-Exterior Improvements'!A155</f>
        <v>0</v>
      </c>
      <c r="B4584" s="399" t="str">
        <f>'32-Exterior Improvements'!B155</f>
        <v>32 17 29 Pavement Embedded Warning Lights</v>
      </c>
      <c r="C4584" s="399"/>
      <c r="D4584" s="402" t="str" cm="1">
        <f t="array" ref="D4584">_xlfn.IFNA(_xlfn.IFS('32-Exterior Improvements'!D155="*",'32-Exterior Improvements'!C155,'32-Exterior Improvements'!F155="*",'32-Exterior Improvements'!E155,'32-Exterior Improvements'!H155="*",'32-Exterior Improvements'!G155,'32-Exterior Improvements'!J155="*",'32-Exterior Improvements'!I155,'32-Exterior Improvements'!L155="*",'32-Exterior Improvements'!K155,'32-Exterior Improvements'!N155="*",'32-Exterior Improvements'!M155,'32-Exterior Improvements'!P155="*",'32-Exterior Improvements'!O155,'32-Exterior Improvements'!R155="*",'32-Exterior Improvements'!Q155,'32-Exterior Improvements'!T155="*",'32-Exterior Improvements'!S155),"")</f>
        <v/>
      </c>
      <c r="E4584" s="402" t="e">
        <f>D4584/'Project Data'!$D$22</f>
        <v>#VALUE!</v>
      </c>
      <c r="F4584" s="174" t="s">
        <v>44</v>
      </c>
      <c r="G4584" s="239" t="str" cm="1">
        <f t="array" ref="G4584">_xlfn.IFNA(_xlfn.IFS('32-Exterior Improvements'!F155="*",'32-Exterior Improvements'!E155,'32-Exterior Improvements'!H155="*",'32-Exterior Improvements'!G155,'32-Exterior Improvements'!J155="*",'32-Exterior Improvements'!I155,'32-Exterior Improvements'!L155="*",'32-Exterior Improvements'!K155,'32-Exterior Improvements'!N155="*",'32-Exterior Improvements'!M155,'32-Exterior Improvements'!P155="*",'32-Exterior Improvements'!O155,'32-Exterior Improvements'!R155="*",'32-Exterior Improvements'!Q155,'32-Exterior Improvements'!T155="*",'32-Exterior Improvements'!S155,'32-Exterior Improvements'!V155="*",'32-Exterior Improvements'!U155),"")</f>
        <v/>
      </c>
      <c r="H4584" s="236" t="e">
        <f>G4584/'Project Data'!$D$22</f>
        <v>#VALUE!</v>
      </c>
      <c r="I4584" s="186"/>
      <c r="J4584" s="224"/>
      <c r="K4584" s="404"/>
    </row>
    <row r="4585" spans="1:11" s="147" customFormat="1" ht="15.6" hidden="1">
      <c r="A4585" s="198">
        <f>'32-Exterior Improvements'!A156</f>
        <v>0</v>
      </c>
      <c r="B4585" s="399" t="str">
        <f>'32-Exterior Improvements'!B156</f>
        <v>32 17 43 Pavement Snow Melting Systems</v>
      </c>
      <c r="C4585" s="399"/>
      <c r="D4585" s="402" t="str" cm="1">
        <f t="array" ref="D4585">_xlfn.IFNA(_xlfn.IFS('32-Exterior Improvements'!D156="*",'32-Exterior Improvements'!C156,'32-Exterior Improvements'!F156="*",'32-Exterior Improvements'!E156,'32-Exterior Improvements'!H156="*",'32-Exterior Improvements'!G156,'32-Exterior Improvements'!J156="*",'32-Exterior Improvements'!I156,'32-Exterior Improvements'!L156="*",'32-Exterior Improvements'!K156,'32-Exterior Improvements'!N156="*",'32-Exterior Improvements'!M156,'32-Exterior Improvements'!P156="*",'32-Exterior Improvements'!O156,'32-Exterior Improvements'!R156="*",'32-Exterior Improvements'!Q156,'32-Exterior Improvements'!T156="*",'32-Exterior Improvements'!S156),"")</f>
        <v/>
      </c>
      <c r="E4585" s="402" t="e">
        <f>D4585/'Project Data'!$D$22</f>
        <v>#VALUE!</v>
      </c>
      <c r="F4585" s="174" t="s">
        <v>44</v>
      </c>
      <c r="G4585" s="239" t="str" cm="1">
        <f t="array" ref="G4585">_xlfn.IFNA(_xlfn.IFS('32-Exterior Improvements'!F156="*",'32-Exterior Improvements'!E156,'32-Exterior Improvements'!H156="*",'32-Exterior Improvements'!G156,'32-Exterior Improvements'!J156="*",'32-Exterior Improvements'!I156,'32-Exterior Improvements'!L156="*",'32-Exterior Improvements'!K156,'32-Exterior Improvements'!N156="*",'32-Exterior Improvements'!M156,'32-Exterior Improvements'!P156="*",'32-Exterior Improvements'!O156,'32-Exterior Improvements'!R156="*",'32-Exterior Improvements'!Q156,'32-Exterior Improvements'!T156="*",'32-Exterior Improvements'!S156,'32-Exterior Improvements'!V156="*",'32-Exterior Improvements'!U156),"")</f>
        <v/>
      </c>
      <c r="H4585" s="236" t="e">
        <f>G4585/'Project Data'!$D$22</f>
        <v>#VALUE!</v>
      </c>
      <c r="I4585" s="186"/>
      <c r="J4585" s="224"/>
      <c r="K4585" s="404"/>
    </row>
    <row r="4586" spans="1:11" s="147" customFormat="1" ht="15.6" hidden="1">
      <c r="A4586" s="198">
        <f>'32-Exterior Improvements'!A157</f>
        <v>0</v>
      </c>
      <c r="B4586" s="399" t="str">
        <f>'32-Exterior Improvements'!B157</f>
        <v>32 18 00 Athletic and Recreational Surfacing</v>
      </c>
      <c r="C4586" s="399"/>
      <c r="D4586" s="402" t="str" cm="1">
        <f t="array" ref="D4586">_xlfn.IFNA(_xlfn.IFS('32-Exterior Improvements'!D157="*",'32-Exterior Improvements'!C157,'32-Exterior Improvements'!F157="*",'32-Exterior Improvements'!E157,'32-Exterior Improvements'!H157="*",'32-Exterior Improvements'!G157,'32-Exterior Improvements'!J157="*",'32-Exterior Improvements'!I157,'32-Exterior Improvements'!L157="*",'32-Exterior Improvements'!K157,'32-Exterior Improvements'!N157="*",'32-Exterior Improvements'!M157,'32-Exterior Improvements'!P157="*",'32-Exterior Improvements'!O157,'32-Exterior Improvements'!R157="*",'32-Exterior Improvements'!Q157,'32-Exterior Improvements'!T157="*",'32-Exterior Improvements'!S157),"")</f>
        <v/>
      </c>
      <c r="E4586" s="402" t="e">
        <f>D4586/'Project Data'!$D$22</f>
        <v>#VALUE!</v>
      </c>
      <c r="F4586" s="174" t="s">
        <v>44</v>
      </c>
      <c r="G4586" s="239" t="str" cm="1">
        <f t="array" ref="G4586">_xlfn.IFNA(_xlfn.IFS('32-Exterior Improvements'!F157="*",'32-Exterior Improvements'!E157,'32-Exterior Improvements'!H157="*",'32-Exterior Improvements'!G157,'32-Exterior Improvements'!J157="*",'32-Exterior Improvements'!I157,'32-Exterior Improvements'!L157="*",'32-Exterior Improvements'!K157,'32-Exterior Improvements'!N157="*",'32-Exterior Improvements'!M157,'32-Exterior Improvements'!P157="*",'32-Exterior Improvements'!O157,'32-Exterior Improvements'!R157="*",'32-Exterior Improvements'!Q157,'32-Exterior Improvements'!T157="*",'32-Exterior Improvements'!S157,'32-Exterior Improvements'!V157="*",'32-Exterior Improvements'!U157),"")</f>
        <v/>
      </c>
      <c r="H4586" s="236" t="e">
        <f>G4586/'Project Data'!$D$22</f>
        <v>#VALUE!</v>
      </c>
      <c r="I4586" s="186"/>
      <c r="J4586" s="224"/>
      <c r="K4586" s="404"/>
    </row>
    <row r="4587" spans="1:11" s="147" customFormat="1" ht="15.6" hidden="1">
      <c r="A4587" s="198">
        <f>'32-Exterior Improvements'!A158</f>
        <v>0</v>
      </c>
      <c r="B4587" s="399" t="str">
        <f>'32-Exterior Improvements'!B158</f>
        <v>32 18 13 Synthetic Grass Surfacing</v>
      </c>
      <c r="C4587" s="399"/>
      <c r="D4587" s="402" t="str" cm="1">
        <f t="array" ref="D4587">_xlfn.IFNA(_xlfn.IFS('32-Exterior Improvements'!D158="*",'32-Exterior Improvements'!C158,'32-Exterior Improvements'!F158="*",'32-Exterior Improvements'!E158,'32-Exterior Improvements'!H158="*",'32-Exterior Improvements'!G158,'32-Exterior Improvements'!J158="*",'32-Exterior Improvements'!I158,'32-Exterior Improvements'!L158="*",'32-Exterior Improvements'!K158,'32-Exterior Improvements'!N158="*",'32-Exterior Improvements'!M158,'32-Exterior Improvements'!P158="*",'32-Exterior Improvements'!O158,'32-Exterior Improvements'!R158="*",'32-Exterior Improvements'!Q158,'32-Exterior Improvements'!T158="*",'32-Exterior Improvements'!S158),"")</f>
        <v/>
      </c>
      <c r="E4587" s="402" t="e">
        <f>D4587/'Project Data'!$D$22</f>
        <v>#VALUE!</v>
      </c>
      <c r="F4587" s="174" t="s">
        <v>44</v>
      </c>
      <c r="G4587" s="239" t="str" cm="1">
        <f t="array" ref="G4587">_xlfn.IFNA(_xlfn.IFS('32-Exterior Improvements'!F158="*",'32-Exterior Improvements'!E158,'32-Exterior Improvements'!H158="*",'32-Exterior Improvements'!G158,'32-Exterior Improvements'!J158="*",'32-Exterior Improvements'!I158,'32-Exterior Improvements'!L158="*",'32-Exterior Improvements'!K158,'32-Exterior Improvements'!N158="*",'32-Exterior Improvements'!M158,'32-Exterior Improvements'!P158="*",'32-Exterior Improvements'!O158,'32-Exterior Improvements'!R158="*",'32-Exterior Improvements'!Q158,'32-Exterior Improvements'!T158="*",'32-Exterior Improvements'!S158,'32-Exterior Improvements'!V158="*",'32-Exterior Improvements'!U158),"")</f>
        <v/>
      </c>
      <c r="H4587" s="236" t="e">
        <f>G4587/'Project Data'!$D$22</f>
        <v>#VALUE!</v>
      </c>
      <c r="I4587" s="186"/>
      <c r="J4587" s="224"/>
      <c r="K4587" s="404"/>
    </row>
    <row r="4588" spans="1:11" s="147" customFormat="1" ht="15.6" hidden="1">
      <c r="A4588" s="198">
        <f>'32-Exterior Improvements'!A159</f>
        <v>0</v>
      </c>
      <c r="B4588" s="399" t="str">
        <f>'32-Exterior Improvements'!B159</f>
        <v>32 18 16 Synthetic Resilient Surfacing</v>
      </c>
      <c r="C4588" s="399"/>
      <c r="D4588" s="402" t="str" cm="1">
        <f t="array" ref="D4588">_xlfn.IFNA(_xlfn.IFS('32-Exterior Improvements'!D159="*",'32-Exterior Improvements'!C159,'32-Exterior Improvements'!F159="*",'32-Exterior Improvements'!E159,'32-Exterior Improvements'!H159="*",'32-Exterior Improvements'!G159,'32-Exterior Improvements'!J159="*",'32-Exterior Improvements'!I159,'32-Exterior Improvements'!L159="*",'32-Exterior Improvements'!K159,'32-Exterior Improvements'!N159="*",'32-Exterior Improvements'!M159,'32-Exterior Improvements'!P159="*",'32-Exterior Improvements'!O159,'32-Exterior Improvements'!R159="*",'32-Exterior Improvements'!Q159,'32-Exterior Improvements'!T159="*",'32-Exterior Improvements'!S159),"")</f>
        <v/>
      </c>
      <c r="E4588" s="402" t="e">
        <f>D4588/'Project Data'!$D$22</f>
        <v>#VALUE!</v>
      </c>
      <c r="F4588" s="174" t="s">
        <v>44</v>
      </c>
      <c r="G4588" s="239" t="str" cm="1">
        <f t="array" ref="G4588">_xlfn.IFNA(_xlfn.IFS('32-Exterior Improvements'!F159="*",'32-Exterior Improvements'!E159,'32-Exterior Improvements'!H159="*",'32-Exterior Improvements'!G159,'32-Exterior Improvements'!J159="*",'32-Exterior Improvements'!I159,'32-Exterior Improvements'!L159="*",'32-Exterior Improvements'!K159,'32-Exterior Improvements'!N159="*",'32-Exterior Improvements'!M159,'32-Exterior Improvements'!P159="*",'32-Exterior Improvements'!O159,'32-Exterior Improvements'!R159="*",'32-Exterior Improvements'!Q159,'32-Exterior Improvements'!T159="*",'32-Exterior Improvements'!S159,'32-Exterior Improvements'!V159="*",'32-Exterior Improvements'!U159),"")</f>
        <v/>
      </c>
      <c r="H4588" s="236" t="e">
        <f>G4588/'Project Data'!$D$22</f>
        <v>#VALUE!</v>
      </c>
      <c r="I4588" s="186"/>
      <c r="J4588" s="224"/>
      <c r="K4588" s="404"/>
    </row>
    <row r="4589" spans="1:11" s="147" customFormat="1" ht="15.6" hidden="1">
      <c r="A4589" s="198">
        <f>'32-Exterior Improvements'!A160</f>
        <v>0</v>
      </c>
      <c r="B4589" s="399" t="str">
        <f>'32-Exterior Improvements'!B160</f>
        <v>32 18 16.13 Playground Protective Surfacing</v>
      </c>
      <c r="C4589" s="399"/>
      <c r="D4589" s="402" t="str" cm="1">
        <f t="array" ref="D4589">_xlfn.IFNA(_xlfn.IFS('32-Exterior Improvements'!D160="*",'32-Exterior Improvements'!C160,'32-Exterior Improvements'!F160="*",'32-Exterior Improvements'!E160,'32-Exterior Improvements'!H160="*",'32-Exterior Improvements'!G160,'32-Exterior Improvements'!J160="*",'32-Exterior Improvements'!I160,'32-Exterior Improvements'!L160="*",'32-Exterior Improvements'!K160,'32-Exterior Improvements'!N160="*",'32-Exterior Improvements'!M160,'32-Exterior Improvements'!P160="*",'32-Exterior Improvements'!O160,'32-Exterior Improvements'!R160="*",'32-Exterior Improvements'!Q160,'32-Exterior Improvements'!T160="*",'32-Exterior Improvements'!S160),"")</f>
        <v/>
      </c>
      <c r="E4589" s="402" t="e">
        <f>D4589/'Project Data'!$D$22</f>
        <v>#VALUE!</v>
      </c>
      <c r="F4589" s="174" t="s">
        <v>44</v>
      </c>
      <c r="G4589" s="239" t="str" cm="1">
        <f t="array" ref="G4589">_xlfn.IFNA(_xlfn.IFS('32-Exterior Improvements'!F160="*",'32-Exterior Improvements'!E160,'32-Exterior Improvements'!H160="*",'32-Exterior Improvements'!G160,'32-Exterior Improvements'!J160="*",'32-Exterior Improvements'!I160,'32-Exterior Improvements'!L160="*",'32-Exterior Improvements'!K160,'32-Exterior Improvements'!N160="*",'32-Exterior Improvements'!M160,'32-Exterior Improvements'!P160="*",'32-Exterior Improvements'!O160,'32-Exterior Improvements'!R160="*",'32-Exterior Improvements'!Q160,'32-Exterior Improvements'!T160="*",'32-Exterior Improvements'!S160,'32-Exterior Improvements'!V160="*",'32-Exterior Improvements'!U160),"")</f>
        <v/>
      </c>
      <c r="H4589" s="236" t="e">
        <f>G4589/'Project Data'!$D$22</f>
        <v>#VALUE!</v>
      </c>
      <c r="I4589" s="186"/>
      <c r="J4589" s="224"/>
      <c r="K4589" s="404"/>
    </row>
    <row r="4590" spans="1:11" s="147" customFormat="1" ht="15.6" hidden="1">
      <c r="A4590" s="198">
        <f>'32-Exterior Improvements'!A161</f>
        <v>0</v>
      </c>
      <c r="B4590" s="399" t="str">
        <f>'32-Exterior Improvements'!B161</f>
        <v>32 18 23 Athletic Surfacing</v>
      </c>
      <c r="C4590" s="399"/>
      <c r="D4590" s="402" t="str" cm="1">
        <f t="array" ref="D4590">_xlfn.IFNA(_xlfn.IFS('32-Exterior Improvements'!D161="*",'32-Exterior Improvements'!C161,'32-Exterior Improvements'!F161="*",'32-Exterior Improvements'!E161,'32-Exterior Improvements'!H161="*",'32-Exterior Improvements'!G161,'32-Exterior Improvements'!J161="*",'32-Exterior Improvements'!I161,'32-Exterior Improvements'!L161="*",'32-Exterior Improvements'!K161,'32-Exterior Improvements'!N161="*",'32-Exterior Improvements'!M161,'32-Exterior Improvements'!P161="*",'32-Exterior Improvements'!O161,'32-Exterior Improvements'!R161="*",'32-Exterior Improvements'!Q161,'32-Exterior Improvements'!T161="*",'32-Exterior Improvements'!S161),"")</f>
        <v/>
      </c>
      <c r="E4590" s="402" t="e">
        <f>D4590/'Project Data'!$D$22</f>
        <v>#VALUE!</v>
      </c>
      <c r="F4590" s="174" t="s">
        <v>44</v>
      </c>
      <c r="G4590" s="239" t="str" cm="1">
        <f t="array" ref="G4590">_xlfn.IFNA(_xlfn.IFS('32-Exterior Improvements'!F161="*",'32-Exterior Improvements'!E161,'32-Exterior Improvements'!H161="*",'32-Exterior Improvements'!G161,'32-Exterior Improvements'!J161="*",'32-Exterior Improvements'!I161,'32-Exterior Improvements'!L161="*",'32-Exterior Improvements'!K161,'32-Exterior Improvements'!N161="*",'32-Exterior Improvements'!M161,'32-Exterior Improvements'!P161="*",'32-Exterior Improvements'!O161,'32-Exterior Improvements'!R161="*",'32-Exterior Improvements'!Q161,'32-Exterior Improvements'!T161="*",'32-Exterior Improvements'!S161,'32-Exterior Improvements'!V161="*",'32-Exterior Improvements'!U161),"")</f>
        <v/>
      </c>
      <c r="H4590" s="236" t="e">
        <f>G4590/'Project Data'!$D$22</f>
        <v>#VALUE!</v>
      </c>
      <c r="I4590" s="186"/>
      <c r="J4590" s="224"/>
      <c r="K4590" s="404"/>
    </row>
    <row r="4591" spans="1:11" s="147" customFormat="1" ht="15.6" hidden="1">
      <c r="A4591" s="198">
        <f>'32-Exterior Improvements'!A162</f>
        <v>0</v>
      </c>
      <c r="B4591" s="399" t="str">
        <f>'32-Exterior Improvements'!B162</f>
        <v>32 18 23.13 Baseball Field Surfacing</v>
      </c>
      <c r="C4591" s="399"/>
      <c r="D4591" s="402" t="str" cm="1">
        <f t="array" ref="D4591">_xlfn.IFNA(_xlfn.IFS('32-Exterior Improvements'!D162="*",'32-Exterior Improvements'!C162,'32-Exterior Improvements'!F162="*",'32-Exterior Improvements'!E162,'32-Exterior Improvements'!H162="*",'32-Exterior Improvements'!G162,'32-Exterior Improvements'!J162="*",'32-Exterior Improvements'!I162,'32-Exterior Improvements'!L162="*",'32-Exterior Improvements'!K162,'32-Exterior Improvements'!N162="*",'32-Exterior Improvements'!M162,'32-Exterior Improvements'!P162="*",'32-Exterior Improvements'!O162,'32-Exterior Improvements'!R162="*",'32-Exterior Improvements'!Q162,'32-Exterior Improvements'!T162="*",'32-Exterior Improvements'!S162),"")</f>
        <v/>
      </c>
      <c r="E4591" s="402" t="e">
        <f>D4591/'Project Data'!$D$22</f>
        <v>#VALUE!</v>
      </c>
      <c r="F4591" s="174" t="s">
        <v>44</v>
      </c>
      <c r="G4591" s="239" t="str" cm="1">
        <f t="array" ref="G4591">_xlfn.IFNA(_xlfn.IFS('32-Exterior Improvements'!F162="*",'32-Exterior Improvements'!E162,'32-Exterior Improvements'!H162="*",'32-Exterior Improvements'!G162,'32-Exterior Improvements'!J162="*",'32-Exterior Improvements'!I162,'32-Exterior Improvements'!L162="*",'32-Exterior Improvements'!K162,'32-Exterior Improvements'!N162="*",'32-Exterior Improvements'!M162,'32-Exterior Improvements'!P162="*",'32-Exterior Improvements'!O162,'32-Exterior Improvements'!R162="*",'32-Exterior Improvements'!Q162,'32-Exterior Improvements'!T162="*",'32-Exterior Improvements'!S162,'32-Exterior Improvements'!V162="*",'32-Exterior Improvements'!U162),"")</f>
        <v/>
      </c>
      <c r="H4591" s="236" t="e">
        <f>G4591/'Project Data'!$D$22</f>
        <v>#VALUE!</v>
      </c>
      <c r="I4591" s="186"/>
      <c r="J4591" s="224"/>
      <c r="K4591" s="404"/>
    </row>
    <row r="4592" spans="1:11" s="147" customFormat="1" ht="15.6" hidden="1">
      <c r="A4592" s="198">
        <f>'32-Exterior Improvements'!A163</f>
        <v>0</v>
      </c>
      <c r="B4592" s="399" t="str">
        <f>'32-Exterior Improvements'!B163</f>
        <v>32 18 23.16 Natural Baseball Field Surfacing</v>
      </c>
      <c r="C4592" s="399"/>
      <c r="D4592" s="402" t="str" cm="1">
        <f t="array" ref="D4592">_xlfn.IFNA(_xlfn.IFS('32-Exterior Improvements'!D163="*",'32-Exterior Improvements'!C163,'32-Exterior Improvements'!F163="*",'32-Exterior Improvements'!E163,'32-Exterior Improvements'!H163="*",'32-Exterior Improvements'!G163,'32-Exterior Improvements'!J163="*",'32-Exterior Improvements'!I163,'32-Exterior Improvements'!L163="*",'32-Exterior Improvements'!K163,'32-Exterior Improvements'!N163="*",'32-Exterior Improvements'!M163,'32-Exterior Improvements'!P163="*",'32-Exterior Improvements'!O163,'32-Exterior Improvements'!R163="*",'32-Exterior Improvements'!Q163,'32-Exterior Improvements'!T163="*",'32-Exterior Improvements'!S163),"")</f>
        <v/>
      </c>
      <c r="E4592" s="402" t="e">
        <f>D4592/'Project Data'!$D$22</f>
        <v>#VALUE!</v>
      </c>
      <c r="F4592" s="174" t="s">
        <v>44</v>
      </c>
      <c r="G4592" s="239" t="str" cm="1">
        <f t="array" ref="G4592">_xlfn.IFNA(_xlfn.IFS('32-Exterior Improvements'!F163="*",'32-Exterior Improvements'!E163,'32-Exterior Improvements'!H163="*",'32-Exterior Improvements'!G163,'32-Exterior Improvements'!J163="*",'32-Exterior Improvements'!I163,'32-Exterior Improvements'!L163="*",'32-Exterior Improvements'!K163,'32-Exterior Improvements'!N163="*",'32-Exterior Improvements'!M163,'32-Exterior Improvements'!P163="*",'32-Exterior Improvements'!O163,'32-Exterior Improvements'!R163="*",'32-Exterior Improvements'!Q163,'32-Exterior Improvements'!T163="*",'32-Exterior Improvements'!S163,'32-Exterior Improvements'!V163="*",'32-Exterior Improvements'!U163),"")</f>
        <v/>
      </c>
      <c r="H4592" s="236" t="e">
        <f>G4592/'Project Data'!$D$22</f>
        <v>#VALUE!</v>
      </c>
      <c r="I4592" s="186"/>
      <c r="J4592" s="224"/>
      <c r="K4592" s="404"/>
    </row>
    <row r="4593" spans="1:11" s="147" customFormat="1" ht="15.6" hidden="1">
      <c r="A4593" s="198">
        <f>'32-Exterior Improvements'!A164</f>
        <v>0</v>
      </c>
      <c r="B4593" s="399" t="str">
        <f>'32-Exterior Improvements'!B164</f>
        <v>32 18 23.19 Synthetic Baseball Field Surfacing</v>
      </c>
      <c r="C4593" s="399"/>
      <c r="D4593" s="402" t="str" cm="1">
        <f t="array" ref="D4593">_xlfn.IFNA(_xlfn.IFS('32-Exterior Improvements'!D164="*",'32-Exterior Improvements'!C164,'32-Exterior Improvements'!F164="*",'32-Exterior Improvements'!E164,'32-Exterior Improvements'!H164="*",'32-Exterior Improvements'!G164,'32-Exterior Improvements'!J164="*",'32-Exterior Improvements'!I164,'32-Exterior Improvements'!L164="*",'32-Exterior Improvements'!K164,'32-Exterior Improvements'!N164="*",'32-Exterior Improvements'!M164,'32-Exterior Improvements'!P164="*",'32-Exterior Improvements'!O164,'32-Exterior Improvements'!R164="*",'32-Exterior Improvements'!Q164,'32-Exterior Improvements'!T164="*",'32-Exterior Improvements'!S164),"")</f>
        <v/>
      </c>
      <c r="E4593" s="402" t="e">
        <f>D4593/'Project Data'!$D$22</f>
        <v>#VALUE!</v>
      </c>
      <c r="F4593" s="174" t="s">
        <v>44</v>
      </c>
      <c r="G4593" s="239" t="str" cm="1">
        <f t="array" ref="G4593">_xlfn.IFNA(_xlfn.IFS('32-Exterior Improvements'!F164="*",'32-Exterior Improvements'!E164,'32-Exterior Improvements'!H164="*",'32-Exterior Improvements'!G164,'32-Exterior Improvements'!J164="*",'32-Exterior Improvements'!I164,'32-Exterior Improvements'!L164="*",'32-Exterior Improvements'!K164,'32-Exterior Improvements'!N164="*",'32-Exterior Improvements'!M164,'32-Exterior Improvements'!P164="*",'32-Exterior Improvements'!O164,'32-Exterior Improvements'!R164="*",'32-Exterior Improvements'!Q164,'32-Exterior Improvements'!T164="*",'32-Exterior Improvements'!S164,'32-Exterior Improvements'!V164="*",'32-Exterior Improvements'!U164),"")</f>
        <v/>
      </c>
      <c r="H4593" s="236" t="e">
        <f>G4593/'Project Data'!$D$22</f>
        <v>#VALUE!</v>
      </c>
      <c r="I4593" s="186"/>
      <c r="J4593" s="224"/>
      <c r="K4593" s="404"/>
    </row>
    <row r="4594" spans="1:11" s="147" customFormat="1" ht="15.6" hidden="1">
      <c r="A4594" s="198">
        <f>'32-Exterior Improvements'!A165</f>
        <v>0</v>
      </c>
      <c r="B4594" s="399" t="str">
        <f>'32-Exterior Improvements'!B165</f>
        <v>32 18 23.23 Field Sport Surfacing</v>
      </c>
      <c r="C4594" s="399"/>
      <c r="D4594" s="402" t="str" cm="1">
        <f t="array" ref="D4594">_xlfn.IFNA(_xlfn.IFS('32-Exterior Improvements'!D165="*",'32-Exterior Improvements'!C165,'32-Exterior Improvements'!F165="*",'32-Exterior Improvements'!E165,'32-Exterior Improvements'!H165="*",'32-Exterior Improvements'!G165,'32-Exterior Improvements'!J165="*",'32-Exterior Improvements'!I165,'32-Exterior Improvements'!L165="*",'32-Exterior Improvements'!K165,'32-Exterior Improvements'!N165="*",'32-Exterior Improvements'!M165,'32-Exterior Improvements'!P165="*",'32-Exterior Improvements'!O165,'32-Exterior Improvements'!R165="*",'32-Exterior Improvements'!Q165,'32-Exterior Improvements'!T165="*",'32-Exterior Improvements'!S165),"")</f>
        <v/>
      </c>
      <c r="E4594" s="402" t="e">
        <f>D4594/'Project Data'!$D$22</f>
        <v>#VALUE!</v>
      </c>
      <c r="F4594" s="174" t="s">
        <v>44</v>
      </c>
      <c r="G4594" s="239" t="str" cm="1">
        <f t="array" ref="G4594">_xlfn.IFNA(_xlfn.IFS('32-Exterior Improvements'!F165="*",'32-Exterior Improvements'!E165,'32-Exterior Improvements'!H165="*",'32-Exterior Improvements'!G165,'32-Exterior Improvements'!J165="*",'32-Exterior Improvements'!I165,'32-Exterior Improvements'!L165="*",'32-Exterior Improvements'!K165,'32-Exterior Improvements'!N165="*",'32-Exterior Improvements'!M165,'32-Exterior Improvements'!P165="*",'32-Exterior Improvements'!O165,'32-Exterior Improvements'!R165="*",'32-Exterior Improvements'!Q165,'32-Exterior Improvements'!T165="*",'32-Exterior Improvements'!S165,'32-Exterior Improvements'!V165="*",'32-Exterior Improvements'!U165),"")</f>
        <v/>
      </c>
      <c r="H4594" s="236" t="e">
        <f>G4594/'Project Data'!$D$22</f>
        <v>#VALUE!</v>
      </c>
      <c r="I4594" s="186"/>
      <c r="J4594" s="224"/>
      <c r="K4594" s="404"/>
    </row>
    <row r="4595" spans="1:11" s="147" customFormat="1" ht="15.6" hidden="1">
      <c r="A4595" s="198">
        <f>'32-Exterior Improvements'!A166</f>
        <v>0</v>
      </c>
      <c r="B4595" s="399" t="str">
        <f>'32-Exterior Improvements'!B166</f>
        <v>32 18 23.26 Natural Field Sport Surfacing</v>
      </c>
      <c r="C4595" s="399"/>
      <c r="D4595" s="402" t="str" cm="1">
        <f t="array" ref="D4595">_xlfn.IFNA(_xlfn.IFS('32-Exterior Improvements'!D166="*",'32-Exterior Improvements'!C166,'32-Exterior Improvements'!F166="*",'32-Exterior Improvements'!E166,'32-Exterior Improvements'!H166="*",'32-Exterior Improvements'!G166,'32-Exterior Improvements'!J166="*",'32-Exterior Improvements'!I166,'32-Exterior Improvements'!L166="*",'32-Exterior Improvements'!K166,'32-Exterior Improvements'!N166="*",'32-Exterior Improvements'!M166,'32-Exterior Improvements'!P166="*",'32-Exterior Improvements'!O166,'32-Exterior Improvements'!R166="*",'32-Exterior Improvements'!Q166,'32-Exterior Improvements'!T166="*",'32-Exterior Improvements'!S166),"")</f>
        <v/>
      </c>
      <c r="E4595" s="402" t="e">
        <f>D4595/'Project Data'!$D$22</f>
        <v>#VALUE!</v>
      </c>
      <c r="F4595" s="174" t="s">
        <v>44</v>
      </c>
      <c r="G4595" s="239" t="str" cm="1">
        <f t="array" ref="G4595">_xlfn.IFNA(_xlfn.IFS('32-Exterior Improvements'!F166="*",'32-Exterior Improvements'!E166,'32-Exterior Improvements'!H166="*",'32-Exterior Improvements'!G166,'32-Exterior Improvements'!J166="*",'32-Exterior Improvements'!I166,'32-Exterior Improvements'!L166="*",'32-Exterior Improvements'!K166,'32-Exterior Improvements'!N166="*",'32-Exterior Improvements'!M166,'32-Exterior Improvements'!P166="*",'32-Exterior Improvements'!O166,'32-Exterior Improvements'!R166="*",'32-Exterior Improvements'!Q166,'32-Exterior Improvements'!T166="*",'32-Exterior Improvements'!S166,'32-Exterior Improvements'!V166="*",'32-Exterior Improvements'!U166),"")</f>
        <v/>
      </c>
      <c r="H4595" s="236" t="e">
        <f>G4595/'Project Data'!$D$22</f>
        <v>#VALUE!</v>
      </c>
      <c r="I4595" s="186"/>
      <c r="J4595" s="224"/>
      <c r="K4595" s="404"/>
    </row>
    <row r="4596" spans="1:11" s="147" customFormat="1" ht="15.6" hidden="1">
      <c r="A4596" s="198">
        <f>'32-Exterior Improvements'!A167</f>
        <v>0</v>
      </c>
      <c r="B4596" s="399" t="str">
        <f>'32-Exterior Improvements'!B167</f>
        <v>32 18 23.29 Synthetic Field Sport Surfacing</v>
      </c>
      <c r="C4596" s="399"/>
      <c r="D4596" s="402" t="str" cm="1">
        <f t="array" ref="D4596">_xlfn.IFNA(_xlfn.IFS('32-Exterior Improvements'!D167="*",'32-Exterior Improvements'!C167,'32-Exterior Improvements'!F167="*",'32-Exterior Improvements'!E167,'32-Exterior Improvements'!H167="*",'32-Exterior Improvements'!G167,'32-Exterior Improvements'!J167="*",'32-Exterior Improvements'!I167,'32-Exterior Improvements'!L167="*",'32-Exterior Improvements'!K167,'32-Exterior Improvements'!N167="*",'32-Exterior Improvements'!M167,'32-Exterior Improvements'!P167="*",'32-Exterior Improvements'!O167,'32-Exterior Improvements'!R167="*",'32-Exterior Improvements'!Q167,'32-Exterior Improvements'!T167="*",'32-Exterior Improvements'!S167),"")</f>
        <v/>
      </c>
      <c r="E4596" s="402" t="e">
        <f>D4596/'Project Data'!$D$22</f>
        <v>#VALUE!</v>
      </c>
      <c r="F4596" s="174" t="s">
        <v>44</v>
      </c>
      <c r="G4596" s="239" t="str" cm="1">
        <f t="array" ref="G4596">_xlfn.IFNA(_xlfn.IFS('32-Exterior Improvements'!F167="*",'32-Exterior Improvements'!E167,'32-Exterior Improvements'!H167="*",'32-Exterior Improvements'!G167,'32-Exterior Improvements'!J167="*",'32-Exterior Improvements'!I167,'32-Exterior Improvements'!L167="*",'32-Exterior Improvements'!K167,'32-Exterior Improvements'!N167="*",'32-Exterior Improvements'!M167,'32-Exterior Improvements'!P167="*",'32-Exterior Improvements'!O167,'32-Exterior Improvements'!R167="*",'32-Exterior Improvements'!Q167,'32-Exterior Improvements'!T167="*",'32-Exterior Improvements'!S167,'32-Exterior Improvements'!V167="*",'32-Exterior Improvements'!U167),"")</f>
        <v/>
      </c>
      <c r="H4596" s="236" t="e">
        <f>G4596/'Project Data'!$D$22</f>
        <v>#VALUE!</v>
      </c>
      <c r="I4596" s="186"/>
      <c r="J4596" s="224"/>
      <c r="K4596" s="404"/>
    </row>
    <row r="4597" spans="1:11" s="147" customFormat="1" ht="15.6" hidden="1">
      <c r="A4597" s="198">
        <f>'32-Exterior Improvements'!A168</f>
        <v>0</v>
      </c>
      <c r="B4597" s="399" t="str">
        <f>'32-Exterior Improvements'!B168</f>
        <v>32 18 23.33 Running Track Surfacing</v>
      </c>
      <c r="C4597" s="399"/>
      <c r="D4597" s="402" t="str" cm="1">
        <f t="array" ref="D4597">_xlfn.IFNA(_xlfn.IFS('32-Exterior Improvements'!D168="*",'32-Exterior Improvements'!C168,'32-Exterior Improvements'!F168="*",'32-Exterior Improvements'!E168,'32-Exterior Improvements'!H168="*",'32-Exterior Improvements'!G168,'32-Exterior Improvements'!J168="*",'32-Exterior Improvements'!I168,'32-Exterior Improvements'!L168="*",'32-Exterior Improvements'!K168,'32-Exterior Improvements'!N168="*",'32-Exterior Improvements'!M168,'32-Exterior Improvements'!P168="*",'32-Exterior Improvements'!O168,'32-Exterior Improvements'!R168="*",'32-Exterior Improvements'!Q168,'32-Exterior Improvements'!T168="*",'32-Exterior Improvements'!S168),"")</f>
        <v/>
      </c>
      <c r="E4597" s="402" t="e">
        <f>D4597/'Project Data'!$D$22</f>
        <v>#VALUE!</v>
      </c>
      <c r="F4597" s="174" t="s">
        <v>44</v>
      </c>
      <c r="G4597" s="239" t="str" cm="1">
        <f t="array" ref="G4597">_xlfn.IFNA(_xlfn.IFS('32-Exterior Improvements'!F168="*",'32-Exterior Improvements'!E168,'32-Exterior Improvements'!H168="*",'32-Exterior Improvements'!G168,'32-Exterior Improvements'!J168="*",'32-Exterior Improvements'!I168,'32-Exterior Improvements'!L168="*",'32-Exterior Improvements'!K168,'32-Exterior Improvements'!N168="*",'32-Exterior Improvements'!M168,'32-Exterior Improvements'!P168="*",'32-Exterior Improvements'!O168,'32-Exterior Improvements'!R168="*",'32-Exterior Improvements'!Q168,'32-Exterior Improvements'!T168="*",'32-Exterior Improvements'!S168,'32-Exterior Improvements'!V168="*",'32-Exterior Improvements'!U168),"")</f>
        <v/>
      </c>
      <c r="H4597" s="236" t="e">
        <f>G4597/'Project Data'!$D$22</f>
        <v>#VALUE!</v>
      </c>
      <c r="I4597" s="186"/>
      <c r="J4597" s="224"/>
      <c r="K4597" s="404"/>
    </row>
    <row r="4598" spans="1:11" s="147" customFormat="1" ht="15.6" hidden="1">
      <c r="A4598" s="198">
        <f>'32-Exterior Improvements'!A169</f>
        <v>0</v>
      </c>
      <c r="B4598" s="399" t="str">
        <f>'32-Exterior Improvements'!B169</f>
        <v>32 18 23.36 Natural Running Track Surfacing</v>
      </c>
      <c r="C4598" s="399"/>
      <c r="D4598" s="402" t="str" cm="1">
        <f t="array" ref="D4598">_xlfn.IFNA(_xlfn.IFS('32-Exterior Improvements'!D169="*",'32-Exterior Improvements'!C169,'32-Exterior Improvements'!F169="*",'32-Exterior Improvements'!E169,'32-Exterior Improvements'!H169="*",'32-Exterior Improvements'!G169,'32-Exterior Improvements'!J169="*",'32-Exterior Improvements'!I169,'32-Exterior Improvements'!L169="*",'32-Exterior Improvements'!K169,'32-Exterior Improvements'!N169="*",'32-Exterior Improvements'!M169,'32-Exterior Improvements'!P169="*",'32-Exterior Improvements'!O169,'32-Exterior Improvements'!R169="*",'32-Exterior Improvements'!Q169,'32-Exterior Improvements'!T169="*",'32-Exterior Improvements'!S169),"")</f>
        <v/>
      </c>
      <c r="E4598" s="402" t="e">
        <f>D4598/'Project Data'!$D$22</f>
        <v>#VALUE!</v>
      </c>
      <c r="F4598" s="174" t="s">
        <v>44</v>
      </c>
      <c r="G4598" s="239" t="str" cm="1">
        <f t="array" ref="G4598">_xlfn.IFNA(_xlfn.IFS('32-Exterior Improvements'!F169="*",'32-Exterior Improvements'!E169,'32-Exterior Improvements'!H169="*",'32-Exterior Improvements'!G169,'32-Exterior Improvements'!J169="*",'32-Exterior Improvements'!I169,'32-Exterior Improvements'!L169="*",'32-Exterior Improvements'!K169,'32-Exterior Improvements'!N169="*",'32-Exterior Improvements'!M169,'32-Exterior Improvements'!P169="*",'32-Exterior Improvements'!O169,'32-Exterior Improvements'!R169="*",'32-Exterior Improvements'!Q169,'32-Exterior Improvements'!T169="*",'32-Exterior Improvements'!S169,'32-Exterior Improvements'!V169="*",'32-Exterior Improvements'!U169),"")</f>
        <v/>
      </c>
      <c r="H4598" s="236" t="e">
        <f>G4598/'Project Data'!$D$22</f>
        <v>#VALUE!</v>
      </c>
      <c r="I4598" s="186"/>
      <c r="J4598" s="224"/>
      <c r="K4598" s="404"/>
    </row>
    <row r="4599" spans="1:11" s="147" customFormat="1" ht="15.6" hidden="1">
      <c r="A4599" s="198">
        <f>'32-Exterior Improvements'!A170</f>
        <v>0</v>
      </c>
      <c r="B4599" s="399" t="str">
        <f>'32-Exterior Improvements'!B170</f>
        <v>32 18 23.39 Synthetic Running Track Surfacing</v>
      </c>
      <c r="C4599" s="399"/>
      <c r="D4599" s="402" t="str" cm="1">
        <f t="array" ref="D4599">_xlfn.IFNA(_xlfn.IFS('32-Exterior Improvements'!D170="*",'32-Exterior Improvements'!C170,'32-Exterior Improvements'!F170="*",'32-Exterior Improvements'!E170,'32-Exterior Improvements'!H170="*",'32-Exterior Improvements'!G170,'32-Exterior Improvements'!J170="*",'32-Exterior Improvements'!I170,'32-Exterior Improvements'!L170="*",'32-Exterior Improvements'!K170,'32-Exterior Improvements'!N170="*",'32-Exterior Improvements'!M170,'32-Exterior Improvements'!P170="*",'32-Exterior Improvements'!O170,'32-Exterior Improvements'!R170="*",'32-Exterior Improvements'!Q170,'32-Exterior Improvements'!T170="*",'32-Exterior Improvements'!S170),"")</f>
        <v/>
      </c>
      <c r="E4599" s="402" t="e">
        <f>D4599/'Project Data'!$D$22</f>
        <v>#VALUE!</v>
      </c>
      <c r="F4599" s="174" t="s">
        <v>44</v>
      </c>
      <c r="G4599" s="239" t="str" cm="1">
        <f t="array" ref="G4599">_xlfn.IFNA(_xlfn.IFS('32-Exterior Improvements'!F170="*",'32-Exterior Improvements'!E170,'32-Exterior Improvements'!H170="*",'32-Exterior Improvements'!G170,'32-Exterior Improvements'!J170="*",'32-Exterior Improvements'!I170,'32-Exterior Improvements'!L170="*",'32-Exterior Improvements'!K170,'32-Exterior Improvements'!N170="*",'32-Exterior Improvements'!M170,'32-Exterior Improvements'!P170="*",'32-Exterior Improvements'!O170,'32-Exterior Improvements'!R170="*",'32-Exterior Improvements'!Q170,'32-Exterior Improvements'!T170="*",'32-Exterior Improvements'!S170,'32-Exterior Improvements'!V170="*",'32-Exterior Improvements'!U170),"")</f>
        <v/>
      </c>
      <c r="H4599" s="236" t="e">
        <f>G4599/'Project Data'!$D$22</f>
        <v>#VALUE!</v>
      </c>
      <c r="I4599" s="186"/>
      <c r="J4599" s="224"/>
      <c r="K4599" s="404"/>
    </row>
    <row r="4600" spans="1:11" s="147" customFormat="1" ht="15.6" hidden="1">
      <c r="A4600" s="198">
        <f>'32-Exterior Improvements'!A171</f>
        <v>0</v>
      </c>
      <c r="B4600" s="399" t="str">
        <f>'32-Exterior Improvements'!B171</f>
        <v>32 18 23.43 Recreational Court Surfacing</v>
      </c>
      <c r="C4600" s="399"/>
      <c r="D4600" s="402" t="str" cm="1">
        <f t="array" ref="D4600">_xlfn.IFNA(_xlfn.IFS('32-Exterior Improvements'!D171="*",'32-Exterior Improvements'!C171,'32-Exterior Improvements'!F171="*",'32-Exterior Improvements'!E171,'32-Exterior Improvements'!H171="*",'32-Exterior Improvements'!G171,'32-Exterior Improvements'!J171="*",'32-Exterior Improvements'!I171,'32-Exterior Improvements'!L171="*",'32-Exterior Improvements'!K171,'32-Exterior Improvements'!N171="*",'32-Exterior Improvements'!M171,'32-Exterior Improvements'!P171="*",'32-Exterior Improvements'!O171,'32-Exterior Improvements'!R171="*",'32-Exterior Improvements'!Q171,'32-Exterior Improvements'!T171="*",'32-Exterior Improvements'!S171),"")</f>
        <v/>
      </c>
      <c r="E4600" s="402" t="e">
        <f>D4600/'Project Data'!$D$22</f>
        <v>#VALUE!</v>
      </c>
      <c r="F4600" s="174" t="s">
        <v>44</v>
      </c>
      <c r="G4600" s="239" t="str" cm="1">
        <f t="array" ref="G4600">_xlfn.IFNA(_xlfn.IFS('32-Exterior Improvements'!F171="*",'32-Exterior Improvements'!E171,'32-Exterior Improvements'!H171="*",'32-Exterior Improvements'!G171,'32-Exterior Improvements'!J171="*",'32-Exterior Improvements'!I171,'32-Exterior Improvements'!L171="*",'32-Exterior Improvements'!K171,'32-Exterior Improvements'!N171="*",'32-Exterior Improvements'!M171,'32-Exterior Improvements'!P171="*",'32-Exterior Improvements'!O171,'32-Exterior Improvements'!R171="*",'32-Exterior Improvements'!Q171,'32-Exterior Improvements'!T171="*",'32-Exterior Improvements'!S171,'32-Exterior Improvements'!V171="*",'32-Exterior Improvements'!U171),"")</f>
        <v/>
      </c>
      <c r="H4600" s="236" t="e">
        <f>G4600/'Project Data'!$D$22</f>
        <v>#VALUE!</v>
      </c>
      <c r="I4600" s="186"/>
      <c r="J4600" s="224"/>
      <c r="K4600" s="404"/>
    </row>
    <row r="4601" spans="1:11" s="147" customFormat="1" ht="15.6" hidden="1">
      <c r="A4601" s="198">
        <f>'32-Exterior Improvements'!A172</f>
        <v>0</v>
      </c>
      <c r="B4601" s="399" t="str">
        <f>'32-Exterior Improvements'!B172</f>
        <v>32 18 23.53 Tennis Court Surfacing</v>
      </c>
      <c r="C4601" s="399"/>
      <c r="D4601" s="402" t="str" cm="1">
        <f t="array" ref="D4601">_xlfn.IFNA(_xlfn.IFS('32-Exterior Improvements'!D172="*",'32-Exterior Improvements'!C172,'32-Exterior Improvements'!F172="*",'32-Exterior Improvements'!E172,'32-Exterior Improvements'!H172="*",'32-Exterior Improvements'!G172,'32-Exterior Improvements'!J172="*",'32-Exterior Improvements'!I172,'32-Exterior Improvements'!L172="*",'32-Exterior Improvements'!K172,'32-Exterior Improvements'!N172="*",'32-Exterior Improvements'!M172,'32-Exterior Improvements'!P172="*",'32-Exterior Improvements'!O172,'32-Exterior Improvements'!R172="*",'32-Exterior Improvements'!Q172,'32-Exterior Improvements'!T172="*",'32-Exterior Improvements'!S172),"")</f>
        <v/>
      </c>
      <c r="E4601" s="402" t="e">
        <f>D4601/'Project Data'!$D$22</f>
        <v>#VALUE!</v>
      </c>
      <c r="F4601" s="174" t="s">
        <v>44</v>
      </c>
      <c r="G4601" s="239" t="str" cm="1">
        <f t="array" ref="G4601">_xlfn.IFNA(_xlfn.IFS('32-Exterior Improvements'!F172="*",'32-Exterior Improvements'!E172,'32-Exterior Improvements'!H172="*",'32-Exterior Improvements'!G172,'32-Exterior Improvements'!J172="*",'32-Exterior Improvements'!I172,'32-Exterior Improvements'!L172="*",'32-Exterior Improvements'!K172,'32-Exterior Improvements'!N172="*",'32-Exterior Improvements'!M172,'32-Exterior Improvements'!P172="*",'32-Exterior Improvements'!O172,'32-Exterior Improvements'!R172="*",'32-Exterior Improvements'!Q172,'32-Exterior Improvements'!T172="*",'32-Exterior Improvements'!S172,'32-Exterior Improvements'!V172="*",'32-Exterior Improvements'!U172),"")</f>
        <v/>
      </c>
      <c r="H4601" s="236" t="e">
        <f>G4601/'Project Data'!$D$22</f>
        <v>#VALUE!</v>
      </c>
      <c r="I4601" s="186"/>
      <c r="J4601" s="224"/>
      <c r="K4601" s="404"/>
    </row>
    <row r="4602" spans="1:11" s="147" customFormat="1" ht="15.6" hidden="1">
      <c r="A4602" s="198">
        <f>'32-Exterior Improvements'!A173</f>
        <v>0</v>
      </c>
      <c r="B4602" s="399" t="str">
        <f>'32-Exterior Improvements'!B173</f>
        <v>32 18 23.56 Natural Tennis Court Surfacing</v>
      </c>
      <c r="C4602" s="399"/>
      <c r="D4602" s="402" t="str" cm="1">
        <f t="array" ref="D4602">_xlfn.IFNA(_xlfn.IFS('32-Exterior Improvements'!D173="*",'32-Exterior Improvements'!C173,'32-Exterior Improvements'!F173="*",'32-Exterior Improvements'!E173,'32-Exterior Improvements'!H173="*",'32-Exterior Improvements'!G173,'32-Exterior Improvements'!J173="*",'32-Exterior Improvements'!I173,'32-Exterior Improvements'!L173="*",'32-Exterior Improvements'!K173,'32-Exterior Improvements'!N173="*",'32-Exterior Improvements'!M173,'32-Exterior Improvements'!P173="*",'32-Exterior Improvements'!O173,'32-Exterior Improvements'!R173="*",'32-Exterior Improvements'!Q173,'32-Exterior Improvements'!T173="*",'32-Exterior Improvements'!S173),"")</f>
        <v/>
      </c>
      <c r="E4602" s="402" t="e">
        <f>D4602/'Project Data'!$D$22</f>
        <v>#VALUE!</v>
      </c>
      <c r="F4602" s="174" t="s">
        <v>44</v>
      </c>
      <c r="G4602" s="239" t="str" cm="1">
        <f t="array" ref="G4602">_xlfn.IFNA(_xlfn.IFS('32-Exterior Improvements'!F173="*",'32-Exterior Improvements'!E173,'32-Exterior Improvements'!H173="*",'32-Exterior Improvements'!G173,'32-Exterior Improvements'!J173="*",'32-Exterior Improvements'!I173,'32-Exterior Improvements'!L173="*",'32-Exterior Improvements'!K173,'32-Exterior Improvements'!N173="*",'32-Exterior Improvements'!M173,'32-Exterior Improvements'!P173="*",'32-Exterior Improvements'!O173,'32-Exterior Improvements'!R173="*",'32-Exterior Improvements'!Q173,'32-Exterior Improvements'!T173="*",'32-Exterior Improvements'!S173,'32-Exterior Improvements'!V173="*",'32-Exterior Improvements'!U173),"")</f>
        <v/>
      </c>
      <c r="H4602" s="236" t="e">
        <f>G4602/'Project Data'!$D$22</f>
        <v>#VALUE!</v>
      </c>
      <c r="I4602" s="186"/>
      <c r="J4602" s="224"/>
      <c r="K4602" s="404"/>
    </row>
    <row r="4603" spans="1:11" s="147" customFormat="1" ht="15.6" hidden="1">
      <c r="A4603" s="198">
        <f>'32-Exterior Improvements'!A174</f>
        <v>0</v>
      </c>
      <c r="B4603" s="399" t="str">
        <f>'32-Exterior Improvements'!B174</f>
        <v>32 18 23.59 Synthetic Tennis Court Surfacing</v>
      </c>
      <c r="C4603" s="399"/>
      <c r="D4603" s="402" t="str" cm="1">
        <f t="array" ref="D4603">_xlfn.IFNA(_xlfn.IFS('32-Exterior Improvements'!D174="*",'32-Exterior Improvements'!C174,'32-Exterior Improvements'!F174="*",'32-Exterior Improvements'!E174,'32-Exterior Improvements'!H174="*",'32-Exterior Improvements'!G174,'32-Exterior Improvements'!J174="*",'32-Exterior Improvements'!I174,'32-Exterior Improvements'!L174="*",'32-Exterior Improvements'!K174,'32-Exterior Improvements'!N174="*",'32-Exterior Improvements'!M174,'32-Exterior Improvements'!P174="*",'32-Exterior Improvements'!O174,'32-Exterior Improvements'!R174="*",'32-Exterior Improvements'!Q174,'32-Exterior Improvements'!T174="*",'32-Exterior Improvements'!S174),"")</f>
        <v/>
      </c>
      <c r="E4603" s="402" t="e">
        <f>D4603/'Project Data'!$D$22</f>
        <v>#VALUE!</v>
      </c>
      <c r="F4603" s="174" t="s">
        <v>44</v>
      </c>
      <c r="G4603" s="239" t="str" cm="1">
        <f t="array" ref="G4603">_xlfn.IFNA(_xlfn.IFS('32-Exterior Improvements'!F174="*",'32-Exterior Improvements'!E174,'32-Exterior Improvements'!H174="*",'32-Exterior Improvements'!G174,'32-Exterior Improvements'!J174="*",'32-Exterior Improvements'!I174,'32-Exterior Improvements'!L174="*",'32-Exterior Improvements'!K174,'32-Exterior Improvements'!N174="*",'32-Exterior Improvements'!M174,'32-Exterior Improvements'!P174="*",'32-Exterior Improvements'!O174,'32-Exterior Improvements'!R174="*",'32-Exterior Improvements'!Q174,'32-Exterior Improvements'!T174="*",'32-Exterior Improvements'!S174,'32-Exterior Improvements'!V174="*",'32-Exterior Improvements'!U174),"")</f>
        <v/>
      </c>
      <c r="H4603" s="236" t="e">
        <f>G4603/'Project Data'!$D$22</f>
        <v>#VALUE!</v>
      </c>
      <c r="I4603" s="186"/>
      <c r="J4603" s="224"/>
      <c r="K4603" s="404"/>
    </row>
    <row r="4604" spans="1:11" s="147" customFormat="1" ht="15.6" hidden="1">
      <c r="A4604" s="198">
        <f>'32-Exterior Improvements'!A175</f>
        <v>0</v>
      </c>
      <c r="B4604" s="399" t="str">
        <f>'32-Exterior Improvements'!B175</f>
        <v>32 18 23.63 Equestrian Surfacing</v>
      </c>
      <c r="C4604" s="399"/>
      <c r="D4604" s="402" t="str" cm="1">
        <f t="array" ref="D4604">_xlfn.IFNA(_xlfn.IFS('32-Exterior Improvements'!D175="*",'32-Exterior Improvements'!C175,'32-Exterior Improvements'!F175="*",'32-Exterior Improvements'!E175,'32-Exterior Improvements'!H175="*",'32-Exterior Improvements'!G175,'32-Exterior Improvements'!J175="*",'32-Exterior Improvements'!I175,'32-Exterior Improvements'!L175="*",'32-Exterior Improvements'!K175,'32-Exterior Improvements'!N175="*",'32-Exterior Improvements'!M175,'32-Exterior Improvements'!P175="*",'32-Exterior Improvements'!O175,'32-Exterior Improvements'!R175="*",'32-Exterior Improvements'!Q175,'32-Exterior Improvements'!T175="*",'32-Exterior Improvements'!S175),"")</f>
        <v/>
      </c>
      <c r="E4604" s="402" t="e">
        <f>D4604/'Project Data'!$D$22</f>
        <v>#VALUE!</v>
      </c>
      <c r="F4604" s="174" t="s">
        <v>44</v>
      </c>
      <c r="G4604" s="239" t="str" cm="1">
        <f t="array" ref="G4604">_xlfn.IFNA(_xlfn.IFS('32-Exterior Improvements'!F175="*",'32-Exterior Improvements'!E175,'32-Exterior Improvements'!H175="*",'32-Exterior Improvements'!G175,'32-Exterior Improvements'!J175="*",'32-Exterior Improvements'!I175,'32-Exterior Improvements'!L175="*",'32-Exterior Improvements'!K175,'32-Exterior Improvements'!N175="*",'32-Exterior Improvements'!M175,'32-Exterior Improvements'!P175="*",'32-Exterior Improvements'!O175,'32-Exterior Improvements'!R175="*",'32-Exterior Improvements'!Q175,'32-Exterior Improvements'!T175="*",'32-Exterior Improvements'!S175,'32-Exterior Improvements'!V175="*",'32-Exterior Improvements'!U175),"")</f>
        <v/>
      </c>
      <c r="H4604" s="236" t="e">
        <f>G4604/'Project Data'!$D$22</f>
        <v>#VALUE!</v>
      </c>
      <c r="I4604" s="186"/>
      <c r="J4604" s="224"/>
      <c r="K4604" s="404"/>
    </row>
    <row r="4605" spans="1:11" s="147" customFormat="1" ht="15.6" hidden="1">
      <c r="A4605" s="198">
        <f>'32-Exterior Improvements'!A176</f>
        <v>0</v>
      </c>
      <c r="B4605" s="399" t="str">
        <f>'32-Exterior Improvements'!B176</f>
        <v>32 30 00 Site Improvements</v>
      </c>
      <c r="C4605" s="399"/>
      <c r="D4605" s="402" t="str" cm="1">
        <f t="array" ref="D4605">_xlfn.IFNA(_xlfn.IFS('32-Exterior Improvements'!D176="*",'32-Exterior Improvements'!C176,'32-Exterior Improvements'!F176="*",'32-Exterior Improvements'!E176,'32-Exterior Improvements'!H176="*",'32-Exterior Improvements'!G176,'32-Exterior Improvements'!J176="*",'32-Exterior Improvements'!I176,'32-Exterior Improvements'!L176="*",'32-Exterior Improvements'!K176,'32-Exterior Improvements'!N176="*",'32-Exterior Improvements'!M176,'32-Exterior Improvements'!P176="*",'32-Exterior Improvements'!O176,'32-Exterior Improvements'!R176="*",'32-Exterior Improvements'!Q176,'32-Exterior Improvements'!T176="*",'32-Exterior Improvements'!S176),"")</f>
        <v/>
      </c>
      <c r="E4605" s="402" t="e">
        <f>D4605/'Project Data'!$D$22</f>
        <v>#VALUE!</v>
      </c>
      <c r="F4605" s="174" t="s">
        <v>44</v>
      </c>
      <c r="G4605" s="239" t="str" cm="1">
        <f t="array" ref="G4605">_xlfn.IFNA(_xlfn.IFS('32-Exterior Improvements'!F176="*",'32-Exterior Improvements'!E176,'32-Exterior Improvements'!H176="*",'32-Exterior Improvements'!G176,'32-Exterior Improvements'!J176="*",'32-Exterior Improvements'!I176,'32-Exterior Improvements'!L176="*",'32-Exterior Improvements'!K176,'32-Exterior Improvements'!N176="*",'32-Exterior Improvements'!M176,'32-Exterior Improvements'!P176="*",'32-Exterior Improvements'!O176,'32-Exterior Improvements'!R176="*",'32-Exterior Improvements'!Q176,'32-Exterior Improvements'!T176="*",'32-Exterior Improvements'!S176,'32-Exterior Improvements'!V176="*",'32-Exterior Improvements'!U176),"")</f>
        <v/>
      </c>
      <c r="H4605" s="236" t="e">
        <f>G4605/'Project Data'!$D$22</f>
        <v>#VALUE!</v>
      </c>
      <c r="I4605" s="186"/>
      <c r="J4605" s="224"/>
      <c r="K4605" s="404"/>
    </row>
    <row r="4606" spans="1:11" s="147" customFormat="1" ht="15.6">
      <c r="A4606" s="398">
        <f>'32-Exterior Improvements'!A177</f>
        <v>1</v>
      </c>
      <c r="B4606" s="642" t="str">
        <f>'32-Exterior Improvements'!B177</f>
        <v>32 31 00 Fences and Gates</v>
      </c>
      <c r="C4606" s="643"/>
      <c r="D4606" s="402" cm="1">
        <f t="array" ref="D4606">_xlfn.IFNA(_xlfn.IFS('32-Exterior Improvements'!D177="*",'32-Exterior Improvements'!C177,'32-Exterior Improvements'!F177="*",'32-Exterior Improvements'!E177,'32-Exterior Improvements'!H177="*",'32-Exterior Improvements'!G177,'32-Exterior Improvements'!J177="*",'32-Exterior Improvements'!I177,'32-Exterior Improvements'!L177="*",'32-Exterior Improvements'!K177,'32-Exterior Improvements'!N177="*",'32-Exterior Improvements'!M177,'32-Exterior Improvements'!P177="*",'32-Exterior Improvements'!O177,'32-Exterior Improvements'!R177="*",'32-Exterior Improvements'!Q177,'32-Exterior Improvements'!T177="*",'32-Exterior Improvements'!S177),"")</f>
        <v>22680</v>
      </c>
      <c r="E4606" s="402">
        <f>D4606/'Project Data'!$D$22</f>
        <v>0.25343330614251713</v>
      </c>
      <c r="F4606" s="421">
        <v>22680</v>
      </c>
      <c r="G4606" s="423" cm="1">
        <f t="array" ref="G4606">_xlfn.IFNA(_xlfn.IFS('32-Exterior Improvements'!F177="*",'32-Exterior Improvements'!E177,'32-Exterior Improvements'!H177="*",'32-Exterior Improvements'!G177,'32-Exterior Improvements'!J177="*",'32-Exterior Improvements'!I177,'32-Exterior Improvements'!L177="*",'32-Exterior Improvements'!K177,'32-Exterior Improvements'!N177="*",'32-Exterior Improvements'!M177,'32-Exterior Improvements'!P177="*",'32-Exterior Improvements'!O177,'32-Exterior Improvements'!R177="*",'32-Exterior Improvements'!Q177,'32-Exterior Improvements'!T177="*",'32-Exterior Improvements'!S177,'32-Exterior Improvements'!V177="*",'32-Exterior Improvements'!U177),"")</f>
        <v>22680</v>
      </c>
      <c r="H4606" s="402">
        <f>G4606/'Project Data'!$D$22</f>
        <v>0.25343330614251713</v>
      </c>
      <c r="I4606" s="426"/>
      <c r="J4606" s="427"/>
      <c r="K4606" s="404" t="s">
        <v>140</v>
      </c>
    </row>
    <row r="4607" spans="1:11" s="147" customFormat="1" ht="15.6" hidden="1">
      <c r="A4607" s="198">
        <f>'32-Exterior Improvements'!A178</f>
        <v>0</v>
      </c>
      <c r="B4607" s="399" t="str">
        <f>'32-Exterior Improvements'!B178</f>
        <v>32 31 11 Gate Operators</v>
      </c>
      <c r="C4607" s="399"/>
      <c r="D4607" s="402" t="str" cm="1">
        <f t="array" ref="D4607">_xlfn.IFNA(_xlfn.IFS('32-Exterior Improvements'!D178="*",'32-Exterior Improvements'!C178,'32-Exterior Improvements'!F178="*",'32-Exterior Improvements'!E178,'32-Exterior Improvements'!H178="*",'32-Exterior Improvements'!G178,'32-Exterior Improvements'!J178="*",'32-Exterior Improvements'!I178,'32-Exterior Improvements'!L178="*",'32-Exterior Improvements'!K178,'32-Exterior Improvements'!N178="*",'32-Exterior Improvements'!M178,'32-Exterior Improvements'!P178="*",'32-Exterior Improvements'!O178,'32-Exterior Improvements'!R178="*",'32-Exterior Improvements'!Q178,'32-Exterior Improvements'!T178="*",'32-Exterior Improvements'!S178),"")</f>
        <v/>
      </c>
      <c r="E4607" s="402" t="e">
        <f>D4607/'Project Data'!$D$22</f>
        <v>#VALUE!</v>
      </c>
      <c r="F4607" s="174" t="s">
        <v>44</v>
      </c>
      <c r="G4607" s="239" t="str" cm="1">
        <f t="array" ref="G4607">_xlfn.IFNA(_xlfn.IFS('32-Exterior Improvements'!F178="*",'32-Exterior Improvements'!E178,'32-Exterior Improvements'!H178="*",'32-Exterior Improvements'!G178,'32-Exterior Improvements'!J178="*",'32-Exterior Improvements'!I178,'32-Exterior Improvements'!L178="*",'32-Exterior Improvements'!K178,'32-Exterior Improvements'!N178="*",'32-Exterior Improvements'!M178,'32-Exterior Improvements'!P178="*",'32-Exterior Improvements'!O178,'32-Exterior Improvements'!R178="*",'32-Exterior Improvements'!Q178,'32-Exterior Improvements'!T178="*",'32-Exterior Improvements'!S178,'32-Exterior Improvements'!V178="*",'32-Exterior Improvements'!U178),"")</f>
        <v/>
      </c>
      <c r="H4607" s="236" t="e">
        <f>G4607/'Project Data'!$D$22</f>
        <v>#VALUE!</v>
      </c>
      <c r="I4607" s="186"/>
      <c r="J4607" s="224"/>
      <c r="K4607" s="404"/>
    </row>
    <row r="4608" spans="1:11" s="147" customFormat="1" ht="15.6" hidden="1">
      <c r="A4608" s="198">
        <f>'32-Exterior Improvements'!A179</f>
        <v>0</v>
      </c>
      <c r="B4608" s="399" t="str">
        <f>'32-Exterior Improvements'!B179</f>
        <v>32 31 13 Chain Link Fences and Gates</v>
      </c>
      <c r="C4608" s="399"/>
      <c r="D4608" s="402" t="str" cm="1">
        <f t="array" ref="D4608">_xlfn.IFNA(_xlfn.IFS('32-Exterior Improvements'!D179="*",'32-Exterior Improvements'!C179,'32-Exterior Improvements'!F179="*",'32-Exterior Improvements'!E179,'32-Exterior Improvements'!H179="*",'32-Exterior Improvements'!G179,'32-Exterior Improvements'!J179="*",'32-Exterior Improvements'!I179,'32-Exterior Improvements'!L179="*",'32-Exterior Improvements'!K179,'32-Exterior Improvements'!N179="*",'32-Exterior Improvements'!M179,'32-Exterior Improvements'!P179="*",'32-Exterior Improvements'!O179,'32-Exterior Improvements'!R179="*",'32-Exterior Improvements'!Q179,'32-Exterior Improvements'!T179="*",'32-Exterior Improvements'!S179),"")</f>
        <v/>
      </c>
      <c r="E4608" s="402" t="e">
        <f>D4608/'Project Data'!$D$22</f>
        <v>#VALUE!</v>
      </c>
      <c r="F4608" s="174" t="s">
        <v>44</v>
      </c>
      <c r="G4608" s="239" t="str" cm="1">
        <f t="array" ref="G4608">_xlfn.IFNA(_xlfn.IFS('32-Exterior Improvements'!F179="*",'32-Exterior Improvements'!E179,'32-Exterior Improvements'!H179="*",'32-Exterior Improvements'!G179,'32-Exterior Improvements'!J179="*",'32-Exterior Improvements'!I179,'32-Exterior Improvements'!L179="*",'32-Exterior Improvements'!K179,'32-Exterior Improvements'!N179="*",'32-Exterior Improvements'!M179,'32-Exterior Improvements'!P179="*",'32-Exterior Improvements'!O179,'32-Exterior Improvements'!R179="*",'32-Exterior Improvements'!Q179,'32-Exterior Improvements'!T179="*",'32-Exterior Improvements'!S179,'32-Exterior Improvements'!V179="*",'32-Exterior Improvements'!U179),"")</f>
        <v/>
      </c>
      <c r="H4608" s="236" t="e">
        <f>G4608/'Project Data'!$D$22</f>
        <v>#VALUE!</v>
      </c>
      <c r="I4608" s="186"/>
      <c r="J4608" s="224"/>
      <c r="K4608" s="404"/>
    </row>
    <row r="4609" spans="1:11" s="147" customFormat="1" ht="15.6" hidden="1">
      <c r="A4609" s="198">
        <f>'32-Exterior Improvements'!A180</f>
        <v>0</v>
      </c>
      <c r="B4609" s="399" t="str">
        <f>'32-Exterior Improvements'!B180</f>
        <v>32 31 13.23 Recreational Court Fences and Gates</v>
      </c>
      <c r="C4609" s="399"/>
      <c r="D4609" s="402" t="str" cm="1">
        <f t="array" ref="D4609">_xlfn.IFNA(_xlfn.IFS('32-Exterior Improvements'!D180="*",'32-Exterior Improvements'!C180,'32-Exterior Improvements'!F180="*",'32-Exterior Improvements'!E180,'32-Exterior Improvements'!H180="*",'32-Exterior Improvements'!G180,'32-Exterior Improvements'!J180="*",'32-Exterior Improvements'!I180,'32-Exterior Improvements'!L180="*",'32-Exterior Improvements'!K180,'32-Exterior Improvements'!N180="*",'32-Exterior Improvements'!M180,'32-Exterior Improvements'!P180="*",'32-Exterior Improvements'!O180,'32-Exterior Improvements'!R180="*",'32-Exterior Improvements'!Q180,'32-Exterior Improvements'!T180="*",'32-Exterior Improvements'!S180),"")</f>
        <v/>
      </c>
      <c r="E4609" s="402" t="e">
        <f>D4609/'Project Data'!$D$22</f>
        <v>#VALUE!</v>
      </c>
      <c r="F4609" s="174" t="s">
        <v>44</v>
      </c>
      <c r="G4609" s="239" t="str" cm="1">
        <f t="array" ref="G4609">_xlfn.IFNA(_xlfn.IFS('32-Exterior Improvements'!F180="*",'32-Exterior Improvements'!E180,'32-Exterior Improvements'!H180="*",'32-Exterior Improvements'!G180,'32-Exterior Improvements'!J180="*",'32-Exterior Improvements'!I180,'32-Exterior Improvements'!L180="*",'32-Exterior Improvements'!K180,'32-Exterior Improvements'!N180="*",'32-Exterior Improvements'!M180,'32-Exterior Improvements'!P180="*",'32-Exterior Improvements'!O180,'32-Exterior Improvements'!R180="*",'32-Exterior Improvements'!Q180,'32-Exterior Improvements'!T180="*",'32-Exterior Improvements'!S180,'32-Exterior Improvements'!V180="*",'32-Exterior Improvements'!U180),"")</f>
        <v/>
      </c>
      <c r="H4609" s="236" t="e">
        <f>G4609/'Project Data'!$D$22</f>
        <v>#VALUE!</v>
      </c>
      <c r="I4609" s="186"/>
      <c r="J4609" s="224"/>
      <c r="K4609" s="404"/>
    </row>
    <row r="4610" spans="1:11" s="147" customFormat="1" ht="15.6" hidden="1">
      <c r="A4610" s="198">
        <f>'32-Exterior Improvements'!A181</f>
        <v>0</v>
      </c>
      <c r="B4610" s="399" t="str">
        <f>'32-Exterior Improvements'!B181</f>
        <v>32 31 13.26 Tennis Court Fences and Gates</v>
      </c>
      <c r="C4610" s="399"/>
      <c r="D4610" s="402" t="str" cm="1">
        <f t="array" ref="D4610">_xlfn.IFNA(_xlfn.IFS('32-Exterior Improvements'!D181="*",'32-Exterior Improvements'!C181,'32-Exterior Improvements'!F181="*",'32-Exterior Improvements'!E181,'32-Exterior Improvements'!H181="*",'32-Exterior Improvements'!G181,'32-Exterior Improvements'!J181="*",'32-Exterior Improvements'!I181,'32-Exterior Improvements'!L181="*",'32-Exterior Improvements'!K181,'32-Exterior Improvements'!N181="*",'32-Exterior Improvements'!M181,'32-Exterior Improvements'!P181="*",'32-Exterior Improvements'!O181,'32-Exterior Improvements'!R181="*",'32-Exterior Improvements'!Q181,'32-Exterior Improvements'!T181="*",'32-Exterior Improvements'!S181),"")</f>
        <v/>
      </c>
      <c r="E4610" s="402" t="e">
        <f>D4610/'Project Data'!$D$22</f>
        <v>#VALUE!</v>
      </c>
      <c r="F4610" s="174" t="s">
        <v>44</v>
      </c>
      <c r="G4610" s="239" t="str" cm="1">
        <f t="array" ref="G4610">_xlfn.IFNA(_xlfn.IFS('32-Exterior Improvements'!F181="*",'32-Exterior Improvements'!E181,'32-Exterior Improvements'!H181="*",'32-Exterior Improvements'!G181,'32-Exterior Improvements'!J181="*",'32-Exterior Improvements'!I181,'32-Exterior Improvements'!L181="*",'32-Exterior Improvements'!K181,'32-Exterior Improvements'!N181="*",'32-Exterior Improvements'!M181,'32-Exterior Improvements'!P181="*",'32-Exterior Improvements'!O181,'32-Exterior Improvements'!R181="*",'32-Exterior Improvements'!Q181,'32-Exterior Improvements'!T181="*",'32-Exterior Improvements'!S181,'32-Exterior Improvements'!V181="*",'32-Exterior Improvements'!U181),"")</f>
        <v/>
      </c>
      <c r="H4610" s="236" t="e">
        <f>G4610/'Project Data'!$D$22</f>
        <v>#VALUE!</v>
      </c>
      <c r="I4610" s="186"/>
      <c r="J4610" s="224"/>
      <c r="K4610" s="404"/>
    </row>
    <row r="4611" spans="1:11" s="147" customFormat="1" ht="15.6" hidden="1">
      <c r="A4611" s="198">
        <f>'32-Exterior Improvements'!A182</f>
        <v>0</v>
      </c>
      <c r="B4611" s="399" t="str">
        <f>'32-Exterior Improvements'!B182</f>
        <v>32 31 13.29 Tennis Court Wind Breaker</v>
      </c>
      <c r="C4611" s="399"/>
      <c r="D4611" s="402" t="str" cm="1">
        <f t="array" ref="D4611">_xlfn.IFNA(_xlfn.IFS('32-Exterior Improvements'!D182="*",'32-Exterior Improvements'!C182,'32-Exterior Improvements'!F182="*",'32-Exterior Improvements'!E182,'32-Exterior Improvements'!H182="*",'32-Exterior Improvements'!G182,'32-Exterior Improvements'!J182="*",'32-Exterior Improvements'!I182,'32-Exterior Improvements'!L182="*",'32-Exterior Improvements'!K182,'32-Exterior Improvements'!N182="*",'32-Exterior Improvements'!M182,'32-Exterior Improvements'!P182="*",'32-Exterior Improvements'!O182,'32-Exterior Improvements'!R182="*",'32-Exterior Improvements'!Q182,'32-Exterior Improvements'!T182="*",'32-Exterior Improvements'!S182),"")</f>
        <v/>
      </c>
      <c r="E4611" s="402" t="e">
        <f>D4611/'Project Data'!$D$22</f>
        <v>#VALUE!</v>
      </c>
      <c r="F4611" s="174" t="s">
        <v>44</v>
      </c>
      <c r="G4611" s="239" t="str" cm="1">
        <f t="array" ref="G4611">_xlfn.IFNA(_xlfn.IFS('32-Exterior Improvements'!F182="*",'32-Exterior Improvements'!E182,'32-Exterior Improvements'!H182="*",'32-Exterior Improvements'!G182,'32-Exterior Improvements'!J182="*",'32-Exterior Improvements'!I182,'32-Exterior Improvements'!L182="*",'32-Exterior Improvements'!K182,'32-Exterior Improvements'!N182="*",'32-Exterior Improvements'!M182,'32-Exterior Improvements'!P182="*",'32-Exterior Improvements'!O182,'32-Exterior Improvements'!R182="*",'32-Exterior Improvements'!Q182,'32-Exterior Improvements'!T182="*",'32-Exterior Improvements'!S182,'32-Exterior Improvements'!V182="*",'32-Exterior Improvements'!U182),"")</f>
        <v/>
      </c>
      <c r="H4611" s="236" t="e">
        <f>G4611/'Project Data'!$D$22</f>
        <v>#VALUE!</v>
      </c>
      <c r="I4611" s="186"/>
      <c r="J4611" s="224"/>
      <c r="K4611" s="404"/>
    </row>
    <row r="4612" spans="1:11" s="147" customFormat="1" ht="15.6" hidden="1">
      <c r="A4612" s="198">
        <f>'32-Exterior Improvements'!A183</f>
        <v>0</v>
      </c>
      <c r="B4612" s="399" t="str">
        <f>'32-Exterior Improvements'!B183</f>
        <v>32 31 13.33 Chain Link Backstops</v>
      </c>
      <c r="C4612" s="399"/>
      <c r="D4612" s="402" t="str" cm="1">
        <f t="array" ref="D4612">_xlfn.IFNA(_xlfn.IFS('32-Exterior Improvements'!D183="*",'32-Exterior Improvements'!C183,'32-Exterior Improvements'!F183="*",'32-Exterior Improvements'!E183,'32-Exterior Improvements'!H183="*",'32-Exterior Improvements'!G183,'32-Exterior Improvements'!J183="*",'32-Exterior Improvements'!I183,'32-Exterior Improvements'!L183="*",'32-Exterior Improvements'!K183,'32-Exterior Improvements'!N183="*",'32-Exterior Improvements'!M183,'32-Exterior Improvements'!P183="*",'32-Exterior Improvements'!O183,'32-Exterior Improvements'!R183="*",'32-Exterior Improvements'!Q183,'32-Exterior Improvements'!T183="*",'32-Exterior Improvements'!S183),"")</f>
        <v/>
      </c>
      <c r="E4612" s="402" t="e">
        <f>D4612/'Project Data'!$D$22</f>
        <v>#VALUE!</v>
      </c>
      <c r="F4612" s="174" t="s">
        <v>44</v>
      </c>
      <c r="G4612" s="239" t="str" cm="1">
        <f t="array" ref="G4612">_xlfn.IFNA(_xlfn.IFS('32-Exterior Improvements'!F183="*",'32-Exterior Improvements'!E183,'32-Exterior Improvements'!H183="*",'32-Exterior Improvements'!G183,'32-Exterior Improvements'!J183="*",'32-Exterior Improvements'!I183,'32-Exterior Improvements'!L183="*",'32-Exterior Improvements'!K183,'32-Exterior Improvements'!N183="*",'32-Exterior Improvements'!M183,'32-Exterior Improvements'!P183="*",'32-Exterior Improvements'!O183,'32-Exterior Improvements'!R183="*",'32-Exterior Improvements'!Q183,'32-Exterior Improvements'!T183="*",'32-Exterior Improvements'!S183,'32-Exterior Improvements'!V183="*",'32-Exterior Improvements'!U183),"")</f>
        <v/>
      </c>
      <c r="H4612" s="236" t="e">
        <f>G4612/'Project Data'!$D$22</f>
        <v>#VALUE!</v>
      </c>
      <c r="I4612" s="186"/>
      <c r="J4612" s="224"/>
      <c r="K4612" s="404"/>
    </row>
    <row r="4613" spans="1:11" s="147" customFormat="1" ht="15.6" hidden="1">
      <c r="A4613" s="198">
        <f>'32-Exterior Improvements'!A184</f>
        <v>0</v>
      </c>
      <c r="B4613" s="399" t="str">
        <f>'32-Exterior Improvements'!B184</f>
        <v>32 31 13.53 High-Security Chain Link Fences and Gates</v>
      </c>
      <c r="C4613" s="399"/>
      <c r="D4613" s="402" t="str" cm="1">
        <f t="array" ref="D4613">_xlfn.IFNA(_xlfn.IFS('32-Exterior Improvements'!D184="*",'32-Exterior Improvements'!C184,'32-Exterior Improvements'!F184="*",'32-Exterior Improvements'!E184,'32-Exterior Improvements'!H184="*",'32-Exterior Improvements'!G184,'32-Exterior Improvements'!J184="*",'32-Exterior Improvements'!I184,'32-Exterior Improvements'!L184="*",'32-Exterior Improvements'!K184,'32-Exterior Improvements'!N184="*",'32-Exterior Improvements'!M184,'32-Exterior Improvements'!P184="*",'32-Exterior Improvements'!O184,'32-Exterior Improvements'!R184="*",'32-Exterior Improvements'!Q184,'32-Exterior Improvements'!T184="*",'32-Exterior Improvements'!S184),"")</f>
        <v/>
      </c>
      <c r="E4613" s="402" t="e">
        <f>D4613/'Project Data'!$D$22</f>
        <v>#VALUE!</v>
      </c>
      <c r="F4613" s="174" t="s">
        <v>44</v>
      </c>
      <c r="G4613" s="239" t="str" cm="1">
        <f t="array" ref="G4613">_xlfn.IFNA(_xlfn.IFS('32-Exterior Improvements'!F184="*",'32-Exterior Improvements'!E184,'32-Exterior Improvements'!H184="*",'32-Exterior Improvements'!G184,'32-Exterior Improvements'!J184="*",'32-Exterior Improvements'!I184,'32-Exterior Improvements'!L184="*",'32-Exterior Improvements'!K184,'32-Exterior Improvements'!N184="*",'32-Exterior Improvements'!M184,'32-Exterior Improvements'!P184="*",'32-Exterior Improvements'!O184,'32-Exterior Improvements'!R184="*",'32-Exterior Improvements'!Q184,'32-Exterior Improvements'!T184="*",'32-Exterior Improvements'!S184,'32-Exterior Improvements'!V184="*",'32-Exterior Improvements'!U184),"")</f>
        <v/>
      </c>
      <c r="H4613" s="236" t="e">
        <f>G4613/'Project Data'!$D$22</f>
        <v>#VALUE!</v>
      </c>
      <c r="I4613" s="186"/>
      <c r="J4613" s="224"/>
      <c r="K4613" s="404"/>
    </row>
    <row r="4614" spans="1:11" s="147" customFormat="1" ht="15.6" hidden="1">
      <c r="A4614" s="198">
        <f>'32-Exterior Improvements'!A185</f>
        <v>0</v>
      </c>
      <c r="B4614" s="399" t="str">
        <f>'32-Exterior Improvements'!B185</f>
        <v>32 31 16 Welded Wire Fences and Gates</v>
      </c>
      <c r="C4614" s="399"/>
      <c r="D4614" s="402" t="str" cm="1">
        <f t="array" ref="D4614">_xlfn.IFNA(_xlfn.IFS('32-Exterior Improvements'!D185="*",'32-Exterior Improvements'!C185,'32-Exterior Improvements'!F185="*",'32-Exterior Improvements'!E185,'32-Exterior Improvements'!H185="*",'32-Exterior Improvements'!G185,'32-Exterior Improvements'!J185="*",'32-Exterior Improvements'!I185,'32-Exterior Improvements'!L185="*",'32-Exterior Improvements'!K185,'32-Exterior Improvements'!N185="*",'32-Exterior Improvements'!M185,'32-Exterior Improvements'!P185="*",'32-Exterior Improvements'!O185,'32-Exterior Improvements'!R185="*",'32-Exterior Improvements'!Q185,'32-Exterior Improvements'!T185="*",'32-Exterior Improvements'!S185),"")</f>
        <v/>
      </c>
      <c r="E4614" s="402" t="e">
        <f>D4614/'Project Data'!$D$22</f>
        <v>#VALUE!</v>
      </c>
      <c r="F4614" s="174" t="s">
        <v>44</v>
      </c>
      <c r="G4614" s="239" t="str" cm="1">
        <f t="array" ref="G4614">_xlfn.IFNA(_xlfn.IFS('32-Exterior Improvements'!F185="*",'32-Exterior Improvements'!E185,'32-Exterior Improvements'!H185="*",'32-Exterior Improvements'!G185,'32-Exterior Improvements'!J185="*",'32-Exterior Improvements'!I185,'32-Exterior Improvements'!L185="*",'32-Exterior Improvements'!K185,'32-Exterior Improvements'!N185="*",'32-Exterior Improvements'!M185,'32-Exterior Improvements'!P185="*",'32-Exterior Improvements'!O185,'32-Exterior Improvements'!R185="*",'32-Exterior Improvements'!Q185,'32-Exterior Improvements'!T185="*",'32-Exterior Improvements'!S185,'32-Exterior Improvements'!V185="*",'32-Exterior Improvements'!U185),"")</f>
        <v/>
      </c>
      <c r="H4614" s="236" t="e">
        <f>G4614/'Project Data'!$D$22</f>
        <v>#VALUE!</v>
      </c>
      <c r="I4614" s="186"/>
      <c r="J4614" s="224"/>
      <c r="K4614" s="404"/>
    </row>
    <row r="4615" spans="1:11" s="147" customFormat="1" ht="15.6" hidden="1">
      <c r="A4615" s="198">
        <f>'32-Exterior Improvements'!A186</f>
        <v>0</v>
      </c>
      <c r="B4615" s="399" t="str">
        <f>'32-Exterior Improvements'!B186</f>
        <v>32 31 17 Expanded Metal Fences and Gates</v>
      </c>
      <c r="C4615" s="399"/>
      <c r="D4615" s="402" t="str" cm="1">
        <f t="array" ref="D4615">_xlfn.IFNA(_xlfn.IFS('32-Exterior Improvements'!D186="*",'32-Exterior Improvements'!C186,'32-Exterior Improvements'!F186="*",'32-Exterior Improvements'!E186,'32-Exterior Improvements'!H186="*",'32-Exterior Improvements'!G186,'32-Exterior Improvements'!J186="*",'32-Exterior Improvements'!I186,'32-Exterior Improvements'!L186="*",'32-Exterior Improvements'!K186,'32-Exterior Improvements'!N186="*",'32-Exterior Improvements'!M186,'32-Exterior Improvements'!P186="*",'32-Exterior Improvements'!O186,'32-Exterior Improvements'!R186="*",'32-Exterior Improvements'!Q186,'32-Exterior Improvements'!T186="*",'32-Exterior Improvements'!S186),"")</f>
        <v/>
      </c>
      <c r="E4615" s="402" t="e">
        <f>D4615/'Project Data'!$D$22</f>
        <v>#VALUE!</v>
      </c>
      <c r="F4615" s="174" t="s">
        <v>44</v>
      </c>
      <c r="G4615" s="239" t="str" cm="1">
        <f t="array" ref="G4615">_xlfn.IFNA(_xlfn.IFS('32-Exterior Improvements'!F186="*",'32-Exterior Improvements'!E186,'32-Exterior Improvements'!H186="*",'32-Exterior Improvements'!G186,'32-Exterior Improvements'!J186="*",'32-Exterior Improvements'!I186,'32-Exterior Improvements'!L186="*",'32-Exterior Improvements'!K186,'32-Exterior Improvements'!N186="*",'32-Exterior Improvements'!M186,'32-Exterior Improvements'!P186="*",'32-Exterior Improvements'!O186,'32-Exterior Improvements'!R186="*",'32-Exterior Improvements'!Q186,'32-Exterior Improvements'!T186="*",'32-Exterior Improvements'!S186,'32-Exterior Improvements'!V186="*",'32-Exterior Improvements'!U186),"")</f>
        <v/>
      </c>
      <c r="H4615" s="236" t="e">
        <f>G4615/'Project Data'!$D$22</f>
        <v>#VALUE!</v>
      </c>
      <c r="I4615" s="186"/>
      <c r="J4615" s="224"/>
      <c r="K4615" s="404"/>
    </row>
    <row r="4616" spans="1:11" s="147" customFormat="1" ht="15.6" hidden="1">
      <c r="A4616" s="198">
        <f>'32-Exterior Improvements'!A187</f>
        <v>0</v>
      </c>
      <c r="B4616" s="399" t="str">
        <f>'32-Exterior Improvements'!B187</f>
        <v>32 31 19 Decorative Metal Fences and Gates</v>
      </c>
      <c r="C4616" s="399"/>
      <c r="D4616" s="402" t="str" cm="1">
        <f t="array" ref="D4616">_xlfn.IFNA(_xlfn.IFS('32-Exterior Improvements'!D187="*",'32-Exterior Improvements'!C187,'32-Exterior Improvements'!F187="*",'32-Exterior Improvements'!E187,'32-Exterior Improvements'!H187="*",'32-Exterior Improvements'!G187,'32-Exterior Improvements'!J187="*",'32-Exterior Improvements'!I187,'32-Exterior Improvements'!L187="*",'32-Exterior Improvements'!K187,'32-Exterior Improvements'!N187="*",'32-Exterior Improvements'!M187,'32-Exterior Improvements'!P187="*",'32-Exterior Improvements'!O187,'32-Exterior Improvements'!R187="*",'32-Exterior Improvements'!Q187,'32-Exterior Improvements'!T187="*",'32-Exterior Improvements'!S187),"")</f>
        <v/>
      </c>
      <c r="E4616" s="402" t="e">
        <f>D4616/'Project Data'!$D$22</f>
        <v>#VALUE!</v>
      </c>
      <c r="F4616" s="174" t="s">
        <v>44</v>
      </c>
      <c r="G4616" s="239" t="str" cm="1">
        <f t="array" ref="G4616">_xlfn.IFNA(_xlfn.IFS('32-Exterior Improvements'!F187="*",'32-Exterior Improvements'!E187,'32-Exterior Improvements'!H187="*",'32-Exterior Improvements'!G187,'32-Exterior Improvements'!J187="*",'32-Exterior Improvements'!I187,'32-Exterior Improvements'!L187="*",'32-Exterior Improvements'!K187,'32-Exterior Improvements'!N187="*",'32-Exterior Improvements'!M187,'32-Exterior Improvements'!P187="*",'32-Exterior Improvements'!O187,'32-Exterior Improvements'!R187="*",'32-Exterior Improvements'!Q187,'32-Exterior Improvements'!T187="*",'32-Exterior Improvements'!S187,'32-Exterior Improvements'!V187="*",'32-Exterior Improvements'!U187),"")</f>
        <v/>
      </c>
      <c r="H4616" s="236" t="e">
        <f>G4616/'Project Data'!$D$22</f>
        <v>#VALUE!</v>
      </c>
      <c r="I4616" s="186"/>
      <c r="J4616" s="224"/>
      <c r="K4616" s="404"/>
    </row>
    <row r="4617" spans="1:11" s="147" customFormat="1" ht="15.6" hidden="1">
      <c r="A4617" s="198">
        <f>'32-Exterior Improvements'!A188</f>
        <v>0</v>
      </c>
      <c r="B4617" s="399" t="str">
        <f>'32-Exterior Improvements'!B188</f>
        <v>32 31 19.53 Decorative Metal Security Fences and Gates</v>
      </c>
      <c r="C4617" s="399"/>
      <c r="D4617" s="402" t="str" cm="1">
        <f t="array" ref="D4617">_xlfn.IFNA(_xlfn.IFS('32-Exterior Improvements'!D188="*",'32-Exterior Improvements'!C188,'32-Exterior Improvements'!F188="*",'32-Exterior Improvements'!E188,'32-Exterior Improvements'!H188="*",'32-Exterior Improvements'!G188,'32-Exterior Improvements'!J188="*",'32-Exterior Improvements'!I188,'32-Exterior Improvements'!L188="*",'32-Exterior Improvements'!K188,'32-Exterior Improvements'!N188="*",'32-Exterior Improvements'!M188,'32-Exterior Improvements'!P188="*",'32-Exterior Improvements'!O188,'32-Exterior Improvements'!R188="*",'32-Exterior Improvements'!Q188,'32-Exterior Improvements'!T188="*",'32-Exterior Improvements'!S188),"")</f>
        <v/>
      </c>
      <c r="E4617" s="402" t="e">
        <f>D4617/'Project Data'!$D$22</f>
        <v>#VALUE!</v>
      </c>
      <c r="F4617" s="174" t="s">
        <v>44</v>
      </c>
      <c r="G4617" s="239" t="str" cm="1">
        <f t="array" ref="G4617">_xlfn.IFNA(_xlfn.IFS('32-Exterior Improvements'!F188="*",'32-Exterior Improvements'!E188,'32-Exterior Improvements'!H188="*",'32-Exterior Improvements'!G188,'32-Exterior Improvements'!J188="*",'32-Exterior Improvements'!I188,'32-Exterior Improvements'!L188="*",'32-Exterior Improvements'!K188,'32-Exterior Improvements'!N188="*",'32-Exterior Improvements'!M188,'32-Exterior Improvements'!P188="*",'32-Exterior Improvements'!O188,'32-Exterior Improvements'!R188="*",'32-Exterior Improvements'!Q188,'32-Exterior Improvements'!T188="*",'32-Exterior Improvements'!S188,'32-Exterior Improvements'!V188="*",'32-Exterior Improvements'!U188),"")</f>
        <v/>
      </c>
      <c r="H4617" s="236" t="e">
        <f>G4617/'Project Data'!$D$22</f>
        <v>#VALUE!</v>
      </c>
      <c r="I4617" s="186"/>
      <c r="J4617" s="224"/>
      <c r="K4617" s="404"/>
    </row>
    <row r="4618" spans="1:11" s="147" customFormat="1" ht="15.6" hidden="1">
      <c r="A4618" s="198">
        <f>'32-Exterior Improvements'!A189</f>
        <v>0</v>
      </c>
      <c r="B4618" s="399" t="str">
        <f>'32-Exterior Improvements'!B189</f>
        <v>32 31 23 Plastic Fences and Gates</v>
      </c>
      <c r="C4618" s="399"/>
      <c r="D4618" s="402" t="str" cm="1">
        <f t="array" ref="D4618">_xlfn.IFNA(_xlfn.IFS('32-Exterior Improvements'!D189="*",'32-Exterior Improvements'!C189,'32-Exterior Improvements'!F189="*",'32-Exterior Improvements'!E189,'32-Exterior Improvements'!H189="*",'32-Exterior Improvements'!G189,'32-Exterior Improvements'!J189="*",'32-Exterior Improvements'!I189,'32-Exterior Improvements'!L189="*",'32-Exterior Improvements'!K189,'32-Exterior Improvements'!N189="*",'32-Exterior Improvements'!M189,'32-Exterior Improvements'!P189="*",'32-Exterior Improvements'!O189,'32-Exterior Improvements'!R189="*",'32-Exterior Improvements'!Q189,'32-Exterior Improvements'!T189="*",'32-Exterior Improvements'!S189),"")</f>
        <v/>
      </c>
      <c r="E4618" s="402" t="e">
        <f>D4618/'Project Data'!$D$22</f>
        <v>#VALUE!</v>
      </c>
      <c r="F4618" s="174" t="s">
        <v>44</v>
      </c>
      <c r="G4618" s="239" t="str" cm="1">
        <f t="array" ref="G4618">_xlfn.IFNA(_xlfn.IFS('32-Exterior Improvements'!F189="*",'32-Exterior Improvements'!E189,'32-Exterior Improvements'!H189="*",'32-Exterior Improvements'!G189,'32-Exterior Improvements'!J189="*",'32-Exterior Improvements'!I189,'32-Exterior Improvements'!L189="*",'32-Exterior Improvements'!K189,'32-Exterior Improvements'!N189="*",'32-Exterior Improvements'!M189,'32-Exterior Improvements'!P189="*",'32-Exterior Improvements'!O189,'32-Exterior Improvements'!R189="*",'32-Exterior Improvements'!Q189,'32-Exterior Improvements'!T189="*",'32-Exterior Improvements'!S189,'32-Exterior Improvements'!V189="*",'32-Exterior Improvements'!U189),"")</f>
        <v/>
      </c>
      <c r="H4618" s="236" t="e">
        <f>G4618/'Project Data'!$D$22</f>
        <v>#VALUE!</v>
      </c>
      <c r="I4618" s="186"/>
      <c r="J4618" s="224"/>
      <c r="K4618" s="404"/>
    </row>
    <row r="4619" spans="1:11" s="147" customFormat="1" ht="15.6" hidden="1">
      <c r="A4619" s="198">
        <f>'32-Exterior Improvements'!A190</f>
        <v>0</v>
      </c>
      <c r="B4619" s="399" t="str">
        <f>'32-Exterior Improvements'!B190</f>
        <v>32 31 26 Wire Fences and Gates</v>
      </c>
      <c r="C4619" s="399"/>
      <c r="D4619" s="402" t="str" cm="1">
        <f t="array" ref="D4619">_xlfn.IFNA(_xlfn.IFS('32-Exterior Improvements'!D190="*",'32-Exterior Improvements'!C190,'32-Exterior Improvements'!F190="*",'32-Exterior Improvements'!E190,'32-Exterior Improvements'!H190="*",'32-Exterior Improvements'!G190,'32-Exterior Improvements'!J190="*",'32-Exterior Improvements'!I190,'32-Exterior Improvements'!L190="*",'32-Exterior Improvements'!K190,'32-Exterior Improvements'!N190="*",'32-Exterior Improvements'!M190,'32-Exterior Improvements'!P190="*",'32-Exterior Improvements'!O190,'32-Exterior Improvements'!R190="*",'32-Exterior Improvements'!Q190,'32-Exterior Improvements'!T190="*",'32-Exterior Improvements'!S190),"")</f>
        <v/>
      </c>
      <c r="E4619" s="402" t="e">
        <f>D4619/'Project Data'!$D$22</f>
        <v>#VALUE!</v>
      </c>
      <c r="F4619" s="174" t="s">
        <v>44</v>
      </c>
      <c r="G4619" s="239" t="str" cm="1">
        <f t="array" ref="G4619">_xlfn.IFNA(_xlfn.IFS('32-Exterior Improvements'!F190="*",'32-Exterior Improvements'!E190,'32-Exterior Improvements'!H190="*",'32-Exterior Improvements'!G190,'32-Exterior Improvements'!J190="*",'32-Exterior Improvements'!I190,'32-Exterior Improvements'!L190="*",'32-Exterior Improvements'!K190,'32-Exterior Improvements'!N190="*",'32-Exterior Improvements'!M190,'32-Exterior Improvements'!P190="*",'32-Exterior Improvements'!O190,'32-Exterior Improvements'!R190="*",'32-Exterior Improvements'!Q190,'32-Exterior Improvements'!T190="*",'32-Exterior Improvements'!S190,'32-Exterior Improvements'!V190="*",'32-Exterior Improvements'!U190),"")</f>
        <v/>
      </c>
      <c r="H4619" s="236" t="e">
        <f>G4619/'Project Data'!$D$22</f>
        <v>#VALUE!</v>
      </c>
      <c r="I4619" s="186"/>
      <c r="J4619" s="224"/>
      <c r="K4619" s="404"/>
    </row>
    <row r="4620" spans="1:11" s="147" customFormat="1" ht="15.6" hidden="1">
      <c r="A4620" s="198">
        <f>'32-Exterior Improvements'!A191</f>
        <v>0</v>
      </c>
      <c r="B4620" s="399" t="str">
        <f>'32-Exterior Improvements'!B191</f>
        <v>32 31 26.11 Wire Fences with Wood Posts</v>
      </c>
      <c r="C4620" s="399"/>
      <c r="D4620" s="402" t="str" cm="1">
        <f t="array" ref="D4620">_xlfn.IFNA(_xlfn.IFS('32-Exterior Improvements'!D191="*",'32-Exterior Improvements'!C191,'32-Exterior Improvements'!F191="*",'32-Exterior Improvements'!E191,'32-Exterior Improvements'!H191="*",'32-Exterior Improvements'!G191,'32-Exterior Improvements'!J191="*",'32-Exterior Improvements'!I191,'32-Exterior Improvements'!L191="*",'32-Exterior Improvements'!K191,'32-Exterior Improvements'!N191="*",'32-Exterior Improvements'!M191,'32-Exterior Improvements'!P191="*",'32-Exterior Improvements'!O191,'32-Exterior Improvements'!R191="*",'32-Exterior Improvements'!Q191,'32-Exterior Improvements'!T191="*",'32-Exterior Improvements'!S191),"")</f>
        <v/>
      </c>
      <c r="E4620" s="402" t="e">
        <f>D4620/'Project Data'!$D$22</f>
        <v>#VALUE!</v>
      </c>
      <c r="F4620" s="174" t="s">
        <v>44</v>
      </c>
      <c r="G4620" s="239" t="str" cm="1">
        <f t="array" ref="G4620">_xlfn.IFNA(_xlfn.IFS('32-Exterior Improvements'!F191="*",'32-Exterior Improvements'!E191,'32-Exterior Improvements'!H191="*",'32-Exterior Improvements'!G191,'32-Exterior Improvements'!J191="*",'32-Exterior Improvements'!I191,'32-Exterior Improvements'!L191="*",'32-Exterior Improvements'!K191,'32-Exterior Improvements'!N191="*",'32-Exterior Improvements'!M191,'32-Exterior Improvements'!P191="*",'32-Exterior Improvements'!O191,'32-Exterior Improvements'!R191="*",'32-Exterior Improvements'!Q191,'32-Exterior Improvements'!T191="*",'32-Exterior Improvements'!S191,'32-Exterior Improvements'!V191="*",'32-Exterior Improvements'!U191),"")</f>
        <v/>
      </c>
      <c r="H4620" s="236" t="e">
        <f>G4620/'Project Data'!$D$22</f>
        <v>#VALUE!</v>
      </c>
      <c r="I4620" s="186"/>
      <c r="J4620" s="224"/>
      <c r="K4620" s="404"/>
    </row>
    <row r="4621" spans="1:11" s="147" customFormat="1" ht="15.6" hidden="1">
      <c r="A4621" s="198">
        <f>'32-Exterior Improvements'!A192</f>
        <v>0</v>
      </c>
      <c r="B4621" s="399" t="str">
        <f>'32-Exterior Improvements'!B192</f>
        <v>32 31 26.13 Wire Fences with Steel Posts</v>
      </c>
      <c r="C4621" s="399"/>
      <c r="D4621" s="402" t="str" cm="1">
        <f t="array" ref="D4621">_xlfn.IFNA(_xlfn.IFS('32-Exterior Improvements'!D192="*",'32-Exterior Improvements'!C192,'32-Exterior Improvements'!F192="*",'32-Exterior Improvements'!E192,'32-Exterior Improvements'!H192="*",'32-Exterior Improvements'!G192,'32-Exterior Improvements'!J192="*",'32-Exterior Improvements'!I192,'32-Exterior Improvements'!L192="*",'32-Exterior Improvements'!K192,'32-Exterior Improvements'!N192="*",'32-Exterior Improvements'!M192,'32-Exterior Improvements'!P192="*",'32-Exterior Improvements'!O192,'32-Exterior Improvements'!R192="*",'32-Exterior Improvements'!Q192,'32-Exterior Improvements'!T192="*",'32-Exterior Improvements'!S192),"")</f>
        <v/>
      </c>
      <c r="E4621" s="402" t="e">
        <f>D4621/'Project Data'!$D$22</f>
        <v>#VALUE!</v>
      </c>
      <c r="F4621" s="174" t="s">
        <v>44</v>
      </c>
      <c r="G4621" s="239" t="str" cm="1">
        <f t="array" ref="G4621">_xlfn.IFNA(_xlfn.IFS('32-Exterior Improvements'!F192="*",'32-Exterior Improvements'!E192,'32-Exterior Improvements'!H192="*",'32-Exterior Improvements'!G192,'32-Exterior Improvements'!J192="*",'32-Exterior Improvements'!I192,'32-Exterior Improvements'!L192="*",'32-Exterior Improvements'!K192,'32-Exterior Improvements'!N192="*",'32-Exterior Improvements'!M192,'32-Exterior Improvements'!P192="*",'32-Exterior Improvements'!O192,'32-Exterior Improvements'!R192="*",'32-Exterior Improvements'!Q192,'32-Exterior Improvements'!T192="*",'32-Exterior Improvements'!S192,'32-Exterior Improvements'!V192="*",'32-Exterior Improvements'!U192),"")</f>
        <v/>
      </c>
      <c r="H4621" s="236" t="e">
        <f>G4621/'Project Data'!$D$22</f>
        <v>#VALUE!</v>
      </c>
      <c r="I4621" s="186"/>
      <c r="J4621" s="224"/>
      <c r="K4621" s="404"/>
    </row>
    <row r="4622" spans="1:11" s="147" customFormat="1" ht="15.6" hidden="1">
      <c r="A4622" s="198">
        <f>'32-Exterior Improvements'!A193</f>
        <v>0</v>
      </c>
      <c r="B4622" s="399" t="str">
        <f>'32-Exterior Improvements'!B193</f>
        <v>32 31 29 Wood Fences and Gates</v>
      </c>
      <c r="C4622" s="399"/>
      <c r="D4622" s="402" t="str" cm="1">
        <f t="array" ref="D4622">_xlfn.IFNA(_xlfn.IFS('32-Exterior Improvements'!D193="*",'32-Exterior Improvements'!C193,'32-Exterior Improvements'!F193="*",'32-Exterior Improvements'!E193,'32-Exterior Improvements'!H193="*",'32-Exterior Improvements'!G193,'32-Exterior Improvements'!J193="*",'32-Exterior Improvements'!I193,'32-Exterior Improvements'!L193="*",'32-Exterior Improvements'!K193,'32-Exterior Improvements'!N193="*",'32-Exterior Improvements'!M193,'32-Exterior Improvements'!P193="*",'32-Exterior Improvements'!O193,'32-Exterior Improvements'!R193="*",'32-Exterior Improvements'!Q193,'32-Exterior Improvements'!T193="*",'32-Exterior Improvements'!S193),"")</f>
        <v/>
      </c>
      <c r="E4622" s="402" t="e">
        <f>D4622/'Project Data'!$D$22</f>
        <v>#VALUE!</v>
      </c>
      <c r="F4622" s="174" t="s">
        <v>44</v>
      </c>
      <c r="G4622" s="239" t="str" cm="1">
        <f t="array" ref="G4622">_xlfn.IFNA(_xlfn.IFS('32-Exterior Improvements'!F193="*",'32-Exterior Improvements'!E193,'32-Exterior Improvements'!H193="*",'32-Exterior Improvements'!G193,'32-Exterior Improvements'!J193="*",'32-Exterior Improvements'!I193,'32-Exterior Improvements'!L193="*",'32-Exterior Improvements'!K193,'32-Exterior Improvements'!N193="*",'32-Exterior Improvements'!M193,'32-Exterior Improvements'!P193="*",'32-Exterior Improvements'!O193,'32-Exterior Improvements'!R193="*",'32-Exterior Improvements'!Q193,'32-Exterior Improvements'!T193="*",'32-Exterior Improvements'!S193,'32-Exterior Improvements'!V193="*",'32-Exterior Improvements'!U193),"")</f>
        <v/>
      </c>
      <c r="H4622" s="236" t="e">
        <f>G4622/'Project Data'!$D$22</f>
        <v>#VALUE!</v>
      </c>
      <c r="I4622" s="186"/>
      <c r="J4622" s="224"/>
      <c r="K4622" s="404"/>
    </row>
    <row r="4623" spans="1:11" s="147" customFormat="1" ht="15.6" hidden="1">
      <c r="A4623" s="198">
        <f>'32-Exterior Improvements'!A194</f>
        <v>0</v>
      </c>
      <c r="B4623" s="399" t="str">
        <f>'32-Exterior Improvements'!B194</f>
        <v>32 31 32 Composite Fences and Gates</v>
      </c>
      <c r="C4623" s="399"/>
      <c r="D4623" s="402" t="str" cm="1">
        <f t="array" ref="D4623">_xlfn.IFNA(_xlfn.IFS('32-Exterior Improvements'!D194="*",'32-Exterior Improvements'!C194,'32-Exterior Improvements'!F194="*",'32-Exterior Improvements'!E194,'32-Exterior Improvements'!H194="*",'32-Exterior Improvements'!G194,'32-Exterior Improvements'!J194="*",'32-Exterior Improvements'!I194,'32-Exterior Improvements'!L194="*",'32-Exterior Improvements'!K194,'32-Exterior Improvements'!N194="*",'32-Exterior Improvements'!M194,'32-Exterior Improvements'!P194="*",'32-Exterior Improvements'!O194,'32-Exterior Improvements'!R194="*",'32-Exterior Improvements'!Q194,'32-Exterior Improvements'!T194="*",'32-Exterior Improvements'!S194),"")</f>
        <v/>
      </c>
      <c r="E4623" s="402" t="e">
        <f>D4623/'Project Data'!$D$22</f>
        <v>#VALUE!</v>
      </c>
      <c r="F4623" s="174" t="s">
        <v>44</v>
      </c>
      <c r="G4623" s="239" t="str" cm="1">
        <f t="array" ref="G4623">_xlfn.IFNA(_xlfn.IFS('32-Exterior Improvements'!F194="*",'32-Exterior Improvements'!E194,'32-Exterior Improvements'!H194="*",'32-Exterior Improvements'!G194,'32-Exterior Improvements'!J194="*",'32-Exterior Improvements'!I194,'32-Exterior Improvements'!L194="*",'32-Exterior Improvements'!K194,'32-Exterior Improvements'!N194="*",'32-Exterior Improvements'!M194,'32-Exterior Improvements'!P194="*",'32-Exterior Improvements'!O194,'32-Exterior Improvements'!R194="*",'32-Exterior Improvements'!Q194,'32-Exterior Improvements'!T194="*",'32-Exterior Improvements'!S194,'32-Exterior Improvements'!V194="*",'32-Exterior Improvements'!U194),"")</f>
        <v/>
      </c>
      <c r="H4623" s="236" t="e">
        <f>G4623/'Project Data'!$D$22</f>
        <v>#VALUE!</v>
      </c>
      <c r="I4623" s="186"/>
      <c r="J4623" s="224"/>
      <c r="K4623" s="404"/>
    </row>
    <row r="4624" spans="1:11" s="147" customFormat="1" ht="15.6" hidden="1">
      <c r="A4624" s="198">
        <f>'32-Exterior Improvements'!A195</f>
        <v>0</v>
      </c>
      <c r="B4624" s="399" t="str">
        <f>'32-Exterior Improvements'!B195</f>
        <v>32 31 53 Cattle Guards</v>
      </c>
      <c r="C4624" s="399"/>
      <c r="D4624" s="402" t="str" cm="1">
        <f t="array" ref="D4624">_xlfn.IFNA(_xlfn.IFS('32-Exterior Improvements'!D195="*",'32-Exterior Improvements'!C195,'32-Exterior Improvements'!F195="*",'32-Exterior Improvements'!E195,'32-Exterior Improvements'!H195="*",'32-Exterior Improvements'!G195,'32-Exterior Improvements'!J195="*",'32-Exterior Improvements'!I195,'32-Exterior Improvements'!L195="*",'32-Exterior Improvements'!K195,'32-Exterior Improvements'!N195="*",'32-Exterior Improvements'!M195,'32-Exterior Improvements'!P195="*",'32-Exterior Improvements'!O195,'32-Exterior Improvements'!R195="*",'32-Exterior Improvements'!Q195,'32-Exterior Improvements'!T195="*",'32-Exterior Improvements'!S195),"")</f>
        <v/>
      </c>
      <c r="E4624" s="402" t="e">
        <f>D4624/'Project Data'!$D$22</f>
        <v>#VALUE!</v>
      </c>
      <c r="F4624" s="174" t="s">
        <v>44</v>
      </c>
      <c r="G4624" s="239" t="str" cm="1">
        <f t="array" ref="G4624">_xlfn.IFNA(_xlfn.IFS('32-Exterior Improvements'!F195="*",'32-Exterior Improvements'!E195,'32-Exterior Improvements'!H195="*",'32-Exterior Improvements'!G195,'32-Exterior Improvements'!J195="*",'32-Exterior Improvements'!I195,'32-Exterior Improvements'!L195="*",'32-Exterior Improvements'!K195,'32-Exterior Improvements'!N195="*",'32-Exterior Improvements'!M195,'32-Exterior Improvements'!P195="*",'32-Exterior Improvements'!O195,'32-Exterior Improvements'!R195="*",'32-Exterior Improvements'!Q195,'32-Exterior Improvements'!T195="*",'32-Exterior Improvements'!S195,'32-Exterior Improvements'!V195="*",'32-Exterior Improvements'!U195),"")</f>
        <v/>
      </c>
      <c r="H4624" s="236" t="e">
        <f>G4624/'Project Data'!$D$22</f>
        <v>#VALUE!</v>
      </c>
      <c r="I4624" s="186"/>
      <c r="J4624" s="224"/>
      <c r="K4624" s="404"/>
    </row>
    <row r="4625" spans="1:11" s="147" customFormat="1" ht="15.6" hidden="1">
      <c r="A4625" s="198">
        <f>'32-Exterior Improvements'!A196</f>
        <v>0</v>
      </c>
      <c r="B4625" s="399" t="str">
        <f>'32-Exterior Improvements'!B196</f>
        <v>32 31 56 Wild Life Deterrent Fence</v>
      </c>
      <c r="C4625" s="399"/>
      <c r="D4625" s="402" t="str" cm="1">
        <f t="array" ref="D4625">_xlfn.IFNA(_xlfn.IFS('32-Exterior Improvements'!D196="*",'32-Exterior Improvements'!C196,'32-Exterior Improvements'!F196="*",'32-Exterior Improvements'!E196,'32-Exterior Improvements'!H196="*",'32-Exterior Improvements'!G196,'32-Exterior Improvements'!J196="*",'32-Exterior Improvements'!I196,'32-Exterior Improvements'!L196="*",'32-Exterior Improvements'!K196,'32-Exterior Improvements'!N196="*",'32-Exterior Improvements'!M196,'32-Exterior Improvements'!P196="*",'32-Exterior Improvements'!O196,'32-Exterior Improvements'!R196="*",'32-Exterior Improvements'!Q196,'32-Exterior Improvements'!T196="*",'32-Exterior Improvements'!S196),"")</f>
        <v/>
      </c>
      <c r="E4625" s="402" t="e">
        <f>D4625/'Project Data'!$D$22</f>
        <v>#VALUE!</v>
      </c>
      <c r="F4625" s="174" t="s">
        <v>44</v>
      </c>
      <c r="G4625" s="239" t="str" cm="1">
        <f t="array" ref="G4625">_xlfn.IFNA(_xlfn.IFS('32-Exterior Improvements'!F196="*",'32-Exterior Improvements'!E196,'32-Exterior Improvements'!H196="*",'32-Exterior Improvements'!G196,'32-Exterior Improvements'!J196="*",'32-Exterior Improvements'!I196,'32-Exterior Improvements'!L196="*",'32-Exterior Improvements'!K196,'32-Exterior Improvements'!N196="*",'32-Exterior Improvements'!M196,'32-Exterior Improvements'!P196="*",'32-Exterior Improvements'!O196,'32-Exterior Improvements'!R196="*",'32-Exterior Improvements'!Q196,'32-Exterior Improvements'!T196="*",'32-Exterior Improvements'!S196,'32-Exterior Improvements'!V196="*",'32-Exterior Improvements'!U196),"")</f>
        <v/>
      </c>
      <c r="H4625" s="236" t="e">
        <f>G4625/'Project Data'!$D$22</f>
        <v>#VALUE!</v>
      </c>
      <c r="I4625" s="186"/>
      <c r="J4625" s="224"/>
      <c r="K4625" s="404"/>
    </row>
    <row r="4626" spans="1:11" s="147" customFormat="1" ht="15.6" hidden="1">
      <c r="A4626" s="398" t="str">
        <f>'32-Exterior Improvements'!A197</f>
        <v xml:space="preserve"> </v>
      </c>
      <c r="B4626" s="399" t="str">
        <f>'32-Exterior Improvements'!B197</f>
        <v>32 32 00 Retaining Walls</v>
      </c>
      <c r="C4626" s="399"/>
      <c r="D4626" s="402" t="str" cm="1">
        <f t="array" ref="D4626">_xlfn.IFNA(_xlfn.IFS('32-Exterior Improvements'!D197="*",'32-Exterior Improvements'!C197,'32-Exterior Improvements'!F197="*",'32-Exterior Improvements'!E197,'32-Exterior Improvements'!H197="*",'32-Exterior Improvements'!G197,'32-Exterior Improvements'!J197="*",'32-Exterior Improvements'!I197,'32-Exterior Improvements'!L197="*",'32-Exterior Improvements'!K197,'32-Exterior Improvements'!N197="*",'32-Exterior Improvements'!M197,'32-Exterior Improvements'!P197="*",'32-Exterior Improvements'!O197,'32-Exterior Improvements'!R197="*",'32-Exterior Improvements'!Q197,'32-Exterior Improvements'!T197="*",'32-Exterior Improvements'!S197),"")</f>
        <v/>
      </c>
      <c r="E4626" s="402" t="e">
        <f>D4626/'Project Data'!$D$22</f>
        <v>#VALUE!</v>
      </c>
      <c r="F4626" s="421" t="s">
        <v>44</v>
      </c>
      <c r="G4626" s="423" t="str" cm="1">
        <f t="array" ref="G4626">_xlfn.IFNA(_xlfn.IFS('32-Exterior Improvements'!F197="*",'32-Exterior Improvements'!E197,'32-Exterior Improvements'!H197="*",'32-Exterior Improvements'!G197,'32-Exterior Improvements'!J197="*",'32-Exterior Improvements'!I197,'32-Exterior Improvements'!L197="*",'32-Exterior Improvements'!K197,'32-Exterior Improvements'!N197="*",'32-Exterior Improvements'!M197,'32-Exterior Improvements'!P197="*",'32-Exterior Improvements'!O197,'32-Exterior Improvements'!R197="*",'32-Exterior Improvements'!Q197,'32-Exterior Improvements'!T197="*",'32-Exterior Improvements'!S197,'32-Exterior Improvements'!V197="*",'32-Exterior Improvements'!U197),"")</f>
        <v/>
      </c>
      <c r="H4626" s="402" t="e">
        <f>G4626/'Project Data'!$D$22</f>
        <v>#VALUE!</v>
      </c>
      <c r="I4626" s="426"/>
      <c r="J4626" s="427"/>
      <c r="K4626" s="404"/>
    </row>
    <row r="4627" spans="1:11" s="147" customFormat="1" ht="15.6" hidden="1">
      <c r="A4627" s="198">
        <f>'32-Exterior Improvements'!A198</f>
        <v>0</v>
      </c>
      <c r="B4627" s="399" t="str">
        <f>'32-Exterior Improvements'!B198</f>
        <v>32 32 13 Cast-in-Place Concrete Retaining Walls</v>
      </c>
      <c r="C4627" s="399"/>
      <c r="D4627" s="402" t="str" cm="1">
        <f t="array" ref="D4627">_xlfn.IFNA(_xlfn.IFS('32-Exterior Improvements'!D198="*",'32-Exterior Improvements'!C198,'32-Exterior Improvements'!F198="*",'32-Exterior Improvements'!E198,'32-Exterior Improvements'!H198="*",'32-Exterior Improvements'!G198,'32-Exterior Improvements'!J198="*",'32-Exterior Improvements'!I198,'32-Exterior Improvements'!L198="*",'32-Exterior Improvements'!K198,'32-Exterior Improvements'!N198="*",'32-Exterior Improvements'!M198,'32-Exterior Improvements'!P198="*",'32-Exterior Improvements'!O198,'32-Exterior Improvements'!R198="*",'32-Exterior Improvements'!Q198,'32-Exterior Improvements'!T198="*",'32-Exterior Improvements'!S198),"")</f>
        <v/>
      </c>
      <c r="E4627" s="402" t="e">
        <f>D4627/'Project Data'!$D$22</f>
        <v>#VALUE!</v>
      </c>
      <c r="F4627" s="174" t="s">
        <v>44</v>
      </c>
      <c r="G4627" s="239" t="str" cm="1">
        <f t="array" ref="G4627">_xlfn.IFNA(_xlfn.IFS('32-Exterior Improvements'!F198="*",'32-Exterior Improvements'!E198,'32-Exterior Improvements'!H198="*",'32-Exterior Improvements'!G198,'32-Exterior Improvements'!J198="*",'32-Exterior Improvements'!I198,'32-Exterior Improvements'!L198="*",'32-Exterior Improvements'!K198,'32-Exterior Improvements'!N198="*",'32-Exterior Improvements'!M198,'32-Exterior Improvements'!P198="*",'32-Exterior Improvements'!O198,'32-Exterior Improvements'!R198="*",'32-Exterior Improvements'!Q198,'32-Exterior Improvements'!T198="*",'32-Exterior Improvements'!S198,'32-Exterior Improvements'!V198="*",'32-Exterior Improvements'!U198),"")</f>
        <v/>
      </c>
      <c r="H4627" s="236" t="e">
        <f>G4627/'Project Data'!$D$22</f>
        <v>#VALUE!</v>
      </c>
      <c r="I4627" s="186"/>
      <c r="J4627" s="224"/>
      <c r="K4627" s="404"/>
    </row>
    <row r="4628" spans="1:11" s="147" customFormat="1" ht="15.6" hidden="1">
      <c r="A4628" s="198">
        <f>'32-Exterior Improvements'!A199</f>
        <v>0</v>
      </c>
      <c r="B4628" s="399" t="str">
        <f>'32-Exterior Improvements'!B199</f>
        <v>32 32 16 Precast Concrete Retaining Walls</v>
      </c>
      <c r="C4628" s="399"/>
      <c r="D4628" s="402" t="str" cm="1">
        <f t="array" ref="D4628">_xlfn.IFNA(_xlfn.IFS('32-Exterior Improvements'!D199="*",'32-Exterior Improvements'!C199,'32-Exterior Improvements'!F199="*",'32-Exterior Improvements'!E199,'32-Exterior Improvements'!H199="*",'32-Exterior Improvements'!G199,'32-Exterior Improvements'!J199="*",'32-Exterior Improvements'!I199,'32-Exterior Improvements'!L199="*",'32-Exterior Improvements'!K199,'32-Exterior Improvements'!N199="*",'32-Exterior Improvements'!M199,'32-Exterior Improvements'!P199="*",'32-Exterior Improvements'!O199,'32-Exterior Improvements'!R199="*",'32-Exterior Improvements'!Q199,'32-Exterior Improvements'!T199="*",'32-Exterior Improvements'!S199),"")</f>
        <v/>
      </c>
      <c r="E4628" s="402" t="e">
        <f>D4628/'Project Data'!$D$22</f>
        <v>#VALUE!</v>
      </c>
      <c r="F4628" s="174" t="s">
        <v>44</v>
      </c>
      <c r="G4628" s="239" t="str" cm="1">
        <f t="array" ref="G4628">_xlfn.IFNA(_xlfn.IFS('32-Exterior Improvements'!F199="*",'32-Exterior Improvements'!E199,'32-Exterior Improvements'!H199="*",'32-Exterior Improvements'!G199,'32-Exterior Improvements'!J199="*",'32-Exterior Improvements'!I199,'32-Exterior Improvements'!L199="*",'32-Exterior Improvements'!K199,'32-Exterior Improvements'!N199="*",'32-Exterior Improvements'!M199,'32-Exterior Improvements'!P199="*",'32-Exterior Improvements'!O199,'32-Exterior Improvements'!R199="*",'32-Exterior Improvements'!Q199,'32-Exterior Improvements'!T199="*",'32-Exterior Improvements'!S199,'32-Exterior Improvements'!V199="*",'32-Exterior Improvements'!U199),"")</f>
        <v/>
      </c>
      <c r="H4628" s="236" t="e">
        <f>G4628/'Project Data'!$D$22</f>
        <v>#VALUE!</v>
      </c>
      <c r="I4628" s="186"/>
      <c r="J4628" s="224"/>
      <c r="K4628" s="404"/>
    </row>
    <row r="4629" spans="1:11" s="147" customFormat="1" ht="15.6" hidden="1">
      <c r="A4629" s="198">
        <f>'32-Exterior Improvements'!A200</f>
        <v>0</v>
      </c>
      <c r="B4629" s="399" t="str">
        <f>'32-Exterior Improvements'!B200</f>
        <v>32 32 19 Unit Masonry Retaining Walls</v>
      </c>
      <c r="C4629" s="399"/>
      <c r="D4629" s="402" t="str" cm="1">
        <f t="array" ref="D4629">_xlfn.IFNA(_xlfn.IFS('32-Exterior Improvements'!D200="*",'32-Exterior Improvements'!C200,'32-Exterior Improvements'!F200="*",'32-Exterior Improvements'!E200,'32-Exterior Improvements'!H200="*",'32-Exterior Improvements'!G200,'32-Exterior Improvements'!J200="*",'32-Exterior Improvements'!I200,'32-Exterior Improvements'!L200="*",'32-Exterior Improvements'!K200,'32-Exterior Improvements'!N200="*",'32-Exterior Improvements'!M200,'32-Exterior Improvements'!P200="*",'32-Exterior Improvements'!O200,'32-Exterior Improvements'!R200="*",'32-Exterior Improvements'!Q200,'32-Exterior Improvements'!T200="*",'32-Exterior Improvements'!S200),"")</f>
        <v/>
      </c>
      <c r="E4629" s="402" t="e">
        <f>D4629/'Project Data'!$D$22</f>
        <v>#VALUE!</v>
      </c>
      <c r="F4629" s="174" t="s">
        <v>44</v>
      </c>
      <c r="G4629" s="239" t="str" cm="1">
        <f t="array" ref="G4629">_xlfn.IFNA(_xlfn.IFS('32-Exterior Improvements'!F200="*",'32-Exterior Improvements'!E200,'32-Exterior Improvements'!H200="*",'32-Exterior Improvements'!G200,'32-Exterior Improvements'!J200="*",'32-Exterior Improvements'!I200,'32-Exterior Improvements'!L200="*",'32-Exterior Improvements'!K200,'32-Exterior Improvements'!N200="*",'32-Exterior Improvements'!M200,'32-Exterior Improvements'!P200="*",'32-Exterior Improvements'!O200,'32-Exterior Improvements'!R200="*",'32-Exterior Improvements'!Q200,'32-Exterior Improvements'!T200="*",'32-Exterior Improvements'!S200,'32-Exterior Improvements'!V200="*",'32-Exterior Improvements'!U200),"")</f>
        <v/>
      </c>
      <c r="H4629" s="236" t="e">
        <f>G4629/'Project Data'!$D$22</f>
        <v>#VALUE!</v>
      </c>
      <c r="I4629" s="186"/>
      <c r="J4629" s="224"/>
      <c r="K4629" s="404"/>
    </row>
    <row r="4630" spans="1:11" s="147" customFormat="1" ht="15.6" hidden="1">
      <c r="A4630" s="198">
        <f>'32-Exterior Improvements'!A201</f>
        <v>0</v>
      </c>
      <c r="B4630" s="399" t="str">
        <f>'32-Exterior Improvements'!B201</f>
        <v>32 32 23 Segmental Retaining Walls</v>
      </c>
      <c r="C4630" s="399"/>
      <c r="D4630" s="402" t="str" cm="1">
        <f t="array" ref="D4630">_xlfn.IFNA(_xlfn.IFS('32-Exterior Improvements'!D201="*",'32-Exterior Improvements'!C201,'32-Exterior Improvements'!F201="*",'32-Exterior Improvements'!E201,'32-Exterior Improvements'!H201="*",'32-Exterior Improvements'!G201,'32-Exterior Improvements'!J201="*",'32-Exterior Improvements'!I201,'32-Exterior Improvements'!L201="*",'32-Exterior Improvements'!K201,'32-Exterior Improvements'!N201="*",'32-Exterior Improvements'!M201,'32-Exterior Improvements'!P201="*",'32-Exterior Improvements'!O201,'32-Exterior Improvements'!R201="*",'32-Exterior Improvements'!Q201,'32-Exterior Improvements'!T201="*",'32-Exterior Improvements'!S201),"")</f>
        <v/>
      </c>
      <c r="E4630" s="402" t="e">
        <f>D4630/'Project Data'!$D$22</f>
        <v>#VALUE!</v>
      </c>
      <c r="F4630" s="174" t="s">
        <v>44</v>
      </c>
      <c r="G4630" s="239" t="str" cm="1">
        <f t="array" ref="G4630">_xlfn.IFNA(_xlfn.IFS('32-Exterior Improvements'!F201="*",'32-Exterior Improvements'!E201,'32-Exterior Improvements'!H201="*",'32-Exterior Improvements'!G201,'32-Exterior Improvements'!J201="*",'32-Exterior Improvements'!I201,'32-Exterior Improvements'!L201="*",'32-Exterior Improvements'!K201,'32-Exterior Improvements'!N201="*",'32-Exterior Improvements'!M201,'32-Exterior Improvements'!P201="*",'32-Exterior Improvements'!O201,'32-Exterior Improvements'!R201="*",'32-Exterior Improvements'!Q201,'32-Exterior Improvements'!T201="*",'32-Exterior Improvements'!S201,'32-Exterior Improvements'!V201="*",'32-Exterior Improvements'!U201),"")</f>
        <v/>
      </c>
      <c r="H4630" s="236" t="e">
        <f>G4630/'Project Data'!$D$22</f>
        <v>#VALUE!</v>
      </c>
      <c r="I4630" s="186"/>
      <c r="J4630" s="224"/>
      <c r="K4630" s="404"/>
    </row>
    <row r="4631" spans="1:11" s="147" customFormat="1" ht="15.6" hidden="1">
      <c r="A4631" s="198">
        <f>'32-Exterior Improvements'!A202</f>
        <v>0</v>
      </c>
      <c r="B4631" s="399" t="str">
        <f>'32-Exterior Improvements'!B202</f>
        <v>32 32 23.13 Segmental Concrete Unit Masonry Retaining Walls</v>
      </c>
      <c r="C4631" s="399"/>
      <c r="D4631" s="402" t="str" cm="1">
        <f t="array" ref="D4631">_xlfn.IFNA(_xlfn.IFS('32-Exterior Improvements'!D202="*",'32-Exterior Improvements'!C202,'32-Exterior Improvements'!F202="*",'32-Exterior Improvements'!E202,'32-Exterior Improvements'!H202="*",'32-Exterior Improvements'!G202,'32-Exterior Improvements'!J202="*",'32-Exterior Improvements'!I202,'32-Exterior Improvements'!L202="*",'32-Exterior Improvements'!K202,'32-Exterior Improvements'!N202="*",'32-Exterior Improvements'!M202,'32-Exterior Improvements'!P202="*",'32-Exterior Improvements'!O202,'32-Exterior Improvements'!R202="*",'32-Exterior Improvements'!Q202,'32-Exterior Improvements'!T202="*",'32-Exterior Improvements'!S202),"")</f>
        <v/>
      </c>
      <c r="E4631" s="402" t="e">
        <f>D4631/'Project Data'!$D$22</f>
        <v>#VALUE!</v>
      </c>
      <c r="F4631" s="174" t="s">
        <v>44</v>
      </c>
      <c r="G4631" s="239" t="str" cm="1">
        <f t="array" ref="G4631">_xlfn.IFNA(_xlfn.IFS('32-Exterior Improvements'!F202="*",'32-Exterior Improvements'!E202,'32-Exterior Improvements'!H202="*",'32-Exterior Improvements'!G202,'32-Exterior Improvements'!J202="*",'32-Exterior Improvements'!I202,'32-Exterior Improvements'!L202="*",'32-Exterior Improvements'!K202,'32-Exterior Improvements'!N202="*",'32-Exterior Improvements'!M202,'32-Exterior Improvements'!P202="*",'32-Exterior Improvements'!O202,'32-Exterior Improvements'!R202="*",'32-Exterior Improvements'!Q202,'32-Exterior Improvements'!T202="*",'32-Exterior Improvements'!S202,'32-Exterior Improvements'!V202="*",'32-Exterior Improvements'!U202),"")</f>
        <v/>
      </c>
      <c r="H4631" s="236" t="e">
        <f>G4631/'Project Data'!$D$22</f>
        <v>#VALUE!</v>
      </c>
      <c r="I4631" s="186"/>
      <c r="J4631" s="224"/>
      <c r="K4631" s="404"/>
    </row>
    <row r="4632" spans="1:11" s="147" customFormat="1" ht="15.6" hidden="1">
      <c r="A4632" s="198">
        <f>'32-Exterior Improvements'!A203</f>
        <v>0</v>
      </c>
      <c r="B4632" s="399" t="str">
        <f>'32-Exterior Improvements'!B203</f>
        <v>32 32 23.16 Manufactured Modular Walls</v>
      </c>
      <c r="C4632" s="399"/>
      <c r="D4632" s="402" t="str" cm="1">
        <f t="array" ref="D4632">_xlfn.IFNA(_xlfn.IFS('32-Exterior Improvements'!D203="*",'32-Exterior Improvements'!C203,'32-Exterior Improvements'!F203="*",'32-Exterior Improvements'!E203,'32-Exterior Improvements'!H203="*",'32-Exterior Improvements'!G203,'32-Exterior Improvements'!J203="*",'32-Exterior Improvements'!I203,'32-Exterior Improvements'!L203="*",'32-Exterior Improvements'!K203,'32-Exterior Improvements'!N203="*",'32-Exterior Improvements'!M203,'32-Exterior Improvements'!P203="*",'32-Exterior Improvements'!O203,'32-Exterior Improvements'!R203="*",'32-Exterior Improvements'!Q203,'32-Exterior Improvements'!T203="*",'32-Exterior Improvements'!S203),"")</f>
        <v/>
      </c>
      <c r="E4632" s="402" t="e">
        <f>D4632/'Project Data'!$D$22</f>
        <v>#VALUE!</v>
      </c>
      <c r="F4632" s="174" t="s">
        <v>44</v>
      </c>
      <c r="G4632" s="239" t="str" cm="1">
        <f t="array" ref="G4632">_xlfn.IFNA(_xlfn.IFS('32-Exterior Improvements'!F203="*",'32-Exterior Improvements'!E203,'32-Exterior Improvements'!H203="*",'32-Exterior Improvements'!G203,'32-Exterior Improvements'!J203="*",'32-Exterior Improvements'!I203,'32-Exterior Improvements'!L203="*",'32-Exterior Improvements'!K203,'32-Exterior Improvements'!N203="*",'32-Exterior Improvements'!M203,'32-Exterior Improvements'!P203="*",'32-Exterior Improvements'!O203,'32-Exterior Improvements'!R203="*",'32-Exterior Improvements'!Q203,'32-Exterior Improvements'!T203="*",'32-Exterior Improvements'!S203,'32-Exterior Improvements'!V203="*",'32-Exterior Improvements'!U203),"")</f>
        <v/>
      </c>
      <c r="H4632" s="236" t="e">
        <f>G4632/'Project Data'!$D$22</f>
        <v>#VALUE!</v>
      </c>
      <c r="I4632" s="186"/>
      <c r="J4632" s="224"/>
      <c r="K4632" s="404"/>
    </row>
    <row r="4633" spans="1:11" s="147" customFormat="1" ht="15.6" hidden="1">
      <c r="A4633" s="198">
        <f>'32-Exterior Improvements'!A204</f>
        <v>0</v>
      </c>
      <c r="B4633" s="399" t="str">
        <f>'32-Exterior Improvements'!B204</f>
        <v>32 32 26 Metal Crib Retaining Walls</v>
      </c>
      <c r="C4633" s="399"/>
      <c r="D4633" s="402" t="str" cm="1">
        <f t="array" ref="D4633">_xlfn.IFNA(_xlfn.IFS('32-Exterior Improvements'!D204="*",'32-Exterior Improvements'!C204,'32-Exterior Improvements'!F204="*",'32-Exterior Improvements'!E204,'32-Exterior Improvements'!H204="*",'32-Exterior Improvements'!G204,'32-Exterior Improvements'!J204="*",'32-Exterior Improvements'!I204,'32-Exterior Improvements'!L204="*",'32-Exterior Improvements'!K204,'32-Exterior Improvements'!N204="*",'32-Exterior Improvements'!M204,'32-Exterior Improvements'!P204="*",'32-Exterior Improvements'!O204,'32-Exterior Improvements'!R204="*",'32-Exterior Improvements'!Q204,'32-Exterior Improvements'!T204="*",'32-Exterior Improvements'!S204),"")</f>
        <v/>
      </c>
      <c r="E4633" s="402" t="e">
        <f>D4633/'Project Data'!$D$22</f>
        <v>#VALUE!</v>
      </c>
      <c r="F4633" s="174" t="s">
        <v>44</v>
      </c>
      <c r="G4633" s="239" t="str" cm="1">
        <f t="array" ref="G4633">_xlfn.IFNA(_xlfn.IFS('32-Exterior Improvements'!F204="*",'32-Exterior Improvements'!E204,'32-Exterior Improvements'!H204="*",'32-Exterior Improvements'!G204,'32-Exterior Improvements'!J204="*",'32-Exterior Improvements'!I204,'32-Exterior Improvements'!L204="*",'32-Exterior Improvements'!K204,'32-Exterior Improvements'!N204="*",'32-Exterior Improvements'!M204,'32-Exterior Improvements'!P204="*",'32-Exterior Improvements'!O204,'32-Exterior Improvements'!R204="*",'32-Exterior Improvements'!Q204,'32-Exterior Improvements'!T204="*",'32-Exterior Improvements'!S204,'32-Exterior Improvements'!V204="*",'32-Exterior Improvements'!U204),"")</f>
        <v/>
      </c>
      <c r="H4633" s="236" t="e">
        <f>G4633/'Project Data'!$D$22</f>
        <v>#VALUE!</v>
      </c>
      <c r="I4633" s="186"/>
      <c r="J4633" s="224"/>
      <c r="K4633" s="404"/>
    </row>
    <row r="4634" spans="1:11" s="147" customFormat="1" ht="15.6" hidden="1">
      <c r="A4634" s="198">
        <f>'32-Exterior Improvements'!A205</f>
        <v>0</v>
      </c>
      <c r="B4634" s="399" t="str">
        <f>'32-Exterior Improvements'!B205</f>
        <v>32 32 29 Timber Retaining Walls</v>
      </c>
      <c r="C4634" s="399"/>
      <c r="D4634" s="402" t="str" cm="1">
        <f t="array" ref="D4634">_xlfn.IFNA(_xlfn.IFS('32-Exterior Improvements'!D205="*",'32-Exterior Improvements'!C205,'32-Exterior Improvements'!F205="*",'32-Exterior Improvements'!E205,'32-Exterior Improvements'!H205="*",'32-Exterior Improvements'!G205,'32-Exterior Improvements'!J205="*",'32-Exterior Improvements'!I205,'32-Exterior Improvements'!L205="*",'32-Exterior Improvements'!K205,'32-Exterior Improvements'!N205="*",'32-Exterior Improvements'!M205,'32-Exterior Improvements'!P205="*",'32-Exterior Improvements'!O205,'32-Exterior Improvements'!R205="*",'32-Exterior Improvements'!Q205,'32-Exterior Improvements'!T205="*",'32-Exterior Improvements'!S205),"")</f>
        <v/>
      </c>
      <c r="E4634" s="402" t="e">
        <f>D4634/'Project Data'!$D$22</f>
        <v>#VALUE!</v>
      </c>
      <c r="F4634" s="174" t="s">
        <v>44</v>
      </c>
      <c r="G4634" s="239" t="str" cm="1">
        <f t="array" ref="G4634">_xlfn.IFNA(_xlfn.IFS('32-Exterior Improvements'!F205="*",'32-Exterior Improvements'!E205,'32-Exterior Improvements'!H205="*",'32-Exterior Improvements'!G205,'32-Exterior Improvements'!J205="*",'32-Exterior Improvements'!I205,'32-Exterior Improvements'!L205="*",'32-Exterior Improvements'!K205,'32-Exterior Improvements'!N205="*",'32-Exterior Improvements'!M205,'32-Exterior Improvements'!P205="*",'32-Exterior Improvements'!O205,'32-Exterior Improvements'!R205="*",'32-Exterior Improvements'!Q205,'32-Exterior Improvements'!T205="*",'32-Exterior Improvements'!S205,'32-Exterior Improvements'!V205="*",'32-Exterior Improvements'!U205),"")</f>
        <v/>
      </c>
      <c r="H4634" s="236" t="e">
        <f>G4634/'Project Data'!$D$22</f>
        <v>#VALUE!</v>
      </c>
      <c r="I4634" s="186"/>
      <c r="J4634" s="224"/>
      <c r="K4634" s="404"/>
    </row>
    <row r="4635" spans="1:11" s="147" customFormat="1" ht="15.6" hidden="1">
      <c r="A4635" s="198">
        <f>'32-Exterior Improvements'!A206</f>
        <v>0</v>
      </c>
      <c r="B4635" s="399" t="str">
        <f>'32-Exterior Improvements'!B206</f>
        <v>32 32 34 Reinforced Soil Retaining Walls</v>
      </c>
      <c r="C4635" s="399"/>
      <c r="D4635" s="402" t="str" cm="1">
        <f t="array" ref="D4635">_xlfn.IFNA(_xlfn.IFS('32-Exterior Improvements'!D206="*",'32-Exterior Improvements'!C206,'32-Exterior Improvements'!F206="*",'32-Exterior Improvements'!E206,'32-Exterior Improvements'!H206="*",'32-Exterior Improvements'!G206,'32-Exterior Improvements'!J206="*",'32-Exterior Improvements'!I206,'32-Exterior Improvements'!L206="*",'32-Exterior Improvements'!K206,'32-Exterior Improvements'!N206="*",'32-Exterior Improvements'!M206,'32-Exterior Improvements'!P206="*",'32-Exterior Improvements'!O206,'32-Exterior Improvements'!R206="*",'32-Exterior Improvements'!Q206,'32-Exterior Improvements'!T206="*",'32-Exterior Improvements'!S206),"")</f>
        <v/>
      </c>
      <c r="E4635" s="402" t="e">
        <f>D4635/'Project Data'!$D$22</f>
        <v>#VALUE!</v>
      </c>
      <c r="F4635" s="174" t="s">
        <v>44</v>
      </c>
      <c r="G4635" s="239" t="str" cm="1">
        <f t="array" ref="G4635">_xlfn.IFNA(_xlfn.IFS('32-Exterior Improvements'!F206="*",'32-Exterior Improvements'!E206,'32-Exterior Improvements'!H206="*",'32-Exterior Improvements'!G206,'32-Exterior Improvements'!J206="*",'32-Exterior Improvements'!I206,'32-Exterior Improvements'!L206="*",'32-Exterior Improvements'!K206,'32-Exterior Improvements'!N206="*",'32-Exterior Improvements'!M206,'32-Exterior Improvements'!P206="*",'32-Exterior Improvements'!O206,'32-Exterior Improvements'!R206="*",'32-Exterior Improvements'!Q206,'32-Exterior Improvements'!T206="*",'32-Exterior Improvements'!S206,'32-Exterior Improvements'!V206="*",'32-Exterior Improvements'!U206),"")</f>
        <v/>
      </c>
      <c r="H4635" s="236" t="e">
        <f>G4635/'Project Data'!$D$22</f>
        <v>#VALUE!</v>
      </c>
      <c r="I4635" s="186"/>
      <c r="J4635" s="224"/>
      <c r="K4635" s="404"/>
    </row>
    <row r="4636" spans="1:11" s="147" customFormat="1" ht="15.6" hidden="1">
      <c r="A4636" s="198">
        <f>'32-Exterior Improvements'!A207</f>
        <v>0</v>
      </c>
      <c r="B4636" s="399" t="str">
        <f>'32-Exterior Improvements'!B207</f>
        <v>32 32 36 Gabion Retaining Walls</v>
      </c>
      <c r="C4636" s="399"/>
      <c r="D4636" s="402" t="str" cm="1">
        <f t="array" ref="D4636">_xlfn.IFNA(_xlfn.IFS('32-Exterior Improvements'!D207="*",'32-Exterior Improvements'!C207,'32-Exterior Improvements'!F207="*",'32-Exterior Improvements'!E207,'32-Exterior Improvements'!H207="*",'32-Exterior Improvements'!G207,'32-Exterior Improvements'!J207="*",'32-Exterior Improvements'!I207,'32-Exterior Improvements'!L207="*",'32-Exterior Improvements'!K207,'32-Exterior Improvements'!N207="*",'32-Exterior Improvements'!M207,'32-Exterior Improvements'!P207="*",'32-Exterior Improvements'!O207,'32-Exterior Improvements'!R207="*",'32-Exterior Improvements'!Q207,'32-Exterior Improvements'!T207="*",'32-Exterior Improvements'!S207),"")</f>
        <v/>
      </c>
      <c r="E4636" s="402" t="e">
        <f>D4636/'Project Data'!$D$22</f>
        <v>#VALUE!</v>
      </c>
      <c r="F4636" s="174" t="s">
        <v>44</v>
      </c>
      <c r="G4636" s="239" t="str" cm="1">
        <f t="array" ref="G4636">_xlfn.IFNA(_xlfn.IFS('32-Exterior Improvements'!F207="*",'32-Exterior Improvements'!E207,'32-Exterior Improvements'!H207="*",'32-Exterior Improvements'!G207,'32-Exterior Improvements'!J207="*",'32-Exterior Improvements'!I207,'32-Exterior Improvements'!L207="*",'32-Exterior Improvements'!K207,'32-Exterior Improvements'!N207="*",'32-Exterior Improvements'!M207,'32-Exterior Improvements'!P207="*",'32-Exterior Improvements'!O207,'32-Exterior Improvements'!R207="*",'32-Exterior Improvements'!Q207,'32-Exterior Improvements'!T207="*",'32-Exterior Improvements'!S207,'32-Exterior Improvements'!V207="*",'32-Exterior Improvements'!U207),"")</f>
        <v/>
      </c>
      <c r="H4636" s="236" t="e">
        <f>G4636/'Project Data'!$D$22</f>
        <v>#VALUE!</v>
      </c>
      <c r="I4636" s="186"/>
      <c r="J4636" s="224"/>
      <c r="K4636" s="404"/>
    </row>
    <row r="4637" spans="1:11" s="147" customFormat="1" ht="15.6" hidden="1">
      <c r="A4637" s="198">
        <f>'32-Exterior Improvements'!A208</f>
        <v>0</v>
      </c>
      <c r="B4637" s="399" t="str">
        <f>'32-Exterior Improvements'!B208</f>
        <v>32 32 43 Soldier-Beam Retaining Walls</v>
      </c>
      <c r="C4637" s="399"/>
      <c r="D4637" s="402" t="str" cm="1">
        <f t="array" ref="D4637">_xlfn.IFNA(_xlfn.IFS('32-Exterior Improvements'!D208="*",'32-Exterior Improvements'!C208,'32-Exterior Improvements'!F208="*",'32-Exterior Improvements'!E208,'32-Exterior Improvements'!H208="*",'32-Exterior Improvements'!G208,'32-Exterior Improvements'!J208="*",'32-Exterior Improvements'!I208,'32-Exterior Improvements'!L208="*",'32-Exterior Improvements'!K208,'32-Exterior Improvements'!N208="*",'32-Exterior Improvements'!M208,'32-Exterior Improvements'!P208="*",'32-Exterior Improvements'!O208,'32-Exterior Improvements'!R208="*",'32-Exterior Improvements'!Q208,'32-Exterior Improvements'!T208="*",'32-Exterior Improvements'!S208),"")</f>
        <v/>
      </c>
      <c r="E4637" s="402" t="e">
        <f>D4637/'Project Data'!$D$22</f>
        <v>#VALUE!</v>
      </c>
      <c r="F4637" s="174" t="s">
        <v>44</v>
      </c>
      <c r="G4637" s="239" t="str" cm="1">
        <f t="array" ref="G4637">_xlfn.IFNA(_xlfn.IFS('32-Exterior Improvements'!F208="*",'32-Exterior Improvements'!E208,'32-Exterior Improvements'!H208="*",'32-Exterior Improvements'!G208,'32-Exterior Improvements'!J208="*",'32-Exterior Improvements'!I208,'32-Exterior Improvements'!L208="*",'32-Exterior Improvements'!K208,'32-Exterior Improvements'!N208="*",'32-Exterior Improvements'!M208,'32-Exterior Improvements'!P208="*",'32-Exterior Improvements'!O208,'32-Exterior Improvements'!R208="*",'32-Exterior Improvements'!Q208,'32-Exterior Improvements'!T208="*",'32-Exterior Improvements'!S208,'32-Exterior Improvements'!V208="*",'32-Exterior Improvements'!U208),"")</f>
        <v/>
      </c>
      <c r="H4637" s="236" t="e">
        <f>G4637/'Project Data'!$D$22</f>
        <v>#VALUE!</v>
      </c>
      <c r="I4637" s="186"/>
      <c r="J4637" s="224"/>
      <c r="K4637" s="404"/>
    </row>
    <row r="4638" spans="1:11" s="147" customFormat="1" ht="15.6" hidden="1">
      <c r="A4638" s="198">
        <f>'32-Exterior Improvements'!A209</f>
        <v>0</v>
      </c>
      <c r="B4638" s="399" t="str">
        <f>'32-Exterior Improvements'!B209</f>
        <v>32 32 53 Stone Retaining Walls</v>
      </c>
      <c r="C4638" s="399"/>
      <c r="D4638" s="402" t="str" cm="1">
        <f t="array" ref="D4638">_xlfn.IFNA(_xlfn.IFS('32-Exterior Improvements'!D209="*",'32-Exterior Improvements'!C209,'32-Exterior Improvements'!F209="*",'32-Exterior Improvements'!E209,'32-Exterior Improvements'!H209="*",'32-Exterior Improvements'!G209,'32-Exterior Improvements'!J209="*",'32-Exterior Improvements'!I209,'32-Exterior Improvements'!L209="*",'32-Exterior Improvements'!K209,'32-Exterior Improvements'!N209="*",'32-Exterior Improvements'!M209,'32-Exterior Improvements'!P209="*",'32-Exterior Improvements'!O209,'32-Exterior Improvements'!R209="*",'32-Exterior Improvements'!Q209,'32-Exterior Improvements'!T209="*",'32-Exterior Improvements'!S209),"")</f>
        <v/>
      </c>
      <c r="E4638" s="402" t="e">
        <f>D4638/'Project Data'!$D$22</f>
        <v>#VALUE!</v>
      </c>
      <c r="F4638" s="174" t="s">
        <v>44</v>
      </c>
      <c r="G4638" s="239" t="str" cm="1">
        <f t="array" ref="G4638">_xlfn.IFNA(_xlfn.IFS('32-Exterior Improvements'!F209="*",'32-Exterior Improvements'!E209,'32-Exterior Improvements'!H209="*",'32-Exterior Improvements'!G209,'32-Exterior Improvements'!J209="*",'32-Exterior Improvements'!I209,'32-Exterior Improvements'!L209="*",'32-Exterior Improvements'!K209,'32-Exterior Improvements'!N209="*",'32-Exterior Improvements'!M209,'32-Exterior Improvements'!P209="*",'32-Exterior Improvements'!O209,'32-Exterior Improvements'!R209="*",'32-Exterior Improvements'!Q209,'32-Exterior Improvements'!T209="*",'32-Exterior Improvements'!S209,'32-Exterior Improvements'!V209="*",'32-Exterior Improvements'!U209),"")</f>
        <v/>
      </c>
      <c r="H4638" s="236" t="e">
        <f>G4638/'Project Data'!$D$22</f>
        <v>#VALUE!</v>
      </c>
      <c r="I4638" s="186"/>
      <c r="J4638" s="224"/>
      <c r="K4638" s="404"/>
    </row>
    <row r="4639" spans="1:11" s="147" customFormat="1" ht="15.6" hidden="1">
      <c r="A4639" s="398" t="str">
        <f>'32-Exterior Improvements'!A210</f>
        <v xml:space="preserve"> </v>
      </c>
      <c r="B4639" s="399" t="str">
        <f>'32-Exterior Improvements'!B210</f>
        <v>32 33 00 Site Furnishings</v>
      </c>
      <c r="C4639" s="399"/>
      <c r="D4639" s="402" t="str" cm="1">
        <f t="array" ref="D4639">_xlfn.IFNA(_xlfn.IFS('32-Exterior Improvements'!D210="*",'32-Exterior Improvements'!C210,'32-Exterior Improvements'!F210="*",'32-Exterior Improvements'!E210,'32-Exterior Improvements'!H210="*",'32-Exterior Improvements'!G210,'32-Exterior Improvements'!J210="*",'32-Exterior Improvements'!I210,'32-Exterior Improvements'!L210="*",'32-Exterior Improvements'!K210,'32-Exterior Improvements'!N210="*",'32-Exterior Improvements'!M210,'32-Exterior Improvements'!P210="*",'32-Exterior Improvements'!O210,'32-Exterior Improvements'!R210="*",'32-Exterior Improvements'!Q210,'32-Exterior Improvements'!T210="*",'32-Exterior Improvements'!S210),"")</f>
        <v/>
      </c>
      <c r="E4639" s="402" t="e">
        <f>D4639/'Project Data'!$D$22</f>
        <v>#VALUE!</v>
      </c>
      <c r="F4639" s="421" t="s">
        <v>44</v>
      </c>
      <c r="G4639" s="423" t="str" cm="1">
        <f t="array" ref="G4639">_xlfn.IFNA(_xlfn.IFS('32-Exterior Improvements'!F210="*",'32-Exterior Improvements'!E210,'32-Exterior Improvements'!H210="*",'32-Exterior Improvements'!G210,'32-Exterior Improvements'!J210="*",'32-Exterior Improvements'!I210,'32-Exterior Improvements'!L210="*",'32-Exterior Improvements'!K210,'32-Exterior Improvements'!N210="*",'32-Exterior Improvements'!M210,'32-Exterior Improvements'!P210="*",'32-Exterior Improvements'!O210,'32-Exterior Improvements'!R210="*",'32-Exterior Improvements'!Q210,'32-Exterior Improvements'!T210="*",'32-Exterior Improvements'!S210,'32-Exterior Improvements'!V210="*",'32-Exterior Improvements'!U210),"")</f>
        <v/>
      </c>
      <c r="H4639" s="402" t="e">
        <f>G4639/'Project Data'!$D$22</f>
        <v>#VALUE!</v>
      </c>
      <c r="I4639" s="426"/>
      <c r="J4639" s="427"/>
      <c r="K4639" s="404"/>
    </row>
    <row r="4640" spans="1:11" s="147" customFormat="1" ht="15.6" hidden="1">
      <c r="A4640" s="198">
        <f>'32-Exterior Improvements'!A211</f>
        <v>0</v>
      </c>
      <c r="B4640" s="399" t="str">
        <f>'32-Exterior Improvements'!B211</f>
        <v>32 33 13 Site Bicycle Racks</v>
      </c>
      <c r="C4640" s="399"/>
      <c r="D4640" s="402" t="str" cm="1">
        <f t="array" ref="D4640">_xlfn.IFNA(_xlfn.IFS('32-Exterior Improvements'!D211="*",'32-Exterior Improvements'!C211,'32-Exterior Improvements'!F211="*",'32-Exterior Improvements'!E211,'32-Exterior Improvements'!H211="*",'32-Exterior Improvements'!G211,'32-Exterior Improvements'!J211="*",'32-Exterior Improvements'!I211,'32-Exterior Improvements'!L211="*",'32-Exterior Improvements'!K211,'32-Exterior Improvements'!N211="*",'32-Exterior Improvements'!M211,'32-Exterior Improvements'!P211="*",'32-Exterior Improvements'!O211,'32-Exterior Improvements'!R211="*",'32-Exterior Improvements'!Q211,'32-Exterior Improvements'!T211="*",'32-Exterior Improvements'!S211),"")</f>
        <v/>
      </c>
      <c r="E4640" s="402" t="e">
        <f>D4640/'Project Data'!$D$22</f>
        <v>#VALUE!</v>
      </c>
      <c r="F4640" s="174" t="s">
        <v>44</v>
      </c>
      <c r="G4640" s="239" t="str" cm="1">
        <f t="array" ref="G4640">_xlfn.IFNA(_xlfn.IFS('32-Exterior Improvements'!F211="*",'32-Exterior Improvements'!E211,'32-Exterior Improvements'!H211="*",'32-Exterior Improvements'!G211,'32-Exterior Improvements'!J211="*",'32-Exterior Improvements'!I211,'32-Exterior Improvements'!L211="*",'32-Exterior Improvements'!K211,'32-Exterior Improvements'!N211="*",'32-Exterior Improvements'!M211,'32-Exterior Improvements'!P211="*",'32-Exterior Improvements'!O211,'32-Exterior Improvements'!R211="*",'32-Exterior Improvements'!Q211,'32-Exterior Improvements'!T211="*",'32-Exterior Improvements'!S211,'32-Exterior Improvements'!V211="*",'32-Exterior Improvements'!U211),"")</f>
        <v/>
      </c>
      <c r="H4640" s="236" t="e">
        <f>G4640/'Project Data'!$D$22</f>
        <v>#VALUE!</v>
      </c>
      <c r="I4640" s="186"/>
      <c r="J4640" s="224"/>
      <c r="K4640" s="404"/>
    </row>
    <row r="4641" spans="1:11" s="147" customFormat="1" ht="15.6" hidden="1">
      <c r="A4641" s="198">
        <f>'32-Exterior Improvements'!A212</f>
        <v>0</v>
      </c>
      <c r="B4641" s="399" t="str">
        <f>'32-Exterior Improvements'!B212</f>
        <v>32 33 14 Site Bicycle Lockers</v>
      </c>
      <c r="C4641" s="399"/>
      <c r="D4641" s="402" t="str" cm="1">
        <f t="array" ref="D4641">_xlfn.IFNA(_xlfn.IFS('32-Exterior Improvements'!D212="*",'32-Exterior Improvements'!C212,'32-Exterior Improvements'!F212="*",'32-Exterior Improvements'!E212,'32-Exterior Improvements'!H212="*",'32-Exterior Improvements'!G212,'32-Exterior Improvements'!J212="*",'32-Exterior Improvements'!I212,'32-Exterior Improvements'!L212="*",'32-Exterior Improvements'!K212,'32-Exterior Improvements'!N212="*",'32-Exterior Improvements'!M212,'32-Exterior Improvements'!P212="*",'32-Exterior Improvements'!O212,'32-Exterior Improvements'!R212="*",'32-Exterior Improvements'!Q212,'32-Exterior Improvements'!T212="*",'32-Exterior Improvements'!S212),"")</f>
        <v/>
      </c>
      <c r="E4641" s="402" t="e">
        <f>D4641/'Project Data'!$D$22</f>
        <v>#VALUE!</v>
      </c>
      <c r="F4641" s="174" t="s">
        <v>44</v>
      </c>
      <c r="G4641" s="239" t="str" cm="1">
        <f t="array" ref="G4641">_xlfn.IFNA(_xlfn.IFS('32-Exterior Improvements'!F212="*",'32-Exterior Improvements'!E212,'32-Exterior Improvements'!H212="*",'32-Exterior Improvements'!G212,'32-Exterior Improvements'!J212="*",'32-Exterior Improvements'!I212,'32-Exterior Improvements'!L212="*",'32-Exterior Improvements'!K212,'32-Exterior Improvements'!N212="*",'32-Exterior Improvements'!M212,'32-Exterior Improvements'!P212="*",'32-Exterior Improvements'!O212,'32-Exterior Improvements'!R212="*",'32-Exterior Improvements'!Q212,'32-Exterior Improvements'!T212="*",'32-Exterior Improvements'!S212,'32-Exterior Improvements'!V212="*",'32-Exterior Improvements'!U212),"")</f>
        <v/>
      </c>
      <c r="H4641" s="236" t="e">
        <f>G4641/'Project Data'!$D$22</f>
        <v>#VALUE!</v>
      </c>
      <c r="I4641" s="186"/>
      <c r="J4641" s="224"/>
      <c r="K4641" s="404"/>
    </row>
    <row r="4642" spans="1:11" s="147" customFormat="1" ht="15.6" hidden="1">
      <c r="A4642" s="198">
        <f>'32-Exterior Improvements'!A213</f>
        <v>0</v>
      </c>
      <c r="B4642" s="399" t="str">
        <f>'32-Exterior Improvements'!B213</f>
        <v>32 33 15 Site Bicycle Shelters</v>
      </c>
      <c r="C4642" s="399"/>
      <c r="D4642" s="402" t="str" cm="1">
        <f t="array" ref="D4642">_xlfn.IFNA(_xlfn.IFS('32-Exterior Improvements'!D213="*",'32-Exterior Improvements'!C213,'32-Exterior Improvements'!F213="*",'32-Exterior Improvements'!E213,'32-Exterior Improvements'!H213="*",'32-Exterior Improvements'!G213,'32-Exterior Improvements'!J213="*",'32-Exterior Improvements'!I213,'32-Exterior Improvements'!L213="*",'32-Exterior Improvements'!K213,'32-Exterior Improvements'!N213="*",'32-Exterior Improvements'!M213,'32-Exterior Improvements'!P213="*",'32-Exterior Improvements'!O213,'32-Exterior Improvements'!R213="*",'32-Exterior Improvements'!Q213,'32-Exterior Improvements'!T213="*",'32-Exterior Improvements'!S213),"")</f>
        <v/>
      </c>
      <c r="E4642" s="402" t="e">
        <f>D4642/'Project Data'!$D$22</f>
        <v>#VALUE!</v>
      </c>
      <c r="F4642" s="174" t="s">
        <v>44</v>
      </c>
      <c r="G4642" s="239" t="str" cm="1">
        <f t="array" ref="G4642">_xlfn.IFNA(_xlfn.IFS('32-Exterior Improvements'!F213="*",'32-Exterior Improvements'!E213,'32-Exterior Improvements'!H213="*",'32-Exterior Improvements'!G213,'32-Exterior Improvements'!J213="*",'32-Exterior Improvements'!I213,'32-Exterior Improvements'!L213="*",'32-Exterior Improvements'!K213,'32-Exterior Improvements'!N213="*",'32-Exterior Improvements'!M213,'32-Exterior Improvements'!P213="*",'32-Exterior Improvements'!O213,'32-Exterior Improvements'!R213="*",'32-Exterior Improvements'!Q213,'32-Exterior Improvements'!T213="*",'32-Exterior Improvements'!S213,'32-Exterior Improvements'!V213="*",'32-Exterior Improvements'!U213),"")</f>
        <v/>
      </c>
      <c r="H4642" s="236" t="e">
        <f>G4642/'Project Data'!$D$22</f>
        <v>#VALUE!</v>
      </c>
      <c r="I4642" s="186"/>
      <c r="J4642" s="224"/>
      <c r="K4642" s="404"/>
    </row>
    <row r="4643" spans="1:11" s="147" customFormat="1" ht="15.6" hidden="1">
      <c r="A4643" s="198">
        <f>'32-Exterior Improvements'!A214</f>
        <v>0</v>
      </c>
      <c r="B4643" s="399" t="str">
        <f>'32-Exterior Improvements'!B214</f>
        <v>32 33 23 Trash Enclosure</v>
      </c>
      <c r="C4643" s="399"/>
      <c r="D4643" s="402"/>
      <c r="E4643" s="402">
        <f>D4643/'Project Data'!$D$22</f>
        <v>0</v>
      </c>
      <c r="F4643" s="174"/>
      <c r="G4643" s="239"/>
      <c r="H4643" s="236">
        <f>G4643/'Project Data'!$D$22</f>
        <v>0</v>
      </c>
      <c r="I4643" s="186"/>
      <c r="J4643" s="224"/>
      <c r="K4643" s="404" t="s">
        <v>140</v>
      </c>
    </row>
    <row r="4644" spans="1:11" s="147" customFormat="1" ht="15.6" hidden="1">
      <c r="A4644" s="198">
        <f>'32-Exterior Improvements'!A215</f>
        <v>0</v>
      </c>
      <c r="B4644" s="399" t="str">
        <f>'32-Exterior Improvements'!B215</f>
        <v>32 33 33 Site Manufactured Planters</v>
      </c>
      <c r="C4644" s="399"/>
      <c r="D4644" s="402" t="str" cm="1">
        <f t="array" ref="D4644">_xlfn.IFNA(_xlfn.IFS('32-Exterior Improvements'!D215="*",'32-Exterior Improvements'!C215,'32-Exterior Improvements'!F215="*",'32-Exterior Improvements'!E215,'32-Exterior Improvements'!H215="*",'32-Exterior Improvements'!G215,'32-Exterior Improvements'!J215="*",'32-Exterior Improvements'!I215,'32-Exterior Improvements'!L215="*",'32-Exterior Improvements'!K215,'32-Exterior Improvements'!N215="*",'32-Exterior Improvements'!M215,'32-Exterior Improvements'!P215="*",'32-Exterior Improvements'!O215,'32-Exterior Improvements'!R215="*",'32-Exterior Improvements'!Q215,'32-Exterior Improvements'!T215="*",'32-Exterior Improvements'!S215),"")</f>
        <v/>
      </c>
      <c r="E4644" s="402" t="e">
        <f>D4644/'Project Data'!$D$22</f>
        <v>#VALUE!</v>
      </c>
      <c r="F4644" s="174" t="s">
        <v>44</v>
      </c>
      <c r="G4644" s="239" t="str" cm="1">
        <f t="array" ref="G4644">_xlfn.IFNA(_xlfn.IFS('32-Exterior Improvements'!F215="*",'32-Exterior Improvements'!E215,'32-Exterior Improvements'!H215="*",'32-Exterior Improvements'!G215,'32-Exterior Improvements'!J215="*",'32-Exterior Improvements'!I215,'32-Exterior Improvements'!L215="*",'32-Exterior Improvements'!K215,'32-Exterior Improvements'!N215="*",'32-Exterior Improvements'!M215,'32-Exterior Improvements'!P215="*",'32-Exterior Improvements'!O215,'32-Exterior Improvements'!R215="*",'32-Exterior Improvements'!Q215,'32-Exterior Improvements'!T215="*",'32-Exterior Improvements'!S215,'32-Exterior Improvements'!V215="*",'32-Exterior Improvements'!U215),"")</f>
        <v/>
      </c>
      <c r="H4644" s="236" t="e">
        <f>G4644/'Project Data'!$D$22</f>
        <v>#VALUE!</v>
      </c>
      <c r="I4644" s="186"/>
      <c r="J4644" s="224"/>
      <c r="K4644" s="404"/>
    </row>
    <row r="4645" spans="1:11" s="147" customFormat="1" ht="15.6" hidden="1">
      <c r="A4645" s="198">
        <f>'32-Exterior Improvements'!A216</f>
        <v>0</v>
      </c>
      <c r="B4645" s="399" t="str">
        <f>'32-Exterior Improvements'!B216</f>
        <v>32 33 43 Site Seating and Tables</v>
      </c>
      <c r="C4645" s="399"/>
      <c r="D4645" s="402" t="str" cm="1">
        <f t="array" ref="D4645">_xlfn.IFNA(_xlfn.IFS('32-Exterior Improvements'!D216="*",'32-Exterior Improvements'!C216,'32-Exterior Improvements'!F216="*",'32-Exterior Improvements'!E216,'32-Exterior Improvements'!H216="*",'32-Exterior Improvements'!G216,'32-Exterior Improvements'!J216="*",'32-Exterior Improvements'!I216,'32-Exterior Improvements'!L216="*",'32-Exterior Improvements'!K216,'32-Exterior Improvements'!N216="*",'32-Exterior Improvements'!M216,'32-Exterior Improvements'!P216="*",'32-Exterior Improvements'!O216,'32-Exterior Improvements'!R216="*",'32-Exterior Improvements'!Q216,'32-Exterior Improvements'!T216="*",'32-Exterior Improvements'!S216),"")</f>
        <v/>
      </c>
      <c r="E4645" s="402" t="e">
        <f>D4645/'Project Data'!$D$22</f>
        <v>#VALUE!</v>
      </c>
      <c r="F4645" s="174" t="s">
        <v>44</v>
      </c>
      <c r="G4645" s="239" t="str" cm="1">
        <f t="array" ref="G4645">_xlfn.IFNA(_xlfn.IFS('32-Exterior Improvements'!F216="*",'32-Exterior Improvements'!E216,'32-Exterior Improvements'!H216="*",'32-Exterior Improvements'!G216,'32-Exterior Improvements'!J216="*",'32-Exterior Improvements'!I216,'32-Exterior Improvements'!L216="*",'32-Exterior Improvements'!K216,'32-Exterior Improvements'!N216="*",'32-Exterior Improvements'!M216,'32-Exterior Improvements'!P216="*",'32-Exterior Improvements'!O216,'32-Exterior Improvements'!R216="*",'32-Exterior Improvements'!Q216,'32-Exterior Improvements'!T216="*",'32-Exterior Improvements'!S216,'32-Exterior Improvements'!V216="*",'32-Exterior Improvements'!U216),"")</f>
        <v/>
      </c>
      <c r="H4645" s="236" t="e">
        <f>G4645/'Project Data'!$D$22</f>
        <v>#VALUE!</v>
      </c>
      <c r="I4645" s="186"/>
      <c r="J4645" s="224"/>
      <c r="K4645" s="404"/>
    </row>
    <row r="4646" spans="1:11" s="147" customFormat="1" ht="15.6" hidden="1">
      <c r="A4646" s="198">
        <f>'32-Exterior Improvements'!A217</f>
        <v>0</v>
      </c>
      <c r="B4646" s="399" t="str">
        <f>'32-Exterior Improvements'!B217</f>
        <v>32 33 43.13 Site Seating</v>
      </c>
      <c r="C4646" s="399"/>
      <c r="D4646" s="402" t="str" cm="1">
        <f t="array" ref="D4646">_xlfn.IFNA(_xlfn.IFS('32-Exterior Improvements'!D217="*",'32-Exterior Improvements'!C217,'32-Exterior Improvements'!F217="*",'32-Exterior Improvements'!E217,'32-Exterior Improvements'!H217="*",'32-Exterior Improvements'!G217,'32-Exterior Improvements'!J217="*",'32-Exterior Improvements'!I217,'32-Exterior Improvements'!L217="*",'32-Exterior Improvements'!K217,'32-Exterior Improvements'!N217="*",'32-Exterior Improvements'!M217,'32-Exterior Improvements'!P217="*",'32-Exterior Improvements'!O217,'32-Exterior Improvements'!R217="*",'32-Exterior Improvements'!Q217,'32-Exterior Improvements'!T217="*",'32-Exterior Improvements'!S217),"")</f>
        <v/>
      </c>
      <c r="E4646" s="402" t="e">
        <f>D4646/'Project Data'!$D$22</f>
        <v>#VALUE!</v>
      </c>
      <c r="F4646" s="174" t="s">
        <v>44</v>
      </c>
      <c r="G4646" s="239" t="str" cm="1">
        <f t="array" ref="G4646">_xlfn.IFNA(_xlfn.IFS('32-Exterior Improvements'!F217="*",'32-Exterior Improvements'!E217,'32-Exterior Improvements'!H217="*",'32-Exterior Improvements'!G217,'32-Exterior Improvements'!J217="*",'32-Exterior Improvements'!I217,'32-Exterior Improvements'!L217="*",'32-Exterior Improvements'!K217,'32-Exterior Improvements'!N217="*",'32-Exterior Improvements'!M217,'32-Exterior Improvements'!P217="*",'32-Exterior Improvements'!O217,'32-Exterior Improvements'!R217="*",'32-Exterior Improvements'!Q217,'32-Exterior Improvements'!T217="*",'32-Exterior Improvements'!S217,'32-Exterior Improvements'!V217="*",'32-Exterior Improvements'!U217),"")</f>
        <v/>
      </c>
      <c r="H4646" s="236" t="e">
        <f>G4646/'Project Data'!$D$22</f>
        <v>#VALUE!</v>
      </c>
      <c r="I4646" s="186"/>
      <c r="J4646" s="224"/>
      <c r="K4646" s="404"/>
    </row>
    <row r="4647" spans="1:11" s="147" customFormat="1" ht="15.6" hidden="1">
      <c r="A4647" s="198">
        <f>'32-Exterior Improvements'!A218</f>
        <v>0</v>
      </c>
      <c r="B4647" s="399" t="str">
        <f>'32-Exterior Improvements'!B218</f>
        <v>32 33 43.53 Site Tables</v>
      </c>
      <c r="C4647" s="399"/>
      <c r="D4647" s="402" t="str" cm="1">
        <f t="array" ref="D4647">_xlfn.IFNA(_xlfn.IFS('32-Exterior Improvements'!D218="*",'32-Exterior Improvements'!C218,'32-Exterior Improvements'!F218="*",'32-Exterior Improvements'!E218,'32-Exterior Improvements'!H218="*",'32-Exterior Improvements'!G218,'32-Exterior Improvements'!J218="*",'32-Exterior Improvements'!I218,'32-Exterior Improvements'!L218="*",'32-Exterior Improvements'!K218,'32-Exterior Improvements'!N218="*",'32-Exterior Improvements'!M218,'32-Exterior Improvements'!P218="*",'32-Exterior Improvements'!O218,'32-Exterior Improvements'!R218="*",'32-Exterior Improvements'!Q218,'32-Exterior Improvements'!T218="*",'32-Exterior Improvements'!S218),"")</f>
        <v/>
      </c>
      <c r="E4647" s="402" t="e">
        <f>D4647/'Project Data'!$D$22</f>
        <v>#VALUE!</v>
      </c>
      <c r="F4647" s="174" t="s">
        <v>44</v>
      </c>
      <c r="G4647" s="239" t="str" cm="1">
        <f t="array" ref="G4647">_xlfn.IFNA(_xlfn.IFS('32-Exterior Improvements'!F218="*",'32-Exterior Improvements'!E218,'32-Exterior Improvements'!H218="*",'32-Exterior Improvements'!G218,'32-Exterior Improvements'!J218="*",'32-Exterior Improvements'!I218,'32-Exterior Improvements'!L218="*",'32-Exterior Improvements'!K218,'32-Exterior Improvements'!N218="*",'32-Exterior Improvements'!M218,'32-Exterior Improvements'!P218="*",'32-Exterior Improvements'!O218,'32-Exterior Improvements'!R218="*",'32-Exterior Improvements'!Q218,'32-Exterior Improvements'!T218="*",'32-Exterior Improvements'!S218,'32-Exterior Improvements'!V218="*",'32-Exterior Improvements'!U218),"")</f>
        <v/>
      </c>
      <c r="H4647" s="236" t="e">
        <f>G4647/'Project Data'!$D$22</f>
        <v>#VALUE!</v>
      </c>
      <c r="I4647" s="186"/>
      <c r="J4647" s="224"/>
      <c r="K4647" s="404"/>
    </row>
    <row r="4648" spans="1:11" s="147" customFormat="1" ht="15.6" hidden="1">
      <c r="A4648" s="198">
        <f>'32-Exterior Improvements'!A219</f>
        <v>0</v>
      </c>
      <c r="B4648" s="399" t="str">
        <f>'32-Exterior Improvements'!B219</f>
        <v>32 34 00 Fabricated Bridges</v>
      </c>
      <c r="C4648" s="399"/>
      <c r="D4648" s="402" t="str" cm="1">
        <f t="array" ref="D4648">_xlfn.IFNA(_xlfn.IFS('32-Exterior Improvements'!D219="*",'32-Exterior Improvements'!C219,'32-Exterior Improvements'!F219="*",'32-Exterior Improvements'!E219,'32-Exterior Improvements'!H219="*",'32-Exterior Improvements'!G219,'32-Exterior Improvements'!J219="*",'32-Exterior Improvements'!I219,'32-Exterior Improvements'!L219="*",'32-Exterior Improvements'!K219,'32-Exterior Improvements'!N219="*",'32-Exterior Improvements'!M219,'32-Exterior Improvements'!P219="*",'32-Exterior Improvements'!O219,'32-Exterior Improvements'!R219="*",'32-Exterior Improvements'!Q219,'32-Exterior Improvements'!T219="*",'32-Exterior Improvements'!S219),"")</f>
        <v/>
      </c>
      <c r="E4648" s="402" t="e">
        <f>D4648/'Project Data'!$D$22</f>
        <v>#VALUE!</v>
      </c>
      <c r="F4648" s="174" t="s">
        <v>44</v>
      </c>
      <c r="G4648" s="239" t="str" cm="1">
        <f t="array" ref="G4648">_xlfn.IFNA(_xlfn.IFS('32-Exterior Improvements'!F219="*",'32-Exterior Improvements'!E219,'32-Exterior Improvements'!H219="*",'32-Exterior Improvements'!G219,'32-Exterior Improvements'!J219="*",'32-Exterior Improvements'!I219,'32-Exterior Improvements'!L219="*",'32-Exterior Improvements'!K219,'32-Exterior Improvements'!N219="*",'32-Exterior Improvements'!M219,'32-Exterior Improvements'!P219="*",'32-Exterior Improvements'!O219,'32-Exterior Improvements'!R219="*",'32-Exterior Improvements'!Q219,'32-Exterior Improvements'!T219="*",'32-Exterior Improvements'!S219,'32-Exterior Improvements'!V219="*",'32-Exterior Improvements'!U219),"")</f>
        <v/>
      </c>
      <c r="H4648" s="236" t="e">
        <f>G4648/'Project Data'!$D$22</f>
        <v>#VALUE!</v>
      </c>
      <c r="I4648" s="186"/>
      <c r="J4648" s="224"/>
      <c r="K4648" s="404"/>
    </row>
    <row r="4649" spans="1:11" s="147" customFormat="1" ht="15.6" hidden="1">
      <c r="A4649" s="198">
        <f>'32-Exterior Improvements'!A220</f>
        <v>0</v>
      </c>
      <c r="B4649" s="399" t="str">
        <f>'32-Exterior Improvements'!B220</f>
        <v>32 34 13 Fabricated Pedestrian Bridges</v>
      </c>
      <c r="C4649" s="399"/>
      <c r="D4649" s="402" t="str" cm="1">
        <f t="array" ref="D4649">_xlfn.IFNA(_xlfn.IFS('32-Exterior Improvements'!D220="*",'32-Exterior Improvements'!C220,'32-Exterior Improvements'!F220="*",'32-Exterior Improvements'!E220,'32-Exterior Improvements'!H220="*",'32-Exterior Improvements'!G220,'32-Exterior Improvements'!J220="*",'32-Exterior Improvements'!I220,'32-Exterior Improvements'!L220="*",'32-Exterior Improvements'!K220,'32-Exterior Improvements'!N220="*",'32-Exterior Improvements'!M220,'32-Exterior Improvements'!P220="*",'32-Exterior Improvements'!O220,'32-Exterior Improvements'!R220="*",'32-Exterior Improvements'!Q220,'32-Exterior Improvements'!T220="*",'32-Exterior Improvements'!S220),"")</f>
        <v/>
      </c>
      <c r="E4649" s="402" t="e">
        <f>D4649/'Project Data'!$D$22</f>
        <v>#VALUE!</v>
      </c>
      <c r="F4649" s="174" t="s">
        <v>44</v>
      </c>
      <c r="G4649" s="239" t="str" cm="1">
        <f t="array" ref="G4649">_xlfn.IFNA(_xlfn.IFS('32-Exterior Improvements'!F220="*",'32-Exterior Improvements'!E220,'32-Exterior Improvements'!H220="*",'32-Exterior Improvements'!G220,'32-Exterior Improvements'!J220="*",'32-Exterior Improvements'!I220,'32-Exterior Improvements'!L220="*",'32-Exterior Improvements'!K220,'32-Exterior Improvements'!N220="*",'32-Exterior Improvements'!M220,'32-Exterior Improvements'!P220="*",'32-Exterior Improvements'!O220,'32-Exterior Improvements'!R220="*",'32-Exterior Improvements'!Q220,'32-Exterior Improvements'!T220="*",'32-Exterior Improvements'!S220,'32-Exterior Improvements'!V220="*",'32-Exterior Improvements'!U220),"")</f>
        <v/>
      </c>
      <c r="H4649" s="236" t="e">
        <f>G4649/'Project Data'!$D$22</f>
        <v>#VALUE!</v>
      </c>
      <c r="I4649" s="186"/>
      <c r="J4649" s="224"/>
      <c r="K4649" s="404"/>
    </row>
    <row r="4650" spans="1:11" s="147" customFormat="1" ht="15.6" hidden="1">
      <c r="A4650" s="198">
        <f>'32-Exterior Improvements'!A221</f>
        <v>0</v>
      </c>
      <c r="B4650" s="399" t="str">
        <f>'32-Exterior Improvements'!B221</f>
        <v>32 34 23 Fabricated Roadway Bridges</v>
      </c>
      <c r="C4650" s="399"/>
      <c r="D4650" s="402" t="str" cm="1">
        <f t="array" ref="D4650">_xlfn.IFNA(_xlfn.IFS('32-Exterior Improvements'!D221="*",'32-Exterior Improvements'!C221,'32-Exterior Improvements'!F221="*",'32-Exterior Improvements'!E221,'32-Exterior Improvements'!H221="*",'32-Exterior Improvements'!G221,'32-Exterior Improvements'!J221="*",'32-Exterior Improvements'!I221,'32-Exterior Improvements'!L221="*",'32-Exterior Improvements'!K221,'32-Exterior Improvements'!N221="*",'32-Exterior Improvements'!M221,'32-Exterior Improvements'!P221="*",'32-Exterior Improvements'!O221,'32-Exterior Improvements'!R221="*",'32-Exterior Improvements'!Q221,'32-Exterior Improvements'!T221="*",'32-Exterior Improvements'!S221),"")</f>
        <v/>
      </c>
      <c r="E4650" s="402" t="e">
        <f>D4650/'Project Data'!$D$22</f>
        <v>#VALUE!</v>
      </c>
      <c r="F4650" s="174" t="s">
        <v>44</v>
      </c>
      <c r="G4650" s="239" t="str" cm="1">
        <f t="array" ref="G4650">_xlfn.IFNA(_xlfn.IFS('32-Exterior Improvements'!F221="*",'32-Exterior Improvements'!E221,'32-Exterior Improvements'!H221="*",'32-Exterior Improvements'!G221,'32-Exterior Improvements'!J221="*",'32-Exterior Improvements'!I221,'32-Exterior Improvements'!L221="*",'32-Exterior Improvements'!K221,'32-Exterior Improvements'!N221="*",'32-Exterior Improvements'!M221,'32-Exterior Improvements'!P221="*",'32-Exterior Improvements'!O221,'32-Exterior Improvements'!R221="*",'32-Exterior Improvements'!Q221,'32-Exterior Improvements'!T221="*",'32-Exterior Improvements'!S221,'32-Exterior Improvements'!V221="*",'32-Exterior Improvements'!U221),"")</f>
        <v/>
      </c>
      <c r="H4650" s="236" t="e">
        <f>G4650/'Project Data'!$D$22</f>
        <v>#VALUE!</v>
      </c>
      <c r="I4650" s="186"/>
      <c r="J4650" s="224"/>
      <c r="K4650" s="404"/>
    </row>
    <row r="4651" spans="1:11" s="147" customFormat="1" ht="15.6" hidden="1">
      <c r="A4651" s="198">
        <f>'32-Exterior Improvements'!A222</f>
        <v>0</v>
      </c>
      <c r="B4651" s="399" t="str">
        <f>'32-Exterior Improvements'!B222</f>
        <v>32 34 33 Fabricated Railway Bridges</v>
      </c>
      <c r="C4651" s="399"/>
      <c r="D4651" s="402" t="str" cm="1">
        <f t="array" ref="D4651">_xlfn.IFNA(_xlfn.IFS('32-Exterior Improvements'!D222="*",'32-Exterior Improvements'!C222,'32-Exterior Improvements'!F222="*",'32-Exterior Improvements'!E222,'32-Exterior Improvements'!H222="*",'32-Exterior Improvements'!G222,'32-Exterior Improvements'!J222="*",'32-Exterior Improvements'!I222,'32-Exterior Improvements'!L222="*",'32-Exterior Improvements'!K222,'32-Exterior Improvements'!N222="*",'32-Exterior Improvements'!M222,'32-Exterior Improvements'!P222="*",'32-Exterior Improvements'!O222,'32-Exterior Improvements'!R222="*",'32-Exterior Improvements'!Q222,'32-Exterior Improvements'!T222="*",'32-Exterior Improvements'!S222),"")</f>
        <v/>
      </c>
      <c r="E4651" s="402" t="e">
        <f>D4651/'Project Data'!$D$22</f>
        <v>#VALUE!</v>
      </c>
      <c r="F4651" s="174" t="s">
        <v>44</v>
      </c>
      <c r="G4651" s="239" t="str" cm="1">
        <f t="array" ref="G4651">_xlfn.IFNA(_xlfn.IFS('32-Exterior Improvements'!F222="*",'32-Exterior Improvements'!E222,'32-Exterior Improvements'!H222="*",'32-Exterior Improvements'!G222,'32-Exterior Improvements'!J222="*",'32-Exterior Improvements'!I222,'32-Exterior Improvements'!L222="*",'32-Exterior Improvements'!K222,'32-Exterior Improvements'!N222="*",'32-Exterior Improvements'!M222,'32-Exterior Improvements'!P222="*",'32-Exterior Improvements'!O222,'32-Exterior Improvements'!R222="*",'32-Exterior Improvements'!Q222,'32-Exterior Improvements'!T222="*",'32-Exterior Improvements'!S222,'32-Exterior Improvements'!V222="*",'32-Exterior Improvements'!U222),"")</f>
        <v/>
      </c>
      <c r="H4651" s="236" t="e">
        <f>G4651/'Project Data'!$D$22</f>
        <v>#VALUE!</v>
      </c>
      <c r="I4651" s="186"/>
      <c r="J4651" s="224"/>
      <c r="K4651" s="404"/>
    </row>
    <row r="4652" spans="1:11" s="147" customFormat="1" ht="15.6" hidden="1">
      <c r="A4652" s="198">
        <f>'32-Exterior Improvements'!A223</f>
        <v>0</v>
      </c>
      <c r="B4652" s="399" t="str">
        <f>'32-Exterior Improvements'!B223</f>
        <v>32 35 00 Screening Devices</v>
      </c>
      <c r="C4652" s="399"/>
      <c r="D4652" s="402" t="str" cm="1">
        <f t="array" ref="D4652">_xlfn.IFNA(_xlfn.IFS('32-Exterior Improvements'!D223="*",'32-Exterior Improvements'!C223,'32-Exterior Improvements'!F223="*",'32-Exterior Improvements'!E223,'32-Exterior Improvements'!H223="*",'32-Exterior Improvements'!G223,'32-Exterior Improvements'!J223="*",'32-Exterior Improvements'!I223,'32-Exterior Improvements'!L223="*",'32-Exterior Improvements'!K223,'32-Exterior Improvements'!N223="*",'32-Exterior Improvements'!M223,'32-Exterior Improvements'!P223="*",'32-Exterior Improvements'!O223,'32-Exterior Improvements'!R223="*",'32-Exterior Improvements'!Q223,'32-Exterior Improvements'!T223="*",'32-Exterior Improvements'!S223),"")</f>
        <v/>
      </c>
      <c r="E4652" s="402" t="e">
        <f>D4652/'Project Data'!$D$22</f>
        <v>#VALUE!</v>
      </c>
      <c r="F4652" s="174" t="s">
        <v>44</v>
      </c>
      <c r="G4652" s="239" t="str" cm="1">
        <f t="array" ref="G4652">_xlfn.IFNA(_xlfn.IFS('32-Exterior Improvements'!F223="*",'32-Exterior Improvements'!E223,'32-Exterior Improvements'!H223="*",'32-Exterior Improvements'!G223,'32-Exterior Improvements'!J223="*",'32-Exterior Improvements'!I223,'32-Exterior Improvements'!L223="*",'32-Exterior Improvements'!K223,'32-Exterior Improvements'!N223="*",'32-Exterior Improvements'!M223,'32-Exterior Improvements'!P223="*",'32-Exterior Improvements'!O223,'32-Exterior Improvements'!R223="*",'32-Exterior Improvements'!Q223,'32-Exterior Improvements'!T223="*",'32-Exterior Improvements'!S223,'32-Exterior Improvements'!V223="*",'32-Exterior Improvements'!U223),"")</f>
        <v/>
      </c>
      <c r="H4652" s="236" t="e">
        <f>G4652/'Project Data'!$D$22</f>
        <v>#VALUE!</v>
      </c>
      <c r="I4652" s="186"/>
      <c r="J4652" s="224"/>
      <c r="K4652" s="404"/>
    </row>
    <row r="4653" spans="1:11" s="147" customFormat="1" ht="15.6" hidden="1">
      <c r="A4653" s="198">
        <f>'32-Exterior Improvements'!A224</f>
        <v>0</v>
      </c>
      <c r="B4653" s="399" t="str">
        <f>'32-Exterior Improvements'!B224</f>
        <v>32 35 13 Screens and Louvers</v>
      </c>
      <c r="C4653" s="399"/>
      <c r="D4653" s="402" t="str" cm="1">
        <f t="array" ref="D4653">_xlfn.IFNA(_xlfn.IFS('32-Exterior Improvements'!D224="*",'32-Exterior Improvements'!C224,'32-Exterior Improvements'!F224="*",'32-Exterior Improvements'!E224,'32-Exterior Improvements'!H224="*",'32-Exterior Improvements'!G224,'32-Exterior Improvements'!J224="*",'32-Exterior Improvements'!I224,'32-Exterior Improvements'!L224="*",'32-Exterior Improvements'!K224,'32-Exterior Improvements'!N224="*",'32-Exterior Improvements'!M224,'32-Exterior Improvements'!P224="*",'32-Exterior Improvements'!O224,'32-Exterior Improvements'!R224="*",'32-Exterior Improvements'!Q224,'32-Exterior Improvements'!T224="*",'32-Exterior Improvements'!S224),"")</f>
        <v/>
      </c>
      <c r="E4653" s="402" t="e">
        <f>D4653/'Project Data'!$D$22</f>
        <v>#VALUE!</v>
      </c>
      <c r="F4653" s="174" t="s">
        <v>44</v>
      </c>
      <c r="G4653" s="239" t="str" cm="1">
        <f t="array" ref="G4653">_xlfn.IFNA(_xlfn.IFS('32-Exterior Improvements'!F224="*",'32-Exterior Improvements'!E224,'32-Exterior Improvements'!H224="*",'32-Exterior Improvements'!G224,'32-Exterior Improvements'!J224="*",'32-Exterior Improvements'!I224,'32-Exterior Improvements'!L224="*",'32-Exterior Improvements'!K224,'32-Exterior Improvements'!N224="*",'32-Exterior Improvements'!M224,'32-Exterior Improvements'!P224="*",'32-Exterior Improvements'!O224,'32-Exterior Improvements'!R224="*",'32-Exterior Improvements'!Q224,'32-Exterior Improvements'!T224="*",'32-Exterior Improvements'!S224,'32-Exterior Improvements'!V224="*",'32-Exterior Improvements'!U224),"")</f>
        <v/>
      </c>
      <c r="H4653" s="236" t="e">
        <f>G4653/'Project Data'!$D$22</f>
        <v>#VALUE!</v>
      </c>
      <c r="I4653" s="186"/>
      <c r="J4653" s="224"/>
      <c r="K4653" s="404"/>
    </row>
    <row r="4654" spans="1:11" s="147" customFormat="1" ht="15.6" hidden="1">
      <c r="A4654" s="198">
        <f>'32-Exterior Improvements'!A225</f>
        <v>0</v>
      </c>
      <c r="B4654" s="399" t="str">
        <f>'32-Exterior Improvements'!B225</f>
        <v>32 35 16 Sound Barriers</v>
      </c>
      <c r="C4654" s="399"/>
      <c r="D4654" s="402" t="str" cm="1">
        <f t="array" ref="D4654">_xlfn.IFNA(_xlfn.IFS('32-Exterior Improvements'!D225="*",'32-Exterior Improvements'!C225,'32-Exterior Improvements'!F225="*",'32-Exterior Improvements'!E225,'32-Exterior Improvements'!H225="*",'32-Exterior Improvements'!G225,'32-Exterior Improvements'!J225="*",'32-Exterior Improvements'!I225,'32-Exterior Improvements'!L225="*",'32-Exterior Improvements'!K225,'32-Exterior Improvements'!N225="*",'32-Exterior Improvements'!M225,'32-Exterior Improvements'!P225="*",'32-Exterior Improvements'!O225,'32-Exterior Improvements'!R225="*",'32-Exterior Improvements'!Q225,'32-Exterior Improvements'!T225="*",'32-Exterior Improvements'!S225),"")</f>
        <v/>
      </c>
      <c r="E4654" s="402" t="e">
        <f>D4654/'Project Data'!$D$22</f>
        <v>#VALUE!</v>
      </c>
      <c r="F4654" s="174" t="s">
        <v>44</v>
      </c>
      <c r="G4654" s="239" t="str" cm="1">
        <f t="array" ref="G4654">_xlfn.IFNA(_xlfn.IFS('32-Exterior Improvements'!F225="*",'32-Exterior Improvements'!E225,'32-Exterior Improvements'!H225="*",'32-Exterior Improvements'!G225,'32-Exterior Improvements'!J225="*",'32-Exterior Improvements'!I225,'32-Exterior Improvements'!L225="*",'32-Exterior Improvements'!K225,'32-Exterior Improvements'!N225="*",'32-Exterior Improvements'!M225,'32-Exterior Improvements'!P225="*",'32-Exterior Improvements'!O225,'32-Exterior Improvements'!R225="*",'32-Exterior Improvements'!Q225,'32-Exterior Improvements'!T225="*",'32-Exterior Improvements'!S225,'32-Exterior Improvements'!V225="*",'32-Exterior Improvements'!U225),"")</f>
        <v/>
      </c>
      <c r="H4654" s="236" t="e">
        <f>G4654/'Project Data'!$D$22</f>
        <v>#VALUE!</v>
      </c>
      <c r="I4654" s="186"/>
      <c r="J4654" s="224"/>
      <c r="K4654" s="404"/>
    </row>
    <row r="4655" spans="1:11" s="147" customFormat="1" ht="15.6" hidden="1">
      <c r="A4655" s="198">
        <f>'32-Exterior Improvements'!A226</f>
        <v>0</v>
      </c>
      <c r="B4655" s="399" t="str">
        <f>'32-Exterior Improvements'!B226</f>
        <v>32 35 23 Fire Barriers</v>
      </c>
      <c r="C4655" s="399"/>
      <c r="D4655" s="402" t="str" cm="1">
        <f t="array" ref="D4655">_xlfn.IFNA(_xlfn.IFS('32-Exterior Improvements'!D226="*",'32-Exterior Improvements'!C226,'32-Exterior Improvements'!F226="*",'32-Exterior Improvements'!E226,'32-Exterior Improvements'!H226="*",'32-Exterior Improvements'!G226,'32-Exterior Improvements'!J226="*",'32-Exterior Improvements'!I226,'32-Exterior Improvements'!L226="*",'32-Exterior Improvements'!K226,'32-Exterior Improvements'!N226="*",'32-Exterior Improvements'!M226,'32-Exterior Improvements'!P226="*",'32-Exterior Improvements'!O226,'32-Exterior Improvements'!R226="*",'32-Exterior Improvements'!Q226,'32-Exterior Improvements'!T226="*",'32-Exterior Improvements'!S226),"")</f>
        <v/>
      </c>
      <c r="E4655" s="402" t="e">
        <f>D4655/'Project Data'!$D$22</f>
        <v>#VALUE!</v>
      </c>
      <c r="F4655" s="174" t="s">
        <v>44</v>
      </c>
      <c r="G4655" s="239" t="str" cm="1">
        <f t="array" ref="G4655">_xlfn.IFNA(_xlfn.IFS('32-Exterior Improvements'!F226="*",'32-Exterior Improvements'!E226,'32-Exterior Improvements'!H226="*",'32-Exterior Improvements'!G226,'32-Exterior Improvements'!J226="*",'32-Exterior Improvements'!I226,'32-Exterior Improvements'!L226="*",'32-Exterior Improvements'!K226,'32-Exterior Improvements'!N226="*",'32-Exterior Improvements'!M226,'32-Exterior Improvements'!P226="*",'32-Exterior Improvements'!O226,'32-Exterior Improvements'!R226="*",'32-Exterior Improvements'!Q226,'32-Exterior Improvements'!T226="*",'32-Exterior Improvements'!S226,'32-Exterior Improvements'!V226="*",'32-Exterior Improvements'!U226),"")</f>
        <v/>
      </c>
      <c r="H4655" s="236" t="e">
        <f>G4655/'Project Data'!$D$22</f>
        <v>#VALUE!</v>
      </c>
      <c r="I4655" s="186"/>
      <c r="J4655" s="224"/>
      <c r="K4655" s="404"/>
    </row>
    <row r="4656" spans="1:11" s="147" customFormat="1" ht="15.6" hidden="1">
      <c r="A4656" s="198">
        <f>'32-Exterior Improvements'!A227</f>
        <v>0</v>
      </c>
      <c r="B4656" s="399" t="str">
        <f>'32-Exterior Improvements'!B227</f>
        <v>32 35 26 Blast Barriers</v>
      </c>
      <c r="C4656" s="399"/>
      <c r="D4656" s="402" t="str" cm="1">
        <f t="array" ref="D4656">_xlfn.IFNA(_xlfn.IFS('32-Exterior Improvements'!D227="*",'32-Exterior Improvements'!C227,'32-Exterior Improvements'!F227="*",'32-Exterior Improvements'!E227,'32-Exterior Improvements'!H227="*",'32-Exterior Improvements'!G227,'32-Exterior Improvements'!J227="*",'32-Exterior Improvements'!I227,'32-Exterior Improvements'!L227="*",'32-Exterior Improvements'!K227,'32-Exterior Improvements'!N227="*",'32-Exterior Improvements'!M227,'32-Exterior Improvements'!P227="*",'32-Exterior Improvements'!O227,'32-Exterior Improvements'!R227="*",'32-Exterior Improvements'!Q227,'32-Exterior Improvements'!T227="*",'32-Exterior Improvements'!S227),"")</f>
        <v/>
      </c>
      <c r="E4656" s="402" t="e">
        <f>D4656/'Project Data'!$D$22</f>
        <v>#VALUE!</v>
      </c>
      <c r="F4656" s="174" t="s">
        <v>44</v>
      </c>
      <c r="G4656" s="239" t="str" cm="1">
        <f t="array" ref="G4656">_xlfn.IFNA(_xlfn.IFS('32-Exterior Improvements'!F227="*",'32-Exterior Improvements'!E227,'32-Exterior Improvements'!H227="*",'32-Exterior Improvements'!G227,'32-Exterior Improvements'!J227="*",'32-Exterior Improvements'!I227,'32-Exterior Improvements'!L227="*",'32-Exterior Improvements'!K227,'32-Exterior Improvements'!N227="*",'32-Exterior Improvements'!M227,'32-Exterior Improvements'!P227="*",'32-Exterior Improvements'!O227,'32-Exterior Improvements'!R227="*",'32-Exterior Improvements'!Q227,'32-Exterior Improvements'!T227="*",'32-Exterior Improvements'!S227,'32-Exterior Improvements'!V227="*",'32-Exterior Improvements'!U227),"")</f>
        <v/>
      </c>
      <c r="H4656" s="236" t="e">
        <f>G4656/'Project Data'!$D$22</f>
        <v>#VALUE!</v>
      </c>
      <c r="I4656" s="186"/>
      <c r="J4656" s="224"/>
      <c r="K4656" s="404"/>
    </row>
    <row r="4657" spans="1:11" s="147" customFormat="1" ht="15.6" hidden="1">
      <c r="A4657" s="198">
        <f>'32-Exterior Improvements'!A228</f>
        <v>0</v>
      </c>
      <c r="B4657" s="399" t="str">
        <f>'32-Exterior Improvements'!B228</f>
        <v>32 39 00 Manufactured Site Specialties</v>
      </c>
      <c r="C4657" s="399"/>
      <c r="D4657" s="402" t="str" cm="1">
        <f t="array" ref="D4657">_xlfn.IFNA(_xlfn.IFS('32-Exterior Improvements'!D228="*",'32-Exterior Improvements'!C228,'32-Exterior Improvements'!F228="*",'32-Exterior Improvements'!E228,'32-Exterior Improvements'!H228="*",'32-Exterior Improvements'!G228,'32-Exterior Improvements'!J228="*",'32-Exterior Improvements'!I228,'32-Exterior Improvements'!L228="*",'32-Exterior Improvements'!K228,'32-Exterior Improvements'!N228="*",'32-Exterior Improvements'!M228,'32-Exterior Improvements'!P228="*",'32-Exterior Improvements'!O228,'32-Exterior Improvements'!R228="*",'32-Exterior Improvements'!Q228,'32-Exterior Improvements'!T228="*",'32-Exterior Improvements'!S228),"")</f>
        <v/>
      </c>
      <c r="E4657" s="402" t="e">
        <f>D4657/'Project Data'!$D$22</f>
        <v>#VALUE!</v>
      </c>
      <c r="F4657" s="174" t="s">
        <v>44</v>
      </c>
      <c r="G4657" s="239" t="str" cm="1">
        <f t="array" ref="G4657">_xlfn.IFNA(_xlfn.IFS('32-Exterior Improvements'!F228="*",'32-Exterior Improvements'!E228,'32-Exterior Improvements'!H228="*",'32-Exterior Improvements'!G228,'32-Exterior Improvements'!J228="*",'32-Exterior Improvements'!I228,'32-Exterior Improvements'!L228="*",'32-Exterior Improvements'!K228,'32-Exterior Improvements'!N228="*",'32-Exterior Improvements'!M228,'32-Exterior Improvements'!P228="*",'32-Exterior Improvements'!O228,'32-Exterior Improvements'!R228="*",'32-Exterior Improvements'!Q228,'32-Exterior Improvements'!T228="*",'32-Exterior Improvements'!S228,'32-Exterior Improvements'!V228="*",'32-Exterior Improvements'!U228),"")</f>
        <v/>
      </c>
      <c r="H4657" s="236" t="e">
        <f>G4657/'Project Data'!$D$22</f>
        <v>#VALUE!</v>
      </c>
      <c r="I4657" s="186"/>
      <c r="J4657" s="224"/>
      <c r="K4657" s="404"/>
    </row>
    <row r="4658" spans="1:11" s="147" customFormat="1" ht="15.6" hidden="1">
      <c r="A4658" s="198">
        <f>'32-Exterior Improvements'!A229</f>
        <v>0</v>
      </c>
      <c r="B4658" s="399" t="str">
        <f>'32-Exterior Improvements'!B229</f>
        <v>32 39 13 Manufactured Metal Bollards</v>
      </c>
      <c r="C4658" s="399"/>
      <c r="D4658" s="402" t="str" cm="1">
        <f t="array" ref="D4658">_xlfn.IFNA(_xlfn.IFS('32-Exterior Improvements'!D229="*",'32-Exterior Improvements'!C229,'32-Exterior Improvements'!F229="*",'32-Exterior Improvements'!E229,'32-Exterior Improvements'!H229="*",'32-Exterior Improvements'!G229,'32-Exterior Improvements'!J229="*",'32-Exterior Improvements'!I229,'32-Exterior Improvements'!L229="*",'32-Exterior Improvements'!K229,'32-Exterior Improvements'!N229="*",'32-Exterior Improvements'!M229,'32-Exterior Improvements'!P229="*",'32-Exterior Improvements'!O229,'32-Exterior Improvements'!R229="*",'32-Exterior Improvements'!Q229,'32-Exterior Improvements'!T229="*",'32-Exterior Improvements'!S229),"")</f>
        <v/>
      </c>
      <c r="E4658" s="402" t="e">
        <f>D4658/'Project Data'!$D$22</f>
        <v>#VALUE!</v>
      </c>
      <c r="F4658" s="174" t="s">
        <v>44</v>
      </c>
      <c r="G4658" s="239" t="str" cm="1">
        <f t="array" ref="G4658">_xlfn.IFNA(_xlfn.IFS('32-Exterior Improvements'!F229="*",'32-Exterior Improvements'!E229,'32-Exterior Improvements'!H229="*",'32-Exterior Improvements'!G229,'32-Exterior Improvements'!J229="*",'32-Exterior Improvements'!I229,'32-Exterior Improvements'!L229="*",'32-Exterior Improvements'!K229,'32-Exterior Improvements'!N229="*",'32-Exterior Improvements'!M229,'32-Exterior Improvements'!P229="*",'32-Exterior Improvements'!O229,'32-Exterior Improvements'!R229="*",'32-Exterior Improvements'!Q229,'32-Exterior Improvements'!T229="*",'32-Exterior Improvements'!S229,'32-Exterior Improvements'!V229="*",'32-Exterior Improvements'!U229),"")</f>
        <v/>
      </c>
      <c r="H4658" s="236" t="e">
        <f>G4658/'Project Data'!$D$22</f>
        <v>#VALUE!</v>
      </c>
      <c r="I4658" s="186"/>
      <c r="J4658" s="224"/>
      <c r="K4658" s="404"/>
    </row>
    <row r="4659" spans="1:11" s="147" customFormat="1" ht="15.6" hidden="1">
      <c r="A4659" s="198">
        <f>'32-Exterior Improvements'!A230</f>
        <v>0</v>
      </c>
      <c r="B4659" s="399" t="str">
        <f>'32-Exterior Improvements'!B230</f>
        <v>32 39 13.11 Manufactured Metal Security Bollards</v>
      </c>
      <c r="C4659" s="399"/>
      <c r="D4659" s="402" t="str" cm="1">
        <f t="array" ref="D4659">_xlfn.IFNA(_xlfn.IFS('32-Exterior Improvements'!D230="*",'32-Exterior Improvements'!C230,'32-Exterior Improvements'!F230="*",'32-Exterior Improvements'!E230,'32-Exterior Improvements'!H230="*",'32-Exterior Improvements'!G230,'32-Exterior Improvements'!J230="*",'32-Exterior Improvements'!I230,'32-Exterior Improvements'!L230="*",'32-Exterior Improvements'!K230,'32-Exterior Improvements'!N230="*",'32-Exterior Improvements'!M230,'32-Exterior Improvements'!P230="*",'32-Exterior Improvements'!O230,'32-Exterior Improvements'!R230="*",'32-Exterior Improvements'!Q230,'32-Exterior Improvements'!T230="*",'32-Exterior Improvements'!S230),"")</f>
        <v/>
      </c>
      <c r="E4659" s="402" t="e">
        <f>D4659/'Project Data'!$D$22</f>
        <v>#VALUE!</v>
      </c>
      <c r="F4659" s="174" t="s">
        <v>44</v>
      </c>
      <c r="G4659" s="239" t="str" cm="1">
        <f t="array" ref="G4659">_xlfn.IFNA(_xlfn.IFS('32-Exterior Improvements'!F230="*",'32-Exterior Improvements'!E230,'32-Exterior Improvements'!H230="*",'32-Exterior Improvements'!G230,'32-Exterior Improvements'!J230="*",'32-Exterior Improvements'!I230,'32-Exterior Improvements'!L230="*",'32-Exterior Improvements'!K230,'32-Exterior Improvements'!N230="*",'32-Exterior Improvements'!M230,'32-Exterior Improvements'!P230="*",'32-Exterior Improvements'!O230,'32-Exterior Improvements'!R230="*",'32-Exterior Improvements'!Q230,'32-Exterior Improvements'!T230="*",'32-Exterior Improvements'!S230,'32-Exterior Improvements'!V230="*",'32-Exterior Improvements'!U230),"")</f>
        <v/>
      </c>
      <c r="H4659" s="236" t="e">
        <f>G4659/'Project Data'!$D$22</f>
        <v>#VALUE!</v>
      </c>
      <c r="I4659" s="186"/>
      <c r="J4659" s="224"/>
      <c r="K4659" s="404"/>
    </row>
    <row r="4660" spans="1:11" s="147" customFormat="1" ht="15.6" hidden="1">
      <c r="A4660" s="198">
        <f>'32-Exterior Improvements'!A231</f>
        <v>0</v>
      </c>
      <c r="B4660" s="399" t="str">
        <f>'32-Exterior Improvements'!B231</f>
        <v>32 39 16 Manufactured Fire Pits</v>
      </c>
      <c r="C4660" s="399"/>
      <c r="D4660" s="402" t="str" cm="1">
        <f t="array" ref="D4660">_xlfn.IFNA(_xlfn.IFS('32-Exterior Improvements'!D231="*",'32-Exterior Improvements'!C231,'32-Exterior Improvements'!F231="*",'32-Exterior Improvements'!E231,'32-Exterior Improvements'!H231="*",'32-Exterior Improvements'!G231,'32-Exterior Improvements'!J231="*",'32-Exterior Improvements'!I231,'32-Exterior Improvements'!L231="*",'32-Exterior Improvements'!K231,'32-Exterior Improvements'!N231="*",'32-Exterior Improvements'!M231,'32-Exterior Improvements'!P231="*",'32-Exterior Improvements'!O231,'32-Exterior Improvements'!R231="*",'32-Exterior Improvements'!Q231,'32-Exterior Improvements'!T231="*",'32-Exterior Improvements'!S231),"")</f>
        <v/>
      </c>
      <c r="E4660" s="402" t="e">
        <f>D4660/'Project Data'!$D$22</f>
        <v>#VALUE!</v>
      </c>
      <c r="F4660" s="174" t="s">
        <v>44</v>
      </c>
      <c r="G4660" s="239" t="str" cm="1">
        <f t="array" ref="G4660">_xlfn.IFNA(_xlfn.IFS('32-Exterior Improvements'!F231="*",'32-Exterior Improvements'!E231,'32-Exterior Improvements'!H231="*",'32-Exterior Improvements'!G231,'32-Exterior Improvements'!J231="*",'32-Exterior Improvements'!I231,'32-Exterior Improvements'!L231="*",'32-Exterior Improvements'!K231,'32-Exterior Improvements'!N231="*",'32-Exterior Improvements'!M231,'32-Exterior Improvements'!P231="*",'32-Exterior Improvements'!O231,'32-Exterior Improvements'!R231="*",'32-Exterior Improvements'!Q231,'32-Exterior Improvements'!T231="*",'32-Exterior Improvements'!S231,'32-Exterior Improvements'!V231="*",'32-Exterior Improvements'!U231),"")</f>
        <v/>
      </c>
      <c r="H4660" s="236" t="e">
        <f>G4660/'Project Data'!$D$22</f>
        <v>#VALUE!</v>
      </c>
      <c r="I4660" s="186"/>
      <c r="J4660" s="224"/>
      <c r="K4660" s="404"/>
    </row>
    <row r="4661" spans="1:11" s="147" customFormat="1" ht="15.6" hidden="1">
      <c r="A4661" s="198">
        <f>'32-Exterior Improvements'!A232</f>
        <v>0</v>
      </c>
      <c r="B4661" s="399" t="str">
        <f>'32-Exterior Improvements'!B232</f>
        <v>32 39 33 Artificial Rock Fabrications</v>
      </c>
      <c r="C4661" s="399"/>
      <c r="D4661" s="402" t="str" cm="1">
        <f t="array" ref="D4661">_xlfn.IFNA(_xlfn.IFS('32-Exterior Improvements'!D232="*",'32-Exterior Improvements'!C232,'32-Exterior Improvements'!F232="*",'32-Exterior Improvements'!E232,'32-Exterior Improvements'!H232="*",'32-Exterior Improvements'!G232,'32-Exterior Improvements'!J232="*",'32-Exterior Improvements'!I232,'32-Exterior Improvements'!L232="*",'32-Exterior Improvements'!K232,'32-Exterior Improvements'!N232="*",'32-Exterior Improvements'!M232,'32-Exterior Improvements'!P232="*",'32-Exterior Improvements'!O232,'32-Exterior Improvements'!R232="*",'32-Exterior Improvements'!Q232,'32-Exterior Improvements'!T232="*",'32-Exterior Improvements'!S232),"")</f>
        <v/>
      </c>
      <c r="E4661" s="402" t="e">
        <f>D4661/'Project Data'!$D$22</f>
        <v>#VALUE!</v>
      </c>
      <c r="F4661" s="174" t="s">
        <v>44</v>
      </c>
      <c r="G4661" s="239" t="str" cm="1">
        <f t="array" ref="G4661">_xlfn.IFNA(_xlfn.IFS('32-Exterior Improvements'!F232="*",'32-Exterior Improvements'!E232,'32-Exterior Improvements'!H232="*",'32-Exterior Improvements'!G232,'32-Exterior Improvements'!J232="*",'32-Exterior Improvements'!I232,'32-Exterior Improvements'!L232="*",'32-Exterior Improvements'!K232,'32-Exterior Improvements'!N232="*",'32-Exterior Improvements'!M232,'32-Exterior Improvements'!P232="*",'32-Exterior Improvements'!O232,'32-Exterior Improvements'!R232="*",'32-Exterior Improvements'!Q232,'32-Exterior Improvements'!T232="*",'32-Exterior Improvements'!S232,'32-Exterior Improvements'!V232="*",'32-Exterior Improvements'!U232),"")</f>
        <v/>
      </c>
      <c r="H4661" s="236" t="e">
        <f>G4661/'Project Data'!$D$22</f>
        <v>#VALUE!</v>
      </c>
      <c r="I4661" s="186"/>
      <c r="J4661" s="224"/>
      <c r="K4661" s="404"/>
    </row>
    <row r="4662" spans="1:11" s="147" customFormat="1" ht="15.6" hidden="1">
      <c r="A4662" s="198">
        <f>'32-Exterior Improvements'!A233</f>
        <v>0</v>
      </c>
      <c r="B4662" s="399" t="str">
        <f>'32-Exterior Improvements'!B233</f>
        <v>32 70 00 Wetlands</v>
      </c>
      <c r="C4662" s="399"/>
      <c r="D4662" s="402" t="str" cm="1">
        <f t="array" ref="D4662">_xlfn.IFNA(_xlfn.IFS('32-Exterior Improvements'!D233="*",'32-Exterior Improvements'!C233,'32-Exterior Improvements'!F233="*",'32-Exterior Improvements'!E233,'32-Exterior Improvements'!H233="*",'32-Exterior Improvements'!G233,'32-Exterior Improvements'!J233="*",'32-Exterior Improvements'!I233,'32-Exterior Improvements'!L233="*",'32-Exterior Improvements'!K233,'32-Exterior Improvements'!N233="*",'32-Exterior Improvements'!M233,'32-Exterior Improvements'!P233="*",'32-Exterior Improvements'!O233,'32-Exterior Improvements'!R233="*",'32-Exterior Improvements'!Q233,'32-Exterior Improvements'!T233="*",'32-Exterior Improvements'!S233),"")</f>
        <v/>
      </c>
      <c r="E4662" s="402" t="e">
        <f>D4662/'Project Data'!$D$22</f>
        <v>#VALUE!</v>
      </c>
      <c r="F4662" s="174" t="s">
        <v>44</v>
      </c>
      <c r="G4662" s="239" t="str" cm="1">
        <f t="array" ref="G4662">_xlfn.IFNA(_xlfn.IFS('32-Exterior Improvements'!F233="*",'32-Exterior Improvements'!E233,'32-Exterior Improvements'!H233="*",'32-Exterior Improvements'!G233,'32-Exterior Improvements'!J233="*",'32-Exterior Improvements'!I233,'32-Exterior Improvements'!L233="*",'32-Exterior Improvements'!K233,'32-Exterior Improvements'!N233="*",'32-Exterior Improvements'!M233,'32-Exterior Improvements'!P233="*",'32-Exterior Improvements'!O233,'32-Exterior Improvements'!R233="*",'32-Exterior Improvements'!Q233,'32-Exterior Improvements'!T233="*",'32-Exterior Improvements'!S233,'32-Exterior Improvements'!V233="*",'32-Exterior Improvements'!U233),"")</f>
        <v/>
      </c>
      <c r="H4662" s="236" t="e">
        <f>G4662/'Project Data'!$D$22</f>
        <v>#VALUE!</v>
      </c>
      <c r="I4662" s="186"/>
      <c r="J4662" s="224"/>
      <c r="K4662" s="404"/>
    </row>
    <row r="4663" spans="1:11" s="147" customFormat="1" ht="15.6" hidden="1">
      <c r="A4663" s="198">
        <f>'32-Exterior Improvements'!A234</f>
        <v>0</v>
      </c>
      <c r="B4663" s="399" t="str">
        <f>'32-Exterior Improvements'!B234</f>
        <v>32 71 00 Constructed Wetlands</v>
      </c>
      <c r="C4663" s="399"/>
      <c r="D4663" s="402" t="str" cm="1">
        <f t="array" ref="D4663">_xlfn.IFNA(_xlfn.IFS('32-Exterior Improvements'!D234="*",'32-Exterior Improvements'!C234,'32-Exterior Improvements'!F234="*",'32-Exterior Improvements'!E234,'32-Exterior Improvements'!H234="*",'32-Exterior Improvements'!G234,'32-Exterior Improvements'!J234="*",'32-Exterior Improvements'!I234,'32-Exterior Improvements'!L234="*",'32-Exterior Improvements'!K234,'32-Exterior Improvements'!N234="*",'32-Exterior Improvements'!M234,'32-Exterior Improvements'!P234="*",'32-Exterior Improvements'!O234,'32-Exterior Improvements'!R234="*",'32-Exterior Improvements'!Q234,'32-Exterior Improvements'!T234="*",'32-Exterior Improvements'!S234),"")</f>
        <v/>
      </c>
      <c r="E4663" s="402" t="e">
        <f>D4663/'Project Data'!$D$22</f>
        <v>#VALUE!</v>
      </c>
      <c r="F4663" s="179" t="s">
        <v>44</v>
      </c>
      <c r="G4663" s="239" t="str" cm="1">
        <f t="array" ref="G4663">_xlfn.IFNA(_xlfn.IFS('32-Exterior Improvements'!F234="*",'32-Exterior Improvements'!E234,'32-Exterior Improvements'!H234="*",'32-Exterior Improvements'!G234,'32-Exterior Improvements'!J234="*",'32-Exterior Improvements'!I234,'32-Exterior Improvements'!L234="*",'32-Exterior Improvements'!K234,'32-Exterior Improvements'!N234="*",'32-Exterior Improvements'!M234,'32-Exterior Improvements'!P234="*",'32-Exterior Improvements'!O234,'32-Exterior Improvements'!R234="*",'32-Exterior Improvements'!Q234,'32-Exterior Improvements'!T234="*",'32-Exterior Improvements'!S234,'32-Exterior Improvements'!V234="*",'32-Exterior Improvements'!U234),"")</f>
        <v/>
      </c>
      <c r="H4663" s="236" t="e">
        <f>G4663/'Project Data'!$D$22</f>
        <v>#VALUE!</v>
      </c>
      <c r="I4663" s="186"/>
      <c r="J4663" s="224"/>
      <c r="K4663" s="404"/>
    </row>
    <row r="4664" spans="1:11" s="147" customFormat="1" ht="15.6" hidden="1">
      <c r="A4664" s="198">
        <f>'32-Exterior Improvements'!A235</f>
        <v>0</v>
      </c>
      <c r="B4664" s="399" t="str">
        <f>'32-Exterior Improvements'!B235</f>
        <v>32 72 00 Wetlands Restoration</v>
      </c>
      <c r="C4664" s="399"/>
      <c r="D4664" s="402" t="str" cm="1">
        <f t="array" ref="D4664">_xlfn.IFNA(_xlfn.IFS('32-Exterior Improvements'!D235="*",'32-Exterior Improvements'!C235,'32-Exterior Improvements'!F235="*",'32-Exterior Improvements'!E235,'32-Exterior Improvements'!H235="*",'32-Exterior Improvements'!G235,'32-Exterior Improvements'!J235="*",'32-Exterior Improvements'!I235,'32-Exterior Improvements'!L235="*",'32-Exterior Improvements'!K235,'32-Exterior Improvements'!N235="*",'32-Exterior Improvements'!M235,'32-Exterior Improvements'!P235="*",'32-Exterior Improvements'!O235,'32-Exterior Improvements'!R235="*",'32-Exterior Improvements'!Q235,'32-Exterior Improvements'!T235="*",'32-Exterior Improvements'!S235),"")</f>
        <v/>
      </c>
      <c r="E4664" s="402" t="e">
        <f>D4664/'Project Data'!$D$22</f>
        <v>#VALUE!</v>
      </c>
      <c r="F4664" s="174" t="s">
        <v>44</v>
      </c>
      <c r="G4664" s="239" t="str" cm="1">
        <f t="array" ref="G4664">_xlfn.IFNA(_xlfn.IFS('32-Exterior Improvements'!F235="*",'32-Exterior Improvements'!E235,'32-Exterior Improvements'!H235="*",'32-Exterior Improvements'!G235,'32-Exterior Improvements'!J235="*",'32-Exterior Improvements'!I235,'32-Exterior Improvements'!L235="*",'32-Exterior Improvements'!K235,'32-Exterior Improvements'!N235="*",'32-Exterior Improvements'!M235,'32-Exterior Improvements'!P235="*",'32-Exterior Improvements'!O235,'32-Exterior Improvements'!R235="*",'32-Exterior Improvements'!Q235,'32-Exterior Improvements'!T235="*",'32-Exterior Improvements'!S235,'32-Exterior Improvements'!V235="*",'32-Exterior Improvements'!U235),"")</f>
        <v/>
      </c>
      <c r="H4664" s="236" t="e">
        <f>G4664/'Project Data'!$D$22</f>
        <v>#VALUE!</v>
      </c>
      <c r="I4664" s="186"/>
      <c r="J4664" s="224"/>
      <c r="K4664" s="404"/>
    </row>
    <row r="4665" spans="1:11" s="147" customFormat="1" ht="15.6">
      <c r="A4665" s="398">
        <f>'32-Exterior Improvements'!A236</f>
        <v>1</v>
      </c>
      <c r="B4665" s="642" t="str">
        <f>'32-Exterior Improvements'!B236</f>
        <v>32 80 00 Irrigation</v>
      </c>
      <c r="C4665" s="643"/>
      <c r="D4665" s="402" t="str" cm="1">
        <f t="array" ref="D4665">_xlfn.IFNA(_xlfn.IFS('32-Exterior Improvements'!D236="*",'32-Exterior Improvements'!C236,'32-Exterior Improvements'!F236="*",'32-Exterior Improvements'!E236,'32-Exterior Improvements'!H236="*",'32-Exterior Improvements'!G236,'32-Exterior Improvements'!J236="*",'32-Exterior Improvements'!I236,'32-Exterior Improvements'!L236="*",'32-Exterior Improvements'!K236,'32-Exterior Improvements'!N236="*",'32-Exterior Improvements'!M236,'32-Exterior Improvements'!P236="*",'32-Exterior Improvements'!O236,'32-Exterior Improvements'!R236="*",'32-Exterior Improvements'!Q236,'32-Exterior Improvements'!T236="*",'32-Exterior Improvements'!S236),"")</f>
        <v>Included in Planting</v>
      </c>
      <c r="E4665" s="402"/>
      <c r="F4665" s="421" t="s">
        <v>141</v>
      </c>
      <c r="G4665" s="423" t="str" cm="1">
        <f t="array" ref="G4665">_xlfn.IFNA(_xlfn.IFS('32-Exterior Improvements'!F236="*",'32-Exterior Improvements'!E236,'32-Exterior Improvements'!H236="*",'32-Exterior Improvements'!G236,'32-Exterior Improvements'!J236="*",'32-Exterior Improvements'!I236,'32-Exterior Improvements'!L236="*",'32-Exterior Improvements'!K236,'32-Exterior Improvements'!N236="*",'32-Exterior Improvements'!M236,'32-Exterior Improvements'!P236="*",'32-Exterior Improvements'!O236,'32-Exterior Improvements'!R236="*",'32-Exterior Improvements'!Q236,'32-Exterior Improvements'!T236="*",'32-Exterior Improvements'!S236,'32-Exterior Improvements'!V236="*",'32-Exterior Improvements'!U236),"")</f>
        <v>Included in Planting</v>
      </c>
      <c r="H4665" s="402" t="e">
        <f>G4665/'Project Data'!$D$22</f>
        <v>#VALUE!</v>
      </c>
      <c r="I4665" s="426"/>
      <c r="J4665" s="427"/>
      <c r="K4665" s="404" t="s">
        <v>142</v>
      </c>
    </row>
    <row r="4666" spans="1:11" s="147" customFormat="1" ht="15.6" hidden="1">
      <c r="A4666" s="198">
        <f>'32-Exterior Improvements'!A237</f>
        <v>0</v>
      </c>
      <c r="B4666" s="399" t="str">
        <f>'32-Exterior Improvements'!B237</f>
        <v>32 81 00 Irrigation Components</v>
      </c>
      <c r="C4666" s="399"/>
      <c r="D4666" s="402" t="str" cm="1">
        <f t="array" ref="D4666">_xlfn.IFNA(_xlfn.IFS('32-Exterior Improvements'!D237="*",'32-Exterior Improvements'!C237,'32-Exterior Improvements'!F237="*",'32-Exterior Improvements'!E237,'32-Exterior Improvements'!H237="*",'32-Exterior Improvements'!G237,'32-Exterior Improvements'!J237="*",'32-Exterior Improvements'!I237,'32-Exterior Improvements'!L237="*",'32-Exterior Improvements'!K237,'32-Exterior Improvements'!N237="*",'32-Exterior Improvements'!M237,'32-Exterior Improvements'!P237="*",'32-Exterior Improvements'!O237,'32-Exterior Improvements'!R237="*",'32-Exterior Improvements'!Q237,'32-Exterior Improvements'!T237="*",'32-Exterior Improvements'!S237),"")</f>
        <v/>
      </c>
      <c r="E4666" s="402" t="e">
        <f>D4666/'Project Data'!$D$22</f>
        <v>#VALUE!</v>
      </c>
      <c r="F4666" s="174" t="s">
        <v>44</v>
      </c>
      <c r="G4666" s="239" t="str" cm="1">
        <f t="array" ref="G4666">_xlfn.IFNA(_xlfn.IFS('32-Exterior Improvements'!F237="*",'32-Exterior Improvements'!E237,'32-Exterior Improvements'!H237="*",'32-Exterior Improvements'!G237,'32-Exterior Improvements'!J237="*",'32-Exterior Improvements'!I237,'32-Exterior Improvements'!L237="*",'32-Exterior Improvements'!K237,'32-Exterior Improvements'!N237="*",'32-Exterior Improvements'!M237,'32-Exterior Improvements'!P237="*",'32-Exterior Improvements'!O237,'32-Exterior Improvements'!R237="*",'32-Exterior Improvements'!Q237,'32-Exterior Improvements'!T237="*",'32-Exterior Improvements'!S237,'32-Exterior Improvements'!V237="*",'32-Exterior Improvements'!U237),"")</f>
        <v/>
      </c>
      <c r="H4666" s="236" t="e">
        <f>G4666/'Project Data'!$D$22</f>
        <v>#VALUE!</v>
      </c>
      <c r="I4666" s="186"/>
      <c r="J4666" s="224"/>
      <c r="K4666" s="404"/>
    </row>
    <row r="4667" spans="1:11" s="147" customFormat="1" ht="15.6" hidden="1">
      <c r="A4667" s="198">
        <f>'32-Exterior Improvements'!A238</f>
        <v>0</v>
      </c>
      <c r="B4667" s="399" t="str">
        <f>'32-Exterior Improvements'!B238</f>
        <v>32 81 13 Irrigation Intake Screens</v>
      </c>
      <c r="C4667" s="399"/>
      <c r="D4667" s="402" t="str" cm="1">
        <f t="array" ref="D4667">_xlfn.IFNA(_xlfn.IFS('32-Exterior Improvements'!D238="*",'32-Exterior Improvements'!C238,'32-Exterior Improvements'!F238="*",'32-Exterior Improvements'!E238,'32-Exterior Improvements'!H238="*",'32-Exterior Improvements'!G238,'32-Exterior Improvements'!J238="*",'32-Exterior Improvements'!I238,'32-Exterior Improvements'!L238="*",'32-Exterior Improvements'!K238,'32-Exterior Improvements'!N238="*",'32-Exterior Improvements'!M238,'32-Exterior Improvements'!P238="*",'32-Exterior Improvements'!O238,'32-Exterior Improvements'!R238="*",'32-Exterior Improvements'!Q238,'32-Exterior Improvements'!T238="*",'32-Exterior Improvements'!S238),"")</f>
        <v/>
      </c>
      <c r="E4667" s="402" t="e">
        <f>D4667/'Project Data'!$D$22</f>
        <v>#VALUE!</v>
      </c>
      <c r="F4667" s="174" t="s">
        <v>44</v>
      </c>
      <c r="G4667" s="239" t="str" cm="1">
        <f t="array" ref="G4667">_xlfn.IFNA(_xlfn.IFS('32-Exterior Improvements'!F238="*",'32-Exterior Improvements'!E238,'32-Exterior Improvements'!H238="*",'32-Exterior Improvements'!G238,'32-Exterior Improvements'!J238="*",'32-Exterior Improvements'!I238,'32-Exterior Improvements'!L238="*",'32-Exterior Improvements'!K238,'32-Exterior Improvements'!N238="*",'32-Exterior Improvements'!M238,'32-Exterior Improvements'!P238="*",'32-Exterior Improvements'!O238,'32-Exterior Improvements'!R238="*",'32-Exterior Improvements'!Q238,'32-Exterior Improvements'!T238="*",'32-Exterior Improvements'!S238,'32-Exterior Improvements'!V238="*",'32-Exterior Improvements'!U238),"")</f>
        <v/>
      </c>
      <c r="H4667" s="236" t="e">
        <f>G4667/'Project Data'!$D$22</f>
        <v>#VALUE!</v>
      </c>
      <c r="I4667" s="186"/>
      <c r="J4667" s="224"/>
      <c r="K4667" s="404"/>
    </row>
    <row r="4668" spans="1:11" s="147" customFormat="1" ht="15.6" hidden="1">
      <c r="A4668" s="198">
        <f>'32-Exterior Improvements'!A239</f>
        <v>0</v>
      </c>
      <c r="B4668" s="399" t="str">
        <f>'32-Exterior Improvements'!B239</f>
        <v>32 82 00 Irrigation Pumps</v>
      </c>
      <c r="C4668" s="399"/>
      <c r="D4668" s="402" t="str" cm="1">
        <f t="array" ref="D4668">_xlfn.IFNA(_xlfn.IFS('32-Exterior Improvements'!D239="*",'32-Exterior Improvements'!C239,'32-Exterior Improvements'!F239="*",'32-Exterior Improvements'!E239,'32-Exterior Improvements'!H239="*",'32-Exterior Improvements'!G239,'32-Exterior Improvements'!J239="*",'32-Exterior Improvements'!I239,'32-Exterior Improvements'!L239="*",'32-Exterior Improvements'!K239,'32-Exterior Improvements'!N239="*",'32-Exterior Improvements'!M239,'32-Exterior Improvements'!P239="*",'32-Exterior Improvements'!O239,'32-Exterior Improvements'!R239="*",'32-Exterior Improvements'!Q239,'32-Exterior Improvements'!T239="*",'32-Exterior Improvements'!S239),"")</f>
        <v/>
      </c>
      <c r="E4668" s="402" t="e">
        <f>D4668/'Project Data'!$D$22</f>
        <v>#VALUE!</v>
      </c>
      <c r="F4668" s="174" t="s">
        <v>44</v>
      </c>
      <c r="G4668" s="239" t="str" cm="1">
        <f t="array" ref="G4668">_xlfn.IFNA(_xlfn.IFS('32-Exterior Improvements'!F239="*",'32-Exterior Improvements'!E239,'32-Exterior Improvements'!H239="*",'32-Exterior Improvements'!G239,'32-Exterior Improvements'!J239="*",'32-Exterior Improvements'!I239,'32-Exterior Improvements'!L239="*",'32-Exterior Improvements'!K239,'32-Exterior Improvements'!N239="*",'32-Exterior Improvements'!M239,'32-Exterior Improvements'!P239="*",'32-Exterior Improvements'!O239,'32-Exterior Improvements'!R239="*",'32-Exterior Improvements'!Q239,'32-Exterior Improvements'!T239="*",'32-Exterior Improvements'!S239,'32-Exterior Improvements'!V239="*",'32-Exterior Improvements'!U239),"")</f>
        <v/>
      </c>
      <c r="H4668" s="236" t="e">
        <f>G4668/'Project Data'!$D$22</f>
        <v>#VALUE!</v>
      </c>
      <c r="I4668" s="186"/>
      <c r="J4668" s="224"/>
      <c r="K4668" s="404"/>
    </row>
    <row r="4669" spans="1:11" s="147" customFormat="1" ht="15.6" hidden="1">
      <c r="A4669" s="198">
        <f>'32-Exterior Improvements'!A240</f>
        <v>0</v>
      </c>
      <c r="B4669" s="399" t="str">
        <f>'32-Exterior Improvements'!B240</f>
        <v>32 84 00 Planting Irrigation</v>
      </c>
      <c r="C4669" s="399"/>
      <c r="D4669" s="402" t="str" cm="1">
        <f t="array" ref="D4669">_xlfn.IFNA(_xlfn.IFS('32-Exterior Improvements'!D240="*",'32-Exterior Improvements'!C240,'32-Exterior Improvements'!F240="*",'32-Exterior Improvements'!E240,'32-Exterior Improvements'!H240="*",'32-Exterior Improvements'!G240,'32-Exterior Improvements'!J240="*",'32-Exterior Improvements'!I240,'32-Exterior Improvements'!L240="*",'32-Exterior Improvements'!K240,'32-Exterior Improvements'!N240="*",'32-Exterior Improvements'!M240,'32-Exterior Improvements'!P240="*",'32-Exterior Improvements'!O240,'32-Exterior Improvements'!R240="*",'32-Exterior Improvements'!Q240,'32-Exterior Improvements'!T240="*",'32-Exterior Improvements'!S240),"")</f>
        <v/>
      </c>
      <c r="E4669" s="402" t="e">
        <f>D4669/'Project Data'!$D$22</f>
        <v>#VALUE!</v>
      </c>
      <c r="F4669" s="174" t="s">
        <v>44</v>
      </c>
      <c r="G4669" s="239" t="str" cm="1">
        <f t="array" ref="G4669">_xlfn.IFNA(_xlfn.IFS('32-Exterior Improvements'!F240="*",'32-Exterior Improvements'!E240,'32-Exterior Improvements'!H240="*",'32-Exterior Improvements'!G240,'32-Exterior Improvements'!J240="*",'32-Exterior Improvements'!I240,'32-Exterior Improvements'!L240="*",'32-Exterior Improvements'!K240,'32-Exterior Improvements'!N240="*",'32-Exterior Improvements'!M240,'32-Exterior Improvements'!P240="*",'32-Exterior Improvements'!O240,'32-Exterior Improvements'!R240="*",'32-Exterior Improvements'!Q240,'32-Exterior Improvements'!T240="*",'32-Exterior Improvements'!S240,'32-Exterior Improvements'!V240="*",'32-Exterior Improvements'!U240),"")</f>
        <v/>
      </c>
      <c r="H4669" s="236" t="e">
        <f>G4669/'Project Data'!$D$22</f>
        <v>#VALUE!</v>
      </c>
      <c r="I4669" s="186"/>
      <c r="J4669" s="224"/>
      <c r="K4669" s="404"/>
    </row>
    <row r="4670" spans="1:11" s="147" customFormat="1" ht="15.6" hidden="1">
      <c r="A4670" s="198">
        <f>'32-Exterior Improvements'!A241</f>
        <v>0</v>
      </c>
      <c r="B4670" s="399" t="str">
        <f>'32-Exterior Improvements'!B241</f>
        <v>32 84 13 Drip Irrigation</v>
      </c>
      <c r="C4670" s="399"/>
      <c r="D4670" s="402" t="str" cm="1">
        <f t="array" ref="D4670">_xlfn.IFNA(_xlfn.IFS('32-Exterior Improvements'!D241="*",'32-Exterior Improvements'!C241,'32-Exterior Improvements'!F241="*",'32-Exterior Improvements'!E241,'32-Exterior Improvements'!H241="*",'32-Exterior Improvements'!G241,'32-Exterior Improvements'!J241="*",'32-Exterior Improvements'!I241,'32-Exterior Improvements'!L241="*",'32-Exterior Improvements'!K241,'32-Exterior Improvements'!N241="*",'32-Exterior Improvements'!M241,'32-Exterior Improvements'!P241="*",'32-Exterior Improvements'!O241,'32-Exterior Improvements'!R241="*",'32-Exterior Improvements'!Q241,'32-Exterior Improvements'!T241="*",'32-Exterior Improvements'!S241),"")</f>
        <v/>
      </c>
      <c r="E4670" s="402" t="e">
        <f>D4670/'Project Data'!$D$22</f>
        <v>#VALUE!</v>
      </c>
      <c r="F4670" s="174" t="s">
        <v>44</v>
      </c>
      <c r="G4670" s="239" t="str" cm="1">
        <f t="array" ref="G4670">_xlfn.IFNA(_xlfn.IFS('32-Exterior Improvements'!F241="*",'32-Exterior Improvements'!E241,'32-Exterior Improvements'!H241="*",'32-Exterior Improvements'!G241,'32-Exterior Improvements'!J241="*",'32-Exterior Improvements'!I241,'32-Exterior Improvements'!L241="*",'32-Exterior Improvements'!K241,'32-Exterior Improvements'!N241="*",'32-Exterior Improvements'!M241,'32-Exterior Improvements'!P241="*",'32-Exterior Improvements'!O241,'32-Exterior Improvements'!R241="*",'32-Exterior Improvements'!Q241,'32-Exterior Improvements'!T241="*",'32-Exterior Improvements'!S241,'32-Exterior Improvements'!V241="*",'32-Exterior Improvements'!U241),"")</f>
        <v/>
      </c>
      <c r="H4670" s="236" t="e">
        <f>G4670/'Project Data'!$D$22</f>
        <v>#VALUE!</v>
      </c>
      <c r="I4670" s="186"/>
      <c r="J4670" s="224"/>
      <c r="K4670" s="404"/>
    </row>
    <row r="4671" spans="1:11" s="147" customFormat="1" ht="15.6" hidden="1">
      <c r="A4671" s="198">
        <f>'32-Exterior Improvements'!A242</f>
        <v>0</v>
      </c>
      <c r="B4671" s="399" t="str">
        <f>'32-Exterior Improvements'!B242</f>
        <v>32 84 23 Underground Sprinklers</v>
      </c>
      <c r="C4671" s="399"/>
      <c r="D4671" s="402" t="str" cm="1">
        <f t="array" ref="D4671">_xlfn.IFNA(_xlfn.IFS('32-Exterior Improvements'!D242="*",'32-Exterior Improvements'!C242,'32-Exterior Improvements'!F242="*",'32-Exterior Improvements'!E242,'32-Exterior Improvements'!H242="*",'32-Exterior Improvements'!G242,'32-Exterior Improvements'!J242="*",'32-Exterior Improvements'!I242,'32-Exterior Improvements'!L242="*",'32-Exterior Improvements'!K242,'32-Exterior Improvements'!N242="*",'32-Exterior Improvements'!M242,'32-Exterior Improvements'!P242="*",'32-Exterior Improvements'!O242,'32-Exterior Improvements'!R242="*",'32-Exterior Improvements'!Q242,'32-Exterior Improvements'!T242="*",'32-Exterior Improvements'!S242),"")</f>
        <v/>
      </c>
      <c r="E4671" s="402" t="e">
        <f>D4671/'Project Data'!$D$22</f>
        <v>#VALUE!</v>
      </c>
      <c r="F4671" s="174" t="s">
        <v>44</v>
      </c>
      <c r="G4671" s="239" t="str" cm="1">
        <f t="array" ref="G4671">_xlfn.IFNA(_xlfn.IFS('32-Exterior Improvements'!F242="*",'32-Exterior Improvements'!E242,'32-Exterior Improvements'!H242="*",'32-Exterior Improvements'!G242,'32-Exterior Improvements'!J242="*",'32-Exterior Improvements'!I242,'32-Exterior Improvements'!L242="*",'32-Exterior Improvements'!K242,'32-Exterior Improvements'!N242="*",'32-Exterior Improvements'!M242,'32-Exterior Improvements'!P242="*",'32-Exterior Improvements'!O242,'32-Exterior Improvements'!R242="*",'32-Exterior Improvements'!Q242,'32-Exterior Improvements'!T242="*",'32-Exterior Improvements'!S242,'32-Exterior Improvements'!V242="*",'32-Exterior Improvements'!U242),"")</f>
        <v/>
      </c>
      <c r="H4671" s="236" t="e">
        <f>G4671/'Project Data'!$D$22</f>
        <v>#VALUE!</v>
      </c>
      <c r="I4671" s="186"/>
      <c r="J4671" s="224"/>
      <c r="K4671" s="404"/>
    </row>
    <row r="4672" spans="1:11" s="147" customFormat="1" ht="15.6" hidden="1">
      <c r="A4672" s="198">
        <f>'32-Exterior Improvements'!A243</f>
        <v>0</v>
      </c>
      <c r="B4672" s="399" t="str">
        <f>'32-Exterior Improvements'!B243</f>
        <v>32 86 00 Agricultural Irrigation</v>
      </c>
      <c r="C4672" s="399"/>
      <c r="D4672" s="402" t="str" cm="1">
        <f t="array" ref="D4672">_xlfn.IFNA(_xlfn.IFS('32-Exterior Improvements'!D243="*",'32-Exterior Improvements'!C243,'32-Exterior Improvements'!F243="*",'32-Exterior Improvements'!E243,'32-Exterior Improvements'!H243="*",'32-Exterior Improvements'!G243,'32-Exterior Improvements'!J243="*",'32-Exterior Improvements'!I243,'32-Exterior Improvements'!L243="*",'32-Exterior Improvements'!K243,'32-Exterior Improvements'!N243="*",'32-Exterior Improvements'!M243,'32-Exterior Improvements'!P243="*",'32-Exterior Improvements'!O243,'32-Exterior Improvements'!R243="*",'32-Exterior Improvements'!Q243,'32-Exterior Improvements'!T243="*",'32-Exterior Improvements'!S243),"")</f>
        <v/>
      </c>
      <c r="E4672" s="402" t="e">
        <f>D4672/'Project Data'!$D$22</f>
        <v>#VALUE!</v>
      </c>
      <c r="F4672" s="174" t="s">
        <v>44</v>
      </c>
      <c r="G4672" s="239" t="str" cm="1">
        <f t="array" ref="G4672">_xlfn.IFNA(_xlfn.IFS('32-Exterior Improvements'!F243="*",'32-Exterior Improvements'!E243,'32-Exterior Improvements'!H243="*",'32-Exterior Improvements'!G243,'32-Exterior Improvements'!J243="*",'32-Exterior Improvements'!I243,'32-Exterior Improvements'!L243="*",'32-Exterior Improvements'!K243,'32-Exterior Improvements'!N243="*",'32-Exterior Improvements'!M243,'32-Exterior Improvements'!P243="*",'32-Exterior Improvements'!O243,'32-Exterior Improvements'!R243="*",'32-Exterior Improvements'!Q243,'32-Exterior Improvements'!T243="*",'32-Exterior Improvements'!S243,'32-Exterior Improvements'!V243="*",'32-Exterior Improvements'!U243),"")</f>
        <v/>
      </c>
      <c r="H4672" s="236" t="e">
        <f>G4672/'Project Data'!$D$22</f>
        <v>#VALUE!</v>
      </c>
      <c r="I4672" s="186"/>
      <c r="J4672" s="224"/>
      <c r="K4672" s="404"/>
    </row>
    <row r="4673" spans="1:11" s="147" customFormat="1" ht="15.6">
      <c r="A4673" s="398">
        <f>'32-Exterior Improvements'!A244</f>
        <v>1</v>
      </c>
      <c r="B4673" s="642" t="str">
        <f>'32-Exterior Improvements'!B244</f>
        <v>32 90 00 Planting (Landscaping)</v>
      </c>
      <c r="C4673" s="643"/>
      <c r="D4673" s="402" cm="1">
        <f t="array" ref="D4673">_xlfn.IFNA(_xlfn.IFS('32-Exterior Improvements'!D244="*",'32-Exterior Improvements'!C244,'32-Exterior Improvements'!F244="*",'32-Exterior Improvements'!E244,'32-Exterior Improvements'!H244="*",'32-Exterior Improvements'!G244,'32-Exterior Improvements'!J244="*",'32-Exterior Improvements'!I244,'32-Exterior Improvements'!L244="*",'32-Exterior Improvements'!K244,'32-Exterior Improvements'!N244="*",'32-Exterior Improvements'!M244,'32-Exterior Improvements'!P244="*",'32-Exterior Improvements'!O244,'32-Exterior Improvements'!R244="*",'32-Exterior Improvements'!Q244,'32-Exterior Improvements'!T244="*",'32-Exterior Improvements'!S244),"")</f>
        <v>46507</v>
      </c>
      <c r="E4673" s="402">
        <f>D4673/'Project Data'!$D$22</f>
        <v>0.51968354359656277</v>
      </c>
      <c r="F4673" s="421">
        <v>46507</v>
      </c>
      <c r="G4673" s="423" cm="1">
        <f t="array" ref="G4673">_xlfn.IFNA(_xlfn.IFS('32-Exterior Improvements'!F244="*",'32-Exterior Improvements'!E244,'32-Exterior Improvements'!H244="*",'32-Exterior Improvements'!G244,'32-Exterior Improvements'!J244="*",'32-Exterior Improvements'!I244,'32-Exterior Improvements'!L244="*",'32-Exterior Improvements'!K244,'32-Exterior Improvements'!N244="*",'32-Exterior Improvements'!M244,'32-Exterior Improvements'!P244="*",'32-Exterior Improvements'!O244,'32-Exterior Improvements'!R244="*",'32-Exterior Improvements'!Q244,'32-Exterior Improvements'!T244="*",'32-Exterior Improvements'!S244,'32-Exterior Improvements'!V244="*",'32-Exterior Improvements'!U244),"")</f>
        <v>46507</v>
      </c>
      <c r="H4673" s="402">
        <f>G4673/'Project Data'!$D$22</f>
        <v>0.51968354359656277</v>
      </c>
      <c r="I4673" s="426"/>
      <c r="J4673" s="427"/>
      <c r="K4673" s="404" t="s">
        <v>142</v>
      </c>
    </row>
    <row r="4674" spans="1:11" s="147" customFormat="1" ht="15.6" hidden="1">
      <c r="A4674" s="198">
        <f>'32-Exterior Improvements'!A245</f>
        <v>0</v>
      </c>
      <c r="B4674" s="235" t="str">
        <f>'32-Exterior Improvements'!B245</f>
        <v>32 91 00 Planting Preparation</v>
      </c>
      <c r="C4674" s="254"/>
      <c r="D4674" s="402" t="str" cm="1">
        <f t="array" ref="D4674">_xlfn.IFNA(_xlfn.IFS('32-Exterior Improvements'!D245="*",'32-Exterior Improvements'!C245,'32-Exterior Improvements'!F245="*",'32-Exterior Improvements'!E245,'32-Exterior Improvements'!H245="*",'32-Exterior Improvements'!G245,'32-Exterior Improvements'!J245="*",'32-Exterior Improvements'!I245,'32-Exterior Improvements'!L245="*",'32-Exterior Improvements'!K245,'32-Exterior Improvements'!N245="*",'32-Exterior Improvements'!M245,'32-Exterior Improvements'!P245="*",'32-Exterior Improvements'!O245,'32-Exterior Improvements'!R245="*",'32-Exterior Improvements'!Q245,'32-Exterior Improvements'!T245="*",'32-Exterior Improvements'!S245),"")</f>
        <v/>
      </c>
      <c r="E4674" s="402" t="e">
        <f>D4674/'Project Data'!$D$22</f>
        <v>#VALUE!</v>
      </c>
      <c r="F4674" s="174" t="s">
        <v>44</v>
      </c>
      <c r="G4674" s="239" t="str" cm="1">
        <f t="array" ref="G4674">_xlfn.IFNA(_xlfn.IFS('32-Exterior Improvements'!F245="*",'32-Exterior Improvements'!E245,'32-Exterior Improvements'!H245="*",'32-Exterior Improvements'!G245,'32-Exterior Improvements'!J245="*",'32-Exterior Improvements'!I245,'32-Exterior Improvements'!L245="*",'32-Exterior Improvements'!K245,'32-Exterior Improvements'!N245="*",'32-Exterior Improvements'!M245,'32-Exterior Improvements'!P245="*",'32-Exterior Improvements'!O245,'32-Exterior Improvements'!R245="*",'32-Exterior Improvements'!Q245,'32-Exterior Improvements'!T245="*",'32-Exterior Improvements'!S245,'32-Exterior Improvements'!V245="*",'32-Exterior Improvements'!U245),"")</f>
        <v/>
      </c>
      <c r="H4674" s="236" t="e">
        <f>G4674/'Project Data'!$D$22</f>
        <v>#VALUE!</v>
      </c>
      <c r="I4674" s="186"/>
      <c r="J4674" s="224"/>
      <c r="K4674" s="404"/>
    </row>
    <row r="4675" spans="1:11" s="147" customFormat="1" ht="15.6" hidden="1">
      <c r="A4675" s="198">
        <f>'32-Exterior Improvements'!A246</f>
        <v>0</v>
      </c>
      <c r="B4675" s="235" t="str">
        <f>'32-Exterior Improvements'!B246</f>
        <v>32 91 13 Soil Preparation</v>
      </c>
      <c r="C4675" s="254"/>
      <c r="D4675" s="402" t="str" cm="1">
        <f t="array" ref="D4675">_xlfn.IFNA(_xlfn.IFS('32-Exterior Improvements'!D246="*",'32-Exterior Improvements'!C246,'32-Exterior Improvements'!F246="*",'32-Exterior Improvements'!E246,'32-Exterior Improvements'!H246="*",'32-Exterior Improvements'!G246,'32-Exterior Improvements'!J246="*",'32-Exterior Improvements'!I246,'32-Exterior Improvements'!L246="*",'32-Exterior Improvements'!K246,'32-Exterior Improvements'!N246="*",'32-Exterior Improvements'!M246,'32-Exterior Improvements'!P246="*",'32-Exterior Improvements'!O246,'32-Exterior Improvements'!R246="*",'32-Exterior Improvements'!Q246,'32-Exterior Improvements'!T246="*",'32-Exterior Improvements'!S246),"")</f>
        <v/>
      </c>
      <c r="E4675" s="402" t="e">
        <f>D4675/'Project Data'!$D$22</f>
        <v>#VALUE!</v>
      </c>
      <c r="F4675" s="174" t="s">
        <v>44</v>
      </c>
      <c r="G4675" s="239" t="str" cm="1">
        <f t="array" ref="G4675">_xlfn.IFNA(_xlfn.IFS('32-Exterior Improvements'!F246="*",'32-Exterior Improvements'!E246,'32-Exterior Improvements'!H246="*",'32-Exterior Improvements'!G246,'32-Exterior Improvements'!J246="*",'32-Exterior Improvements'!I246,'32-Exterior Improvements'!L246="*",'32-Exterior Improvements'!K246,'32-Exterior Improvements'!N246="*",'32-Exterior Improvements'!M246,'32-Exterior Improvements'!P246="*",'32-Exterior Improvements'!O246,'32-Exterior Improvements'!R246="*",'32-Exterior Improvements'!Q246,'32-Exterior Improvements'!T246="*",'32-Exterior Improvements'!S246,'32-Exterior Improvements'!V246="*",'32-Exterior Improvements'!U246),"")</f>
        <v/>
      </c>
      <c r="H4675" s="236" t="e">
        <f>G4675/'Project Data'!$D$22</f>
        <v>#VALUE!</v>
      </c>
      <c r="I4675" s="186"/>
      <c r="J4675" s="224"/>
      <c r="K4675" s="404"/>
    </row>
    <row r="4676" spans="1:11" s="147" customFormat="1" ht="15.6" hidden="1">
      <c r="A4676" s="198">
        <f>'32-Exterior Improvements'!A247</f>
        <v>0</v>
      </c>
      <c r="B4676" s="235" t="str">
        <f>'32-Exterior Improvements'!B247</f>
        <v>32 91 13.13 Hydro-Punching</v>
      </c>
      <c r="C4676" s="254"/>
      <c r="D4676" s="239" t="str" cm="1">
        <f t="array" ref="D4676">_xlfn.IFNA(_xlfn.IFS('32-Exterior Improvements'!D247="*",'32-Exterior Improvements'!C247,'32-Exterior Improvements'!F247="*",'32-Exterior Improvements'!E247,'32-Exterior Improvements'!H247="*",'32-Exterior Improvements'!G247,'32-Exterior Improvements'!J247="*",'32-Exterior Improvements'!I247,'32-Exterior Improvements'!L247="*",'32-Exterior Improvements'!K247,'32-Exterior Improvements'!N247="*",'32-Exterior Improvements'!M247,'32-Exterior Improvements'!P247="*",'32-Exterior Improvements'!O247,'32-Exterior Improvements'!R247="*",'32-Exterior Improvements'!Q247,'32-Exterior Improvements'!T247="*",'32-Exterior Improvements'!S247),"")</f>
        <v/>
      </c>
      <c r="E4676" s="622" t="e">
        <f>D4676/'Project Data'!$D$22</f>
        <v>#VALUE!</v>
      </c>
      <c r="F4676" s="174" t="s">
        <v>44</v>
      </c>
      <c r="G4676" s="239" t="str" cm="1">
        <f t="array" ref="G4676">_xlfn.IFNA(_xlfn.IFS('32-Exterior Improvements'!F247="*",'32-Exterior Improvements'!E247,'32-Exterior Improvements'!H247="*",'32-Exterior Improvements'!G247,'32-Exterior Improvements'!J247="*",'32-Exterior Improvements'!I247,'32-Exterior Improvements'!L247="*",'32-Exterior Improvements'!K247,'32-Exterior Improvements'!N247="*",'32-Exterior Improvements'!M247,'32-Exterior Improvements'!P247="*",'32-Exterior Improvements'!O247,'32-Exterior Improvements'!R247="*",'32-Exterior Improvements'!Q247,'32-Exterior Improvements'!T247="*",'32-Exterior Improvements'!S247,'32-Exterior Improvements'!V247="*",'32-Exterior Improvements'!U247),"")</f>
        <v/>
      </c>
      <c r="H4676" s="236" t="e">
        <f>G4676/'Project Data'!$D$22</f>
        <v>#VALUE!</v>
      </c>
      <c r="I4676" s="186"/>
      <c r="J4676" s="224"/>
      <c r="K4676" s="242"/>
    </row>
    <row r="4677" spans="1:11" s="147" customFormat="1" ht="15.6" hidden="1">
      <c r="A4677" s="198">
        <f>'32-Exterior Improvements'!A248</f>
        <v>0</v>
      </c>
      <c r="B4677" s="235" t="str">
        <f>'32-Exterior Improvements'!B248</f>
        <v>32 91 13.16 Mulching</v>
      </c>
      <c r="C4677" s="254"/>
      <c r="D4677" s="239" t="str" cm="1">
        <f t="array" ref="D4677">_xlfn.IFNA(_xlfn.IFS('32-Exterior Improvements'!D248="*",'32-Exterior Improvements'!C248,'32-Exterior Improvements'!F248="*",'32-Exterior Improvements'!E248,'32-Exterior Improvements'!H248="*",'32-Exterior Improvements'!G248,'32-Exterior Improvements'!J248="*",'32-Exterior Improvements'!I248,'32-Exterior Improvements'!L248="*",'32-Exterior Improvements'!K248,'32-Exterior Improvements'!N248="*",'32-Exterior Improvements'!M248,'32-Exterior Improvements'!P248="*",'32-Exterior Improvements'!O248,'32-Exterior Improvements'!R248="*",'32-Exterior Improvements'!Q248,'32-Exterior Improvements'!T248="*",'32-Exterior Improvements'!S248),"")</f>
        <v/>
      </c>
      <c r="E4677" s="622" t="e">
        <f>D4677/'Project Data'!$D$22</f>
        <v>#VALUE!</v>
      </c>
      <c r="F4677" s="174" t="s">
        <v>44</v>
      </c>
      <c r="G4677" s="239" t="str" cm="1">
        <f t="array" ref="G4677">_xlfn.IFNA(_xlfn.IFS('32-Exterior Improvements'!F248="*",'32-Exterior Improvements'!E248,'32-Exterior Improvements'!H248="*",'32-Exterior Improvements'!G248,'32-Exterior Improvements'!J248="*",'32-Exterior Improvements'!I248,'32-Exterior Improvements'!L248="*",'32-Exterior Improvements'!K248,'32-Exterior Improvements'!N248="*",'32-Exterior Improvements'!M248,'32-Exterior Improvements'!P248="*",'32-Exterior Improvements'!O248,'32-Exterior Improvements'!R248="*",'32-Exterior Improvements'!Q248,'32-Exterior Improvements'!T248="*",'32-Exterior Improvements'!S248,'32-Exterior Improvements'!V248="*",'32-Exterior Improvements'!U248),"")</f>
        <v/>
      </c>
      <c r="H4677" s="236" t="e">
        <f>G4677/'Project Data'!$D$22</f>
        <v>#VALUE!</v>
      </c>
      <c r="I4677" s="186"/>
      <c r="J4677" s="224"/>
      <c r="K4677" s="242"/>
    </row>
    <row r="4678" spans="1:11" s="147" customFormat="1" ht="15.6" hidden="1">
      <c r="A4678" s="198">
        <f>'32-Exterior Improvements'!A249</f>
        <v>0</v>
      </c>
      <c r="B4678" s="235" t="str">
        <f>'32-Exterior Improvements'!B249</f>
        <v>32 91 13.19 Planting Soil Mixing</v>
      </c>
      <c r="C4678" s="254"/>
      <c r="D4678" s="239" t="str" cm="1">
        <f t="array" ref="D4678">_xlfn.IFNA(_xlfn.IFS('32-Exterior Improvements'!D249="*",'32-Exterior Improvements'!C249,'32-Exterior Improvements'!F249="*",'32-Exterior Improvements'!E249,'32-Exterior Improvements'!H249="*",'32-Exterior Improvements'!G249,'32-Exterior Improvements'!J249="*",'32-Exterior Improvements'!I249,'32-Exterior Improvements'!L249="*",'32-Exterior Improvements'!K249,'32-Exterior Improvements'!N249="*",'32-Exterior Improvements'!M249,'32-Exterior Improvements'!P249="*",'32-Exterior Improvements'!O249,'32-Exterior Improvements'!R249="*",'32-Exterior Improvements'!Q249,'32-Exterior Improvements'!T249="*",'32-Exterior Improvements'!S249),"")</f>
        <v/>
      </c>
      <c r="E4678" s="622" t="e">
        <f>D4678/'Project Data'!$D$22</f>
        <v>#VALUE!</v>
      </c>
      <c r="F4678" s="174" t="s">
        <v>44</v>
      </c>
      <c r="G4678" s="239" t="str" cm="1">
        <f t="array" ref="G4678">_xlfn.IFNA(_xlfn.IFS('32-Exterior Improvements'!F249="*",'32-Exterior Improvements'!E249,'32-Exterior Improvements'!H249="*",'32-Exterior Improvements'!G249,'32-Exterior Improvements'!J249="*",'32-Exterior Improvements'!I249,'32-Exterior Improvements'!L249="*",'32-Exterior Improvements'!K249,'32-Exterior Improvements'!N249="*",'32-Exterior Improvements'!M249,'32-Exterior Improvements'!P249="*",'32-Exterior Improvements'!O249,'32-Exterior Improvements'!R249="*",'32-Exterior Improvements'!Q249,'32-Exterior Improvements'!T249="*",'32-Exterior Improvements'!S249,'32-Exterior Improvements'!V249="*",'32-Exterior Improvements'!U249),"")</f>
        <v/>
      </c>
      <c r="H4678" s="236" t="e">
        <f>G4678/'Project Data'!$D$22</f>
        <v>#VALUE!</v>
      </c>
      <c r="I4678" s="186"/>
      <c r="J4678" s="224"/>
      <c r="K4678" s="242"/>
    </row>
    <row r="4679" spans="1:11" s="147" customFormat="1" ht="15.6" hidden="1">
      <c r="A4679" s="198">
        <f>'32-Exterior Improvements'!A250</f>
        <v>0</v>
      </c>
      <c r="B4679" s="235" t="str">
        <f>'32-Exterior Improvements'!B250</f>
        <v>32 91 13.23 Structural Soil Mixing</v>
      </c>
      <c r="C4679" s="254"/>
      <c r="D4679" s="239" t="str" cm="1">
        <f t="array" ref="D4679">_xlfn.IFNA(_xlfn.IFS('32-Exterior Improvements'!D250="*",'32-Exterior Improvements'!C250,'32-Exterior Improvements'!F250="*",'32-Exterior Improvements'!E250,'32-Exterior Improvements'!H250="*",'32-Exterior Improvements'!G250,'32-Exterior Improvements'!J250="*",'32-Exterior Improvements'!I250,'32-Exterior Improvements'!L250="*",'32-Exterior Improvements'!K250,'32-Exterior Improvements'!N250="*",'32-Exterior Improvements'!M250,'32-Exterior Improvements'!P250="*",'32-Exterior Improvements'!O250,'32-Exterior Improvements'!R250="*",'32-Exterior Improvements'!Q250,'32-Exterior Improvements'!T250="*",'32-Exterior Improvements'!S250),"")</f>
        <v/>
      </c>
      <c r="E4679" s="622" t="e">
        <f>D4679/'Project Data'!$D$22</f>
        <v>#VALUE!</v>
      </c>
      <c r="F4679" s="174" t="s">
        <v>44</v>
      </c>
      <c r="G4679" s="239" t="str" cm="1">
        <f t="array" ref="G4679">_xlfn.IFNA(_xlfn.IFS('32-Exterior Improvements'!F250="*",'32-Exterior Improvements'!E250,'32-Exterior Improvements'!H250="*",'32-Exterior Improvements'!G250,'32-Exterior Improvements'!J250="*",'32-Exterior Improvements'!I250,'32-Exterior Improvements'!L250="*",'32-Exterior Improvements'!K250,'32-Exterior Improvements'!N250="*",'32-Exterior Improvements'!M250,'32-Exterior Improvements'!P250="*",'32-Exterior Improvements'!O250,'32-Exterior Improvements'!R250="*",'32-Exterior Improvements'!Q250,'32-Exterior Improvements'!T250="*",'32-Exterior Improvements'!S250,'32-Exterior Improvements'!V250="*",'32-Exterior Improvements'!U250),"")</f>
        <v/>
      </c>
      <c r="H4679" s="236" t="e">
        <f>G4679/'Project Data'!$D$22</f>
        <v>#VALUE!</v>
      </c>
      <c r="I4679" s="186"/>
      <c r="J4679" s="224"/>
      <c r="K4679" s="242"/>
    </row>
    <row r="4680" spans="1:11" s="147" customFormat="1" ht="15.6" hidden="1">
      <c r="A4680" s="198">
        <f>'32-Exterior Improvements'!A251</f>
        <v>0</v>
      </c>
      <c r="B4680" s="235" t="str">
        <f>'32-Exterior Improvements'!B251</f>
        <v>32 91 13.26 Planting Beds</v>
      </c>
      <c r="C4680" s="254"/>
      <c r="D4680" s="239" t="str" cm="1">
        <f t="array" ref="D4680">_xlfn.IFNA(_xlfn.IFS('32-Exterior Improvements'!D251="*",'32-Exterior Improvements'!C251,'32-Exterior Improvements'!F251="*",'32-Exterior Improvements'!E251,'32-Exterior Improvements'!H251="*",'32-Exterior Improvements'!G251,'32-Exterior Improvements'!J251="*",'32-Exterior Improvements'!I251,'32-Exterior Improvements'!L251="*",'32-Exterior Improvements'!K251,'32-Exterior Improvements'!N251="*",'32-Exterior Improvements'!M251,'32-Exterior Improvements'!P251="*",'32-Exterior Improvements'!O251,'32-Exterior Improvements'!R251="*",'32-Exterior Improvements'!Q251,'32-Exterior Improvements'!T251="*",'32-Exterior Improvements'!S251),"")</f>
        <v/>
      </c>
      <c r="E4680" s="622" t="e">
        <f>D4680/'Project Data'!$D$22</f>
        <v>#VALUE!</v>
      </c>
      <c r="F4680" s="174" t="s">
        <v>44</v>
      </c>
      <c r="G4680" s="239" t="str" cm="1">
        <f t="array" ref="G4680">_xlfn.IFNA(_xlfn.IFS('32-Exterior Improvements'!F251="*",'32-Exterior Improvements'!E251,'32-Exterior Improvements'!H251="*",'32-Exterior Improvements'!G251,'32-Exterior Improvements'!J251="*",'32-Exterior Improvements'!I251,'32-Exterior Improvements'!L251="*",'32-Exterior Improvements'!K251,'32-Exterior Improvements'!N251="*",'32-Exterior Improvements'!M251,'32-Exterior Improvements'!P251="*",'32-Exterior Improvements'!O251,'32-Exterior Improvements'!R251="*",'32-Exterior Improvements'!Q251,'32-Exterior Improvements'!T251="*",'32-Exterior Improvements'!S251,'32-Exterior Improvements'!V251="*",'32-Exterior Improvements'!U251),"")</f>
        <v/>
      </c>
      <c r="H4680" s="236" t="e">
        <f>G4680/'Project Data'!$D$22</f>
        <v>#VALUE!</v>
      </c>
      <c r="I4680" s="186"/>
      <c r="J4680" s="224"/>
      <c r="K4680" s="242"/>
    </row>
    <row r="4681" spans="1:11" s="147" customFormat="1" ht="15.6" hidden="1">
      <c r="A4681" s="198">
        <f>'32-Exterior Improvements'!A252</f>
        <v>0</v>
      </c>
      <c r="B4681" s="235" t="str">
        <f>'32-Exterior Improvements'!B252</f>
        <v>32 91 16 Planting Soil Stabilization</v>
      </c>
      <c r="C4681" s="254"/>
      <c r="D4681" s="239" t="str" cm="1">
        <f t="array" ref="D4681">_xlfn.IFNA(_xlfn.IFS('32-Exterior Improvements'!D252="*",'32-Exterior Improvements'!C252,'32-Exterior Improvements'!F252="*",'32-Exterior Improvements'!E252,'32-Exterior Improvements'!H252="*",'32-Exterior Improvements'!G252,'32-Exterior Improvements'!J252="*",'32-Exterior Improvements'!I252,'32-Exterior Improvements'!L252="*",'32-Exterior Improvements'!K252,'32-Exterior Improvements'!N252="*",'32-Exterior Improvements'!M252,'32-Exterior Improvements'!P252="*",'32-Exterior Improvements'!O252,'32-Exterior Improvements'!R252="*",'32-Exterior Improvements'!Q252,'32-Exterior Improvements'!T252="*",'32-Exterior Improvements'!S252),"")</f>
        <v/>
      </c>
      <c r="E4681" s="622" t="e">
        <f>D4681/'Project Data'!$D$22</f>
        <v>#VALUE!</v>
      </c>
      <c r="F4681" s="174" t="s">
        <v>44</v>
      </c>
      <c r="G4681" s="239" t="str" cm="1">
        <f t="array" ref="G4681">_xlfn.IFNA(_xlfn.IFS('32-Exterior Improvements'!F252="*",'32-Exterior Improvements'!E252,'32-Exterior Improvements'!H252="*",'32-Exterior Improvements'!G252,'32-Exterior Improvements'!J252="*",'32-Exterior Improvements'!I252,'32-Exterior Improvements'!L252="*",'32-Exterior Improvements'!K252,'32-Exterior Improvements'!N252="*",'32-Exterior Improvements'!M252,'32-Exterior Improvements'!P252="*",'32-Exterior Improvements'!O252,'32-Exterior Improvements'!R252="*",'32-Exterior Improvements'!Q252,'32-Exterior Improvements'!T252="*",'32-Exterior Improvements'!S252,'32-Exterior Improvements'!V252="*",'32-Exterior Improvements'!U252),"")</f>
        <v/>
      </c>
      <c r="H4681" s="236" t="e">
        <f>G4681/'Project Data'!$D$22</f>
        <v>#VALUE!</v>
      </c>
      <c r="I4681" s="186"/>
      <c r="J4681" s="224"/>
      <c r="K4681" s="242"/>
    </row>
    <row r="4682" spans="1:11" s="147" customFormat="1" ht="15.6" hidden="1">
      <c r="A4682" s="198">
        <f>'32-Exterior Improvements'!A253</f>
        <v>0</v>
      </c>
      <c r="B4682" s="235" t="str">
        <f>'32-Exterior Improvements'!B253</f>
        <v>32 91 16.13 Blanket Planting Soil Stabilization</v>
      </c>
      <c r="C4682" s="254"/>
      <c r="D4682" s="239" t="str" cm="1">
        <f t="array" ref="D4682">_xlfn.IFNA(_xlfn.IFS('32-Exterior Improvements'!D253="*",'32-Exterior Improvements'!C253,'32-Exterior Improvements'!F253="*",'32-Exterior Improvements'!E253,'32-Exterior Improvements'!H253="*",'32-Exterior Improvements'!G253,'32-Exterior Improvements'!J253="*",'32-Exterior Improvements'!I253,'32-Exterior Improvements'!L253="*",'32-Exterior Improvements'!K253,'32-Exterior Improvements'!N253="*",'32-Exterior Improvements'!M253,'32-Exterior Improvements'!P253="*",'32-Exterior Improvements'!O253,'32-Exterior Improvements'!R253="*",'32-Exterior Improvements'!Q253,'32-Exterior Improvements'!T253="*",'32-Exterior Improvements'!S253),"")</f>
        <v/>
      </c>
      <c r="E4682" s="622" t="e">
        <f>D4682/'Project Data'!$D$22</f>
        <v>#VALUE!</v>
      </c>
      <c r="F4682" s="186" t="s">
        <v>44</v>
      </c>
      <c r="G4682" s="239" t="str" cm="1">
        <f t="array" ref="G4682">_xlfn.IFNA(_xlfn.IFS('32-Exterior Improvements'!F253="*",'32-Exterior Improvements'!E253,'32-Exterior Improvements'!H253="*",'32-Exterior Improvements'!G253,'32-Exterior Improvements'!J253="*",'32-Exterior Improvements'!I253,'32-Exterior Improvements'!L253="*",'32-Exterior Improvements'!K253,'32-Exterior Improvements'!N253="*",'32-Exterior Improvements'!M253,'32-Exterior Improvements'!P253="*",'32-Exterior Improvements'!O253,'32-Exterior Improvements'!R253="*",'32-Exterior Improvements'!Q253,'32-Exterior Improvements'!T253="*",'32-Exterior Improvements'!S253,'32-Exterior Improvements'!V253="*",'32-Exterior Improvements'!U253),"")</f>
        <v/>
      </c>
      <c r="H4682" s="236" t="e">
        <f>G4682/'Project Data'!$D$22</f>
        <v>#VALUE!</v>
      </c>
      <c r="I4682" s="186"/>
      <c r="J4682" s="224"/>
      <c r="K4682" s="242"/>
    </row>
    <row r="4683" spans="1:11" s="147" customFormat="1" ht="15.6" hidden="1">
      <c r="A4683" s="198">
        <f>'32-Exterior Improvements'!A254</f>
        <v>0</v>
      </c>
      <c r="B4683" s="235" t="str">
        <f>'32-Exterior Improvements'!B254</f>
        <v>32 91 16.16 Mat Planting Soil Stabilization</v>
      </c>
      <c r="C4683" s="254"/>
      <c r="D4683" s="239" t="str" cm="1">
        <f t="array" ref="D4683">_xlfn.IFNA(_xlfn.IFS('32-Exterior Improvements'!D254="*",'32-Exterior Improvements'!C254,'32-Exterior Improvements'!F254="*",'32-Exterior Improvements'!E254,'32-Exterior Improvements'!H254="*",'32-Exterior Improvements'!G254,'32-Exterior Improvements'!J254="*",'32-Exterior Improvements'!I254,'32-Exterior Improvements'!L254="*",'32-Exterior Improvements'!K254,'32-Exterior Improvements'!N254="*",'32-Exterior Improvements'!M254,'32-Exterior Improvements'!P254="*",'32-Exterior Improvements'!O254,'32-Exterior Improvements'!R254="*",'32-Exterior Improvements'!Q254,'32-Exterior Improvements'!T254="*",'32-Exterior Improvements'!S254),"")</f>
        <v/>
      </c>
      <c r="E4683" s="622" t="e">
        <f>D4683/'Project Data'!$D$22</f>
        <v>#VALUE!</v>
      </c>
      <c r="F4683" s="186" t="s">
        <v>44</v>
      </c>
      <c r="G4683" s="239" t="str" cm="1">
        <f t="array" ref="G4683">_xlfn.IFNA(_xlfn.IFS('32-Exterior Improvements'!F254="*",'32-Exterior Improvements'!E254,'32-Exterior Improvements'!H254="*",'32-Exterior Improvements'!G254,'32-Exterior Improvements'!J254="*",'32-Exterior Improvements'!I254,'32-Exterior Improvements'!L254="*",'32-Exterior Improvements'!K254,'32-Exterior Improvements'!N254="*",'32-Exterior Improvements'!M254,'32-Exterior Improvements'!P254="*",'32-Exterior Improvements'!O254,'32-Exterior Improvements'!R254="*",'32-Exterior Improvements'!Q254,'32-Exterior Improvements'!T254="*",'32-Exterior Improvements'!S254,'32-Exterior Improvements'!V254="*",'32-Exterior Improvements'!U254),"")</f>
        <v/>
      </c>
      <c r="H4683" s="236" t="e">
        <f>G4683/'Project Data'!$D$22</f>
        <v>#VALUE!</v>
      </c>
      <c r="I4683" s="186"/>
      <c r="J4683" s="224"/>
      <c r="K4683" s="242"/>
    </row>
    <row r="4684" spans="1:11" s="147" customFormat="1" ht="15.6" hidden="1">
      <c r="A4684" s="198">
        <f>'32-Exterior Improvements'!A255</f>
        <v>0</v>
      </c>
      <c r="B4684" s="235" t="str">
        <f>'32-Exterior Improvements'!B255</f>
        <v>32 91 16.19 Netting Planting Soil Stabilization</v>
      </c>
      <c r="C4684" s="254"/>
      <c r="D4684" s="239" t="str" cm="1">
        <f t="array" ref="D4684">_xlfn.IFNA(_xlfn.IFS('32-Exterior Improvements'!D255="*",'32-Exterior Improvements'!C255,'32-Exterior Improvements'!F255="*",'32-Exterior Improvements'!E255,'32-Exterior Improvements'!H255="*",'32-Exterior Improvements'!G255,'32-Exterior Improvements'!J255="*",'32-Exterior Improvements'!I255,'32-Exterior Improvements'!L255="*",'32-Exterior Improvements'!K255,'32-Exterior Improvements'!N255="*",'32-Exterior Improvements'!M255,'32-Exterior Improvements'!P255="*",'32-Exterior Improvements'!O255,'32-Exterior Improvements'!R255="*",'32-Exterior Improvements'!Q255,'32-Exterior Improvements'!T255="*",'32-Exterior Improvements'!S255),"")</f>
        <v/>
      </c>
      <c r="E4684" s="622" t="e">
        <f>D4684/'Project Data'!$D$22</f>
        <v>#VALUE!</v>
      </c>
      <c r="F4684" s="186" t="s">
        <v>44</v>
      </c>
      <c r="G4684" s="239" t="str" cm="1">
        <f t="array" ref="G4684">_xlfn.IFNA(_xlfn.IFS('32-Exterior Improvements'!F255="*",'32-Exterior Improvements'!E255,'32-Exterior Improvements'!H255="*",'32-Exterior Improvements'!G255,'32-Exterior Improvements'!J255="*",'32-Exterior Improvements'!I255,'32-Exterior Improvements'!L255="*",'32-Exterior Improvements'!K255,'32-Exterior Improvements'!N255="*",'32-Exterior Improvements'!M255,'32-Exterior Improvements'!P255="*",'32-Exterior Improvements'!O255,'32-Exterior Improvements'!R255="*",'32-Exterior Improvements'!Q255,'32-Exterior Improvements'!T255="*",'32-Exterior Improvements'!S255,'32-Exterior Improvements'!V255="*",'32-Exterior Improvements'!U255),"")</f>
        <v/>
      </c>
      <c r="H4684" s="236" t="e">
        <f>G4684/'Project Data'!$D$22</f>
        <v>#VALUE!</v>
      </c>
      <c r="I4684" s="186"/>
      <c r="J4684" s="224"/>
      <c r="K4684" s="242"/>
    </row>
    <row r="4685" spans="1:11" s="147" customFormat="1" ht="15.6" hidden="1">
      <c r="A4685" s="198">
        <f>'32-Exterior Improvements'!A256</f>
        <v>0</v>
      </c>
      <c r="B4685" s="235" t="str">
        <f>'32-Exterior Improvements'!B256</f>
        <v>32 91 19 Landscape Grading</v>
      </c>
      <c r="C4685" s="254"/>
      <c r="D4685" s="239" t="str" cm="1">
        <f t="array" ref="D4685">_xlfn.IFNA(_xlfn.IFS('32-Exterior Improvements'!D256="*",'32-Exterior Improvements'!C256,'32-Exterior Improvements'!F256="*",'32-Exterior Improvements'!E256,'32-Exterior Improvements'!H256="*",'32-Exterior Improvements'!G256,'32-Exterior Improvements'!J256="*",'32-Exterior Improvements'!I256,'32-Exterior Improvements'!L256="*",'32-Exterior Improvements'!K256,'32-Exterior Improvements'!N256="*",'32-Exterior Improvements'!M256,'32-Exterior Improvements'!P256="*",'32-Exterior Improvements'!O256,'32-Exterior Improvements'!R256="*",'32-Exterior Improvements'!Q256,'32-Exterior Improvements'!T256="*",'32-Exterior Improvements'!S256),"")</f>
        <v/>
      </c>
      <c r="E4685" s="622" t="e">
        <f>D4685/'Project Data'!$D$22</f>
        <v>#VALUE!</v>
      </c>
      <c r="F4685" s="186" t="s">
        <v>44</v>
      </c>
      <c r="G4685" s="239" t="str" cm="1">
        <f t="array" ref="G4685">_xlfn.IFNA(_xlfn.IFS('32-Exterior Improvements'!F256="*",'32-Exterior Improvements'!E256,'32-Exterior Improvements'!H256="*",'32-Exterior Improvements'!G256,'32-Exterior Improvements'!J256="*",'32-Exterior Improvements'!I256,'32-Exterior Improvements'!L256="*",'32-Exterior Improvements'!K256,'32-Exterior Improvements'!N256="*",'32-Exterior Improvements'!M256,'32-Exterior Improvements'!P256="*",'32-Exterior Improvements'!O256,'32-Exterior Improvements'!R256="*",'32-Exterior Improvements'!Q256,'32-Exterior Improvements'!T256="*",'32-Exterior Improvements'!S256,'32-Exterior Improvements'!V256="*",'32-Exterior Improvements'!U256),"")</f>
        <v/>
      </c>
      <c r="H4685" s="236" t="e">
        <f>G4685/'Project Data'!$D$22</f>
        <v>#VALUE!</v>
      </c>
      <c r="I4685" s="186"/>
      <c r="J4685" s="224"/>
      <c r="K4685" s="242"/>
    </row>
    <row r="4686" spans="1:11" s="147" customFormat="1" ht="15.6" hidden="1">
      <c r="A4686" s="198">
        <f>'32-Exterior Improvements'!A257</f>
        <v>0</v>
      </c>
      <c r="B4686" s="235" t="str">
        <f>'32-Exterior Improvements'!B257</f>
        <v>32 91 19.13 Topsoil Placement and Grading</v>
      </c>
      <c r="C4686" s="254"/>
      <c r="D4686" s="239" t="str" cm="1">
        <f t="array" ref="D4686">_xlfn.IFNA(_xlfn.IFS('32-Exterior Improvements'!D257="*",'32-Exterior Improvements'!C257,'32-Exterior Improvements'!F257="*",'32-Exterior Improvements'!E257,'32-Exterior Improvements'!H257="*",'32-Exterior Improvements'!G257,'32-Exterior Improvements'!J257="*",'32-Exterior Improvements'!I257,'32-Exterior Improvements'!L257="*",'32-Exterior Improvements'!K257,'32-Exterior Improvements'!N257="*",'32-Exterior Improvements'!M257,'32-Exterior Improvements'!P257="*",'32-Exterior Improvements'!O257,'32-Exterior Improvements'!R257="*",'32-Exterior Improvements'!Q257,'32-Exterior Improvements'!T257="*",'32-Exterior Improvements'!S257),"")</f>
        <v/>
      </c>
      <c r="E4686" s="622" t="e">
        <f>D4686/'Project Data'!$D$22</f>
        <v>#VALUE!</v>
      </c>
      <c r="F4686" s="186" t="s">
        <v>44</v>
      </c>
      <c r="G4686" s="239" t="str" cm="1">
        <f t="array" ref="G4686">_xlfn.IFNA(_xlfn.IFS('32-Exterior Improvements'!F257="*",'32-Exterior Improvements'!E257,'32-Exterior Improvements'!H257="*",'32-Exterior Improvements'!G257,'32-Exterior Improvements'!J257="*",'32-Exterior Improvements'!I257,'32-Exterior Improvements'!L257="*",'32-Exterior Improvements'!K257,'32-Exterior Improvements'!N257="*",'32-Exterior Improvements'!M257,'32-Exterior Improvements'!P257="*",'32-Exterior Improvements'!O257,'32-Exterior Improvements'!R257="*",'32-Exterior Improvements'!Q257,'32-Exterior Improvements'!T257="*",'32-Exterior Improvements'!S257,'32-Exterior Improvements'!V257="*",'32-Exterior Improvements'!U257),"")</f>
        <v/>
      </c>
      <c r="H4686" s="236" t="e">
        <f>G4686/'Project Data'!$D$22</f>
        <v>#VALUE!</v>
      </c>
      <c r="I4686" s="186"/>
      <c r="J4686" s="224"/>
      <c r="K4686" s="242"/>
    </row>
    <row r="4687" spans="1:11" s="147" customFormat="1" ht="15.6" hidden="1">
      <c r="A4687" s="198">
        <f>'32-Exterior Improvements'!A258</f>
        <v>0</v>
      </c>
      <c r="B4687" s="235" t="str">
        <f>'32-Exterior Improvements'!B258</f>
        <v>32 92 00 Turf and Grasses</v>
      </c>
      <c r="C4687" s="254"/>
      <c r="D4687" s="239" t="str" cm="1">
        <f t="array" ref="D4687">_xlfn.IFNA(_xlfn.IFS('32-Exterior Improvements'!D258="*",'32-Exterior Improvements'!C258,'32-Exterior Improvements'!F258="*",'32-Exterior Improvements'!E258,'32-Exterior Improvements'!H258="*",'32-Exterior Improvements'!G258,'32-Exterior Improvements'!J258="*",'32-Exterior Improvements'!I258,'32-Exterior Improvements'!L258="*",'32-Exterior Improvements'!K258,'32-Exterior Improvements'!N258="*",'32-Exterior Improvements'!M258,'32-Exterior Improvements'!P258="*",'32-Exterior Improvements'!O258,'32-Exterior Improvements'!R258="*",'32-Exterior Improvements'!Q258,'32-Exterior Improvements'!T258="*",'32-Exterior Improvements'!S258),"")</f>
        <v/>
      </c>
      <c r="E4687" s="622" t="e">
        <f>D4687/'Project Data'!$D$22</f>
        <v>#VALUE!</v>
      </c>
      <c r="F4687" s="186" t="s">
        <v>44</v>
      </c>
      <c r="G4687" s="239" t="str" cm="1">
        <f t="array" ref="G4687">_xlfn.IFNA(_xlfn.IFS('32-Exterior Improvements'!F258="*",'32-Exterior Improvements'!E258,'32-Exterior Improvements'!H258="*",'32-Exterior Improvements'!G258,'32-Exterior Improvements'!J258="*",'32-Exterior Improvements'!I258,'32-Exterior Improvements'!L258="*",'32-Exterior Improvements'!K258,'32-Exterior Improvements'!N258="*",'32-Exterior Improvements'!M258,'32-Exterior Improvements'!P258="*",'32-Exterior Improvements'!O258,'32-Exterior Improvements'!R258="*",'32-Exterior Improvements'!Q258,'32-Exterior Improvements'!T258="*",'32-Exterior Improvements'!S258,'32-Exterior Improvements'!V258="*",'32-Exterior Improvements'!U258),"")</f>
        <v/>
      </c>
      <c r="H4687" s="236" t="e">
        <f>G4687/'Project Data'!$D$22</f>
        <v>#VALUE!</v>
      </c>
      <c r="I4687" s="186"/>
      <c r="J4687" s="224"/>
      <c r="K4687" s="242"/>
    </row>
    <row r="4688" spans="1:11" s="147" customFormat="1" ht="15.6" hidden="1">
      <c r="A4688" s="198">
        <f>'32-Exterior Improvements'!A259</f>
        <v>0</v>
      </c>
      <c r="B4688" s="235" t="str">
        <f>'32-Exterior Improvements'!B259</f>
        <v>32 92 13 Hydro-Mulching</v>
      </c>
      <c r="C4688" s="254"/>
      <c r="D4688" s="239" t="str" cm="1">
        <f t="array" ref="D4688">_xlfn.IFNA(_xlfn.IFS('32-Exterior Improvements'!D259="*",'32-Exterior Improvements'!C259,'32-Exterior Improvements'!F259="*",'32-Exterior Improvements'!E259,'32-Exterior Improvements'!H259="*",'32-Exterior Improvements'!G259,'32-Exterior Improvements'!J259="*",'32-Exterior Improvements'!I259,'32-Exterior Improvements'!L259="*",'32-Exterior Improvements'!K259,'32-Exterior Improvements'!N259="*",'32-Exterior Improvements'!M259,'32-Exterior Improvements'!P259="*",'32-Exterior Improvements'!O259,'32-Exterior Improvements'!R259="*",'32-Exterior Improvements'!Q259,'32-Exterior Improvements'!T259="*",'32-Exterior Improvements'!S259),"")</f>
        <v/>
      </c>
      <c r="E4688" s="622" t="e">
        <f>D4688/'Project Data'!$D$22</f>
        <v>#VALUE!</v>
      </c>
      <c r="F4688" s="186" t="s">
        <v>44</v>
      </c>
      <c r="G4688" s="239" t="str" cm="1">
        <f t="array" ref="G4688">_xlfn.IFNA(_xlfn.IFS('32-Exterior Improvements'!F259="*",'32-Exterior Improvements'!E259,'32-Exterior Improvements'!H259="*",'32-Exterior Improvements'!G259,'32-Exterior Improvements'!J259="*",'32-Exterior Improvements'!I259,'32-Exterior Improvements'!L259="*",'32-Exterior Improvements'!K259,'32-Exterior Improvements'!N259="*",'32-Exterior Improvements'!M259,'32-Exterior Improvements'!P259="*",'32-Exterior Improvements'!O259,'32-Exterior Improvements'!R259="*",'32-Exterior Improvements'!Q259,'32-Exterior Improvements'!T259="*",'32-Exterior Improvements'!S259,'32-Exterior Improvements'!V259="*",'32-Exterior Improvements'!U259),"")</f>
        <v/>
      </c>
      <c r="H4688" s="236" t="e">
        <f>G4688/'Project Data'!$D$22</f>
        <v>#VALUE!</v>
      </c>
      <c r="I4688" s="186"/>
      <c r="J4688" s="224"/>
      <c r="K4688" s="242"/>
    </row>
    <row r="4689" spans="1:11" s="147" customFormat="1" ht="15.6" hidden="1">
      <c r="A4689" s="198">
        <f>'32-Exterior Improvements'!A260</f>
        <v>0</v>
      </c>
      <c r="B4689" s="235" t="str">
        <f>'32-Exterior Improvements'!B260</f>
        <v>32 92 16 Plugging</v>
      </c>
      <c r="C4689" s="254"/>
      <c r="D4689" s="239" t="str" cm="1">
        <f t="array" ref="D4689">_xlfn.IFNA(_xlfn.IFS('32-Exterior Improvements'!D260="*",'32-Exterior Improvements'!C260,'32-Exterior Improvements'!F260="*",'32-Exterior Improvements'!E260,'32-Exterior Improvements'!H260="*",'32-Exterior Improvements'!G260,'32-Exterior Improvements'!J260="*",'32-Exterior Improvements'!I260,'32-Exterior Improvements'!L260="*",'32-Exterior Improvements'!K260,'32-Exterior Improvements'!N260="*",'32-Exterior Improvements'!M260,'32-Exterior Improvements'!P260="*",'32-Exterior Improvements'!O260,'32-Exterior Improvements'!R260="*",'32-Exterior Improvements'!Q260,'32-Exterior Improvements'!T260="*",'32-Exterior Improvements'!S260),"")</f>
        <v/>
      </c>
      <c r="E4689" s="622" t="e">
        <f>D4689/'Project Data'!$D$22</f>
        <v>#VALUE!</v>
      </c>
      <c r="F4689" s="186" t="s">
        <v>44</v>
      </c>
      <c r="G4689" s="239" t="str" cm="1">
        <f t="array" ref="G4689">_xlfn.IFNA(_xlfn.IFS('32-Exterior Improvements'!F260="*",'32-Exterior Improvements'!E260,'32-Exterior Improvements'!H260="*",'32-Exterior Improvements'!G260,'32-Exterior Improvements'!J260="*",'32-Exterior Improvements'!I260,'32-Exterior Improvements'!L260="*",'32-Exterior Improvements'!K260,'32-Exterior Improvements'!N260="*",'32-Exterior Improvements'!M260,'32-Exterior Improvements'!P260="*",'32-Exterior Improvements'!O260,'32-Exterior Improvements'!R260="*",'32-Exterior Improvements'!Q260,'32-Exterior Improvements'!T260="*",'32-Exterior Improvements'!S260,'32-Exterior Improvements'!V260="*",'32-Exterior Improvements'!U260),"")</f>
        <v/>
      </c>
      <c r="H4689" s="236" t="e">
        <f>G4689/'Project Data'!$D$22</f>
        <v>#VALUE!</v>
      </c>
      <c r="I4689" s="186"/>
      <c r="J4689" s="224"/>
      <c r="K4689" s="242"/>
    </row>
    <row r="4690" spans="1:11" s="147" customFormat="1" ht="15.6" hidden="1">
      <c r="A4690" s="198">
        <f>'32-Exterior Improvements'!A261</f>
        <v>0</v>
      </c>
      <c r="B4690" s="235" t="str">
        <f>'32-Exterior Improvements'!B261</f>
        <v>32 92 19 Seeding</v>
      </c>
      <c r="C4690" s="254"/>
      <c r="D4690" s="239" t="str" cm="1">
        <f t="array" ref="D4690">_xlfn.IFNA(_xlfn.IFS('32-Exterior Improvements'!D261="*",'32-Exterior Improvements'!C261,'32-Exterior Improvements'!F261="*",'32-Exterior Improvements'!E261,'32-Exterior Improvements'!H261="*",'32-Exterior Improvements'!G261,'32-Exterior Improvements'!J261="*",'32-Exterior Improvements'!I261,'32-Exterior Improvements'!L261="*",'32-Exterior Improvements'!K261,'32-Exterior Improvements'!N261="*",'32-Exterior Improvements'!M261,'32-Exterior Improvements'!P261="*",'32-Exterior Improvements'!O261,'32-Exterior Improvements'!R261="*",'32-Exterior Improvements'!Q261,'32-Exterior Improvements'!T261="*",'32-Exterior Improvements'!S261),"")</f>
        <v/>
      </c>
      <c r="E4690" s="622" t="e">
        <f>D4690/'Project Data'!$D$22</f>
        <v>#VALUE!</v>
      </c>
      <c r="F4690" s="186" t="s">
        <v>44</v>
      </c>
      <c r="G4690" s="239" t="str" cm="1">
        <f t="array" ref="G4690">_xlfn.IFNA(_xlfn.IFS('32-Exterior Improvements'!F261="*",'32-Exterior Improvements'!E261,'32-Exterior Improvements'!H261="*",'32-Exterior Improvements'!G261,'32-Exterior Improvements'!J261="*",'32-Exterior Improvements'!I261,'32-Exterior Improvements'!L261="*",'32-Exterior Improvements'!K261,'32-Exterior Improvements'!N261="*",'32-Exterior Improvements'!M261,'32-Exterior Improvements'!P261="*",'32-Exterior Improvements'!O261,'32-Exterior Improvements'!R261="*",'32-Exterior Improvements'!Q261,'32-Exterior Improvements'!T261="*",'32-Exterior Improvements'!S261,'32-Exterior Improvements'!V261="*",'32-Exterior Improvements'!U261),"")</f>
        <v/>
      </c>
      <c r="H4690" s="236" t="e">
        <f>G4690/'Project Data'!$D$22</f>
        <v>#VALUE!</v>
      </c>
      <c r="I4690" s="186"/>
      <c r="J4690" s="224"/>
      <c r="K4690" s="242"/>
    </row>
    <row r="4691" spans="1:11" s="147" customFormat="1" ht="15.6" hidden="1">
      <c r="A4691" s="198">
        <f>'32-Exterior Improvements'!A262</f>
        <v>0</v>
      </c>
      <c r="B4691" s="235" t="str">
        <f>'32-Exterior Improvements'!B262</f>
        <v>32 92 19.13 Mechanical Seeding</v>
      </c>
      <c r="C4691" s="254"/>
      <c r="D4691" s="239" t="str" cm="1">
        <f t="array" ref="D4691">_xlfn.IFNA(_xlfn.IFS('32-Exterior Improvements'!D262="*",'32-Exterior Improvements'!C262,'32-Exterior Improvements'!F262="*",'32-Exterior Improvements'!E262,'32-Exterior Improvements'!H262="*",'32-Exterior Improvements'!G262,'32-Exterior Improvements'!J262="*",'32-Exterior Improvements'!I262,'32-Exterior Improvements'!L262="*",'32-Exterior Improvements'!K262,'32-Exterior Improvements'!N262="*",'32-Exterior Improvements'!M262,'32-Exterior Improvements'!P262="*",'32-Exterior Improvements'!O262,'32-Exterior Improvements'!R262="*",'32-Exterior Improvements'!Q262,'32-Exterior Improvements'!T262="*",'32-Exterior Improvements'!S262),"")</f>
        <v/>
      </c>
      <c r="E4691" s="622" t="e">
        <f>D4691/'Project Data'!$D$22</f>
        <v>#VALUE!</v>
      </c>
      <c r="F4691" s="186" t="s">
        <v>44</v>
      </c>
      <c r="G4691" s="239" t="str" cm="1">
        <f t="array" ref="G4691">_xlfn.IFNA(_xlfn.IFS('32-Exterior Improvements'!F262="*",'32-Exterior Improvements'!E262,'32-Exterior Improvements'!H262="*",'32-Exterior Improvements'!G262,'32-Exterior Improvements'!J262="*",'32-Exterior Improvements'!I262,'32-Exterior Improvements'!L262="*",'32-Exterior Improvements'!K262,'32-Exterior Improvements'!N262="*",'32-Exterior Improvements'!M262,'32-Exterior Improvements'!P262="*",'32-Exterior Improvements'!O262,'32-Exterior Improvements'!R262="*",'32-Exterior Improvements'!Q262,'32-Exterior Improvements'!T262="*",'32-Exterior Improvements'!S262,'32-Exterior Improvements'!V262="*",'32-Exterior Improvements'!U262),"")</f>
        <v/>
      </c>
      <c r="H4691" s="236" t="e">
        <f>G4691/'Project Data'!$D$22</f>
        <v>#VALUE!</v>
      </c>
      <c r="I4691" s="186"/>
      <c r="J4691" s="224"/>
      <c r="K4691" s="242"/>
    </row>
    <row r="4692" spans="1:11" s="147" customFormat="1" ht="15.6" hidden="1">
      <c r="A4692" s="198">
        <f>'32-Exterior Improvements'!A263</f>
        <v>0</v>
      </c>
      <c r="B4692" s="235" t="str">
        <f>'32-Exterior Improvements'!B263</f>
        <v>32 92 19.16 Hydraulic Seeding</v>
      </c>
      <c r="C4692" s="254"/>
      <c r="D4692" s="239" t="str" cm="1">
        <f t="array" ref="D4692">_xlfn.IFNA(_xlfn.IFS('32-Exterior Improvements'!D263="*",'32-Exterior Improvements'!C263,'32-Exterior Improvements'!F263="*",'32-Exterior Improvements'!E263,'32-Exterior Improvements'!H263="*",'32-Exterior Improvements'!G263,'32-Exterior Improvements'!J263="*",'32-Exterior Improvements'!I263,'32-Exterior Improvements'!L263="*",'32-Exterior Improvements'!K263,'32-Exterior Improvements'!N263="*",'32-Exterior Improvements'!M263,'32-Exterior Improvements'!P263="*",'32-Exterior Improvements'!O263,'32-Exterior Improvements'!R263="*",'32-Exterior Improvements'!Q263,'32-Exterior Improvements'!T263="*",'32-Exterior Improvements'!S263),"")</f>
        <v/>
      </c>
      <c r="E4692" s="622" t="e">
        <f>D4692/'Project Data'!$D$22</f>
        <v>#VALUE!</v>
      </c>
      <c r="F4692" s="186" t="s">
        <v>44</v>
      </c>
      <c r="G4692" s="239" t="str" cm="1">
        <f t="array" ref="G4692">_xlfn.IFNA(_xlfn.IFS('32-Exterior Improvements'!F263="*",'32-Exterior Improvements'!E263,'32-Exterior Improvements'!H263="*",'32-Exterior Improvements'!G263,'32-Exterior Improvements'!J263="*",'32-Exterior Improvements'!I263,'32-Exterior Improvements'!L263="*",'32-Exterior Improvements'!K263,'32-Exterior Improvements'!N263="*",'32-Exterior Improvements'!M263,'32-Exterior Improvements'!P263="*",'32-Exterior Improvements'!O263,'32-Exterior Improvements'!R263="*",'32-Exterior Improvements'!Q263,'32-Exterior Improvements'!T263="*",'32-Exterior Improvements'!S263,'32-Exterior Improvements'!V263="*",'32-Exterior Improvements'!U263),"")</f>
        <v/>
      </c>
      <c r="H4692" s="236" t="e">
        <f>G4692/'Project Data'!$D$22</f>
        <v>#VALUE!</v>
      </c>
      <c r="I4692" s="186"/>
      <c r="J4692" s="224"/>
      <c r="K4692" s="242"/>
    </row>
    <row r="4693" spans="1:11" s="147" customFormat="1" ht="15.6" hidden="1">
      <c r="A4693" s="198">
        <f>'32-Exterior Improvements'!A264</f>
        <v>0</v>
      </c>
      <c r="B4693" s="235" t="str">
        <f>'32-Exterior Improvements'!B264</f>
        <v>32 92 23 Sodding</v>
      </c>
      <c r="C4693" s="254"/>
      <c r="D4693" s="239" t="str" cm="1">
        <f t="array" ref="D4693">_xlfn.IFNA(_xlfn.IFS('32-Exterior Improvements'!D264="*",'32-Exterior Improvements'!C264,'32-Exterior Improvements'!F264="*",'32-Exterior Improvements'!E264,'32-Exterior Improvements'!H264="*",'32-Exterior Improvements'!G264,'32-Exterior Improvements'!J264="*",'32-Exterior Improvements'!I264,'32-Exterior Improvements'!L264="*",'32-Exterior Improvements'!K264,'32-Exterior Improvements'!N264="*",'32-Exterior Improvements'!M264,'32-Exterior Improvements'!P264="*",'32-Exterior Improvements'!O264,'32-Exterior Improvements'!R264="*",'32-Exterior Improvements'!Q264,'32-Exterior Improvements'!T264="*",'32-Exterior Improvements'!S264),"")</f>
        <v/>
      </c>
      <c r="E4693" s="622" t="e">
        <f>D4693/'Project Data'!$D$22</f>
        <v>#VALUE!</v>
      </c>
      <c r="F4693" s="186" t="s">
        <v>44</v>
      </c>
      <c r="G4693" s="239" t="str" cm="1">
        <f t="array" ref="G4693">_xlfn.IFNA(_xlfn.IFS('32-Exterior Improvements'!F264="*",'32-Exterior Improvements'!E264,'32-Exterior Improvements'!H264="*",'32-Exterior Improvements'!G264,'32-Exterior Improvements'!J264="*",'32-Exterior Improvements'!I264,'32-Exterior Improvements'!L264="*",'32-Exterior Improvements'!K264,'32-Exterior Improvements'!N264="*",'32-Exterior Improvements'!M264,'32-Exterior Improvements'!P264="*",'32-Exterior Improvements'!O264,'32-Exterior Improvements'!R264="*",'32-Exterior Improvements'!Q264,'32-Exterior Improvements'!T264="*",'32-Exterior Improvements'!S264,'32-Exterior Improvements'!V264="*",'32-Exterior Improvements'!U264),"")</f>
        <v/>
      </c>
      <c r="H4693" s="236" t="e">
        <f>G4693/'Project Data'!$D$22</f>
        <v>#VALUE!</v>
      </c>
      <c r="I4693" s="186"/>
      <c r="J4693" s="224"/>
      <c r="K4693" s="242"/>
    </row>
    <row r="4694" spans="1:11" s="147" customFormat="1" ht="15.6" hidden="1">
      <c r="A4694" s="198">
        <f>'32-Exterior Improvements'!A265</f>
        <v>0</v>
      </c>
      <c r="B4694" s="235" t="str">
        <f>'32-Exterior Improvements'!B265</f>
        <v>32 92 26 Sprigging</v>
      </c>
      <c r="C4694" s="254"/>
      <c r="D4694" s="239" t="str" cm="1">
        <f t="array" ref="D4694">_xlfn.IFNA(_xlfn.IFS('32-Exterior Improvements'!D265="*",'32-Exterior Improvements'!C265,'32-Exterior Improvements'!F265="*",'32-Exterior Improvements'!E265,'32-Exterior Improvements'!H265="*",'32-Exterior Improvements'!G265,'32-Exterior Improvements'!J265="*",'32-Exterior Improvements'!I265,'32-Exterior Improvements'!L265="*",'32-Exterior Improvements'!K265,'32-Exterior Improvements'!N265="*",'32-Exterior Improvements'!M265,'32-Exterior Improvements'!P265="*",'32-Exterior Improvements'!O265,'32-Exterior Improvements'!R265="*",'32-Exterior Improvements'!Q265,'32-Exterior Improvements'!T265="*",'32-Exterior Improvements'!S265),"")</f>
        <v/>
      </c>
      <c r="E4694" s="622" t="e">
        <f>D4694/'Project Data'!$D$22</f>
        <v>#VALUE!</v>
      </c>
      <c r="F4694" s="186" t="s">
        <v>44</v>
      </c>
      <c r="G4694" s="239" t="str" cm="1">
        <f t="array" ref="G4694">_xlfn.IFNA(_xlfn.IFS('32-Exterior Improvements'!F265="*",'32-Exterior Improvements'!E265,'32-Exterior Improvements'!H265="*",'32-Exterior Improvements'!G265,'32-Exterior Improvements'!J265="*",'32-Exterior Improvements'!I265,'32-Exterior Improvements'!L265="*",'32-Exterior Improvements'!K265,'32-Exterior Improvements'!N265="*",'32-Exterior Improvements'!M265,'32-Exterior Improvements'!P265="*",'32-Exterior Improvements'!O265,'32-Exterior Improvements'!R265="*",'32-Exterior Improvements'!Q265,'32-Exterior Improvements'!T265="*",'32-Exterior Improvements'!S265,'32-Exterior Improvements'!V265="*",'32-Exterior Improvements'!U265),"")</f>
        <v/>
      </c>
      <c r="H4694" s="236" t="e">
        <f>G4694/'Project Data'!$D$22</f>
        <v>#VALUE!</v>
      </c>
      <c r="I4694" s="186"/>
      <c r="J4694" s="224"/>
      <c r="K4694" s="242"/>
    </row>
    <row r="4695" spans="1:11" s="147" customFormat="1" ht="15.6" hidden="1">
      <c r="A4695" s="198">
        <f>'32-Exterior Improvements'!A266</f>
        <v>0</v>
      </c>
      <c r="B4695" s="235" t="str">
        <f>'32-Exterior Improvements'!B266</f>
        <v>32 92 26.13 Stolonizing</v>
      </c>
      <c r="C4695" s="254"/>
      <c r="D4695" s="239" t="str" cm="1">
        <f t="array" ref="D4695">_xlfn.IFNA(_xlfn.IFS('32-Exterior Improvements'!D266="*",'32-Exterior Improvements'!C266,'32-Exterior Improvements'!F266="*",'32-Exterior Improvements'!E266,'32-Exterior Improvements'!H266="*",'32-Exterior Improvements'!G266,'32-Exterior Improvements'!J266="*",'32-Exterior Improvements'!I266,'32-Exterior Improvements'!L266="*",'32-Exterior Improvements'!K266,'32-Exterior Improvements'!N266="*",'32-Exterior Improvements'!M266,'32-Exterior Improvements'!P266="*",'32-Exterior Improvements'!O266,'32-Exterior Improvements'!R266="*",'32-Exterior Improvements'!Q266,'32-Exterior Improvements'!T266="*",'32-Exterior Improvements'!S266),"")</f>
        <v/>
      </c>
      <c r="E4695" s="622" t="e">
        <f>D4695/'Project Data'!$D$22</f>
        <v>#VALUE!</v>
      </c>
      <c r="F4695" s="186" t="s">
        <v>44</v>
      </c>
      <c r="G4695" s="239" t="str" cm="1">
        <f t="array" ref="G4695">_xlfn.IFNA(_xlfn.IFS('32-Exterior Improvements'!F266="*",'32-Exterior Improvements'!E266,'32-Exterior Improvements'!H266="*",'32-Exterior Improvements'!G266,'32-Exterior Improvements'!J266="*",'32-Exterior Improvements'!I266,'32-Exterior Improvements'!L266="*",'32-Exterior Improvements'!K266,'32-Exterior Improvements'!N266="*",'32-Exterior Improvements'!M266,'32-Exterior Improvements'!P266="*",'32-Exterior Improvements'!O266,'32-Exterior Improvements'!R266="*",'32-Exterior Improvements'!Q266,'32-Exterior Improvements'!T266="*",'32-Exterior Improvements'!S266,'32-Exterior Improvements'!V266="*",'32-Exterior Improvements'!U266),"")</f>
        <v/>
      </c>
      <c r="H4695" s="236" t="e">
        <f>G4695/'Project Data'!$D$22</f>
        <v>#VALUE!</v>
      </c>
      <c r="I4695" s="186"/>
      <c r="J4695" s="224"/>
      <c r="K4695" s="242"/>
    </row>
    <row r="4696" spans="1:11" s="147" customFormat="1" ht="15.6" hidden="1">
      <c r="A4696" s="198">
        <f>'32-Exterior Improvements'!A267</f>
        <v>0</v>
      </c>
      <c r="B4696" s="235" t="str">
        <f>'32-Exterior Improvements'!B267</f>
        <v>32 93 00 Plants</v>
      </c>
      <c r="C4696" s="254"/>
      <c r="D4696" s="239" t="str" cm="1">
        <f t="array" ref="D4696">_xlfn.IFNA(_xlfn.IFS('32-Exterior Improvements'!D267="*",'32-Exterior Improvements'!C267,'32-Exterior Improvements'!F267="*",'32-Exterior Improvements'!E267,'32-Exterior Improvements'!H267="*",'32-Exterior Improvements'!G267,'32-Exterior Improvements'!J267="*",'32-Exterior Improvements'!I267,'32-Exterior Improvements'!L267="*",'32-Exterior Improvements'!K267,'32-Exterior Improvements'!N267="*",'32-Exterior Improvements'!M267,'32-Exterior Improvements'!P267="*",'32-Exterior Improvements'!O267,'32-Exterior Improvements'!R267="*",'32-Exterior Improvements'!Q267,'32-Exterior Improvements'!T267="*",'32-Exterior Improvements'!S267),"")</f>
        <v/>
      </c>
      <c r="E4696" s="622" t="e">
        <f>D4696/'Project Data'!$D$22</f>
        <v>#VALUE!</v>
      </c>
      <c r="F4696" s="186" t="s">
        <v>44</v>
      </c>
      <c r="G4696" s="239" t="str" cm="1">
        <f t="array" ref="G4696">_xlfn.IFNA(_xlfn.IFS('32-Exterior Improvements'!F267="*",'32-Exterior Improvements'!E267,'32-Exterior Improvements'!H267="*",'32-Exterior Improvements'!G267,'32-Exterior Improvements'!J267="*",'32-Exterior Improvements'!I267,'32-Exterior Improvements'!L267="*",'32-Exterior Improvements'!K267,'32-Exterior Improvements'!N267="*",'32-Exterior Improvements'!M267,'32-Exterior Improvements'!P267="*",'32-Exterior Improvements'!O267,'32-Exterior Improvements'!R267="*",'32-Exterior Improvements'!Q267,'32-Exterior Improvements'!T267="*",'32-Exterior Improvements'!S267,'32-Exterior Improvements'!V267="*",'32-Exterior Improvements'!U267),"")</f>
        <v/>
      </c>
      <c r="H4696" s="236" t="e">
        <f>G4696/'Project Data'!$D$22</f>
        <v>#VALUE!</v>
      </c>
      <c r="I4696" s="186"/>
      <c r="J4696" s="224"/>
      <c r="K4696" s="242"/>
    </row>
    <row r="4697" spans="1:11" s="147" customFormat="1" ht="15.6" hidden="1">
      <c r="A4697" s="198">
        <f>'32-Exterior Improvements'!A268</f>
        <v>0</v>
      </c>
      <c r="B4697" s="235" t="str">
        <f>'32-Exterior Improvements'!B268</f>
        <v>32 93 13 Ground Covers</v>
      </c>
      <c r="C4697" s="254"/>
      <c r="D4697" s="239" t="str" cm="1">
        <f t="array" ref="D4697">_xlfn.IFNA(_xlfn.IFS('32-Exterior Improvements'!D268="*",'32-Exterior Improvements'!C268,'32-Exterior Improvements'!F268="*",'32-Exterior Improvements'!E268,'32-Exterior Improvements'!H268="*",'32-Exterior Improvements'!G268,'32-Exterior Improvements'!J268="*",'32-Exterior Improvements'!I268,'32-Exterior Improvements'!L268="*",'32-Exterior Improvements'!K268,'32-Exterior Improvements'!N268="*",'32-Exterior Improvements'!M268,'32-Exterior Improvements'!P268="*",'32-Exterior Improvements'!O268,'32-Exterior Improvements'!R268="*",'32-Exterior Improvements'!Q268,'32-Exterior Improvements'!T268="*",'32-Exterior Improvements'!S268),"")</f>
        <v/>
      </c>
      <c r="E4697" s="622" t="e">
        <f>D4697/'Project Data'!$D$22</f>
        <v>#VALUE!</v>
      </c>
      <c r="F4697" s="186" t="s">
        <v>44</v>
      </c>
      <c r="G4697" s="239" t="str" cm="1">
        <f t="array" ref="G4697">_xlfn.IFNA(_xlfn.IFS('32-Exterior Improvements'!F268="*",'32-Exterior Improvements'!E268,'32-Exterior Improvements'!H268="*",'32-Exterior Improvements'!G268,'32-Exterior Improvements'!J268="*",'32-Exterior Improvements'!I268,'32-Exterior Improvements'!L268="*",'32-Exterior Improvements'!K268,'32-Exterior Improvements'!N268="*",'32-Exterior Improvements'!M268,'32-Exterior Improvements'!P268="*",'32-Exterior Improvements'!O268,'32-Exterior Improvements'!R268="*",'32-Exterior Improvements'!Q268,'32-Exterior Improvements'!T268="*",'32-Exterior Improvements'!S268,'32-Exterior Improvements'!V268="*",'32-Exterior Improvements'!U268),"")</f>
        <v/>
      </c>
      <c r="H4697" s="236" t="e">
        <f>G4697/'Project Data'!$D$22</f>
        <v>#VALUE!</v>
      </c>
      <c r="I4697" s="186"/>
      <c r="J4697" s="224"/>
      <c r="K4697" s="242"/>
    </row>
    <row r="4698" spans="1:11" s="147" customFormat="1" ht="15.6" hidden="1">
      <c r="A4698" s="198">
        <f>'32-Exterior Improvements'!A269</f>
        <v>0</v>
      </c>
      <c r="B4698" s="235" t="str">
        <f>'32-Exterior Improvements'!B269</f>
        <v>32 93 23 Plants and Bulbs</v>
      </c>
      <c r="C4698" s="254"/>
      <c r="D4698" s="239" t="str" cm="1">
        <f t="array" ref="D4698">_xlfn.IFNA(_xlfn.IFS('32-Exterior Improvements'!D269="*",'32-Exterior Improvements'!C269,'32-Exterior Improvements'!F269="*",'32-Exterior Improvements'!E269,'32-Exterior Improvements'!H269="*",'32-Exterior Improvements'!G269,'32-Exterior Improvements'!J269="*",'32-Exterior Improvements'!I269,'32-Exterior Improvements'!L269="*",'32-Exterior Improvements'!K269,'32-Exterior Improvements'!N269="*",'32-Exterior Improvements'!M269,'32-Exterior Improvements'!P269="*",'32-Exterior Improvements'!O269,'32-Exterior Improvements'!R269="*",'32-Exterior Improvements'!Q269,'32-Exterior Improvements'!T269="*",'32-Exterior Improvements'!S269),"")</f>
        <v/>
      </c>
      <c r="E4698" s="622" t="e">
        <f>D4698/'Project Data'!$D$22</f>
        <v>#VALUE!</v>
      </c>
      <c r="F4698" s="186" t="s">
        <v>44</v>
      </c>
      <c r="G4698" s="239" t="str" cm="1">
        <f t="array" ref="G4698">_xlfn.IFNA(_xlfn.IFS('32-Exterior Improvements'!F269="*",'32-Exterior Improvements'!E269,'32-Exterior Improvements'!H269="*",'32-Exterior Improvements'!G269,'32-Exterior Improvements'!J269="*",'32-Exterior Improvements'!I269,'32-Exterior Improvements'!L269="*",'32-Exterior Improvements'!K269,'32-Exterior Improvements'!N269="*",'32-Exterior Improvements'!M269,'32-Exterior Improvements'!P269="*",'32-Exterior Improvements'!O269,'32-Exterior Improvements'!R269="*",'32-Exterior Improvements'!Q269,'32-Exterior Improvements'!T269="*",'32-Exterior Improvements'!S269,'32-Exterior Improvements'!V269="*",'32-Exterior Improvements'!U269),"")</f>
        <v/>
      </c>
      <c r="H4698" s="236" t="e">
        <f>G4698/'Project Data'!$D$22</f>
        <v>#VALUE!</v>
      </c>
      <c r="I4698" s="186"/>
      <c r="J4698" s="224"/>
      <c r="K4698" s="242"/>
    </row>
    <row r="4699" spans="1:11" s="147" customFormat="1" ht="15.6" hidden="1">
      <c r="A4699" s="198">
        <f>'32-Exterior Improvements'!A270</f>
        <v>0</v>
      </c>
      <c r="B4699" s="235" t="str">
        <f>'32-Exterior Improvements'!B270</f>
        <v>32 93 33 Shrubs</v>
      </c>
      <c r="C4699" s="254"/>
      <c r="D4699" s="239" t="str" cm="1">
        <f t="array" ref="D4699">_xlfn.IFNA(_xlfn.IFS('32-Exterior Improvements'!D270="*",'32-Exterior Improvements'!C270,'32-Exterior Improvements'!F270="*",'32-Exterior Improvements'!E270,'32-Exterior Improvements'!H270="*",'32-Exterior Improvements'!G270,'32-Exterior Improvements'!J270="*",'32-Exterior Improvements'!I270,'32-Exterior Improvements'!L270="*",'32-Exterior Improvements'!K270,'32-Exterior Improvements'!N270="*",'32-Exterior Improvements'!M270,'32-Exterior Improvements'!P270="*",'32-Exterior Improvements'!O270,'32-Exterior Improvements'!R270="*",'32-Exterior Improvements'!Q270,'32-Exterior Improvements'!T270="*",'32-Exterior Improvements'!S270),"")</f>
        <v/>
      </c>
      <c r="E4699" s="622" t="e">
        <f>D4699/'Project Data'!$D$22</f>
        <v>#VALUE!</v>
      </c>
      <c r="F4699" s="186" t="s">
        <v>44</v>
      </c>
      <c r="G4699" s="239" t="str" cm="1">
        <f t="array" ref="G4699">_xlfn.IFNA(_xlfn.IFS('32-Exterior Improvements'!F270="*",'32-Exterior Improvements'!E270,'32-Exterior Improvements'!H270="*",'32-Exterior Improvements'!G270,'32-Exterior Improvements'!J270="*",'32-Exterior Improvements'!I270,'32-Exterior Improvements'!L270="*",'32-Exterior Improvements'!K270,'32-Exterior Improvements'!N270="*",'32-Exterior Improvements'!M270,'32-Exterior Improvements'!P270="*",'32-Exterior Improvements'!O270,'32-Exterior Improvements'!R270="*",'32-Exterior Improvements'!Q270,'32-Exterior Improvements'!T270="*",'32-Exterior Improvements'!S270,'32-Exterior Improvements'!V270="*",'32-Exterior Improvements'!U270),"")</f>
        <v/>
      </c>
      <c r="H4699" s="236" t="e">
        <f>G4699/'Project Data'!$D$22</f>
        <v>#VALUE!</v>
      </c>
      <c r="I4699" s="186"/>
      <c r="J4699" s="224"/>
      <c r="K4699" s="242"/>
    </row>
    <row r="4700" spans="1:11" s="147" customFormat="1" ht="15.6" hidden="1">
      <c r="A4700" s="198">
        <f>'32-Exterior Improvements'!A271</f>
        <v>0</v>
      </c>
      <c r="B4700" s="235" t="str">
        <f>'32-Exterior Improvements'!B271</f>
        <v>32 93 43 Trees</v>
      </c>
      <c r="C4700" s="254"/>
      <c r="D4700" s="239" t="str" cm="1">
        <f t="array" ref="D4700">_xlfn.IFNA(_xlfn.IFS('32-Exterior Improvements'!D271="*",'32-Exterior Improvements'!C271,'32-Exterior Improvements'!F271="*",'32-Exterior Improvements'!E271,'32-Exterior Improvements'!H271="*",'32-Exterior Improvements'!G271,'32-Exterior Improvements'!J271="*",'32-Exterior Improvements'!I271,'32-Exterior Improvements'!L271="*",'32-Exterior Improvements'!K271,'32-Exterior Improvements'!N271="*",'32-Exterior Improvements'!M271,'32-Exterior Improvements'!P271="*",'32-Exterior Improvements'!O271,'32-Exterior Improvements'!R271="*",'32-Exterior Improvements'!Q271,'32-Exterior Improvements'!T271="*",'32-Exterior Improvements'!S271),"")</f>
        <v/>
      </c>
      <c r="E4700" s="622" t="e">
        <f>D4700/'Project Data'!$D$22</f>
        <v>#VALUE!</v>
      </c>
      <c r="F4700" s="186" t="s">
        <v>44</v>
      </c>
      <c r="G4700" s="239" t="str" cm="1">
        <f t="array" ref="G4700">_xlfn.IFNA(_xlfn.IFS('32-Exterior Improvements'!F271="*",'32-Exterior Improvements'!E271,'32-Exterior Improvements'!H271="*",'32-Exterior Improvements'!G271,'32-Exterior Improvements'!J271="*",'32-Exterior Improvements'!I271,'32-Exterior Improvements'!L271="*",'32-Exterior Improvements'!K271,'32-Exterior Improvements'!N271="*",'32-Exterior Improvements'!M271,'32-Exterior Improvements'!P271="*",'32-Exterior Improvements'!O271,'32-Exterior Improvements'!R271="*",'32-Exterior Improvements'!Q271,'32-Exterior Improvements'!T271="*",'32-Exterior Improvements'!S271,'32-Exterior Improvements'!V271="*",'32-Exterior Improvements'!U271),"")</f>
        <v/>
      </c>
      <c r="H4700" s="236" t="e">
        <f>G4700/'Project Data'!$D$22</f>
        <v>#VALUE!</v>
      </c>
      <c r="I4700" s="186"/>
      <c r="J4700" s="224"/>
      <c r="K4700" s="242"/>
    </row>
    <row r="4701" spans="1:11" s="147" customFormat="1" ht="15.6" hidden="1">
      <c r="A4701" s="198">
        <f>'32-Exterior Improvements'!A272</f>
        <v>0</v>
      </c>
      <c r="B4701" s="235" t="str">
        <f>'32-Exterior Improvements'!B272</f>
        <v>32 93 93 Exterior Artificial Plants</v>
      </c>
      <c r="C4701" s="254"/>
      <c r="D4701" s="239" t="str" cm="1">
        <f t="array" ref="D4701">_xlfn.IFNA(_xlfn.IFS('32-Exterior Improvements'!D272="*",'32-Exterior Improvements'!C272,'32-Exterior Improvements'!F272="*",'32-Exterior Improvements'!E272,'32-Exterior Improvements'!H272="*",'32-Exterior Improvements'!G272,'32-Exterior Improvements'!J272="*",'32-Exterior Improvements'!I272,'32-Exterior Improvements'!L272="*",'32-Exterior Improvements'!K272,'32-Exterior Improvements'!N272="*",'32-Exterior Improvements'!M272,'32-Exterior Improvements'!P272="*",'32-Exterior Improvements'!O272,'32-Exterior Improvements'!R272="*",'32-Exterior Improvements'!Q272,'32-Exterior Improvements'!T272="*",'32-Exterior Improvements'!S272),"")</f>
        <v/>
      </c>
      <c r="E4701" s="622" t="e">
        <f>D4701/'Project Data'!$D$22</f>
        <v>#VALUE!</v>
      </c>
      <c r="F4701" s="186" t="s">
        <v>44</v>
      </c>
      <c r="G4701" s="239" t="str" cm="1">
        <f t="array" ref="G4701">_xlfn.IFNA(_xlfn.IFS('32-Exterior Improvements'!F272="*",'32-Exterior Improvements'!E272,'32-Exterior Improvements'!H272="*",'32-Exterior Improvements'!G272,'32-Exterior Improvements'!J272="*",'32-Exterior Improvements'!I272,'32-Exterior Improvements'!L272="*",'32-Exterior Improvements'!K272,'32-Exterior Improvements'!N272="*",'32-Exterior Improvements'!M272,'32-Exterior Improvements'!P272="*",'32-Exterior Improvements'!O272,'32-Exterior Improvements'!R272="*",'32-Exterior Improvements'!Q272,'32-Exterior Improvements'!T272="*",'32-Exterior Improvements'!S272,'32-Exterior Improvements'!V272="*",'32-Exterior Improvements'!U272),"")</f>
        <v/>
      </c>
      <c r="H4701" s="236" t="e">
        <f>G4701/'Project Data'!$D$22</f>
        <v>#VALUE!</v>
      </c>
      <c r="I4701" s="186"/>
      <c r="J4701" s="224"/>
      <c r="K4701" s="242"/>
    </row>
    <row r="4702" spans="1:11" s="147" customFormat="1" ht="15.6" hidden="1">
      <c r="A4702" s="198">
        <f>'32-Exterior Improvements'!A273</f>
        <v>0</v>
      </c>
      <c r="B4702" s="235" t="str">
        <f>'32-Exterior Improvements'!B273</f>
        <v>32 94 00 Planting Accessories</v>
      </c>
      <c r="C4702" s="254"/>
      <c r="D4702" s="239" t="str" cm="1">
        <f t="array" ref="D4702">_xlfn.IFNA(_xlfn.IFS('32-Exterior Improvements'!D273="*",'32-Exterior Improvements'!C273,'32-Exterior Improvements'!F273="*",'32-Exterior Improvements'!E273,'32-Exterior Improvements'!H273="*",'32-Exterior Improvements'!G273,'32-Exterior Improvements'!J273="*",'32-Exterior Improvements'!I273,'32-Exterior Improvements'!L273="*",'32-Exterior Improvements'!K273,'32-Exterior Improvements'!N273="*",'32-Exterior Improvements'!M273,'32-Exterior Improvements'!P273="*",'32-Exterior Improvements'!O273,'32-Exterior Improvements'!R273="*",'32-Exterior Improvements'!Q273,'32-Exterior Improvements'!T273="*",'32-Exterior Improvements'!S273),"")</f>
        <v/>
      </c>
      <c r="E4702" s="622" t="e">
        <f>D4702/'Project Data'!$D$22</f>
        <v>#VALUE!</v>
      </c>
      <c r="F4702" s="186" t="s">
        <v>44</v>
      </c>
      <c r="G4702" s="239" t="str" cm="1">
        <f t="array" ref="G4702">_xlfn.IFNA(_xlfn.IFS('32-Exterior Improvements'!F273="*",'32-Exterior Improvements'!E273,'32-Exterior Improvements'!H273="*",'32-Exterior Improvements'!G273,'32-Exterior Improvements'!J273="*",'32-Exterior Improvements'!I273,'32-Exterior Improvements'!L273="*",'32-Exterior Improvements'!K273,'32-Exterior Improvements'!N273="*",'32-Exterior Improvements'!M273,'32-Exterior Improvements'!P273="*",'32-Exterior Improvements'!O273,'32-Exterior Improvements'!R273="*",'32-Exterior Improvements'!Q273,'32-Exterior Improvements'!T273="*",'32-Exterior Improvements'!S273,'32-Exterior Improvements'!V273="*",'32-Exterior Improvements'!U273),"")</f>
        <v/>
      </c>
      <c r="H4702" s="236" t="e">
        <f>G4702/'Project Data'!$D$22</f>
        <v>#VALUE!</v>
      </c>
      <c r="I4702" s="186"/>
      <c r="J4702" s="224"/>
      <c r="K4702" s="242"/>
    </row>
    <row r="4703" spans="1:11" s="147" customFormat="1" ht="15.6" hidden="1">
      <c r="A4703" s="198">
        <f>'32-Exterior Improvements'!A274</f>
        <v>0</v>
      </c>
      <c r="B4703" s="235" t="str">
        <f>'32-Exterior Improvements'!B274</f>
        <v>32 94 13 Landscape Edging</v>
      </c>
      <c r="C4703" s="254"/>
      <c r="D4703" s="239" t="str" cm="1">
        <f t="array" ref="D4703">_xlfn.IFNA(_xlfn.IFS('32-Exterior Improvements'!D274="*",'32-Exterior Improvements'!C274,'32-Exterior Improvements'!F274="*",'32-Exterior Improvements'!E274,'32-Exterior Improvements'!H274="*",'32-Exterior Improvements'!G274,'32-Exterior Improvements'!J274="*",'32-Exterior Improvements'!I274,'32-Exterior Improvements'!L274="*",'32-Exterior Improvements'!K274,'32-Exterior Improvements'!N274="*",'32-Exterior Improvements'!M274,'32-Exterior Improvements'!P274="*",'32-Exterior Improvements'!O274,'32-Exterior Improvements'!R274="*",'32-Exterior Improvements'!Q274,'32-Exterior Improvements'!T274="*",'32-Exterior Improvements'!S274),"")</f>
        <v/>
      </c>
      <c r="E4703" s="622" t="e">
        <f>D4703/'Project Data'!$D$22</f>
        <v>#VALUE!</v>
      </c>
      <c r="F4703" s="186" t="s">
        <v>44</v>
      </c>
      <c r="G4703" s="239" t="str" cm="1">
        <f t="array" ref="G4703">_xlfn.IFNA(_xlfn.IFS('32-Exterior Improvements'!F274="*",'32-Exterior Improvements'!E274,'32-Exterior Improvements'!H274="*",'32-Exterior Improvements'!G274,'32-Exterior Improvements'!J274="*",'32-Exterior Improvements'!I274,'32-Exterior Improvements'!L274="*",'32-Exterior Improvements'!K274,'32-Exterior Improvements'!N274="*",'32-Exterior Improvements'!M274,'32-Exterior Improvements'!P274="*",'32-Exterior Improvements'!O274,'32-Exterior Improvements'!R274="*",'32-Exterior Improvements'!Q274,'32-Exterior Improvements'!T274="*",'32-Exterior Improvements'!S274,'32-Exterior Improvements'!V274="*",'32-Exterior Improvements'!U274),"")</f>
        <v/>
      </c>
      <c r="H4703" s="236" t="e">
        <f>G4703/'Project Data'!$D$22</f>
        <v>#VALUE!</v>
      </c>
      <c r="I4703" s="186"/>
      <c r="J4703" s="224"/>
      <c r="K4703" s="242"/>
    </row>
    <row r="4704" spans="1:11" s="147" customFormat="1" ht="15.6" hidden="1">
      <c r="A4704" s="198">
        <f>'32-Exterior Improvements'!A275</f>
        <v>0</v>
      </c>
      <c r="B4704" s="235" t="str">
        <f>'32-Exterior Improvements'!B275</f>
        <v>32 94 16 Landscape Timbers</v>
      </c>
      <c r="C4704" s="254"/>
      <c r="D4704" s="239" t="str" cm="1">
        <f t="array" ref="D4704">_xlfn.IFNA(_xlfn.IFS('32-Exterior Improvements'!D275="*",'32-Exterior Improvements'!C275,'32-Exterior Improvements'!F275="*",'32-Exterior Improvements'!E275,'32-Exterior Improvements'!H275="*",'32-Exterior Improvements'!G275,'32-Exterior Improvements'!J275="*",'32-Exterior Improvements'!I275,'32-Exterior Improvements'!L275="*",'32-Exterior Improvements'!K275,'32-Exterior Improvements'!N275="*",'32-Exterior Improvements'!M275,'32-Exterior Improvements'!P275="*",'32-Exterior Improvements'!O275,'32-Exterior Improvements'!R275="*",'32-Exterior Improvements'!Q275,'32-Exterior Improvements'!T275="*",'32-Exterior Improvements'!S275),"")</f>
        <v/>
      </c>
      <c r="E4704" s="622" t="e">
        <f>D4704/'Project Data'!$D$22</f>
        <v>#VALUE!</v>
      </c>
      <c r="F4704" s="186" t="s">
        <v>44</v>
      </c>
      <c r="G4704" s="239" t="str" cm="1">
        <f t="array" ref="G4704">_xlfn.IFNA(_xlfn.IFS('32-Exterior Improvements'!F275="*",'32-Exterior Improvements'!E275,'32-Exterior Improvements'!H275="*",'32-Exterior Improvements'!G275,'32-Exterior Improvements'!J275="*",'32-Exterior Improvements'!I275,'32-Exterior Improvements'!L275="*",'32-Exterior Improvements'!K275,'32-Exterior Improvements'!N275="*",'32-Exterior Improvements'!M275,'32-Exterior Improvements'!P275="*",'32-Exterior Improvements'!O275,'32-Exterior Improvements'!R275="*",'32-Exterior Improvements'!Q275,'32-Exterior Improvements'!T275="*",'32-Exterior Improvements'!S275,'32-Exterior Improvements'!V275="*",'32-Exterior Improvements'!U275),"")</f>
        <v/>
      </c>
      <c r="H4704" s="236" t="e">
        <f>G4704/'Project Data'!$D$22</f>
        <v>#VALUE!</v>
      </c>
      <c r="I4704" s="186"/>
      <c r="J4704" s="224"/>
      <c r="K4704" s="242"/>
    </row>
    <row r="4705" spans="1:11" s="147" customFormat="1" ht="15.6" hidden="1">
      <c r="A4705" s="198">
        <f>'32-Exterior Improvements'!A276</f>
        <v>0</v>
      </c>
      <c r="B4705" s="235" t="str">
        <f>'32-Exterior Improvements'!B276</f>
        <v>32 94 19 Landscape Surfacing</v>
      </c>
      <c r="C4705" s="254"/>
      <c r="D4705" s="239" t="str" cm="1">
        <f t="array" ref="D4705">_xlfn.IFNA(_xlfn.IFS('32-Exterior Improvements'!D276="*",'32-Exterior Improvements'!C276,'32-Exterior Improvements'!F276="*",'32-Exterior Improvements'!E276,'32-Exterior Improvements'!H276="*",'32-Exterior Improvements'!G276,'32-Exterior Improvements'!J276="*",'32-Exterior Improvements'!I276,'32-Exterior Improvements'!L276="*",'32-Exterior Improvements'!K276,'32-Exterior Improvements'!N276="*",'32-Exterior Improvements'!M276,'32-Exterior Improvements'!P276="*",'32-Exterior Improvements'!O276,'32-Exterior Improvements'!R276="*",'32-Exterior Improvements'!Q276,'32-Exterior Improvements'!T276="*",'32-Exterior Improvements'!S276),"")</f>
        <v/>
      </c>
      <c r="E4705" s="622" t="e">
        <f>D4705/'Project Data'!$D$22</f>
        <v>#VALUE!</v>
      </c>
      <c r="F4705" s="186" t="s">
        <v>44</v>
      </c>
      <c r="G4705" s="239" t="str" cm="1">
        <f t="array" ref="G4705">_xlfn.IFNA(_xlfn.IFS('32-Exterior Improvements'!F276="*",'32-Exterior Improvements'!E276,'32-Exterior Improvements'!H276="*",'32-Exterior Improvements'!G276,'32-Exterior Improvements'!J276="*",'32-Exterior Improvements'!I276,'32-Exterior Improvements'!L276="*",'32-Exterior Improvements'!K276,'32-Exterior Improvements'!N276="*",'32-Exterior Improvements'!M276,'32-Exterior Improvements'!P276="*",'32-Exterior Improvements'!O276,'32-Exterior Improvements'!R276="*",'32-Exterior Improvements'!Q276,'32-Exterior Improvements'!T276="*",'32-Exterior Improvements'!S276,'32-Exterior Improvements'!V276="*",'32-Exterior Improvements'!U276),"")</f>
        <v/>
      </c>
      <c r="H4705" s="236" t="e">
        <f>G4705/'Project Data'!$D$22</f>
        <v>#VALUE!</v>
      </c>
      <c r="I4705" s="186"/>
      <c r="J4705" s="224"/>
      <c r="K4705" s="242"/>
    </row>
    <row r="4706" spans="1:11" s="147" customFormat="1" ht="15.6" hidden="1">
      <c r="A4706" s="198">
        <f>'32-Exterior Improvements'!A277</f>
        <v>0</v>
      </c>
      <c r="B4706" s="235" t="str">
        <f>'32-Exterior Improvements'!B277</f>
        <v>32 94 33 Planters</v>
      </c>
      <c r="C4706" s="254"/>
      <c r="D4706" s="239" t="str" cm="1">
        <f t="array" ref="D4706">_xlfn.IFNA(_xlfn.IFS('32-Exterior Improvements'!D277="*",'32-Exterior Improvements'!C277,'32-Exterior Improvements'!F277="*",'32-Exterior Improvements'!E277,'32-Exterior Improvements'!H277="*",'32-Exterior Improvements'!G277,'32-Exterior Improvements'!J277="*",'32-Exterior Improvements'!I277,'32-Exterior Improvements'!L277="*",'32-Exterior Improvements'!K277,'32-Exterior Improvements'!N277="*",'32-Exterior Improvements'!M277,'32-Exterior Improvements'!P277="*",'32-Exterior Improvements'!O277,'32-Exterior Improvements'!R277="*",'32-Exterior Improvements'!Q277,'32-Exterior Improvements'!T277="*",'32-Exterior Improvements'!S277),"")</f>
        <v/>
      </c>
      <c r="E4706" s="622" t="e">
        <f>D4706/'Project Data'!$D$22</f>
        <v>#VALUE!</v>
      </c>
      <c r="F4706" s="186" t="s">
        <v>44</v>
      </c>
      <c r="G4706" s="239" t="str" cm="1">
        <f t="array" ref="G4706">_xlfn.IFNA(_xlfn.IFS('32-Exterior Improvements'!F277="*",'32-Exterior Improvements'!E277,'32-Exterior Improvements'!H277="*",'32-Exterior Improvements'!G277,'32-Exterior Improvements'!J277="*",'32-Exterior Improvements'!I277,'32-Exterior Improvements'!L277="*",'32-Exterior Improvements'!K277,'32-Exterior Improvements'!N277="*",'32-Exterior Improvements'!M277,'32-Exterior Improvements'!P277="*",'32-Exterior Improvements'!O277,'32-Exterior Improvements'!R277="*",'32-Exterior Improvements'!Q277,'32-Exterior Improvements'!T277="*",'32-Exterior Improvements'!S277,'32-Exterior Improvements'!V277="*",'32-Exterior Improvements'!U277),"")</f>
        <v/>
      </c>
      <c r="H4706" s="236" t="e">
        <f>G4706/'Project Data'!$D$22</f>
        <v>#VALUE!</v>
      </c>
      <c r="I4706" s="186"/>
      <c r="J4706" s="224"/>
      <c r="K4706" s="242"/>
    </row>
    <row r="4707" spans="1:11" s="147" customFormat="1" ht="15.6" hidden="1">
      <c r="A4707" s="198">
        <f>'32-Exterior Improvements'!A278</f>
        <v>0</v>
      </c>
      <c r="B4707" s="235" t="str">
        <f>'32-Exterior Improvements'!B278</f>
        <v>32 94 43 Tree Grates</v>
      </c>
      <c r="C4707" s="254"/>
      <c r="D4707" s="239" t="str" cm="1">
        <f t="array" ref="D4707">_xlfn.IFNA(_xlfn.IFS('32-Exterior Improvements'!D278="*",'32-Exterior Improvements'!C278,'32-Exterior Improvements'!F278="*",'32-Exterior Improvements'!E278,'32-Exterior Improvements'!H278="*",'32-Exterior Improvements'!G278,'32-Exterior Improvements'!J278="*",'32-Exterior Improvements'!I278,'32-Exterior Improvements'!L278="*",'32-Exterior Improvements'!K278,'32-Exterior Improvements'!N278="*",'32-Exterior Improvements'!M278,'32-Exterior Improvements'!P278="*",'32-Exterior Improvements'!O278,'32-Exterior Improvements'!R278="*",'32-Exterior Improvements'!Q278,'32-Exterior Improvements'!T278="*",'32-Exterior Improvements'!S278),"")</f>
        <v/>
      </c>
      <c r="E4707" s="622" t="e">
        <f>D4707/'Project Data'!$D$22</f>
        <v>#VALUE!</v>
      </c>
      <c r="F4707" s="186" t="s">
        <v>44</v>
      </c>
      <c r="G4707" s="239" t="str" cm="1">
        <f t="array" ref="G4707">_xlfn.IFNA(_xlfn.IFS('32-Exterior Improvements'!F278="*",'32-Exterior Improvements'!E278,'32-Exterior Improvements'!H278="*",'32-Exterior Improvements'!G278,'32-Exterior Improvements'!J278="*",'32-Exterior Improvements'!I278,'32-Exterior Improvements'!L278="*",'32-Exterior Improvements'!K278,'32-Exterior Improvements'!N278="*",'32-Exterior Improvements'!M278,'32-Exterior Improvements'!P278="*",'32-Exterior Improvements'!O278,'32-Exterior Improvements'!R278="*",'32-Exterior Improvements'!Q278,'32-Exterior Improvements'!T278="*",'32-Exterior Improvements'!S278,'32-Exterior Improvements'!V278="*",'32-Exterior Improvements'!U278),"")</f>
        <v/>
      </c>
      <c r="H4707" s="236" t="e">
        <f>G4707/'Project Data'!$D$22</f>
        <v>#VALUE!</v>
      </c>
      <c r="I4707" s="186"/>
      <c r="J4707" s="224"/>
      <c r="K4707" s="242"/>
    </row>
    <row r="4708" spans="1:11" s="147" customFormat="1" ht="15.6" hidden="1">
      <c r="A4708" s="198">
        <f>'32-Exterior Improvements'!A279</f>
        <v>0</v>
      </c>
      <c r="B4708" s="235" t="str">
        <f>'32-Exterior Improvements'!B279</f>
        <v>32 94 46 Tree Grids</v>
      </c>
      <c r="C4708" s="254"/>
      <c r="D4708" s="239" t="str" cm="1">
        <f t="array" ref="D4708">_xlfn.IFNA(_xlfn.IFS('32-Exterior Improvements'!D279="*",'32-Exterior Improvements'!C279,'32-Exterior Improvements'!F279="*",'32-Exterior Improvements'!E279,'32-Exterior Improvements'!H279="*",'32-Exterior Improvements'!G279,'32-Exterior Improvements'!J279="*",'32-Exterior Improvements'!I279,'32-Exterior Improvements'!L279="*",'32-Exterior Improvements'!K279,'32-Exterior Improvements'!N279="*",'32-Exterior Improvements'!M279,'32-Exterior Improvements'!P279="*",'32-Exterior Improvements'!O279,'32-Exterior Improvements'!R279="*",'32-Exterior Improvements'!Q279,'32-Exterior Improvements'!T279="*",'32-Exterior Improvements'!S279),"")</f>
        <v/>
      </c>
      <c r="E4708" s="622" t="e">
        <f>D4708/'Project Data'!$D$22</f>
        <v>#VALUE!</v>
      </c>
      <c r="F4708" s="186" t="s">
        <v>44</v>
      </c>
      <c r="G4708" s="239" t="str" cm="1">
        <f t="array" ref="G4708">_xlfn.IFNA(_xlfn.IFS('32-Exterior Improvements'!F279="*",'32-Exterior Improvements'!E279,'32-Exterior Improvements'!H279="*",'32-Exterior Improvements'!G279,'32-Exterior Improvements'!J279="*",'32-Exterior Improvements'!I279,'32-Exterior Improvements'!L279="*",'32-Exterior Improvements'!K279,'32-Exterior Improvements'!N279="*",'32-Exterior Improvements'!M279,'32-Exterior Improvements'!P279="*",'32-Exterior Improvements'!O279,'32-Exterior Improvements'!R279="*",'32-Exterior Improvements'!Q279,'32-Exterior Improvements'!T279="*",'32-Exterior Improvements'!S279,'32-Exterior Improvements'!V279="*",'32-Exterior Improvements'!U279),"")</f>
        <v/>
      </c>
      <c r="H4708" s="236" t="e">
        <f>G4708/'Project Data'!$D$22</f>
        <v>#VALUE!</v>
      </c>
      <c r="I4708" s="186"/>
      <c r="J4708" s="224"/>
      <c r="K4708" s="242"/>
    </row>
    <row r="4709" spans="1:11" s="147" customFormat="1" ht="15.6" hidden="1">
      <c r="A4709" s="198">
        <f>'32-Exterior Improvements'!A280</f>
        <v>0</v>
      </c>
      <c r="B4709" s="235" t="str">
        <f>'32-Exterior Improvements'!B280</f>
        <v>32 95 00 Exterior Planting Support Structures</v>
      </c>
      <c r="C4709" s="254"/>
      <c r="D4709" s="239" t="str" cm="1">
        <f t="array" ref="D4709">_xlfn.IFNA(_xlfn.IFS('32-Exterior Improvements'!D280="*",'32-Exterior Improvements'!C280,'32-Exterior Improvements'!F280="*",'32-Exterior Improvements'!E280,'32-Exterior Improvements'!H280="*",'32-Exterior Improvements'!G280,'32-Exterior Improvements'!J280="*",'32-Exterior Improvements'!I280,'32-Exterior Improvements'!L280="*",'32-Exterior Improvements'!K280,'32-Exterior Improvements'!N280="*",'32-Exterior Improvements'!M280,'32-Exterior Improvements'!P280="*",'32-Exterior Improvements'!O280,'32-Exterior Improvements'!R280="*",'32-Exterior Improvements'!Q280,'32-Exterior Improvements'!T280="*",'32-Exterior Improvements'!S280),"")</f>
        <v/>
      </c>
      <c r="E4709" s="622" t="e">
        <f>D4709/'Project Data'!$D$22</f>
        <v>#VALUE!</v>
      </c>
      <c r="F4709" s="186" t="s">
        <v>44</v>
      </c>
      <c r="G4709" s="239" t="str" cm="1">
        <f t="array" ref="G4709">_xlfn.IFNA(_xlfn.IFS('32-Exterior Improvements'!F280="*",'32-Exterior Improvements'!E280,'32-Exterior Improvements'!H280="*",'32-Exterior Improvements'!G280,'32-Exterior Improvements'!J280="*",'32-Exterior Improvements'!I280,'32-Exterior Improvements'!L280="*",'32-Exterior Improvements'!K280,'32-Exterior Improvements'!N280="*",'32-Exterior Improvements'!M280,'32-Exterior Improvements'!P280="*",'32-Exterior Improvements'!O280,'32-Exterior Improvements'!R280="*",'32-Exterior Improvements'!Q280,'32-Exterior Improvements'!T280="*",'32-Exterior Improvements'!S280,'32-Exterior Improvements'!V280="*",'32-Exterior Improvements'!U280),"")</f>
        <v/>
      </c>
      <c r="H4709" s="236" t="e">
        <f>G4709/'Project Data'!$D$22</f>
        <v>#VALUE!</v>
      </c>
      <c r="I4709" s="186"/>
      <c r="J4709" s="224"/>
      <c r="K4709" s="242"/>
    </row>
    <row r="4710" spans="1:11" s="147" customFormat="1" ht="15.6" hidden="1">
      <c r="A4710" s="198">
        <f>'32-Exterior Improvements'!A281</f>
        <v>0</v>
      </c>
      <c r="B4710" s="235" t="str">
        <f>'32-Exterior Improvements'!B281</f>
        <v>32 96 00 Transplanting</v>
      </c>
      <c r="C4710" s="254"/>
      <c r="D4710" s="239" t="str" cm="1">
        <f t="array" ref="D4710">_xlfn.IFNA(_xlfn.IFS('32-Exterior Improvements'!D281="*",'32-Exterior Improvements'!C281,'32-Exterior Improvements'!F281="*",'32-Exterior Improvements'!E281,'32-Exterior Improvements'!H281="*",'32-Exterior Improvements'!G281,'32-Exterior Improvements'!J281="*",'32-Exterior Improvements'!I281,'32-Exterior Improvements'!L281="*",'32-Exterior Improvements'!K281,'32-Exterior Improvements'!N281="*",'32-Exterior Improvements'!M281,'32-Exterior Improvements'!P281="*",'32-Exterior Improvements'!O281,'32-Exterior Improvements'!R281="*",'32-Exterior Improvements'!Q281,'32-Exterior Improvements'!T281="*",'32-Exterior Improvements'!S281),"")</f>
        <v/>
      </c>
      <c r="E4710" s="622" t="e">
        <f>D4710/'Project Data'!$D$22</f>
        <v>#VALUE!</v>
      </c>
      <c r="F4710" s="186" t="s">
        <v>44</v>
      </c>
      <c r="G4710" s="239" t="str" cm="1">
        <f t="array" ref="G4710">_xlfn.IFNA(_xlfn.IFS('32-Exterior Improvements'!F281="*",'32-Exterior Improvements'!E281,'32-Exterior Improvements'!H281="*",'32-Exterior Improvements'!G281,'32-Exterior Improvements'!J281="*",'32-Exterior Improvements'!I281,'32-Exterior Improvements'!L281="*",'32-Exterior Improvements'!K281,'32-Exterior Improvements'!N281="*",'32-Exterior Improvements'!M281,'32-Exterior Improvements'!P281="*",'32-Exterior Improvements'!O281,'32-Exterior Improvements'!R281="*",'32-Exterior Improvements'!Q281,'32-Exterior Improvements'!T281="*",'32-Exterior Improvements'!S281,'32-Exterior Improvements'!V281="*",'32-Exterior Improvements'!U281),"")</f>
        <v/>
      </c>
      <c r="H4710" s="236" t="e">
        <f>G4710/'Project Data'!$D$22</f>
        <v>#VALUE!</v>
      </c>
      <c r="I4710" s="186"/>
      <c r="J4710" s="224"/>
      <c r="K4710" s="242"/>
    </row>
    <row r="4711" spans="1:11" s="147" customFormat="1" ht="15.6" hidden="1">
      <c r="A4711" s="198">
        <f>'32-Exterior Improvements'!A282</f>
        <v>0</v>
      </c>
      <c r="B4711" s="235" t="str">
        <f>'32-Exterior Improvements'!B282</f>
        <v>32 96 13 Ground Cover Transplanting</v>
      </c>
      <c r="C4711" s="254"/>
      <c r="D4711" s="239" t="str" cm="1">
        <f t="array" ref="D4711">_xlfn.IFNA(_xlfn.IFS('32-Exterior Improvements'!D282="*",'32-Exterior Improvements'!C282,'32-Exterior Improvements'!F282="*",'32-Exterior Improvements'!E282,'32-Exterior Improvements'!H282="*",'32-Exterior Improvements'!G282,'32-Exterior Improvements'!J282="*",'32-Exterior Improvements'!I282,'32-Exterior Improvements'!L282="*",'32-Exterior Improvements'!K282,'32-Exterior Improvements'!N282="*",'32-Exterior Improvements'!M282,'32-Exterior Improvements'!P282="*",'32-Exterior Improvements'!O282,'32-Exterior Improvements'!R282="*",'32-Exterior Improvements'!Q282,'32-Exterior Improvements'!T282="*",'32-Exterior Improvements'!S282),"")</f>
        <v/>
      </c>
      <c r="E4711" s="622" t="e">
        <f>D4711/'Project Data'!$D$22</f>
        <v>#VALUE!</v>
      </c>
      <c r="F4711" s="186" t="s">
        <v>44</v>
      </c>
      <c r="G4711" s="239" t="str" cm="1">
        <f t="array" ref="G4711">_xlfn.IFNA(_xlfn.IFS('32-Exterior Improvements'!F282="*",'32-Exterior Improvements'!E282,'32-Exterior Improvements'!H282="*",'32-Exterior Improvements'!G282,'32-Exterior Improvements'!J282="*",'32-Exterior Improvements'!I282,'32-Exterior Improvements'!L282="*",'32-Exterior Improvements'!K282,'32-Exterior Improvements'!N282="*",'32-Exterior Improvements'!M282,'32-Exterior Improvements'!P282="*",'32-Exterior Improvements'!O282,'32-Exterior Improvements'!R282="*",'32-Exterior Improvements'!Q282,'32-Exterior Improvements'!T282="*",'32-Exterior Improvements'!S282,'32-Exterior Improvements'!V282="*",'32-Exterior Improvements'!U282),"")</f>
        <v/>
      </c>
      <c r="H4711" s="236" t="e">
        <f>G4711/'Project Data'!$D$22</f>
        <v>#VALUE!</v>
      </c>
      <c r="I4711" s="186"/>
      <c r="J4711" s="224"/>
      <c r="K4711" s="242"/>
    </row>
    <row r="4712" spans="1:11" s="147" customFormat="1" ht="15.6" hidden="1">
      <c r="A4712" s="198">
        <f>'32-Exterior Improvements'!A283</f>
        <v>0</v>
      </c>
      <c r="B4712" s="235" t="str">
        <f>'32-Exterior Improvements'!B283</f>
        <v>32 96 23 Plant and Bulb Transplanting</v>
      </c>
      <c r="C4712" s="254"/>
      <c r="D4712" s="239" t="str" cm="1">
        <f t="array" ref="D4712">_xlfn.IFNA(_xlfn.IFS('32-Exterior Improvements'!D283="*",'32-Exterior Improvements'!C283,'32-Exterior Improvements'!F283="*",'32-Exterior Improvements'!E283,'32-Exterior Improvements'!H283="*",'32-Exterior Improvements'!G283,'32-Exterior Improvements'!J283="*",'32-Exterior Improvements'!I283,'32-Exterior Improvements'!L283="*",'32-Exterior Improvements'!K283,'32-Exterior Improvements'!N283="*",'32-Exterior Improvements'!M283,'32-Exterior Improvements'!P283="*",'32-Exterior Improvements'!O283,'32-Exterior Improvements'!R283="*",'32-Exterior Improvements'!Q283,'32-Exterior Improvements'!T283="*",'32-Exterior Improvements'!S283),"")</f>
        <v/>
      </c>
      <c r="E4712" s="622" t="e">
        <f>D4712/'Project Data'!$D$22</f>
        <v>#VALUE!</v>
      </c>
      <c r="F4712" s="186" t="s">
        <v>44</v>
      </c>
      <c r="G4712" s="239" t="str" cm="1">
        <f t="array" ref="G4712">_xlfn.IFNA(_xlfn.IFS('32-Exterior Improvements'!F283="*",'32-Exterior Improvements'!E283,'32-Exterior Improvements'!H283="*",'32-Exterior Improvements'!G283,'32-Exterior Improvements'!J283="*",'32-Exterior Improvements'!I283,'32-Exterior Improvements'!L283="*",'32-Exterior Improvements'!K283,'32-Exterior Improvements'!N283="*",'32-Exterior Improvements'!M283,'32-Exterior Improvements'!P283="*",'32-Exterior Improvements'!O283,'32-Exterior Improvements'!R283="*",'32-Exterior Improvements'!Q283,'32-Exterior Improvements'!T283="*",'32-Exterior Improvements'!S283,'32-Exterior Improvements'!V283="*",'32-Exterior Improvements'!U283),"")</f>
        <v/>
      </c>
      <c r="H4712" s="236" t="e">
        <f>G4712/'Project Data'!$D$22</f>
        <v>#VALUE!</v>
      </c>
      <c r="I4712" s="186"/>
      <c r="J4712" s="224"/>
      <c r="K4712" s="242"/>
    </row>
    <row r="4713" spans="1:11" s="147" customFormat="1" ht="15.6" hidden="1">
      <c r="A4713" s="198">
        <f>'32-Exterior Improvements'!A284</f>
        <v>0</v>
      </c>
      <c r="B4713" s="235" t="str">
        <f>'32-Exterior Improvements'!B284</f>
        <v>32 96 33 Shrub Transplanting</v>
      </c>
      <c r="C4713" s="254"/>
      <c r="D4713" s="239" t="str" cm="1">
        <f t="array" ref="D4713">_xlfn.IFNA(_xlfn.IFS('32-Exterior Improvements'!D284="*",'32-Exterior Improvements'!C284,'32-Exterior Improvements'!F284="*",'32-Exterior Improvements'!E284,'32-Exterior Improvements'!H284="*",'32-Exterior Improvements'!G284,'32-Exterior Improvements'!J284="*",'32-Exterior Improvements'!I284,'32-Exterior Improvements'!L284="*",'32-Exterior Improvements'!K284,'32-Exterior Improvements'!N284="*",'32-Exterior Improvements'!M284,'32-Exterior Improvements'!P284="*",'32-Exterior Improvements'!O284,'32-Exterior Improvements'!R284="*",'32-Exterior Improvements'!Q284,'32-Exterior Improvements'!T284="*",'32-Exterior Improvements'!S284),"")</f>
        <v/>
      </c>
      <c r="E4713" s="622" t="e">
        <f>D4713/'Project Data'!$D$22</f>
        <v>#VALUE!</v>
      </c>
      <c r="F4713" s="186" t="s">
        <v>44</v>
      </c>
      <c r="G4713" s="239" t="str" cm="1">
        <f t="array" ref="G4713">_xlfn.IFNA(_xlfn.IFS('32-Exterior Improvements'!F284="*",'32-Exterior Improvements'!E284,'32-Exterior Improvements'!H284="*",'32-Exterior Improvements'!G284,'32-Exterior Improvements'!J284="*",'32-Exterior Improvements'!I284,'32-Exterior Improvements'!L284="*",'32-Exterior Improvements'!K284,'32-Exterior Improvements'!N284="*",'32-Exterior Improvements'!M284,'32-Exterior Improvements'!P284="*",'32-Exterior Improvements'!O284,'32-Exterior Improvements'!R284="*",'32-Exterior Improvements'!Q284,'32-Exterior Improvements'!T284="*",'32-Exterior Improvements'!S284,'32-Exterior Improvements'!V284="*",'32-Exterior Improvements'!U284),"")</f>
        <v/>
      </c>
      <c r="H4713" s="236" t="e">
        <f>G4713/'Project Data'!$D$22</f>
        <v>#VALUE!</v>
      </c>
      <c r="I4713" s="186"/>
      <c r="J4713" s="224"/>
      <c r="K4713" s="242"/>
    </row>
    <row r="4714" spans="1:11" s="207" customFormat="1" ht="15.6" hidden="1">
      <c r="A4714" s="198">
        <f>'32-Exterior Improvements'!A285</f>
        <v>0</v>
      </c>
      <c r="B4714" s="235" t="str">
        <f>'32-Exterior Improvements'!B285</f>
        <v>32 96 43 Tree Transplanting</v>
      </c>
      <c r="C4714" s="254"/>
      <c r="D4714" s="239" t="str" cm="1">
        <f t="array" ref="D4714">_xlfn.IFNA(_xlfn.IFS('32-Exterior Improvements'!D285="*",'32-Exterior Improvements'!C285,'32-Exterior Improvements'!F285="*",'32-Exterior Improvements'!E285,'32-Exterior Improvements'!H285="*",'32-Exterior Improvements'!G285,'32-Exterior Improvements'!J285="*",'32-Exterior Improvements'!I285,'32-Exterior Improvements'!L285="*",'32-Exterior Improvements'!K285,'32-Exterior Improvements'!N285="*",'32-Exterior Improvements'!M285,'32-Exterior Improvements'!P285="*",'32-Exterior Improvements'!O285,'32-Exterior Improvements'!R285="*",'32-Exterior Improvements'!Q285,'32-Exterior Improvements'!T285="*",'32-Exterior Improvements'!S285),"")</f>
        <v/>
      </c>
      <c r="E4714" s="622" t="e">
        <f>D4714/'Project Data'!$D$22</f>
        <v>#VALUE!</v>
      </c>
      <c r="F4714" s="230" t="s">
        <v>44</v>
      </c>
      <c r="G4714" s="239" t="str" cm="1">
        <f t="array" ref="G4714">_xlfn.IFNA(_xlfn.IFS('32-Exterior Improvements'!F285="*",'32-Exterior Improvements'!E285,'32-Exterior Improvements'!H285="*",'32-Exterior Improvements'!G285,'32-Exterior Improvements'!J285="*",'32-Exterior Improvements'!I285,'32-Exterior Improvements'!L285="*",'32-Exterior Improvements'!K285,'32-Exterior Improvements'!N285="*",'32-Exterior Improvements'!M285,'32-Exterior Improvements'!P285="*",'32-Exterior Improvements'!O285,'32-Exterior Improvements'!R285="*",'32-Exterior Improvements'!Q285,'32-Exterior Improvements'!T285="*",'32-Exterior Improvements'!S285,'32-Exterior Improvements'!V285="*",'32-Exterior Improvements'!U285),"")</f>
        <v/>
      </c>
      <c r="H4714" s="236" t="e">
        <f>G4714/'Project Data'!$D$22</f>
        <v>#VALUE!</v>
      </c>
      <c r="I4714" s="230"/>
      <c r="J4714" s="247"/>
      <c r="K4714" s="242"/>
    </row>
    <row r="4715" spans="1:11" ht="15.6">
      <c r="A4715" s="410">
        <v>1</v>
      </c>
      <c r="B4715" s="644" t="s">
        <v>143</v>
      </c>
      <c r="C4715" s="645"/>
      <c r="D4715" s="394">
        <v>0</v>
      </c>
      <c r="E4715" s="394">
        <f>D4715/'Project Data'!$D$22</f>
        <v>0</v>
      </c>
      <c r="F4715" s="393" t="s">
        <v>44</v>
      </c>
      <c r="G4715" s="394" cm="1">
        <f t="array" ref="G4715">_xlfn.IFNA(_xlfn.IFS('33-Utilities'!F9="*",'33-Utilities'!E9,'33-Utilities'!H9="*",'33-Utilities'!G9,'33-Utilities'!J9="*",'33-Utilities'!I9,'33-Utilities'!L9="*",'33-Utilities'!K9,'33-Utilities'!N9="*",'33-Utilities'!M9,'33-Utilities'!P9="*",'33-Utilities'!O9,'33-Utilities'!R9="*",'33-Utilities'!Q9,'33-Utilities'!T9="*",'33-Utilities'!S9,'33-Utilities'!V9="*",'33-Utilities'!U9),"")</f>
        <v>0</v>
      </c>
      <c r="H4715" s="394">
        <f>G4715/'Project Data'!$D$22</f>
        <v>0</v>
      </c>
      <c r="I4715" s="395" t="str">
        <f>'33-Utilities'!W9</f>
        <v/>
      </c>
      <c r="J4715" s="396" t="str">
        <f>IFERROR(G4715-F4715, "--")</f>
        <v>--</v>
      </c>
      <c r="K4715" s="397"/>
    </row>
    <row r="4716" spans="1:11" s="171" customFormat="1" ht="15" hidden="1" customHeight="1">
      <c r="A4716" s="398" t="str">
        <f>'33-Utilities'!A11</f>
        <v xml:space="preserve"> </v>
      </c>
      <c r="B4716" s="399" t="str">
        <f>'33-Utilities'!B11</f>
        <v>33 00 00 Utilities</v>
      </c>
      <c r="C4716" s="399"/>
      <c r="D4716" s="402" t="str" cm="1">
        <f t="array" ref="D4716">_xlfn.IFNA(_xlfn.IFS('33-Utilities'!D11="*",'33-Utilities'!C11,'33-Utilities'!F11="*",'33-Utilities'!E11,'33-Utilities'!H11="*",'33-Utilities'!G11,'33-Utilities'!J11="*",'33-Utilities'!I11,'33-Utilities'!L11="*",'33-Utilities'!K11,'33-Utilities'!N11="*",'33-Utilities'!M11,'33-Utilities'!P11="*",'33-Utilities'!O11,'33-Utilities'!R11="*",'33-Utilities'!Q11,'33-Utilities'!T11="*",'33-Utilities'!S11),"")</f>
        <v/>
      </c>
      <c r="E4716" s="402" t="e">
        <f>D4716/'Project Data'!$D$22</f>
        <v>#VALUE!</v>
      </c>
      <c r="F4716" s="422" t="s">
        <v>44</v>
      </c>
      <c r="G4716" s="423" t="str" cm="1">
        <f t="array" ref="G4716">_xlfn.IFNA(_xlfn.IFS('33-Utilities'!F11="*",'33-Utilities'!E11,'33-Utilities'!H11="*",'33-Utilities'!G11,'33-Utilities'!J11="*",'33-Utilities'!I11,'33-Utilities'!L11="*",'33-Utilities'!K11,'33-Utilities'!N11="*",'33-Utilities'!M11,'33-Utilities'!P11="*",'33-Utilities'!O11,'33-Utilities'!R11="*",'33-Utilities'!Q11,'33-Utilities'!T11="*",'33-Utilities'!S11,'33-Utilities'!V11="*",'33-Utilities'!U11),"")</f>
        <v/>
      </c>
      <c r="H4716" s="402" t="e">
        <f>G4716/'Project Data'!$D$22</f>
        <v>#VALUE!</v>
      </c>
      <c r="I4716" s="424"/>
      <c r="J4716" s="425"/>
      <c r="K4716" s="404"/>
    </row>
    <row r="4717" spans="1:11" s="147" customFormat="1" ht="15" hidden="1" customHeight="1">
      <c r="A4717" s="198">
        <f>'33-Utilities'!A12</f>
        <v>0</v>
      </c>
      <c r="B4717" s="399" t="str">
        <f>'33-Utilities'!B12</f>
        <v>33 01 10.51 Water Utility Intake Cleaning and Maintenance</v>
      </c>
      <c r="C4717" s="399"/>
      <c r="D4717" s="402" t="str" cm="1">
        <f t="array" ref="D4717">_xlfn.IFNA(_xlfn.IFS('33-Utilities'!D12="*",'33-Utilities'!C12,'33-Utilities'!F12="*",'33-Utilities'!E12,'33-Utilities'!H12="*",'33-Utilities'!G12,'33-Utilities'!J12="*",'33-Utilities'!I12,'33-Utilities'!L12="*",'33-Utilities'!K12,'33-Utilities'!N12="*",'33-Utilities'!M12,'33-Utilities'!P12="*",'33-Utilities'!O12,'33-Utilities'!R12="*",'33-Utilities'!Q12,'33-Utilities'!T12="*",'33-Utilities'!S12),"")</f>
        <v/>
      </c>
      <c r="E4717" s="402" t="e">
        <f>D4717/'Project Data'!$D$22</f>
        <v>#VALUE!</v>
      </c>
      <c r="F4717" s="163" t="s">
        <v>44</v>
      </c>
      <c r="G4717" s="239" t="str" cm="1">
        <f t="array" ref="G4717">_xlfn.IFNA(_xlfn.IFS('33-Utilities'!F12="*",'33-Utilities'!E12,'33-Utilities'!H12="*",'33-Utilities'!G12,'33-Utilities'!J12="*",'33-Utilities'!I12,'33-Utilities'!L12="*",'33-Utilities'!K12,'33-Utilities'!N12="*",'33-Utilities'!M12,'33-Utilities'!P12="*",'33-Utilities'!O12,'33-Utilities'!R12="*",'33-Utilities'!Q12,'33-Utilities'!T12="*",'33-Utilities'!S12,'33-Utilities'!V12="*",'33-Utilities'!U12),"")</f>
        <v/>
      </c>
      <c r="H4717" s="236" t="e">
        <f>G4717/'Project Data'!$D$22</f>
        <v>#VALUE!</v>
      </c>
      <c r="I4717" s="186"/>
      <c r="J4717" s="224"/>
      <c r="K4717" s="242"/>
    </row>
    <row r="4718" spans="1:11" s="147" customFormat="1" ht="15" hidden="1" customHeight="1">
      <c r="A4718" s="198">
        <f>'33-Utilities'!A13</f>
        <v>0</v>
      </c>
      <c r="B4718" s="399" t="str">
        <f>'33-Utilities'!B13</f>
        <v>33 01 10.53 Flushing of Water Utility Piping</v>
      </c>
      <c r="C4718" s="399"/>
      <c r="D4718" s="402" t="str" cm="1">
        <f t="array" ref="D4718">_xlfn.IFNA(_xlfn.IFS('33-Utilities'!D13="*",'33-Utilities'!C13,'33-Utilities'!F13="*",'33-Utilities'!E13,'33-Utilities'!H13="*",'33-Utilities'!G13,'33-Utilities'!J13="*",'33-Utilities'!I13,'33-Utilities'!L13="*",'33-Utilities'!K13,'33-Utilities'!N13="*",'33-Utilities'!M13,'33-Utilities'!P13="*",'33-Utilities'!O13,'33-Utilities'!R13="*",'33-Utilities'!Q13,'33-Utilities'!T13="*",'33-Utilities'!S13),"")</f>
        <v/>
      </c>
      <c r="E4718" s="402" t="e">
        <f>D4718/'Project Data'!$D$22</f>
        <v>#VALUE!</v>
      </c>
      <c r="F4718" s="163" t="s">
        <v>44</v>
      </c>
      <c r="G4718" s="239" t="str" cm="1">
        <f t="array" ref="G4718">_xlfn.IFNA(_xlfn.IFS('33-Utilities'!F13="*",'33-Utilities'!E13,'33-Utilities'!H13="*",'33-Utilities'!G13,'33-Utilities'!J13="*",'33-Utilities'!I13,'33-Utilities'!L13="*",'33-Utilities'!K13,'33-Utilities'!N13="*",'33-Utilities'!M13,'33-Utilities'!P13="*",'33-Utilities'!O13,'33-Utilities'!R13="*",'33-Utilities'!Q13,'33-Utilities'!T13="*",'33-Utilities'!S13,'33-Utilities'!V13="*",'33-Utilities'!U13),"")</f>
        <v/>
      </c>
      <c r="H4718" s="236" t="e">
        <f>G4718/'Project Data'!$D$22</f>
        <v>#VALUE!</v>
      </c>
      <c r="I4718" s="186"/>
      <c r="J4718" s="224"/>
      <c r="K4718" s="242"/>
    </row>
    <row r="4719" spans="1:11" s="147" customFormat="1" ht="15" hidden="1" customHeight="1">
      <c r="A4719" s="198">
        <f>'33-Utilities'!A14</f>
        <v>0</v>
      </c>
      <c r="B4719" s="399" t="str">
        <f>'33-Utilities'!B14</f>
        <v>33 01 10.54 Cleaning of Water Utility Piping</v>
      </c>
      <c r="C4719" s="399"/>
      <c r="D4719" s="402" t="str" cm="1">
        <f t="array" ref="D4719">_xlfn.IFNA(_xlfn.IFS('33-Utilities'!D14="*",'33-Utilities'!C14,'33-Utilities'!F14="*",'33-Utilities'!E14,'33-Utilities'!H14="*",'33-Utilities'!G14,'33-Utilities'!J14="*",'33-Utilities'!I14,'33-Utilities'!L14="*",'33-Utilities'!K14,'33-Utilities'!N14="*",'33-Utilities'!M14,'33-Utilities'!P14="*",'33-Utilities'!O14,'33-Utilities'!R14="*",'33-Utilities'!Q14,'33-Utilities'!T14="*",'33-Utilities'!S14),"")</f>
        <v/>
      </c>
      <c r="E4719" s="402" t="e">
        <f>D4719/'Project Data'!$D$22</f>
        <v>#VALUE!</v>
      </c>
      <c r="F4719" s="163" t="s">
        <v>44</v>
      </c>
      <c r="G4719" s="239" t="str" cm="1">
        <f t="array" ref="G4719">_xlfn.IFNA(_xlfn.IFS('33-Utilities'!F14="*",'33-Utilities'!E14,'33-Utilities'!H14="*",'33-Utilities'!G14,'33-Utilities'!J14="*",'33-Utilities'!I14,'33-Utilities'!L14="*",'33-Utilities'!K14,'33-Utilities'!N14="*",'33-Utilities'!M14,'33-Utilities'!P14="*",'33-Utilities'!O14,'33-Utilities'!R14="*",'33-Utilities'!Q14,'33-Utilities'!T14="*",'33-Utilities'!S14,'33-Utilities'!V14="*",'33-Utilities'!U14),"")</f>
        <v/>
      </c>
      <c r="H4719" s="236" t="e">
        <f>G4719/'Project Data'!$D$22</f>
        <v>#VALUE!</v>
      </c>
      <c r="I4719" s="186"/>
      <c r="J4719" s="224"/>
      <c r="K4719" s="242"/>
    </row>
    <row r="4720" spans="1:11" s="147" customFormat="1" ht="15" hidden="1" customHeight="1">
      <c r="A4720" s="198">
        <f>'33-Utilities'!A15</f>
        <v>0</v>
      </c>
      <c r="B4720" s="399" t="str">
        <f>'33-Utilities'!B15</f>
        <v>33 01 10.56 Cleaning of Water Utility Storage Tanks</v>
      </c>
      <c r="C4720" s="399"/>
      <c r="D4720" s="402" t="str" cm="1">
        <f t="array" ref="D4720">_xlfn.IFNA(_xlfn.IFS('33-Utilities'!D15="*",'33-Utilities'!C15,'33-Utilities'!F15="*",'33-Utilities'!E15,'33-Utilities'!H15="*",'33-Utilities'!G15,'33-Utilities'!J15="*",'33-Utilities'!I15,'33-Utilities'!L15="*",'33-Utilities'!K15,'33-Utilities'!N15="*",'33-Utilities'!M15,'33-Utilities'!P15="*",'33-Utilities'!O15,'33-Utilities'!R15="*",'33-Utilities'!Q15,'33-Utilities'!T15="*",'33-Utilities'!S15),"")</f>
        <v/>
      </c>
      <c r="E4720" s="402" t="e">
        <f>D4720/'Project Data'!$D$22</f>
        <v>#VALUE!</v>
      </c>
      <c r="F4720" s="163" t="s">
        <v>44</v>
      </c>
      <c r="G4720" s="239" t="str" cm="1">
        <f t="array" ref="G4720">_xlfn.IFNA(_xlfn.IFS('33-Utilities'!F15="*",'33-Utilities'!E15,'33-Utilities'!H15="*",'33-Utilities'!G15,'33-Utilities'!J15="*",'33-Utilities'!I15,'33-Utilities'!L15="*",'33-Utilities'!K15,'33-Utilities'!N15="*",'33-Utilities'!M15,'33-Utilities'!P15="*",'33-Utilities'!O15,'33-Utilities'!R15="*",'33-Utilities'!Q15,'33-Utilities'!T15="*",'33-Utilities'!S15,'33-Utilities'!V15="*",'33-Utilities'!U15),"")</f>
        <v/>
      </c>
      <c r="H4720" s="236" t="e">
        <f>G4720/'Project Data'!$D$22</f>
        <v>#VALUE!</v>
      </c>
      <c r="I4720" s="186"/>
      <c r="J4720" s="224"/>
      <c r="K4720" s="242"/>
    </row>
    <row r="4721" spans="1:11" s="147" customFormat="1" ht="15" hidden="1" customHeight="1">
      <c r="A4721" s="198">
        <f>'33-Utilities'!A16</f>
        <v>0</v>
      </c>
      <c r="B4721" s="399" t="str">
        <f>'33-Utilities'!B16</f>
        <v>33 01 10.58 Disinfection of Water Utility Piping Systems</v>
      </c>
      <c r="C4721" s="399"/>
      <c r="D4721" s="402" t="str" cm="1">
        <f t="array" ref="D4721">_xlfn.IFNA(_xlfn.IFS('33-Utilities'!D16="*",'33-Utilities'!C16,'33-Utilities'!F16="*",'33-Utilities'!E16,'33-Utilities'!H16="*",'33-Utilities'!G16,'33-Utilities'!J16="*",'33-Utilities'!I16,'33-Utilities'!L16="*",'33-Utilities'!K16,'33-Utilities'!N16="*",'33-Utilities'!M16,'33-Utilities'!P16="*",'33-Utilities'!O16,'33-Utilities'!R16="*",'33-Utilities'!Q16,'33-Utilities'!T16="*",'33-Utilities'!S16),"")</f>
        <v/>
      </c>
      <c r="E4721" s="402" t="e">
        <f>D4721/'Project Data'!$D$22</f>
        <v>#VALUE!</v>
      </c>
      <c r="F4721" s="163" t="s">
        <v>44</v>
      </c>
      <c r="G4721" s="239" t="str" cm="1">
        <f t="array" ref="G4721">_xlfn.IFNA(_xlfn.IFS('33-Utilities'!F16="*",'33-Utilities'!E16,'33-Utilities'!H16="*",'33-Utilities'!G16,'33-Utilities'!J16="*",'33-Utilities'!I16,'33-Utilities'!L16="*",'33-Utilities'!K16,'33-Utilities'!N16="*",'33-Utilities'!M16,'33-Utilities'!P16="*",'33-Utilities'!O16,'33-Utilities'!R16="*",'33-Utilities'!Q16,'33-Utilities'!T16="*",'33-Utilities'!S16,'33-Utilities'!V16="*",'33-Utilities'!U16),"")</f>
        <v/>
      </c>
      <c r="H4721" s="236" t="e">
        <f>G4721/'Project Data'!$D$22</f>
        <v>#VALUE!</v>
      </c>
      <c r="I4721" s="186"/>
      <c r="J4721" s="224"/>
      <c r="K4721" s="242"/>
    </row>
    <row r="4722" spans="1:11" s="147" customFormat="1" ht="15" hidden="1" customHeight="1">
      <c r="A4722" s="198">
        <f>'33-Utilities'!A17</f>
        <v>0</v>
      </c>
      <c r="B4722" s="399" t="str">
        <f>'33-Utilities'!B17</f>
        <v>33 01 10.91 Rehabilitation of Water Supply Wells</v>
      </c>
      <c r="C4722" s="399"/>
      <c r="D4722" s="402" t="str" cm="1">
        <f t="array" ref="D4722">_xlfn.IFNA(_xlfn.IFS('33-Utilities'!D17="*",'33-Utilities'!C17,'33-Utilities'!F17="*",'33-Utilities'!E17,'33-Utilities'!H17="*",'33-Utilities'!G17,'33-Utilities'!J17="*",'33-Utilities'!I17,'33-Utilities'!L17="*",'33-Utilities'!K17,'33-Utilities'!N17="*",'33-Utilities'!M17,'33-Utilities'!P17="*",'33-Utilities'!O17,'33-Utilities'!R17="*",'33-Utilities'!Q17,'33-Utilities'!T17="*",'33-Utilities'!S17),"")</f>
        <v/>
      </c>
      <c r="E4722" s="402" t="e">
        <f>D4722/'Project Data'!$D$22</f>
        <v>#VALUE!</v>
      </c>
      <c r="F4722" s="163" t="s">
        <v>44</v>
      </c>
      <c r="G4722" s="239" t="str" cm="1">
        <f t="array" ref="G4722">_xlfn.IFNA(_xlfn.IFS('33-Utilities'!F17="*",'33-Utilities'!E17,'33-Utilities'!H17="*",'33-Utilities'!G17,'33-Utilities'!J17="*",'33-Utilities'!I17,'33-Utilities'!L17="*",'33-Utilities'!K17,'33-Utilities'!N17="*",'33-Utilities'!M17,'33-Utilities'!P17="*",'33-Utilities'!O17,'33-Utilities'!R17="*",'33-Utilities'!Q17,'33-Utilities'!T17="*",'33-Utilities'!S17,'33-Utilities'!V17="*",'33-Utilities'!U17),"")</f>
        <v/>
      </c>
      <c r="H4722" s="236" t="e">
        <f>G4722/'Project Data'!$D$22</f>
        <v>#VALUE!</v>
      </c>
      <c r="I4722" s="186"/>
      <c r="J4722" s="224"/>
      <c r="K4722" s="242"/>
    </row>
    <row r="4723" spans="1:11" s="147" customFormat="1" ht="15" hidden="1" customHeight="1">
      <c r="A4723" s="198">
        <f>'33-Utilities'!A18</f>
        <v>0</v>
      </c>
      <c r="B4723" s="399" t="str">
        <f>'33-Utilities'!B18</f>
        <v>33 01 12 Inspection and Testing of Water Utilities</v>
      </c>
      <c r="C4723" s="399"/>
      <c r="D4723" s="402" t="str" cm="1">
        <f t="array" ref="D4723">_xlfn.IFNA(_xlfn.IFS('33-Utilities'!D18="*",'33-Utilities'!C18,'33-Utilities'!F18="*",'33-Utilities'!E18,'33-Utilities'!H18="*",'33-Utilities'!G18,'33-Utilities'!J18="*",'33-Utilities'!I18,'33-Utilities'!L18="*",'33-Utilities'!K18,'33-Utilities'!N18="*",'33-Utilities'!M18,'33-Utilities'!P18="*",'33-Utilities'!O18,'33-Utilities'!R18="*",'33-Utilities'!Q18,'33-Utilities'!T18="*",'33-Utilities'!S18),"")</f>
        <v/>
      </c>
      <c r="E4723" s="402" t="e">
        <f>D4723/'Project Data'!$D$22</f>
        <v>#VALUE!</v>
      </c>
      <c r="F4723" s="163" t="s">
        <v>44</v>
      </c>
      <c r="G4723" s="239" t="str" cm="1">
        <f t="array" ref="G4723">_xlfn.IFNA(_xlfn.IFS('33-Utilities'!F18="*",'33-Utilities'!E18,'33-Utilities'!H18="*",'33-Utilities'!G18,'33-Utilities'!J18="*",'33-Utilities'!I18,'33-Utilities'!L18="*",'33-Utilities'!K18,'33-Utilities'!N18="*",'33-Utilities'!M18,'33-Utilities'!P18="*",'33-Utilities'!O18,'33-Utilities'!R18="*",'33-Utilities'!Q18,'33-Utilities'!T18="*",'33-Utilities'!S18,'33-Utilities'!V18="*",'33-Utilities'!U18),"")</f>
        <v/>
      </c>
      <c r="H4723" s="236" t="e">
        <f>G4723/'Project Data'!$D$22</f>
        <v>#VALUE!</v>
      </c>
      <c r="I4723" s="186"/>
      <c r="J4723" s="224"/>
      <c r="K4723" s="242"/>
    </row>
    <row r="4724" spans="1:11" s="147" customFormat="1" ht="15" hidden="1" customHeight="1">
      <c r="A4724" s="198">
        <f>'33-Utilities'!A19</f>
        <v>0</v>
      </c>
      <c r="B4724" s="399" t="str">
        <f>'33-Utilities'!B19</f>
        <v>33 01 30.11 Television Inspection of Sewers</v>
      </c>
      <c r="C4724" s="399"/>
      <c r="D4724" s="402" t="str" cm="1">
        <f t="array" ref="D4724">_xlfn.IFNA(_xlfn.IFS('33-Utilities'!D19="*",'33-Utilities'!C19,'33-Utilities'!F19="*",'33-Utilities'!E19,'33-Utilities'!H19="*",'33-Utilities'!G19,'33-Utilities'!J19="*",'33-Utilities'!I19,'33-Utilities'!L19="*",'33-Utilities'!K19,'33-Utilities'!N19="*",'33-Utilities'!M19,'33-Utilities'!P19="*",'33-Utilities'!O19,'33-Utilities'!R19="*",'33-Utilities'!Q19,'33-Utilities'!T19="*",'33-Utilities'!S19),"")</f>
        <v/>
      </c>
      <c r="E4724" s="402" t="e">
        <f>D4724/'Project Data'!$D$22</f>
        <v>#VALUE!</v>
      </c>
      <c r="F4724" s="163" t="s">
        <v>44</v>
      </c>
      <c r="G4724" s="239" t="str" cm="1">
        <f t="array" ref="G4724">_xlfn.IFNA(_xlfn.IFS('33-Utilities'!F19="*",'33-Utilities'!E19,'33-Utilities'!H19="*",'33-Utilities'!G19,'33-Utilities'!J19="*",'33-Utilities'!I19,'33-Utilities'!L19="*",'33-Utilities'!K19,'33-Utilities'!N19="*",'33-Utilities'!M19,'33-Utilities'!P19="*",'33-Utilities'!O19,'33-Utilities'!R19="*",'33-Utilities'!Q19,'33-Utilities'!T19="*",'33-Utilities'!S19,'33-Utilities'!V19="*",'33-Utilities'!U19),"")</f>
        <v/>
      </c>
      <c r="H4724" s="236" t="e">
        <f>G4724/'Project Data'!$D$22</f>
        <v>#VALUE!</v>
      </c>
      <c r="I4724" s="186"/>
      <c r="J4724" s="224"/>
      <c r="K4724" s="242"/>
    </row>
    <row r="4725" spans="1:11" s="147" customFormat="1" ht="15" hidden="1" customHeight="1">
      <c r="A4725" s="198">
        <f>'33-Utilities'!A20</f>
        <v>0</v>
      </c>
      <c r="B4725" s="399" t="str">
        <f>'33-Utilities'!B20</f>
        <v>33 01 30.13 Dye Testing of Sewers</v>
      </c>
      <c r="C4725" s="399"/>
      <c r="D4725" s="402" t="str" cm="1">
        <f t="array" ref="D4725">_xlfn.IFNA(_xlfn.IFS('33-Utilities'!D20="*",'33-Utilities'!C20,'33-Utilities'!F20="*",'33-Utilities'!E20,'33-Utilities'!H20="*",'33-Utilities'!G20,'33-Utilities'!J20="*",'33-Utilities'!I20,'33-Utilities'!L20="*",'33-Utilities'!K20,'33-Utilities'!N20="*",'33-Utilities'!M20,'33-Utilities'!P20="*",'33-Utilities'!O20,'33-Utilities'!R20="*",'33-Utilities'!Q20,'33-Utilities'!T20="*",'33-Utilities'!S20),"")</f>
        <v/>
      </c>
      <c r="E4725" s="402" t="e">
        <f>D4725/'Project Data'!$D$22</f>
        <v>#VALUE!</v>
      </c>
      <c r="F4725" s="163" t="s">
        <v>44</v>
      </c>
      <c r="G4725" s="239" t="str" cm="1">
        <f t="array" ref="G4725">_xlfn.IFNA(_xlfn.IFS('33-Utilities'!F20="*",'33-Utilities'!E20,'33-Utilities'!H20="*",'33-Utilities'!G20,'33-Utilities'!J20="*",'33-Utilities'!I20,'33-Utilities'!L20="*",'33-Utilities'!K20,'33-Utilities'!N20="*",'33-Utilities'!M20,'33-Utilities'!P20="*",'33-Utilities'!O20,'33-Utilities'!R20="*",'33-Utilities'!Q20,'33-Utilities'!T20="*",'33-Utilities'!S20,'33-Utilities'!V20="*",'33-Utilities'!U20),"")</f>
        <v/>
      </c>
      <c r="H4725" s="236" t="e">
        <f>G4725/'Project Data'!$D$22</f>
        <v>#VALUE!</v>
      </c>
      <c r="I4725" s="186"/>
      <c r="J4725" s="224"/>
      <c r="K4725" s="242"/>
    </row>
    <row r="4726" spans="1:11" s="147" customFormat="1" ht="15" hidden="1" customHeight="1">
      <c r="A4726" s="198">
        <f>'33-Utilities'!A21</f>
        <v>0</v>
      </c>
      <c r="B4726" s="399" t="str">
        <f>'33-Utilities'!B21</f>
        <v>33 01 30.16 Smoke Testing</v>
      </c>
      <c r="C4726" s="399"/>
      <c r="D4726" s="402" t="str" cm="1">
        <f t="array" ref="D4726">_xlfn.IFNA(_xlfn.IFS('33-Utilities'!D21="*",'33-Utilities'!C21,'33-Utilities'!F21="*",'33-Utilities'!E21,'33-Utilities'!H21="*",'33-Utilities'!G21,'33-Utilities'!J21="*",'33-Utilities'!I21,'33-Utilities'!L21="*",'33-Utilities'!K21,'33-Utilities'!N21="*",'33-Utilities'!M21,'33-Utilities'!P21="*",'33-Utilities'!O21,'33-Utilities'!R21="*",'33-Utilities'!Q21,'33-Utilities'!T21="*",'33-Utilities'!S21),"")</f>
        <v/>
      </c>
      <c r="E4726" s="402" t="e">
        <f>D4726/'Project Data'!$D$22</f>
        <v>#VALUE!</v>
      </c>
      <c r="F4726" s="163" t="s">
        <v>44</v>
      </c>
      <c r="G4726" s="239" t="str" cm="1">
        <f t="array" ref="G4726">_xlfn.IFNA(_xlfn.IFS('33-Utilities'!F21="*",'33-Utilities'!E21,'33-Utilities'!H21="*",'33-Utilities'!G21,'33-Utilities'!J21="*",'33-Utilities'!I21,'33-Utilities'!L21="*",'33-Utilities'!K21,'33-Utilities'!N21="*",'33-Utilities'!M21,'33-Utilities'!P21="*",'33-Utilities'!O21,'33-Utilities'!R21="*",'33-Utilities'!Q21,'33-Utilities'!T21="*",'33-Utilities'!S21,'33-Utilities'!V21="*",'33-Utilities'!U21),"")</f>
        <v/>
      </c>
      <c r="H4726" s="236" t="e">
        <f>G4726/'Project Data'!$D$22</f>
        <v>#VALUE!</v>
      </c>
      <c r="I4726" s="186"/>
      <c r="J4726" s="224"/>
      <c r="K4726" s="242"/>
    </row>
    <row r="4727" spans="1:11" s="147" customFormat="1" ht="15" hidden="1" customHeight="1">
      <c r="A4727" s="198">
        <f>'33-Utilities'!A22</f>
        <v>0</v>
      </c>
      <c r="B4727" s="399" t="str">
        <f>'33-Utilities'!B22</f>
        <v>33 01 30.81 Manhole Rehabilitation</v>
      </c>
      <c r="C4727" s="399"/>
      <c r="D4727" s="402" t="str" cm="1">
        <f t="array" ref="D4727">_xlfn.IFNA(_xlfn.IFS('33-Utilities'!D22="*",'33-Utilities'!C22,'33-Utilities'!F22="*",'33-Utilities'!E22,'33-Utilities'!H22="*",'33-Utilities'!G22,'33-Utilities'!J22="*",'33-Utilities'!I22,'33-Utilities'!L22="*",'33-Utilities'!K22,'33-Utilities'!N22="*",'33-Utilities'!M22,'33-Utilities'!P22="*",'33-Utilities'!O22,'33-Utilities'!R22="*",'33-Utilities'!Q22,'33-Utilities'!T22="*",'33-Utilities'!S22),"")</f>
        <v/>
      </c>
      <c r="E4727" s="402" t="e">
        <f>D4727/'Project Data'!$D$22</f>
        <v>#VALUE!</v>
      </c>
      <c r="F4727" s="163" t="s">
        <v>44</v>
      </c>
      <c r="G4727" s="239" t="str" cm="1">
        <f t="array" ref="G4727">_xlfn.IFNA(_xlfn.IFS('33-Utilities'!F22="*",'33-Utilities'!E22,'33-Utilities'!H22="*",'33-Utilities'!G22,'33-Utilities'!J22="*",'33-Utilities'!I22,'33-Utilities'!L22="*",'33-Utilities'!K22,'33-Utilities'!N22="*",'33-Utilities'!M22,'33-Utilities'!P22="*",'33-Utilities'!O22,'33-Utilities'!R22="*",'33-Utilities'!Q22,'33-Utilities'!T22="*",'33-Utilities'!S22,'33-Utilities'!V22="*",'33-Utilities'!U22),"")</f>
        <v/>
      </c>
      <c r="H4727" s="236" t="e">
        <f>G4727/'Project Data'!$D$22</f>
        <v>#VALUE!</v>
      </c>
      <c r="I4727" s="186"/>
      <c r="J4727" s="224"/>
      <c r="K4727" s="242"/>
    </row>
    <row r="4728" spans="1:11" s="147" customFormat="1" ht="15" hidden="1" customHeight="1">
      <c r="A4728" s="198">
        <f>'33-Utilities'!A23</f>
        <v>0</v>
      </c>
      <c r="B4728" s="399" t="str">
        <f>'33-Utilities'!B23</f>
        <v>33 01 30.86 Manhole Rim Adjustment</v>
      </c>
      <c r="C4728" s="399"/>
      <c r="D4728" s="402" t="str" cm="1">
        <f t="array" ref="D4728">_xlfn.IFNA(_xlfn.IFS('33-Utilities'!D23="*",'33-Utilities'!C23,'33-Utilities'!F23="*",'33-Utilities'!E23,'33-Utilities'!H23="*",'33-Utilities'!G23,'33-Utilities'!J23="*",'33-Utilities'!I23,'33-Utilities'!L23="*",'33-Utilities'!K23,'33-Utilities'!N23="*",'33-Utilities'!M23,'33-Utilities'!P23="*",'33-Utilities'!O23,'33-Utilities'!R23="*",'33-Utilities'!Q23,'33-Utilities'!T23="*",'33-Utilities'!S23),"")</f>
        <v/>
      </c>
      <c r="E4728" s="402" t="e">
        <f>D4728/'Project Data'!$D$22</f>
        <v>#VALUE!</v>
      </c>
      <c r="F4728" s="163" t="s">
        <v>44</v>
      </c>
      <c r="G4728" s="239" t="str" cm="1">
        <f t="array" ref="G4728">_xlfn.IFNA(_xlfn.IFS('33-Utilities'!F23="*",'33-Utilities'!E23,'33-Utilities'!H23="*",'33-Utilities'!G23,'33-Utilities'!J23="*",'33-Utilities'!I23,'33-Utilities'!L23="*",'33-Utilities'!K23,'33-Utilities'!N23="*",'33-Utilities'!M23,'33-Utilities'!P23="*",'33-Utilities'!O23,'33-Utilities'!R23="*",'33-Utilities'!Q23,'33-Utilities'!T23="*",'33-Utilities'!S23,'33-Utilities'!V23="*",'33-Utilities'!U23),"")</f>
        <v/>
      </c>
      <c r="H4728" s="236" t="e">
        <f>G4728/'Project Data'!$D$22</f>
        <v>#VALUE!</v>
      </c>
      <c r="I4728" s="186"/>
      <c r="J4728" s="224"/>
      <c r="K4728" s="242"/>
    </row>
    <row r="4729" spans="1:11" s="147" customFormat="1" ht="15" hidden="1" customHeight="1">
      <c r="A4729" s="198">
        <f>'33-Utilities'!A24</f>
        <v>0</v>
      </c>
      <c r="B4729" s="399" t="str">
        <f>'33-Utilities'!B24</f>
        <v>33 01 34.33 Maintenance of Onsite Sand Filters</v>
      </c>
      <c r="C4729" s="399"/>
      <c r="D4729" s="402" t="str" cm="1">
        <f t="array" ref="D4729">_xlfn.IFNA(_xlfn.IFS('33-Utilities'!D24="*",'33-Utilities'!C24,'33-Utilities'!F24="*",'33-Utilities'!E24,'33-Utilities'!H24="*",'33-Utilities'!G24,'33-Utilities'!J24="*",'33-Utilities'!I24,'33-Utilities'!L24="*",'33-Utilities'!K24,'33-Utilities'!N24="*",'33-Utilities'!M24,'33-Utilities'!P24="*",'33-Utilities'!O24,'33-Utilities'!R24="*",'33-Utilities'!Q24,'33-Utilities'!T24="*",'33-Utilities'!S24),"")</f>
        <v/>
      </c>
      <c r="E4729" s="402" t="e">
        <f>D4729/'Project Data'!$D$22</f>
        <v>#VALUE!</v>
      </c>
      <c r="F4729" s="163" t="s">
        <v>44</v>
      </c>
      <c r="G4729" s="239" t="str" cm="1">
        <f t="array" ref="G4729">_xlfn.IFNA(_xlfn.IFS('33-Utilities'!F24="*",'33-Utilities'!E24,'33-Utilities'!H24="*",'33-Utilities'!G24,'33-Utilities'!J24="*",'33-Utilities'!I24,'33-Utilities'!L24="*",'33-Utilities'!K24,'33-Utilities'!N24="*",'33-Utilities'!M24,'33-Utilities'!P24="*",'33-Utilities'!O24,'33-Utilities'!R24="*",'33-Utilities'!Q24,'33-Utilities'!T24="*",'33-Utilities'!S24,'33-Utilities'!V24="*",'33-Utilities'!U24),"")</f>
        <v/>
      </c>
      <c r="H4729" s="236" t="e">
        <f>G4729/'Project Data'!$D$22</f>
        <v>#VALUE!</v>
      </c>
      <c r="I4729" s="186"/>
      <c r="J4729" s="224"/>
      <c r="K4729" s="242"/>
    </row>
    <row r="4730" spans="1:11" s="147" customFormat="1" ht="15" hidden="1" customHeight="1">
      <c r="A4730" s="198">
        <f>'33-Utilities'!A25</f>
        <v>0</v>
      </c>
      <c r="B4730" s="399" t="str">
        <f>'33-Utilities'!B25</f>
        <v>33 01 70.51 Electrical Utility Visual Inspection</v>
      </c>
      <c r="C4730" s="399"/>
      <c r="D4730" s="402" t="str" cm="1">
        <f t="array" ref="D4730">_xlfn.IFNA(_xlfn.IFS('33-Utilities'!D25="*",'33-Utilities'!C25,'33-Utilities'!F25="*",'33-Utilities'!E25,'33-Utilities'!H25="*",'33-Utilities'!G25,'33-Utilities'!J25="*",'33-Utilities'!I25,'33-Utilities'!L25="*",'33-Utilities'!K25,'33-Utilities'!N25="*",'33-Utilities'!M25,'33-Utilities'!P25="*",'33-Utilities'!O25,'33-Utilities'!R25="*",'33-Utilities'!Q25,'33-Utilities'!T25="*",'33-Utilities'!S25),"")</f>
        <v/>
      </c>
      <c r="E4730" s="402" t="e">
        <f>D4730/'Project Data'!$D$22</f>
        <v>#VALUE!</v>
      </c>
      <c r="F4730" s="163" t="s">
        <v>44</v>
      </c>
      <c r="G4730" s="239" t="str" cm="1">
        <f t="array" ref="G4730">_xlfn.IFNA(_xlfn.IFS('33-Utilities'!F25="*",'33-Utilities'!E25,'33-Utilities'!H25="*",'33-Utilities'!G25,'33-Utilities'!J25="*",'33-Utilities'!I25,'33-Utilities'!L25="*",'33-Utilities'!K25,'33-Utilities'!N25="*",'33-Utilities'!M25,'33-Utilities'!P25="*",'33-Utilities'!O25,'33-Utilities'!R25="*",'33-Utilities'!Q25,'33-Utilities'!T25="*",'33-Utilities'!S25,'33-Utilities'!V25="*",'33-Utilities'!U25),"")</f>
        <v/>
      </c>
      <c r="H4730" s="236" t="e">
        <f>G4730/'Project Data'!$D$22</f>
        <v>#VALUE!</v>
      </c>
      <c r="I4730" s="186"/>
      <c r="J4730" s="224"/>
      <c r="K4730" s="242"/>
    </row>
    <row r="4731" spans="1:11" s="147" customFormat="1" ht="15" hidden="1" customHeight="1">
      <c r="A4731" s="198">
        <f>'33-Utilities'!A26</f>
        <v>0</v>
      </c>
      <c r="B4731" s="399" t="str">
        <f>'33-Utilities'!B26</f>
        <v>33 01 80.51 Communication Utility Visual Inspection</v>
      </c>
      <c r="C4731" s="399"/>
      <c r="D4731" s="402" t="str" cm="1">
        <f t="array" ref="D4731">_xlfn.IFNA(_xlfn.IFS('33-Utilities'!D26="*",'33-Utilities'!C26,'33-Utilities'!F26="*",'33-Utilities'!E26,'33-Utilities'!H26="*",'33-Utilities'!G26,'33-Utilities'!J26="*",'33-Utilities'!I26,'33-Utilities'!L26="*",'33-Utilities'!K26,'33-Utilities'!N26="*",'33-Utilities'!M26,'33-Utilities'!P26="*",'33-Utilities'!O26,'33-Utilities'!R26="*",'33-Utilities'!Q26,'33-Utilities'!T26="*",'33-Utilities'!S26),"")</f>
        <v/>
      </c>
      <c r="E4731" s="402" t="e">
        <f>D4731/'Project Data'!$D$22</f>
        <v>#VALUE!</v>
      </c>
      <c r="F4731" s="163" t="s">
        <v>44</v>
      </c>
      <c r="G4731" s="239" t="str" cm="1">
        <f t="array" ref="G4731">_xlfn.IFNA(_xlfn.IFS('33-Utilities'!F26="*",'33-Utilities'!E26,'33-Utilities'!H26="*",'33-Utilities'!G26,'33-Utilities'!J26="*",'33-Utilities'!I26,'33-Utilities'!L26="*",'33-Utilities'!K26,'33-Utilities'!N26="*",'33-Utilities'!M26,'33-Utilities'!P26="*",'33-Utilities'!O26,'33-Utilities'!R26="*",'33-Utilities'!Q26,'33-Utilities'!T26="*",'33-Utilities'!S26,'33-Utilities'!V26="*",'33-Utilities'!U26),"")</f>
        <v/>
      </c>
      <c r="H4731" s="236" t="e">
        <f>G4731/'Project Data'!$D$22</f>
        <v>#VALUE!</v>
      </c>
      <c r="I4731" s="186"/>
      <c r="J4731" s="224"/>
      <c r="K4731" s="242"/>
    </row>
    <row r="4732" spans="1:11" s="147" customFormat="1" ht="15" hidden="1" customHeight="1">
      <c r="A4732" s="198">
        <f>'33-Utilities'!A27</f>
        <v>0</v>
      </c>
      <c r="B4732" s="399" t="str">
        <f>'33-Utilities'!B27</f>
        <v>33 05 04 Selective Demolition for Utilities</v>
      </c>
      <c r="C4732" s="399"/>
      <c r="D4732" s="402" t="str" cm="1">
        <f t="array" ref="D4732">_xlfn.IFNA(_xlfn.IFS('33-Utilities'!D27="*",'33-Utilities'!C27,'33-Utilities'!F27="*",'33-Utilities'!E27,'33-Utilities'!H27="*",'33-Utilities'!G27,'33-Utilities'!J27="*",'33-Utilities'!I27,'33-Utilities'!L27="*",'33-Utilities'!K27,'33-Utilities'!N27="*",'33-Utilities'!M27,'33-Utilities'!P27="*",'33-Utilities'!O27,'33-Utilities'!R27="*",'33-Utilities'!Q27,'33-Utilities'!T27="*",'33-Utilities'!S27),"")</f>
        <v/>
      </c>
      <c r="E4732" s="402" t="e">
        <f>D4732/'Project Data'!$D$22</f>
        <v>#VALUE!</v>
      </c>
      <c r="F4732" s="163" t="s">
        <v>44</v>
      </c>
      <c r="G4732" s="239" t="str" cm="1">
        <f t="array" ref="G4732">_xlfn.IFNA(_xlfn.IFS('33-Utilities'!F27="*",'33-Utilities'!E27,'33-Utilities'!H27="*",'33-Utilities'!G27,'33-Utilities'!J27="*",'33-Utilities'!I27,'33-Utilities'!L27="*",'33-Utilities'!K27,'33-Utilities'!N27="*",'33-Utilities'!M27,'33-Utilities'!P27="*",'33-Utilities'!O27,'33-Utilities'!R27="*",'33-Utilities'!Q27,'33-Utilities'!T27="*",'33-Utilities'!S27,'33-Utilities'!V27="*",'33-Utilities'!U27),"")</f>
        <v/>
      </c>
      <c r="H4732" s="236" t="e">
        <f>G4732/'Project Data'!$D$22</f>
        <v>#VALUE!</v>
      </c>
      <c r="I4732" s="186"/>
      <c r="J4732" s="224"/>
      <c r="K4732" s="242"/>
    </row>
    <row r="4733" spans="1:11" s="147" customFormat="1" ht="15" hidden="1" customHeight="1">
      <c r="A4733" s="198">
        <f>'33-Utilities'!A28</f>
        <v>0</v>
      </c>
      <c r="B4733" s="399" t="str">
        <f>'33-Utilities'!B28</f>
        <v>33 05 05 Buried Piping Installation</v>
      </c>
      <c r="C4733" s="399"/>
      <c r="D4733" s="402" t="str" cm="1">
        <f t="array" ref="D4733">_xlfn.IFNA(_xlfn.IFS('33-Utilities'!D28="*",'33-Utilities'!C28,'33-Utilities'!F28="*",'33-Utilities'!E28,'33-Utilities'!H28="*",'33-Utilities'!G28,'33-Utilities'!J28="*",'33-Utilities'!I28,'33-Utilities'!L28="*",'33-Utilities'!K28,'33-Utilities'!N28="*",'33-Utilities'!M28,'33-Utilities'!P28="*",'33-Utilities'!O28,'33-Utilities'!R28="*",'33-Utilities'!Q28,'33-Utilities'!T28="*",'33-Utilities'!S28),"")</f>
        <v/>
      </c>
      <c r="E4733" s="402" t="e">
        <f>D4733/'Project Data'!$D$22</f>
        <v>#VALUE!</v>
      </c>
      <c r="F4733" s="163" t="s">
        <v>44</v>
      </c>
      <c r="G4733" s="239" t="str" cm="1">
        <f t="array" ref="G4733">_xlfn.IFNA(_xlfn.IFS('33-Utilities'!F28="*",'33-Utilities'!E28,'33-Utilities'!H28="*",'33-Utilities'!G28,'33-Utilities'!J28="*",'33-Utilities'!I28,'33-Utilities'!L28="*",'33-Utilities'!K28,'33-Utilities'!N28="*",'33-Utilities'!M28,'33-Utilities'!P28="*",'33-Utilities'!O28,'33-Utilities'!R28="*",'33-Utilities'!Q28,'33-Utilities'!T28="*",'33-Utilities'!S28,'33-Utilities'!V28="*",'33-Utilities'!U28),"")</f>
        <v/>
      </c>
      <c r="H4733" s="236" t="e">
        <f>G4733/'Project Data'!$D$22</f>
        <v>#VALUE!</v>
      </c>
      <c r="I4733" s="186"/>
      <c r="J4733" s="224"/>
      <c r="K4733" s="242"/>
    </row>
    <row r="4734" spans="1:11" s="147" customFormat="1" ht="15" hidden="1" customHeight="1">
      <c r="A4734" s="198">
        <f>'33-Utilities'!A29</f>
        <v>0</v>
      </c>
      <c r="B4734" s="399" t="str">
        <f>'33-Utilities'!B29</f>
        <v>33 05 05.31 Hydrostatic Testing</v>
      </c>
      <c r="C4734" s="399"/>
      <c r="D4734" s="402" t="str" cm="1">
        <f t="array" ref="D4734">_xlfn.IFNA(_xlfn.IFS('33-Utilities'!D29="*",'33-Utilities'!C29,'33-Utilities'!F29="*",'33-Utilities'!E29,'33-Utilities'!H29="*",'33-Utilities'!G29,'33-Utilities'!J29="*",'33-Utilities'!I29,'33-Utilities'!L29="*",'33-Utilities'!K29,'33-Utilities'!N29="*",'33-Utilities'!M29,'33-Utilities'!P29="*",'33-Utilities'!O29,'33-Utilities'!R29="*",'33-Utilities'!Q29,'33-Utilities'!T29="*",'33-Utilities'!S29),"")</f>
        <v/>
      </c>
      <c r="E4734" s="402" t="e">
        <f>D4734/'Project Data'!$D$22</f>
        <v>#VALUE!</v>
      </c>
      <c r="F4734" s="163" t="s">
        <v>44</v>
      </c>
      <c r="G4734" s="239" t="str" cm="1">
        <f t="array" ref="G4734">_xlfn.IFNA(_xlfn.IFS('33-Utilities'!F29="*",'33-Utilities'!E29,'33-Utilities'!H29="*",'33-Utilities'!G29,'33-Utilities'!J29="*",'33-Utilities'!I29,'33-Utilities'!L29="*",'33-Utilities'!K29,'33-Utilities'!N29="*",'33-Utilities'!M29,'33-Utilities'!P29="*",'33-Utilities'!O29,'33-Utilities'!R29="*",'33-Utilities'!Q29,'33-Utilities'!T29="*",'33-Utilities'!S29,'33-Utilities'!V29="*",'33-Utilities'!U29),"")</f>
        <v/>
      </c>
      <c r="H4734" s="236" t="e">
        <f>G4734/'Project Data'!$D$22</f>
        <v>#VALUE!</v>
      </c>
      <c r="I4734" s="186"/>
      <c r="J4734" s="224"/>
      <c r="K4734" s="242"/>
    </row>
    <row r="4735" spans="1:11" s="147" customFormat="1" ht="15" hidden="1" customHeight="1">
      <c r="A4735" s="198">
        <f>'33-Utilities'!A30</f>
        <v>0</v>
      </c>
      <c r="B4735" s="399" t="str">
        <f>'33-Utilities'!B30</f>
        <v>33 05 05.36 Vacuum Testing</v>
      </c>
      <c r="C4735" s="399"/>
      <c r="D4735" s="402" t="str" cm="1">
        <f t="array" ref="D4735">_xlfn.IFNA(_xlfn.IFS('33-Utilities'!D30="*",'33-Utilities'!C30,'33-Utilities'!F30="*",'33-Utilities'!E30,'33-Utilities'!H30="*",'33-Utilities'!G30,'33-Utilities'!J30="*",'33-Utilities'!I30,'33-Utilities'!L30="*",'33-Utilities'!K30,'33-Utilities'!N30="*",'33-Utilities'!M30,'33-Utilities'!P30="*",'33-Utilities'!O30,'33-Utilities'!R30="*",'33-Utilities'!Q30,'33-Utilities'!T30="*",'33-Utilities'!S30),"")</f>
        <v/>
      </c>
      <c r="E4735" s="402" t="e">
        <f>D4735/'Project Data'!$D$22</f>
        <v>#VALUE!</v>
      </c>
      <c r="F4735" s="163" t="s">
        <v>44</v>
      </c>
      <c r="G4735" s="239" t="str" cm="1">
        <f t="array" ref="G4735">_xlfn.IFNA(_xlfn.IFS('33-Utilities'!F30="*",'33-Utilities'!E30,'33-Utilities'!H30="*",'33-Utilities'!G30,'33-Utilities'!J30="*",'33-Utilities'!I30,'33-Utilities'!L30="*",'33-Utilities'!K30,'33-Utilities'!N30="*",'33-Utilities'!M30,'33-Utilities'!P30="*",'33-Utilities'!O30,'33-Utilities'!R30="*",'33-Utilities'!Q30,'33-Utilities'!T30="*",'33-Utilities'!S30,'33-Utilities'!V30="*",'33-Utilities'!U30),"")</f>
        <v/>
      </c>
      <c r="H4735" s="236" t="e">
        <f>G4735/'Project Data'!$D$22</f>
        <v>#VALUE!</v>
      </c>
      <c r="I4735" s="186"/>
      <c r="J4735" s="224"/>
      <c r="K4735" s="242"/>
    </row>
    <row r="4736" spans="1:11" s="147" customFormat="1" ht="15" hidden="1" customHeight="1">
      <c r="A4736" s="198">
        <f>'33-Utilities'!A31</f>
        <v>0</v>
      </c>
      <c r="B4736" s="399" t="str">
        <f>'33-Utilities'!B31</f>
        <v>33 05 05.41 Air Testing</v>
      </c>
      <c r="C4736" s="399"/>
      <c r="D4736" s="402" t="str" cm="1">
        <f t="array" ref="D4736">_xlfn.IFNA(_xlfn.IFS('33-Utilities'!D31="*",'33-Utilities'!C31,'33-Utilities'!F31="*",'33-Utilities'!E31,'33-Utilities'!H31="*",'33-Utilities'!G31,'33-Utilities'!J31="*",'33-Utilities'!I31,'33-Utilities'!L31="*",'33-Utilities'!K31,'33-Utilities'!N31="*",'33-Utilities'!M31,'33-Utilities'!P31="*",'33-Utilities'!O31,'33-Utilities'!R31="*",'33-Utilities'!Q31,'33-Utilities'!T31="*",'33-Utilities'!S31),"")</f>
        <v/>
      </c>
      <c r="E4736" s="402" t="e">
        <f>D4736/'Project Data'!$D$22</f>
        <v>#VALUE!</v>
      </c>
      <c r="F4736" s="163" t="s">
        <v>44</v>
      </c>
      <c r="G4736" s="239" t="str" cm="1">
        <f t="array" ref="G4736">_xlfn.IFNA(_xlfn.IFS('33-Utilities'!F31="*",'33-Utilities'!E31,'33-Utilities'!H31="*",'33-Utilities'!G31,'33-Utilities'!J31="*",'33-Utilities'!I31,'33-Utilities'!L31="*",'33-Utilities'!K31,'33-Utilities'!N31="*",'33-Utilities'!M31,'33-Utilities'!P31="*",'33-Utilities'!O31,'33-Utilities'!R31="*",'33-Utilities'!Q31,'33-Utilities'!T31="*",'33-Utilities'!S31,'33-Utilities'!V31="*",'33-Utilities'!U31),"")</f>
        <v/>
      </c>
      <c r="H4736" s="236" t="e">
        <f>G4736/'Project Data'!$D$22</f>
        <v>#VALUE!</v>
      </c>
      <c r="I4736" s="186"/>
      <c r="J4736" s="224"/>
      <c r="K4736" s="242"/>
    </row>
    <row r="4737" spans="1:11" s="147" customFormat="1" ht="15" hidden="1" customHeight="1">
      <c r="A4737" s="198">
        <f>'33-Utilities'!A32</f>
        <v>0</v>
      </c>
      <c r="B4737" s="399" t="str">
        <f>'33-Utilities'!B32</f>
        <v>33 05 07.13 Utility Directional Drilling</v>
      </c>
      <c r="C4737" s="399"/>
      <c r="D4737" s="402" t="str" cm="1">
        <f t="array" ref="D4737">_xlfn.IFNA(_xlfn.IFS('33-Utilities'!D32="*",'33-Utilities'!C32,'33-Utilities'!F32="*",'33-Utilities'!E32,'33-Utilities'!H32="*",'33-Utilities'!G32,'33-Utilities'!J32="*",'33-Utilities'!I32,'33-Utilities'!L32="*",'33-Utilities'!K32,'33-Utilities'!N32="*",'33-Utilities'!M32,'33-Utilities'!P32="*",'33-Utilities'!O32,'33-Utilities'!R32="*",'33-Utilities'!Q32,'33-Utilities'!T32="*",'33-Utilities'!S32),"")</f>
        <v/>
      </c>
      <c r="E4737" s="402" t="e">
        <f>D4737/'Project Data'!$D$22</f>
        <v>#VALUE!</v>
      </c>
      <c r="F4737" s="163" t="s">
        <v>44</v>
      </c>
      <c r="G4737" s="239" t="str" cm="1">
        <f t="array" ref="G4737">_xlfn.IFNA(_xlfn.IFS('33-Utilities'!F32="*",'33-Utilities'!E32,'33-Utilities'!H32="*",'33-Utilities'!G32,'33-Utilities'!J32="*",'33-Utilities'!I32,'33-Utilities'!L32="*",'33-Utilities'!K32,'33-Utilities'!N32="*",'33-Utilities'!M32,'33-Utilities'!P32="*",'33-Utilities'!O32,'33-Utilities'!R32="*",'33-Utilities'!Q32,'33-Utilities'!T32="*",'33-Utilities'!S32,'33-Utilities'!V32="*",'33-Utilities'!U32),"")</f>
        <v/>
      </c>
      <c r="H4737" s="236" t="e">
        <f>G4737/'Project Data'!$D$22</f>
        <v>#VALUE!</v>
      </c>
      <c r="I4737" s="186"/>
      <c r="J4737" s="224"/>
      <c r="K4737" s="242"/>
    </row>
    <row r="4738" spans="1:11" s="147" customFormat="1" ht="15" hidden="1" customHeight="1">
      <c r="A4738" s="198">
        <f>'33-Utilities'!A33</f>
        <v>0</v>
      </c>
      <c r="B4738" s="399" t="str">
        <f>'33-Utilities'!B33</f>
        <v>33 05 07.33 Tunnelling</v>
      </c>
      <c r="C4738" s="399"/>
      <c r="D4738" s="402" t="str" cm="1">
        <f t="array" ref="D4738">_xlfn.IFNA(_xlfn.IFS('33-Utilities'!D33="*",'33-Utilities'!C33,'33-Utilities'!F33="*",'33-Utilities'!E33,'33-Utilities'!H33="*",'33-Utilities'!G33,'33-Utilities'!J33="*",'33-Utilities'!I33,'33-Utilities'!L33="*",'33-Utilities'!K33,'33-Utilities'!N33="*",'33-Utilities'!M33,'33-Utilities'!P33="*",'33-Utilities'!O33,'33-Utilities'!R33="*",'33-Utilities'!Q33,'33-Utilities'!T33="*",'33-Utilities'!S33),"")</f>
        <v/>
      </c>
      <c r="E4738" s="402" t="e">
        <f>D4738/'Project Data'!$D$22</f>
        <v>#VALUE!</v>
      </c>
      <c r="F4738" s="163" t="s">
        <v>44</v>
      </c>
      <c r="G4738" s="239" t="str" cm="1">
        <f t="array" ref="G4738">_xlfn.IFNA(_xlfn.IFS('33-Utilities'!F33="*",'33-Utilities'!E33,'33-Utilities'!H33="*",'33-Utilities'!G33,'33-Utilities'!J33="*",'33-Utilities'!I33,'33-Utilities'!L33="*",'33-Utilities'!K33,'33-Utilities'!N33="*",'33-Utilities'!M33,'33-Utilities'!P33="*",'33-Utilities'!O33,'33-Utilities'!R33="*",'33-Utilities'!Q33,'33-Utilities'!T33="*",'33-Utilities'!S33,'33-Utilities'!V33="*",'33-Utilities'!U33),"")</f>
        <v/>
      </c>
      <c r="H4738" s="236" t="e">
        <f>G4738/'Project Data'!$D$22</f>
        <v>#VALUE!</v>
      </c>
      <c r="I4738" s="186"/>
      <c r="J4738" s="224"/>
      <c r="K4738" s="242"/>
    </row>
    <row r="4739" spans="1:11" s="147" customFormat="1" ht="15" hidden="1" customHeight="1">
      <c r="A4739" s="198">
        <f>'33-Utilities'!A34</f>
        <v>0</v>
      </c>
      <c r="B4739" s="399" t="str">
        <f>'33-Utilities'!B34</f>
        <v>33 05 07.53 Cable Trenching and Plowing</v>
      </c>
      <c r="C4739" s="399"/>
      <c r="D4739" s="402" t="str" cm="1">
        <f t="array" ref="D4739">_xlfn.IFNA(_xlfn.IFS('33-Utilities'!D34="*",'33-Utilities'!C34,'33-Utilities'!F34="*",'33-Utilities'!E34,'33-Utilities'!H34="*",'33-Utilities'!G34,'33-Utilities'!J34="*",'33-Utilities'!I34,'33-Utilities'!L34="*",'33-Utilities'!K34,'33-Utilities'!N34="*",'33-Utilities'!M34,'33-Utilities'!P34="*",'33-Utilities'!O34,'33-Utilities'!R34="*",'33-Utilities'!Q34,'33-Utilities'!T34="*",'33-Utilities'!S34),"")</f>
        <v/>
      </c>
      <c r="E4739" s="402" t="e">
        <f>D4739/'Project Data'!$D$22</f>
        <v>#VALUE!</v>
      </c>
      <c r="F4739" s="163" t="s">
        <v>44</v>
      </c>
      <c r="G4739" s="239" t="str" cm="1">
        <f t="array" ref="G4739">_xlfn.IFNA(_xlfn.IFS('33-Utilities'!F34="*",'33-Utilities'!E34,'33-Utilities'!H34="*",'33-Utilities'!G34,'33-Utilities'!J34="*",'33-Utilities'!I34,'33-Utilities'!L34="*",'33-Utilities'!K34,'33-Utilities'!N34="*",'33-Utilities'!M34,'33-Utilities'!P34="*",'33-Utilities'!O34,'33-Utilities'!R34="*",'33-Utilities'!Q34,'33-Utilities'!T34="*",'33-Utilities'!S34,'33-Utilities'!V34="*",'33-Utilities'!U34),"")</f>
        <v/>
      </c>
      <c r="H4739" s="236" t="e">
        <f>G4739/'Project Data'!$D$22</f>
        <v>#VALUE!</v>
      </c>
      <c r="I4739" s="186"/>
      <c r="J4739" s="224"/>
      <c r="K4739" s="242"/>
    </row>
    <row r="4740" spans="1:11" s="147" customFormat="1" ht="15" hidden="1" customHeight="1">
      <c r="A4740" s="198">
        <f>'33-Utilities'!A35</f>
        <v>0</v>
      </c>
      <c r="B4740" s="399" t="str">
        <f>'33-Utilities'!B35</f>
        <v>33 05 09 Piping Specials for Utilities</v>
      </c>
      <c r="C4740" s="399"/>
      <c r="D4740" s="402" t="str" cm="1">
        <f t="array" ref="D4740">_xlfn.IFNA(_xlfn.IFS('33-Utilities'!D35="*",'33-Utilities'!C35,'33-Utilities'!F35="*",'33-Utilities'!E35,'33-Utilities'!H35="*",'33-Utilities'!G35,'33-Utilities'!J35="*",'33-Utilities'!I35,'33-Utilities'!L35="*",'33-Utilities'!K35,'33-Utilities'!N35="*",'33-Utilities'!M35,'33-Utilities'!P35="*",'33-Utilities'!O35,'33-Utilities'!R35="*",'33-Utilities'!Q35,'33-Utilities'!T35="*",'33-Utilities'!S35),"")</f>
        <v/>
      </c>
      <c r="E4740" s="402" t="e">
        <f>D4740/'Project Data'!$D$22</f>
        <v>#VALUE!</v>
      </c>
      <c r="F4740" s="163" t="s">
        <v>44</v>
      </c>
      <c r="G4740" s="239" t="str" cm="1">
        <f t="array" ref="G4740">_xlfn.IFNA(_xlfn.IFS('33-Utilities'!F35="*",'33-Utilities'!E35,'33-Utilities'!H35="*",'33-Utilities'!G35,'33-Utilities'!J35="*",'33-Utilities'!I35,'33-Utilities'!L35="*",'33-Utilities'!K35,'33-Utilities'!N35="*",'33-Utilities'!M35,'33-Utilities'!P35="*",'33-Utilities'!O35,'33-Utilities'!R35="*",'33-Utilities'!Q35,'33-Utilities'!T35="*",'33-Utilities'!S35,'33-Utilities'!V35="*",'33-Utilities'!U35),"")</f>
        <v/>
      </c>
      <c r="H4740" s="236" t="e">
        <f>G4740/'Project Data'!$D$22</f>
        <v>#VALUE!</v>
      </c>
      <c r="I4740" s="186"/>
      <c r="J4740" s="224"/>
      <c r="K4740" s="242"/>
    </row>
    <row r="4741" spans="1:11" s="147" customFormat="1" ht="15" hidden="1" customHeight="1">
      <c r="A4741" s="198">
        <f>'33-Utilities'!A36</f>
        <v>0</v>
      </c>
      <c r="B4741" s="399" t="str">
        <f>'33-Utilities'!B36</f>
        <v>33 05 09.33 Thrust Restraint for Utility Piping</v>
      </c>
      <c r="C4741" s="399"/>
      <c r="D4741" s="402" t="str" cm="1">
        <f t="array" ref="D4741">_xlfn.IFNA(_xlfn.IFS('33-Utilities'!D36="*",'33-Utilities'!C36,'33-Utilities'!F36="*",'33-Utilities'!E36,'33-Utilities'!H36="*",'33-Utilities'!G36,'33-Utilities'!J36="*",'33-Utilities'!I36,'33-Utilities'!L36="*",'33-Utilities'!K36,'33-Utilities'!N36="*",'33-Utilities'!M36,'33-Utilities'!P36="*",'33-Utilities'!O36,'33-Utilities'!R36="*",'33-Utilities'!Q36,'33-Utilities'!T36="*",'33-Utilities'!S36),"")</f>
        <v/>
      </c>
      <c r="E4741" s="402" t="e">
        <f>D4741/'Project Data'!$D$22</f>
        <v>#VALUE!</v>
      </c>
      <c r="F4741" s="163" t="s">
        <v>44</v>
      </c>
      <c r="G4741" s="239" t="str" cm="1">
        <f t="array" ref="G4741">_xlfn.IFNA(_xlfn.IFS('33-Utilities'!F36="*",'33-Utilities'!E36,'33-Utilities'!H36="*",'33-Utilities'!G36,'33-Utilities'!J36="*",'33-Utilities'!I36,'33-Utilities'!L36="*",'33-Utilities'!K36,'33-Utilities'!N36="*",'33-Utilities'!M36,'33-Utilities'!P36="*",'33-Utilities'!O36,'33-Utilities'!R36="*",'33-Utilities'!Q36,'33-Utilities'!T36="*",'33-Utilities'!S36,'33-Utilities'!V36="*",'33-Utilities'!U36),"")</f>
        <v/>
      </c>
      <c r="H4741" s="236" t="e">
        <f>G4741/'Project Data'!$D$22</f>
        <v>#VALUE!</v>
      </c>
      <c r="I4741" s="186"/>
      <c r="J4741" s="224"/>
      <c r="K4741" s="242"/>
    </row>
    <row r="4742" spans="1:11" s="147" customFormat="1" ht="15" hidden="1" customHeight="1">
      <c r="A4742" s="198">
        <f>'33-Utilities'!A37</f>
        <v>0</v>
      </c>
      <c r="B4742" s="399" t="str">
        <f>'33-Utilities'!B37</f>
        <v>33 05 09.43 Tapping Sleeves and Saddles for Utility Piping</v>
      </c>
      <c r="C4742" s="399"/>
      <c r="D4742" s="402" t="str" cm="1">
        <f t="array" ref="D4742">_xlfn.IFNA(_xlfn.IFS('33-Utilities'!D37="*",'33-Utilities'!C37,'33-Utilities'!F37="*",'33-Utilities'!E37,'33-Utilities'!H37="*",'33-Utilities'!G37,'33-Utilities'!J37="*",'33-Utilities'!I37,'33-Utilities'!L37="*",'33-Utilities'!K37,'33-Utilities'!N37="*",'33-Utilities'!M37,'33-Utilities'!P37="*",'33-Utilities'!O37,'33-Utilities'!R37="*",'33-Utilities'!Q37,'33-Utilities'!T37="*",'33-Utilities'!S37),"")</f>
        <v/>
      </c>
      <c r="E4742" s="402" t="e">
        <f>D4742/'Project Data'!$D$22</f>
        <v>#VALUE!</v>
      </c>
      <c r="F4742" s="163" t="s">
        <v>44</v>
      </c>
      <c r="G4742" s="239" t="str" cm="1">
        <f t="array" ref="G4742">_xlfn.IFNA(_xlfn.IFS('33-Utilities'!F37="*",'33-Utilities'!E37,'33-Utilities'!H37="*",'33-Utilities'!G37,'33-Utilities'!J37="*",'33-Utilities'!I37,'33-Utilities'!L37="*",'33-Utilities'!K37,'33-Utilities'!N37="*",'33-Utilities'!M37,'33-Utilities'!P37="*",'33-Utilities'!O37,'33-Utilities'!R37="*",'33-Utilities'!Q37,'33-Utilities'!T37="*",'33-Utilities'!S37,'33-Utilities'!V37="*",'33-Utilities'!U37),"")</f>
        <v/>
      </c>
      <c r="H4742" s="236" t="e">
        <f>G4742/'Project Data'!$D$22</f>
        <v>#VALUE!</v>
      </c>
      <c r="I4742" s="186"/>
      <c r="J4742" s="224"/>
      <c r="K4742" s="242"/>
    </row>
    <row r="4743" spans="1:11" s="147" customFormat="1" ht="15" hidden="1" customHeight="1">
      <c r="A4743" s="198">
        <f>'33-Utilities'!A38</f>
        <v>0</v>
      </c>
      <c r="B4743" s="399" t="str">
        <f>'33-Utilities'!B38</f>
        <v>33 05 16 Cast-Iron Utility Pipe</v>
      </c>
      <c r="C4743" s="399"/>
      <c r="D4743" s="402" t="str" cm="1">
        <f t="array" ref="D4743">_xlfn.IFNA(_xlfn.IFS('33-Utilities'!D38="*",'33-Utilities'!C38,'33-Utilities'!F38="*",'33-Utilities'!E38,'33-Utilities'!H38="*",'33-Utilities'!G38,'33-Utilities'!J38="*",'33-Utilities'!I38,'33-Utilities'!L38="*",'33-Utilities'!K38,'33-Utilities'!N38="*",'33-Utilities'!M38,'33-Utilities'!P38="*",'33-Utilities'!O38,'33-Utilities'!R38="*",'33-Utilities'!Q38,'33-Utilities'!T38="*",'33-Utilities'!S38),"")</f>
        <v/>
      </c>
      <c r="E4743" s="402" t="e">
        <f>D4743/'Project Data'!$D$22</f>
        <v>#VALUE!</v>
      </c>
      <c r="F4743" s="163" t="s">
        <v>44</v>
      </c>
      <c r="G4743" s="239" t="str" cm="1">
        <f t="array" ref="G4743">_xlfn.IFNA(_xlfn.IFS('33-Utilities'!F38="*",'33-Utilities'!E38,'33-Utilities'!H38="*",'33-Utilities'!G38,'33-Utilities'!J38="*",'33-Utilities'!I38,'33-Utilities'!L38="*",'33-Utilities'!K38,'33-Utilities'!N38="*",'33-Utilities'!M38,'33-Utilities'!P38="*",'33-Utilities'!O38,'33-Utilities'!R38="*",'33-Utilities'!Q38,'33-Utilities'!T38="*",'33-Utilities'!S38,'33-Utilities'!V38="*",'33-Utilities'!U38),"")</f>
        <v/>
      </c>
      <c r="H4743" s="236" t="e">
        <f>G4743/'Project Data'!$D$22</f>
        <v>#VALUE!</v>
      </c>
      <c r="I4743" s="186"/>
      <c r="J4743" s="224"/>
      <c r="K4743" s="242"/>
    </row>
    <row r="4744" spans="1:11" s="147" customFormat="1" ht="15" hidden="1" customHeight="1">
      <c r="A4744" s="198">
        <f>'33-Utilities'!A39</f>
        <v>0</v>
      </c>
      <c r="B4744" s="399" t="str">
        <f>'33-Utilities'!B39</f>
        <v>33 05 17 Copper Utility Pipe and Tubing</v>
      </c>
      <c r="C4744" s="399"/>
      <c r="D4744" s="402" t="str" cm="1">
        <f t="array" ref="D4744">_xlfn.IFNA(_xlfn.IFS('33-Utilities'!D39="*",'33-Utilities'!C39,'33-Utilities'!F39="*",'33-Utilities'!E39,'33-Utilities'!H39="*",'33-Utilities'!G39,'33-Utilities'!J39="*",'33-Utilities'!I39,'33-Utilities'!L39="*",'33-Utilities'!K39,'33-Utilities'!N39="*",'33-Utilities'!M39,'33-Utilities'!P39="*",'33-Utilities'!O39,'33-Utilities'!R39="*",'33-Utilities'!Q39,'33-Utilities'!T39="*",'33-Utilities'!S39),"")</f>
        <v/>
      </c>
      <c r="E4744" s="402" t="e">
        <f>D4744/'Project Data'!$D$22</f>
        <v>#VALUE!</v>
      </c>
      <c r="F4744" s="163" t="s">
        <v>44</v>
      </c>
      <c r="G4744" s="239" t="str" cm="1">
        <f t="array" ref="G4744">_xlfn.IFNA(_xlfn.IFS('33-Utilities'!F39="*",'33-Utilities'!E39,'33-Utilities'!H39="*",'33-Utilities'!G39,'33-Utilities'!J39="*",'33-Utilities'!I39,'33-Utilities'!L39="*",'33-Utilities'!K39,'33-Utilities'!N39="*",'33-Utilities'!M39,'33-Utilities'!P39="*",'33-Utilities'!O39,'33-Utilities'!R39="*",'33-Utilities'!Q39,'33-Utilities'!T39="*",'33-Utilities'!S39,'33-Utilities'!V39="*",'33-Utilities'!U39),"")</f>
        <v/>
      </c>
      <c r="H4744" s="236" t="e">
        <f>G4744/'Project Data'!$D$22</f>
        <v>#VALUE!</v>
      </c>
      <c r="I4744" s="186"/>
      <c r="J4744" s="224"/>
      <c r="K4744" s="242"/>
    </row>
    <row r="4745" spans="1:11" s="147" customFormat="1" ht="15" hidden="1" customHeight="1">
      <c r="A4745" s="198">
        <f>'33-Utilities'!A40</f>
        <v>0</v>
      </c>
      <c r="B4745" s="399" t="str">
        <f>'33-Utilities'!B40</f>
        <v>33 05 19 Ductile-Iron Utility Pipe</v>
      </c>
      <c r="C4745" s="399"/>
      <c r="D4745" s="402" t="str" cm="1">
        <f t="array" ref="D4745">_xlfn.IFNA(_xlfn.IFS('33-Utilities'!D40="*",'33-Utilities'!C40,'33-Utilities'!F40="*",'33-Utilities'!E40,'33-Utilities'!H40="*",'33-Utilities'!G40,'33-Utilities'!J40="*",'33-Utilities'!I40,'33-Utilities'!L40="*",'33-Utilities'!K40,'33-Utilities'!N40="*",'33-Utilities'!M40,'33-Utilities'!P40="*",'33-Utilities'!O40,'33-Utilities'!R40="*",'33-Utilities'!Q40,'33-Utilities'!T40="*",'33-Utilities'!S40),"")</f>
        <v/>
      </c>
      <c r="E4745" s="402" t="e">
        <f>D4745/'Project Data'!$D$22</f>
        <v>#VALUE!</v>
      </c>
      <c r="F4745" s="163" t="s">
        <v>44</v>
      </c>
      <c r="G4745" s="239" t="str" cm="1">
        <f t="array" ref="G4745">_xlfn.IFNA(_xlfn.IFS('33-Utilities'!F40="*",'33-Utilities'!E40,'33-Utilities'!H40="*",'33-Utilities'!G40,'33-Utilities'!J40="*",'33-Utilities'!I40,'33-Utilities'!L40="*",'33-Utilities'!K40,'33-Utilities'!N40="*",'33-Utilities'!M40,'33-Utilities'!P40="*",'33-Utilities'!O40,'33-Utilities'!R40="*",'33-Utilities'!Q40,'33-Utilities'!T40="*",'33-Utilities'!S40,'33-Utilities'!V40="*",'33-Utilities'!U40),"")</f>
        <v/>
      </c>
      <c r="H4745" s="236" t="e">
        <f>G4745/'Project Data'!$D$22</f>
        <v>#VALUE!</v>
      </c>
      <c r="I4745" s="186"/>
      <c r="J4745" s="224"/>
      <c r="K4745" s="242"/>
    </row>
    <row r="4746" spans="1:11" s="147" customFormat="1" ht="15" hidden="1" customHeight="1">
      <c r="A4746" s="198">
        <f>'33-Utilities'!A41</f>
        <v>0</v>
      </c>
      <c r="B4746" s="399" t="str">
        <f>'33-Utilities'!B41</f>
        <v>33 05 24 Steel Utility Pipe</v>
      </c>
      <c r="C4746" s="399"/>
      <c r="D4746" s="402" t="str" cm="1">
        <f t="array" ref="D4746">_xlfn.IFNA(_xlfn.IFS('33-Utilities'!D41="*",'33-Utilities'!C41,'33-Utilities'!F41="*",'33-Utilities'!E41,'33-Utilities'!H41="*",'33-Utilities'!G41,'33-Utilities'!J41="*",'33-Utilities'!I41,'33-Utilities'!L41="*",'33-Utilities'!K41,'33-Utilities'!N41="*",'33-Utilities'!M41,'33-Utilities'!P41="*",'33-Utilities'!O41,'33-Utilities'!R41="*",'33-Utilities'!Q41,'33-Utilities'!T41="*",'33-Utilities'!S41),"")</f>
        <v/>
      </c>
      <c r="E4746" s="402" t="e">
        <f>D4746/'Project Data'!$D$22</f>
        <v>#VALUE!</v>
      </c>
      <c r="F4746" s="163" t="s">
        <v>44</v>
      </c>
      <c r="G4746" s="239" t="str" cm="1">
        <f t="array" ref="G4746">_xlfn.IFNA(_xlfn.IFS('33-Utilities'!F41="*",'33-Utilities'!E41,'33-Utilities'!H41="*",'33-Utilities'!G41,'33-Utilities'!J41="*",'33-Utilities'!I41,'33-Utilities'!L41="*",'33-Utilities'!K41,'33-Utilities'!N41="*",'33-Utilities'!M41,'33-Utilities'!P41="*",'33-Utilities'!O41,'33-Utilities'!R41="*",'33-Utilities'!Q41,'33-Utilities'!T41="*",'33-Utilities'!S41,'33-Utilities'!V41="*",'33-Utilities'!U41),"")</f>
        <v/>
      </c>
      <c r="H4746" s="236" t="e">
        <f>G4746/'Project Data'!$D$22</f>
        <v>#VALUE!</v>
      </c>
      <c r="I4746" s="186"/>
      <c r="J4746" s="224"/>
      <c r="K4746" s="242"/>
    </row>
    <row r="4747" spans="1:11" s="147" customFormat="1" ht="15" hidden="1" customHeight="1">
      <c r="A4747" s="198">
        <f>'33-Utilities'!A42</f>
        <v>0</v>
      </c>
      <c r="B4747" s="399" t="str">
        <f>'33-Utilities'!B42</f>
        <v>33 05 27 Corrugated Metal Utility Pipe</v>
      </c>
      <c r="C4747" s="399"/>
      <c r="D4747" s="402" t="str" cm="1">
        <f t="array" ref="D4747">_xlfn.IFNA(_xlfn.IFS('33-Utilities'!D42="*",'33-Utilities'!C42,'33-Utilities'!F42="*",'33-Utilities'!E42,'33-Utilities'!H42="*",'33-Utilities'!G42,'33-Utilities'!J42="*",'33-Utilities'!I42,'33-Utilities'!L42="*",'33-Utilities'!K42,'33-Utilities'!N42="*",'33-Utilities'!M42,'33-Utilities'!P42="*",'33-Utilities'!O42,'33-Utilities'!R42="*",'33-Utilities'!Q42,'33-Utilities'!T42="*",'33-Utilities'!S42),"")</f>
        <v/>
      </c>
      <c r="E4747" s="402" t="e">
        <f>D4747/'Project Data'!$D$22</f>
        <v>#VALUE!</v>
      </c>
      <c r="F4747" s="163" t="s">
        <v>44</v>
      </c>
      <c r="G4747" s="239" t="str" cm="1">
        <f t="array" ref="G4747">_xlfn.IFNA(_xlfn.IFS('33-Utilities'!F42="*",'33-Utilities'!E42,'33-Utilities'!H42="*",'33-Utilities'!G42,'33-Utilities'!J42="*",'33-Utilities'!I42,'33-Utilities'!L42="*",'33-Utilities'!K42,'33-Utilities'!N42="*",'33-Utilities'!M42,'33-Utilities'!P42="*",'33-Utilities'!O42,'33-Utilities'!R42="*",'33-Utilities'!Q42,'33-Utilities'!T42="*",'33-Utilities'!S42,'33-Utilities'!V42="*",'33-Utilities'!U42),"")</f>
        <v/>
      </c>
      <c r="H4747" s="236" t="e">
        <f>G4747/'Project Data'!$D$22</f>
        <v>#VALUE!</v>
      </c>
      <c r="I4747" s="186"/>
      <c r="J4747" s="224"/>
      <c r="K4747" s="242"/>
    </row>
    <row r="4748" spans="1:11" s="147" customFormat="1" ht="15" hidden="1" customHeight="1">
      <c r="A4748" s="198">
        <f>'33-Utilities'!A43</f>
        <v>0</v>
      </c>
      <c r="B4748" s="399" t="str">
        <f>'33-Utilities'!B43</f>
        <v>33 05 27.13 Corrugated Metal Culvert Pipe</v>
      </c>
      <c r="C4748" s="399"/>
      <c r="D4748" s="402" t="str" cm="1">
        <f t="array" ref="D4748">_xlfn.IFNA(_xlfn.IFS('33-Utilities'!D43="*",'33-Utilities'!C43,'33-Utilities'!F43="*",'33-Utilities'!E43,'33-Utilities'!H43="*",'33-Utilities'!G43,'33-Utilities'!J43="*",'33-Utilities'!I43,'33-Utilities'!L43="*",'33-Utilities'!K43,'33-Utilities'!N43="*",'33-Utilities'!M43,'33-Utilities'!P43="*",'33-Utilities'!O43,'33-Utilities'!R43="*",'33-Utilities'!Q43,'33-Utilities'!T43="*",'33-Utilities'!S43),"")</f>
        <v/>
      </c>
      <c r="E4748" s="402" t="e">
        <f>D4748/'Project Data'!$D$22</f>
        <v>#VALUE!</v>
      </c>
      <c r="F4748" s="163" t="s">
        <v>44</v>
      </c>
      <c r="G4748" s="239" t="str" cm="1">
        <f t="array" ref="G4748">_xlfn.IFNA(_xlfn.IFS('33-Utilities'!F43="*",'33-Utilities'!E43,'33-Utilities'!H43="*",'33-Utilities'!G43,'33-Utilities'!J43="*",'33-Utilities'!I43,'33-Utilities'!L43="*",'33-Utilities'!K43,'33-Utilities'!N43="*",'33-Utilities'!M43,'33-Utilities'!P43="*",'33-Utilities'!O43,'33-Utilities'!R43="*",'33-Utilities'!Q43,'33-Utilities'!T43="*",'33-Utilities'!S43,'33-Utilities'!V43="*",'33-Utilities'!U43),"")</f>
        <v/>
      </c>
      <c r="H4748" s="236" t="e">
        <f>G4748/'Project Data'!$D$22</f>
        <v>#VALUE!</v>
      </c>
      <c r="I4748" s="186"/>
      <c r="J4748" s="224"/>
      <c r="K4748" s="242"/>
    </row>
    <row r="4749" spans="1:11" s="147" customFormat="1" ht="15" hidden="1" customHeight="1">
      <c r="A4749" s="198">
        <f>'33-Utilities'!A44</f>
        <v>0</v>
      </c>
      <c r="B4749" s="399" t="str">
        <f>'33-Utilities'!B44</f>
        <v>33 05 27.23 Corrugated Metal Slotted Pipe</v>
      </c>
      <c r="C4749" s="399"/>
      <c r="D4749" s="402" t="str" cm="1">
        <f t="array" ref="D4749">_xlfn.IFNA(_xlfn.IFS('33-Utilities'!D44="*",'33-Utilities'!C44,'33-Utilities'!F44="*",'33-Utilities'!E44,'33-Utilities'!H44="*",'33-Utilities'!G44,'33-Utilities'!J44="*",'33-Utilities'!I44,'33-Utilities'!L44="*",'33-Utilities'!K44,'33-Utilities'!N44="*",'33-Utilities'!M44,'33-Utilities'!P44="*",'33-Utilities'!O44,'33-Utilities'!R44="*",'33-Utilities'!Q44,'33-Utilities'!T44="*",'33-Utilities'!S44),"")</f>
        <v/>
      </c>
      <c r="E4749" s="402" t="e">
        <f>D4749/'Project Data'!$D$22</f>
        <v>#VALUE!</v>
      </c>
      <c r="F4749" s="163" t="s">
        <v>44</v>
      </c>
      <c r="G4749" s="239" t="str" cm="1">
        <f t="array" ref="G4749">_xlfn.IFNA(_xlfn.IFS('33-Utilities'!F44="*",'33-Utilities'!E44,'33-Utilities'!H44="*",'33-Utilities'!G44,'33-Utilities'!J44="*",'33-Utilities'!I44,'33-Utilities'!L44="*",'33-Utilities'!K44,'33-Utilities'!N44="*",'33-Utilities'!M44,'33-Utilities'!P44="*",'33-Utilities'!O44,'33-Utilities'!R44="*",'33-Utilities'!Q44,'33-Utilities'!T44="*",'33-Utilities'!S44,'33-Utilities'!V44="*",'33-Utilities'!U44),"")</f>
        <v/>
      </c>
      <c r="H4749" s="236" t="e">
        <f>G4749/'Project Data'!$D$22</f>
        <v>#VALUE!</v>
      </c>
      <c r="I4749" s="186"/>
      <c r="J4749" s="224"/>
      <c r="K4749" s="242"/>
    </row>
    <row r="4750" spans="1:11" s="147" customFormat="1" ht="15" hidden="1" customHeight="1">
      <c r="A4750" s="198">
        <f>'33-Utilities'!A45</f>
        <v>0</v>
      </c>
      <c r="B4750" s="399" t="str">
        <f>'33-Utilities'!B45</f>
        <v>33 05 27.33 Corrugated Metal Culvert Arch Pipe</v>
      </c>
      <c r="C4750" s="399"/>
      <c r="D4750" s="402" t="str" cm="1">
        <f t="array" ref="D4750">_xlfn.IFNA(_xlfn.IFS('33-Utilities'!D45="*",'33-Utilities'!C45,'33-Utilities'!F45="*",'33-Utilities'!E45,'33-Utilities'!H45="*",'33-Utilities'!G45,'33-Utilities'!J45="*",'33-Utilities'!I45,'33-Utilities'!L45="*",'33-Utilities'!K45,'33-Utilities'!N45="*",'33-Utilities'!M45,'33-Utilities'!P45="*",'33-Utilities'!O45,'33-Utilities'!R45="*",'33-Utilities'!Q45,'33-Utilities'!T45="*",'33-Utilities'!S45),"")</f>
        <v/>
      </c>
      <c r="E4750" s="402" t="e">
        <f>D4750/'Project Data'!$D$22</f>
        <v>#VALUE!</v>
      </c>
      <c r="F4750" s="163" t="s">
        <v>44</v>
      </c>
      <c r="G4750" s="239" t="str" cm="1">
        <f t="array" ref="G4750">_xlfn.IFNA(_xlfn.IFS('33-Utilities'!F45="*",'33-Utilities'!E45,'33-Utilities'!H45="*",'33-Utilities'!G45,'33-Utilities'!J45="*",'33-Utilities'!I45,'33-Utilities'!L45="*",'33-Utilities'!K45,'33-Utilities'!N45="*",'33-Utilities'!M45,'33-Utilities'!P45="*",'33-Utilities'!O45,'33-Utilities'!R45="*",'33-Utilities'!Q45,'33-Utilities'!T45="*",'33-Utilities'!S45,'33-Utilities'!V45="*",'33-Utilities'!U45),"")</f>
        <v/>
      </c>
      <c r="H4750" s="236" t="e">
        <f>G4750/'Project Data'!$D$22</f>
        <v>#VALUE!</v>
      </c>
      <c r="I4750" s="186"/>
      <c r="J4750" s="224"/>
      <c r="K4750" s="242"/>
    </row>
    <row r="4751" spans="1:11" s="147" customFormat="1" ht="15" hidden="1" customHeight="1">
      <c r="A4751" s="198">
        <f>'33-Utilities'!A46</f>
        <v>0</v>
      </c>
      <c r="B4751" s="399" t="str">
        <f>'33-Utilities'!B46</f>
        <v>33 05 31.11 Polyvinyl Chloride Gravity Sewer Pipe</v>
      </c>
      <c r="C4751" s="399"/>
      <c r="D4751" s="402" t="str" cm="1">
        <f t="array" ref="D4751">_xlfn.IFNA(_xlfn.IFS('33-Utilities'!D46="*",'33-Utilities'!C46,'33-Utilities'!F46="*",'33-Utilities'!E46,'33-Utilities'!H46="*",'33-Utilities'!G46,'33-Utilities'!J46="*",'33-Utilities'!I46,'33-Utilities'!L46="*",'33-Utilities'!K46,'33-Utilities'!N46="*",'33-Utilities'!M46,'33-Utilities'!P46="*",'33-Utilities'!O46,'33-Utilities'!R46="*",'33-Utilities'!Q46,'33-Utilities'!T46="*",'33-Utilities'!S46),"")</f>
        <v/>
      </c>
      <c r="E4751" s="402" t="e">
        <f>D4751/'Project Data'!$D$22</f>
        <v>#VALUE!</v>
      </c>
      <c r="F4751" s="163" t="s">
        <v>44</v>
      </c>
      <c r="G4751" s="239" t="str" cm="1">
        <f t="array" ref="G4751">_xlfn.IFNA(_xlfn.IFS('33-Utilities'!F46="*",'33-Utilities'!E46,'33-Utilities'!H46="*",'33-Utilities'!G46,'33-Utilities'!J46="*",'33-Utilities'!I46,'33-Utilities'!L46="*",'33-Utilities'!K46,'33-Utilities'!N46="*",'33-Utilities'!M46,'33-Utilities'!P46="*",'33-Utilities'!O46,'33-Utilities'!R46="*",'33-Utilities'!Q46,'33-Utilities'!T46="*",'33-Utilities'!S46,'33-Utilities'!V46="*",'33-Utilities'!U46),"")</f>
        <v/>
      </c>
      <c r="H4751" s="236" t="e">
        <f>G4751/'Project Data'!$D$22</f>
        <v>#VALUE!</v>
      </c>
      <c r="I4751" s="186"/>
      <c r="J4751" s="224"/>
      <c r="K4751" s="242"/>
    </row>
    <row r="4752" spans="1:11" s="147" customFormat="1" ht="15" hidden="1" customHeight="1">
      <c r="A4752" s="198">
        <f>'33-Utilities'!A47</f>
        <v>0</v>
      </c>
      <c r="B4752" s="399" t="str">
        <f>'33-Utilities'!B47</f>
        <v>33 05 31.13 Polyvinyl Chloride Pressure Pipe</v>
      </c>
      <c r="C4752" s="399"/>
      <c r="D4752" s="402" t="str" cm="1">
        <f t="array" ref="D4752">_xlfn.IFNA(_xlfn.IFS('33-Utilities'!D47="*",'33-Utilities'!C47,'33-Utilities'!F47="*",'33-Utilities'!E47,'33-Utilities'!H47="*",'33-Utilities'!G47,'33-Utilities'!J47="*",'33-Utilities'!I47,'33-Utilities'!L47="*",'33-Utilities'!K47,'33-Utilities'!N47="*",'33-Utilities'!M47,'33-Utilities'!P47="*",'33-Utilities'!O47,'33-Utilities'!R47="*",'33-Utilities'!Q47,'33-Utilities'!T47="*",'33-Utilities'!S47),"")</f>
        <v/>
      </c>
      <c r="E4752" s="402" t="e">
        <f>D4752/'Project Data'!$D$22</f>
        <v>#VALUE!</v>
      </c>
      <c r="F4752" s="163" t="s">
        <v>44</v>
      </c>
      <c r="G4752" s="239" t="str" cm="1">
        <f t="array" ref="G4752">_xlfn.IFNA(_xlfn.IFS('33-Utilities'!F47="*",'33-Utilities'!E47,'33-Utilities'!H47="*",'33-Utilities'!G47,'33-Utilities'!J47="*",'33-Utilities'!I47,'33-Utilities'!L47="*",'33-Utilities'!K47,'33-Utilities'!N47="*",'33-Utilities'!M47,'33-Utilities'!P47="*",'33-Utilities'!O47,'33-Utilities'!R47="*",'33-Utilities'!Q47,'33-Utilities'!T47="*",'33-Utilities'!S47,'33-Utilities'!V47="*",'33-Utilities'!U47),"")</f>
        <v/>
      </c>
      <c r="H4752" s="236" t="e">
        <f>G4752/'Project Data'!$D$22</f>
        <v>#VALUE!</v>
      </c>
      <c r="I4752" s="186"/>
      <c r="J4752" s="224"/>
      <c r="K4752" s="242"/>
    </row>
    <row r="4753" spans="1:11" s="147" customFormat="1" ht="15" hidden="1" customHeight="1">
      <c r="A4753" s="198">
        <f>'33-Utilities'!A48</f>
        <v>0</v>
      </c>
      <c r="B4753" s="399" t="str">
        <f>'33-Utilities'!B48</f>
        <v>33 05 31.27 Polyvinyl Chloride Perforated Drainage Pipe</v>
      </c>
      <c r="C4753" s="399"/>
      <c r="D4753" s="402" t="str" cm="1">
        <f t="array" ref="D4753">_xlfn.IFNA(_xlfn.IFS('33-Utilities'!D48="*",'33-Utilities'!C48,'33-Utilities'!F48="*",'33-Utilities'!E48,'33-Utilities'!H48="*",'33-Utilities'!G48,'33-Utilities'!J48="*",'33-Utilities'!I48,'33-Utilities'!L48="*",'33-Utilities'!K48,'33-Utilities'!N48="*",'33-Utilities'!M48,'33-Utilities'!P48="*",'33-Utilities'!O48,'33-Utilities'!R48="*",'33-Utilities'!Q48,'33-Utilities'!T48="*",'33-Utilities'!S48),"")</f>
        <v/>
      </c>
      <c r="E4753" s="402" t="e">
        <f>D4753/'Project Data'!$D$22</f>
        <v>#VALUE!</v>
      </c>
      <c r="F4753" s="163" t="s">
        <v>44</v>
      </c>
      <c r="G4753" s="239" t="str" cm="1">
        <f t="array" ref="G4753">_xlfn.IFNA(_xlfn.IFS('33-Utilities'!F48="*",'33-Utilities'!E48,'33-Utilities'!H48="*",'33-Utilities'!G48,'33-Utilities'!J48="*",'33-Utilities'!I48,'33-Utilities'!L48="*",'33-Utilities'!K48,'33-Utilities'!N48="*",'33-Utilities'!M48,'33-Utilities'!P48="*",'33-Utilities'!O48,'33-Utilities'!R48="*",'33-Utilities'!Q48,'33-Utilities'!T48="*",'33-Utilities'!S48,'33-Utilities'!V48="*",'33-Utilities'!U48),"")</f>
        <v/>
      </c>
      <c r="H4753" s="236" t="e">
        <f>G4753/'Project Data'!$D$22</f>
        <v>#VALUE!</v>
      </c>
      <c r="I4753" s="186"/>
      <c r="J4753" s="224"/>
      <c r="K4753" s="242"/>
    </row>
    <row r="4754" spans="1:11" s="147" customFormat="1" ht="15" hidden="1" customHeight="1">
      <c r="A4754" s="198">
        <f>'33-Utilities'!A49</f>
        <v>0</v>
      </c>
      <c r="B4754" s="399" t="str">
        <f>'33-Utilities'!B49</f>
        <v>33 05 31.29 Polyvinyl Chloride Electrical Duct</v>
      </c>
      <c r="C4754" s="399"/>
      <c r="D4754" s="402" t="str" cm="1">
        <f t="array" ref="D4754">_xlfn.IFNA(_xlfn.IFS('33-Utilities'!D49="*",'33-Utilities'!C49,'33-Utilities'!F49="*",'33-Utilities'!E49,'33-Utilities'!H49="*",'33-Utilities'!G49,'33-Utilities'!J49="*",'33-Utilities'!I49,'33-Utilities'!L49="*",'33-Utilities'!K49,'33-Utilities'!N49="*",'33-Utilities'!M49,'33-Utilities'!P49="*",'33-Utilities'!O49,'33-Utilities'!R49="*",'33-Utilities'!Q49,'33-Utilities'!T49="*",'33-Utilities'!S49),"")</f>
        <v/>
      </c>
      <c r="E4754" s="402" t="e">
        <f>D4754/'Project Data'!$D$22</f>
        <v>#VALUE!</v>
      </c>
      <c r="F4754" s="163" t="s">
        <v>44</v>
      </c>
      <c r="G4754" s="239" t="str" cm="1">
        <f t="array" ref="G4754">_xlfn.IFNA(_xlfn.IFS('33-Utilities'!F49="*",'33-Utilities'!E49,'33-Utilities'!H49="*",'33-Utilities'!G49,'33-Utilities'!J49="*",'33-Utilities'!I49,'33-Utilities'!L49="*",'33-Utilities'!K49,'33-Utilities'!N49="*",'33-Utilities'!M49,'33-Utilities'!P49="*",'33-Utilities'!O49,'33-Utilities'!R49="*",'33-Utilities'!Q49,'33-Utilities'!T49="*",'33-Utilities'!S49,'33-Utilities'!V49="*",'33-Utilities'!U49),"")</f>
        <v/>
      </c>
      <c r="H4754" s="236" t="e">
        <f>G4754/'Project Data'!$D$22</f>
        <v>#VALUE!</v>
      </c>
      <c r="I4754" s="186"/>
      <c r="J4754" s="224"/>
      <c r="K4754" s="242"/>
    </row>
    <row r="4755" spans="1:11" s="147" customFormat="1" ht="15" hidden="1" customHeight="1">
      <c r="A4755" s="198">
        <f>'33-Utilities'!A50</f>
        <v>0</v>
      </c>
      <c r="B4755" s="399" t="str">
        <f>'33-Utilities'!B50</f>
        <v>33 05 31.33 ABS Utility Pipe</v>
      </c>
      <c r="C4755" s="399"/>
      <c r="D4755" s="402" t="str" cm="1">
        <f t="array" ref="D4755">_xlfn.IFNA(_xlfn.IFS('33-Utilities'!D50="*",'33-Utilities'!C50,'33-Utilities'!F50="*",'33-Utilities'!E50,'33-Utilities'!H50="*",'33-Utilities'!G50,'33-Utilities'!J50="*",'33-Utilities'!I50,'33-Utilities'!L50="*",'33-Utilities'!K50,'33-Utilities'!N50="*",'33-Utilities'!M50,'33-Utilities'!P50="*",'33-Utilities'!O50,'33-Utilities'!R50="*",'33-Utilities'!Q50,'33-Utilities'!T50="*",'33-Utilities'!S50),"")</f>
        <v/>
      </c>
      <c r="E4755" s="402" t="e">
        <f>D4755/'Project Data'!$D$22</f>
        <v>#VALUE!</v>
      </c>
      <c r="F4755" s="163" t="s">
        <v>44</v>
      </c>
      <c r="G4755" s="239" t="str" cm="1">
        <f t="array" ref="G4755">_xlfn.IFNA(_xlfn.IFS('33-Utilities'!F50="*",'33-Utilities'!E50,'33-Utilities'!H50="*",'33-Utilities'!G50,'33-Utilities'!J50="*",'33-Utilities'!I50,'33-Utilities'!L50="*",'33-Utilities'!K50,'33-Utilities'!N50="*",'33-Utilities'!M50,'33-Utilities'!P50="*",'33-Utilities'!O50,'33-Utilities'!R50="*",'33-Utilities'!Q50,'33-Utilities'!T50="*",'33-Utilities'!S50,'33-Utilities'!V50="*",'33-Utilities'!U50),"")</f>
        <v/>
      </c>
      <c r="H4755" s="236" t="e">
        <f>G4755/'Project Data'!$D$22</f>
        <v>#VALUE!</v>
      </c>
      <c r="I4755" s="186"/>
      <c r="J4755" s="224"/>
      <c r="K4755" s="242"/>
    </row>
    <row r="4756" spans="1:11" s="147" customFormat="1" ht="15" hidden="1" customHeight="1">
      <c r="A4756" s="198">
        <f>'33-Utilities'!A51</f>
        <v>0</v>
      </c>
      <c r="B4756" s="399" t="str">
        <f>'33-Utilities'!B51</f>
        <v>33 05 33 Polyethylene Utility Pipe</v>
      </c>
      <c r="C4756" s="399"/>
      <c r="D4756" s="402" t="str" cm="1">
        <f t="array" ref="D4756">_xlfn.IFNA(_xlfn.IFS('33-Utilities'!D51="*",'33-Utilities'!C51,'33-Utilities'!F51="*",'33-Utilities'!E51,'33-Utilities'!H51="*",'33-Utilities'!G51,'33-Utilities'!J51="*",'33-Utilities'!I51,'33-Utilities'!L51="*",'33-Utilities'!K51,'33-Utilities'!N51="*",'33-Utilities'!M51,'33-Utilities'!P51="*",'33-Utilities'!O51,'33-Utilities'!R51="*",'33-Utilities'!Q51,'33-Utilities'!T51="*",'33-Utilities'!S51),"")</f>
        <v/>
      </c>
      <c r="E4756" s="402" t="e">
        <f>D4756/'Project Data'!$D$22</f>
        <v>#VALUE!</v>
      </c>
      <c r="F4756" s="163" t="s">
        <v>44</v>
      </c>
      <c r="G4756" s="239" t="str" cm="1">
        <f t="array" ref="G4756">_xlfn.IFNA(_xlfn.IFS('33-Utilities'!F51="*",'33-Utilities'!E51,'33-Utilities'!H51="*",'33-Utilities'!G51,'33-Utilities'!J51="*",'33-Utilities'!I51,'33-Utilities'!L51="*",'33-Utilities'!K51,'33-Utilities'!N51="*",'33-Utilities'!M51,'33-Utilities'!P51="*",'33-Utilities'!O51,'33-Utilities'!R51="*",'33-Utilities'!Q51,'33-Utilities'!T51="*",'33-Utilities'!S51,'33-Utilities'!V51="*",'33-Utilities'!U51),"")</f>
        <v/>
      </c>
      <c r="H4756" s="236" t="e">
        <f>G4756/'Project Data'!$D$22</f>
        <v>#VALUE!</v>
      </c>
      <c r="I4756" s="186"/>
      <c r="J4756" s="224"/>
      <c r="K4756" s="242"/>
    </row>
    <row r="4757" spans="1:11" s="147" customFormat="1" ht="15" hidden="1" customHeight="1">
      <c r="A4757" s="198">
        <f>'33-Utilities'!A52</f>
        <v>0</v>
      </c>
      <c r="B4757" s="399" t="str">
        <f>'33-Utilities'!B52</f>
        <v>33 05 33.13 Corrugated-Wall, Smooth Interior HDPE Gravity Pipe</v>
      </c>
      <c r="C4757" s="399"/>
      <c r="D4757" s="402" t="str" cm="1">
        <f t="array" ref="D4757">_xlfn.IFNA(_xlfn.IFS('33-Utilities'!D52="*",'33-Utilities'!C52,'33-Utilities'!F52="*",'33-Utilities'!E52,'33-Utilities'!H52="*",'33-Utilities'!G52,'33-Utilities'!J52="*",'33-Utilities'!I52,'33-Utilities'!L52="*",'33-Utilities'!K52,'33-Utilities'!N52="*",'33-Utilities'!M52,'33-Utilities'!P52="*",'33-Utilities'!O52,'33-Utilities'!R52="*",'33-Utilities'!Q52,'33-Utilities'!T52="*",'33-Utilities'!S52),"")</f>
        <v/>
      </c>
      <c r="E4757" s="402" t="e">
        <f>D4757/'Project Data'!$D$22</f>
        <v>#VALUE!</v>
      </c>
      <c r="F4757" s="163" t="s">
        <v>44</v>
      </c>
      <c r="G4757" s="239" t="str" cm="1">
        <f t="array" ref="G4757">_xlfn.IFNA(_xlfn.IFS('33-Utilities'!F52="*",'33-Utilities'!E52,'33-Utilities'!H52="*",'33-Utilities'!G52,'33-Utilities'!J52="*",'33-Utilities'!I52,'33-Utilities'!L52="*",'33-Utilities'!K52,'33-Utilities'!N52="*",'33-Utilities'!M52,'33-Utilities'!P52="*",'33-Utilities'!O52,'33-Utilities'!R52="*",'33-Utilities'!Q52,'33-Utilities'!T52="*",'33-Utilities'!S52,'33-Utilities'!V52="*",'33-Utilities'!U52),"")</f>
        <v/>
      </c>
      <c r="H4757" s="236" t="e">
        <f>G4757/'Project Data'!$D$22</f>
        <v>#VALUE!</v>
      </c>
      <c r="I4757" s="186"/>
      <c r="J4757" s="224"/>
      <c r="K4757" s="242"/>
    </row>
    <row r="4758" spans="1:11" s="147" customFormat="1" ht="15" hidden="1" customHeight="1">
      <c r="A4758" s="198">
        <f>'33-Utilities'!A53</f>
        <v>0</v>
      </c>
      <c r="B4758" s="399" t="str">
        <f>'33-Utilities'!B53</f>
        <v>33 05 33.33 Corrugated, Perforated HDPE Drainage Pipe</v>
      </c>
      <c r="C4758" s="399"/>
      <c r="D4758" s="402" t="str" cm="1">
        <f t="array" ref="D4758">_xlfn.IFNA(_xlfn.IFS('33-Utilities'!D53="*",'33-Utilities'!C53,'33-Utilities'!F53="*",'33-Utilities'!E53,'33-Utilities'!H53="*",'33-Utilities'!G53,'33-Utilities'!J53="*",'33-Utilities'!I53,'33-Utilities'!L53="*",'33-Utilities'!K53,'33-Utilities'!N53="*",'33-Utilities'!M53,'33-Utilities'!P53="*",'33-Utilities'!O53,'33-Utilities'!R53="*",'33-Utilities'!Q53,'33-Utilities'!T53="*",'33-Utilities'!S53),"")</f>
        <v/>
      </c>
      <c r="E4758" s="402" t="e">
        <f>D4758/'Project Data'!$D$22</f>
        <v>#VALUE!</v>
      </c>
      <c r="F4758" s="163" t="s">
        <v>44</v>
      </c>
      <c r="G4758" s="239" t="str" cm="1">
        <f t="array" ref="G4758">_xlfn.IFNA(_xlfn.IFS('33-Utilities'!F53="*",'33-Utilities'!E53,'33-Utilities'!H53="*",'33-Utilities'!G53,'33-Utilities'!J53="*",'33-Utilities'!I53,'33-Utilities'!L53="*",'33-Utilities'!K53,'33-Utilities'!N53="*",'33-Utilities'!M53,'33-Utilities'!P53="*",'33-Utilities'!O53,'33-Utilities'!R53="*",'33-Utilities'!Q53,'33-Utilities'!T53="*",'33-Utilities'!S53,'33-Utilities'!V53="*",'33-Utilities'!U53),"")</f>
        <v/>
      </c>
      <c r="H4758" s="236" t="e">
        <f>G4758/'Project Data'!$D$22</f>
        <v>#VALUE!</v>
      </c>
      <c r="I4758" s="186"/>
      <c r="J4758" s="224"/>
      <c r="K4758" s="242"/>
    </row>
    <row r="4759" spans="1:11" s="147" customFormat="1" ht="15" hidden="1" customHeight="1">
      <c r="A4759" s="198">
        <f>'33-Utilities'!A54</f>
        <v>0</v>
      </c>
      <c r="B4759" s="399" t="str">
        <f>'33-Utilities'!B54</f>
        <v>33 05 33.36 Corrugated, Non-Perforated HDPE Drainage Pipe</v>
      </c>
      <c r="C4759" s="399"/>
      <c r="D4759" s="402" t="str" cm="1">
        <f t="array" ref="D4759">_xlfn.IFNA(_xlfn.IFS('33-Utilities'!D54="*",'33-Utilities'!C54,'33-Utilities'!F54="*",'33-Utilities'!E54,'33-Utilities'!H54="*",'33-Utilities'!G54,'33-Utilities'!J54="*",'33-Utilities'!I54,'33-Utilities'!L54="*",'33-Utilities'!K54,'33-Utilities'!N54="*",'33-Utilities'!M54,'33-Utilities'!P54="*",'33-Utilities'!O54,'33-Utilities'!R54="*",'33-Utilities'!Q54,'33-Utilities'!T54="*",'33-Utilities'!S54),"")</f>
        <v/>
      </c>
      <c r="E4759" s="402" t="e">
        <f>D4759/'Project Data'!$D$22</f>
        <v>#VALUE!</v>
      </c>
      <c r="F4759" s="163" t="s">
        <v>44</v>
      </c>
      <c r="G4759" s="239" t="str" cm="1">
        <f t="array" ref="G4759">_xlfn.IFNA(_xlfn.IFS('33-Utilities'!F54="*",'33-Utilities'!E54,'33-Utilities'!H54="*",'33-Utilities'!G54,'33-Utilities'!J54="*",'33-Utilities'!I54,'33-Utilities'!L54="*",'33-Utilities'!K54,'33-Utilities'!N54="*",'33-Utilities'!M54,'33-Utilities'!P54="*",'33-Utilities'!O54,'33-Utilities'!R54="*",'33-Utilities'!Q54,'33-Utilities'!T54="*",'33-Utilities'!S54,'33-Utilities'!V54="*",'33-Utilities'!U54),"")</f>
        <v/>
      </c>
      <c r="H4759" s="236" t="e">
        <f>G4759/'Project Data'!$D$22</f>
        <v>#VALUE!</v>
      </c>
      <c r="I4759" s="186"/>
      <c r="J4759" s="224"/>
      <c r="K4759" s="242"/>
    </row>
    <row r="4760" spans="1:11" s="147" customFormat="1" ht="15" hidden="1" customHeight="1">
      <c r="A4760" s="198">
        <f>'33-Utilities'!A55</f>
        <v>0</v>
      </c>
      <c r="B4760" s="399" t="str">
        <f>'33-Utilities'!B55</f>
        <v>33 05 33.53 HDPE Gas Utility Pipe</v>
      </c>
      <c r="C4760" s="399"/>
      <c r="D4760" s="402" t="str" cm="1">
        <f t="array" ref="D4760">_xlfn.IFNA(_xlfn.IFS('33-Utilities'!D55="*",'33-Utilities'!C55,'33-Utilities'!F55="*",'33-Utilities'!E55,'33-Utilities'!H55="*",'33-Utilities'!G55,'33-Utilities'!J55="*",'33-Utilities'!I55,'33-Utilities'!L55="*",'33-Utilities'!K55,'33-Utilities'!N55="*",'33-Utilities'!M55,'33-Utilities'!P55="*",'33-Utilities'!O55,'33-Utilities'!R55="*",'33-Utilities'!Q55,'33-Utilities'!T55="*",'33-Utilities'!S55),"")</f>
        <v/>
      </c>
      <c r="E4760" s="402" t="e">
        <f>D4760/'Project Data'!$D$22</f>
        <v>#VALUE!</v>
      </c>
      <c r="F4760" s="163" t="s">
        <v>44</v>
      </c>
      <c r="G4760" s="239" t="str" cm="1">
        <f t="array" ref="G4760">_xlfn.IFNA(_xlfn.IFS('33-Utilities'!F55="*",'33-Utilities'!E55,'33-Utilities'!H55="*",'33-Utilities'!G55,'33-Utilities'!J55="*",'33-Utilities'!I55,'33-Utilities'!L55="*",'33-Utilities'!K55,'33-Utilities'!N55="*",'33-Utilities'!M55,'33-Utilities'!P55="*",'33-Utilities'!O55,'33-Utilities'!R55="*",'33-Utilities'!Q55,'33-Utilities'!T55="*",'33-Utilities'!S55,'33-Utilities'!V55="*",'33-Utilities'!U55),"")</f>
        <v/>
      </c>
      <c r="H4760" s="236" t="e">
        <f>G4760/'Project Data'!$D$22</f>
        <v>#VALUE!</v>
      </c>
      <c r="I4760" s="186"/>
      <c r="J4760" s="224"/>
      <c r="K4760" s="242"/>
    </row>
    <row r="4761" spans="1:11" s="147" customFormat="1" ht="15" hidden="1" customHeight="1">
      <c r="A4761" s="198">
        <f>'33-Utilities'!A56</f>
        <v>0</v>
      </c>
      <c r="B4761" s="399" t="str">
        <f>'33-Utilities'!B56</f>
        <v>33 05 33.56 Medium-Density Polyethylene Gas Utility Pipe</v>
      </c>
      <c r="C4761" s="399"/>
      <c r="D4761" s="402" t="str" cm="1">
        <f t="array" ref="D4761">_xlfn.IFNA(_xlfn.IFS('33-Utilities'!D56="*",'33-Utilities'!C56,'33-Utilities'!F56="*",'33-Utilities'!E56,'33-Utilities'!H56="*",'33-Utilities'!G56,'33-Utilities'!J56="*",'33-Utilities'!I56,'33-Utilities'!L56="*",'33-Utilities'!K56,'33-Utilities'!N56="*",'33-Utilities'!M56,'33-Utilities'!P56="*",'33-Utilities'!O56,'33-Utilities'!R56="*",'33-Utilities'!Q56,'33-Utilities'!T56="*",'33-Utilities'!S56),"")</f>
        <v/>
      </c>
      <c r="E4761" s="402" t="e">
        <f>D4761/'Project Data'!$D$22</f>
        <v>#VALUE!</v>
      </c>
      <c r="F4761" s="163" t="s">
        <v>44</v>
      </c>
      <c r="G4761" s="239" t="str" cm="1">
        <f t="array" ref="G4761">_xlfn.IFNA(_xlfn.IFS('33-Utilities'!F56="*",'33-Utilities'!E56,'33-Utilities'!H56="*",'33-Utilities'!G56,'33-Utilities'!J56="*",'33-Utilities'!I56,'33-Utilities'!L56="*",'33-Utilities'!K56,'33-Utilities'!N56="*",'33-Utilities'!M56,'33-Utilities'!P56="*",'33-Utilities'!O56,'33-Utilities'!R56="*",'33-Utilities'!Q56,'33-Utilities'!T56="*",'33-Utilities'!S56,'33-Utilities'!V56="*",'33-Utilities'!U56),"")</f>
        <v/>
      </c>
      <c r="H4761" s="236" t="e">
        <f>G4761/'Project Data'!$D$22</f>
        <v>#VALUE!</v>
      </c>
      <c r="I4761" s="186"/>
      <c r="J4761" s="224"/>
      <c r="K4761" s="242"/>
    </row>
    <row r="4762" spans="1:11" s="147" customFormat="1" ht="15" hidden="1" customHeight="1">
      <c r="A4762" s="198">
        <f>'33-Utilities'!A57</f>
        <v>0</v>
      </c>
      <c r="B4762" s="399" t="str">
        <f>'33-Utilities'!B57</f>
        <v>33 05 33.63 HDPE Communication Duct</v>
      </c>
      <c r="C4762" s="399"/>
      <c r="D4762" s="402" t="str" cm="1">
        <f t="array" ref="D4762">_xlfn.IFNA(_xlfn.IFS('33-Utilities'!D57="*",'33-Utilities'!C57,'33-Utilities'!F57="*",'33-Utilities'!E57,'33-Utilities'!H57="*",'33-Utilities'!G57,'33-Utilities'!J57="*",'33-Utilities'!I57,'33-Utilities'!L57="*",'33-Utilities'!K57,'33-Utilities'!N57="*",'33-Utilities'!M57,'33-Utilities'!P57="*",'33-Utilities'!O57,'33-Utilities'!R57="*",'33-Utilities'!Q57,'33-Utilities'!T57="*",'33-Utilities'!S57),"")</f>
        <v/>
      </c>
      <c r="E4762" s="402" t="e">
        <f>D4762/'Project Data'!$D$22</f>
        <v>#VALUE!</v>
      </c>
      <c r="F4762" s="163" t="s">
        <v>44</v>
      </c>
      <c r="G4762" s="239" t="str" cm="1">
        <f t="array" ref="G4762">_xlfn.IFNA(_xlfn.IFS('33-Utilities'!F57="*",'33-Utilities'!E57,'33-Utilities'!H57="*",'33-Utilities'!G57,'33-Utilities'!J57="*",'33-Utilities'!I57,'33-Utilities'!L57="*",'33-Utilities'!K57,'33-Utilities'!N57="*",'33-Utilities'!M57,'33-Utilities'!P57="*",'33-Utilities'!O57,'33-Utilities'!R57="*",'33-Utilities'!Q57,'33-Utilities'!T57="*",'33-Utilities'!S57,'33-Utilities'!V57="*",'33-Utilities'!U57),"")</f>
        <v/>
      </c>
      <c r="H4762" s="236" t="e">
        <f>G4762/'Project Data'!$D$22</f>
        <v>#VALUE!</v>
      </c>
      <c r="I4762" s="186"/>
      <c r="J4762" s="224"/>
      <c r="K4762" s="242"/>
    </row>
    <row r="4763" spans="1:11" s="147" customFormat="1" ht="15" hidden="1" customHeight="1">
      <c r="A4763" s="198">
        <f>'33-Utilities'!A58</f>
        <v>0</v>
      </c>
      <c r="B4763" s="399" t="str">
        <f>'33-Utilities'!B58</f>
        <v>33 05 36 Fiberglass-Reinforced Plastic Utility Pipe</v>
      </c>
      <c r="C4763" s="399"/>
      <c r="D4763" s="402" t="str" cm="1">
        <f t="array" ref="D4763">_xlfn.IFNA(_xlfn.IFS('33-Utilities'!D58="*",'33-Utilities'!C58,'33-Utilities'!F58="*",'33-Utilities'!E58,'33-Utilities'!H58="*",'33-Utilities'!G58,'33-Utilities'!J58="*",'33-Utilities'!I58,'33-Utilities'!L58="*",'33-Utilities'!K58,'33-Utilities'!N58="*",'33-Utilities'!M58,'33-Utilities'!P58="*",'33-Utilities'!O58,'33-Utilities'!R58="*",'33-Utilities'!Q58,'33-Utilities'!T58="*",'33-Utilities'!S58),"")</f>
        <v/>
      </c>
      <c r="E4763" s="402" t="e">
        <f>D4763/'Project Data'!$D$22</f>
        <v>#VALUE!</v>
      </c>
      <c r="F4763" s="163" t="s">
        <v>44</v>
      </c>
      <c r="G4763" s="239" t="str" cm="1">
        <f t="array" ref="G4763">_xlfn.IFNA(_xlfn.IFS('33-Utilities'!F58="*",'33-Utilities'!E58,'33-Utilities'!H58="*",'33-Utilities'!G58,'33-Utilities'!J58="*",'33-Utilities'!I58,'33-Utilities'!L58="*",'33-Utilities'!K58,'33-Utilities'!N58="*",'33-Utilities'!M58,'33-Utilities'!P58="*",'33-Utilities'!O58,'33-Utilities'!R58="*",'33-Utilities'!Q58,'33-Utilities'!T58="*",'33-Utilities'!S58,'33-Utilities'!V58="*",'33-Utilities'!U58),"")</f>
        <v/>
      </c>
      <c r="H4763" s="236" t="e">
        <f>G4763/'Project Data'!$D$22</f>
        <v>#VALUE!</v>
      </c>
      <c r="I4763" s="186"/>
      <c r="J4763" s="224"/>
      <c r="K4763" s="242"/>
    </row>
    <row r="4764" spans="1:11" s="147" customFormat="1" ht="15" hidden="1" customHeight="1">
      <c r="A4764" s="198">
        <f>'33-Utilities'!A59</f>
        <v>0</v>
      </c>
      <c r="B4764" s="399" t="str">
        <f>'33-Utilities'!B59</f>
        <v>33 05 39 Concrete Pipe</v>
      </c>
      <c r="C4764" s="399"/>
      <c r="D4764" s="402" t="str" cm="1">
        <f t="array" ref="D4764">_xlfn.IFNA(_xlfn.IFS('33-Utilities'!D59="*",'33-Utilities'!C59,'33-Utilities'!F59="*",'33-Utilities'!E59,'33-Utilities'!H59="*",'33-Utilities'!G59,'33-Utilities'!J59="*",'33-Utilities'!I59,'33-Utilities'!L59="*",'33-Utilities'!K59,'33-Utilities'!N59="*",'33-Utilities'!M59,'33-Utilities'!P59="*",'33-Utilities'!O59,'33-Utilities'!R59="*",'33-Utilities'!Q59,'33-Utilities'!T59="*",'33-Utilities'!S59),"")</f>
        <v/>
      </c>
      <c r="E4764" s="402" t="e">
        <f>D4764/'Project Data'!$D$22</f>
        <v>#VALUE!</v>
      </c>
      <c r="F4764" s="163" t="s">
        <v>44</v>
      </c>
      <c r="G4764" s="239" t="str" cm="1">
        <f t="array" ref="G4764">_xlfn.IFNA(_xlfn.IFS('33-Utilities'!F59="*",'33-Utilities'!E59,'33-Utilities'!H59="*",'33-Utilities'!G59,'33-Utilities'!J59="*",'33-Utilities'!I59,'33-Utilities'!L59="*",'33-Utilities'!K59,'33-Utilities'!N59="*",'33-Utilities'!M59,'33-Utilities'!P59="*",'33-Utilities'!O59,'33-Utilities'!R59="*",'33-Utilities'!Q59,'33-Utilities'!T59="*",'33-Utilities'!S59,'33-Utilities'!V59="*",'33-Utilities'!U59),"")</f>
        <v/>
      </c>
      <c r="H4764" s="236" t="e">
        <f>G4764/'Project Data'!$D$22</f>
        <v>#VALUE!</v>
      </c>
      <c r="I4764" s="186"/>
      <c r="J4764" s="224"/>
      <c r="K4764" s="242"/>
    </row>
    <row r="4765" spans="1:11" s="147" customFormat="1" ht="15" hidden="1" customHeight="1">
      <c r="A4765" s="198">
        <f>'33-Utilities'!A60</f>
        <v>0</v>
      </c>
      <c r="B4765" s="399" t="str">
        <f>'33-Utilities'!B60</f>
        <v>33 05 39.33 Non-Reinforced Concrete Sewer and Culvert Pipe</v>
      </c>
      <c r="C4765" s="399"/>
      <c r="D4765" s="402" t="str" cm="1">
        <f t="array" ref="D4765">_xlfn.IFNA(_xlfn.IFS('33-Utilities'!D60="*",'33-Utilities'!C60,'33-Utilities'!F60="*",'33-Utilities'!E60,'33-Utilities'!H60="*",'33-Utilities'!G60,'33-Utilities'!J60="*",'33-Utilities'!I60,'33-Utilities'!L60="*",'33-Utilities'!K60,'33-Utilities'!N60="*",'33-Utilities'!M60,'33-Utilities'!P60="*",'33-Utilities'!O60,'33-Utilities'!R60="*",'33-Utilities'!Q60,'33-Utilities'!T60="*",'33-Utilities'!S60),"")</f>
        <v/>
      </c>
      <c r="E4765" s="402" t="e">
        <f>D4765/'Project Data'!$D$22</f>
        <v>#VALUE!</v>
      </c>
      <c r="F4765" s="163" t="s">
        <v>44</v>
      </c>
      <c r="G4765" s="239" t="str" cm="1">
        <f t="array" ref="G4765">_xlfn.IFNA(_xlfn.IFS('33-Utilities'!F60="*",'33-Utilities'!E60,'33-Utilities'!H60="*",'33-Utilities'!G60,'33-Utilities'!J60="*",'33-Utilities'!I60,'33-Utilities'!L60="*",'33-Utilities'!K60,'33-Utilities'!N60="*",'33-Utilities'!M60,'33-Utilities'!P60="*",'33-Utilities'!O60,'33-Utilities'!R60="*",'33-Utilities'!Q60,'33-Utilities'!T60="*",'33-Utilities'!S60,'33-Utilities'!V60="*",'33-Utilities'!U60),"")</f>
        <v/>
      </c>
      <c r="H4765" s="236" t="e">
        <f>G4765/'Project Data'!$D$22</f>
        <v>#VALUE!</v>
      </c>
      <c r="I4765" s="186"/>
      <c r="J4765" s="224"/>
      <c r="K4765" s="242"/>
    </row>
    <row r="4766" spans="1:11" s="147" customFormat="1" ht="15" hidden="1" customHeight="1">
      <c r="A4766" s="198">
        <f>'33-Utilities'!A61</f>
        <v>0</v>
      </c>
      <c r="B4766" s="399" t="str">
        <f>'33-Utilities'!B61</f>
        <v>33 05 39.36 Non-Reinforced Concrete Irrigation and Drainage Pipe</v>
      </c>
      <c r="C4766" s="399"/>
      <c r="D4766" s="402" t="str" cm="1">
        <f t="array" ref="D4766">_xlfn.IFNA(_xlfn.IFS('33-Utilities'!D61="*",'33-Utilities'!C61,'33-Utilities'!F61="*",'33-Utilities'!E61,'33-Utilities'!H61="*",'33-Utilities'!G61,'33-Utilities'!J61="*",'33-Utilities'!I61,'33-Utilities'!L61="*",'33-Utilities'!K61,'33-Utilities'!N61="*",'33-Utilities'!M61,'33-Utilities'!P61="*",'33-Utilities'!O61,'33-Utilities'!R61="*",'33-Utilities'!Q61,'33-Utilities'!T61="*",'33-Utilities'!S61),"")</f>
        <v/>
      </c>
      <c r="E4766" s="402" t="e">
        <f>D4766/'Project Data'!$D$22</f>
        <v>#VALUE!</v>
      </c>
      <c r="F4766" s="163" t="s">
        <v>44</v>
      </c>
      <c r="G4766" s="239" t="str" cm="1">
        <f t="array" ref="G4766">_xlfn.IFNA(_xlfn.IFS('33-Utilities'!F61="*",'33-Utilities'!E61,'33-Utilities'!H61="*",'33-Utilities'!G61,'33-Utilities'!J61="*",'33-Utilities'!I61,'33-Utilities'!L61="*",'33-Utilities'!K61,'33-Utilities'!N61="*",'33-Utilities'!M61,'33-Utilities'!P61="*",'33-Utilities'!O61,'33-Utilities'!R61="*",'33-Utilities'!Q61,'33-Utilities'!T61="*",'33-Utilities'!S61,'33-Utilities'!V61="*",'33-Utilities'!U61),"")</f>
        <v/>
      </c>
      <c r="H4766" s="236" t="e">
        <f>G4766/'Project Data'!$D$22</f>
        <v>#VALUE!</v>
      </c>
      <c r="I4766" s="186"/>
      <c r="J4766" s="224"/>
      <c r="K4766" s="242"/>
    </row>
    <row r="4767" spans="1:11" s="147" customFormat="1" ht="15" hidden="1" customHeight="1">
      <c r="A4767" s="198">
        <f>'33-Utilities'!A62</f>
        <v>0</v>
      </c>
      <c r="B4767" s="399" t="str">
        <f>'33-Utilities'!B62</f>
        <v>33 05 39.41 Reinforced Concrete Pipe for Sewers and Culverts</v>
      </c>
      <c r="C4767" s="399"/>
      <c r="D4767" s="402" t="str" cm="1">
        <f t="array" ref="D4767">_xlfn.IFNA(_xlfn.IFS('33-Utilities'!D62="*",'33-Utilities'!C62,'33-Utilities'!F62="*",'33-Utilities'!E62,'33-Utilities'!H62="*",'33-Utilities'!G62,'33-Utilities'!J62="*",'33-Utilities'!I62,'33-Utilities'!L62="*",'33-Utilities'!K62,'33-Utilities'!N62="*",'33-Utilities'!M62,'33-Utilities'!P62="*",'33-Utilities'!O62,'33-Utilities'!R62="*",'33-Utilities'!Q62,'33-Utilities'!T62="*",'33-Utilities'!S62),"")</f>
        <v/>
      </c>
      <c r="E4767" s="402" t="e">
        <f>D4767/'Project Data'!$D$22</f>
        <v>#VALUE!</v>
      </c>
      <c r="F4767" s="163" t="s">
        <v>44</v>
      </c>
      <c r="G4767" s="239" t="str" cm="1">
        <f t="array" ref="G4767">_xlfn.IFNA(_xlfn.IFS('33-Utilities'!F62="*",'33-Utilities'!E62,'33-Utilities'!H62="*",'33-Utilities'!G62,'33-Utilities'!J62="*",'33-Utilities'!I62,'33-Utilities'!L62="*",'33-Utilities'!K62,'33-Utilities'!N62="*",'33-Utilities'!M62,'33-Utilities'!P62="*",'33-Utilities'!O62,'33-Utilities'!R62="*",'33-Utilities'!Q62,'33-Utilities'!T62="*",'33-Utilities'!S62,'33-Utilities'!V62="*",'33-Utilities'!U62),"")</f>
        <v/>
      </c>
      <c r="H4767" s="236" t="e">
        <f>G4767/'Project Data'!$D$22</f>
        <v>#VALUE!</v>
      </c>
      <c r="I4767" s="186"/>
      <c r="J4767" s="224"/>
      <c r="K4767" s="242"/>
    </row>
    <row r="4768" spans="1:11" s="147" customFormat="1" ht="15" hidden="1" customHeight="1">
      <c r="A4768" s="198">
        <f>'33-Utilities'!A63</f>
        <v>0</v>
      </c>
      <c r="B4768" s="399" t="str">
        <f>'33-Utilities'!B63</f>
        <v>33 05 39.43 Perforated Concrete Utility Pipe</v>
      </c>
      <c r="C4768" s="399"/>
      <c r="D4768" s="402" t="str" cm="1">
        <f t="array" ref="D4768">_xlfn.IFNA(_xlfn.IFS('33-Utilities'!D63="*",'33-Utilities'!C63,'33-Utilities'!F63="*",'33-Utilities'!E63,'33-Utilities'!H63="*",'33-Utilities'!G63,'33-Utilities'!J63="*",'33-Utilities'!I63,'33-Utilities'!L63="*",'33-Utilities'!K63,'33-Utilities'!N63="*",'33-Utilities'!M63,'33-Utilities'!P63="*",'33-Utilities'!O63,'33-Utilities'!R63="*",'33-Utilities'!Q63,'33-Utilities'!T63="*",'33-Utilities'!S63),"")</f>
        <v/>
      </c>
      <c r="E4768" s="402" t="e">
        <f>D4768/'Project Data'!$D$22</f>
        <v>#VALUE!</v>
      </c>
      <c r="F4768" s="163" t="s">
        <v>44</v>
      </c>
      <c r="G4768" s="239" t="str" cm="1">
        <f t="array" ref="G4768">_xlfn.IFNA(_xlfn.IFS('33-Utilities'!F63="*",'33-Utilities'!E63,'33-Utilities'!H63="*",'33-Utilities'!G63,'33-Utilities'!J63="*",'33-Utilities'!I63,'33-Utilities'!L63="*",'33-Utilities'!K63,'33-Utilities'!N63="*",'33-Utilities'!M63,'33-Utilities'!P63="*",'33-Utilities'!O63,'33-Utilities'!R63="*",'33-Utilities'!Q63,'33-Utilities'!T63="*",'33-Utilities'!S63,'33-Utilities'!V63="*",'33-Utilities'!U63),"")</f>
        <v/>
      </c>
      <c r="H4768" s="236" t="e">
        <f>G4768/'Project Data'!$D$22</f>
        <v>#VALUE!</v>
      </c>
      <c r="I4768" s="186"/>
      <c r="J4768" s="224"/>
      <c r="K4768" s="242"/>
    </row>
    <row r="4769" spans="1:11" s="147" customFormat="1" ht="15" hidden="1" customHeight="1">
      <c r="A4769" s="198">
        <f>'33-Utilities'!A64</f>
        <v>0</v>
      </c>
      <c r="B4769" s="399" t="str">
        <f>'33-Utilities'!B64</f>
        <v>33 05 39.49 Reinforced Concrete Box Sections for Sewers and Culverts</v>
      </c>
      <c r="C4769" s="399"/>
      <c r="D4769" s="402" t="str" cm="1">
        <f t="array" ref="D4769">_xlfn.IFNA(_xlfn.IFS('33-Utilities'!D64="*",'33-Utilities'!C64,'33-Utilities'!F64="*",'33-Utilities'!E64,'33-Utilities'!H64="*",'33-Utilities'!G64,'33-Utilities'!J64="*",'33-Utilities'!I64,'33-Utilities'!L64="*",'33-Utilities'!K64,'33-Utilities'!N64="*",'33-Utilities'!M64,'33-Utilities'!P64="*",'33-Utilities'!O64,'33-Utilities'!R64="*",'33-Utilities'!Q64,'33-Utilities'!T64="*",'33-Utilities'!S64),"")</f>
        <v/>
      </c>
      <c r="E4769" s="402" t="e">
        <f>D4769/'Project Data'!$D$22</f>
        <v>#VALUE!</v>
      </c>
      <c r="F4769" s="163" t="s">
        <v>44</v>
      </c>
      <c r="G4769" s="239" t="str" cm="1">
        <f t="array" ref="G4769">_xlfn.IFNA(_xlfn.IFS('33-Utilities'!F64="*",'33-Utilities'!E64,'33-Utilities'!H64="*",'33-Utilities'!G64,'33-Utilities'!J64="*",'33-Utilities'!I64,'33-Utilities'!L64="*",'33-Utilities'!K64,'33-Utilities'!N64="*",'33-Utilities'!M64,'33-Utilities'!P64="*",'33-Utilities'!O64,'33-Utilities'!R64="*",'33-Utilities'!Q64,'33-Utilities'!T64="*",'33-Utilities'!S64,'33-Utilities'!V64="*",'33-Utilities'!U64),"")</f>
        <v/>
      </c>
      <c r="H4769" s="236" t="e">
        <f>G4769/'Project Data'!$D$22</f>
        <v>#VALUE!</v>
      </c>
      <c r="I4769" s="186"/>
      <c r="J4769" s="224"/>
      <c r="K4769" s="242"/>
    </row>
    <row r="4770" spans="1:11" s="147" customFormat="1" ht="15" hidden="1" customHeight="1">
      <c r="A4770" s="198">
        <f>'33-Utilities'!A65</f>
        <v>0</v>
      </c>
      <c r="B4770" s="399" t="str">
        <f>'33-Utilities'!B65</f>
        <v>33 05 39.63 Concrete Pipe Closures</v>
      </c>
      <c r="C4770" s="399"/>
      <c r="D4770" s="402" t="str" cm="1">
        <f t="array" ref="D4770">_xlfn.IFNA(_xlfn.IFS('33-Utilities'!D65="*",'33-Utilities'!C65,'33-Utilities'!F65="*",'33-Utilities'!E65,'33-Utilities'!H65="*",'33-Utilities'!G65,'33-Utilities'!J65="*",'33-Utilities'!I65,'33-Utilities'!L65="*",'33-Utilities'!K65,'33-Utilities'!N65="*",'33-Utilities'!M65,'33-Utilities'!P65="*",'33-Utilities'!O65,'33-Utilities'!R65="*",'33-Utilities'!Q65,'33-Utilities'!T65="*",'33-Utilities'!S65),"")</f>
        <v/>
      </c>
      <c r="E4770" s="402" t="e">
        <f>D4770/'Project Data'!$D$22</f>
        <v>#VALUE!</v>
      </c>
      <c r="F4770" s="163" t="s">
        <v>44</v>
      </c>
      <c r="G4770" s="239" t="str" cm="1">
        <f t="array" ref="G4770">_xlfn.IFNA(_xlfn.IFS('33-Utilities'!F65="*",'33-Utilities'!E65,'33-Utilities'!H65="*",'33-Utilities'!G65,'33-Utilities'!J65="*",'33-Utilities'!I65,'33-Utilities'!L65="*",'33-Utilities'!K65,'33-Utilities'!N65="*",'33-Utilities'!M65,'33-Utilities'!P65="*",'33-Utilities'!O65,'33-Utilities'!R65="*",'33-Utilities'!Q65,'33-Utilities'!T65="*",'33-Utilities'!S65,'33-Utilities'!V65="*",'33-Utilities'!U65),"")</f>
        <v/>
      </c>
      <c r="H4770" s="236" t="e">
        <f>G4770/'Project Data'!$D$22</f>
        <v>#VALUE!</v>
      </c>
      <c r="I4770" s="186"/>
      <c r="J4770" s="224"/>
      <c r="K4770" s="242"/>
    </row>
    <row r="4771" spans="1:11" s="147" customFormat="1" ht="15" hidden="1" customHeight="1">
      <c r="A4771" s="198">
        <f>'33-Utilities'!A66</f>
        <v>0</v>
      </c>
      <c r="B4771" s="399" t="str">
        <f>'33-Utilities'!B66</f>
        <v>33 05 39.66 Concrete Pipe Thrust Restraints</v>
      </c>
      <c r="C4771" s="399"/>
      <c r="D4771" s="402" t="str" cm="1">
        <f t="array" ref="D4771">_xlfn.IFNA(_xlfn.IFS('33-Utilities'!D66="*",'33-Utilities'!C66,'33-Utilities'!F66="*",'33-Utilities'!E66,'33-Utilities'!H66="*",'33-Utilities'!G66,'33-Utilities'!J66="*",'33-Utilities'!I66,'33-Utilities'!L66="*",'33-Utilities'!K66,'33-Utilities'!N66="*",'33-Utilities'!M66,'33-Utilities'!P66="*",'33-Utilities'!O66,'33-Utilities'!R66="*",'33-Utilities'!Q66,'33-Utilities'!T66="*",'33-Utilities'!S66),"")</f>
        <v/>
      </c>
      <c r="E4771" s="402" t="e">
        <f>D4771/'Project Data'!$D$22</f>
        <v>#VALUE!</v>
      </c>
      <c r="F4771" s="163" t="s">
        <v>44</v>
      </c>
      <c r="G4771" s="239" t="str" cm="1">
        <f t="array" ref="G4771">_xlfn.IFNA(_xlfn.IFS('33-Utilities'!F66="*",'33-Utilities'!E66,'33-Utilities'!H66="*",'33-Utilities'!G66,'33-Utilities'!J66="*",'33-Utilities'!I66,'33-Utilities'!L66="*",'33-Utilities'!K66,'33-Utilities'!N66="*",'33-Utilities'!M66,'33-Utilities'!P66="*",'33-Utilities'!O66,'33-Utilities'!R66="*",'33-Utilities'!Q66,'33-Utilities'!T66="*",'33-Utilities'!S66,'33-Utilities'!V66="*",'33-Utilities'!U66),"")</f>
        <v/>
      </c>
      <c r="H4771" s="236" t="e">
        <f>G4771/'Project Data'!$D$22</f>
        <v>#VALUE!</v>
      </c>
      <c r="I4771" s="186"/>
      <c r="J4771" s="224"/>
      <c r="K4771" s="242"/>
    </row>
    <row r="4772" spans="1:11" s="147" customFormat="1" ht="15" hidden="1" customHeight="1">
      <c r="A4772" s="198">
        <f>'33-Utilities'!A67</f>
        <v>0</v>
      </c>
      <c r="B4772" s="399" t="str">
        <f>'33-Utilities'!B67</f>
        <v>33 05 39.69 Concrete Pipe Wall Fittings</v>
      </c>
      <c r="C4772" s="399"/>
      <c r="D4772" s="402" t="str" cm="1">
        <f t="array" ref="D4772">_xlfn.IFNA(_xlfn.IFS('33-Utilities'!D67="*",'33-Utilities'!C67,'33-Utilities'!F67="*",'33-Utilities'!E67,'33-Utilities'!H67="*",'33-Utilities'!G67,'33-Utilities'!J67="*",'33-Utilities'!I67,'33-Utilities'!L67="*",'33-Utilities'!K67,'33-Utilities'!N67="*",'33-Utilities'!M67,'33-Utilities'!P67="*",'33-Utilities'!O67,'33-Utilities'!R67="*",'33-Utilities'!Q67,'33-Utilities'!T67="*",'33-Utilities'!S67),"")</f>
        <v/>
      </c>
      <c r="E4772" s="402" t="e">
        <f>D4772/'Project Data'!$D$22</f>
        <v>#VALUE!</v>
      </c>
      <c r="F4772" s="163" t="s">
        <v>44</v>
      </c>
      <c r="G4772" s="239" t="str" cm="1">
        <f t="array" ref="G4772">_xlfn.IFNA(_xlfn.IFS('33-Utilities'!F67="*",'33-Utilities'!E67,'33-Utilities'!H67="*",'33-Utilities'!G67,'33-Utilities'!J67="*",'33-Utilities'!I67,'33-Utilities'!L67="*",'33-Utilities'!K67,'33-Utilities'!N67="*",'33-Utilities'!M67,'33-Utilities'!P67="*",'33-Utilities'!O67,'33-Utilities'!R67="*",'33-Utilities'!Q67,'33-Utilities'!T67="*",'33-Utilities'!S67,'33-Utilities'!V67="*",'33-Utilities'!U67),"")</f>
        <v/>
      </c>
      <c r="H4772" s="236" t="e">
        <f>G4772/'Project Data'!$D$22</f>
        <v>#VALUE!</v>
      </c>
      <c r="I4772" s="186"/>
      <c r="J4772" s="224"/>
      <c r="K4772" s="242"/>
    </row>
    <row r="4773" spans="1:11" s="147" customFormat="1" ht="15" hidden="1" customHeight="1">
      <c r="A4773" s="198">
        <f>'33-Utilities'!A68</f>
        <v>0</v>
      </c>
      <c r="B4773" s="399" t="str">
        <f>'33-Utilities'!B68</f>
        <v>33 05 41 Vitrified Clay Utility Pipe</v>
      </c>
      <c r="C4773" s="399"/>
      <c r="D4773" s="402" t="str" cm="1">
        <f t="array" ref="D4773">_xlfn.IFNA(_xlfn.IFS('33-Utilities'!D68="*",'33-Utilities'!C68,'33-Utilities'!F68="*",'33-Utilities'!E68,'33-Utilities'!H68="*",'33-Utilities'!G68,'33-Utilities'!J68="*",'33-Utilities'!I68,'33-Utilities'!L68="*",'33-Utilities'!K68,'33-Utilities'!N68="*",'33-Utilities'!M68,'33-Utilities'!P68="*",'33-Utilities'!O68,'33-Utilities'!R68="*",'33-Utilities'!Q68,'33-Utilities'!T68="*",'33-Utilities'!S68),"")</f>
        <v/>
      </c>
      <c r="E4773" s="402" t="e">
        <f>D4773/'Project Data'!$D$22</f>
        <v>#VALUE!</v>
      </c>
      <c r="F4773" s="163" t="s">
        <v>44</v>
      </c>
      <c r="G4773" s="239" t="str" cm="1">
        <f t="array" ref="G4773">_xlfn.IFNA(_xlfn.IFS('33-Utilities'!F68="*",'33-Utilities'!E68,'33-Utilities'!H68="*",'33-Utilities'!G68,'33-Utilities'!J68="*",'33-Utilities'!I68,'33-Utilities'!L68="*",'33-Utilities'!K68,'33-Utilities'!N68="*",'33-Utilities'!M68,'33-Utilities'!P68="*",'33-Utilities'!O68,'33-Utilities'!R68="*",'33-Utilities'!Q68,'33-Utilities'!T68="*",'33-Utilities'!S68,'33-Utilities'!V68="*",'33-Utilities'!U68),"")</f>
        <v/>
      </c>
      <c r="H4773" s="236" t="e">
        <f>G4773/'Project Data'!$D$22</f>
        <v>#VALUE!</v>
      </c>
      <c r="I4773" s="186"/>
      <c r="J4773" s="224"/>
      <c r="K4773" s="242"/>
    </row>
    <row r="4774" spans="1:11" s="147" customFormat="1" ht="15" hidden="1" customHeight="1">
      <c r="A4774" s="198">
        <f>'33-Utilities'!A69</f>
        <v>0</v>
      </c>
      <c r="B4774" s="399" t="str">
        <f>'33-Utilities'!B69</f>
        <v>33 05 43 Ceramic Drainage Tile</v>
      </c>
      <c r="C4774" s="399"/>
      <c r="D4774" s="402" t="str" cm="1">
        <f t="array" ref="D4774">_xlfn.IFNA(_xlfn.IFS('33-Utilities'!D69="*",'33-Utilities'!C69,'33-Utilities'!F69="*",'33-Utilities'!E69,'33-Utilities'!H69="*",'33-Utilities'!G69,'33-Utilities'!J69="*",'33-Utilities'!I69,'33-Utilities'!L69="*",'33-Utilities'!K69,'33-Utilities'!N69="*",'33-Utilities'!M69,'33-Utilities'!P69="*",'33-Utilities'!O69,'33-Utilities'!R69="*",'33-Utilities'!Q69,'33-Utilities'!T69="*",'33-Utilities'!S69),"")</f>
        <v/>
      </c>
      <c r="E4774" s="402" t="e">
        <f>D4774/'Project Data'!$D$22</f>
        <v>#VALUE!</v>
      </c>
      <c r="F4774" s="163" t="s">
        <v>44</v>
      </c>
      <c r="G4774" s="239" t="str" cm="1">
        <f t="array" ref="G4774">_xlfn.IFNA(_xlfn.IFS('33-Utilities'!F69="*",'33-Utilities'!E69,'33-Utilities'!H69="*",'33-Utilities'!G69,'33-Utilities'!J69="*",'33-Utilities'!I69,'33-Utilities'!L69="*",'33-Utilities'!K69,'33-Utilities'!N69="*",'33-Utilities'!M69,'33-Utilities'!P69="*",'33-Utilities'!O69,'33-Utilities'!R69="*",'33-Utilities'!Q69,'33-Utilities'!T69="*",'33-Utilities'!S69,'33-Utilities'!V69="*",'33-Utilities'!U69),"")</f>
        <v/>
      </c>
      <c r="H4774" s="236" t="e">
        <f>G4774/'Project Data'!$D$22</f>
        <v>#VALUE!</v>
      </c>
      <c r="I4774" s="186"/>
      <c r="J4774" s="224"/>
      <c r="K4774" s="242"/>
    </row>
    <row r="4775" spans="1:11" s="147" customFormat="1" ht="15" hidden="1" customHeight="1">
      <c r="A4775" s="198">
        <f>'33-Utilities'!A70</f>
        <v>0</v>
      </c>
      <c r="B4775" s="399" t="str">
        <f>'33-Utilities'!B70</f>
        <v>33 05 61 Concrete Manholes</v>
      </c>
      <c r="C4775" s="399"/>
      <c r="D4775" s="402" t="str" cm="1">
        <f t="array" ref="D4775">_xlfn.IFNA(_xlfn.IFS('33-Utilities'!D70="*",'33-Utilities'!C70,'33-Utilities'!F70="*",'33-Utilities'!E70,'33-Utilities'!H70="*",'33-Utilities'!G70,'33-Utilities'!J70="*",'33-Utilities'!I70,'33-Utilities'!L70="*",'33-Utilities'!K70,'33-Utilities'!N70="*",'33-Utilities'!M70,'33-Utilities'!P70="*",'33-Utilities'!O70,'33-Utilities'!R70="*",'33-Utilities'!Q70,'33-Utilities'!T70="*",'33-Utilities'!S70),"")</f>
        <v/>
      </c>
      <c r="E4775" s="402" t="e">
        <f>D4775/'Project Data'!$D$22</f>
        <v>#VALUE!</v>
      </c>
      <c r="F4775" s="163" t="s">
        <v>44</v>
      </c>
      <c r="G4775" s="239" t="str" cm="1">
        <f t="array" ref="G4775">_xlfn.IFNA(_xlfn.IFS('33-Utilities'!F70="*",'33-Utilities'!E70,'33-Utilities'!H70="*",'33-Utilities'!G70,'33-Utilities'!J70="*",'33-Utilities'!I70,'33-Utilities'!L70="*",'33-Utilities'!K70,'33-Utilities'!N70="*",'33-Utilities'!M70,'33-Utilities'!P70="*",'33-Utilities'!O70,'33-Utilities'!R70="*",'33-Utilities'!Q70,'33-Utilities'!T70="*",'33-Utilities'!S70,'33-Utilities'!V70="*",'33-Utilities'!U70),"")</f>
        <v/>
      </c>
      <c r="H4775" s="236" t="e">
        <f>G4775/'Project Data'!$D$22</f>
        <v>#VALUE!</v>
      </c>
      <c r="I4775" s="186"/>
      <c r="J4775" s="224"/>
      <c r="K4775" s="242"/>
    </row>
    <row r="4776" spans="1:11" s="147" customFormat="1" ht="15" hidden="1" customHeight="1">
      <c r="A4776" s="198">
        <f>'33-Utilities'!A71</f>
        <v>0</v>
      </c>
      <c r="B4776" s="399" t="str">
        <f>'33-Utilities'!B71</f>
        <v>33 05 63 Concrete Vaults and Chambers</v>
      </c>
      <c r="C4776" s="399"/>
      <c r="D4776" s="402" t="str" cm="1">
        <f t="array" ref="D4776">_xlfn.IFNA(_xlfn.IFS('33-Utilities'!D71="*",'33-Utilities'!C71,'33-Utilities'!F71="*",'33-Utilities'!E71,'33-Utilities'!H71="*",'33-Utilities'!G71,'33-Utilities'!J71="*",'33-Utilities'!I71,'33-Utilities'!L71="*",'33-Utilities'!K71,'33-Utilities'!N71="*",'33-Utilities'!M71,'33-Utilities'!P71="*",'33-Utilities'!O71,'33-Utilities'!R71="*",'33-Utilities'!Q71,'33-Utilities'!T71="*",'33-Utilities'!S71),"")</f>
        <v/>
      </c>
      <c r="E4776" s="402" t="e">
        <f>D4776/'Project Data'!$D$22</f>
        <v>#VALUE!</v>
      </c>
      <c r="F4776" s="163" t="s">
        <v>44</v>
      </c>
      <c r="G4776" s="239" t="str" cm="1">
        <f t="array" ref="G4776">_xlfn.IFNA(_xlfn.IFS('33-Utilities'!F71="*",'33-Utilities'!E71,'33-Utilities'!H71="*",'33-Utilities'!G71,'33-Utilities'!J71="*",'33-Utilities'!I71,'33-Utilities'!L71="*",'33-Utilities'!K71,'33-Utilities'!N71="*",'33-Utilities'!M71,'33-Utilities'!P71="*",'33-Utilities'!O71,'33-Utilities'!R71="*",'33-Utilities'!Q71,'33-Utilities'!T71="*",'33-Utilities'!S71,'33-Utilities'!V71="*",'33-Utilities'!U71),"")</f>
        <v/>
      </c>
      <c r="H4776" s="236" t="e">
        <f>G4776/'Project Data'!$D$22</f>
        <v>#VALUE!</v>
      </c>
      <c r="I4776" s="186"/>
      <c r="J4776" s="224"/>
      <c r="K4776" s="242"/>
    </row>
    <row r="4777" spans="1:11" s="147" customFormat="1" ht="15" hidden="1" customHeight="1">
      <c r="A4777" s="198">
        <f>'33-Utilities'!A72</f>
        <v>0</v>
      </c>
      <c r="B4777" s="399" t="str">
        <f>'33-Utilities'!B72</f>
        <v>33 05 66 Concrete Distribution Chambers</v>
      </c>
      <c r="C4777" s="399"/>
      <c r="D4777" s="402" t="str" cm="1">
        <f t="array" ref="D4777">_xlfn.IFNA(_xlfn.IFS('33-Utilities'!D72="*",'33-Utilities'!C72,'33-Utilities'!F72="*",'33-Utilities'!E72,'33-Utilities'!H72="*",'33-Utilities'!G72,'33-Utilities'!J72="*",'33-Utilities'!I72,'33-Utilities'!L72="*",'33-Utilities'!K72,'33-Utilities'!N72="*",'33-Utilities'!M72,'33-Utilities'!P72="*",'33-Utilities'!O72,'33-Utilities'!R72="*",'33-Utilities'!Q72,'33-Utilities'!T72="*",'33-Utilities'!S72),"")</f>
        <v/>
      </c>
      <c r="E4777" s="402" t="e">
        <f>D4777/'Project Data'!$D$22</f>
        <v>#VALUE!</v>
      </c>
      <c r="F4777" s="163" t="s">
        <v>44</v>
      </c>
      <c r="G4777" s="239" t="str" cm="1">
        <f t="array" ref="G4777">_xlfn.IFNA(_xlfn.IFS('33-Utilities'!F72="*",'33-Utilities'!E72,'33-Utilities'!H72="*",'33-Utilities'!G72,'33-Utilities'!J72="*",'33-Utilities'!I72,'33-Utilities'!L72="*",'33-Utilities'!K72,'33-Utilities'!N72="*",'33-Utilities'!M72,'33-Utilities'!P72="*",'33-Utilities'!O72,'33-Utilities'!R72="*",'33-Utilities'!Q72,'33-Utilities'!T72="*",'33-Utilities'!S72,'33-Utilities'!V72="*",'33-Utilities'!U72),"")</f>
        <v/>
      </c>
      <c r="H4777" s="236" t="e">
        <f>G4777/'Project Data'!$D$22</f>
        <v>#VALUE!</v>
      </c>
      <c r="I4777" s="186"/>
      <c r="J4777" s="224"/>
      <c r="K4777" s="242"/>
    </row>
    <row r="4778" spans="1:11" s="147" customFormat="1" ht="15" hidden="1" customHeight="1">
      <c r="A4778" s="198">
        <f>'33-Utilities'!A73</f>
        <v>0</v>
      </c>
      <c r="B4778" s="399" t="str">
        <f>'33-Utilities'!B73</f>
        <v>33 05 69 Concrete Trenchways</v>
      </c>
      <c r="C4778" s="399"/>
      <c r="D4778" s="402" t="str" cm="1">
        <f t="array" ref="D4778">_xlfn.IFNA(_xlfn.IFS('33-Utilities'!D73="*",'33-Utilities'!C73,'33-Utilities'!F73="*",'33-Utilities'!E73,'33-Utilities'!H73="*",'33-Utilities'!G73,'33-Utilities'!J73="*",'33-Utilities'!I73,'33-Utilities'!L73="*",'33-Utilities'!K73,'33-Utilities'!N73="*",'33-Utilities'!M73,'33-Utilities'!P73="*",'33-Utilities'!O73,'33-Utilities'!R73="*",'33-Utilities'!Q73,'33-Utilities'!T73="*",'33-Utilities'!S73),"")</f>
        <v/>
      </c>
      <c r="E4778" s="402" t="e">
        <f>D4778/'Project Data'!$D$22</f>
        <v>#VALUE!</v>
      </c>
      <c r="F4778" s="163" t="s">
        <v>44</v>
      </c>
      <c r="G4778" s="239" t="str" cm="1">
        <f t="array" ref="G4778">_xlfn.IFNA(_xlfn.IFS('33-Utilities'!F73="*",'33-Utilities'!E73,'33-Utilities'!H73="*",'33-Utilities'!G73,'33-Utilities'!J73="*",'33-Utilities'!I73,'33-Utilities'!L73="*",'33-Utilities'!K73,'33-Utilities'!N73="*",'33-Utilities'!M73,'33-Utilities'!P73="*",'33-Utilities'!O73,'33-Utilities'!R73="*",'33-Utilities'!Q73,'33-Utilities'!T73="*",'33-Utilities'!S73,'33-Utilities'!V73="*",'33-Utilities'!U73),"")</f>
        <v/>
      </c>
      <c r="H4778" s="236" t="e">
        <f>G4778/'Project Data'!$D$22</f>
        <v>#VALUE!</v>
      </c>
      <c r="I4778" s="186"/>
      <c r="J4778" s="224"/>
      <c r="K4778" s="242"/>
    </row>
    <row r="4779" spans="1:11" s="147" customFormat="1" ht="15" hidden="1" customHeight="1">
      <c r="A4779" s="198">
        <f>'33-Utilities'!A74</f>
        <v>0</v>
      </c>
      <c r="B4779" s="399" t="str">
        <f>'33-Utilities'!B74</f>
        <v>33 05 71 Cleanouts</v>
      </c>
      <c r="C4779" s="399"/>
      <c r="D4779" s="402" t="str" cm="1">
        <f t="array" ref="D4779">_xlfn.IFNA(_xlfn.IFS('33-Utilities'!D74="*",'33-Utilities'!C74,'33-Utilities'!F74="*",'33-Utilities'!E74,'33-Utilities'!H74="*",'33-Utilities'!G74,'33-Utilities'!J74="*",'33-Utilities'!I74,'33-Utilities'!L74="*",'33-Utilities'!K74,'33-Utilities'!N74="*",'33-Utilities'!M74,'33-Utilities'!P74="*",'33-Utilities'!O74,'33-Utilities'!R74="*",'33-Utilities'!Q74,'33-Utilities'!T74="*",'33-Utilities'!S74),"")</f>
        <v/>
      </c>
      <c r="E4779" s="402" t="e">
        <f>D4779/'Project Data'!$D$22</f>
        <v>#VALUE!</v>
      </c>
      <c r="F4779" s="163" t="s">
        <v>44</v>
      </c>
      <c r="G4779" s="239" t="str" cm="1">
        <f t="array" ref="G4779">_xlfn.IFNA(_xlfn.IFS('33-Utilities'!F74="*",'33-Utilities'!E74,'33-Utilities'!H74="*",'33-Utilities'!G74,'33-Utilities'!J74="*",'33-Utilities'!I74,'33-Utilities'!L74="*",'33-Utilities'!K74,'33-Utilities'!N74="*",'33-Utilities'!M74,'33-Utilities'!P74="*",'33-Utilities'!O74,'33-Utilities'!R74="*",'33-Utilities'!Q74,'33-Utilities'!T74="*",'33-Utilities'!S74,'33-Utilities'!V74="*",'33-Utilities'!U74),"")</f>
        <v/>
      </c>
      <c r="H4779" s="236" t="e">
        <f>G4779/'Project Data'!$D$22</f>
        <v>#VALUE!</v>
      </c>
      <c r="I4779" s="186"/>
      <c r="J4779" s="224"/>
      <c r="K4779" s="242"/>
    </row>
    <row r="4780" spans="1:11" s="147" customFormat="1" ht="15" hidden="1" customHeight="1">
      <c r="A4780" s="198">
        <f>'33-Utilities'!A75</f>
        <v>0</v>
      </c>
      <c r="B4780" s="399" t="str">
        <f>'33-Utilities'!B75</f>
        <v>33 05 73 Polyethylene Manholes</v>
      </c>
      <c r="C4780" s="399"/>
      <c r="D4780" s="402" t="str" cm="1">
        <f t="array" ref="D4780">_xlfn.IFNA(_xlfn.IFS('33-Utilities'!D75="*",'33-Utilities'!C75,'33-Utilities'!F75="*",'33-Utilities'!E75,'33-Utilities'!H75="*",'33-Utilities'!G75,'33-Utilities'!J75="*",'33-Utilities'!I75,'33-Utilities'!L75="*",'33-Utilities'!K75,'33-Utilities'!N75="*",'33-Utilities'!M75,'33-Utilities'!P75="*",'33-Utilities'!O75,'33-Utilities'!R75="*",'33-Utilities'!Q75,'33-Utilities'!T75="*",'33-Utilities'!S75),"")</f>
        <v/>
      </c>
      <c r="E4780" s="402" t="e">
        <f>D4780/'Project Data'!$D$22</f>
        <v>#VALUE!</v>
      </c>
      <c r="F4780" s="163" t="s">
        <v>44</v>
      </c>
      <c r="G4780" s="239" t="str" cm="1">
        <f t="array" ref="G4780">_xlfn.IFNA(_xlfn.IFS('33-Utilities'!F75="*",'33-Utilities'!E75,'33-Utilities'!H75="*",'33-Utilities'!G75,'33-Utilities'!J75="*",'33-Utilities'!I75,'33-Utilities'!L75="*",'33-Utilities'!K75,'33-Utilities'!N75="*",'33-Utilities'!M75,'33-Utilities'!P75="*",'33-Utilities'!O75,'33-Utilities'!R75="*",'33-Utilities'!Q75,'33-Utilities'!T75="*",'33-Utilities'!S75,'33-Utilities'!V75="*",'33-Utilities'!U75),"")</f>
        <v/>
      </c>
      <c r="H4780" s="236" t="e">
        <f>G4780/'Project Data'!$D$22</f>
        <v>#VALUE!</v>
      </c>
      <c r="I4780" s="186"/>
      <c r="J4780" s="224"/>
      <c r="K4780" s="242"/>
    </row>
    <row r="4781" spans="1:11" s="147" customFormat="1" ht="15" hidden="1" customHeight="1">
      <c r="A4781" s="198">
        <f>'33-Utilities'!A76</f>
        <v>0</v>
      </c>
      <c r="B4781" s="399" t="str">
        <f>'33-Utilities'!B76</f>
        <v>33 05 76 Fiberglass Manholes</v>
      </c>
      <c r="C4781" s="399"/>
      <c r="D4781" s="402" t="str" cm="1">
        <f t="array" ref="D4781">_xlfn.IFNA(_xlfn.IFS('33-Utilities'!D76="*",'33-Utilities'!C76,'33-Utilities'!F76="*",'33-Utilities'!E76,'33-Utilities'!H76="*",'33-Utilities'!G76,'33-Utilities'!J76="*",'33-Utilities'!I76,'33-Utilities'!L76="*",'33-Utilities'!K76,'33-Utilities'!N76="*",'33-Utilities'!M76,'33-Utilities'!P76="*",'33-Utilities'!O76,'33-Utilities'!R76="*",'33-Utilities'!Q76,'33-Utilities'!T76="*",'33-Utilities'!S76),"")</f>
        <v/>
      </c>
      <c r="E4781" s="402" t="e">
        <f>D4781/'Project Data'!$D$22</f>
        <v>#VALUE!</v>
      </c>
      <c r="F4781" s="163" t="s">
        <v>44</v>
      </c>
      <c r="G4781" s="239" t="str" cm="1">
        <f t="array" ref="G4781">_xlfn.IFNA(_xlfn.IFS('33-Utilities'!F76="*",'33-Utilities'!E76,'33-Utilities'!H76="*",'33-Utilities'!G76,'33-Utilities'!J76="*",'33-Utilities'!I76,'33-Utilities'!L76="*",'33-Utilities'!K76,'33-Utilities'!N76="*",'33-Utilities'!M76,'33-Utilities'!P76="*",'33-Utilities'!O76,'33-Utilities'!R76="*",'33-Utilities'!Q76,'33-Utilities'!T76="*",'33-Utilities'!S76,'33-Utilities'!V76="*",'33-Utilities'!U76),"")</f>
        <v/>
      </c>
      <c r="H4781" s="236" t="e">
        <f>G4781/'Project Data'!$D$22</f>
        <v>#VALUE!</v>
      </c>
      <c r="I4781" s="186"/>
      <c r="J4781" s="224"/>
      <c r="K4781" s="242"/>
    </row>
    <row r="4782" spans="1:11" s="147" customFormat="1" ht="15" hidden="1" customHeight="1">
      <c r="A4782" s="198">
        <f>'33-Utilities'!A77</f>
        <v>0</v>
      </c>
      <c r="B4782" s="399" t="str">
        <f>'33-Utilities'!B77</f>
        <v>33 05 77 Fiberglass Metering Manholes</v>
      </c>
      <c r="C4782" s="399"/>
      <c r="D4782" s="402" t="str" cm="1">
        <f t="array" ref="D4782">_xlfn.IFNA(_xlfn.IFS('33-Utilities'!D77="*",'33-Utilities'!C77,'33-Utilities'!F77="*",'33-Utilities'!E77,'33-Utilities'!H77="*",'33-Utilities'!G77,'33-Utilities'!J77="*",'33-Utilities'!I77,'33-Utilities'!L77="*",'33-Utilities'!K77,'33-Utilities'!N77="*",'33-Utilities'!M77,'33-Utilities'!P77="*",'33-Utilities'!O77,'33-Utilities'!R77="*",'33-Utilities'!Q77,'33-Utilities'!T77="*",'33-Utilities'!S77),"")</f>
        <v/>
      </c>
      <c r="E4782" s="402" t="e">
        <f>D4782/'Project Data'!$D$22</f>
        <v>#VALUE!</v>
      </c>
      <c r="F4782" s="163" t="s">
        <v>44</v>
      </c>
      <c r="G4782" s="239" t="str" cm="1">
        <f t="array" ref="G4782">_xlfn.IFNA(_xlfn.IFS('33-Utilities'!F77="*",'33-Utilities'!E77,'33-Utilities'!H77="*",'33-Utilities'!G77,'33-Utilities'!J77="*",'33-Utilities'!I77,'33-Utilities'!L77="*",'33-Utilities'!K77,'33-Utilities'!N77="*",'33-Utilities'!M77,'33-Utilities'!P77="*",'33-Utilities'!O77,'33-Utilities'!R77="*",'33-Utilities'!Q77,'33-Utilities'!T77="*",'33-Utilities'!S77,'33-Utilities'!V77="*",'33-Utilities'!U77),"")</f>
        <v/>
      </c>
      <c r="H4782" s="236" t="e">
        <f>G4782/'Project Data'!$D$22</f>
        <v>#VALUE!</v>
      </c>
      <c r="I4782" s="186"/>
      <c r="J4782" s="224"/>
      <c r="K4782" s="242"/>
    </row>
    <row r="4783" spans="1:11" s="147" customFormat="1" ht="15" hidden="1" customHeight="1">
      <c r="A4783" s="198">
        <f>'33-Utilities'!A78</f>
        <v>0</v>
      </c>
      <c r="B4783" s="399" t="str">
        <f>'33-Utilities'!B78</f>
        <v>33 05 81 Metallic Castings for Utility Structures</v>
      </c>
      <c r="C4783" s="399"/>
      <c r="D4783" s="402" t="str" cm="1">
        <f t="array" ref="D4783">_xlfn.IFNA(_xlfn.IFS('33-Utilities'!D78="*",'33-Utilities'!C78,'33-Utilities'!F78="*",'33-Utilities'!E78,'33-Utilities'!H78="*",'33-Utilities'!G78,'33-Utilities'!J78="*",'33-Utilities'!I78,'33-Utilities'!L78="*",'33-Utilities'!K78,'33-Utilities'!N78="*",'33-Utilities'!M78,'33-Utilities'!P78="*",'33-Utilities'!O78,'33-Utilities'!R78="*",'33-Utilities'!Q78,'33-Utilities'!T78="*",'33-Utilities'!S78),"")</f>
        <v/>
      </c>
      <c r="E4783" s="402" t="e">
        <f>D4783/'Project Data'!$D$22</f>
        <v>#VALUE!</v>
      </c>
      <c r="F4783" s="163" t="s">
        <v>44</v>
      </c>
      <c r="G4783" s="239" t="str" cm="1">
        <f t="array" ref="G4783">_xlfn.IFNA(_xlfn.IFS('33-Utilities'!F78="*",'33-Utilities'!E78,'33-Utilities'!H78="*",'33-Utilities'!G78,'33-Utilities'!J78="*",'33-Utilities'!I78,'33-Utilities'!L78="*",'33-Utilities'!K78,'33-Utilities'!N78="*",'33-Utilities'!M78,'33-Utilities'!P78="*",'33-Utilities'!O78,'33-Utilities'!R78="*",'33-Utilities'!Q78,'33-Utilities'!T78="*",'33-Utilities'!S78,'33-Utilities'!V78="*",'33-Utilities'!U78),"")</f>
        <v/>
      </c>
      <c r="H4783" s="236" t="e">
        <f>G4783/'Project Data'!$D$22</f>
        <v>#VALUE!</v>
      </c>
      <c r="I4783" s="186"/>
      <c r="J4783" s="224"/>
      <c r="K4783" s="242"/>
    </row>
    <row r="4784" spans="1:11" s="147" customFormat="1" ht="15" hidden="1" customHeight="1">
      <c r="A4784" s="198">
        <f>'33-Utilities'!A79</f>
        <v>0</v>
      </c>
      <c r="B4784" s="399" t="str">
        <f>'33-Utilities'!B79</f>
        <v>33 05 83 Non-Metallic Accessories for Utility Structures</v>
      </c>
      <c r="C4784" s="399"/>
      <c r="D4784" s="402" t="str" cm="1">
        <f t="array" ref="D4784">_xlfn.IFNA(_xlfn.IFS('33-Utilities'!D79="*",'33-Utilities'!C79,'33-Utilities'!F79="*",'33-Utilities'!E79,'33-Utilities'!H79="*",'33-Utilities'!G79,'33-Utilities'!J79="*",'33-Utilities'!I79,'33-Utilities'!L79="*",'33-Utilities'!K79,'33-Utilities'!N79="*",'33-Utilities'!M79,'33-Utilities'!P79="*",'33-Utilities'!O79,'33-Utilities'!R79="*",'33-Utilities'!Q79,'33-Utilities'!T79="*",'33-Utilities'!S79),"")</f>
        <v/>
      </c>
      <c r="E4784" s="402" t="e">
        <f>D4784/'Project Data'!$D$22</f>
        <v>#VALUE!</v>
      </c>
      <c r="F4784" s="163" t="s">
        <v>44</v>
      </c>
      <c r="G4784" s="239" t="str" cm="1">
        <f t="array" ref="G4784">_xlfn.IFNA(_xlfn.IFS('33-Utilities'!F79="*",'33-Utilities'!E79,'33-Utilities'!H79="*",'33-Utilities'!G79,'33-Utilities'!J79="*",'33-Utilities'!I79,'33-Utilities'!L79="*",'33-Utilities'!K79,'33-Utilities'!N79="*",'33-Utilities'!M79,'33-Utilities'!P79="*",'33-Utilities'!O79,'33-Utilities'!R79="*",'33-Utilities'!Q79,'33-Utilities'!T79="*",'33-Utilities'!S79,'33-Utilities'!V79="*",'33-Utilities'!U79),"")</f>
        <v/>
      </c>
      <c r="H4784" s="236" t="e">
        <f>G4784/'Project Data'!$D$22</f>
        <v>#VALUE!</v>
      </c>
      <c r="I4784" s="186"/>
      <c r="J4784" s="224"/>
      <c r="K4784" s="242"/>
    </row>
    <row r="4785" spans="1:11" s="147" customFormat="1" ht="15" hidden="1" customHeight="1">
      <c r="A4785" s="198">
        <f>'33-Utilities'!A80</f>
        <v>0</v>
      </c>
      <c r="B4785" s="399" t="str">
        <f>'33-Utilities'!B80</f>
        <v>33 05 97 Identification and Signage for Utilities</v>
      </c>
      <c r="C4785" s="399"/>
      <c r="D4785" s="402" t="str" cm="1">
        <f t="array" ref="D4785">_xlfn.IFNA(_xlfn.IFS('33-Utilities'!D80="*",'33-Utilities'!C80,'33-Utilities'!F80="*",'33-Utilities'!E80,'33-Utilities'!H80="*",'33-Utilities'!G80,'33-Utilities'!J80="*",'33-Utilities'!I80,'33-Utilities'!L80="*",'33-Utilities'!K80,'33-Utilities'!N80="*",'33-Utilities'!M80,'33-Utilities'!P80="*",'33-Utilities'!O80,'33-Utilities'!R80="*",'33-Utilities'!Q80,'33-Utilities'!T80="*",'33-Utilities'!S80),"")</f>
        <v/>
      </c>
      <c r="E4785" s="402" t="e">
        <f>D4785/'Project Data'!$D$22</f>
        <v>#VALUE!</v>
      </c>
      <c r="F4785" s="163" t="s">
        <v>44</v>
      </c>
      <c r="G4785" s="239" t="str" cm="1">
        <f t="array" ref="G4785">_xlfn.IFNA(_xlfn.IFS('33-Utilities'!F80="*",'33-Utilities'!E80,'33-Utilities'!H80="*",'33-Utilities'!G80,'33-Utilities'!J80="*",'33-Utilities'!I80,'33-Utilities'!L80="*",'33-Utilities'!K80,'33-Utilities'!N80="*",'33-Utilities'!M80,'33-Utilities'!P80="*",'33-Utilities'!O80,'33-Utilities'!R80="*",'33-Utilities'!Q80,'33-Utilities'!T80="*",'33-Utilities'!S80,'33-Utilities'!V80="*",'33-Utilities'!U80),"")</f>
        <v/>
      </c>
      <c r="H4785" s="236" t="e">
        <f>G4785/'Project Data'!$D$22</f>
        <v>#VALUE!</v>
      </c>
      <c r="I4785" s="186"/>
      <c r="J4785" s="224"/>
      <c r="K4785" s="242"/>
    </row>
    <row r="4786" spans="1:11" s="147" customFormat="1" ht="15" hidden="1" customHeight="1">
      <c r="A4786" s="198">
        <f>'33-Utilities'!A81</f>
        <v>0</v>
      </c>
      <c r="B4786" s="399" t="str">
        <f>'33-Utilities'!B81</f>
        <v>33 05 97.13 Signage for Utilities</v>
      </c>
      <c r="C4786" s="399"/>
      <c r="D4786" s="402" t="str" cm="1">
        <f t="array" ref="D4786">_xlfn.IFNA(_xlfn.IFS('33-Utilities'!D81="*",'33-Utilities'!C81,'33-Utilities'!F81="*",'33-Utilities'!E81,'33-Utilities'!H81="*",'33-Utilities'!G81,'33-Utilities'!J81="*",'33-Utilities'!I81,'33-Utilities'!L81="*",'33-Utilities'!K81,'33-Utilities'!N81="*",'33-Utilities'!M81,'33-Utilities'!P81="*",'33-Utilities'!O81,'33-Utilities'!R81="*",'33-Utilities'!Q81,'33-Utilities'!T81="*",'33-Utilities'!S81),"")</f>
        <v/>
      </c>
      <c r="E4786" s="402" t="e">
        <f>D4786/'Project Data'!$D$22</f>
        <v>#VALUE!</v>
      </c>
      <c r="F4786" s="163" t="s">
        <v>44</v>
      </c>
      <c r="G4786" s="239" t="str" cm="1">
        <f t="array" ref="G4786">_xlfn.IFNA(_xlfn.IFS('33-Utilities'!F81="*",'33-Utilities'!E81,'33-Utilities'!H81="*",'33-Utilities'!G81,'33-Utilities'!J81="*",'33-Utilities'!I81,'33-Utilities'!L81="*",'33-Utilities'!K81,'33-Utilities'!N81="*",'33-Utilities'!M81,'33-Utilities'!P81="*",'33-Utilities'!O81,'33-Utilities'!R81="*",'33-Utilities'!Q81,'33-Utilities'!T81="*",'33-Utilities'!S81,'33-Utilities'!V81="*",'33-Utilities'!U81),"")</f>
        <v/>
      </c>
      <c r="H4786" s="236" t="e">
        <f>G4786/'Project Data'!$D$22</f>
        <v>#VALUE!</v>
      </c>
      <c r="I4786" s="186"/>
      <c r="J4786" s="224"/>
      <c r="K4786" s="242"/>
    </row>
    <row r="4787" spans="1:11" s="147" customFormat="1" ht="15" hidden="1" customHeight="1">
      <c r="A4787" s="198">
        <f>'33-Utilities'!A82</f>
        <v>0</v>
      </c>
      <c r="B4787" s="399" t="str">
        <f>'33-Utilities'!B82</f>
        <v>33 05 97.16 Markers for Utility Identification</v>
      </c>
      <c r="C4787" s="399"/>
      <c r="D4787" s="402" t="str" cm="1">
        <f t="array" ref="D4787">_xlfn.IFNA(_xlfn.IFS('33-Utilities'!D82="*",'33-Utilities'!C82,'33-Utilities'!F82="*",'33-Utilities'!E82,'33-Utilities'!H82="*",'33-Utilities'!G82,'33-Utilities'!J82="*",'33-Utilities'!I82,'33-Utilities'!L82="*",'33-Utilities'!K82,'33-Utilities'!N82="*",'33-Utilities'!M82,'33-Utilities'!P82="*",'33-Utilities'!O82,'33-Utilities'!R82="*",'33-Utilities'!Q82,'33-Utilities'!T82="*",'33-Utilities'!S82),"")</f>
        <v/>
      </c>
      <c r="E4787" s="402" t="e">
        <f>D4787/'Project Data'!$D$22</f>
        <v>#VALUE!</v>
      </c>
      <c r="F4787" s="163" t="s">
        <v>44</v>
      </c>
      <c r="G4787" s="239" t="str" cm="1">
        <f t="array" ref="G4787">_xlfn.IFNA(_xlfn.IFS('33-Utilities'!F82="*",'33-Utilities'!E82,'33-Utilities'!H82="*",'33-Utilities'!G82,'33-Utilities'!J82="*",'33-Utilities'!I82,'33-Utilities'!L82="*",'33-Utilities'!K82,'33-Utilities'!N82="*",'33-Utilities'!M82,'33-Utilities'!P82="*",'33-Utilities'!O82,'33-Utilities'!R82="*",'33-Utilities'!Q82,'33-Utilities'!T82="*",'33-Utilities'!S82,'33-Utilities'!V82="*",'33-Utilities'!U82),"")</f>
        <v/>
      </c>
      <c r="H4787" s="236" t="e">
        <f>G4787/'Project Data'!$D$22</f>
        <v>#VALUE!</v>
      </c>
      <c r="I4787" s="186"/>
      <c r="J4787" s="224"/>
      <c r="K4787" s="242"/>
    </row>
    <row r="4788" spans="1:11" s="147" customFormat="1" ht="15" hidden="1" customHeight="1">
      <c r="A4788" s="198">
        <f>'33-Utilities'!A83</f>
        <v>0</v>
      </c>
      <c r="B4788" s="399" t="str">
        <f>'33-Utilities'!B83</f>
        <v>33 05 97.23 Underground Utility Warning Tape</v>
      </c>
      <c r="C4788" s="399"/>
      <c r="D4788" s="402" t="str" cm="1">
        <f t="array" ref="D4788">_xlfn.IFNA(_xlfn.IFS('33-Utilities'!D83="*",'33-Utilities'!C83,'33-Utilities'!F83="*",'33-Utilities'!E83,'33-Utilities'!H83="*",'33-Utilities'!G83,'33-Utilities'!J83="*",'33-Utilities'!I83,'33-Utilities'!L83="*",'33-Utilities'!K83,'33-Utilities'!N83="*",'33-Utilities'!M83,'33-Utilities'!P83="*",'33-Utilities'!O83,'33-Utilities'!R83="*",'33-Utilities'!Q83,'33-Utilities'!T83="*",'33-Utilities'!S83),"")</f>
        <v/>
      </c>
      <c r="E4788" s="402" t="e">
        <f>D4788/'Project Data'!$D$22</f>
        <v>#VALUE!</v>
      </c>
      <c r="F4788" s="163" t="s">
        <v>44</v>
      </c>
      <c r="G4788" s="239" t="str" cm="1">
        <f t="array" ref="G4788">_xlfn.IFNA(_xlfn.IFS('33-Utilities'!F83="*",'33-Utilities'!E83,'33-Utilities'!H83="*",'33-Utilities'!G83,'33-Utilities'!J83="*",'33-Utilities'!I83,'33-Utilities'!L83="*",'33-Utilities'!K83,'33-Utilities'!N83="*",'33-Utilities'!M83,'33-Utilities'!P83="*",'33-Utilities'!O83,'33-Utilities'!R83="*",'33-Utilities'!Q83,'33-Utilities'!T83="*",'33-Utilities'!S83,'33-Utilities'!V83="*",'33-Utilities'!U83),"")</f>
        <v/>
      </c>
      <c r="H4788" s="236" t="e">
        <f>G4788/'Project Data'!$D$22</f>
        <v>#VALUE!</v>
      </c>
      <c r="I4788" s="186"/>
      <c r="J4788" s="224"/>
      <c r="K4788" s="242"/>
    </row>
    <row r="4789" spans="1:11" s="147" customFormat="1" ht="15" hidden="1" customHeight="1">
      <c r="A4789" s="198">
        <f>'33-Utilities'!A84</f>
        <v>0</v>
      </c>
      <c r="B4789" s="399" t="str">
        <f>'33-Utilities'!B84</f>
        <v>33 08 00 Commissioning of Utilities</v>
      </c>
      <c r="C4789" s="399"/>
      <c r="D4789" s="402" t="str" cm="1">
        <f t="array" ref="D4789">_xlfn.IFNA(_xlfn.IFS('33-Utilities'!D84="*",'33-Utilities'!C84,'33-Utilities'!F84="*",'33-Utilities'!E84,'33-Utilities'!H84="*",'33-Utilities'!G84,'33-Utilities'!J84="*",'33-Utilities'!I84,'33-Utilities'!L84="*",'33-Utilities'!K84,'33-Utilities'!N84="*",'33-Utilities'!M84,'33-Utilities'!P84="*",'33-Utilities'!O84,'33-Utilities'!R84="*",'33-Utilities'!Q84,'33-Utilities'!T84="*",'33-Utilities'!S84),"")</f>
        <v/>
      </c>
      <c r="E4789" s="402" t="e">
        <f>D4789/'Project Data'!$D$22</f>
        <v>#VALUE!</v>
      </c>
      <c r="F4789" s="163" t="s">
        <v>44</v>
      </c>
      <c r="G4789" s="239" t="str" cm="1">
        <f t="array" ref="G4789">_xlfn.IFNA(_xlfn.IFS('33-Utilities'!F84="*",'33-Utilities'!E84,'33-Utilities'!H84="*",'33-Utilities'!G84,'33-Utilities'!J84="*",'33-Utilities'!I84,'33-Utilities'!L84="*",'33-Utilities'!K84,'33-Utilities'!N84="*",'33-Utilities'!M84,'33-Utilities'!P84="*",'33-Utilities'!O84,'33-Utilities'!R84="*",'33-Utilities'!Q84,'33-Utilities'!T84="*",'33-Utilities'!S84,'33-Utilities'!V84="*",'33-Utilities'!U84),"")</f>
        <v/>
      </c>
      <c r="H4789" s="236" t="e">
        <f>G4789/'Project Data'!$D$22</f>
        <v>#VALUE!</v>
      </c>
      <c r="I4789" s="186"/>
      <c r="J4789" s="224"/>
      <c r="K4789" s="242"/>
    </row>
    <row r="4790" spans="1:11" s="147" customFormat="1" ht="15" hidden="1" customHeight="1">
      <c r="A4790" s="198">
        <f>'33-Utilities'!A85</f>
        <v>0</v>
      </c>
      <c r="B4790" s="399" t="str">
        <f>'33-Utilities'!B85</f>
        <v>33 08 10 Commissioning of Water Utilities</v>
      </c>
      <c r="C4790" s="399"/>
      <c r="D4790" s="402" t="str" cm="1">
        <f t="array" ref="D4790">_xlfn.IFNA(_xlfn.IFS('33-Utilities'!D85="*",'33-Utilities'!C85,'33-Utilities'!F85="*",'33-Utilities'!E85,'33-Utilities'!H85="*",'33-Utilities'!G85,'33-Utilities'!J85="*",'33-Utilities'!I85,'33-Utilities'!L85="*",'33-Utilities'!K85,'33-Utilities'!N85="*",'33-Utilities'!M85,'33-Utilities'!P85="*",'33-Utilities'!O85,'33-Utilities'!R85="*",'33-Utilities'!Q85,'33-Utilities'!T85="*",'33-Utilities'!S85),"")</f>
        <v/>
      </c>
      <c r="E4790" s="402" t="e">
        <f>D4790/'Project Data'!$D$22</f>
        <v>#VALUE!</v>
      </c>
      <c r="F4790" s="163" t="s">
        <v>44</v>
      </c>
      <c r="G4790" s="239" t="str" cm="1">
        <f t="array" ref="G4790">_xlfn.IFNA(_xlfn.IFS('33-Utilities'!F85="*",'33-Utilities'!E85,'33-Utilities'!H85="*",'33-Utilities'!G85,'33-Utilities'!J85="*",'33-Utilities'!I85,'33-Utilities'!L85="*",'33-Utilities'!K85,'33-Utilities'!N85="*",'33-Utilities'!M85,'33-Utilities'!P85="*",'33-Utilities'!O85,'33-Utilities'!R85="*",'33-Utilities'!Q85,'33-Utilities'!T85="*",'33-Utilities'!S85,'33-Utilities'!V85="*",'33-Utilities'!U85),"")</f>
        <v/>
      </c>
      <c r="H4790" s="236" t="e">
        <f>G4790/'Project Data'!$D$22</f>
        <v>#VALUE!</v>
      </c>
      <c r="I4790" s="186"/>
      <c r="J4790" s="224"/>
      <c r="K4790" s="242"/>
    </row>
    <row r="4791" spans="1:11" s="147" customFormat="1" ht="15" hidden="1" customHeight="1">
      <c r="A4791" s="198">
        <f>'33-Utilities'!A86</f>
        <v>0</v>
      </c>
      <c r="B4791" s="399" t="str">
        <f>'33-Utilities'!B86</f>
        <v>33 08 30 Commissioning of Sanitary Sewerage Utilities</v>
      </c>
      <c r="C4791" s="399"/>
      <c r="D4791" s="402" t="str" cm="1">
        <f t="array" ref="D4791">_xlfn.IFNA(_xlfn.IFS('33-Utilities'!D86="*",'33-Utilities'!C86,'33-Utilities'!F86="*",'33-Utilities'!E86,'33-Utilities'!H86="*",'33-Utilities'!G86,'33-Utilities'!J86="*",'33-Utilities'!I86,'33-Utilities'!L86="*",'33-Utilities'!K86,'33-Utilities'!N86="*",'33-Utilities'!M86,'33-Utilities'!P86="*",'33-Utilities'!O86,'33-Utilities'!R86="*",'33-Utilities'!Q86,'33-Utilities'!T86="*",'33-Utilities'!S86),"")</f>
        <v/>
      </c>
      <c r="E4791" s="402" t="e">
        <f>D4791/'Project Data'!$D$22</f>
        <v>#VALUE!</v>
      </c>
      <c r="F4791" s="163" t="s">
        <v>44</v>
      </c>
      <c r="G4791" s="239" t="str" cm="1">
        <f t="array" ref="G4791">_xlfn.IFNA(_xlfn.IFS('33-Utilities'!F86="*",'33-Utilities'!E86,'33-Utilities'!H86="*",'33-Utilities'!G86,'33-Utilities'!J86="*",'33-Utilities'!I86,'33-Utilities'!L86="*",'33-Utilities'!K86,'33-Utilities'!N86="*",'33-Utilities'!M86,'33-Utilities'!P86="*",'33-Utilities'!O86,'33-Utilities'!R86="*",'33-Utilities'!Q86,'33-Utilities'!T86="*",'33-Utilities'!S86,'33-Utilities'!V86="*",'33-Utilities'!U86),"")</f>
        <v/>
      </c>
      <c r="H4791" s="236" t="e">
        <f>G4791/'Project Data'!$D$22</f>
        <v>#VALUE!</v>
      </c>
      <c r="I4791" s="186"/>
      <c r="J4791" s="224"/>
      <c r="K4791" s="242"/>
    </row>
    <row r="4792" spans="1:11" s="147" customFormat="1" ht="15" hidden="1" customHeight="1">
      <c r="A4792" s="198">
        <f>'33-Utilities'!A87</f>
        <v>0</v>
      </c>
      <c r="B4792" s="399" t="str">
        <f>'33-Utilities'!B87</f>
        <v>33 08 40 Commissioning of Stormwater Utilities</v>
      </c>
      <c r="C4792" s="399"/>
      <c r="D4792" s="402" t="str" cm="1">
        <f t="array" ref="D4792">_xlfn.IFNA(_xlfn.IFS('33-Utilities'!D87="*",'33-Utilities'!C87,'33-Utilities'!F87="*",'33-Utilities'!E87,'33-Utilities'!H87="*",'33-Utilities'!G87,'33-Utilities'!J87="*",'33-Utilities'!I87,'33-Utilities'!L87="*",'33-Utilities'!K87,'33-Utilities'!N87="*",'33-Utilities'!M87,'33-Utilities'!P87="*",'33-Utilities'!O87,'33-Utilities'!R87="*",'33-Utilities'!Q87,'33-Utilities'!T87="*",'33-Utilities'!S87),"")</f>
        <v/>
      </c>
      <c r="E4792" s="402" t="e">
        <f>D4792/'Project Data'!$D$22</f>
        <v>#VALUE!</v>
      </c>
      <c r="F4792" s="163" t="s">
        <v>44</v>
      </c>
      <c r="G4792" s="239" t="str" cm="1">
        <f t="array" ref="G4792">_xlfn.IFNA(_xlfn.IFS('33-Utilities'!F87="*",'33-Utilities'!E87,'33-Utilities'!H87="*",'33-Utilities'!G87,'33-Utilities'!J87="*",'33-Utilities'!I87,'33-Utilities'!L87="*",'33-Utilities'!K87,'33-Utilities'!N87="*",'33-Utilities'!M87,'33-Utilities'!P87="*",'33-Utilities'!O87,'33-Utilities'!R87="*",'33-Utilities'!Q87,'33-Utilities'!T87="*",'33-Utilities'!S87,'33-Utilities'!V87="*",'33-Utilities'!U87),"")</f>
        <v/>
      </c>
      <c r="H4792" s="236" t="e">
        <f>G4792/'Project Data'!$D$22</f>
        <v>#VALUE!</v>
      </c>
      <c r="I4792" s="186"/>
      <c r="J4792" s="224"/>
      <c r="K4792" s="242"/>
    </row>
    <row r="4793" spans="1:11" s="147" customFormat="1" ht="15" hidden="1" customHeight="1">
      <c r="A4793" s="198">
        <f>'33-Utilities'!A88</f>
        <v>0</v>
      </c>
      <c r="B4793" s="399" t="str">
        <f>'33-Utilities'!B88</f>
        <v>33 08 70 Commissioning of Electrical Utilities</v>
      </c>
      <c r="C4793" s="399"/>
      <c r="D4793" s="402" t="str" cm="1">
        <f t="array" ref="D4793">_xlfn.IFNA(_xlfn.IFS('33-Utilities'!D88="*",'33-Utilities'!C88,'33-Utilities'!F88="*",'33-Utilities'!E88,'33-Utilities'!H88="*",'33-Utilities'!G88,'33-Utilities'!J88="*",'33-Utilities'!I88,'33-Utilities'!L88="*",'33-Utilities'!K88,'33-Utilities'!N88="*",'33-Utilities'!M88,'33-Utilities'!P88="*",'33-Utilities'!O88,'33-Utilities'!R88="*",'33-Utilities'!Q88,'33-Utilities'!T88="*",'33-Utilities'!S88),"")</f>
        <v/>
      </c>
      <c r="E4793" s="402" t="e">
        <f>D4793/'Project Data'!$D$22</f>
        <v>#VALUE!</v>
      </c>
      <c r="F4793" s="163" t="s">
        <v>44</v>
      </c>
      <c r="G4793" s="239" t="str" cm="1">
        <f t="array" ref="G4793">_xlfn.IFNA(_xlfn.IFS('33-Utilities'!F88="*",'33-Utilities'!E88,'33-Utilities'!H88="*",'33-Utilities'!G88,'33-Utilities'!J88="*",'33-Utilities'!I88,'33-Utilities'!L88="*",'33-Utilities'!K88,'33-Utilities'!N88="*",'33-Utilities'!M88,'33-Utilities'!P88="*",'33-Utilities'!O88,'33-Utilities'!R88="*",'33-Utilities'!Q88,'33-Utilities'!T88="*",'33-Utilities'!S88,'33-Utilities'!V88="*",'33-Utilities'!U88),"")</f>
        <v/>
      </c>
      <c r="H4793" s="236" t="e">
        <f>G4793/'Project Data'!$D$22</f>
        <v>#VALUE!</v>
      </c>
      <c r="I4793" s="186"/>
      <c r="J4793" s="224"/>
      <c r="K4793" s="242"/>
    </row>
    <row r="4794" spans="1:11" s="147" customFormat="1" ht="15" hidden="1" customHeight="1">
      <c r="A4794" s="198">
        <f>'33-Utilities'!A89</f>
        <v>0</v>
      </c>
      <c r="B4794" s="399" t="str">
        <f>'33-Utilities'!B89</f>
        <v>33 08 80 Commissioning of Communications Utilities</v>
      </c>
      <c r="C4794" s="399"/>
      <c r="D4794" s="402" t="str" cm="1">
        <f t="array" ref="D4794">_xlfn.IFNA(_xlfn.IFS('33-Utilities'!D89="*",'33-Utilities'!C89,'33-Utilities'!F89="*",'33-Utilities'!E89,'33-Utilities'!H89="*",'33-Utilities'!G89,'33-Utilities'!J89="*",'33-Utilities'!I89,'33-Utilities'!L89="*",'33-Utilities'!K89,'33-Utilities'!N89="*",'33-Utilities'!M89,'33-Utilities'!P89="*",'33-Utilities'!O89,'33-Utilities'!R89="*",'33-Utilities'!Q89,'33-Utilities'!T89="*",'33-Utilities'!S89),"")</f>
        <v/>
      </c>
      <c r="E4794" s="402" t="e">
        <f>D4794/'Project Data'!$D$22</f>
        <v>#VALUE!</v>
      </c>
      <c r="F4794" s="163" t="s">
        <v>44</v>
      </c>
      <c r="G4794" s="239" t="str" cm="1">
        <f t="array" ref="G4794">_xlfn.IFNA(_xlfn.IFS('33-Utilities'!F89="*",'33-Utilities'!E89,'33-Utilities'!H89="*",'33-Utilities'!G89,'33-Utilities'!J89="*",'33-Utilities'!I89,'33-Utilities'!L89="*",'33-Utilities'!K89,'33-Utilities'!N89="*",'33-Utilities'!M89,'33-Utilities'!P89="*",'33-Utilities'!O89,'33-Utilities'!R89="*",'33-Utilities'!Q89,'33-Utilities'!T89="*",'33-Utilities'!S89,'33-Utilities'!V89="*",'33-Utilities'!U89),"")</f>
        <v/>
      </c>
      <c r="H4794" s="236" t="e">
        <f>G4794/'Project Data'!$D$22</f>
        <v>#VALUE!</v>
      </c>
      <c r="I4794" s="186"/>
      <c r="J4794" s="224"/>
      <c r="K4794" s="242"/>
    </row>
    <row r="4795" spans="1:11" s="147" customFormat="1" ht="15" hidden="1" customHeight="1">
      <c r="A4795" s="198">
        <f>'33-Utilities'!A90</f>
        <v>0</v>
      </c>
      <c r="B4795" s="399" t="str">
        <f>'33-Utilities'!B90</f>
        <v>33 09 00 Instrumentation and Control for Utilities</v>
      </c>
      <c r="C4795" s="399"/>
      <c r="D4795" s="402" t="str" cm="1">
        <f t="array" ref="D4795">_xlfn.IFNA(_xlfn.IFS('33-Utilities'!D90="*",'33-Utilities'!C90,'33-Utilities'!F90="*",'33-Utilities'!E90,'33-Utilities'!H90="*",'33-Utilities'!G90,'33-Utilities'!J90="*",'33-Utilities'!I90,'33-Utilities'!L90="*",'33-Utilities'!K90,'33-Utilities'!N90="*",'33-Utilities'!M90,'33-Utilities'!P90="*",'33-Utilities'!O90,'33-Utilities'!R90="*",'33-Utilities'!Q90,'33-Utilities'!T90="*",'33-Utilities'!S90),"")</f>
        <v/>
      </c>
      <c r="E4795" s="402" t="e">
        <f>D4795/'Project Data'!$D$22</f>
        <v>#VALUE!</v>
      </c>
      <c r="F4795" s="163" t="s">
        <v>44</v>
      </c>
      <c r="G4795" s="239" t="str" cm="1">
        <f t="array" ref="G4795">_xlfn.IFNA(_xlfn.IFS('33-Utilities'!F90="*",'33-Utilities'!E90,'33-Utilities'!H90="*",'33-Utilities'!G90,'33-Utilities'!J90="*",'33-Utilities'!I90,'33-Utilities'!L90="*",'33-Utilities'!K90,'33-Utilities'!N90="*",'33-Utilities'!M90,'33-Utilities'!P90="*",'33-Utilities'!O90,'33-Utilities'!R90="*",'33-Utilities'!Q90,'33-Utilities'!T90="*",'33-Utilities'!S90,'33-Utilities'!V90="*",'33-Utilities'!U90),"")</f>
        <v/>
      </c>
      <c r="H4795" s="236" t="e">
        <f>G4795/'Project Data'!$D$22</f>
        <v>#VALUE!</v>
      </c>
      <c r="I4795" s="186"/>
      <c r="J4795" s="224"/>
      <c r="K4795" s="242"/>
    </row>
    <row r="4796" spans="1:11" s="147" customFormat="1" ht="15" hidden="1" customHeight="1">
      <c r="A4796" s="198">
        <f>'33-Utilities'!A91</f>
        <v>0</v>
      </c>
      <c r="B4796" s="399" t="str">
        <f>'33-Utilities'!B91</f>
        <v>33 09 01 Utility Meter Registers</v>
      </c>
      <c r="C4796" s="399"/>
      <c r="D4796" s="402" t="str" cm="1">
        <f t="array" ref="D4796">_xlfn.IFNA(_xlfn.IFS('33-Utilities'!D91="*",'33-Utilities'!C91,'33-Utilities'!F91="*",'33-Utilities'!E91,'33-Utilities'!H91="*",'33-Utilities'!G91,'33-Utilities'!J91="*",'33-Utilities'!I91,'33-Utilities'!L91="*",'33-Utilities'!K91,'33-Utilities'!N91="*",'33-Utilities'!M91,'33-Utilities'!P91="*",'33-Utilities'!O91,'33-Utilities'!R91="*",'33-Utilities'!Q91,'33-Utilities'!T91="*",'33-Utilities'!S91),"")</f>
        <v/>
      </c>
      <c r="E4796" s="402" t="e">
        <f>D4796/'Project Data'!$D$22</f>
        <v>#VALUE!</v>
      </c>
      <c r="F4796" s="163" t="s">
        <v>44</v>
      </c>
      <c r="G4796" s="239" t="str" cm="1">
        <f t="array" ref="G4796">_xlfn.IFNA(_xlfn.IFS('33-Utilities'!F91="*",'33-Utilities'!E91,'33-Utilities'!H91="*",'33-Utilities'!G91,'33-Utilities'!J91="*",'33-Utilities'!I91,'33-Utilities'!L91="*",'33-Utilities'!K91,'33-Utilities'!N91="*",'33-Utilities'!M91,'33-Utilities'!P91="*",'33-Utilities'!O91,'33-Utilities'!R91="*",'33-Utilities'!Q91,'33-Utilities'!T91="*",'33-Utilities'!S91,'33-Utilities'!V91="*",'33-Utilities'!U91),"")</f>
        <v/>
      </c>
      <c r="H4796" s="236" t="e">
        <f>G4796/'Project Data'!$D$22</f>
        <v>#VALUE!</v>
      </c>
      <c r="I4796" s="186"/>
      <c r="J4796" s="224"/>
      <c r="K4796" s="242"/>
    </row>
    <row r="4797" spans="1:11" s="147" customFormat="1" ht="15" hidden="1" customHeight="1">
      <c r="A4797" s="198">
        <f>'33-Utilities'!A92</f>
        <v>0</v>
      </c>
      <c r="B4797" s="399" t="str">
        <f>'33-Utilities'!B92</f>
        <v>33 09 01.13 Mechanical Registers</v>
      </c>
      <c r="C4797" s="399"/>
      <c r="D4797" s="402" t="str" cm="1">
        <f t="array" ref="D4797">_xlfn.IFNA(_xlfn.IFS('33-Utilities'!D92="*",'33-Utilities'!C92,'33-Utilities'!F92="*",'33-Utilities'!E92,'33-Utilities'!H92="*",'33-Utilities'!G92,'33-Utilities'!J92="*",'33-Utilities'!I92,'33-Utilities'!L92="*",'33-Utilities'!K92,'33-Utilities'!N92="*",'33-Utilities'!M92,'33-Utilities'!P92="*",'33-Utilities'!O92,'33-Utilities'!R92="*",'33-Utilities'!Q92,'33-Utilities'!T92="*",'33-Utilities'!S92),"")</f>
        <v/>
      </c>
      <c r="E4797" s="402" t="e">
        <f>D4797/'Project Data'!$D$22</f>
        <v>#VALUE!</v>
      </c>
      <c r="F4797" s="163" t="s">
        <v>44</v>
      </c>
      <c r="G4797" s="239" t="str" cm="1">
        <f t="array" ref="G4797">_xlfn.IFNA(_xlfn.IFS('33-Utilities'!F92="*",'33-Utilities'!E92,'33-Utilities'!H92="*",'33-Utilities'!G92,'33-Utilities'!J92="*",'33-Utilities'!I92,'33-Utilities'!L92="*",'33-Utilities'!K92,'33-Utilities'!N92="*",'33-Utilities'!M92,'33-Utilities'!P92="*",'33-Utilities'!O92,'33-Utilities'!R92="*",'33-Utilities'!Q92,'33-Utilities'!T92="*",'33-Utilities'!S92,'33-Utilities'!V92="*",'33-Utilities'!U92),"")</f>
        <v/>
      </c>
      <c r="H4797" s="236" t="e">
        <f>G4797/'Project Data'!$D$22</f>
        <v>#VALUE!</v>
      </c>
      <c r="I4797" s="186"/>
      <c r="J4797" s="224"/>
      <c r="K4797" s="242"/>
    </row>
    <row r="4798" spans="1:11" s="147" customFormat="1" ht="15" customHeight="1">
      <c r="A4798" s="398">
        <f>'33-Utilities'!A93</f>
        <v>1</v>
      </c>
      <c r="B4798" s="642" t="str">
        <f>'33-Utilities'!B93</f>
        <v>33 10 00 Water Utilities</v>
      </c>
      <c r="C4798" s="643"/>
      <c r="D4798" s="402" t="str" cm="1">
        <f t="array" ref="D4798">_xlfn.IFNA(_xlfn.IFS('33-Utilities'!D93="*",'33-Utilities'!C93,'33-Utilities'!F93="*",'33-Utilities'!E93,'33-Utilities'!H93="*",'33-Utilities'!G93,'33-Utilities'!J93="*",'33-Utilities'!I93,'33-Utilities'!L93="*",'33-Utilities'!K93,'33-Utilities'!N93="*",'33-Utilities'!M93,'33-Utilities'!P93="*",'33-Utilities'!O93,'33-Utilities'!R93="*",'33-Utilities'!Q93,'33-Utilities'!T93="*",'33-Utilities'!S93),"")</f>
        <v>Included in Earthwork</v>
      </c>
      <c r="E4798" s="402"/>
      <c r="F4798" s="422" t="s">
        <v>44</v>
      </c>
      <c r="G4798" s="423" t="str" cm="1">
        <f t="array" ref="G4798">_xlfn.IFNA(_xlfn.IFS('33-Utilities'!F93="*",'33-Utilities'!E93,'33-Utilities'!H93="*",'33-Utilities'!G93,'33-Utilities'!J93="*",'33-Utilities'!I93,'33-Utilities'!L93="*",'33-Utilities'!K93,'33-Utilities'!N93="*",'33-Utilities'!M93,'33-Utilities'!P93="*",'33-Utilities'!O93,'33-Utilities'!R93="*",'33-Utilities'!Q93,'33-Utilities'!T93="*",'33-Utilities'!S93,'33-Utilities'!V93="*",'33-Utilities'!U93),"")</f>
        <v>Included in Earthwork</v>
      </c>
      <c r="H4798" s="402" t="e">
        <f>G4798/'Project Data'!$D$22</f>
        <v>#VALUE!</v>
      </c>
      <c r="I4798" s="426"/>
      <c r="J4798" s="427"/>
      <c r="K4798" s="404" t="s">
        <v>137</v>
      </c>
    </row>
    <row r="4799" spans="1:11" s="147" customFormat="1" ht="15" hidden="1" customHeight="1">
      <c r="A4799" s="198">
        <f>'33-Utilities'!A94</f>
        <v>0</v>
      </c>
      <c r="B4799" s="399" t="str">
        <f>'33-Utilities'!B94</f>
        <v>33 11 00 Groundwater Sources</v>
      </c>
      <c r="C4799" s="399"/>
      <c r="D4799" s="402" t="str" cm="1">
        <f t="array" ref="D4799">_xlfn.IFNA(_xlfn.IFS('33-Utilities'!D94="*",'33-Utilities'!C94,'33-Utilities'!F94="*",'33-Utilities'!E94,'33-Utilities'!H94="*",'33-Utilities'!G94,'33-Utilities'!J94="*",'33-Utilities'!I94,'33-Utilities'!L94="*",'33-Utilities'!K94,'33-Utilities'!N94="*",'33-Utilities'!M94,'33-Utilities'!P94="*",'33-Utilities'!O94,'33-Utilities'!R94="*",'33-Utilities'!Q94,'33-Utilities'!T94="*",'33-Utilities'!S94),"")</f>
        <v/>
      </c>
      <c r="E4799" s="402" t="e">
        <f>D4799/'Project Data'!$D$22</f>
        <v>#VALUE!</v>
      </c>
      <c r="F4799" s="163" t="s">
        <v>44</v>
      </c>
      <c r="G4799" s="239" t="str" cm="1">
        <f t="array" ref="G4799">_xlfn.IFNA(_xlfn.IFS('33-Utilities'!F94="*",'33-Utilities'!E94,'33-Utilities'!H94="*",'33-Utilities'!G94,'33-Utilities'!J94="*",'33-Utilities'!I94,'33-Utilities'!L94="*",'33-Utilities'!K94,'33-Utilities'!N94="*",'33-Utilities'!M94,'33-Utilities'!P94="*",'33-Utilities'!O94,'33-Utilities'!R94="*",'33-Utilities'!Q94,'33-Utilities'!T94="*",'33-Utilities'!S94,'33-Utilities'!V94="*",'33-Utilities'!U94),"")</f>
        <v/>
      </c>
      <c r="H4799" s="236" t="e">
        <f>G4799/'Project Data'!$D$22</f>
        <v>#VALUE!</v>
      </c>
      <c r="I4799" s="186"/>
      <c r="J4799" s="224"/>
      <c r="K4799" s="242"/>
    </row>
    <row r="4800" spans="1:11" s="147" customFormat="1" ht="15" hidden="1" customHeight="1">
      <c r="A4800" s="198">
        <f>'33-Utilities'!A95</f>
        <v>0</v>
      </c>
      <c r="B4800" s="399" t="str">
        <f>'33-Utilities'!B95</f>
        <v>33 14 13 Public Water Utility Distribution Piping</v>
      </c>
      <c r="C4800" s="399"/>
      <c r="D4800" s="402" t="str" cm="1">
        <f t="array" ref="D4800">_xlfn.IFNA(_xlfn.IFS('33-Utilities'!D95="*",'33-Utilities'!C95,'33-Utilities'!F95="*",'33-Utilities'!E95,'33-Utilities'!H95="*",'33-Utilities'!G95,'33-Utilities'!J95="*",'33-Utilities'!I95,'33-Utilities'!L95="*",'33-Utilities'!K95,'33-Utilities'!N95="*",'33-Utilities'!M95,'33-Utilities'!P95="*",'33-Utilities'!O95,'33-Utilities'!R95="*",'33-Utilities'!Q95,'33-Utilities'!T95="*",'33-Utilities'!S95),"")</f>
        <v/>
      </c>
      <c r="E4800" s="402" t="e">
        <f>D4800/'Project Data'!$D$22</f>
        <v>#VALUE!</v>
      </c>
      <c r="F4800" s="163" t="s">
        <v>44</v>
      </c>
      <c r="G4800" s="239" t="str" cm="1">
        <f t="array" ref="G4800">_xlfn.IFNA(_xlfn.IFS('33-Utilities'!F95="*",'33-Utilities'!E95,'33-Utilities'!H95="*",'33-Utilities'!G95,'33-Utilities'!J95="*",'33-Utilities'!I95,'33-Utilities'!L95="*",'33-Utilities'!K95,'33-Utilities'!N95="*",'33-Utilities'!M95,'33-Utilities'!P95="*",'33-Utilities'!O95,'33-Utilities'!R95="*",'33-Utilities'!Q95,'33-Utilities'!T95="*",'33-Utilities'!S95,'33-Utilities'!V95="*",'33-Utilities'!U95),"")</f>
        <v/>
      </c>
      <c r="H4800" s="236" t="e">
        <f>G4800/'Project Data'!$D$22</f>
        <v>#VALUE!</v>
      </c>
      <c r="I4800" s="186"/>
      <c r="J4800" s="224"/>
      <c r="K4800" s="242"/>
    </row>
    <row r="4801" spans="1:11" s="147" customFormat="1" ht="15" hidden="1" customHeight="1">
      <c r="A4801" s="198">
        <f>'33-Utilities'!A96</f>
        <v>0</v>
      </c>
      <c r="B4801" s="399" t="str">
        <f>'33-Utilities'!B96</f>
        <v>33 14 16 Site Water Utility Distribution Piping</v>
      </c>
      <c r="C4801" s="399"/>
      <c r="D4801" s="402" t="str" cm="1">
        <f t="array" ref="D4801">_xlfn.IFNA(_xlfn.IFS('33-Utilities'!D96="*",'33-Utilities'!C96,'33-Utilities'!F96="*",'33-Utilities'!E96,'33-Utilities'!H96="*",'33-Utilities'!G96,'33-Utilities'!J96="*",'33-Utilities'!I96,'33-Utilities'!L96="*",'33-Utilities'!K96,'33-Utilities'!N96="*",'33-Utilities'!M96,'33-Utilities'!P96="*",'33-Utilities'!O96,'33-Utilities'!R96="*",'33-Utilities'!Q96,'33-Utilities'!T96="*",'33-Utilities'!S96),"")</f>
        <v/>
      </c>
      <c r="E4801" s="402" t="e">
        <f>D4801/'Project Data'!$D$22</f>
        <v>#VALUE!</v>
      </c>
      <c r="F4801" s="163" t="s">
        <v>44</v>
      </c>
      <c r="G4801" s="239" t="str" cm="1">
        <f t="array" ref="G4801">_xlfn.IFNA(_xlfn.IFS('33-Utilities'!F96="*",'33-Utilities'!E96,'33-Utilities'!H96="*",'33-Utilities'!G96,'33-Utilities'!J96="*",'33-Utilities'!I96,'33-Utilities'!L96="*",'33-Utilities'!K96,'33-Utilities'!N96="*",'33-Utilities'!M96,'33-Utilities'!P96="*",'33-Utilities'!O96,'33-Utilities'!R96="*",'33-Utilities'!Q96,'33-Utilities'!T96="*",'33-Utilities'!S96,'33-Utilities'!V96="*",'33-Utilities'!U96),"")</f>
        <v/>
      </c>
      <c r="H4801" s="236" t="e">
        <f>G4801/'Project Data'!$D$22</f>
        <v>#VALUE!</v>
      </c>
      <c r="I4801" s="186"/>
      <c r="J4801" s="224"/>
      <c r="K4801" s="242"/>
    </row>
    <row r="4802" spans="1:11" s="147" customFormat="1" ht="15" hidden="1" customHeight="1">
      <c r="A4802" s="198">
        <f>'33-Utilities'!A97</f>
        <v>0</v>
      </c>
      <c r="B4802" s="399" t="str">
        <f>'33-Utilities'!B97</f>
        <v>33 14 17 Site Water Utility Service Laterals</v>
      </c>
      <c r="C4802" s="399"/>
      <c r="D4802" s="402" t="str" cm="1">
        <f t="array" ref="D4802">_xlfn.IFNA(_xlfn.IFS('33-Utilities'!D97="*",'33-Utilities'!C97,'33-Utilities'!F97="*",'33-Utilities'!E97,'33-Utilities'!H97="*",'33-Utilities'!G97,'33-Utilities'!J97="*",'33-Utilities'!I97,'33-Utilities'!L97="*",'33-Utilities'!K97,'33-Utilities'!N97="*",'33-Utilities'!M97,'33-Utilities'!P97="*",'33-Utilities'!O97,'33-Utilities'!R97="*",'33-Utilities'!Q97,'33-Utilities'!T97="*",'33-Utilities'!S97),"")</f>
        <v/>
      </c>
      <c r="E4802" s="402" t="e">
        <f>D4802/'Project Data'!$D$22</f>
        <v>#VALUE!</v>
      </c>
      <c r="F4802" s="163" t="s">
        <v>44</v>
      </c>
      <c r="G4802" s="239" t="str" cm="1">
        <f t="array" ref="G4802">_xlfn.IFNA(_xlfn.IFS('33-Utilities'!F97="*",'33-Utilities'!E97,'33-Utilities'!H97="*",'33-Utilities'!G97,'33-Utilities'!J97="*",'33-Utilities'!I97,'33-Utilities'!L97="*",'33-Utilities'!K97,'33-Utilities'!N97="*",'33-Utilities'!M97,'33-Utilities'!P97="*",'33-Utilities'!O97,'33-Utilities'!R97="*",'33-Utilities'!Q97,'33-Utilities'!T97="*",'33-Utilities'!S97,'33-Utilities'!V97="*",'33-Utilities'!U97),"")</f>
        <v/>
      </c>
      <c r="H4802" s="236" t="e">
        <f>G4802/'Project Data'!$D$22</f>
        <v>#VALUE!</v>
      </c>
      <c r="I4802" s="186"/>
      <c r="J4802" s="224"/>
      <c r="K4802" s="242"/>
    </row>
    <row r="4803" spans="1:11" s="147" customFormat="1" ht="15" hidden="1" customHeight="1">
      <c r="A4803" s="198">
        <f>'33-Utilities'!A98</f>
        <v>0</v>
      </c>
      <c r="B4803" s="399" t="str">
        <f>'33-Utilities'!B98</f>
        <v>33 14 19 Valves and Hydrants for Water Utility Service</v>
      </c>
      <c r="C4803" s="399"/>
      <c r="D4803" s="402" t="str" cm="1">
        <f t="array" ref="D4803">_xlfn.IFNA(_xlfn.IFS('33-Utilities'!D98="*",'33-Utilities'!C98,'33-Utilities'!F98="*",'33-Utilities'!E98,'33-Utilities'!H98="*",'33-Utilities'!G98,'33-Utilities'!J98="*",'33-Utilities'!I98,'33-Utilities'!L98="*",'33-Utilities'!K98,'33-Utilities'!N98="*",'33-Utilities'!M98,'33-Utilities'!P98="*",'33-Utilities'!O98,'33-Utilities'!R98="*",'33-Utilities'!Q98,'33-Utilities'!T98="*",'33-Utilities'!S98),"")</f>
        <v/>
      </c>
      <c r="E4803" s="402" t="e">
        <f>D4803/'Project Data'!$D$22</f>
        <v>#VALUE!</v>
      </c>
      <c r="F4803" s="163" t="s">
        <v>44</v>
      </c>
      <c r="G4803" s="239" t="str" cm="1">
        <f t="array" ref="G4803">_xlfn.IFNA(_xlfn.IFS('33-Utilities'!F98="*",'33-Utilities'!E98,'33-Utilities'!H98="*",'33-Utilities'!G98,'33-Utilities'!J98="*",'33-Utilities'!I98,'33-Utilities'!L98="*",'33-Utilities'!K98,'33-Utilities'!N98="*",'33-Utilities'!M98,'33-Utilities'!P98="*",'33-Utilities'!O98,'33-Utilities'!R98="*",'33-Utilities'!Q98,'33-Utilities'!T98="*",'33-Utilities'!S98,'33-Utilities'!V98="*",'33-Utilities'!U98),"")</f>
        <v/>
      </c>
      <c r="H4803" s="236" t="e">
        <f>G4803/'Project Data'!$D$22</f>
        <v>#VALUE!</v>
      </c>
      <c r="I4803" s="186"/>
      <c r="J4803" s="224"/>
      <c r="K4803" s="242"/>
    </row>
    <row r="4804" spans="1:11" s="147" customFormat="1" ht="15" hidden="1" customHeight="1">
      <c r="A4804" s="198">
        <f>'33-Utilities'!A99</f>
        <v>0</v>
      </c>
      <c r="B4804" s="399" t="str">
        <f>'33-Utilities'!B99</f>
        <v>33 14 23 Enclosures for Water Utility Piping and Valves</v>
      </c>
      <c r="C4804" s="399"/>
      <c r="D4804" s="402" t="str" cm="1">
        <f t="array" ref="D4804">_xlfn.IFNA(_xlfn.IFS('33-Utilities'!D99="*",'33-Utilities'!C99,'33-Utilities'!F99="*",'33-Utilities'!E99,'33-Utilities'!H99="*",'33-Utilities'!G99,'33-Utilities'!J99="*",'33-Utilities'!I99,'33-Utilities'!L99="*",'33-Utilities'!K99,'33-Utilities'!N99="*",'33-Utilities'!M99,'33-Utilities'!P99="*",'33-Utilities'!O99,'33-Utilities'!R99="*",'33-Utilities'!Q99,'33-Utilities'!T99="*",'33-Utilities'!S99),"")</f>
        <v/>
      </c>
      <c r="E4804" s="402" t="e">
        <f>D4804/'Project Data'!$D$22</f>
        <v>#VALUE!</v>
      </c>
      <c r="F4804" s="163" t="s">
        <v>44</v>
      </c>
      <c r="G4804" s="239" t="str" cm="1">
        <f t="array" ref="G4804">_xlfn.IFNA(_xlfn.IFS('33-Utilities'!F99="*",'33-Utilities'!E99,'33-Utilities'!H99="*",'33-Utilities'!G99,'33-Utilities'!J99="*",'33-Utilities'!I99,'33-Utilities'!L99="*",'33-Utilities'!K99,'33-Utilities'!N99="*",'33-Utilities'!M99,'33-Utilities'!P99="*",'33-Utilities'!O99,'33-Utilities'!R99="*",'33-Utilities'!Q99,'33-Utilities'!T99="*",'33-Utilities'!S99,'33-Utilities'!V99="*",'33-Utilities'!U99),"")</f>
        <v/>
      </c>
      <c r="H4804" s="236" t="e">
        <f>G4804/'Project Data'!$D$22</f>
        <v>#VALUE!</v>
      </c>
      <c r="I4804" s="186"/>
      <c r="J4804" s="224"/>
      <c r="K4804" s="242"/>
    </row>
    <row r="4805" spans="1:11" s="147" customFormat="1" ht="15" hidden="1" customHeight="1">
      <c r="A4805" s="198">
        <f>'33-Utilities'!A100</f>
        <v>0</v>
      </c>
      <c r="B4805" s="399" t="str">
        <f>'33-Utilities'!B100</f>
        <v>33 14 23.23 Fiberglass Artificial Rock Enclosures for Water Utility Piping and Valves</v>
      </c>
      <c r="C4805" s="399"/>
      <c r="D4805" s="402" t="str" cm="1">
        <f t="array" ref="D4805">_xlfn.IFNA(_xlfn.IFS('33-Utilities'!D100="*",'33-Utilities'!C100,'33-Utilities'!F100="*",'33-Utilities'!E100,'33-Utilities'!H100="*",'33-Utilities'!G100,'33-Utilities'!J100="*",'33-Utilities'!I100,'33-Utilities'!L100="*",'33-Utilities'!K100,'33-Utilities'!N100="*",'33-Utilities'!M100,'33-Utilities'!P100="*",'33-Utilities'!O100,'33-Utilities'!R100="*",'33-Utilities'!Q100,'33-Utilities'!T100="*",'33-Utilities'!S100),"")</f>
        <v/>
      </c>
      <c r="E4805" s="402" t="e">
        <f>D4805/'Project Data'!$D$22</f>
        <v>#VALUE!</v>
      </c>
      <c r="F4805" s="163" t="s">
        <v>44</v>
      </c>
      <c r="G4805" s="239" t="str" cm="1">
        <f t="array" ref="G4805">_xlfn.IFNA(_xlfn.IFS('33-Utilities'!F100="*",'33-Utilities'!E100,'33-Utilities'!H100="*",'33-Utilities'!G100,'33-Utilities'!J100="*",'33-Utilities'!I100,'33-Utilities'!L100="*",'33-Utilities'!K100,'33-Utilities'!N100="*",'33-Utilities'!M100,'33-Utilities'!P100="*",'33-Utilities'!O100,'33-Utilities'!R100="*",'33-Utilities'!Q100,'33-Utilities'!T100="*",'33-Utilities'!S100,'33-Utilities'!V100="*",'33-Utilities'!U100),"")</f>
        <v/>
      </c>
      <c r="H4805" s="236" t="e">
        <f>G4805/'Project Data'!$D$22</f>
        <v>#VALUE!</v>
      </c>
      <c r="I4805" s="186"/>
      <c r="J4805" s="224"/>
      <c r="K4805" s="242"/>
    </row>
    <row r="4806" spans="1:11" s="147" customFormat="1" ht="15" hidden="1" customHeight="1">
      <c r="A4806" s="198">
        <f>'33-Utilities'!A101</f>
        <v>0</v>
      </c>
      <c r="B4806" s="399" t="str">
        <f>'33-Utilities'!B101</f>
        <v>33 14 23.26 Plastic Artificial Rock Enclosures for Water Utility Piping and Valves</v>
      </c>
      <c r="C4806" s="399"/>
      <c r="D4806" s="402" t="str" cm="1">
        <f t="array" ref="D4806">_xlfn.IFNA(_xlfn.IFS('33-Utilities'!D101="*",'33-Utilities'!C101,'33-Utilities'!F101="*",'33-Utilities'!E101,'33-Utilities'!H101="*",'33-Utilities'!G101,'33-Utilities'!J101="*",'33-Utilities'!I101,'33-Utilities'!L101="*",'33-Utilities'!K101,'33-Utilities'!N101="*",'33-Utilities'!M101,'33-Utilities'!P101="*",'33-Utilities'!O101,'33-Utilities'!R101="*",'33-Utilities'!Q101,'33-Utilities'!T101="*",'33-Utilities'!S101),"")</f>
        <v/>
      </c>
      <c r="E4806" s="402" t="e">
        <f>D4806/'Project Data'!$D$22</f>
        <v>#VALUE!</v>
      </c>
      <c r="F4806" s="163" t="s">
        <v>44</v>
      </c>
      <c r="G4806" s="239" t="str" cm="1">
        <f t="array" ref="G4806">_xlfn.IFNA(_xlfn.IFS('33-Utilities'!F101="*",'33-Utilities'!E101,'33-Utilities'!H101="*",'33-Utilities'!G101,'33-Utilities'!J101="*",'33-Utilities'!I101,'33-Utilities'!L101="*",'33-Utilities'!K101,'33-Utilities'!N101="*",'33-Utilities'!M101,'33-Utilities'!P101="*",'33-Utilities'!O101,'33-Utilities'!R101="*",'33-Utilities'!Q101,'33-Utilities'!T101="*",'33-Utilities'!S101,'33-Utilities'!V101="*",'33-Utilities'!U101),"")</f>
        <v/>
      </c>
      <c r="H4806" s="236" t="e">
        <f>G4806/'Project Data'!$D$22</f>
        <v>#VALUE!</v>
      </c>
      <c r="I4806" s="186"/>
      <c r="J4806" s="224"/>
      <c r="K4806" s="242"/>
    </row>
    <row r="4807" spans="1:11" s="147" customFormat="1" ht="15" hidden="1" customHeight="1">
      <c r="A4807" s="198">
        <f>'33-Utilities'!A102</f>
        <v>0</v>
      </c>
      <c r="B4807" s="399" t="str">
        <f>'33-Utilities'!B102</f>
        <v>33 14 23.33 Enclosures for Water Utility Air Valves</v>
      </c>
      <c r="C4807" s="399"/>
      <c r="D4807" s="402" t="str" cm="1">
        <f t="array" ref="D4807">_xlfn.IFNA(_xlfn.IFS('33-Utilities'!D102="*",'33-Utilities'!C102,'33-Utilities'!F102="*",'33-Utilities'!E102,'33-Utilities'!H102="*",'33-Utilities'!G102,'33-Utilities'!J102="*",'33-Utilities'!I102,'33-Utilities'!L102="*",'33-Utilities'!K102,'33-Utilities'!N102="*",'33-Utilities'!M102,'33-Utilities'!P102="*",'33-Utilities'!O102,'33-Utilities'!R102="*",'33-Utilities'!Q102,'33-Utilities'!T102="*",'33-Utilities'!S102),"")</f>
        <v/>
      </c>
      <c r="E4807" s="402" t="e">
        <f>D4807/'Project Data'!$D$22</f>
        <v>#VALUE!</v>
      </c>
      <c r="F4807" s="163" t="s">
        <v>44</v>
      </c>
      <c r="G4807" s="239" t="str" cm="1">
        <f t="array" ref="G4807">_xlfn.IFNA(_xlfn.IFS('33-Utilities'!F102="*",'33-Utilities'!E102,'33-Utilities'!H102="*",'33-Utilities'!G102,'33-Utilities'!J102="*",'33-Utilities'!I102,'33-Utilities'!L102="*",'33-Utilities'!K102,'33-Utilities'!N102="*",'33-Utilities'!M102,'33-Utilities'!P102="*",'33-Utilities'!O102,'33-Utilities'!R102="*",'33-Utilities'!Q102,'33-Utilities'!T102="*",'33-Utilities'!S102,'33-Utilities'!V102="*",'33-Utilities'!U102),"")</f>
        <v/>
      </c>
      <c r="H4807" s="236" t="e">
        <f>G4807/'Project Data'!$D$22</f>
        <v>#VALUE!</v>
      </c>
      <c r="I4807" s="186"/>
      <c r="J4807" s="224"/>
      <c r="K4807" s="242"/>
    </row>
    <row r="4808" spans="1:11" s="147" customFormat="1" ht="15" hidden="1" customHeight="1">
      <c r="A4808" s="198">
        <f>'33-Utilities'!A103</f>
        <v>0</v>
      </c>
      <c r="B4808" s="399" t="str">
        <f>'33-Utilities'!B103</f>
        <v>33 14 43 Packaged Pumping Systems for Water Utility Service</v>
      </c>
      <c r="C4808" s="399"/>
      <c r="D4808" s="402" t="str" cm="1">
        <f t="array" ref="D4808">_xlfn.IFNA(_xlfn.IFS('33-Utilities'!D103="*",'33-Utilities'!C103,'33-Utilities'!F103="*",'33-Utilities'!E103,'33-Utilities'!H103="*",'33-Utilities'!G103,'33-Utilities'!J103="*",'33-Utilities'!I103,'33-Utilities'!L103="*",'33-Utilities'!K103,'33-Utilities'!N103="*",'33-Utilities'!M103,'33-Utilities'!P103="*",'33-Utilities'!O103,'33-Utilities'!R103="*",'33-Utilities'!Q103,'33-Utilities'!T103="*",'33-Utilities'!S103),"")</f>
        <v/>
      </c>
      <c r="E4808" s="402" t="e">
        <f>D4808/'Project Data'!$D$22</f>
        <v>#VALUE!</v>
      </c>
      <c r="F4808" s="163" t="s">
        <v>44</v>
      </c>
      <c r="G4808" s="239" t="str" cm="1">
        <f t="array" ref="G4808">_xlfn.IFNA(_xlfn.IFS('33-Utilities'!F103="*",'33-Utilities'!E103,'33-Utilities'!H103="*",'33-Utilities'!G103,'33-Utilities'!J103="*",'33-Utilities'!I103,'33-Utilities'!L103="*",'33-Utilities'!K103,'33-Utilities'!N103="*",'33-Utilities'!M103,'33-Utilities'!P103="*",'33-Utilities'!O103,'33-Utilities'!R103="*",'33-Utilities'!Q103,'33-Utilities'!T103="*",'33-Utilities'!S103,'33-Utilities'!V103="*",'33-Utilities'!U103),"")</f>
        <v/>
      </c>
      <c r="H4808" s="236" t="e">
        <f>G4808/'Project Data'!$D$22</f>
        <v>#VALUE!</v>
      </c>
      <c r="I4808" s="186"/>
      <c r="J4808" s="224"/>
      <c r="K4808" s="242"/>
    </row>
    <row r="4809" spans="1:11" s="147" customFormat="1" ht="15" hidden="1" customHeight="1">
      <c r="A4809" s="198">
        <f>'33-Utilities'!A104</f>
        <v>0</v>
      </c>
      <c r="B4809" s="399" t="str">
        <f>'33-Utilities'!B104</f>
        <v>33 16 00 Water Utility Storage Tanks</v>
      </c>
      <c r="C4809" s="399"/>
      <c r="D4809" s="402" t="str" cm="1">
        <f t="array" ref="D4809">_xlfn.IFNA(_xlfn.IFS('33-Utilities'!D104="*",'33-Utilities'!C104,'33-Utilities'!F104="*",'33-Utilities'!E104,'33-Utilities'!H104="*",'33-Utilities'!G104,'33-Utilities'!J104="*",'33-Utilities'!I104,'33-Utilities'!L104="*",'33-Utilities'!K104,'33-Utilities'!N104="*",'33-Utilities'!M104,'33-Utilities'!P104="*",'33-Utilities'!O104,'33-Utilities'!R104="*",'33-Utilities'!Q104,'33-Utilities'!T104="*",'33-Utilities'!S104),"")</f>
        <v/>
      </c>
      <c r="E4809" s="402" t="e">
        <f>D4809/'Project Data'!$D$22</f>
        <v>#VALUE!</v>
      </c>
      <c r="F4809" s="163" t="s">
        <v>44</v>
      </c>
      <c r="G4809" s="239" t="str" cm="1">
        <f t="array" ref="G4809">_xlfn.IFNA(_xlfn.IFS('33-Utilities'!F104="*",'33-Utilities'!E104,'33-Utilities'!H104="*",'33-Utilities'!G104,'33-Utilities'!J104="*",'33-Utilities'!I104,'33-Utilities'!L104="*",'33-Utilities'!K104,'33-Utilities'!N104="*",'33-Utilities'!M104,'33-Utilities'!P104="*",'33-Utilities'!O104,'33-Utilities'!R104="*",'33-Utilities'!Q104,'33-Utilities'!T104="*",'33-Utilities'!S104,'33-Utilities'!V104="*",'33-Utilities'!U104),"")</f>
        <v/>
      </c>
      <c r="H4809" s="236" t="e">
        <f>G4809/'Project Data'!$D$22</f>
        <v>#VALUE!</v>
      </c>
      <c r="I4809" s="186"/>
      <c r="J4809" s="224"/>
      <c r="K4809" s="242"/>
    </row>
    <row r="4810" spans="1:11" s="147" customFormat="1" ht="15" hidden="1" customHeight="1">
      <c r="A4810" s="198">
        <f>'33-Utilities'!A105</f>
        <v>0</v>
      </c>
      <c r="B4810" s="399" t="str">
        <f>'33-Utilities'!B105</f>
        <v>33 16 11 Elevated Composite Water Storage Tanks</v>
      </c>
      <c r="C4810" s="399"/>
      <c r="D4810" s="402" t="str" cm="1">
        <f t="array" ref="D4810">_xlfn.IFNA(_xlfn.IFS('33-Utilities'!D105="*",'33-Utilities'!C105,'33-Utilities'!F105="*",'33-Utilities'!E105,'33-Utilities'!H105="*",'33-Utilities'!G105,'33-Utilities'!J105="*",'33-Utilities'!I105,'33-Utilities'!L105="*",'33-Utilities'!K105,'33-Utilities'!N105="*",'33-Utilities'!M105,'33-Utilities'!P105="*",'33-Utilities'!O105,'33-Utilities'!R105="*",'33-Utilities'!Q105,'33-Utilities'!T105="*",'33-Utilities'!S105),"")</f>
        <v/>
      </c>
      <c r="E4810" s="402" t="e">
        <f>D4810/'Project Data'!$D$22</f>
        <v>#VALUE!</v>
      </c>
      <c r="F4810" s="163" t="s">
        <v>44</v>
      </c>
      <c r="G4810" s="239" t="str" cm="1">
        <f t="array" ref="G4810">_xlfn.IFNA(_xlfn.IFS('33-Utilities'!F105="*",'33-Utilities'!E105,'33-Utilities'!H105="*",'33-Utilities'!G105,'33-Utilities'!J105="*",'33-Utilities'!I105,'33-Utilities'!L105="*",'33-Utilities'!K105,'33-Utilities'!N105="*",'33-Utilities'!M105,'33-Utilities'!P105="*",'33-Utilities'!O105,'33-Utilities'!R105="*",'33-Utilities'!Q105,'33-Utilities'!T105="*",'33-Utilities'!S105,'33-Utilities'!V105="*",'33-Utilities'!U105),"")</f>
        <v/>
      </c>
      <c r="H4810" s="236" t="e">
        <f>G4810/'Project Data'!$D$22</f>
        <v>#VALUE!</v>
      </c>
      <c r="I4810" s="186"/>
      <c r="J4810" s="224"/>
      <c r="K4810" s="242"/>
    </row>
    <row r="4811" spans="1:11" s="147" customFormat="1" ht="15" hidden="1" customHeight="1">
      <c r="A4811" s="198">
        <f>'33-Utilities'!A106</f>
        <v>0</v>
      </c>
      <c r="B4811" s="399" t="str">
        <f>'33-Utilities'!B106</f>
        <v>33 16 23 Ground-Level Steel Water Storage Tanks</v>
      </c>
      <c r="C4811" s="399"/>
      <c r="D4811" s="402" t="str" cm="1">
        <f t="array" ref="D4811">_xlfn.IFNA(_xlfn.IFS('33-Utilities'!D106="*",'33-Utilities'!C106,'33-Utilities'!F106="*",'33-Utilities'!E106,'33-Utilities'!H106="*",'33-Utilities'!G106,'33-Utilities'!J106="*",'33-Utilities'!I106,'33-Utilities'!L106="*",'33-Utilities'!K106,'33-Utilities'!N106="*",'33-Utilities'!M106,'33-Utilities'!P106="*",'33-Utilities'!O106,'33-Utilities'!R106="*",'33-Utilities'!Q106,'33-Utilities'!T106="*",'33-Utilities'!S106),"")</f>
        <v/>
      </c>
      <c r="E4811" s="402" t="e">
        <f>D4811/'Project Data'!$D$22</f>
        <v>#VALUE!</v>
      </c>
      <c r="F4811" s="163" t="s">
        <v>44</v>
      </c>
      <c r="G4811" s="239" t="str" cm="1">
        <f t="array" ref="G4811">_xlfn.IFNA(_xlfn.IFS('33-Utilities'!F106="*",'33-Utilities'!E106,'33-Utilities'!H106="*",'33-Utilities'!G106,'33-Utilities'!J106="*",'33-Utilities'!I106,'33-Utilities'!L106="*",'33-Utilities'!K106,'33-Utilities'!N106="*",'33-Utilities'!M106,'33-Utilities'!P106="*",'33-Utilities'!O106,'33-Utilities'!R106="*",'33-Utilities'!Q106,'33-Utilities'!T106="*",'33-Utilities'!S106,'33-Utilities'!V106="*",'33-Utilities'!U106),"")</f>
        <v/>
      </c>
      <c r="H4811" s="236" t="e">
        <f>G4811/'Project Data'!$D$22</f>
        <v>#VALUE!</v>
      </c>
      <c r="I4811" s="186"/>
      <c r="J4811" s="224"/>
      <c r="K4811" s="242"/>
    </row>
    <row r="4812" spans="1:11" s="147" customFormat="1" ht="15" hidden="1" customHeight="1">
      <c r="A4812" s="198">
        <f>'33-Utilities'!A107</f>
        <v>0</v>
      </c>
      <c r="B4812" s="399" t="str">
        <f>'33-Utilities'!B107</f>
        <v>33 16 36 Ground-Level Reinforced Concrete Water Storage Tanks</v>
      </c>
      <c r="C4812" s="399"/>
      <c r="D4812" s="402" t="str" cm="1">
        <f t="array" ref="D4812">_xlfn.IFNA(_xlfn.IFS('33-Utilities'!D107="*",'33-Utilities'!C107,'33-Utilities'!F107="*",'33-Utilities'!E107,'33-Utilities'!H107="*",'33-Utilities'!G107,'33-Utilities'!J107="*",'33-Utilities'!I107,'33-Utilities'!L107="*",'33-Utilities'!K107,'33-Utilities'!N107="*",'33-Utilities'!M107,'33-Utilities'!P107="*",'33-Utilities'!O107,'33-Utilities'!R107="*",'33-Utilities'!Q107,'33-Utilities'!T107="*",'33-Utilities'!S107),"")</f>
        <v/>
      </c>
      <c r="E4812" s="402" t="e">
        <f>D4812/'Project Data'!$D$22</f>
        <v>#VALUE!</v>
      </c>
      <c r="F4812" s="163" t="s">
        <v>44</v>
      </c>
      <c r="G4812" s="239" t="str" cm="1">
        <f t="array" ref="G4812">_xlfn.IFNA(_xlfn.IFS('33-Utilities'!F107="*",'33-Utilities'!E107,'33-Utilities'!H107="*",'33-Utilities'!G107,'33-Utilities'!J107="*",'33-Utilities'!I107,'33-Utilities'!L107="*",'33-Utilities'!K107,'33-Utilities'!N107="*",'33-Utilities'!M107,'33-Utilities'!P107="*",'33-Utilities'!O107,'33-Utilities'!R107="*",'33-Utilities'!Q107,'33-Utilities'!T107="*",'33-Utilities'!S107,'33-Utilities'!V107="*",'33-Utilities'!U107),"")</f>
        <v/>
      </c>
      <c r="H4812" s="236" t="e">
        <f>G4812/'Project Data'!$D$22</f>
        <v>#VALUE!</v>
      </c>
      <c r="I4812" s="186"/>
      <c r="J4812" s="224"/>
      <c r="K4812" s="242"/>
    </row>
    <row r="4813" spans="1:11" s="147" customFormat="1" ht="15" hidden="1" customHeight="1">
      <c r="A4813" s="198">
        <f>'33-Utilities'!A108</f>
        <v>0</v>
      </c>
      <c r="B4813" s="399" t="str">
        <f>'33-Utilities'!B108</f>
        <v>33 16 53 Ground-Level Metal Water Storage Cisterns</v>
      </c>
      <c r="C4813" s="399"/>
      <c r="D4813" s="402" t="str" cm="1">
        <f t="array" ref="D4813">_xlfn.IFNA(_xlfn.IFS('33-Utilities'!D108="*",'33-Utilities'!C108,'33-Utilities'!F108="*",'33-Utilities'!E108,'33-Utilities'!H108="*",'33-Utilities'!G108,'33-Utilities'!J108="*",'33-Utilities'!I108,'33-Utilities'!L108="*",'33-Utilities'!K108,'33-Utilities'!N108="*",'33-Utilities'!M108,'33-Utilities'!P108="*",'33-Utilities'!O108,'33-Utilities'!R108="*",'33-Utilities'!Q108,'33-Utilities'!T108="*",'33-Utilities'!S108),"")</f>
        <v/>
      </c>
      <c r="E4813" s="402" t="e">
        <f>D4813/'Project Data'!$D$22</f>
        <v>#VALUE!</v>
      </c>
      <c r="F4813" s="163" t="s">
        <v>44</v>
      </c>
      <c r="G4813" s="239" t="str" cm="1">
        <f t="array" ref="G4813">_xlfn.IFNA(_xlfn.IFS('33-Utilities'!F108="*",'33-Utilities'!E108,'33-Utilities'!H108="*",'33-Utilities'!G108,'33-Utilities'!J108="*",'33-Utilities'!I108,'33-Utilities'!L108="*",'33-Utilities'!K108,'33-Utilities'!N108="*",'33-Utilities'!M108,'33-Utilities'!P108="*",'33-Utilities'!O108,'33-Utilities'!R108="*",'33-Utilities'!Q108,'33-Utilities'!T108="*",'33-Utilities'!S108,'33-Utilities'!V108="*",'33-Utilities'!U108),"")</f>
        <v/>
      </c>
      <c r="H4813" s="236" t="e">
        <f>G4813/'Project Data'!$D$22</f>
        <v>#VALUE!</v>
      </c>
      <c r="I4813" s="186"/>
      <c r="J4813" s="224"/>
      <c r="K4813" s="242"/>
    </row>
    <row r="4814" spans="1:11" s="147" customFormat="1" ht="15" hidden="1" customHeight="1">
      <c r="A4814" s="198">
        <f>'33-Utilities'!A109</f>
        <v>0</v>
      </c>
      <c r="B4814" s="399" t="str">
        <f>'33-Utilities'!B109</f>
        <v>33 16 56 Ground-Level Plastic Water Storage Cisterns</v>
      </c>
      <c r="C4814" s="399"/>
      <c r="D4814" s="402" t="str" cm="1">
        <f t="array" ref="D4814">_xlfn.IFNA(_xlfn.IFS('33-Utilities'!D109="*",'33-Utilities'!C109,'33-Utilities'!F109="*",'33-Utilities'!E109,'33-Utilities'!H109="*",'33-Utilities'!G109,'33-Utilities'!J109="*",'33-Utilities'!I109,'33-Utilities'!L109="*",'33-Utilities'!K109,'33-Utilities'!N109="*",'33-Utilities'!M109,'33-Utilities'!P109="*",'33-Utilities'!O109,'33-Utilities'!R109="*",'33-Utilities'!Q109,'33-Utilities'!T109="*",'33-Utilities'!S109),"")</f>
        <v/>
      </c>
      <c r="E4814" s="402" t="e">
        <f>D4814/'Project Data'!$D$22</f>
        <v>#VALUE!</v>
      </c>
      <c r="F4814" s="163" t="s">
        <v>44</v>
      </c>
      <c r="G4814" s="239" t="str" cm="1">
        <f t="array" ref="G4814">_xlfn.IFNA(_xlfn.IFS('33-Utilities'!F109="*",'33-Utilities'!E109,'33-Utilities'!H109="*",'33-Utilities'!G109,'33-Utilities'!J109="*",'33-Utilities'!I109,'33-Utilities'!L109="*",'33-Utilities'!K109,'33-Utilities'!N109="*",'33-Utilities'!M109,'33-Utilities'!P109="*",'33-Utilities'!O109,'33-Utilities'!R109="*",'33-Utilities'!Q109,'33-Utilities'!T109="*",'33-Utilities'!S109,'33-Utilities'!V109="*",'33-Utilities'!U109),"")</f>
        <v/>
      </c>
      <c r="H4814" s="236" t="e">
        <f>G4814/'Project Data'!$D$22</f>
        <v>#VALUE!</v>
      </c>
      <c r="I4814" s="186"/>
      <c r="J4814" s="224"/>
      <c r="K4814" s="242"/>
    </row>
    <row r="4815" spans="1:11" s="147" customFormat="1" ht="15" hidden="1" customHeight="1">
      <c r="A4815" s="198">
        <f>'33-Utilities'!A110</f>
        <v>0</v>
      </c>
      <c r="B4815" s="399" t="str">
        <f>'33-Utilities'!B110</f>
        <v>33 16 61 Underground Concrete Water Storage Cisterns</v>
      </c>
      <c r="C4815" s="399"/>
      <c r="D4815" s="402" t="str" cm="1">
        <f t="array" ref="D4815">_xlfn.IFNA(_xlfn.IFS('33-Utilities'!D110="*",'33-Utilities'!C110,'33-Utilities'!F110="*",'33-Utilities'!E110,'33-Utilities'!H110="*",'33-Utilities'!G110,'33-Utilities'!J110="*",'33-Utilities'!I110,'33-Utilities'!L110="*",'33-Utilities'!K110,'33-Utilities'!N110="*",'33-Utilities'!M110,'33-Utilities'!P110="*",'33-Utilities'!O110,'33-Utilities'!R110="*",'33-Utilities'!Q110,'33-Utilities'!T110="*",'33-Utilities'!S110),"")</f>
        <v/>
      </c>
      <c r="E4815" s="402" t="e">
        <f>D4815/'Project Data'!$D$22</f>
        <v>#VALUE!</v>
      </c>
      <c r="F4815" s="163" t="s">
        <v>44</v>
      </c>
      <c r="G4815" s="239" t="str" cm="1">
        <f t="array" ref="G4815">_xlfn.IFNA(_xlfn.IFS('33-Utilities'!F110="*",'33-Utilities'!E110,'33-Utilities'!H110="*",'33-Utilities'!G110,'33-Utilities'!J110="*",'33-Utilities'!I110,'33-Utilities'!L110="*",'33-Utilities'!K110,'33-Utilities'!N110="*",'33-Utilities'!M110,'33-Utilities'!P110="*",'33-Utilities'!O110,'33-Utilities'!R110="*",'33-Utilities'!Q110,'33-Utilities'!T110="*",'33-Utilities'!S110,'33-Utilities'!V110="*",'33-Utilities'!U110),"")</f>
        <v/>
      </c>
      <c r="H4815" s="236" t="e">
        <f>G4815/'Project Data'!$D$22</f>
        <v>#VALUE!</v>
      </c>
      <c r="I4815" s="186"/>
      <c r="J4815" s="224"/>
      <c r="K4815" s="242"/>
    </row>
    <row r="4816" spans="1:11" s="147" customFormat="1" ht="15" hidden="1" customHeight="1">
      <c r="A4816" s="198">
        <f>'33-Utilities'!A111</f>
        <v>0</v>
      </c>
      <c r="B4816" s="399" t="str">
        <f>'33-Utilities'!B111</f>
        <v>33 16 63 Underground Non-Metallic Water Storage Cisterns</v>
      </c>
      <c r="C4816" s="399"/>
      <c r="D4816" s="402" t="str" cm="1">
        <f t="array" ref="D4816">_xlfn.IFNA(_xlfn.IFS('33-Utilities'!D111="*",'33-Utilities'!C111,'33-Utilities'!F111="*",'33-Utilities'!E111,'33-Utilities'!H111="*",'33-Utilities'!G111,'33-Utilities'!J111="*",'33-Utilities'!I111,'33-Utilities'!L111="*",'33-Utilities'!K111,'33-Utilities'!N111="*",'33-Utilities'!M111,'33-Utilities'!P111="*",'33-Utilities'!O111,'33-Utilities'!R111="*",'33-Utilities'!Q111,'33-Utilities'!T111="*",'33-Utilities'!S111),"")</f>
        <v/>
      </c>
      <c r="E4816" s="402" t="e">
        <f>D4816/'Project Data'!$D$22</f>
        <v>#VALUE!</v>
      </c>
      <c r="F4816" s="163" t="s">
        <v>44</v>
      </c>
      <c r="G4816" s="239" t="str" cm="1">
        <f t="array" ref="G4816">_xlfn.IFNA(_xlfn.IFS('33-Utilities'!F111="*",'33-Utilities'!E111,'33-Utilities'!H111="*",'33-Utilities'!G111,'33-Utilities'!J111="*",'33-Utilities'!I111,'33-Utilities'!L111="*",'33-Utilities'!K111,'33-Utilities'!N111="*",'33-Utilities'!M111,'33-Utilities'!P111="*",'33-Utilities'!O111,'33-Utilities'!R111="*",'33-Utilities'!Q111,'33-Utilities'!T111="*",'33-Utilities'!S111,'33-Utilities'!V111="*",'33-Utilities'!U111),"")</f>
        <v/>
      </c>
      <c r="H4816" s="236" t="e">
        <f>G4816/'Project Data'!$D$22</f>
        <v>#VALUE!</v>
      </c>
      <c r="I4816" s="186"/>
      <c r="J4816" s="224"/>
      <c r="K4816" s="242"/>
    </row>
    <row r="4817" spans="1:11" s="147" customFormat="1" ht="15" hidden="1" customHeight="1">
      <c r="A4817" s="198">
        <f>'33-Utilities'!A112</f>
        <v>0</v>
      </c>
      <c r="B4817" s="399" t="str">
        <f>'33-Utilities'!B112</f>
        <v>33 16 66 Underground Plastic Modular Water Storage Cisterns</v>
      </c>
      <c r="C4817" s="399"/>
      <c r="D4817" s="402" t="str" cm="1">
        <f t="array" ref="D4817">_xlfn.IFNA(_xlfn.IFS('33-Utilities'!D112="*",'33-Utilities'!C112,'33-Utilities'!F112="*",'33-Utilities'!E112,'33-Utilities'!H112="*",'33-Utilities'!G112,'33-Utilities'!J112="*",'33-Utilities'!I112,'33-Utilities'!L112="*",'33-Utilities'!K112,'33-Utilities'!N112="*",'33-Utilities'!M112,'33-Utilities'!P112="*",'33-Utilities'!O112,'33-Utilities'!R112="*",'33-Utilities'!Q112,'33-Utilities'!T112="*",'33-Utilities'!S112),"")</f>
        <v/>
      </c>
      <c r="E4817" s="402" t="e">
        <f>D4817/'Project Data'!$D$22</f>
        <v>#VALUE!</v>
      </c>
      <c r="F4817" s="163" t="s">
        <v>44</v>
      </c>
      <c r="G4817" s="239" t="str" cm="1">
        <f t="array" ref="G4817">_xlfn.IFNA(_xlfn.IFS('33-Utilities'!F112="*",'33-Utilities'!E112,'33-Utilities'!H112="*",'33-Utilities'!G112,'33-Utilities'!J112="*",'33-Utilities'!I112,'33-Utilities'!L112="*",'33-Utilities'!K112,'33-Utilities'!N112="*",'33-Utilities'!M112,'33-Utilities'!P112="*",'33-Utilities'!O112,'33-Utilities'!R112="*",'33-Utilities'!Q112,'33-Utilities'!T112="*",'33-Utilities'!S112,'33-Utilities'!V112="*",'33-Utilities'!U112),"")</f>
        <v/>
      </c>
      <c r="H4817" s="236" t="e">
        <f>G4817/'Project Data'!$D$22</f>
        <v>#VALUE!</v>
      </c>
      <c r="I4817" s="186"/>
      <c r="J4817" s="224"/>
      <c r="K4817" s="242"/>
    </row>
    <row r="4818" spans="1:11" s="147" customFormat="1" ht="15" hidden="1" customHeight="1">
      <c r="A4818" s="198">
        <f>'33-Utilities'!A113</f>
        <v>0</v>
      </c>
      <c r="B4818" s="399" t="str">
        <f>'33-Utilities'!B113</f>
        <v>33 19 00 Water Utility Metering Equipment</v>
      </c>
      <c r="C4818" s="399"/>
      <c r="D4818" s="402" t="str" cm="1">
        <f t="array" ref="D4818">_xlfn.IFNA(_xlfn.IFS('33-Utilities'!D113="*",'33-Utilities'!C113,'33-Utilities'!F113="*",'33-Utilities'!E113,'33-Utilities'!H113="*",'33-Utilities'!G113,'33-Utilities'!J113="*",'33-Utilities'!I113,'33-Utilities'!L113="*",'33-Utilities'!K113,'33-Utilities'!N113="*",'33-Utilities'!M113,'33-Utilities'!P113="*",'33-Utilities'!O113,'33-Utilities'!R113="*",'33-Utilities'!Q113,'33-Utilities'!T113="*",'33-Utilities'!S113),"")</f>
        <v/>
      </c>
      <c r="E4818" s="402" t="e">
        <f>D4818/'Project Data'!$D$22</f>
        <v>#VALUE!</v>
      </c>
      <c r="F4818" s="163" t="s">
        <v>44</v>
      </c>
      <c r="G4818" s="239" t="str" cm="1">
        <f t="array" ref="G4818">_xlfn.IFNA(_xlfn.IFS('33-Utilities'!F113="*",'33-Utilities'!E113,'33-Utilities'!H113="*",'33-Utilities'!G113,'33-Utilities'!J113="*",'33-Utilities'!I113,'33-Utilities'!L113="*",'33-Utilities'!K113,'33-Utilities'!N113="*",'33-Utilities'!M113,'33-Utilities'!P113="*",'33-Utilities'!O113,'33-Utilities'!R113="*",'33-Utilities'!Q113,'33-Utilities'!T113="*",'33-Utilities'!S113,'33-Utilities'!V113="*",'33-Utilities'!U113),"")</f>
        <v/>
      </c>
      <c r="H4818" s="236" t="e">
        <f>G4818/'Project Data'!$D$22</f>
        <v>#VALUE!</v>
      </c>
      <c r="I4818" s="186"/>
      <c r="J4818" s="224"/>
      <c r="K4818" s="242"/>
    </row>
    <row r="4819" spans="1:11" s="147" customFormat="1" ht="15" customHeight="1">
      <c r="A4819" s="398">
        <f>'33-Utilities'!A114</f>
        <v>1</v>
      </c>
      <c r="B4819" s="642" t="str">
        <f>'33-Utilities'!B114</f>
        <v>33 30 00 Sanitary Sewerage</v>
      </c>
      <c r="C4819" s="643"/>
      <c r="D4819" s="402" t="str" cm="1">
        <f t="array" ref="D4819">_xlfn.IFNA(_xlfn.IFS('33-Utilities'!D114="*",'33-Utilities'!C114,'33-Utilities'!F114="*",'33-Utilities'!E114,'33-Utilities'!H114="*",'33-Utilities'!G114,'33-Utilities'!J114="*",'33-Utilities'!I114,'33-Utilities'!L114="*",'33-Utilities'!K114,'33-Utilities'!N114="*",'33-Utilities'!M114,'33-Utilities'!P114="*",'33-Utilities'!O114,'33-Utilities'!R114="*",'33-Utilities'!Q114,'33-Utilities'!T114="*",'33-Utilities'!S114),"")</f>
        <v>Included in Earthwork</v>
      </c>
      <c r="E4819" s="402"/>
      <c r="F4819" s="422" t="s">
        <v>44</v>
      </c>
      <c r="G4819" s="423" t="str" cm="1">
        <f t="array" ref="G4819">_xlfn.IFNA(_xlfn.IFS('33-Utilities'!F114="*",'33-Utilities'!E114,'33-Utilities'!H114="*",'33-Utilities'!G114,'33-Utilities'!J114="*",'33-Utilities'!I114,'33-Utilities'!L114="*",'33-Utilities'!K114,'33-Utilities'!N114="*",'33-Utilities'!M114,'33-Utilities'!P114="*",'33-Utilities'!O114,'33-Utilities'!R114="*",'33-Utilities'!Q114,'33-Utilities'!T114="*",'33-Utilities'!S114,'33-Utilities'!V114="*",'33-Utilities'!U114),"")</f>
        <v>Included in Earthwork</v>
      </c>
      <c r="H4819" s="402" t="e">
        <f>G4819/'Project Data'!$D$22</f>
        <v>#VALUE!</v>
      </c>
      <c r="I4819" s="426"/>
      <c r="J4819" s="427"/>
      <c r="K4819" s="404" t="s">
        <v>137</v>
      </c>
    </row>
    <row r="4820" spans="1:11" s="147" customFormat="1" ht="15" hidden="1" customHeight="1">
      <c r="A4820" s="198">
        <f>'33-Utilities'!A115</f>
        <v>0</v>
      </c>
      <c r="B4820" s="399" t="str">
        <f>'33-Utilities'!B115</f>
        <v>33 31 00 Sanitary Sewerage Piping</v>
      </c>
      <c r="C4820" s="399"/>
      <c r="D4820" s="402" t="str" cm="1">
        <f t="array" ref="D4820">_xlfn.IFNA(_xlfn.IFS('33-Utilities'!D115="*",'33-Utilities'!C115,'33-Utilities'!F115="*",'33-Utilities'!E115,'33-Utilities'!H115="*",'33-Utilities'!G115,'33-Utilities'!J115="*",'33-Utilities'!I115,'33-Utilities'!L115="*",'33-Utilities'!K115,'33-Utilities'!N115="*",'33-Utilities'!M115,'33-Utilities'!P115="*",'33-Utilities'!O115,'33-Utilities'!R115="*",'33-Utilities'!Q115,'33-Utilities'!T115="*",'33-Utilities'!S115),"")</f>
        <v/>
      </c>
      <c r="E4820" s="402" t="e">
        <f>D4820/'Project Data'!$D$22</f>
        <v>#VALUE!</v>
      </c>
      <c r="F4820" s="163" t="s">
        <v>44</v>
      </c>
      <c r="G4820" s="239" t="str" cm="1">
        <f t="array" ref="G4820">_xlfn.IFNA(_xlfn.IFS('33-Utilities'!F115="*",'33-Utilities'!E115,'33-Utilities'!H115="*",'33-Utilities'!G115,'33-Utilities'!J115="*",'33-Utilities'!I115,'33-Utilities'!L115="*",'33-Utilities'!K115,'33-Utilities'!N115="*",'33-Utilities'!M115,'33-Utilities'!P115="*",'33-Utilities'!O115,'33-Utilities'!R115="*",'33-Utilities'!Q115,'33-Utilities'!T115="*",'33-Utilities'!S115,'33-Utilities'!V115="*",'33-Utilities'!U115),"")</f>
        <v/>
      </c>
      <c r="H4820" s="236" t="e">
        <f>G4820/'Project Data'!$D$22</f>
        <v>#VALUE!</v>
      </c>
      <c r="I4820" s="186"/>
      <c r="J4820" s="224"/>
      <c r="K4820" s="404"/>
    </row>
    <row r="4821" spans="1:11" s="147" customFormat="1" ht="15" hidden="1" customHeight="1">
      <c r="A4821" s="198">
        <f>'33-Utilities'!A116</f>
        <v>0</v>
      </c>
      <c r="B4821" s="399" t="str">
        <f>'33-Utilities'!B116</f>
        <v>33 31 11 Public Sanitary Sewerage Gravity Piping</v>
      </c>
      <c r="C4821" s="399"/>
      <c r="D4821" s="402" t="str" cm="1">
        <f t="array" ref="D4821">_xlfn.IFNA(_xlfn.IFS('33-Utilities'!D116="*",'33-Utilities'!C116,'33-Utilities'!F116="*",'33-Utilities'!E116,'33-Utilities'!H116="*",'33-Utilities'!G116,'33-Utilities'!J116="*",'33-Utilities'!I116,'33-Utilities'!L116="*",'33-Utilities'!K116,'33-Utilities'!N116="*",'33-Utilities'!M116,'33-Utilities'!P116="*",'33-Utilities'!O116,'33-Utilities'!R116="*",'33-Utilities'!Q116,'33-Utilities'!T116="*",'33-Utilities'!S116),"")</f>
        <v/>
      </c>
      <c r="E4821" s="402" t="e">
        <f>D4821/'Project Data'!$D$22</f>
        <v>#VALUE!</v>
      </c>
      <c r="F4821" s="163" t="s">
        <v>44</v>
      </c>
      <c r="G4821" s="239" t="str" cm="1">
        <f t="array" ref="G4821">_xlfn.IFNA(_xlfn.IFS('33-Utilities'!F116="*",'33-Utilities'!E116,'33-Utilities'!H116="*",'33-Utilities'!G116,'33-Utilities'!J116="*",'33-Utilities'!I116,'33-Utilities'!L116="*",'33-Utilities'!K116,'33-Utilities'!N116="*",'33-Utilities'!M116,'33-Utilities'!P116="*",'33-Utilities'!O116,'33-Utilities'!R116="*",'33-Utilities'!Q116,'33-Utilities'!T116="*",'33-Utilities'!S116,'33-Utilities'!V116="*",'33-Utilities'!U116),"")</f>
        <v/>
      </c>
      <c r="H4821" s="236" t="e">
        <f>G4821/'Project Data'!$D$22</f>
        <v>#VALUE!</v>
      </c>
      <c r="I4821" s="186"/>
      <c r="J4821" s="224"/>
      <c r="K4821" s="404"/>
    </row>
    <row r="4822" spans="1:11" s="147" customFormat="1" ht="15" hidden="1" customHeight="1">
      <c r="A4822" s="198">
        <f>'33-Utilities'!A117</f>
        <v>0</v>
      </c>
      <c r="B4822" s="399" t="str">
        <f>'33-Utilities'!B117</f>
        <v>33 31 13 Site Sanitary Sewerage Gravity Piping</v>
      </c>
      <c r="C4822" s="399"/>
      <c r="D4822" s="402" t="str" cm="1">
        <f t="array" ref="D4822">_xlfn.IFNA(_xlfn.IFS('33-Utilities'!D117="*",'33-Utilities'!C117,'33-Utilities'!F117="*",'33-Utilities'!E117,'33-Utilities'!H117="*",'33-Utilities'!G117,'33-Utilities'!J117="*",'33-Utilities'!I117,'33-Utilities'!L117="*",'33-Utilities'!K117,'33-Utilities'!N117="*",'33-Utilities'!M117,'33-Utilities'!P117="*",'33-Utilities'!O117,'33-Utilities'!R117="*",'33-Utilities'!Q117,'33-Utilities'!T117="*",'33-Utilities'!S117),"")</f>
        <v/>
      </c>
      <c r="E4822" s="402" t="e">
        <f>D4822/'Project Data'!$D$22</f>
        <v>#VALUE!</v>
      </c>
      <c r="F4822" s="163" t="s">
        <v>44</v>
      </c>
      <c r="G4822" s="239" t="str" cm="1">
        <f t="array" ref="G4822">_xlfn.IFNA(_xlfn.IFS('33-Utilities'!F117="*",'33-Utilities'!E117,'33-Utilities'!H117="*",'33-Utilities'!G117,'33-Utilities'!J117="*",'33-Utilities'!I117,'33-Utilities'!L117="*",'33-Utilities'!K117,'33-Utilities'!N117="*",'33-Utilities'!M117,'33-Utilities'!P117="*",'33-Utilities'!O117,'33-Utilities'!R117="*",'33-Utilities'!Q117,'33-Utilities'!T117="*",'33-Utilities'!S117,'33-Utilities'!V117="*",'33-Utilities'!U117),"")</f>
        <v/>
      </c>
      <c r="H4822" s="236" t="e">
        <f>G4822/'Project Data'!$D$22</f>
        <v>#VALUE!</v>
      </c>
      <c r="I4822" s="186"/>
      <c r="J4822" s="224"/>
      <c r="K4822" s="404"/>
    </row>
    <row r="4823" spans="1:11" s="147" customFormat="1" ht="15" hidden="1" customHeight="1">
      <c r="A4823" s="198">
        <f>'33-Utilities'!A118</f>
        <v>0</v>
      </c>
      <c r="B4823" s="399" t="str">
        <f>'33-Utilities'!B118</f>
        <v>33 31 16 Site Sanitary Sewerage Gravity Service Laterals</v>
      </c>
      <c r="C4823" s="399"/>
      <c r="D4823" s="402" t="str" cm="1">
        <f t="array" ref="D4823">_xlfn.IFNA(_xlfn.IFS('33-Utilities'!D118="*",'33-Utilities'!C118,'33-Utilities'!F118="*",'33-Utilities'!E118,'33-Utilities'!H118="*",'33-Utilities'!G118,'33-Utilities'!J118="*",'33-Utilities'!I118,'33-Utilities'!L118="*",'33-Utilities'!K118,'33-Utilities'!N118="*",'33-Utilities'!M118,'33-Utilities'!P118="*",'33-Utilities'!O118,'33-Utilities'!R118="*",'33-Utilities'!Q118,'33-Utilities'!T118="*",'33-Utilities'!S118),"")</f>
        <v/>
      </c>
      <c r="E4823" s="402" t="e">
        <f>D4823/'Project Data'!$D$22</f>
        <v>#VALUE!</v>
      </c>
      <c r="F4823" s="163" t="s">
        <v>44</v>
      </c>
      <c r="G4823" s="239" t="str" cm="1">
        <f t="array" ref="G4823">_xlfn.IFNA(_xlfn.IFS('33-Utilities'!F118="*",'33-Utilities'!E118,'33-Utilities'!H118="*",'33-Utilities'!G118,'33-Utilities'!J118="*",'33-Utilities'!I118,'33-Utilities'!L118="*",'33-Utilities'!K118,'33-Utilities'!N118="*",'33-Utilities'!M118,'33-Utilities'!P118="*",'33-Utilities'!O118,'33-Utilities'!R118="*",'33-Utilities'!Q118,'33-Utilities'!T118="*",'33-Utilities'!S118,'33-Utilities'!V118="*",'33-Utilities'!U118),"")</f>
        <v/>
      </c>
      <c r="H4823" s="236" t="e">
        <f>G4823/'Project Data'!$D$22</f>
        <v>#VALUE!</v>
      </c>
      <c r="I4823" s="186"/>
      <c r="J4823" s="224"/>
      <c r="K4823" s="404"/>
    </row>
    <row r="4824" spans="1:11" s="147" customFormat="1" ht="15" hidden="1" customHeight="1">
      <c r="A4824" s="198">
        <f>'33-Utilities'!A119</f>
        <v>0</v>
      </c>
      <c r="B4824" s="399" t="str">
        <f>'33-Utilities'!B119</f>
        <v>33 31 19 Small-Diameter Sanitary Sewerage Gravity Piping</v>
      </c>
      <c r="C4824" s="399"/>
      <c r="D4824" s="402" t="str" cm="1">
        <f t="array" ref="D4824">_xlfn.IFNA(_xlfn.IFS('33-Utilities'!D119="*",'33-Utilities'!C119,'33-Utilities'!F119="*",'33-Utilities'!E119,'33-Utilities'!H119="*",'33-Utilities'!G119,'33-Utilities'!J119="*",'33-Utilities'!I119,'33-Utilities'!L119="*",'33-Utilities'!K119,'33-Utilities'!N119="*",'33-Utilities'!M119,'33-Utilities'!P119="*",'33-Utilities'!O119,'33-Utilities'!R119="*",'33-Utilities'!Q119,'33-Utilities'!T119="*",'33-Utilities'!S119),"")</f>
        <v/>
      </c>
      <c r="E4824" s="402" t="e">
        <f>D4824/'Project Data'!$D$22</f>
        <v>#VALUE!</v>
      </c>
      <c r="F4824" s="163" t="s">
        <v>44</v>
      </c>
      <c r="G4824" s="239" t="str" cm="1">
        <f t="array" ref="G4824">_xlfn.IFNA(_xlfn.IFS('33-Utilities'!F119="*",'33-Utilities'!E119,'33-Utilities'!H119="*",'33-Utilities'!G119,'33-Utilities'!J119="*",'33-Utilities'!I119,'33-Utilities'!L119="*",'33-Utilities'!K119,'33-Utilities'!N119="*",'33-Utilities'!M119,'33-Utilities'!P119="*",'33-Utilities'!O119,'33-Utilities'!R119="*",'33-Utilities'!Q119,'33-Utilities'!T119="*",'33-Utilities'!S119,'33-Utilities'!V119="*",'33-Utilities'!U119),"")</f>
        <v/>
      </c>
      <c r="H4824" s="236" t="e">
        <f>G4824/'Project Data'!$D$22</f>
        <v>#VALUE!</v>
      </c>
      <c r="I4824" s="186"/>
      <c r="J4824" s="224"/>
      <c r="K4824" s="404"/>
    </row>
    <row r="4825" spans="1:11" s="147" customFormat="1" ht="15" hidden="1" customHeight="1">
      <c r="A4825" s="198">
        <f>'33-Utilities'!A120</f>
        <v>0</v>
      </c>
      <c r="B4825" s="399" t="str">
        <f>'33-Utilities'!B120</f>
        <v>33 31 23 Sanitary Sewerage Force Main Piping</v>
      </c>
      <c r="C4825" s="399"/>
      <c r="D4825" s="402" t="str" cm="1">
        <f t="array" ref="D4825">_xlfn.IFNA(_xlfn.IFS('33-Utilities'!D120="*",'33-Utilities'!C120,'33-Utilities'!F120="*",'33-Utilities'!E120,'33-Utilities'!H120="*",'33-Utilities'!G120,'33-Utilities'!J120="*",'33-Utilities'!I120,'33-Utilities'!L120="*",'33-Utilities'!K120,'33-Utilities'!N120="*",'33-Utilities'!M120,'33-Utilities'!P120="*",'33-Utilities'!O120,'33-Utilities'!R120="*",'33-Utilities'!Q120,'33-Utilities'!T120="*",'33-Utilities'!S120),"")</f>
        <v/>
      </c>
      <c r="E4825" s="402" t="e">
        <f>D4825/'Project Data'!$D$22</f>
        <v>#VALUE!</v>
      </c>
      <c r="F4825" s="163" t="s">
        <v>44</v>
      </c>
      <c r="G4825" s="239" t="str" cm="1">
        <f t="array" ref="G4825">_xlfn.IFNA(_xlfn.IFS('33-Utilities'!F120="*",'33-Utilities'!E120,'33-Utilities'!H120="*",'33-Utilities'!G120,'33-Utilities'!J120="*",'33-Utilities'!I120,'33-Utilities'!L120="*",'33-Utilities'!K120,'33-Utilities'!N120="*",'33-Utilities'!M120,'33-Utilities'!P120="*",'33-Utilities'!O120,'33-Utilities'!R120="*",'33-Utilities'!Q120,'33-Utilities'!T120="*",'33-Utilities'!S120,'33-Utilities'!V120="*",'33-Utilities'!U120),"")</f>
        <v/>
      </c>
      <c r="H4825" s="236" t="e">
        <f>G4825/'Project Data'!$D$22</f>
        <v>#VALUE!</v>
      </c>
      <c r="I4825" s="186"/>
      <c r="J4825" s="224"/>
      <c r="K4825" s="404"/>
    </row>
    <row r="4826" spans="1:11" s="147" customFormat="1" ht="15" hidden="1" customHeight="1">
      <c r="A4826" s="198">
        <f>'33-Utilities'!A121</f>
        <v>0</v>
      </c>
      <c r="B4826" s="399" t="str">
        <f>'33-Utilities'!B121</f>
        <v>33 31 26 Sanitary Pressure Sewer Piping</v>
      </c>
      <c r="C4826" s="399"/>
      <c r="D4826" s="402" t="str" cm="1">
        <f t="array" ref="D4826">_xlfn.IFNA(_xlfn.IFS('33-Utilities'!D121="*",'33-Utilities'!C121,'33-Utilities'!F121="*",'33-Utilities'!E121,'33-Utilities'!H121="*",'33-Utilities'!G121,'33-Utilities'!J121="*",'33-Utilities'!I121,'33-Utilities'!L121="*",'33-Utilities'!K121,'33-Utilities'!N121="*",'33-Utilities'!M121,'33-Utilities'!P121="*",'33-Utilities'!O121,'33-Utilities'!R121="*",'33-Utilities'!Q121,'33-Utilities'!T121="*",'33-Utilities'!S121),"")</f>
        <v/>
      </c>
      <c r="E4826" s="402" t="e">
        <f>D4826/'Project Data'!$D$22</f>
        <v>#VALUE!</v>
      </c>
      <c r="F4826" s="163" t="s">
        <v>44</v>
      </c>
      <c r="G4826" s="239" t="str" cm="1">
        <f t="array" ref="G4826">_xlfn.IFNA(_xlfn.IFS('33-Utilities'!F121="*",'33-Utilities'!E121,'33-Utilities'!H121="*",'33-Utilities'!G121,'33-Utilities'!J121="*",'33-Utilities'!I121,'33-Utilities'!L121="*",'33-Utilities'!K121,'33-Utilities'!N121="*",'33-Utilities'!M121,'33-Utilities'!P121="*",'33-Utilities'!O121,'33-Utilities'!R121="*",'33-Utilities'!Q121,'33-Utilities'!T121="*",'33-Utilities'!S121,'33-Utilities'!V121="*",'33-Utilities'!U121),"")</f>
        <v/>
      </c>
      <c r="H4826" s="236" t="e">
        <f>G4826/'Project Data'!$D$22</f>
        <v>#VALUE!</v>
      </c>
      <c r="I4826" s="186"/>
      <c r="J4826" s="224"/>
      <c r="K4826" s="404"/>
    </row>
    <row r="4827" spans="1:11" s="147" customFormat="1" ht="15" hidden="1" customHeight="1">
      <c r="A4827" s="198">
        <f>'33-Utilities'!A122</f>
        <v>0</v>
      </c>
      <c r="B4827" s="399" t="str">
        <f>'33-Utilities'!B122</f>
        <v>33 31 29 STEP System Piping</v>
      </c>
      <c r="C4827" s="399"/>
      <c r="D4827" s="402" t="str" cm="1">
        <f t="array" ref="D4827">_xlfn.IFNA(_xlfn.IFS('33-Utilities'!D122="*",'33-Utilities'!C122,'33-Utilities'!F122="*",'33-Utilities'!E122,'33-Utilities'!H122="*",'33-Utilities'!G122,'33-Utilities'!J122="*",'33-Utilities'!I122,'33-Utilities'!L122="*",'33-Utilities'!K122,'33-Utilities'!N122="*",'33-Utilities'!M122,'33-Utilities'!P122="*",'33-Utilities'!O122,'33-Utilities'!R122="*",'33-Utilities'!Q122,'33-Utilities'!T122="*",'33-Utilities'!S122),"")</f>
        <v/>
      </c>
      <c r="E4827" s="402" t="e">
        <f>D4827/'Project Data'!$D$22</f>
        <v>#VALUE!</v>
      </c>
      <c r="F4827" s="163" t="s">
        <v>44</v>
      </c>
      <c r="G4827" s="239" t="str" cm="1">
        <f t="array" ref="G4827">_xlfn.IFNA(_xlfn.IFS('33-Utilities'!F122="*",'33-Utilities'!E122,'33-Utilities'!H122="*",'33-Utilities'!G122,'33-Utilities'!J122="*",'33-Utilities'!I122,'33-Utilities'!L122="*",'33-Utilities'!K122,'33-Utilities'!N122="*",'33-Utilities'!M122,'33-Utilities'!P122="*",'33-Utilities'!O122,'33-Utilities'!R122="*",'33-Utilities'!Q122,'33-Utilities'!T122="*",'33-Utilities'!S122,'33-Utilities'!V122="*",'33-Utilities'!U122),"")</f>
        <v/>
      </c>
      <c r="H4827" s="236" t="e">
        <f>G4827/'Project Data'!$D$22</f>
        <v>#VALUE!</v>
      </c>
      <c r="I4827" s="186"/>
      <c r="J4827" s="224"/>
      <c r="K4827" s="404"/>
    </row>
    <row r="4828" spans="1:11" s="147" customFormat="1" ht="15" hidden="1" customHeight="1">
      <c r="A4828" s="198">
        <f>'33-Utilities'!A123</f>
        <v>0</v>
      </c>
      <c r="B4828" s="399" t="str">
        <f>'33-Utilities'!B123</f>
        <v>33 32 00 Sanitary Sewerage Equipment</v>
      </c>
      <c r="C4828" s="399"/>
      <c r="D4828" s="402" t="str" cm="1">
        <f t="array" ref="D4828">_xlfn.IFNA(_xlfn.IFS('33-Utilities'!D123="*",'33-Utilities'!C123,'33-Utilities'!F123="*",'33-Utilities'!E123,'33-Utilities'!H123="*",'33-Utilities'!G123,'33-Utilities'!J123="*",'33-Utilities'!I123,'33-Utilities'!L123="*",'33-Utilities'!K123,'33-Utilities'!N123="*",'33-Utilities'!M123,'33-Utilities'!P123="*",'33-Utilities'!O123,'33-Utilities'!R123="*",'33-Utilities'!Q123,'33-Utilities'!T123="*",'33-Utilities'!S123),"")</f>
        <v/>
      </c>
      <c r="E4828" s="402" t="e">
        <f>D4828/'Project Data'!$D$22</f>
        <v>#VALUE!</v>
      </c>
      <c r="F4828" s="163" t="s">
        <v>44</v>
      </c>
      <c r="G4828" s="239" t="str" cm="1">
        <f t="array" ref="G4828">_xlfn.IFNA(_xlfn.IFS('33-Utilities'!F123="*",'33-Utilities'!E123,'33-Utilities'!H123="*",'33-Utilities'!G123,'33-Utilities'!J123="*",'33-Utilities'!I123,'33-Utilities'!L123="*",'33-Utilities'!K123,'33-Utilities'!N123="*",'33-Utilities'!M123,'33-Utilities'!P123="*",'33-Utilities'!O123,'33-Utilities'!R123="*",'33-Utilities'!Q123,'33-Utilities'!T123="*",'33-Utilities'!S123,'33-Utilities'!V123="*",'33-Utilities'!U123),"")</f>
        <v/>
      </c>
      <c r="H4828" s="236" t="e">
        <f>G4828/'Project Data'!$D$22</f>
        <v>#VALUE!</v>
      </c>
      <c r="I4828" s="186"/>
      <c r="J4828" s="224"/>
      <c r="K4828" s="404"/>
    </row>
    <row r="4829" spans="1:11" s="147" customFormat="1" ht="15" hidden="1" customHeight="1">
      <c r="A4829" s="198">
        <f>'33-Utilities'!A124</f>
        <v>0</v>
      </c>
      <c r="B4829" s="399" t="str">
        <f>'33-Utilities'!B124</f>
        <v>33 32 11 Field-Erected Wastewater Pumping Stations</v>
      </c>
      <c r="C4829" s="399"/>
      <c r="D4829" s="402" t="str" cm="1">
        <f t="array" ref="D4829">_xlfn.IFNA(_xlfn.IFS('33-Utilities'!D124="*",'33-Utilities'!C124,'33-Utilities'!F124="*",'33-Utilities'!E124,'33-Utilities'!H124="*",'33-Utilities'!G124,'33-Utilities'!J124="*",'33-Utilities'!I124,'33-Utilities'!L124="*",'33-Utilities'!K124,'33-Utilities'!N124="*",'33-Utilities'!M124,'33-Utilities'!P124="*",'33-Utilities'!O124,'33-Utilities'!R124="*",'33-Utilities'!Q124,'33-Utilities'!T124="*",'33-Utilities'!S124),"")</f>
        <v/>
      </c>
      <c r="E4829" s="402" t="e">
        <f>D4829/'Project Data'!$D$22</f>
        <v>#VALUE!</v>
      </c>
      <c r="F4829" s="163" t="s">
        <v>44</v>
      </c>
      <c r="G4829" s="239" t="str" cm="1">
        <f t="array" ref="G4829">_xlfn.IFNA(_xlfn.IFS('33-Utilities'!F124="*",'33-Utilities'!E124,'33-Utilities'!H124="*",'33-Utilities'!G124,'33-Utilities'!J124="*",'33-Utilities'!I124,'33-Utilities'!L124="*",'33-Utilities'!K124,'33-Utilities'!N124="*",'33-Utilities'!M124,'33-Utilities'!P124="*",'33-Utilities'!O124,'33-Utilities'!R124="*",'33-Utilities'!Q124,'33-Utilities'!T124="*",'33-Utilities'!S124,'33-Utilities'!V124="*",'33-Utilities'!U124),"")</f>
        <v/>
      </c>
      <c r="H4829" s="236" t="e">
        <f>G4829/'Project Data'!$D$22</f>
        <v>#VALUE!</v>
      </c>
      <c r="I4829" s="186"/>
      <c r="J4829" s="224"/>
      <c r="K4829" s="404"/>
    </row>
    <row r="4830" spans="1:11" s="147" customFormat="1" ht="15" hidden="1" customHeight="1">
      <c r="A4830" s="198">
        <f>'33-Utilities'!A125</f>
        <v>0</v>
      </c>
      <c r="B4830" s="399" t="str">
        <f>'33-Utilities'!B125</f>
        <v>33 32 13 Packaged Wastewater Pumping Stations</v>
      </c>
      <c r="C4830" s="399"/>
      <c r="D4830" s="402" t="str" cm="1">
        <f t="array" ref="D4830">_xlfn.IFNA(_xlfn.IFS('33-Utilities'!D125="*",'33-Utilities'!C125,'33-Utilities'!F125="*",'33-Utilities'!E125,'33-Utilities'!H125="*",'33-Utilities'!G125,'33-Utilities'!J125="*",'33-Utilities'!I125,'33-Utilities'!L125="*",'33-Utilities'!K125,'33-Utilities'!N125="*",'33-Utilities'!M125,'33-Utilities'!P125="*",'33-Utilities'!O125,'33-Utilities'!R125="*",'33-Utilities'!Q125,'33-Utilities'!T125="*",'33-Utilities'!S125),"")</f>
        <v/>
      </c>
      <c r="E4830" s="402" t="e">
        <f>D4830/'Project Data'!$D$22</f>
        <v>#VALUE!</v>
      </c>
      <c r="F4830" s="163" t="s">
        <v>44</v>
      </c>
      <c r="G4830" s="239" t="str" cm="1">
        <f t="array" ref="G4830">_xlfn.IFNA(_xlfn.IFS('33-Utilities'!F125="*",'33-Utilities'!E125,'33-Utilities'!H125="*",'33-Utilities'!G125,'33-Utilities'!J125="*",'33-Utilities'!I125,'33-Utilities'!L125="*",'33-Utilities'!K125,'33-Utilities'!N125="*",'33-Utilities'!M125,'33-Utilities'!P125="*",'33-Utilities'!O125,'33-Utilities'!R125="*",'33-Utilities'!Q125,'33-Utilities'!T125="*",'33-Utilities'!S125,'33-Utilities'!V125="*",'33-Utilities'!U125),"")</f>
        <v/>
      </c>
      <c r="H4830" s="236" t="e">
        <f>G4830/'Project Data'!$D$22</f>
        <v>#VALUE!</v>
      </c>
      <c r="I4830" s="186"/>
      <c r="J4830" s="224"/>
      <c r="K4830" s="404"/>
    </row>
    <row r="4831" spans="1:11" s="147" customFormat="1" ht="15" hidden="1" customHeight="1">
      <c r="A4831" s="198">
        <f>'33-Utilities'!A126</f>
        <v>0</v>
      </c>
      <c r="B4831" s="399" t="str">
        <f>'33-Utilities'!B126</f>
        <v>33 32 16 Packaged Wastewater Grinder Pump Assemblies</v>
      </c>
      <c r="C4831" s="399"/>
      <c r="D4831" s="402" t="str" cm="1">
        <f t="array" ref="D4831">_xlfn.IFNA(_xlfn.IFS('33-Utilities'!D126="*",'33-Utilities'!C126,'33-Utilities'!F126="*",'33-Utilities'!E126,'33-Utilities'!H126="*",'33-Utilities'!G126,'33-Utilities'!J126="*",'33-Utilities'!I126,'33-Utilities'!L126="*",'33-Utilities'!K126,'33-Utilities'!N126="*",'33-Utilities'!M126,'33-Utilities'!P126="*",'33-Utilities'!O126,'33-Utilities'!R126="*",'33-Utilities'!Q126,'33-Utilities'!T126="*",'33-Utilities'!S126),"")</f>
        <v/>
      </c>
      <c r="E4831" s="402" t="e">
        <f>D4831/'Project Data'!$D$22</f>
        <v>#VALUE!</v>
      </c>
      <c r="F4831" s="163" t="s">
        <v>44</v>
      </c>
      <c r="G4831" s="239" t="str" cm="1">
        <f t="array" ref="G4831">_xlfn.IFNA(_xlfn.IFS('33-Utilities'!F126="*",'33-Utilities'!E126,'33-Utilities'!H126="*",'33-Utilities'!G126,'33-Utilities'!J126="*",'33-Utilities'!I126,'33-Utilities'!L126="*",'33-Utilities'!K126,'33-Utilities'!N126="*",'33-Utilities'!M126,'33-Utilities'!P126="*",'33-Utilities'!O126,'33-Utilities'!R126="*",'33-Utilities'!Q126,'33-Utilities'!T126="*",'33-Utilities'!S126,'33-Utilities'!V126="*",'33-Utilities'!U126),"")</f>
        <v/>
      </c>
      <c r="H4831" s="236" t="e">
        <f>G4831/'Project Data'!$D$22</f>
        <v>#VALUE!</v>
      </c>
      <c r="I4831" s="186"/>
      <c r="J4831" s="224"/>
      <c r="K4831" s="404"/>
    </row>
    <row r="4832" spans="1:11" s="147" customFormat="1" ht="15" hidden="1" customHeight="1">
      <c r="A4832" s="198">
        <f>'33-Utilities'!A127</f>
        <v>0</v>
      </c>
      <c r="B4832" s="399" t="str">
        <f>'33-Utilities'!B127</f>
        <v>33 32 26 Pneumatic Sewage Ejectors</v>
      </c>
      <c r="C4832" s="399"/>
      <c r="D4832" s="402" t="str" cm="1">
        <f t="array" ref="D4832">_xlfn.IFNA(_xlfn.IFS('33-Utilities'!D127="*",'33-Utilities'!C127,'33-Utilities'!F127="*",'33-Utilities'!E127,'33-Utilities'!H127="*",'33-Utilities'!G127,'33-Utilities'!J127="*",'33-Utilities'!I127,'33-Utilities'!L127="*",'33-Utilities'!K127,'33-Utilities'!N127="*",'33-Utilities'!M127,'33-Utilities'!P127="*",'33-Utilities'!O127,'33-Utilities'!R127="*",'33-Utilities'!Q127,'33-Utilities'!T127="*",'33-Utilities'!S127),"")</f>
        <v/>
      </c>
      <c r="E4832" s="402" t="e">
        <f>D4832/'Project Data'!$D$22</f>
        <v>#VALUE!</v>
      </c>
      <c r="F4832" s="163" t="s">
        <v>44</v>
      </c>
      <c r="G4832" s="239" t="str" cm="1">
        <f t="array" ref="G4832">_xlfn.IFNA(_xlfn.IFS('33-Utilities'!F127="*",'33-Utilities'!E127,'33-Utilities'!H127="*",'33-Utilities'!G127,'33-Utilities'!J127="*",'33-Utilities'!I127,'33-Utilities'!L127="*",'33-Utilities'!K127,'33-Utilities'!N127="*",'33-Utilities'!M127,'33-Utilities'!P127="*",'33-Utilities'!O127,'33-Utilities'!R127="*",'33-Utilities'!Q127,'33-Utilities'!T127="*",'33-Utilities'!S127,'33-Utilities'!V127="*",'33-Utilities'!U127),"")</f>
        <v/>
      </c>
      <c r="H4832" s="236" t="e">
        <f>G4832/'Project Data'!$D$22</f>
        <v>#VALUE!</v>
      </c>
      <c r="I4832" s="186"/>
      <c r="J4832" s="224"/>
      <c r="K4832" s="404"/>
    </row>
    <row r="4833" spans="1:11" s="147" customFormat="1" ht="15" hidden="1" customHeight="1">
      <c r="A4833" s="198">
        <f>'33-Utilities'!A128</f>
        <v>0</v>
      </c>
      <c r="B4833" s="399" t="str">
        <f>'33-Utilities'!B128</f>
        <v>33 32 33 Wastewater Collection Vacuum Stations</v>
      </c>
      <c r="C4833" s="399"/>
      <c r="D4833" s="402" t="str" cm="1">
        <f t="array" ref="D4833">_xlfn.IFNA(_xlfn.IFS('33-Utilities'!D128="*",'33-Utilities'!C128,'33-Utilities'!F128="*",'33-Utilities'!E128,'33-Utilities'!H128="*",'33-Utilities'!G128,'33-Utilities'!J128="*",'33-Utilities'!I128,'33-Utilities'!L128="*",'33-Utilities'!K128,'33-Utilities'!N128="*",'33-Utilities'!M128,'33-Utilities'!P128="*",'33-Utilities'!O128,'33-Utilities'!R128="*",'33-Utilities'!Q128,'33-Utilities'!T128="*",'33-Utilities'!S128),"")</f>
        <v/>
      </c>
      <c r="E4833" s="402" t="e">
        <f>D4833/'Project Data'!$D$22</f>
        <v>#VALUE!</v>
      </c>
      <c r="F4833" s="163" t="s">
        <v>44</v>
      </c>
      <c r="G4833" s="239" t="str" cm="1">
        <f t="array" ref="G4833">_xlfn.IFNA(_xlfn.IFS('33-Utilities'!F128="*",'33-Utilities'!E128,'33-Utilities'!H128="*",'33-Utilities'!G128,'33-Utilities'!J128="*",'33-Utilities'!I128,'33-Utilities'!L128="*",'33-Utilities'!K128,'33-Utilities'!N128="*",'33-Utilities'!M128,'33-Utilities'!P128="*",'33-Utilities'!O128,'33-Utilities'!R128="*",'33-Utilities'!Q128,'33-Utilities'!T128="*",'33-Utilities'!S128,'33-Utilities'!V128="*",'33-Utilities'!U128),"")</f>
        <v/>
      </c>
      <c r="H4833" s="236" t="e">
        <f>G4833/'Project Data'!$D$22</f>
        <v>#VALUE!</v>
      </c>
      <c r="I4833" s="186"/>
      <c r="J4833" s="224"/>
      <c r="K4833" s="404"/>
    </row>
    <row r="4834" spans="1:11" s="147" customFormat="1" ht="15" hidden="1" customHeight="1">
      <c r="A4834" s="198">
        <f>'33-Utilities'!A129</f>
        <v>0</v>
      </c>
      <c r="B4834" s="399" t="str">
        <f>'33-Utilities'!B129</f>
        <v>33 32 36 Pneumatic Wastewater Vacuum Valve Sumps</v>
      </c>
      <c r="C4834" s="399"/>
      <c r="D4834" s="402" t="str" cm="1">
        <f t="array" ref="D4834">_xlfn.IFNA(_xlfn.IFS('33-Utilities'!D129="*",'33-Utilities'!C129,'33-Utilities'!F129="*",'33-Utilities'!E129,'33-Utilities'!H129="*",'33-Utilities'!G129,'33-Utilities'!J129="*",'33-Utilities'!I129,'33-Utilities'!L129="*",'33-Utilities'!K129,'33-Utilities'!N129="*",'33-Utilities'!M129,'33-Utilities'!P129="*",'33-Utilities'!O129,'33-Utilities'!R129="*",'33-Utilities'!Q129,'33-Utilities'!T129="*",'33-Utilities'!S129),"")</f>
        <v/>
      </c>
      <c r="E4834" s="402" t="e">
        <f>D4834/'Project Data'!$D$22</f>
        <v>#VALUE!</v>
      </c>
      <c r="F4834" s="163" t="s">
        <v>44</v>
      </c>
      <c r="G4834" s="239" t="str" cm="1">
        <f t="array" ref="G4834">_xlfn.IFNA(_xlfn.IFS('33-Utilities'!F129="*",'33-Utilities'!E129,'33-Utilities'!H129="*",'33-Utilities'!G129,'33-Utilities'!J129="*",'33-Utilities'!I129,'33-Utilities'!L129="*",'33-Utilities'!K129,'33-Utilities'!N129="*",'33-Utilities'!M129,'33-Utilities'!P129="*",'33-Utilities'!O129,'33-Utilities'!R129="*",'33-Utilities'!Q129,'33-Utilities'!T129="*",'33-Utilities'!S129,'33-Utilities'!V129="*",'33-Utilities'!U129),"")</f>
        <v/>
      </c>
      <c r="H4834" s="236" t="e">
        <f>G4834/'Project Data'!$D$22</f>
        <v>#VALUE!</v>
      </c>
      <c r="I4834" s="186"/>
      <c r="J4834" s="224"/>
      <c r="K4834" s="404"/>
    </row>
    <row r="4835" spans="1:11" s="147" customFormat="1" ht="15" hidden="1" customHeight="1">
      <c r="A4835" s="198">
        <f>'33-Utilities'!A130</f>
        <v>0</v>
      </c>
      <c r="B4835" s="399" t="str">
        <f>'33-Utilities'!B130</f>
        <v>33 34 00 Onsite Wastewater Disposal</v>
      </c>
      <c r="C4835" s="399"/>
      <c r="D4835" s="402" t="str" cm="1">
        <f t="array" ref="D4835">_xlfn.IFNA(_xlfn.IFS('33-Utilities'!D130="*",'33-Utilities'!C130,'33-Utilities'!F130="*",'33-Utilities'!E130,'33-Utilities'!H130="*",'33-Utilities'!G130,'33-Utilities'!J130="*",'33-Utilities'!I130,'33-Utilities'!L130="*",'33-Utilities'!K130,'33-Utilities'!N130="*",'33-Utilities'!M130,'33-Utilities'!P130="*",'33-Utilities'!O130,'33-Utilities'!R130="*",'33-Utilities'!Q130,'33-Utilities'!T130="*",'33-Utilities'!S130),"")</f>
        <v/>
      </c>
      <c r="E4835" s="402" t="e">
        <f>D4835/'Project Data'!$D$22</f>
        <v>#VALUE!</v>
      </c>
      <c r="F4835" s="163" t="s">
        <v>44</v>
      </c>
      <c r="G4835" s="239" t="str" cm="1">
        <f t="array" ref="G4835">_xlfn.IFNA(_xlfn.IFS('33-Utilities'!F130="*",'33-Utilities'!E130,'33-Utilities'!H130="*",'33-Utilities'!G130,'33-Utilities'!J130="*",'33-Utilities'!I130,'33-Utilities'!L130="*",'33-Utilities'!K130,'33-Utilities'!N130="*",'33-Utilities'!M130,'33-Utilities'!P130="*",'33-Utilities'!O130,'33-Utilities'!R130="*",'33-Utilities'!Q130,'33-Utilities'!T130="*",'33-Utilities'!S130,'33-Utilities'!V130="*",'33-Utilities'!U130),"")</f>
        <v/>
      </c>
      <c r="H4835" s="236" t="e">
        <f>G4835/'Project Data'!$D$22</f>
        <v>#VALUE!</v>
      </c>
      <c r="I4835" s="186"/>
      <c r="J4835" s="224"/>
      <c r="K4835" s="404"/>
    </row>
    <row r="4836" spans="1:11" s="147" customFormat="1" ht="15" hidden="1" customHeight="1">
      <c r="A4836" s="198">
        <f>'33-Utilities'!A131</f>
        <v>0</v>
      </c>
      <c r="B4836" s="399" t="str">
        <f>'33-Utilities'!B131</f>
        <v>33 34 13 Septic Tanks</v>
      </c>
      <c r="C4836" s="399"/>
      <c r="D4836" s="402" t="str" cm="1">
        <f t="array" ref="D4836">_xlfn.IFNA(_xlfn.IFS('33-Utilities'!D131="*",'33-Utilities'!C131,'33-Utilities'!F131="*",'33-Utilities'!E131,'33-Utilities'!H131="*",'33-Utilities'!G131,'33-Utilities'!J131="*",'33-Utilities'!I131,'33-Utilities'!L131="*",'33-Utilities'!K131,'33-Utilities'!N131="*",'33-Utilities'!M131,'33-Utilities'!P131="*",'33-Utilities'!O131,'33-Utilities'!R131="*",'33-Utilities'!Q131,'33-Utilities'!T131="*",'33-Utilities'!S131),"")</f>
        <v/>
      </c>
      <c r="E4836" s="402" t="e">
        <f>D4836/'Project Data'!$D$22</f>
        <v>#VALUE!</v>
      </c>
      <c r="F4836" s="163" t="s">
        <v>44</v>
      </c>
      <c r="G4836" s="239" t="str" cm="1">
        <f t="array" ref="G4836">_xlfn.IFNA(_xlfn.IFS('33-Utilities'!F131="*",'33-Utilities'!E131,'33-Utilities'!H131="*",'33-Utilities'!G131,'33-Utilities'!J131="*",'33-Utilities'!I131,'33-Utilities'!L131="*",'33-Utilities'!K131,'33-Utilities'!N131="*",'33-Utilities'!M131,'33-Utilities'!P131="*",'33-Utilities'!O131,'33-Utilities'!R131="*",'33-Utilities'!Q131,'33-Utilities'!T131="*",'33-Utilities'!S131,'33-Utilities'!V131="*",'33-Utilities'!U131),"")</f>
        <v/>
      </c>
      <c r="H4836" s="236" t="e">
        <f>G4836/'Project Data'!$D$22</f>
        <v>#VALUE!</v>
      </c>
      <c r="I4836" s="186"/>
      <c r="J4836" s="224"/>
      <c r="K4836" s="404"/>
    </row>
    <row r="4837" spans="1:11" s="147" customFormat="1" ht="15" hidden="1" customHeight="1">
      <c r="A4837" s="198">
        <f>'33-Utilities'!A132</f>
        <v>0</v>
      </c>
      <c r="B4837" s="399" t="str">
        <f>'33-Utilities'!B132</f>
        <v>33 34 23 Onsite Aerobic Equipment</v>
      </c>
      <c r="C4837" s="399"/>
      <c r="D4837" s="402" t="str" cm="1">
        <f t="array" ref="D4837">_xlfn.IFNA(_xlfn.IFS('33-Utilities'!D132="*",'33-Utilities'!C132,'33-Utilities'!F132="*",'33-Utilities'!E132,'33-Utilities'!H132="*",'33-Utilities'!G132,'33-Utilities'!J132="*",'33-Utilities'!I132,'33-Utilities'!L132="*",'33-Utilities'!K132,'33-Utilities'!N132="*",'33-Utilities'!M132,'33-Utilities'!P132="*",'33-Utilities'!O132,'33-Utilities'!R132="*",'33-Utilities'!Q132,'33-Utilities'!T132="*",'33-Utilities'!S132),"")</f>
        <v/>
      </c>
      <c r="E4837" s="402" t="e">
        <f>D4837/'Project Data'!$D$22</f>
        <v>#VALUE!</v>
      </c>
      <c r="F4837" s="163" t="s">
        <v>44</v>
      </c>
      <c r="G4837" s="239" t="str" cm="1">
        <f t="array" ref="G4837">_xlfn.IFNA(_xlfn.IFS('33-Utilities'!F132="*",'33-Utilities'!E132,'33-Utilities'!H132="*",'33-Utilities'!G132,'33-Utilities'!J132="*",'33-Utilities'!I132,'33-Utilities'!L132="*",'33-Utilities'!K132,'33-Utilities'!N132="*",'33-Utilities'!M132,'33-Utilities'!P132="*",'33-Utilities'!O132,'33-Utilities'!R132="*",'33-Utilities'!Q132,'33-Utilities'!T132="*",'33-Utilities'!S132,'33-Utilities'!V132="*",'33-Utilities'!U132),"")</f>
        <v/>
      </c>
      <c r="H4837" s="236" t="e">
        <f>G4837/'Project Data'!$D$22</f>
        <v>#VALUE!</v>
      </c>
      <c r="I4837" s="186"/>
      <c r="J4837" s="224"/>
      <c r="K4837" s="404"/>
    </row>
    <row r="4838" spans="1:11" s="147" customFormat="1" ht="15" hidden="1" customHeight="1">
      <c r="A4838" s="198">
        <f>'33-Utilities'!A133</f>
        <v>0</v>
      </c>
      <c r="B4838" s="399" t="str">
        <f>'33-Utilities'!B133</f>
        <v>33 34 33 Onsite Intermittent Wastewater Filtration Systems</v>
      </c>
      <c r="C4838" s="399"/>
      <c r="D4838" s="402" t="str" cm="1">
        <f t="array" ref="D4838">_xlfn.IFNA(_xlfn.IFS('33-Utilities'!D133="*",'33-Utilities'!C133,'33-Utilities'!F133="*",'33-Utilities'!E133,'33-Utilities'!H133="*",'33-Utilities'!G133,'33-Utilities'!J133="*",'33-Utilities'!I133,'33-Utilities'!L133="*",'33-Utilities'!K133,'33-Utilities'!N133="*",'33-Utilities'!M133,'33-Utilities'!P133="*",'33-Utilities'!O133,'33-Utilities'!R133="*",'33-Utilities'!Q133,'33-Utilities'!T133="*",'33-Utilities'!S133),"")</f>
        <v/>
      </c>
      <c r="E4838" s="402" t="e">
        <f>D4838/'Project Data'!$D$22</f>
        <v>#VALUE!</v>
      </c>
      <c r="F4838" s="163" t="s">
        <v>44</v>
      </c>
      <c r="G4838" s="239" t="str" cm="1">
        <f t="array" ref="G4838">_xlfn.IFNA(_xlfn.IFS('33-Utilities'!F133="*",'33-Utilities'!E133,'33-Utilities'!H133="*",'33-Utilities'!G133,'33-Utilities'!J133="*",'33-Utilities'!I133,'33-Utilities'!L133="*",'33-Utilities'!K133,'33-Utilities'!N133="*",'33-Utilities'!M133,'33-Utilities'!P133="*",'33-Utilities'!O133,'33-Utilities'!R133="*",'33-Utilities'!Q133,'33-Utilities'!T133="*",'33-Utilities'!S133,'33-Utilities'!V133="*",'33-Utilities'!U133),"")</f>
        <v/>
      </c>
      <c r="H4838" s="236" t="e">
        <f>G4838/'Project Data'!$D$22</f>
        <v>#VALUE!</v>
      </c>
      <c r="I4838" s="186"/>
      <c r="J4838" s="224"/>
      <c r="K4838" s="404"/>
    </row>
    <row r="4839" spans="1:11" s="147" customFormat="1" ht="15" hidden="1" customHeight="1">
      <c r="A4839" s="198">
        <f>'33-Utilities'!A134</f>
        <v>0</v>
      </c>
      <c r="B4839" s="399" t="str">
        <f>'33-Utilities'!B134</f>
        <v>33 34 36 Onsite Recirculating Wastewater Filtration Systems</v>
      </c>
      <c r="C4839" s="399"/>
      <c r="D4839" s="402" t="str" cm="1">
        <f t="array" ref="D4839">_xlfn.IFNA(_xlfn.IFS('33-Utilities'!D134="*",'33-Utilities'!C134,'33-Utilities'!F134="*",'33-Utilities'!E134,'33-Utilities'!H134="*",'33-Utilities'!G134,'33-Utilities'!J134="*",'33-Utilities'!I134,'33-Utilities'!L134="*",'33-Utilities'!K134,'33-Utilities'!N134="*",'33-Utilities'!M134,'33-Utilities'!P134="*",'33-Utilities'!O134,'33-Utilities'!R134="*",'33-Utilities'!Q134,'33-Utilities'!T134="*",'33-Utilities'!S134),"")</f>
        <v/>
      </c>
      <c r="E4839" s="402" t="e">
        <f>D4839/'Project Data'!$D$22</f>
        <v>#VALUE!</v>
      </c>
      <c r="F4839" s="163" t="s">
        <v>44</v>
      </c>
      <c r="G4839" s="239" t="str" cm="1">
        <f t="array" ref="G4839">_xlfn.IFNA(_xlfn.IFS('33-Utilities'!F134="*",'33-Utilities'!E134,'33-Utilities'!H134="*",'33-Utilities'!G134,'33-Utilities'!J134="*",'33-Utilities'!I134,'33-Utilities'!L134="*",'33-Utilities'!K134,'33-Utilities'!N134="*",'33-Utilities'!M134,'33-Utilities'!P134="*",'33-Utilities'!O134,'33-Utilities'!R134="*",'33-Utilities'!Q134,'33-Utilities'!T134="*",'33-Utilities'!S134,'33-Utilities'!V134="*",'33-Utilities'!U134),"")</f>
        <v/>
      </c>
      <c r="H4839" s="236" t="e">
        <f>G4839/'Project Data'!$D$22</f>
        <v>#VALUE!</v>
      </c>
      <c r="I4839" s="186"/>
      <c r="J4839" s="224"/>
      <c r="K4839" s="404"/>
    </row>
    <row r="4840" spans="1:11" s="147" customFormat="1" ht="15" hidden="1" customHeight="1">
      <c r="A4840" s="198">
        <f>'33-Utilities'!A135</f>
        <v>0</v>
      </c>
      <c r="B4840" s="399" t="str">
        <f>'33-Utilities'!B135</f>
        <v>33 34 51 Drainage Field System</v>
      </c>
      <c r="C4840" s="399"/>
      <c r="D4840" s="402" t="str" cm="1">
        <f t="array" ref="D4840">_xlfn.IFNA(_xlfn.IFS('33-Utilities'!D135="*",'33-Utilities'!C135,'33-Utilities'!F135="*",'33-Utilities'!E135,'33-Utilities'!H135="*",'33-Utilities'!G135,'33-Utilities'!J135="*",'33-Utilities'!I135,'33-Utilities'!L135="*",'33-Utilities'!K135,'33-Utilities'!N135="*",'33-Utilities'!M135,'33-Utilities'!P135="*",'33-Utilities'!O135,'33-Utilities'!R135="*",'33-Utilities'!Q135,'33-Utilities'!T135="*",'33-Utilities'!S135),"")</f>
        <v/>
      </c>
      <c r="E4840" s="402" t="e">
        <f>D4840/'Project Data'!$D$22</f>
        <v>#VALUE!</v>
      </c>
      <c r="F4840" s="163" t="s">
        <v>44</v>
      </c>
      <c r="G4840" s="239" t="str" cm="1">
        <f t="array" ref="G4840">_xlfn.IFNA(_xlfn.IFS('33-Utilities'!F135="*",'33-Utilities'!E135,'33-Utilities'!H135="*",'33-Utilities'!G135,'33-Utilities'!J135="*",'33-Utilities'!I135,'33-Utilities'!L135="*",'33-Utilities'!K135,'33-Utilities'!N135="*",'33-Utilities'!M135,'33-Utilities'!P135="*",'33-Utilities'!O135,'33-Utilities'!R135="*",'33-Utilities'!Q135,'33-Utilities'!T135="*",'33-Utilities'!S135,'33-Utilities'!V135="*",'33-Utilities'!U135),"")</f>
        <v/>
      </c>
      <c r="H4840" s="236" t="e">
        <f>G4840/'Project Data'!$D$22</f>
        <v>#VALUE!</v>
      </c>
      <c r="I4840" s="186"/>
      <c r="J4840" s="224"/>
      <c r="K4840" s="404"/>
    </row>
    <row r="4841" spans="1:11" s="147" customFormat="1" ht="15" hidden="1" customHeight="1">
      <c r="A4841" s="198">
        <f>'33-Utilities'!A136</f>
        <v>0</v>
      </c>
      <c r="B4841" s="399" t="str">
        <f>'33-Utilities'!B136</f>
        <v>33 34 53 Distribution Chambers</v>
      </c>
      <c r="C4841" s="399"/>
      <c r="D4841" s="402" t="str" cm="1">
        <f t="array" ref="D4841">_xlfn.IFNA(_xlfn.IFS('33-Utilities'!D136="*",'33-Utilities'!C136,'33-Utilities'!F136="*",'33-Utilities'!E136,'33-Utilities'!H136="*",'33-Utilities'!G136,'33-Utilities'!J136="*",'33-Utilities'!I136,'33-Utilities'!L136="*",'33-Utilities'!K136,'33-Utilities'!N136="*",'33-Utilities'!M136,'33-Utilities'!P136="*",'33-Utilities'!O136,'33-Utilities'!R136="*",'33-Utilities'!Q136,'33-Utilities'!T136="*",'33-Utilities'!S136),"")</f>
        <v/>
      </c>
      <c r="E4841" s="402" t="e">
        <f>D4841/'Project Data'!$D$22</f>
        <v>#VALUE!</v>
      </c>
      <c r="F4841" s="163" t="s">
        <v>44</v>
      </c>
      <c r="G4841" s="239" t="str" cm="1">
        <f t="array" ref="G4841">_xlfn.IFNA(_xlfn.IFS('33-Utilities'!F136="*",'33-Utilities'!E136,'33-Utilities'!H136="*",'33-Utilities'!G136,'33-Utilities'!J136="*",'33-Utilities'!I136,'33-Utilities'!L136="*",'33-Utilities'!K136,'33-Utilities'!N136="*",'33-Utilities'!M136,'33-Utilities'!P136="*",'33-Utilities'!O136,'33-Utilities'!R136="*",'33-Utilities'!Q136,'33-Utilities'!T136="*",'33-Utilities'!S136,'33-Utilities'!V136="*",'33-Utilities'!U136),"")</f>
        <v/>
      </c>
      <c r="H4841" s="236" t="e">
        <f>G4841/'Project Data'!$D$22</f>
        <v>#VALUE!</v>
      </c>
      <c r="I4841" s="186"/>
      <c r="J4841" s="224"/>
      <c r="K4841" s="404"/>
    </row>
    <row r="4842" spans="1:11" s="147" customFormat="1" ht="15" hidden="1" customHeight="1">
      <c r="A4842" s="198">
        <f>'33-Utilities'!A137</f>
        <v>0</v>
      </c>
      <c r="B4842" s="399" t="str">
        <f>'33-Utilities'!B137</f>
        <v>33 34 53.13 Drainage Field Concrete Distribution Chambers</v>
      </c>
      <c r="C4842" s="399"/>
      <c r="D4842" s="402" t="str" cm="1">
        <f t="array" ref="D4842">_xlfn.IFNA(_xlfn.IFS('33-Utilities'!D137="*",'33-Utilities'!C137,'33-Utilities'!F137="*",'33-Utilities'!E137,'33-Utilities'!H137="*",'33-Utilities'!G137,'33-Utilities'!J137="*",'33-Utilities'!I137,'33-Utilities'!L137="*",'33-Utilities'!K137,'33-Utilities'!N137="*",'33-Utilities'!M137,'33-Utilities'!P137="*",'33-Utilities'!O137,'33-Utilities'!R137="*",'33-Utilities'!Q137,'33-Utilities'!T137="*",'33-Utilities'!S137),"")</f>
        <v/>
      </c>
      <c r="E4842" s="402" t="e">
        <f>D4842/'Project Data'!$D$22</f>
        <v>#VALUE!</v>
      </c>
      <c r="F4842" s="163" t="s">
        <v>44</v>
      </c>
      <c r="G4842" s="239" t="str" cm="1">
        <f t="array" ref="G4842">_xlfn.IFNA(_xlfn.IFS('33-Utilities'!F137="*",'33-Utilities'!E137,'33-Utilities'!H137="*",'33-Utilities'!G137,'33-Utilities'!J137="*",'33-Utilities'!I137,'33-Utilities'!L137="*",'33-Utilities'!K137,'33-Utilities'!N137="*",'33-Utilities'!M137,'33-Utilities'!P137="*",'33-Utilities'!O137,'33-Utilities'!R137="*",'33-Utilities'!Q137,'33-Utilities'!T137="*",'33-Utilities'!S137,'33-Utilities'!V137="*",'33-Utilities'!U137),"")</f>
        <v/>
      </c>
      <c r="H4842" s="236" t="e">
        <f>G4842/'Project Data'!$D$22</f>
        <v>#VALUE!</v>
      </c>
      <c r="I4842" s="186"/>
      <c r="J4842" s="224"/>
      <c r="K4842" s="404"/>
    </row>
    <row r="4843" spans="1:11" s="147" customFormat="1" ht="15" hidden="1" customHeight="1">
      <c r="A4843" s="198">
        <f>'33-Utilities'!A138</f>
        <v>0</v>
      </c>
      <c r="B4843" s="399" t="str">
        <f>'33-Utilities'!B138</f>
        <v>33 34 53.23 Drainage Field Fiberglass Distribution Chambers</v>
      </c>
      <c r="C4843" s="399"/>
      <c r="D4843" s="402" t="str" cm="1">
        <f t="array" ref="D4843">_xlfn.IFNA(_xlfn.IFS('33-Utilities'!D138="*",'33-Utilities'!C138,'33-Utilities'!F138="*",'33-Utilities'!E138,'33-Utilities'!H138="*",'33-Utilities'!G138,'33-Utilities'!J138="*",'33-Utilities'!I138,'33-Utilities'!L138="*",'33-Utilities'!K138,'33-Utilities'!N138="*",'33-Utilities'!M138,'33-Utilities'!P138="*",'33-Utilities'!O138,'33-Utilities'!R138="*",'33-Utilities'!Q138,'33-Utilities'!T138="*",'33-Utilities'!S138),"")</f>
        <v/>
      </c>
      <c r="E4843" s="402" t="e">
        <f>D4843/'Project Data'!$D$22</f>
        <v>#VALUE!</v>
      </c>
      <c r="F4843" s="163" t="s">
        <v>44</v>
      </c>
      <c r="G4843" s="239" t="str" cm="1">
        <f t="array" ref="G4843">_xlfn.IFNA(_xlfn.IFS('33-Utilities'!F138="*",'33-Utilities'!E138,'33-Utilities'!H138="*",'33-Utilities'!G138,'33-Utilities'!J138="*",'33-Utilities'!I138,'33-Utilities'!L138="*",'33-Utilities'!K138,'33-Utilities'!N138="*",'33-Utilities'!M138,'33-Utilities'!P138="*",'33-Utilities'!O138,'33-Utilities'!R138="*",'33-Utilities'!Q138,'33-Utilities'!T138="*",'33-Utilities'!S138,'33-Utilities'!V138="*",'33-Utilities'!U138),"")</f>
        <v/>
      </c>
      <c r="H4843" s="236" t="e">
        <f>G4843/'Project Data'!$D$22</f>
        <v>#VALUE!</v>
      </c>
      <c r="I4843" s="186"/>
      <c r="J4843" s="224"/>
      <c r="K4843" s="404"/>
    </row>
    <row r="4844" spans="1:11" s="147" customFormat="1" ht="15" hidden="1" customHeight="1">
      <c r="A4844" s="198">
        <f>'33-Utilities'!A139</f>
        <v>0</v>
      </c>
      <c r="B4844" s="399" t="str">
        <f>'33-Utilities'!B139</f>
        <v>33 34 53.33 Drainage Field Polyethylene Distribution Chambers</v>
      </c>
      <c r="C4844" s="399"/>
      <c r="D4844" s="402" t="str" cm="1">
        <f t="array" ref="D4844">_xlfn.IFNA(_xlfn.IFS('33-Utilities'!D139="*",'33-Utilities'!C139,'33-Utilities'!F139="*",'33-Utilities'!E139,'33-Utilities'!H139="*",'33-Utilities'!G139,'33-Utilities'!J139="*",'33-Utilities'!I139,'33-Utilities'!L139="*",'33-Utilities'!K139,'33-Utilities'!N139="*",'33-Utilities'!M139,'33-Utilities'!P139="*",'33-Utilities'!O139,'33-Utilities'!R139="*",'33-Utilities'!Q139,'33-Utilities'!T139="*",'33-Utilities'!S139),"")</f>
        <v/>
      </c>
      <c r="E4844" s="402" t="e">
        <f>D4844/'Project Data'!$D$22</f>
        <v>#VALUE!</v>
      </c>
      <c r="F4844" s="163" t="s">
        <v>44</v>
      </c>
      <c r="G4844" s="239" t="str" cm="1">
        <f t="array" ref="G4844">_xlfn.IFNA(_xlfn.IFS('33-Utilities'!F139="*",'33-Utilities'!E139,'33-Utilities'!H139="*",'33-Utilities'!G139,'33-Utilities'!J139="*",'33-Utilities'!I139,'33-Utilities'!L139="*",'33-Utilities'!K139,'33-Utilities'!N139="*",'33-Utilities'!M139,'33-Utilities'!P139="*",'33-Utilities'!O139,'33-Utilities'!R139="*",'33-Utilities'!Q139,'33-Utilities'!T139="*",'33-Utilities'!S139,'33-Utilities'!V139="*",'33-Utilities'!U139),"")</f>
        <v/>
      </c>
      <c r="H4844" s="236" t="e">
        <f>G4844/'Project Data'!$D$22</f>
        <v>#VALUE!</v>
      </c>
      <c r="I4844" s="186"/>
      <c r="J4844" s="224"/>
      <c r="K4844" s="404"/>
    </row>
    <row r="4845" spans="1:11" s="147" customFormat="1" ht="15" hidden="1" customHeight="1">
      <c r="A4845" s="198">
        <f>'33-Utilities'!A140</f>
        <v>0</v>
      </c>
      <c r="B4845" s="399" t="str">
        <f>'33-Utilities'!B140</f>
        <v>33 34 56 Drainage Field Dosing Chambers</v>
      </c>
      <c r="C4845" s="399"/>
      <c r="D4845" s="402" t="str" cm="1">
        <f t="array" ref="D4845">_xlfn.IFNA(_xlfn.IFS('33-Utilities'!D140="*",'33-Utilities'!C140,'33-Utilities'!F140="*",'33-Utilities'!E140,'33-Utilities'!H140="*",'33-Utilities'!G140,'33-Utilities'!J140="*",'33-Utilities'!I140,'33-Utilities'!L140="*",'33-Utilities'!K140,'33-Utilities'!N140="*",'33-Utilities'!M140,'33-Utilities'!P140="*",'33-Utilities'!O140,'33-Utilities'!R140="*",'33-Utilities'!Q140,'33-Utilities'!T140="*",'33-Utilities'!S140),"")</f>
        <v/>
      </c>
      <c r="E4845" s="402" t="e">
        <f>D4845/'Project Data'!$D$22</f>
        <v>#VALUE!</v>
      </c>
      <c r="F4845" s="163" t="s">
        <v>44</v>
      </c>
      <c r="G4845" s="239" t="str" cm="1">
        <f t="array" ref="G4845">_xlfn.IFNA(_xlfn.IFS('33-Utilities'!F140="*",'33-Utilities'!E140,'33-Utilities'!H140="*",'33-Utilities'!G140,'33-Utilities'!J140="*",'33-Utilities'!I140,'33-Utilities'!L140="*",'33-Utilities'!K140,'33-Utilities'!N140="*",'33-Utilities'!M140,'33-Utilities'!P140="*",'33-Utilities'!O140,'33-Utilities'!R140="*",'33-Utilities'!Q140,'33-Utilities'!T140="*",'33-Utilities'!S140,'33-Utilities'!V140="*",'33-Utilities'!U140),"")</f>
        <v/>
      </c>
      <c r="H4845" s="236" t="e">
        <f>G4845/'Project Data'!$D$22</f>
        <v>#VALUE!</v>
      </c>
      <c r="I4845" s="186"/>
      <c r="J4845" s="224"/>
      <c r="K4845" s="404"/>
    </row>
    <row r="4846" spans="1:11" s="147" customFormat="1" ht="15" hidden="1" customHeight="1">
      <c r="A4846" s="198">
        <f>'33-Utilities'!A141</f>
        <v>0</v>
      </c>
      <c r="B4846" s="399" t="str">
        <f>'33-Utilities'!B141</f>
        <v>33 34 57 Drainage Field Infiltration Chambers</v>
      </c>
      <c r="C4846" s="399"/>
      <c r="D4846" s="402" t="str" cm="1">
        <f t="array" ref="D4846">_xlfn.IFNA(_xlfn.IFS('33-Utilities'!D141="*",'33-Utilities'!C141,'33-Utilities'!F141="*",'33-Utilities'!E141,'33-Utilities'!H141="*",'33-Utilities'!G141,'33-Utilities'!J141="*",'33-Utilities'!I141,'33-Utilities'!L141="*",'33-Utilities'!K141,'33-Utilities'!N141="*",'33-Utilities'!M141,'33-Utilities'!P141="*",'33-Utilities'!O141,'33-Utilities'!R141="*",'33-Utilities'!Q141,'33-Utilities'!T141="*",'33-Utilities'!S141),"")</f>
        <v/>
      </c>
      <c r="E4846" s="402" t="e">
        <f>D4846/'Project Data'!$D$22</f>
        <v>#VALUE!</v>
      </c>
      <c r="F4846" s="163" t="s">
        <v>44</v>
      </c>
      <c r="G4846" s="239" t="str" cm="1">
        <f t="array" ref="G4846">_xlfn.IFNA(_xlfn.IFS('33-Utilities'!F141="*",'33-Utilities'!E141,'33-Utilities'!H141="*",'33-Utilities'!G141,'33-Utilities'!J141="*",'33-Utilities'!I141,'33-Utilities'!L141="*",'33-Utilities'!K141,'33-Utilities'!N141="*",'33-Utilities'!M141,'33-Utilities'!P141="*",'33-Utilities'!O141,'33-Utilities'!R141="*",'33-Utilities'!Q141,'33-Utilities'!T141="*",'33-Utilities'!S141,'33-Utilities'!V141="*",'33-Utilities'!U141),"")</f>
        <v/>
      </c>
      <c r="H4846" s="236" t="e">
        <f>G4846/'Project Data'!$D$22</f>
        <v>#VALUE!</v>
      </c>
      <c r="I4846" s="186"/>
      <c r="J4846" s="224"/>
      <c r="K4846" s="404"/>
    </row>
    <row r="4847" spans="1:11" s="147" customFormat="1" ht="15" hidden="1" customHeight="1">
      <c r="A4847" s="198">
        <f>'33-Utilities'!A142</f>
        <v>0</v>
      </c>
      <c r="B4847" s="399" t="str">
        <f>'33-Utilities'!B142</f>
        <v>33 36 00 Wastewater Utility Storage Tanks</v>
      </c>
      <c r="C4847" s="399"/>
      <c r="D4847" s="402" t="str" cm="1">
        <f t="array" ref="D4847">_xlfn.IFNA(_xlfn.IFS('33-Utilities'!D142="*",'33-Utilities'!C142,'33-Utilities'!F142="*",'33-Utilities'!E142,'33-Utilities'!H142="*",'33-Utilities'!G142,'33-Utilities'!J142="*",'33-Utilities'!I142,'33-Utilities'!L142="*",'33-Utilities'!K142,'33-Utilities'!N142="*",'33-Utilities'!M142,'33-Utilities'!P142="*",'33-Utilities'!O142,'33-Utilities'!R142="*",'33-Utilities'!Q142,'33-Utilities'!T142="*",'33-Utilities'!S142),"")</f>
        <v/>
      </c>
      <c r="E4847" s="402" t="e">
        <f>D4847/'Project Data'!$D$22</f>
        <v>#VALUE!</v>
      </c>
      <c r="F4847" s="163" t="s">
        <v>44</v>
      </c>
      <c r="G4847" s="239" t="str" cm="1">
        <f t="array" ref="G4847">_xlfn.IFNA(_xlfn.IFS('33-Utilities'!F142="*",'33-Utilities'!E142,'33-Utilities'!H142="*",'33-Utilities'!G142,'33-Utilities'!J142="*",'33-Utilities'!I142,'33-Utilities'!L142="*",'33-Utilities'!K142,'33-Utilities'!N142="*",'33-Utilities'!M142,'33-Utilities'!P142="*",'33-Utilities'!O142,'33-Utilities'!R142="*",'33-Utilities'!Q142,'33-Utilities'!T142="*",'33-Utilities'!S142,'33-Utilities'!V142="*",'33-Utilities'!U142),"")</f>
        <v/>
      </c>
      <c r="H4847" s="236" t="e">
        <f>G4847/'Project Data'!$D$22</f>
        <v>#VALUE!</v>
      </c>
      <c r="I4847" s="186"/>
      <c r="J4847" s="224"/>
      <c r="K4847" s="404"/>
    </row>
    <row r="4848" spans="1:11" s="147" customFormat="1" ht="15" hidden="1" customHeight="1">
      <c r="A4848" s="198">
        <f>'33-Utilities'!A143</f>
        <v>0</v>
      </c>
      <c r="B4848" s="399" t="str">
        <f>'33-Utilities'!B143</f>
        <v>33 36 23 Ground-Level Steel Wastewater Storage Tanks</v>
      </c>
      <c r="C4848" s="399"/>
      <c r="D4848" s="402" t="str" cm="1">
        <f t="array" ref="D4848">_xlfn.IFNA(_xlfn.IFS('33-Utilities'!D143="*",'33-Utilities'!C143,'33-Utilities'!F143="*",'33-Utilities'!E143,'33-Utilities'!H143="*",'33-Utilities'!G143,'33-Utilities'!J143="*",'33-Utilities'!I143,'33-Utilities'!L143="*",'33-Utilities'!K143,'33-Utilities'!N143="*",'33-Utilities'!M143,'33-Utilities'!P143="*",'33-Utilities'!O143,'33-Utilities'!R143="*",'33-Utilities'!Q143,'33-Utilities'!T143="*",'33-Utilities'!S143),"")</f>
        <v/>
      </c>
      <c r="E4848" s="402" t="e">
        <f>D4848/'Project Data'!$D$22</f>
        <v>#VALUE!</v>
      </c>
      <c r="F4848" s="163" t="s">
        <v>44</v>
      </c>
      <c r="G4848" s="239" t="str" cm="1">
        <f t="array" ref="G4848">_xlfn.IFNA(_xlfn.IFS('33-Utilities'!F143="*",'33-Utilities'!E143,'33-Utilities'!H143="*",'33-Utilities'!G143,'33-Utilities'!J143="*",'33-Utilities'!I143,'33-Utilities'!L143="*",'33-Utilities'!K143,'33-Utilities'!N143="*",'33-Utilities'!M143,'33-Utilities'!P143="*",'33-Utilities'!O143,'33-Utilities'!R143="*",'33-Utilities'!Q143,'33-Utilities'!T143="*",'33-Utilities'!S143,'33-Utilities'!V143="*",'33-Utilities'!U143),"")</f>
        <v/>
      </c>
      <c r="H4848" s="236" t="e">
        <f>G4848/'Project Data'!$D$22</f>
        <v>#VALUE!</v>
      </c>
      <c r="I4848" s="186"/>
      <c r="J4848" s="224"/>
      <c r="K4848" s="404"/>
    </row>
    <row r="4849" spans="1:11" s="147" customFormat="1" ht="15" hidden="1" customHeight="1">
      <c r="A4849" s="198">
        <f>'33-Utilities'!A144</f>
        <v>0</v>
      </c>
      <c r="B4849" s="399" t="str">
        <f>'33-Utilities'!B144</f>
        <v>33 36 31 Ground-Level AWWA D110 Type I Prestressed Concrete Wastewater Storage Tanks</v>
      </c>
      <c r="C4849" s="399"/>
      <c r="D4849" s="402" t="str" cm="1">
        <f t="array" ref="D4849">_xlfn.IFNA(_xlfn.IFS('33-Utilities'!D144="*",'33-Utilities'!C144,'33-Utilities'!F144="*",'33-Utilities'!E144,'33-Utilities'!H144="*",'33-Utilities'!G144,'33-Utilities'!J144="*",'33-Utilities'!I144,'33-Utilities'!L144="*",'33-Utilities'!K144,'33-Utilities'!N144="*",'33-Utilities'!M144,'33-Utilities'!P144="*",'33-Utilities'!O144,'33-Utilities'!R144="*",'33-Utilities'!Q144,'33-Utilities'!T144="*",'33-Utilities'!S144),"")</f>
        <v/>
      </c>
      <c r="E4849" s="402" t="e">
        <f>D4849/'Project Data'!$D$22</f>
        <v>#VALUE!</v>
      </c>
      <c r="F4849" s="163" t="s">
        <v>44</v>
      </c>
      <c r="G4849" s="239" t="str" cm="1">
        <f t="array" ref="G4849">_xlfn.IFNA(_xlfn.IFS('33-Utilities'!F144="*",'33-Utilities'!E144,'33-Utilities'!H144="*",'33-Utilities'!G144,'33-Utilities'!J144="*",'33-Utilities'!I144,'33-Utilities'!L144="*",'33-Utilities'!K144,'33-Utilities'!N144="*",'33-Utilities'!M144,'33-Utilities'!P144="*",'33-Utilities'!O144,'33-Utilities'!R144="*",'33-Utilities'!Q144,'33-Utilities'!T144="*",'33-Utilities'!S144,'33-Utilities'!V144="*",'33-Utilities'!U144),"")</f>
        <v/>
      </c>
      <c r="H4849" s="236" t="e">
        <f>G4849/'Project Data'!$D$22</f>
        <v>#VALUE!</v>
      </c>
      <c r="I4849" s="186"/>
      <c r="J4849" s="224"/>
      <c r="K4849" s="404"/>
    </row>
    <row r="4850" spans="1:11" s="147" customFormat="1" ht="15" hidden="1" customHeight="1">
      <c r="A4850" s="198">
        <f>'33-Utilities'!A145</f>
        <v>0</v>
      </c>
      <c r="B4850" s="399" t="str">
        <f>'33-Utilities'!B145</f>
        <v>33 36 32 Ground-Level AWWA D110 Type II Prestressed Concrete Wastewater Storage Tanks</v>
      </c>
      <c r="C4850" s="399"/>
      <c r="D4850" s="402" t="str" cm="1">
        <f t="array" ref="D4850">_xlfn.IFNA(_xlfn.IFS('33-Utilities'!D145="*",'33-Utilities'!C145,'33-Utilities'!F145="*",'33-Utilities'!E145,'33-Utilities'!H145="*",'33-Utilities'!G145,'33-Utilities'!J145="*",'33-Utilities'!I145,'33-Utilities'!L145="*",'33-Utilities'!K145,'33-Utilities'!N145="*",'33-Utilities'!M145,'33-Utilities'!P145="*",'33-Utilities'!O145,'33-Utilities'!R145="*",'33-Utilities'!Q145,'33-Utilities'!T145="*",'33-Utilities'!S145),"")</f>
        <v/>
      </c>
      <c r="E4850" s="402" t="e">
        <f>D4850/'Project Data'!$D$22</f>
        <v>#VALUE!</v>
      </c>
      <c r="F4850" s="163" t="s">
        <v>44</v>
      </c>
      <c r="G4850" s="239" t="str" cm="1">
        <f t="array" ref="G4850">_xlfn.IFNA(_xlfn.IFS('33-Utilities'!F145="*",'33-Utilities'!E145,'33-Utilities'!H145="*",'33-Utilities'!G145,'33-Utilities'!J145="*",'33-Utilities'!I145,'33-Utilities'!L145="*",'33-Utilities'!K145,'33-Utilities'!N145="*",'33-Utilities'!M145,'33-Utilities'!P145="*",'33-Utilities'!O145,'33-Utilities'!R145="*",'33-Utilities'!Q145,'33-Utilities'!T145="*",'33-Utilities'!S145,'33-Utilities'!V145="*",'33-Utilities'!U145),"")</f>
        <v/>
      </c>
      <c r="H4850" s="236" t="e">
        <f>G4850/'Project Data'!$D$22</f>
        <v>#VALUE!</v>
      </c>
      <c r="I4850" s="186"/>
      <c r="J4850" s="224"/>
      <c r="K4850" s="404"/>
    </row>
    <row r="4851" spans="1:11" s="147" customFormat="1" ht="15" hidden="1" customHeight="1">
      <c r="A4851" s="198">
        <f>'33-Utilities'!A146</f>
        <v>0</v>
      </c>
      <c r="B4851" s="399" t="str">
        <f>'33-Utilities'!B146</f>
        <v>33 36 33 Ground-Level AWWA D110 Type III Prestressed Concrete Wastewater Storage Tanks</v>
      </c>
      <c r="C4851" s="399"/>
      <c r="D4851" s="402" t="str" cm="1">
        <f t="array" ref="D4851">_xlfn.IFNA(_xlfn.IFS('33-Utilities'!D146="*",'33-Utilities'!C146,'33-Utilities'!F146="*",'33-Utilities'!E146,'33-Utilities'!H146="*",'33-Utilities'!G146,'33-Utilities'!J146="*",'33-Utilities'!I146,'33-Utilities'!L146="*",'33-Utilities'!K146,'33-Utilities'!N146="*",'33-Utilities'!M146,'33-Utilities'!P146="*",'33-Utilities'!O146,'33-Utilities'!R146="*",'33-Utilities'!Q146,'33-Utilities'!T146="*",'33-Utilities'!S146),"")</f>
        <v/>
      </c>
      <c r="E4851" s="402" t="e">
        <f>D4851/'Project Data'!$D$22</f>
        <v>#VALUE!</v>
      </c>
      <c r="F4851" s="163" t="s">
        <v>44</v>
      </c>
      <c r="G4851" s="239" t="str" cm="1">
        <f t="array" ref="G4851">_xlfn.IFNA(_xlfn.IFS('33-Utilities'!F146="*",'33-Utilities'!E146,'33-Utilities'!H146="*",'33-Utilities'!G146,'33-Utilities'!J146="*",'33-Utilities'!I146,'33-Utilities'!L146="*",'33-Utilities'!K146,'33-Utilities'!N146="*",'33-Utilities'!M146,'33-Utilities'!P146="*",'33-Utilities'!O146,'33-Utilities'!R146="*",'33-Utilities'!Q146,'33-Utilities'!T146="*",'33-Utilities'!S146,'33-Utilities'!V146="*",'33-Utilities'!U146),"")</f>
        <v/>
      </c>
      <c r="H4851" s="236" t="e">
        <f>G4851/'Project Data'!$D$22</f>
        <v>#VALUE!</v>
      </c>
      <c r="I4851" s="186"/>
      <c r="J4851" s="224"/>
      <c r="K4851" s="404"/>
    </row>
    <row r="4852" spans="1:11" s="147" customFormat="1" ht="15" hidden="1" customHeight="1">
      <c r="A4852" s="198">
        <f>'33-Utilities'!A147</f>
        <v>0</v>
      </c>
      <c r="B4852" s="399" t="str">
        <f>'33-Utilities'!B147</f>
        <v>33 36 36 Ground-Level Reinforced Concrete Wastewater Storage Tanks</v>
      </c>
      <c r="C4852" s="399"/>
      <c r="D4852" s="402" t="str" cm="1">
        <f t="array" ref="D4852">_xlfn.IFNA(_xlfn.IFS('33-Utilities'!D147="*",'33-Utilities'!C147,'33-Utilities'!F147="*",'33-Utilities'!E147,'33-Utilities'!H147="*",'33-Utilities'!G147,'33-Utilities'!J147="*",'33-Utilities'!I147,'33-Utilities'!L147="*",'33-Utilities'!K147,'33-Utilities'!N147="*",'33-Utilities'!M147,'33-Utilities'!P147="*",'33-Utilities'!O147,'33-Utilities'!R147="*",'33-Utilities'!Q147,'33-Utilities'!T147="*",'33-Utilities'!S147),"")</f>
        <v/>
      </c>
      <c r="E4852" s="402" t="e">
        <f>D4852/'Project Data'!$D$22</f>
        <v>#VALUE!</v>
      </c>
      <c r="F4852" s="163" t="s">
        <v>44</v>
      </c>
      <c r="G4852" s="239" t="str" cm="1">
        <f t="array" ref="G4852">_xlfn.IFNA(_xlfn.IFS('33-Utilities'!F147="*",'33-Utilities'!E147,'33-Utilities'!H147="*",'33-Utilities'!G147,'33-Utilities'!J147="*",'33-Utilities'!I147,'33-Utilities'!L147="*",'33-Utilities'!K147,'33-Utilities'!N147="*",'33-Utilities'!M147,'33-Utilities'!P147="*",'33-Utilities'!O147,'33-Utilities'!R147="*",'33-Utilities'!Q147,'33-Utilities'!T147="*",'33-Utilities'!S147,'33-Utilities'!V147="*",'33-Utilities'!U147),"")</f>
        <v/>
      </c>
      <c r="H4852" s="236" t="e">
        <f>G4852/'Project Data'!$D$22</f>
        <v>#VALUE!</v>
      </c>
      <c r="I4852" s="186"/>
      <c r="J4852" s="224"/>
      <c r="K4852" s="404"/>
    </row>
    <row r="4853" spans="1:11" s="147" customFormat="1" ht="15" hidden="1" customHeight="1">
      <c r="A4853" s="198">
        <f>'33-Utilities'!A148</f>
        <v>0</v>
      </c>
      <c r="B4853" s="399" t="str">
        <f>'33-Utilities'!B148</f>
        <v>33 36 43 Underground Reinforced Concrete Wastewater Storage Tanks</v>
      </c>
      <c r="C4853" s="399"/>
      <c r="D4853" s="402" t="str" cm="1">
        <f t="array" ref="D4853">_xlfn.IFNA(_xlfn.IFS('33-Utilities'!D148="*",'33-Utilities'!C148,'33-Utilities'!F148="*",'33-Utilities'!E148,'33-Utilities'!H148="*",'33-Utilities'!G148,'33-Utilities'!J148="*",'33-Utilities'!I148,'33-Utilities'!L148="*",'33-Utilities'!K148,'33-Utilities'!N148="*",'33-Utilities'!M148,'33-Utilities'!P148="*",'33-Utilities'!O148,'33-Utilities'!R148="*",'33-Utilities'!Q148,'33-Utilities'!T148="*",'33-Utilities'!S148),"")</f>
        <v/>
      </c>
      <c r="E4853" s="402" t="e">
        <f>D4853/'Project Data'!$D$22</f>
        <v>#VALUE!</v>
      </c>
      <c r="F4853" s="163" t="s">
        <v>44</v>
      </c>
      <c r="G4853" s="239" t="str" cm="1">
        <f t="array" ref="G4853">_xlfn.IFNA(_xlfn.IFS('33-Utilities'!F148="*",'33-Utilities'!E148,'33-Utilities'!H148="*",'33-Utilities'!G148,'33-Utilities'!J148="*",'33-Utilities'!I148,'33-Utilities'!L148="*",'33-Utilities'!K148,'33-Utilities'!N148="*",'33-Utilities'!M148,'33-Utilities'!P148="*",'33-Utilities'!O148,'33-Utilities'!R148="*",'33-Utilities'!Q148,'33-Utilities'!T148="*",'33-Utilities'!S148,'33-Utilities'!V148="*",'33-Utilities'!U148),"")</f>
        <v/>
      </c>
      <c r="H4853" s="236" t="e">
        <f>G4853/'Project Data'!$D$22</f>
        <v>#VALUE!</v>
      </c>
      <c r="I4853" s="186"/>
      <c r="J4853" s="224"/>
      <c r="K4853" s="404"/>
    </row>
    <row r="4854" spans="1:11" s="147" customFormat="1" ht="15" hidden="1" customHeight="1">
      <c r="A4854" s="198">
        <f>'33-Utilities'!A149</f>
        <v>0</v>
      </c>
      <c r="B4854" s="399" t="str">
        <f>'33-Utilities'!B149</f>
        <v>33 36 53 Wastewater Storage Tunnel Systems</v>
      </c>
      <c r="C4854" s="399"/>
      <c r="D4854" s="402" t="str" cm="1">
        <f t="array" ref="D4854">_xlfn.IFNA(_xlfn.IFS('33-Utilities'!D149="*",'33-Utilities'!C149,'33-Utilities'!F149="*",'33-Utilities'!E149,'33-Utilities'!H149="*",'33-Utilities'!G149,'33-Utilities'!J149="*",'33-Utilities'!I149,'33-Utilities'!L149="*",'33-Utilities'!K149,'33-Utilities'!N149="*",'33-Utilities'!M149,'33-Utilities'!P149="*",'33-Utilities'!O149,'33-Utilities'!R149="*",'33-Utilities'!Q149,'33-Utilities'!T149="*",'33-Utilities'!S149),"")</f>
        <v/>
      </c>
      <c r="E4854" s="402" t="e">
        <f>D4854/'Project Data'!$D$22</f>
        <v>#VALUE!</v>
      </c>
      <c r="F4854" s="163" t="s">
        <v>44</v>
      </c>
      <c r="G4854" s="239" t="str" cm="1">
        <f t="array" ref="G4854">_xlfn.IFNA(_xlfn.IFS('33-Utilities'!F149="*",'33-Utilities'!E149,'33-Utilities'!H149="*",'33-Utilities'!G149,'33-Utilities'!J149="*",'33-Utilities'!I149,'33-Utilities'!L149="*",'33-Utilities'!K149,'33-Utilities'!N149="*",'33-Utilities'!M149,'33-Utilities'!P149="*",'33-Utilities'!O149,'33-Utilities'!R149="*",'33-Utilities'!Q149,'33-Utilities'!T149="*",'33-Utilities'!S149,'33-Utilities'!V149="*",'33-Utilities'!U149),"")</f>
        <v/>
      </c>
      <c r="H4854" s="236" t="e">
        <f>G4854/'Project Data'!$D$22</f>
        <v>#VALUE!</v>
      </c>
      <c r="I4854" s="186"/>
      <c r="J4854" s="224"/>
      <c r="K4854" s="404"/>
    </row>
    <row r="4855" spans="1:11" s="147" customFormat="1" ht="15" hidden="1" customHeight="1">
      <c r="A4855" s="198">
        <f>'33-Utilities'!A150</f>
        <v>0</v>
      </c>
      <c r="B4855" s="399" t="str">
        <f>'33-Utilities'!B150</f>
        <v>33 37 00 Overflow Control</v>
      </c>
      <c r="C4855" s="399"/>
      <c r="D4855" s="402" t="str" cm="1">
        <f t="array" ref="D4855">_xlfn.IFNA(_xlfn.IFS('33-Utilities'!D150="*",'33-Utilities'!C150,'33-Utilities'!F150="*",'33-Utilities'!E150,'33-Utilities'!H150="*",'33-Utilities'!G150,'33-Utilities'!J150="*",'33-Utilities'!I150,'33-Utilities'!L150="*",'33-Utilities'!K150,'33-Utilities'!N150="*",'33-Utilities'!M150,'33-Utilities'!P150="*",'33-Utilities'!O150,'33-Utilities'!R150="*",'33-Utilities'!Q150,'33-Utilities'!T150="*",'33-Utilities'!S150),"")</f>
        <v/>
      </c>
      <c r="E4855" s="402" t="e">
        <f>D4855/'Project Data'!$D$22</f>
        <v>#VALUE!</v>
      </c>
      <c r="F4855" s="163" t="s">
        <v>44</v>
      </c>
      <c r="G4855" s="239" t="str" cm="1">
        <f t="array" ref="G4855">_xlfn.IFNA(_xlfn.IFS('33-Utilities'!F150="*",'33-Utilities'!E150,'33-Utilities'!H150="*",'33-Utilities'!G150,'33-Utilities'!J150="*",'33-Utilities'!I150,'33-Utilities'!L150="*",'33-Utilities'!K150,'33-Utilities'!N150="*",'33-Utilities'!M150,'33-Utilities'!P150="*",'33-Utilities'!O150,'33-Utilities'!R150="*",'33-Utilities'!Q150,'33-Utilities'!T150="*",'33-Utilities'!S150,'33-Utilities'!V150="*",'33-Utilities'!U150),"")</f>
        <v/>
      </c>
      <c r="H4855" s="236" t="e">
        <f>G4855/'Project Data'!$D$22</f>
        <v>#VALUE!</v>
      </c>
      <c r="I4855" s="186"/>
      <c r="J4855" s="224"/>
      <c r="K4855" s="404"/>
    </row>
    <row r="4856" spans="1:11" s="147" customFormat="1" ht="15" hidden="1" customHeight="1">
      <c r="A4856" s="198">
        <f>'33-Utilities'!A151</f>
        <v>0</v>
      </c>
      <c r="B4856" s="399" t="str">
        <f>'33-Utilities'!B151</f>
        <v>33 37 23 Flow Regulators</v>
      </c>
      <c r="C4856" s="399"/>
      <c r="D4856" s="402" t="str" cm="1">
        <f t="array" ref="D4856">_xlfn.IFNA(_xlfn.IFS('33-Utilities'!D151="*",'33-Utilities'!C151,'33-Utilities'!F151="*",'33-Utilities'!E151,'33-Utilities'!H151="*",'33-Utilities'!G151,'33-Utilities'!J151="*",'33-Utilities'!I151,'33-Utilities'!L151="*",'33-Utilities'!K151,'33-Utilities'!N151="*",'33-Utilities'!M151,'33-Utilities'!P151="*",'33-Utilities'!O151,'33-Utilities'!R151="*",'33-Utilities'!Q151,'33-Utilities'!T151="*",'33-Utilities'!S151),"")</f>
        <v/>
      </c>
      <c r="E4856" s="402" t="e">
        <f>D4856/'Project Data'!$D$22</f>
        <v>#VALUE!</v>
      </c>
      <c r="F4856" s="163" t="s">
        <v>44</v>
      </c>
      <c r="G4856" s="239" t="str" cm="1">
        <f t="array" ref="G4856">_xlfn.IFNA(_xlfn.IFS('33-Utilities'!F151="*",'33-Utilities'!E151,'33-Utilities'!H151="*",'33-Utilities'!G151,'33-Utilities'!J151="*",'33-Utilities'!I151,'33-Utilities'!L151="*",'33-Utilities'!K151,'33-Utilities'!N151="*",'33-Utilities'!M151,'33-Utilities'!P151="*",'33-Utilities'!O151,'33-Utilities'!R151="*",'33-Utilities'!Q151,'33-Utilities'!T151="*",'33-Utilities'!S151,'33-Utilities'!V151="*",'33-Utilities'!U151),"")</f>
        <v/>
      </c>
      <c r="H4856" s="236" t="e">
        <f>G4856/'Project Data'!$D$22</f>
        <v>#VALUE!</v>
      </c>
      <c r="I4856" s="186"/>
      <c r="J4856" s="224"/>
      <c r="K4856" s="404"/>
    </row>
    <row r="4857" spans="1:11" s="147" customFormat="1" ht="15" hidden="1" customHeight="1">
      <c r="A4857" s="198">
        <f>'33-Utilities'!A152</f>
        <v>0</v>
      </c>
      <c r="B4857" s="399" t="str">
        <f>'33-Utilities'!B152</f>
        <v>33 37 33 Swirl Concentrators</v>
      </c>
      <c r="C4857" s="399"/>
      <c r="D4857" s="402" t="str" cm="1">
        <f t="array" ref="D4857">_xlfn.IFNA(_xlfn.IFS('33-Utilities'!D152="*",'33-Utilities'!C152,'33-Utilities'!F152="*",'33-Utilities'!E152,'33-Utilities'!H152="*",'33-Utilities'!G152,'33-Utilities'!J152="*",'33-Utilities'!I152,'33-Utilities'!L152="*",'33-Utilities'!K152,'33-Utilities'!N152="*",'33-Utilities'!M152,'33-Utilities'!P152="*",'33-Utilities'!O152,'33-Utilities'!R152="*",'33-Utilities'!Q152,'33-Utilities'!T152="*",'33-Utilities'!S152),"")</f>
        <v/>
      </c>
      <c r="E4857" s="402" t="e">
        <f>D4857/'Project Data'!$D$22</f>
        <v>#VALUE!</v>
      </c>
      <c r="F4857" s="163" t="s">
        <v>44</v>
      </c>
      <c r="G4857" s="239" t="str" cm="1">
        <f t="array" ref="G4857">_xlfn.IFNA(_xlfn.IFS('33-Utilities'!F152="*",'33-Utilities'!E152,'33-Utilities'!H152="*",'33-Utilities'!G152,'33-Utilities'!J152="*",'33-Utilities'!I152,'33-Utilities'!L152="*",'33-Utilities'!K152,'33-Utilities'!N152="*",'33-Utilities'!M152,'33-Utilities'!P152="*",'33-Utilities'!O152,'33-Utilities'!R152="*",'33-Utilities'!Q152,'33-Utilities'!T152="*",'33-Utilities'!S152,'33-Utilities'!V152="*",'33-Utilities'!U152),"")</f>
        <v/>
      </c>
      <c r="H4857" s="236" t="e">
        <f>G4857/'Project Data'!$D$22</f>
        <v>#VALUE!</v>
      </c>
      <c r="I4857" s="186"/>
      <c r="J4857" s="224"/>
      <c r="K4857" s="404"/>
    </row>
    <row r="4858" spans="1:11" s="147" customFormat="1" ht="15" hidden="1" customHeight="1">
      <c r="A4858" s="198">
        <f>'33-Utilities'!A153</f>
        <v>0</v>
      </c>
      <c r="B4858" s="399" t="str">
        <f>'33-Utilities'!B153</f>
        <v>33 37 46 End-of-Pipe In-water Storage Systems</v>
      </c>
      <c r="C4858" s="399"/>
      <c r="D4858" s="402" t="str" cm="1">
        <f t="array" ref="D4858">_xlfn.IFNA(_xlfn.IFS('33-Utilities'!D153="*",'33-Utilities'!C153,'33-Utilities'!F153="*",'33-Utilities'!E153,'33-Utilities'!H153="*",'33-Utilities'!G153,'33-Utilities'!J153="*",'33-Utilities'!I153,'33-Utilities'!L153="*",'33-Utilities'!K153,'33-Utilities'!N153="*",'33-Utilities'!M153,'33-Utilities'!P153="*",'33-Utilities'!O153,'33-Utilities'!R153="*",'33-Utilities'!Q153,'33-Utilities'!T153="*",'33-Utilities'!S153),"")</f>
        <v/>
      </c>
      <c r="E4858" s="402" t="e">
        <f>D4858/'Project Data'!$D$22</f>
        <v>#VALUE!</v>
      </c>
      <c r="F4858" s="163" t="s">
        <v>44</v>
      </c>
      <c r="G4858" s="239" t="str" cm="1">
        <f t="array" ref="G4858">_xlfn.IFNA(_xlfn.IFS('33-Utilities'!F153="*",'33-Utilities'!E153,'33-Utilities'!H153="*",'33-Utilities'!G153,'33-Utilities'!J153="*",'33-Utilities'!I153,'33-Utilities'!L153="*",'33-Utilities'!K153,'33-Utilities'!N153="*",'33-Utilities'!M153,'33-Utilities'!P153="*",'33-Utilities'!O153,'33-Utilities'!R153="*",'33-Utilities'!Q153,'33-Utilities'!T153="*",'33-Utilities'!S153,'33-Utilities'!V153="*",'33-Utilities'!U153),"")</f>
        <v/>
      </c>
      <c r="H4858" s="236" t="e">
        <f>G4858/'Project Data'!$D$22</f>
        <v>#VALUE!</v>
      </c>
      <c r="I4858" s="186"/>
      <c r="J4858" s="224"/>
      <c r="K4858" s="404"/>
    </row>
    <row r="4859" spans="1:11" s="147" customFormat="1" ht="15" customHeight="1">
      <c r="A4859" s="398">
        <f>'33-Utilities'!A154</f>
        <v>1</v>
      </c>
      <c r="B4859" s="642" t="str">
        <f>'33-Utilities'!B154</f>
        <v>33 40 00 Stormwater Utilities</v>
      </c>
      <c r="C4859" s="643"/>
      <c r="D4859" s="402" t="str" cm="1">
        <f t="array" ref="D4859">_xlfn.IFNA(_xlfn.IFS('33-Utilities'!D154="*",'33-Utilities'!C154,'33-Utilities'!F154="*",'33-Utilities'!E154,'33-Utilities'!H154="*",'33-Utilities'!G154,'33-Utilities'!J154="*",'33-Utilities'!I154,'33-Utilities'!L154="*",'33-Utilities'!K154,'33-Utilities'!N154="*",'33-Utilities'!M154,'33-Utilities'!P154="*",'33-Utilities'!O154,'33-Utilities'!R154="*",'33-Utilities'!Q154,'33-Utilities'!T154="*",'33-Utilities'!S154),"")</f>
        <v>Included in Earthwork</v>
      </c>
      <c r="E4859" s="402"/>
      <c r="F4859" s="422" t="s">
        <v>44</v>
      </c>
      <c r="G4859" s="423" t="str" cm="1">
        <f t="array" ref="G4859">_xlfn.IFNA(_xlfn.IFS('33-Utilities'!F154="*",'33-Utilities'!E154,'33-Utilities'!H154="*",'33-Utilities'!G154,'33-Utilities'!J154="*",'33-Utilities'!I154,'33-Utilities'!L154="*",'33-Utilities'!K154,'33-Utilities'!N154="*",'33-Utilities'!M154,'33-Utilities'!P154="*",'33-Utilities'!O154,'33-Utilities'!R154="*",'33-Utilities'!Q154,'33-Utilities'!T154="*",'33-Utilities'!S154,'33-Utilities'!V154="*",'33-Utilities'!U154),"")</f>
        <v>Included in Earthwork</v>
      </c>
      <c r="H4859" s="402" t="e">
        <f>G4859/'Project Data'!$D$22</f>
        <v>#VALUE!</v>
      </c>
      <c r="I4859" s="426"/>
      <c r="J4859" s="427"/>
      <c r="K4859" s="404" t="s">
        <v>137</v>
      </c>
    </row>
    <row r="4860" spans="1:11" s="147" customFormat="1" ht="15" hidden="1" customHeight="1">
      <c r="A4860" s="198">
        <f>'33-Utilities'!A155</f>
        <v>0</v>
      </c>
      <c r="B4860" s="399" t="str">
        <f>'33-Utilities'!B155</f>
        <v>33 41 00 Subdrainage</v>
      </c>
      <c r="C4860" s="399"/>
      <c r="D4860" s="402" t="str" cm="1">
        <f t="array" ref="D4860">_xlfn.IFNA(_xlfn.IFS('33-Utilities'!D155="*",'33-Utilities'!C155,'33-Utilities'!F155="*",'33-Utilities'!E155,'33-Utilities'!H155="*",'33-Utilities'!G155,'33-Utilities'!J155="*",'33-Utilities'!I155,'33-Utilities'!L155="*",'33-Utilities'!K155,'33-Utilities'!N155="*",'33-Utilities'!M155,'33-Utilities'!P155="*",'33-Utilities'!O155,'33-Utilities'!R155="*",'33-Utilities'!Q155,'33-Utilities'!T155="*",'33-Utilities'!S155),"")</f>
        <v/>
      </c>
      <c r="E4860" s="402" t="e">
        <f>D4860/'Project Data'!$D$22</f>
        <v>#VALUE!</v>
      </c>
      <c r="F4860" s="163" t="s">
        <v>44</v>
      </c>
      <c r="G4860" s="239" t="str" cm="1">
        <f t="array" ref="G4860">_xlfn.IFNA(_xlfn.IFS('33-Utilities'!F155="*",'33-Utilities'!E155,'33-Utilities'!H155="*",'33-Utilities'!G155,'33-Utilities'!J155="*",'33-Utilities'!I155,'33-Utilities'!L155="*",'33-Utilities'!K155,'33-Utilities'!N155="*",'33-Utilities'!M155,'33-Utilities'!P155="*",'33-Utilities'!O155,'33-Utilities'!R155="*",'33-Utilities'!Q155,'33-Utilities'!T155="*",'33-Utilities'!S155,'33-Utilities'!V155="*",'33-Utilities'!U155),"")</f>
        <v/>
      </c>
      <c r="H4860" s="236" t="e">
        <f>G4860/'Project Data'!$D$22</f>
        <v>#VALUE!</v>
      </c>
      <c r="I4860" s="186"/>
      <c r="J4860" s="224"/>
      <c r="K4860" s="404"/>
    </row>
    <row r="4861" spans="1:11" s="147" customFormat="1" ht="15" hidden="1" customHeight="1">
      <c r="A4861" s="198">
        <f>'33-Utilities'!A156</f>
        <v>0</v>
      </c>
      <c r="B4861" s="399" t="str">
        <f>'33-Utilities'!B156</f>
        <v>33 41 13 Foundation Drainage</v>
      </c>
      <c r="C4861" s="399"/>
      <c r="D4861" s="402" t="str" cm="1">
        <f t="array" ref="D4861">_xlfn.IFNA(_xlfn.IFS('33-Utilities'!D156="*",'33-Utilities'!C156,'33-Utilities'!F156="*",'33-Utilities'!E156,'33-Utilities'!H156="*",'33-Utilities'!G156,'33-Utilities'!J156="*",'33-Utilities'!I156,'33-Utilities'!L156="*",'33-Utilities'!K156,'33-Utilities'!N156="*",'33-Utilities'!M156,'33-Utilities'!P156="*",'33-Utilities'!O156,'33-Utilities'!R156="*",'33-Utilities'!Q156,'33-Utilities'!T156="*",'33-Utilities'!S156),"")</f>
        <v/>
      </c>
      <c r="E4861" s="402" t="e">
        <f>D4861/'Project Data'!$D$22</f>
        <v>#VALUE!</v>
      </c>
      <c r="F4861" s="163" t="s">
        <v>44</v>
      </c>
      <c r="G4861" s="239" t="str" cm="1">
        <f t="array" ref="G4861">_xlfn.IFNA(_xlfn.IFS('33-Utilities'!F156="*",'33-Utilities'!E156,'33-Utilities'!H156="*",'33-Utilities'!G156,'33-Utilities'!J156="*",'33-Utilities'!I156,'33-Utilities'!L156="*",'33-Utilities'!K156,'33-Utilities'!N156="*",'33-Utilities'!M156,'33-Utilities'!P156="*",'33-Utilities'!O156,'33-Utilities'!R156="*",'33-Utilities'!Q156,'33-Utilities'!T156="*",'33-Utilities'!S156,'33-Utilities'!V156="*",'33-Utilities'!U156),"")</f>
        <v/>
      </c>
      <c r="H4861" s="236" t="e">
        <f>G4861/'Project Data'!$D$22</f>
        <v>#VALUE!</v>
      </c>
      <c r="I4861" s="186"/>
      <c r="J4861" s="224"/>
      <c r="K4861" s="404"/>
    </row>
    <row r="4862" spans="1:11" s="147" customFormat="1" ht="15" hidden="1" customHeight="1">
      <c r="A4862" s="198">
        <f>'33-Utilities'!A157</f>
        <v>0</v>
      </c>
      <c r="B4862" s="399" t="str">
        <f>'33-Utilities'!B157</f>
        <v>33 41 13.13 Foundation Drainage Piping</v>
      </c>
      <c r="C4862" s="399"/>
      <c r="D4862" s="402" t="str" cm="1">
        <f t="array" ref="D4862">_xlfn.IFNA(_xlfn.IFS('33-Utilities'!D157="*",'33-Utilities'!C157,'33-Utilities'!F157="*",'33-Utilities'!E157,'33-Utilities'!H157="*",'33-Utilities'!G157,'33-Utilities'!J157="*",'33-Utilities'!I157,'33-Utilities'!L157="*",'33-Utilities'!K157,'33-Utilities'!N157="*",'33-Utilities'!M157,'33-Utilities'!P157="*",'33-Utilities'!O157,'33-Utilities'!R157="*",'33-Utilities'!Q157,'33-Utilities'!T157="*",'33-Utilities'!S157),"")</f>
        <v/>
      </c>
      <c r="E4862" s="402" t="e">
        <f>D4862/'Project Data'!$D$22</f>
        <v>#VALUE!</v>
      </c>
      <c r="F4862" s="163" t="s">
        <v>44</v>
      </c>
      <c r="G4862" s="239" t="str" cm="1">
        <f t="array" ref="G4862">_xlfn.IFNA(_xlfn.IFS('33-Utilities'!F157="*",'33-Utilities'!E157,'33-Utilities'!H157="*",'33-Utilities'!G157,'33-Utilities'!J157="*",'33-Utilities'!I157,'33-Utilities'!L157="*",'33-Utilities'!K157,'33-Utilities'!N157="*",'33-Utilities'!M157,'33-Utilities'!P157="*",'33-Utilities'!O157,'33-Utilities'!R157="*",'33-Utilities'!Q157,'33-Utilities'!T157="*",'33-Utilities'!S157,'33-Utilities'!V157="*",'33-Utilities'!U157),"")</f>
        <v/>
      </c>
      <c r="H4862" s="236" t="e">
        <f>G4862/'Project Data'!$D$22</f>
        <v>#VALUE!</v>
      </c>
      <c r="I4862" s="186"/>
      <c r="J4862" s="224"/>
      <c r="K4862" s="404"/>
    </row>
    <row r="4863" spans="1:11" s="147" customFormat="1" ht="15" hidden="1" customHeight="1">
      <c r="A4863" s="198">
        <f>'33-Utilities'!A158</f>
        <v>0</v>
      </c>
      <c r="B4863" s="399" t="str">
        <f>'33-Utilities'!B158</f>
        <v>33 41 16 Subdrainage Piping</v>
      </c>
      <c r="C4863" s="399"/>
      <c r="D4863" s="402" t="str" cm="1">
        <f t="array" ref="D4863">_xlfn.IFNA(_xlfn.IFS('33-Utilities'!D158="*",'33-Utilities'!C158,'33-Utilities'!F158="*",'33-Utilities'!E158,'33-Utilities'!H158="*",'33-Utilities'!G158,'33-Utilities'!J158="*",'33-Utilities'!I158,'33-Utilities'!L158="*",'33-Utilities'!K158,'33-Utilities'!N158="*",'33-Utilities'!M158,'33-Utilities'!P158="*",'33-Utilities'!O158,'33-Utilities'!R158="*",'33-Utilities'!Q158,'33-Utilities'!T158="*",'33-Utilities'!S158),"")</f>
        <v/>
      </c>
      <c r="E4863" s="402" t="e">
        <f>D4863/'Project Data'!$D$22</f>
        <v>#VALUE!</v>
      </c>
      <c r="F4863" s="163" t="s">
        <v>44</v>
      </c>
      <c r="G4863" s="239" t="str" cm="1">
        <f t="array" ref="G4863">_xlfn.IFNA(_xlfn.IFS('33-Utilities'!F158="*",'33-Utilities'!E158,'33-Utilities'!H158="*",'33-Utilities'!G158,'33-Utilities'!J158="*",'33-Utilities'!I158,'33-Utilities'!L158="*",'33-Utilities'!K158,'33-Utilities'!N158="*",'33-Utilities'!M158,'33-Utilities'!P158="*",'33-Utilities'!O158,'33-Utilities'!R158="*",'33-Utilities'!Q158,'33-Utilities'!T158="*",'33-Utilities'!S158,'33-Utilities'!V158="*",'33-Utilities'!U158),"")</f>
        <v/>
      </c>
      <c r="H4863" s="236" t="e">
        <f>G4863/'Project Data'!$D$22</f>
        <v>#VALUE!</v>
      </c>
      <c r="I4863" s="186"/>
      <c r="J4863" s="224"/>
      <c r="K4863" s="404"/>
    </row>
    <row r="4864" spans="1:11" s="147" customFormat="1" ht="15" hidden="1" customHeight="1">
      <c r="A4864" s="198">
        <f>'33-Utilities'!A159</f>
        <v>0</v>
      </c>
      <c r="B4864" s="399" t="str">
        <f>'33-Utilities'!B159</f>
        <v>33 41 16.19 Pipe Underdrains</v>
      </c>
      <c r="C4864" s="399"/>
      <c r="D4864" s="402" t="str" cm="1">
        <f t="array" ref="D4864">_xlfn.IFNA(_xlfn.IFS('33-Utilities'!D159="*",'33-Utilities'!C159,'33-Utilities'!F159="*",'33-Utilities'!E159,'33-Utilities'!H159="*",'33-Utilities'!G159,'33-Utilities'!J159="*",'33-Utilities'!I159,'33-Utilities'!L159="*",'33-Utilities'!K159,'33-Utilities'!N159="*",'33-Utilities'!M159,'33-Utilities'!P159="*",'33-Utilities'!O159,'33-Utilities'!R159="*",'33-Utilities'!Q159,'33-Utilities'!T159="*",'33-Utilities'!S159),"")</f>
        <v/>
      </c>
      <c r="E4864" s="402" t="e">
        <f>D4864/'Project Data'!$D$22</f>
        <v>#VALUE!</v>
      </c>
      <c r="F4864" s="163" t="s">
        <v>44</v>
      </c>
      <c r="G4864" s="239" t="str" cm="1">
        <f t="array" ref="G4864">_xlfn.IFNA(_xlfn.IFS('33-Utilities'!F159="*",'33-Utilities'!E159,'33-Utilities'!H159="*",'33-Utilities'!G159,'33-Utilities'!J159="*",'33-Utilities'!I159,'33-Utilities'!L159="*",'33-Utilities'!K159,'33-Utilities'!N159="*",'33-Utilities'!M159,'33-Utilities'!P159="*",'33-Utilities'!O159,'33-Utilities'!R159="*",'33-Utilities'!Q159,'33-Utilities'!T159="*",'33-Utilities'!S159,'33-Utilities'!V159="*",'33-Utilities'!U159),"")</f>
        <v/>
      </c>
      <c r="H4864" s="236" t="e">
        <f>G4864/'Project Data'!$D$22</f>
        <v>#VALUE!</v>
      </c>
      <c r="I4864" s="186"/>
      <c r="J4864" s="224"/>
      <c r="K4864" s="404"/>
    </row>
    <row r="4865" spans="1:11" s="147" customFormat="1" ht="15" hidden="1" customHeight="1">
      <c r="A4865" s="198">
        <f>'33-Utilities'!A160</f>
        <v>0</v>
      </c>
      <c r="B4865" s="399" t="str">
        <f>'33-Utilities'!B160</f>
        <v>33 41 19 Underslab Drainage</v>
      </c>
      <c r="C4865" s="399"/>
      <c r="D4865" s="402" t="str" cm="1">
        <f t="array" ref="D4865">_xlfn.IFNA(_xlfn.IFS('33-Utilities'!D160="*",'33-Utilities'!C160,'33-Utilities'!F160="*",'33-Utilities'!E160,'33-Utilities'!H160="*",'33-Utilities'!G160,'33-Utilities'!J160="*",'33-Utilities'!I160,'33-Utilities'!L160="*",'33-Utilities'!K160,'33-Utilities'!N160="*",'33-Utilities'!M160,'33-Utilities'!P160="*",'33-Utilities'!O160,'33-Utilities'!R160="*",'33-Utilities'!Q160,'33-Utilities'!T160="*",'33-Utilities'!S160),"")</f>
        <v/>
      </c>
      <c r="E4865" s="402" t="e">
        <f>D4865/'Project Data'!$D$22</f>
        <v>#VALUE!</v>
      </c>
      <c r="F4865" s="163" t="s">
        <v>44</v>
      </c>
      <c r="G4865" s="239" t="str" cm="1">
        <f t="array" ref="G4865">_xlfn.IFNA(_xlfn.IFS('33-Utilities'!F160="*",'33-Utilities'!E160,'33-Utilities'!H160="*",'33-Utilities'!G160,'33-Utilities'!J160="*",'33-Utilities'!I160,'33-Utilities'!L160="*",'33-Utilities'!K160,'33-Utilities'!N160="*",'33-Utilities'!M160,'33-Utilities'!P160="*",'33-Utilities'!O160,'33-Utilities'!R160="*",'33-Utilities'!Q160,'33-Utilities'!T160="*",'33-Utilities'!S160,'33-Utilities'!V160="*",'33-Utilities'!U160),"")</f>
        <v/>
      </c>
      <c r="H4865" s="236" t="e">
        <f>G4865/'Project Data'!$D$22</f>
        <v>#VALUE!</v>
      </c>
      <c r="I4865" s="186"/>
      <c r="J4865" s="224"/>
      <c r="K4865" s="404"/>
    </row>
    <row r="4866" spans="1:11" s="147" customFormat="1" ht="15" hidden="1" customHeight="1">
      <c r="A4866" s="198">
        <f>'33-Utilities'!A161</f>
        <v>0</v>
      </c>
      <c r="B4866" s="399" t="str">
        <f>'33-Utilities'!B161</f>
        <v>33 41 19.13 Underslab Drainage Piping</v>
      </c>
      <c r="C4866" s="399"/>
      <c r="D4866" s="402" t="str" cm="1">
        <f t="array" ref="D4866">_xlfn.IFNA(_xlfn.IFS('33-Utilities'!D161="*",'33-Utilities'!C161,'33-Utilities'!F161="*",'33-Utilities'!E161,'33-Utilities'!H161="*",'33-Utilities'!G161,'33-Utilities'!J161="*",'33-Utilities'!I161,'33-Utilities'!L161="*",'33-Utilities'!K161,'33-Utilities'!N161="*",'33-Utilities'!M161,'33-Utilities'!P161="*",'33-Utilities'!O161,'33-Utilities'!R161="*",'33-Utilities'!Q161,'33-Utilities'!T161="*",'33-Utilities'!S161),"")</f>
        <v/>
      </c>
      <c r="E4866" s="402" t="e">
        <f>D4866/'Project Data'!$D$22</f>
        <v>#VALUE!</v>
      </c>
      <c r="F4866" s="163" t="s">
        <v>44</v>
      </c>
      <c r="G4866" s="239" t="str" cm="1">
        <f t="array" ref="G4866">_xlfn.IFNA(_xlfn.IFS('33-Utilities'!F161="*",'33-Utilities'!E161,'33-Utilities'!H161="*",'33-Utilities'!G161,'33-Utilities'!J161="*",'33-Utilities'!I161,'33-Utilities'!L161="*",'33-Utilities'!K161,'33-Utilities'!N161="*",'33-Utilities'!M161,'33-Utilities'!P161="*",'33-Utilities'!O161,'33-Utilities'!R161="*",'33-Utilities'!Q161,'33-Utilities'!T161="*",'33-Utilities'!S161,'33-Utilities'!V161="*",'33-Utilities'!U161),"")</f>
        <v/>
      </c>
      <c r="H4866" s="236" t="e">
        <f>G4866/'Project Data'!$D$22</f>
        <v>#VALUE!</v>
      </c>
      <c r="I4866" s="186"/>
      <c r="J4866" s="224"/>
      <c r="K4866" s="404"/>
    </row>
    <row r="4867" spans="1:11" s="147" customFormat="1" ht="15" hidden="1" customHeight="1">
      <c r="A4867" s="198">
        <f>'33-Utilities'!A162</f>
        <v>0</v>
      </c>
      <c r="B4867" s="399" t="str">
        <f>'33-Utilities'!B162</f>
        <v>33 41 23.16 Gravel Drainage Layers</v>
      </c>
      <c r="C4867" s="399"/>
      <c r="D4867" s="402" t="str" cm="1">
        <f t="array" ref="D4867">_xlfn.IFNA(_xlfn.IFS('33-Utilities'!D162="*",'33-Utilities'!C162,'33-Utilities'!F162="*",'33-Utilities'!E162,'33-Utilities'!H162="*",'33-Utilities'!G162,'33-Utilities'!J162="*",'33-Utilities'!I162,'33-Utilities'!L162="*",'33-Utilities'!K162,'33-Utilities'!N162="*",'33-Utilities'!M162,'33-Utilities'!P162="*",'33-Utilities'!O162,'33-Utilities'!R162="*",'33-Utilities'!Q162,'33-Utilities'!T162="*",'33-Utilities'!S162),"")</f>
        <v/>
      </c>
      <c r="E4867" s="402" t="e">
        <f>D4867/'Project Data'!$D$22</f>
        <v>#VALUE!</v>
      </c>
      <c r="F4867" s="163" t="s">
        <v>44</v>
      </c>
      <c r="G4867" s="239" t="str" cm="1">
        <f t="array" ref="G4867">_xlfn.IFNA(_xlfn.IFS('33-Utilities'!F162="*",'33-Utilities'!E162,'33-Utilities'!H162="*",'33-Utilities'!G162,'33-Utilities'!J162="*",'33-Utilities'!I162,'33-Utilities'!L162="*",'33-Utilities'!K162,'33-Utilities'!N162="*",'33-Utilities'!M162,'33-Utilities'!P162="*",'33-Utilities'!O162,'33-Utilities'!R162="*",'33-Utilities'!Q162,'33-Utilities'!T162="*",'33-Utilities'!S162,'33-Utilities'!V162="*",'33-Utilities'!U162),"")</f>
        <v/>
      </c>
      <c r="H4867" s="236" t="e">
        <f>G4867/'Project Data'!$D$22</f>
        <v>#VALUE!</v>
      </c>
      <c r="I4867" s="186"/>
      <c r="J4867" s="224"/>
      <c r="K4867" s="404"/>
    </row>
    <row r="4868" spans="1:11" s="147" customFormat="1" ht="15" hidden="1" customHeight="1">
      <c r="A4868" s="198">
        <f>'33-Utilities'!A163</f>
        <v>0</v>
      </c>
      <c r="B4868" s="399" t="str">
        <f>'33-Utilities'!B163</f>
        <v>33 41 33 Retaining Wall Drainage</v>
      </c>
      <c r="C4868" s="399"/>
      <c r="D4868" s="402" t="str" cm="1">
        <f t="array" ref="D4868">_xlfn.IFNA(_xlfn.IFS('33-Utilities'!D163="*",'33-Utilities'!C163,'33-Utilities'!F163="*",'33-Utilities'!E163,'33-Utilities'!H163="*",'33-Utilities'!G163,'33-Utilities'!J163="*",'33-Utilities'!I163,'33-Utilities'!L163="*",'33-Utilities'!K163,'33-Utilities'!N163="*",'33-Utilities'!M163,'33-Utilities'!P163="*",'33-Utilities'!O163,'33-Utilities'!R163="*",'33-Utilities'!Q163,'33-Utilities'!T163="*",'33-Utilities'!S163),"")</f>
        <v/>
      </c>
      <c r="E4868" s="402" t="e">
        <f>D4868/'Project Data'!$D$22</f>
        <v>#VALUE!</v>
      </c>
      <c r="F4868" s="163" t="s">
        <v>44</v>
      </c>
      <c r="G4868" s="239" t="str" cm="1">
        <f t="array" ref="G4868">_xlfn.IFNA(_xlfn.IFS('33-Utilities'!F163="*",'33-Utilities'!E163,'33-Utilities'!H163="*",'33-Utilities'!G163,'33-Utilities'!J163="*",'33-Utilities'!I163,'33-Utilities'!L163="*",'33-Utilities'!K163,'33-Utilities'!N163="*",'33-Utilities'!M163,'33-Utilities'!P163="*",'33-Utilities'!O163,'33-Utilities'!R163="*",'33-Utilities'!Q163,'33-Utilities'!T163="*",'33-Utilities'!S163,'33-Utilities'!V163="*",'33-Utilities'!U163),"")</f>
        <v/>
      </c>
      <c r="H4868" s="236" t="e">
        <f>G4868/'Project Data'!$D$22</f>
        <v>#VALUE!</v>
      </c>
      <c r="I4868" s="186"/>
      <c r="J4868" s="224"/>
      <c r="K4868" s="404"/>
    </row>
    <row r="4869" spans="1:11" s="147" customFormat="1" ht="15" hidden="1" customHeight="1">
      <c r="A4869" s="198">
        <f>'33-Utilities'!A164</f>
        <v>0</v>
      </c>
      <c r="B4869" s="399" t="str">
        <f>'33-Utilities'!B164</f>
        <v>33 41 43 Synthetic-Media French Drains</v>
      </c>
      <c r="C4869" s="399"/>
      <c r="D4869" s="402" t="str" cm="1">
        <f t="array" ref="D4869">_xlfn.IFNA(_xlfn.IFS('33-Utilities'!D164="*",'33-Utilities'!C164,'33-Utilities'!F164="*",'33-Utilities'!E164,'33-Utilities'!H164="*",'33-Utilities'!G164,'33-Utilities'!J164="*",'33-Utilities'!I164,'33-Utilities'!L164="*",'33-Utilities'!K164,'33-Utilities'!N164="*",'33-Utilities'!M164,'33-Utilities'!P164="*",'33-Utilities'!O164,'33-Utilities'!R164="*",'33-Utilities'!Q164,'33-Utilities'!T164="*",'33-Utilities'!S164),"")</f>
        <v/>
      </c>
      <c r="E4869" s="402" t="e">
        <f>D4869/'Project Data'!$D$22</f>
        <v>#VALUE!</v>
      </c>
      <c r="F4869" s="163" t="s">
        <v>44</v>
      </c>
      <c r="G4869" s="239" t="str" cm="1">
        <f t="array" ref="G4869">_xlfn.IFNA(_xlfn.IFS('33-Utilities'!F164="*",'33-Utilities'!E164,'33-Utilities'!H164="*",'33-Utilities'!G164,'33-Utilities'!J164="*",'33-Utilities'!I164,'33-Utilities'!L164="*",'33-Utilities'!K164,'33-Utilities'!N164="*",'33-Utilities'!M164,'33-Utilities'!P164="*",'33-Utilities'!O164,'33-Utilities'!R164="*",'33-Utilities'!Q164,'33-Utilities'!T164="*",'33-Utilities'!S164,'33-Utilities'!V164="*",'33-Utilities'!U164),"")</f>
        <v/>
      </c>
      <c r="H4869" s="236" t="e">
        <f>G4869/'Project Data'!$D$22</f>
        <v>#VALUE!</v>
      </c>
      <c r="I4869" s="186"/>
      <c r="J4869" s="224"/>
      <c r="K4869" s="404"/>
    </row>
    <row r="4870" spans="1:11" s="147" customFormat="1" ht="15" hidden="1" customHeight="1">
      <c r="A4870" s="198">
        <f>'33-Utilities'!A165</f>
        <v>0</v>
      </c>
      <c r="B4870" s="399" t="str">
        <f>'33-Utilities'!B165</f>
        <v>33 42 00 Stormwater Conveyance</v>
      </c>
      <c r="C4870" s="399"/>
      <c r="D4870" s="402" t="str" cm="1">
        <f t="array" ref="D4870">_xlfn.IFNA(_xlfn.IFS('33-Utilities'!D165="*",'33-Utilities'!C165,'33-Utilities'!F165="*",'33-Utilities'!E165,'33-Utilities'!H165="*",'33-Utilities'!G165,'33-Utilities'!J165="*",'33-Utilities'!I165,'33-Utilities'!L165="*",'33-Utilities'!K165,'33-Utilities'!N165="*",'33-Utilities'!M165,'33-Utilities'!P165="*",'33-Utilities'!O165,'33-Utilities'!R165="*",'33-Utilities'!Q165,'33-Utilities'!T165="*",'33-Utilities'!S165),"")</f>
        <v/>
      </c>
      <c r="E4870" s="402" t="e">
        <f>D4870/'Project Data'!$D$22</f>
        <v>#VALUE!</v>
      </c>
      <c r="F4870" s="163" t="s">
        <v>44</v>
      </c>
      <c r="G4870" s="239" t="str" cm="1">
        <f t="array" ref="G4870">_xlfn.IFNA(_xlfn.IFS('33-Utilities'!F165="*",'33-Utilities'!E165,'33-Utilities'!H165="*",'33-Utilities'!G165,'33-Utilities'!J165="*",'33-Utilities'!I165,'33-Utilities'!L165="*",'33-Utilities'!K165,'33-Utilities'!N165="*",'33-Utilities'!M165,'33-Utilities'!P165="*",'33-Utilities'!O165,'33-Utilities'!R165="*",'33-Utilities'!Q165,'33-Utilities'!T165="*",'33-Utilities'!S165,'33-Utilities'!V165="*",'33-Utilities'!U165),"")</f>
        <v/>
      </c>
      <c r="H4870" s="236" t="e">
        <f>G4870/'Project Data'!$D$22</f>
        <v>#VALUE!</v>
      </c>
      <c r="I4870" s="186"/>
      <c r="J4870" s="224"/>
      <c r="K4870" s="404"/>
    </row>
    <row r="4871" spans="1:11" s="147" customFormat="1" ht="15" hidden="1" customHeight="1">
      <c r="A4871" s="198">
        <f>'33-Utilities'!A166</f>
        <v>0</v>
      </c>
      <c r="B4871" s="399" t="str">
        <f>'33-Utilities'!B166</f>
        <v>33 42 11 Stormwater Gravity Piping</v>
      </c>
      <c r="C4871" s="399"/>
      <c r="D4871" s="402" t="str" cm="1">
        <f t="array" ref="D4871">_xlfn.IFNA(_xlfn.IFS('33-Utilities'!D166="*",'33-Utilities'!C166,'33-Utilities'!F166="*",'33-Utilities'!E166,'33-Utilities'!H166="*",'33-Utilities'!G166,'33-Utilities'!J166="*",'33-Utilities'!I166,'33-Utilities'!L166="*",'33-Utilities'!K166,'33-Utilities'!N166="*",'33-Utilities'!M166,'33-Utilities'!P166="*",'33-Utilities'!O166,'33-Utilities'!R166="*",'33-Utilities'!Q166,'33-Utilities'!T166="*",'33-Utilities'!S166),"")</f>
        <v/>
      </c>
      <c r="E4871" s="402" t="e">
        <f>D4871/'Project Data'!$D$22</f>
        <v>#VALUE!</v>
      </c>
      <c r="F4871" s="163" t="s">
        <v>44</v>
      </c>
      <c r="G4871" s="239" t="str" cm="1">
        <f t="array" ref="G4871">_xlfn.IFNA(_xlfn.IFS('33-Utilities'!F166="*",'33-Utilities'!E166,'33-Utilities'!H166="*",'33-Utilities'!G166,'33-Utilities'!J166="*",'33-Utilities'!I166,'33-Utilities'!L166="*",'33-Utilities'!K166,'33-Utilities'!N166="*",'33-Utilities'!M166,'33-Utilities'!P166="*",'33-Utilities'!O166,'33-Utilities'!R166="*",'33-Utilities'!Q166,'33-Utilities'!T166="*",'33-Utilities'!S166,'33-Utilities'!V166="*",'33-Utilities'!U166),"")</f>
        <v/>
      </c>
      <c r="H4871" s="236" t="e">
        <f>G4871/'Project Data'!$D$22</f>
        <v>#VALUE!</v>
      </c>
      <c r="I4871" s="186"/>
      <c r="J4871" s="224"/>
      <c r="K4871" s="404"/>
    </row>
    <row r="4872" spans="1:11" s="147" customFormat="1" ht="15" hidden="1" customHeight="1">
      <c r="A4872" s="198">
        <f>'33-Utilities'!A167</f>
        <v>0</v>
      </c>
      <c r="B4872" s="399" t="str">
        <f>'33-Utilities'!B167</f>
        <v>33 42 13 Stormwater Culverts</v>
      </c>
      <c r="C4872" s="399"/>
      <c r="D4872" s="402" t="str" cm="1">
        <f t="array" ref="D4872">_xlfn.IFNA(_xlfn.IFS('33-Utilities'!D167="*",'33-Utilities'!C167,'33-Utilities'!F167="*",'33-Utilities'!E167,'33-Utilities'!H167="*",'33-Utilities'!G167,'33-Utilities'!J167="*",'33-Utilities'!I167,'33-Utilities'!L167="*",'33-Utilities'!K167,'33-Utilities'!N167="*",'33-Utilities'!M167,'33-Utilities'!P167="*",'33-Utilities'!O167,'33-Utilities'!R167="*",'33-Utilities'!Q167,'33-Utilities'!T167="*",'33-Utilities'!S167),"")</f>
        <v/>
      </c>
      <c r="E4872" s="402" t="e">
        <f>D4872/'Project Data'!$D$22</f>
        <v>#VALUE!</v>
      </c>
      <c r="F4872" s="163" t="s">
        <v>44</v>
      </c>
      <c r="G4872" s="239" t="str" cm="1">
        <f t="array" ref="G4872">_xlfn.IFNA(_xlfn.IFS('33-Utilities'!F167="*",'33-Utilities'!E167,'33-Utilities'!H167="*",'33-Utilities'!G167,'33-Utilities'!J167="*",'33-Utilities'!I167,'33-Utilities'!L167="*",'33-Utilities'!K167,'33-Utilities'!N167="*",'33-Utilities'!M167,'33-Utilities'!P167="*",'33-Utilities'!O167,'33-Utilities'!R167="*",'33-Utilities'!Q167,'33-Utilities'!T167="*",'33-Utilities'!S167,'33-Utilities'!V167="*",'33-Utilities'!U167),"")</f>
        <v/>
      </c>
      <c r="H4872" s="236" t="e">
        <f>G4872/'Project Data'!$D$22</f>
        <v>#VALUE!</v>
      </c>
      <c r="I4872" s="186"/>
      <c r="J4872" s="224"/>
      <c r="K4872" s="404"/>
    </row>
    <row r="4873" spans="1:11" s="147" customFormat="1" ht="15" hidden="1" customHeight="1">
      <c r="A4873" s="198">
        <f>'33-Utilities'!A168</f>
        <v>0</v>
      </c>
      <c r="B4873" s="399" t="str">
        <f>'33-Utilities'!B168</f>
        <v>33 42 16 Stormwater Force Main Piping</v>
      </c>
      <c r="C4873" s="399"/>
      <c r="D4873" s="402" t="str" cm="1">
        <f t="array" ref="D4873">_xlfn.IFNA(_xlfn.IFS('33-Utilities'!D168="*",'33-Utilities'!C168,'33-Utilities'!F168="*",'33-Utilities'!E168,'33-Utilities'!H168="*",'33-Utilities'!G168,'33-Utilities'!J168="*",'33-Utilities'!I168,'33-Utilities'!L168="*",'33-Utilities'!K168,'33-Utilities'!N168="*",'33-Utilities'!M168,'33-Utilities'!P168="*",'33-Utilities'!O168,'33-Utilities'!R168="*",'33-Utilities'!Q168,'33-Utilities'!T168="*",'33-Utilities'!S168),"")</f>
        <v/>
      </c>
      <c r="E4873" s="402" t="e">
        <f>D4873/'Project Data'!$D$22</f>
        <v>#VALUE!</v>
      </c>
      <c r="F4873" s="163" t="s">
        <v>44</v>
      </c>
      <c r="G4873" s="239" t="str" cm="1">
        <f t="array" ref="G4873">_xlfn.IFNA(_xlfn.IFS('33-Utilities'!F168="*",'33-Utilities'!E168,'33-Utilities'!H168="*",'33-Utilities'!G168,'33-Utilities'!J168="*",'33-Utilities'!I168,'33-Utilities'!L168="*",'33-Utilities'!K168,'33-Utilities'!N168="*",'33-Utilities'!M168,'33-Utilities'!P168="*",'33-Utilities'!O168,'33-Utilities'!R168="*",'33-Utilities'!Q168,'33-Utilities'!T168="*",'33-Utilities'!S168,'33-Utilities'!V168="*",'33-Utilities'!U168),"")</f>
        <v/>
      </c>
      <c r="H4873" s="236" t="e">
        <f>G4873/'Project Data'!$D$22</f>
        <v>#VALUE!</v>
      </c>
      <c r="I4873" s="186"/>
      <c r="J4873" s="224"/>
      <c r="K4873" s="404"/>
    </row>
    <row r="4874" spans="1:11" s="147" customFormat="1" ht="15" hidden="1" customHeight="1">
      <c r="A4874" s="198">
        <f>'33-Utilities'!A169</f>
        <v>0</v>
      </c>
      <c r="B4874" s="399" t="str">
        <f>'33-Utilities'!B169</f>
        <v>33 42 26.16 Corrugated Metal End Sections for Stormwater Piping</v>
      </c>
      <c r="C4874" s="399"/>
      <c r="D4874" s="402" t="str" cm="1">
        <f t="array" ref="D4874">_xlfn.IFNA(_xlfn.IFS('33-Utilities'!D169="*",'33-Utilities'!C169,'33-Utilities'!F169="*",'33-Utilities'!E169,'33-Utilities'!H169="*",'33-Utilities'!G169,'33-Utilities'!J169="*",'33-Utilities'!I169,'33-Utilities'!L169="*",'33-Utilities'!K169,'33-Utilities'!N169="*",'33-Utilities'!M169,'33-Utilities'!P169="*",'33-Utilities'!O169,'33-Utilities'!R169="*",'33-Utilities'!Q169,'33-Utilities'!T169="*",'33-Utilities'!S169),"")</f>
        <v/>
      </c>
      <c r="E4874" s="402" t="e">
        <f>D4874/'Project Data'!$D$22</f>
        <v>#VALUE!</v>
      </c>
      <c r="F4874" s="163" t="s">
        <v>44</v>
      </c>
      <c r="G4874" s="239" t="str" cm="1">
        <f t="array" ref="G4874">_xlfn.IFNA(_xlfn.IFS('33-Utilities'!F169="*",'33-Utilities'!E169,'33-Utilities'!H169="*",'33-Utilities'!G169,'33-Utilities'!J169="*",'33-Utilities'!I169,'33-Utilities'!L169="*",'33-Utilities'!K169,'33-Utilities'!N169="*",'33-Utilities'!M169,'33-Utilities'!P169="*",'33-Utilities'!O169,'33-Utilities'!R169="*",'33-Utilities'!Q169,'33-Utilities'!T169="*",'33-Utilities'!S169,'33-Utilities'!V169="*",'33-Utilities'!U169),"")</f>
        <v/>
      </c>
      <c r="H4874" s="236" t="e">
        <f>G4874/'Project Data'!$D$22</f>
        <v>#VALUE!</v>
      </c>
      <c r="I4874" s="186"/>
      <c r="J4874" s="224"/>
      <c r="K4874" s="404"/>
    </row>
    <row r="4875" spans="1:11" s="147" customFormat="1" ht="15" hidden="1" customHeight="1">
      <c r="A4875" s="198">
        <f>'33-Utilities'!A170</f>
        <v>0</v>
      </c>
      <c r="B4875" s="399" t="str">
        <f>'33-Utilities'!B170</f>
        <v>33 42 26.23 Concrete End Sections for Stormwater Piping</v>
      </c>
      <c r="C4875" s="399"/>
      <c r="D4875" s="402" t="str" cm="1">
        <f t="array" ref="D4875">_xlfn.IFNA(_xlfn.IFS('33-Utilities'!D170="*",'33-Utilities'!C170,'33-Utilities'!F170="*",'33-Utilities'!E170,'33-Utilities'!H170="*",'33-Utilities'!G170,'33-Utilities'!J170="*",'33-Utilities'!I170,'33-Utilities'!L170="*",'33-Utilities'!K170,'33-Utilities'!N170="*",'33-Utilities'!M170,'33-Utilities'!P170="*",'33-Utilities'!O170,'33-Utilities'!R170="*",'33-Utilities'!Q170,'33-Utilities'!T170="*",'33-Utilities'!S170),"")</f>
        <v/>
      </c>
      <c r="E4875" s="402" t="e">
        <f>D4875/'Project Data'!$D$22</f>
        <v>#VALUE!</v>
      </c>
      <c r="F4875" s="163" t="s">
        <v>44</v>
      </c>
      <c r="G4875" s="239" t="str" cm="1">
        <f t="array" ref="G4875">_xlfn.IFNA(_xlfn.IFS('33-Utilities'!F170="*",'33-Utilities'!E170,'33-Utilities'!H170="*",'33-Utilities'!G170,'33-Utilities'!J170="*",'33-Utilities'!I170,'33-Utilities'!L170="*",'33-Utilities'!K170,'33-Utilities'!N170="*",'33-Utilities'!M170,'33-Utilities'!P170="*",'33-Utilities'!O170,'33-Utilities'!R170="*",'33-Utilities'!Q170,'33-Utilities'!T170="*",'33-Utilities'!S170,'33-Utilities'!V170="*",'33-Utilities'!U170),"")</f>
        <v/>
      </c>
      <c r="H4875" s="236" t="e">
        <f>G4875/'Project Data'!$D$22</f>
        <v>#VALUE!</v>
      </c>
      <c r="I4875" s="186"/>
      <c r="J4875" s="224"/>
      <c r="K4875" s="404"/>
    </row>
    <row r="4876" spans="1:11" s="147" customFormat="1" ht="15" hidden="1" customHeight="1">
      <c r="A4876" s="198">
        <f>'33-Utilities'!A171</f>
        <v>0</v>
      </c>
      <c r="B4876" s="399" t="str">
        <f>'33-Utilities'!B171</f>
        <v>33 42 31 Stormwater Area Drains and Inlets</v>
      </c>
      <c r="C4876" s="399"/>
      <c r="D4876" s="402" t="str" cm="1">
        <f t="array" ref="D4876">_xlfn.IFNA(_xlfn.IFS('33-Utilities'!D171="*",'33-Utilities'!C171,'33-Utilities'!F171="*",'33-Utilities'!E171,'33-Utilities'!H171="*",'33-Utilities'!G171,'33-Utilities'!J171="*",'33-Utilities'!I171,'33-Utilities'!L171="*",'33-Utilities'!K171,'33-Utilities'!N171="*",'33-Utilities'!M171,'33-Utilities'!P171="*",'33-Utilities'!O171,'33-Utilities'!R171="*",'33-Utilities'!Q171,'33-Utilities'!T171="*",'33-Utilities'!S171),"")</f>
        <v/>
      </c>
      <c r="E4876" s="402" t="e">
        <f>D4876/'Project Data'!$D$22</f>
        <v>#VALUE!</v>
      </c>
      <c r="F4876" s="163" t="s">
        <v>44</v>
      </c>
      <c r="G4876" s="239" t="str" cm="1">
        <f t="array" ref="G4876">_xlfn.IFNA(_xlfn.IFS('33-Utilities'!F171="*",'33-Utilities'!E171,'33-Utilities'!H171="*",'33-Utilities'!G171,'33-Utilities'!J171="*",'33-Utilities'!I171,'33-Utilities'!L171="*",'33-Utilities'!K171,'33-Utilities'!N171="*",'33-Utilities'!M171,'33-Utilities'!P171="*",'33-Utilities'!O171,'33-Utilities'!R171="*",'33-Utilities'!Q171,'33-Utilities'!T171="*",'33-Utilities'!S171,'33-Utilities'!V171="*",'33-Utilities'!U171),"")</f>
        <v/>
      </c>
      <c r="H4876" s="236" t="e">
        <f>G4876/'Project Data'!$D$22</f>
        <v>#VALUE!</v>
      </c>
      <c r="I4876" s="186"/>
      <c r="J4876" s="224"/>
      <c r="K4876" s="404"/>
    </row>
    <row r="4877" spans="1:11" s="147" customFormat="1" ht="15" hidden="1" customHeight="1">
      <c r="A4877" s="198">
        <f>'33-Utilities'!A172</f>
        <v>0</v>
      </c>
      <c r="B4877" s="399" t="str">
        <f>'33-Utilities'!B172</f>
        <v>33 42 33 Stormwater Curbside Drains and Inlets</v>
      </c>
      <c r="C4877" s="399"/>
      <c r="D4877" s="402" t="str" cm="1">
        <f t="array" ref="D4877">_xlfn.IFNA(_xlfn.IFS('33-Utilities'!D172="*",'33-Utilities'!C172,'33-Utilities'!F172="*",'33-Utilities'!E172,'33-Utilities'!H172="*",'33-Utilities'!G172,'33-Utilities'!J172="*",'33-Utilities'!I172,'33-Utilities'!L172="*",'33-Utilities'!K172,'33-Utilities'!N172="*",'33-Utilities'!M172,'33-Utilities'!P172="*",'33-Utilities'!O172,'33-Utilities'!R172="*",'33-Utilities'!Q172,'33-Utilities'!T172="*",'33-Utilities'!S172),"")</f>
        <v/>
      </c>
      <c r="E4877" s="402" t="e">
        <f>D4877/'Project Data'!$D$22</f>
        <v>#VALUE!</v>
      </c>
      <c r="F4877" s="163" t="s">
        <v>44</v>
      </c>
      <c r="G4877" s="239" t="str" cm="1">
        <f t="array" ref="G4877">_xlfn.IFNA(_xlfn.IFS('33-Utilities'!F172="*",'33-Utilities'!E172,'33-Utilities'!H172="*",'33-Utilities'!G172,'33-Utilities'!J172="*",'33-Utilities'!I172,'33-Utilities'!L172="*",'33-Utilities'!K172,'33-Utilities'!N172="*",'33-Utilities'!M172,'33-Utilities'!P172="*",'33-Utilities'!O172,'33-Utilities'!R172="*",'33-Utilities'!Q172,'33-Utilities'!T172="*",'33-Utilities'!S172,'33-Utilities'!V172="*",'33-Utilities'!U172),"")</f>
        <v/>
      </c>
      <c r="H4877" s="236" t="e">
        <f>G4877/'Project Data'!$D$22</f>
        <v>#VALUE!</v>
      </c>
      <c r="I4877" s="186"/>
      <c r="J4877" s="224"/>
      <c r="K4877" s="404"/>
    </row>
    <row r="4878" spans="1:11" s="147" customFormat="1" ht="15" hidden="1" customHeight="1">
      <c r="A4878" s="198">
        <f>'33-Utilities'!A173</f>
        <v>0</v>
      </c>
      <c r="B4878" s="399" t="str">
        <f>'33-Utilities'!B173</f>
        <v>33 42 36 Stormwater Trench Drains</v>
      </c>
      <c r="C4878" s="399"/>
      <c r="D4878" s="402" t="str" cm="1">
        <f t="array" ref="D4878">_xlfn.IFNA(_xlfn.IFS('33-Utilities'!D173="*",'33-Utilities'!C173,'33-Utilities'!F173="*",'33-Utilities'!E173,'33-Utilities'!H173="*",'33-Utilities'!G173,'33-Utilities'!J173="*",'33-Utilities'!I173,'33-Utilities'!L173="*",'33-Utilities'!K173,'33-Utilities'!N173="*",'33-Utilities'!M173,'33-Utilities'!P173="*",'33-Utilities'!O173,'33-Utilities'!R173="*",'33-Utilities'!Q173,'33-Utilities'!T173="*",'33-Utilities'!S173),"")</f>
        <v/>
      </c>
      <c r="E4878" s="402" t="e">
        <f>D4878/'Project Data'!$D$22</f>
        <v>#VALUE!</v>
      </c>
      <c r="F4878" s="163" t="s">
        <v>44</v>
      </c>
      <c r="G4878" s="239" t="str" cm="1">
        <f t="array" ref="G4878">_xlfn.IFNA(_xlfn.IFS('33-Utilities'!F173="*",'33-Utilities'!E173,'33-Utilities'!H173="*",'33-Utilities'!G173,'33-Utilities'!J173="*",'33-Utilities'!I173,'33-Utilities'!L173="*",'33-Utilities'!K173,'33-Utilities'!N173="*",'33-Utilities'!M173,'33-Utilities'!P173="*",'33-Utilities'!O173,'33-Utilities'!R173="*",'33-Utilities'!Q173,'33-Utilities'!T173="*",'33-Utilities'!S173,'33-Utilities'!V173="*",'33-Utilities'!U173),"")</f>
        <v/>
      </c>
      <c r="H4878" s="236" t="e">
        <f>G4878/'Project Data'!$D$22</f>
        <v>#VALUE!</v>
      </c>
      <c r="I4878" s="186"/>
      <c r="J4878" s="224"/>
      <c r="K4878" s="404"/>
    </row>
    <row r="4879" spans="1:11" s="147" customFormat="1" ht="15" hidden="1" customHeight="1">
      <c r="A4879" s="198">
        <f>'33-Utilities'!A174</f>
        <v>0</v>
      </c>
      <c r="B4879" s="399" t="str">
        <f>'33-Utilities'!B174</f>
        <v>33 42 41 Gratings and Frames for Stormwater Drainage Inlets</v>
      </c>
      <c r="C4879" s="399"/>
      <c r="D4879" s="402" t="str" cm="1">
        <f t="array" ref="D4879">_xlfn.IFNA(_xlfn.IFS('33-Utilities'!D174="*",'33-Utilities'!C174,'33-Utilities'!F174="*",'33-Utilities'!E174,'33-Utilities'!H174="*",'33-Utilities'!G174,'33-Utilities'!J174="*",'33-Utilities'!I174,'33-Utilities'!L174="*",'33-Utilities'!K174,'33-Utilities'!N174="*",'33-Utilities'!M174,'33-Utilities'!P174="*",'33-Utilities'!O174,'33-Utilities'!R174="*",'33-Utilities'!Q174,'33-Utilities'!T174="*",'33-Utilities'!S174),"")</f>
        <v/>
      </c>
      <c r="E4879" s="402" t="e">
        <f>D4879/'Project Data'!$D$22</f>
        <v>#VALUE!</v>
      </c>
      <c r="F4879" s="163" t="s">
        <v>44</v>
      </c>
      <c r="G4879" s="239" t="str" cm="1">
        <f t="array" ref="G4879">_xlfn.IFNA(_xlfn.IFS('33-Utilities'!F174="*",'33-Utilities'!E174,'33-Utilities'!H174="*",'33-Utilities'!G174,'33-Utilities'!J174="*",'33-Utilities'!I174,'33-Utilities'!L174="*",'33-Utilities'!K174,'33-Utilities'!N174="*",'33-Utilities'!M174,'33-Utilities'!P174="*",'33-Utilities'!O174,'33-Utilities'!R174="*",'33-Utilities'!Q174,'33-Utilities'!T174="*",'33-Utilities'!S174,'33-Utilities'!V174="*",'33-Utilities'!U174),"")</f>
        <v/>
      </c>
      <c r="H4879" s="236" t="e">
        <f>G4879/'Project Data'!$D$22</f>
        <v>#VALUE!</v>
      </c>
      <c r="I4879" s="186"/>
      <c r="J4879" s="224"/>
      <c r="K4879" s="404"/>
    </row>
    <row r="4880" spans="1:11" s="147" customFormat="1" ht="15" hidden="1" customHeight="1">
      <c r="A4880" s="198">
        <f>'33-Utilities'!A175</f>
        <v>0</v>
      </c>
      <c r="B4880" s="399" t="str">
        <f>'33-Utilities'!B175</f>
        <v>33 42 41.11 Aluminum Gratings and Frames for Stormwater Drainage Inlets</v>
      </c>
      <c r="C4880" s="399"/>
      <c r="D4880" s="402" t="str" cm="1">
        <f t="array" ref="D4880">_xlfn.IFNA(_xlfn.IFS('33-Utilities'!D175="*",'33-Utilities'!C175,'33-Utilities'!F175="*",'33-Utilities'!E175,'33-Utilities'!H175="*",'33-Utilities'!G175,'33-Utilities'!J175="*",'33-Utilities'!I175,'33-Utilities'!L175="*",'33-Utilities'!K175,'33-Utilities'!N175="*",'33-Utilities'!M175,'33-Utilities'!P175="*",'33-Utilities'!O175,'33-Utilities'!R175="*",'33-Utilities'!Q175,'33-Utilities'!T175="*",'33-Utilities'!S175),"")</f>
        <v/>
      </c>
      <c r="E4880" s="402" t="e">
        <f>D4880/'Project Data'!$D$22</f>
        <v>#VALUE!</v>
      </c>
      <c r="F4880" s="163" t="s">
        <v>44</v>
      </c>
      <c r="G4880" s="239" t="str" cm="1">
        <f t="array" ref="G4880">_xlfn.IFNA(_xlfn.IFS('33-Utilities'!F175="*",'33-Utilities'!E175,'33-Utilities'!H175="*",'33-Utilities'!G175,'33-Utilities'!J175="*",'33-Utilities'!I175,'33-Utilities'!L175="*",'33-Utilities'!K175,'33-Utilities'!N175="*",'33-Utilities'!M175,'33-Utilities'!P175="*",'33-Utilities'!O175,'33-Utilities'!R175="*",'33-Utilities'!Q175,'33-Utilities'!T175="*",'33-Utilities'!S175,'33-Utilities'!V175="*",'33-Utilities'!U175),"")</f>
        <v/>
      </c>
      <c r="H4880" s="236" t="e">
        <f>G4880/'Project Data'!$D$22</f>
        <v>#VALUE!</v>
      </c>
      <c r="I4880" s="186"/>
      <c r="J4880" s="224"/>
      <c r="K4880" s="404"/>
    </row>
    <row r="4881" spans="1:11" s="147" customFormat="1" ht="15" hidden="1" customHeight="1">
      <c r="A4881" s="198">
        <f>'33-Utilities'!A176</f>
        <v>0</v>
      </c>
      <c r="B4881" s="399" t="str">
        <f>'33-Utilities'!B176</f>
        <v>33 42 41.21 Brass Gratings and Frames for Stormwater Drainage Inlets</v>
      </c>
      <c r="C4881" s="399"/>
      <c r="D4881" s="402" t="str" cm="1">
        <f t="array" ref="D4881">_xlfn.IFNA(_xlfn.IFS('33-Utilities'!D176="*",'33-Utilities'!C176,'33-Utilities'!F176="*",'33-Utilities'!E176,'33-Utilities'!H176="*",'33-Utilities'!G176,'33-Utilities'!J176="*",'33-Utilities'!I176,'33-Utilities'!L176="*",'33-Utilities'!K176,'33-Utilities'!N176="*",'33-Utilities'!M176,'33-Utilities'!P176="*",'33-Utilities'!O176,'33-Utilities'!R176="*",'33-Utilities'!Q176,'33-Utilities'!T176="*",'33-Utilities'!S176),"")</f>
        <v/>
      </c>
      <c r="E4881" s="402" t="e">
        <f>D4881/'Project Data'!$D$22</f>
        <v>#VALUE!</v>
      </c>
      <c r="F4881" s="163" t="s">
        <v>44</v>
      </c>
      <c r="G4881" s="239" t="str" cm="1">
        <f t="array" ref="G4881">_xlfn.IFNA(_xlfn.IFS('33-Utilities'!F176="*",'33-Utilities'!E176,'33-Utilities'!H176="*",'33-Utilities'!G176,'33-Utilities'!J176="*",'33-Utilities'!I176,'33-Utilities'!L176="*",'33-Utilities'!K176,'33-Utilities'!N176="*",'33-Utilities'!M176,'33-Utilities'!P176="*",'33-Utilities'!O176,'33-Utilities'!R176="*",'33-Utilities'!Q176,'33-Utilities'!T176="*",'33-Utilities'!S176,'33-Utilities'!V176="*",'33-Utilities'!U176),"")</f>
        <v/>
      </c>
      <c r="H4881" s="236" t="e">
        <f>G4881/'Project Data'!$D$22</f>
        <v>#VALUE!</v>
      </c>
      <c r="I4881" s="186"/>
      <c r="J4881" s="224"/>
      <c r="K4881" s="404"/>
    </row>
    <row r="4882" spans="1:11" s="147" customFormat="1" ht="15" hidden="1" customHeight="1">
      <c r="A4882" s="198">
        <f>'33-Utilities'!A177</f>
        <v>0</v>
      </c>
      <c r="B4882" s="399" t="str">
        <f>'33-Utilities'!B177</f>
        <v>33 42 41.31 Cast-Iron Gratings and Frames for Stormwater Drainage Inlets</v>
      </c>
      <c r="C4882" s="399"/>
      <c r="D4882" s="402" t="str" cm="1">
        <f t="array" ref="D4882">_xlfn.IFNA(_xlfn.IFS('33-Utilities'!D177="*",'33-Utilities'!C177,'33-Utilities'!F177="*",'33-Utilities'!E177,'33-Utilities'!H177="*",'33-Utilities'!G177,'33-Utilities'!J177="*",'33-Utilities'!I177,'33-Utilities'!L177="*",'33-Utilities'!K177,'33-Utilities'!N177="*",'33-Utilities'!M177,'33-Utilities'!P177="*",'33-Utilities'!O177,'33-Utilities'!R177="*",'33-Utilities'!Q177,'33-Utilities'!T177="*",'33-Utilities'!S177),"")</f>
        <v/>
      </c>
      <c r="E4882" s="402" t="e">
        <f>D4882/'Project Data'!$D$22</f>
        <v>#VALUE!</v>
      </c>
      <c r="F4882" s="163" t="s">
        <v>44</v>
      </c>
      <c r="G4882" s="239" t="str" cm="1">
        <f t="array" ref="G4882">_xlfn.IFNA(_xlfn.IFS('33-Utilities'!F177="*",'33-Utilities'!E177,'33-Utilities'!H177="*",'33-Utilities'!G177,'33-Utilities'!J177="*",'33-Utilities'!I177,'33-Utilities'!L177="*",'33-Utilities'!K177,'33-Utilities'!N177="*",'33-Utilities'!M177,'33-Utilities'!P177="*",'33-Utilities'!O177,'33-Utilities'!R177="*",'33-Utilities'!Q177,'33-Utilities'!T177="*",'33-Utilities'!S177,'33-Utilities'!V177="*",'33-Utilities'!U177),"")</f>
        <v/>
      </c>
      <c r="H4882" s="236" t="e">
        <f>G4882/'Project Data'!$D$22</f>
        <v>#VALUE!</v>
      </c>
      <c r="I4882" s="186"/>
      <c r="J4882" s="224"/>
      <c r="K4882" s="404"/>
    </row>
    <row r="4883" spans="1:11" s="147" customFormat="1" ht="15" hidden="1" customHeight="1">
      <c r="A4883" s="198">
        <f>'33-Utilities'!A178</f>
        <v>0</v>
      </c>
      <c r="B4883" s="399" t="str">
        <f>'33-Utilities'!B178</f>
        <v>33 42 41.41 Chrome Gratings and Frames for Stormwater Drainage Inlets</v>
      </c>
      <c r="C4883" s="399"/>
      <c r="D4883" s="402" t="str" cm="1">
        <f t="array" ref="D4883">_xlfn.IFNA(_xlfn.IFS('33-Utilities'!D178="*",'33-Utilities'!C178,'33-Utilities'!F178="*",'33-Utilities'!E178,'33-Utilities'!H178="*",'33-Utilities'!G178,'33-Utilities'!J178="*",'33-Utilities'!I178,'33-Utilities'!L178="*",'33-Utilities'!K178,'33-Utilities'!N178="*",'33-Utilities'!M178,'33-Utilities'!P178="*",'33-Utilities'!O178,'33-Utilities'!R178="*",'33-Utilities'!Q178,'33-Utilities'!T178="*",'33-Utilities'!S178),"")</f>
        <v/>
      </c>
      <c r="E4883" s="402" t="e">
        <f>D4883/'Project Data'!$D$22</f>
        <v>#VALUE!</v>
      </c>
      <c r="F4883" s="163" t="s">
        <v>44</v>
      </c>
      <c r="G4883" s="239" t="str" cm="1">
        <f t="array" ref="G4883">_xlfn.IFNA(_xlfn.IFS('33-Utilities'!F178="*",'33-Utilities'!E178,'33-Utilities'!H178="*",'33-Utilities'!G178,'33-Utilities'!J178="*",'33-Utilities'!I178,'33-Utilities'!L178="*",'33-Utilities'!K178,'33-Utilities'!N178="*",'33-Utilities'!M178,'33-Utilities'!P178="*",'33-Utilities'!O178,'33-Utilities'!R178="*",'33-Utilities'!Q178,'33-Utilities'!T178="*",'33-Utilities'!S178,'33-Utilities'!V178="*",'33-Utilities'!U178),"")</f>
        <v/>
      </c>
      <c r="H4883" s="236" t="e">
        <f>G4883/'Project Data'!$D$22</f>
        <v>#VALUE!</v>
      </c>
      <c r="I4883" s="186"/>
      <c r="J4883" s="224"/>
      <c r="K4883" s="404"/>
    </row>
    <row r="4884" spans="1:11" s="147" customFormat="1" ht="15" hidden="1" customHeight="1">
      <c r="A4884" s="198">
        <f>'33-Utilities'!A179</f>
        <v>0</v>
      </c>
      <c r="B4884" s="399" t="str">
        <f>'33-Utilities'!B179</f>
        <v>33 42 41.51 Steel Gratings and Frames for Stormwater Drainage Inlets</v>
      </c>
      <c r="C4884" s="399"/>
      <c r="D4884" s="402" t="str" cm="1">
        <f t="array" ref="D4884">_xlfn.IFNA(_xlfn.IFS('33-Utilities'!D179="*",'33-Utilities'!C179,'33-Utilities'!F179="*",'33-Utilities'!E179,'33-Utilities'!H179="*",'33-Utilities'!G179,'33-Utilities'!J179="*",'33-Utilities'!I179,'33-Utilities'!L179="*",'33-Utilities'!K179,'33-Utilities'!N179="*",'33-Utilities'!M179,'33-Utilities'!P179="*",'33-Utilities'!O179,'33-Utilities'!R179="*",'33-Utilities'!Q179,'33-Utilities'!T179="*",'33-Utilities'!S179),"")</f>
        <v/>
      </c>
      <c r="E4884" s="402" t="e">
        <f>D4884/'Project Data'!$D$22</f>
        <v>#VALUE!</v>
      </c>
      <c r="F4884" s="163" t="s">
        <v>44</v>
      </c>
      <c r="G4884" s="239" t="str" cm="1">
        <f t="array" ref="G4884">_xlfn.IFNA(_xlfn.IFS('33-Utilities'!F179="*",'33-Utilities'!E179,'33-Utilities'!H179="*",'33-Utilities'!G179,'33-Utilities'!J179="*",'33-Utilities'!I179,'33-Utilities'!L179="*",'33-Utilities'!K179,'33-Utilities'!N179="*",'33-Utilities'!M179,'33-Utilities'!P179="*",'33-Utilities'!O179,'33-Utilities'!R179="*",'33-Utilities'!Q179,'33-Utilities'!T179="*",'33-Utilities'!S179,'33-Utilities'!V179="*",'33-Utilities'!U179),"")</f>
        <v/>
      </c>
      <c r="H4884" s="236" t="e">
        <f>G4884/'Project Data'!$D$22</f>
        <v>#VALUE!</v>
      </c>
      <c r="I4884" s="186"/>
      <c r="J4884" s="224"/>
      <c r="K4884" s="404"/>
    </row>
    <row r="4885" spans="1:11" s="147" customFormat="1" ht="15" hidden="1" customHeight="1">
      <c r="A4885" s="198">
        <f>'33-Utilities'!A180</f>
        <v>0</v>
      </c>
      <c r="B4885" s="399" t="str">
        <f>'33-Utilities'!B180</f>
        <v>33 42 41.61 Fiberglass Gratings and Frames for Stormwater Drainage Inlets</v>
      </c>
      <c r="C4885" s="399"/>
      <c r="D4885" s="402" t="str" cm="1">
        <f t="array" ref="D4885">_xlfn.IFNA(_xlfn.IFS('33-Utilities'!D180="*",'33-Utilities'!C180,'33-Utilities'!F180="*",'33-Utilities'!E180,'33-Utilities'!H180="*",'33-Utilities'!G180,'33-Utilities'!J180="*",'33-Utilities'!I180,'33-Utilities'!L180="*",'33-Utilities'!K180,'33-Utilities'!N180="*",'33-Utilities'!M180,'33-Utilities'!P180="*",'33-Utilities'!O180,'33-Utilities'!R180="*",'33-Utilities'!Q180,'33-Utilities'!T180="*",'33-Utilities'!S180),"")</f>
        <v/>
      </c>
      <c r="E4885" s="402" t="e">
        <f>D4885/'Project Data'!$D$22</f>
        <v>#VALUE!</v>
      </c>
      <c r="F4885" s="163" t="s">
        <v>44</v>
      </c>
      <c r="G4885" s="239" t="str" cm="1">
        <f t="array" ref="G4885">_xlfn.IFNA(_xlfn.IFS('33-Utilities'!F180="*",'33-Utilities'!E180,'33-Utilities'!H180="*",'33-Utilities'!G180,'33-Utilities'!J180="*",'33-Utilities'!I180,'33-Utilities'!L180="*",'33-Utilities'!K180,'33-Utilities'!N180="*",'33-Utilities'!M180,'33-Utilities'!P180="*",'33-Utilities'!O180,'33-Utilities'!R180="*",'33-Utilities'!Q180,'33-Utilities'!T180="*",'33-Utilities'!S180,'33-Utilities'!V180="*",'33-Utilities'!U180),"")</f>
        <v/>
      </c>
      <c r="H4885" s="236" t="e">
        <f>G4885/'Project Data'!$D$22</f>
        <v>#VALUE!</v>
      </c>
      <c r="I4885" s="186"/>
      <c r="J4885" s="224"/>
      <c r="K4885" s="404"/>
    </row>
    <row r="4886" spans="1:11" s="147" customFormat="1" ht="15" hidden="1" customHeight="1">
      <c r="A4886" s="198">
        <f>'33-Utilities'!A181</f>
        <v>0</v>
      </c>
      <c r="B4886" s="399" t="str">
        <f>'33-Utilities'!B181</f>
        <v>33 44 00 Stormwater Utility Equipment</v>
      </c>
      <c r="C4886" s="399"/>
      <c r="D4886" s="402" t="str" cm="1">
        <f t="array" ref="D4886">_xlfn.IFNA(_xlfn.IFS('33-Utilities'!D181="*",'33-Utilities'!C181,'33-Utilities'!F181="*",'33-Utilities'!E181,'33-Utilities'!H181="*",'33-Utilities'!G181,'33-Utilities'!J181="*",'33-Utilities'!I181,'33-Utilities'!L181="*",'33-Utilities'!K181,'33-Utilities'!N181="*",'33-Utilities'!M181,'33-Utilities'!P181="*",'33-Utilities'!O181,'33-Utilities'!R181="*",'33-Utilities'!Q181,'33-Utilities'!T181="*",'33-Utilities'!S181),"")</f>
        <v/>
      </c>
      <c r="E4886" s="402" t="e">
        <f>D4886/'Project Data'!$D$22</f>
        <v>#VALUE!</v>
      </c>
      <c r="F4886" s="163" t="s">
        <v>44</v>
      </c>
      <c r="G4886" s="239" t="str" cm="1">
        <f t="array" ref="G4886">_xlfn.IFNA(_xlfn.IFS('33-Utilities'!F181="*",'33-Utilities'!E181,'33-Utilities'!H181="*",'33-Utilities'!G181,'33-Utilities'!J181="*",'33-Utilities'!I181,'33-Utilities'!L181="*",'33-Utilities'!K181,'33-Utilities'!N181="*",'33-Utilities'!M181,'33-Utilities'!P181="*",'33-Utilities'!O181,'33-Utilities'!R181="*",'33-Utilities'!Q181,'33-Utilities'!T181="*",'33-Utilities'!S181,'33-Utilities'!V181="*",'33-Utilities'!U181),"")</f>
        <v/>
      </c>
      <c r="H4886" s="236" t="e">
        <f>G4886/'Project Data'!$D$22</f>
        <v>#VALUE!</v>
      </c>
      <c r="I4886" s="186"/>
      <c r="J4886" s="224"/>
      <c r="K4886" s="404"/>
    </row>
    <row r="4887" spans="1:11" s="147" customFormat="1" ht="15" hidden="1" customHeight="1">
      <c r="A4887" s="198">
        <f>'33-Utilities'!A182</f>
        <v>0</v>
      </c>
      <c r="B4887" s="399" t="str">
        <f>'33-Utilities'!B182</f>
        <v>33 44 11 Field-Erected Stormwater Pumping Stations</v>
      </c>
      <c r="C4887" s="399"/>
      <c r="D4887" s="402" t="str" cm="1">
        <f t="array" ref="D4887">_xlfn.IFNA(_xlfn.IFS('33-Utilities'!D182="*",'33-Utilities'!C182,'33-Utilities'!F182="*",'33-Utilities'!E182,'33-Utilities'!H182="*",'33-Utilities'!G182,'33-Utilities'!J182="*",'33-Utilities'!I182,'33-Utilities'!L182="*",'33-Utilities'!K182,'33-Utilities'!N182="*",'33-Utilities'!M182,'33-Utilities'!P182="*",'33-Utilities'!O182,'33-Utilities'!R182="*",'33-Utilities'!Q182,'33-Utilities'!T182="*",'33-Utilities'!S182),"")</f>
        <v/>
      </c>
      <c r="E4887" s="402" t="e">
        <f>D4887/'Project Data'!$D$22</f>
        <v>#VALUE!</v>
      </c>
      <c r="F4887" s="163" t="s">
        <v>44</v>
      </c>
      <c r="G4887" s="239" t="str" cm="1">
        <f t="array" ref="G4887">_xlfn.IFNA(_xlfn.IFS('33-Utilities'!F182="*",'33-Utilities'!E182,'33-Utilities'!H182="*",'33-Utilities'!G182,'33-Utilities'!J182="*",'33-Utilities'!I182,'33-Utilities'!L182="*",'33-Utilities'!K182,'33-Utilities'!N182="*",'33-Utilities'!M182,'33-Utilities'!P182="*",'33-Utilities'!O182,'33-Utilities'!R182="*",'33-Utilities'!Q182,'33-Utilities'!T182="*",'33-Utilities'!S182,'33-Utilities'!V182="*",'33-Utilities'!U182),"")</f>
        <v/>
      </c>
      <c r="H4887" s="236" t="e">
        <f>G4887/'Project Data'!$D$22</f>
        <v>#VALUE!</v>
      </c>
      <c r="I4887" s="186"/>
      <c r="J4887" s="224"/>
      <c r="K4887" s="404"/>
    </row>
    <row r="4888" spans="1:11" s="147" customFormat="1" ht="15" hidden="1" customHeight="1">
      <c r="A4888" s="198">
        <f>'33-Utilities'!A183</f>
        <v>0</v>
      </c>
      <c r="B4888" s="399" t="str">
        <f>'33-Utilities'!B183</f>
        <v>33 44 13 Packaged Stormwater Pumping Stations</v>
      </c>
      <c r="C4888" s="399"/>
      <c r="D4888" s="402" t="str" cm="1">
        <f t="array" ref="D4888">_xlfn.IFNA(_xlfn.IFS('33-Utilities'!D183="*",'33-Utilities'!C183,'33-Utilities'!F183="*",'33-Utilities'!E183,'33-Utilities'!H183="*",'33-Utilities'!G183,'33-Utilities'!J183="*",'33-Utilities'!I183,'33-Utilities'!L183="*",'33-Utilities'!K183,'33-Utilities'!N183="*",'33-Utilities'!M183,'33-Utilities'!P183="*",'33-Utilities'!O183,'33-Utilities'!R183="*",'33-Utilities'!Q183,'33-Utilities'!T183="*",'33-Utilities'!S183),"")</f>
        <v/>
      </c>
      <c r="E4888" s="402" t="e">
        <f>D4888/'Project Data'!$D$22</f>
        <v>#VALUE!</v>
      </c>
      <c r="F4888" s="163" t="s">
        <v>44</v>
      </c>
      <c r="G4888" s="239" t="str" cm="1">
        <f t="array" ref="G4888">_xlfn.IFNA(_xlfn.IFS('33-Utilities'!F183="*",'33-Utilities'!E183,'33-Utilities'!H183="*",'33-Utilities'!G183,'33-Utilities'!J183="*",'33-Utilities'!I183,'33-Utilities'!L183="*",'33-Utilities'!K183,'33-Utilities'!N183="*",'33-Utilities'!M183,'33-Utilities'!P183="*",'33-Utilities'!O183,'33-Utilities'!R183="*",'33-Utilities'!Q183,'33-Utilities'!T183="*",'33-Utilities'!S183,'33-Utilities'!V183="*",'33-Utilities'!U183),"")</f>
        <v/>
      </c>
      <c r="H4888" s="236" t="e">
        <f>G4888/'Project Data'!$D$22</f>
        <v>#VALUE!</v>
      </c>
      <c r="I4888" s="186"/>
      <c r="J4888" s="224"/>
      <c r="K4888" s="404"/>
    </row>
    <row r="4889" spans="1:11" s="147" customFormat="1" ht="15" hidden="1" customHeight="1">
      <c r="A4889" s="198">
        <f>'33-Utilities'!A184</f>
        <v>0</v>
      </c>
      <c r="B4889" s="399" t="str">
        <f>'33-Utilities'!B184</f>
        <v>33 44 21 Stormwater Downspout Filters</v>
      </c>
      <c r="C4889" s="399"/>
      <c r="D4889" s="402" t="str" cm="1">
        <f t="array" ref="D4889">_xlfn.IFNA(_xlfn.IFS('33-Utilities'!D184="*",'33-Utilities'!C184,'33-Utilities'!F184="*",'33-Utilities'!E184,'33-Utilities'!H184="*",'33-Utilities'!G184,'33-Utilities'!J184="*",'33-Utilities'!I184,'33-Utilities'!L184="*",'33-Utilities'!K184,'33-Utilities'!N184="*",'33-Utilities'!M184,'33-Utilities'!P184="*",'33-Utilities'!O184,'33-Utilities'!R184="*",'33-Utilities'!Q184,'33-Utilities'!T184="*",'33-Utilities'!S184),"")</f>
        <v/>
      </c>
      <c r="E4889" s="402" t="e">
        <f>D4889/'Project Data'!$D$22</f>
        <v>#VALUE!</v>
      </c>
      <c r="F4889" s="163" t="s">
        <v>44</v>
      </c>
      <c r="G4889" s="239" t="str" cm="1">
        <f t="array" ref="G4889">_xlfn.IFNA(_xlfn.IFS('33-Utilities'!F184="*",'33-Utilities'!E184,'33-Utilities'!H184="*",'33-Utilities'!G184,'33-Utilities'!J184="*",'33-Utilities'!I184,'33-Utilities'!L184="*",'33-Utilities'!K184,'33-Utilities'!N184="*",'33-Utilities'!M184,'33-Utilities'!P184="*",'33-Utilities'!O184,'33-Utilities'!R184="*",'33-Utilities'!Q184,'33-Utilities'!T184="*",'33-Utilities'!S184,'33-Utilities'!V184="*",'33-Utilities'!U184),"")</f>
        <v/>
      </c>
      <c r="H4889" s="236" t="e">
        <f>G4889/'Project Data'!$D$22</f>
        <v>#VALUE!</v>
      </c>
      <c r="I4889" s="186"/>
      <c r="J4889" s="224"/>
      <c r="K4889" s="404"/>
    </row>
    <row r="4890" spans="1:11" s="147" customFormat="1" ht="15" hidden="1" customHeight="1">
      <c r="A4890" s="198">
        <f>'33-Utilities'!A185</f>
        <v>0</v>
      </c>
      <c r="B4890" s="399" t="str">
        <f>'33-Utilities'!B185</f>
        <v>33 44 23 Inline Stormwater Filters</v>
      </c>
      <c r="C4890" s="399"/>
      <c r="D4890" s="402" t="str" cm="1">
        <f t="array" ref="D4890">_xlfn.IFNA(_xlfn.IFS('33-Utilities'!D185="*",'33-Utilities'!C185,'33-Utilities'!F185="*",'33-Utilities'!E185,'33-Utilities'!H185="*",'33-Utilities'!G185,'33-Utilities'!J185="*",'33-Utilities'!I185,'33-Utilities'!L185="*",'33-Utilities'!K185,'33-Utilities'!N185="*",'33-Utilities'!M185,'33-Utilities'!P185="*",'33-Utilities'!O185,'33-Utilities'!R185="*",'33-Utilities'!Q185,'33-Utilities'!T185="*",'33-Utilities'!S185),"")</f>
        <v/>
      </c>
      <c r="E4890" s="402" t="e">
        <f>D4890/'Project Data'!$D$22</f>
        <v>#VALUE!</v>
      </c>
      <c r="F4890" s="163" t="s">
        <v>44</v>
      </c>
      <c r="G4890" s="239" t="str" cm="1">
        <f t="array" ref="G4890">_xlfn.IFNA(_xlfn.IFS('33-Utilities'!F185="*",'33-Utilities'!E185,'33-Utilities'!H185="*",'33-Utilities'!G185,'33-Utilities'!J185="*",'33-Utilities'!I185,'33-Utilities'!L185="*",'33-Utilities'!K185,'33-Utilities'!N185="*",'33-Utilities'!M185,'33-Utilities'!P185="*",'33-Utilities'!O185,'33-Utilities'!R185="*",'33-Utilities'!Q185,'33-Utilities'!T185="*",'33-Utilities'!S185,'33-Utilities'!V185="*",'33-Utilities'!U185),"")</f>
        <v/>
      </c>
      <c r="H4890" s="236" t="e">
        <f>G4890/'Project Data'!$D$22</f>
        <v>#VALUE!</v>
      </c>
      <c r="I4890" s="186"/>
      <c r="J4890" s="224"/>
      <c r="K4890" s="404"/>
    </row>
    <row r="4891" spans="1:11" s="147" customFormat="1" ht="15" hidden="1" customHeight="1">
      <c r="A4891" s="198">
        <f>'33-Utilities'!A186</f>
        <v>0</v>
      </c>
      <c r="B4891" s="399" t="str">
        <f>'33-Utilities'!B186</f>
        <v>33 44 26 Stormwater Catch Basin Insert Filters</v>
      </c>
      <c r="C4891" s="399"/>
      <c r="D4891" s="402" t="str" cm="1">
        <f t="array" ref="D4891">_xlfn.IFNA(_xlfn.IFS('33-Utilities'!D186="*",'33-Utilities'!C186,'33-Utilities'!F186="*",'33-Utilities'!E186,'33-Utilities'!H186="*",'33-Utilities'!G186,'33-Utilities'!J186="*",'33-Utilities'!I186,'33-Utilities'!L186="*",'33-Utilities'!K186,'33-Utilities'!N186="*",'33-Utilities'!M186,'33-Utilities'!P186="*",'33-Utilities'!O186,'33-Utilities'!R186="*",'33-Utilities'!Q186,'33-Utilities'!T186="*",'33-Utilities'!S186),"")</f>
        <v/>
      </c>
      <c r="E4891" s="402" t="e">
        <f>D4891/'Project Data'!$D$22</f>
        <v>#VALUE!</v>
      </c>
      <c r="F4891" s="163" t="s">
        <v>44</v>
      </c>
      <c r="G4891" s="239" t="str" cm="1">
        <f t="array" ref="G4891">_xlfn.IFNA(_xlfn.IFS('33-Utilities'!F186="*",'33-Utilities'!E186,'33-Utilities'!H186="*",'33-Utilities'!G186,'33-Utilities'!J186="*",'33-Utilities'!I186,'33-Utilities'!L186="*",'33-Utilities'!K186,'33-Utilities'!N186="*",'33-Utilities'!M186,'33-Utilities'!P186="*",'33-Utilities'!O186,'33-Utilities'!R186="*",'33-Utilities'!Q186,'33-Utilities'!T186="*",'33-Utilities'!S186,'33-Utilities'!V186="*",'33-Utilities'!U186),"")</f>
        <v/>
      </c>
      <c r="H4891" s="236" t="e">
        <f>G4891/'Project Data'!$D$22</f>
        <v>#VALUE!</v>
      </c>
      <c r="I4891" s="186"/>
      <c r="J4891" s="224"/>
      <c r="K4891" s="404"/>
    </row>
    <row r="4892" spans="1:11" s="147" customFormat="1" ht="15" hidden="1" customHeight="1">
      <c r="A4892" s="198">
        <f>'33-Utilities'!A187</f>
        <v>0</v>
      </c>
      <c r="B4892" s="399" t="str">
        <f>'33-Utilities'!B187</f>
        <v>33 44 27 Stormwater Trench Drain Insert Filters</v>
      </c>
      <c r="C4892" s="399"/>
      <c r="D4892" s="402" t="str" cm="1">
        <f t="array" ref="D4892">_xlfn.IFNA(_xlfn.IFS('33-Utilities'!D187="*",'33-Utilities'!C187,'33-Utilities'!F187="*",'33-Utilities'!E187,'33-Utilities'!H187="*",'33-Utilities'!G187,'33-Utilities'!J187="*",'33-Utilities'!I187,'33-Utilities'!L187="*",'33-Utilities'!K187,'33-Utilities'!N187="*",'33-Utilities'!M187,'33-Utilities'!P187="*",'33-Utilities'!O187,'33-Utilities'!R187="*",'33-Utilities'!Q187,'33-Utilities'!T187="*",'33-Utilities'!S187),"")</f>
        <v/>
      </c>
      <c r="E4892" s="402" t="e">
        <f>D4892/'Project Data'!$D$22</f>
        <v>#VALUE!</v>
      </c>
      <c r="F4892" s="163" t="s">
        <v>44</v>
      </c>
      <c r="G4892" s="239" t="str" cm="1">
        <f t="array" ref="G4892">_xlfn.IFNA(_xlfn.IFS('33-Utilities'!F187="*",'33-Utilities'!E187,'33-Utilities'!H187="*",'33-Utilities'!G187,'33-Utilities'!J187="*",'33-Utilities'!I187,'33-Utilities'!L187="*",'33-Utilities'!K187,'33-Utilities'!N187="*",'33-Utilities'!M187,'33-Utilities'!P187="*",'33-Utilities'!O187,'33-Utilities'!R187="*",'33-Utilities'!Q187,'33-Utilities'!T187="*",'33-Utilities'!S187,'33-Utilities'!V187="*",'33-Utilities'!U187),"")</f>
        <v/>
      </c>
      <c r="H4892" s="236" t="e">
        <f>G4892/'Project Data'!$D$22</f>
        <v>#VALUE!</v>
      </c>
      <c r="I4892" s="186"/>
      <c r="J4892" s="224"/>
      <c r="K4892" s="404"/>
    </row>
    <row r="4893" spans="1:11" s="147" customFormat="1" ht="15" hidden="1" customHeight="1">
      <c r="A4893" s="198">
        <f>'33-Utilities'!A188</f>
        <v>0</v>
      </c>
      <c r="B4893" s="399" t="str">
        <f>'33-Utilities'!B188</f>
        <v>33 44 31 Stormwater Membrane Filtration</v>
      </c>
      <c r="C4893" s="399"/>
      <c r="D4893" s="402" t="str" cm="1">
        <f t="array" ref="D4893">_xlfn.IFNA(_xlfn.IFS('33-Utilities'!D188="*",'33-Utilities'!C188,'33-Utilities'!F188="*",'33-Utilities'!E188,'33-Utilities'!H188="*",'33-Utilities'!G188,'33-Utilities'!J188="*",'33-Utilities'!I188,'33-Utilities'!L188="*",'33-Utilities'!K188,'33-Utilities'!N188="*",'33-Utilities'!M188,'33-Utilities'!P188="*",'33-Utilities'!O188,'33-Utilities'!R188="*",'33-Utilities'!Q188,'33-Utilities'!T188="*",'33-Utilities'!S188),"")</f>
        <v/>
      </c>
      <c r="E4893" s="402" t="e">
        <f>D4893/'Project Data'!$D$22</f>
        <v>#VALUE!</v>
      </c>
      <c r="F4893" s="163" t="s">
        <v>44</v>
      </c>
      <c r="G4893" s="239" t="str" cm="1">
        <f t="array" ref="G4893">_xlfn.IFNA(_xlfn.IFS('33-Utilities'!F188="*",'33-Utilities'!E188,'33-Utilities'!H188="*",'33-Utilities'!G188,'33-Utilities'!J188="*",'33-Utilities'!I188,'33-Utilities'!L188="*",'33-Utilities'!K188,'33-Utilities'!N188="*",'33-Utilities'!M188,'33-Utilities'!P188="*",'33-Utilities'!O188,'33-Utilities'!R188="*",'33-Utilities'!Q188,'33-Utilities'!T188="*",'33-Utilities'!S188,'33-Utilities'!V188="*",'33-Utilities'!U188),"")</f>
        <v/>
      </c>
      <c r="H4893" s="236" t="e">
        <f>G4893/'Project Data'!$D$22</f>
        <v>#VALUE!</v>
      </c>
      <c r="I4893" s="186"/>
      <c r="J4893" s="224"/>
      <c r="K4893" s="404"/>
    </row>
    <row r="4894" spans="1:11" s="147" customFormat="1" ht="15" hidden="1" customHeight="1">
      <c r="A4894" s="198">
        <f>'33-Utilities'!A189</f>
        <v>0</v>
      </c>
      <c r="B4894" s="399" t="str">
        <f>'33-Utilities'!B189</f>
        <v>33 44 33 Stormwater Trash and Debris Guards</v>
      </c>
      <c r="C4894" s="399"/>
      <c r="D4894" s="402" t="str" cm="1">
        <f t="array" ref="D4894">_xlfn.IFNA(_xlfn.IFS('33-Utilities'!D189="*",'33-Utilities'!C189,'33-Utilities'!F189="*",'33-Utilities'!E189,'33-Utilities'!H189="*",'33-Utilities'!G189,'33-Utilities'!J189="*",'33-Utilities'!I189,'33-Utilities'!L189="*",'33-Utilities'!K189,'33-Utilities'!N189="*",'33-Utilities'!M189,'33-Utilities'!P189="*",'33-Utilities'!O189,'33-Utilities'!R189="*",'33-Utilities'!Q189,'33-Utilities'!T189="*",'33-Utilities'!S189),"")</f>
        <v/>
      </c>
      <c r="E4894" s="402" t="e">
        <f>D4894/'Project Data'!$D$22</f>
        <v>#VALUE!</v>
      </c>
      <c r="F4894" s="163" t="s">
        <v>44</v>
      </c>
      <c r="G4894" s="239" t="str" cm="1">
        <f t="array" ref="G4894">_xlfn.IFNA(_xlfn.IFS('33-Utilities'!F189="*",'33-Utilities'!E189,'33-Utilities'!H189="*",'33-Utilities'!G189,'33-Utilities'!J189="*",'33-Utilities'!I189,'33-Utilities'!L189="*",'33-Utilities'!K189,'33-Utilities'!N189="*",'33-Utilities'!M189,'33-Utilities'!P189="*",'33-Utilities'!O189,'33-Utilities'!R189="*",'33-Utilities'!Q189,'33-Utilities'!T189="*",'33-Utilities'!S189,'33-Utilities'!V189="*",'33-Utilities'!U189),"")</f>
        <v/>
      </c>
      <c r="H4894" s="236" t="e">
        <f>G4894/'Project Data'!$D$22</f>
        <v>#VALUE!</v>
      </c>
      <c r="I4894" s="186"/>
      <c r="J4894" s="224"/>
      <c r="K4894" s="404"/>
    </row>
    <row r="4895" spans="1:11" s="147" customFormat="1" ht="15" hidden="1" customHeight="1">
      <c r="A4895" s="198">
        <f>'33-Utilities'!A190</f>
        <v>0</v>
      </c>
      <c r="B4895" s="399" t="str">
        <f>'33-Utilities'!B190</f>
        <v>33 44 36 Oil and Stormwater Separators</v>
      </c>
      <c r="C4895" s="399"/>
      <c r="D4895" s="402" t="str" cm="1">
        <f t="array" ref="D4895">_xlfn.IFNA(_xlfn.IFS('33-Utilities'!D190="*",'33-Utilities'!C190,'33-Utilities'!F190="*",'33-Utilities'!E190,'33-Utilities'!H190="*",'33-Utilities'!G190,'33-Utilities'!J190="*",'33-Utilities'!I190,'33-Utilities'!L190="*",'33-Utilities'!K190,'33-Utilities'!N190="*",'33-Utilities'!M190,'33-Utilities'!P190="*",'33-Utilities'!O190,'33-Utilities'!R190="*",'33-Utilities'!Q190,'33-Utilities'!T190="*",'33-Utilities'!S190),"")</f>
        <v/>
      </c>
      <c r="E4895" s="402" t="e">
        <f>D4895/'Project Data'!$D$22</f>
        <v>#VALUE!</v>
      </c>
      <c r="F4895" s="163" t="s">
        <v>44</v>
      </c>
      <c r="G4895" s="239" t="str" cm="1">
        <f t="array" ref="G4895">_xlfn.IFNA(_xlfn.IFS('33-Utilities'!F190="*",'33-Utilities'!E190,'33-Utilities'!H190="*",'33-Utilities'!G190,'33-Utilities'!J190="*",'33-Utilities'!I190,'33-Utilities'!L190="*",'33-Utilities'!K190,'33-Utilities'!N190="*",'33-Utilities'!M190,'33-Utilities'!P190="*",'33-Utilities'!O190,'33-Utilities'!R190="*",'33-Utilities'!Q190,'33-Utilities'!T190="*",'33-Utilities'!S190,'33-Utilities'!V190="*",'33-Utilities'!U190),"")</f>
        <v/>
      </c>
      <c r="H4895" s="236" t="e">
        <f>G4895/'Project Data'!$D$22</f>
        <v>#VALUE!</v>
      </c>
      <c r="I4895" s="186"/>
      <c r="J4895" s="224"/>
      <c r="K4895" s="404"/>
    </row>
    <row r="4896" spans="1:11" s="147" customFormat="1" ht="15" hidden="1" customHeight="1">
      <c r="A4896" s="198">
        <f>'33-Utilities'!A191</f>
        <v>0</v>
      </c>
      <c r="B4896" s="399" t="str">
        <f>'33-Utilities'!B191</f>
        <v>33 44 43 Vortex-Type Hydrodynamic Separators</v>
      </c>
      <c r="C4896" s="399"/>
      <c r="D4896" s="402" t="str" cm="1">
        <f t="array" ref="D4896">_xlfn.IFNA(_xlfn.IFS('33-Utilities'!D191="*",'33-Utilities'!C191,'33-Utilities'!F191="*",'33-Utilities'!E191,'33-Utilities'!H191="*",'33-Utilities'!G191,'33-Utilities'!J191="*",'33-Utilities'!I191,'33-Utilities'!L191="*",'33-Utilities'!K191,'33-Utilities'!N191="*",'33-Utilities'!M191,'33-Utilities'!P191="*",'33-Utilities'!O191,'33-Utilities'!R191="*",'33-Utilities'!Q191,'33-Utilities'!T191="*",'33-Utilities'!S191),"")</f>
        <v/>
      </c>
      <c r="E4896" s="402" t="e">
        <f>D4896/'Project Data'!$D$22</f>
        <v>#VALUE!</v>
      </c>
      <c r="F4896" s="163" t="s">
        <v>44</v>
      </c>
      <c r="G4896" s="239" t="str" cm="1">
        <f t="array" ref="G4896">_xlfn.IFNA(_xlfn.IFS('33-Utilities'!F191="*",'33-Utilities'!E191,'33-Utilities'!H191="*",'33-Utilities'!G191,'33-Utilities'!J191="*",'33-Utilities'!I191,'33-Utilities'!L191="*",'33-Utilities'!K191,'33-Utilities'!N191="*",'33-Utilities'!M191,'33-Utilities'!P191="*",'33-Utilities'!O191,'33-Utilities'!R191="*",'33-Utilities'!Q191,'33-Utilities'!T191="*",'33-Utilities'!S191,'33-Utilities'!V191="*",'33-Utilities'!U191),"")</f>
        <v/>
      </c>
      <c r="H4896" s="236" t="e">
        <f>G4896/'Project Data'!$D$22</f>
        <v>#VALUE!</v>
      </c>
      <c r="I4896" s="186"/>
      <c r="J4896" s="224"/>
      <c r="K4896" s="404"/>
    </row>
    <row r="4897" spans="1:11" s="147" customFormat="1" ht="15" hidden="1" customHeight="1">
      <c r="A4897" s="198">
        <f>'33-Utilities'!A192</f>
        <v>0</v>
      </c>
      <c r="B4897" s="399" t="str">
        <f>'33-Utilities'!B192</f>
        <v>33 44 53 Stormwater Area Drainage Pop-up Relief Valves</v>
      </c>
      <c r="C4897" s="399"/>
      <c r="D4897" s="402" t="str" cm="1">
        <f t="array" ref="D4897">_xlfn.IFNA(_xlfn.IFS('33-Utilities'!D192="*",'33-Utilities'!C192,'33-Utilities'!F192="*",'33-Utilities'!E192,'33-Utilities'!H192="*",'33-Utilities'!G192,'33-Utilities'!J192="*",'33-Utilities'!I192,'33-Utilities'!L192="*",'33-Utilities'!K192,'33-Utilities'!N192="*",'33-Utilities'!M192,'33-Utilities'!P192="*",'33-Utilities'!O192,'33-Utilities'!R192="*",'33-Utilities'!Q192,'33-Utilities'!T192="*",'33-Utilities'!S192),"")</f>
        <v/>
      </c>
      <c r="E4897" s="402" t="e">
        <f>D4897/'Project Data'!$D$22</f>
        <v>#VALUE!</v>
      </c>
      <c r="F4897" s="163" t="s">
        <v>44</v>
      </c>
      <c r="G4897" s="239" t="str" cm="1">
        <f t="array" ref="G4897">_xlfn.IFNA(_xlfn.IFS('33-Utilities'!F192="*",'33-Utilities'!E192,'33-Utilities'!H192="*",'33-Utilities'!G192,'33-Utilities'!J192="*",'33-Utilities'!I192,'33-Utilities'!L192="*",'33-Utilities'!K192,'33-Utilities'!N192="*",'33-Utilities'!M192,'33-Utilities'!P192="*",'33-Utilities'!O192,'33-Utilities'!R192="*",'33-Utilities'!Q192,'33-Utilities'!T192="*",'33-Utilities'!S192,'33-Utilities'!V192="*",'33-Utilities'!U192),"")</f>
        <v/>
      </c>
      <c r="H4897" s="236" t="e">
        <f>G4897/'Project Data'!$D$22</f>
        <v>#VALUE!</v>
      </c>
      <c r="I4897" s="186"/>
      <c r="J4897" s="224"/>
      <c r="K4897" s="404"/>
    </row>
    <row r="4898" spans="1:11" s="147" customFormat="1" ht="15" hidden="1" customHeight="1">
      <c r="A4898" s="198">
        <f>'33-Utilities'!A193</f>
        <v>0</v>
      </c>
      <c r="B4898" s="399" t="str">
        <f>'33-Utilities'!B193</f>
        <v>33 46 00 Stormwater Management</v>
      </c>
      <c r="C4898" s="399"/>
      <c r="D4898" s="402" t="str" cm="1">
        <f t="array" ref="D4898">_xlfn.IFNA(_xlfn.IFS('33-Utilities'!D193="*",'33-Utilities'!C193,'33-Utilities'!F193="*",'33-Utilities'!E193,'33-Utilities'!H193="*",'33-Utilities'!G193,'33-Utilities'!J193="*",'33-Utilities'!I193,'33-Utilities'!L193="*",'33-Utilities'!K193,'33-Utilities'!N193="*",'33-Utilities'!M193,'33-Utilities'!P193="*",'33-Utilities'!O193,'33-Utilities'!R193="*",'33-Utilities'!Q193,'33-Utilities'!T193="*",'33-Utilities'!S193),"")</f>
        <v/>
      </c>
      <c r="E4898" s="402" t="e">
        <f>D4898/'Project Data'!$D$22</f>
        <v>#VALUE!</v>
      </c>
      <c r="F4898" s="163" t="s">
        <v>44</v>
      </c>
      <c r="G4898" s="239" t="str" cm="1">
        <f t="array" ref="G4898">_xlfn.IFNA(_xlfn.IFS('33-Utilities'!F193="*",'33-Utilities'!E193,'33-Utilities'!H193="*",'33-Utilities'!G193,'33-Utilities'!J193="*",'33-Utilities'!I193,'33-Utilities'!L193="*",'33-Utilities'!K193,'33-Utilities'!N193="*",'33-Utilities'!M193,'33-Utilities'!P193="*",'33-Utilities'!O193,'33-Utilities'!R193="*",'33-Utilities'!Q193,'33-Utilities'!T193="*",'33-Utilities'!S193,'33-Utilities'!V193="*",'33-Utilities'!U193),"")</f>
        <v/>
      </c>
      <c r="H4898" s="236" t="e">
        <f>G4898/'Project Data'!$D$22</f>
        <v>#VALUE!</v>
      </c>
      <c r="I4898" s="186"/>
      <c r="J4898" s="224"/>
      <c r="K4898" s="404"/>
    </row>
    <row r="4899" spans="1:11" s="147" customFormat="1" ht="15" hidden="1" customHeight="1">
      <c r="A4899" s="198">
        <f>'33-Utilities'!A194</f>
        <v>0</v>
      </c>
      <c r="B4899" s="399" t="str">
        <f>'33-Utilities'!B194</f>
        <v>33 46 11 Stormwater Ponds</v>
      </c>
      <c r="C4899" s="399"/>
      <c r="D4899" s="402" t="str" cm="1">
        <f t="array" ref="D4899">_xlfn.IFNA(_xlfn.IFS('33-Utilities'!D194="*",'33-Utilities'!C194,'33-Utilities'!F194="*",'33-Utilities'!E194,'33-Utilities'!H194="*",'33-Utilities'!G194,'33-Utilities'!J194="*",'33-Utilities'!I194,'33-Utilities'!L194="*",'33-Utilities'!K194,'33-Utilities'!N194="*",'33-Utilities'!M194,'33-Utilities'!P194="*",'33-Utilities'!O194,'33-Utilities'!R194="*",'33-Utilities'!Q194,'33-Utilities'!T194="*",'33-Utilities'!S194),"")</f>
        <v/>
      </c>
      <c r="E4899" s="402" t="e">
        <f>D4899/'Project Data'!$D$22</f>
        <v>#VALUE!</v>
      </c>
      <c r="F4899" s="163" t="s">
        <v>44</v>
      </c>
      <c r="G4899" s="239" t="str" cm="1">
        <f t="array" ref="G4899">_xlfn.IFNA(_xlfn.IFS('33-Utilities'!F194="*",'33-Utilities'!E194,'33-Utilities'!H194="*",'33-Utilities'!G194,'33-Utilities'!J194="*",'33-Utilities'!I194,'33-Utilities'!L194="*",'33-Utilities'!K194,'33-Utilities'!N194="*",'33-Utilities'!M194,'33-Utilities'!P194="*",'33-Utilities'!O194,'33-Utilities'!R194="*",'33-Utilities'!Q194,'33-Utilities'!T194="*",'33-Utilities'!S194,'33-Utilities'!V194="*",'33-Utilities'!U194),"")</f>
        <v/>
      </c>
      <c r="H4899" s="236" t="e">
        <f>G4899/'Project Data'!$D$22</f>
        <v>#VALUE!</v>
      </c>
      <c r="I4899" s="186"/>
      <c r="J4899" s="224"/>
      <c r="K4899" s="404"/>
    </row>
    <row r="4900" spans="1:11" s="147" customFormat="1" ht="15" hidden="1" customHeight="1">
      <c r="A4900" s="198">
        <f>'33-Utilities'!A195</f>
        <v>0</v>
      </c>
      <c r="B4900" s="399" t="str">
        <f>'33-Utilities'!B195</f>
        <v>33 46 11.13 Stormwater Detention Ponds</v>
      </c>
      <c r="C4900" s="399"/>
      <c r="D4900" s="402" t="str" cm="1">
        <f t="array" ref="D4900">_xlfn.IFNA(_xlfn.IFS('33-Utilities'!D195="*",'33-Utilities'!C195,'33-Utilities'!F195="*",'33-Utilities'!E195,'33-Utilities'!H195="*",'33-Utilities'!G195,'33-Utilities'!J195="*",'33-Utilities'!I195,'33-Utilities'!L195="*",'33-Utilities'!K195,'33-Utilities'!N195="*",'33-Utilities'!M195,'33-Utilities'!P195="*",'33-Utilities'!O195,'33-Utilities'!R195="*",'33-Utilities'!Q195,'33-Utilities'!T195="*",'33-Utilities'!S195),"")</f>
        <v/>
      </c>
      <c r="E4900" s="402" t="e">
        <f>D4900/'Project Data'!$D$22</f>
        <v>#VALUE!</v>
      </c>
      <c r="F4900" s="163" t="s">
        <v>44</v>
      </c>
      <c r="G4900" s="239" t="str" cm="1">
        <f t="array" ref="G4900">_xlfn.IFNA(_xlfn.IFS('33-Utilities'!F195="*",'33-Utilities'!E195,'33-Utilities'!H195="*",'33-Utilities'!G195,'33-Utilities'!J195="*",'33-Utilities'!I195,'33-Utilities'!L195="*",'33-Utilities'!K195,'33-Utilities'!N195="*",'33-Utilities'!M195,'33-Utilities'!P195="*",'33-Utilities'!O195,'33-Utilities'!R195="*",'33-Utilities'!Q195,'33-Utilities'!T195="*",'33-Utilities'!S195,'33-Utilities'!V195="*",'33-Utilities'!U195),"")</f>
        <v/>
      </c>
      <c r="H4900" s="236" t="e">
        <f>G4900/'Project Data'!$D$22</f>
        <v>#VALUE!</v>
      </c>
      <c r="I4900" s="186"/>
      <c r="J4900" s="224"/>
      <c r="K4900" s="404"/>
    </row>
    <row r="4901" spans="1:11" s="147" customFormat="1" ht="15" hidden="1" customHeight="1">
      <c r="A4901" s="198">
        <f>'33-Utilities'!A196</f>
        <v>0</v>
      </c>
      <c r="B4901" s="399" t="str">
        <f>'33-Utilities'!B196</f>
        <v>33 46 11.23 Stormwater Retention Ponds</v>
      </c>
      <c r="C4901" s="399"/>
      <c r="D4901" s="402" t="str" cm="1">
        <f t="array" ref="D4901">_xlfn.IFNA(_xlfn.IFS('33-Utilities'!D196="*",'33-Utilities'!C196,'33-Utilities'!F196="*",'33-Utilities'!E196,'33-Utilities'!H196="*",'33-Utilities'!G196,'33-Utilities'!J196="*",'33-Utilities'!I196,'33-Utilities'!L196="*",'33-Utilities'!K196,'33-Utilities'!N196="*",'33-Utilities'!M196,'33-Utilities'!P196="*",'33-Utilities'!O196,'33-Utilities'!R196="*",'33-Utilities'!Q196,'33-Utilities'!T196="*",'33-Utilities'!S196),"")</f>
        <v/>
      </c>
      <c r="E4901" s="402" t="e">
        <f>D4901/'Project Data'!$D$22</f>
        <v>#VALUE!</v>
      </c>
      <c r="F4901" s="163" t="s">
        <v>44</v>
      </c>
      <c r="G4901" s="239" t="str" cm="1">
        <f t="array" ref="G4901">_xlfn.IFNA(_xlfn.IFS('33-Utilities'!F196="*",'33-Utilities'!E196,'33-Utilities'!H196="*",'33-Utilities'!G196,'33-Utilities'!J196="*",'33-Utilities'!I196,'33-Utilities'!L196="*",'33-Utilities'!K196,'33-Utilities'!N196="*",'33-Utilities'!M196,'33-Utilities'!P196="*",'33-Utilities'!O196,'33-Utilities'!R196="*",'33-Utilities'!Q196,'33-Utilities'!T196="*",'33-Utilities'!S196,'33-Utilities'!V196="*",'33-Utilities'!U196),"")</f>
        <v/>
      </c>
      <c r="H4901" s="236" t="e">
        <f>G4901/'Project Data'!$D$22</f>
        <v>#VALUE!</v>
      </c>
      <c r="I4901" s="186"/>
      <c r="J4901" s="224"/>
      <c r="K4901" s="404"/>
    </row>
    <row r="4902" spans="1:11" s="147" customFormat="1" ht="15" hidden="1" customHeight="1">
      <c r="A4902" s="198">
        <f>'33-Utilities'!A197</f>
        <v>0</v>
      </c>
      <c r="B4902" s="399" t="str">
        <f>'33-Utilities'!B197</f>
        <v>33 46 16.13 Stormwater Pond Concrete Outlet Structures</v>
      </c>
      <c r="C4902" s="399"/>
      <c r="D4902" s="402" t="str" cm="1">
        <f t="array" ref="D4902">_xlfn.IFNA(_xlfn.IFS('33-Utilities'!D197="*",'33-Utilities'!C197,'33-Utilities'!F197="*",'33-Utilities'!E197,'33-Utilities'!H197="*",'33-Utilities'!G197,'33-Utilities'!J197="*",'33-Utilities'!I197,'33-Utilities'!L197="*",'33-Utilities'!K197,'33-Utilities'!N197="*",'33-Utilities'!M197,'33-Utilities'!P197="*",'33-Utilities'!O197,'33-Utilities'!R197="*",'33-Utilities'!Q197,'33-Utilities'!T197="*",'33-Utilities'!S197),"")</f>
        <v/>
      </c>
      <c r="E4902" s="402" t="e">
        <f>D4902/'Project Data'!$D$22</f>
        <v>#VALUE!</v>
      </c>
      <c r="F4902" s="163" t="s">
        <v>44</v>
      </c>
      <c r="G4902" s="239" t="str" cm="1">
        <f t="array" ref="G4902">_xlfn.IFNA(_xlfn.IFS('33-Utilities'!F197="*",'33-Utilities'!E197,'33-Utilities'!H197="*",'33-Utilities'!G197,'33-Utilities'!J197="*",'33-Utilities'!I197,'33-Utilities'!L197="*",'33-Utilities'!K197,'33-Utilities'!N197="*",'33-Utilities'!M197,'33-Utilities'!P197="*",'33-Utilities'!O197,'33-Utilities'!R197="*",'33-Utilities'!Q197,'33-Utilities'!T197="*",'33-Utilities'!S197,'33-Utilities'!V197="*",'33-Utilities'!U197),"")</f>
        <v/>
      </c>
      <c r="H4902" s="236" t="e">
        <f>G4902/'Project Data'!$D$22</f>
        <v>#VALUE!</v>
      </c>
      <c r="I4902" s="186"/>
      <c r="J4902" s="224"/>
      <c r="K4902" s="404"/>
    </row>
    <row r="4903" spans="1:11" s="147" customFormat="1" ht="15" hidden="1" customHeight="1">
      <c r="A4903" s="198">
        <f>'33-Utilities'!A198</f>
        <v>0</v>
      </c>
      <c r="B4903" s="399" t="str">
        <f>'33-Utilities'!B198</f>
        <v>33 46 16.23 Stormwater Pond Fiberglass Outlet Structures</v>
      </c>
      <c r="C4903" s="399"/>
      <c r="D4903" s="402" t="str" cm="1">
        <f t="array" ref="D4903">_xlfn.IFNA(_xlfn.IFS('33-Utilities'!D198="*",'33-Utilities'!C198,'33-Utilities'!F198="*",'33-Utilities'!E198,'33-Utilities'!H198="*",'33-Utilities'!G198,'33-Utilities'!J198="*",'33-Utilities'!I198,'33-Utilities'!L198="*",'33-Utilities'!K198,'33-Utilities'!N198="*",'33-Utilities'!M198,'33-Utilities'!P198="*",'33-Utilities'!O198,'33-Utilities'!R198="*",'33-Utilities'!Q198,'33-Utilities'!T198="*",'33-Utilities'!S198),"")</f>
        <v/>
      </c>
      <c r="E4903" s="402" t="e">
        <f>D4903/'Project Data'!$D$22</f>
        <v>#VALUE!</v>
      </c>
      <c r="F4903" s="163" t="s">
        <v>44</v>
      </c>
      <c r="G4903" s="239" t="str" cm="1">
        <f t="array" ref="G4903">_xlfn.IFNA(_xlfn.IFS('33-Utilities'!F198="*",'33-Utilities'!E198,'33-Utilities'!H198="*",'33-Utilities'!G198,'33-Utilities'!J198="*",'33-Utilities'!I198,'33-Utilities'!L198="*",'33-Utilities'!K198,'33-Utilities'!N198="*",'33-Utilities'!M198,'33-Utilities'!P198="*",'33-Utilities'!O198,'33-Utilities'!R198="*",'33-Utilities'!Q198,'33-Utilities'!T198="*",'33-Utilities'!S198,'33-Utilities'!V198="*",'33-Utilities'!U198),"")</f>
        <v/>
      </c>
      <c r="H4903" s="236" t="e">
        <f>G4903/'Project Data'!$D$22</f>
        <v>#VALUE!</v>
      </c>
      <c r="I4903" s="186"/>
      <c r="J4903" s="224"/>
      <c r="K4903" s="404"/>
    </row>
    <row r="4904" spans="1:11" s="147" customFormat="1" ht="15" hidden="1" customHeight="1">
      <c r="A4904" s="398" t="str">
        <f>'33-Utilities'!A199</f>
        <v xml:space="preserve"> </v>
      </c>
      <c r="B4904" s="399" t="str">
        <f>'33-Utilities'!B199</f>
        <v>33 46 23 Modular Buried Stormwater Storage Units</v>
      </c>
      <c r="C4904" s="399"/>
      <c r="D4904" s="402" t="str" cm="1">
        <f t="array" ref="D4904">_xlfn.IFNA(_xlfn.IFS('33-Utilities'!D199="*",'33-Utilities'!C199,'33-Utilities'!F199="*",'33-Utilities'!E199,'33-Utilities'!H199="*",'33-Utilities'!G199,'33-Utilities'!J199="*",'33-Utilities'!I199,'33-Utilities'!L199="*",'33-Utilities'!K199,'33-Utilities'!N199="*",'33-Utilities'!M199,'33-Utilities'!P199="*",'33-Utilities'!O199,'33-Utilities'!R199="*",'33-Utilities'!Q199,'33-Utilities'!T199="*",'33-Utilities'!S199),"")</f>
        <v/>
      </c>
      <c r="E4904" s="402" t="e">
        <f>D4904/'Project Data'!$D$22</f>
        <v>#VALUE!</v>
      </c>
      <c r="F4904" s="422" t="s">
        <v>44</v>
      </c>
      <c r="G4904" s="423" t="str" cm="1">
        <f t="array" ref="G4904">_xlfn.IFNA(_xlfn.IFS('33-Utilities'!F199="*",'33-Utilities'!E199,'33-Utilities'!H199="*",'33-Utilities'!G199,'33-Utilities'!J199="*",'33-Utilities'!I199,'33-Utilities'!L199="*",'33-Utilities'!K199,'33-Utilities'!N199="*",'33-Utilities'!M199,'33-Utilities'!P199="*",'33-Utilities'!O199,'33-Utilities'!R199="*",'33-Utilities'!Q199,'33-Utilities'!T199="*",'33-Utilities'!S199,'33-Utilities'!V199="*",'33-Utilities'!U199),"")</f>
        <v/>
      </c>
      <c r="H4904" s="402" t="e">
        <f>G4904/'Project Data'!$D$22</f>
        <v>#VALUE!</v>
      </c>
      <c r="I4904" s="426"/>
      <c r="J4904" s="427"/>
      <c r="K4904" s="404"/>
    </row>
    <row r="4905" spans="1:11" s="147" customFormat="1" ht="15" hidden="1" customHeight="1">
      <c r="A4905" s="198">
        <f>'33-Utilities'!A200</f>
        <v>0</v>
      </c>
      <c r="B4905" s="399" t="str">
        <f>'33-Utilities'!B200</f>
        <v>33 46 39 Rain Barrels</v>
      </c>
      <c r="C4905" s="399"/>
      <c r="D4905" s="402" t="str" cm="1">
        <f t="array" ref="D4905">_xlfn.IFNA(_xlfn.IFS('33-Utilities'!D200="*",'33-Utilities'!C200,'33-Utilities'!F200="*",'33-Utilities'!E200,'33-Utilities'!H200="*",'33-Utilities'!G200,'33-Utilities'!J200="*",'33-Utilities'!I200,'33-Utilities'!L200="*",'33-Utilities'!K200,'33-Utilities'!N200="*",'33-Utilities'!M200,'33-Utilities'!P200="*",'33-Utilities'!O200,'33-Utilities'!R200="*",'33-Utilities'!Q200,'33-Utilities'!T200="*",'33-Utilities'!S200),"")</f>
        <v/>
      </c>
      <c r="E4905" s="402" t="e">
        <f>D4905/'Project Data'!$D$22</f>
        <v>#VALUE!</v>
      </c>
      <c r="F4905" s="163" t="s">
        <v>44</v>
      </c>
      <c r="G4905" s="239" t="str" cm="1">
        <f t="array" ref="G4905">_xlfn.IFNA(_xlfn.IFS('33-Utilities'!F200="*",'33-Utilities'!E200,'33-Utilities'!H200="*",'33-Utilities'!G200,'33-Utilities'!J200="*",'33-Utilities'!I200,'33-Utilities'!L200="*",'33-Utilities'!K200,'33-Utilities'!N200="*",'33-Utilities'!M200,'33-Utilities'!P200="*",'33-Utilities'!O200,'33-Utilities'!R200="*",'33-Utilities'!Q200,'33-Utilities'!T200="*",'33-Utilities'!S200,'33-Utilities'!V200="*",'33-Utilities'!U200),"")</f>
        <v/>
      </c>
      <c r="H4905" s="236" t="e">
        <f>G4905/'Project Data'!$D$22</f>
        <v>#VALUE!</v>
      </c>
      <c r="I4905" s="186"/>
      <c r="J4905" s="224"/>
      <c r="K4905" s="404"/>
    </row>
    <row r="4906" spans="1:11" s="147" customFormat="1" ht="15" hidden="1" customHeight="1">
      <c r="A4906" s="198">
        <f>'33-Utilities'!A201</f>
        <v>0</v>
      </c>
      <c r="B4906" s="399" t="str">
        <f>'33-Utilities'!B201</f>
        <v>33 46 53 Stormwater Leaching Pits</v>
      </c>
      <c r="C4906" s="399"/>
      <c r="D4906" s="402" t="str" cm="1">
        <f t="array" ref="D4906">_xlfn.IFNA(_xlfn.IFS('33-Utilities'!D201="*",'33-Utilities'!C201,'33-Utilities'!F201="*",'33-Utilities'!E201,'33-Utilities'!H201="*",'33-Utilities'!G201,'33-Utilities'!J201="*",'33-Utilities'!I201,'33-Utilities'!L201="*",'33-Utilities'!K201,'33-Utilities'!N201="*",'33-Utilities'!M201,'33-Utilities'!P201="*",'33-Utilities'!O201,'33-Utilities'!R201="*",'33-Utilities'!Q201,'33-Utilities'!T201="*",'33-Utilities'!S201),"")</f>
        <v/>
      </c>
      <c r="E4906" s="402" t="e">
        <f>D4906/'Project Data'!$D$22</f>
        <v>#VALUE!</v>
      </c>
      <c r="F4906" s="163" t="s">
        <v>44</v>
      </c>
      <c r="G4906" s="239" t="str" cm="1">
        <f t="array" ref="G4906">_xlfn.IFNA(_xlfn.IFS('33-Utilities'!F201="*",'33-Utilities'!E201,'33-Utilities'!H201="*",'33-Utilities'!G201,'33-Utilities'!J201="*",'33-Utilities'!I201,'33-Utilities'!L201="*",'33-Utilities'!K201,'33-Utilities'!N201="*",'33-Utilities'!M201,'33-Utilities'!P201="*",'33-Utilities'!O201,'33-Utilities'!R201="*",'33-Utilities'!Q201,'33-Utilities'!T201="*",'33-Utilities'!S201,'33-Utilities'!V201="*",'33-Utilities'!U201),"")</f>
        <v/>
      </c>
      <c r="H4906" s="236" t="e">
        <f>G4906/'Project Data'!$D$22</f>
        <v>#VALUE!</v>
      </c>
      <c r="I4906" s="186"/>
      <c r="J4906" s="224"/>
      <c r="K4906" s="404"/>
    </row>
    <row r="4907" spans="1:11" s="147" customFormat="1" ht="15" hidden="1" customHeight="1">
      <c r="A4907" s="198">
        <f>'33-Utilities'!A202</f>
        <v>0</v>
      </c>
      <c r="B4907" s="399" t="str">
        <f>'33-Utilities'!B202</f>
        <v>33 46 63 Swale Protection Prefilters</v>
      </c>
      <c r="C4907" s="399"/>
      <c r="D4907" s="402" t="str" cm="1">
        <f t="array" ref="D4907">_xlfn.IFNA(_xlfn.IFS('33-Utilities'!D202="*",'33-Utilities'!C202,'33-Utilities'!F202="*",'33-Utilities'!E202,'33-Utilities'!H202="*",'33-Utilities'!G202,'33-Utilities'!J202="*",'33-Utilities'!I202,'33-Utilities'!L202="*",'33-Utilities'!K202,'33-Utilities'!N202="*",'33-Utilities'!M202,'33-Utilities'!P202="*",'33-Utilities'!O202,'33-Utilities'!R202="*",'33-Utilities'!Q202,'33-Utilities'!T202="*",'33-Utilities'!S202),"")</f>
        <v/>
      </c>
      <c r="E4907" s="402" t="e">
        <f>D4907/'Project Data'!$D$22</f>
        <v>#VALUE!</v>
      </c>
      <c r="F4907" s="163" t="s">
        <v>44</v>
      </c>
      <c r="G4907" s="239" t="str" cm="1">
        <f t="array" ref="G4907">_xlfn.IFNA(_xlfn.IFS('33-Utilities'!F202="*",'33-Utilities'!E202,'33-Utilities'!H202="*",'33-Utilities'!G202,'33-Utilities'!J202="*",'33-Utilities'!I202,'33-Utilities'!L202="*",'33-Utilities'!K202,'33-Utilities'!N202="*",'33-Utilities'!M202,'33-Utilities'!P202="*",'33-Utilities'!O202,'33-Utilities'!R202="*",'33-Utilities'!Q202,'33-Utilities'!T202="*",'33-Utilities'!S202,'33-Utilities'!V202="*",'33-Utilities'!U202),"")</f>
        <v/>
      </c>
      <c r="H4907" s="236" t="e">
        <f>G4907/'Project Data'!$D$22</f>
        <v>#VALUE!</v>
      </c>
      <c r="I4907" s="186"/>
      <c r="J4907" s="224"/>
      <c r="K4907" s="404"/>
    </row>
    <row r="4908" spans="1:11" s="147" customFormat="1" ht="15" hidden="1" customHeight="1">
      <c r="A4908" s="198">
        <f>'33-Utilities'!A203</f>
        <v>0</v>
      </c>
      <c r="B4908" s="399" t="str">
        <f>'33-Utilities'!B203</f>
        <v>33 50 00 Hydrocarbon Utilities</v>
      </c>
      <c r="C4908" s="399"/>
      <c r="D4908" s="402" t="str" cm="1">
        <f t="array" ref="D4908">_xlfn.IFNA(_xlfn.IFS('33-Utilities'!D203="*",'33-Utilities'!C203,'33-Utilities'!F203="*",'33-Utilities'!E203,'33-Utilities'!H203="*",'33-Utilities'!G203,'33-Utilities'!J203="*",'33-Utilities'!I203,'33-Utilities'!L203="*",'33-Utilities'!K203,'33-Utilities'!N203="*",'33-Utilities'!M203,'33-Utilities'!P203="*",'33-Utilities'!O203,'33-Utilities'!R203="*",'33-Utilities'!Q203,'33-Utilities'!T203="*",'33-Utilities'!S203),"")</f>
        <v/>
      </c>
      <c r="E4908" s="402" t="e">
        <f>D4908/'Project Data'!$D$22</f>
        <v>#VALUE!</v>
      </c>
      <c r="F4908" s="163" t="s">
        <v>44</v>
      </c>
      <c r="G4908" s="239" t="str" cm="1">
        <f t="array" ref="G4908">_xlfn.IFNA(_xlfn.IFS('33-Utilities'!F203="*",'33-Utilities'!E203,'33-Utilities'!H203="*",'33-Utilities'!G203,'33-Utilities'!J203="*",'33-Utilities'!I203,'33-Utilities'!L203="*",'33-Utilities'!K203,'33-Utilities'!N203="*",'33-Utilities'!M203,'33-Utilities'!P203="*",'33-Utilities'!O203,'33-Utilities'!R203="*",'33-Utilities'!Q203,'33-Utilities'!T203="*",'33-Utilities'!S203,'33-Utilities'!V203="*",'33-Utilities'!U203),"")</f>
        <v/>
      </c>
      <c r="H4908" s="236" t="e">
        <f>G4908/'Project Data'!$D$22</f>
        <v>#VALUE!</v>
      </c>
      <c r="I4908" s="186"/>
      <c r="J4908" s="224"/>
      <c r="K4908" s="404"/>
    </row>
    <row r="4909" spans="1:11" s="147" customFormat="1" ht="15" hidden="1" customHeight="1">
      <c r="A4909" s="198">
        <f>'33-Utilities'!A204</f>
        <v>0</v>
      </c>
      <c r="B4909" s="399" t="str">
        <f>'33-Utilities'!B204</f>
        <v>33 51 39 Monitoring Wells</v>
      </c>
      <c r="C4909" s="399"/>
      <c r="D4909" s="402" t="str" cm="1">
        <f t="array" ref="D4909">_xlfn.IFNA(_xlfn.IFS('33-Utilities'!D204="*",'33-Utilities'!C204,'33-Utilities'!F204="*",'33-Utilities'!E204,'33-Utilities'!H204="*",'33-Utilities'!G204,'33-Utilities'!J204="*",'33-Utilities'!I204,'33-Utilities'!L204="*",'33-Utilities'!K204,'33-Utilities'!N204="*",'33-Utilities'!M204,'33-Utilities'!P204="*",'33-Utilities'!O204,'33-Utilities'!R204="*",'33-Utilities'!Q204,'33-Utilities'!T204="*",'33-Utilities'!S204),"")</f>
        <v/>
      </c>
      <c r="E4909" s="402" t="e">
        <f>D4909/'Project Data'!$D$22</f>
        <v>#VALUE!</v>
      </c>
      <c r="F4909" s="163" t="s">
        <v>44</v>
      </c>
      <c r="G4909" s="239" t="str" cm="1">
        <f t="array" ref="G4909">_xlfn.IFNA(_xlfn.IFS('33-Utilities'!F204="*",'33-Utilities'!E204,'33-Utilities'!H204="*",'33-Utilities'!G204,'33-Utilities'!J204="*",'33-Utilities'!I204,'33-Utilities'!L204="*",'33-Utilities'!K204,'33-Utilities'!N204="*",'33-Utilities'!M204,'33-Utilities'!P204="*",'33-Utilities'!O204,'33-Utilities'!R204="*",'33-Utilities'!Q204,'33-Utilities'!T204="*",'33-Utilities'!S204,'33-Utilities'!V204="*",'33-Utilities'!U204),"")</f>
        <v/>
      </c>
      <c r="H4909" s="236" t="e">
        <f>G4909/'Project Data'!$D$22</f>
        <v>#VALUE!</v>
      </c>
      <c r="I4909" s="186"/>
      <c r="J4909" s="224"/>
      <c r="K4909" s="404"/>
    </row>
    <row r="4910" spans="1:11" s="147" customFormat="1" ht="15" hidden="1" customHeight="1">
      <c r="A4910" s="198">
        <f>'33-Utilities'!A205</f>
        <v>0</v>
      </c>
      <c r="B4910" s="399" t="str">
        <f>'33-Utilities'!B205</f>
        <v>33 52 16.13 Steel Natural Gas Piping</v>
      </c>
      <c r="C4910" s="399"/>
      <c r="D4910" s="402" t="str" cm="1">
        <f t="array" ref="D4910">_xlfn.IFNA(_xlfn.IFS('33-Utilities'!D205="*",'33-Utilities'!C205,'33-Utilities'!F205="*",'33-Utilities'!E205,'33-Utilities'!H205="*",'33-Utilities'!G205,'33-Utilities'!J205="*",'33-Utilities'!I205,'33-Utilities'!L205="*",'33-Utilities'!K205,'33-Utilities'!N205="*",'33-Utilities'!M205,'33-Utilities'!P205="*",'33-Utilities'!O205,'33-Utilities'!R205="*",'33-Utilities'!Q205,'33-Utilities'!T205="*",'33-Utilities'!S205),"")</f>
        <v/>
      </c>
      <c r="E4910" s="402" t="e">
        <f>D4910/'Project Data'!$D$22</f>
        <v>#VALUE!</v>
      </c>
      <c r="F4910" s="163" t="s">
        <v>44</v>
      </c>
      <c r="G4910" s="239" t="str" cm="1">
        <f t="array" ref="G4910">_xlfn.IFNA(_xlfn.IFS('33-Utilities'!F205="*",'33-Utilities'!E205,'33-Utilities'!H205="*",'33-Utilities'!G205,'33-Utilities'!J205="*",'33-Utilities'!I205,'33-Utilities'!L205="*",'33-Utilities'!K205,'33-Utilities'!N205="*",'33-Utilities'!M205,'33-Utilities'!P205="*",'33-Utilities'!O205,'33-Utilities'!R205="*",'33-Utilities'!Q205,'33-Utilities'!T205="*",'33-Utilities'!S205,'33-Utilities'!V205="*",'33-Utilities'!U205),"")</f>
        <v/>
      </c>
      <c r="H4910" s="236" t="e">
        <f>G4910/'Project Data'!$D$22</f>
        <v>#VALUE!</v>
      </c>
      <c r="I4910" s="186"/>
      <c r="J4910" s="224"/>
      <c r="K4910" s="404"/>
    </row>
    <row r="4911" spans="1:11" s="147" customFormat="1" ht="15" hidden="1" customHeight="1">
      <c r="A4911" s="198">
        <f>'33-Utilities'!A206</f>
        <v>0</v>
      </c>
      <c r="B4911" s="399" t="str">
        <f>'33-Utilities'!B206</f>
        <v>33 52 16.23 Medium Density Polyethylene Piping for Natural Gas</v>
      </c>
      <c r="C4911" s="399"/>
      <c r="D4911" s="402" t="str" cm="1">
        <f t="array" ref="D4911">_xlfn.IFNA(_xlfn.IFS('33-Utilities'!D206="*",'33-Utilities'!C206,'33-Utilities'!F206="*",'33-Utilities'!E206,'33-Utilities'!H206="*",'33-Utilities'!G206,'33-Utilities'!J206="*",'33-Utilities'!I206,'33-Utilities'!L206="*",'33-Utilities'!K206,'33-Utilities'!N206="*",'33-Utilities'!M206,'33-Utilities'!P206="*",'33-Utilities'!O206,'33-Utilities'!R206="*",'33-Utilities'!Q206,'33-Utilities'!T206="*",'33-Utilities'!S206),"")</f>
        <v/>
      </c>
      <c r="E4911" s="402" t="e">
        <f>D4911/'Project Data'!$D$22</f>
        <v>#VALUE!</v>
      </c>
      <c r="F4911" s="163" t="s">
        <v>44</v>
      </c>
      <c r="G4911" s="239" t="str" cm="1">
        <f t="array" ref="G4911">_xlfn.IFNA(_xlfn.IFS('33-Utilities'!F206="*",'33-Utilities'!E206,'33-Utilities'!H206="*",'33-Utilities'!G206,'33-Utilities'!J206="*",'33-Utilities'!I206,'33-Utilities'!L206="*",'33-Utilities'!K206,'33-Utilities'!N206="*",'33-Utilities'!M206,'33-Utilities'!P206="*",'33-Utilities'!O206,'33-Utilities'!R206="*",'33-Utilities'!Q206,'33-Utilities'!T206="*",'33-Utilities'!S206,'33-Utilities'!V206="*",'33-Utilities'!U206),"")</f>
        <v/>
      </c>
      <c r="H4911" s="236" t="e">
        <f>G4911/'Project Data'!$D$22</f>
        <v>#VALUE!</v>
      </c>
      <c r="I4911" s="186"/>
      <c r="J4911" s="224"/>
      <c r="K4911" s="404"/>
    </row>
    <row r="4912" spans="1:11" s="147" customFormat="1" ht="15" hidden="1" customHeight="1">
      <c r="A4912" s="198">
        <f>'33-Utilities'!A207</f>
        <v>0</v>
      </c>
      <c r="B4912" s="399" t="str">
        <f>'33-Utilities'!B207</f>
        <v>33 52 16.26 High Density Polyethylene Piping for Natural Gas</v>
      </c>
      <c r="C4912" s="399"/>
      <c r="D4912" s="402" t="str" cm="1">
        <f t="array" ref="D4912">_xlfn.IFNA(_xlfn.IFS('33-Utilities'!D207="*",'33-Utilities'!C207,'33-Utilities'!F207="*",'33-Utilities'!E207,'33-Utilities'!H207="*",'33-Utilities'!G207,'33-Utilities'!J207="*",'33-Utilities'!I207,'33-Utilities'!L207="*",'33-Utilities'!K207,'33-Utilities'!N207="*",'33-Utilities'!M207,'33-Utilities'!P207="*",'33-Utilities'!O207,'33-Utilities'!R207="*",'33-Utilities'!Q207,'33-Utilities'!T207="*",'33-Utilities'!S207),"")</f>
        <v/>
      </c>
      <c r="E4912" s="402" t="e">
        <f>D4912/'Project Data'!$D$22</f>
        <v>#VALUE!</v>
      </c>
      <c r="F4912" s="163" t="s">
        <v>44</v>
      </c>
      <c r="G4912" s="239" t="str" cm="1">
        <f t="array" ref="G4912">_xlfn.IFNA(_xlfn.IFS('33-Utilities'!F207="*",'33-Utilities'!E207,'33-Utilities'!H207="*",'33-Utilities'!G207,'33-Utilities'!J207="*",'33-Utilities'!I207,'33-Utilities'!L207="*",'33-Utilities'!K207,'33-Utilities'!N207="*",'33-Utilities'!M207,'33-Utilities'!P207="*",'33-Utilities'!O207,'33-Utilities'!R207="*",'33-Utilities'!Q207,'33-Utilities'!T207="*",'33-Utilities'!S207,'33-Utilities'!V207="*",'33-Utilities'!U207),"")</f>
        <v/>
      </c>
      <c r="H4912" s="236" t="e">
        <f>G4912/'Project Data'!$D$22</f>
        <v>#VALUE!</v>
      </c>
      <c r="I4912" s="186"/>
      <c r="J4912" s="224"/>
      <c r="K4912" s="404"/>
    </row>
    <row r="4913" spans="1:11" s="147" customFormat="1" ht="15" hidden="1" customHeight="1">
      <c r="A4913" s="198">
        <f>'33-Utilities'!A208</f>
        <v>0</v>
      </c>
      <c r="B4913" s="399" t="str">
        <f>'33-Utilities'!B208</f>
        <v>33 56 43 Aviation Fuel Storage Tanks</v>
      </c>
      <c r="C4913" s="399"/>
      <c r="D4913" s="402" t="str" cm="1">
        <f t="array" ref="D4913">_xlfn.IFNA(_xlfn.IFS('33-Utilities'!D208="*",'33-Utilities'!C208,'33-Utilities'!F208="*",'33-Utilities'!E208,'33-Utilities'!H208="*",'33-Utilities'!G208,'33-Utilities'!J208="*",'33-Utilities'!I208,'33-Utilities'!L208="*",'33-Utilities'!K208,'33-Utilities'!N208="*",'33-Utilities'!M208,'33-Utilities'!P208="*",'33-Utilities'!O208,'33-Utilities'!R208="*",'33-Utilities'!Q208,'33-Utilities'!T208="*",'33-Utilities'!S208),"")</f>
        <v/>
      </c>
      <c r="E4913" s="402" t="e">
        <f>D4913/'Project Data'!$D$22</f>
        <v>#VALUE!</v>
      </c>
      <c r="F4913" s="163" t="s">
        <v>44</v>
      </c>
      <c r="G4913" s="239" t="str" cm="1">
        <f t="array" ref="G4913">_xlfn.IFNA(_xlfn.IFS('33-Utilities'!F208="*",'33-Utilities'!E208,'33-Utilities'!H208="*",'33-Utilities'!G208,'33-Utilities'!J208="*",'33-Utilities'!I208,'33-Utilities'!L208="*",'33-Utilities'!K208,'33-Utilities'!N208="*",'33-Utilities'!M208,'33-Utilities'!P208="*",'33-Utilities'!O208,'33-Utilities'!R208="*",'33-Utilities'!Q208,'33-Utilities'!T208="*",'33-Utilities'!S208,'33-Utilities'!V208="*",'33-Utilities'!U208),"")</f>
        <v/>
      </c>
      <c r="H4913" s="236" t="e">
        <f>G4913/'Project Data'!$D$22</f>
        <v>#VALUE!</v>
      </c>
      <c r="I4913" s="186"/>
      <c r="J4913" s="224"/>
      <c r="K4913" s="404"/>
    </row>
    <row r="4914" spans="1:11" s="147" customFormat="1" ht="15" hidden="1" customHeight="1">
      <c r="A4914" s="198">
        <f>'33-Utilities'!A209</f>
        <v>0</v>
      </c>
      <c r="B4914" s="399" t="str">
        <f>'33-Utilities'!B209</f>
        <v>33 63 00 Steam Energy Distribution</v>
      </c>
      <c r="C4914" s="399"/>
      <c r="D4914" s="402" t="str" cm="1">
        <f t="array" ref="D4914">_xlfn.IFNA(_xlfn.IFS('33-Utilities'!D209="*",'33-Utilities'!C209,'33-Utilities'!F209="*",'33-Utilities'!E209,'33-Utilities'!H209="*",'33-Utilities'!G209,'33-Utilities'!J209="*",'33-Utilities'!I209,'33-Utilities'!L209="*",'33-Utilities'!K209,'33-Utilities'!N209="*",'33-Utilities'!M209,'33-Utilities'!P209="*",'33-Utilities'!O209,'33-Utilities'!R209="*",'33-Utilities'!Q209,'33-Utilities'!T209="*",'33-Utilities'!S209),"")</f>
        <v/>
      </c>
      <c r="E4914" s="402" t="e">
        <f>D4914/'Project Data'!$D$22</f>
        <v>#VALUE!</v>
      </c>
      <c r="F4914" s="163" t="s">
        <v>44</v>
      </c>
      <c r="G4914" s="239" t="str" cm="1">
        <f t="array" ref="G4914">_xlfn.IFNA(_xlfn.IFS('33-Utilities'!F209="*",'33-Utilities'!E209,'33-Utilities'!H209="*",'33-Utilities'!G209,'33-Utilities'!J209="*",'33-Utilities'!I209,'33-Utilities'!L209="*",'33-Utilities'!K209,'33-Utilities'!N209="*",'33-Utilities'!M209,'33-Utilities'!P209="*",'33-Utilities'!O209,'33-Utilities'!R209="*",'33-Utilities'!Q209,'33-Utilities'!T209="*",'33-Utilities'!S209,'33-Utilities'!V209="*",'33-Utilities'!U209),"")</f>
        <v/>
      </c>
      <c r="H4914" s="236" t="e">
        <f>G4914/'Project Data'!$D$22</f>
        <v>#VALUE!</v>
      </c>
      <c r="I4914" s="186"/>
      <c r="J4914" s="224"/>
      <c r="K4914" s="404"/>
    </row>
    <row r="4915" spans="1:11" s="147" customFormat="1" ht="15" hidden="1" customHeight="1">
      <c r="A4915" s="198">
        <f>'33-Utilities'!A210</f>
        <v>0</v>
      </c>
      <c r="B4915" s="399" t="str">
        <f>'33-Utilities'!B210</f>
        <v>33 63 13 Underground Steam and Condensate Distribution Piping</v>
      </c>
      <c r="C4915" s="399"/>
      <c r="D4915" s="402" t="str" cm="1">
        <f t="array" ref="D4915">_xlfn.IFNA(_xlfn.IFS('33-Utilities'!D210="*",'33-Utilities'!C210,'33-Utilities'!F210="*",'33-Utilities'!E210,'33-Utilities'!H210="*",'33-Utilities'!G210,'33-Utilities'!J210="*",'33-Utilities'!I210,'33-Utilities'!L210="*",'33-Utilities'!K210,'33-Utilities'!N210="*",'33-Utilities'!M210,'33-Utilities'!P210="*",'33-Utilities'!O210,'33-Utilities'!R210="*",'33-Utilities'!Q210,'33-Utilities'!T210="*",'33-Utilities'!S210),"")</f>
        <v/>
      </c>
      <c r="E4915" s="402" t="e">
        <f>D4915/'Project Data'!$D$22</f>
        <v>#VALUE!</v>
      </c>
      <c r="F4915" s="163" t="s">
        <v>44</v>
      </c>
      <c r="G4915" s="239" t="str" cm="1">
        <f t="array" ref="G4915">_xlfn.IFNA(_xlfn.IFS('33-Utilities'!F210="*",'33-Utilities'!E210,'33-Utilities'!H210="*",'33-Utilities'!G210,'33-Utilities'!J210="*",'33-Utilities'!I210,'33-Utilities'!L210="*",'33-Utilities'!K210,'33-Utilities'!N210="*",'33-Utilities'!M210,'33-Utilities'!P210="*",'33-Utilities'!O210,'33-Utilities'!R210="*",'33-Utilities'!Q210,'33-Utilities'!T210="*",'33-Utilities'!S210,'33-Utilities'!V210="*",'33-Utilities'!U210),"")</f>
        <v/>
      </c>
      <c r="H4915" s="236" t="e">
        <f>G4915/'Project Data'!$D$22</f>
        <v>#VALUE!</v>
      </c>
      <c r="I4915" s="186"/>
      <c r="J4915" s="224"/>
      <c r="K4915" s="404"/>
    </row>
    <row r="4916" spans="1:11" s="147" customFormat="1" ht="15" hidden="1" customHeight="1">
      <c r="A4916" s="198">
        <f>'33-Utilities'!A211</f>
        <v>0</v>
      </c>
      <c r="B4916" s="399" t="str">
        <f>'33-Utilities'!B211</f>
        <v>33 63 13.13 Shallow-Trench Steam Distribution Piping</v>
      </c>
      <c r="C4916" s="399"/>
      <c r="D4916" s="402" t="str" cm="1">
        <f t="array" ref="D4916">_xlfn.IFNA(_xlfn.IFS('33-Utilities'!D211="*",'33-Utilities'!C211,'33-Utilities'!F211="*",'33-Utilities'!E211,'33-Utilities'!H211="*",'33-Utilities'!G211,'33-Utilities'!J211="*",'33-Utilities'!I211,'33-Utilities'!L211="*",'33-Utilities'!K211,'33-Utilities'!N211="*",'33-Utilities'!M211,'33-Utilities'!P211="*",'33-Utilities'!O211,'33-Utilities'!R211="*",'33-Utilities'!Q211,'33-Utilities'!T211="*",'33-Utilities'!S211),"")</f>
        <v/>
      </c>
      <c r="E4916" s="402" t="e">
        <f>D4916/'Project Data'!$D$22</f>
        <v>#VALUE!</v>
      </c>
      <c r="F4916" s="163" t="s">
        <v>44</v>
      </c>
      <c r="G4916" s="239" t="str" cm="1">
        <f t="array" ref="G4916">_xlfn.IFNA(_xlfn.IFS('33-Utilities'!F211="*",'33-Utilities'!E211,'33-Utilities'!H211="*",'33-Utilities'!G211,'33-Utilities'!J211="*",'33-Utilities'!I211,'33-Utilities'!L211="*",'33-Utilities'!K211,'33-Utilities'!N211="*",'33-Utilities'!M211,'33-Utilities'!P211="*",'33-Utilities'!O211,'33-Utilities'!R211="*",'33-Utilities'!Q211,'33-Utilities'!T211="*",'33-Utilities'!S211,'33-Utilities'!V211="*",'33-Utilities'!U211),"")</f>
        <v/>
      </c>
      <c r="H4916" s="236" t="e">
        <f>G4916/'Project Data'!$D$22</f>
        <v>#VALUE!</v>
      </c>
      <c r="I4916" s="186"/>
      <c r="J4916" s="224"/>
      <c r="K4916" s="404"/>
    </row>
    <row r="4917" spans="1:11" s="147" customFormat="1" ht="15" hidden="1" customHeight="1">
      <c r="A4917" s="398" t="str">
        <f>'33-Utilities'!A212</f>
        <v xml:space="preserve"> </v>
      </c>
      <c r="B4917" s="399" t="str">
        <f>'33-Utilities'!B212</f>
        <v>33 70 00 Electrical Utilities</v>
      </c>
      <c r="C4917" s="399"/>
      <c r="D4917" s="402" t="str" cm="1">
        <f t="array" ref="D4917">_xlfn.IFNA(_xlfn.IFS('33-Utilities'!D212="*",'33-Utilities'!C212,'33-Utilities'!F212="*",'33-Utilities'!E212,'33-Utilities'!H212="*",'33-Utilities'!G212,'33-Utilities'!J212="*",'33-Utilities'!I212,'33-Utilities'!L212="*",'33-Utilities'!K212,'33-Utilities'!N212="*",'33-Utilities'!M212,'33-Utilities'!P212="*",'33-Utilities'!O212,'33-Utilities'!R212="*",'33-Utilities'!Q212,'33-Utilities'!T212="*",'33-Utilities'!S212),"")</f>
        <v/>
      </c>
      <c r="E4917" s="402" t="e">
        <f>D4917/'Project Data'!$D$22</f>
        <v>#VALUE!</v>
      </c>
      <c r="F4917" s="422" t="s">
        <v>44</v>
      </c>
      <c r="G4917" s="423" t="str" cm="1">
        <f t="array" ref="G4917">_xlfn.IFNA(_xlfn.IFS('33-Utilities'!F212="*",'33-Utilities'!E212,'33-Utilities'!H212="*",'33-Utilities'!G212,'33-Utilities'!J212="*",'33-Utilities'!I212,'33-Utilities'!L212="*",'33-Utilities'!K212,'33-Utilities'!N212="*",'33-Utilities'!M212,'33-Utilities'!P212="*",'33-Utilities'!O212,'33-Utilities'!R212="*",'33-Utilities'!Q212,'33-Utilities'!T212="*",'33-Utilities'!S212,'33-Utilities'!V212="*",'33-Utilities'!U212),"")</f>
        <v/>
      </c>
      <c r="H4917" s="402" t="e">
        <f>G4917/'Project Data'!$D$22</f>
        <v>#VALUE!</v>
      </c>
      <c r="I4917" s="426"/>
      <c r="J4917" s="427"/>
      <c r="K4917" s="404"/>
    </row>
    <row r="4918" spans="1:11" s="147" customFormat="1" ht="15" hidden="1" customHeight="1">
      <c r="A4918" s="198">
        <f>'33-Utilities'!A213</f>
        <v>0</v>
      </c>
      <c r="B4918" s="399" t="str">
        <f>'33-Utilities'!B213</f>
        <v>33 71 00 Electrical Utility Transmission and Distribution</v>
      </c>
      <c r="C4918" s="399"/>
      <c r="D4918" s="402" t="str" cm="1">
        <f t="array" ref="D4918">_xlfn.IFNA(_xlfn.IFS('33-Utilities'!D213="*",'33-Utilities'!C213,'33-Utilities'!F213="*",'33-Utilities'!E213,'33-Utilities'!H213="*",'33-Utilities'!G213,'33-Utilities'!J213="*",'33-Utilities'!I213,'33-Utilities'!L213="*",'33-Utilities'!K213,'33-Utilities'!N213="*",'33-Utilities'!M213,'33-Utilities'!P213="*",'33-Utilities'!O213,'33-Utilities'!R213="*",'33-Utilities'!Q213,'33-Utilities'!T213="*",'33-Utilities'!S213),"")</f>
        <v/>
      </c>
      <c r="E4918" s="402" t="e">
        <f>D4918/'Project Data'!$D$22</f>
        <v>#VALUE!</v>
      </c>
      <c r="F4918" s="163" t="s">
        <v>44</v>
      </c>
      <c r="G4918" s="239" t="str" cm="1">
        <f t="array" ref="G4918">_xlfn.IFNA(_xlfn.IFS('33-Utilities'!F213="*",'33-Utilities'!E213,'33-Utilities'!H213="*",'33-Utilities'!G213,'33-Utilities'!J213="*",'33-Utilities'!I213,'33-Utilities'!L213="*",'33-Utilities'!K213,'33-Utilities'!N213="*",'33-Utilities'!M213,'33-Utilities'!P213="*",'33-Utilities'!O213,'33-Utilities'!R213="*",'33-Utilities'!Q213,'33-Utilities'!T213="*",'33-Utilities'!S213,'33-Utilities'!V213="*",'33-Utilities'!U213),"")</f>
        <v/>
      </c>
      <c r="H4918" s="236" t="e">
        <f>G4918/'Project Data'!$D$22</f>
        <v>#VALUE!</v>
      </c>
      <c r="I4918" s="186"/>
      <c r="J4918" s="224"/>
      <c r="K4918" s="404"/>
    </row>
    <row r="4919" spans="1:11" s="147" customFormat="1" ht="15" hidden="1" customHeight="1">
      <c r="A4919" s="198">
        <f>'33-Utilities'!A214</f>
        <v>0</v>
      </c>
      <c r="B4919" s="399" t="str">
        <f>'33-Utilities'!B214</f>
        <v>33 71 16 Electrical Poles</v>
      </c>
      <c r="C4919" s="399"/>
      <c r="D4919" s="402" t="str" cm="1">
        <f t="array" ref="D4919">_xlfn.IFNA(_xlfn.IFS('33-Utilities'!D214="*",'33-Utilities'!C214,'33-Utilities'!F214="*",'33-Utilities'!E214,'33-Utilities'!H214="*",'33-Utilities'!G214,'33-Utilities'!J214="*",'33-Utilities'!I214,'33-Utilities'!L214="*",'33-Utilities'!K214,'33-Utilities'!N214="*",'33-Utilities'!M214,'33-Utilities'!P214="*",'33-Utilities'!O214,'33-Utilities'!R214="*",'33-Utilities'!Q214,'33-Utilities'!T214="*",'33-Utilities'!S214),"")</f>
        <v/>
      </c>
      <c r="E4919" s="402" t="e">
        <f>D4919/'Project Data'!$D$22</f>
        <v>#VALUE!</v>
      </c>
      <c r="F4919" s="163" t="s">
        <v>44</v>
      </c>
      <c r="G4919" s="239" t="str" cm="1">
        <f t="array" ref="G4919">_xlfn.IFNA(_xlfn.IFS('33-Utilities'!F214="*",'33-Utilities'!E214,'33-Utilities'!H214="*",'33-Utilities'!G214,'33-Utilities'!J214="*",'33-Utilities'!I214,'33-Utilities'!L214="*",'33-Utilities'!K214,'33-Utilities'!N214="*",'33-Utilities'!M214,'33-Utilities'!P214="*",'33-Utilities'!O214,'33-Utilities'!R214="*",'33-Utilities'!Q214,'33-Utilities'!T214="*",'33-Utilities'!S214,'33-Utilities'!V214="*",'33-Utilities'!U214),"")</f>
        <v/>
      </c>
      <c r="H4919" s="236" t="e">
        <f>G4919/'Project Data'!$D$22</f>
        <v>#VALUE!</v>
      </c>
      <c r="I4919" s="186"/>
      <c r="J4919" s="224"/>
      <c r="K4919" s="404"/>
    </row>
    <row r="4920" spans="1:11" s="147" customFormat="1" ht="15" hidden="1" customHeight="1">
      <c r="A4920" s="198">
        <f>'33-Utilities'!A215</f>
        <v>0</v>
      </c>
      <c r="B4920" s="399" t="str">
        <f>'33-Utilities'!B215</f>
        <v>33 71 19 Electrical Underground Ducts, Ductbanks,And Manholes</v>
      </c>
      <c r="C4920" s="399"/>
      <c r="D4920" s="402" t="str" cm="1">
        <f t="array" ref="D4920">_xlfn.IFNA(_xlfn.IFS('33-Utilities'!D215="*",'33-Utilities'!C215,'33-Utilities'!F215="*",'33-Utilities'!E215,'33-Utilities'!H215="*",'33-Utilities'!G215,'33-Utilities'!J215="*",'33-Utilities'!I215,'33-Utilities'!L215="*",'33-Utilities'!K215,'33-Utilities'!N215="*",'33-Utilities'!M215,'33-Utilities'!P215="*",'33-Utilities'!O215,'33-Utilities'!R215="*",'33-Utilities'!Q215,'33-Utilities'!T215="*",'33-Utilities'!S215),"")</f>
        <v/>
      </c>
      <c r="E4920" s="402" t="e">
        <f>D4920/'Project Data'!$D$22</f>
        <v>#VALUE!</v>
      </c>
      <c r="F4920" s="163" t="s">
        <v>44</v>
      </c>
      <c r="G4920" s="239" t="str" cm="1">
        <f t="array" ref="G4920">_xlfn.IFNA(_xlfn.IFS('33-Utilities'!F215="*",'33-Utilities'!E215,'33-Utilities'!H215="*",'33-Utilities'!G215,'33-Utilities'!J215="*",'33-Utilities'!I215,'33-Utilities'!L215="*",'33-Utilities'!K215,'33-Utilities'!N215="*",'33-Utilities'!M215,'33-Utilities'!P215="*",'33-Utilities'!O215,'33-Utilities'!R215="*",'33-Utilities'!Q215,'33-Utilities'!T215="*",'33-Utilities'!S215,'33-Utilities'!V215="*",'33-Utilities'!U215),"")</f>
        <v/>
      </c>
      <c r="H4920" s="236" t="e">
        <f>G4920/'Project Data'!$D$22</f>
        <v>#VALUE!</v>
      </c>
      <c r="I4920" s="186"/>
      <c r="J4920" s="224"/>
      <c r="K4920" s="404"/>
    </row>
    <row r="4921" spans="1:11" s="147" customFormat="1" ht="15" hidden="1" customHeight="1">
      <c r="A4921" s="198">
        <f>'33-Utilities'!A216</f>
        <v>0</v>
      </c>
      <c r="B4921" s="399" t="str">
        <f>'33-Utilities'!B216</f>
        <v>33 71 19.13 Electrical Manholes and Handholes</v>
      </c>
      <c r="C4921" s="399"/>
      <c r="D4921" s="402" t="str" cm="1">
        <f t="array" ref="D4921">_xlfn.IFNA(_xlfn.IFS('33-Utilities'!D216="*",'33-Utilities'!C216,'33-Utilities'!F216="*",'33-Utilities'!E216,'33-Utilities'!H216="*",'33-Utilities'!G216,'33-Utilities'!J216="*",'33-Utilities'!I216,'33-Utilities'!L216="*",'33-Utilities'!K216,'33-Utilities'!N216="*",'33-Utilities'!M216,'33-Utilities'!P216="*",'33-Utilities'!O216,'33-Utilities'!R216="*",'33-Utilities'!Q216,'33-Utilities'!T216="*",'33-Utilities'!S216),"")</f>
        <v/>
      </c>
      <c r="E4921" s="402" t="e">
        <f>D4921/'Project Data'!$D$22</f>
        <v>#VALUE!</v>
      </c>
      <c r="F4921" s="163" t="s">
        <v>44</v>
      </c>
      <c r="G4921" s="239" t="str" cm="1">
        <f t="array" ref="G4921">_xlfn.IFNA(_xlfn.IFS('33-Utilities'!F216="*",'33-Utilities'!E216,'33-Utilities'!H216="*",'33-Utilities'!G216,'33-Utilities'!J216="*",'33-Utilities'!I216,'33-Utilities'!L216="*",'33-Utilities'!K216,'33-Utilities'!N216="*",'33-Utilities'!M216,'33-Utilities'!P216="*",'33-Utilities'!O216,'33-Utilities'!R216="*",'33-Utilities'!Q216,'33-Utilities'!T216="*",'33-Utilities'!S216,'33-Utilities'!V216="*",'33-Utilities'!U216),"")</f>
        <v/>
      </c>
      <c r="H4921" s="236" t="e">
        <f>G4921/'Project Data'!$D$22</f>
        <v>#VALUE!</v>
      </c>
      <c r="I4921" s="186"/>
      <c r="J4921" s="224"/>
      <c r="K4921" s="404"/>
    </row>
    <row r="4922" spans="1:11" s="147" customFormat="1" ht="15" hidden="1" customHeight="1">
      <c r="A4922" s="198">
        <f>'33-Utilities'!A217</f>
        <v>0</v>
      </c>
      <c r="B4922" s="399" t="str">
        <f>'33-Utilities'!B217</f>
        <v>33 71 19.23 Trenched Electrical Underground Duct and Ductbanks</v>
      </c>
      <c r="C4922" s="399"/>
      <c r="D4922" s="402" t="str" cm="1">
        <f t="array" ref="D4922">_xlfn.IFNA(_xlfn.IFS('33-Utilities'!D217="*",'33-Utilities'!C217,'33-Utilities'!F217="*",'33-Utilities'!E217,'33-Utilities'!H217="*",'33-Utilities'!G217,'33-Utilities'!J217="*",'33-Utilities'!I217,'33-Utilities'!L217="*",'33-Utilities'!K217,'33-Utilities'!N217="*",'33-Utilities'!M217,'33-Utilities'!P217="*",'33-Utilities'!O217,'33-Utilities'!R217="*",'33-Utilities'!Q217,'33-Utilities'!T217="*",'33-Utilities'!S217),"")</f>
        <v/>
      </c>
      <c r="E4922" s="402" t="e">
        <f>D4922/'Project Data'!$D$22</f>
        <v>#VALUE!</v>
      </c>
      <c r="F4922" s="163" t="s">
        <v>44</v>
      </c>
      <c r="G4922" s="239" t="str" cm="1">
        <f t="array" ref="G4922">_xlfn.IFNA(_xlfn.IFS('33-Utilities'!F217="*",'33-Utilities'!E217,'33-Utilities'!H217="*",'33-Utilities'!G217,'33-Utilities'!J217="*",'33-Utilities'!I217,'33-Utilities'!L217="*",'33-Utilities'!K217,'33-Utilities'!N217="*",'33-Utilities'!M217,'33-Utilities'!P217="*",'33-Utilities'!O217,'33-Utilities'!R217="*",'33-Utilities'!Q217,'33-Utilities'!T217="*",'33-Utilities'!S217,'33-Utilities'!V217="*",'33-Utilities'!U217),"")</f>
        <v/>
      </c>
      <c r="H4922" s="236" t="e">
        <f>G4922/'Project Data'!$D$22</f>
        <v>#VALUE!</v>
      </c>
      <c r="I4922" s="186"/>
      <c r="J4922" s="224"/>
      <c r="K4922" s="404"/>
    </row>
    <row r="4923" spans="1:11" s="147" customFormat="1" ht="15" hidden="1" customHeight="1">
      <c r="A4923" s="198">
        <f>'33-Utilities'!A218</f>
        <v>0</v>
      </c>
      <c r="B4923" s="399" t="str">
        <f>'33-Utilities'!B218</f>
        <v>33 71 19.33 Trenchless Electrical Underground Duct and Ductbanks</v>
      </c>
      <c r="C4923" s="399"/>
      <c r="D4923" s="402" t="str" cm="1">
        <f t="array" ref="D4923">_xlfn.IFNA(_xlfn.IFS('33-Utilities'!D218="*",'33-Utilities'!C218,'33-Utilities'!F218="*",'33-Utilities'!E218,'33-Utilities'!H218="*",'33-Utilities'!G218,'33-Utilities'!J218="*",'33-Utilities'!I218,'33-Utilities'!L218="*",'33-Utilities'!K218,'33-Utilities'!N218="*",'33-Utilities'!M218,'33-Utilities'!P218="*",'33-Utilities'!O218,'33-Utilities'!R218="*",'33-Utilities'!Q218,'33-Utilities'!T218="*",'33-Utilities'!S218),"")</f>
        <v/>
      </c>
      <c r="E4923" s="402" t="e">
        <f>D4923/'Project Data'!$D$22</f>
        <v>#VALUE!</v>
      </c>
      <c r="F4923" s="163" t="s">
        <v>44</v>
      </c>
      <c r="G4923" s="239" t="str" cm="1">
        <f t="array" ref="G4923">_xlfn.IFNA(_xlfn.IFS('33-Utilities'!F218="*",'33-Utilities'!E218,'33-Utilities'!H218="*",'33-Utilities'!G218,'33-Utilities'!J218="*",'33-Utilities'!I218,'33-Utilities'!L218="*",'33-Utilities'!K218,'33-Utilities'!N218="*",'33-Utilities'!M218,'33-Utilities'!P218="*",'33-Utilities'!O218,'33-Utilities'!R218="*",'33-Utilities'!Q218,'33-Utilities'!T218="*",'33-Utilities'!S218,'33-Utilities'!V218="*",'33-Utilities'!U218),"")</f>
        <v/>
      </c>
      <c r="H4923" s="236" t="e">
        <f>G4923/'Project Data'!$D$22</f>
        <v>#VALUE!</v>
      </c>
      <c r="I4923" s="186"/>
      <c r="J4923" s="224"/>
      <c r="K4923" s="404"/>
    </row>
    <row r="4924" spans="1:11" s="147" customFormat="1" ht="15" hidden="1" customHeight="1">
      <c r="A4924" s="198">
        <f>'33-Utilities'!A219</f>
        <v>0</v>
      </c>
      <c r="B4924" s="399" t="str">
        <f>'33-Utilities'!B219</f>
        <v>33 71 26 Transmission and Distribution Equipment</v>
      </c>
      <c r="C4924" s="399"/>
      <c r="D4924" s="402" t="str" cm="1">
        <f t="array" ref="D4924">_xlfn.IFNA(_xlfn.IFS('33-Utilities'!D219="*",'33-Utilities'!C219,'33-Utilities'!F219="*",'33-Utilities'!E219,'33-Utilities'!H219="*",'33-Utilities'!G219,'33-Utilities'!J219="*",'33-Utilities'!I219,'33-Utilities'!L219="*",'33-Utilities'!K219,'33-Utilities'!N219="*",'33-Utilities'!M219,'33-Utilities'!P219="*",'33-Utilities'!O219,'33-Utilities'!R219="*",'33-Utilities'!Q219,'33-Utilities'!T219="*",'33-Utilities'!S219),"")</f>
        <v/>
      </c>
      <c r="E4924" s="402" t="e">
        <f>D4924/'Project Data'!$D$22</f>
        <v>#VALUE!</v>
      </c>
      <c r="F4924" s="163" t="s">
        <v>44</v>
      </c>
      <c r="G4924" s="239" t="str" cm="1">
        <f t="array" ref="G4924">_xlfn.IFNA(_xlfn.IFS('33-Utilities'!F219="*",'33-Utilities'!E219,'33-Utilities'!H219="*",'33-Utilities'!G219,'33-Utilities'!J219="*",'33-Utilities'!I219,'33-Utilities'!L219="*",'33-Utilities'!K219,'33-Utilities'!N219="*",'33-Utilities'!M219,'33-Utilities'!P219="*",'33-Utilities'!O219,'33-Utilities'!R219="*",'33-Utilities'!Q219,'33-Utilities'!T219="*",'33-Utilities'!S219,'33-Utilities'!V219="*",'33-Utilities'!U219),"")</f>
        <v/>
      </c>
      <c r="H4924" s="236" t="e">
        <f>G4924/'Project Data'!$D$22</f>
        <v>#VALUE!</v>
      </c>
      <c r="I4924" s="186"/>
      <c r="J4924" s="224"/>
      <c r="K4924" s="404"/>
    </row>
    <row r="4925" spans="1:11" s="147" customFormat="1" ht="15" hidden="1" customHeight="1">
      <c r="A4925" s="198">
        <f>'33-Utilities'!A220</f>
        <v>0</v>
      </c>
      <c r="B4925" s="399" t="str">
        <f>'33-Utilities'!B220</f>
        <v>33 71 26.23 Current Transformers</v>
      </c>
      <c r="C4925" s="399"/>
      <c r="D4925" s="402" t="str" cm="1">
        <f t="array" ref="D4925">_xlfn.IFNA(_xlfn.IFS('33-Utilities'!D220="*",'33-Utilities'!C220,'33-Utilities'!F220="*",'33-Utilities'!E220,'33-Utilities'!H220="*",'33-Utilities'!G220,'33-Utilities'!J220="*",'33-Utilities'!I220,'33-Utilities'!L220="*",'33-Utilities'!K220,'33-Utilities'!N220="*",'33-Utilities'!M220,'33-Utilities'!P220="*",'33-Utilities'!O220,'33-Utilities'!R220="*",'33-Utilities'!Q220,'33-Utilities'!T220="*",'33-Utilities'!S220),"")</f>
        <v/>
      </c>
      <c r="E4925" s="402" t="e">
        <f>D4925/'Project Data'!$D$22</f>
        <v>#VALUE!</v>
      </c>
      <c r="F4925" s="163" t="s">
        <v>44</v>
      </c>
      <c r="G4925" s="239" t="str" cm="1">
        <f t="array" ref="G4925">_xlfn.IFNA(_xlfn.IFS('33-Utilities'!F220="*",'33-Utilities'!E220,'33-Utilities'!H220="*",'33-Utilities'!G220,'33-Utilities'!J220="*",'33-Utilities'!I220,'33-Utilities'!L220="*",'33-Utilities'!K220,'33-Utilities'!N220="*",'33-Utilities'!M220,'33-Utilities'!P220="*",'33-Utilities'!O220,'33-Utilities'!R220="*",'33-Utilities'!Q220,'33-Utilities'!T220="*",'33-Utilities'!S220,'33-Utilities'!V220="*",'33-Utilities'!U220),"")</f>
        <v/>
      </c>
      <c r="H4925" s="236" t="e">
        <f>G4925/'Project Data'!$D$22</f>
        <v>#VALUE!</v>
      </c>
      <c r="I4925" s="186"/>
      <c r="J4925" s="224"/>
      <c r="K4925" s="404"/>
    </row>
    <row r="4926" spans="1:11" s="147" customFormat="1" ht="15" hidden="1" customHeight="1">
      <c r="A4926" s="198">
        <f>'33-Utilities'!A221</f>
        <v>0</v>
      </c>
      <c r="B4926" s="399" t="str">
        <f>'33-Utilities'!B221</f>
        <v>33 71 26.26 Potential Transformers</v>
      </c>
      <c r="C4926" s="399"/>
      <c r="D4926" s="402" t="str" cm="1">
        <f t="array" ref="D4926">_xlfn.IFNA(_xlfn.IFS('33-Utilities'!D221="*",'33-Utilities'!C221,'33-Utilities'!F221="*",'33-Utilities'!E221,'33-Utilities'!H221="*",'33-Utilities'!G221,'33-Utilities'!J221="*",'33-Utilities'!I221,'33-Utilities'!L221="*",'33-Utilities'!K221,'33-Utilities'!N221="*",'33-Utilities'!M221,'33-Utilities'!P221="*",'33-Utilities'!O221,'33-Utilities'!R221="*",'33-Utilities'!Q221,'33-Utilities'!T221="*",'33-Utilities'!S221),"")</f>
        <v/>
      </c>
      <c r="E4926" s="402" t="e">
        <f>D4926/'Project Data'!$D$22</f>
        <v>#VALUE!</v>
      </c>
      <c r="F4926" s="163" t="s">
        <v>44</v>
      </c>
      <c r="G4926" s="239" t="str" cm="1">
        <f t="array" ref="G4926">_xlfn.IFNA(_xlfn.IFS('33-Utilities'!F221="*",'33-Utilities'!E221,'33-Utilities'!H221="*",'33-Utilities'!G221,'33-Utilities'!J221="*",'33-Utilities'!I221,'33-Utilities'!L221="*",'33-Utilities'!K221,'33-Utilities'!N221="*",'33-Utilities'!M221,'33-Utilities'!P221="*",'33-Utilities'!O221,'33-Utilities'!R221="*",'33-Utilities'!Q221,'33-Utilities'!T221="*",'33-Utilities'!S221,'33-Utilities'!V221="*",'33-Utilities'!U221),"")</f>
        <v/>
      </c>
      <c r="H4926" s="236" t="e">
        <f>G4926/'Project Data'!$D$22</f>
        <v>#VALUE!</v>
      </c>
      <c r="I4926" s="186"/>
      <c r="J4926" s="224"/>
      <c r="K4926" s="404"/>
    </row>
    <row r="4927" spans="1:11" s="147" customFormat="1" ht="15" hidden="1" customHeight="1">
      <c r="A4927" s="198">
        <f>'33-Utilities'!A222</f>
        <v>0</v>
      </c>
      <c r="B4927" s="399" t="str">
        <f>'33-Utilities'!B222</f>
        <v>33 71 73 Electrical Utility Services</v>
      </c>
      <c r="C4927" s="399"/>
      <c r="D4927" s="402" t="str" cm="1">
        <f t="array" ref="D4927">_xlfn.IFNA(_xlfn.IFS('33-Utilities'!D222="*",'33-Utilities'!C222,'33-Utilities'!F222="*",'33-Utilities'!E222,'33-Utilities'!H222="*",'33-Utilities'!G222,'33-Utilities'!J222="*",'33-Utilities'!I222,'33-Utilities'!L222="*",'33-Utilities'!K222,'33-Utilities'!N222="*",'33-Utilities'!M222,'33-Utilities'!P222="*",'33-Utilities'!O222,'33-Utilities'!R222="*",'33-Utilities'!Q222,'33-Utilities'!T222="*",'33-Utilities'!S222),"")</f>
        <v/>
      </c>
      <c r="E4927" s="402" t="e">
        <f>D4927/'Project Data'!$D$22</f>
        <v>#VALUE!</v>
      </c>
      <c r="F4927" s="163" t="s">
        <v>44</v>
      </c>
      <c r="G4927" s="239" t="str" cm="1">
        <f t="array" ref="G4927">_xlfn.IFNA(_xlfn.IFS('33-Utilities'!F222="*",'33-Utilities'!E222,'33-Utilities'!H222="*",'33-Utilities'!G222,'33-Utilities'!J222="*",'33-Utilities'!I222,'33-Utilities'!L222="*",'33-Utilities'!K222,'33-Utilities'!N222="*",'33-Utilities'!M222,'33-Utilities'!P222="*",'33-Utilities'!O222,'33-Utilities'!R222="*",'33-Utilities'!Q222,'33-Utilities'!T222="*",'33-Utilities'!S222,'33-Utilities'!V222="*",'33-Utilities'!U222),"")</f>
        <v/>
      </c>
      <c r="H4927" s="236" t="e">
        <f>G4927/'Project Data'!$D$22</f>
        <v>#VALUE!</v>
      </c>
      <c r="I4927" s="186"/>
      <c r="J4927" s="224"/>
      <c r="K4927" s="404"/>
    </row>
    <row r="4928" spans="1:11" s="147" customFormat="1" ht="15" hidden="1" customHeight="1">
      <c r="A4928" s="198">
        <f>'33-Utilities'!A223</f>
        <v>0</v>
      </c>
      <c r="B4928" s="399" t="str">
        <f>'33-Utilities'!B223</f>
        <v>33 72 33.13 Relays</v>
      </c>
      <c r="C4928" s="399"/>
      <c r="D4928" s="402" t="str" cm="1">
        <f t="array" ref="D4928">_xlfn.IFNA(_xlfn.IFS('33-Utilities'!D223="*",'33-Utilities'!C223,'33-Utilities'!F223="*",'33-Utilities'!E223,'33-Utilities'!H223="*",'33-Utilities'!G223,'33-Utilities'!J223="*",'33-Utilities'!I223,'33-Utilities'!L223="*",'33-Utilities'!K223,'33-Utilities'!N223="*",'33-Utilities'!M223,'33-Utilities'!P223="*",'33-Utilities'!O223,'33-Utilities'!R223="*",'33-Utilities'!Q223,'33-Utilities'!T223="*",'33-Utilities'!S223),"")</f>
        <v/>
      </c>
      <c r="E4928" s="402" t="e">
        <f>D4928/'Project Data'!$D$22</f>
        <v>#VALUE!</v>
      </c>
      <c r="F4928" s="163" t="s">
        <v>44</v>
      </c>
      <c r="G4928" s="239" t="str" cm="1">
        <f t="array" ref="G4928">_xlfn.IFNA(_xlfn.IFS('33-Utilities'!F223="*",'33-Utilities'!E223,'33-Utilities'!H223="*",'33-Utilities'!G223,'33-Utilities'!J223="*",'33-Utilities'!I223,'33-Utilities'!L223="*",'33-Utilities'!K223,'33-Utilities'!N223="*",'33-Utilities'!M223,'33-Utilities'!P223="*",'33-Utilities'!O223,'33-Utilities'!R223="*",'33-Utilities'!Q223,'33-Utilities'!T223="*",'33-Utilities'!S223,'33-Utilities'!V223="*",'33-Utilities'!U223),"")</f>
        <v/>
      </c>
      <c r="H4928" s="236" t="e">
        <f>G4928/'Project Data'!$D$22</f>
        <v>#VALUE!</v>
      </c>
      <c r="I4928" s="186"/>
      <c r="J4928" s="224"/>
      <c r="K4928" s="404"/>
    </row>
    <row r="4929" spans="1:11" s="147" customFormat="1" ht="15" hidden="1" customHeight="1">
      <c r="A4929" s="198">
        <f>'33-Utilities'!A224</f>
        <v>0</v>
      </c>
      <c r="B4929" s="399" t="str">
        <f>'33-Utilities'!B224</f>
        <v>33 73 00 Utility Transformers</v>
      </c>
      <c r="C4929" s="399"/>
      <c r="D4929" s="402" t="str" cm="1">
        <f t="array" ref="D4929">_xlfn.IFNA(_xlfn.IFS('33-Utilities'!D224="*",'33-Utilities'!C224,'33-Utilities'!F224="*",'33-Utilities'!E224,'33-Utilities'!H224="*",'33-Utilities'!G224,'33-Utilities'!J224="*",'33-Utilities'!I224,'33-Utilities'!L224="*",'33-Utilities'!K224,'33-Utilities'!N224="*",'33-Utilities'!M224,'33-Utilities'!P224="*",'33-Utilities'!O224,'33-Utilities'!R224="*",'33-Utilities'!Q224,'33-Utilities'!T224="*",'33-Utilities'!S224),"")</f>
        <v/>
      </c>
      <c r="E4929" s="402" t="e">
        <f>D4929/'Project Data'!$D$22</f>
        <v>#VALUE!</v>
      </c>
      <c r="F4929" s="163" t="s">
        <v>44</v>
      </c>
      <c r="G4929" s="239" t="str" cm="1">
        <f t="array" ref="G4929">_xlfn.IFNA(_xlfn.IFS('33-Utilities'!F224="*",'33-Utilities'!E224,'33-Utilities'!H224="*",'33-Utilities'!G224,'33-Utilities'!J224="*",'33-Utilities'!I224,'33-Utilities'!L224="*",'33-Utilities'!K224,'33-Utilities'!N224="*",'33-Utilities'!M224,'33-Utilities'!P224="*",'33-Utilities'!O224,'33-Utilities'!R224="*",'33-Utilities'!Q224,'33-Utilities'!T224="*",'33-Utilities'!S224,'33-Utilities'!V224="*",'33-Utilities'!U224),"")</f>
        <v/>
      </c>
      <c r="H4929" s="236" t="e">
        <f>G4929/'Project Data'!$D$22</f>
        <v>#VALUE!</v>
      </c>
      <c r="I4929" s="186"/>
      <c r="J4929" s="224"/>
      <c r="K4929" s="404"/>
    </row>
    <row r="4930" spans="1:11" s="147" customFormat="1" ht="15" hidden="1" customHeight="1">
      <c r="A4930" s="198">
        <f>'33-Utilities'!A225</f>
        <v>0</v>
      </c>
      <c r="B4930" s="399" t="str">
        <f>'33-Utilities'!B225</f>
        <v>33 79 00 Site Grounding</v>
      </c>
      <c r="C4930" s="399"/>
      <c r="D4930" s="402" t="str" cm="1">
        <f t="array" ref="D4930">_xlfn.IFNA(_xlfn.IFS('33-Utilities'!D225="*",'33-Utilities'!C225,'33-Utilities'!F225="*",'33-Utilities'!E225,'33-Utilities'!H225="*",'33-Utilities'!G225,'33-Utilities'!J225="*",'33-Utilities'!I225,'33-Utilities'!L225="*",'33-Utilities'!K225,'33-Utilities'!N225="*",'33-Utilities'!M225,'33-Utilities'!P225="*",'33-Utilities'!O225,'33-Utilities'!R225="*",'33-Utilities'!Q225,'33-Utilities'!T225="*",'33-Utilities'!S225),"")</f>
        <v/>
      </c>
      <c r="E4930" s="402" t="e">
        <f>D4930/'Project Data'!$D$22</f>
        <v>#VALUE!</v>
      </c>
      <c r="F4930" s="163" t="s">
        <v>44</v>
      </c>
      <c r="G4930" s="239" t="str" cm="1">
        <f t="array" ref="G4930">_xlfn.IFNA(_xlfn.IFS('33-Utilities'!F225="*",'33-Utilities'!E225,'33-Utilities'!H225="*",'33-Utilities'!G225,'33-Utilities'!J225="*",'33-Utilities'!I225,'33-Utilities'!L225="*",'33-Utilities'!K225,'33-Utilities'!N225="*",'33-Utilities'!M225,'33-Utilities'!P225="*",'33-Utilities'!O225,'33-Utilities'!R225="*",'33-Utilities'!Q225,'33-Utilities'!T225="*",'33-Utilities'!S225,'33-Utilities'!V225="*",'33-Utilities'!U225),"")</f>
        <v/>
      </c>
      <c r="H4930" s="236" t="e">
        <f>G4930/'Project Data'!$D$22</f>
        <v>#VALUE!</v>
      </c>
      <c r="I4930" s="186"/>
      <c r="J4930" s="224"/>
      <c r="K4930" s="404"/>
    </row>
    <row r="4931" spans="1:11" s="147" customFormat="1" ht="15" hidden="1" customHeight="1">
      <c r="A4931" s="198">
        <f>'33-Utilities'!A226</f>
        <v>0</v>
      </c>
      <c r="B4931" s="399" t="str">
        <f>'33-Utilities'!B226</f>
        <v>33 79 13 Site Improvement Grounding</v>
      </c>
      <c r="C4931" s="399"/>
      <c r="D4931" s="402" t="str" cm="1">
        <f t="array" ref="D4931">_xlfn.IFNA(_xlfn.IFS('33-Utilities'!D226="*",'33-Utilities'!C226,'33-Utilities'!F226="*",'33-Utilities'!E226,'33-Utilities'!H226="*",'33-Utilities'!G226,'33-Utilities'!J226="*",'33-Utilities'!I226,'33-Utilities'!L226="*",'33-Utilities'!K226,'33-Utilities'!N226="*",'33-Utilities'!M226,'33-Utilities'!P226="*",'33-Utilities'!O226,'33-Utilities'!R226="*",'33-Utilities'!Q226,'33-Utilities'!T226="*",'33-Utilities'!S226),"")</f>
        <v/>
      </c>
      <c r="E4931" s="402" t="e">
        <f>D4931/'Project Data'!$D$22</f>
        <v>#VALUE!</v>
      </c>
      <c r="F4931" s="163" t="s">
        <v>44</v>
      </c>
      <c r="G4931" s="239" t="str" cm="1">
        <f t="array" ref="G4931">_xlfn.IFNA(_xlfn.IFS('33-Utilities'!F226="*",'33-Utilities'!E226,'33-Utilities'!H226="*",'33-Utilities'!G226,'33-Utilities'!J226="*",'33-Utilities'!I226,'33-Utilities'!L226="*",'33-Utilities'!K226,'33-Utilities'!N226="*",'33-Utilities'!M226,'33-Utilities'!P226="*",'33-Utilities'!O226,'33-Utilities'!R226="*",'33-Utilities'!Q226,'33-Utilities'!T226="*",'33-Utilities'!S226,'33-Utilities'!V226="*",'33-Utilities'!U226),"")</f>
        <v/>
      </c>
      <c r="H4931" s="236" t="e">
        <f>G4931/'Project Data'!$D$22</f>
        <v>#VALUE!</v>
      </c>
      <c r="I4931" s="186"/>
      <c r="J4931" s="224"/>
      <c r="K4931" s="404"/>
    </row>
    <row r="4932" spans="1:11" s="147" customFormat="1" ht="15" hidden="1" customHeight="1">
      <c r="A4932" s="198">
        <f>'33-Utilities'!A227</f>
        <v>0</v>
      </c>
      <c r="B4932" s="399" t="str">
        <f>'33-Utilities'!B227</f>
        <v>33 79 19 Utilities Grounding</v>
      </c>
      <c r="C4932" s="399"/>
      <c r="D4932" s="402" t="str" cm="1">
        <f t="array" ref="D4932">_xlfn.IFNA(_xlfn.IFS('33-Utilities'!D227="*",'33-Utilities'!C227,'33-Utilities'!F227="*",'33-Utilities'!E227,'33-Utilities'!H227="*",'33-Utilities'!G227,'33-Utilities'!J227="*",'33-Utilities'!I227,'33-Utilities'!L227="*",'33-Utilities'!K227,'33-Utilities'!N227="*",'33-Utilities'!M227,'33-Utilities'!P227="*",'33-Utilities'!O227,'33-Utilities'!R227="*",'33-Utilities'!Q227,'33-Utilities'!T227="*",'33-Utilities'!S227),"")</f>
        <v/>
      </c>
      <c r="E4932" s="402" t="e">
        <f>D4932/'Project Data'!$D$22</f>
        <v>#VALUE!</v>
      </c>
      <c r="F4932" s="163" t="s">
        <v>44</v>
      </c>
      <c r="G4932" s="239" t="str" cm="1">
        <f t="array" ref="G4932">_xlfn.IFNA(_xlfn.IFS('33-Utilities'!F227="*",'33-Utilities'!E227,'33-Utilities'!H227="*",'33-Utilities'!G227,'33-Utilities'!J227="*",'33-Utilities'!I227,'33-Utilities'!L227="*",'33-Utilities'!K227,'33-Utilities'!N227="*",'33-Utilities'!M227,'33-Utilities'!P227="*",'33-Utilities'!O227,'33-Utilities'!R227="*",'33-Utilities'!Q227,'33-Utilities'!T227="*",'33-Utilities'!S227,'33-Utilities'!V227="*",'33-Utilities'!U227),"")</f>
        <v/>
      </c>
      <c r="H4932" s="236" t="e">
        <f>G4932/'Project Data'!$D$22</f>
        <v>#VALUE!</v>
      </c>
      <c r="I4932" s="186"/>
      <c r="J4932" s="224"/>
      <c r="K4932" s="404"/>
    </row>
    <row r="4933" spans="1:11" s="147" customFormat="1" ht="15" hidden="1" customHeight="1">
      <c r="A4933" s="198">
        <f>'33-Utilities'!A228</f>
        <v>0</v>
      </c>
      <c r="B4933" s="399" t="str">
        <f>'33-Utilities'!B228</f>
        <v>33 79 19.13 Electrical Utilities Grounding</v>
      </c>
      <c r="C4933" s="399"/>
      <c r="D4933" s="402" t="str" cm="1">
        <f t="array" ref="D4933">_xlfn.IFNA(_xlfn.IFS('33-Utilities'!D228="*",'33-Utilities'!C228,'33-Utilities'!F228="*",'33-Utilities'!E228,'33-Utilities'!H228="*",'33-Utilities'!G228,'33-Utilities'!J228="*",'33-Utilities'!I228,'33-Utilities'!L228="*",'33-Utilities'!K228,'33-Utilities'!N228="*",'33-Utilities'!M228,'33-Utilities'!P228="*",'33-Utilities'!O228,'33-Utilities'!R228="*",'33-Utilities'!Q228,'33-Utilities'!T228="*",'33-Utilities'!S228),"")</f>
        <v/>
      </c>
      <c r="E4933" s="402" t="e">
        <f>D4933/'Project Data'!$D$22</f>
        <v>#VALUE!</v>
      </c>
      <c r="F4933" s="163" t="s">
        <v>44</v>
      </c>
      <c r="G4933" s="239" t="str" cm="1">
        <f t="array" ref="G4933">_xlfn.IFNA(_xlfn.IFS('33-Utilities'!F228="*",'33-Utilities'!E228,'33-Utilities'!H228="*",'33-Utilities'!G228,'33-Utilities'!J228="*",'33-Utilities'!I228,'33-Utilities'!L228="*",'33-Utilities'!K228,'33-Utilities'!N228="*",'33-Utilities'!M228,'33-Utilities'!P228="*",'33-Utilities'!O228,'33-Utilities'!R228="*",'33-Utilities'!Q228,'33-Utilities'!T228="*",'33-Utilities'!S228,'33-Utilities'!V228="*",'33-Utilities'!U228),"")</f>
        <v/>
      </c>
      <c r="H4933" s="236" t="e">
        <f>G4933/'Project Data'!$D$22</f>
        <v>#VALUE!</v>
      </c>
      <c r="I4933" s="186"/>
      <c r="J4933" s="224"/>
      <c r="K4933" s="404"/>
    </row>
    <row r="4934" spans="1:11" s="147" customFormat="1" ht="15" hidden="1" customHeight="1">
      <c r="A4934" s="198">
        <f>'33-Utilities'!A229</f>
        <v>0</v>
      </c>
      <c r="B4934" s="399" t="str">
        <f>'33-Utilities'!B229</f>
        <v>33 79 19.16 Communications Utilities Grounding</v>
      </c>
      <c r="C4934" s="399"/>
      <c r="D4934" s="402" t="str" cm="1">
        <f t="array" ref="D4934">_xlfn.IFNA(_xlfn.IFS('33-Utilities'!D229="*",'33-Utilities'!C229,'33-Utilities'!F229="*",'33-Utilities'!E229,'33-Utilities'!H229="*",'33-Utilities'!G229,'33-Utilities'!J229="*",'33-Utilities'!I229,'33-Utilities'!L229="*",'33-Utilities'!K229,'33-Utilities'!N229="*",'33-Utilities'!M229,'33-Utilities'!P229="*",'33-Utilities'!O229,'33-Utilities'!R229="*",'33-Utilities'!Q229,'33-Utilities'!T229="*",'33-Utilities'!S229),"")</f>
        <v/>
      </c>
      <c r="E4934" s="402" t="e">
        <f>D4934/'Project Data'!$D$22</f>
        <v>#VALUE!</v>
      </c>
      <c r="F4934" s="163" t="s">
        <v>44</v>
      </c>
      <c r="G4934" s="239" t="str" cm="1">
        <f t="array" ref="G4934">_xlfn.IFNA(_xlfn.IFS('33-Utilities'!F229="*",'33-Utilities'!E229,'33-Utilities'!H229="*",'33-Utilities'!G229,'33-Utilities'!J229="*",'33-Utilities'!I229,'33-Utilities'!L229="*",'33-Utilities'!K229,'33-Utilities'!N229="*",'33-Utilities'!M229,'33-Utilities'!P229="*",'33-Utilities'!O229,'33-Utilities'!R229="*",'33-Utilities'!Q229,'33-Utilities'!T229="*",'33-Utilities'!S229,'33-Utilities'!V229="*",'33-Utilities'!U229),"")</f>
        <v/>
      </c>
      <c r="H4934" s="236" t="e">
        <f>G4934/'Project Data'!$D$22</f>
        <v>#VALUE!</v>
      </c>
      <c r="I4934" s="186"/>
      <c r="J4934" s="224"/>
      <c r="K4934" s="404"/>
    </row>
    <row r="4935" spans="1:11" s="147" customFormat="1" ht="15" hidden="1" customHeight="1">
      <c r="A4935" s="198">
        <f>'33-Utilities'!A230</f>
        <v>0</v>
      </c>
      <c r="B4935" s="399" t="str">
        <f>'33-Utilities'!B230</f>
        <v>33 79 93.19 Lightning Strike Warning Devices</v>
      </c>
      <c r="C4935" s="399"/>
      <c r="D4935" s="402" t="str" cm="1">
        <f t="array" ref="D4935">_xlfn.IFNA(_xlfn.IFS('33-Utilities'!D230="*",'33-Utilities'!C230,'33-Utilities'!F230="*",'33-Utilities'!E230,'33-Utilities'!H230="*",'33-Utilities'!G230,'33-Utilities'!J230="*",'33-Utilities'!I230,'33-Utilities'!L230="*",'33-Utilities'!K230,'33-Utilities'!N230="*",'33-Utilities'!M230,'33-Utilities'!P230="*",'33-Utilities'!O230,'33-Utilities'!R230="*",'33-Utilities'!Q230,'33-Utilities'!T230="*",'33-Utilities'!S230),"")</f>
        <v/>
      </c>
      <c r="E4935" s="402" t="e">
        <f>D4935/'Project Data'!$D$22</f>
        <v>#VALUE!</v>
      </c>
      <c r="F4935" s="163" t="s">
        <v>44</v>
      </c>
      <c r="G4935" s="239" t="str" cm="1">
        <f t="array" ref="G4935">_xlfn.IFNA(_xlfn.IFS('33-Utilities'!F230="*",'33-Utilities'!E230,'33-Utilities'!H230="*",'33-Utilities'!G230,'33-Utilities'!J230="*",'33-Utilities'!I230,'33-Utilities'!L230="*",'33-Utilities'!K230,'33-Utilities'!N230="*",'33-Utilities'!M230,'33-Utilities'!P230="*",'33-Utilities'!O230,'33-Utilities'!R230="*",'33-Utilities'!Q230,'33-Utilities'!T230="*",'33-Utilities'!S230,'33-Utilities'!V230="*",'33-Utilities'!U230),"")</f>
        <v/>
      </c>
      <c r="H4935" s="236" t="e">
        <f>G4935/'Project Data'!$D$22</f>
        <v>#VALUE!</v>
      </c>
      <c r="I4935" s="186"/>
      <c r="J4935" s="224"/>
      <c r="K4935" s="404"/>
    </row>
    <row r="4936" spans="1:11" s="147" customFormat="1" ht="15" hidden="1" customHeight="1">
      <c r="A4936" s="398" t="str">
        <f>'33-Utilities'!A231</f>
        <v xml:space="preserve"> </v>
      </c>
      <c r="B4936" s="399" t="str">
        <f>'33-Utilities'!B231</f>
        <v>33 80 00 Communications Utilities</v>
      </c>
      <c r="C4936" s="399"/>
      <c r="D4936" s="402" t="str" cm="1">
        <f t="array" ref="D4936">_xlfn.IFNA(_xlfn.IFS('33-Utilities'!D231="*",'33-Utilities'!C231,'33-Utilities'!F231="*",'33-Utilities'!E231,'33-Utilities'!H231="*",'33-Utilities'!G231,'33-Utilities'!J231="*",'33-Utilities'!I231,'33-Utilities'!L231="*",'33-Utilities'!K231,'33-Utilities'!N231="*",'33-Utilities'!M231,'33-Utilities'!P231="*",'33-Utilities'!O231,'33-Utilities'!R231="*",'33-Utilities'!Q231,'33-Utilities'!T231="*",'33-Utilities'!S231),"")</f>
        <v/>
      </c>
      <c r="E4936" s="402" t="e">
        <f>D4936/'Project Data'!$D$22</f>
        <v>#VALUE!</v>
      </c>
      <c r="F4936" s="422" t="s">
        <v>44</v>
      </c>
      <c r="G4936" s="423" t="str" cm="1">
        <f t="array" ref="G4936">_xlfn.IFNA(_xlfn.IFS('33-Utilities'!F231="*",'33-Utilities'!E231,'33-Utilities'!H231="*",'33-Utilities'!G231,'33-Utilities'!J231="*",'33-Utilities'!I231,'33-Utilities'!L231="*",'33-Utilities'!K231,'33-Utilities'!N231="*",'33-Utilities'!M231,'33-Utilities'!P231="*",'33-Utilities'!O231,'33-Utilities'!R231="*",'33-Utilities'!Q231,'33-Utilities'!T231="*",'33-Utilities'!S231,'33-Utilities'!V231="*",'33-Utilities'!U231),"")</f>
        <v/>
      </c>
      <c r="H4936" s="402" t="e">
        <f>G4936/'Project Data'!$D$22</f>
        <v>#VALUE!</v>
      </c>
      <c r="I4936" s="426"/>
      <c r="J4936" s="427"/>
      <c r="K4936" s="404"/>
    </row>
    <row r="4937" spans="1:11" s="147" customFormat="1" ht="15" hidden="1" customHeight="1">
      <c r="A4937" s="198">
        <f>'33-Utilities'!A232</f>
        <v>0</v>
      </c>
      <c r="B4937" s="235" t="str">
        <f>'33-Utilities'!B232</f>
        <v>33 81 00 Communications Structures</v>
      </c>
      <c r="C4937" s="254"/>
      <c r="D4937" s="402" t="str" cm="1">
        <f t="array" ref="D4937">_xlfn.IFNA(_xlfn.IFS('33-Utilities'!D232="*",'33-Utilities'!C232,'33-Utilities'!F232="*",'33-Utilities'!E232,'33-Utilities'!H232="*",'33-Utilities'!G232,'33-Utilities'!J232="*",'33-Utilities'!I232,'33-Utilities'!L232="*",'33-Utilities'!K232,'33-Utilities'!N232="*",'33-Utilities'!M232,'33-Utilities'!P232="*",'33-Utilities'!O232,'33-Utilities'!R232="*",'33-Utilities'!Q232,'33-Utilities'!T232="*",'33-Utilities'!S232),"")</f>
        <v/>
      </c>
      <c r="E4937" s="402" t="e">
        <f>D4937/'Project Data'!$D$22</f>
        <v>#VALUE!</v>
      </c>
      <c r="F4937" s="163" t="s">
        <v>44</v>
      </c>
      <c r="G4937" s="239" t="str" cm="1">
        <f t="array" ref="G4937">_xlfn.IFNA(_xlfn.IFS('33-Utilities'!F232="*",'33-Utilities'!E232,'33-Utilities'!H232="*",'33-Utilities'!G232,'33-Utilities'!J232="*",'33-Utilities'!I232,'33-Utilities'!L232="*",'33-Utilities'!K232,'33-Utilities'!N232="*",'33-Utilities'!M232,'33-Utilities'!P232="*",'33-Utilities'!O232,'33-Utilities'!R232="*",'33-Utilities'!Q232,'33-Utilities'!T232="*",'33-Utilities'!S232,'33-Utilities'!V232="*",'33-Utilities'!U232),"")</f>
        <v/>
      </c>
      <c r="H4937" s="236" t="e">
        <f>G4937/'Project Data'!$D$22</f>
        <v>#VALUE!</v>
      </c>
      <c r="I4937" s="186"/>
      <c r="J4937" s="224"/>
      <c r="K4937" s="404"/>
    </row>
    <row r="4938" spans="1:11" s="147" customFormat="1" ht="15" hidden="1" customHeight="1">
      <c r="A4938" s="198">
        <f>'33-Utilities'!A233</f>
        <v>0</v>
      </c>
      <c r="B4938" s="235" t="str">
        <f>'33-Utilities'!B233</f>
        <v>33 81 29 Communications Vaults, Pedestals, and Enclosures</v>
      </c>
      <c r="C4938" s="254"/>
      <c r="D4938" s="239" t="str" cm="1">
        <f t="array" ref="D4938">_xlfn.IFNA(_xlfn.IFS('33-Utilities'!D233="*",'33-Utilities'!C233,'33-Utilities'!F233="*",'33-Utilities'!E233,'33-Utilities'!H233="*",'33-Utilities'!G233,'33-Utilities'!J233="*",'33-Utilities'!I233,'33-Utilities'!L233="*",'33-Utilities'!K233,'33-Utilities'!N233="*",'33-Utilities'!M233,'33-Utilities'!P233="*",'33-Utilities'!O233,'33-Utilities'!R233="*",'33-Utilities'!Q233,'33-Utilities'!T233="*",'33-Utilities'!S233),"")</f>
        <v/>
      </c>
      <c r="E4938" s="622" t="e">
        <f>D4938/'Project Data'!$D$22</f>
        <v>#VALUE!</v>
      </c>
      <c r="F4938" s="163" t="s">
        <v>44</v>
      </c>
      <c r="G4938" s="239" t="str" cm="1">
        <f t="array" ref="G4938">_xlfn.IFNA(_xlfn.IFS('33-Utilities'!F233="*",'33-Utilities'!E233,'33-Utilities'!H233="*",'33-Utilities'!G233,'33-Utilities'!J233="*",'33-Utilities'!I233,'33-Utilities'!L233="*",'33-Utilities'!K233,'33-Utilities'!N233="*",'33-Utilities'!M233,'33-Utilities'!P233="*",'33-Utilities'!O233,'33-Utilities'!R233="*",'33-Utilities'!Q233,'33-Utilities'!T233="*",'33-Utilities'!S233,'33-Utilities'!V233="*",'33-Utilities'!U233),"")</f>
        <v/>
      </c>
      <c r="H4938" s="236" t="e">
        <f>G4938/'Project Data'!$D$22</f>
        <v>#VALUE!</v>
      </c>
      <c r="I4938" s="186"/>
      <c r="J4938" s="224"/>
      <c r="K4938" s="242"/>
    </row>
    <row r="4939" spans="1:11" s="147" customFormat="1" ht="15" hidden="1" customHeight="1">
      <c r="A4939" s="198">
        <f>'33-Utilities'!A234</f>
        <v>0</v>
      </c>
      <c r="B4939" s="235" t="str">
        <f>'33-Utilities'!B234</f>
        <v>33 81 63 Cell Site Shelter Equipment</v>
      </c>
      <c r="C4939" s="254"/>
      <c r="D4939" s="239" t="str" cm="1">
        <f t="array" ref="D4939">_xlfn.IFNA(_xlfn.IFS('33-Utilities'!D234="*",'33-Utilities'!C234,'33-Utilities'!F234="*",'33-Utilities'!E234,'33-Utilities'!H234="*",'33-Utilities'!G234,'33-Utilities'!J234="*",'33-Utilities'!I234,'33-Utilities'!L234="*",'33-Utilities'!K234,'33-Utilities'!N234="*",'33-Utilities'!M234,'33-Utilities'!P234="*",'33-Utilities'!O234,'33-Utilities'!R234="*",'33-Utilities'!Q234,'33-Utilities'!T234="*",'33-Utilities'!S234),"")</f>
        <v/>
      </c>
      <c r="E4939" s="622" t="e">
        <f>D4939/'Project Data'!$D$22</f>
        <v>#VALUE!</v>
      </c>
      <c r="F4939" s="163" t="s">
        <v>44</v>
      </c>
      <c r="G4939" s="239" t="str" cm="1">
        <f t="array" ref="G4939">_xlfn.IFNA(_xlfn.IFS('33-Utilities'!F234="*",'33-Utilities'!E234,'33-Utilities'!H234="*",'33-Utilities'!G234,'33-Utilities'!J234="*",'33-Utilities'!I234,'33-Utilities'!L234="*",'33-Utilities'!K234,'33-Utilities'!N234="*",'33-Utilities'!M234,'33-Utilities'!P234="*",'33-Utilities'!O234,'33-Utilities'!R234="*",'33-Utilities'!Q234,'33-Utilities'!T234="*",'33-Utilities'!S234,'33-Utilities'!V234="*",'33-Utilities'!U234),"")</f>
        <v/>
      </c>
      <c r="H4939" s="236" t="e">
        <f>G4939/'Project Data'!$D$22</f>
        <v>#VALUE!</v>
      </c>
      <c r="I4939" s="186"/>
      <c r="J4939" s="224"/>
      <c r="K4939" s="242"/>
    </row>
    <row r="4940" spans="1:11" s="147" customFormat="1" ht="15" hidden="1" customHeight="1">
      <c r="A4940" s="198">
        <f>'33-Utilities'!A235</f>
        <v>0</v>
      </c>
      <c r="B4940" s="235" t="str">
        <f>'33-Utilities'!B235</f>
        <v>33 81 63.16 DC Rectifiers</v>
      </c>
      <c r="C4940" s="254"/>
      <c r="D4940" s="239" t="str" cm="1">
        <f t="array" ref="D4940">_xlfn.IFNA(_xlfn.IFS('33-Utilities'!D235="*",'33-Utilities'!C235,'33-Utilities'!F235="*",'33-Utilities'!E235,'33-Utilities'!H235="*",'33-Utilities'!G235,'33-Utilities'!J235="*",'33-Utilities'!I235,'33-Utilities'!L235="*",'33-Utilities'!K235,'33-Utilities'!N235="*",'33-Utilities'!M235,'33-Utilities'!P235="*",'33-Utilities'!O235,'33-Utilities'!R235="*",'33-Utilities'!Q235,'33-Utilities'!T235="*",'33-Utilities'!S235),"")</f>
        <v/>
      </c>
      <c r="E4940" s="622" t="e">
        <f>D4940/'Project Data'!$D$22</f>
        <v>#VALUE!</v>
      </c>
      <c r="F4940" s="163" t="s">
        <v>44</v>
      </c>
      <c r="G4940" s="239" t="str" cm="1">
        <f t="array" ref="G4940">_xlfn.IFNA(_xlfn.IFS('33-Utilities'!F235="*",'33-Utilities'!E235,'33-Utilities'!H235="*",'33-Utilities'!G235,'33-Utilities'!J235="*",'33-Utilities'!I235,'33-Utilities'!L235="*",'33-Utilities'!K235,'33-Utilities'!N235="*",'33-Utilities'!M235,'33-Utilities'!P235="*",'33-Utilities'!O235,'33-Utilities'!R235="*",'33-Utilities'!Q235,'33-Utilities'!T235="*",'33-Utilities'!S235,'33-Utilities'!V235="*",'33-Utilities'!U235),"")</f>
        <v/>
      </c>
      <c r="H4940" s="236" t="e">
        <f>G4940/'Project Data'!$D$22</f>
        <v>#VALUE!</v>
      </c>
      <c r="I4940" s="186"/>
      <c r="J4940" s="224"/>
      <c r="K4940" s="242"/>
    </row>
    <row r="4941" spans="1:11" s="147" customFormat="1" ht="15" hidden="1" customHeight="1">
      <c r="A4941" s="198">
        <f>'33-Utilities'!A236</f>
        <v>0</v>
      </c>
      <c r="B4941" s="235" t="str">
        <f>'33-Utilities'!B236</f>
        <v>33 82 23 Optical Fiber Communications Transmission and Distribution Cabling</v>
      </c>
      <c r="C4941" s="254"/>
      <c r="D4941" s="239" t="str" cm="1">
        <f t="array" ref="D4941">_xlfn.IFNA(_xlfn.IFS('33-Utilities'!D236="*",'33-Utilities'!C236,'33-Utilities'!F236="*",'33-Utilities'!E236,'33-Utilities'!H236="*",'33-Utilities'!G236,'33-Utilities'!J236="*",'33-Utilities'!I236,'33-Utilities'!L236="*",'33-Utilities'!K236,'33-Utilities'!N236="*",'33-Utilities'!M236,'33-Utilities'!P236="*",'33-Utilities'!O236,'33-Utilities'!R236="*",'33-Utilities'!Q236,'33-Utilities'!T236="*",'33-Utilities'!S236),"")</f>
        <v/>
      </c>
      <c r="E4941" s="622" t="e">
        <f>D4941/'Project Data'!$D$22</f>
        <v>#VALUE!</v>
      </c>
      <c r="F4941" s="163" t="s">
        <v>44</v>
      </c>
      <c r="G4941" s="239" t="str" cm="1">
        <f t="array" ref="G4941">_xlfn.IFNA(_xlfn.IFS('33-Utilities'!F236="*",'33-Utilities'!E236,'33-Utilities'!H236="*",'33-Utilities'!G236,'33-Utilities'!J236="*",'33-Utilities'!I236,'33-Utilities'!L236="*",'33-Utilities'!K236,'33-Utilities'!N236="*",'33-Utilities'!M236,'33-Utilities'!P236="*",'33-Utilities'!O236,'33-Utilities'!R236="*",'33-Utilities'!Q236,'33-Utilities'!T236="*",'33-Utilities'!S236,'33-Utilities'!V236="*",'33-Utilities'!U236),"")</f>
        <v/>
      </c>
      <c r="H4941" s="236" t="e">
        <f>G4941/'Project Data'!$D$22</f>
        <v>#VALUE!</v>
      </c>
      <c r="I4941" s="186"/>
      <c r="J4941" s="224"/>
      <c r="K4941" s="242"/>
    </row>
    <row r="4942" spans="1:11" s="147" customFormat="1" ht="15" hidden="1" customHeight="1">
      <c r="A4942" s="198">
        <f>'33-Utilities'!A237</f>
        <v>0</v>
      </c>
      <c r="B4942" s="235" t="str">
        <f>'33-Utilities'!B237</f>
        <v>33 82 23.13 Optical Fiber Splicing and Terminations</v>
      </c>
      <c r="C4942" s="254"/>
      <c r="D4942" s="239" t="str" cm="1">
        <f t="array" ref="D4942">_xlfn.IFNA(_xlfn.IFS('33-Utilities'!D237="*",'33-Utilities'!C237,'33-Utilities'!F237="*",'33-Utilities'!E237,'33-Utilities'!H237="*",'33-Utilities'!G237,'33-Utilities'!J237="*",'33-Utilities'!I237,'33-Utilities'!L237="*",'33-Utilities'!K237,'33-Utilities'!N237="*",'33-Utilities'!M237,'33-Utilities'!P237="*",'33-Utilities'!O237,'33-Utilities'!R237="*",'33-Utilities'!Q237,'33-Utilities'!T237="*",'33-Utilities'!S237),"")</f>
        <v/>
      </c>
      <c r="E4942" s="622" t="e">
        <f>D4942/'Project Data'!$D$22</f>
        <v>#VALUE!</v>
      </c>
      <c r="F4942" s="163" t="s">
        <v>44</v>
      </c>
      <c r="G4942" s="239" t="str" cm="1">
        <f t="array" ref="G4942">_xlfn.IFNA(_xlfn.IFS('33-Utilities'!F237="*",'33-Utilities'!E237,'33-Utilities'!H237="*",'33-Utilities'!G237,'33-Utilities'!J237="*",'33-Utilities'!I237,'33-Utilities'!L237="*",'33-Utilities'!K237,'33-Utilities'!N237="*",'33-Utilities'!M237,'33-Utilities'!P237="*",'33-Utilities'!O237,'33-Utilities'!R237="*",'33-Utilities'!Q237,'33-Utilities'!T237="*",'33-Utilities'!S237,'33-Utilities'!V237="*",'33-Utilities'!U237),"")</f>
        <v/>
      </c>
      <c r="H4942" s="236" t="e">
        <f>G4942/'Project Data'!$D$22</f>
        <v>#VALUE!</v>
      </c>
      <c r="I4942" s="186"/>
      <c r="J4942" s="224"/>
      <c r="K4942" s="242"/>
    </row>
    <row r="4943" spans="1:11" s="147" customFormat="1" ht="15" hidden="1" customHeight="1">
      <c r="A4943" s="198">
        <f>'33-Utilities'!A238</f>
        <v>0</v>
      </c>
      <c r="B4943" s="235" t="str">
        <f>'33-Utilities'!B238</f>
        <v>33 82 33 Coaxial Communications Transmission and Distribution Cabling</v>
      </c>
      <c r="C4943" s="254"/>
      <c r="D4943" s="239" t="str" cm="1">
        <f t="array" ref="D4943">_xlfn.IFNA(_xlfn.IFS('33-Utilities'!D238="*",'33-Utilities'!C238,'33-Utilities'!F238="*",'33-Utilities'!E238,'33-Utilities'!H238="*",'33-Utilities'!G238,'33-Utilities'!J238="*",'33-Utilities'!I238,'33-Utilities'!L238="*",'33-Utilities'!K238,'33-Utilities'!N238="*",'33-Utilities'!M238,'33-Utilities'!P238="*",'33-Utilities'!O238,'33-Utilities'!R238="*",'33-Utilities'!Q238,'33-Utilities'!T238="*",'33-Utilities'!S238),"")</f>
        <v/>
      </c>
      <c r="E4943" s="622" t="e">
        <f>D4943/'Project Data'!$D$22</f>
        <v>#VALUE!</v>
      </c>
      <c r="F4943" s="163" t="s">
        <v>44</v>
      </c>
      <c r="G4943" s="239" t="str" cm="1">
        <f t="array" ref="G4943">_xlfn.IFNA(_xlfn.IFS('33-Utilities'!F238="*",'33-Utilities'!E238,'33-Utilities'!H238="*",'33-Utilities'!G238,'33-Utilities'!J238="*",'33-Utilities'!I238,'33-Utilities'!L238="*",'33-Utilities'!K238,'33-Utilities'!N238="*",'33-Utilities'!M238,'33-Utilities'!P238="*",'33-Utilities'!O238,'33-Utilities'!R238="*",'33-Utilities'!Q238,'33-Utilities'!T238="*",'33-Utilities'!S238,'33-Utilities'!V238="*",'33-Utilities'!U238),"")</f>
        <v/>
      </c>
      <c r="H4943" s="236" t="e">
        <f>G4943/'Project Data'!$D$22</f>
        <v>#VALUE!</v>
      </c>
      <c r="I4943" s="186"/>
      <c r="J4943" s="224"/>
      <c r="K4943" s="242"/>
    </row>
    <row r="4944" spans="1:11" s="147" customFormat="1" ht="15" hidden="1" customHeight="1">
      <c r="A4944" s="198">
        <f>'33-Utilities'!A239</f>
        <v>0</v>
      </c>
      <c r="B4944" s="235" t="str">
        <f>'33-Utilities'!B239</f>
        <v>33 82 33.13 Coaxial Splicing and Terminations</v>
      </c>
      <c r="C4944" s="254"/>
      <c r="D4944" s="239" t="str" cm="1">
        <f t="array" ref="D4944">_xlfn.IFNA(_xlfn.IFS('33-Utilities'!D239="*",'33-Utilities'!C239,'33-Utilities'!F239="*",'33-Utilities'!E239,'33-Utilities'!H239="*",'33-Utilities'!G239,'33-Utilities'!J239="*",'33-Utilities'!I239,'33-Utilities'!L239="*",'33-Utilities'!K239,'33-Utilities'!N239="*",'33-Utilities'!M239,'33-Utilities'!P239="*",'33-Utilities'!O239,'33-Utilities'!R239="*",'33-Utilities'!Q239,'33-Utilities'!T239="*",'33-Utilities'!S239),"")</f>
        <v/>
      </c>
      <c r="E4944" s="622" t="e">
        <f>D4944/'Project Data'!$D$22</f>
        <v>#VALUE!</v>
      </c>
      <c r="F4944" s="163" t="s">
        <v>44</v>
      </c>
      <c r="G4944" s="239" t="str" cm="1">
        <f t="array" ref="G4944">_xlfn.IFNA(_xlfn.IFS('33-Utilities'!F239="*",'33-Utilities'!E239,'33-Utilities'!H239="*",'33-Utilities'!G239,'33-Utilities'!J239="*",'33-Utilities'!I239,'33-Utilities'!L239="*",'33-Utilities'!K239,'33-Utilities'!N239="*",'33-Utilities'!M239,'33-Utilities'!P239="*",'33-Utilities'!O239,'33-Utilities'!R239="*",'33-Utilities'!Q239,'33-Utilities'!T239="*",'33-Utilities'!S239,'33-Utilities'!V239="*",'33-Utilities'!U239),"")</f>
        <v/>
      </c>
      <c r="H4944" s="236" t="e">
        <f>G4944/'Project Data'!$D$22</f>
        <v>#VALUE!</v>
      </c>
      <c r="I4944" s="186"/>
      <c r="J4944" s="224"/>
      <c r="K4944" s="242"/>
    </row>
    <row r="4945" spans="1:11" s="147" customFormat="1" ht="15" hidden="1" customHeight="1">
      <c r="A4945" s="198">
        <f>'33-Utilities'!A240</f>
        <v>0</v>
      </c>
      <c r="B4945" s="235" t="str">
        <f>'33-Utilities'!B240</f>
        <v>33 82 43 Grounding and Bonding for Communications Transmission and Distribution</v>
      </c>
      <c r="C4945" s="254"/>
      <c r="D4945" s="239" t="str" cm="1">
        <f t="array" ref="D4945">_xlfn.IFNA(_xlfn.IFS('33-Utilities'!D240="*",'33-Utilities'!C240,'33-Utilities'!F240="*",'33-Utilities'!E240,'33-Utilities'!H240="*",'33-Utilities'!G240,'33-Utilities'!J240="*",'33-Utilities'!I240,'33-Utilities'!L240="*",'33-Utilities'!K240,'33-Utilities'!N240="*",'33-Utilities'!M240,'33-Utilities'!P240="*",'33-Utilities'!O240,'33-Utilities'!R240="*",'33-Utilities'!Q240,'33-Utilities'!T240="*",'33-Utilities'!S240),"")</f>
        <v/>
      </c>
      <c r="E4945" s="622" t="e">
        <f>D4945/'Project Data'!$D$22</f>
        <v>#VALUE!</v>
      </c>
      <c r="F4945" s="163" t="s">
        <v>44</v>
      </c>
      <c r="G4945" s="239" t="str" cm="1">
        <f t="array" ref="G4945">_xlfn.IFNA(_xlfn.IFS('33-Utilities'!F240="*",'33-Utilities'!E240,'33-Utilities'!H240="*",'33-Utilities'!G240,'33-Utilities'!J240="*",'33-Utilities'!I240,'33-Utilities'!L240="*",'33-Utilities'!K240,'33-Utilities'!N240="*",'33-Utilities'!M240,'33-Utilities'!P240="*",'33-Utilities'!O240,'33-Utilities'!R240="*",'33-Utilities'!Q240,'33-Utilities'!T240="*",'33-Utilities'!S240,'33-Utilities'!V240="*",'33-Utilities'!U240),"")</f>
        <v/>
      </c>
      <c r="H4945" s="236" t="e">
        <f>G4945/'Project Data'!$D$22</f>
        <v>#VALUE!</v>
      </c>
      <c r="I4945" s="186"/>
      <c r="J4945" s="224"/>
      <c r="K4945" s="242"/>
    </row>
    <row r="4946" spans="1:11" s="207" customFormat="1" ht="15" hidden="1" customHeight="1">
      <c r="A4946" s="198">
        <f>'33-Utilities'!A241</f>
        <v>0</v>
      </c>
      <c r="B4946" s="235" t="str">
        <f>'33-Utilities'!B241</f>
        <v>33 83 23 Radio Antennas</v>
      </c>
      <c r="C4946" s="254"/>
      <c r="D4946" s="239" t="str" cm="1">
        <f t="array" ref="D4946">_xlfn.IFNA(_xlfn.IFS('33-Utilities'!D241="*",'33-Utilities'!C241,'33-Utilities'!F241="*",'33-Utilities'!E241,'33-Utilities'!H241="*",'33-Utilities'!G241,'33-Utilities'!J241="*",'33-Utilities'!I241,'33-Utilities'!L241="*",'33-Utilities'!K241,'33-Utilities'!N241="*",'33-Utilities'!M241,'33-Utilities'!P241="*",'33-Utilities'!O241,'33-Utilities'!R241="*",'33-Utilities'!Q241,'33-Utilities'!T241="*",'33-Utilities'!S241),"")</f>
        <v/>
      </c>
      <c r="E4946" s="622" t="e">
        <f>D4946/'Project Data'!$D$22</f>
        <v>#VALUE!</v>
      </c>
      <c r="F4946" s="163" t="s">
        <v>44</v>
      </c>
      <c r="G4946" s="239" t="str" cm="1">
        <f t="array" ref="G4946">_xlfn.IFNA(_xlfn.IFS('33-Utilities'!F241="*",'33-Utilities'!E241,'33-Utilities'!H241="*",'33-Utilities'!G241,'33-Utilities'!J241="*",'33-Utilities'!I241,'33-Utilities'!L241="*",'33-Utilities'!K241,'33-Utilities'!N241="*",'33-Utilities'!M241,'33-Utilities'!P241="*",'33-Utilities'!O241,'33-Utilities'!R241="*",'33-Utilities'!Q241,'33-Utilities'!T241="*",'33-Utilities'!S241,'33-Utilities'!V241="*",'33-Utilities'!U241),"")</f>
        <v/>
      </c>
      <c r="H4946" s="236" t="e">
        <f>G4946/'Project Data'!$D$22</f>
        <v>#VALUE!</v>
      </c>
      <c r="I4946" s="186"/>
      <c r="J4946" s="224"/>
      <c r="K4946" s="242"/>
    </row>
    <row r="4947" spans="1:11" ht="14.1" hidden="1" customHeight="1">
      <c r="B4947" s="431" t="s">
        <v>144</v>
      </c>
      <c r="C4947" s="432"/>
      <c r="D4947" s="394" t="e" cm="1">
        <f t="array" ref="D4947">_xlfn.IFNA(_xlfn.IFS(#REF!="*",#REF!,#REF!="*",#REF!,#REF!="*",#REF!,#REF!="*",#REF!,#REF!="*",#REF!,#REF!="*",#REF!,#REF!="*",#REF!,#REF!="*",#REF!,#REF!="*",#REF!),"")</f>
        <v>#REF!</v>
      </c>
      <c r="E4947" s="434" t="e">
        <f>D4947/'Project Data'!$D$22</f>
        <v>#REF!</v>
      </c>
      <c r="F4947" s="433" t="e">
        <v>#REF!</v>
      </c>
      <c r="G4947" s="394" t="e" cm="1">
        <f t="array" ref="G4947">_xlfn.IFNA(_xlfn.IFS(#REF!="*",#REF!,#REF!="*",#REF!,#REF!="*",#REF!,#REF!="*",#REF!,#REF!="*",#REF!,#REF!="*",#REF!,#REF!="*",#REF!,#REF!="*",#REF!,#REF!="*",#REF!),"")</f>
        <v>#REF!</v>
      </c>
      <c r="H4947" s="434" t="e">
        <f>G4947/'Project Data'!$D$22</f>
        <v>#REF!</v>
      </c>
      <c r="I4947" s="435" t="e">
        <f>#REF!</f>
        <v>#REF!</v>
      </c>
      <c r="J4947" s="396" t="str">
        <f>IFERROR(G4947-F4947, "--")</f>
        <v>--</v>
      </c>
      <c r="K4947" s="397"/>
    </row>
    <row r="4948" spans="1:11" s="171" customFormat="1" ht="15.6" hidden="1">
      <c r="A4948" s="198" t="e">
        <f>#REF!</f>
        <v>#REF!</v>
      </c>
      <c r="B4948" s="210" t="e">
        <f>#REF!</f>
        <v>#REF!</v>
      </c>
      <c r="C4948" s="254"/>
      <c r="D4948" s="222" t="e" cm="1">
        <f t="array" ref="D4948">_xlfn.IFNA(_xlfn.IFS(#REF!="*",#REF!,#REF!="*",#REF!,#REF!="*",#REF!,#REF!="*",#REF!,#REF!="*",#REF!,#REF!="*",#REF!,#REF!="*",#REF!,#REF!="*",#REF!,#REF!="*",#REF!),"")</f>
        <v>#REF!</v>
      </c>
      <c r="E4948" s="622" t="e">
        <f>D4948/'Project Data'!$D$22</f>
        <v>#REF!</v>
      </c>
      <c r="F4948" s="163" t="e">
        <v>#REF!</v>
      </c>
      <c r="G4948" s="222" t="e" cm="1">
        <f t="array" ref="G4948">_xlfn.IFNA(_xlfn.IFS(#REF!="*",#REF!,#REF!="*",#REF!,#REF!="*",#REF!,#REF!="*",#REF!,#REF!="*",#REF!,#REF!="*",#REF!,#REF!="*",#REF!,#REF!="*",#REF!,#REF!="*",#REF!),"")</f>
        <v>#REF!</v>
      </c>
      <c r="H4948" s="236" t="e">
        <f>G4948/'Project Data'!$D$22</f>
        <v>#REF!</v>
      </c>
      <c r="I4948" s="186"/>
      <c r="J4948" s="224"/>
      <c r="K4948" s="242"/>
    </row>
    <row r="4949" spans="1:11" s="147" customFormat="1" ht="15.6" hidden="1">
      <c r="A4949" s="198" t="e">
        <f>#REF!</f>
        <v>#REF!</v>
      </c>
      <c r="B4949" s="210" t="e">
        <f>#REF!</f>
        <v>#REF!</v>
      </c>
      <c r="C4949" s="254"/>
      <c r="D4949" s="222" t="e" cm="1">
        <f t="array" ref="D4949">_xlfn.IFNA(_xlfn.IFS(#REF!="*",#REF!,#REF!="*",#REF!,#REF!="*",#REF!,#REF!="*",#REF!,#REF!="*",#REF!,#REF!="*",#REF!,#REF!="*",#REF!,#REF!="*",#REF!,#REF!="*",#REF!),"")</f>
        <v>#REF!</v>
      </c>
      <c r="E4949" s="622" t="e">
        <f>D4949/'Project Data'!$D$22</f>
        <v>#REF!</v>
      </c>
      <c r="F4949" s="174" t="e">
        <v>#REF!</v>
      </c>
      <c r="G4949" s="222" t="e" cm="1">
        <f t="array" ref="G4949">_xlfn.IFNA(_xlfn.IFS(#REF!="*",#REF!,#REF!="*",#REF!,#REF!="*",#REF!,#REF!="*",#REF!,#REF!="*",#REF!,#REF!="*",#REF!,#REF!="*",#REF!,#REF!="*",#REF!,#REF!="*",#REF!),"")</f>
        <v>#REF!</v>
      </c>
      <c r="H4949" s="236" t="e">
        <f>G4949/'Project Data'!$D$22</f>
        <v>#REF!</v>
      </c>
      <c r="I4949" s="186"/>
      <c r="J4949" s="224"/>
      <c r="K4949" s="242"/>
    </row>
    <row r="4950" spans="1:11" s="147" customFormat="1" ht="15.6" hidden="1">
      <c r="A4950" s="198" t="e">
        <f>#REF!</f>
        <v>#REF!</v>
      </c>
      <c r="B4950" s="210" t="e">
        <f>#REF!</f>
        <v>#REF!</v>
      </c>
      <c r="C4950" s="254"/>
      <c r="D4950" s="222" t="e" cm="1">
        <f t="array" ref="D4950">_xlfn.IFNA(_xlfn.IFS(#REF!="*",#REF!,#REF!="*",#REF!,#REF!="*",#REF!,#REF!="*",#REF!,#REF!="*",#REF!,#REF!="*",#REF!,#REF!="*",#REF!,#REF!="*",#REF!,#REF!="*",#REF!),"")</f>
        <v>#REF!</v>
      </c>
      <c r="E4950" s="622" t="e">
        <f>D4950/'Project Data'!$D$22</f>
        <v>#REF!</v>
      </c>
      <c r="F4950" s="174" t="e">
        <v>#REF!</v>
      </c>
      <c r="G4950" s="222" t="e" cm="1">
        <f t="array" ref="G4950">_xlfn.IFNA(_xlfn.IFS(#REF!="*",#REF!,#REF!="*",#REF!,#REF!="*",#REF!,#REF!="*",#REF!,#REF!="*",#REF!,#REF!="*",#REF!,#REF!="*",#REF!,#REF!="*",#REF!,#REF!="*",#REF!),"")</f>
        <v>#REF!</v>
      </c>
      <c r="H4950" s="236" t="e">
        <f>G4950/'Project Data'!$D$22</f>
        <v>#REF!</v>
      </c>
      <c r="I4950" s="186"/>
      <c r="J4950" s="224"/>
      <c r="K4950" s="242"/>
    </row>
    <row r="4951" spans="1:11" s="147" customFormat="1" ht="15.6" hidden="1">
      <c r="A4951" s="198" t="e">
        <f>#REF!</f>
        <v>#REF!</v>
      </c>
      <c r="B4951" s="210" t="e">
        <f>#REF!</f>
        <v>#REF!</v>
      </c>
      <c r="C4951" s="254"/>
      <c r="D4951" s="222" t="e" cm="1">
        <f t="array" ref="D4951">_xlfn.IFNA(_xlfn.IFS(#REF!="*",#REF!,#REF!="*",#REF!,#REF!="*",#REF!,#REF!="*",#REF!,#REF!="*",#REF!,#REF!="*",#REF!,#REF!="*",#REF!,#REF!="*",#REF!,#REF!="*",#REF!),"")</f>
        <v>#REF!</v>
      </c>
      <c r="E4951" s="622" t="e">
        <f>D4951/'Project Data'!$D$22</f>
        <v>#REF!</v>
      </c>
      <c r="F4951" s="174" t="e">
        <v>#REF!</v>
      </c>
      <c r="G4951" s="222" t="e" cm="1">
        <f t="array" ref="G4951">_xlfn.IFNA(_xlfn.IFS(#REF!="*",#REF!,#REF!="*",#REF!,#REF!="*",#REF!,#REF!="*",#REF!,#REF!="*",#REF!,#REF!="*",#REF!,#REF!="*",#REF!,#REF!="*",#REF!,#REF!="*",#REF!),"")</f>
        <v>#REF!</v>
      </c>
      <c r="H4951" s="236" t="e">
        <f>G4951/'Project Data'!$D$22</f>
        <v>#REF!</v>
      </c>
      <c r="I4951" s="186"/>
      <c r="J4951" s="224"/>
      <c r="K4951" s="242"/>
    </row>
    <row r="4952" spans="1:11" s="147" customFormat="1" ht="15.6" hidden="1">
      <c r="A4952" s="198" t="e">
        <f>#REF!</f>
        <v>#REF!</v>
      </c>
      <c r="B4952" s="210" t="e">
        <f>#REF!</f>
        <v>#REF!</v>
      </c>
      <c r="C4952" s="254"/>
      <c r="D4952" s="222" t="e" cm="1">
        <f t="array" ref="D4952">_xlfn.IFNA(_xlfn.IFS(#REF!="*",#REF!,#REF!="*",#REF!,#REF!="*",#REF!,#REF!="*",#REF!,#REF!="*",#REF!,#REF!="*",#REF!,#REF!="*",#REF!,#REF!="*",#REF!,#REF!="*",#REF!),"")</f>
        <v>#REF!</v>
      </c>
      <c r="E4952" s="622" t="e">
        <f>D4952/'Project Data'!$D$22</f>
        <v>#REF!</v>
      </c>
      <c r="F4952" s="174" t="e">
        <v>#REF!</v>
      </c>
      <c r="G4952" s="222" t="e" cm="1">
        <f t="array" ref="G4952">_xlfn.IFNA(_xlfn.IFS(#REF!="*",#REF!,#REF!="*",#REF!,#REF!="*",#REF!,#REF!="*",#REF!,#REF!="*",#REF!,#REF!="*",#REF!,#REF!="*",#REF!,#REF!="*",#REF!,#REF!="*",#REF!),"")</f>
        <v>#REF!</v>
      </c>
      <c r="H4952" s="236" t="e">
        <f>G4952/'Project Data'!$D$22</f>
        <v>#REF!</v>
      </c>
      <c r="I4952" s="186"/>
      <c r="J4952" s="224"/>
      <c r="K4952" s="242"/>
    </row>
    <row r="4953" spans="1:11" s="147" customFormat="1" ht="15.6" hidden="1">
      <c r="A4953" s="198" t="e">
        <f>#REF!</f>
        <v>#REF!</v>
      </c>
      <c r="B4953" s="210" t="e">
        <f>#REF!</f>
        <v>#REF!</v>
      </c>
      <c r="C4953" s="254"/>
      <c r="D4953" s="222" t="e" cm="1">
        <f t="array" ref="D4953">_xlfn.IFNA(_xlfn.IFS(#REF!="*",#REF!,#REF!="*",#REF!,#REF!="*",#REF!,#REF!="*",#REF!,#REF!="*",#REF!,#REF!="*",#REF!,#REF!="*",#REF!,#REF!="*",#REF!,#REF!="*",#REF!),"")</f>
        <v>#REF!</v>
      </c>
      <c r="E4953" s="622" t="e">
        <f>D4953/'Project Data'!$D$22</f>
        <v>#REF!</v>
      </c>
      <c r="F4953" s="174" t="e">
        <v>#REF!</v>
      </c>
      <c r="G4953" s="222" t="e" cm="1">
        <f t="array" ref="G4953">_xlfn.IFNA(_xlfn.IFS(#REF!="*",#REF!,#REF!="*",#REF!,#REF!="*",#REF!,#REF!="*",#REF!,#REF!="*",#REF!,#REF!="*",#REF!,#REF!="*",#REF!,#REF!="*",#REF!,#REF!="*",#REF!),"")</f>
        <v>#REF!</v>
      </c>
      <c r="H4953" s="236" t="e">
        <f>G4953/'Project Data'!$D$22</f>
        <v>#REF!</v>
      </c>
      <c r="I4953" s="186"/>
      <c r="J4953" s="224"/>
      <c r="K4953" s="242"/>
    </row>
    <row r="4954" spans="1:11" s="147" customFormat="1" ht="15.6" hidden="1">
      <c r="A4954" s="198" t="e">
        <f>#REF!</f>
        <v>#REF!</v>
      </c>
      <c r="B4954" s="210" t="e">
        <f>#REF!</f>
        <v>#REF!</v>
      </c>
      <c r="C4954" s="254"/>
      <c r="D4954" s="222" t="e" cm="1">
        <f t="array" ref="D4954">_xlfn.IFNA(_xlfn.IFS(#REF!="*",#REF!,#REF!="*",#REF!,#REF!="*",#REF!,#REF!="*",#REF!,#REF!="*",#REF!,#REF!="*",#REF!,#REF!="*",#REF!,#REF!="*",#REF!,#REF!="*",#REF!),"")</f>
        <v>#REF!</v>
      </c>
      <c r="E4954" s="622" t="e">
        <f>D4954/'Project Data'!$D$22</f>
        <v>#REF!</v>
      </c>
      <c r="F4954" s="174" t="e">
        <v>#REF!</v>
      </c>
      <c r="G4954" s="222" t="e" cm="1">
        <f t="array" ref="G4954">_xlfn.IFNA(_xlfn.IFS(#REF!="*",#REF!,#REF!="*",#REF!,#REF!="*",#REF!,#REF!="*",#REF!,#REF!="*",#REF!,#REF!="*",#REF!,#REF!="*",#REF!,#REF!="*",#REF!,#REF!="*",#REF!),"")</f>
        <v>#REF!</v>
      </c>
      <c r="H4954" s="236" t="e">
        <f>G4954/'Project Data'!$D$22</f>
        <v>#REF!</v>
      </c>
      <c r="I4954" s="186"/>
      <c r="J4954" s="224"/>
      <c r="K4954" s="242"/>
    </row>
    <row r="4955" spans="1:11" s="147" customFormat="1" ht="15.6" hidden="1">
      <c r="A4955" s="198" t="e">
        <f>#REF!</f>
        <v>#REF!</v>
      </c>
      <c r="B4955" s="210" t="e">
        <f>#REF!</f>
        <v>#REF!</v>
      </c>
      <c r="C4955" s="254"/>
      <c r="D4955" s="222" t="e" cm="1">
        <f t="array" ref="D4955">_xlfn.IFNA(_xlfn.IFS(#REF!="*",#REF!,#REF!="*",#REF!,#REF!="*",#REF!,#REF!="*",#REF!,#REF!="*",#REF!,#REF!="*",#REF!,#REF!="*",#REF!,#REF!="*",#REF!,#REF!="*",#REF!),"")</f>
        <v>#REF!</v>
      </c>
      <c r="E4955" s="622" t="e">
        <f>D4955/'Project Data'!$D$22</f>
        <v>#REF!</v>
      </c>
      <c r="F4955" s="174" t="e">
        <v>#REF!</v>
      </c>
      <c r="G4955" s="222" t="e" cm="1">
        <f t="array" ref="G4955">_xlfn.IFNA(_xlfn.IFS(#REF!="*",#REF!,#REF!="*",#REF!,#REF!="*",#REF!,#REF!="*",#REF!,#REF!="*",#REF!,#REF!="*",#REF!,#REF!="*",#REF!,#REF!="*",#REF!,#REF!="*",#REF!),"")</f>
        <v>#REF!</v>
      </c>
      <c r="H4955" s="236" t="e">
        <f>G4955/'Project Data'!$D$22</f>
        <v>#REF!</v>
      </c>
      <c r="I4955" s="186"/>
      <c r="J4955" s="224"/>
      <c r="K4955" s="242"/>
    </row>
    <row r="4956" spans="1:11" s="147" customFormat="1" ht="15.6" hidden="1">
      <c r="A4956" s="198" t="e">
        <f>#REF!</f>
        <v>#REF!</v>
      </c>
      <c r="B4956" s="210" t="e">
        <f>#REF!</f>
        <v>#REF!</v>
      </c>
      <c r="C4956" s="254"/>
      <c r="D4956" s="222" t="e" cm="1">
        <f t="array" ref="D4956">_xlfn.IFNA(_xlfn.IFS(#REF!="*",#REF!,#REF!="*",#REF!,#REF!="*",#REF!,#REF!="*",#REF!,#REF!="*",#REF!,#REF!="*",#REF!,#REF!="*",#REF!,#REF!="*",#REF!,#REF!="*",#REF!),"")</f>
        <v>#REF!</v>
      </c>
      <c r="E4956" s="622" t="e">
        <f>D4956/'Project Data'!$D$22</f>
        <v>#REF!</v>
      </c>
      <c r="F4956" s="174" t="e">
        <v>#REF!</v>
      </c>
      <c r="G4956" s="222" t="e" cm="1">
        <f t="array" ref="G4956">_xlfn.IFNA(_xlfn.IFS(#REF!="*",#REF!,#REF!="*",#REF!,#REF!="*",#REF!,#REF!="*",#REF!,#REF!="*",#REF!,#REF!="*",#REF!,#REF!="*",#REF!,#REF!="*",#REF!,#REF!="*",#REF!),"")</f>
        <v>#REF!</v>
      </c>
      <c r="H4956" s="236" t="e">
        <f>G4956/'Project Data'!$D$22</f>
        <v>#REF!</v>
      </c>
      <c r="I4956" s="186"/>
      <c r="J4956" s="224"/>
      <c r="K4956" s="242"/>
    </row>
    <row r="4957" spans="1:11" s="147" customFormat="1" ht="15.6" hidden="1">
      <c r="A4957" s="198" t="e">
        <f>#REF!</f>
        <v>#REF!</v>
      </c>
      <c r="B4957" s="210" t="e">
        <f>#REF!</f>
        <v>#REF!</v>
      </c>
      <c r="C4957" s="254"/>
      <c r="D4957" s="222" t="e" cm="1">
        <f t="array" ref="D4957">_xlfn.IFNA(_xlfn.IFS(#REF!="*",#REF!,#REF!="*",#REF!,#REF!="*",#REF!,#REF!="*",#REF!,#REF!="*",#REF!,#REF!="*",#REF!,#REF!="*",#REF!,#REF!="*",#REF!,#REF!="*",#REF!),"")</f>
        <v>#REF!</v>
      </c>
      <c r="E4957" s="622" t="e">
        <f>D4957/'Project Data'!$D$22</f>
        <v>#REF!</v>
      </c>
      <c r="F4957" s="174" t="e">
        <v>#REF!</v>
      </c>
      <c r="G4957" s="222" t="e" cm="1">
        <f t="array" ref="G4957">_xlfn.IFNA(_xlfn.IFS(#REF!="*",#REF!,#REF!="*",#REF!,#REF!="*",#REF!,#REF!="*",#REF!,#REF!="*",#REF!,#REF!="*",#REF!,#REF!="*",#REF!,#REF!="*",#REF!,#REF!="*",#REF!),"")</f>
        <v>#REF!</v>
      </c>
      <c r="H4957" s="236" t="e">
        <f>G4957/'Project Data'!$D$22</f>
        <v>#REF!</v>
      </c>
      <c r="I4957" s="186"/>
      <c r="J4957" s="224"/>
      <c r="K4957" s="242"/>
    </row>
    <row r="4958" spans="1:11" s="147" customFormat="1" ht="15.6" hidden="1">
      <c r="A4958" s="198" t="e">
        <f>#REF!</f>
        <v>#REF!</v>
      </c>
      <c r="B4958" s="210" t="e">
        <f>#REF!</f>
        <v>#REF!</v>
      </c>
      <c r="C4958" s="254"/>
      <c r="D4958" s="222" t="e" cm="1">
        <f t="array" ref="D4958">_xlfn.IFNA(_xlfn.IFS(#REF!="*",#REF!,#REF!="*",#REF!,#REF!="*",#REF!,#REF!="*",#REF!,#REF!="*",#REF!,#REF!="*",#REF!,#REF!="*",#REF!,#REF!="*",#REF!,#REF!="*",#REF!),"")</f>
        <v>#REF!</v>
      </c>
      <c r="E4958" s="622" t="e">
        <f>D4958/'Project Data'!$D$22</f>
        <v>#REF!</v>
      </c>
      <c r="F4958" s="174" t="e">
        <v>#REF!</v>
      </c>
      <c r="G4958" s="222" t="e" cm="1">
        <f t="array" ref="G4958">_xlfn.IFNA(_xlfn.IFS(#REF!="*",#REF!,#REF!="*",#REF!,#REF!="*",#REF!,#REF!="*",#REF!,#REF!="*",#REF!,#REF!="*",#REF!,#REF!="*",#REF!,#REF!="*",#REF!,#REF!="*",#REF!),"")</f>
        <v>#REF!</v>
      </c>
      <c r="H4958" s="236" t="e">
        <f>G4958/'Project Data'!$D$22</f>
        <v>#REF!</v>
      </c>
      <c r="I4958" s="186"/>
      <c r="J4958" s="224"/>
      <c r="K4958" s="242"/>
    </row>
    <row r="4959" spans="1:11" s="147" customFormat="1" ht="15.6" hidden="1">
      <c r="A4959" s="198" t="e">
        <f>#REF!</f>
        <v>#REF!</v>
      </c>
      <c r="B4959" s="210" t="e">
        <f>#REF!</f>
        <v>#REF!</v>
      </c>
      <c r="C4959" s="254"/>
      <c r="D4959" s="222" t="e" cm="1">
        <f t="array" ref="D4959">_xlfn.IFNA(_xlfn.IFS(#REF!="*",#REF!,#REF!="*",#REF!,#REF!="*",#REF!,#REF!="*",#REF!,#REF!="*",#REF!,#REF!="*",#REF!,#REF!="*",#REF!,#REF!="*",#REF!,#REF!="*",#REF!),"")</f>
        <v>#REF!</v>
      </c>
      <c r="E4959" s="622" t="e">
        <f>D4959/'Project Data'!$D$22</f>
        <v>#REF!</v>
      </c>
      <c r="F4959" s="174" t="e">
        <v>#REF!</v>
      </c>
      <c r="G4959" s="222" t="e" cm="1">
        <f t="array" ref="G4959">_xlfn.IFNA(_xlfn.IFS(#REF!="*",#REF!,#REF!="*",#REF!,#REF!="*",#REF!,#REF!="*",#REF!,#REF!="*",#REF!,#REF!="*",#REF!,#REF!="*",#REF!,#REF!="*",#REF!,#REF!="*",#REF!),"")</f>
        <v>#REF!</v>
      </c>
      <c r="H4959" s="236" t="e">
        <f>G4959/'Project Data'!$D$22</f>
        <v>#REF!</v>
      </c>
      <c r="I4959" s="186"/>
      <c r="J4959" s="224"/>
      <c r="K4959" s="242"/>
    </row>
    <row r="4960" spans="1:11" s="147" customFormat="1" ht="15.6" hidden="1">
      <c r="A4960" s="198" t="e">
        <f>#REF!</f>
        <v>#REF!</v>
      </c>
      <c r="B4960" s="210" t="e">
        <f>#REF!</f>
        <v>#REF!</v>
      </c>
      <c r="C4960" s="254"/>
      <c r="D4960" s="222" t="e" cm="1">
        <f t="array" ref="D4960">_xlfn.IFNA(_xlfn.IFS(#REF!="*",#REF!,#REF!="*",#REF!,#REF!="*",#REF!,#REF!="*",#REF!,#REF!="*",#REF!,#REF!="*",#REF!,#REF!="*",#REF!,#REF!="*",#REF!,#REF!="*",#REF!),"")</f>
        <v>#REF!</v>
      </c>
      <c r="E4960" s="622" t="e">
        <f>D4960/'Project Data'!$D$22</f>
        <v>#REF!</v>
      </c>
      <c r="F4960" s="174" t="e">
        <v>#REF!</v>
      </c>
      <c r="G4960" s="222" t="e" cm="1">
        <f t="array" ref="G4960">_xlfn.IFNA(_xlfn.IFS(#REF!="*",#REF!,#REF!="*",#REF!,#REF!="*",#REF!,#REF!="*",#REF!,#REF!="*",#REF!,#REF!="*",#REF!,#REF!="*",#REF!,#REF!="*",#REF!,#REF!="*",#REF!),"")</f>
        <v>#REF!</v>
      </c>
      <c r="H4960" s="236" t="e">
        <f>G4960/'Project Data'!$D$22</f>
        <v>#REF!</v>
      </c>
      <c r="I4960" s="186"/>
      <c r="J4960" s="224"/>
      <c r="K4960" s="242"/>
    </row>
    <row r="4961" spans="1:11" s="147" customFormat="1" ht="15.6" hidden="1">
      <c r="A4961" s="198" t="e">
        <f>#REF!</f>
        <v>#REF!</v>
      </c>
      <c r="B4961" s="210" t="e">
        <f>#REF!</f>
        <v>#REF!</v>
      </c>
      <c r="C4961" s="254"/>
      <c r="D4961" s="222" t="e" cm="1">
        <f t="array" ref="D4961">_xlfn.IFNA(_xlfn.IFS(#REF!="*",#REF!,#REF!="*",#REF!,#REF!="*",#REF!,#REF!="*",#REF!,#REF!="*",#REF!,#REF!="*",#REF!,#REF!="*",#REF!,#REF!="*",#REF!,#REF!="*",#REF!),"")</f>
        <v>#REF!</v>
      </c>
      <c r="E4961" s="622" t="e">
        <f>D4961/'Project Data'!$D$22</f>
        <v>#REF!</v>
      </c>
      <c r="F4961" s="174" t="e">
        <v>#REF!</v>
      </c>
      <c r="G4961" s="222" t="e" cm="1">
        <f t="array" ref="G4961">_xlfn.IFNA(_xlfn.IFS(#REF!="*",#REF!,#REF!="*",#REF!,#REF!="*",#REF!,#REF!="*",#REF!,#REF!="*",#REF!,#REF!="*",#REF!,#REF!="*",#REF!,#REF!="*",#REF!,#REF!="*",#REF!),"")</f>
        <v>#REF!</v>
      </c>
      <c r="H4961" s="236" t="e">
        <f>G4961/'Project Data'!$D$22</f>
        <v>#REF!</v>
      </c>
      <c r="I4961" s="186"/>
      <c r="J4961" s="224"/>
      <c r="K4961" s="242"/>
    </row>
    <row r="4962" spans="1:11" s="147" customFormat="1" ht="15.6" hidden="1">
      <c r="A4962" s="198" t="e">
        <f>#REF!</f>
        <v>#REF!</v>
      </c>
      <c r="B4962" s="210" t="e">
        <f>#REF!</f>
        <v>#REF!</v>
      </c>
      <c r="C4962" s="254"/>
      <c r="D4962" s="222" t="e" cm="1">
        <f t="array" ref="D4962">_xlfn.IFNA(_xlfn.IFS(#REF!="*",#REF!,#REF!="*",#REF!,#REF!="*",#REF!,#REF!="*",#REF!,#REF!="*",#REF!,#REF!="*",#REF!,#REF!="*",#REF!,#REF!="*",#REF!,#REF!="*",#REF!),"")</f>
        <v>#REF!</v>
      </c>
      <c r="E4962" s="622" t="e">
        <f>D4962/'Project Data'!$D$22</f>
        <v>#REF!</v>
      </c>
      <c r="F4962" s="174" t="e">
        <v>#REF!</v>
      </c>
      <c r="G4962" s="222" t="e" cm="1">
        <f t="array" ref="G4962">_xlfn.IFNA(_xlfn.IFS(#REF!="*",#REF!,#REF!="*",#REF!,#REF!="*",#REF!,#REF!="*",#REF!,#REF!="*",#REF!,#REF!="*",#REF!,#REF!="*",#REF!,#REF!="*",#REF!,#REF!="*",#REF!),"")</f>
        <v>#REF!</v>
      </c>
      <c r="H4962" s="236" t="e">
        <f>G4962/'Project Data'!$D$22</f>
        <v>#REF!</v>
      </c>
      <c r="I4962" s="186"/>
      <c r="J4962" s="224"/>
      <c r="K4962" s="242"/>
    </row>
    <row r="4963" spans="1:11" s="147" customFormat="1" ht="15.6" hidden="1">
      <c r="A4963" s="198" t="e">
        <f>#REF!</f>
        <v>#REF!</v>
      </c>
      <c r="B4963" s="210" t="e">
        <f>#REF!</f>
        <v>#REF!</v>
      </c>
      <c r="C4963" s="254"/>
      <c r="D4963" s="222" t="e" cm="1">
        <f t="array" ref="D4963">_xlfn.IFNA(_xlfn.IFS(#REF!="*",#REF!,#REF!="*",#REF!,#REF!="*",#REF!,#REF!="*",#REF!,#REF!="*",#REF!,#REF!="*",#REF!,#REF!="*",#REF!,#REF!="*",#REF!,#REF!="*",#REF!),"")</f>
        <v>#REF!</v>
      </c>
      <c r="E4963" s="622" t="e">
        <f>D4963/'Project Data'!$D$22</f>
        <v>#REF!</v>
      </c>
      <c r="F4963" s="174" t="e">
        <v>#REF!</v>
      </c>
      <c r="G4963" s="222" t="e" cm="1">
        <f t="array" ref="G4963">_xlfn.IFNA(_xlfn.IFS(#REF!="*",#REF!,#REF!="*",#REF!,#REF!="*",#REF!,#REF!="*",#REF!,#REF!="*",#REF!,#REF!="*",#REF!,#REF!="*",#REF!,#REF!="*",#REF!,#REF!="*",#REF!),"")</f>
        <v>#REF!</v>
      </c>
      <c r="H4963" s="236" t="e">
        <f>G4963/'Project Data'!$D$22</f>
        <v>#REF!</v>
      </c>
      <c r="I4963" s="186"/>
      <c r="J4963" s="224"/>
      <c r="K4963" s="242"/>
    </row>
    <row r="4964" spans="1:11" s="147" customFormat="1" ht="15.6" hidden="1">
      <c r="A4964" s="198" t="e">
        <f>#REF!</f>
        <v>#REF!</v>
      </c>
      <c r="B4964" s="210" t="e">
        <f>#REF!</f>
        <v>#REF!</v>
      </c>
      <c r="C4964" s="254"/>
      <c r="D4964" s="222" t="e" cm="1">
        <f t="array" ref="D4964">_xlfn.IFNA(_xlfn.IFS(#REF!="*",#REF!,#REF!="*",#REF!,#REF!="*",#REF!,#REF!="*",#REF!,#REF!="*",#REF!,#REF!="*",#REF!,#REF!="*",#REF!,#REF!="*",#REF!,#REF!="*",#REF!),"")</f>
        <v>#REF!</v>
      </c>
      <c r="E4964" s="622" t="e">
        <f>D4964/'Project Data'!$D$22</f>
        <v>#REF!</v>
      </c>
      <c r="F4964" s="174" t="e">
        <v>#REF!</v>
      </c>
      <c r="G4964" s="222" t="e" cm="1">
        <f t="array" ref="G4964">_xlfn.IFNA(_xlfn.IFS(#REF!="*",#REF!,#REF!="*",#REF!,#REF!="*",#REF!,#REF!="*",#REF!,#REF!="*",#REF!,#REF!="*",#REF!,#REF!="*",#REF!,#REF!="*",#REF!,#REF!="*",#REF!),"")</f>
        <v>#REF!</v>
      </c>
      <c r="H4964" s="236" t="e">
        <f>G4964/'Project Data'!$D$22</f>
        <v>#REF!</v>
      </c>
      <c r="I4964" s="186"/>
      <c r="J4964" s="224"/>
      <c r="K4964" s="242"/>
    </row>
    <row r="4965" spans="1:11" s="147" customFormat="1" ht="15.6" hidden="1">
      <c r="A4965" s="198" t="e">
        <f>#REF!</f>
        <v>#REF!</v>
      </c>
      <c r="B4965" s="210" t="e">
        <f>#REF!</f>
        <v>#REF!</v>
      </c>
      <c r="C4965" s="254"/>
      <c r="D4965" s="222" t="e" cm="1">
        <f t="array" ref="D4965">_xlfn.IFNA(_xlfn.IFS(#REF!="*",#REF!,#REF!="*",#REF!,#REF!="*",#REF!,#REF!="*",#REF!,#REF!="*",#REF!,#REF!="*",#REF!,#REF!="*",#REF!,#REF!="*",#REF!,#REF!="*",#REF!),"")</f>
        <v>#REF!</v>
      </c>
      <c r="E4965" s="622" t="e">
        <f>D4965/'Project Data'!$D$22</f>
        <v>#REF!</v>
      </c>
      <c r="F4965" s="174" t="e">
        <v>#REF!</v>
      </c>
      <c r="G4965" s="222" t="e" cm="1">
        <f t="array" ref="G4965">_xlfn.IFNA(_xlfn.IFS(#REF!="*",#REF!,#REF!="*",#REF!,#REF!="*",#REF!,#REF!="*",#REF!,#REF!="*",#REF!,#REF!="*",#REF!,#REF!="*",#REF!,#REF!="*",#REF!,#REF!="*",#REF!),"")</f>
        <v>#REF!</v>
      </c>
      <c r="H4965" s="236" t="e">
        <f>G4965/'Project Data'!$D$22</f>
        <v>#REF!</v>
      </c>
      <c r="I4965" s="186"/>
      <c r="J4965" s="224"/>
      <c r="K4965" s="242"/>
    </row>
    <row r="4966" spans="1:11" s="147" customFormat="1" ht="15.6" hidden="1">
      <c r="A4966" s="198" t="e">
        <f>#REF!</f>
        <v>#REF!</v>
      </c>
      <c r="B4966" s="210" t="e">
        <f>#REF!</f>
        <v>#REF!</v>
      </c>
      <c r="C4966" s="254"/>
      <c r="D4966" s="222" t="e" cm="1">
        <f t="array" ref="D4966">_xlfn.IFNA(_xlfn.IFS(#REF!="*",#REF!,#REF!="*",#REF!,#REF!="*",#REF!,#REF!="*",#REF!,#REF!="*",#REF!,#REF!="*",#REF!,#REF!="*",#REF!,#REF!="*",#REF!,#REF!="*",#REF!),"")</f>
        <v>#REF!</v>
      </c>
      <c r="E4966" s="622" t="e">
        <f>D4966/'Project Data'!$D$22</f>
        <v>#REF!</v>
      </c>
      <c r="F4966" s="174" t="e">
        <v>#REF!</v>
      </c>
      <c r="G4966" s="222" t="e" cm="1">
        <f t="array" ref="G4966">_xlfn.IFNA(_xlfn.IFS(#REF!="*",#REF!,#REF!="*",#REF!,#REF!="*",#REF!,#REF!="*",#REF!,#REF!="*",#REF!,#REF!="*",#REF!,#REF!="*",#REF!,#REF!="*",#REF!,#REF!="*",#REF!),"")</f>
        <v>#REF!</v>
      </c>
      <c r="H4966" s="236" t="e">
        <f>G4966/'Project Data'!$D$22</f>
        <v>#REF!</v>
      </c>
      <c r="I4966" s="186"/>
      <c r="J4966" s="224"/>
      <c r="K4966" s="242"/>
    </row>
    <row r="4967" spans="1:11" s="147" customFormat="1" ht="15.6" hidden="1">
      <c r="A4967" s="198" t="e">
        <f>#REF!</f>
        <v>#REF!</v>
      </c>
      <c r="B4967" s="210" t="e">
        <f>#REF!</f>
        <v>#REF!</v>
      </c>
      <c r="C4967" s="254"/>
      <c r="D4967" s="222" t="e" cm="1">
        <f t="array" ref="D4967">_xlfn.IFNA(_xlfn.IFS(#REF!="*",#REF!,#REF!="*",#REF!,#REF!="*",#REF!,#REF!="*",#REF!,#REF!="*",#REF!,#REF!="*",#REF!,#REF!="*",#REF!,#REF!="*",#REF!,#REF!="*",#REF!),"")</f>
        <v>#REF!</v>
      </c>
      <c r="E4967" s="622" t="e">
        <f>D4967/'Project Data'!$D$22</f>
        <v>#REF!</v>
      </c>
      <c r="F4967" s="174" t="e">
        <v>#REF!</v>
      </c>
      <c r="G4967" s="222" t="e" cm="1">
        <f t="array" ref="G4967">_xlfn.IFNA(_xlfn.IFS(#REF!="*",#REF!,#REF!="*",#REF!,#REF!="*",#REF!,#REF!="*",#REF!,#REF!="*",#REF!,#REF!="*",#REF!,#REF!="*",#REF!,#REF!="*",#REF!,#REF!="*",#REF!),"")</f>
        <v>#REF!</v>
      </c>
      <c r="H4967" s="236" t="e">
        <f>G4967/'Project Data'!$D$22</f>
        <v>#REF!</v>
      </c>
      <c r="I4967" s="186"/>
      <c r="J4967" s="224"/>
      <c r="K4967" s="242"/>
    </row>
    <row r="4968" spans="1:11" s="147" customFormat="1" ht="15.6" hidden="1">
      <c r="A4968" s="198" t="e">
        <f>#REF!</f>
        <v>#REF!</v>
      </c>
      <c r="B4968" s="210" t="e">
        <f>#REF!</f>
        <v>#REF!</v>
      </c>
      <c r="C4968" s="254"/>
      <c r="D4968" s="222" t="e" cm="1">
        <f t="array" ref="D4968">_xlfn.IFNA(_xlfn.IFS(#REF!="*",#REF!,#REF!="*",#REF!,#REF!="*",#REF!,#REF!="*",#REF!,#REF!="*",#REF!,#REF!="*",#REF!,#REF!="*",#REF!,#REF!="*",#REF!,#REF!="*",#REF!),"")</f>
        <v>#REF!</v>
      </c>
      <c r="E4968" s="622" t="e">
        <f>D4968/'Project Data'!$D$22</f>
        <v>#REF!</v>
      </c>
      <c r="F4968" s="174" t="e">
        <v>#REF!</v>
      </c>
      <c r="G4968" s="222" t="e" cm="1">
        <f t="array" ref="G4968">_xlfn.IFNA(_xlfn.IFS(#REF!="*",#REF!,#REF!="*",#REF!,#REF!="*",#REF!,#REF!="*",#REF!,#REF!="*",#REF!,#REF!="*",#REF!,#REF!="*",#REF!,#REF!="*",#REF!,#REF!="*",#REF!),"")</f>
        <v>#REF!</v>
      </c>
      <c r="H4968" s="236" t="e">
        <f>G4968/'Project Data'!$D$22</f>
        <v>#REF!</v>
      </c>
      <c r="I4968" s="186"/>
      <c r="J4968" s="224"/>
      <c r="K4968" s="242"/>
    </row>
    <row r="4969" spans="1:11" s="147" customFormat="1" ht="15.6" hidden="1">
      <c r="A4969" s="198" t="e">
        <f>#REF!</f>
        <v>#REF!</v>
      </c>
      <c r="B4969" s="210" t="e">
        <f>#REF!</f>
        <v>#REF!</v>
      </c>
      <c r="C4969" s="254"/>
      <c r="D4969" s="222" t="e" cm="1">
        <f t="array" ref="D4969">_xlfn.IFNA(_xlfn.IFS(#REF!="*",#REF!,#REF!="*",#REF!,#REF!="*",#REF!,#REF!="*",#REF!,#REF!="*",#REF!,#REF!="*",#REF!,#REF!="*",#REF!,#REF!="*",#REF!,#REF!="*",#REF!),"")</f>
        <v>#REF!</v>
      </c>
      <c r="E4969" s="622" t="e">
        <f>D4969/'Project Data'!$D$22</f>
        <v>#REF!</v>
      </c>
      <c r="F4969" s="179" t="e">
        <v>#REF!</v>
      </c>
      <c r="G4969" s="222" t="e" cm="1">
        <f t="array" ref="G4969">_xlfn.IFNA(_xlfn.IFS(#REF!="*",#REF!,#REF!="*",#REF!,#REF!="*",#REF!,#REF!="*",#REF!,#REF!="*",#REF!,#REF!="*",#REF!,#REF!="*",#REF!,#REF!="*",#REF!,#REF!="*",#REF!),"")</f>
        <v>#REF!</v>
      </c>
      <c r="H4969" s="236" t="e">
        <f>G4969/'Project Data'!$D$22</f>
        <v>#REF!</v>
      </c>
      <c r="I4969" s="186"/>
      <c r="J4969" s="224"/>
      <c r="K4969" s="242"/>
    </row>
    <row r="4970" spans="1:11" s="147" customFormat="1" ht="15.6" hidden="1">
      <c r="A4970" s="198" t="e">
        <f>#REF!</f>
        <v>#REF!</v>
      </c>
      <c r="B4970" s="210" t="e">
        <f>#REF!</f>
        <v>#REF!</v>
      </c>
      <c r="C4970" s="254"/>
      <c r="D4970" s="222" t="e" cm="1">
        <f t="array" ref="D4970">_xlfn.IFNA(_xlfn.IFS(#REF!="*",#REF!,#REF!="*",#REF!,#REF!="*",#REF!,#REF!="*",#REF!,#REF!="*",#REF!,#REF!="*",#REF!,#REF!="*",#REF!,#REF!="*",#REF!,#REF!="*",#REF!),"")</f>
        <v>#REF!</v>
      </c>
      <c r="E4970" s="622" t="e">
        <f>D4970/'Project Data'!$D$22</f>
        <v>#REF!</v>
      </c>
      <c r="F4970" s="174" t="e">
        <v>#REF!</v>
      </c>
      <c r="G4970" s="222" t="e" cm="1">
        <f t="array" ref="G4970">_xlfn.IFNA(_xlfn.IFS(#REF!="*",#REF!,#REF!="*",#REF!,#REF!="*",#REF!,#REF!="*",#REF!,#REF!="*",#REF!,#REF!="*",#REF!,#REF!="*",#REF!,#REF!="*",#REF!,#REF!="*",#REF!),"")</f>
        <v>#REF!</v>
      </c>
      <c r="H4970" s="236" t="e">
        <f>G4970/'Project Data'!$D$22</f>
        <v>#REF!</v>
      </c>
      <c r="I4970" s="186"/>
      <c r="J4970" s="224"/>
      <c r="K4970" s="242"/>
    </row>
    <row r="4971" spans="1:11" s="147" customFormat="1" ht="15.6" hidden="1">
      <c r="A4971" s="198" t="e">
        <f>#REF!</f>
        <v>#REF!</v>
      </c>
      <c r="B4971" s="210" t="e">
        <f>#REF!</f>
        <v>#REF!</v>
      </c>
      <c r="C4971" s="254"/>
      <c r="D4971" s="222" t="e" cm="1">
        <f t="array" ref="D4971">_xlfn.IFNA(_xlfn.IFS(#REF!="*",#REF!,#REF!="*",#REF!,#REF!="*",#REF!,#REF!="*",#REF!,#REF!="*",#REF!,#REF!="*",#REF!,#REF!="*",#REF!,#REF!="*",#REF!,#REF!="*",#REF!),"")</f>
        <v>#REF!</v>
      </c>
      <c r="E4971" s="622" t="e">
        <f>D4971/'Project Data'!$D$22</f>
        <v>#REF!</v>
      </c>
      <c r="F4971" s="174" t="e">
        <v>#REF!</v>
      </c>
      <c r="G4971" s="222" t="e" cm="1">
        <f t="array" ref="G4971">_xlfn.IFNA(_xlfn.IFS(#REF!="*",#REF!,#REF!="*",#REF!,#REF!="*",#REF!,#REF!="*",#REF!,#REF!="*",#REF!,#REF!="*",#REF!,#REF!="*",#REF!,#REF!="*",#REF!,#REF!="*",#REF!),"")</f>
        <v>#REF!</v>
      </c>
      <c r="H4971" s="236" t="e">
        <f>G4971/'Project Data'!$D$22</f>
        <v>#REF!</v>
      </c>
      <c r="I4971" s="186"/>
      <c r="J4971" s="224"/>
      <c r="K4971" s="242"/>
    </row>
    <row r="4972" spans="1:11" s="147" customFormat="1" ht="15.6" hidden="1">
      <c r="A4972" s="198" t="e">
        <f>#REF!</f>
        <v>#REF!</v>
      </c>
      <c r="B4972" s="210" t="e">
        <f>#REF!</f>
        <v>#REF!</v>
      </c>
      <c r="C4972" s="254"/>
      <c r="D4972" s="222" t="e" cm="1">
        <f t="array" ref="D4972">_xlfn.IFNA(_xlfn.IFS(#REF!="*",#REF!,#REF!="*",#REF!,#REF!="*",#REF!,#REF!="*",#REF!,#REF!="*",#REF!,#REF!="*",#REF!,#REF!="*",#REF!,#REF!="*",#REF!,#REF!="*",#REF!),"")</f>
        <v>#REF!</v>
      </c>
      <c r="E4972" s="622" t="e">
        <f>D4972/'Project Data'!$D$22</f>
        <v>#REF!</v>
      </c>
      <c r="F4972" s="174" t="e">
        <v>#REF!</v>
      </c>
      <c r="G4972" s="222" t="e" cm="1">
        <f t="array" ref="G4972">_xlfn.IFNA(_xlfn.IFS(#REF!="*",#REF!,#REF!="*",#REF!,#REF!="*",#REF!,#REF!="*",#REF!,#REF!="*",#REF!,#REF!="*",#REF!,#REF!="*",#REF!,#REF!="*",#REF!,#REF!="*",#REF!),"")</f>
        <v>#REF!</v>
      </c>
      <c r="H4972" s="236" t="e">
        <f>G4972/'Project Data'!$D$22</f>
        <v>#REF!</v>
      </c>
      <c r="I4972" s="186"/>
      <c r="J4972" s="224"/>
      <c r="K4972" s="242"/>
    </row>
    <row r="4973" spans="1:11" s="147" customFormat="1" ht="15.6" hidden="1">
      <c r="A4973" s="198" t="e">
        <f>#REF!</f>
        <v>#REF!</v>
      </c>
      <c r="B4973" s="210" t="e">
        <f>#REF!</f>
        <v>#REF!</v>
      </c>
      <c r="C4973" s="254"/>
      <c r="D4973" s="222" t="e" cm="1">
        <f t="array" ref="D4973">_xlfn.IFNA(_xlfn.IFS(#REF!="*",#REF!,#REF!="*",#REF!,#REF!="*",#REF!,#REF!="*",#REF!,#REF!="*",#REF!,#REF!="*",#REF!,#REF!="*",#REF!,#REF!="*",#REF!,#REF!="*",#REF!),"")</f>
        <v>#REF!</v>
      </c>
      <c r="E4973" s="622" t="e">
        <f>D4973/'Project Data'!$D$22</f>
        <v>#REF!</v>
      </c>
      <c r="F4973" s="186" t="e">
        <v>#REF!</v>
      </c>
      <c r="G4973" s="222" t="e" cm="1">
        <f t="array" ref="G4973">_xlfn.IFNA(_xlfn.IFS(#REF!="*",#REF!,#REF!="*",#REF!,#REF!="*",#REF!,#REF!="*",#REF!,#REF!="*",#REF!,#REF!="*",#REF!,#REF!="*",#REF!,#REF!="*",#REF!,#REF!="*",#REF!),"")</f>
        <v>#REF!</v>
      </c>
      <c r="H4973" s="236" t="e">
        <f>G4973/'Project Data'!$D$22</f>
        <v>#REF!</v>
      </c>
      <c r="I4973" s="186"/>
      <c r="J4973" s="224"/>
      <c r="K4973" s="242"/>
    </row>
    <row r="4974" spans="1:11" s="147" customFormat="1" ht="15.6" hidden="1">
      <c r="A4974" s="198" t="e">
        <f>#REF!</f>
        <v>#REF!</v>
      </c>
      <c r="B4974" s="210" t="e">
        <f>#REF!</f>
        <v>#REF!</v>
      </c>
      <c r="C4974" s="254"/>
      <c r="D4974" s="222" t="e" cm="1">
        <f t="array" ref="D4974">_xlfn.IFNA(_xlfn.IFS(#REF!="*",#REF!,#REF!="*",#REF!,#REF!="*",#REF!,#REF!="*",#REF!,#REF!="*",#REF!,#REF!="*",#REF!,#REF!="*",#REF!,#REF!="*",#REF!,#REF!="*",#REF!),"")</f>
        <v>#REF!</v>
      </c>
      <c r="E4974" s="622" t="e">
        <f>D4974/'Project Data'!$D$22</f>
        <v>#REF!</v>
      </c>
      <c r="F4974" s="186" t="e">
        <v>#REF!</v>
      </c>
      <c r="G4974" s="222" t="e" cm="1">
        <f t="array" ref="G4974">_xlfn.IFNA(_xlfn.IFS(#REF!="*",#REF!,#REF!="*",#REF!,#REF!="*",#REF!,#REF!="*",#REF!,#REF!="*",#REF!,#REF!="*",#REF!,#REF!="*",#REF!,#REF!="*",#REF!,#REF!="*",#REF!),"")</f>
        <v>#REF!</v>
      </c>
      <c r="H4974" s="236" t="e">
        <f>G4974/'Project Data'!$D$22</f>
        <v>#REF!</v>
      </c>
      <c r="I4974" s="186"/>
      <c r="J4974" s="224"/>
      <c r="K4974" s="242"/>
    </row>
    <row r="4975" spans="1:11" s="147" customFormat="1" ht="15.6" hidden="1">
      <c r="A4975" s="198" t="e">
        <f>#REF!</f>
        <v>#REF!</v>
      </c>
      <c r="B4975" s="210" t="e">
        <f>#REF!</f>
        <v>#REF!</v>
      </c>
      <c r="C4975" s="254"/>
      <c r="D4975" s="222" t="e" cm="1">
        <f t="array" ref="D4975">_xlfn.IFNA(_xlfn.IFS(#REF!="*",#REF!,#REF!="*",#REF!,#REF!="*",#REF!,#REF!="*",#REF!,#REF!="*",#REF!,#REF!="*",#REF!,#REF!="*",#REF!,#REF!="*",#REF!,#REF!="*",#REF!),"")</f>
        <v>#REF!</v>
      </c>
      <c r="E4975" s="622" t="e">
        <f>D4975/'Project Data'!$D$22</f>
        <v>#REF!</v>
      </c>
      <c r="F4975" s="186" t="e">
        <v>#REF!</v>
      </c>
      <c r="G4975" s="222" t="e" cm="1">
        <f t="array" ref="G4975">_xlfn.IFNA(_xlfn.IFS(#REF!="*",#REF!,#REF!="*",#REF!,#REF!="*",#REF!,#REF!="*",#REF!,#REF!="*",#REF!,#REF!="*",#REF!,#REF!="*",#REF!,#REF!="*",#REF!,#REF!="*",#REF!),"")</f>
        <v>#REF!</v>
      </c>
      <c r="H4975" s="236" t="e">
        <f>G4975/'Project Data'!$D$22</f>
        <v>#REF!</v>
      </c>
      <c r="I4975" s="186"/>
      <c r="J4975" s="224"/>
      <c r="K4975" s="242"/>
    </row>
    <row r="4976" spans="1:11" s="147" customFormat="1" ht="15.6" hidden="1">
      <c r="A4976" s="198" t="e">
        <f>#REF!</f>
        <v>#REF!</v>
      </c>
      <c r="B4976" s="210" t="e">
        <f>#REF!</f>
        <v>#REF!</v>
      </c>
      <c r="C4976" s="254"/>
      <c r="D4976" s="222" t="e" cm="1">
        <f t="array" ref="D4976">_xlfn.IFNA(_xlfn.IFS(#REF!="*",#REF!,#REF!="*",#REF!,#REF!="*",#REF!,#REF!="*",#REF!,#REF!="*",#REF!,#REF!="*",#REF!,#REF!="*",#REF!,#REF!="*",#REF!,#REF!="*",#REF!),"")</f>
        <v>#REF!</v>
      </c>
      <c r="E4976" s="622" t="e">
        <f>D4976/'Project Data'!$D$22</f>
        <v>#REF!</v>
      </c>
      <c r="F4976" s="186" t="e">
        <v>#REF!</v>
      </c>
      <c r="G4976" s="222" t="e" cm="1">
        <f t="array" ref="G4976">_xlfn.IFNA(_xlfn.IFS(#REF!="*",#REF!,#REF!="*",#REF!,#REF!="*",#REF!,#REF!="*",#REF!,#REF!="*",#REF!,#REF!="*",#REF!,#REF!="*",#REF!,#REF!="*",#REF!,#REF!="*",#REF!),"")</f>
        <v>#REF!</v>
      </c>
      <c r="H4976" s="236" t="e">
        <f>G4976/'Project Data'!$D$22</f>
        <v>#REF!</v>
      </c>
      <c r="I4976" s="186"/>
      <c r="J4976" s="224"/>
      <c r="K4976" s="242"/>
    </row>
    <row r="4977" spans="1:11" s="147" customFormat="1" ht="15.6" hidden="1">
      <c r="A4977" s="198" t="e">
        <f>#REF!</f>
        <v>#REF!</v>
      </c>
      <c r="B4977" s="210" t="e">
        <f>#REF!</f>
        <v>#REF!</v>
      </c>
      <c r="C4977" s="254"/>
      <c r="D4977" s="231" t="e" cm="1">
        <f t="array" ref="D4977">_xlfn.IFNA(_xlfn.IFS(#REF!="*",#REF!,#REF!="*",#REF!,#REF!="*",#REF!,#REF!="*",#REF!,#REF!="*",#REF!,#REF!="*",#REF!,#REF!="*",#REF!,#REF!="*",#REF!,#REF!="*",#REF!),"")</f>
        <v>#REF!</v>
      </c>
      <c r="E4977" s="622" t="e">
        <f>D4977/'Project Data'!$D$22</f>
        <v>#REF!</v>
      </c>
      <c r="F4977" s="230" t="e">
        <v>#REF!</v>
      </c>
      <c r="G4977" s="231" t="e" cm="1">
        <f t="array" ref="G4977">_xlfn.IFNA(_xlfn.IFS(#REF!="*",#REF!,#REF!="*",#REF!,#REF!="*",#REF!,#REF!="*",#REF!,#REF!="*",#REF!,#REF!="*",#REF!,#REF!="*",#REF!,#REF!="*",#REF!,#REF!="*",#REF!),"")</f>
        <v>#REF!</v>
      </c>
      <c r="H4977" s="236" t="e">
        <f>G4977/'Project Data'!$D$22</f>
        <v>#REF!</v>
      </c>
      <c r="I4977" s="230"/>
      <c r="J4977" s="247"/>
      <c r="K4977" s="242"/>
    </row>
    <row r="4978" spans="1:11" s="207" customFormat="1" ht="15.6" hidden="1">
      <c r="A4978" s="410"/>
      <c r="B4978" s="392" t="s">
        <v>145</v>
      </c>
      <c r="C4978" s="392"/>
      <c r="D4978" s="394" t="e" cm="1">
        <f t="array" ref="D4978">_xlfn.IFNA(_xlfn.IFS(#REF!="*",#REF!,#REF!="*",#REF!,#REF!="*",#REF!,#REF!="*",#REF!,#REF!="*",#REF!,#REF!="*",#REF!,#REF!="*",#REF!,#REF!="*",#REF!,#REF!="*",#REF!),"")</f>
        <v>#REF!</v>
      </c>
      <c r="E4978" s="434" t="e">
        <f>D4978/'Project Data'!$D$22</f>
        <v>#REF!</v>
      </c>
      <c r="F4978" s="393" t="e">
        <v>#REF!</v>
      </c>
      <c r="G4978" s="394" t="e" cm="1">
        <f t="array" ref="G4978">_xlfn.IFNA(_xlfn.IFS(#REF!="*",#REF!,#REF!="*",#REF!,#REF!="*",#REF!,#REF!="*",#REF!,#REF!="*",#REF!,#REF!="*",#REF!,#REF!="*",#REF!,#REF!="*",#REF!,#REF!="*",#REF!),"")</f>
        <v>#REF!</v>
      </c>
      <c r="H4978" s="434" t="e">
        <f>G4978/'Project Data'!$D$22</f>
        <v>#REF!</v>
      </c>
      <c r="I4978" s="395" t="e">
        <f>#REF!</f>
        <v>#REF!</v>
      </c>
      <c r="J4978" s="396" t="str">
        <f>IFERROR(G4978-F4978, "--")</f>
        <v>--</v>
      </c>
      <c r="K4978" s="397"/>
    </row>
    <row r="4979" spans="1:11" s="207" customFormat="1" ht="15.6" hidden="1">
      <c r="A4979" s="198" t="e">
        <f>#REF!</f>
        <v>#REF!</v>
      </c>
      <c r="B4979" s="235" t="e">
        <f>#REF!</f>
        <v>#REF!</v>
      </c>
      <c r="C4979" s="254"/>
      <c r="D4979" s="239" t="e" cm="1">
        <f t="array" ref="D4979">_xlfn.IFNA(_xlfn.IFS(#REF!="*",#REF!,#REF!="*",#REF!,#REF!="*",#REF!,#REF!="*",#REF!,#REF!="*",#REF!,#REF!="*",#REF!,#REF!="*",#REF!,#REF!="*",#REF!,#REF!="*",#REF!),"")</f>
        <v>#REF!</v>
      </c>
      <c r="E4979" s="622" t="e">
        <f>D4979/'Project Data'!$D$22</f>
        <v>#REF!</v>
      </c>
      <c r="F4979" s="240" t="e">
        <v>#REF!</v>
      </c>
      <c r="G4979" s="239" t="e" cm="1">
        <f t="array" ref="G4979">_xlfn.IFNA(_xlfn.IFS(#REF!="*",#REF!,#REF!="*",#REF!,#REF!="*",#REF!,#REF!="*",#REF!,#REF!="*",#REF!,#REF!="*",#REF!,#REF!="*",#REF!,#REF!="*",#REF!,#REF!="*",#REF!),"")</f>
        <v>#REF!</v>
      </c>
      <c r="H4979" s="236" t="e">
        <f>G4979/'Project Data'!$D$22</f>
        <v>#REF!</v>
      </c>
      <c r="I4979" s="240"/>
      <c r="J4979" s="246"/>
      <c r="K4979" s="242"/>
    </row>
    <row r="4980" spans="1:11" s="207" customFormat="1" ht="15.6" hidden="1">
      <c r="A4980" s="198" t="e">
        <f>#REF!</f>
        <v>#REF!</v>
      </c>
      <c r="B4980" s="235" t="e">
        <f>#REF!</f>
        <v>#REF!</v>
      </c>
      <c r="C4980" s="254"/>
      <c r="D4980" s="222" t="e" cm="1">
        <f t="array" ref="D4980">_xlfn.IFNA(_xlfn.IFS(#REF!="*",#REF!,#REF!="*",#REF!,#REF!="*",#REF!,#REF!="*",#REF!,#REF!="*",#REF!,#REF!="*",#REF!,#REF!="*",#REF!,#REF!="*",#REF!,#REF!="*",#REF!),"")</f>
        <v>#REF!</v>
      </c>
      <c r="E4980" s="622" t="e">
        <f>D4980/'Project Data'!$D$22</f>
        <v>#REF!</v>
      </c>
      <c r="F4980" s="186" t="e">
        <v>#REF!</v>
      </c>
      <c r="G4980" s="222" t="e" cm="1">
        <f t="array" ref="G4980">_xlfn.IFNA(_xlfn.IFS(#REF!="*",#REF!,#REF!="*",#REF!,#REF!="*",#REF!,#REF!="*",#REF!,#REF!="*",#REF!,#REF!="*",#REF!,#REF!="*",#REF!,#REF!="*",#REF!,#REF!="*",#REF!),"")</f>
        <v>#REF!</v>
      </c>
      <c r="H4980" s="236" t="e">
        <f>G4980/'Project Data'!$D$22</f>
        <v>#REF!</v>
      </c>
      <c r="I4980" s="186"/>
      <c r="J4980" s="224"/>
      <c r="K4980" s="242"/>
    </row>
    <row r="4981" spans="1:11" s="207" customFormat="1" ht="15.6" hidden="1">
      <c r="A4981" s="198" t="e">
        <f>#REF!</f>
        <v>#REF!</v>
      </c>
      <c r="B4981" s="235" t="e">
        <f>#REF!</f>
        <v>#REF!</v>
      </c>
      <c r="C4981" s="254"/>
      <c r="D4981" s="222" t="e" cm="1">
        <f t="array" ref="D4981">_xlfn.IFNA(_xlfn.IFS(#REF!="*",#REF!,#REF!="*",#REF!,#REF!="*",#REF!,#REF!="*",#REF!,#REF!="*",#REF!,#REF!="*",#REF!,#REF!="*",#REF!,#REF!="*",#REF!,#REF!="*",#REF!),"")</f>
        <v>#REF!</v>
      </c>
      <c r="E4981" s="622" t="e">
        <f>D4981/'Project Data'!$D$22</f>
        <v>#REF!</v>
      </c>
      <c r="F4981" s="186" t="e">
        <v>#REF!</v>
      </c>
      <c r="G4981" s="222" t="e" cm="1">
        <f t="array" ref="G4981">_xlfn.IFNA(_xlfn.IFS(#REF!="*",#REF!,#REF!="*",#REF!,#REF!="*",#REF!,#REF!="*",#REF!,#REF!="*",#REF!,#REF!="*",#REF!,#REF!="*",#REF!,#REF!="*",#REF!,#REF!="*",#REF!),"")</f>
        <v>#REF!</v>
      </c>
      <c r="H4981" s="236" t="e">
        <f>G4981/'Project Data'!$D$22</f>
        <v>#REF!</v>
      </c>
      <c r="I4981" s="186"/>
      <c r="J4981" s="224"/>
      <c r="K4981" s="242"/>
    </row>
    <row r="4982" spans="1:11" s="207" customFormat="1" ht="15.6" hidden="1">
      <c r="A4982" s="198" t="e">
        <f>#REF!</f>
        <v>#REF!</v>
      </c>
      <c r="B4982" s="235" t="e">
        <f>#REF!</f>
        <v>#REF!</v>
      </c>
      <c r="C4982" s="254"/>
      <c r="D4982" s="222" t="e" cm="1">
        <f t="array" ref="D4982">_xlfn.IFNA(_xlfn.IFS(#REF!="*",#REF!,#REF!="*",#REF!,#REF!="*",#REF!,#REF!="*",#REF!,#REF!="*",#REF!,#REF!="*",#REF!,#REF!="*",#REF!,#REF!="*",#REF!,#REF!="*",#REF!),"")</f>
        <v>#REF!</v>
      </c>
      <c r="E4982" s="622" t="e">
        <f>D4982/'Project Data'!$D$22</f>
        <v>#REF!</v>
      </c>
      <c r="F4982" s="186" t="e">
        <v>#REF!</v>
      </c>
      <c r="G4982" s="222" t="e" cm="1">
        <f t="array" ref="G4982">_xlfn.IFNA(_xlfn.IFS(#REF!="*",#REF!,#REF!="*",#REF!,#REF!="*",#REF!,#REF!="*",#REF!,#REF!="*",#REF!,#REF!="*",#REF!,#REF!="*",#REF!,#REF!="*",#REF!,#REF!="*",#REF!),"")</f>
        <v>#REF!</v>
      </c>
      <c r="H4982" s="236" t="e">
        <f>G4982/'Project Data'!$D$22</f>
        <v>#REF!</v>
      </c>
      <c r="I4982" s="186"/>
      <c r="J4982" s="224"/>
      <c r="K4982" s="242"/>
    </row>
    <row r="4983" spans="1:11" s="207" customFormat="1" ht="15.6" hidden="1">
      <c r="A4983" s="198" t="e">
        <f>#REF!</f>
        <v>#REF!</v>
      </c>
      <c r="B4983" s="235" t="e">
        <f>#REF!</f>
        <v>#REF!</v>
      </c>
      <c r="C4983" s="254"/>
      <c r="D4983" s="222" t="e" cm="1">
        <f t="array" ref="D4983">_xlfn.IFNA(_xlfn.IFS(#REF!="*",#REF!,#REF!="*",#REF!,#REF!="*",#REF!,#REF!="*",#REF!,#REF!="*",#REF!,#REF!="*",#REF!,#REF!="*",#REF!,#REF!="*",#REF!,#REF!="*",#REF!),"")</f>
        <v>#REF!</v>
      </c>
      <c r="E4983" s="622" t="e">
        <f>D4983/'Project Data'!$D$22</f>
        <v>#REF!</v>
      </c>
      <c r="F4983" s="186" t="e">
        <v>#REF!</v>
      </c>
      <c r="G4983" s="222" t="e" cm="1">
        <f t="array" ref="G4983">_xlfn.IFNA(_xlfn.IFS(#REF!="*",#REF!,#REF!="*",#REF!,#REF!="*",#REF!,#REF!="*",#REF!,#REF!="*",#REF!,#REF!="*",#REF!,#REF!="*",#REF!,#REF!="*",#REF!,#REF!="*",#REF!),"")</f>
        <v>#REF!</v>
      </c>
      <c r="H4983" s="236" t="e">
        <f>G4983/'Project Data'!$D$22</f>
        <v>#REF!</v>
      </c>
      <c r="I4983" s="186"/>
      <c r="J4983" s="224"/>
      <c r="K4983" s="242"/>
    </row>
    <row r="4984" spans="1:11" s="207" customFormat="1" ht="15.6" hidden="1">
      <c r="A4984" s="198" t="e">
        <f>#REF!</f>
        <v>#REF!</v>
      </c>
      <c r="B4984" s="235" t="e">
        <f>#REF!</f>
        <v>#REF!</v>
      </c>
      <c r="C4984" s="254"/>
      <c r="D4984" s="222" t="e" cm="1">
        <f t="array" ref="D4984">_xlfn.IFNA(_xlfn.IFS(#REF!="*",#REF!,#REF!="*",#REF!,#REF!="*",#REF!,#REF!="*",#REF!,#REF!="*",#REF!,#REF!="*",#REF!,#REF!="*",#REF!,#REF!="*",#REF!,#REF!="*",#REF!),"")</f>
        <v>#REF!</v>
      </c>
      <c r="E4984" s="622" t="e">
        <f>D4984/'Project Data'!$D$22</f>
        <v>#REF!</v>
      </c>
      <c r="F4984" s="186" t="e">
        <v>#REF!</v>
      </c>
      <c r="G4984" s="222" t="e" cm="1">
        <f t="array" ref="G4984">_xlfn.IFNA(_xlfn.IFS(#REF!="*",#REF!,#REF!="*",#REF!,#REF!="*",#REF!,#REF!="*",#REF!,#REF!="*",#REF!,#REF!="*",#REF!,#REF!="*",#REF!,#REF!="*",#REF!,#REF!="*",#REF!),"")</f>
        <v>#REF!</v>
      </c>
      <c r="H4984" s="236" t="e">
        <f>G4984/'Project Data'!$D$22</f>
        <v>#REF!</v>
      </c>
      <c r="I4984" s="186"/>
      <c r="J4984" s="224"/>
      <c r="K4984" s="242"/>
    </row>
    <row r="4985" spans="1:11" s="207" customFormat="1" ht="15.6" hidden="1">
      <c r="A4985" s="198" t="e">
        <f>#REF!</f>
        <v>#REF!</v>
      </c>
      <c r="B4985" s="235" t="e">
        <f>#REF!</f>
        <v>#REF!</v>
      </c>
      <c r="C4985" s="254"/>
      <c r="D4985" s="222" t="e" cm="1">
        <f t="array" ref="D4985">_xlfn.IFNA(_xlfn.IFS(#REF!="*",#REF!,#REF!="*",#REF!,#REF!="*",#REF!,#REF!="*",#REF!,#REF!="*",#REF!,#REF!="*",#REF!,#REF!="*",#REF!,#REF!="*",#REF!,#REF!="*",#REF!),"")</f>
        <v>#REF!</v>
      </c>
      <c r="E4985" s="622" t="e">
        <f>D4985/'Project Data'!$D$22</f>
        <v>#REF!</v>
      </c>
      <c r="F4985" s="186" t="e">
        <v>#REF!</v>
      </c>
      <c r="G4985" s="222" t="e" cm="1">
        <f t="array" ref="G4985">_xlfn.IFNA(_xlfn.IFS(#REF!="*",#REF!,#REF!="*",#REF!,#REF!="*",#REF!,#REF!="*",#REF!,#REF!="*",#REF!,#REF!="*",#REF!,#REF!="*",#REF!,#REF!="*",#REF!,#REF!="*",#REF!),"")</f>
        <v>#REF!</v>
      </c>
      <c r="H4985" s="236" t="e">
        <f>G4985/'Project Data'!$D$22</f>
        <v>#REF!</v>
      </c>
      <c r="I4985" s="186"/>
      <c r="J4985" s="224"/>
      <c r="K4985" s="242"/>
    </row>
    <row r="4986" spans="1:11" s="207" customFormat="1" ht="15.6" hidden="1">
      <c r="A4986" s="198" t="e">
        <f>#REF!</f>
        <v>#REF!</v>
      </c>
      <c r="B4986" s="235" t="e">
        <f>#REF!</f>
        <v>#REF!</v>
      </c>
      <c r="C4986" s="254"/>
      <c r="D4986" s="222" t="e" cm="1">
        <f t="array" ref="D4986">_xlfn.IFNA(_xlfn.IFS(#REF!="*",#REF!,#REF!="*",#REF!,#REF!="*",#REF!,#REF!="*",#REF!,#REF!="*",#REF!,#REF!="*",#REF!,#REF!="*",#REF!,#REF!="*",#REF!,#REF!="*",#REF!),"")</f>
        <v>#REF!</v>
      </c>
      <c r="E4986" s="622" t="e">
        <f>D4986/'Project Data'!$D$22</f>
        <v>#REF!</v>
      </c>
      <c r="F4986" s="186" t="e">
        <v>#REF!</v>
      </c>
      <c r="G4986" s="222" t="e" cm="1">
        <f t="array" ref="G4986">_xlfn.IFNA(_xlfn.IFS(#REF!="*",#REF!,#REF!="*",#REF!,#REF!="*",#REF!,#REF!="*",#REF!,#REF!="*",#REF!,#REF!="*",#REF!,#REF!="*",#REF!,#REF!="*",#REF!,#REF!="*",#REF!),"")</f>
        <v>#REF!</v>
      </c>
      <c r="H4986" s="236" t="e">
        <f>G4986/'Project Data'!$D$22</f>
        <v>#REF!</v>
      </c>
      <c r="I4986" s="186"/>
      <c r="J4986" s="224"/>
      <c r="K4986" s="242"/>
    </row>
    <row r="4987" spans="1:11" s="207" customFormat="1" ht="15.6" hidden="1">
      <c r="A4987" s="198" t="e">
        <f>#REF!</f>
        <v>#REF!</v>
      </c>
      <c r="B4987" s="235" t="e">
        <f>#REF!</f>
        <v>#REF!</v>
      </c>
      <c r="C4987" s="254"/>
      <c r="D4987" s="222" t="e" cm="1">
        <f t="array" ref="D4987">_xlfn.IFNA(_xlfn.IFS(#REF!="*",#REF!,#REF!="*",#REF!,#REF!="*",#REF!,#REF!="*",#REF!,#REF!="*",#REF!,#REF!="*",#REF!,#REF!="*",#REF!,#REF!="*",#REF!,#REF!="*",#REF!),"")</f>
        <v>#REF!</v>
      </c>
      <c r="E4987" s="622" t="e">
        <f>D4987/'Project Data'!$D$22</f>
        <v>#REF!</v>
      </c>
      <c r="F4987" s="186" t="e">
        <v>#REF!</v>
      </c>
      <c r="G4987" s="222" t="e" cm="1">
        <f t="array" ref="G4987">_xlfn.IFNA(_xlfn.IFS(#REF!="*",#REF!,#REF!="*",#REF!,#REF!="*",#REF!,#REF!="*",#REF!,#REF!="*",#REF!,#REF!="*",#REF!,#REF!="*",#REF!,#REF!="*",#REF!,#REF!="*",#REF!),"")</f>
        <v>#REF!</v>
      </c>
      <c r="H4987" s="236" t="e">
        <f>G4987/'Project Data'!$D$22</f>
        <v>#REF!</v>
      </c>
      <c r="I4987" s="186"/>
      <c r="J4987" s="224"/>
      <c r="K4987" s="242"/>
    </row>
    <row r="4988" spans="1:11" s="207" customFormat="1" ht="15.6" hidden="1">
      <c r="A4988" s="198" t="e">
        <f>#REF!</f>
        <v>#REF!</v>
      </c>
      <c r="B4988" s="235" t="e">
        <f>#REF!</f>
        <v>#REF!</v>
      </c>
      <c r="C4988" s="254"/>
      <c r="D4988" s="222" t="e" cm="1">
        <f t="array" ref="D4988">_xlfn.IFNA(_xlfn.IFS(#REF!="*",#REF!,#REF!="*",#REF!,#REF!="*",#REF!,#REF!="*",#REF!,#REF!="*",#REF!,#REF!="*",#REF!,#REF!="*",#REF!,#REF!="*",#REF!,#REF!="*",#REF!),"")</f>
        <v>#REF!</v>
      </c>
      <c r="E4988" s="622" t="e">
        <f>D4988/'Project Data'!$D$22</f>
        <v>#REF!</v>
      </c>
      <c r="F4988" s="186" t="e">
        <v>#REF!</v>
      </c>
      <c r="G4988" s="222" t="e" cm="1">
        <f t="array" ref="G4988">_xlfn.IFNA(_xlfn.IFS(#REF!="*",#REF!,#REF!="*",#REF!,#REF!="*",#REF!,#REF!="*",#REF!,#REF!="*",#REF!,#REF!="*",#REF!,#REF!="*",#REF!,#REF!="*",#REF!,#REF!="*",#REF!),"")</f>
        <v>#REF!</v>
      </c>
      <c r="H4988" s="236" t="e">
        <f>G4988/'Project Data'!$D$22</f>
        <v>#REF!</v>
      </c>
      <c r="I4988" s="186"/>
      <c r="J4988" s="224"/>
      <c r="K4988" s="242"/>
    </row>
    <row r="4989" spans="1:11" s="207" customFormat="1" ht="15.6" hidden="1">
      <c r="A4989" s="198" t="e">
        <f>#REF!</f>
        <v>#REF!</v>
      </c>
      <c r="B4989" s="235" t="e">
        <f>#REF!</f>
        <v>#REF!</v>
      </c>
      <c r="C4989" s="254"/>
      <c r="D4989" s="222" t="e" cm="1">
        <f t="array" ref="D4989">_xlfn.IFNA(_xlfn.IFS(#REF!="*",#REF!,#REF!="*",#REF!,#REF!="*",#REF!,#REF!="*",#REF!,#REF!="*",#REF!,#REF!="*",#REF!,#REF!="*",#REF!,#REF!="*",#REF!,#REF!="*",#REF!),"")</f>
        <v>#REF!</v>
      </c>
      <c r="E4989" s="622" t="e">
        <f>D4989/'Project Data'!$D$22</f>
        <v>#REF!</v>
      </c>
      <c r="F4989" s="186" t="e">
        <v>#REF!</v>
      </c>
      <c r="G4989" s="222" t="e" cm="1">
        <f t="array" ref="G4989">_xlfn.IFNA(_xlfn.IFS(#REF!="*",#REF!,#REF!="*",#REF!,#REF!="*",#REF!,#REF!="*",#REF!,#REF!="*",#REF!,#REF!="*",#REF!,#REF!="*",#REF!,#REF!="*",#REF!,#REF!="*",#REF!),"")</f>
        <v>#REF!</v>
      </c>
      <c r="H4989" s="236" t="e">
        <f>G4989/'Project Data'!$D$22</f>
        <v>#REF!</v>
      </c>
      <c r="I4989" s="186"/>
      <c r="J4989" s="224"/>
      <c r="K4989" s="242"/>
    </row>
    <row r="4990" spans="1:11" s="207" customFormat="1" ht="15.6" hidden="1">
      <c r="A4990" s="198" t="e">
        <f>#REF!</f>
        <v>#REF!</v>
      </c>
      <c r="B4990" s="235" t="e">
        <f>#REF!</f>
        <v>#REF!</v>
      </c>
      <c r="C4990" s="254"/>
      <c r="D4990" s="222" t="e" cm="1">
        <f t="array" ref="D4990">_xlfn.IFNA(_xlfn.IFS(#REF!="*",#REF!,#REF!="*",#REF!,#REF!="*",#REF!,#REF!="*",#REF!,#REF!="*",#REF!,#REF!="*",#REF!,#REF!="*",#REF!,#REF!="*",#REF!,#REF!="*",#REF!),"")</f>
        <v>#REF!</v>
      </c>
      <c r="E4990" s="622" t="e">
        <f>D4990/'Project Data'!$D$22</f>
        <v>#REF!</v>
      </c>
      <c r="F4990" s="186" t="e">
        <v>#REF!</v>
      </c>
      <c r="G4990" s="222" t="e" cm="1">
        <f t="array" ref="G4990">_xlfn.IFNA(_xlfn.IFS(#REF!="*",#REF!,#REF!="*",#REF!,#REF!="*",#REF!,#REF!="*",#REF!,#REF!="*",#REF!,#REF!="*",#REF!,#REF!="*",#REF!,#REF!="*",#REF!,#REF!="*",#REF!),"")</f>
        <v>#REF!</v>
      </c>
      <c r="H4990" s="236" t="e">
        <f>G4990/'Project Data'!$D$22</f>
        <v>#REF!</v>
      </c>
      <c r="I4990" s="186"/>
      <c r="J4990" s="224"/>
      <c r="K4990" s="242"/>
    </row>
    <row r="4991" spans="1:11" s="207" customFormat="1" ht="15.6" hidden="1">
      <c r="A4991" s="198" t="e">
        <f>#REF!</f>
        <v>#REF!</v>
      </c>
      <c r="B4991" s="235" t="e">
        <f>#REF!</f>
        <v>#REF!</v>
      </c>
      <c r="C4991" s="254"/>
      <c r="D4991" s="222" t="e" cm="1">
        <f t="array" ref="D4991">_xlfn.IFNA(_xlfn.IFS(#REF!="*",#REF!,#REF!="*",#REF!,#REF!="*",#REF!,#REF!="*",#REF!,#REF!="*",#REF!,#REF!="*",#REF!,#REF!="*",#REF!,#REF!="*",#REF!,#REF!="*",#REF!),"")</f>
        <v>#REF!</v>
      </c>
      <c r="E4991" s="622" t="e">
        <f>D4991/'Project Data'!$D$22</f>
        <v>#REF!</v>
      </c>
      <c r="F4991" s="186" t="e">
        <v>#REF!</v>
      </c>
      <c r="G4991" s="222" t="e" cm="1">
        <f t="array" ref="G4991">_xlfn.IFNA(_xlfn.IFS(#REF!="*",#REF!,#REF!="*",#REF!,#REF!="*",#REF!,#REF!="*",#REF!,#REF!="*",#REF!,#REF!="*",#REF!,#REF!="*",#REF!,#REF!="*",#REF!,#REF!="*",#REF!),"")</f>
        <v>#REF!</v>
      </c>
      <c r="H4991" s="236" t="e">
        <f>G4991/'Project Data'!$D$22</f>
        <v>#REF!</v>
      </c>
      <c r="I4991" s="186"/>
      <c r="J4991" s="224"/>
      <c r="K4991" s="242"/>
    </row>
    <row r="4992" spans="1:11" s="207" customFormat="1" ht="15.6" hidden="1">
      <c r="A4992" s="198" t="e">
        <f>#REF!</f>
        <v>#REF!</v>
      </c>
      <c r="B4992" s="235" t="e">
        <f>#REF!</f>
        <v>#REF!</v>
      </c>
      <c r="C4992" s="254"/>
      <c r="D4992" s="222" t="e" cm="1">
        <f t="array" ref="D4992">_xlfn.IFNA(_xlfn.IFS(#REF!="*",#REF!,#REF!="*",#REF!,#REF!="*",#REF!,#REF!="*",#REF!,#REF!="*",#REF!,#REF!="*",#REF!,#REF!="*",#REF!,#REF!="*",#REF!,#REF!="*",#REF!),"")</f>
        <v>#REF!</v>
      </c>
      <c r="E4992" s="622" t="e">
        <f>D4992/'Project Data'!$D$22</f>
        <v>#REF!</v>
      </c>
      <c r="F4992" s="186" t="e">
        <v>#REF!</v>
      </c>
      <c r="G4992" s="222" t="e" cm="1">
        <f t="array" ref="G4992">_xlfn.IFNA(_xlfn.IFS(#REF!="*",#REF!,#REF!="*",#REF!,#REF!="*",#REF!,#REF!="*",#REF!,#REF!="*",#REF!,#REF!="*",#REF!,#REF!="*",#REF!,#REF!="*",#REF!,#REF!="*",#REF!),"")</f>
        <v>#REF!</v>
      </c>
      <c r="H4992" s="236" t="e">
        <f>G4992/'Project Data'!$D$22</f>
        <v>#REF!</v>
      </c>
      <c r="I4992" s="186"/>
      <c r="J4992" s="224"/>
      <c r="K4992" s="242"/>
    </row>
    <row r="4993" spans="1:11" s="207" customFormat="1" ht="15.6" hidden="1">
      <c r="A4993" s="198" t="e">
        <f>#REF!</f>
        <v>#REF!</v>
      </c>
      <c r="B4993" s="235" t="e">
        <f>#REF!</f>
        <v>#REF!</v>
      </c>
      <c r="C4993" s="254"/>
      <c r="D4993" s="222" t="e" cm="1">
        <f t="array" ref="D4993">_xlfn.IFNA(_xlfn.IFS(#REF!="*",#REF!,#REF!="*",#REF!,#REF!="*",#REF!,#REF!="*",#REF!,#REF!="*",#REF!,#REF!="*",#REF!,#REF!="*",#REF!,#REF!="*",#REF!,#REF!="*",#REF!),"")</f>
        <v>#REF!</v>
      </c>
      <c r="E4993" s="622" t="e">
        <f>D4993/'Project Data'!$D$22</f>
        <v>#REF!</v>
      </c>
      <c r="F4993" s="186" t="e">
        <v>#REF!</v>
      </c>
      <c r="G4993" s="222" t="e" cm="1">
        <f t="array" ref="G4993">_xlfn.IFNA(_xlfn.IFS(#REF!="*",#REF!,#REF!="*",#REF!,#REF!="*",#REF!,#REF!="*",#REF!,#REF!="*",#REF!,#REF!="*",#REF!,#REF!="*",#REF!,#REF!="*",#REF!,#REF!="*",#REF!),"")</f>
        <v>#REF!</v>
      </c>
      <c r="H4993" s="236" t="e">
        <f>G4993/'Project Data'!$D$22</f>
        <v>#REF!</v>
      </c>
      <c r="I4993" s="186"/>
      <c r="J4993" s="224"/>
      <c r="K4993" s="242"/>
    </row>
    <row r="4994" spans="1:11" s="207" customFormat="1" ht="15.6" hidden="1">
      <c r="A4994" s="198" t="e">
        <f>#REF!</f>
        <v>#REF!</v>
      </c>
      <c r="B4994" s="235" t="e">
        <f>#REF!</f>
        <v>#REF!</v>
      </c>
      <c r="C4994" s="254"/>
      <c r="D4994" s="222" t="e" cm="1">
        <f t="array" ref="D4994">_xlfn.IFNA(_xlfn.IFS(#REF!="*",#REF!,#REF!="*",#REF!,#REF!="*",#REF!,#REF!="*",#REF!,#REF!="*",#REF!,#REF!="*",#REF!,#REF!="*",#REF!,#REF!="*",#REF!,#REF!="*",#REF!),"")</f>
        <v>#REF!</v>
      </c>
      <c r="E4994" s="622" t="e">
        <f>D4994/'Project Data'!$D$22</f>
        <v>#REF!</v>
      </c>
      <c r="F4994" s="186" t="e">
        <v>#REF!</v>
      </c>
      <c r="G4994" s="222" t="e" cm="1">
        <f t="array" ref="G4994">_xlfn.IFNA(_xlfn.IFS(#REF!="*",#REF!,#REF!="*",#REF!,#REF!="*",#REF!,#REF!="*",#REF!,#REF!="*",#REF!,#REF!="*",#REF!,#REF!="*",#REF!,#REF!="*",#REF!,#REF!="*",#REF!),"")</f>
        <v>#REF!</v>
      </c>
      <c r="H4994" s="236" t="e">
        <f>G4994/'Project Data'!$D$22</f>
        <v>#REF!</v>
      </c>
      <c r="I4994" s="186"/>
      <c r="J4994" s="224"/>
      <c r="K4994" s="242"/>
    </row>
    <row r="4995" spans="1:11" s="207" customFormat="1" ht="15.6" hidden="1">
      <c r="A4995" s="198" t="e">
        <f>#REF!</f>
        <v>#REF!</v>
      </c>
      <c r="B4995" s="235" t="e">
        <f>#REF!</f>
        <v>#REF!</v>
      </c>
      <c r="C4995" s="254"/>
      <c r="D4995" s="222" t="e" cm="1">
        <f t="array" ref="D4995">_xlfn.IFNA(_xlfn.IFS(#REF!="*",#REF!,#REF!="*",#REF!,#REF!="*",#REF!,#REF!="*",#REF!,#REF!="*",#REF!,#REF!="*",#REF!,#REF!="*",#REF!,#REF!="*",#REF!,#REF!="*",#REF!),"")</f>
        <v>#REF!</v>
      </c>
      <c r="E4995" s="622" t="e">
        <f>D4995/'Project Data'!$D$22</f>
        <v>#REF!</v>
      </c>
      <c r="F4995" s="186" t="e">
        <v>#REF!</v>
      </c>
      <c r="G4995" s="222" t="e" cm="1">
        <f t="array" ref="G4995">_xlfn.IFNA(_xlfn.IFS(#REF!="*",#REF!,#REF!="*",#REF!,#REF!="*",#REF!,#REF!="*",#REF!,#REF!="*",#REF!,#REF!="*",#REF!,#REF!="*",#REF!,#REF!="*",#REF!,#REF!="*",#REF!),"")</f>
        <v>#REF!</v>
      </c>
      <c r="H4995" s="236" t="e">
        <f>G4995/'Project Data'!$D$22</f>
        <v>#REF!</v>
      </c>
      <c r="I4995" s="186"/>
      <c r="J4995" s="224"/>
      <c r="K4995" s="242"/>
    </row>
    <row r="4996" spans="1:11" s="207" customFormat="1" ht="15.6" hidden="1">
      <c r="A4996" s="198" t="e">
        <f>#REF!</f>
        <v>#REF!</v>
      </c>
      <c r="B4996" s="235" t="e">
        <f>#REF!</f>
        <v>#REF!</v>
      </c>
      <c r="C4996" s="254"/>
      <c r="D4996" s="222" t="e" cm="1">
        <f t="array" ref="D4996">_xlfn.IFNA(_xlfn.IFS(#REF!="*",#REF!,#REF!="*",#REF!,#REF!="*",#REF!,#REF!="*",#REF!,#REF!="*",#REF!,#REF!="*",#REF!,#REF!="*",#REF!,#REF!="*",#REF!,#REF!="*",#REF!),"")</f>
        <v>#REF!</v>
      </c>
      <c r="E4996" s="622" t="e">
        <f>D4996/'Project Data'!$D$22</f>
        <v>#REF!</v>
      </c>
      <c r="F4996" s="186" t="e">
        <v>#REF!</v>
      </c>
      <c r="G4996" s="222" t="e" cm="1">
        <f t="array" ref="G4996">_xlfn.IFNA(_xlfn.IFS(#REF!="*",#REF!,#REF!="*",#REF!,#REF!="*",#REF!,#REF!="*",#REF!,#REF!="*",#REF!,#REF!="*",#REF!,#REF!="*",#REF!,#REF!="*",#REF!,#REF!="*",#REF!),"")</f>
        <v>#REF!</v>
      </c>
      <c r="H4996" s="236" t="e">
        <f>G4996/'Project Data'!$D$22</f>
        <v>#REF!</v>
      </c>
      <c r="I4996" s="186"/>
      <c r="J4996" s="224"/>
      <c r="K4996" s="242"/>
    </row>
    <row r="4997" spans="1:11" s="207" customFormat="1" ht="15.6" hidden="1">
      <c r="A4997" s="198" t="e">
        <f>#REF!</f>
        <v>#REF!</v>
      </c>
      <c r="B4997" s="235" t="e">
        <f>#REF!</f>
        <v>#REF!</v>
      </c>
      <c r="C4997" s="254"/>
      <c r="D4997" s="222" t="e" cm="1">
        <f t="array" ref="D4997">_xlfn.IFNA(_xlfn.IFS(#REF!="*",#REF!,#REF!="*",#REF!,#REF!="*",#REF!,#REF!="*",#REF!,#REF!="*",#REF!,#REF!="*",#REF!,#REF!="*",#REF!,#REF!="*",#REF!,#REF!="*",#REF!),"")</f>
        <v>#REF!</v>
      </c>
      <c r="E4997" s="622" t="e">
        <f>D4997/'Project Data'!$D$22</f>
        <v>#REF!</v>
      </c>
      <c r="F4997" s="186" t="e">
        <v>#REF!</v>
      </c>
      <c r="G4997" s="222" t="e" cm="1">
        <f t="array" ref="G4997">_xlfn.IFNA(_xlfn.IFS(#REF!="*",#REF!,#REF!="*",#REF!,#REF!="*",#REF!,#REF!="*",#REF!,#REF!="*",#REF!,#REF!="*",#REF!,#REF!="*",#REF!,#REF!="*",#REF!,#REF!="*",#REF!),"")</f>
        <v>#REF!</v>
      </c>
      <c r="H4997" s="236" t="e">
        <f>G4997/'Project Data'!$D$22</f>
        <v>#REF!</v>
      </c>
      <c r="I4997" s="186"/>
      <c r="J4997" s="224"/>
      <c r="K4997" s="242"/>
    </row>
    <row r="4998" spans="1:11" s="207" customFormat="1" ht="15.6" hidden="1">
      <c r="A4998" s="198" t="e">
        <f>#REF!</f>
        <v>#REF!</v>
      </c>
      <c r="B4998" s="235" t="e">
        <f>#REF!</f>
        <v>#REF!</v>
      </c>
      <c r="C4998" s="254"/>
      <c r="D4998" s="222" t="e" cm="1">
        <f t="array" ref="D4998">_xlfn.IFNA(_xlfn.IFS(#REF!="*",#REF!,#REF!="*",#REF!,#REF!="*",#REF!,#REF!="*",#REF!,#REF!="*",#REF!,#REF!="*",#REF!,#REF!="*",#REF!,#REF!="*",#REF!,#REF!="*",#REF!),"")</f>
        <v>#REF!</v>
      </c>
      <c r="E4998" s="622" t="e">
        <f>D4998/'Project Data'!$D$22</f>
        <v>#REF!</v>
      </c>
      <c r="F4998" s="186" t="e">
        <v>#REF!</v>
      </c>
      <c r="G4998" s="222" t="e" cm="1">
        <f t="array" ref="G4998">_xlfn.IFNA(_xlfn.IFS(#REF!="*",#REF!,#REF!="*",#REF!,#REF!="*",#REF!,#REF!="*",#REF!,#REF!="*",#REF!,#REF!="*",#REF!,#REF!="*",#REF!,#REF!="*",#REF!,#REF!="*",#REF!),"")</f>
        <v>#REF!</v>
      </c>
      <c r="H4998" s="236" t="e">
        <f>G4998/'Project Data'!$D$22</f>
        <v>#REF!</v>
      </c>
      <c r="I4998" s="186"/>
      <c r="J4998" s="224"/>
      <c r="K4998" s="242"/>
    </row>
    <row r="4999" spans="1:11" s="207" customFormat="1" ht="15.6" hidden="1">
      <c r="A4999" s="198" t="e">
        <f>#REF!</f>
        <v>#REF!</v>
      </c>
      <c r="B4999" s="235" t="e">
        <f>#REF!</f>
        <v>#REF!</v>
      </c>
      <c r="C4999" s="254"/>
      <c r="D4999" s="222" t="e" cm="1">
        <f t="array" ref="D4999">_xlfn.IFNA(_xlfn.IFS(#REF!="*",#REF!,#REF!="*",#REF!,#REF!="*",#REF!,#REF!="*",#REF!,#REF!="*",#REF!,#REF!="*",#REF!,#REF!="*",#REF!,#REF!="*",#REF!,#REF!="*",#REF!),"")</f>
        <v>#REF!</v>
      </c>
      <c r="E4999" s="622" t="e">
        <f>D4999/'Project Data'!$D$22</f>
        <v>#REF!</v>
      </c>
      <c r="F4999" s="186" t="e">
        <v>#REF!</v>
      </c>
      <c r="G4999" s="222" t="e" cm="1">
        <f t="array" ref="G4999">_xlfn.IFNA(_xlfn.IFS(#REF!="*",#REF!,#REF!="*",#REF!,#REF!="*",#REF!,#REF!="*",#REF!,#REF!="*",#REF!,#REF!="*",#REF!,#REF!="*",#REF!,#REF!="*",#REF!,#REF!="*",#REF!),"")</f>
        <v>#REF!</v>
      </c>
      <c r="H4999" s="236" t="e">
        <f>G4999/'Project Data'!$D$22</f>
        <v>#REF!</v>
      </c>
      <c r="I4999" s="186"/>
      <c r="J4999" s="224"/>
      <c r="K4999" s="242"/>
    </row>
    <row r="5000" spans="1:11" s="207" customFormat="1" ht="15.6" hidden="1">
      <c r="A5000" s="198" t="e">
        <f>#REF!</f>
        <v>#REF!</v>
      </c>
      <c r="B5000" s="235" t="e">
        <f>#REF!</f>
        <v>#REF!</v>
      </c>
      <c r="C5000" s="254"/>
      <c r="D5000" s="222" t="e" cm="1">
        <f t="array" ref="D5000">_xlfn.IFNA(_xlfn.IFS(#REF!="*",#REF!,#REF!="*",#REF!,#REF!="*",#REF!,#REF!="*",#REF!,#REF!="*",#REF!,#REF!="*",#REF!,#REF!="*",#REF!,#REF!="*",#REF!,#REF!="*",#REF!),"")</f>
        <v>#REF!</v>
      </c>
      <c r="E5000" s="622" t="e">
        <f>D5000/'Project Data'!$D$22</f>
        <v>#REF!</v>
      </c>
      <c r="F5000" s="186" t="e">
        <v>#REF!</v>
      </c>
      <c r="G5000" s="222" t="e" cm="1">
        <f t="array" ref="G5000">_xlfn.IFNA(_xlfn.IFS(#REF!="*",#REF!,#REF!="*",#REF!,#REF!="*",#REF!,#REF!="*",#REF!,#REF!="*",#REF!,#REF!="*",#REF!,#REF!="*",#REF!,#REF!="*",#REF!,#REF!="*",#REF!),"")</f>
        <v>#REF!</v>
      </c>
      <c r="H5000" s="236" t="e">
        <f>G5000/'Project Data'!$D$22</f>
        <v>#REF!</v>
      </c>
      <c r="I5000" s="186"/>
      <c r="J5000" s="224"/>
      <c r="K5000" s="242"/>
    </row>
    <row r="5001" spans="1:11" s="207" customFormat="1" ht="15.6" hidden="1">
      <c r="A5001" s="198" t="e">
        <f>#REF!</f>
        <v>#REF!</v>
      </c>
      <c r="B5001" s="235" t="e">
        <f>#REF!</f>
        <v>#REF!</v>
      </c>
      <c r="C5001" s="254"/>
      <c r="D5001" s="222" t="e" cm="1">
        <f t="array" ref="D5001">_xlfn.IFNA(_xlfn.IFS(#REF!="*",#REF!,#REF!="*",#REF!,#REF!="*",#REF!,#REF!="*",#REF!,#REF!="*",#REF!,#REF!="*",#REF!,#REF!="*",#REF!,#REF!="*",#REF!,#REF!="*",#REF!),"")</f>
        <v>#REF!</v>
      </c>
      <c r="E5001" s="622" t="e">
        <f>D5001/'Project Data'!$D$22</f>
        <v>#REF!</v>
      </c>
      <c r="F5001" s="186" t="e">
        <v>#REF!</v>
      </c>
      <c r="G5001" s="222" t="e" cm="1">
        <f t="array" ref="G5001">_xlfn.IFNA(_xlfn.IFS(#REF!="*",#REF!,#REF!="*",#REF!,#REF!="*",#REF!,#REF!="*",#REF!,#REF!="*",#REF!,#REF!="*",#REF!,#REF!="*",#REF!,#REF!="*",#REF!,#REF!="*",#REF!),"")</f>
        <v>#REF!</v>
      </c>
      <c r="H5001" s="236" t="e">
        <f>G5001/'Project Data'!$D$22</f>
        <v>#REF!</v>
      </c>
      <c r="I5001" s="186"/>
      <c r="J5001" s="224"/>
      <c r="K5001" s="242"/>
    </row>
    <row r="5002" spans="1:11" s="207" customFormat="1" ht="15.6" hidden="1">
      <c r="A5002" s="198" t="e">
        <f>#REF!</f>
        <v>#REF!</v>
      </c>
      <c r="B5002" s="235" t="e">
        <f>#REF!</f>
        <v>#REF!</v>
      </c>
      <c r="C5002" s="254"/>
      <c r="D5002" s="231" t="e" cm="1">
        <f t="array" ref="D5002">_xlfn.IFNA(_xlfn.IFS(#REF!="*",#REF!,#REF!="*",#REF!,#REF!="*",#REF!,#REF!="*",#REF!,#REF!="*",#REF!,#REF!="*",#REF!,#REF!="*",#REF!,#REF!="*",#REF!,#REF!="*",#REF!),"")</f>
        <v>#REF!</v>
      </c>
      <c r="E5002" s="622" t="e">
        <f>D5002/'Project Data'!$D$22</f>
        <v>#REF!</v>
      </c>
      <c r="F5002" s="230" t="e">
        <v>#REF!</v>
      </c>
      <c r="G5002" s="231" t="e" cm="1">
        <f t="array" ref="G5002">_xlfn.IFNA(_xlfn.IFS(#REF!="*",#REF!,#REF!="*",#REF!,#REF!="*",#REF!,#REF!="*",#REF!,#REF!="*",#REF!,#REF!="*",#REF!,#REF!="*",#REF!,#REF!="*",#REF!,#REF!="*",#REF!),"")</f>
        <v>#REF!</v>
      </c>
      <c r="H5002" s="236" t="e">
        <f>G5002/'Project Data'!$D$22</f>
        <v>#REF!</v>
      </c>
      <c r="I5002" s="230"/>
      <c r="J5002" s="247"/>
      <c r="K5002" s="242"/>
    </row>
    <row r="5003" spans="1:11" s="207" customFormat="1" ht="15.6" hidden="1">
      <c r="A5003" s="410"/>
      <c r="B5003" s="392" t="s">
        <v>146</v>
      </c>
      <c r="C5003" s="392"/>
      <c r="D5003" s="394" t="e" cm="1">
        <f t="array" ref="D5003">_xlfn.IFNA(_xlfn.IFS(#REF!="*",#REF!,#REF!="*",#REF!,#REF!="*",#REF!,#REF!="*",#REF!,#REF!="*",#REF!,#REF!="*",#REF!,#REF!="*",#REF!,#REF!="*",#REF!,#REF!="*",#REF!),"")</f>
        <v>#REF!</v>
      </c>
      <c r="E5003" s="434" t="e">
        <f>D5003/'Project Data'!$D$22</f>
        <v>#REF!</v>
      </c>
      <c r="F5003" s="393" t="e">
        <v>#REF!</v>
      </c>
      <c r="G5003" s="394" t="e" cm="1">
        <f t="array" ref="G5003">_xlfn.IFNA(_xlfn.IFS(#REF!="*",#REF!,#REF!="*",#REF!,#REF!="*",#REF!,#REF!="*",#REF!,#REF!="*",#REF!,#REF!="*",#REF!,#REF!="*",#REF!,#REF!="*",#REF!,#REF!="*",#REF!),"")</f>
        <v>#REF!</v>
      </c>
      <c r="H5003" s="434" t="e">
        <f>G5003/'Project Data'!$D$22</f>
        <v>#REF!</v>
      </c>
      <c r="I5003" s="395" t="e">
        <f>#REF!</f>
        <v>#REF!</v>
      </c>
      <c r="J5003" s="396" t="str">
        <f>IFERROR(G5003-F5003, "--")</f>
        <v>--</v>
      </c>
      <c r="K5003" s="397"/>
    </row>
    <row r="5004" spans="1:11" s="207" customFormat="1" ht="15.6" hidden="1">
      <c r="A5004" s="198" t="e">
        <f>#REF!</f>
        <v>#REF!</v>
      </c>
      <c r="B5004" s="235" t="e">
        <f>#REF!</f>
        <v>#REF!</v>
      </c>
      <c r="C5004" s="254"/>
      <c r="D5004" s="239" t="e" cm="1">
        <f t="array" ref="D5004">_xlfn.IFNA(_xlfn.IFS(#REF!="*",#REF!,#REF!="*",#REF!,#REF!="*",#REF!,#REF!="*",#REF!,#REF!="*",#REF!,#REF!="*",#REF!,#REF!="*",#REF!,#REF!="*",#REF!,#REF!="*",#REF!),"")</f>
        <v>#REF!</v>
      </c>
      <c r="E5004" s="622" t="e">
        <f>D5004/'Project Data'!$D$22</f>
        <v>#REF!</v>
      </c>
      <c r="F5004" s="163" t="e">
        <v>#REF!</v>
      </c>
      <c r="G5004" s="239" t="e" cm="1">
        <f t="array" ref="G5004">_xlfn.IFNA(_xlfn.IFS(#REF!="*",#REF!,#REF!="*",#REF!,#REF!="*",#REF!,#REF!="*",#REF!,#REF!="*",#REF!,#REF!="*",#REF!,#REF!="*",#REF!,#REF!="*",#REF!,#REF!="*",#REF!),"")</f>
        <v>#REF!</v>
      </c>
      <c r="H5004" s="236" t="e">
        <f>G5004/'Project Data'!$D$22</f>
        <v>#REF!</v>
      </c>
      <c r="I5004" s="240"/>
      <c r="J5004" s="246"/>
      <c r="K5004" s="242"/>
    </row>
    <row r="5005" spans="1:11" s="207" customFormat="1" ht="15.6" hidden="1">
      <c r="A5005" s="198" t="e">
        <f>#REF!</f>
        <v>#REF!</v>
      </c>
      <c r="B5005" s="235" t="e">
        <f>#REF!</f>
        <v>#REF!</v>
      </c>
      <c r="C5005" s="254"/>
      <c r="D5005" s="222" t="e" cm="1">
        <f t="array" ref="D5005">_xlfn.IFNA(_xlfn.IFS(#REF!="*",#REF!,#REF!="*",#REF!,#REF!="*",#REF!,#REF!="*",#REF!,#REF!="*",#REF!,#REF!="*",#REF!,#REF!="*",#REF!,#REF!="*",#REF!,#REF!="*",#REF!),"")</f>
        <v>#REF!</v>
      </c>
      <c r="E5005" s="622" t="e">
        <f>D5005/'Project Data'!$D$22</f>
        <v>#REF!</v>
      </c>
      <c r="F5005" s="163" t="e">
        <v>#REF!</v>
      </c>
      <c r="G5005" s="222" t="e" cm="1">
        <f t="array" ref="G5005">_xlfn.IFNA(_xlfn.IFS(#REF!="*",#REF!,#REF!="*",#REF!,#REF!="*",#REF!,#REF!="*",#REF!,#REF!="*",#REF!,#REF!="*",#REF!,#REF!="*",#REF!,#REF!="*",#REF!,#REF!="*",#REF!),"")</f>
        <v>#REF!</v>
      </c>
      <c r="H5005" s="236" t="e">
        <f>G5005/'Project Data'!$D$22</f>
        <v>#REF!</v>
      </c>
      <c r="I5005" s="186"/>
      <c r="J5005" s="224"/>
      <c r="K5005" s="242"/>
    </row>
    <row r="5006" spans="1:11" s="207" customFormat="1" ht="15.6" hidden="1">
      <c r="A5006" s="198" t="e">
        <f>#REF!</f>
        <v>#REF!</v>
      </c>
      <c r="B5006" s="235" t="e">
        <f>#REF!</f>
        <v>#REF!</v>
      </c>
      <c r="C5006" s="254"/>
      <c r="D5006" s="222" t="e" cm="1">
        <f t="array" ref="D5006">_xlfn.IFNA(_xlfn.IFS(#REF!="*",#REF!,#REF!="*",#REF!,#REF!="*",#REF!,#REF!="*",#REF!,#REF!="*",#REF!,#REF!="*",#REF!,#REF!="*",#REF!,#REF!="*",#REF!,#REF!="*",#REF!),"")</f>
        <v>#REF!</v>
      </c>
      <c r="E5006" s="622" t="e">
        <f>D5006/'Project Data'!$D$22</f>
        <v>#REF!</v>
      </c>
      <c r="F5006" s="163" t="e">
        <v>#REF!</v>
      </c>
      <c r="G5006" s="222" t="e" cm="1">
        <f t="array" ref="G5006">_xlfn.IFNA(_xlfn.IFS(#REF!="*",#REF!,#REF!="*",#REF!,#REF!="*",#REF!,#REF!="*",#REF!,#REF!="*",#REF!,#REF!="*",#REF!,#REF!="*",#REF!,#REF!="*",#REF!,#REF!="*",#REF!),"")</f>
        <v>#REF!</v>
      </c>
      <c r="H5006" s="236" t="e">
        <f>G5006/'Project Data'!$D$22</f>
        <v>#REF!</v>
      </c>
      <c r="I5006" s="186"/>
      <c r="J5006" s="224"/>
      <c r="K5006" s="241"/>
    </row>
    <row r="5007" spans="1:11" s="207" customFormat="1" ht="15.6" hidden="1">
      <c r="A5007" s="198" t="e">
        <f>#REF!</f>
        <v>#REF!</v>
      </c>
      <c r="B5007" s="235" t="e">
        <f>#REF!</f>
        <v>#REF!</v>
      </c>
      <c r="C5007" s="254"/>
      <c r="D5007" s="222" t="e" cm="1">
        <f t="array" ref="D5007">_xlfn.IFNA(_xlfn.IFS(#REF!="*",#REF!,#REF!="*",#REF!,#REF!="*",#REF!,#REF!="*",#REF!,#REF!="*",#REF!,#REF!="*",#REF!,#REF!="*",#REF!,#REF!="*",#REF!,#REF!="*",#REF!),"")</f>
        <v>#REF!</v>
      </c>
      <c r="E5007" s="622" t="e">
        <f>D5007/'Project Data'!$D$22</f>
        <v>#REF!</v>
      </c>
      <c r="F5007" s="163" t="e">
        <v>#REF!</v>
      </c>
      <c r="G5007" s="222" t="e" cm="1">
        <f t="array" ref="G5007">_xlfn.IFNA(_xlfn.IFS(#REF!="*",#REF!,#REF!="*",#REF!,#REF!="*",#REF!,#REF!="*",#REF!,#REF!="*",#REF!,#REF!="*",#REF!,#REF!="*",#REF!,#REF!="*",#REF!,#REF!="*",#REF!),"")</f>
        <v>#REF!</v>
      </c>
      <c r="H5007" s="236" t="e">
        <f>G5007/'Project Data'!$D$22</f>
        <v>#REF!</v>
      </c>
      <c r="I5007" s="186"/>
      <c r="J5007" s="224"/>
      <c r="K5007" s="241"/>
    </row>
    <row r="5008" spans="1:11" s="207" customFormat="1" ht="15.6" hidden="1">
      <c r="A5008" s="198" t="e">
        <f>#REF!</f>
        <v>#REF!</v>
      </c>
      <c r="B5008" s="235" t="e">
        <f>#REF!</f>
        <v>#REF!</v>
      </c>
      <c r="C5008" s="254"/>
      <c r="D5008" s="222" t="e" cm="1">
        <f t="array" ref="D5008">_xlfn.IFNA(_xlfn.IFS(#REF!="*",#REF!,#REF!="*",#REF!,#REF!="*",#REF!,#REF!="*",#REF!,#REF!="*",#REF!,#REF!="*",#REF!,#REF!="*",#REF!,#REF!="*",#REF!,#REF!="*",#REF!),"")</f>
        <v>#REF!</v>
      </c>
      <c r="E5008" s="622" t="e">
        <f>D5008/'Project Data'!$D$22</f>
        <v>#REF!</v>
      </c>
      <c r="F5008" s="163" t="e">
        <v>#REF!</v>
      </c>
      <c r="G5008" s="222" t="e" cm="1">
        <f t="array" ref="G5008">_xlfn.IFNA(_xlfn.IFS(#REF!="*",#REF!,#REF!="*",#REF!,#REF!="*",#REF!,#REF!="*",#REF!,#REF!="*",#REF!,#REF!="*",#REF!,#REF!="*",#REF!,#REF!="*",#REF!,#REF!="*",#REF!),"")</f>
        <v>#REF!</v>
      </c>
      <c r="H5008" s="236" t="e">
        <f>G5008/'Project Data'!$D$22</f>
        <v>#REF!</v>
      </c>
      <c r="I5008" s="186"/>
      <c r="J5008" s="224"/>
      <c r="K5008" s="241"/>
    </row>
    <row r="5009" spans="1:11" s="207" customFormat="1" ht="15.6" hidden="1">
      <c r="A5009" s="198" t="e">
        <f>#REF!</f>
        <v>#REF!</v>
      </c>
      <c r="B5009" s="235" t="e">
        <f>#REF!</f>
        <v>#REF!</v>
      </c>
      <c r="C5009" s="254"/>
      <c r="D5009" s="222" t="e" cm="1">
        <f t="array" ref="D5009">_xlfn.IFNA(_xlfn.IFS(#REF!="*",#REF!,#REF!="*",#REF!,#REF!="*",#REF!,#REF!="*",#REF!,#REF!="*",#REF!,#REF!="*",#REF!,#REF!="*",#REF!,#REF!="*",#REF!,#REF!="*",#REF!),"")</f>
        <v>#REF!</v>
      </c>
      <c r="E5009" s="622" t="e">
        <f>D5009/'Project Data'!$D$22</f>
        <v>#REF!</v>
      </c>
      <c r="F5009" s="163" t="e">
        <v>#REF!</v>
      </c>
      <c r="G5009" s="222" t="e" cm="1">
        <f t="array" ref="G5009">_xlfn.IFNA(_xlfn.IFS(#REF!="*",#REF!,#REF!="*",#REF!,#REF!="*",#REF!,#REF!="*",#REF!,#REF!="*",#REF!,#REF!="*",#REF!,#REF!="*",#REF!,#REF!="*",#REF!,#REF!="*",#REF!),"")</f>
        <v>#REF!</v>
      </c>
      <c r="H5009" s="236" t="e">
        <f>G5009/'Project Data'!$D$22</f>
        <v>#REF!</v>
      </c>
      <c r="I5009" s="186"/>
      <c r="J5009" s="224"/>
      <c r="K5009" s="241"/>
    </row>
    <row r="5010" spans="1:11" s="207" customFormat="1" ht="15.6" hidden="1">
      <c r="A5010" s="198" t="e">
        <f>#REF!</f>
        <v>#REF!</v>
      </c>
      <c r="B5010" s="235" t="e">
        <f>#REF!</f>
        <v>#REF!</v>
      </c>
      <c r="C5010" s="254"/>
      <c r="D5010" s="222" t="e" cm="1">
        <f t="array" ref="D5010">_xlfn.IFNA(_xlfn.IFS(#REF!="*",#REF!,#REF!="*",#REF!,#REF!="*",#REF!,#REF!="*",#REF!,#REF!="*",#REF!,#REF!="*",#REF!,#REF!="*",#REF!,#REF!="*",#REF!,#REF!="*",#REF!),"")</f>
        <v>#REF!</v>
      </c>
      <c r="E5010" s="622" t="e">
        <f>D5010/'Project Data'!$D$22</f>
        <v>#REF!</v>
      </c>
      <c r="F5010" s="163" t="e">
        <v>#REF!</v>
      </c>
      <c r="G5010" s="222" t="e" cm="1">
        <f t="array" ref="G5010">_xlfn.IFNA(_xlfn.IFS(#REF!="*",#REF!,#REF!="*",#REF!,#REF!="*",#REF!,#REF!="*",#REF!,#REF!="*",#REF!,#REF!="*",#REF!,#REF!="*",#REF!,#REF!="*",#REF!,#REF!="*",#REF!),"")</f>
        <v>#REF!</v>
      </c>
      <c r="H5010" s="236" t="e">
        <f>G5010/'Project Data'!$D$22</f>
        <v>#REF!</v>
      </c>
      <c r="I5010" s="186"/>
      <c r="J5010" s="224"/>
      <c r="K5010" s="241"/>
    </row>
    <row r="5011" spans="1:11" s="207" customFormat="1" ht="15.6" hidden="1">
      <c r="A5011" s="198" t="e">
        <f>#REF!</f>
        <v>#REF!</v>
      </c>
      <c r="B5011" s="235" t="e">
        <f>#REF!</f>
        <v>#REF!</v>
      </c>
      <c r="C5011" s="254"/>
      <c r="D5011" s="222" t="e" cm="1">
        <f t="array" ref="D5011">_xlfn.IFNA(_xlfn.IFS(#REF!="*",#REF!,#REF!="*",#REF!,#REF!="*",#REF!,#REF!="*",#REF!,#REF!="*",#REF!,#REF!="*",#REF!,#REF!="*",#REF!,#REF!="*",#REF!,#REF!="*",#REF!),"")</f>
        <v>#REF!</v>
      </c>
      <c r="E5011" s="622" t="e">
        <f>D5011/'Project Data'!$D$22</f>
        <v>#REF!</v>
      </c>
      <c r="F5011" s="163" t="e">
        <v>#REF!</v>
      </c>
      <c r="G5011" s="222" t="e" cm="1">
        <f t="array" ref="G5011">_xlfn.IFNA(_xlfn.IFS(#REF!="*",#REF!,#REF!="*",#REF!,#REF!="*",#REF!,#REF!="*",#REF!,#REF!="*",#REF!,#REF!="*",#REF!,#REF!="*",#REF!,#REF!="*",#REF!,#REF!="*",#REF!),"")</f>
        <v>#REF!</v>
      </c>
      <c r="H5011" s="236" t="e">
        <f>G5011/'Project Data'!$D$22</f>
        <v>#REF!</v>
      </c>
      <c r="I5011" s="186"/>
      <c r="J5011" s="224"/>
      <c r="K5011" s="241"/>
    </row>
    <row r="5012" spans="1:11" s="207" customFormat="1" ht="15.6" hidden="1">
      <c r="A5012" s="198" t="e">
        <f>#REF!</f>
        <v>#REF!</v>
      </c>
      <c r="B5012" s="235" t="e">
        <f>#REF!</f>
        <v>#REF!</v>
      </c>
      <c r="C5012" s="254"/>
      <c r="D5012" s="222" t="e" cm="1">
        <f t="array" ref="D5012">_xlfn.IFNA(_xlfn.IFS(#REF!="*",#REF!,#REF!="*",#REF!,#REF!="*",#REF!,#REF!="*",#REF!,#REF!="*",#REF!,#REF!="*",#REF!,#REF!="*",#REF!,#REF!="*",#REF!,#REF!="*",#REF!),"")</f>
        <v>#REF!</v>
      </c>
      <c r="E5012" s="622" t="e">
        <f>D5012/'Project Data'!$D$22</f>
        <v>#REF!</v>
      </c>
      <c r="F5012" s="163" t="e">
        <v>#REF!</v>
      </c>
      <c r="G5012" s="222" t="e" cm="1">
        <f t="array" ref="G5012">_xlfn.IFNA(_xlfn.IFS(#REF!="*",#REF!,#REF!="*",#REF!,#REF!="*",#REF!,#REF!="*",#REF!,#REF!="*",#REF!,#REF!="*",#REF!,#REF!="*",#REF!,#REF!="*",#REF!,#REF!="*",#REF!),"")</f>
        <v>#REF!</v>
      </c>
      <c r="H5012" s="236" t="e">
        <f>G5012/'Project Data'!$D$22</f>
        <v>#REF!</v>
      </c>
      <c r="I5012" s="186"/>
      <c r="J5012" s="224"/>
      <c r="K5012" s="241"/>
    </row>
    <row r="5013" spans="1:11" s="207" customFormat="1" ht="15.6" hidden="1">
      <c r="A5013" s="198" t="e">
        <f>#REF!</f>
        <v>#REF!</v>
      </c>
      <c r="B5013" s="235" t="e">
        <f>#REF!</f>
        <v>#REF!</v>
      </c>
      <c r="C5013" s="254"/>
      <c r="D5013" s="222" t="e" cm="1">
        <f t="array" ref="D5013">_xlfn.IFNA(_xlfn.IFS(#REF!="*",#REF!,#REF!="*",#REF!,#REF!="*",#REF!,#REF!="*",#REF!,#REF!="*",#REF!,#REF!="*",#REF!,#REF!="*",#REF!,#REF!="*",#REF!,#REF!="*",#REF!),"")</f>
        <v>#REF!</v>
      </c>
      <c r="E5013" s="622" t="e">
        <f>D5013/'Project Data'!$D$22</f>
        <v>#REF!</v>
      </c>
      <c r="F5013" s="163" t="e">
        <v>#REF!</v>
      </c>
      <c r="G5013" s="222" t="e" cm="1">
        <f t="array" ref="G5013">_xlfn.IFNA(_xlfn.IFS(#REF!="*",#REF!,#REF!="*",#REF!,#REF!="*",#REF!,#REF!="*",#REF!,#REF!="*",#REF!,#REF!="*",#REF!,#REF!="*",#REF!,#REF!="*",#REF!,#REF!="*",#REF!),"")</f>
        <v>#REF!</v>
      </c>
      <c r="H5013" s="236" t="e">
        <f>G5013/'Project Data'!$D$22</f>
        <v>#REF!</v>
      </c>
      <c r="I5013" s="186"/>
      <c r="J5013" s="224"/>
      <c r="K5013" s="241"/>
    </row>
    <row r="5014" spans="1:11" s="207" customFormat="1" ht="15.6" hidden="1">
      <c r="A5014" s="198" t="e">
        <f>#REF!</f>
        <v>#REF!</v>
      </c>
      <c r="B5014" s="235" t="e">
        <f>#REF!</f>
        <v>#REF!</v>
      </c>
      <c r="C5014" s="254"/>
      <c r="D5014" s="222" t="e" cm="1">
        <f t="array" ref="D5014">_xlfn.IFNA(_xlfn.IFS(#REF!="*",#REF!,#REF!="*",#REF!,#REF!="*",#REF!,#REF!="*",#REF!,#REF!="*",#REF!,#REF!="*",#REF!,#REF!="*",#REF!,#REF!="*",#REF!,#REF!="*",#REF!),"")</f>
        <v>#REF!</v>
      </c>
      <c r="E5014" s="622" t="e">
        <f>D5014/'Project Data'!$D$22</f>
        <v>#REF!</v>
      </c>
      <c r="F5014" s="163" t="e">
        <v>#REF!</v>
      </c>
      <c r="G5014" s="222" t="e" cm="1">
        <f t="array" ref="G5014">_xlfn.IFNA(_xlfn.IFS(#REF!="*",#REF!,#REF!="*",#REF!,#REF!="*",#REF!,#REF!="*",#REF!,#REF!="*",#REF!,#REF!="*",#REF!,#REF!="*",#REF!,#REF!="*",#REF!,#REF!="*",#REF!),"")</f>
        <v>#REF!</v>
      </c>
      <c r="H5014" s="236" t="e">
        <f>G5014/'Project Data'!$D$22</f>
        <v>#REF!</v>
      </c>
      <c r="I5014" s="186"/>
      <c r="J5014" s="224"/>
      <c r="K5014" s="241"/>
    </row>
    <row r="5015" spans="1:11" s="207" customFormat="1" ht="15.6" hidden="1">
      <c r="A5015" s="198" t="e">
        <f>#REF!</f>
        <v>#REF!</v>
      </c>
      <c r="B5015" s="235" t="e">
        <f>#REF!</f>
        <v>#REF!</v>
      </c>
      <c r="C5015" s="254"/>
      <c r="D5015" s="231" t="e" cm="1">
        <f t="array" ref="D5015">_xlfn.IFNA(_xlfn.IFS(#REF!="*",#REF!,#REF!="*",#REF!,#REF!="*",#REF!,#REF!="*",#REF!,#REF!="*",#REF!,#REF!="*",#REF!,#REF!="*",#REF!,#REF!="*",#REF!,#REF!="*",#REF!),"")</f>
        <v>#REF!</v>
      </c>
      <c r="E5015" s="622" t="e">
        <f>D5015/'Project Data'!$D$22</f>
        <v>#REF!</v>
      </c>
      <c r="F5015" s="234" t="e">
        <v>#REF!</v>
      </c>
      <c r="G5015" s="231" t="e" cm="1">
        <f t="array" ref="G5015">_xlfn.IFNA(_xlfn.IFS(#REF!="*",#REF!,#REF!="*",#REF!,#REF!="*",#REF!,#REF!="*",#REF!,#REF!="*",#REF!,#REF!="*",#REF!,#REF!="*",#REF!,#REF!="*",#REF!,#REF!="*",#REF!),"")</f>
        <v>#REF!</v>
      </c>
      <c r="H5015" s="236" t="e">
        <f>G5015/'Project Data'!$D$22</f>
        <v>#REF!</v>
      </c>
      <c r="I5015" s="230"/>
      <c r="J5015" s="247"/>
      <c r="K5015" s="241"/>
    </row>
    <row r="5016" spans="1:11" ht="14.1" hidden="1" customHeight="1">
      <c r="A5016" s="410"/>
      <c r="B5016" s="392" t="s">
        <v>147</v>
      </c>
      <c r="C5016" s="392"/>
      <c r="D5016" s="394" t="e" cm="1">
        <f t="array" ref="D5016">_xlfn.IFNA(_xlfn.IFS(#REF!="*",#REF!,#REF!="*",#REF!,#REF!="*",#REF!,#REF!="*",#REF!,#REF!="*",#REF!,#REF!="*",#REF!,#REF!="*",#REF!,#REF!="*",#REF!,#REF!="*",#REF!),"")</f>
        <v>#REF!</v>
      </c>
      <c r="E5016" s="434" t="e">
        <f>D5016/'Project Data'!$D$22</f>
        <v>#REF!</v>
      </c>
      <c r="F5016" s="393" t="e">
        <v>#REF!</v>
      </c>
      <c r="G5016" s="394" t="e" cm="1">
        <f t="array" ref="G5016">_xlfn.IFNA(_xlfn.IFS(#REF!="*",#REF!,#REF!="*",#REF!,#REF!="*",#REF!,#REF!="*",#REF!,#REF!="*",#REF!,#REF!="*",#REF!,#REF!="*",#REF!,#REF!="*",#REF!,#REF!="*",#REF!),"")</f>
        <v>#REF!</v>
      </c>
      <c r="H5016" s="434" t="e">
        <f>G5016/'Project Data'!$D$22</f>
        <v>#REF!</v>
      </c>
      <c r="I5016" s="395" t="e">
        <f>#REF!</f>
        <v>#REF!</v>
      </c>
      <c r="J5016" s="396" t="str">
        <f>IFERROR(G5016-F5016, "--")</f>
        <v>--</v>
      </c>
      <c r="K5016" s="397"/>
    </row>
    <row r="5017" spans="1:11" s="171" customFormat="1" ht="15.6" hidden="1">
      <c r="A5017" s="198" t="e">
        <f>#REF!</f>
        <v>#REF!</v>
      </c>
      <c r="B5017" s="235" t="e">
        <f>#REF!</f>
        <v>#REF!</v>
      </c>
      <c r="C5017" s="254"/>
      <c r="D5017" s="239" t="e" cm="1">
        <f t="array" ref="D5017">_xlfn.IFNA(_xlfn.IFS(#REF!="*",#REF!,#REF!="*",#REF!,#REF!="*",#REF!,#REF!="*",#REF!,#REF!="*",#REF!,#REF!="*",#REF!,#REF!="*",#REF!,#REF!="*",#REF!,#REF!="*",#REF!),"")</f>
        <v>#REF!</v>
      </c>
      <c r="E5017" s="622" t="e">
        <f>D5017/'Project Data'!$D$22</f>
        <v>#REF!</v>
      </c>
      <c r="F5017" s="163" t="e">
        <v>#REF!</v>
      </c>
      <c r="G5017" s="239" t="e" cm="1">
        <f t="array" ref="G5017">_xlfn.IFNA(_xlfn.IFS(#REF!="*",#REF!,#REF!="*",#REF!,#REF!="*",#REF!,#REF!="*",#REF!,#REF!="*",#REF!,#REF!="*",#REF!,#REF!="*",#REF!,#REF!="*",#REF!,#REF!="*",#REF!),"")</f>
        <v>#REF!</v>
      </c>
      <c r="H5017" s="236" t="e">
        <f>G5017/'Project Data'!$D$22</f>
        <v>#REF!</v>
      </c>
      <c r="I5017" s="240"/>
      <c r="J5017" s="246"/>
      <c r="K5017" s="241"/>
    </row>
    <row r="5018" spans="1:11" s="147" customFormat="1" ht="15.6" hidden="1">
      <c r="A5018" s="198" t="e">
        <f>#REF!</f>
        <v>#REF!</v>
      </c>
      <c r="B5018" s="235" t="e">
        <f>#REF!</f>
        <v>#REF!</v>
      </c>
      <c r="C5018" s="254"/>
      <c r="D5018" s="222" t="e" cm="1">
        <f t="array" ref="D5018">_xlfn.IFNA(_xlfn.IFS(#REF!="*",#REF!,#REF!="*",#REF!,#REF!="*",#REF!,#REF!="*",#REF!,#REF!="*",#REF!,#REF!="*",#REF!,#REF!="*",#REF!,#REF!="*",#REF!,#REF!="*",#REF!),"")</f>
        <v>#REF!</v>
      </c>
      <c r="E5018" s="622" t="e">
        <f>D5018/'Project Data'!$D$22</f>
        <v>#REF!</v>
      </c>
      <c r="F5018" s="174" t="e">
        <v>#REF!</v>
      </c>
      <c r="G5018" s="222" t="e" cm="1">
        <f t="array" ref="G5018">_xlfn.IFNA(_xlfn.IFS(#REF!="*",#REF!,#REF!="*",#REF!,#REF!="*",#REF!,#REF!="*",#REF!,#REF!="*",#REF!,#REF!="*",#REF!,#REF!="*",#REF!,#REF!="*",#REF!,#REF!="*",#REF!),"")</f>
        <v>#REF!</v>
      </c>
      <c r="H5018" s="236" t="e">
        <f>G5018/'Project Data'!$D$22</f>
        <v>#REF!</v>
      </c>
      <c r="I5018" s="186"/>
      <c r="J5018" s="224"/>
      <c r="K5018" s="241"/>
    </row>
    <row r="5019" spans="1:11" s="147" customFormat="1" ht="15.6" hidden="1">
      <c r="A5019" s="198" t="e">
        <f>#REF!</f>
        <v>#REF!</v>
      </c>
      <c r="B5019" s="235" t="e">
        <f>#REF!</f>
        <v>#REF!</v>
      </c>
      <c r="C5019" s="254"/>
      <c r="D5019" s="231" t="e" cm="1">
        <f t="array" ref="D5019">_xlfn.IFNA(_xlfn.IFS(#REF!="*",#REF!,#REF!="*",#REF!,#REF!="*",#REF!,#REF!="*",#REF!,#REF!="*",#REF!,#REF!="*",#REF!,#REF!="*",#REF!,#REF!="*",#REF!,#REF!="*",#REF!),"")</f>
        <v>#REF!</v>
      </c>
      <c r="E5019" s="622" t="e">
        <f>D5019/'Project Data'!$D$22</f>
        <v>#REF!</v>
      </c>
      <c r="F5019" s="228" t="e">
        <v>#REF!</v>
      </c>
      <c r="G5019" s="231" t="e" cm="1">
        <f t="array" ref="G5019">_xlfn.IFNA(_xlfn.IFS(#REF!="*",#REF!,#REF!="*",#REF!,#REF!="*",#REF!,#REF!="*",#REF!,#REF!="*",#REF!,#REF!="*",#REF!,#REF!="*",#REF!,#REF!="*",#REF!,#REF!="*",#REF!),"")</f>
        <v>#REF!</v>
      </c>
      <c r="H5019" s="236" t="e">
        <f>G5019/'Project Data'!$D$22</f>
        <v>#REF!</v>
      </c>
      <c r="I5019" s="230"/>
      <c r="J5019" s="247"/>
      <c r="K5019" s="241"/>
    </row>
    <row r="5020" spans="1:11" s="207" customFormat="1" ht="15.6" hidden="1">
      <c r="A5020" s="410"/>
      <c r="B5020" s="392" t="s">
        <v>148</v>
      </c>
      <c r="C5020" s="392"/>
      <c r="D5020" s="394" t="e" cm="1">
        <f t="array" ref="D5020">_xlfn.IFNA(_xlfn.IFS(#REF!="*",#REF!,#REF!="*",#REF!,#REF!="*",#REF!,#REF!="*",#REF!,#REF!="*",#REF!,#REF!="*",#REF!,#REF!="*",#REF!,#REF!="*",#REF!,#REF!="*",#REF!),"")</f>
        <v>#REF!</v>
      </c>
      <c r="E5020" s="434" t="e">
        <f>D5020/'Project Data'!$D$22</f>
        <v>#REF!</v>
      </c>
      <c r="F5020" s="393" t="e">
        <v>#REF!</v>
      </c>
      <c r="G5020" s="394" t="e" cm="1">
        <f t="array" ref="G5020">_xlfn.IFNA(_xlfn.IFS(#REF!="*",#REF!,#REF!="*",#REF!,#REF!="*",#REF!,#REF!="*",#REF!,#REF!="*",#REF!,#REF!="*",#REF!,#REF!="*",#REF!,#REF!="*",#REF!,#REF!="*",#REF!),"")</f>
        <v>#REF!</v>
      </c>
      <c r="H5020" s="434" t="e">
        <f>G5020/'Project Data'!$D$22</f>
        <v>#REF!</v>
      </c>
      <c r="I5020" s="395" t="e">
        <f>#REF!</f>
        <v>#REF!</v>
      </c>
      <c r="J5020" s="396" t="str">
        <f>IFERROR(G5020-F5020, "--")</f>
        <v>--</v>
      </c>
      <c r="K5020" s="397"/>
    </row>
    <row r="5021" spans="1:11" s="207" customFormat="1" ht="15.6" hidden="1">
      <c r="A5021" s="198" t="e">
        <f>#REF!</f>
        <v>#REF!</v>
      </c>
      <c r="B5021" s="235" t="e">
        <f>#REF!</f>
        <v>#REF!</v>
      </c>
      <c r="C5021" s="254"/>
      <c r="D5021" s="239" t="e" cm="1">
        <f t="array" ref="D5021">_xlfn.IFNA(_xlfn.IFS(#REF!="*",#REF!,#REF!="*",#REF!,#REF!="*",#REF!,#REF!="*",#REF!,#REF!="*",#REF!,#REF!="*",#REF!,#REF!="*",#REF!,#REF!="*",#REF!,#REF!="*",#REF!),"")</f>
        <v>#REF!</v>
      </c>
      <c r="E5021" s="622" t="e">
        <f>D5021/'Project Data'!$D$22</f>
        <v>#REF!</v>
      </c>
      <c r="F5021" s="163" t="e">
        <v>#REF!</v>
      </c>
      <c r="G5021" s="239" t="e" cm="1">
        <f t="array" ref="G5021">_xlfn.IFNA(_xlfn.IFS(#REF!="*",#REF!,#REF!="*",#REF!,#REF!="*",#REF!,#REF!="*",#REF!,#REF!="*",#REF!,#REF!="*",#REF!,#REF!="*",#REF!,#REF!="*",#REF!,#REF!="*",#REF!),"")</f>
        <v>#REF!</v>
      </c>
      <c r="H5021" s="236" t="e">
        <f>G5021/'Project Data'!$D$22</f>
        <v>#REF!</v>
      </c>
      <c r="I5021" s="240"/>
      <c r="J5021" s="246"/>
      <c r="K5021" s="241"/>
    </row>
    <row r="5022" spans="1:11" s="207" customFormat="1" ht="15.6" hidden="1">
      <c r="A5022" s="198" t="e">
        <f>#REF!</f>
        <v>#REF!</v>
      </c>
      <c r="B5022" s="235" t="e">
        <f>#REF!</f>
        <v>#REF!</v>
      </c>
      <c r="C5022" s="254"/>
      <c r="D5022" s="222" t="e" cm="1">
        <f t="array" ref="D5022">_xlfn.IFNA(_xlfn.IFS(#REF!="*",#REF!,#REF!="*",#REF!,#REF!="*",#REF!,#REF!="*",#REF!,#REF!="*",#REF!,#REF!="*",#REF!,#REF!="*",#REF!,#REF!="*",#REF!,#REF!="*",#REF!),"")</f>
        <v>#REF!</v>
      </c>
      <c r="E5022" s="622" t="e">
        <f>D5022/'Project Data'!$D$22</f>
        <v>#REF!</v>
      </c>
      <c r="F5022" s="163" t="e">
        <v>#REF!</v>
      </c>
      <c r="G5022" s="222" t="e" cm="1">
        <f t="array" ref="G5022">_xlfn.IFNA(_xlfn.IFS(#REF!="*",#REF!,#REF!="*",#REF!,#REF!="*",#REF!,#REF!="*",#REF!,#REF!="*",#REF!,#REF!="*",#REF!,#REF!="*",#REF!,#REF!="*",#REF!,#REF!="*",#REF!),"")</f>
        <v>#REF!</v>
      </c>
      <c r="H5022" s="236" t="e">
        <f>G5022/'Project Data'!$D$22</f>
        <v>#REF!</v>
      </c>
      <c r="I5022" s="186"/>
      <c r="J5022" s="224"/>
      <c r="K5022" s="241"/>
    </row>
    <row r="5023" spans="1:11" s="207" customFormat="1" ht="15.6" hidden="1">
      <c r="A5023" s="198" t="e">
        <f>#REF!</f>
        <v>#REF!</v>
      </c>
      <c r="B5023" s="235" t="e">
        <f>#REF!</f>
        <v>#REF!</v>
      </c>
      <c r="C5023" s="254"/>
      <c r="D5023" s="222" t="e" cm="1">
        <f t="array" ref="D5023">_xlfn.IFNA(_xlfn.IFS(#REF!="*",#REF!,#REF!="*",#REF!,#REF!="*",#REF!,#REF!="*",#REF!,#REF!="*",#REF!,#REF!="*",#REF!,#REF!="*",#REF!,#REF!="*",#REF!,#REF!="*",#REF!),"")</f>
        <v>#REF!</v>
      </c>
      <c r="E5023" s="622" t="e">
        <f>D5023/'Project Data'!$D$22</f>
        <v>#REF!</v>
      </c>
      <c r="F5023" s="163" t="e">
        <v>#REF!</v>
      </c>
      <c r="G5023" s="222" t="e" cm="1">
        <f t="array" ref="G5023">_xlfn.IFNA(_xlfn.IFS(#REF!="*",#REF!,#REF!="*",#REF!,#REF!="*",#REF!,#REF!="*",#REF!,#REF!="*",#REF!,#REF!="*",#REF!,#REF!="*",#REF!,#REF!="*",#REF!,#REF!="*",#REF!),"")</f>
        <v>#REF!</v>
      </c>
      <c r="H5023" s="236" t="e">
        <f>G5023/'Project Data'!$D$22</f>
        <v>#REF!</v>
      </c>
      <c r="I5023" s="186"/>
      <c r="J5023" s="224"/>
      <c r="K5023" s="241"/>
    </row>
    <row r="5024" spans="1:11" s="207" customFormat="1" ht="15.6" hidden="1">
      <c r="A5024" s="198" t="e">
        <f>#REF!</f>
        <v>#REF!</v>
      </c>
      <c r="B5024" s="235" t="e">
        <f>#REF!</f>
        <v>#REF!</v>
      </c>
      <c r="C5024" s="254"/>
      <c r="D5024" s="222" t="e" cm="1">
        <f t="array" ref="D5024">_xlfn.IFNA(_xlfn.IFS(#REF!="*",#REF!,#REF!="*",#REF!,#REF!="*",#REF!,#REF!="*",#REF!,#REF!="*",#REF!,#REF!="*",#REF!,#REF!="*",#REF!,#REF!="*",#REF!,#REF!="*",#REF!),"")</f>
        <v>#REF!</v>
      </c>
      <c r="E5024" s="622" t="e">
        <f>D5024/'Project Data'!$D$22</f>
        <v>#REF!</v>
      </c>
      <c r="F5024" s="163" t="e">
        <v>#REF!</v>
      </c>
      <c r="G5024" s="222" t="e" cm="1">
        <f t="array" ref="G5024">_xlfn.IFNA(_xlfn.IFS(#REF!="*",#REF!,#REF!="*",#REF!,#REF!="*",#REF!,#REF!="*",#REF!,#REF!="*",#REF!,#REF!="*",#REF!,#REF!="*",#REF!,#REF!="*",#REF!,#REF!="*",#REF!),"")</f>
        <v>#REF!</v>
      </c>
      <c r="H5024" s="236" t="e">
        <f>G5024/'Project Data'!$D$22</f>
        <v>#REF!</v>
      </c>
      <c r="I5024" s="186"/>
      <c r="J5024" s="224"/>
      <c r="K5024" s="241"/>
    </row>
    <row r="5025" spans="1:11" s="207" customFormat="1" ht="15.6" hidden="1">
      <c r="A5025" s="198" t="e">
        <f>#REF!</f>
        <v>#REF!</v>
      </c>
      <c r="B5025" s="235" t="e">
        <f>#REF!</f>
        <v>#REF!</v>
      </c>
      <c r="C5025" s="254"/>
      <c r="D5025" s="222" t="e" cm="1">
        <f t="array" ref="D5025">_xlfn.IFNA(_xlfn.IFS(#REF!="*",#REF!,#REF!="*",#REF!,#REF!="*",#REF!,#REF!="*",#REF!,#REF!="*",#REF!,#REF!="*",#REF!,#REF!="*",#REF!,#REF!="*",#REF!,#REF!="*",#REF!),"")</f>
        <v>#REF!</v>
      </c>
      <c r="E5025" s="622" t="e">
        <f>D5025/'Project Data'!$D$22</f>
        <v>#REF!</v>
      </c>
      <c r="F5025" s="163" t="e">
        <v>#REF!</v>
      </c>
      <c r="G5025" s="222" t="e" cm="1">
        <f t="array" ref="G5025">_xlfn.IFNA(_xlfn.IFS(#REF!="*",#REF!,#REF!="*",#REF!,#REF!="*",#REF!,#REF!="*",#REF!,#REF!="*",#REF!,#REF!="*",#REF!,#REF!="*",#REF!,#REF!="*",#REF!,#REF!="*",#REF!),"")</f>
        <v>#REF!</v>
      </c>
      <c r="H5025" s="236" t="e">
        <f>G5025/'Project Data'!$D$22</f>
        <v>#REF!</v>
      </c>
      <c r="I5025" s="186"/>
      <c r="J5025" s="224"/>
      <c r="K5025" s="241"/>
    </row>
    <row r="5026" spans="1:11" s="207" customFormat="1" ht="15.6" hidden="1">
      <c r="A5026" s="198" t="e">
        <f>#REF!</f>
        <v>#REF!</v>
      </c>
      <c r="B5026" s="235" t="e">
        <f>#REF!</f>
        <v>#REF!</v>
      </c>
      <c r="C5026" s="254"/>
      <c r="D5026" s="222" t="e" cm="1">
        <f t="array" ref="D5026">_xlfn.IFNA(_xlfn.IFS(#REF!="*",#REF!,#REF!="*",#REF!,#REF!="*",#REF!,#REF!="*",#REF!,#REF!="*",#REF!,#REF!="*",#REF!,#REF!="*",#REF!,#REF!="*",#REF!,#REF!="*",#REF!),"")</f>
        <v>#REF!</v>
      </c>
      <c r="E5026" s="622" t="e">
        <f>D5026/'Project Data'!$D$22</f>
        <v>#REF!</v>
      </c>
      <c r="F5026" s="163" t="e">
        <v>#REF!</v>
      </c>
      <c r="G5026" s="222" t="e" cm="1">
        <f t="array" ref="G5026">_xlfn.IFNA(_xlfn.IFS(#REF!="*",#REF!,#REF!="*",#REF!,#REF!="*",#REF!,#REF!="*",#REF!,#REF!="*",#REF!,#REF!="*",#REF!,#REF!="*",#REF!,#REF!="*",#REF!,#REF!="*",#REF!),"")</f>
        <v>#REF!</v>
      </c>
      <c r="H5026" s="236" t="e">
        <f>G5026/'Project Data'!$D$22</f>
        <v>#REF!</v>
      </c>
      <c r="I5026" s="186"/>
      <c r="J5026" s="224"/>
      <c r="K5026" s="241"/>
    </row>
    <row r="5027" spans="1:11" s="207" customFormat="1" ht="15.6" hidden="1">
      <c r="A5027" s="198" t="e">
        <f>#REF!</f>
        <v>#REF!</v>
      </c>
      <c r="B5027" s="235" t="e">
        <f>#REF!</f>
        <v>#REF!</v>
      </c>
      <c r="C5027" s="254"/>
      <c r="D5027" s="222" t="e" cm="1">
        <f t="array" ref="D5027">_xlfn.IFNA(_xlfn.IFS(#REF!="*",#REF!,#REF!="*",#REF!,#REF!="*",#REF!,#REF!="*",#REF!,#REF!="*",#REF!,#REF!="*",#REF!,#REF!="*",#REF!,#REF!="*",#REF!,#REF!="*",#REF!),"")</f>
        <v>#REF!</v>
      </c>
      <c r="E5027" s="622" t="e">
        <f>D5027/'Project Data'!$D$22</f>
        <v>#REF!</v>
      </c>
      <c r="F5027" s="163" t="e">
        <v>#REF!</v>
      </c>
      <c r="G5027" s="222" t="e" cm="1">
        <f t="array" ref="G5027">_xlfn.IFNA(_xlfn.IFS(#REF!="*",#REF!,#REF!="*",#REF!,#REF!="*",#REF!,#REF!="*",#REF!,#REF!="*",#REF!,#REF!="*",#REF!,#REF!="*",#REF!,#REF!="*",#REF!,#REF!="*",#REF!),"")</f>
        <v>#REF!</v>
      </c>
      <c r="H5027" s="236" t="e">
        <f>G5027/'Project Data'!$D$22</f>
        <v>#REF!</v>
      </c>
      <c r="I5027" s="186"/>
      <c r="J5027" s="224"/>
      <c r="K5027" s="241"/>
    </row>
    <row r="5028" spans="1:11" s="207" customFormat="1" ht="15.6" hidden="1">
      <c r="A5028" s="198" t="e">
        <f>#REF!</f>
        <v>#REF!</v>
      </c>
      <c r="B5028" s="235" t="e">
        <f>#REF!</f>
        <v>#REF!</v>
      </c>
      <c r="C5028" s="254"/>
      <c r="D5028" s="222" t="e" cm="1">
        <f t="array" ref="D5028">_xlfn.IFNA(_xlfn.IFS(#REF!="*",#REF!,#REF!="*",#REF!,#REF!="*",#REF!,#REF!="*",#REF!,#REF!="*",#REF!,#REF!="*",#REF!,#REF!="*",#REF!,#REF!="*",#REF!,#REF!="*",#REF!),"")</f>
        <v>#REF!</v>
      </c>
      <c r="E5028" s="622" t="e">
        <f>D5028/'Project Data'!$D$22</f>
        <v>#REF!</v>
      </c>
      <c r="F5028" s="163" t="e">
        <v>#REF!</v>
      </c>
      <c r="G5028" s="222" t="e" cm="1">
        <f t="array" ref="G5028">_xlfn.IFNA(_xlfn.IFS(#REF!="*",#REF!,#REF!="*",#REF!,#REF!="*",#REF!,#REF!="*",#REF!,#REF!="*",#REF!,#REF!="*",#REF!,#REF!="*",#REF!,#REF!="*",#REF!,#REF!="*",#REF!),"")</f>
        <v>#REF!</v>
      </c>
      <c r="H5028" s="236" t="e">
        <f>G5028/'Project Data'!$D$22</f>
        <v>#REF!</v>
      </c>
      <c r="I5028" s="186"/>
      <c r="J5028" s="224"/>
      <c r="K5028" s="241"/>
    </row>
    <row r="5029" spans="1:11" s="207" customFormat="1" ht="15.6" hidden="1">
      <c r="A5029" s="198" t="e">
        <f>#REF!</f>
        <v>#REF!</v>
      </c>
      <c r="B5029" s="235" t="e">
        <f>#REF!</f>
        <v>#REF!</v>
      </c>
      <c r="C5029" s="254"/>
      <c r="D5029" s="222" t="e" cm="1">
        <f t="array" ref="D5029">_xlfn.IFNA(_xlfn.IFS(#REF!="*",#REF!,#REF!="*",#REF!,#REF!="*",#REF!,#REF!="*",#REF!,#REF!="*",#REF!,#REF!="*",#REF!,#REF!="*",#REF!,#REF!="*",#REF!,#REF!="*",#REF!),"")</f>
        <v>#REF!</v>
      </c>
      <c r="E5029" s="622" t="e">
        <f>D5029/'Project Data'!$D$22</f>
        <v>#REF!</v>
      </c>
      <c r="F5029" s="163" t="e">
        <v>#REF!</v>
      </c>
      <c r="G5029" s="222" t="e" cm="1">
        <f t="array" ref="G5029">_xlfn.IFNA(_xlfn.IFS(#REF!="*",#REF!,#REF!="*",#REF!,#REF!="*",#REF!,#REF!="*",#REF!,#REF!="*",#REF!,#REF!="*",#REF!,#REF!="*",#REF!,#REF!="*",#REF!,#REF!="*",#REF!),"")</f>
        <v>#REF!</v>
      </c>
      <c r="H5029" s="236" t="e">
        <f>G5029/'Project Data'!$D$22</f>
        <v>#REF!</v>
      </c>
      <c r="I5029" s="186"/>
      <c r="J5029" s="224"/>
      <c r="K5029" s="241"/>
    </row>
    <row r="5030" spans="1:11" s="207" customFormat="1" ht="15.6" hidden="1">
      <c r="A5030" s="198" t="e">
        <f>#REF!</f>
        <v>#REF!</v>
      </c>
      <c r="B5030" s="235" t="e">
        <f>#REF!</f>
        <v>#REF!</v>
      </c>
      <c r="C5030" s="254"/>
      <c r="D5030" s="222" t="e" cm="1">
        <f t="array" ref="D5030">_xlfn.IFNA(_xlfn.IFS(#REF!="*",#REF!,#REF!="*",#REF!,#REF!="*",#REF!,#REF!="*",#REF!,#REF!="*",#REF!,#REF!="*",#REF!,#REF!="*",#REF!,#REF!="*",#REF!,#REF!="*",#REF!),"")</f>
        <v>#REF!</v>
      </c>
      <c r="E5030" s="622" t="e">
        <f>D5030/'Project Data'!$D$22</f>
        <v>#REF!</v>
      </c>
      <c r="F5030" s="163" t="e">
        <v>#REF!</v>
      </c>
      <c r="G5030" s="222" t="e" cm="1">
        <f t="array" ref="G5030">_xlfn.IFNA(_xlfn.IFS(#REF!="*",#REF!,#REF!="*",#REF!,#REF!="*",#REF!,#REF!="*",#REF!,#REF!="*",#REF!,#REF!="*",#REF!,#REF!="*",#REF!,#REF!="*",#REF!,#REF!="*",#REF!),"")</f>
        <v>#REF!</v>
      </c>
      <c r="H5030" s="236" t="e">
        <f>G5030/'Project Data'!$D$22</f>
        <v>#REF!</v>
      </c>
      <c r="I5030" s="186"/>
      <c r="J5030" s="224"/>
      <c r="K5030" s="241"/>
    </row>
    <row r="5031" spans="1:11" s="207" customFormat="1" ht="15.6" hidden="1">
      <c r="A5031" s="198" t="e">
        <f>#REF!</f>
        <v>#REF!</v>
      </c>
      <c r="B5031" s="235" t="e">
        <f>#REF!</f>
        <v>#REF!</v>
      </c>
      <c r="C5031" s="254"/>
      <c r="D5031" s="222" t="e" cm="1">
        <f t="array" ref="D5031">_xlfn.IFNA(_xlfn.IFS(#REF!="*",#REF!,#REF!="*",#REF!,#REF!="*",#REF!,#REF!="*",#REF!,#REF!="*",#REF!,#REF!="*",#REF!,#REF!="*",#REF!,#REF!="*",#REF!,#REF!="*",#REF!),"")</f>
        <v>#REF!</v>
      </c>
      <c r="E5031" s="622" t="e">
        <f>D5031/'Project Data'!$D$22</f>
        <v>#REF!</v>
      </c>
      <c r="F5031" s="163" t="e">
        <v>#REF!</v>
      </c>
      <c r="G5031" s="222" t="e" cm="1">
        <f t="array" ref="G5031">_xlfn.IFNA(_xlfn.IFS(#REF!="*",#REF!,#REF!="*",#REF!,#REF!="*",#REF!,#REF!="*",#REF!,#REF!="*",#REF!,#REF!="*",#REF!,#REF!="*",#REF!,#REF!="*",#REF!,#REF!="*",#REF!),"")</f>
        <v>#REF!</v>
      </c>
      <c r="H5031" s="236" t="e">
        <f>G5031/'Project Data'!$D$22</f>
        <v>#REF!</v>
      </c>
      <c r="I5031" s="186"/>
      <c r="J5031" s="224"/>
      <c r="K5031" s="241"/>
    </row>
    <row r="5032" spans="1:11" s="207" customFormat="1" ht="15.6" hidden="1">
      <c r="A5032" s="198" t="e">
        <f>#REF!</f>
        <v>#REF!</v>
      </c>
      <c r="B5032" s="235" t="e">
        <f>#REF!</f>
        <v>#REF!</v>
      </c>
      <c r="C5032" s="254"/>
      <c r="D5032" s="231" t="e" cm="1">
        <f t="array" ref="D5032">_xlfn.IFNA(_xlfn.IFS(#REF!="*",#REF!,#REF!="*",#REF!,#REF!="*",#REF!,#REF!="*",#REF!,#REF!="*",#REF!,#REF!="*",#REF!,#REF!="*",#REF!,#REF!="*",#REF!,#REF!="*",#REF!),"")</f>
        <v>#REF!</v>
      </c>
      <c r="E5032" s="622" t="e">
        <f>D5032/'Project Data'!$D$22</f>
        <v>#REF!</v>
      </c>
      <c r="F5032" s="234" t="e">
        <v>#REF!</v>
      </c>
      <c r="G5032" s="231" t="e" cm="1">
        <f t="array" ref="G5032">_xlfn.IFNA(_xlfn.IFS(#REF!="*",#REF!,#REF!="*",#REF!,#REF!="*",#REF!,#REF!="*",#REF!,#REF!="*",#REF!,#REF!="*",#REF!,#REF!="*",#REF!,#REF!="*",#REF!,#REF!="*",#REF!),"")</f>
        <v>#REF!</v>
      </c>
      <c r="H5032" s="236" t="e">
        <f>G5032/'Project Data'!$D$22</f>
        <v>#REF!</v>
      </c>
      <c r="I5032" s="230"/>
      <c r="J5032" s="247"/>
      <c r="K5032" s="241"/>
    </row>
    <row r="5033" spans="1:11" s="207" customFormat="1" ht="15.6" hidden="1">
      <c r="A5033" s="410"/>
      <c r="B5033" s="392" t="s">
        <v>149</v>
      </c>
      <c r="C5033" s="392"/>
      <c r="D5033" s="394" t="e" cm="1">
        <f t="array" ref="D5033">_xlfn.IFNA(_xlfn.IFS(#REF!="*",#REF!,#REF!="*",#REF!,#REF!="*",#REF!,#REF!="*",#REF!,#REF!="*",#REF!,#REF!="*",#REF!,#REF!="*",#REF!,#REF!="*",#REF!,#REF!="*",#REF!),"")</f>
        <v>#REF!</v>
      </c>
      <c r="E5033" s="434" t="e">
        <f>D5033/'Project Data'!$D$22</f>
        <v>#REF!</v>
      </c>
      <c r="F5033" s="393" t="e">
        <v>#REF!</v>
      </c>
      <c r="G5033" s="394" t="e" cm="1">
        <f t="array" ref="G5033">_xlfn.IFNA(_xlfn.IFS(#REF!="*",#REF!,#REF!="*",#REF!,#REF!="*",#REF!,#REF!="*",#REF!,#REF!="*",#REF!,#REF!="*",#REF!,#REF!="*",#REF!,#REF!="*",#REF!,#REF!="*",#REF!),"")</f>
        <v>#REF!</v>
      </c>
      <c r="H5033" s="434" t="e">
        <f>G5033/'Project Data'!$D$22</f>
        <v>#REF!</v>
      </c>
      <c r="I5033" s="395" t="e">
        <f>#REF!</f>
        <v>#REF!</v>
      </c>
      <c r="J5033" s="396" t="str">
        <f>IFERROR(G5033-F5033, "--")</f>
        <v>--</v>
      </c>
      <c r="K5033" s="397"/>
    </row>
    <row r="5034" spans="1:11" s="207" customFormat="1" ht="15.6" hidden="1">
      <c r="A5034" s="198" t="e">
        <f>#REF!</f>
        <v>#REF!</v>
      </c>
      <c r="B5034" s="235" t="e">
        <f>#REF!</f>
        <v>#REF!</v>
      </c>
      <c r="C5034" s="254"/>
      <c r="D5034" s="239" t="e" cm="1">
        <f t="array" ref="D5034">_xlfn.IFNA(_xlfn.IFS(#REF!="*",#REF!,#REF!="*",#REF!,#REF!="*",#REF!,#REF!="*",#REF!,#REF!="*",#REF!,#REF!="*",#REF!,#REF!="*",#REF!,#REF!="*",#REF!,#REF!="*",#REF!),"")</f>
        <v>#REF!</v>
      </c>
      <c r="E5034" s="622" t="e">
        <f>D5034/'Project Data'!$D$22</f>
        <v>#REF!</v>
      </c>
      <c r="F5034" s="163" t="e">
        <v>#REF!</v>
      </c>
      <c r="G5034" s="239" t="e" cm="1">
        <f t="array" ref="G5034">_xlfn.IFNA(_xlfn.IFS(#REF!="*",#REF!,#REF!="*",#REF!,#REF!="*",#REF!,#REF!="*",#REF!,#REF!="*",#REF!,#REF!="*",#REF!,#REF!="*",#REF!,#REF!="*",#REF!,#REF!="*",#REF!),"")</f>
        <v>#REF!</v>
      </c>
      <c r="H5034" s="236" t="e">
        <f>G5034/'Project Data'!$D$22</f>
        <v>#REF!</v>
      </c>
      <c r="I5034" s="240"/>
      <c r="J5034" s="246"/>
      <c r="K5034" s="241"/>
    </row>
    <row r="5035" spans="1:11" s="207" customFormat="1" ht="15.6" hidden="1">
      <c r="A5035" s="198" t="e">
        <f>#REF!</f>
        <v>#REF!</v>
      </c>
      <c r="B5035" s="235" t="e">
        <f>#REF!</f>
        <v>#REF!</v>
      </c>
      <c r="C5035" s="254"/>
      <c r="D5035" s="222" t="e" cm="1">
        <f t="array" ref="D5035">_xlfn.IFNA(_xlfn.IFS(#REF!="*",#REF!,#REF!="*",#REF!,#REF!="*",#REF!,#REF!="*",#REF!,#REF!="*",#REF!,#REF!="*",#REF!,#REF!="*",#REF!,#REF!="*",#REF!,#REF!="*",#REF!),"")</f>
        <v>#REF!</v>
      </c>
      <c r="E5035" s="622" t="e">
        <f>D5035/'Project Data'!$D$22</f>
        <v>#REF!</v>
      </c>
      <c r="F5035" s="163" t="e">
        <v>#REF!</v>
      </c>
      <c r="G5035" s="222" t="e" cm="1">
        <f t="array" ref="G5035">_xlfn.IFNA(_xlfn.IFS(#REF!="*",#REF!,#REF!="*",#REF!,#REF!="*",#REF!,#REF!="*",#REF!,#REF!="*",#REF!,#REF!="*",#REF!,#REF!="*",#REF!,#REF!="*",#REF!,#REF!="*",#REF!),"")</f>
        <v>#REF!</v>
      </c>
      <c r="H5035" s="236" t="e">
        <f>G5035/'Project Data'!$D$22</f>
        <v>#REF!</v>
      </c>
      <c r="I5035" s="186"/>
      <c r="J5035" s="224"/>
      <c r="K5035" s="241"/>
    </row>
    <row r="5036" spans="1:11" s="207" customFormat="1" ht="15.6" hidden="1">
      <c r="A5036" s="198" t="e">
        <f>#REF!</f>
        <v>#REF!</v>
      </c>
      <c r="B5036" s="235" t="e">
        <f>#REF!</f>
        <v>#REF!</v>
      </c>
      <c r="C5036" s="254"/>
      <c r="D5036" s="222" t="e" cm="1">
        <f t="array" ref="D5036">_xlfn.IFNA(_xlfn.IFS(#REF!="*",#REF!,#REF!="*",#REF!,#REF!="*",#REF!,#REF!="*",#REF!,#REF!="*",#REF!,#REF!="*",#REF!,#REF!="*",#REF!,#REF!="*",#REF!,#REF!="*",#REF!),"")</f>
        <v>#REF!</v>
      </c>
      <c r="E5036" s="622" t="e">
        <f>D5036/'Project Data'!$D$22</f>
        <v>#REF!</v>
      </c>
      <c r="F5036" s="163" t="e">
        <v>#REF!</v>
      </c>
      <c r="G5036" s="222" t="e" cm="1">
        <f t="array" ref="G5036">_xlfn.IFNA(_xlfn.IFS(#REF!="*",#REF!,#REF!="*",#REF!,#REF!="*",#REF!,#REF!="*",#REF!,#REF!="*",#REF!,#REF!="*",#REF!,#REF!="*",#REF!,#REF!="*",#REF!,#REF!="*",#REF!),"")</f>
        <v>#REF!</v>
      </c>
      <c r="H5036" s="236" t="e">
        <f>G5036/'Project Data'!$D$22</f>
        <v>#REF!</v>
      </c>
      <c r="I5036" s="186"/>
      <c r="J5036" s="224"/>
      <c r="K5036" s="241"/>
    </row>
    <row r="5037" spans="1:11" s="207" customFormat="1" ht="15.6" hidden="1">
      <c r="A5037" s="198" t="e">
        <f>#REF!</f>
        <v>#REF!</v>
      </c>
      <c r="B5037" s="235" t="e">
        <f>#REF!</f>
        <v>#REF!</v>
      </c>
      <c r="C5037" s="254"/>
      <c r="D5037" s="222" t="e" cm="1">
        <f t="array" ref="D5037">_xlfn.IFNA(_xlfn.IFS(#REF!="*",#REF!,#REF!="*",#REF!,#REF!="*",#REF!,#REF!="*",#REF!,#REF!="*",#REF!,#REF!="*",#REF!,#REF!="*",#REF!,#REF!="*",#REF!,#REF!="*",#REF!),"")</f>
        <v>#REF!</v>
      </c>
      <c r="E5037" s="622" t="e">
        <f>D5037/'Project Data'!$D$22</f>
        <v>#REF!</v>
      </c>
      <c r="F5037" s="163" t="e">
        <v>#REF!</v>
      </c>
      <c r="G5037" s="222" t="e" cm="1">
        <f t="array" ref="G5037">_xlfn.IFNA(_xlfn.IFS(#REF!="*",#REF!,#REF!="*",#REF!,#REF!="*",#REF!,#REF!="*",#REF!,#REF!="*",#REF!,#REF!="*",#REF!,#REF!="*",#REF!,#REF!="*",#REF!,#REF!="*",#REF!),"")</f>
        <v>#REF!</v>
      </c>
      <c r="H5037" s="236" t="e">
        <f>G5037/'Project Data'!$D$22</f>
        <v>#REF!</v>
      </c>
      <c r="I5037" s="186"/>
      <c r="J5037" s="224"/>
      <c r="K5037" s="241"/>
    </row>
    <row r="5038" spans="1:11" s="207" customFormat="1" ht="15.6" hidden="1">
      <c r="A5038" s="198" t="e">
        <f>#REF!</f>
        <v>#REF!</v>
      </c>
      <c r="B5038" s="235" t="e">
        <f>#REF!</f>
        <v>#REF!</v>
      </c>
      <c r="C5038" s="254"/>
      <c r="D5038" s="222" t="e" cm="1">
        <f t="array" ref="D5038">_xlfn.IFNA(_xlfn.IFS(#REF!="*",#REF!,#REF!="*",#REF!,#REF!="*",#REF!,#REF!="*",#REF!,#REF!="*",#REF!,#REF!="*",#REF!,#REF!="*",#REF!,#REF!="*",#REF!,#REF!="*",#REF!),"")</f>
        <v>#REF!</v>
      </c>
      <c r="E5038" s="622" t="e">
        <f>D5038/'Project Data'!$D$22</f>
        <v>#REF!</v>
      </c>
      <c r="F5038" s="163" t="e">
        <v>#REF!</v>
      </c>
      <c r="G5038" s="222" t="e" cm="1">
        <f t="array" ref="G5038">_xlfn.IFNA(_xlfn.IFS(#REF!="*",#REF!,#REF!="*",#REF!,#REF!="*",#REF!,#REF!="*",#REF!,#REF!="*",#REF!,#REF!="*",#REF!,#REF!="*",#REF!,#REF!="*",#REF!,#REF!="*",#REF!),"")</f>
        <v>#REF!</v>
      </c>
      <c r="H5038" s="236" t="e">
        <f>G5038/'Project Data'!$D$22</f>
        <v>#REF!</v>
      </c>
      <c r="I5038" s="186"/>
      <c r="J5038" s="224"/>
      <c r="K5038" s="241"/>
    </row>
    <row r="5039" spans="1:11" s="207" customFormat="1" ht="15.6" hidden="1">
      <c r="A5039" s="198" t="e">
        <f>#REF!</f>
        <v>#REF!</v>
      </c>
      <c r="B5039" s="235" t="e">
        <f>#REF!</f>
        <v>#REF!</v>
      </c>
      <c r="C5039" s="254"/>
      <c r="D5039" s="222" t="e" cm="1">
        <f t="array" ref="D5039">_xlfn.IFNA(_xlfn.IFS(#REF!="*",#REF!,#REF!="*",#REF!,#REF!="*",#REF!,#REF!="*",#REF!,#REF!="*",#REF!,#REF!="*",#REF!,#REF!="*",#REF!,#REF!="*",#REF!,#REF!="*",#REF!),"")</f>
        <v>#REF!</v>
      </c>
      <c r="E5039" s="622" t="e">
        <f>D5039/'Project Data'!$D$22</f>
        <v>#REF!</v>
      </c>
      <c r="F5039" s="163" t="e">
        <v>#REF!</v>
      </c>
      <c r="G5039" s="222" t="e" cm="1">
        <f t="array" ref="G5039">_xlfn.IFNA(_xlfn.IFS(#REF!="*",#REF!,#REF!="*",#REF!,#REF!="*",#REF!,#REF!="*",#REF!,#REF!="*",#REF!,#REF!="*",#REF!,#REF!="*",#REF!,#REF!="*",#REF!,#REF!="*",#REF!),"")</f>
        <v>#REF!</v>
      </c>
      <c r="H5039" s="236" t="e">
        <f>G5039/'Project Data'!$D$22</f>
        <v>#REF!</v>
      </c>
      <c r="I5039" s="186"/>
      <c r="J5039" s="224"/>
      <c r="K5039" s="241"/>
    </row>
    <row r="5040" spans="1:11" s="207" customFormat="1" ht="15.6" hidden="1">
      <c r="A5040" s="198" t="e">
        <f>#REF!</f>
        <v>#REF!</v>
      </c>
      <c r="B5040" s="235" t="e">
        <f>#REF!</f>
        <v>#REF!</v>
      </c>
      <c r="C5040" s="254"/>
      <c r="D5040" s="222" t="e" cm="1">
        <f t="array" ref="D5040">_xlfn.IFNA(_xlfn.IFS(#REF!="*",#REF!,#REF!="*",#REF!,#REF!="*",#REF!,#REF!="*",#REF!,#REF!="*",#REF!,#REF!="*",#REF!,#REF!="*",#REF!,#REF!="*",#REF!,#REF!="*",#REF!),"")</f>
        <v>#REF!</v>
      </c>
      <c r="E5040" s="622" t="e">
        <f>D5040/'Project Data'!$D$22</f>
        <v>#REF!</v>
      </c>
      <c r="F5040" s="163" t="e">
        <v>#REF!</v>
      </c>
      <c r="G5040" s="222" t="e" cm="1">
        <f t="array" ref="G5040">_xlfn.IFNA(_xlfn.IFS(#REF!="*",#REF!,#REF!="*",#REF!,#REF!="*",#REF!,#REF!="*",#REF!,#REF!="*",#REF!,#REF!="*",#REF!,#REF!="*",#REF!,#REF!="*",#REF!,#REF!="*",#REF!),"")</f>
        <v>#REF!</v>
      </c>
      <c r="H5040" s="236" t="e">
        <f>G5040/'Project Data'!$D$22</f>
        <v>#REF!</v>
      </c>
      <c r="I5040" s="186"/>
      <c r="J5040" s="224"/>
      <c r="K5040" s="241"/>
    </row>
    <row r="5041" spans="1:11" s="207" customFormat="1" ht="15.6" hidden="1">
      <c r="A5041" s="198" t="e">
        <f>#REF!</f>
        <v>#REF!</v>
      </c>
      <c r="B5041" s="235" t="e">
        <f>#REF!</f>
        <v>#REF!</v>
      </c>
      <c r="C5041" s="254"/>
      <c r="D5041" s="222" t="e" cm="1">
        <f t="array" ref="D5041">_xlfn.IFNA(_xlfn.IFS(#REF!="*",#REF!,#REF!="*",#REF!,#REF!="*",#REF!,#REF!="*",#REF!,#REF!="*",#REF!,#REF!="*",#REF!,#REF!="*",#REF!,#REF!="*",#REF!,#REF!="*",#REF!),"")</f>
        <v>#REF!</v>
      </c>
      <c r="E5041" s="622" t="e">
        <f>D5041/'Project Data'!$D$22</f>
        <v>#REF!</v>
      </c>
      <c r="F5041" s="163" t="e">
        <v>#REF!</v>
      </c>
      <c r="G5041" s="222" t="e" cm="1">
        <f t="array" ref="G5041">_xlfn.IFNA(_xlfn.IFS(#REF!="*",#REF!,#REF!="*",#REF!,#REF!="*",#REF!,#REF!="*",#REF!,#REF!="*",#REF!,#REF!="*",#REF!,#REF!="*",#REF!,#REF!="*",#REF!,#REF!="*",#REF!),"")</f>
        <v>#REF!</v>
      </c>
      <c r="H5041" s="236" t="e">
        <f>G5041/'Project Data'!$D$22</f>
        <v>#REF!</v>
      </c>
      <c r="I5041" s="186"/>
      <c r="J5041" s="224"/>
      <c r="K5041" s="241"/>
    </row>
    <row r="5042" spans="1:11" s="207" customFormat="1" ht="15.6" hidden="1">
      <c r="A5042" s="198" t="e">
        <f>#REF!</f>
        <v>#REF!</v>
      </c>
      <c r="B5042" s="235" t="e">
        <f>#REF!</f>
        <v>#REF!</v>
      </c>
      <c r="C5042" s="254"/>
      <c r="D5042" s="222" t="e" cm="1">
        <f t="array" ref="D5042">_xlfn.IFNA(_xlfn.IFS(#REF!="*",#REF!,#REF!="*",#REF!,#REF!="*",#REF!,#REF!="*",#REF!,#REF!="*",#REF!,#REF!="*",#REF!,#REF!="*",#REF!,#REF!="*",#REF!,#REF!="*",#REF!),"")</f>
        <v>#REF!</v>
      </c>
      <c r="E5042" s="622" t="e">
        <f>D5042/'Project Data'!$D$22</f>
        <v>#REF!</v>
      </c>
      <c r="F5042" s="163" t="e">
        <v>#REF!</v>
      </c>
      <c r="G5042" s="222" t="e" cm="1">
        <f t="array" ref="G5042">_xlfn.IFNA(_xlfn.IFS(#REF!="*",#REF!,#REF!="*",#REF!,#REF!="*",#REF!,#REF!="*",#REF!,#REF!="*",#REF!,#REF!="*",#REF!,#REF!="*",#REF!,#REF!="*",#REF!,#REF!="*",#REF!),"")</f>
        <v>#REF!</v>
      </c>
      <c r="H5042" s="236" t="e">
        <f>G5042/'Project Data'!$D$22</f>
        <v>#REF!</v>
      </c>
      <c r="I5042" s="186"/>
      <c r="J5042" s="224"/>
      <c r="K5042" s="241"/>
    </row>
    <row r="5043" spans="1:11" s="207" customFormat="1" ht="15.6" hidden="1">
      <c r="A5043" s="198" t="e">
        <f>#REF!</f>
        <v>#REF!</v>
      </c>
      <c r="B5043" s="235" t="e">
        <f>#REF!</f>
        <v>#REF!</v>
      </c>
      <c r="C5043" s="254"/>
      <c r="D5043" s="222" t="e" cm="1">
        <f t="array" ref="D5043">_xlfn.IFNA(_xlfn.IFS(#REF!="*",#REF!,#REF!="*",#REF!,#REF!="*",#REF!,#REF!="*",#REF!,#REF!="*",#REF!,#REF!="*",#REF!,#REF!="*",#REF!,#REF!="*",#REF!,#REF!="*",#REF!),"")</f>
        <v>#REF!</v>
      </c>
      <c r="E5043" s="622" t="e">
        <f>D5043/'Project Data'!$D$22</f>
        <v>#REF!</v>
      </c>
      <c r="F5043" s="163" t="e">
        <v>#REF!</v>
      </c>
      <c r="G5043" s="222" t="e" cm="1">
        <f t="array" ref="G5043">_xlfn.IFNA(_xlfn.IFS(#REF!="*",#REF!,#REF!="*",#REF!,#REF!="*",#REF!,#REF!="*",#REF!,#REF!="*",#REF!,#REF!="*",#REF!,#REF!="*",#REF!,#REF!="*",#REF!,#REF!="*",#REF!),"")</f>
        <v>#REF!</v>
      </c>
      <c r="H5043" s="236" t="e">
        <f>G5043/'Project Data'!$D$22</f>
        <v>#REF!</v>
      </c>
      <c r="I5043" s="186"/>
      <c r="J5043" s="224"/>
      <c r="K5043" s="241"/>
    </row>
    <row r="5044" spans="1:11" s="207" customFormat="1" ht="15.6" hidden="1">
      <c r="A5044" s="198" t="e">
        <f>#REF!</f>
        <v>#REF!</v>
      </c>
      <c r="B5044" s="235" t="e">
        <f>#REF!</f>
        <v>#REF!</v>
      </c>
      <c r="C5044" s="254"/>
      <c r="D5044" s="231" t="e" cm="1">
        <f t="array" ref="D5044">_xlfn.IFNA(_xlfn.IFS(#REF!="*",#REF!,#REF!="*",#REF!,#REF!="*",#REF!,#REF!="*",#REF!,#REF!="*",#REF!,#REF!="*",#REF!,#REF!="*",#REF!,#REF!="*",#REF!,#REF!="*",#REF!),"")</f>
        <v>#REF!</v>
      </c>
      <c r="E5044" s="622" t="e">
        <f>D5044/'Project Data'!$D$22</f>
        <v>#REF!</v>
      </c>
      <c r="F5044" s="234" t="e">
        <v>#REF!</v>
      </c>
      <c r="G5044" s="231" t="e" cm="1">
        <f t="array" ref="G5044">_xlfn.IFNA(_xlfn.IFS(#REF!="*",#REF!,#REF!="*",#REF!,#REF!="*",#REF!,#REF!="*",#REF!,#REF!="*",#REF!,#REF!="*",#REF!,#REF!="*",#REF!,#REF!="*",#REF!,#REF!="*",#REF!),"")</f>
        <v>#REF!</v>
      </c>
      <c r="H5044" s="236" t="e">
        <f>G5044/'Project Data'!$D$22</f>
        <v>#REF!</v>
      </c>
      <c r="I5044" s="230"/>
      <c r="J5044" s="247"/>
      <c r="K5044" s="241"/>
    </row>
    <row r="5045" spans="1:11" ht="15.75" hidden="1" customHeight="1">
      <c r="A5045" s="410"/>
      <c r="B5045" s="392" t="s">
        <v>150</v>
      </c>
      <c r="C5045" s="392"/>
      <c r="D5045" s="394" t="e" cm="1">
        <f t="array" ref="D5045">_xlfn.IFNA(_xlfn.IFS(#REF!="*",#REF!,#REF!="*",#REF!,#REF!="*",#REF!,#REF!="*",#REF!,#REF!="*",#REF!,#REF!="*",#REF!,#REF!="*",#REF!,#REF!="*",#REF!,#REF!="*",#REF!),"")</f>
        <v>#REF!</v>
      </c>
      <c r="E5045" s="434" t="e">
        <f>D5045/'Project Data'!$D$22</f>
        <v>#REF!</v>
      </c>
      <c r="F5045" s="393" t="e">
        <v>#REF!</v>
      </c>
      <c r="G5045" s="394" t="e" cm="1">
        <f t="array" ref="G5045">_xlfn.IFNA(_xlfn.IFS(#REF!="*",#REF!,#REF!="*",#REF!,#REF!="*",#REF!,#REF!="*",#REF!,#REF!="*",#REF!,#REF!="*",#REF!,#REF!="*",#REF!,#REF!="*",#REF!,#REF!="*",#REF!),"")</f>
        <v>#REF!</v>
      </c>
      <c r="H5045" s="434" t="e">
        <f>G5045/'Project Data'!$D$22</f>
        <v>#REF!</v>
      </c>
      <c r="I5045" s="395" t="e">
        <f>#REF!</f>
        <v>#REF!</v>
      </c>
      <c r="J5045" s="396" t="str">
        <f>IFERROR(G5045-F5045, "--")</f>
        <v>--</v>
      </c>
      <c r="K5045" s="397"/>
    </row>
    <row r="5046" spans="1:11" s="171" customFormat="1" ht="14.25" hidden="1" customHeight="1">
      <c r="A5046" s="198" t="e">
        <f>#REF!</f>
        <v>#REF!</v>
      </c>
      <c r="B5046" s="235" t="e">
        <f>#REF!</f>
        <v>#REF!</v>
      </c>
      <c r="C5046" s="254"/>
      <c r="D5046" s="238" t="e" cm="1">
        <f t="array" ref="D5046">_xlfn.IFNA(_xlfn.IFS(#REF!="*",#REF!,#REF!="*",#REF!,#REF!="*",#REF!,#REF!="*",#REF!,#REF!="*",#REF!,#REF!="*",#REF!,#REF!="*",#REF!,#REF!="*",#REF!,#REF!="*",#REF!),"")</f>
        <v>#REF!</v>
      </c>
      <c r="E5046" s="622" t="e">
        <f>D5046/'Project Data'!$D$22</f>
        <v>#REF!</v>
      </c>
      <c r="F5046" s="163" t="e">
        <v>#REF!</v>
      </c>
      <c r="G5046" s="238" t="e" cm="1">
        <f t="array" ref="G5046">_xlfn.IFNA(_xlfn.IFS(#REF!="*",#REF!,#REF!="*",#REF!,#REF!="*",#REF!,#REF!="*",#REF!,#REF!="*",#REF!,#REF!="*",#REF!,#REF!="*",#REF!,#REF!="*",#REF!,#REF!="*",#REF!),"")</f>
        <v>#REF!</v>
      </c>
      <c r="H5046" s="236" t="e">
        <f>G5046/'Project Data'!$D$22</f>
        <v>#REF!</v>
      </c>
      <c r="I5046" s="240"/>
      <c r="J5046" s="246"/>
      <c r="K5046" s="241"/>
    </row>
    <row r="5047" spans="1:11" s="147" customFormat="1" ht="14.25" hidden="1" customHeight="1">
      <c r="A5047" s="198" t="e">
        <f>#REF!</f>
        <v>#REF!</v>
      </c>
      <c r="B5047" s="235" t="e">
        <f>#REF!</f>
        <v>#REF!</v>
      </c>
      <c r="C5047" s="254"/>
      <c r="D5047" s="221" t="e" cm="1">
        <f t="array" ref="D5047">_xlfn.IFNA(_xlfn.IFS(#REF!="*",#REF!,#REF!="*",#REF!,#REF!="*",#REF!,#REF!="*",#REF!,#REF!="*",#REF!,#REF!="*",#REF!,#REF!="*",#REF!,#REF!="*",#REF!,#REF!="*",#REF!),"")</f>
        <v>#REF!</v>
      </c>
      <c r="E5047" s="622" t="e">
        <f>D5047/'Project Data'!$D$22</f>
        <v>#REF!</v>
      </c>
      <c r="F5047" s="174" t="e">
        <v>#REF!</v>
      </c>
      <c r="G5047" s="221" t="e" cm="1">
        <f t="array" ref="G5047">_xlfn.IFNA(_xlfn.IFS(#REF!="*",#REF!,#REF!="*",#REF!,#REF!="*",#REF!,#REF!="*",#REF!,#REF!="*",#REF!,#REF!="*",#REF!,#REF!="*",#REF!,#REF!="*",#REF!,#REF!="*",#REF!),"")</f>
        <v>#REF!</v>
      </c>
      <c r="H5047" s="236" t="e">
        <f>G5047/'Project Data'!$D$22</f>
        <v>#REF!</v>
      </c>
      <c r="I5047" s="186"/>
      <c r="J5047" s="224"/>
      <c r="K5047" s="241"/>
    </row>
    <row r="5048" spans="1:11" s="147" customFormat="1" ht="14.25" hidden="1" customHeight="1">
      <c r="A5048" s="198" t="e">
        <f>#REF!</f>
        <v>#REF!</v>
      </c>
      <c r="B5048" s="235" t="e">
        <f>#REF!</f>
        <v>#REF!</v>
      </c>
      <c r="C5048" s="254"/>
      <c r="D5048" s="221" t="e" cm="1">
        <f t="array" ref="D5048">_xlfn.IFNA(_xlfn.IFS(#REF!="*",#REF!,#REF!="*",#REF!,#REF!="*",#REF!,#REF!="*",#REF!,#REF!="*",#REF!,#REF!="*",#REF!,#REF!="*",#REF!,#REF!="*",#REF!,#REF!="*",#REF!),"")</f>
        <v>#REF!</v>
      </c>
      <c r="E5048" s="622" t="e">
        <f>D5048/'Project Data'!$D$22</f>
        <v>#REF!</v>
      </c>
      <c r="F5048" s="174" t="e">
        <v>#REF!</v>
      </c>
      <c r="G5048" s="221" t="e" cm="1">
        <f t="array" ref="G5048">_xlfn.IFNA(_xlfn.IFS(#REF!="*",#REF!,#REF!="*",#REF!,#REF!="*",#REF!,#REF!="*",#REF!,#REF!="*",#REF!,#REF!="*",#REF!,#REF!="*",#REF!,#REF!="*",#REF!,#REF!="*",#REF!),"")</f>
        <v>#REF!</v>
      </c>
      <c r="H5048" s="236" t="e">
        <f>G5048/'Project Data'!$D$22</f>
        <v>#REF!</v>
      </c>
      <c r="I5048" s="186"/>
      <c r="J5048" s="224"/>
      <c r="K5048" s="241"/>
    </row>
    <row r="5049" spans="1:11" s="147" customFormat="1" ht="14.25" hidden="1" customHeight="1">
      <c r="A5049" s="198" t="e">
        <f>#REF!</f>
        <v>#REF!</v>
      </c>
      <c r="B5049" s="235" t="e">
        <f>#REF!</f>
        <v>#REF!</v>
      </c>
      <c r="C5049" s="254"/>
      <c r="D5049" s="221" t="e" cm="1">
        <f t="array" ref="D5049">_xlfn.IFNA(_xlfn.IFS(#REF!="*",#REF!,#REF!="*",#REF!,#REF!="*",#REF!,#REF!="*",#REF!,#REF!="*",#REF!,#REF!="*",#REF!,#REF!="*",#REF!,#REF!="*",#REF!,#REF!="*",#REF!),"")</f>
        <v>#REF!</v>
      </c>
      <c r="E5049" s="622" t="e">
        <f>D5049/'Project Data'!$D$22</f>
        <v>#REF!</v>
      </c>
      <c r="F5049" s="174" t="e">
        <v>#REF!</v>
      </c>
      <c r="G5049" s="221" t="e" cm="1">
        <f t="array" ref="G5049">_xlfn.IFNA(_xlfn.IFS(#REF!="*",#REF!,#REF!="*",#REF!,#REF!="*",#REF!,#REF!="*",#REF!,#REF!="*",#REF!,#REF!="*",#REF!,#REF!="*",#REF!,#REF!="*",#REF!,#REF!="*",#REF!),"")</f>
        <v>#REF!</v>
      </c>
      <c r="H5049" s="236" t="e">
        <f>G5049/'Project Data'!$D$22</f>
        <v>#REF!</v>
      </c>
      <c r="I5049" s="186"/>
      <c r="J5049" s="224"/>
      <c r="K5049" s="242"/>
    </row>
    <row r="5050" spans="1:11" s="147" customFormat="1" ht="14.25" hidden="1" customHeight="1">
      <c r="A5050" s="198" t="e">
        <f>#REF!</f>
        <v>#REF!</v>
      </c>
      <c r="B5050" s="235" t="e">
        <f>#REF!</f>
        <v>#REF!</v>
      </c>
      <c r="C5050" s="254"/>
      <c r="D5050" s="229" t="e" cm="1">
        <f t="array" ref="D5050">_xlfn.IFNA(_xlfn.IFS(#REF!="*",#REF!,#REF!="*",#REF!,#REF!="*",#REF!,#REF!="*",#REF!,#REF!="*",#REF!,#REF!="*",#REF!,#REF!="*",#REF!,#REF!="*",#REF!,#REF!="*",#REF!),"")</f>
        <v>#REF!</v>
      </c>
      <c r="E5050" s="622" t="e">
        <f>D5050/'Project Data'!$D$22</f>
        <v>#REF!</v>
      </c>
      <c r="F5050" s="228" t="e">
        <v>#REF!</v>
      </c>
      <c r="G5050" s="229" t="e" cm="1">
        <f t="array" ref="G5050">_xlfn.IFNA(_xlfn.IFS(#REF!="*",#REF!,#REF!="*",#REF!,#REF!="*",#REF!,#REF!="*",#REF!,#REF!="*",#REF!,#REF!="*",#REF!,#REF!="*",#REF!,#REF!="*",#REF!,#REF!="*",#REF!),"")</f>
        <v>#REF!</v>
      </c>
      <c r="H5050" s="236" t="e">
        <f>G5050/'Project Data'!$D$22</f>
        <v>#REF!</v>
      </c>
      <c r="I5050" s="230"/>
      <c r="J5050" s="247"/>
      <c r="K5050" s="242"/>
    </row>
    <row r="5051" spans="1:11" ht="15.75" hidden="1" customHeight="1">
      <c r="A5051" s="410"/>
      <c r="B5051" s="392" t="s">
        <v>151</v>
      </c>
      <c r="C5051" s="392"/>
      <c r="D5051" s="394" t="e" cm="1">
        <f t="array" ref="D5051">_xlfn.IFNA(_xlfn.IFS(#REF!="*",#REF!,#REF!="*",#REF!,#REF!="*",#REF!,#REF!="*",#REF!,#REF!="*",#REF!,#REF!="*",#REF!,#REF!="*",#REF!,#REF!="*",#REF!,#REF!="*",#REF!),"")</f>
        <v>#REF!</v>
      </c>
      <c r="E5051" s="434" t="e">
        <f>D5051/'Project Data'!$D$22</f>
        <v>#REF!</v>
      </c>
      <c r="F5051" s="393" t="e">
        <v>#REF!</v>
      </c>
      <c r="G5051" s="394" t="e" cm="1">
        <f t="array" ref="G5051">_xlfn.IFNA(_xlfn.IFS(#REF!="*",#REF!,#REF!="*",#REF!,#REF!="*",#REF!,#REF!="*",#REF!,#REF!="*",#REF!,#REF!="*",#REF!,#REF!="*",#REF!,#REF!="*",#REF!,#REF!="*",#REF!),"")</f>
        <v>#REF!</v>
      </c>
      <c r="H5051" s="434" t="e">
        <f>G5051/'Project Data'!$D$22</f>
        <v>#REF!</v>
      </c>
      <c r="I5051" s="395" t="e">
        <f>#REF!</f>
        <v>#REF!</v>
      </c>
      <c r="J5051" s="396" t="str">
        <f>IFERROR(G5051-F5051, "--")</f>
        <v>--</v>
      </c>
      <c r="K5051" s="397"/>
    </row>
    <row r="5052" spans="1:11" s="171" customFormat="1" ht="15.6" hidden="1">
      <c r="A5052" s="198" t="e">
        <f>#REF!</f>
        <v>#REF!</v>
      </c>
      <c r="B5052" s="235" t="e">
        <f>#REF!</f>
        <v>#REF!</v>
      </c>
      <c r="C5052" s="254"/>
      <c r="D5052" s="223" t="e" cm="1">
        <f t="array" ref="D5052">_xlfn.IFNA(_xlfn.IFS(#REF!="*",#REF!,#REF!="*",#REF!,#REF!="*",#REF!,#REF!="*",#REF!,#REF!="*",#REF!,#REF!="*",#REF!,#REF!="*",#REF!,#REF!="*",#REF!,#REF!="*",#REF!),"")</f>
        <v>#REF!</v>
      </c>
      <c r="E5052" s="622" t="e">
        <f>D5052/'Project Data'!$D$22</f>
        <v>#REF!</v>
      </c>
      <c r="F5052" s="163" t="e">
        <v>#REF!</v>
      </c>
      <c r="G5052" s="223" t="e" cm="1">
        <f t="array" ref="G5052">_xlfn.IFNA(_xlfn.IFS(#REF!="*",#REF!,#REF!="*",#REF!,#REF!="*",#REF!,#REF!="*",#REF!,#REF!="*",#REF!,#REF!="*",#REF!,#REF!="*",#REF!,#REF!="*",#REF!,#REF!="*",#REF!),"")</f>
        <v>#REF!</v>
      </c>
      <c r="H5052" s="236" t="e">
        <f>G5052/'Project Data'!$D$22</f>
        <v>#REF!</v>
      </c>
      <c r="I5052" s="163"/>
      <c r="J5052" s="250"/>
      <c r="K5052" s="242"/>
    </row>
    <row r="5053" spans="1:11" s="147" customFormat="1" ht="15.6" hidden="1">
      <c r="A5053" s="198" t="e">
        <f>#REF!</f>
        <v>#REF!</v>
      </c>
      <c r="B5053" s="235" t="e">
        <f>#REF!</f>
        <v>#REF!</v>
      </c>
      <c r="C5053" s="254"/>
      <c r="D5053" s="223" t="e" cm="1">
        <f t="array" ref="D5053">_xlfn.IFNA(_xlfn.IFS(#REF!="*",#REF!,#REF!="*",#REF!,#REF!="*",#REF!,#REF!="*",#REF!,#REF!="*",#REF!,#REF!="*",#REF!,#REF!="*",#REF!,#REF!="*",#REF!,#REF!="*",#REF!),"")</f>
        <v>#REF!</v>
      </c>
      <c r="E5053" s="622" t="e">
        <f>D5053/'Project Data'!$D$22</f>
        <v>#REF!</v>
      </c>
      <c r="F5053" s="209" t="e">
        <v>#REF!</v>
      </c>
      <c r="G5053" s="223" t="e" cm="1">
        <f t="array" ref="G5053">_xlfn.IFNA(_xlfn.IFS(#REF!="*",#REF!,#REF!="*",#REF!,#REF!="*",#REF!,#REF!="*",#REF!,#REF!="*",#REF!,#REF!="*",#REF!,#REF!="*",#REF!,#REF!="*",#REF!,#REF!="*",#REF!),"")</f>
        <v>#REF!</v>
      </c>
      <c r="H5053" s="236" t="e">
        <f>G5053/'Project Data'!$D$22</f>
        <v>#REF!</v>
      </c>
      <c r="I5053" s="163"/>
      <c r="J5053" s="250"/>
      <c r="K5053" s="242"/>
    </row>
    <row r="5054" spans="1:11" s="147" customFormat="1" ht="15.6" hidden="1">
      <c r="A5054" s="198" t="e">
        <f>#REF!</f>
        <v>#REF!</v>
      </c>
      <c r="B5054" s="235" t="e">
        <f>#REF!</f>
        <v>#REF!</v>
      </c>
      <c r="C5054" s="254"/>
      <c r="D5054" s="223" t="e" cm="1">
        <f t="array" ref="D5054">_xlfn.IFNA(_xlfn.IFS(#REF!="*",#REF!,#REF!="*",#REF!,#REF!="*",#REF!,#REF!="*",#REF!,#REF!="*",#REF!,#REF!="*",#REF!,#REF!="*",#REF!,#REF!="*",#REF!,#REF!="*",#REF!),"")</f>
        <v>#REF!</v>
      </c>
      <c r="E5054" s="622" t="e">
        <f>D5054/'Project Data'!$D$22</f>
        <v>#REF!</v>
      </c>
      <c r="F5054" s="209" t="e">
        <v>#REF!</v>
      </c>
      <c r="G5054" s="223" t="e" cm="1">
        <f t="array" ref="G5054">_xlfn.IFNA(_xlfn.IFS(#REF!="*",#REF!,#REF!="*",#REF!,#REF!="*",#REF!,#REF!="*",#REF!,#REF!="*",#REF!,#REF!="*",#REF!,#REF!="*",#REF!,#REF!="*",#REF!,#REF!="*",#REF!),"")</f>
        <v>#REF!</v>
      </c>
      <c r="H5054" s="236" t="e">
        <f>G5054/'Project Data'!$D$22</f>
        <v>#REF!</v>
      </c>
      <c r="I5054" s="163"/>
      <c r="J5054" s="250"/>
      <c r="K5054" s="242"/>
    </row>
    <row r="5055" spans="1:11" s="147" customFormat="1" ht="15.6" hidden="1">
      <c r="A5055" s="198" t="e">
        <f>#REF!</f>
        <v>#REF!</v>
      </c>
      <c r="B5055" s="235" t="e">
        <f>#REF!</f>
        <v>#REF!</v>
      </c>
      <c r="C5055" s="254"/>
      <c r="D5055" s="223" t="e" cm="1">
        <f t="array" ref="D5055">_xlfn.IFNA(_xlfn.IFS(#REF!="*",#REF!,#REF!="*",#REF!,#REF!="*",#REF!,#REF!="*",#REF!,#REF!="*",#REF!,#REF!="*",#REF!,#REF!="*",#REF!,#REF!="*",#REF!,#REF!="*",#REF!),"")</f>
        <v>#REF!</v>
      </c>
      <c r="E5055" s="622" t="e">
        <f>D5055/'Project Data'!$D$22</f>
        <v>#REF!</v>
      </c>
      <c r="F5055" s="209" t="e">
        <v>#REF!</v>
      </c>
      <c r="G5055" s="223" t="e" cm="1">
        <f t="array" ref="G5055">_xlfn.IFNA(_xlfn.IFS(#REF!="*",#REF!,#REF!="*",#REF!,#REF!="*",#REF!,#REF!="*",#REF!,#REF!="*",#REF!,#REF!="*",#REF!,#REF!="*",#REF!,#REF!="*",#REF!,#REF!="*",#REF!),"")</f>
        <v>#REF!</v>
      </c>
      <c r="H5055" s="236" t="e">
        <f>G5055/'Project Data'!$D$22</f>
        <v>#REF!</v>
      </c>
      <c r="I5055" s="163"/>
      <c r="J5055" s="250"/>
      <c r="K5055" s="242"/>
    </row>
    <row r="5056" spans="1:11" s="147" customFormat="1" ht="15.6" hidden="1">
      <c r="A5056" s="198" t="e">
        <f>#REF!</f>
        <v>#REF!</v>
      </c>
      <c r="B5056" s="235" t="e">
        <f>#REF!</f>
        <v>#REF!</v>
      </c>
      <c r="C5056" s="254"/>
      <c r="D5056" s="223" t="e" cm="1">
        <f t="array" ref="D5056">_xlfn.IFNA(_xlfn.IFS(#REF!="*",#REF!,#REF!="*",#REF!,#REF!="*",#REF!,#REF!="*",#REF!,#REF!="*",#REF!,#REF!="*",#REF!,#REF!="*",#REF!,#REF!="*",#REF!,#REF!="*",#REF!),"")</f>
        <v>#REF!</v>
      </c>
      <c r="E5056" s="622" t="e">
        <f>D5056/'Project Data'!$D$22</f>
        <v>#REF!</v>
      </c>
      <c r="F5056" s="209" t="e">
        <v>#REF!</v>
      </c>
      <c r="G5056" s="223" t="e" cm="1">
        <f t="array" ref="G5056">_xlfn.IFNA(_xlfn.IFS(#REF!="*",#REF!,#REF!="*",#REF!,#REF!="*",#REF!,#REF!="*",#REF!,#REF!="*",#REF!,#REF!="*",#REF!,#REF!="*",#REF!,#REF!="*",#REF!,#REF!="*",#REF!),"")</f>
        <v>#REF!</v>
      </c>
      <c r="H5056" s="236" t="e">
        <f>G5056/'Project Data'!$D$22</f>
        <v>#REF!</v>
      </c>
      <c r="I5056" s="163"/>
      <c r="J5056" s="250"/>
      <c r="K5056" s="242"/>
    </row>
    <row r="5057" spans="1:11" s="147" customFormat="1" ht="15.6" hidden="1">
      <c r="A5057" s="198" t="e">
        <f>#REF!</f>
        <v>#REF!</v>
      </c>
      <c r="B5057" s="235" t="e">
        <f>#REF!</f>
        <v>#REF!</v>
      </c>
      <c r="C5057" s="254"/>
      <c r="D5057" s="223" t="e" cm="1">
        <f t="array" ref="D5057">_xlfn.IFNA(_xlfn.IFS(#REF!="*",#REF!,#REF!="*",#REF!,#REF!="*",#REF!,#REF!="*",#REF!,#REF!="*",#REF!,#REF!="*",#REF!,#REF!="*",#REF!,#REF!="*",#REF!,#REF!="*",#REF!),"")</f>
        <v>#REF!</v>
      </c>
      <c r="E5057" s="622" t="e">
        <f>D5057/'Project Data'!$D$22</f>
        <v>#REF!</v>
      </c>
      <c r="F5057" s="209" t="e">
        <v>#REF!</v>
      </c>
      <c r="G5057" s="223" t="e" cm="1">
        <f t="array" ref="G5057">_xlfn.IFNA(_xlfn.IFS(#REF!="*",#REF!,#REF!="*",#REF!,#REF!="*",#REF!,#REF!="*",#REF!,#REF!="*",#REF!,#REF!="*",#REF!,#REF!="*",#REF!,#REF!="*",#REF!,#REF!="*",#REF!),"")</f>
        <v>#REF!</v>
      </c>
      <c r="H5057" s="236" t="e">
        <f>G5057/'Project Data'!$D$22</f>
        <v>#REF!</v>
      </c>
      <c r="I5057" s="163"/>
      <c r="J5057" s="250"/>
      <c r="K5057" s="242"/>
    </row>
    <row r="5058" spans="1:11" s="147" customFormat="1" ht="15.6" hidden="1">
      <c r="A5058" s="198" t="e">
        <f>#REF!</f>
        <v>#REF!</v>
      </c>
      <c r="B5058" s="235" t="e">
        <f>#REF!</f>
        <v>#REF!</v>
      </c>
      <c r="C5058" s="254"/>
      <c r="D5058" s="223" t="e" cm="1">
        <f t="array" ref="D5058">_xlfn.IFNA(_xlfn.IFS(#REF!="*",#REF!,#REF!="*",#REF!,#REF!="*",#REF!,#REF!="*",#REF!,#REF!="*",#REF!,#REF!="*",#REF!,#REF!="*",#REF!,#REF!="*",#REF!,#REF!="*",#REF!),"")</f>
        <v>#REF!</v>
      </c>
      <c r="E5058" s="622" t="e">
        <f>D5058/'Project Data'!$D$22</f>
        <v>#REF!</v>
      </c>
      <c r="F5058" s="209" t="e">
        <v>#REF!</v>
      </c>
      <c r="G5058" s="223" t="e" cm="1">
        <f t="array" ref="G5058">_xlfn.IFNA(_xlfn.IFS(#REF!="*",#REF!,#REF!="*",#REF!,#REF!="*",#REF!,#REF!="*",#REF!,#REF!="*",#REF!,#REF!="*",#REF!,#REF!="*",#REF!,#REF!="*",#REF!,#REF!="*",#REF!),"")</f>
        <v>#REF!</v>
      </c>
      <c r="H5058" s="236" t="e">
        <f>G5058/'Project Data'!$D$22</f>
        <v>#REF!</v>
      </c>
      <c r="I5058" s="163"/>
      <c r="J5058" s="250"/>
      <c r="K5058" s="242"/>
    </row>
    <row r="5059" spans="1:11" s="147" customFormat="1" ht="15.6" hidden="1">
      <c r="A5059" s="198" t="e">
        <f>#REF!</f>
        <v>#REF!</v>
      </c>
      <c r="B5059" s="235" t="e">
        <f>#REF!</f>
        <v>#REF!</v>
      </c>
      <c r="C5059" s="254"/>
      <c r="D5059" s="233" t="e" cm="1">
        <f t="array" ref="D5059">_xlfn.IFNA(_xlfn.IFS(#REF!="*",#REF!,#REF!="*",#REF!,#REF!="*",#REF!,#REF!="*",#REF!,#REF!="*",#REF!,#REF!="*",#REF!,#REF!="*",#REF!,#REF!="*",#REF!,#REF!="*",#REF!),"")</f>
        <v>#REF!</v>
      </c>
      <c r="E5059" s="622" t="e">
        <f>D5059/'Project Data'!$D$22</f>
        <v>#REF!</v>
      </c>
      <c r="F5059" s="232" t="e">
        <v>#REF!</v>
      </c>
      <c r="G5059" s="233" t="e" cm="1">
        <f t="array" ref="G5059">_xlfn.IFNA(_xlfn.IFS(#REF!="*",#REF!,#REF!="*",#REF!,#REF!="*",#REF!,#REF!="*",#REF!,#REF!="*",#REF!,#REF!="*",#REF!,#REF!="*",#REF!,#REF!="*",#REF!,#REF!="*",#REF!),"")</f>
        <v>#REF!</v>
      </c>
      <c r="H5059" s="236" t="e">
        <f>G5059/'Project Data'!$D$22</f>
        <v>#REF!</v>
      </c>
      <c r="I5059" s="234"/>
      <c r="J5059" s="251"/>
      <c r="K5059" s="242"/>
    </row>
    <row r="5060" spans="1:11" ht="20.25" customHeight="1">
      <c r="A5060" s="356">
        <v>1</v>
      </c>
      <c r="B5060" s="656"/>
      <c r="C5060" s="657"/>
      <c r="D5060" s="394">
        <f>D17+D49+D129+D144+D319+D441+D542+D739+D900+D1047+D1062+D1248+D1331+D1414+D1586+D1679+D1767+D1967+D2014+D2030+D2315+D2727+D2827+D2890+D3126+D3577+D3917+D4198+D4439+D4715</f>
        <v>19100836.57</v>
      </c>
      <c r="E5060" s="438"/>
      <c r="F5060" s="436" t="e">
        <v>#REF!</v>
      </c>
      <c r="G5060" s="437" t="e">
        <f ca="1">SUM(G17,G144,G319,G441,G542,G739,G1062,G1414,G1767,G2030,G2315,G2575,G2004,G1982,G1967,G1331,G1248,G1047,G1023,G900,G2727,G2827,G2890,G3126,G3577,G3766,G3917,G4198,G4715,G5033,G289,G129,G49,G5020,G5003,G4978,G4439,G3504,G1679,G1586,G1552,G1496,G4947,G5016,G5045,G5051,G2014)</f>
        <v>#REF!</v>
      </c>
      <c r="H5060" s="438" t="e">
        <f ca="1">G5060/'Project Data'!$D$22</f>
        <v>#REF!</v>
      </c>
      <c r="I5060" s="439"/>
      <c r="J5060" s="440" t="e">
        <f ca="1">G5060-F5060</f>
        <v>#REF!</v>
      </c>
      <c r="K5060" s="416"/>
    </row>
    <row r="5061" spans="1:11" ht="15.6">
      <c r="A5061" s="349">
        <v>1</v>
      </c>
      <c r="B5061" s="441" t="s">
        <v>152</v>
      </c>
      <c r="C5061" s="634">
        <f>D5061/D5060</f>
        <v>6.8134799326575596E-2</v>
      </c>
      <c r="D5061" s="640">
        <f>'GCGR''s'!AF70</f>
        <v>1301431.6666666665</v>
      </c>
      <c r="E5061" s="444"/>
      <c r="F5061" s="442">
        <v>1041662.6666666666</v>
      </c>
      <c r="G5061" s="443">
        <f>'GCGR''s'!AF70</f>
        <v>1301431.6666666665</v>
      </c>
      <c r="H5061" s="444">
        <f>G5061/'Project Data'!$D$22</f>
        <v>14.542598324598748</v>
      </c>
      <c r="I5061" s="444"/>
      <c r="J5061" s="444"/>
    </row>
    <row r="5062" spans="1:11" ht="20.25" customHeight="1">
      <c r="A5062" s="349">
        <v>1</v>
      </c>
      <c r="B5062" s="441" t="s">
        <v>153</v>
      </c>
      <c r="C5062" s="634">
        <f>'Project Data'!C38</f>
        <v>0.05</v>
      </c>
      <c r="D5062" s="445">
        <v>500000</v>
      </c>
      <c r="E5062" s="444"/>
      <c r="F5062" s="442" t="e">
        <v>#REF!</v>
      </c>
      <c r="G5062" s="445" t="e">
        <f ca="1">SUM(G5060:G5061)*C5062</f>
        <v>#REF!</v>
      </c>
      <c r="H5062" s="444" t="e">
        <f ca="1">G5062/'Project Data'!$D$22</f>
        <v>#REF!</v>
      </c>
      <c r="I5062" s="444"/>
      <c r="J5062" s="444"/>
    </row>
    <row r="5063" spans="1:11" ht="15.6">
      <c r="A5063" s="349">
        <v>1</v>
      </c>
      <c r="B5063" s="441" t="s">
        <v>154</v>
      </c>
      <c r="C5063" s="634">
        <f>'Project Data'!C39</f>
        <v>1.2E-2</v>
      </c>
      <c r="D5063" s="447">
        <f>SUM(D5060:D5062)*C5063</f>
        <v>250827.21884000002</v>
      </c>
      <c r="E5063" s="444"/>
      <c r="F5063" s="446" t="e">
        <v>#REF!</v>
      </c>
      <c r="G5063" s="447" t="e">
        <f ca="1">SUM(G5060:G5062)*C5063</f>
        <v>#REF!</v>
      </c>
      <c r="H5063" s="444" t="e">
        <f ca="1">G5063/'Project Data'!$D$22</f>
        <v>#REF!</v>
      </c>
      <c r="I5063" s="444"/>
      <c r="J5063" s="444"/>
    </row>
    <row r="5064" spans="1:11" ht="15.6">
      <c r="A5064" s="349">
        <v>1</v>
      </c>
      <c r="B5064" s="441" t="s">
        <v>155</v>
      </c>
      <c r="C5064" s="634">
        <f>'Project Data'!C41</f>
        <v>0.05</v>
      </c>
      <c r="D5064" s="447">
        <f>SUM(D5060:D5063)*C5064</f>
        <v>1057654.7727753334</v>
      </c>
      <c r="E5064" s="444"/>
      <c r="F5064" s="446" t="e">
        <v>#REF!</v>
      </c>
      <c r="G5064" s="447" t="e">
        <f ca="1">SUM(G5060:G5063)*C5064</f>
        <v>#REF!</v>
      </c>
      <c r="H5064" s="444" t="e">
        <f ca="1">G5064/'Project Data'!$D$22</f>
        <v>#REF!</v>
      </c>
      <c r="I5064" s="444"/>
      <c r="J5064" s="444"/>
    </row>
    <row r="5065" spans="1:11" ht="15.6">
      <c r="A5065" s="349">
        <v>1</v>
      </c>
      <c r="B5065" s="441" t="s">
        <v>156</v>
      </c>
      <c r="C5065" s="634">
        <f>'Project Data'!C40</f>
        <v>0</v>
      </c>
      <c r="D5065" s="447">
        <f>SUM(D5060:D5064)*C5065</f>
        <v>0</v>
      </c>
      <c r="E5065" s="444"/>
      <c r="F5065" s="446" t="e">
        <v>#REF!</v>
      </c>
      <c r="G5065" s="447" t="e">
        <f ca="1">SUM(G5060:G5064)*C5065</f>
        <v>#REF!</v>
      </c>
      <c r="H5065" s="444" t="e">
        <f ca="1">G5065/'Project Data'!$D$22</f>
        <v>#REF!</v>
      </c>
      <c r="I5065" s="444"/>
      <c r="J5065" s="444"/>
    </row>
    <row r="5066" spans="1:11" ht="15.6">
      <c r="A5066" s="349">
        <v>1</v>
      </c>
      <c r="B5066" s="441" t="str">
        <f>'Project Data'!B42</f>
        <v>Escalation</v>
      </c>
      <c r="C5066" s="635">
        <f>'Project Data'!C42</f>
        <v>0</v>
      </c>
      <c r="D5066" s="448">
        <f>SUM(D5060:D5065)*C5066</f>
        <v>0</v>
      </c>
      <c r="E5066" s="444"/>
      <c r="F5066" s="446" t="e">
        <v>#REF!</v>
      </c>
      <c r="G5066" s="448" t="e">
        <f ca="1">SUM(G5060:G5065)*C5066</f>
        <v>#REF!</v>
      </c>
      <c r="H5066" s="444" t="e">
        <f ca="1">G5066/'Project Data'!$D$22</f>
        <v>#REF!</v>
      </c>
      <c r="I5066" s="444"/>
      <c r="J5066" s="444"/>
    </row>
    <row r="5067" spans="1:11" ht="20.25" customHeight="1">
      <c r="A5067" s="349">
        <v>1</v>
      </c>
      <c r="B5067" s="449"/>
      <c r="C5067" s="450"/>
      <c r="D5067" s="452">
        <f>SUBTOTAL(9,D5060:D5066)</f>
        <v>22210750.228282001</v>
      </c>
      <c r="E5067" s="434"/>
      <c r="F5067" s="451" t="e">
        <v>#REF!</v>
      </c>
      <c r="G5067" s="452" t="e">
        <f ca="1">SUBTOTAL(9,G5060:G5066)</f>
        <v>#REF!</v>
      </c>
      <c r="H5067" s="434" t="e">
        <f ca="1">G5067/'Project Data'!$D$22</f>
        <v>#REF!</v>
      </c>
      <c r="I5067" s="453"/>
      <c r="J5067" s="454"/>
      <c r="K5067" s="454"/>
    </row>
    <row r="5068" spans="1:11" ht="12.75" customHeight="1">
      <c r="A5068" s="349">
        <v>1</v>
      </c>
      <c r="D5068" s="455"/>
      <c r="E5068" s="455"/>
      <c r="F5068" s="456"/>
      <c r="H5068" s="457"/>
      <c r="I5068" s="458"/>
      <c r="J5068" s="458"/>
    </row>
    <row r="5069" spans="1:11" ht="12.75" customHeight="1">
      <c r="A5069" s="349">
        <v>1</v>
      </c>
      <c r="D5069" s="455"/>
      <c r="E5069" s="455"/>
      <c r="F5069" s="456"/>
      <c r="H5069" s="459"/>
      <c r="I5069" s="460"/>
      <c r="J5069" s="460"/>
    </row>
    <row r="5070" spans="1:11" ht="12.75" customHeight="1">
      <c r="A5070" s="349">
        <v>1</v>
      </c>
      <c r="D5070" s="461">
        <f>'Project Data'!D23</f>
        <v>99</v>
      </c>
      <c r="E5070" s="464" t="s">
        <v>157</v>
      </c>
      <c r="F5070" s="462"/>
      <c r="H5070" s="461">
        <f>'Project Data'!D23</f>
        <v>99</v>
      </c>
      <c r="I5070" s="462" t="s">
        <v>157</v>
      </c>
      <c r="J5070" s="458"/>
    </row>
    <row r="5071" spans="1:11" ht="12.75" customHeight="1">
      <c r="A5071" s="349">
        <v>1</v>
      </c>
      <c r="D5071" s="463">
        <f>D5067/D5070</f>
        <v>224351.01240688888</v>
      </c>
      <c r="E5071" s="464" t="s">
        <v>158</v>
      </c>
      <c r="F5071" s="464"/>
      <c r="H5071" s="463">
        <f ca="1">G5067/H5070</f>
        <v>0</v>
      </c>
      <c r="I5071" s="464" t="s">
        <v>158</v>
      </c>
      <c r="J5071" s="465"/>
    </row>
    <row r="5072" spans="1:11" ht="12.75" customHeight="1">
      <c r="A5072" s="349">
        <v>1</v>
      </c>
      <c r="D5072" s="466">
        <f>'Project Data'!D22</f>
        <v>89491</v>
      </c>
      <c r="E5072" s="467" t="s">
        <v>159</v>
      </c>
      <c r="F5072" s="467"/>
      <c r="H5072" s="466">
        <f>'Project Data'!D22</f>
        <v>89491</v>
      </c>
      <c r="I5072" s="467" t="s">
        <v>159</v>
      </c>
    </row>
    <row r="5073" spans="1:9" ht="12.75" customHeight="1">
      <c r="A5073" s="349">
        <v>1</v>
      </c>
      <c r="D5073" s="463">
        <f>D5067/D5072</f>
        <v>248.18976464987543</v>
      </c>
      <c r="E5073" s="467" t="s">
        <v>160</v>
      </c>
      <c r="F5073" s="467"/>
      <c r="H5073" s="463" t="e">
        <f ca="1">G5067/H5072</f>
        <v>#REF!</v>
      </c>
      <c r="I5073" s="467" t="s">
        <v>160</v>
      </c>
    </row>
    <row r="5074" spans="1:9" ht="12.75" customHeight="1">
      <c r="A5074" s="349">
        <v>1</v>
      </c>
      <c r="F5074" s="351"/>
    </row>
    <row r="5075" spans="1:9" ht="12.75" customHeight="1">
      <c r="A5075" s="349">
        <v>1</v>
      </c>
      <c r="F5075" s="351"/>
    </row>
    <row r="5076" spans="1:9" ht="12.75" customHeight="1">
      <c r="A5076" s="349">
        <v>1</v>
      </c>
      <c r="F5076" s="351"/>
    </row>
    <row r="5077" spans="1:9" ht="12.75" customHeight="1">
      <c r="A5077" s="349">
        <v>1</v>
      </c>
      <c r="F5077" s="351"/>
    </row>
    <row r="5078" spans="1:9" ht="12.75" customHeight="1">
      <c r="A5078" s="349">
        <v>1</v>
      </c>
      <c r="F5078" s="351"/>
    </row>
    <row r="5079" spans="1:9" ht="12.75" customHeight="1">
      <c r="A5079" s="349">
        <v>1</v>
      </c>
      <c r="F5079" s="351"/>
    </row>
    <row r="5080" spans="1:9" ht="12.75" customHeight="1">
      <c r="A5080" s="349">
        <v>1</v>
      </c>
      <c r="F5080" s="351"/>
    </row>
    <row r="5081" spans="1:9" ht="12.75" customHeight="1">
      <c r="A5081" s="349">
        <v>1</v>
      </c>
      <c r="F5081" s="351"/>
    </row>
    <row r="5082" spans="1:9" ht="12.75" customHeight="1">
      <c r="A5082" s="349">
        <v>1</v>
      </c>
      <c r="F5082" s="351"/>
    </row>
    <row r="5083" spans="1:9" ht="12.75" customHeight="1">
      <c r="A5083" s="349">
        <v>1</v>
      </c>
      <c r="F5083" s="351"/>
    </row>
    <row r="5084" spans="1:9" ht="12.75" customHeight="1">
      <c r="A5084" s="349">
        <v>1</v>
      </c>
      <c r="F5084" s="351"/>
    </row>
    <row r="5085" spans="1:9" ht="12.75" customHeight="1">
      <c r="A5085" s="349">
        <v>1</v>
      </c>
      <c r="F5085" s="351"/>
    </row>
    <row r="5086" spans="1:9" ht="12.75" customHeight="1">
      <c r="A5086" s="349">
        <v>1</v>
      </c>
      <c r="F5086" s="351"/>
    </row>
    <row r="5087" spans="1:9" ht="12.75" customHeight="1">
      <c r="A5087" s="349">
        <v>1</v>
      </c>
      <c r="F5087" s="351"/>
    </row>
    <row r="5088" spans="1:9" ht="12.75" customHeight="1">
      <c r="A5088" s="349">
        <v>1</v>
      </c>
      <c r="F5088" s="351"/>
    </row>
    <row r="5089" spans="1:1" ht="12.75" customHeight="1">
      <c r="A5089" s="349">
        <v>1</v>
      </c>
    </row>
    <row r="5090" spans="1:1" ht="12.75" customHeight="1">
      <c r="A5090" s="349">
        <v>1</v>
      </c>
    </row>
    <row r="5091" spans="1:1" ht="12.75" customHeight="1">
      <c r="A5091" s="349">
        <v>1</v>
      </c>
    </row>
    <row r="5092" spans="1:1" ht="12.75" customHeight="1">
      <c r="A5092" s="349">
        <v>1</v>
      </c>
    </row>
    <row r="5093" spans="1:1" ht="12.75" customHeight="1">
      <c r="A5093" s="349">
        <v>1</v>
      </c>
    </row>
  </sheetData>
  <sheetProtection autoFilter="0"/>
  <autoFilter ref="A8:A5206" xr:uid="{E7B91D7A-E8AD-422D-97B6-754AC05B5E95}">
    <filterColumn colId="0">
      <filters>
        <filter val="1"/>
      </filters>
    </filterColumn>
  </autoFilter>
  <mergeCells count="118">
    <mergeCell ref="B4819:C4819"/>
    <mergeCell ref="B4859:C4859"/>
    <mergeCell ref="B5060:C5060"/>
    <mergeCell ref="B4579:C4579"/>
    <mergeCell ref="B4606:C4606"/>
    <mergeCell ref="B4665:C4665"/>
    <mergeCell ref="B4673:C4673"/>
    <mergeCell ref="B4715:C4715"/>
    <mergeCell ref="B4798:C4798"/>
    <mergeCell ref="B4235:C4235"/>
    <mergeCell ref="B4240:C4240"/>
    <mergeCell ref="B4439:C4439"/>
    <mergeCell ref="B4508:C4508"/>
    <mergeCell ref="B4545:C4545"/>
    <mergeCell ref="B4562:C4562"/>
    <mergeCell ref="B3917:C3917"/>
    <mergeCell ref="B3918:C3918"/>
    <mergeCell ref="B3956:C3956"/>
    <mergeCell ref="B4198:C4198"/>
    <mergeCell ref="B4199:C4199"/>
    <mergeCell ref="B4219:C4219"/>
    <mergeCell ref="B4200:C4200"/>
    <mergeCell ref="B2892:C2892"/>
    <mergeCell ref="B3126:C3126"/>
    <mergeCell ref="B3127:C3127"/>
    <mergeCell ref="B3577:C3577"/>
    <mergeCell ref="B3578:C3578"/>
    <mergeCell ref="B3596:C3596"/>
    <mergeCell ref="B2747:C2747"/>
    <mergeCell ref="B2776:C2776"/>
    <mergeCell ref="B2827:C2827"/>
    <mergeCell ref="B2828:C2828"/>
    <mergeCell ref="B2890:C2890"/>
    <mergeCell ref="B2891:C2891"/>
    <mergeCell ref="B2315:C2315"/>
    <mergeCell ref="B2342:C2342"/>
    <mergeCell ref="B2369:C2369"/>
    <mergeCell ref="B2381:C2381"/>
    <mergeCell ref="B2405:C2405"/>
    <mergeCell ref="B2727:C2727"/>
    <mergeCell ref="B1968:C1968"/>
    <mergeCell ref="B2014:C2014"/>
    <mergeCell ref="B2016:C2016"/>
    <mergeCell ref="B2024:C2024"/>
    <mergeCell ref="B2030:C2030"/>
    <mergeCell ref="B2129:C2129"/>
    <mergeCell ref="B1767:C1767"/>
    <mergeCell ref="B1834:C1834"/>
    <mergeCell ref="B1858:C1858"/>
    <mergeCell ref="B1893:C1893"/>
    <mergeCell ref="B1916:C1916"/>
    <mergeCell ref="B1967:C1967"/>
    <mergeCell ref="B1642:C1642"/>
    <mergeCell ref="B1669:C1669"/>
    <mergeCell ref="B1670:C1670"/>
    <mergeCell ref="B1679:C1679"/>
    <mergeCell ref="B1729:C1729"/>
    <mergeCell ref="B1730:C1730"/>
    <mergeCell ref="B1356:C1356"/>
    <mergeCell ref="B1414:C1414"/>
    <mergeCell ref="B1490:C1490"/>
    <mergeCell ref="B1494:C1494"/>
    <mergeCell ref="B1586:C1586"/>
    <mergeCell ref="B1587:C1587"/>
    <mergeCell ref="B1231:C1231"/>
    <mergeCell ref="B1248:C1248"/>
    <mergeCell ref="B1291:C1291"/>
    <mergeCell ref="B1324:C1324"/>
    <mergeCell ref="B1331:C1331"/>
    <mergeCell ref="B1355:C1355"/>
    <mergeCell ref="B1062:C1062"/>
    <mergeCell ref="B1063:C1063"/>
    <mergeCell ref="B1110:C1110"/>
    <mergeCell ref="B1145:C1145"/>
    <mergeCell ref="B1146:C1146"/>
    <mergeCell ref="B1177:C1177"/>
    <mergeCell ref="B976:C976"/>
    <mergeCell ref="B983:C983"/>
    <mergeCell ref="B1019:C1019"/>
    <mergeCell ref="B1047:C1047"/>
    <mergeCell ref="B1058:C1058"/>
    <mergeCell ref="B1060:C1060"/>
    <mergeCell ref="B808:C808"/>
    <mergeCell ref="B832:C832"/>
    <mergeCell ref="B869:C869"/>
    <mergeCell ref="B890:C890"/>
    <mergeCell ref="B900:C900"/>
    <mergeCell ref="B954:C954"/>
    <mergeCell ref="B543:C543"/>
    <mergeCell ref="B608:C608"/>
    <mergeCell ref="B662:C662"/>
    <mergeCell ref="B687:C687"/>
    <mergeCell ref="B739:C739"/>
    <mergeCell ref="B794:C794"/>
    <mergeCell ref="B380:C380"/>
    <mergeCell ref="B441:C441"/>
    <mergeCell ref="B462:C462"/>
    <mergeCell ref="B514:C514"/>
    <mergeCell ref="B535:C535"/>
    <mergeCell ref="B542:C542"/>
    <mergeCell ref="B144:C144"/>
    <mergeCell ref="B201:C201"/>
    <mergeCell ref="B240:C240"/>
    <mergeCell ref="B266:C266"/>
    <mergeCell ref="B319:C319"/>
    <mergeCell ref="B373:C373"/>
    <mergeCell ref="B54:C54"/>
    <mergeCell ref="B51:C51"/>
    <mergeCell ref="B129:C129"/>
    <mergeCell ref="B131:C131"/>
    <mergeCell ref="B135:C135"/>
    <mergeCell ref="B136:C136"/>
    <mergeCell ref="B28:C28"/>
    <mergeCell ref="B17:C17"/>
    <mergeCell ref="B29:C29"/>
    <mergeCell ref="B43:C43"/>
    <mergeCell ref="B47:C47"/>
    <mergeCell ref="B49:C49"/>
  </mergeCells>
  <phoneticPr fontId="5" type="noConversion"/>
  <printOptions horizontalCentered="1"/>
  <pageMargins left="0.7" right="0.7" top="0.75" bottom="0.75" header="0.3" footer="0.3"/>
  <pageSetup paperSize="3" scale="76" fitToHeight="0" orientation="portrait"/>
  <headerFooter alignWithMargins="0"/>
  <rowBreaks count="1" manualBreakCount="1">
    <brk id="4197" max="16383" man="1"/>
  </rowBreaks>
  <ignoredErrors>
    <ignoredError sqref="H261 H4665" evalError="1"/>
  </ignoredErrors>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A5FB8F-31F0-4502-86CF-F08AE872925C}">
  <sheetPr>
    <tabColor rgb="FFFFFF00"/>
  </sheetPr>
  <dimension ref="A2:G5121"/>
  <sheetViews>
    <sheetView zoomScale="115" zoomScaleNormal="115" workbookViewId="0">
      <selection activeCell="D24" sqref="D24"/>
    </sheetView>
  </sheetViews>
  <sheetFormatPr defaultRowHeight="14.45"/>
  <cols>
    <col min="1" max="1" width="13.85546875" customWidth="1"/>
    <col min="2" max="2" width="80" customWidth="1"/>
    <col min="3" max="4" width="10" customWidth="1"/>
    <col min="5" max="5" width="41.28515625" customWidth="1"/>
    <col min="6" max="6" width="6.42578125" customWidth="1"/>
    <col min="7" max="7" width="41.42578125" customWidth="1"/>
    <col min="8" max="8" width="6.42578125" customWidth="1"/>
    <col min="9" max="9" width="41.28515625" customWidth="1"/>
    <col min="10" max="10" width="7.5703125" customWidth="1"/>
    <col min="11" max="11" width="41.28515625" customWidth="1"/>
    <col min="12" max="12" width="7.5703125" customWidth="1"/>
  </cols>
  <sheetData>
    <row r="2" spans="1:7" ht="15.6">
      <c r="A2" s="6" t="s">
        <v>161</v>
      </c>
      <c r="B2" s="100" t="s">
        <v>162</v>
      </c>
      <c r="C2" s="7"/>
      <c r="D2" s="7"/>
      <c r="E2" s="11"/>
    </row>
    <row r="3" spans="1:7" ht="15.6">
      <c r="A3" s="1"/>
      <c r="B3" s="2" t="s">
        <v>163</v>
      </c>
      <c r="C3" s="8" t="s">
        <v>164</v>
      </c>
      <c r="D3" s="8">
        <v>1</v>
      </c>
      <c r="E3" s="12"/>
      <c r="G3" t="s">
        <v>165</v>
      </c>
    </row>
    <row r="4" spans="1:7" ht="15.6">
      <c r="A4" s="1"/>
      <c r="B4" s="108" t="s">
        <v>166</v>
      </c>
      <c r="C4" s="8"/>
      <c r="D4" s="8"/>
      <c r="E4" s="12"/>
      <c r="G4" t="s">
        <v>167</v>
      </c>
    </row>
    <row r="5" spans="1:7" ht="15.6">
      <c r="A5" s="1"/>
      <c r="B5" s="108" t="s">
        <v>168</v>
      </c>
      <c r="C5" s="8"/>
      <c r="D5" s="8"/>
      <c r="E5" s="12"/>
      <c r="G5" s="520" t="s">
        <v>169</v>
      </c>
    </row>
    <row r="6" spans="1:7" ht="15.6">
      <c r="A6" s="3"/>
      <c r="B6" s="2"/>
      <c r="C6" s="8"/>
      <c r="D6" s="8"/>
      <c r="E6" s="12"/>
      <c r="G6" t="s">
        <v>170</v>
      </c>
    </row>
    <row r="7" spans="1:7" ht="15.6">
      <c r="A7" s="3"/>
      <c r="B7" s="2"/>
      <c r="C7" s="8"/>
      <c r="D7" s="8"/>
      <c r="E7" s="12"/>
    </row>
    <row r="8" spans="1:7" ht="15.6">
      <c r="A8" s="3"/>
      <c r="B8" s="2"/>
      <c r="C8" s="10"/>
      <c r="D8" s="10"/>
      <c r="E8" s="13"/>
      <c r="G8" t="s">
        <v>171</v>
      </c>
    </row>
    <row r="9" spans="1:7" ht="15.6">
      <c r="A9" s="4"/>
      <c r="B9" s="5"/>
      <c r="C9" s="9"/>
      <c r="D9" s="9"/>
      <c r="E9" s="14"/>
      <c r="G9" t="s">
        <v>172</v>
      </c>
    </row>
    <row r="10" spans="1:7">
      <c r="G10" t="s">
        <v>167</v>
      </c>
    </row>
    <row r="11" spans="1:7">
      <c r="B11" s="97" t="s">
        <v>173</v>
      </c>
      <c r="C11" s="97" t="s">
        <v>174</v>
      </c>
      <c r="D11" s="97" t="s">
        <v>175</v>
      </c>
      <c r="G11" s="520" t="s">
        <v>176</v>
      </c>
    </row>
    <row r="12" spans="1:7">
      <c r="A12" s="98"/>
      <c r="B12" s="99" t="s">
        <v>177</v>
      </c>
      <c r="C12" s="98"/>
      <c r="D12" s="98"/>
      <c r="E12" s="98"/>
    </row>
    <row r="13" spans="1:7">
      <c r="A13" s="98"/>
      <c r="B13" s="98" t="s">
        <v>178</v>
      </c>
      <c r="C13" s="98">
        <v>9</v>
      </c>
      <c r="D13" s="98">
        <f>C13*43560</f>
        <v>392040</v>
      </c>
      <c r="E13" s="98" t="s">
        <v>179</v>
      </c>
    </row>
    <row r="14" spans="1:7">
      <c r="A14" s="98"/>
      <c r="B14" s="98" t="s">
        <v>180</v>
      </c>
      <c r="C14" s="98"/>
      <c r="D14" s="98">
        <v>20117</v>
      </c>
      <c r="E14" s="98"/>
    </row>
    <row r="15" spans="1:7">
      <c r="A15" s="98"/>
      <c r="B15" s="98" t="s">
        <v>181</v>
      </c>
      <c r="C15" s="98"/>
      <c r="D15" s="98">
        <v>25000</v>
      </c>
      <c r="E15" s="98"/>
    </row>
    <row r="16" spans="1:7">
      <c r="A16" s="98"/>
      <c r="B16" s="98" t="s">
        <v>182</v>
      </c>
      <c r="C16" s="98"/>
      <c r="D16" s="98">
        <v>10000</v>
      </c>
      <c r="E16" s="98"/>
    </row>
    <row r="17" spans="2:5">
      <c r="B17" s="98" t="s">
        <v>183</v>
      </c>
      <c r="C17" s="98"/>
      <c r="D17" s="98">
        <v>4000</v>
      </c>
      <c r="E17" s="98"/>
    </row>
    <row r="18" spans="2:5">
      <c r="B18" s="98" t="s">
        <v>184</v>
      </c>
      <c r="C18" s="98"/>
      <c r="D18" s="98">
        <v>5000</v>
      </c>
      <c r="E18" s="98"/>
    </row>
    <row r="19" spans="2:5">
      <c r="B19" s="98" t="s">
        <v>185</v>
      </c>
      <c r="C19" s="98"/>
      <c r="D19" s="98">
        <f>D13-SUM(D14:D18)</f>
        <v>327923</v>
      </c>
      <c r="E19" s="98"/>
    </row>
    <row r="20" spans="2:5">
      <c r="B20" s="98"/>
      <c r="C20" s="98"/>
      <c r="D20" s="98"/>
      <c r="E20" s="98"/>
    </row>
    <row r="21" spans="2:5">
      <c r="B21" s="99" t="s">
        <v>186</v>
      </c>
      <c r="C21" s="98"/>
      <c r="D21" s="98"/>
      <c r="E21" s="98"/>
    </row>
    <row r="22" spans="2:5">
      <c r="B22" s="98" t="s">
        <v>187</v>
      </c>
      <c r="C22" s="98"/>
      <c r="D22" s="98">
        <v>89491</v>
      </c>
      <c r="E22" s="98"/>
    </row>
    <row r="23" spans="2:5">
      <c r="B23" s="98" t="s">
        <v>188</v>
      </c>
      <c r="C23" s="98"/>
      <c r="D23" s="98">
        <v>99</v>
      </c>
      <c r="E23" s="98"/>
    </row>
    <row r="24" spans="2:5">
      <c r="B24" s="98" t="s">
        <v>189</v>
      </c>
      <c r="C24" s="98"/>
      <c r="D24" s="98">
        <v>4</v>
      </c>
      <c r="E24" s="98"/>
    </row>
    <row r="25" spans="2:5">
      <c r="B25" s="98" t="s">
        <v>190</v>
      </c>
      <c r="C25" s="98"/>
      <c r="D25" s="98">
        <v>1</v>
      </c>
      <c r="E25" s="98"/>
    </row>
    <row r="26" spans="2:5">
      <c r="B26" s="98" t="s">
        <v>191</v>
      </c>
      <c r="C26" s="98"/>
      <c r="D26" s="98"/>
      <c r="E26" s="98"/>
    </row>
    <row r="27" spans="2:5">
      <c r="B27" s="98" t="s">
        <v>192</v>
      </c>
      <c r="C27" s="98"/>
      <c r="D27" s="98">
        <v>6000</v>
      </c>
      <c r="E27" s="98"/>
    </row>
    <row r="28" spans="2:5">
      <c r="B28" s="98" t="s">
        <v>193</v>
      </c>
      <c r="C28" s="98"/>
      <c r="D28" s="98">
        <v>4500</v>
      </c>
      <c r="E28" s="98"/>
    </row>
    <row r="29" spans="2:5">
      <c r="B29" s="98" t="s">
        <v>194</v>
      </c>
      <c r="C29" s="98"/>
      <c r="D29" s="98">
        <v>1200</v>
      </c>
      <c r="E29" s="98"/>
    </row>
    <row r="30" spans="2:5">
      <c r="B30" s="98" t="s">
        <v>195</v>
      </c>
      <c r="C30" s="98"/>
      <c r="D30" s="98">
        <v>1200</v>
      </c>
      <c r="E30" s="98"/>
    </row>
    <row r="31" spans="2:5">
      <c r="B31" s="98" t="s">
        <v>196</v>
      </c>
      <c r="C31" s="98"/>
      <c r="D31" s="98">
        <v>2600</v>
      </c>
      <c r="E31" s="98"/>
    </row>
    <row r="32" spans="2:5">
      <c r="B32" s="98" t="s">
        <v>197</v>
      </c>
      <c r="C32" s="98"/>
      <c r="D32" s="118">
        <v>4000</v>
      </c>
      <c r="E32" s="118"/>
    </row>
    <row r="33" spans="2:3">
      <c r="B33" s="98" t="s">
        <v>198</v>
      </c>
      <c r="C33" s="117"/>
    </row>
    <row r="34" spans="2:3">
      <c r="B34" s="98"/>
      <c r="C34" s="117"/>
    </row>
    <row r="35" spans="2:3">
      <c r="B35" s="98"/>
      <c r="C35" s="117"/>
    </row>
    <row r="37" spans="2:3">
      <c r="C37" t="s">
        <v>199</v>
      </c>
    </row>
    <row r="38" spans="2:3">
      <c r="B38" s="16" t="s">
        <v>153</v>
      </c>
      <c r="C38" s="636">
        <v>0.05</v>
      </c>
    </row>
    <row r="39" spans="2:3">
      <c r="B39" s="16" t="s">
        <v>154</v>
      </c>
      <c r="C39" s="636">
        <v>1.2E-2</v>
      </c>
    </row>
    <row r="40" spans="2:3">
      <c r="B40" s="16" t="s">
        <v>200</v>
      </c>
      <c r="C40" s="636">
        <v>0</v>
      </c>
    </row>
    <row r="41" spans="2:3">
      <c r="B41" s="16" t="s">
        <v>201</v>
      </c>
      <c r="C41" s="636">
        <v>0.05</v>
      </c>
    </row>
    <row r="42" spans="2:3">
      <c r="B42" s="338" t="s">
        <v>202</v>
      </c>
      <c r="C42" s="636">
        <v>0</v>
      </c>
    </row>
    <row r="5121" spans="5:5">
      <c r="E5121" t="e">
        <f>(E5118+E5119+E5120)*#REF!</f>
        <v>#REF!</v>
      </c>
    </row>
  </sheetData>
  <hyperlinks>
    <hyperlink ref="G5" r:id="rId1" xr:uid="{2DC0EFB2-9B73-4841-B7AF-5EA2A9823D2D}"/>
    <hyperlink ref="G11" r:id="rId2" xr:uid="{5ED6A9A9-7F0A-461D-8DF6-BA078A04415C}"/>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2564E3-3F97-4EF9-9CDE-FBF3BD8C6466}">
  <sheetPr>
    <tabColor rgb="FFFFFF00"/>
  </sheetPr>
  <dimension ref="A1:AI71"/>
  <sheetViews>
    <sheetView topLeftCell="A34" zoomScaleNormal="100" workbookViewId="0">
      <selection activeCell="O42" sqref="O42"/>
    </sheetView>
  </sheetViews>
  <sheetFormatPr defaultRowHeight="14.45"/>
  <cols>
    <col min="1" max="1" width="43.7109375" customWidth="1"/>
    <col min="2" max="2" width="17.7109375" customWidth="1"/>
    <col min="3" max="3" width="15.5703125" customWidth="1"/>
    <col min="4" max="17" width="10.7109375" customWidth="1"/>
    <col min="18" max="18" width="11" customWidth="1"/>
    <col min="31" max="31" width="47.42578125" customWidth="1"/>
    <col min="32" max="32" width="18.5703125" customWidth="1"/>
    <col min="33" max="33" width="19.5703125" customWidth="1"/>
    <col min="34" max="34" width="11.5703125" customWidth="1"/>
    <col min="35" max="35" width="16" customWidth="1"/>
  </cols>
  <sheetData>
    <row r="1" spans="1:35" ht="15.6">
      <c r="A1" s="660"/>
      <c r="B1" s="661"/>
      <c r="C1" s="661"/>
      <c r="D1" s="661"/>
      <c r="E1" s="661"/>
      <c r="F1" s="661"/>
      <c r="G1" s="661"/>
      <c r="H1" s="661"/>
      <c r="I1" s="661"/>
      <c r="J1" s="661"/>
      <c r="K1" s="661"/>
      <c r="L1" s="661"/>
      <c r="M1" s="661"/>
      <c r="N1" s="661"/>
      <c r="O1" s="661"/>
      <c r="P1" s="661"/>
      <c r="Q1" s="661"/>
      <c r="R1" s="17"/>
      <c r="S1" s="17"/>
      <c r="T1" s="17"/>
      <c r="U1" s="17"/>
      <c r="V1" s="17"/>
      <c r="W1" s="17"/>
      <c r="X1" s="17"/>
      <c r="Y1" s="17"/>
      <c r="Z1" s="17"/>
      <c r="AA1" s="17"/>
      <c r="AB1" s="17"/>
      <c r="AC1" s="17"/>
      <c r="AD1" s="17"/>
      <c r="AE1" s="17"/>
      <c r="AF1" s="17"/>
      <c r="AG1" s="17"/>
      <c r="AH1" s="17"/>
      <c r="AI1" s="17"/>
    </row>
    <row r="2" spans="1:35" ht="15.6">
      <c r="A2" s="662" t="s">
        <v>203</v>
      </c>
      <c r="B2" s="662"/>
      <c r="C2" s="662"/>
      <c r="D2" s="662"/>
      <c r="E2" s="662"/>
      <c r="F2" s="662"/>
      <c r="G2" s="662"/>
      <c r="H2" s="662"/>
      <c r="I2" s="662"/>
      <c r="J2" s="662"/>
      <c r="K2" s="662"/>
      <c r="L2" s="662"/>
      <c r="M2" s="662"/>
      <c r="N2" s="662"/>
      <c r="O2" s="662"/>
      <c r="P2" s="662"/>
      <c r="Q2" s="662"/>
      <c r="R2" s="17"/>
      <c r="S2" s="17"/>
      <c r="T2" s="17"/>
      <c r="U2" s="17"/>
      <c r="V2" s="17"/>
      <c r="W2" s="17"/>
      <c r="X2" s="17"/>
      <c r="Y2" s="17"/>
      <c r="Z2" s="17"/>
      <c r="AA2" s="17"/>
      <c r="AB2" s="17"/>
      <c r="AC2" s="17"/>
      <c r="AD2" s="17"/>
      <c r="AE2" s="17"/>
      <c r="AF2" s="17"/>
      <c r="AG2" s="17"/>
      <c r="AH2" s="17"/>
      <c r="AI2" s="17"/>
    </row>
    <row r="3" spans="1:35" ht="15.6">
      <c r="A3" s="663" t="s">
        <v>204</v>
      </c>
      <c r="B3" s="18" t="s">
        <v>205</v>
      </c>
      <c r="C3" s="19" t="s">
        <v>206</v>
      </c>
      <c r="D3" s="18">
        <v>2026</v>
      </c>
      <c r="E3" s="18">
        <v>2026</v>
      </c>
      <c r="F3" s="18">
        <v>2026</v>
      </c>
      <c r="G3" s="18">
        <v>2026</v>
      </c>
      <c r="H3" s="18">
        <v>2026</v>
      </c>
      <c r="I3" s="18">
        <v>2026</v>
      </c>
      <c r="J3" s="18">
        <v>2026</v>
      </c>
      <c r="K3" s="18">
        <v>2026</v>
      </c>
      <c r="L3" s="18">
        <v>2026</v>
      </c>
      <c r="M3" s="20">
        <v>2027</v>
      </c>
      <c r="N3" s="20">
        <v>2027</v>
      </c>
      <c r="O3" s="20">
        <v>2027</v>
      </c>
      <c r="P3" s="20">
        <v>2027</v>
      </c>
      <c r="Q3" s="20">
        <v>2027</v>
      </c>
      <c r="R3" s="20">
        <v>2027</v>
      </c>
      <c r="S3" s="20">
        <v>2027</v>
      </c>
      <c r="T3" s="20">
        <v>2027</v>
      </c>
      <c r="U3" s="20">
        <v>2027</v>
      </c>
      <c r="V3" s="20">
        <v>2027</v>
      </c>
      <c r="W3" s="20">
        <v>2027</v>
      </c>
      <c r="X3" s="20">
        <v>2027</v>
      </c>
      <c r="Y3" s="20">
        <v>2028</v>
      </c>
      <c r="Z3" s="20">
        <v>2028</v>
      </c>
      <c r="AA3" s="20">
        <v>2028</v>
      </c>
      <c r="AB3" s="20">
        <v>2028</v>
      </c>
      <c r="AC3" s="20">
        <v>2028</v>
      </c>
      <c r="AD3" s="266"/>
      <c r="AE3" s="22"/>
      <c r="AF3" s="17"/>
      <c r="AG3" s="17"/>
      <c r="AH3" s="17"/>
      <c r="AI3" s="17"/>
    </row>
    <row r="4" spans="1:35" ht="15.6">
      <c r="A4" s="663"/>
      <c r="B4" s="18" t="s">
        <v>205</v>
      </c>
      <c r="C4" s="19" t="s">
        <v>207</v>
      </c>
      <c r="D4" s="23" cm="1">
        <f t="array" ref="D4">_xlfn.IFS($B$10,1)</f>
        <v>1</v>
      </c>
      <c r="E4" s="23" cm="1">
        <f t="array" ref="E4">_xlfn.IFS($B$10&gt;D4,D4+1,D4&lt;$B$10,0)</f>
        <v>2</v>
      </c>
      <c r="F4" s="23" cm="1">
        <f t="array" ref="F4">_xlfn.IFS($B$10&gt;E4,E4+1,E4&lt;$B$10,0)</f>
        <v>3</v>
      </c>
      <c r="G4" s="23" cm="1">
        <f t="array" ref="G4">_xlfn.IFS($B$10&gt;F4,F4+1,F4&lt;$B$10,0)</f>
        <v>4</v>
      </c>
      <c r="H4" s="23" cm="1">
        <f t="array" ref="H4">_xlfn.IFS($B$10&gt;G4,G4+1,G4&lt;$B$10,0)</f>
        <v>5</v>
      </c>
      <c r="I4" s="23" cm="1">
        <f t="array" ref="I4">_xlfn.IFS($B$10&gt;H4,H4+1,H4&lt;$B$10,0)</f>
        <v>6</v>
      </c>
      <c r="J4" s="23" cm="1">
        <f t="array" ref="J4">_xlfn.IFS($B$10&gt;I4,I4+1,I4&lt;$B$10,0)</f>
        <v>7</v>
      </c>
      <c r="K4" s="23" cm="1">
        <f t="array" ref="K4">_xlfn.IFS($B$10&gt;J4,J4+1,J4&lt;$B$10,0)</f>
        <v>8</v>
      </c>
      <c r="L4" s="23" cm="1">
        <f t="array" ref="L4">_xlfn.IFS($B$10&gt;K4,K4+1,K4&lt;$B$10,0)</f>
        <v>9</v>
      </c>
      <c r="M4" s="23" cm="1">
        <f t="array" ref="M4">_xlfn.IFS($B$10&gt;L4,L4+1,L4&lt;$B$10,0)</f>
        <v>10</v>
      </c>
      <c r="N4" s="23" cm="1">
        <f t="array" ref="N4">_xlfn.IFS($B$10&gt;M4,M4+1,M4&lt;$B$10,0)</f>
        <v>11</v>
      </c>
      <c r="O4" s="23" cm="1">
        <f t="array" ref="O4">_xlfn.IFS($B$10&gt;N4,N4+1,N4&lt;$B$10,0)</f>
        <v>12</v>
      </c>
      <c r="P4" s="23" t="e" cm="1">
        <f t="array" ref="P4">_xlfn.IFS($B$10&gt;O4,O4+1,O4&lt;$B$10,0)</f>
        <v>#N/A</v>
      </c>
      <c r="Q4" s="23" t="e" cm="1">
        <f t="array" ref="Q4">_xlfn.IFS($B$10&gt;P4,P4+1,P4&lt;$B$10,0)</f>
        <v>#N/A</v>
      </c>
      <c r="R4" s="20" t="e" cm="1">
        <f t="array" ref="R4">_xlfn.IFS($B$10&gt;Q4,Q4+1,Q4&lt;$B$10,0)</f>
        <v>#N/A</v>
      </c>
      <c r="S4" s="20" t="e" cm="1">
        <f t="array" ref="S4">_xlfn.IFS($B$10&gt;R4,R4+1,R4&lt;$B$10,0)</f>
        <v>#N/A</v>
      </c>
      <c r="T4" s="20" t="e" cm="1">
        <f t="array" ref="T4">_xlfn.IFS($B$10&gt;S4,S4+1,S4&lt;$B$10,0)</f>
        <v>#N/A</v>
      </c>
      <c r="U4" s="20" t="e" cm="1">
        <f t="array" ref="U4">_xlfn.IFS($B$10&gt;T4,T4+1,T4&lt;$B$10,0)</f>
        <v>#N/A</v>
      </c>
      <c r="V4" s="20" t="e" cm="1">
        <f t="array" ref="V4">_xlfn.IFS($B$10&gt;U4,U4+1,U4&lt;$B$10,0)</f>
        <v>#N/A</v>
      </c>
      <c r="W4" s="20" t="e" cm="1">
        <f t="array" ref="W4">_xlfn.IFS($B$10&gt;V4,V4+1,V4&lt;$B$10,0)</f>
        <v>#N/A</v>
      </c>
      <c r="X4" s="20" t="e" cm="1">
        <f t="array" ref="X4">_xlfn.IFS($B$10&gt;W4,W4+1,W4&lt;$B$10,0)</f>
        <v>#N/A</v>
      </c>
      <c r="Y4" s="20" t="e" cm="1">
        <f t="array" ref="Y4">_xlfn.IFS($B$10&gt;X4,X4+1,X4&lt;$B$10,0)</f>
        <v>#N/A</v>
      </c>
      <c r="Z4" s="20" t="e" cm="1">
        <f t="array" ref="Z4">_xlfn.IFS($B$10&gt;Y4,Y4+1,Y4&lt;$B$10,0)</f>
        <v>#N/A</v>
      </c>
      <c r="AA4" s="20" t="e" cm="1">
        <f t="array" ref="AA4">_xlfn.IFS($B$10&gt;Z4,Z4+1,Z4&lt;$B$10,0)</f>
        <v>#N/A</v>
      </c>
      <c r="AB4" s="20" t="e" cm="1">
        <f t="array" ref="AB4">_xlfn.IFS($B$10&gt;AA4,AA4+1,AA4&lt;$B$10,0)</f>
        <v>#N/A</v>
      </c>
      <c r="AC4" s="20" t="e" cm="1">
        <f t="array" ref="AC4">_xlfn.IFS($B$10&gt;AB4,AB4+1,AB4&lt;$B$10,0)</f>
        <v>#N/A</v>
      </c>
      <c r="AD4" s="266"/>
      <c r="AE4" s="24"/>
      <c r="AF4" s="15"/>
      <c r="AG4" s="17"/>
      <c r="AH4" s="17"/>
      <c r="AI4" s="17"/>
    </row>
    <row r="5" spans="1:35" ht="15.6">
      <c r="A5" s="663"/>
      <c r="B5" s="25" t="s">
        <v>205</v>
      </c>
      <c r="C5" s="26" t="s">
        <v>208</v>
      </c>
      <c r="D5" s="27" t="s">
        <v>209</v>
      </c>
      <c r="E5" s="27" t="s">
        <v>210</v>
      </c>
      <c r="F5" s="27" t="s">
        <v>211</v>
      </c>
      <c r="G5" s="27" t="s">
        <v>212</v>
      </c>
      <c r="H5" s="27" t="s">
        <v>213</v>
      </c>
      <c r="I5" s="27" t="s">
        <v>214</v>
      </c>
      <c r="J5" s="27" t="s">
        <v>215</v>
      </c>
      <c r="K5" s="27" t="s">
        <v>216</v>
      </c>
      <c r="L5" s="27" t="s">
        <v>217</v>
      </c>
      <c r="M5" s="27" t="s">
        <v>218</v>
      </c>
      <c r="N5" s="27" t="s">
        <v>219</v>
      </c>
      <c r="O5" s="27" t="s">
        <v>220</v>
      </c>
      <c r="P5" s="27" t="s">
        <v>209</v>
      </c>
      <c r="Q5" s="106" t="s">
        <v>210</v>
      </c>
      <c r="R5" s="106" t="s">
        <v>221</v>
      </c>
      <c r="S5" s="106" t="s">
        <v>212</v>
      </c>
      <c r="T5" s="265" t="s">
        <v>222</v>
      </c>
      <c r="U5" s="106" t="s">
        <v>223</v>
      </c>
      <c r="V5" s="106" t="s">
        <v>224</v>
      </c>
      <c r="W5" s="106" t="s">
        <v>225</v>
      </c>
      <c r="X5" s="106" t="s">
        <v>226</v>
      </c>
      <c r="Y5" s="106" t="s">
        <v>227</v>
      </c>
      <c r="Z5" s="106" t="s">
        <v>228</v>
      </c>
      <c r="AA5" s="106" t="s">
        <v>229</v>
      </c>
      <c r="AB5" s="106" t="s">
        <v>230</v>
      </c>
      <c r="AC5" s="106" t="s">
        <v>210</v>
      </c>
      <c r="AD5" s="266"/>
      <c r="AE5" s="101"/>
      <c r="AF5" s="15"/>
      <c r="AG5" s="17"/>
      <c r="AH5" s="17"/>
      <c r="AI5" s="17"/>
    </row>
    <row r="6" spans="1:35" ht="15.6">
      <c r="A6" s="28" t="s">
        <v>205</v>
      </c>
      <c r="B6" s="29" t="s">
        <v>205</v>
      </c>
      <c r="C6" s="30" t="s">
        <v>205</v>
      </c>
      <c r="D6" s="31" t="s">
        <v>205</v>
      </c>
      <c r="E6" s="31" t="s">
        <v>205</v>
      </c>
      <c r="F6" s="31" t="s">
        <v>205</v>
      </c>
      <c r="G6" s="31" t="s">
        <v>205</v>
      </c>
      <c r="H6" s="31" t="s">
        <v>205</v>
      </c>
      <c r="I6" s="31" t="s">
        <v>205</v>
      </c>
      <c r="J6" s="31" t="s">
        <v>205</v>
      </c>
      <c r="K6" s="31"/>
      <c r="L6" s="31"/>
      <c r="M6" s="31"/>
      <c r="N6" s="31"/>
      <c r="O6" s="31" t="s">
        <v>205</v>
      </c>
      <c r="P6" s="31" t="s">
        <v>205</v>
      </c>
      <c r="Q6" s="31" t="s">
        <v>205</v>
      </c>
      <c r="R6" s="105"/>
      <c r="S6" s="15"/>
      <c r="T6" s="15"/>
      <c r="U6" s="15"/>
      <c r="V6" s="15"/>
      <c r="W6" s="15"/>
      <c r="X6" s="15"/>
      <c r="Y6" s="15"/>
      <c r="Z6" s="15"/>
      <c r="AA6" s="15"/>
      <c r="AB6" s="15"/>
      <c r="AC6" s="15"/>
      <c r="AD6" s="15"/>
      <c r="AE6" s="101"/>
      <c r="AF6" s="15"/>
      <c r="AG6" s="15"/>
      <c r="AH6" s="15"/>
      <c r="AI6" s="15"/>
    </row>
    <row r="7" spans="1:35" ht="15.6">
      <c r="A7" s="32" t="s">
        <v>231</v>
      </c>
      <c r="B7" s="33" t="s">
        <v>205</v>
      </c>
      <c r="C7" s="34" t="s">
        <v>205</v>
      </c>
      <c r="D7" s="31" t="s">
        <v>205</v>
      </c>
      <c r="E7" s="31" t="s">
        <v>205</v>
      </c>
      <c r="F7" s="31" t="s">
        <v>205</v>
      </c>
      <c r="G7" s="31" t="s">
        <v>205</v>
      </c>
      <c r="H7" s="31" t="s">
        <v>205</v>
      </c>
      <c r="I7" s="31" t="s">
        <v>205</v>
      </c>
      <c r="J7" s="31" t="s">
        <v>205</v>
      </c>
      <c r="K7" s="31"/>
      <c r="L7" s="31"/>
      <c r="M7" s="31"/>
      <c r="N7" s="31"/>
      <c r="O7" s="31" t="s">
        <v>205</v>
      </c>
      <c r="P7" s="31" t="s">
        <v>205</v>
      </c>
      <c r="Q7" s="31" t="s">
        <v>205</v>
      </c>
      <c r="R7" s="15"/>
      <c r="S7" s="15"/>
      <c r="T7" s="15"/>
      <c r="U7" s="15"/>
      <c r="V7" s="15"/>
      <c r="W7" s="15"/>
      <c r="X7" s="15"/>
      <c r="Y7" s="15"/>
      <c r="Z7" s="15"/>
      <c r="AA7" s="15"/>
      <c r="AB7" s="15"/>
      <c r="AC7" s="15"/>
      <c r="AD7" s="15"/>
      <c r="AE7" s="15"/>
      <c r="AF7" s="15"/>
      <c r="AG7" s="15"/>
      <c r="AH7" s="15"/>
      <c r="AI7" s="15"/>
    </row>
    <row r="8" spans="1:35" ht="15.6">
      <c r="A8" s="32" t="s">
        <v>232</v>
      </c>
      <c r="B8" s="35" t="s">
        <v>233</v>
      </c>
      <c r="C8" s="34" t="s">
        <v>205</v>
      </c>
      <c r="D8" s="31" t="s">
        <v>205</v>
      </c>
      <c r="E8" s="31" t="s">
        <v>205</v>
      </c>
      <c r="F8" s="31" t="s">
        <v>205</v>
      </c>
      <c r="G8" s="31" t="s">
        <v>205</v>
      </c>
      <c r="H8" s="31" t="s">
        <v>205</v>
      </c>
      <c r="I8" s="31" t="s">
        <v>205</v>
      </c>
      <c r="J8" s="31" t="s">
        <v>205</v>
      </c>
      <c r="K8" s="31"/>
      <c r="L8" s="31"/>
      <c r="M8" s="31"/>
      <c r="N8" s="31"/>
      <c r="O8" s="31" t="s">
        <v>205</v>
      </c>
      <c r="P8" s="31" t="s">
        <v>205</v>
      </c>
      <c r="Q8" s="31" t="s">
        <v>205</v>
      </c>
      <c r="R8" s="15"/>
      <c r="S8" s="15"/>
      <c r="T8" s="15"/>
      <c r="U8" s="15"/>
      <c r="V8" s="15"/>
      <c r="W8" s="15"/>
      <c r="X8" s="15"/>
      <c r="Y8" s="15"/>
      <c r="Z8" s="15"/>
      <c r="AA8" s="15"/>
      <c r="AB8" s="15"/>
      <c r="AC8" s="15"/>
      <c r="AD8" s="15"/>
      <c r="AE8" s="102"/>
      <c r="AF8" s="15"/>
      <c r="AG8" s="15"/>
      <c r="AH8" s="15"/>
      <c r="AI8" s="15"/>
    </row>
    <row r="9" spans="1:35" ht="15.6">
      <c r="A9" s="32" t="s">
        <v>234</v>
      </c>
      <c r="B9" s="36">
        <v>46114</v>
      </c>
      <c r="C9" s="34" t="s">
        <v>205</v>
      </c>
      <c r="D9" s="31" t="s">
        <v>205</v>
      </c>
      <c r="E9" s="31" t="s">
        <v>205</v>
      </c>
      <c r="F9" s="31" t="s">
        <v>205</v>
      </c>
      <c r="G9" s="31" t="s">
        <v>205</v>
      </c>
      <c r="H9" s="31" t="s">
        <v>205</v>
      </c>
      <c r="I9" s="31" t="s">
        <v>205</v>
      </c>
      <c r="J9" s="31" t="s">
        <v>205</v>
      </c>
      <c r="K9" s="31"/>
      <c r="L9" s="31"/>
      <c r="M9" s="31"/>
      <c r="N9" s="31"/>
      <c r="O9" s="31" t="s">
        <v>205</v>
      </c>
      <c r="P9" s="37" t="s">
        <v>205</v>
      </c>
      <c r="Q9" s="37" t="s">
        <v>205</v>
      </c>
      <c r="R9" s="15"/>
      <c r="S9" s="15"/>
      <c r="T9" s="15"/>
      <c r="U9" s="15"/>
      <c r="V9" s="15"/>
      <c r="W9" s="15"/>
      <c r="X9" s="15"/>
      <c r="Y9" s="15"/>
      <c r="Z9" s="15"/>
      <c r="AA9" s="15"/>
      <c r="AB9" s="15"/>
      <c r="AC9" s="15"/>
      <c r="AD9" s="15"/>
      <c r="AE9" s="15"/>
      <c r="AF9" s="15"/>
      <c r="AG9" s="15"/>
      <c r="AH9" s="15"/>
      <c r="AI9" s="15"/>
    </row>
    <row r="10" spans="1:35" ht="15.6">
      <c r="A10" s="32" t="s">
        <v>235</v>
      </c>
      <c r="B10" s="103">
        <f>(B12-B9)/30.147</f>
        <v>11.94148671509603</v>
      </c>
      <c r="C10" s="34" t="s">
        <v>205</v>
      </c>
      <c r="D10" s="107">
        <f t="shared" ref="D10:AC10" si="0">D4</f>
        <v>1</v>
      </c>
      <c r="E10" s="107">
        <f t="shared" si="0"/>
        <v>2</v>
      </c>
      <c r="F10" s="107">
        <f t="shared" si="0"/>
        <v>3</v>
      </c>
      <c r="G10" s="107">
        <f t="shared" si="0"/>
        <v>4</v>
      </c>
      <c r="H10" s="107">
        <f t="shared" si="0"/>
        <v>5</v>
      </c>
      <c r="I10" s="107">
        <f t="shared" si="0"/>
        <v>6</v>
      </c>
      <c r="J10" s="107">
        <f t="shared" si="0"/>
        <v>7</v>
      </c>
      <c r="K10" s="107">
        <f t="shared" si="0"/>
        <v>8</v>
      </c>
      <c r="L10" s="107">
        <f t="shared" si="0"/>
        <v>9</v>
      </c>
      <c r="M10" s="107">
        <f t="shared" si="0"/>
        <v>10</v>
      </c>
      <c r="N10" s="107">
        <f t="shared" si="0"/>
        <v>11</v>
      </c>
      <c r="O10" s="107">
        <f t="shared" si="0"/>
        <v>12</v>
      </c>
      <c r="P10" s="107" t="e">
        <f t="shared" si="0"/>
        <v>#N/A</v>
      </c>
      <c r="Q10" s="107" t="e">
        <f t="shared" si="0"/>
        <v>#N/A</v>
      </c>
      <c r="R10" s="107" t="e">
        <f t="shared" si="0"/>
        <v>#N/A</v>
      </c>
      <c r="S10" s="107" t="e">
        <f t="shared" si="0"/>
        <v>#N/A</v>
      </c>
      <c r="T10" s="107" t="e">
        <f t="shared" si="0"/>
        <v>#N/A</v>
      </c>
      <c r="U10" s="107" t="e">
        <f t="shared" si="0"/>
        <v>#N/A</v>
      </c>
      <c r="V10" s="107" t="e">
        <f t="shared" si="0"/>
        <v>#N/A</v>
      </c>
      <c r="W10" s="107" t="e">
        <f t="shared" si="0"/>
        <v>#N/A</v>
      </c>
      <c r="X10" s="107" t="e">
        <f t="shared" si="0"/>
        <v>#N/A</v>
      </c>
      <c r="Y10" s="107" t="e">
        <f t="shared" si="0"/>
        <v>#N/A</v>
      </c>
      <c r="Z10" s="107" t="e">
        <f t="shared" si="0"/>
        <v>#N/A</v>
      </c>
      <c r="AA10" s="107" t="e">
        <f t="shared" si="0"/>
        <v>#N/A</v>
      </c>
      <c r="AB10" s="107" t="e">
        <f t="shared" si="0"/>
        <v>#N/A</v>
      </c>
      <c r="AC10" s="107" t="e">
        <f t="shared" si="0"/>
        <v>#N/A</v>
      </c>
      <c r="AD10" s="15"/>
      <c r="AE10" s="15"/>
      <c r="AF10" s="15"/>
      <c r="AG10" s="15"/>
      <c r="AH10" s="15"/>
      <c r="AI10" s="15"/>
    </row>
    <row r="11" spans="1:35" ht="15.6">
      <c r="A11" s="32" t="s">
        <v>236</v>
      </c>
      <c r="B11" s="36">
        <v>46327</v>
      </c>
      <c r="C11" s="34" t="s">
        <v>205</v>
      </c>
      <c r="D11" s="31" t="s">
        <v>205</v>
      </c>
      <c r="E11" s="31" t="s">
        <v>205</v>
      </c>
      <c r="F11" s="31" t="s">
        <v>205</v>
      </c>
      <c r="G11" s="31" t="s">
        <v>205</v>
      </c>
      <c r="H11" s="31" t="s">
        <v>205</v>
      </c>
      <c r="I11" s="31" t="s">
        <v>205</v>
      </c>
      <c r="J11" s="31" t="s">
        <v>205</v>
      </c>
      <c r="K11" s="31"/>
      <c r="L11" s="31"/>
      <c r="M11" s="31"/>
      <c r="N11" s="31"/>
      <c r="O11" s="31" t="s">
        <v>205</v>
      </c>
      <c r="P11" s="37" t="s">
        <v>205</v>
      </c>
      <c r="Q11" s="37" t="s">
        <v>205</v>
      </c>
      <c r="R11" s="15"/>
      <c r="S11" s="15"/>
      <c r="T11" s="15"/>
      <c r="U11" s="15"/>
      <c r="V11" s="15"/>
      <c r="W11" s="15"/>
      <c r="X11" s="15"/>
      <c r="Y11" s="15"/>
      <c r="Z11" s="15"/>
      <c r="AA11" s="15"/>
      <c r="AB11" s="15"/>
      <c r="AC11" s="15"/>
      <c r="AD11" s="15"/>
      <c r="AE11" s="15"/>
      <c r="AF11" s="15"/>
      <c r="AG11" s="15"/>
      <c r="AH11" s="15"/>
      <c r="AI11" s="15"/>
    </row>
    <row r="12" spans="1:35" ht="15.6">
      <c r="A12" s="32" t="s">
        <v>237</v>
      </c>
      <c r="B12" s="36">
        <v>46474</v>
      </c>
      <c r="C12" s="34" t="s">
        <v>205</v>
      </c>
      <c r="D12" s="31" t="s">
        <v>205</v>
      </c>
      <c r="E12" s="31" t="s">
        <v>205</v>
      </c>
      <c r="F12" s="31" t="s">
        <v>205</v>
      </c>
      <c r="G12" s="31" t="s">
        <v>205</v>
      </c>
      <c r="H12" s="31" t="s">
        <v>205</v>
      </c>
      <c r="I12" s="31" t="s">
        <v>205</v>
      </c>
      <c r="J12" s="31" t="s">
        <v>205</v>
      </c>
      <c r="K12" s="31"/>
      <c r="L12" s="31"/>
      <c r="M12" s="31"/>
      <c r="N12" s="31"/>
      <c r="O12" s="31" t="s">
        <v>205</v>
      </c>
      <c r="P12" s="31" t="s">
        <v>205</v>
      </c>
      <c r="Q12" s="31" t="s">
        <v>205</v>
      </c>
      <c r="R12" s="15"/>
      <c r="S12" s="15"/>
      <c r="T12" s="15"/>
      <c r="U12" s="15"/>
      <c r="V12" s="15"/>
      <c r="W12" s="15"/>
      <c r="X12" s="15"/>
      <c r="Y12" s="15"/>
      <c r="Z12" s="15"/>
      <c r="AA12" s="15"/>
      <c r="AB12" s="15"/>
      <c r="AC12" s="15"/>
      <c r="AD12" s="15"/>
      <c r="AE12" s="15"/>
      <c r="AF12" s="15"/>
      <c r="AG12" s="15"/>
      <c r="AH12" s="15"/>
      <c r="AI12" s="15"/>
    </row>
    <row r="13" spans="1:35" ht="15.6">
      <c r="A13" s="32" t="s">
        <v>238</v>
      </c>
      <c r="B13" s="36">
        <v>46479</v>
      </c>
      <c r="C13" s="34" t="s">
        <v>205</v>
      </c>
      <c r="D13" s="31" t="s">
        <v>205</v>
      </c>
      <c r="E13" s="31" t="s">
        <v>205</v>
      </c>
      <c r="F13" s="31" t="s">
        <v>205</v>
      </c>
      <c r="G13" s="31" t="s">
        <v>205</v>
      </c>
      <c r="H13" s="31" t="s">
        <v>205</v>
      </c>
      <c r="I13" s="31" t="s">
        <v>205</v>
      </c>
      <c r="J13" s="31" t="s">
        <v>205</v>
      </c>
      <c r="K13" s="31"/>
      <c r="L13" s="31"/>
      <c r="M13" s="31"/>
      <c r="N13" s="31"/>
      <c r="O13" s="31" t="s">
        <v>205</v>
      </c>
      <c r="P13" s="31" t="s">
        <v>205</v>
      </c>
      <c r="Q13" s="31" t="s">
        <v>205</v>
      </c>
      <c r="R13" s="15"/>
      <c r="S13" s="15"/>
      <c r="T13" s="15"/>
      <c r="U13" s="15"/>
      <c r="V13" s="15"/>
      <c r="W13" s="15"/>
      <c r="X13" s="15"/>
      <c r="Y13" s="15"/>
      <c r="Z13" s="15"/>
      <c r="AA13" s="15"/>
      <c r="AB13" s="15"/>
      <c r="AC13" s="15"/>
      <c r="AD13" s="15"/>
      <c r="AE13" s="15"/>
      <c r="AF13" s="15"/>
      <c r="AG13" s="15"/>
      <c r="AH13" s="15"/>
      <c r="AI13" s="15"/>
    </row>
    <row r="14" spans="1:35" ht="15.6">
      <c r="A14" s="38" t="s">
        <v>205</v>
      </c>
      <c r="B14" s="39" t="s">
        <v>205</v>
      </c>
      <c r="C14" s="34" t="s">
        <v>205</v>
      </c>
      <c r="D14" s="17"/>
      <c r="E14" s="17"/>
      <c r="F14" s="17"/>
      <c r="G14" s="17"/>
      <c r="H14" s="17"/>
      <c r="I14" s="17"/>
      <c r="J14" s="17"/>
      <c r="K14" s="17"/>
      <c r="L14" s="17"/>
      <c r="M14" s="17"/>
      <c r="N14" s="17"/>
      <c r="O14" s="17"/>
      <c r="P14" s="17"/>
      <c r="Q14" s="17"/>
      <c r="R14" s="15"/>
      <c r="S14" s="15"/>
      <c r="T14" s="15"/>
      <c r="U14" s="15"/>
      <c r="V14" s="15"/>
      <c r="W14" s="15"/>
      <c r="X14" s="15"/>
      <c r="Y14" s="15"/>
      <c r="Z14" s="15"/>
      <c r="AA14" s="15"/>
      <c r="AB14" s="15"/>
      <c r="AC14" s="15"/>
      <c r="AD14" s="15"/>
      <c r="AE14" s="15"/>
      <c r="AF14" s="15"/>
      <c r="AG14" s="15"/>
      <c r="AH14" s="15"/>
      <c r="AI14" s="15"/>
    </row>
    <row r="15" spans="1:35" ht="46.9">
      <c r="A15" s="40" t="s">
        <v>239</v>
      </c>
      <c r="B15" s="25" t="s">
        <v>205</v>
      </c>
      <c r="C15" s="25" t="s">
        <v>205</v>
      </c>
      <c r="D15" s="41" t="str">
        <f t="shared" ref="D15:AC15" si="1">D5</f>
        <v>APR</v>
      </c>
      <c r="E15" s="41" t="str">
        <f t="shared" si="1"/>
        <v>MAY</v>
      </c>
      <c r="F15" s="41" t="str">
        <f t="shared" si="1"/>
        <v>JUN</v>
      </c>
      <c r="G15" s="41" t="str">
        <f t="shared" si="1"/>
        <v>JULY</v>
      </c>
      <c r="H15" s="41" t="str">
        <f t="shared" si="1"/>
        <v>AUG</v>
      </c>
      <c r="I15" s="41" t="str">
        <f t="shared" si="1"/>
        <v>SEP</v>
      </c>
      <c r="J15" s="41" t="str">
        <f t="shared" si="1"/>
        <v>OCT</v>
      </c>
      <c r="K15" s="41" t="str">
        <f t="shared" si="1"/>
        <v>NOV</v>
      </c>
      <c r="L15" s="41" t="str">
        <f t="shared" si="1"/>
        <v>DEC</v>
      </c>
      <c r="M15" s="41" t="str">
        <f t="shared" si="1"/>
        <v>JAN</v>
      </c>
      <c r="N15" s="41" t="str">
        <f t="shared" si="1"/>
        <v>FEB</v>
      </c>
      <c r="O15" s="41" t="str">
        <f t="shared" si="1"/>
        <v>MAR</v>
      </c>
      <c r="P15" s="41" t="str">
        <f t="shared" si="1"/>
        <v>APR</v>
      </c>
      <c r="Q15" s="41" t="str">
        <f t="shared" si="1"/>
        <v>MAY</v>
      </c>
      <c r="R15" s="41" t="str">
        <f t="shared" si="1"/>
        <v>JUNE</v>
      </c>
      <c r="S15" s="41" t="str">
        <f t="shared" si="1"/>
        <v>JULY</v>
      </c>
      <c r="T15" s="41" t="str">
        <f t="shared" si="1"/>
        <v>AUGUST</v>
      </c>
      <c r="U15" s="41" t="str">
        <f t="shared" si="1"/>
        <v>SEPTEMBER</v>
      </c>
      <c r="V15" s="41" t="str">
        <f t="shared" si="1"/>
        <v>OCTOBER</v>
      </c>
      <c r="W15" s="41" t="str">
        <f t="shared" si="1"/>
        <v>NOVEMBER</v>
      </c>
      <c r="X15" s="41" t="str">
        <f t="shared" si="1"/>
        <v>DECEMBER</v>
      </c>
      <c r="Y15" s="41" t="str">
        <f t="shared" si="1"/>
        <v>JANUARY</v>
      </c>
      <c r="Z15" s="41" t="str">
        <f t="shared" si="1"/>
        <v>FEBRUARY</v>
      </c>
      <c r="AA15" s="41" t="str">
        <f t="shared" si="1"/>
        <v>MARCH</v>
      </c>
      <c r="AB15" s="41" t="str">
        <f t="shared" si="1"/>
        <v>APRIL</v>
      </c>
      <c r="AC15" s="41" t="str">
        <f t="shared" si="1"/>
        <v>MAY</v>
      </c>
      <c r="AD15" s="21" t="s">
        <v>240</v>
      </c>
      <c r="AE15" s="42" t="s">
        <v>241</v>
      </c>
      <c r="AF15" s="43" t="s">
        <v>205</v>
      </c>
      <c r="AG15" s="43" t="s">
        <v>242</v>
      </c>
      <c r="AH15" s="44" t="s">
        <v>53</v>
      </c>
      <c r="AI15" s="45" t="s">
        <v>205</v>
      </c>
    </row>
    <row r="16" spans="1:35" ht="15.6">
      <c r="A16" s="46" t="s">
        <v>243</v>
      </c>
      <c r="B16" s="47" t="s">
        <v>205</v>
      </c>
      <c r="C16" s="47" t="s">
        <v>205</v>
      </c>
      <c r="D16" s="47" t="s">
        <v>205</v>
      </c>
      <c r="E16" s="47" t="s">
        <v>205</v>
      </c>
      <c r="F16" s="47" t="s">
        <v>205</v>
      </c>
      <c r="G16" s="47" t="s">
        <v>205</v>
      </c>
      <c r="H16" s="47" t="s">
        <v>205</v>
      </c>
      <c r="I16" s="47" t="s">
        <v>205</v>
      </c>
      <c r="J16" s="47" t="s">
        <v>205</v>
      </c>
      <c r="K16" s="47"/>
      <c r="L16" s="47"/>
      <c r="M16" s="47"/>
      <c r="N16" s="47"/>
      <c r="O16" s="47" t="s">
        <v>205</v>
      </c>
      <c r="P16" s="47" t="s">
        <v>205</v>
      </c>
      <c r="Q16" s="47" t="s">
        <v>205</v>
      </c>
      <c r="R16" s="47" t="s">
        <v>205</v>
      </c>
      <c r="S16" s="47" t="s">
        <v>205</v>
      </c>
      <c r="T16" s="47" t="s">
        <v>205</v>
      </c>
      <c r="U16" s="47" t="s">
        <v>205</v>
      </c>
      <c r="V16" s="47" t="s">
        <v>205</v>
      </c>
      <c r="W16" s="47" t="s">
        <v>205</v>
      </c>
      <c r="X16" s="47" t="s">
        <v>205</v>
      </c>
      <c r="Y16" s="47" t="s">
        <v>205</v>
      </c>
      <c r="Z16" s="47" t="s">
        <v>205</v>
      </c>
      <c r="AA16" s="47" t="s">
        <v>205</v>
      </c>
      <c r="AB16" s="47" t="s">
        <v>205</v>
      </c>
      <c r="AC16" s="47" t="s">
        <v>205</v>
      </c>
      <c r="AD16" s="21" t="s">
        <v>205</v>
      </c>
      <c r="AE16" s="46" t="s">
        <v>243</v>
      </c>
      <c r="AF16" s="47" t="s">
        <v>244</v>
      </c>
      <c r="AG16" s="47" t="s">
        <v>245</v>
      </c>
      <c r="AH16" s="47" t="s">
        <v>246</v>
      </c>
      <c r="AI16" s="48" t="s">
        <v>247</v>
      </c>
    </row>
    <row r="17" spans="1:35" ht="15.6">
      <c r="A17" s="49" t="s">
        <v>248</v>
      </c>
      <c r="B17" s="49" t="s">
        <v>249</v>
      </c>
      <c r="C17" s="34" t="s">
        <v>205</v>
      </c>
      <c r="D17" s="50">
        <v>0</v>
      </c>
      <c r="E17" s="50">
        <v>0</v>
      </c>
      <c r="F17" s="50">
        <v>0</v>
      </c>
      <c r="G17" s="50">
        <v>0</v>
      </c>
      <c r="H17" s="50">
        <v>0</v>
      </c>
      <c r="I17" s="50">
        <v>0</v>
      </c>
      <c r="J17" s="50">
        <v>0</v>
      </c>
      <c r="K17" s="50">
        <v>0</v>
      </c>
      <c r="L17" s="50">
        <v>0</v>
      </c>
      <c r="M17" s="50">
        <v>0</v>
      </c>
      <c r="N17" s="50">
        <v>0</v>
      </c>
      <c r="O17" s="50">
        <v>0</v>
      </c>
      <c r="P17" s="50"/>
      <c r="Q17" s="50"/>
      <c r="R17" s="50"/>
      <c r="S17" s="50"/>
      <c r="T17" s="50"/>
      <c r="U17" s="50"/>
      <c r="V17" s="50"/>
      <c r="W17" s="50"/>
      <c r="X17" s="50"/>
      <c r="Y17" s="50"/>
      <c r="Z17" s="50"/>
      <c r="AA17" s="50"/>
      <c r="AB17" s="50"/>
      <c r="AC17" s="50"/>
      <c r="AD17" s="17"/>
      <c r="AE17" s="51" t="str">
        <f>A17</f>
        <v xml:space="preserve">Project Executive </v>
      </c>
      <c r="AF17" s="255">
        <f>SUM(D17:AC17)</f>
        <v>0</v>
      </c>
      <c r="AG17" s="52">
        <v>150</v>
      </c>
      <c r="AH17" s="53"/>
      <c r="AI17" s="53">
        <f>AF17*AG17</f>
        <v>0</v>
      </c>
    </row>
    <row r="18" spans="1:35" ht="15.6">
      <c r="A18" s="49" t="s">
        <v>250</v>
      </c>
      <c r="B18" s="49" t="s">
        <v>249</v>
      </c>
      <c r="C18" s="34" t="s">
        <v>205</v>
      </c>
      <c r="D18" s="54">
        <f t="shared" ref="D18:O18" si="2">(2080/12)*0.05</f>
        <v>8.6666666666666679</v>
      </c>
      <c r="E18" s="54">
        <f t="shared" si="2"/>
        <v>8.6666666666666679</v>
      </c>
      <c r="F18" s="54">
        <f t="shared" si="2"/>
        <v>8.6666666666666679</v>
      </c>
      <c r="G18" s="54">
        <f t="shared" si="2"/>
        <v>8.6666666666666679</v>
      </c>
      <c r="H18" s="54">
        <f t="shared" si="2"/>
        <v>8.6666666666666679</v>
      </c>
      <c r="I18" s="54">
        <f t="shared" si="2"/>
        <v>8.6666666666666679</v>
      </c>
      <c r="J18" s="54">
        <f t="shared" si="2"/>
        <v>8.6666666666666679</v>
      </c>
      <c r="K18" s="54">
        <f t="shared" si="2"/>
        <v>8.6666666666666679</v>
      </c>
      <c r="L18" s="54">
        <f t="shared" si="2"/>
        <v>8.6666666666666679</v>
      </c>
      <c r="M18" s="54">
        <f t="shared" si="2"/>
        <v>8.6666666666666679</v>
      </c>
      <c r="N18" s="54">
        <f t="shared" si="2"/>
        <v>8.6666666666666679</v>
      </c>
      <c r="O18" s="54">
        <f t="shared" si="2"/>
        <v>8.6666666666666679</v>
      </c>
      <c r="P18" s="54"/>
      <c r="Q18" s="54"/>
      <c r="R18" s="54"/>
      <c r="S18" s="54"/>
      <c r="T18" s="54"/>
      <c r="U18" s="54"/>
      <c r="V18" s="54"/>
      <c r="W18" s="54"/>
      <c r="X18" s="54"/>
      <c r="Y18" s="54"/>
      <c r="Z18" s="54"/>
      <c r="AA18" s="54"/>
      <c r="AB18" s="54"/>
      <c r="AC18" s="54"/>
      <c r="AD18" s="17"/>
      <c r="AE18" s="51" t="str">
        <f t="shared" ref="AE18:AE29" si="3">A18</f>
        <v xml:space="preserve">Senior Project Manager </v>
      </c>
      <c r="AF18" s="255">
        <f>SUM(D18:AC18)</f>
        <v>104.00000000000004</v>
      </c>
      <c r="AG18" s="55">
        <v>150</v>
      </c>
      <c r="AH18" s="53"/>
      <c r="AI18" s="53">
        <f>AF18*AG18</f>
        <v>15600.000000000007</v>
      </c>
    </row>
    <row r="19" spans="1:35" ht="15.6">
      <c r="A19" s="49" t="s">
        <v>251</v>
      </c>
      <c r="B19" s="49" t="s">
        <v>249</v>
      </c>
      <c r="C19" s="34" t="s">
        <v>205</v>
      </c>
      <c r="D19" s="54">
        <f>(2080/12)*0.2</f>
        <v>34.666666666666671</v>
      </c>
      <c r="E19" s="54">
        <f t="shared" ref="E19:O19" si="4">(2080/12)*0.2</f>
        <v>34.666666666666671</v>
      </c>
      <c r="F19" s="54">
        <f t="shared" si="4"/>
        <v>34.666666666666671</v>
      </c>
      <c r="G19" s="54">
        <f t="shared" si="4"/>
        <v>34.666666666666671</v>
      </c>
      <c r="H19" s="54">
        <f t="shared" si="4"/>
        <v>34.666666666666671</v>
      </c>
      <c r="I19" s="54">
        <f t="shared" si="4"/>
        <v>34.666666666666671</v>
      </c>
      <c r="J19" s="54">
        <f t="shared" si="4"/>
        <v>34.666666666666671</v>
      </c>
      <c r="K19" s="54">
        <f t="shared" si="4"/>
        <v>34.666666666666671</v>
      </c>
      <c r="L19" s="54">
        <f t="shared" si="4"/>
        <v>34.666666666666671</v>
      </c>
      <c r="M19" s="54">
        <f t="shared" si="4"/>
        <v>34.666666666666671</v>
      </c>
      <c r="N19" s="54">
        <f t="shared" si="4"/>
        <v>34.666666666666671</v>
      </c>
      <c r="O19" s="54">
        <f t="shared" si="4"/>
        <v>34.666666666666671</v>
      </c>
      <c r="P19" s="54"/>
      <c r="Q19" s="54"/>
      <c r="R19" s="54"/>
      <c r="S19" s="54"/>
      <c r="T19" s="54"/>
      <c r="U19" s="54"/>
      <c r="V19" s="54"/>
      <c r="W19" s="54"/>
      <c r="X19" s="54"/>
      <c r="Y19" s="54"/>
      <c r="Z19" s="54"/>
      <c r="AA19" s="54"/>
      <c r="AB19" s="54"/>
      <c r="AC19" s="54"/>
      <c r="AD19" s="17"/>
      <c r="AE19" s="51" t="str">
        <f t="shared" si="3"/>
        <v xml:space="preserve">Project Manager </v>
      </c>
      <c r="AF19" s="255">
        <f>SUM(D19:AC19)</f>
        <v>416.00000000000017</v>
      </c>
      <c r="AG19" s="55">
        <v>145</v>
      </c>
      <c r="AH19" s="53"/>
      <c r="AI19" s="53">
        <f>AF19*AG19</f>
        <v>60320.000000000022</v>
      </c>
    </row>
    <row r="20" spans="1:35" ht="15.6">
      <c r="A20" s="56" t="s">
        <v>252</v>
      </c>
      <c r="B20" s="49" t="s">
        <v>249</v>
      </c>
      <c r="C20" s="57" t="s">
        <v>205</v>
      </c>
      <c r="D20" s="54">
        <f t="shared" ref="D20:O20" si="5">(2080/12)*0.15</f>
        <v>26</v>
      </c>
      <c r="E20" s="54">
        <f t="shared" si="5"/>
        <v>26</v>
      </c>
      <c r="F20" s="54">
        <f t="shared" si="5"/>
        <v>26</v>
      </c>
      <c r="G20" s="54">
        <f t="shared" si="5"/>
        <v>26</v>
      </c>
      <c r="H20" s="54">
        <f t="shared" si="5"/>
        <v>26</v>
      </c>
      <c r="I20" s="54">
        <f t="shared" si="5"/>
        <v>26</v>
      </c>
      <c r="J20" s="54">
        <f t="shared" si="5"/>
        <v>26</v>
      </c>
      <c r="K20" s="54">
        <f t="shared" si="5"/>
        <v>26</v>
      </c>
      <c r="L20" s="54">
        <f t="shared" si="5"/>
        <v>26</v>
      </c>
      <c r="M20" s="54">
        <f t="shared" si="5"/>
        <v>26</v>
      </c>
      <c r="N20" s="54">
        <f t="shared" si="5"/>
        <v>26</v>
      </c>
      <c r="O20" s="54">
        <f t="shared" si="5"/>
        <v>26</v>
      </c>
      <c r="P20" s="54"/>
      <c r="Q20" s="54"/>
      <c r="R20" s="54"/>
      <c r="S20" s="54"/>
      <c r="T20" s="54"/>
      <c r="U20" s="54"/>
      <c r="V20" s="54"/>
      <c r="W20" s="54"/>
      <c r="X20" s="54"/>
      <c r="Y20" s="54"/>
      <c r="Z20" s="54"/>
      <c r="AA20" s="54"/>
      <c r="AB20" s="54"/>
      <c r="AC20" s="54"/>
      <c r="AD20" s="17"/>
      <c r="AE20" s="51" t="str">
        <f t="shared" si="3"/>
        <v xml:space="preserve">Project Engineer </v>
      </c>
      <c r="AF20" s="255">
        <f t="shared" ref="AF20:AF29" si="6">SUM(D20:AC20)</f>
        <v>312</v>
      </c>
      <c r="AG20" s="58">
        <v>115</v>
      </c>
      <c r="AH20" s="59"/>
      <c r="AI20" s="53">
        <f>AF20*AG20</f>
        <v>35880</v>
      </c>
    </row>
    <row r="21" spans="1:35" ht="15.6">
      <c r="A21" s="60" t="s">
        <v>253</v>
      </c>
      <c r="B21" s="61" t="s">
        <v>53</v>
      </c>
      <c r="C21" s="61" t="s">
        <v>205</v>
      </c>
      <c r="D21" s="62" t="s">
        <v>205</v>
      </c>
      <c r="E21" s="62" t="s">
        <v>205</v>
      </c>
      <c r="F21" s="62" t="s">
        <v>205</v>
      </c>
      <c r="G21" s="62" t="s">
        <v>205</v>
      </c>
      <c r="H21" s="62" t="s">
        <v>205</v>
      </c>
      <c r="I21" s="62" t="s">
        <v>205</v>
      </c>
      <c r="J21" s="62" t="s">
        <v>205</v>
      </c>
      <c r="K21" s="62"/>
      <c r="L21" s="62"/>
      <c r="M21" s="62"/>
      <c r="N21" s="62"/>
      <c r="O21" s="62" t="s">
        <v>205</v>
      </c>
      <c r="P21" s="63"/>
      <c r="Q21" s="63"/>
      <c r="R21" s="17"/>
      <c r="S21" s="17"/>
      <c r="T21" s="17"/>
      <c r="U21" s="17"/>
      <c r="V21" s="17"/>
      <c r="W21" s="17"/>
      <c r="X21" s="17"/>
      <c r="Y21" s="17"/>
      <c r="Z21" s="17"/>
      <c r="AA21" s="17"/>
      <c r="AB21" s="17"/>
      <c r="AC21" s="17"/>
      <c r="AD21" s="17"/>
      <c r="AE21" s="64" t="str">
        <f t="shared" si="3"/>
        <v>FIELD</v>
      </c>
      <c r="AF21" s="255">
        <f t="shared" si="6"/>
        <v>0</v>
      </c>
      <c r="AG21" s="15"/>
      <c r="AH21" s="17"/>
      <c r="AI21" s="53"/>
    </row>
    <row r="22" spans="1:35" ht="15.6">
      <c r="A22" s="65" t="s">
        <v>254</v>
      </c>
      <c r="B22" s="39" t="s">
        <v>249</v>
      </c>
      <c r="C22" s="34" t="s">
        <v>205</v>
      </c>
      <c r="D22" s="54">
        <f t="shared" ref="D22:O22" si="7">(2080/12)*0.05</f>
        <v>8.6666666666666679</v>
      </c>
      <c r="E22" s="54">
        <f t="shared" si="7"/>
        <v>8.6666666666666679</v>
      </c>
      <c r="F22" s="54">
        <f t="shared" si="7"/>
        <v>8.6666666666666679</v>
      </c>
      <c r="G22" s="54">
        <f t="shared" si="7"/>
        <v>8.6666666666666679</v>
      </c>
      <c r="H22" s="54">
        <f t="shared" si="7"/>
        <v>8.6666666666666679</v>
      </c>
      <c r="I22" s="54">
        <f t="shared" si="7"/>
        <v>8.6666666666666679</v>
      </c>
      <c r="J22" s="54">
        <f t="shared" si="7"/>
        <v>8.6666666666666679</v>
      </c>
      <c r="K22" s="54">
        <f t="shared" si="7"/>
        <v>8.6666666666666679</v>
      </c>
      <c r="L22" s="54">
        <f t="shared" si="7"/>
        <v>8.6666666666666679</v>
      </c>
      <c r="M22" s="54">
        <f t="shared" si="7"/>
        <v>8.6666666666666679</v>
      </c>
      <c r="N22" s="54">
        <f t="shared" si="7"/>
        <v>8.6666666666666679</v>
      </c>
      <c r="O22" s="54">
        <f t="shared" si="7"/>
        <v>8.6666666666666679</v>
      </c>
      <c r="P22" s="54"/>
      <c r="Q22" s="54"/>
      <c r="R22" s="54"/>
      <c r="S22" s="54"/>
      <c r="T22" s="54"/>
      <c r="U22" s="54"/>
      <c r="V22" s="54"/>
      <c r="W22" s="54"/>
      <c r="X22" s="54"/>
      <c r="Y22" s="54"/>
      <c r="Z22" s="54"/>
      <c r="AA22" s="54"/>
      <c r="AB22" s="54"/>
      <c r="AC22" s="54"/>
      <c r="AD22" s="17"/>
      <c r="AE22" s="51" t="str">
        <f t="shared" si="3"/>
        <v>Senior Superintendent</v>
      </c>
      <c r="AF22" s="255">
        <f t="shared" si="6"/>
        <v>104.00000000000004</v>
      </c>
      <c r="AG22" s="58">
        <v>140</v>
      </c>
      <c r="AH22" s="59"/>
      <c r="AI22" s="53">
        <f>AF22*AG22</f>
        <v>14560.000000000005</v>
      </c>
    </row>
    <row r="23" spans="1:35" ht="15.6">
      <c r="A23" s="66" t="s">
        <v>255</v>
      </c>
      <c r="B23" s="39" t="s">
        <v>249</v>
      </c>
      <c r="C23" s="34" t="s">
        <v>205</v>
      </c>
      <c r="D23" s="54">
        <f t="shared" ref="D23:O24" si="8">(2080/12)*1</f>
        <v>173.33333333333334</v>
      </c>
      <c r="E23" s="54">
        <f t="shared" si="8"/>
        <v>173.33333333333334</v>
      </c>
      <c r="F23" s="54">
        <f t="shared" si="8"/>
        <v>173.33333333333334</v>
      </c>
      <c r="G23" s="54">
        <f t="shared" si="8"/>
        <v>173.33333333333334</v>
      </c>
      <c r="H23" s="54">
        <f t="shared" si="8"/>
        <v>173.33333333333334</v>
      </c>
      <c r="I23" s="54">
        <f t="shared" si="8"/>
        <v>173.33333333333334</v>
      </c>
      <c r="J23" s="54">
        <f t="shared" si="8"/>
        <v>173.33333333333334</v>
      </c>
      <c r="K23" s="54">
        <f t="shared" si="8"/>
        <v>173.33333333333334</v>
      </c>
      <c r="L23" s="54">
        <f t="shared" si="8"/>
        <v>173.33333333333334</v>
      </c>
      <c r="M23" s="54">
        <f t="shared" si="8"/>
        <v>173.33333333333334</v>
      </c>
      <c r="N23" s="54">
        <f t="shared" si="8"/>
        <v>173.33333333333334</v>
      </c>
      <c r="O23" s="54">
        <f t="shared" si="8"/>
        <v>173.33333333333334</v>
      </c>
      <c r="P23" s="54"/>
      <c r="Q23" s="54"/>
      <c r="R23" s="54"/>
      <c r="S23" s="54"/>
      <c r="T23" s="54"/>
      <c r="U23" s="54"/>
      <c r="V23" s="54"/>
      <c r="W23" s="54"/>
      <c r="X23" s="54"/>
      <c r="Y23" s="54"/>
      <c r="Z23" s="54"/>
      <c r="AA23" s="54"/>
      <c r="AB23" s="54"/>
      <c r="AC23" s="54"/>
      <c r="AD23" s="17"/>
      <c r="AE23" s="51" t="str">
        <f t="shared" si="3"/>
        <v>Superintendent</v>
      </c>
      <c r="AF23" s="255">
        <f>SUM(D23:AC23)</f>
        <v>2079.9999999999995</v>
      </c>
      <c r="AG23" s="55">
        <v>135</v>
      </c>
      <c r="AH23" s="53"/>
      <c r="AI23" s="53">
        <f>AF23*AG23</f>
        <v>280799.99999999994</v>
      </c>
    </row>
    <row r="24" spans="1:35" ht="15.6">
      <c r="A24" s="66" t="s">
        <v>256</v>
      </c>
      <c r="B24" s="39" t="s">
        <v>249</v>
      </c>
      <c r="C24" s="34" t="s">
        <v>205</v>
      </c>
      <c r="D24" s="54">
        <f t="shared" si="8"/>
        <v>173.33333333333334</v>
      </c>
      <c r="E24" s="54">
        <f t="shared" si="8"/>
        <v>173.33333333333334</v>
      </c>
      <c r="F24" s="54">
        <f t="shared" si="8"/>
        <v>173.33333333333334</v>
      </c>
      <c r="G24" s="54">
        <f t="shared" si="8"/>
        <v>173.33333333333334</v>
      </c>
      <c r="H24" s="54">
        <f t="shared" si="8"/>
        <v>173.33333333333334</v>
      </c>
      <c r="I24" s="54">
        <f t="shared" si="8"/>
        <v>173.33333333333334</v>
      </c>
      <c r="J24" s="54">
        <f t="shared" si="8"/>
        <v>173.33333333333334</v>
      </c>
      <c r="K24" s="54">
        <f t="shared" si="8"/>
        <v>173.33333333333334</v>
      </c>
      <c r="L24" s="54">
        <f t="shared" si="8"/>
        <v>173.33333333333334</v>
      </c>
      <c r="M24" s="54">
        <f t="shared" si="8"/>
        <v>173.33333333333334</v>
      </c>
      <c r="N24" s="54">
        <f t="shared" si="8"/>
        <v>173.33333333333334</v>
      </c>
      <c r="O24" s="54">
        <f t="shared" si="8"/>
        <v>173.33333333333334</v>
      </c>
      <c r="P24" s="54"/>
      <c r="Q24" s="54"/>
      <c r="R24" s="54"/>
      <c r="S24" s="54"/>
      <c r="T24" s="54"/>
      <c r="U24" s="54"/>
      <c r="V24" s="54"/>
      <c r="W24" s="54"/>
      <c r="X24" s="54"/>
      <c r="Y24" s="54"/>
      <c r="Z24" s="54"/>
      <c r="AA24" s="54"/>
      <c r="AB24" s="54"/>
      <c r="AC24" s="54"/>
      <c r="AD24" s="17"/>
      <c r="AE24" s="51" t="str">
        <f t="shared" si="3"/>
        <v>Assistant Superintendent</v>
      </c>
      <c r="AF24" s="255">
        <f t="shared" si="6"/>
        <v>2079.9999999999995</v>
      </c>
      <c r="AG24" s="55">
        <v>110</v>
      </c>
      <c r="AH24" s="53"/>
      <c r="AI24" s="53">
        <f>AF24*AG24</f>
        <v>228799.99999999994</v>
      </c>
    </row>
    <row r="25" spans="1:35" ht="15.6">
      <c r="A25" s="38" t="s">
        <v>257</v>
      </c>
      <c r="B25" s="49" t="s">
        <v>249</v>
      </c>
      <c r="C25" s="57" t="s">
        <v>205</v>
      </c>
      <c r="D25" s="54">
        <f t="shared" ref="D25:O25" si="9">(2080/12)*0.25</f>
        <v>43.333333333333336</v>
      </c>
      <c r="E25" s="54">
        <f t="shared" si="9"/>
        <v>43.333333333333336</v>
      </c>
      <c r="F25" s="54">
        <f t="shared" si="9"/>
        <v>43.333333333333336</v>
      </c>
      <c r="G25" s="54">
        <f t="shared" si="9"/>
        <v>43.333333333333336</v>
      </c>
      <c r="H25" s="54">
        <f t="shared" si="9"/>
        <v>43.333333333333336</v>
      </c>
      <c r="I25" s="54">
        <f t="shared" si="9"/>
        <v>43.333333333333336</v>
      </c>
      <c r="J25" s="54">
        <f t="shared" si="9"/>
        <v>43.333333333333336</v>
      </c>
      <c r="K25" s="54">
        <f t="shared" si="9"/>
        <v>43.333333333333336</v>
      </c>
      <c r="L25" s="54">
        <f t="shared" si="9"/>
        <v>43.333333333333336</v>
      </c>
      <c r="M25" s="54">
        <f t="shared" si="9"/>
        <v>43.333333333333336</v>
      </c>
      <c r="N25" s="54">
        <f t="shared" si="9"/>
        <v>43.333333333333336</v>
      </c>
      <c r="O25" s="54">
        <f t="shared" si="9"/>
        <v>43.333333333333336</v>
      </c>
      <c r="P25" s="54"/>
      <c r="Q25" s="54"/>
      <c r="R25" s="54"/>
      <c r="S25" s="54"/>
      <c r="T25" s="54"/>
      <c r="U25" s="54"/>
      <c r="V25" s="54"/>
      <c r="W25" s="54"/>
      <c r="X25" s="54"/>
      <c r="Y25" s="54"/>
      <c r="Z25" s="54"/>
      <c r="AA25" s="54"/>
      <c r="AB25" s="54"/>
      <c r="AC25" s="54"/>
      <c r="AD25" s="17"/>
      <c r="AE25" s="51" t="str">
        <f t="shared" si="3"/>
        <v>Laborer</v>
      </c>
      <c r="AF25" s="255">
        <f t="shared" si="6"/>
        <v>519.99999999999989</v>
      </c>
      <c r="AG25" s="67">
        <v>90</v>
      </c>
      <c r="AH25" s="68"/>
      <c r="AI25" s="53">
        <f>AF25*AG25</f>
        <v>46799.999999999993</v>
      </c>
    </row>
    <row r="26" spans="1:35" ht="15.6">
      <c r="A26" s="60" t="s">
        <v>258</v>
      </c>
      <c r="B26" s="61" t="s">
        <v>205</v>
      </c>
      <c r="C26" s="61" t="s">
        <v>205</v>
      </c>
      <c r="D26" s="15"/>
      <c r="E26" s="15"/>
      <c r="F26" s="15"/>
      <c r="G26" s="15"/>
      <c r="H26" s="15"/>
      <c r="I26" s="15"/>
      <c r="J26" s="15"/>
      <c r="K26" s="15"/>
      <c r="L26" s="15"/>
      <c r="M26" s="15"/>
      <c r="N26" s="15"/>
      <c r="O26" s="15"/>
      <c r="P26" s="15"/>
      <c r="Q26" s="15"/>
      <c r="R26" s="17"/>
      <c r="S26" s="17"/>
      <c r="T26" s="17"/>
      <c r="U26" s="17"/>
      <c r="V26" s="17"/>
      <c r="W26" s="17"/>
      <c r="X26" s="17"/>
      <c r="Y26" s="17"/>
      <c r="Z26" s="17"/>
      <c r="AA26" s="17"/>
      <c r="AB26" s="17"/>
      <c r="AC26" s="17"/>
      <c r="AD26" s="17"/>
      <c r="AE26" s="64" t="str">
        <f t="shared" si="3"/>
        <v>SUPPORT</v>
      </c>
      <c r="AF26" s="255">
        <f t="shared" si="6"/>
        <v>0</v>
      </c>
      <c r="AG26" s="15"/>
      <c r="AH26" s="17"/>
      <c r="AI26" s="53"/>
    </row>
    <row r="27" spans="1:35" ht="15.6">
      <c r="A27" s="49" t="s">
        <v>259</v>
      </c>
      <c r="B27" s="49" t="s">
        <v>249</v>
      </c>
      <c r="C27" s="34" t="s">
        <v>205</v>
      </c>
      <c r="D27" s="69" t="s">
        <v>205</v>
      </c>
      <c r="E27" s="69" t="s">
        <v>205</v>
      </c>
      <c r="F27" s="69" t="s">
        <v>205</v>
      </c>
      <c r="G27" s="69" t="s">
        <v>205</v>
      </c>
      <c r="H27" s="69" t="s">
        <v>205</v>
      </c>
      <c r="I27" s="69" t="s">
        <v>205</v>
      </c>
      <c r="J27" s="69" t="s">
        <v>205</v>
      </c>
      <c r="K27" s="70"/>
      <c r="L27" s="70"/>
      <c r="M27" s="70"/>
      <c r="N27" s="70"/>
      <c r="O27" s="70" t="s">
        <v>205</v>
      </c>
      <c r="P27" s="51"/>
      <c r="Q27" s="51"/>
      <c r="R27" s="51"/>
      <c r="S27" s="51"/>
      <c r="T27" s="51"/>
      <c r="U27" s="51"/>
      <c r="V27" s="51"/>
      <c r="W27" s="51"/>
      <c r="X27" s="51"/>
      <c r="Y27" s="51"/>
      <c r="Z27" s="51"/>
      <c r="AA27" s="51"/>
      <c r="AB27" s="51"/>
      <c r="AC27" s="51"/>
      <c r="AD27" s="17"/>
      <c r="AE27" s="51" t="str">
        <f t="shared" si="3"/>
        <v xml:space="preserve">Preconstruction Manager </v>
      </c>
      <c r="AF27" s="255">
        <f t="shared" si="6"/>
        <v>0</v>
      </c>
      <c r="AG27" s="69">
        <v>0</v>
      </c>
      <c r="AH27" s="69"/>
      <c r="AI27" s="53"/>
    </row>
    <row r="28" spans="1:35" ht="15.6">
      <c r="A28" s="49" t="s">
        <v>260</v>
      </c>
      <c r="B28" s="49" t="s">
        <v>249</v>
      </c>
      <c r="C28" s="34" t="s">
        <v>205</v>
      </c>
      <c r="D28" s="54">
        <f>(2080/12)*0.25</f>
        <v>43.333333333333336</v>
      </c>
      <c r="E28" s="54">
        <f>(2080/12)*0.25</f>
        <v>43.333333333333336</v>
      </c>
      <c r="F28" s="54">
        <f>(2080/12)*0.25</f>
        <v>43.333333333333336</v>
      </c>
      <c r="G28" s="54">
        <f>(2080/12)*0.25</f>
        <v>43.333333333333336</v>
      </c>
      <c r="H28" s="54">
        <f>(2080/12)*0.25</f>
        <v>43.333333333333336</v>
      </c>
      <c r="I28" s="54">
        <f>(2080/12)*0.05</f>
        <v>8.6666666666666679</v>
      </c>
      <c r="J28" s="54">
        <f>(2080/12)*0.05</f>
        <v>8.6666666666666679</v>
      </c>
      <c r="K28" s="54">
        <f>(2080/12)*0.05</f>
        <v>8.6666666666666679</v>
      </c>
      <c r="L28" s="54">
        <f>(2080/12)*0.05</f>
        <v>8.6666666666666679</v>
      </c>
      <c r="M28" s="54">
        <f>(2080/12)*0.25</f>
        <v>43.333333333333336</v>
      </c>
      <c r="N28" s="54">
        <f>(2080/12)*0.25</f>
        <v>43.333333333333336</v>
      </c>
      <c r="O28" s="54">
        <f>(2080/12)*0.25</f>
        <v>43.333333333333336</v>
      </c>
      <c r="P28" s="54"/>
      <c r="Q28" s="54"/>
      <c r="R28" s="54"/>
      <c r="S28" s="54"/>
      <c r="T28" s="54"/>
      <c r="U28" s="54"/>
      <c r="V28" s="54"/>
      <c r="W28" s="54"/>
      <c r="X28" s="54"/>
      <c r="Y28" s="54"/>
      <c r="Z28" s="54"/>
      <c r="AA28" s="54"/>
      <c r="AB28" s="54"/>
      <c r="AC28" s="54"/>
      <c r="AD28" s="17"/>
      <c r="AE28" s="51" t="str">
        <f t="shared" si="3"/>
        <v xml:space="preserve">Project Administrative Assistant </v>
      </c>
      <c r="AF28" s="255">
        <f t="shared" si="6"/>
        <v>381.33333333333326</v>
      </c>
      <c r="AG28" s="55">
        <v>65</v>
      </c>
      <c r="AH28" s="53"/>
      <c r="AI28" s="53">
        <f>AF28*AG28</f>
        <v>24786.666666666661</v>
      </c>
    </row>
    <row r="29" spans="1:35" ht="15.6">
      <c r="A29" s="38" t="s">
        <v>261</v>
      </c>
      <c r="B29" s="38" t="s">
        <v>249</v>
      </c>
      <c r="C29" s="71" t="s">
        <v>205</v>
      </c>
      <c r="D29" s="71">
        <v>10</v>
      </c>
      <c r="E29" s="71">
        <v>10</v>
      </c>
      <c r="F29" s="71">
        <v>10</v>
      </c>
      <c r="G29" s="71">
        <v>10</v>
      </c>
      <c r="H29" s="71">
        <v>10</v>
      </c>
      <c r="I29" s="71">
        <v>10</v>
      </c>
      <c r="J29" s="71">
        <v>10</v>
      </c>
      <c r="K29" s="71">
        <v>10</v>
      </c>
      <c r="L29" s="71">
        <v>10</v>
      </c>
      <c r="M29" s="71">
        <v>10</v>
      </c>
      <c r="N29" s="71">
        <v>10</v>
      </c>
      <c r="O29" s="71">
        <v>10</v>
      </c>
      <c r="P29" s="71"/>
      <c r="Q29" s="71"/>
      <c r="R29" s="71"/>
      <c r="S29" s="71"/>
      <c r="T29" s="71"/>
      <c r="U29" s="71"/>
      <c r="V29" s="71"/>
      <c r="W29" s="71"/>
      <c r="X29" s="71"/>
      <c r="Y29" s="71"/>
      <c r="Z29" s="71"/>
      <c r="AA29" s="71"/>
      <c r="AB29" s="71"/>
      <c r="AC29" s="71"/>
      <c r="AD29" s="17"/>
      <c r="AE29" s="51" t="str">
        <f t="shared" si="3"/>
        <v xml:space="preserve">Project Accounting </v>
      </c>
      <c r="AF29" s="255">
        <f t="shared" si="6"/>
        <v>120</v>
      </c>
      <c r="AG29" s="55">
        <v>65</v>
      </c>
      <c r="AH29" s="53"/>
      <c r="AI29" s="53">
        <f>AF29*AG29</f>
        <v>7800</v>
      </c>
    </row>
    <row r="30" spans="1:35" ht="15.75" customHeight="1">
      <c r="A30" s="72" t="s">
        <v>262</v>
      </c>
      <c r="B30" s="73" t="s">
        <v>205</v>
      </c>
      <c r="C30" s="74" t="s">
        <v>205</v>
      </c>
      <c r="D30" s="75">
        <f t="shared" ref="D30:Q30" si="10">SUM(D17:D29)</f>
        <v>521.33333333333337</v>
      </c>
      <c r="E30" s="75">
        <f t="shared" si="10"/>
        <v>521.33333333333337</v>
      </c>
      <c r="F30" s="75">
        <f t="shared" si="10"/>
        <v>521.33333333333337</v>
      </c>
      <c r="G30" s="75">
        <f t="shared" si="10"/>
        <v>521.33333333333337</v>
      </c>
      <c r="H30" s="75">
        <f t="shared" si="10"/>
        <v>521.33333333333337</v>
      </c>
      <c r="I30" s="75">
        <f t="shared" si="10"/>
        <v>486.66666666666674</v>
      </c>
      <c r="J30" s="75">
        <f t="shared" si="10"/>
        <v>486.66666666666674</v>
      </c>
      <c r="K30" s="75">
        <f t="shared" si="10"/>
        <v>486.66666666666674</v>
      </c>
      <c r="L30" s="75">
        <f t="shared" si="10"/>
        <v>486.66666666666674</v>
      </c>
      <c r="M30" s="75">
        <f t="shared" si="10"/>
        <v>521.33333333333337</v>
      </c>
      <c r="N30" s="75">
        <f t="shared" si="10"/>
        <v>521.33333333333337</v>
      </c>
      <c r="O30" s="75">
        <f t="shared" si="10"/>
        <v>521.33333333333337</v>
      </c>
      <c r="P30" s="75">
        <f t="shared" si="10"/>
        <v>0</v>
      </c>
      <c r="Q30" s="75">
        <f t="shared" si="10"/>
        <v>0</v>
      </c>
      <c r="R30" s="75">
        <f t="shared" ref="R30:AC30" si="11">SUM(R17:R29)</f>
        <v>0</v>
      </c>
      <c r="S30" s="75">
        <f t="shared" si="11"/>
        <v>0</v>
      </c>
      <c r="T30" s="75">
        <f t="shared" si="11"/>
        <v>0</v>
      </c>
      <c r="U30" s="75">
        <f t="shared" si="11"/>
        <v>0</v>
      </c>
      <c r="V30" s="75">
        <f t="shared" si="11"/>
        <v>0</v>
      </c>
      <c r="W30" s="75">
        <f t="shared" si="11"/>
        <v>0</v>
      </c>
      <c r="X30" s="75">
        <f t="shared" si="11"/>
        <v>0</v>
      </c>
      <c r="Y30" s="75">
        <f t="shared" si="11"/>
        <v>0</v>
      </c>
      <c r="Z30" s="75">
        <f t="shared" si="11"/>
        <v>0</v>
      </c>
      <c r="AA30" s="75">
        <f t="shared" si="11"/>
        <v>0</v>
      </c>
      <c r="AB30" s="75">
        <f t="shared" si="11"/>
        <v>0</v>
      </c>
      <c r="AC30" s="75">
        <f t="shared" si="11"/>
        <v>0</v>
      </c>
      <c r="AD30" s="15"/>
      <c r="AE30" s="76" t="s">
        <v>263</v>
      </c>
      <c r="AF30" s="77">
        <f>SUM(AF17:AF29)</f>
        <v>6117.333333333333</v>
      </c>
      <c r="AG30" s="658" t="s">
        <v>264</v>
      </c>
      <c r="AH30" s="659"/>
      <c r="AI30" s="78">
        <f>SUM(AI17:AI29)</f>
        <v>715346.66666666663</v>
      </c>
    </row>
    <row r="31" spans="1:35" ht="46.9">
      <c r="A31" s="664" t="s">
        <v>265</v>
      </c>
      <c r="B31" s="25" t="s">
        <v>205</v>
      </c>
      <c r="C31" s="25" t="s">
        <v>205</v>
      </c>
      <c r="D31" s="79" t="s">
        <v>205</v>
      </c>
      <c r="E31" s="79" t="s">
        <v>205</v>
      </c>
      <c r="F31" s="79" t="s">
        <v>205</v>
      </c>
      <c r="G31" s="79" t="s">
        <v>205</v>
      </c>
      <c r="H31" s="79" t="s">
        <v>205</v>
      </c>
      <c r="I31" s="79" t="s">
        <v>205</v>
      </c>
      <c r="J31" s="79" t="s">
        <v>205</v>
      </c>
      <c r="K31" s="79"/>
      <c r="L31" s="79"/>
      <c r="M31" s="79"/>
      <c r="N31" s="79"/>
      <c r="O31" s="79" t="s">
        <v>205</v>
      </c>
      <c r="P31" s="79" t="s">
        <v>205</v>
      </c>
      <c r="Q31" s="79" t="s">
        <v>205</v>
      </c>
      <c r="R31" s="79" t="s">
        <v>205</v>
      </c>
      <c r="S31" s="79" t="s">
        <v>205</v>
      </c>
      <c r="T31" s="79" t="s">
        <v>205</v>
      </c>
      <c r="U31" s="79" t="s">
        <v>205</v>
      </c>
      <c r="V31" s="79" t="s">
        <v>205</v>
      </c>
      <c r="W31" s="79" t="s">
        <v>205</v>
      </c>
      <c r="X31" s="79" t="s">
        <v>205</v>
      </c>
      <c r="Y31" s="79" t="s">
        <v>205</v>
      </c>
      <c r="Z31" s="79" t="s">
        <v>205</v>
      </c>
      <c r="AA31" s="79" t="s">
        <v>205</v>
      </c>
      <c r="AB31" s="79" t="s">
        <v>205</v>
      </c>
      <c r="AC31" s="79" t="s">
        <v>205</v>
      </c>
      <c r="AD31" s="104" t="s">
        <v>240</v>
      </c>
      <c r="AE31" s="80"/>
      <c r="AF31" s="80"/>
      <c r="AG31" s="15"/>
      <c r="AH31" s="15"/>
      <c r="AI31" s="17"/>
    </row>
    <row r="32" spans="1:35" ht="15.6">
      <c r="A32" s="664"/>
      <c r="B32" s="25" t="s">
        <v>205</v>
      </c>
      <c r="C32" s="25" t="s">
        <v>205</v>
      </c>
      <c r="D32" s="79" t="s">
        <v>205</v>
      </c>
      <c r="E32" s="79" t="s">
        <v>205</v>
      </c>
      <c r="F32" s="79" t="s">
        <v>205</v>
      </c>
      <c r="G32" s="79" t="s">
        <v>205</v>
      </c>
      <c r="H32" s="79" t="s">
        <v>205</v>
      </c>
      <c r="I32" s="79" t="s">
        <v>205</v>
      </c>
      <c r="J32" s="79" t="s">
        <v>205</v>
      </c>
      <c r="K32" s="79"/>
      <c r="L32" s="79"/>
      <c r="M32" s="79"/>
      <c r="N32" s="79"/>
      <c r="O32" s="79" t="s">
        <v>205</v>
      </c>
      <c r="P32" s="79" t="s">
        <v>205</v>
      </c>
      <c r="Q32" s="79" t="s">
        <v>205</v>
      </c>
      <c r="R32" s="79" t="s">
        <v>205</v>
      </c>
      <c r="S32" s="79" t="s">
        <v>205</v>
      </c>
      <c r="T32" s="79" t="s">
        <v>205</v>
      </c>
      <c r="U32" s="79" t="s">
        <v>205</v>
      </c>
      <c r="V32" s="79" t="s">
        <v>205</v>
      </c>
      <c r="W32" s="79" t="s">
        <v>205</v>
      </c>
      <c r="X32" s="79" t="s">
        <v>205</v>
      </c>
      <c r="Y32" s="79" t="s">
        <v>205</v>
      </c>
      <c r="Z32" s="79" t="s">
        <v>205</v>
      </c>
      <c r="AA32" s="79" t="s">
        <v>205</v>
      </c>
      <c r="AB32" s="79" t="s">
        <v>205</v>
      </c>
      <c r="AC32" s="79" t="s">
        <v>205</v>
      </c>
      <c r="AD32" s="104"/>
      <c r="AE32" s="15"/>
      <c r="AF32" s="15"/>
      <c r="AG32" s="15"/>
      <c r="AH32" s="15"/>
      <c r="AI32" s="15"/>
    </row>
    <row r="33" spans="1:35" ht="15.6">
      <c r="A33" s="665"/>
      <c r="B33" s="25" t="s">
        <v>205</v>
      </c>
      <c r="C33" s="25" t="s">
        <v>205</v>
      </c>
      <c r="D33" s="81" t="str">
        <f t="shared" ref="D33:Q33" si="12">D5</f>
        <v>APR</v>
      </c>
      <c r="E33" s="81" t="str">
        <f t="shared" si="12"/>
        <v>MAY</v>
      </c>
      <c r="F33" s="81" t="str">
        <f t="shared" si="12"/>
        <v>JUN</v>
      </c>
      <c r="G33" s="81" t="str">
        <f t="shared" si="12"/>
        <v>JULY</v>
      </c>
      <c r="H33" s="81" t="str">
        <f t="shared" si="12"/>
        <v>AUG</v>
      </c>
      <c r="I33" s="81" t="str">
        <f t="shared" si="12"/>
        <v>SEP</v>
      </c>
      <c r="J33" s="81" t="str">
        <f t="shared" si="12"/>
        <v>OCT</v>
      </c>
      <c r="K33" s="81" t="str">
        <f t="shared" si="12"/>
        <v>NOV</v>
      </c>
      <c r="L33" s="81" t="str">
        <f t="shared" si="12"/>
        <v>DEC</v>
      </c>
      <c r="M33" s="81" t="str">
        <f t="shared" si="12"/>
        <v>JAN</v>
      </c>
      <c r="N33" s="81" t="str">
        <f t="shared" si="12"/>
        <v>FEB</v>
      </c>
      <c r="O33" s="81" t="str">
        <f t="shared" si="12"/>
        <v>MAR</v>
      </c>
      <c r="P33" s="81" t="str">
        <f t="shared" si="12"/>
        <v>APR</v>
      </c>
      <c r="Q33" s="81" t="str">
        <f t="shared" si="12"/>
        <v>MAY</v>
      </c>
      <c r="R33" s="81" t="str">
        <f t="shared" ref="R33:AC33" si="13">R5</f>
        <v>JUNE</v>
      </c>
      <c r="S33" s="81" t="str">
        <f t="shared" si="13"/>
        <v>JULY</v>
      </c>
      <c r="T33" s="81" t="str">
        <f t="shared" si="13"/>
        <v>AUGUST</v>
      </c>
      <c r="U33" s="81" t="str">
        <f t="shared" si="13"/>
        <v>SEPTEMBER</v>
      </c>
      <c r="V33" s="81" t="str">
        <f t="shared" si="13"/>
        <v>OCTOBER</v>
      </c>
      <c r="W33" s="81" t="str">
        <f t="shared" si="13"/>
        <v>NOVEMBER</v>
      </c>
      <c r="X33" s="81" t="str">
        <f t="shared" si="13"/>
        <v>DECEMBER</v>
      </c>
      <c r="Y33" s="81" t="str">
        <f t="shared" si="13"/>
        <v>JANUARY</v>
      </c>
      <c r="Z33" s="81" t="str">
        <f t="shared" si="13"/>
        <v>FEBRUARY</v>
      </c>
      <c r="AA33" s="81" t="str">
        <f t="shared" si="13"/>
        <v>MARCH</v>
      </c>
      <c r="AB33" s="81" t="str">
        <f t="shared" si="13"/>
        <v>APRIL</v>
      </c>
      <c r="AC33" s="81" t="str">
        <f t="shared" si="13"/>
        <v>MAY</v>
      </c>
      <c r="AD33" s="21"/>
      <c r="AE33" s="82" t="s">
        <v>266</v>
      </c>
      <c r="AF33" s="83" t="s">
        <v>205</v>
      </c>
      <c r="AG33" s="15"/>
      <c r="AH33" s="15"/>
      <c r="AI33" s="15"/>
    </row>
    <row r="34" spans="1:35" ht="15.6">
      <c r="A34" s="65" t="s">
        <v>267</v>
      </c>
      <c r="B34" s="84" t="s">
        <v>268</v>
      </c>
      <c r="C34" s="57" t="s">
        <v>269</v>
      </c>
      <c r="D34" s="53">
        <v>0</v>
      </c>
      <c r="E34" s="53">
        <v>0</v>
      </c>
      <c r="F34" s="53">
        <v>0</v>
      </c>
      <c r="G34" s="53">
        <v>0</v>
      </c>
      <c r="H34" s="53">
        <v>0</v>
      </c>
      <c r="I34" s="53">
        <v>0</v>
      </c>
      <c r="J34" s="53">
        <v>0</v>
      </c>
      <c r="K34" s="53"/>
      <c r="L34" s="53"/>
      <c r="M34" s="53"/>
      <c r="N34" s="53"/>
      <c r="O34" s="53">
        <v>0</v>
      </c>
      <c r="P34" s="53"/>
      <c r="Q34" s="256"/>
      <c r="R34" s="64"/>
      <c r="S34" s="64"/>
      <c r="T34" s="64"/>
      <c r="U34" s="64"/>
      <c r="V34" s="64"/>
      <c r="W34" s="64"/>
      <c r="X34" s="64"/>
      <c r="Y34" s="64"/>
      <c r="Z34" s="64"/>
      <c r="AA34" s="64"/>
      <c r="AB34" s="64"/>
      <c r="AC34" s="64"/>
      <c r="AD34" s="17"/>
      <c r="AE34" s="56" t="str">
        <f>A34</f>
        <v>Safety Director</v>
      </c>
      <c r="AF34" s="264">
        <f t="shared" ref="AF34:AF68" si="14">SUM(D34:AC34)</f>
        <v>0</v>
      </c>
      <c r="AG34" s="15"/>
      <c r="AH34" s="15"/>
      <c r="AI34" s="15"/>
    </row>
    <row r="35" spans="1:35" ht="15.6">
      <c r="A35" s="65" t="s">
        <v>270</v>
      </c>
      <c r="B35" s="84" t="s">
        <v>271</v>
      </c>
      <c r="C35" s="57" t="s">
        <v>205</v>
      </c>
      <c r="D35" s="53">
        <v>0</v>
      </c>
      <c r="E35" s="53">
        <v>0</v>
      </c>
      <c r="F35" s="53">
        <v>0</v>
      </c>
      <c r="G35" s="53">
        <v>0</v>
      </c>
      <c r="H35" s="53">
        <v>0</v>
      </c>
      <c r="I35" s="53">
        <v>0</v>
      </c>
      <c r="J35" s="53">
        <v>0</v>
      </c>
      <c r="K35" s="53"/>
      <c r="L35" s="53"/>
      <c r="M35" s="53"/>
      <c r="N35" s="53"/>
      <c r="O35" s="53">
        <v>0</v>
      </c>
      <c r="P35" s="53"/>
      <c r="Q35" s="256"/>
      <c r="R35" s="64"/>
      <c r="S35" s="64"/>
      <c r="T35" s="64"/>
      <c r="U35" s="64"/>
      <c r="V35" s="64"/>
      <c r="W35" s="64"/>
      <c r="X35" s="64"/>
      <c r="Y35" s="64"/>
      <c r="Z35" s="64"/>
      <c r="AA35" s="64"/>
      <c r="AB35" s="64"/>
      <c r="AC35" s="64"/>
      <c r="AD35" s="17"/>
      <c r="AE35" s="56" t="str">
        <f t="shared" ref="AE35:AE68" si="15">A35</f>
        <v>Site cleaning</v>
      </c>
      <c r="AF35" s="264">
        <f t="shared" si="14"/>
        <v>0</v>
      </c>
      <c r="AG35" s="15"/>
      <c r="AH35" s="15"/>
      <c r="AI35" s="15"/>
    </row>
    <row r="36" spans="1:35" ht="15.6">
      <c r="A36" s="65" t="s">
        <v>272</v>
      </c>
      <c r="B36" s="39" t="s">
        <v>271</v>
      </c>
      <c r="C36" s="34" t="s">
        <v>205</v>
      </c>
      <c r="D36" s="53">
        <v>200</v>
      </c>
      <c r="E36" s="53">
        <v>200</v>
      </c>
      <c r="F36" s="53">
        <v>200</v>
      </c>
      <c r="G36" s="53">
        <v>200</v>
      </c>
      <c r="H36" s="53">
        <v>200</v>
      </c>
      <c r="I36" s="53">
        <v>200</v>
      </c>
      <c r="J36" s="53">
        <v>200</v>
      </c>
      <c r="K36" s="53">
        <v>200</v>
      </c>
      <c r="L36" s="53">
        <v>200</v>
      </c>
      <c r="M36" s="53">
        <v>200</v>
      </c>
      <c r="N36" s="53">
        <v>200</v>
      </c>
      <c r="O36" s="53">
        <v>200</v>
      </c>
      <c r="P36" s="53"/>
      <c r="Q36" s="256"/>
      <c r="R36" s="64"/>
      <c r="S36" s="64"/>
      <c r="T36" s="64"/>
      <c r="U36" s="64"/>
      <c r="V36" s="64"/>
      <c r="W36" s="64"/>
      <c r="X36" s="64"/>
      <c r="Y36" s="64"/>
      <c r="Z36" s="64"/>
      <c r="AA36" s="64"/>
      <c r="AB36" s="64"/>
      <c r="AC36" s="64"/>
      <c r="AD36" s="17"/>
      <c r="AE36" s="56" t="str">
        <f t="shared" si="15"/>
        <v>Printer &amp; Network</v>
      </c>
      <c r="AF36" s="264">
        <f t="shared" si="14"/>
        <v>2400</v>
      </c>
      <c r="AG36" s="15"/>
      <c r="AH36" s="15"/>
      <c r="AI36" s="15"/>
    </row>
    <row r="37" spans="1:35" ht="15.6">
      <c r="A37" s="65" t="s">
        <v>273</v>
      </c>
      <c r="B37" s="39" t="s">
        <v>271</v>
      </c>
      <c r="C37" s="34" t="s">
        <v>205</v>
      </c>
      <c r="D37" s="53">
        <v>125</v>
      </c>
      <c r="E37" s="53">
        <v>125</v>
      </c>
      <c r="F37" s="53">
        <v>125</v>
      </c>
      <c r="G37" s="53">
        <v>125</v>
      </c>
      <c r="H37" s="53">
        <v>125</v>
      </c>
      <c r="I37" s="53">
        <v>125</v>
      </c>
      <c r="J37" s="53">
        <v>125</v>
      </c>
      <c r="K37" s="53">
        <v>125</v>
      </c>
      <c r="L37" s="53">
        <v>125</v>
      </c>
      <c r="M37" s="53">
        <v>125</v>
      </c>
      <c r="N37" s="53">
        <v>125</v>
      </c>
      <c r="O37" s="53">
        <v>125</v>
      </c>
      <c r="P37" s="53"/>
      <c r="Q37" s="256"/>
      <c r="R37" s="64"/>
      <c r="S37" s="64"/>
      <c r="T37" s="64"/>
      <c r="U37" s="64"/>
      <c r="V37" s="64"/>
      <c r="W37" s="64"/>
      <c r="X37" s="64"/>
      <c r="Y37" s="64"/>
      <c r="Z37" s="64"/>
      <c r="AA37" s="64"/>
      <c r="AB37" s="64"/>
      <c r="AC37" s="64"/>
      <c r="AD37" s="17"/>
      <c r="AE37" s="56" t="str">
        <f t="shared" si="15"/>
        <v>Computers</v>
      </c>
      <c r="AF37" s="264">
        <f t="shared" si="14"/>
        <v>1500</v>
      </c>
      <c r="AG37" s="15"/>
      <c r="AH37" s="15"/>
      <c r="AI37" s="15"/>
    </row>
    <row r="38" spans="1:35" ht="15.6">
      <c r="A38" s="65" t="s">
        <v>274</v>
      </c>
      <c r="B38" s="39" t="s">
        <v>271</v>
      </c>
      <c r="C38" s="34" t="s">
        <v>205</v>
      </c>
      <c r="D38" s="53">
        <v>250</v>
      </c>
      <c r="E38" s="53">
        <v>250</v>
      </c>
      <c r="F38" s="53">
        <v>250</v>
      </c>
      <c r="G38" s="53">
        <v>250</v>
      </c>
      <c r="H38" s="53">
        <v>250</v>
      </c>
      <c r="I38" s="53">
        <v>100</v>
      </c>
      <c r="J38" s="53">
        <v>100</v>
      </c>
      <c r="K38" s="53">
        <v>100</v>
      </c>
      <c r="L38" s="53">
        <v>100</v>
      </c>
      <c r="M38" s="53">
        <v>100</v>
      </c>
      <c r="N38" s="53">
        <v>100</v>
      </c>
      <c r="O38" s="53">
        <v>100</v>
      </c>
      <c r="P38" s="53"/>
      <c r="Q38" s="256"/>
      <c r="R38" s="64"/>
      <c r="S38" s="64"/>
      <c r="T38" s="64"/>
      <c r="U38" s="64"/>
      <c r="V38" s="64"/>
      <c r="W38" s="64"/>
      <c r="X38" s="64"/>
      <c r="Y38" s="64"/>
      <c r="Z38" s="64"/>
      <c r="AA38" s="64"/>
      <c r="AB38" s="64"/>
      <c r="AC38" s="64"/>
      <c r="AD38" s="17"/>
      <c r="AE38" s="56" t="str">
        <f t="shared" si="15"/>
        <v>Copying &amp; Reproduction</v>
      </c>
      <c r="AF38" s="264">
        <f t="shared" si="14"/>
        <v>1950</v>
      </c>
      <c r="AG38" s="15"/>
      <c r="AH38" s="15"/>
      <c r="AI38" s="15"/>
    </row>
    <row r="39" spans="1:35" ht="15.6">
      <c r="A39" s="65" t="s">
        <v>275</v>
      </c>
      <c r="B39" s="39" t="s">
        <v>271</v>
      </c>
      <c r="C39" s="34" t="s">
        <v>205</v>
      </c>
      <c r="D39" s="53"/>
      <c r="E39" s="53"/>
      <c r="F39" s="53">
        <v>1000</v>
      </c>
      <c r="G39" s="53">
        <v>1000</v>
      </c>
      <c r="H39" s="53">
        <v>1000</v>
      </c>
      <c r="I39" s="53">
        <v>1000</v>
      </c>
      <c r="J39" s="53">
        <v>1000</v>
      </c>
      <c r="K39" s="53">
        <v>2000</v>
      </c>
      <c r="L39" s="53">
        <v>2000</v>
      </c>
      <c r="M39" s="53">
        <v>2000</v>
      </c>
      <c r="N39" s="53">
        <v>1000</v>
      </c>
      <c r="O39" s="53">
        <v>1000</v>
      </c>
      <c r="P39" s="53"/>
      <c r="Q39" s="256"/>
      <c r="R39" s="64"/>
      <c r="S39" s="64"/>
      <c r="T39" s="64"/>
      <c r="U39" s="64"/>
      <c r="V39" s="64"/>
      <c r="W39" s="64"/>
      <c r="X39" s="64"/>
      <c r="Y39" s="64"/>
      <c r="Z39" s="64"/>
      <c r="AA39" s="64"/>
      <c r="AB39" s="64"/>
      <c r="AC39" s="64"/>
      <c r="AD39" s="17"/>
      <c r="AE39" s="56" t="str">
        <f t="shared" si="15"/>
        <v>Dumpsters</v>
      </c>
      <c r="AF39" s="264">
        <f t="shared" si="14"/>
        <v>13000</v>
      </c>
      <c r="AG39" s="15"/>
      <c r="AH39" s="15"/>
      <c r="AI39" s="15"/>
    </row>
    <row r="40" spans="1:35" ht="15.6">
      <c r="A40" s="65" t="s">
        <v>276</v>
      </c>
      <c r="B40" s="39" t="s">
        <v>268</v>
      </c>
      <c r="C40" s="34" t="s">
        <v>205</v>
      </c>
      <c r="D40" s="50" t="s">
        <v>205</v>
      </c>
      <c r="E40" s="50" t="s">
        <v>205</v>
      </c>
      <c r="F40" s="50" t="s">
        <v>205</v>
      </c>
      <c r="G40" s="50" t="s">
        <v>205</v>
      </c>
      <c r="H40" s="50" t="s">
        <v>205</v>
      </c>
      <c r="I40" s="50" t="s">
        <v>205</v>
      </c>
      <c r="J40" s="50" t="s">
        <v>205</v>
      </c>
      <c r="K40" s="50"/>
      <c r="L40" s="50"/>
      <c r="M40" s="50"/>
      <c r="N40" s="50"/>
      <c r="O40" s="50"/>
      <c r="P40" s="50"/>
      <c r="Q40" s="63"/>
      <c r="R40" s="64"/>
      <c r="S40" s="64"/>
      <c r="T40" s="64"/>
      <c r="U40" s="64"/>
      <c r="V40" s="64"/>
      <c r="W40" s="64"/>
      <c r="X40" s="64"/>
      <c r="Y40" s="64"/>
      <c r="Z40" s="64"/>
      <c r="AA40" s="64"/>
      <c r="AB40" s="64"/>
      <c r="AC40" s="64"/>
      <c r="AD40" s="17"/>
      <c r="AE40" s="56" t="str">
        <f t="shared" si="15"/>
        <v>Estimating Services</v>
      </c>
      <c r="AF40" s="264">
        <f t="shared" si="14"/>
        <v>0</v>
      </c>
      <c r="AG40" s="15"/>
      <c r="AH40" s="15"/>
      <c r="AI40" s="15"/>
    </row>
    <row r="41" spans="1:35" ht="15.6">
      <c r="A41" s="49" t="s">
        <v>277</v>
      </c>
      <c r="B41" s="39" t="s">
        <v>268</v>
      </c>
      <c r="C41" s="34" t="s">
        <v>205</v>
      </c>
      <c r="D41" s="50" t="s">
        <v>205</v>
      </c>
      <c r="E41" s="50" t="s">
        <v>205</v>
      </c>
      <c r="F41" s="50" t="s">
        <v>205</v>
      </c>
      <c r="G41" s="50" t="s">
        <v>205</v>
      </c>
      <c r="H41" s="50" t="s">
        <v>205</v>
      </c>
      <c r="I41" s="50" t="s">
        <v>205</v>
      </c>
      <c r="J41" s="50" t="s">
        <v>205</v>
      </c>
      <c r="K41" s="50"/>
      <c r="L41" s="50"/>
      <c r="M41" s="50"/>
      <c r="N41" s="53">
        <v>35412</v>
      </c>
      <c r="O41" s="53">
        <v>35412</v>
      </c>
      <c r="P41" s="53"/>
      <c r="Q41" s="256"/>
      <c r="R41" s="64"/>
      <c r="S41" s="64"/>
      <c r="T41" s="64"/>
      <c r="U41" s="64"/>
      <c r="V41" s="64"/>
      <c r="W41" s="64"/>
      <c r="X41" s="64"/>
      <c r="Y41" s="64"/>
      <c r="Z41" s="64"/>
      <c r="AA41" s="64"/>
      <c r="AB41" s="64"/>
      <c r="AC41" s="64"/>
      <c r="AD41" s="17"/>
      <c r="AE41" s="56" t="str">
        <f t="shared" si="15"/>
        <v>Final Cleaning</v>
      </c>
      <c r="AF41" s="264">
        <f t="shared" si="14"/>
        <v>70824</v>
      </c>
      <c r="AG41" s="15"/>
      <c r="AH41" s="15"/>
      <c r="AI41" s="15"/>
    </row>
    <row r="42" spans="1:35" ht="15.6">
      <c r="A42" s="65" t="s">
        <v>278</v>
      </c>
      <c r="B42" s="39" t="s">
        <v>271</v>
      </c>
      <c r="C42" s="34" t="s">
        <v>205</v>
      </c>
      <c r="D42" s="50" t="s">
        <v>205</v>
      </c>
      <c r="E42" s="50" t="s">
        <v>205</v>
      </c>
      <c r="F42" s="50" t="s">
        <v>205</v>
      </c>
      <c r="G42" s="50" t="s">
        <v>205</v>
      </c>
      <c r="H42" s="50" t="s">
        <v>205</v>
      </c>
      <c r="I42" s="50" t="s">
        <v>205</v>
      </c>
      <c r="J42" s="50" t="s">
        <v>205</v>
      </c>
      <c r="K42" s="50"/>
      <c r="L42" s="50"/>
      <c r="M42" s="50"/>
      <c r="N42" s="50"/>
      <c r="O42" s="50" t="s">
        <v>205</v>
      </c>
      <c r="P42" s="53"/>
      <c r="Q42" s="256"/>
      <c r="R42" s="64"/>
      <c r="S42" s="64"/>
      <c r="T42" s="64"/>
      <c r="U42" s="64"/>
      <c r="V42" s="64"/>
      <c r="W42" s="64"/>
      <c r="X42" s="64"/>
      <c r="Y42" s="64"/>
      <c r="Z42" s="64"/>
      <c r="AA42" s="64"/>
      <c r="AB42" s="64"/>
      <c r="AC42" s="64"/>
      <c r="AD42" s="17"/>
      <c r="AE42" s="56" t="str">
        <f t="shared" si="15"/>
        <v>Miscellaneous General Expense</v>
      </c>
      <c r="AF42" s="264">
        <f t="shared" si="14"/>
        <v>0</v>
      </c>
      <c r="AG42" s="15"/>
      <c r="AH42" s="15"/>
      <c r="AI42" s="15"/>
    </row>
    <row r="43" spans="1:35" ht="15.6">
      <c r="A43" s="65" t="s">
        <v>279</v>
      </c>
      <c r="B43" s="39" t="s">
        <v>271</v>
      </c>
      <c r="C43" s="34" t="s">
        <v>205</v>
      </c>
      <c r="D43" s="53">
        <v>100</v>
      </c>
      <c r="E43" s="53">
        <v>100</v>
      </c>
      <c r="F43" s="53">
        <v>100</v>
      </c>
      <c r="G43" s="53">
        <v>100</v>
      </c>
      <c r="H43" s="53">
        <v>100</v>
      </c>
      <c r="I43" s="53">
        <v>100</v>
      </c>
      <c r="J43" s="53">
        <v>100</v>
      </c>
      <c r="K43" s="53">
        <v>100</v>
      </c>
      <c r="L43" s="53">
        <v>100</v>
      </c>
      <c r="M43" s="53">
        <v>100</v>
      </c>
      <c r="N43" s="53">
        <v>100</v>
      </c>
      <c r="O43" s="53">
        <v>100</v>
      </c>
      <c r="P43" s="53"/>
      <c r="Q43" s="256"/>
      <c r="R43" s="64"/>
      <c r="S43" s="64"/>
      <c r="T43" s="64"/>
      <c r="U43" s="64"/>
      <c r="V43" s="64"/>
      <c r="W43" s="64"/>
      <c r="X43" s="64"/>
      <c r="Y43" s="64"/>
      <c r="Z43" s="64"/>
      <c r="AA43" s="64"/>
      <c r="AB43" s="64"/>
      <c r="AC43" s="64"/>
      <c r="AD43" s="17"/>
      <c r="AE43" s="56" t="str">
        <f t="shared" si="15"/>
        <v>Office Equipment &amp; Supplies</v>
      </c>
      <c r="AF43" s="264">
        <f t="shared" si="14"/>
        <v>1200</v>
      </c>
      <c r="AG43" s="15"/>
      <c r="AH43" s="15"/>
      <c r="AI43" s="15"/>
    </row>
    <row r="44" spans="1:35" ht="15.6">
      <c r="A44" s="65" t="s">
        <v>280</v>
      </c>
      <c r="B44" s="39" t="s">
        <v>268</v>
      </c>
      <c r="C44" s="34" t="s">
        <v>205</v>
      </c>
      <c r="D44" s="53">
        <v>500</v>
      </c>
      <c r="E44" s="53">
        <v>500</v>
      </c>
      <c r="F44" s="50" t="s">
        <v>205</v>
      </c>
      <c r="G44" s="50" t="s">
        <v>205</v>
      </c>
      <c r="H44" s="50" t="s">
        <v>205</v>
      </c>
      <c r="I44" s="50" t="s">
        <v>205</v>
      </c>
      <c r="J44" s="53"/>
      <c r="K44" s="53"/>
      <c r="L44" s="53"/>
      <c r="M44" s="53"/>
      <c r="N44" s="53">
        <v>500</v>
      </c>
      <c r="O44" s="53">
        <v>500</v>
      </c>
      <c r="P44" s="50"/>
      <c r="Q44" s="63"/>
      <c r="R44" s="64"/>
      <c r="S44" s="64"/>
      <c r="T44" s="64"/>
      <c r="U44" s="64"/>
      <c r="V44" s="64"/>
      <c r="W44" s="64"/>
      <c r="X44" s="64"/>
      <c r="Y44" s="64"/>
      <c r="Z44" s="64"/>
      <c r="AA44" s="64"/>
      <c r="AB44" s="64"/>
      <c r="AC44" s="64"/>
      <c r="AD44" s="17"/>
      <c r="AE44" s="56" t="str">
        <f t="shared" si="15"/>
        <v>Project Signage (General Contractor)</v>
      </c>
      <c r="AF44" s="264">
        <f t="shared" si="14"/>
        <v>2000</v>
      </c>
      <c r="AG44" s="15"/>
      <c r="AH44" s="15"/>
      <c r="AI44" s="15"/>
    </row>
    <row r="45" spans="1:35" ht="15.6">
      <c r="A45" s="65" t="s">
        <v>281</v>
      </c>
      <c r="B45" s="39" t="s">
        <v>271</v>
      </c>
      <c r="C45" s="34" t="s">
        <v>205</v>
      </c>
      <c r="D45" s="53">
        <v>250</v>
      </c>
      <c r="E45" s="53">
        <v>250</v>
      </c>
      <c r="F45" s="53">
        <v>250</v>
      </c>
      <c r="G45" s="53">
        <v>250</v>
      </c>
      <c r="H45" s="53">
        <v>250</v>
      </c>
      <c r="I45" s="53">
        <v>500</v>
      </c>
      <c r="J45" s="53">
        <v>500</v>
      </c>
      <c r="K45" s="53">
        <v>500</v>
      </c>
      <c r="L45" s="53">
        <v>500</v>
      </c>
      <c r="M45" s="53">
        <v>500</v>
      </c>
      <c r="N45" s="53">
        <v>500</v>
      </c>
      <c r="O45" s="53">
        <v>500</v>
      </c>
      <c r="P45" s="53"/>
      <c r="Q45" s="256"/>
      <c r="R45" s="64"/>
      <c r="S45" s="64"/>
      <c r="T45" s="64"/>
      <c r="U45" s="64"/>
      <c r="V45" s="64"/>
      <c r="W45" s="64"/>
      <c r="X45" s="64"/>
      <c r="Y45" s="64"/>
      <c r="Z45" s="64"/>
      <c r="AA45" s="64"/>
      <c r="AB45" s="64"/>
      <c r="AC45" s="64"/>
      <c r="AD45" s="17"/>
      <c r="AE45" s="56" t="str">
        <f t="shared" si="15"/>
        <v>Safety &amp; Protection - Labor</v>
      </c>
      <c r="AF45" s="264">
        <f t="shared" si="14"/>
        <v>4750</v>
      </c>
      <c r="AG45" s="15"/>
      <c r="AH45" s="15"/>
      <c r="AI45" s="15"/>
    </row>
    <row r="46" spans="1:35" ht="15.6">
      <c r="A46" s="65" t="s">
        <v>282</v>
      </c>
      <c r="B46" s="39" t="s">
        <v>271</v>
      </c>
      <c r="C46" s="34" t="s">
        <v>205</v>
      </c>
      <c r="D46" s="53">
        <v>100</v>
      </c>
      <c r="E46" s="53">
        <v>100</v>
      </c>
      <c r="F46" s="53">
        <v>100</v>
      </c>
      <c r="G46" s="53">
        <v>100</v>
      </c>
      <c r="H46" s="53">
        <v>100</v>
      </c>
      <c r="I46" s="53">
        <v>250</v>
      </c>
      <c r="J46" s="53">
        <v>250</v>
      </c>
      <c r="K46" s="53">
        <v>250</v>
      </c>
      <c r="L46" s="53">
        <v>250</v>
      </c>
      <c r="M46" s="53">
        <v>250</v>
      </c>
      <c r="N46" s="53">
        <v>250</v>
      </c>
      <c r="O46" s="53">
        <v>250</v>
      </c>
      <c r="P46" s="53"/>
      <c r="Q46" s="256"/>
      <c r="R46" s="64"/>
      <c r="S46" s="64"/>
      <c r="T46" s="64"/>
      <c r="U46" s="64"/>
      <c r="V46" s="64"/>
      <c r="W46" s="64"/>
      <c r="X46" s="64"/>
      <c r="Y46" s="64"/>
      <c r="Z46" s="64"/>
      <c r="AA46" s="64"/>
      <c r="AB46" s="64"/>
      <c r="AC46" s="64"/>
      <c r="AD46" s="17"/>
      <c r="AE46" s="56" t="str">
        <f t="shared" si="15"/>
        <v>Safety &amp; Protection - Material</v>
      </c>
      <c r="AF46" s="264">
        <f t="shared" si="14"/>
        <v>2250</v>
      </c>
      <c r="AG46" s="15"/>
      <c r="AH46" s="15"/>
      <c r="AI46" s="15"/>
    </row>
    <row r="47" spans="1:35" ht="15.6">
      <c r="A47" s="65" t="s">
        <v>283</v>
      </c>
      <c r="B47" s="39" t="s">
        <v>268</v>
      </c>
      <c r="C47" s="34" t="s">
        <v>205</v>
      </c>
      <c r="D47" s="53">
        <v>51353</v>
      </c>
      <c r="E47" s="53"/>
      <c r="F47" s="53"/>
      <c r="G47" s="53"/>
      <c r="H47" s="53"/>
      <c r="I47" s="53"/>
      <c r="J47" s="53"/>
      <c r="K47" s="53"/>
      <c r="L47" s="53"/>
      <c r="M47" s="53"/>
      <c r="N47" s="53"/>
      <c r="O47" s="53"/>
      <c r="P47" s="50"/>
      <c r="Q47" s="63"/>
      <c r="R47" s="64"/>
      <c r="S47" s="64"/>
      <c r="T47" s="64"/>
      <c r="U47" s="64"/>
      <c r="V47" s="64"/>
      <c r="W47" s="64"/>
      <c r="X47" s="64"/>
      <c r="Y47" s="64"/>
      <c r="Z47" s="64"/>
      <c r="AA47" s="64"/>
      <c r="AB47" s="64"/>
      <c r="AC47" s="64"/>
      <c r="AD47" s="17"/>
      <c r="AE47" s="56" t="str">
        <f t="shared" si="15"/>
        <v>Site Fencing (In Excavation)</v>
      </c>
      <c r="AF47" s="264">
        <f t="shared" si="14"/>
        <v>51353</v>
      </c>
      <c r="AG47" s="15"/>
      <c r="AH47" s="15"/>
      <c r="AI47" s="15"/>
    </row>
    <row r="48" spans="1:35" ht="15.6">
      <c r="A48" s="65" t="s">
        <v>284</v>
      </c>
      <c r="B48" s="39" t="s">
        <v>268</v>
      </c>
      <c r="C48" s="34" t="s">
        <v>205</v>
      </c>
      <c r="D48" s="53"/>
      <c r="E48" s="53"/>
      <c r="F48" s="53"/>
      <c r="G48" s="53"/>
      <c r="H48" s="53"/>
      <c r="I48" s="53"/>
      <c r="J48" s="53"/>
      <c r="K48" s="53"/>
      <c r="L48" s="53"/>
      <c r="M48" s="53"/>
      <c r="N48" s="53"/>
      <c r="O48" s="53"/>
      <c r="P48" s="50"/>
      <c r="Q48" s="63"/>
      <c r="R48" s="64"/>
      <c r="S48" s="64"/>
      <c r="T48" s="64"/>
      <c r="U48" s="64"/>
      <c r="V48" s="64"/>
      <c r="W48" s="64"/>
      <c r="X48" s="64"/>
      <c r="Y48" s="64"/>
      <c r="Z48" s="64"/>
      <c r="AA48" s="64"/>
      <c r="AB48" s="64"/>
      <c r="AC48" s="64"/>
      <c r="AD48" s="17"/>
      <c r="AE48" s="56" t="str">
        <f t="shared" si="15"/>
        <v>Erosion Control (In Excavating)</v>
      </c>
      <c r="AF48" s="264">
        <f t="shared" si="14"/>
        <v>0</v>
      </c>
      <c r="AG48" s="15"/>
      <c r="AH48" s="15"/>
      <c r="AI48" s="15"/>
    </row>
    <row r="49" spans="1:35" ht="15.6">
      <c r="A49" s="65" t="s">
        <v>285</v>
      </c>
      <c r="B49" s="39" t="s">
        <v>268</v>
      </c>
      <c r="C49" s="34" t="s">
        <v>205</v>
      </c>
      <c r="D49" s="53"/>
      <c r="E49" s="53"/>
      <c r="F49" s="53"/>
      <c r="G49" s="53"/>
      <c r="H49" s="53"/>
      <c r="I49" s="53"/>
      <c r="J49" s="53"/>
      <c r="K49" s="53"/>
      <c r="L49" s="53"/>
      <c r="M49" s="53"/>
      <c r="N49" s="53"/>
      <c r="O49" s="53"/>
      <c r="P49" s="53"/>
      <c r="Q49" s="256"/>
      <c r="R49" s="64"/>
      <c r="S49" s="64"/>
      <c r="T49" s="64"/>
      <c r="U49" s="64"/>
      <c r="V49" s="64"/>
      <c r="W49" s="64"/>
      <c r="X49" s="64"/>
      <c r="Y49" s="64"/>
      <c r="Z49" s="64"/>
      <c r="AA49" s="64"/>
      <c r="AB49" s="64"/>
      <c r="AC49" s="64"/>
      <c r="AD49" s="17"/>
      <c r="AE49" s="56" t="str">
        <f t="shared" si="15"/>
        <v>Surveying</v>
      </c>
      <c r="AF49" s="264">
        <f t="shared" si="14"/>
        <v>0</v>
      </c>
      <c r="AG49" s="15"/>
      <c r="AH49" s="15"/>
      <c r="AI49" s="15"/>
    </row>
    <row r="50" spans="1:35" ht="15.6">
      <c r="A50" s="65" t="s">
        <v>286</v>
      </c>
      <c r="B50" s="39" t="s">
        <v>268</v>
      </c>
      <c r="C50" s="34" t="s">
        <v>205</v>
      </c>
      <c r="D50" s="53">
        <v>1000</v>
      </c>
      <c r="E50" s="53">
        <v>1000</v>
      </c>
      <c r="F50" s="53">
        <v>1000</v>
      </c>
      <c r="G50" s="53">
        <v>500</v>
      </c>
      <c r="H50" s="53">
        <v>500</v>
      </c>
      <c r="I50" s="53">
        <v>500</v>
      </c>
      <c r="J50" s="53">
        <v>500</v>
      </c>
      <c r="K50" s="53">
        <v>500</v>
      </c>
      <c r="L50" s="53">
        <v>1000</v>
      </c>
      <c r="M50" s="53">
        <v>1000</v>
      </c>
      <c r="N50" s="53">
        <v>1000</v>
      </c>
      <c r="O50" s="53">
        <v>1000</v>
      </c>
      <c r="P50" s="53"/>
      <c r="Q50" s="256"/>
      <c r="R50" s="64"/>
      <c r="S50" s="64"/>
      <c r="T50" s="64"/>
      <c r="U50" s="64"/>
      <c r="V50" s="64"/>
      <c r="W50" s="64"/>
      <c r="X50" s="64"/>
      <c r="Y50" s="64"/>
      <c r="Z50" s="64"/>
      <c r="AA50" s="64"/>
      <c r="AB50" s="64"/>
      <c r="AC50" s="64"/>
      <c r="AD50" s="17"/>
      <c r="AE50" s="56" t="str">
        <f t="shared" si="15"/>
        <v>Street Cleaning/Snow Plowing</v>
      </c>
      <c r="AF50" s="264">
        <f t="shared" si="14"/>
        <v>9500</v>
      </c>
      <c r="AG50" s="15"/>
      <c r="AH50" s="15"/>
      <c r="AI50" s="15"/>
    </row>
    <row r="51" spans="1:35" ht="15.6">
      <c r="A51" s="65" t="s">
        <v>287</v>
      </c>
      <c r="B51" s="39" t="s">
        <v>268</v>
      </c>
      <c r="C51" s="34" t="s">
        <v>205</v>
      </c>
      <c r="D51" s="53">
        <v>300</v>
      </c>
      <c r="E51" s="53"/>
      <c r="F51" s="53"/>
      <c r="G51" s="53"/>
      <c r="H51" s="53"/>
      <c r="I51" s="53">
        <v>500</v>
      </c>
      <c r="J51" s="53"/>
      <c r="K51" s="53"/>
      <c r="L51" s="53"/>
      <c r="M51" s="53"/>
      <c r="N51" s="53"/>
      <c r="O51" s="53"/>
      <c r="P51" s="53"/>
      <c r="Q51" s="256"/>
      <c r="R51" s="64"/>
      <c r="S51" s="64"/>
      <c r="T51" s="64"/>
      <c r="U51" s="64"/>
      <c r="V51" s="64"/>
      <c r="W51" s="64"/>
      <c r="X51" s="64"/>
      <c r="Y51" s="64"/>
      <c r="Z51" s="64"/>
      <c r="AA51" s="64"/>
      <c r="AB51" s="64"/>
      <c r="AC51" s="64"/>
      <c r="AD51" s="17"/>
      <c r="AE51" s="56" t="str">
        <f t="shared" si="15"/>
        <v>Temp Fire Extinguishers</v>
      </c>
      <c r="AF51" s="264">
        <f t="shared" si="14"/>
        <v>800</v>
      </c>
      <c r="AG51" s="15"/>
      <c r="AH51" s="15"/>
      <c r="AI51" s="15"/>
    </row>
    <row r="52" spans="1:35" ht="15.6">
      <c r="A52" s="65" t="s">
        <v>288</v>
      </c>
      <c r="B52" s="39" t="s">
        <v>271</v>
      </c>
      <c r="C52" s="34" t="s">
        <v>205</v>
      </c>
      <c r="D52" s="53">
        <v>5000</v>
      </c>
      <c r="E52" s="53">
        <v>1200</v>
      </c>
      <c r="F52" s="53">
        <v>1200</v>
      </c>
      <c r="G52" s="53">
        <v>1200</v>
      </c>
      <c r="H52" s="53">
        <v>1200</v>
      </c>
      <c r="I52" s="53">
        <v>1200</v>
      </c>
      <c r="J52" s="53">
        <v>1200</v>
      </c>
      <c r="K52" s="53">
        <v>1200</v>
      </c>
      <c r="L52" s="53">
        <v>1200</v>
      </c>
      <c r="M52" s="53">
        <v>1200</v>
      </c>
      <c r="N52" s="53">
        <v>1200</v>
      </c>
      <c r="O52" s="53">
        <v>1200</v>
      </c>
      <c r="P52" s="53"/>
      <c r="Q52" s="256"/>
      <c r="R52" s="64"/>
      <c r="S52" s="64"/>
      <c r="T52" s="64"/>
      <c r="U52" s="64"/>
      <c r="V52" s="64"/>
      <c r="W52" s="64"/>
      <c r="X52" s="64"/>
      <c r="Y52" s="64"/>
      <c r="Z52" s="64"/>
      <c r="AA52" s="64"/>
      <c r="AB52" s="64"/>
      <c r="AC52" s="64"/>
      <c r="AD52" s="17"/>
      <c r="AE52" s="56" t="str">
        <f t="shared" si="15"/>
        <v>Temporary Office Trailer</v>
      </c>
      <c r="AF52" s="264">
        <f t="shared" si="14"/>
        <v>18200</v>
      </c>
      <c r="AG52" s="15"/>
      <c r="AH52" s="15"/>
      <c r="AI52" s="15"/>
    </row>
    <row r="53" spans="1:35" ht="15.6">
      <c r="A53" s="65" t="s">
        <v>289</v>
      </c>
      <c r="B53" s="39" t="s">
        <v>271</v>
      </c>
      <c r="C53" s="34" t="s">
        <v>205</v>
      </c>
      <c r="D53" s="53">
        <f>120*2</f>
        <v>240</v>
      </c>
      <c r="E53" s="53">
        <f>120*2</f>
        <v>240</v>
      </c>
      <c r="F53" s="53">
        <f>120*2</f>
        <v>240</v>
      </c>
      <c r="G53" s="53">
        <f>120*2</f>
        <v>240</v>
      </c>
      <c r="H53" s="53">
        <f t="shared" ref="H53:O53" si="16">240*4</f>
        <v>960</v>
      </c>
      <c r="I53" s="53">
        <f t="shared" si="16"/>
        <v>960</v>
      </c>
      <c r="J53" s="53">
        <f t="shared" si="16"/>
        <v>960</v>
      </c>
      <c r="K53" s="53">
        <f t="shared" si="16"/>
        <v>960</v>
      </c>
      <c r="L53" s="53">
        <f t="shared" si="16"/>
        <v>960</v>
      </c>
      <c r="M53" s="53">
        <f t="shared" si="16"/>
        <v>960</v>
      </c>
      <c r="N53" s="53">
        <f t="shared" si="16"/>
        <v>960</v>
      </c>
      <c r="O53" s="53">
        <f t="shared" si="16"/>
        <v>960</v>
      </c>
      <c r="P53" s="53"/>
      <c r="Q53" s="256"/>
      <c r="R53" s="64"/>
      <c r="S53" s="64"/>
      <c r="T53" s="64"/>
      <c r="U53" s="64"/>
      <c r="V53" s="64"/>
      <c r="W53" s="64"/>
      <c r="X53" s="64"/>
      <c r="Y53" s="64"/>
      <c r="Z53" s="64"/>
      <c r="AA53" s="64"/>
      <c r="AB53" s="64"/>
      <c r="AC53" s="64"/>
      <c r="AD53" s="17"/>
      <c r="AE53" s="56" t="str">
        <f t="shared" si="15"/>
        <v>Temporary Toilets</v>
      </c>
      <c r="AF53" s="264">
        <f t="shared" si="14"/>
        <v>8640</v>
      </c>
      <c r="AG53" s="15"/>
      <c r="AH53" s="15"/>
      <c r="AI53" s="15"/>
    </row>
    <row r="54" spans="1:35" ht="15.6">
      <c r="A54" s="65" t="s">
        <v>290</v>
      </c>
      <c r="B54" s="39" t="s">
        <v>271</v>
      </c>
      <c r="C54" s="34" t="s">
        <v>205</v>
      </c>
      <c r="D54" s="50" t="s">
        <v>205</v>
      </c>
      <c r="E54" s="50" t="s">
        <v>205</v>
      </c>
      <c r="F54" s="50" t="s">
        <v>291</v>
      </c>
      <c r="G54" s="50" t="s">
        <v>205</v>
      </c>
      <c r="H54" s="50" t="s">
        <v>205</v>
      </c>
      <c r="I54" s="50" t="s">
        <v>205</v>
      </c>
      <c r="J54" s="53">
        <v>250</v>
      </c>
      <c r="K54" s="53">
        <v>250</v>
      </c>
      <c r="L54" s="53">
        <v>250</v>
      </c>
      <c r="M54" s="53">
        <v>250</v>
      </c>
      <c r="N54" s="53">
        <v>250</v>
      </c>
      <c r="O54" s="53">
        <v>250</v>
      </c>
      <c r="P54" s="50"/>
      <c r="Q54" s="63"/>
      <c r="R54" s="64"/>
      <c r="S54" s="64"/>
      <c r="T54" s="64"/>
      <c r="U54" s="64"/>
      <c r="V54" s="64"/>
      <c r="W54" s="64"/>
      <c r="X54" s="64"/>
      <c r="Y54" s="64"/>
      <c r="Z54" s="64"/>
      <c r="AA54" s="64"/>
      <c r="AB54" s="64"/>
      <c r="AC54" s="64"/>
      <c r="AD54" s="17"/>
      <c r="AE54" s="56" t="str">
        <f t="shared" si="15"/>
        <v>Temporary Heat - Equipment</v>
      </c>
      <c r="AF54" s="264">
        <f t="shared" si="14"/>
        <v>1500</v>
      </c>
      <c r="AG54" s="15"/>
      <c r="AH54" s="15"/>
      <c r="AI54" s="15"/>
    </row>
    <row r="55" spans="1:35" ht="15.6">
      <c r="A55" s="65" t="s">
        <v>292</v>
      </c>
      <c r="B55" s="39" t="s">
        <v>271</v>
      </c>
      <c r="C55" s="34" t="s">
        <v>205</v>
      </c>
      <c r="D55" s="50" t="s">
        <v>205</v>
      </c>
      <c r="E55" s="50" t="s">
        <v>205</v>
      </c>
      <c r="F55" s="50" t="s">
        <v>291</v>
      </c>
      <c r="G55" s="50" t="s">
        <v>291</v>
      </c>
      <c r="H55" s="50" t="s">
        <v>291</v>
      </c>
      <c r="I55" s="50" t="s">
        <v>291</v>
      </c>
      <c r="J55" s="53">
        <v>500</v>
      </c>
      <c r="K55" s="53">
        <v>500</v>
      </c>
      <c r="L55" s="53">
        <v>500</v>
      </c>
      <c r="M55" s="53">
        <v>500</v>
      </c>
      <c r="N55" s="53">
        <v>500</v>
      </c>
      <c r="O55" s="53">
        <v>500</v>
      </c>
      <c r="P55" s="50"/>
      <c r="Q55" s="63"/>
      <c r="R55" s="64"/>
      <c r="S55" s="64"/>
      <c r="T55" s="64"/>
      <c r="U55" s="64"/>
      <c r="V55" s="64"/>
      <c r="W55" s="64"/>
      <c r="X55" s="64"/>
      <c r="Y55" s="64"/>
      <c r="Z55" s="64"/>
      <c r="AA55" s="64"/>
      <c r="AB55" s="64"/>
      <c r="AC55" s="64"/>
      <c r="AD55" s="17"/>
      <c r="AE55" s="56" t="str">
        <f t="shared" si="15"/>
        <v>Temporary Heat - Propane/Gas</v>
      </c>
      <c r="AF55" s="264">
        <f t="shared" si="14"/>
        <v>3000</v>
      </c>
      <c r="AG55" s="15"/>
      <c r="AH55" s="15"/>
      <c r="AI55" s="15"/>
    </row>
    <row r="56" spans="1:35" ht="15.6">
      <c r="A56" s="65" t="s">
        <v>293</v>
      </c>
      <c r="B56" s="39" t="s">
        <v>271</v>
      </c>
      <c r="C56" s="34" t="s">
        <v>205</v>
      </c>
      <c r="D56" s="50" t="s">
        <v>205</v>
      </c>
      <c r="E56" s="50" t="s">
        <v>205</v>
      </c>
      <c r="F56" s="50" t="s">
        <v>291</v>
      </c>
      <c r="G56" s="50" t="s">
        <v>205</v>
      </c>
      <c r="H56" s="50" t="s">
        <v>205</v>
      </c>
      <c r="I56" s="50" t="s">
        <v>291</v>
      </c>
      <c r="J56" s="53">
        <v>100</v>
      </c>
      <c r="K56" s="53">
        <v>100</v>
      </c>
      <c r="L56" s="53">
        <v>100</v>
      </c>
      <c r="M56" s="53">
        <v>100</v>
      </c>
      <c r="N56" s="53">
        <v>100</v>
      </c>
      <c r="O56" s="53">
        <v>100</v>
      </c>
      <c r="P56" s="50"/>
      <c r="Q56" s="63"/>
      <c r="R56" s="64"/>
      <c r="S56" s="64"/>
      <c r="T56" s="64"/>
      <c r="U56" s="64"/>
      <c r="V56" s="64"/>
      <c r="W56" s="64"/>
      <c r="X56" s="64"/>
      <c r="Y56" s="64"/>
      <c r="Z56" s="64"/>
      <c r="AA56" s="64"/>
      <c r="AB56" s="64"/>
      <c r="AC56" s="64"/>
      <c r="AD56" s="17"/>
      <c r="AE56" s="56" t="str">
        <f t="shared" si="15"/>
        <v>Temporary Heat - Materials</v>
      </c>
      <c r="AF56" s="264">
        <f t="shared" si="14"/>
        <v>600</v>
      </c>
      <c r="AG56" s="15"/>
      <c r="AH56" s="15"/>
      <c r="AI56" s="15"/>
    </row>
    <row r="57" spans="1:35" ht="15.6">
      <c r="A57" s="65" t="s">
        <v>294</v>
      </c>
      <c r="B57" s="39" t="s">
        <v>271</v>
      </c>
      <c r="C57" s="34" t="s">
        <v>205</v>
      </c>
      <c r="D57" s="50" t="s">
        <v>205</v>
      </c>
      <c r="E57" s="50" t="s">
        <v>291</v>
      </c>
      <c r="F57" s="50" t="s">
        <v>291</v>
      </c>
      <c r="G57" s="50" t="s">
        <v>205</v>
      </c>
      <c r="H57" s="50" t="s">
        <v>205</v>
      </c>
      <c r="I57" s="50" t="s">
        <v>205</v>
      </c>
      <c r="J57" s="53">
        <v>500</v>
      </c>
      <c r="K57" s="53">
        <v>500</v>
      </c>
      <c r="L57" s="53">
        <v>500</v>
      </c>
      <c r="M57" s="50"/>
      <c r="N57" s="50"/>
      <c r="O57" s="50" t="s">
        <v>205</v>
      </c>
      <c r="P57" s="50"/>
      <c r="Q57" s="63"/>
      <c r="R57" s="64"/>
      <c r="S57" s="64"/>
      <c r="T57" s="64"/>
      <c r="U57" s="64"/>
      <c r="V57" s="64"/>
      <c r="W57" s="64"/>
      <c r="X57" s="64"/>
      <c r="Y57" s="64"/>
      <c r="Z57" s="64"/>
      <c r="AA57" s="64"/>
      <c r="AB57" s="64"/>
      <c r="AC57" s="64"/>
      <c r="AD57" s="17"/>
      <c r="AE57" s="56" t="str">
        <f t="shared" si="15"/>
        <v>Temp Board Up</v>
      </c>
      <c r="AF57" s="264">
        <f t="shared" si="14"/>
        <v>1500</v>
      </c>
      <c r="AG57" s="15"/>
      <c r="AH57" s="15"/>
      <c r="AI57" s="15"/>
    </row>
    <row r="58" spans="1:35" ht="15.6">
      <c r="A58" s="65" t="s">
        <v>295</v>
      </c>
      <c r="B58" s="39" t="s">
        <v>271</v>
      </c>
      <c r="C58" s="34" t="s">
        <v>205</v>
      </c>
      <c r="D58" s="50" t="s">
        <v>205</v>
      </c>
      <c r="E58" s="50" t="s">
        <v>291</v>
      </c>
      <c r="F58" s="50" t="s">
        <v>291</v>
      </c>
      <c r="G58" s="50" t="s">
        <v>205</v>
      </c>
      <c r="H58" s="50" t="s">
        <v>205</v>
      </c>
      <c r="I58" s="50" t="s">
        <v>205</v>
      </c>
      <c r="J58" s="50" t="s">
        <v>205</v>
      </c>
      <c r="K58" s="50"/>
      <c r="L58" s="50"/>
      <c r="M58" s="50"/>
      <c r="N58" s="50"/>
      <c r="O58" s="50" t="s">
        <v>205</v>
      </c>
      <c r="P58" s="53"/>
      <c r="Q58" s="256"/>
      <c r="R58" s="64"/>
      <c r="S58" s="64"/>
      <c r="T58" s="64"/>
      <c r="U58" s="64"/>
      <c r="V58" s="64"/>
      <c r="W58" s="64"/>
      <c r="X58" s="64"/>
      <c r="Y58" s="64"/>
      <c r="Z58" s="64"/>
      <c r="AA58" s="64"/>
      <c r="AB58" s="64"/>
      <c r="AC58" s="64"/>
      <c r="AD58" s="17"/>
      <c r="AE58" s="56" t="str">
        <f t="shared" si="15"/>
        <v>Temporary Partitions - Materials</v>
      </c>
      <c r="AF58" s="264">
        <f t="shared" si="14"/>
        <v>0</v>
      </c>
      <c r="AG58" s="15"/>
      <c r="AH58" s="15"/>
      <c r="AI58" s="15"/>
    </row>
    <row r="59" spans="1:35" ht="15.6">
      <c r="A59" s="65" t="s">
        <v>296</v>
      </c>
      <c r="B59" s="39" t="s">
        <v>271</v>
      </c>
      <c r="C59" s="34" t="s">
        <v>205</v>
      </c>
      <c r="D59" s="53">
        <v>5000</v>
      </c>
      <c r="E59" s="53">
        <v>500</v>
      </c>
      <c r="F59" s="53">
        <v>500</v>
      </c>
      <c r="G59" s="53">
        <v>500</v>
      </c>
      <c r="H59" s="53">
        <v>500</v>
      </c>
      <c r="I59" s="53">
        <v>500</v>
      </c>
      <c r="J59" s="53">
        <v>500</v>
      </c>
      <c r="K59" s="53"/>
      <c r="L59" s="53"/>
      <c r="M59" s="53"/>
      <c r="N59" s="53"/>
      <c r="O59" s="53">
        <v>500</v>
      </c>
      <c r="P59" s="53"/>
      <c r="Q59" s="256"/>
      <c r="R59" s="64"/>
      <c r="S59" s="64"/>
      <c r="T59" s="64"/>
      <c r="U59" s="64"/>
      <c r="V59" s="64"/>
      <c r="W59" s="64"/>
      <c r="X59" s="64"/>
      <c r="Y59" s="64"/>
      <c r="Z59" s="64"/>
      <c r="AA59" s="64"/>
      <c r="AB59" s="64"/>
      <c r="AC59" s="64"/>
      <c r="AD59" s="17"/>
      <c r="AE59" s="56" t="str">
        <f t="shared" si="15"/>
        <v>Temporary Electrical for Utilities</v>
      </c>
      <c r="AF59" s="264">
        <f t="shared" si="14"/>
        <v>8500</v>
      </c>
      <c r="AG59" s="15"/>
      <c r="AH59" s="15"/>
      <c r="AI59" s="15"/>
    </row>
    <row r="60" spans="1:35" ht="15.6">
      <c r="A60" s="65" t="s">
        <v>297</v>
      </c>
      <c r="B60" s="39" t="s">
        <v>271</v>
      </c>
      <c r="C60" s="34" t="s">
        <v>205</v>
      </c>
      <c r="D60" s="53"/>
      <c r="E60" s="53"/>
      <c r="F60" s="53"/>
      <c r="G60" s="53"/>
      <c r="H60" s="53"/>
      <c r="I60" s="53"/>
      <c r="J60" s="53"/>
      <c r="K60" s="53"/>
      <c r="L60" s="53"/>
      <c r="M60" s="53"/>
      <c r="N60" s="53"/>
      <c r="O60" s="53"/>
      <c r="P60" s="53"/>
      <c r="Q60" s="256"/>
      <c r="R60" s="64"/>
      <c r="S60" s="64"/>
      <c r="T60" s="64"/>
      <c r="U60" s="64"/>
      <c r="V60" s="64"/>
      <c r="W60" s="64"/>
      <c r="X60" s="64"/>
      <c r="Y60" s="64"/>
      <c r="Z60" s="64"/>
      <c r="AA60" s="64"/>
      <c r="AB60" s="64"/>
      <c r="AC60" s="64"/>
      <c r="AD60" s="17"/>
      <c r="AE60" s="56" t="str">
        <f t="shared" si="15"/>
        <v>Testing and Inspection</v>
      </c>
      <c r="AF60" s="264">
        <f t="shared" si="14"/>
        <v>0</v>
      </c>
      <c r="AG60" s="15"/>
      <c r="AH60" s="15"/>
      <c r="AI60" s="15"/>
    </row>
    <row r="61" spans="1:35" ht="15.6">
      <c r="A61" s="85" t="s">
        <v>298</v>
      </c>
      <c r="B61" s="15" t="s">
        <v>299</v>
      </c>
      <c r="C61" s="71" t="s">
        <v>205</v>
      </c>
      <c r="D61" s="53">
        <v>5000</v>
      </c>
      <c r="E61" s="50" t="s">
        <v>205</v>
      </c>
      <c r="F61" s="50" t="s">
        <v>291</v>
      </c>
      <c r="G61" s="50" t="s">
        <v>291</v>
      </c>
      <c r="H61" s="50" t="s">
        <v>291</v>
      </c>
      <c r="I61" s="50" t="s">
        <v>291</v>
      </c>
      <c r="J61" s="50" t="s">
        <v>291</v>
      </c>
      <c r="K61" s="50"/>
      <c r="L61" s="50"/>
      <c r="M61" s="50"/>
      <c r="N61" s="50"/>
      <c r="O61" s="50" t="s">
        <v>291</v>
      </c>
      <c r="P61" s="50"/>
      <c r="Q61" s="256"/>
      <c r="R61" s="64"/>
      <c r="S61" s="64"/>
      <c r="T61" s="64"/>
      <c r="U61" s="64"/>
      <c r="V61" s="64"/>
      <c r="W61" s="64"/>
      <c r="X61" s="64"/>
      <c r="Y61" s="64"/>
      <c r="Z61" s="64"/>
      <c r="AA61" s="64"/>
      <c r="AB61" s="64"/>
      <c r="AC61" s="64"/>
      <c r="AD61" s="17"/>
      <c r="AE61" s="56" t="str">
        <f t="shared" si="15"/>
        <v>Graffiti Removal</v>
      </c>
      <c r="AF61" s="264">
        <f t="shared" si="14"/>
        <v>5000</v>
      </c>
      <c r="AG61" s="15"/>
      <c r="AH61" s="15"/>
      <c r="AI61" s="15"/>
    </row>
    <row r="62" spans="1:35" ht="15.6">
      <c r="A62" s="86" t="s">
        <v>300</v>
      </c>
      <c r="B62" s="87" t="s">
        <v>268</v>
      </c>
      <c r="C62" s="88" t="s">
        <v>205</v>
      </c>
      <c r="D62" s="53">
        <f>2000+5000</f>
        <v>7000</v>
      </c>
      <c r="E62" s="53">
        <v>259</v>
      </c>
      <c r="F62" s="53">
        <v>259</v>
      </c>
      <c r="G62" s="53">
        <v>259</v>
      </c>
      <c r="H62" s="53">
        <v>259</v>
      </c>
      <c r="I62" s="53">
        <v>259</v>
      </c>
      <c r="J62" s="53">
        <v>259</v>
      </c>
      <c r="K62" s="53">
        <v>259</v>
      </c>
      <c r="L62" s="53">
        <v>259</v>
      </c>
      <c r="M62" s="53">
        <v>259</v>
      </c>
      <c r="N62" s="53">
        <v>259</v>
      </c>
      <c r="O62" s="53">
        <v>259</v>
      </c>
      <c r="P62" s="53"/>
      <c r="Q62" s="258"/>
      <c r="R62" s="259"/>
      <c r="S62" s="259"/>
      <c r="T62" s="259"/>
      <c r="U62" s="259"/>
      <c r="V62" s="259"/>
      <c r="W62" s="64"/>
      <c r="X62" s="64"/>
      <c r="Y62" s="64"/>
      <c r="Z62" s="64"/>
      <c r="AA62" s="64"/>
      <c r="AB62" s="64"/>
      <c r="AC62" s="64"/>
      <c r="AD62" s="17"/>
      <c r="AE62" s="56" t="str">
        <f t="shared" si="15"/>
        <v xml:space="preserve">Security Cameras </v>
      </c>
      <c r="AF62" s="264">
        <f t="shared" si="14"/>
        <v>9849</v>
      </c>
      <c r="AG62" s="15"/>
      <c r="AH62" s="15"/>
      <c r="AI62" s="15"/>
    </row>
    <row r="63" spans="1:35" ht="15.6">
      <c r="A63" s="89" t="s">
        <v>301</v>
      </c>
      <c r="B63" s="87" t="s">
        <v>302</v>
      </c>
      <c r="C63" s="88" t="s">
        <v>205</v>
      </c>
      <c r="D63" s="50" t="s">
        <v>205</v>
      </c>
      <c r="E63" s="50" t="s">
        <v>205</v>
      </c>
      <c r="F63" s="50" t="s">
        <v>205</v>
      </c>
      <c r="G63" s="50" t="s">
        <v>205</v>
      </c>
      <c r="H63" s="50" t="s">
        <v>205</v>
      </c>
      <c r="I63" s="50" t="s">
        <v>205</v>
      </c>
      <c r="J63" s="50" t="s">
        <v>205</v>
      </c>
      <c r="K63" s="50"/>
      <c r="L63" s="50"/>
      <c r="M63" s="50"/>
      <c r="N63" s="50"/>
      <c r="O63" s="50" t="s">
        <v>205</v>
      </c>
      <c r="P63" s="50"/>
      <c r="Q63" s="63"/>
      <c r="R63" s="64"/>
      <c r="S63" s="64"/>
      <c r="T63" s="64"/>
      <c r="U63" s="64"/>
      <c r="V63" s="64"/>
      <c r="W63" s="64"/>
      <c r="X63" s="64"/>
      <c r="Y63" s="64"/>
      <c r="Z63" s="64"/>
      <c r="AA63" s="64"/>
      <c r="AB63" s="64"/>
      <c r="AC63" s="64"/>
      <c r="AD63" s="17"/>
      <c r="AE63" s="56" t="str">
        <f t="shared" si="15"/>
        <v xml:space="preserve">Winter Conditions </v>
      </c>
      <c r="AF63" s="264">
        <f t="shared" si="14"/>
        <v>0</v>
      </c>
      <c r="AG63" s="15"/>
      <c r="AH63" s="15"/>
      <c r="AI63" s="15"/>
    </row>
    <row r="64" spans="1:35" ht="15.6">
      <c r="A64" s="89" t="s">
        <v>303</v>
      </c>
      <c r="B64" s="87" t="s">
        <v>302</v>
      </c>
      <c r="C64" s="88" t="s">
        <v>205</v>
      </c>
      <c r="D64" s="50" t="s">
        <v>205</v>
      </c>
      <c r="E64" s="50" t="s">
        <v>205</v>
      </c>
      <c r="F64" s="50" t="s">
        <v>205</v>
      </c>
      <c r="G64" s="50" t="s">
        <v>205</v>
      </c>
      <c r="H64" s="50" t="s">
        <v>205</v>
      </c>
      <c r="I64" s="50" t="s">
        <v>205</v>
      </c>
      <c r="J64" s="50" t="s">
        <v>205</v>
      </c>
      <c r="K64" s="50"/>
      <c r="L64" s="50"/>
      <c r="M64" s="50"/>
      <c r="N64" s="50"/>
      <c r="O64" s="50" t="s">
        <v>205</v>
      </c>
      <c r="P64" s="50"/>
      <c r="Q64" s="63"/>
      <c r="R64" s="64"/>
      <c r="S64" s="64"/>
      <c r="T64" s="64"/>
      <c r="U64" s="64"/>
      <c r="V64" s="64"/>
      <c r="W64" s="64"/>
      <c r="X64" s="64"/>
      <c r="Y64" s="64"/>
      <c r="Z64" s="64"/>
      <c r="AA64" s="64"/>
      <c r="AB64" s="64"/>
      <c r="AC64" s="64"/>
      <c r="AD64" s="17"/>
      <c r="AE64" s="56" t="str">
        <f t="shared" si="15"/>
        <v>Temp Power and Lighting (M&amp;L)</v>
      </c>
      <c r="AF64" s="264">
        <f t="shared" si="14"/>
        <v>0</v>
      </c>
      <c r="AG64" s="15"/>
      <c r="AH64" s="15"/>
      <c r="AI64" s="15"/>
    </row>
    <row r="65" spans="1:35" ht="15.6">
      <c r="A65" s="89" t="s">
        <v>304</v>
      </c>
      <c r="B65" s="87" t="s">
        <v>268</v>
      </c>
      <c r="C65" s="88" t="s">
        <v>205</v>
      </c>
      <c r="D65" s="53">
        <f t="shared" ref="D65:I65" si="17">20*900</f>
        <v>18000</v>
      </c>
      <c r="E65" s="53">
        <f t="shared" si="17"/>
        <v>18000</v>
      </c>
      <c r="F65" s="53">
        <f t="shared" si="17"/>
        <v>18000</v>
      </c>
      <c r="G65" s="53">
        <f t="shared" si="17"/>
        <v>18000</v>
      </c>
      <c r="H65" s="53">
        <f t="shared" si="17"/>
        <v>18000</v>
      </c>
      <c r="I65" s="53">
        <f t="shared" si="17"/>
        <v>18000</v>
      </c>
      <c r="J65" s="53"/>
      <c r="K65" s="53"/>
      <c r="L65" s="53"/>
      <c r="M65" s="53"/>
      <c r="N65" s="53"/>
      <c r="O65" s="53"/>
      <c r="P65" s="53"/>
      <c r="Q65" s="256"/>
      <c r="R65" s="64"/>
      <c r="S65" s="64"/>
      <c r="T65" s="64"/>
      <c r="U65" s="64"/>
      <c r="V65" s="64"/>
      <c r="W65" s="64"/>
      <c r="X65" s="64"/>
      <c r="Y65" s="64"/>
      <c r="Z65" s="64"/>
      <c r="AA65" s="64"/>
      <c r="AB65" s="64"/>
      <c r="AC65" s="64"/>
      <c r="AD65" s="17"/>
      <c r="AE65" s="56" t="str">
        <f t="shared" si="15"/>
        <v>Flagger</v>
      </c>
      <c r="AF65" s="264">
        <f t="shared" si="14"/>
        <v>108000</v>
      </c>
      <c r="AG65" s="15"/>
      <c r="AH65" s="15"/>
      <c r="AI65" s="15"/>
    </row>
    <row r="66" spans="1:35" ht="15.6">
      <c r="A66" s="89" t="s">
        <v>305</v>
      </c>
      <c r="B66" s="87" t="s">
        <v>302</v>
      </c>
      <c r="C66" s="88" t="s">
        <v>205</v>
      </c>
      <c r="D66" s="50" t="s">
        <v>205</v>
      </c>
      <c r="E66" s="50" t="s">
        <v>205</v>
      </c>
      <c r="F66" s="50" t="s">
        <v>205</v>
      </c>
      <c r="G66" s="50" t="s">
        <v>205</v>
      </c>
      <c r="H66" s="50" t="s">
        <v>205</v>
      </c>
      <c r="I66" s="50" t="s">
        <v>205</v>
      </c>
      <c r="J66" s="50" t="s">
        <v>205</v>
      </c>
      <c r="K66" s="50"/>
      <c r="L66" s="50"/>
      <c r="M66" s="50"/>
      <c r="N66" s="50"/>
      <c r="O66" s="50" t="s">
        <v>205</v>
      </c>
      <c r="P66" s="50"/>
      <c r="Q66" s="63"/>
      <c r="R66" s="64"/>
      <c r="S66" s="64"/>
      <c r="T66" s="64"/>
      <c r="U66" s="64"/>
      <c r="V66" s="64"/>
      <c r="W66" s="64"/>
      <c r="X66" s="64"/>
      <c r="Y66" s="64"/>
      <c r="Z66" s="64"/>
      <c r="AA66" s="64"/>
      <c r="AB66" s="64"/>
      <c r="AC66" s="64"/>
      <c r="AD66" s="17"/>
      <c r="AE66" s="56" t="str">
        <f t="shared" si="15"/>
        <v>Initial Fall Protection</v>
      </c>
      <c r="AF66" s="264">
        <f t="shared" si="14"/>
        <v>0</v>
      </c>
      <c r="AG66" s="15"/>
      <c r="AH66" s="15"/>
      <c r="AI66" s="15"/>
    </row>
    <row r="67" spans="1:35" ht="15.6">
      <c r="A67" s="89" t="s">
        <v>306</v>
      </c>
      <c r="B67" s="87" t="s">
        <v>307</v>
      </c>
      <c r="C67" s="88" t="s">
        <v>205</v>
      </c>
      <c r="D67" s="71" t="s">
        <v>205</v>
      </c>
      <c r="E67" s="71" t="s">
        <v>205</v>
      </c>
      <c r="F67" s="71" t="s">
        <v>205</v>
      </c>
      <c r="G67" s="71" t="s">
        <v>205</v>
      </c>
      <c r="H67" s="71" t="s">
        <v>205</v>
      </c>
      <c r="I67" s="71" t="s">
        <v>205</v>
      </c>
      <c r="J67" s="71" t="s">
        <v>205</v>
      </c>
      <c r="K67" s="71"/>
      <c r="L67" s="71"/>
      <c r="M67" s="71"/>
      <c r="N67" s="71"/>
      <c r="O67" s="71" t="s">
        <v>205</v>
      </c>
      <c r="P67" s="71"/>
      <c r="Q67" s="15"/>
      <c r="R67" s="64"/>
      <c r="S67" s="64"/>
      <c r="T67" s="64"/>
      <c r="U67" s="64"/>
      <c r="V67" s="64"/>
      <c r="W67" s="64"/>
      <c r="X67" s="64"/>
      <c r="Y67" s="64"/>
      <c r="Z67" s="64"/>
      <c r="AA67" s="64"/>
      <c r="AB67" s="64"/>
      <c r="AC67" s="64"/>
      <c r="AD67" s="17"/>
      <c r="AE67" s="56" t="str">
        <f t="shared" si="15"/>
        <v>Permits/Fees</v>
      </c>
      <c r="AF67" s="264">
        <f t="shared" si="14"/>
        <v>0</v>
      </c>
      <c r="AG67" s="15"/>
      <c r="AH67" s="15"/>
      <c r="AI67" s="15"/>
    </row>
    <row r="68" spans="1:35" ht="15.6">
      <c r="A68" s="261" t="s">
        <v>308</v>
      </c>
      <c r="B68" s="260" t="s">
        <v>307</v>
      </c>
      <c r="C68" s="260" t="s">
        <v>205</v>
      </c>
      <c r="D68" s="262" t="s">
        <v>205</v>
      </c>
      <c r="E68" s="262" t="s">
        <v>205</v>
      </c>
      <c r="F68" s="262" t="s">
        <v>205</v>
      </c>
      <c r="G68" s="262" t="s">
        <v>205</v>
      </c>
      <c r="H68" s="262" t="s">
        <v>205</v>
      </c>
      <c r="I68" s="262" t="s">
        <v>205</v>
      </c>
      <c r="J68" s="262" t="s">
        <v>205</v>
      </c>
      <c r="K68" s="262"/>
      <c r="L68" s="262"/>
      <c r="M68" s="262"/>
      <c r="N68" s="262"/>
      <c r="O68" s="262" t="s">
        <v>205</v>
      </c>
      <c r="P68" s="262"/>
      <c r="Q68" s="262"/>
      <c r="R68" s="263"/>
      <c r="S68" s="64"/>
      <c r="T68" s="64"/>
      <c r="U68" s="64"/>
      <c r="V68" s="64"/>
      <c r="W68" s="64"/>
      <c r="X68" s="64"/>
      <c r="Y68" s="64"/>
      <c r="Z68" s="64"/>
      <c r="AA68" s="64"/>
      <c r="AB68" s="64"/>
      <c r="AC68" s="64"/>
      <c r="AD68" s="17"/>
      <c r="AE68" s="56" t="str">
        <f t="shared" si="15"/>
        <v>Lane closures (Permit costs)</v>
      </c>
      <c r="AF68" s="90">
        <f t="shared" si="14"/>
        <v>0</v>
      </c>
      <c r="AG68" s="15"/>
      <c r="AH68" s="15"/>
      <c r="AI68" s="15"/>
    </row>
    <row r="69" spans="1:35" ht="15.6">
      <c r="A69" s="91" t="s">
        <v>309</v>
      </c>
      <c r="B69" s="63" t="s">
        <v>205</v>
      </c>
      <c r="C69" s="50" t="s">
        <v>205</v>
      </c>
      <c r="D69" s="53">
        <f t="shared" ref="D69:Q69" si="18">SUM(D34:D68)</f>
        <v>94418</v>
      </c>
      <c r="E69" s="53">
        <f t="shared" si="18"/>
        <v>22724</v>
      </c>
      <c r="F69" s="53">
        <f t="shared" si="18"/>
        <v>23224</v>
      </c>
      <c r="G69" s="53">
        <f t="shared" si="18"/>
        <v>22724</v>
      </c>
      <c r="H69" s="53">
        <f t="shared" si="18"/>
        <v>23444</v>
      </c>
      <c r="I69" s="53">
        <f t="shared" si="18"/>
        <v>24194</v>
      </c>
      <c r="J69" s="53">
        <f t="shared" si="18"/>
        <v>7044</v>
      </c>
      <c r="K69" s="53">
        <f t="shared" si="18"/>
        <v>7544</v>
      </c>
      <c r="L69" s="53">
        <f t="shared" si="18"/>
        <v>8044</v>
      </c>
      <c r="M69" s="53">
        <f t="shared" si="18"/>
        <v>7544</v>
      </c>
      <c r="N69" s="53">
        <f t="shared" si="18"/>
        <v>42456</v>
      </c>
      <c r="O69" s="53">
        <f t="shared" si="18"/>
        <v>42956</v>
      </c>
      <c r="P69" s="53">
        <f t="shared" si="18"/>
        <v>0</v>
      </c>
      <c r="Q69" s="256">
        <f t="shared" si="18"/>
        <v>0</v>
      </c>
      <c r="R69" s="258">
        <f t="shared" ref="R69:AC69" si="19">SUM(R34:R68)</f>
        <v>0</v>
      </c>
      <c r="S69" s="258">
        <f t="shared" si="19"/>
        <v>0</v>
      </c>
      <c r="T69" s="258">
        <f t="shared" si="19"/>
        <v>0</v>
      </c>
      <c r="U69" s="258">
        <f t="shared" si="19"/>
        <v>0</v>
      </c>
      <c r="V69" s="258">
        <f t="shared" si="19"/>
        <v>0</v>
      </c>
      <c r="W69" s="258">
        <f t="shared" si="19"/>
        <v>0</v>
      </c>
      <c r="X69" s="258">
        <f t="shared" si="19"/>
        <v>0</v>
      </c>
      <c r="Y69" s="258">
        <f t="shared" si="19"/>
        <v>0</v>
      </c>
      <c r="Z69" s="258">
        <f t="shared" si="19"/>
        <v>0</v>
      </c>
      <c r="AA69" s="258">
        <f t="shared" si="19"/>
        <v>0</v>
      </c>
      <c r="AB69" s="258">
        <f t="shared" si="19"/>
        <v>0</v>
      </c>
      <c r="AC69" s="258">
        <f t="shared" si="19"/>
        <v>0</v>
      </c>
      <c r="AD69" s="17"/>
      <c r="AE69" s="92" t="s">
        <v>309</v>
      </c>
      <c r="AF69" s="93">
        <f>SUM(AF34:AF68)</f>
        <v>326316</v>
      </c>
      <c r="AG69" s="15"/>
      <c r="AH69" s="15"/>
      <c r="AI69" s="15"/>
    </row>
    <row r="70" spans="1:35" ht="21">
      <c r="A70" s="46" t="s">
        <v>240</v>
      </c>
      <c r="B70" s="94" t="s">
        <v>205</v>
      </c>
      <c r="C70" s="94" t="s">
        <v>205</v>
      </c>
      <c r="D70" s="47" t="s">
        <v>205</v>
      </c>
      <c r="E70" s="47" t="s">
        <v>205</v>
      </c>
      <c r="F70" s="47" t="s">
        <v>205</v>
      </c>
      <c r="G70" s="47" t="s">
        <v>205</v>
      </c>
      <c r="H70" s="47" t="s">
        <v>205</v>
      </c>
      <c r="I70" s="47" t="s">
        <v>205</v>
      </c>
      <c r="J70" s="47" t="s">
        <v>205</v>
      </c>
      <c r="K70" s="47"/>
      <c r="L70" s="47"/>
      <c r="M70" s="47"/>
      <c r="N70" s="47"/>
      <c r="O70" s="47" t="s">
        <v>205</v>
      </c>
      <c r="P70" s="47" t="s">
        <v>205</v>
      </c>
      <c r="Q70" s="47" t="s">
        <v>205</v>
      </c>
      <c r="R70" s="257" t="s">
        <v>205</v>
      </c>
      <c r="S70" s="257" t="s">
        <v>205</v>
      </c>
      <c r="T70" s="257" t="s">
        <v>205</v>
      </c>
      <c r="U70" s="257" t="s">
        <v>205</v>
      </c>
      <c r="V70" s="257" t="s">
        <v>205</v>
      </c>
      <c r="W70" s="257" t="s">
        <v>205</v>
      </c>
      <c r="X70" s="257" t="s">
        <v>205</v>
      </c>
      <c r="Y70" s="257" t="s">
        <v>205</v>
      </c>
      <c r="Z70" s="257" t="s">
        <v>205</v>
      </c>
      <c r="AA70" s="257" t="s">
        <v>205</v>
      </c>
      <c r="AB70" s="257" t="s">
        <v>205</v>
      </c>
      <c r="AC70" s="257" t="s">
        <v>205</v>
      </c>
      <c r="AD70" s="15"/>
      <c r="AE70" s="95" t="s">
        <v>310</v>
      </c>
      <c r="AF70" s="96">
        <f>AF69+AI30+AG70</f>
        <v>1301431.6666666665</v>
      </c>
      <c r="AG70" s="15">
        <v>259769</v>
      </c>
      <c r="AH70" s="15"/>
      <c r="AI70" s="15"/>
    </row>
    <row r="71" spans="1:35">
      <c r="AF71" t="s">
        <v>311</v>
      </c>
    </row>
  </sheetData>
  <mergeCells count="5">
    <mergeCell ref="AG30:AH30"/>
    <mergeCell ref="A31:A33"/>
    <mergeCell ref="A1:Q1"/>
    <mergeCell ref="A2:Q2"/>
    <mergeCell ref="A3:A5"/>
  </mergeCells>
  <conditionalFormatting sqref="D10:AC10">
    <cfRule type="cellIs" dxfId="39" priority="1" operator="greaterThan">
      <formula>0</formula>
    </cfRule>
    <cfRule type="cellIs" dxfId="38" priority="2" operator="greaterThan">
      <formula>0</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7E4571-5787-43C1-9111-C04222B46F1F}">
  <dimension ref="E7:I8"/>
  <sheetViews>
    <sheetView workbookViewId="0">
      <selection activeCell="I17" sqref="I17"/>
    </sheetView>
  </sheetViews>
  <sheetFormatPr defaultRowHeight="14.45"/>
  <cols>
    <col min="6" max="6" width="9.7109375" bestFit="1" customWidth="1"/>
    <col min="8" max="8" width="13.5703125" bestFit="1" customWidth="1"/>
    <col min="9" max="9" width="24.28515625" customWidth="1"/>
  </cols>
  <sheetData>
    <row r="7" spans="5:9">
      <c r="E7" t="s">
        <v>312</v>
      </c>
      <c r="F7" t="s">
        <v>313</v>
      </c>
      <c r="G7" t="s">
        <v>314</v>
      </c>
      <c r="H7" t="s">
        <v>315</v>
      </c>
      <c r="I7" t="s">
        <v>316</v>
      </c>
    </row>
    <row r="8" spans="5:9">
      <c r="E8">
        <v>5</v>
      </c>
      <c r="F8" s="521">
        <v>6380</v>
      </c>
      <c r="G8" t="s">
        <v>317</v>
      </c>
      <c r="H8" t="s">
        <v>318</v>
      </c>
      <c r="I8" t="s">
        <v>319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520DA2-5B75-4A2D-A321-5DEB1FC7067B}">
  <sheetPr filterMode="1">
    <pageSetUpPr fitToPage="1"/>
  </sheetPr>
  <dimension ref="A1:XFD241"/>
  <sheetViews>
    <sheetView zoomScale="85" zoomScaleNormal="85" workbookViewId="0">
      <pane xSplit="2" topLeftCell="E1" activePane="topRight" state="frozen"/>
      <selection pane="topRight" activeCell="G70" sqref="G70"/>
      <selection activeCell="A17" sqref="A17"/>
    </sheetView>
  </sheetViews>
  <sheetFormatPr defaultColWidth="18.7109375" defaultRowHeight="15.75" customHeight="1"/>
  <cols>
    <col min="1" max="1" width="11.5703125" style="207" customWidth="1"/>
    <col min="2" max="2" width="80" style="207" customWidth="1"/>
    <col min="3" max="3" width="10" style="207" customWidth="1"/>
    <col min="4" max="4" width="12.28515625" style="207" customWidth="1"/>
    <col min="5" max="5" width="35.140625" style="280" customWidth="1"/>
    <col min="6" max="6" width="5.28515625" style="284" customWidth="1"/>
    <col min="7" max="7" width="25.28515625" style="207" bestFit="1" customWidth="1"/>
    <col min="8" max="8" width="31.5703125" style="284" bestFit="1" customWidth="1"/>
    <col min="9" max="9" width="41.140625" style="207" bestFit="1" customWidth="1"/>
    <col min="10" max="10" width="43.28515625" style="284" customWidth="1"/>
    <col min="11" max="11" width="45.42578125" style="282" customWidth="1"/>
    <col min="12" max="12" width="44.140625" style="284" customWidth="1"/>
    <col min="13" max="13" width="39" style="282" customWidth="1"/>
    <col min="14" max="14" width="44.42578125" style="284" customWidth="1"/>
    <col min="15" max="15" width="39" style="282" customWidth="1"/>
    <col min="16" max="16" width="44.140625" style="284" customWidth="1"/>
    <col min="17" max="17" width="39" style="282" customWidth="1"/>
    <col min="18" max="18" width="44" style="284" customWidth="1"/>
    <col min="19" max="19" width="39" style="290" customWidth="1"/>
    <col min="20" max="20" width="44.42578125" style="284" customWidth="1"/>
    <col min="21" max="21" width="41.140625" style="282" customWidth="1"/>
    <col min="22" max="22" width="22.5703125" style="585" hidden="1" customWidth="1"/>
    <col min="23" max="23" width="41.140625" style="191" customWidth="1"/>
    <col min="24" max="28" width="41.140625" style="147" customWidth="1"/>
    <col min="29" max="29" width="31.28515625" style="147" customWidth="1"/>
    <col min="30" max="30" width="36.5703125" style="147" customWidth="1"/>
    <col min="31" max="31" width="28.140625" style="147" customWidth="1"/>
    <col min="32" max="32" width="34.28515625" style="147" customWidth="1"/>
    <col min="33" max="33" width="22.85546875" style="147" bestFit="1" customWidth="1"/>
    <col min="34" max="16384" width="18.7109375" style="147"/>
  </cols>
  <sheetData>
    <row r="1" spans="1:34 16383:16384" s="120" customFormat="1" ht="30.6">
      <c r="B1" s="121"/>
      <c r="C1" s="468" t="s">
        <v>320</v>
      </c>
      <c r="D1" s="469" t="s">
        <v>321</v>
      </c>
      <c r="E1" s="470" t="s">
        <v>322</v>
      </c>
      <c r="F1" s="469" t="s">
        <v>323</v>
      </c>
      <c r="G1" s="471" t="s">
        <v>277</v>
      </c>
      <c r="H1" s="472" t="s">
        <v>324</v>
      </c>
      <c r="I1" s="473" t="s">
        <v>277</v>
      </c>
      <c r="J1" s="473" t="s">
        <v>277</v>
      </c>
      <c r="K1" s="473" t="s">
        <v>277</v>
      </c>
      <c r="L1" s="472" t="s">
        <v>277</v>
      </c>
      <c r="M1" s="473" t="s">
        <v>277</v>
      </c>
      <c r="N1" s="559" t="s">
        <v>325</v>
      </c>
      <c r="O1" s="475" t="s">
        <v>277</v>
      </c>
      <c r="P1" s="476" t="s">
        <v>277</v>
      </c>
      <c r="Q1" s="126" t="s">
        <v>326</v>
      </c>
      <c r="R1" s="474" t="s">
        <v>326</v>
      </c>
      <c r="S1" s="475" t="s">
        <v>326</v>
      </c>
      <c r="T1" s="472" t="s">
        <v>326</v>
      </c>
      <c r="U1" s="129" t="s">
        <v>277</v>
      </c>
      <c r="V1" s="574" t="s">
        <v>323</v>
      </c>
      <c r="W1" s="129" t="s">
        <v>324</v>
      </c>
      <c r="X1" s="120" t="s">
        <v>277</v>
      </c>
      <c r="Y1" s="120" t="s">
        <v>53</v>
      </c>
      <c r="Z1" s="120" t="s">
        <v>326</v>
      </c>
      <c r="AA1" s="120" t="s">
        <v>327</v>
      </c>
      <c r="AB1" s="120" t="s">
        <v>328</v>
      </c>
      <c r="AC1" s="120" t="s">
        <v>277</v>
      </c>
      <c r="AD1" s="120" t="s">
        <v>285</v>
      </c>
      <c r="AE1" s="120" t="s">
        <v>326</v>
      </c>
      <c r="AF1" s="120" t="s">
        <v>329</v>
      </c>
      <c r="AG1" s="120" t="s">
        <v>329</v>
      </c>
      <c r="AH1" s="120" t="s">
        <v>330</v>
      </c>
    </row>
    <row r="2" spans="1:34 16383:16384" s="131" customFormat="1" ht="15.6">
      <c r="A2" s="131" t="s">
        <v>161</v>
      </c>
      <c r="B2" s="132"/>
      <c r="C2" s="477"/>
      <c r="D2" s="478"/>
      <c r="E2" s="479"/>
      <c r="F2" s="478"/>
      <c r="G2" s="480" t="s">
        <v>331</v>
      </c>
      <c r="H2" s="481" t="s">
        <v>332</v>
      </c>
      <c r="I2" s="482" t="s">
        <v>333</v>
      </c>
      <c r="J2" s="483" t="s">
        <v>47</v>
      </c>
      <c r="K2" s="480" t="s">
        <v>47</v>
      </c>
      <c r="L2" s="481" t="s">
        <v>334</v>
      </c>
      <c r="M2" s="136" t="s">
        <v>331</v>
      </c>
      <c r="N2" s="483" t="s">
        <v>335</v>
      </c>
      <c r="O2" s="480" t="s">
        <v>336</v>
      </c>
      <c r="P2" s="484" t="s">
        <v>337</v>
      </c>
      <c r="Q2" s="137" t="s">
        <v>338</v>
      </c>
      <c r="R2" s="483" t="s">
        <v>339</v>
      </c>
      <c r="S2" s="475" t="s">
        <v>340</v>
      </c>
      <c r="T2" s="472" t="s">
        <v>48</v>
      </c>
      <c r="U2" s="136" t="s">
        <v>341</v>
      </c>
      <c r="V2" s="575"/>
      <c r="W2" s="136" t="s">
        <v>342</v>
      </c>
      <c r="X2" s="131" t="s">
        <v>343</v>
      </c>
      <c r="Y2" s="131" t="s">
        <v>53</v>
      </c>
      <c r="Z2" s="131" t="s">
        <v>344</v>
      </c>
      <c r="AA2" s="131" t="s">
        <v>45</v>
      </c>
      <c r="AB2" s="131" t="s">
        <v>345</v>
      </c>
      <c r="AC2" s="131" t="s">
        <v>346</v>
      </c>
      <c r="AD2" s="131" t="s">
        <v>347</v>
      </c>
      <c r="AE2" s="131" t="s">
        <v>348</v>
      </c>
      <c r="AF2" s="131" t="s">
        <v>349</v>
      </c>
      <c r="AG2" s="131" t="s">
        <v>350</v>
      </c>
      <c r="AH2" s="131" t="s">
        <v>351</v>
      </c>
    </row>
    <row r="3" spans="1:34 16383:16384" s="139" customFormat="1" ht="15.6">
      <c r="B3" s="141" t="s">
        <v>352</v>
      </c>
      <c r="C3" s="477"/>
      <c r="D3" s="478"/>
      <c r="E3" s="479"/>
      <c r="F3" s="478"/>
      <c r="G3" s="480" t="s">
        <v>353</v>
      </c>
      <c r="H3" s="481" t="s">
        <v>354</v>
      </c>
      <c r="I3" s="482" t="s">
        <v>355</v>
      </c>
      <c r="J3" s="483" t="s">
        <v>356</v>
      </c>
      <c r="K3" s="480"/>
      <c r="L3" s="481" t="s">
        <v>357</v>
      </c>
      <c r="M3" s="136" t="s">
        <v>358</v>
      </c>
      <c r="N3" s="483" t="s">
        <v>359</v>
      </c>
      <c r="O3" s="480" t="s">
        <v>360</v>
      </c>
      <c r="P3" s="484" t="s">
        <v>361</v>
      </c>
      <c r="Q3" s="524" t="s">
        <v>362</v>
      </c>
      <c r="R3" s="483" t="s">
        <v>363</v>
      </c>
      <c r="S3" s="475" t="s">
        <v>364</v>
      </c>
      <c r="T3" s="472" t="s">
        <v>365</v>
      </c>
      <c r="U3" s="136" t="s">
        <v>366</v>
      </c>
      <c r="V3" s="575"/>
      <c r="W3" s="136" t="s">
        <v>367</v>
      </c>
      <c r="AE3" s="139" t="s">
        <v>368</v>
      </c>
    </row>
    <row r="4" spans="1:34 16383:16384" s="139" customFormat="1" ht="15.6">
      <c r="B4" s="141" t="s">
        <v>369</v>
      </c>
      <c r="C4" s="477"/>
      <c r="D4" s="478"/>
      <c r="E4" s="479"/>
      <c r="F4" s="478"/>
      <c r="G4" s="480" t="s">
        <v>370</v>
      </c>
      <c r="H4" s="481" t="s">
        <v>371</v>
      </c>
      <c r="I4" s="482" t="s">
        <v>372</v>
      </c>
      <c r="J4" s="483" t="s">
        <v>373</v>
      </c>
      <c r="K4" s="480"/>
      <c r="L4" s="481" t="s">
        <v>374</v>
      </c>
      <c r="M4" s="136" t="s">
        <v>375</v>
      </c>
      <c r="N4" s="483" t="s">
        <v>376</v>
      </c>
      <c r="O4" s="480" t="s">
        <v>377</v>
      </c>
      <c r="P4" s="484" t="s">
        <v>378</v>
      </c>
      <c r="Q4" s="137" t="s">
        <v>53</v>
      </c>
      <c r="R4" s="483" t="s">
        <v>379</v>
      </c>
      <c r="S4" s="475" t="s">
        <v>380</v>
      </c>
      <c r="T4" s="472" t="s">
        <v>381</v>
      </c>
      <c r="U4" s="136" t="s">
        <v>382</v>
      </c>
      <c r="V4" s="575"/>
      <c r="W4" s="136" t="s">
        <v>383</v>
      </c>
      <c r="AE4" s="139" t="s">
        <v>384</v>
      </c>
    </row>
    <row r="5" spans="1:34 16383:16384" s="139" customFormat="1" ht="15.6">
      <c r="B5" s="141" t="s">
        <v>385</v>
      </c>
      <c r="C5" s="477"/>
      <c r="D5" s="478"/>
      <c r="E5" s="479"/>
      <c r="F5" s="478"/>
      <c r="G5" s="509" t="s">
        <v>386</v>
      </c>
      <c r="H5" s="519" t="s">
        <v>387</v>
      </c>
      <c r="I5" s="514" t="s">
        <v>388</v>
      </c>
      <c r="J5" s="547" t="s">
        <v>389</v>
      </c>
      <c r="K5" s="480"/>
      <c r="L5" s="519" t="s">
        <v>390</v>
      </c>
      <c r="M5" s="513" t="s">
        <v>391</v>
      </c>
      <c r="N5" s="547" t="s">
        <v>392</v>
      </c>
      <c r="O5" s="509" t="s">
        <v>393</v>
      </c>
      <c r="P5" s="517" t="s">
        <v>394</v>
      </c>
      <c r="Q5" s="524" t="s">
        <v>395</v>
      </c>
      <c r="R5" s="547" t="s">
        <v>396</v>
      </c>
      <c r="S5" s="518" t="s">
        <v>397</v>
      </c>
      <c r="T5" s="561" t="s">
        <v>398</v>
      </c>
      <c r="U5" s="513" t="s">
        <v>399</v>
      </c>
      <c r="V5" s="575"/>
      <c r="W5" s="513" t="s">
        <v>400</v>
      </c>
      <c r="AE5" s="553" t="s">
        <v>401</v>
      </c>
    </row>
    <row r="6" spans="1:34 16383:16384" s="317" customFormat="1" ht="15.6">
      <c r="B6" s="318" t="s">
        <v>163</v>
      </c>
      <c r="C6" s="485"/>
      <c r="D6" s="486"/>
      <c r="E6" s="486"/>
      <c r="F6" s="486"/>
      <c r="G6" s="487"/>
      <c r="H6" s="488">
        <v>46036</v>
      </c>
      <c r="I6" s="489"/>
      <c r="J6" s="490">
        <v>46037</v>
      </c>
      <c r="K6" s="487"/>
      <c r="L6" s="488">
        <v>46037</v>
      </c>
      <c r="M6" s="491"/>
      <c r="N6" s="490">
        <v>46387</v>
      </c>
      <c r="O6" s="487">
        <v>46031</v>
      </c>
      <c r="P6" s="488"/>
      <c r="Q6" s="322">
        <v>46037</v>
      </c>
      <c r="R6" s="490">
        <v>46037</v>
      </c>
      <c r="S6" s="492"/>
      <c r="T6" s="493">
        <v>46034</v>
      </c>
      <c r="U6" s="491">
        <v>46037</v>
      </c>
      <c r="V6" s="576"/>
      <c r="W6" s="491">
        <v>46038</v>
      </c>
      <c r="AE6" s="317">
        <v>46042</v>
      </c>
    </row>
    <row r="7" spans="1:34 16383:16384" ht="15.6">
      <c r="A7" s="147"/>
      <c r="B7" s="141" t="s">
        <v>402</v>
      </c>
      <c r="C7" s="477"/>
      <c r="D7" s="478"/>
      <c r="E7" s="479"/>
      <c r="F7" s="478"/>
      <c r="G7" s="480"/>
      <c r="H7" s="494"/>
      <c r="I7" s="482"/>
      <c r="J7" s="495"/>
      <c r="K7" s="480"/>
      <c r="L7" s="494"/>
      <c r="M7" s="484"/>
      <c r="N7" s="495"/>
      <c r="O7" s="480"/>
      <c r="P7" s="494"/>
      <c r="Q7" s="484"/>
      <c r="R7" s="495"/>
      <c r="S7" s="475"/>
      <c r="T7" s="472"/>
      <c r="U7" s="484"/>
      <c r="V7" s="577"/>
      <c r="W7" s="147"/>
    </row>
    <row r="8" spans="1:34 16383:16384" ht="15.6">
      <c r="A8" s="147"/>
      <c r="B8" s="141" t="s">
        <v>403</v>
      </c>
      <c r="C8" s="149"/>
      <c r="D8" s="143"/>
      <c r="E8" s="144"/>
      <c r="F8" s="143"/>
      <c r="G8" s="145"/>
      <c r="H8" s="148"/>
      <c r="I8" s="146"/>
      <c r="J8" s="147"/>
      <c r="K8" s="136"/>
      <c r="L8" s="148"/>
      <c r="M8" s="140"/>
      <c r="N8" s="147"/>
      <c r="O8" s="136"/>
      <c r="P8" s="148"/>
      <c r="Q8" s="140"/>
      <c r="R8" s="147"/>
      <c r="S8" s="129"/>
      <c r="T8" s="126"/>
      <c r="U8" s="140"/>
      <c r="V8" s="578"/>
      <c r="W8" s="147"/>
    </row>
    <row r="9" spans="1:34 16383:16384" s="155" customFormat="1" ht="15.6">
      <c r="A9" s="150" t="s">
        <v>404</v>
      </c>
      <c r="B9" s="151" t="s">
        <v>405</v>
      </c>
      <c r="C9" s="152"/>
      <c r="D9" s="153"/>
      <c r="E9" s="195">
        <f>SUM(E11:E307)</f>
        <v>121952</v>
      </c>
      <c r="F9" s="153" t="s">
        <v>406</v>
      </c>
      <c r="G9" s="145">
        <f>SUM(G11:G307)</f>
        <v>0</v>
      </c>
      <c r="H9" s="522">
        <f ca="1">SUM(H10:H48)</f>
        <v>0</v>
      </c>
      <c r="I9" s="146">
        <f>SUM(I11:I307)</f>
        <v>0</v>
      </c>
      <c r="J9" s="146">
        <f>J45</f>
        <v>47900</v>
      </c>
      <c r="K9" s="615">
        <v>41700</v>
      </c>
      <c r="L9" s="154"/>
      <c r="M9" s="140">
        <f>SUM(M11:M307)</f>
        <v>0</v>
      </c>
      <c r="O9" s="136">
        <f>SUM(O11:O307)</f>
        <v>0</v>
      </c>
      <c r="P9" s="154"/>
      <c r="Q9" s="140">
        <f>SUM(Q11:Q307)</f>
        <v>55749</v>
      </c>
      <c r="S9" s="129">
        <f>SUM(S11:S307)</f>
        <v>0</v>
      </c>
      <c r="T9" s="616">
        <f>T40</f>
        <v>21238</v>
      </c>
      <c r="U9" s="140">
        <f>SUM(U11:U307)</f>
        <v>0</v>
      </c>
      <c r="V9" s="579"/>
      <c r="W9" s="140">
        <f t="shared" ref="W9:AD9" si="0">SUM(W11:W307)</f>
        <v>34900</v>
      </c>
      <c r="X9" s="140">
        <f t="shared" si="0"/>
        <v>119990</v>
      </c>
      <c r="Y9" s="140">
        <f t="shared" si="0"/>
        <v>0</v>
      </c>
      <c r="Z9" s="140">
        <f t="shared" si="0"/>
        <v>52547</v>
      </c>
      <c r="AA9" s="615">
        <f t="shared" si="0"/>
        <v>30000</v>
      </c>
      <c r="AB9" s="140">
        <f t="shared" si="0"/>
        <v>129500</v>
      </c>
      <c r="AC9" s="140">
        <f t="shared" si="0"/>
        <v>0</v>
      </c>
      <c r="AD9" s="140">
        <f t="shared" si="0"/>
        <v>20700</v>
      </c>
      <c r="AE9" s="155">
        <f>AE40</f>
        <v>28115</v>
      </c>
      <c r="AF9" s="556">
        <f>SUM(AF40:AF48)</f>
        <v>38900</v>
      </c>
      <c r="AG9" s="556">
        <f>SUM(AG21:AG51)</f>
        <v>43954</v>
      </c>
      <c r="AH9" s="556">
        <f>SUM(AH21:AH64)</f>
        <v>55775</v>
      </c>
      <c r="XFC9" s="197" t="str">
        <f ca="1">IF(XFD9="**","ERROR","")</f>
        <v/>
      </c>
      <c r="XFD9" s="196" t="str">
        <f ca="1">CONCATENATE(F9,H9,J9,L9,N9,P9,R9,T9,V9)</f>
        <v>021238</v>
      </c>
    </row>
    <row r="10" spans="1:34 16383:16384" s="158" customFormat="1" ht="15.6">
      <c r="A10" s="157" t="s">
        <v>30</v>
      </c>
      <c r="E10" s="159"/>
      <c r="G10" s="159"/>
      <c r="I10" s="159"/>
      <c r="K10" s="159"/>
      <c r="M10" s="159"/>
      <c r="O10" s="159"/>
      <c r="Q10" s="159"/>
      <c r="S10" s="159"/>
      <c r="U10" s="159"/>
    </row>
    <row r="11" spans="1:34 16383:16384" s="171" customFormat="1" ht="15.6" hidden="1">
      <c r="A11" s="161"/>
      <c r="B11" s="162" t="s">
        <v>407</v>
      </c>
      <c r="C11" s="163"/>
      <c r="D11" s="164"/>
      <c r="E11" s="165"/>
      <c r="F11" s="199" t="str">
        <f>IF($F$9="*",IF(E11&gt;0,"*",""),"")</f>
        <v/>
      </c>
      <c r="G11" s="166"/>
      <c r="H11" s="200" t="str">
        <f ca="1">IF($H$9="*",IF(G11&gt;0,"*",""),"")</f>
        <v/>
      </c>
      <c r="I11" s="167"/>
      <c r="J11" s="201" t="str">
        <f>IF($J$9="*",IF(I11&gt;0,"*",""),"")</f>
        <v/>
      </c>
      <c r="K11" s="168"/>
      <c r="L11" s="200" t="str">
        <f>IF($L$9="*",IF(K11&gt;0,"*",""),"")</f>
        <v/>
      </c>
      <c r="M11" s="169"/>
      <c r="N11" s="201" t="str">
        <f>IF($N$9="*",IF(M11&gt;0,"*",""),"")</f>
        <v/>
      </c>
      <c r="O11" s="168"/>
      <c r="P11" s="200" t="str">
        <f>IF($P$9="*",IF(O11&gt;0,"*",""),"")</f>
        <v/>
      </c>
      <c r="Q11" s="169"/>
      <c r="R11" s="201" t="str">
        <f>IF($R$9="*",IF(Q11&gt;0,"*",""),"")</f>
        <v/>
      </c>
      <c r="S11" s="129"/>
      <c r="T11" s="202" t="str">
        <f>IF($T$9="*",IF(S11&gt;0,"*",""),"")</f>
        <v/>
      </c>
      <c r="U11" s="169"/>
      <c r="V11" s="201" t="str">
        <f>IF($V$9="*",IF(U11&gt;0,"*",""),"")</f>
        <v/>
      </c>
    </row>
    <row r="12" spans="1:34 16383:16384" ht="15.6" hidden="1">
      <c r="A12" s="172"/>
      <c r="B12" s="173" t="s">
        <v>408</v>
      </c>
      <c r="C12" s="174"/>
      <c r="D12" s="175"/>
      <c r="E12" s="164"/>
      <c r="F12" s="199" t="str">
        <f>IF($F$9="*",IF(E12&gt;0,"*",""),"")</f>
        <v/>
      </c>
      <c r="G12" s="176"/>
      <c r="H12" s="200" t="str">
        <f t="shared" ref="H12:H38" ca="1" si="1">IF($H$9="*",IF(G12&gt;0,"*",""),"")</f>
        <v/>
      </c>
      <c r="I12" s="177"/>
      <c r="J12" s="201" t="str">
        <f t="shared" ref="J12:J38" si="2">IF($J$9="*",IF(I12&gt;0,"*",""),"")</f>
        <v/>
      </c>
      <c r="K12" s="136"/>
      <c r="L12" s="200" t="str">
        <f t="shared" ref="L12:L38" si="3">IF($L$9="*",IF(K12&gt;0,"*",""),"")</f>
        <v/>
      </c>
      <c r="M12" s="140"/>
      <c r="N12" s="201" t="str">
        <f t="shared" ref="N12:N38" si="4">IF($N$9="*",IF(M12&gt;0,"*",""),"")</f>
        <v/>
      </c>
      <c r="O12" s="136"/>
      <c r="P12" s="200" t="str">
        <f t="shared" ref="P12:P38" si="5">IF($P$9="*",IF(O12&gt;0,"*",""),"")</f>
        <v/>
      </c>
      <c r="Q12" s="140"/>
      <c r="R12" s="201" t="str">
        <f t="shared" ref="R12:R38" si="6">IF($R$9="*",IF(Q12&gt;0,"*",""),"")</f>
        <v/>
      </c>
      <c r="S12" s="129"/>
      <c r="T12" s="202" t="str">
        <f t="shared" ref="T12:T41" si="7">IF($T$9="*",IF(S12&gt;0,"*",""),"")</f>
        <v/>
      </c>
      <c r="U12" s="140"/>
      <c r="V12" s="201" t="str">
        <f t="shared" ref="V12:V38" si="8">IF($V$9="*",IF(U12&gt;0,"*",""),"")</f>
        <v/>
      </c>
      <c r="W12" s="147"/>
    </row>
    <row r="13" spans="1:34 16383:16384" ht="15.6" hidden="1">
      <c r="A13" s="172"/>
      <c r="B13" s="173" t="s">
        <v>409</v>
      </c>
      <c r="C13" s="174"/>
      <c r="D13" s="175"/>
      <c r="E13" s="164"/>
      <c r="F13" s="199" t="str">
        <f t="shared" ref="F13:F38" si="9">IF($F$9="*",IF(E13&gt;0,"*",""),"")</f>
        <v/>
      </c>
      <c r="G13" s="176"/>
      <c r="H13" s="200" t="str">
        <f t="shared" ca="1" si="1"/>
        <v/>
      </c>
      <c r="I13" s="177"/>
      <c r="J13" s="201" t="str">
        <f t="shared" si="2"/>
        <v/>
      </c>
      <c r="K13" s="136"/>
      <c r="L13" s="200" t="str">
        <f t="shared" si="3"/>
        <v/>
      </c>
      <c r="M13" s="140"/>
      <c r="N13" s="201" t="str">
        <f t="shared" si="4"/>
        <v/>
      </c>
      <c r="O13" s="136"/>
      <c r="P13" s="200" t="str">
        <f t="shared" si="5"/>
        <v/>
      </c>
      <c r="Q13" s="140"/>
      <c r="R13" s="201" t="str">
        <f t="shared" si="6"/>
        <v/>
      </c>
      <c r="S13" s="129"/>
      <c r="T13" s="202" t="str">
        <f t="shared" si="7"/>
        <v/>
      </c>
      <c r="U13" s="140"/>
      <c r="V13" s="201" t="str">
        <f t="shared" si="8"/>
        <v/>
      </c>
      <c r="W13" s="147"/>
    </row>
    <row r="14" spans="1:34 16383:16384" ht="15.6" hidden="1">
      <c r="A14" s="172"/>
      <c r="B14" s="173" t="s">
        <v>410</v>
      </c>
      <c r="C14" s="174"/>
      <c r="D14" s="175"/>
      <c r="E14" s="164"/>
      <c r="F14" s="199" t="str">
        <f t="shared" si="9"/>
        <v/>
      </c>
      <c r="G14" s="176"/>
      <c r="H14" s="200" t="str">
        <f t="shared" ca="1" si="1"/>
        <v/>
      </c>
      <c r="I14" s="177"/>
      <c r="J14" s="201" t="str">
        <f t="shared" si="2"/>
        <v/>
      </c>
      <c r="K14" s="136"/>
      <c r="L14" s="200" t="str">
        <f t="shared" si="3"/>
        <v/>
      </c>
      <c r="M14" s="140"/>
      <c r="N14" s="201" t="str">
        <f t="shared" si="4"/>
        <v/>
      </c>
      <c r="O14" s="136"/>
      <c r="P14" s="200" t="str">
        <f t="shared" si="5"/>
        <v/>
      </c>
      <c r="Q14" s="140"/>
      <c r="R14" s="201" t="str">
        <f t="shared" si="6"/>
        <v/>
      </c>
      <c r="S14" s="129"/>
      <c r="T14" s="202" t="str">
        <f t="shared" si="7"/>
        <v/>
      </c>
      <c r="U14" s="140"/>
      <c r="V14" s="201" t="str">
        <f t="shared" si="8"/>
        <v/>
      </c>
      <c r="W14" s="147"/>
    </row>
    <row r="15" spans="1:34 16383:16384" ht="15.6" hidden="1">
      <c r="A15" s="172"/>
      <c r="B15" s="173" t="s">
        <v>411</v>
      </c>
      <c r="C15" s="174"/>
      <c r="D15" s="175"/>
      <c r="E15" s="164"/>
      <c r="F15" s="199" t="str">
        <f t="shared" si="9"/>
        <v/>
      </c>
      <c r="G15" s="176"/>
      <c r="H15" s="200" t="str">
        <f t="shared" ca="1" si="1"/>
        <v/>
      </c>
      <c r="I15" s="177"/>
      <c r="J15" s="201" t="str">
        <f t="shared" si="2"/>
        <v/>
      </c>
      <c r="K15" s="136"/>
      <c r="L15" s="200" t="str">
        <f t="shared" si="3"/>
        <v/>
      </c>
      <c r="M15" s="140"/>
      <c r="N15" s="201" t="str">
        <f t="shared" si="4"/>
        <v/>
      </c>
      <c r="O15" s="136"/>
      <c r="P15" s="200" t="str">
        <f t="shared" si="5"/>
        <v/>
      </c>
      <c r="Q15" s="140"/>
      <c r="R15" s="201" t="str">
        <f t="shared" si="6"/>
        <v/>
      </c>
      <c r="S15" s="129"/>
      <c r="T15" s="202" t="str">
        <f t="shared" si="7"/>
        <v/>
      </c>
      <c r="U15" s="140"/>
      <c r="V15" s="201" t="str">
        <f t="shared" si="8"/>
        <v/>
      </c>
      <c r="W15" s="147"/>
    </row>
    <row r="16" spans="1:34 16383:16384" ht="15.6" hidden="1">
      <c r="A16" s="172"/>
      <c r="B16" s="173" t="s">
        <v>412</v>
      </c>
      <c r="C16" s="174"/>
      <c r="D16" s="175"/>
      <c r="E16" s="164"/>
      <c r="F16" s="199" t="str">
        <f t="shared" si="9"/>
        <v/>
      </c>
      <c r="G16" s="176"/>
      <c r="H16" s="200" t="str">
        <f t="shared" ca="1" si="1"/>
        <v/>
      </c>
      <c r="I16" s="177"/>
      <c r="J16" s="201" t="str">
        <f t="shared" si="2"/>
        <v/>
      </c>
      <c r="K16" s="136"/>
      <c r="L16" s="200" t="str">
        <f t="shared" si="3"/>
        <v/>
      </c>
      <c r="M16" s="140"/>
      <c r="N16" s="201" t="str">
        <f t="shared" si="4"/>
        <v/>
      </c>
      <c r="O16" s="136"/>
      <c r="P16" s="200" t="str">
        <f t="shared" si="5"/>
        <v/>
      </c>
      <c r="Q16" s="140"/>
      <c r="R16" s="201" t="str">
        <f t="shared" si="6"/>
        <v/>
      </c>
      <c r="S16" s="129"/>
      <c r="T16" s="202" t="str">
        <f t="shared" si="7"/>
        <v/>
      </c>
      <c r="U16" s="140"/>
      <c r="V16" s="201" t="str">
        <f t="shared" si="8"/>
        <v/>
      </c>
      <c r="W16" s="147"/>
    </row>
    <row r="17" spans="1:33" ht="15.6" hidden="1">
      <c r="A17" s="172"/>
      <c r="B17" s="173" t="s">
        <v>413</v>
      </c>
      <c r="C17" s="174"/>
      <c r="D17" s="175"/>
      <c r="E17" s="164"/>
      <c r="F17" s="199" t="str">
        <f t="shared" si="9"/>
        <v/>
      </c>
      <c r="G17" s="176"/>
      <c r="H17" s="200" t="str">
        <f t="shared" ca="1" si="1"/>
        <v/>
      </c>
      <c r="I17" s="177"/>
      <c r="J17" s="201" t="str">
        <f t="shared" si="2"/>
        <v/>
      </c>
      <c r="K17" s="136"/>
      <c r="L17" s="200" t="str">
        <f t="shared" si="3"/>
        <v/>
      </c>
      <c r="M17" s="140"/>
      <c r="N17" s="201" t="str">
        <f t="shared" si="4"/>
        <v/>
      </c>
      <c r="O17" s="136"/>
      <c r="P17" s="200" t="str">
        <f t="shared" si="5"/>
        <v/>
      </c>
      <c r="Q17" s="140"/>
      <c r="R17" s="201" t="str">
        <f t="shared" si="6"/>
        <v/>
      </c>
      <c r="S17" s="129"/>
      <c r="T17" s="202" t="str">
        <f t="shared" si="7"/>
        <v/>
      </c>
      <c r="U17" s="140"/>
      <c r="V17" s="201" t="str">
        <f t="shared" si="8"/>
        <v/>
      </c>
      <c r="W17" s="147"/>
    </row>
    <row r="18" spans="1:33" ht="15.6" hidden="1">
      <c r="A18" s="172"/>
      <c r="B18" s="173" t="s">
        <v>414</v>
      </c>
      <c r="C18" s="174"/>
      <c r="D18" s="175"/>
      <c r="E18" s="164"/>
      <c r="F18" s="199" t="str">
        <f t="shared" si="9"/>
        <v/>
      </c>
      <c r="G18" s="176"/>
      <c r="H18" s="200" t="str">
        <f t="shared" ca="1" si="1"/>
        <v/>
      </c>
      <c r="I18" s="177"/>
      <c r="J18" s="201" t="str">
        <f t="shared" si="2"/>
        <v/>
      </c>
      <c r="K18" s="136"/>
      <c r="L18" s="200" t="str">
        <f t="shared" si="3"/>
        <v/>
      </c>
      <c r="M18" s="140"/>
      <c r="N18" s="201" t="str">
        <f t="shared" si="4"/>
        <v/>
      </c>
      <c r="O18" s="136"/>
      <c r="P18" s="200" t="str">
        <f t="shared" si="5"/>
        <v/>
      </c>
      <c r="Q18" s="140"/>
      <c r="R18" s="201" t="str">
        <f t="shared" si="6"/>
        <v/>
      </c>
      <c r="S18" s="129"/>
      <c r="T18" s="202" t="str">
        <f t="shared" si="7"/>
        <v/>
      </c>
      <c r="U18" s="140"/>
      <c r="V18" s="201" t="str">
        <f t="shared" si="8"/>
        <v/>
      </c>
      <c r="W18" s="147"/>
    </row>
    <row r="19" spans="1:33" ht="15.6" hidden="1">
      <c r="A19" s="172"/>
      <c r="B19" s="173" t="s">
        <v>415</v>
      </c>
      <c r="C19" s="174"/>
      <c r="D19" s="175"/>
      <c r="E19" s="164"/>
      <c r="F19" s="199" t="str">
        <f t="shared" si="9"/>
        <v/>
      </c>
      <c r="G19" s="176"/>
      <c r="H19" s="200" t="str">
        <f t="shared" ca="1" si="1"/>
        <v/>
      </c>
      <c r="I19" s="177"/>
      <c r="J19" s="201" t="str">
        <f t="shared" si="2"/>
        <v/>
      </c>
      <c r="K19" s="136"/>
      <c r="L19" s="200" t="str">
        <f t="shared" si="3"/>
        <v/>
      </c>
      <c r="M19" s="140"/>
      <c r="N19" s="201" t="str">
        <f t="shared" si="4"/>
        <v/>
      </c>
      <c r="O19" s="136"/>
      <c r="P19" s="200" t="str">
        <f t="shared" si="5"/>
        <v/>
      </c>
      <c r="Q19" s="140"/>
      <c r="R19" s="201" t="str">
        <f t="shared" si="6"/>
        <v/>
      </c>
      <c r="S19" s="129"/>
      <c r="T19" s="202" t="str">
        <f t="shared" si="7"/>
        <v/>
      </c>
      <c r="U19" s="140"/>
      <c r="V19" s="201" t="str">
        <f t="shared" si="8"/>
        <v/>
      </c>
      <c r="W19" s="147"/>
    </row>
    <row r="20" spans="1:33" ht="15.6" hidden="1">
      <c r="A20" s="172"/>
      <c r="B20" s="173" t="s">
        <v>416</v>
      </c>
      <c r="C20" s="174"/>
      <c r="D20" s="175"/>
      <c r="E20" s="164"/>
      <c r="F20" s="199" t="str">
        <f t="shared" si="9"/>
        <v/>
      </c>
      <c r="G20" s="176"/>
      <c r="H20" s="200" t="str">
        <f t="shared" ca="1" si="1"/>
        <v/>
      </c>
      <c r="I20" s="177"/>
      <c r="J20" s="201" t="str">
        <f t="shared" si="2"/>
        <v/>
      </c>
      <c r="K20" s="136"/>
      <c r="L20" s="200" t="str">
        <f t="shared" si="3"/>
        <v/>
      </c>
      <c r="M20" s="140"/>
      <c r="N20" s="201" t="str">
        <f t="shared" si="4"/>
        <v/>
      </c>
      <c r="O20" s="136"/>
      <c r="P20" s="200" t="str">
        <f t="shared" si="5"/>
        <v/>
      </c>
      <c r="Q20" s="140"/>
      <c r="R20" s="201" t="str">
        <f t="shared" si="6"/>
        <v/>
      </c>
      <c r="S20" s="129"/>
      <c r="T20" s="202" t="str">
        <f t="shared" si="7"/>
        <v/>
      </c>
      <c r="U20" s="140"/>
      <c r="V20" s="201" t="str">
        <f t="shared" si="8"/>
        <v/>
      </c>
      <c r="W20" s="147"/>
    </row>
    <row r="21" spans="1:33" ht="15.6">
      <c r="A21" s="172">
        <v>1</v>
      </c>
      <c r="B21" s="173" t="s">
        <v>417</v>
      </c>
      <c r="C21" s="174"/>
      <c r="D21" s="175"/>
      <c r="E21" s="164">
        <v>30000</v>
      </c>
      <c r="F21" s="199" t="str">
        <f t="shared" si="9"/>
        <v>*</v>
      </c>
      <c r="G21" s="176"/>
      <c r="H21" s="523">
        <f>23350</f>
        <v>23350</v>
      </c>
      <c r="I21" s="177"/>
      <c r="J21" s="201" t="str">
        <f t="shared" si="2"/>
        <v/>
      </c>
      <c r="K21" s="136"/>
      <c r="L21" s="200" t="str">
        <f t="shared" si="3"/>
        <v/>
      </c>
      <c r="M21" s="140"/>
      <c r="N21" s="201" t="str">
        <f t="shared" si="4"/>
        <v/>
      </c>
      <c r="O21" s="136"/>
      <c r="P21" s="200" t="str">
        <f t="shared" si="5"/>
        <v/>
      </c>
      <c r="Q21" s="140"/>
      <c r="R21" s="201" t="str">
        <f t="shared" si="6"/>
        <v/>
      </c>
      <c r="S21" s="129"/>
      <c r="T21" s="202" t="str">
        <f t="shared" si="7"/>
        <v/>
      </c>
      <c r="U21" s="140"/>
      <c r="V21" s="580" t="str">
        <f>IF($V$9="*",IF(U21&gt;0,"*",""),"")</f>
        <v/>
      </c>
      <c r="W21" s="586">
        <f>15825+12150+4275+2650</f>
        <v>34900</v>
      </c>
      <c r="AA21" s="586">
        <v>30000</v>
      </c>
      <c r="AD21" s="586">
        <v>20700</v>
      </c>
      <c r="AE21" s="586"/>
      <c r="AF21" s="586"/>
      <c r="AG21" s="586"/>
    </row>
    <row r="22" spans="1:33" ht="15.6" hidden="1">
      <c r="A22" s="172">
        <v>1</v>
      </c>
      <c r="B22" s="173" t="s">
        <v>418</v>
      </c>
      <c r="C22" s="174"/>
      <c r="D22" s="175"/>
      <c r="E22" s="164">
        <v>29014</v>
      </c>
      <c r="F22" s="199" t="str">
        <f t="shared" si="9"/>
        <v>*</v>
      </c>
      <c r="G22" s="176"/>
      <c r="H22" s="200" t="str">
        <f t="shared" ca="1" si="1"/>
        <v/>
      </c>
      <c r="I22" s="177"/>
      <c r="J22" s="201" t="str">
        <f t="shared" si="2"/>
        <v/>
      </c>
      <c r="K22" s="136"/>
      <c r="L22" s="200" t="str">
        <f t="shared" si="3"/>
        <v/>
      </c>
      <c r="M22" s="140"/>
      <c r="N22" s="201" t="str">
        <f t="shared" si="4"/>
        <v/>
      </c>
      <c r="O22" s="136"/>
      <c r="P22" s="200" t="str">
        <f t="shared" si="5"/>
        <v/>
      </c>
      <c r="Q22" s="140"/>
      <c r="R22" s="201" t="str">
        <f t="shared" si="6"/>
        <v/>
      </c>
      <c r="S22" s="129"/>
      <c r="T22" s="202" t="str">
        <f t="shared" si="7"/>
        <v/>
      </c>
      <c r="U22" s="140"/>
      <c r="V22" s="201" t="str">
        <f t="shared" si="8"/>
        <v/>
      </c>
      <c r="W22" s="147"/>
      <c r="AA22" s="586"/>
      <c r="AD22" s="586"/>
      <c r="AE22" s="586"/>
      <c r="AF22" s="586"/>
      <c r="AG22" s="586"/>
    </row>
    <row r="23" spans="1:33" ht="15.6" hidden="1">
      <c r="A23" s="172"/>
      <c r="B23" s="173" t="s">
        <v>419</v>
      </c>
      <c r="C23" s="174"/>
      <c r="D23" s="175"/>
      <c r="E23" s="164"/>
      <c r="F23" s="199" t="str">
        <f t="shared" si="9"/>
        <v/>
      </c>
      <c r="G23" s="176"/>
      <c r="H23" s="200" t="str">
        <f t="shared" ca="1" si="1"/>
        <v/>
      </c>
      <c r="I23" s="177"/>
      <c r="J23" s="201" t="str">
        <f t="shared" si="2"/>
        <v/>
      </c>
      <c r="K23" s="136"/>
      <c r="L23" s="200" t="str">
        <f t="shared" si="3"/>
        <v/>
      </c>
      <c r="M23" s="140"/>
      <c r="N23" s="201" t="str">
        <f t="shared" si="4"/>
        <v/>
      </c>
      <c r="O23" s="136"/>
      <c r="P23" s="200" t="str">
        <f t="shared" si="5"/>
        <v/>
      </c>
      <c r="Q23" s="140"/>
      <c r="R23" s="201" t="str">
        <f t="shared" si="6"/>
        <v/>
      </c>
      <c r="S23" s="129"/>
      <c r="T23" s="202" t="str">
        <f t="shared" si="7"/>
        <v/>
      </c>
      <c r="U23" s="140"/>
      <c r="V23" s="201" t="str">
        <f t="shared" si="8"/>
        <v/>
      </c>
      <c r="W23" s="147"/>
      <c r="AA23" s="586"/>
      <c r="AD23" s="586"/>
      <c r="AE23" s="586"/>
      <c r="AF23" s="586"/>
      <c r="AG23" s="586"/>
    </row>
    <row r="24" spans="1:33" ht="15.6" hidden="1">
      <c r="A24" s="172"/>
      <c r="B24" s="173" t="s">
        <v>420</v>
      </c>
      <c r="C24" s="174"/>
      <c r="D24" s="175"/>
      <c r="E24" s="164"/>
      <c r="F24" s="199" t="str">
        <f t="shared" si="9"/>
        <v/>
      </c>
      <c r="G24" s="176"/>
      <c r="H24" s="200" t="str">
        <f t="shared" ca="1" si="1"/>
        <v/>
      </c>
      <c r="I24" s="177"/>
      <c r="J24" s="201" t="str">
        <f t="shared" si="2"/>
        <v/>
      </c>
      <c r="K24" s="136"/>
      <c r="L24" s="200" t="str">
        <f t="shared" si="3"/>
        <v/>
      </c>
      <c r="M24" s="140"/>
      <c r="N24" s="201" t="str">
        <f t="shared" si="4"/>
        <v/>
      </c>
      <c r="O24" s="136"/>
      <c r="P24" s="200" t="str">
        <f t="shared" si="5"/>
        <v/>
      </c>
      <c r="Q24" s="140"/>
      <c r="R24" s="201" t="str">
        <f t="shared" si="6"/>
        <v/>
      </c>
      <c r="S24" s="129"/>
      <c r="T24" s="202" t="str">
        <f t="shared" si="7"/>
        <v/>
      </c>
      <c r="U24" s="140"/>
      <c r="V24" s="201" t="str">
        <f t="shared" si="8"/>
        <v/>
      </c>
      <c r="W24" s="147"/>
      <c r="AA24" s="586"/>
      <c r="AD24" s="586"/>
      <c r="AE24" s="586"/>
      <c r="AF24" s="586"/>
      <c r="AG24" s="586"/>
    </row>
    <row r="25" spans="1:33" ht="15.6" hidden="1">
      <c r="A25" s="172"/>
      <c r="B25" s="173" t="s">
        <v>421</v>
      </c>
      <c r="C25" s="174"/>
      <c r="D25" s="175"/>
      <c r="E25" s="164"/>
      <c r="F25" s="199" t="str">
        <f t="shared" si="9"/>
        <v/>
      </c>
      <c r="G25" s="176"/>
      <c r="H25" s="200" t="str">
        <f t="shared" ca="1" si="1"/>
        <v/>
      </c>
      <c r="I25" s="177"/>
      <c r="J25" s="201" t="str">
        <f t="shared" si="2"/>
        <v/>
      </c>
      <c r="K25" s="136"/>
      <c r="L25" s="200" t="str">
        <f t="shared" si="3"/>
        <v/>
      </c>
      <c r="M25" s="140"/>
      <c r="N25" s="201" t="str">
        <f t="shared" si="4"/>
        <v/>
      </c>
      <c r="O25" s="136"/>
      <c r="P25" s="200" t="str">
        <f t="shared" si="5"/>
        <v/>
      </c>
      <c r="Q25" s="140"/>
      <c r="R25" s="201" t="str">
        <f t="shared" si="6"/>
        <v/>
      </c>
      <c r="S25" s="129"/>
      <c r="T25" s="202" t="str">
        <f t="shared" si="7"/>
        <v/>
      </c>
      <c r="U25" s="140"/>
      <c r="V25" s="201" t="str">
        <f t="shared" si="8"/>
        <v/>
      </c>
      <c r="W25" s="147"/>
      <c r="AA25" s="586"/>
      <c r="AD25" s="586"/>
      <c r="AE25" s="586"/>
      <c r="AF25" s="586"/>
      <c r="AG25" s="586"/>
    </row>
    <row r="26" spans="1:33" ht="15.6" hidden="1">
      <c r="A26" s="172"/>
      <c r="B26" s="173" t="s">
        <v>422</v>
      </c>
      <c r="C26" s="174"/>
      <c r="D26" s="175"/>
      <c r="E26" s="164"/>
      <c r="F26" s="199" t="str">
        <f t="shared" si="9"/>
        <v/>
      </c>
      <c r="G26" s="176"/>
      <c r="H26" s="200" t="str">
        <f t="shared" ca="1" si="1"/>
        <v/>
      </c>
      <c r="I26" s="177"/>
      <c r="J26" s="201" t="str">
        <f t="shared" si="2"/>
        <v/>
      </c>
      <c r="K26" s="136"/>
      <c r="L26" s="200" t="str">
        <f t="shared" si="3"/>
        <v/>
      </c>
      <c r="M26" s="140"/>
      <c r="N26" s="201" t="str">
        <f t="shared" si="4"/>
        <v/>
      </c>
      <c r="O26" s="136"/>
      <c r="P26" s="200" t="str">
        <f t="shared" si="5"/>
        <v/>
      </c>
      <c r="Q26" s="140"/>
      <c r="R26" s="201" t="str">
        <f t="shared" si="6"/>
        <v/>
      </c>
      <c r="S26" s="129"/>
      <c r="T26" s="202" t="str">
        <f t="shared" si="7"/>
        <v/>
      </c>
      <c r="U26" s="140"/>
      <c r="V26" s="201" t="str">
        <f t="shared" si="8"/>
        <v/>
      </c>
      <c r="W26" s="147"/>
      <c r="AA26" s="586"/>
      <c r="AD26" s="586"/>
      <c r="AE26" s="586"/>
      <c r="AF26" s="586"/>
      <c r="AG26" s="586"/>
    </row>
    <row r="27" spans="1:33" ht="15.6" hidden="1">
      <c r="A27" s="172"/>
      <c r="B27" s="173" t="s">
        <v>423</v>
      </c>
      <c r="C27" s="174"/>
      <c r="D27" s="175"/>
      <c r="E27" s="164"/>
      <c r="F27" s="199" t="str">
        <f t="shared" si="9"/>
        <v/>
      </c>
      <c r="G27" s="176"/>
      <c r="H27" s="200" t="str">
        <f t="shared" ca="1" si="1"/>
        <v/>
      </c>
      <c r="I27" s="177"/>
      <c r="J27" s="201" t="str">
        <f t="shared" si="2"/>
        <v/>
      </c>
      <c r="K27" s="136"/>
      <c r="L27" s="200" t="str">
        <f t="shared" si="3"/>
        <v/>
      </c>
      <c r="M27" s="140"/>
      <c r="N27" s="201" t="str">
        <f t="shared" si="4"/>
        <v/>
      </c>
      <c r="O27" s="136"/>
      <c r="P27" s="200" t="str">
        <f t="shared" si="5"/>
        <v/>
      </c>
      <c r="Q27" s="140"/>
      <c r="R27" s="201" t="str">
        <f t="shared" si="6"/>
        <v/>
      </c>
      <c r="S27" s="129"/>
      <c r="T27" s="202" t="str">
        <f t="shared" si="7"/>
        <v/>
      </c>
      <c r="U27" s="140"/>
      <c r="V27" s="201" t="str">
        <f t="shared" si="8"/>
        <v/>
      </c>
      <c r="W27" s="147"/>
      <c r="AA27" s="586"/>
      <c r="AD27" s="586"/>
      <c r="AE27" s="586"/>
      <c r="AF27" s="586"/>
      <c r="AG27" s="586"/>
    </row>
    <row r="28" spans="1:33" ht="15.6" hidden="1">
      <c r="A28" s="172"/>
      <c r="B28" s="173" t="s">
        <v>424</v>
      </c>
      <c r="C28" s="174"/>
      <c r="D28" s="175"/>
      <c r="E28" s="164"/>
      <c r="F28" s="199" t="str">
        <f t="shared" si="9"/>
        <v/>
      </c>
      <c r="G28" s="176"/>
      <c r="H28" s="200" t="str">
        <f t="shared" ca="1" si="1"/>
        <v/>
      </c>
      <c r="I28" s="177"/>
      <c r="J28" s="201" t="str">
        <f t="shared" si="2"/>
        <v/>
      </c>
      <c r="K28" s="136"/>
      <c r="L28" s="200" t="str">
        <f t="shared" si="3"/>
        <v/>
      </c>
      <c r="M28" s="140"/>
      <c r="N28" s="201" t="str">
        <f t="shared" si="4"/>
        <v/>
      </c>
      <c r="O28" s="136"/>
      <c r="P28" s="200" t="str">
        <f t="shared" si="5"/>
        <v/>
      </c>
      <c r="Q28" s="140"/>
      <c r="R28" s="201" t="str">
        <f t="shared" si="6"/>
        <v/>
      </c>
      <c r="S28" s="129"/>
      <c r="T28" s="202" t="str">
        <f t="shared" si="7"/>
        <v/>
      </c>
      <c r="U28" s="140"/>
      <c r="V28" s="201" t="str">
        <f t="shared" si="8"/>
        <v/>
      </c>
      <c r="W28" s="147"/>
      <c r="AA28" s="586"/>
      <c r="AD28" s="586"/>
      <c r="AE28" s="586"/>
      <c r="AF28" s="586"/>
      <c r="AG28" s="586"/>
    </row>
    <row r="29" spans="1:33" ht="15.6" hidden="1">
      <c r="A29" s="172"/>
      <c r="B29" s="173" t="s">
        <v>425</v>
      </c>
      <c r="C29" s="174"/>
      <c r="D29" s="175"/>
      <c r="E29" s="164"/>
      <c r="F29" s="199" t="str">
        <f t="shared" si="9"/>
        <v/>
      </c>
      <c r="G29" s="176"/>
      <c r="H29" s="200" t="str">
        <f t="shared" ca="1" si="1"/>
        <v/>
      </c>
      <c r="I29" s="177"/>
      <c r="J29" s="201" t="str">
        <f t="shared" si="2"/>
        <v/>
      </c>
      <c r="K29" s="136"/>
      <c r="L29" s="200" t="str">
        <f t="shared" si="3"/>
        <v/>
      </c>
      <c r="M29" s="140"/>
      <c r="N29" s="201" t="str">
        <f t="shared" si="4"/>
        <v/>
      </c>
      <c r="O29" s="136"/>
      <c r="P29" s="200" t="str">
        <f t="shared" si="5"/>
        <v/>
      </c>
      <c r="Q29" s="140"/>
      <c r="R29" s="201" t="str">
        <f t="shared" si="6"/>
        <v/>
      </c>
      <c r="S29" s="129"/>
      <c r="T29" s="202" t="str">
        <f t="shared" si="7"/>
        <v/>
      </c>
      <c r="U29" s="140"/>
      <c r="V29" s="201" t="str">
        <f t="shared" si="8"/>
        <v/>
      </c>
      <c r="W29" s="147"/>
      <c r="AA29" s="586"/>
      <c r="AD29" s="586"/>
      <c r="AE29" s="586"/>
      <c r="AF29" s="586"/>
      <c r="AG29" s="586"/>
    </row>
    <row r="30" spans="1:33" ht="15.6" hidden="1">
      <c r="A30" s="172"/>
      <c r="B30" s="173" t="s">
        <v>426</v>
      </c>
      <c r="C30" s="174"/>
      <c r="D30" s="175"/>
      <c r="E30" s="164"/>
      <c r="F30" s="199" t="str">
        <f t="shared" si="9"/>
        <v/>
      </c>
      <c r="G30" s="176"/>
      <c r="H30" s="200" t="str">
        <f t="shared" ca="1" si="1"/>
        <v/>
      </c>
      <c r="I30" s="177"/>
      <c r="J30" s="201" t="str">
        <f t="shared" si="2"/>
        <v/>
      </c>
      <c r="K30" s="136"/>
      <c r="L30" s="200" t="str">
        <f t="shared" si="3"/>
        <v/>
      </c>
      <c r="M30" s="140"/>
      <c r="N30" s="201" t="str">
        <f t="shared" si="4"/>
        <v/>
      </c>
      <c r="O30" s="136"/>
      <c r="P30" s="200" t="str">
        <f t="shared" si="5"/>
        <v/>
      </c>
      <c r="Q30" s="140"/>
      <c r="R30" s="201" t="str">
        <f t="shared" si="6"/>
        <v/>
      </c>
      <c r="S30" s="129"/>
      <c r="T30" s="202" t="str">
        <f t="shared" si="7"/>
        <v/>
      </c>
      <c r="U30" s="140"/>
      <c r="V30" s="201" t="str">
        <f t="shared" si="8"/>
        <v/>
      </c>
      <c r="W30" s="147"/>
      <c r="AA30" s="586"/>
      <c r="AD30" s="586"/>
      <c r="AE30" s="586"/>
      <c r="AF30" s="586"/>
      <c r="AG30" s="586"/>
    </row>
    <row r="31" spans="1:33" ht="15.6" hidden="1">
      <c r="A31" s="172"/>
      <c r="B31" s="173" t="s">
        <v>427</v>
      </c>
      <c r="C31" s="174"/>
      <c r="D31" s="175"/>
      <c r="E31" s="164"/>
      <c r="F31" s="199" t="str">
        <f t="shared" si="9"/>
        <v/>
      </c>
      <c r="G31" s="176"/>
      <c r="H31" s="200" t="str">
        <f t="shared" ca="1" si="1"/>
        <v/>
      </c>
      <c r="I31" s="177"/>
      <c r="J31" s="201" t="str">
        <f t="shared" si="2"/>
        <v/>
      </c>
      <c r="K31" s="136"/>
      <c r="L31" s="200" t="str">
        <f t="shared" si="3"/>
        <v/>
      </c>
      <c r="M31" s="140"/>
      <c r="N31" s="201" t="str">
        <f t="shared" si="4"/>
        <v/>
      </c>
      <c r="O31" s="136"/>
      <c r="P31" s="200" t="str">
        <f t="shared" si="5"/>
        <v/>
      </c>
      <c r="Q31" s="140"/>
      <c r="R31" s="201" t="str">
        <f t="shared" si="6"/>
        <v/>
      </c>
      <c r="S31" s="129"/>
      <c r="T31" s="202" t="str">
        <f t="shared" si="7"/>
        <v/>
      </c>
      <c r="U31" s="140"/>
      <c r="V31" s="201" t="str">
        <f t="shared" si="8"/>
        <v/>
      </c>
      <c r="W31" s="147"/>
      <c r="AA31" s="586"/>
      <c r="AD31" s="586"/>
      <c r="AE31" s="586"/>
      <c r="AF31" s="586"/>
      <c r="AG31" s="586"/>
    </row>
    <row r="32" spans="1:33" ht="15.6" hidden="1">
      <c r="A32" s="172"/>
      <c r="B32" s="173" t="s">
        <v>428</v>
      </c>
      <c r="C32" s="174"/>
      <c r="D32" s="175"/>
      <c r="E32" s="164"/>
      <c r="F32" s="199" t="str">
        <f t="shared" si="9"/>
        <v/>
      </c>
      <c r="G32" s="176"/>
      <c r="H32" s="200" t="str">
        <f t="shared" ca="1" si="1"/>
        <v/>
      </c>
      <c r="I32" s="177"/>
      <c r="J32" s="201" t="str">
        <f t="shared" si="2"/>
        <v/>
      </c>
      <c r="K32" s="136"/>
      <c r="L32" s="200" t="str">
        <f t="shared" si="3"/>
        <v/>
      </c>
      <c r="M32" s="140"/>
      <c r="N32" s="201" t="str">
        <f t="shared" si="4"/>
        <v/>
      </c>
      <c r="O32" s="136"/>
      <c r="P32" s="200" t="str">
        <f t="shared" si="5"/>
        <v/>
      </c>
      <c r="Q32" s="140"/>
      <c r="R32" s="201" t="str">
        <f t="shared" si="6"/>
        <v/>
      </c>
      <c r="S32" s="129"/>
      <c r="T32" s="202" t="str">
        <f t="shared" si="7"/>
        <v/>
      </c>
      <c r="U32" s="140"/>
      <c r="V32" s="201" t="str">
        <f t="shared" si="8"/>
        <v/>
      </c>
      <c r="W32" s="147"/>
      <c r="AA32" s="586"/>
      <c r="AD32" s="586"/>
      <c r="AE32" s="586"/>
      <c r="AF32" s="586"/>
      <c r="AG32" s="586"/>
    </row>
    <row r="33" spans="1:34" ht="15.6" hidden="1">
      <c r="A33" s="172"/>
      <c r="B33" s="173" t="s">
        <v>429</v>
      </c>
      <c r="C33" s="174"/>
      <c r="D33" s="175"/>
      <c r="E33" s="164"/>
      <c r="F33" s="199" t="str">
        <f t="shared" si="9"/>
        <v/>
      </c>
      <c r="G33" s="176"/>
      <c r="H33" s="200" t="str">
        <f t="shared" ca="1" si="1"/>
        <v/>
      </c>
      <c r="I33" s="177"/>
      <c r="J33" s="201" t="str">
        <f t="shared" si="2"/>
        <v/>
      </c>
      <c r="K33" s="136"/>
      <c r="L33" s="200" t="str">
        <f t="shared" si="3"/>
        <v/>
      </c>
      <c r="M33" s="140"/>
      <c r="N33" s="201" t="str">
        <f t="shared" si="4"/>
        <v/>
      </c>
      <c r="O33" s="136"/>
      <c r="P33" s="200" t="str">
        <f t="shared" si="5"/>
        <v/>
      </c>
      <c r="Q33" s="140"/>
      <c r="R33" s="201" t="str">
        <f t="shared" si="6"/>
        <v/>
      </c>
      <c r="S33" s="129"/>
      <c r="T33" s="202" t="str">
        <f t="shared" si="7"/>
        <v/>
      </c>
      <c r="U33" s="140"/>
      <c r="V33" s="201" t="str">
        <f t="shared" si="8"/>
        <v/>
      </c>
      <c r="W33" s="147"/>
      <c r="AA33" s="586"/>
      <c r="AD33" s="586"/>
      <c r="AE33" s="586"/>
      <c r="AF33" s="586"/>
      <c r="AG33" s="586"/>
    </row>
    <row r="34" spans="1:34" ht="15.6" hidden="1">
      <c r="A34" s="172"/>
      <c r="B34" s="173" t="s">
        <v>430</v>
      </c>
      <c r="C34" s="174"/>
      <c r="D34" s="175"/>
      <c r="E34" s="164"/>
      <c r="F34" s="199" t="str">
        <f t="shared" si="9"/>
        <v/>
      </c>
      <c r="G34" s="176"/>
      <c r="H34" s="200" t="str">
        <f t="shared" ca="1" si="1"/>
        <v/>
      </c>
      <c r="I34" s="177"/>
      <c r="J34" s="201" t="str">
        <f t="shared" si="2"/>
        <v/>
      </c>
      <c r="K34" s="136"/>
      <c r="L34" s="200" t="str">
        <f t="shared" si="3"/>
        <v/>
      </c>
      <c r="M34" s="140"/>
      <c r="N34" s="201" t="str">
        <f t="shared" si="4"/>
        <v/>
      </c>
      <c r="O34" s="136"/>
      <c r="P34" s="200" t="str">
        <f t="shared" si="5"/>
        <v/>
      </c>
      <c r="Q34" s="140"/>
      <c r="R34" s="201" t="str">
        <f t="shared" si="6"/>
        <v/>
      </c>
      <c r="S34" s="129"/>
      <c r="T34" s="202" t="str">
        <f t="shared" si="7"/>
        <v/>
      </c>
      <c r="U34" s="140"/>
      <c r="V34" s="201" t="str">
        <f t="shared" si="8"/>
        <v/>
      </c>
      <c r="W34" s="147"/>
      <c r="AA34" s="586"/>
      <c r="AD34" s="586"/>
      <c r="AE34" s="586"/>
      <c r="AF34" s="586"/>
      <c r="AG34" s="586"/>
    </row>
    <row r="35" spans="1:34" ht="15.6" hidden="1">
      <c r="A35" s="172"/>
      <c r="B35" s="173" t="s">
        <v>431</v>
      </c>
      <c r="C35" s="174"/>
      <c r="D35" s="175"/>
      <c r="E35" s="164"/>
      <c r="F35" s="199" t="str">
        <f t="shared" si="9"/>
        <v/>
      </c>
      <c r="G35" s="176"/>
      <c r="H35" s="200" t="str">
        <f t="shared" ca="1" si="1"/>
        <v/>
      </c>
      <c r="I35" s="177"/>
      <c r="J35" s="201" t="str">
        <f t="shared" si="2"/>
        <v/>
      </c>
      <c r="K35" s="136"/>
      <c r="L35" s="200" t="str">
        <f t="shared" si="3"/>
        <v/>
      </c>
      <c r="M35" s="140"/>
      <c r="N35" s="201" t="str">
        <f t="shared" si="4"/>
        <v/>
      </c>
      <c r="O35" s="136"/>
      <c r="P35" s="200" t="str">
        <f t="shared" si="5"/>
        <v/>
      </c>
      <c r="Q35" s="140"/>
      <c r="R35" s="201" t="str">
        <f t="shared" si="6"/>
        <v/>
      </c>
      <c r="S35" s="129"/>
      <c r="T35" s="202" t="str">
        <f t="shared" si="7"/>
        <v/>
      </c>
      <c r="U35" s="140"/>
      <c r="V35" s="201" t="str">
        <f t="shared" si="8"/>
        <v/>
      </c>
      <c r="W35" s="147"/>
      <c r="AA35" s="586"/>
      <c r="AD35" s="586"/>
      <c r="AE35" s="586"/>
      <c r="AF35" s="586"/>
      <c r="AG35" s="586"/>
    </row>
    <row r="36" spans="1:34" ht="15.6" hidden="1">
      <c r="A36" s="172">
        <v>1</v>
      </c>
      <c r="B36" s="173" t="s">
        <v>432</v>
      </c>
      <c r="C36" s="174"/>
      <c r="D36" s="175"/>
      <c r="E36" s="164">
        <v>41700</v>
      </c>
      <c r="F36" s="199" t="str">
        <f t="shared" si="9"/>
        <v>*</v>
      </c>
      <c r="G36" s="176"/>
      <c r="H36" s="200" t="str">
        <f t="shared" ca="1" si="1"/>
        <v/>
      </c>
      <c r="I36" s="177"/>
      <c r="J36" s="201" t="str">
        <f t="shared" si="2"/>
        <v/>
      </c>
      <c r="K36" s="136"/>
      <c r="L36" s="200" t="str">
        <f t="shared" si="3"/>
        <v/>
      </c>
      <c r="M36" s="140"/>
      <c r="N36" s="201" t="str">
        <f t="shared" si="4"/>
        <v/>
      </c>
      <c r="O36" s="136"/>
      <c r="P36" s="200" t="str">
        <f t="shared" si="5"/>
        <v/>
      </c>
      <c r="Q36" s="140"/>
      <c r="R36" s="201" t="str">
        <f t="shared" si="6"/>
        <v/>
      </c>
      <c r="S36" s="129"/>
      <c r="T36" s="202" t="str">
        <f t="shared" si="7"/>
        <v/>
      </c>
      <c r="U36" s="140"/>
      <c r="V36" s="201" t="str">
        <f t="shared" si="8"/>
        <v/>
      </c>
      <c r="W36" s="147"/>
      <c r="AA36" s="586"/>
      <c r="AD36" s="586"/>
      <c r="AE36" s="586"/>
      <c r="AF36" s="586"/>
      <c r="AG36" s="586"/>
    </row>
    <row r="37" spans="1:34" ht="15.6" hidden="1">
      <c r="A37" s="172"/>
      <c r="B37" s="173" t="s">
        <v>433</v>
      </c>
      <c r="C37" s="174"/>
      <c r="D37" s="175"/>
      <c r="E37" s="164"/>
      <c r="F37" s="199" t="str">
        <f t="shared" si="9"/>
        <v/>
      </c>
      <c r="G37" s="176"/>
      <c r="H37" s="200" t="str">
        <f t="shared" ca="1" si="1"/>
        <v/>
      </c>
      <c r="I37" s="177"/>
      <c r="J37" s="201" t="str">
        <f t="shared" si="2"/>
        <v/>
      </c>
      <c r="K37" s="136"/>
      <c r="L37" s="200" t="str">
        <f t="shared" si="3"/>
        <v/>
      </c>
      <c r="M37" s="140"/>
      <c r="N37" s="201" t="str">
        <f t="shared" si="4"/>
        <v/>
      </c>
      <c r="O37" s="136"/>
      <c r="P37" s="200" t="str">
        <f t="shared" si="5"/>
        <v/>
      </c>
      <c r="Q37" s="140"/>
      <c r="R37" s="201" t="str">
        <f t="shared" si="6"/>
        <v/>
      </c>
      <c r="S37" s="129"/>
      <c r="T37" s="202" t="str">
        <f t="shared" si="7"/>
        <v/>
      </c>
      <c r="U37" s="140"/>
      <c r="V37" s="201" t="str">
        <f t="shared" si="8"/>
        <v/>
      </c>
      <c r="W37" s="147"/>
      <c r="AA37" s="586"/>
      <c r="AD37" s="586"/>
      <c r="AE37" s="586"/>
      <c r="AF37" s="586"/>
      <c r="AG37" s="586"/>
    </row>
    <row r="38" spans="1:34" ht="15.6" hidden="1">
      <c r="A38" s="172"/>
      <c r="B38" s="173" t="s">
        <v>434</v>
      </c>
      <c r="C38" s="174"/>
      <c r="D38" s="175"/>
      <c r="E38" s="164"/>
      <c r="F38" s="199" t="str">
        <f t="shared" si="9"/>
        <v/>
      </c>
      <c r="G38" s="176"/>
      <c r="H38" s="200" t="str">
        <f t="shared" ca="1" si="1"/>
        <v/>
      </c>
      <c r="I38" s="177"/>
      <c r="J38" s="201" t="str">
        <f t="shared" si="2"/>
        <v/>
      </c>
      <c r="K38" s="136"/>
      <c r="L38" s="200" t="str">
        <f t="shared" si="3"/>
        <v/>
      </c>
      <c r="M38" s="140"/>
      <c r="N38" s="201" t="str">
        <f t="shared" si="4"/>
        <v/>
      </c>
      <c r="O38" s="136"/>
      <c r="P38" s="200" t="str">
        <f t="shared" si="5"/>
        <v/>
      </c>
      <c r="Q38" s="140"/>
      <c r="R38" s="201" t="str">
        <f t="shared" si="6"/>
        <v/>
      </c>
      <c r="S38" s="129"/>
      <c r="T38" s="202" t="str">
        <f t="shared" si="7"/>
        <v/>
      </c>
      <c r="U38" s="140"/>
      <c r="V38" s="201" t="str">
        <f t="shared" si="8"/>
        <v/>
      </c>
      <c r="W38" s="147"/>
      <c r="AA38" s="586"/>
      <c r="AD38" s="586"/>
      <c r="AE38" s="586"/>
      <c r="AF38" s="586"/>
      <c r="AG38" s="586"/>
    </row>
    <row r="39" spans="1:34" ht="15.6" hidden="1">
      <c r="A39" s="172"/>
      <c r="B39" s="173" t="s">
        <v>435</v>
      </c>
      <c r="C39" s="174"/>
      <c r="D39" s="175"/>
      <c r="E39" s="164"/>
      <c r="F39" s="199" t="str">
        <f t="shared" ref="F39:F41" si="10">IF($F$9="*",IF(E39&gt;0,"*",""),"")</f>
        <v/>
      </c>
      <c r="G39" s="176"/>
      <c r="H39" s="200" t="str">
        <f t="shared" ref="H39:H41" ca="1" si="11">IF($H$9="*",IF(G39&gt;0,"*",""),"")</f>
        <v/>
      </c>
      <c r="I39" s="177"/>
      <c r="J39" s="201" t="str">
        <f t="shared" ref="J39:J41" si="12">IF($J$9="*",IF(I39&gt;0,"*",""),"")</f>
        <v/>
      </c>
      <c r="K39" s="136"/>
      <c r="L39" s="200" t="str">
        <f t="shared" ref="L39:L41" si="13">IF($L$9="*",IF(K39&gt;0,"*",""),"")</f>
        <v/>
      </c>
      <c r="M39" s="140"/>
      <c r="N39" s="201" t="str">
        <f t="shared" ref="N39:N41" si="14">IF($N$9="*",IF(M39&gt;0,"*",""),"")</f>
        <v/>
      </c>
      <c r="O39" s="136"/>
      <c r="P39" s="200" t="str">
        <f t="shared" ref="P39:P41" si="15">IF($P$9="*",IF(O39&gt;0,"*",""),"")</f>
        <v/>
      </c>
      <c r="Q39" s="140"/>
      <c r="R39" s="201" t="str">
        <f t="shared" ref="R39:R41" si="16">IF($R$9="*",IF(Q39&gt;0,"*",""),"")</f>
        <v/>
      </c>
      <c r="S39" s="129"/>
      <c r="T39" s="202" t="str">
        <f t="shared" si="7"/>
        <v/>
      </c>
      <c r="U39" s="140"/>
      <c r="V39" s="201" t="str">
        <f t="shared" ref="V39:V41" si="17">IF($V$9="*",IF(U39&gt;0,"*",""),"")</f>
        <v/>
      </c>
      <c r="W39" s="147"/>
      <c r="AA39" s="586"/>
      <c r="AD39" s="586"/>
      <c r="AE39" s="586"/>
      <c r="AF39" s="586"/>
      <c r="AG39" s="586"/>
    </row>
    <row r="40" spans="1:34" ht="15.6">
      <c r="A40" s="172">
        <v>1</v>
      </c>
      <c r="B40" s="173" t="s">
        <v>436</v>
      </c>
      <c r="C40" s="174"/>
      <c r="D40" s="175"/>
      <c r="E40" s="164">
        <v>21238</v>
      </c>
      <c r="F40" s="199" t="str">
        <f t="shared" si="10"/>
        <v>*</v>
      </c>
      <c r="G40" s="176"/>
      <c r="H40" s="200" t="str">
        <f t="shared" ca="1" si="11"/>
        <v/>
      </c>
      <c r="I40" s="177"/>
      <c r="J40" s="201" t="str">
        <f t="shared" si="12"/>
        <v/>
      </c>
      <c r="K40" s="136"/>
      <c r="L40" s="200" t="str">
        <f t="shared" si="13"/>
        <v/>
      </c>
      <c r="M40" s="140"/>
      <c r="N40" s="201" t="str">
        <f t="shared" si="14"/>
        <v/>
      </c>
      <c r="O40" s="136"/>
      <c r="P40" s="200" t="str">
        <f t="shared" si="15"/>
        <v/>
      </c>
      <c r="Q40" s="140">
        <v>55749</v>
      </c>
      <c r="R40" s="201" t="str">
        <f t="shared" si="16"/>
        <v/>
      </c>
      <c r="S40" s="129"/>
      <c r="T40" s="202">
        <v>21238</v>
      </c>
      <c r="U40" s="140"/>
      <c r="V40" s="580" t="str">
        <f>IF($V$9="*",IF(U40&gt;0,"*",""),"")</f>
        <v/>
      </c>
      <c r="W40" s="147"/>
      <c r="X40" s="586"/>
      <c r="Y40" s="586"/>
      <c r="Z40" s="586">
        <v>52547</v>
      </c>
      <c r="AA40" s="586"/>
      <c r="AD40" s="586"/>
      <c r="AE40" s="586">
        <v>28115</v>
      </c>
      <c r="AF40" s="586"/>
      <c r="AG40" s="586"/>
    </row>
    <row r="41" spans="1:34" ht="15.6" hidden="1">
      <c r="A41" s="172"/>
      <c r="B41" s="173" t="s">
        <v>437</v>
      </c>
      <c r="C41" s="174"/>
      <c r="D41" s="175"/>
      <c r="E41" s="164"/>
      <c r="F41" s="199" t="str">
        <f t="shared" si="10"/>
        <v/>
      </c>
      <c r="G41" s="176"/>
      <c r="H41" s="200" t="str">
        <f t="shared" ca="1" si="11"/>
        <v/>
      </c>
      <c r="I41" s="177"/>
      <c r="J41" s="201" t="str">
        <f t="shared" si="12"/>
        <v/>
      </c>
      <c r="K41" s="136"/>
      <c r="L41" s="200" t="str">
        <f t="shared" si="13"/>
        <v/>
      </c>
      <c r="M41" s="140"/>
      <c r="N41" s="201" t="str">
        <f t="shared" si="14"/>
        <v/>
      </c>
      <c r="O41" s="136"/>
      <c r="P41" s="200" t="str">
        <f t="shared" si="15"/>
        <v/>
      </c>
      <c r="Q41" s="140"/>
      <c r="R41" s="201" t="str">
        <f t="shared" si="16"/>
        <v/>
      </c>
      <c r="S41" s="129"/>
      <c r="T41" s="202" t="str">
        <f t="shared" si="7"/>
        <v/>
      </c>
      <c r="U41" s="140"/>
      <c r="V41" s="201" t="str">
        <f t="shared" si="17"/>
        <v/>
      </c>
      <c r="W41" s="147"/>
      <c r="X41" s="586"/>
      <c r="Y41" s="586"/>
      <c r="Z41" s="586"/>
      <c r="AA41" s="586"/>
      <c r="AD41" s="586"/>
      <c r="AE41" s="586"/>
      <c r="AF41" s="586"/>
      <c r="AG41" s="586"/>
    </row>
    <row r="42" spans="1:34" ht="15.6" hidden="1">
      <c r="A42" s="147"/>
      <c r="B42" s="181"/>
      <c r="C42" s="174"/>
      <c r="D42" s="182"/>
      <c r="E42" s="164"/>
      <c r="F42" s="199"/>
      <c r="G42" s="176"/>
      <c r="H42" s="200"/>
      <c r="I42" s="177"/>
      <c r="J42" s="201"/>
      <c r="K42" s="136"/>
      <c r="L42" s="200"/>
      <c r="M42" s="140"/>
      <c r="N42" s="201"/>
      <c r="O42" s="136"/>
      <c r="P42" s="200"/>
      <c r="Q42" s="140"/>
      <c r="R42" s="201"/>
      <c r="S42" s="129"/>
      <c r="T42" s="202"/>
      <c r="U42" s="140"/>
      <c r="V42" s="201"/>
      <c r="W42" s="147"/>
      <c r="X42" s="586"/>
      <c r="Y42" s="586"/>
      <c r="Z42" s="586"/>
      <c r="AA42" s="586"/>
      <c r="AD42" s="586"/>
      <c r="AE42" s="586"/>
      <c r="AF42" s="586"/>
      <c r="AG42" s="586"/>
    </row>
    <row r="43" spans="1:34" ht="15.6" hidden="1">
      <c r="A43" s="147"/>
      <c r="B43" s="181"/>
      <c r="C43" s="174"/>
      <c r="D43" s="182"/>
      <c r="E43" s="182"/>
      <c r="F43" s="199"/>
      <c r="G43" s="176"/>
      <c r="H43" s="200"/>
      <c r="I43" s="177"/>
      <c r="J43" s="201"/>
      <c r="K43" s="136"/>
      <c r="L43" s="200"/>
      <c r="M43" s="140"/>
      <c r="N43" s="201"/>
      <c r="O43" s="136"/>
      <c r="P43" s="200"/>
      <c r="Q43" s="140"/>
      <c r="R43" s="201"/>
      <c r="S43" s="129"/>
      <c r="T43" s="202"/>
      <c r="U43" s="140"/>
      <c r="V43" s="201"/>
      <c r="W43" s="147"/>
      <c r="X43" s="586"/>
      <c r="Y43" s="586"/>
      <c r="Z43" s="586"/>
      <c r="AA43" s="586"/>
      <c r="AD43" s="586"/>
      <c r="AE43" s="586"/>
      <c r="AF43" s="586"/>
      <c r="AG43" s="586"/>
    </row>
    <row r="44" spans="1:34" ht="15.6" hidden="1">
      <c r="A44" s="147"/>
      <c r="B44" s="181"/>
      <c r="C44" s="174"/>
      <c r="D44" s="182"/>
      <c r="E44" s="182"/>
      <c r="F44" s="199"/>
      <c r="G44" s="176"/>
      <c r="H44" s="200"/>
      <c r="I44" s="177"/>
      <c r="J44" s="201"/>
      <c r="K44" s="136"/>
      <c r="L44" s="200"/>
      <c r="M44" s="140"/>
      <c r="N44" s="201"/>
      <c r="O44" s="136"/>
      <c r="P44" s="200"/>
      <c r="Q44" s="140"/>
      <c r="R44" s="201"/>
      <c r="S44" s="129"/>
      <c r="T44" s="202"/>
      <c r="U44" s="140"/>
      <c r="V44" s="201"/>
      <c r="W44" s="147"/>
      <c r="X44" s="586"/>
      <c r="Y44" s="586"/>
      <c r="Z44" s="586"/>
      <c r="AA44" s="586"/>
      <c r="AD44" s="586"/>
      <c r="AE44" s="586"/>
      <c r="AF44" s="586"/>
      <c r="AG44" s="586"/>
    </row>
    <row r="45" spans="1:34" ht="15.6">
      <c r="A45" s="147" t="s">
        <v>53</v>
      </c>
      <c r="B45" s="181" t="s">
        <v>277</v>
      </c>
      <c r="C45" s="174"/>
      <c r="D45" s="182"/>
      <c r="E45" s="185" t="s">
        <v>53</v>
      </c>
      <c r="F45" s="199" t="s">
        <v>53</v>
      </c>
      <c r="G45" s="176"/>
      <c r="H45" s="200"/>
      <c r="I45" s="177"/>
      <c r="J45" s="201">
        <v>47900</v>
      </c>
      <c r="K45" s="136"/>
      <c r="L45" s="200"/>
      <c r="M45" s="140"/>
      <c r="N45" s="201"/>
      <c r="O45" s="136"/>
      <c r="P45" s="200"/>
      <c r="Q45" s="140"/>
      <c r="R45" s="201">
        <v>78996</v>
      </c>
      <c r="S45" s="129"/>
      <c r="T45" s="202"/>
      <c r="U45" s="140"/>
      <c r="V45" s="580"/>
      <c r="W45" s="147"/>
      <c r="X45" s="586">
        <v>119990</v>
      </c>
      <c r="Y45" s="586"/>
      <c r="Z45" s="586"/>
      <c r="AA45" s="586"/>
      <c r="AB45" s="586">
        <v>129500</v>
      </c>
      <c r="AD45" s="586"/>
      <c r="AE45" s="586"/>
      <c r="AF45" s="586">
        <v>38900</v>
      </c>
      <c r="AG45" s="586">
        <v>43954</v>
      </c>
      <c r="AH45" s="586">
        <v>55775</v>
      </c>
    </row>
    <row r="46" spans="1:34" ht="15.6">
      <c r="A46" s="147">
        <v>1</v>
      </c>
      <c r="B46" s="181" t="s">
        <v>438</v>
      </c>
      <c r="C46" s="174"/>
      <c r="D46" s="182"/>
      <c r="E46" s="185"/>
      <c r="F46" s="199"/>
      <c r="G46" s="176"/>
      <c r="H46" s="200"/>
      <c r="I46" s="177"/>
      <c r="J46" s="201" t="s">
        <v>439</v>
      </c>
      <c r="K46" s="136"/>
      <c r="L46" s="200"/>
      <c r="M46" s="140"/>
      <c r="N46" s="201"/>
      <c r="O46" s="136"/>
      <c r="P46" s="200"/>
      <c r="Q46" s="140"/>
      <c r="R46" s="201"/>
      <c r="S46" s="129"/>
      <c r="T46" s="202"/>
      <c r="U46" s="140"/>
      <c r="V46" s="580"/>
      <c r="W46" s="147"/>
      <c r="AA46" s="586"/>
      <c r="AD46" s="586"/>
      <c r="AE46" s="586"/>
      <c r="AF46" s="586"/>
      <c r="AG46" s="586"/>
    </row>
    <row r="47" spans="1:34" ht="15.6">
      <c r="A47" s="267">
        <v>1</v>
      </c>
      <c r="B47" s="268" t="s">
        <v>440</v>
      </c>
      <c r="C47" s="228"/>
      <c r="D47" s="504"/>
      <c r="E47" s="291"/>
      <c r="F47" s="269"/>
      <c r="G47" s="270"/>
      <c r="H47" s="271"/>
      <c r="I47" s="272"/>
      <c r="J47" s="273" t="s">
        <v>441</v>
      </c>
      <c r="K47" s="274"/>
      <c r="L47" s="271"/>
      <c r="M47" s="275"/>
      <c r="N47" s="273"/>
      <c r="O47" s="274"/>
      <c r="P47" s="271"/>
      <c r="Q47" s="275"/>
      <c r="R47" s="273"/>
      <c r="S47" s="289"/>
      <c r="T47" s="276"/>
      <c r="U47" s="275"/>
      <c r="V47" s="581"/>
      <c r="W47" s="147"/>
      <c r="Y47" s="147" t="s">
        <v>53</v>
      </c>
      <c r="AA47" s="586"/>
      <c r="AD47" s="586"/>
      <c r="AE47" s="586"/>
      <c r="AF47" s="586"/>
      <c r="AG47" s="586"/>
    </row>
    <row r="48" spans="1:34" ht="15.75" customHeight="1">
      <c r="A48" s="242">
        <v>1</v>
      </c>
      <c r="B48" s="242"/>
      <c r="C48" s="174"/>
      <c r="D48" s="186"/>
      <c r="E48" s="537"/>
      <c r="F48" s="538"/>
      <c r="G48" s="539"/>
      <c r="H48" s="540"/>
      <c r="I48" s="541"/>
      <c r="J48" s="329"/>
      <c r="K48" s="542"/>
      <c r="L48" s="540"/>
      <c r="M48" s="330"/>
      <c r="N48" s="329"/>
      <c r="O48" s="542"/>
      <c r="P48" s="540"/>
      <c r="Q48" s="330"/>
      <c r="R48" s="329"/>
      <c r="S48" s="543"/>
      <c r="T48" s="540"/>
      <c r="U48" s="330"/>
      <c r="V48" s="582"/>
      <c r="Y48" s="147" t="s">
        <v>53</v>
      </c>
      <c r="AA48" s="586"/>
    </row>
    <row r="49" spans="1:31" ht="15.6">
      <c r="A49" s="242">
        <v>1</v>
      </c>
      <c r="B49" s="242" t="s">
        <v>442</v>
      </c>
      <c r="C49" s="242"/>
      <c r="D49" s="242"/>
      <c r="E49" s="503"/>
      <c r="F49" s="288"/>
      <c r="G49" s="242"/>
      <c r="H49" s="288"/>
      <c r="I49" s="242"/>
      <c r="J49" s="288"/>
      <c r="K49" s="330"/>
      <c r="L49" s="288"/>
      <c r="M49" s="330"/>
      <c r="N49" s="288"/>
      <c r="O49" s="330"/>
      <c r="P49" s="288"/>
      <c r="Q49" s="330"/>
      <c r="R49" s="288"/>
      <c r="S49" s="544"/>
      <c r="T49" s="288"/>
      <c r="U49" s="330"/>
      <c r="V49" s="583"/>
      <c r="Y49" s="147" t="s">
        <v>53</v>
      </c>
      <c r="AA49" s="586"/>
    </row>
    <row r="50" spans="1:31" ht="15.6">
      <c r="A50" s="242">
        <v>1</v>
      </c>
      <c r="B50" s="242" t="s">
        <v>443</v>
      </c>
      <c r="C50" s="242"/>
      <c r="D50" s="242"/>
      <c r="E50" s="503"/>
      <c r="F50" s="288"/>
      <c r="G50" s="242"/>
      <c r="H50" s="288" t="s">
        <v>444</v>
      </c>
      <c r="I50" s="333" t="s">
        <v>445</v>
      </c>
      <c r="J50" s="333" t="s">
        <v>445</v>
      </c>
      <c r="K50" s="333" t="s">
        <v>445</v>
      </c>
      <c r="L50" s="333" t="s">
        <v>445</v>
      </c>
      <c r="M50" s="330"/>
      <c r="N50" s="288" t="s">
        <v>444</v>
      </c>
      <c r="O50" s="333" t="s">
        <v>445</v>
      </c>
      <c r="P50" s="288"/>
      <c r="Q50" s="330"/>
      <c r="R50" s="288"/>
      <c r="S50" s="544"/>
      <c r="T50" s="288"/>
      <c r="U50" s="330"/>
      <c r="V50" s="583"/>
      <c r="Y50" s="147" t="s">
        <v>53</v>
      </c>
      <c r="AA50" s="586"/>
    </row>
    <row r="51" spans="1:31" ht="15.6">
      <c r="A51" s="242">
        <v>1</v>
      </c>
      <c r="B51" s="242" t="s">
        <v>446</v>
      </c>
      <c r="C51" s="242"/>
      <c r="D51" s="242"/>
      <c r="E51" s="503"/>
      <c r="F51" s="288"/>
      <c r="G51" s="242"/>
      <c r="H51" s="288" t="s">
        <v>447</v>
      </c>
      <c r="I51" s="242" t="s">
        <v>448</v>
      </c>
      <c r="J51" s="288" t="s">
        <v>448</v>
      </c>
      <c r="K51" s="330" t="s">
        <v>448</v>
      </c>
      <c r="L51" s="288" t="s">
        <v>449</v>
      </c>
      <c r="M51" s="330"/>
      <c r="N51" s="288" t="s">
        <v>450</v>
      </c>
      <c r="O51" s="330" t="s">
        <v>449</v>
      </c>
      <c r="P51" s="288"/>
      <c r="Q51" s="288" t="s">
        <v>451</v>
      </c>
      <c r="R51" s="288" t="s">
        <v>448</v>
      </c>
      <c r="S51" s="544"/>
      <c r="T51" s="288" t="s">
        <v>449</v>
      </c>
      <c r="U51" s="330" t="s">
        <v>53</v>
      </c>
      <c r="V51" s="583"/>
      <c r="AA51" s="586"/>
    </row>
    <row r="52" spans="1:31" ht="15.6">
      <c r="A52" s="242">
        <v>1</v>
      </c>
      <c r="B52" s="242" t="s">
        <v>452</v>
      </c>
      <c r="C52" s="242"/>
      <c r="D52" s="242"/>
      <c r="E52" s="503"/>
      <c r="F52" s="288"/>
      <c r="G52" s="242"/>
      <c r="H52" s="288" t="s">
        <v>453</v>
      </c>
      <c r="I52" s="242" t="s">
        <v>454</v>
      </c>
      <c r="J52" s="288" t="s">
        <v>455</v>
      </c>
      <c r="K52" s="330" t="s">
        <v>456</v>
      </c>
      <c r="L52" s="288" t="s">
        <v>457</v>
      </c>
      <c r="M52" s="330"/>
      <c r="N52" s="288" t="s">
        <v>458</v>
      </c>
      <c r="O52" s="330" t="s">
        <v>459</v>
      </c>
      <c r="P52" s="288"/>
      <c r="Q52" s="288" t="s">
        <v>460</v>
      </c>
      <c r="R52" s="288" t="s">
        <v>461</v>
      </c>
      <c r="S52" s="544"/>
      <c r="T52" s="288" t="s">
        <v>462</v>
      </c>
      <c r="U52" s="330" t="s">
        <v>444</v>
      </c>
      <c r="V52" s="583"/>
      <c r="W52" s="191" t="s">
        <v>444</v>
      </c>
      <c r="AA52" s="586"/>
      <c r="AE52" s="147" t="s">
        <v>463</v>
      </c>
    </row>
    <row r="53" spans="1:31" ht="15.6">
      <c r="A53" s="242">
        <v>1</v>
      </c>
      <c r="B53" s="242" t="s">
        <v>464</v>
      </c>
      <c r="C53" s="242"/>
      <c r="D53" s="242"/>
      <c r="E53" s="503"/>
      <c r="F53" s="288"/>
      <c r="G53" s="242"/>
      <c r="H53" s="288" t="s">
        <v>465</v>
      </c>
      <c r="I53" s="242" t="s">
        <v>466</v>
      </c>
      <c r="J53" s="288" t="s">
        <v>467</v>
      </c>
      <c r="K53" s="330" t="s">
        <v>468</v>
      </c>
      <c r="L53" s="288" t="s">
        <v>469</v>
      </c>
      <c r="M53" s="330"/>
      <c r="N53" s="288" t="s">
        <v>470</v>
      </c>
      <c r="O53" s="330" t="s">
        <v>471</v>
      </c>
      <c r="P53" s="288"/>
      <c r="Q53" s="288" t="s">
        <v>472</v>
      </c>
      <c r="R53" s="288" t="s">
        <v>473</v>
      </c>
      <c r="S53" s="544"/>
      <c r="T53" s="288" t="s">
        <v>474</v>
      </c>
      <c r="U53" s="330" t="s">
        <v>475</v>
      </c>
      <c r="V53" s="583"/>
      <c r="W53" s="191" t="s">
        <v>476</v>
      </c>
      <c r="AA53" s="586"/>
      <c r="AE53" s="147" t="s">
        <v>477</v>
      </c>
    </row>
    <row r="54" spans="1:31" ht="15.6">
      <c r="A54" s="242">
        <v>1</v>
      </c>
      <c r="B54" s="242" t="s">
        <v>321</v>
      </c>
      <c r="C54" s="242"/>
      <c r="D54" s="242"/>
      <c r="E54" s="503"/>
      <c r="F54" s="288"/>
      <c r="G54" s="242"/>
      <c r="H54" s="288" t="s">
        <v>478</v>
      </c>
      <c r="I54" s="242" t="s">
        <v>479</v>
      </c>
      <c r="J54" s="288" t="s">
        <v>480</v>
      </c>
      <c r="K54" s="330" t="s">
        <v>481</v>
      </c>
      <c r="L54" s="552">
        <v>9000</v>
      </c>
      <c r="M54" s="330"/>
      <c r="N54" s="288" t="s">
        <v>482</v>
      </c>
      <c r="O54" s="330" t="s">
        <v>483</v>
      </c>
      <c r="P54" s="288"/>
      <c r="Q54" s="288" t="s">
        <v>484</v>
      </c>
      <c r="R54" s="288" t="s">
        <v>485</v>
      </c>
      <c r="S54" s="544"/>
      <c r="T54" s="288" t="s">
        <v>486</v>
      </c>
      <c r="U54" s="330" t="s">
        <v>487</v>
      </c>
      <c r="V54" s="583"/>
      <c r="W54" s="191" t="s">
        <v>488</v>
      </c>
      <c r="AE54" s="147" t="s">
        <v>489</v>
      </c>
    </row>
    <row r="55" spans="1:31" ht="15.6">
      <c r="A55" s="242">
        <v>1</v>
      </c>
      <c r="B55" s="242" t="s">
        <v>490</v>
      </c>
      <c r="C55" s="242"/>
      <c r="D55" s="242"/>
      <c r="E55" s="503"/>
      <c r="F55" s="288"/>
      <c r="G55" s="242"/>
      <c r="H55" s="288"/>
      <c r="I55" s="242" t="s">
        <v>491</v>
      </c>
      <c r="J55" s="288" t="s">
        <v>492</v>
      </c>
      <c r="K55" s="330" t="s">
        <v>493</v>
      </c>
      <c r="L55" s="288"/>
      <c r="M55" s="330"/>
      <c r="N55" s="288" t="s">
        <v>494</v>
      </c>
      <c r="O55" s="330"/>
      <c r="P55" s="288"/>
      <c r="Q55" s="288" t="s">
        <v>495</v>
      </c>
      <c r="R55" s="288" t="s">
        <v>496</v>
      </c>
      <c r="S55" s="544"/>
      <c r="T55" s="288" t="s">
        <v>497</v>
      </c>
      <c r="U55" s="330" t="s">
        <v>498</v>
      </c>
      <c r="V55" s="583"/>
      <c r="W55" s="191" t="s">
        <v>499</v>
      </c>
      <c r="AE55" s="147" t="s">
        <v>500</v>
      </c>
    </row>
    <row r="56" spans="1:31" ht="15.6">
      <c r="A56" s="242">
        <v>1</v>
      </c>
      <c r="B56" s="242" t="s">
        <v>501</v>
      </c>
      <c r="C56" s="242"/>
      <c r="D56" s="242"/>
      <c r="E56" s="503"/>
      <c r="F56" s="288"/>
      <c r="G56" s="242"/>
      <c r="H56" s="288"/>
      <c r="I56" s="242" t="s">
        <v>502</v>
      </c>
      <c r="J56" s="288" t="s">
        <v>503</v>
      </c>
      <c r="K56" s="330" t="s">
        <v>504</v>
      </c>
      <c r="L56" s="288"/>
      <c r="M56" s="330"/>
      <c r="N56" s="288" t="s">
        <v>505</v>
      </c>
      <c r="O56" s="330" t="s">
        <v>277</v>
      </c>
      <c r="P56" s="288"/>
      <c r="Q56" s="288" t="s">
        <v>506</v>
      </c>
      <c r="R56" s="288" t="s">
        <v>507</v>
      </c>
      <c r="S56" s="544"/>
      <c r="T56" s="288"/>
      <c r="U56" s="330" t="s">
        <v>508</v>
      </c>
      <c r="V56" s="583"/>
      <c r="W56" s="191" t="s">
        <v>509</v>
      </c>
      <c r="AE56" s="147" t="s">
        <v>510</v>
      </c>
    </row>
    <row r="57" spans="1:31" ht="30.6">
      <c r="A57" s="242">
        <v>1</v>
      </c>
      <c r="B57" s="242" t="s">
        <v>511</v>
      </c>
      <c r="C57" s="242"/>
      <c r="D57" s="242"/>
      <c r="E57" s="503"/>
      <c r="F57" s="288"/>
      <c r="G57" s="242"/>
      <c r="H57" s="288"/>
      <c r="I57" s="242" t="s">
        <v>512</v>
      </c>
      <c r="J57" s="288" t="s">
        <v>513</v>
      </c>
      <c r="K57" s="330" t="s">
        <v>514</v>
      </c>
      <c r="L57" s="288"/>
      <c r="M57" s="330"/>
      <c r="N57" s="288"/>
      <c r="O57" s="330" t="s">
        <v>515</v>
      </c>
      <c r="P57" s="288"/>
      <c r="Q57" s="288" t="s">
        <v>516</v>
      </c>
      <c r="R57" s="288" t="s">
        <v>517</v>
      </c>
      <c r="S57" s="544"/>
      <c r="T57" s="288"/>
      <c r="U57" s="330"/>
      <c r="V57" s="583"/>
      <c r="W57" s="191" t="s">
        <v>518</v>
      </c>
      <c r="AE57" s="147" t="s">
        <v>519</v>
      </c>
    </row>
    <row r="58" spans="1:31" ht="15.6" hidden="1">
      <c r="A58" s="545"/>
      <c r="B58" s="546"/>
      <c r="V58" s="284"/>
    </row>
    <row r="59" spans="1:31" ht="15.6">
      <c r="A59" s="242">
        <v>1</v>
      </c>
      <c r="B59" s="242" t="s">
        <v>520</v>
      </c>
      <c r="C59" s="242"/>
      <c r="D59" s="242"/>
      <c r="E59" s="503"/>
      <c r="F59" s="288"/>
      <c r="G59" s="242"/>
      <c r="H59" s="288"/>
      <c r="I59" s="242" t="s">
        <v>521</v>
      </c>
      <c r="J59" s="288" t="s">
        <v>522</v>
      </c>
      <c r="K59" s="330" t="s">
        <v>523</v>
      </c>
      <c r="L59" s="288"/>
      <c r="M59" s="330"/>
      <c r="N59" s="288"/>
      <c r="O59" s="330" t="s">
        <v>524</v>
      </c>
      <c r="P59" s="288"/>
      <c r="Q59" s="330" t="s">
        <v>525</v>
      </c>
      <c r="R59" s="288" t="s">
        <v>526</v>
      </c>
      <c r="S59" s="544"/>
      <c r="T59" s="288"/>
      <c r="U59" s="330"/>
      <c r="V59" s="583"/>
      <c r="W59" s="191" t="s">
        <v>527</v>
      </c>
      <c r="AE59" s="147" t="s">
        <v>528</v>
      </c>
    </row>
    <row r="60" spans="1:31" ht="15.6">
      <c r="A60" s="242">
        <v>1</v>
      </c>
      <c r="B60" s="242" t="s">
        <v>529</v>
      </c>
      <c r="C60" s="242"/>
      <c r="D60" s="242"/>
      <c r="E60" s="503"/>
      <c r="F60" s="288"/>
      <c r="G60" s="242"/>
      <c r="H60" s="288"/>
      <c r="I60" s="242" t="s">
        <v>530</v>
      </c>
      <c r="J60" s="288"/>
      <c r="K60" s="330"/>
      <c r="L60" s="288"/>
      <c r="M60" s="330"/>
      <c r="N60" s="288"/>
      <c r="O60" s="330" t="s">
        <v>531</v>
      </c>
      <c r="P60" s="288"/>
      <c r="Q60" s="330"/>
      <c r="R60" s="288"/>
      <c r="S60" s="544"/>
      <c r="T60" s="288"/>
      <c r="U60" s="330"/>
      <c r="V60" s="583"/>
      <c r="W60" s="191" t="s">
        <v>532</v>
      </c>
      <c r="AE60" s="147" t="s">
        <v>533</v>
      </c>
    </row>
    <row r="61" spans="1:31" ht="15.6">
      <c r="A61" s="242"/>
      <c r="B61" s="242"/>
      <c r="C61" s="242"/>
      <c r="D61" s="242"/>
      <c r="E61" s="503"/>
      <c r="F61" s="288"/>
      <c r="G61" s="242"/>
      <c r="H61" s="288"/>
      <c r="I61" s="242" t="s">
        <v>534</v>
      </c>
      <c r="J61" s="288"/>
      <c r="K61" s="330"/>
      <c r="L61" s="288"/>
      <c r="M61" s="330"/>
      <c r="N61" s="288"/>
      <c r="O61" s="330" t="s">
        <v>535</v>
      </c>
      <c r="P61" s="288"/>
      <c r="Q61" s="330"/>
      <c r="R61" s="288"/>
      <c r="S61" s="544"/>
      <c r="T61" s="288"/>
      <c r="U61" s="330"/>
      <c r="V61" s="583"/>
      <c r="AE61" s="147" t="s">
        <v>536</v>
      </c>
    </row>
    <row r="62" spans="1:31" ht="15.6">
      <c r="A62" s="242"/>
      <c r="B62" s="242"/>
      <c r="C62" s="242"/>
      <c r="D62" s="242"/>
      <c r="E62" s="503"/>
      <c r="F62" s="288"/>
      <c r="G62" s="242"/>
      <c r="H62" s="288"/>
      <c r="I62" s="242" t="s">
        <v>537</v>
      </c>
      <c r="J62" s="288"/>
      <c r="K62" s="330"/>
      <c r="L62" s="288"/>
      <c r="M62" s="330"/>
      <c r="N62" s="288"/>
      <c r="O62" s="330" t="s">
        <v>538</v>
      </c>
      <c r="P62" s="288"/>
      <c r="Q62" s="330"/>
      <c r="R62" s="288"/>
      <c r="S62" s="544"/>
      <c r="T62" s="288"/>
      <c r="U62" s="330"/>
      <c r="V62" s="583"/>
      <c r="AE62" s="147" t="s">
        <v>539</v>
      </c>
    </row>
    <row r="63" spans="1:31" ht="15.6">
      <c r="A63" s="242"/>
      <c r="B63" s="242"/>
      <c r="C63" s="242"/>
      <c r="D63" s="242"/>
      <c r="E63" s="503"/>
      <c r="F63" s="288"/>
      <c r="G63" s="242"/>
      <c r="H63" s="288"/>
      <c r="I63" s="242" t="s">
        <v>540</v>
      </c>
      <c r="J63" s="288"/>
      <c r="K63" s="330"/>
      <c r="L63" s="288"/>
      <c r="M63" s="330"/>
      <c r="N63" s="288"/>
      <c r="O63" s="330"/>
      <c r="P63" s="288"/>
      <c r="Q63" s="330"/>
      <c r="R63" s="288"/>
      <c r="S63" s="544"/>
      <c r="T63" s="288"/>
      <c r="U63" s="330"/>
      <c r="V63" s="583"/>
      <c r="AE63" s="147" t="s">
        <v>541</v>
      </c>
    </row>
    <row r="64" spans="1:31" ht="15.6">
      <c r="A64" s="242"/>
      <c r="B64" s="242"/>
      <c r="C64" s="242"/>
      <c r="D64" s="242"/>
      <c r="E64" s="503"/>
      <c r="F64" s="288"/>
      <c r="G64" s="242"/>
      <c r="H64" s="288"/>
      <c r="I64" s="242" t="s">
        <v>542</v>
      </c>
      <c r="J64" s="288"/>
      <c r="K64" s="330"/>
      <c r="L64" s="288"/>
      <c r="M64" s="330"/>
      <c r="N64" s="288"/>
      <c r="O64" s="330"/>
      <c r="P64" s="288"/>
      <c r="Q64" s="330"/>
      <c r="R64" s="288"/>
      <c r="S64" s="544"/>
      <c r="T64" s="288"/>
      <c r="U64" s="330"/>
      <c r="V64" s="583"/>
      <c r="AE64" s="147" t="s">
        <v>543</v>
      </c>
    </row>
    <row r="65" spans="7:31" ht="15.6">
      <c r="I65" s="242" t="s">
        <v>544</v>
      </c>
      <c r="J65" s="288"/>
      <c r="K65" s="330"/>
      <c r="L65" s="288"/>
      <c r="M65" s="330"/>
      <c r="N65" s="288"/>
      <c r="O65" s="330"/>
      <c r="P65" s="288"/>
      <c r="Q65" s="330"/>
      <c r="R65" s="288"/>
      <c r="S65" s="544"/>
      <c r="T65" s="288"/>
      <c r="U65" s="330"/>
      <c r="V65" s="583"/>
      <c r="AE65" s="147" t="s">
        <v>545</v>
      </c>
    </row>
    <row r="66" spans="7:31" ht="15.6">
      <c r="I66" s="242"/>
      <c r="J66" s="288"/>
      <c r="K66" s="330"/>
      <c r="L66" s="288"/>
      <c r="M66" s="330"/>
      <c r="N66" s="288"/>
      <c r="O66" s="330"/>
      <c r="P66" s="288"/>
      <c r="Q66" s="330"/>
      <c r="R66" s="288"/>
      <c r="S66" s="544"/>
      <c r="T66" s="288"/>
      <c r="U66" s="330"/>
      <c r="V66" s="583"/>
      <c r="AE66" s="147" t="s">
        <v>536</v>
      </c>
    </row>
    <row r="67" spans="7:31" ht="15.6">
      <c r="I67" s="242"/>
      <c r="J67" s="288"/>
      <c r="K67" s="330"/>
      <c r="L67" s="288"/>
      <c r="M67" s="330"/>
      <c r="N67" s="288"/>
      <c r="O67" s="330"/>
      <c r="P67" s="288"/>
      <c r="Q67" s="330"/>
      <c r="R67" s="288"/>
      <c r="S67" s="544"/>
      <c r="T67" s="288"/>
      <c r="U67" s="330"/>
      <c r="V67" s="583"/>
      <c r="AE67" s="147" t="s">
        <v>546</v>
      </c>
    </row>
    <row r="68" spans="7:31" ht="15.75" customHeight="1">
      <c r="G68" s="207" t="s">
        <v>53</v>
      </c>
    </row>
    <row r="240" spans="8:22" ht="15.6">
      <c r="H240" s="281" t="str">
        <f t="shared" ref="H240:H241" ca="1" si="18">IF($H$9="*",IF(G240&gt;0,"*",""),"")</f>
        <v/>
      </c>
      <c r="J240" s="281" t="str">
        <f t="shared" ref="J240:J241" si="19">IF($J$9="*",IF(I240&gt;0,"*",""),"")</f>
        <v/>
      </c>
      <c r="L240" s="281" t="str">
        <f t="shared" ref="L240:L241" si="20">IF($L$9="*",IF(K240&gt;0,"*",""),"")</f>
        <v/>
      </c>
      <c r="N240" s="281" t="str">
        <f t="shared" ref="N240" si="21">IF($N$9="*",IF(M240&gt;0,"*",""),"")</f>
        <v/>
      </c>
      <c r="P240" s="281" t="str">
        <f t="shared" ref="P240" si="22">IF($P$9="*",IF(O240&gt;0,"*",""),"")</f>
        <v/>
      </c>
      <c r="R240" s="281" t="str">
        <f t="shared" ref="R240" si="23">IF($R$9="*",IF(Q240&gt;0,"*",""),"")</f>
        <v/>
      </c>
      <c r="T240" s="281" t="str">
        <f t="shared" ref="T240" si="24">IF($T$9="*",IF(S240&gt;0,"*",""),"")</f>
        <v/>
      </c>
      <c r="V240" s="584" t="str">
        <f>IF($V$9="*",IF(U240&gt;0,"*",""),"")</f>
        <v/>
      </c>
    </row>
    <row r="241" spans="8:12" ht="15.6">
      <c r="H241" s="281" t="str">
        <f t="shared" ca="1" si="18"/>
        <v/>
      </c>
      <c r="J241" s="281" t="str">
        <f t="shared" si="19"/>
        <v/>
      </c>
      <c r="L241" s="281" t="str">
        <f t="shared" si="20"/>
        <v/>
      </c>
    </row>
  </sheetData>
  <sheetProtection autoFilter="0"/>
  <autoFilter ref="A10:A60" xr:uid="{DD520DA2-5B75-4A2D-A321-5DEB1FC7067B}">
    <filterColumn colId="0">
      <filters>
        <filter val="1"/>
      </filters>
    </filterColumn>
  </autoFilter>
  <conditionalFormatting sqref="R9 P9 N9 L9 H9 T9 V9 F9">
    <cfRule type="duplicateValues" dxfId="37" priority="3"/>
  </conditionalFormatting>
  <hyperlinks>
    <hyperlink ref="T5" r:id="rId1" xr:uid="{F58663D5-8655-4C80-80CA-2046DDB9BEA9}"/>
    <hyperlink ref="N5" r:id="rId2" xr:uid="{88C90354-D3ED-4649-81C5-A06751D7CE56}"/>
    <hyperlink ref="Q5" r:id="rId3" xr:uid="{18C9C3C8-C5BC-4238-AFC4-2608E4BCF2C5}"/>
    <hyperlink ref="Q3" r:id="rId4" display="erika.moreno@intertek.com" xr:uid="{11C66A38-71EF-4020-8648-BBD47398ED9F}"/>
    <hyperlink ref="P5" r:id="rId5" xr:uid="{177895F0-65F1-4EEF-9C12-960A303F996F}"/>
    <hyperlink ref="R5" r:id="rId6" xr:uid="{CC08470D-2E9E-4A56-A693-BA4713384C7D}"/>
    <hyperlink ref="L5" r:id="rId7" xr:uid="{53282F42-C6A0-4E3C-99F0-42EC6DB3842C}"/>
    <hyperlink ref="J5" r:id="rId8" xr:uid="{492D59B5-5DCA-4F6C-BC8A-AA3810F4E767}"/>
    <hyperlink ref="H5" r:id="rId9" xr:uid="{2A9B1DD9-B862-4EA5-9A96-62EC783600E3}"/>
    <hyperlink ref="U5" r:id="rId10" xr:uid="{89DFC3AF-9B15-49C8-AE60-D34384541699}"/>
    <hyperlink ref="S5" r:id="rId11" xr:uid="{CE7E2194-2676-436A-A698-D326FE45B6CF}"/>
    <hyperlink ref="O5" r:id="rId12" xr:uid="{71104225-5C41-4CDF-BC29-3D536CA33B57}"/>
    <hyperlink ref="M5" r:id="rId13" xr:uid="{E947EE48-6090-4A4B-B225-6BCC3F17807A}"/>
    <hyperlink ref="I5" r:id="rId14" xr:uid="{B2176897-5FEF-4E05-A851-0A6426ACE1F9}"/>
    <hyperlink ref="G5" r:id="rId15" xr:uid="{83ABB3E3-0CF5-48E2-9EFF-A7512A5BCD6B}"/>
    <hyperlink ref="W5" r:id="rId16" xr:uid="{8A4C7686-B3DB-4F35-BC33-833172B3909F}"/>
    <hyperlink ref="AE5" r:id="rId17" xr:uid="{EE3370E2-54B1-4A19-8096-04DB6DC041AD}"/>
  </hyperlinks>
  <pageMargins left="0.7" right="0.7" top="0.75" bottom="0.75" header="0.3" footer="0.3"/>
  <pageSetup scale="46" fitToHeight="0" orientation="portrait" r:id="rId18"/>
  <headerFooter>
    <oddHeader>&amp;LProject Name
Owner Bid Due
Sub Bids Due</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02D484-0CC3-4B0C-B43D-298A12247666}">
  <sheetPr filterMode="1"/>
  <dimension ref="A1:V111"/>
  <sheetViews>
    <sheetView zoomScaleNormal="100" workbookViewId="0">
      <pane xSplit="2" topLeftCell="E1" activePane="topRight" state="frozen"/>
      <selection pane="topRight" activeCell="G17" sqref="G17"/>
      <selection activeCell="A2" sqref="A2"/>
    </sheetView>
  </sheetViews>
  <sheetFormatPr defaultRowHeight="14.45"/>
  <cols>
    <col min="1" max="1" width="11.5703125" customWidth="1"/>
    <col min="2" max="2" width="80" customWidth="1"/>
    <col min="3" max="3" width="10" customWidth="1"/>
    <col min="4" max="4" width="12.28515625" customWidth="1"/>
    <col min="5" max="5" width="35.140625" customWidth="1"/>
    <col min="6" max="6" width="5.28515625" customWidth="1"/>
    <col min="7" max="7" width="43" bestFit="1" customWidth="1"/>
    <col min="8" max="8" width="44.5703125" customWidth="1"/>
    <col min="9" max="9" width="39" customWidth="1"/>
    <col min="10" max="10" width="43.85546875" customWidth="1"/>
    <col min="11" max="11" width="39" customWidth="1"/>
    <col min="12" max="12" width="45.28515625" customWidth="1"/>
    <col min="13" max="13" width="39" customWidth="1"/>
    <col min="14" max="14" width="5.28515625" customWidth="1"/>
    <col min="15" max="15" width="39" customWidth="1"/>
    <col min="16" max="16" width="5.28515625" customWidth="1"/>
    <col min="17" max="17" width="39" customWidth="1"/>
    <col min="18" max="18" width="5.28515625" customWidth="1"/>
    <col min="19" max="19" width="39" customWidth="1"/>
    <col min="20" max="20" width="5.28515625" customWidth="1"/>
    <col min="21" max="21" width="39" customWidth="1"/>
    <col min="22" max="22" width="6.28515625" customWidth="1"/>
  </cols>
  <sheetData>
    <row r="1" spans="1:22" ht="30.6">
      <c r="A1" s="120"/>
      <c r="B1" s="121"/>
      <c r="C1" s="122" t="s">
        <v>320</v>
      </c>
      <c r="D1" s="123" t="s">
        <v>321</v>
      </c>
      <c r="E1" s="124" t="s">
        <v>322</v>
      </c>
      <c r="F1" s="123" t="s">
        <v>323</v>
      </c>
      <c r="G1" s="125" t="s">
        <v>547</v>
      </c>
      <c r="H1" s="126" t="s">
        <v>547</v>
      </c>
      <c r="I1" s="127" t="s">
        <v>548</v>
      </c>
      <c r="J1" s="128" t="s">
        <v>549</v>
      </c>
      <c r="K1" s="129" t="s">
        <v>549</v>
      </c>
      <c r="L1" s="126" t="s">
        <v>549</v>
      </c>
      <c r="M1" s="130" t="s">
        <v>549</v>
      </c>
      <c r="N1" s="128" t="s">
        <v>323</v>
      </c>
      <c r="O1" s="129" t="s">
        <v>549</v>
      </c>
      <c r="P1" s="126" t="s">
        <v>323</v>
      </c>
      <c r="Q1" s="130" t="s">
        <v>550</v>
      </c>
      <c r="R1" s="128" t="s">
        <v>323</v>
      </c>
      <c r="S1" s="129" t="s">
        <v>549</v>
      </c>
      <c r="T1" s="126" t="s">
        <v>323</v>
      </c>
      <c r="U1" s="130" t="s">
        <v>551</v>
      </c>
      <c r="V1" s="128" t="s">
        <v>323</v>
      </c>
    </row>
    <row r="2" spans="1:22" ht="15.6">
      <c r="A2" s="131" t="s">
        <v>161</v>
      </c>
      <c r="B2" s="132"/>
      <c r="C2" s="133"/>
      <c r="D2" s="134"/>
      <c r="E2" s="135"/>
      <c r="F2" s="134"/>
      <c r="G2" s="136" t="s">
        <v>552</v>
      </c>
      <c r="H2" s="137" t="s">
        <v>553</v>
      </c>
      <c r="I2" s="591" t="s">
        <v>554</v>
      </c>
      <c r="J2" s="139" t="s">
        <v>555</v>
      </c>
      <c r="K2" s="136" t="s">
        <v>556</v>
      </c>
      <c r="L2" s="137" t="s">
        <v>557</v>
      </c>
      <c r="M2" s="140" t="s">
        <v>558</v>
      </c>
      <c r="N2" s="139"/>
      <c r="O2" s="136" t="s">
        <v>559</v>
      </c>
      <c r="P2" s="137"/>
      <c r="Q2" s="140" t="s">
        <v>560</v>
      </c>
      <c r="R2" s="139"/>
      <c r="S2" s="129" t="s">
        <v>561</v>
      </c>
      <c r="T2" s="126"/>
      <c r="U2" s="140" t="s">
        <v>562</v>
      </c>
      <c r="V2" s="139"/>
    </row>
    <row r="3" spans="1:22" ht="15.6">
      <c r="A3" s="139"/>
      <c r="B3" s="141" t="s">
        <v>352</v>
      </c>
      <c r="C3" s="142"/>
      <c r="D3" s="143"/>
      <c r="E3" s="144"/>
      <c r="F3" s="143"/>
      <c r="G3" s="145" t="s">
        <v>563</v>
      </c>
      <c r="H3" s="137" t="s">
        <v>564</v>
      </c>
      <c r="I3" s="146"/>
      <c r="J3" s="139" t="s">
        <v>565</v>
      </c>
      <c r="K3" s="136" t="s">
        <v>566</v>
      </c>
      <c r="L3" s="137"/>
      <c r="M3" s="140" t="s">
        <v>567</v>
      </c>
      <c r="N3" s="139"/>
      <c r="O3" s="136" t="s">
        <v>568</v>
      </c>
      <c r="P3" s="137"/>
      <c r="Q3" s="140" t="s">
        <v>569</v>
      </c>
      <c r="R3" s="139"/>
      <c r="S3" s="129"/>
      <c r="T3" s="126"/>
      <c r="U3" s="140"/>
      <c r="V3" s="139"/>
    </row>
    <row r="4" spans="1:22" ht="15.6">
      <c r="A4" s="139"/>
      <c r="B4" s="141" t="s">
        <v>369</v>
      </c>
      <c r="C4" s="142"/>
      <c r="D4" s="143"/>
      <c r="E4" s="144"/>
      <c r="F4" s="143"/>
      <c r="G4" s="145" t="s">
        <v>570</v>
      </c>
      <c r="H4" s="137" t="s">
        <v>571</v>
      </c>
      <c r="I4" s="146" t="s">
        <v>572</v>
      </c>
      <c r="J4" s="139" t="s">
        <v>573</v>
      </c>
      <c r="K4" s="136" t="s">
        <v>574</v>
      </c>
      <c r="L4" s="137"/>
      <c r="M4" s="140" t="s">
        <v>575</v>
      </c>
      <c r="N4" s="139"/>
      <c r="O4" s="136" t="s">
        <v>576</v>
      </c>
      <c r="P4" s="137"/>
      <c r="Q4" s="140"/>
      <c r="R4" s="139"/>
      <c r="S4" s="129"/>
      <c r="T4" s="126"/>
      <c r="U4" s="140"/>
      <c r="V4" s="139"/>
    </row>
    <row r="5" spans="1:22" ht="15.6">
      <c r="A5" s="139"/>
      <c r="B5" s="141" t="s">
        <v>385</v>
      </c>
      <c r="C5" s="142"/>
      <c r="D5" s="143"/>
      <c r="E5" s="144"/>
      <c r="F5" s="143"/>
      <c r="G5" s="496" t="s">
        <v>577</v>
      </c>
      <c r="H5" s="524" t="s">
        <v>578</v>
      </c>
      <c r="I5" s="512" t="s">
        <v>579</v>
      </c>
      <c r="J5" s="553" t="s">
        <v>580</v>
      </c>
      <c r="K5" s="513" t="s">
        <v>581</v>
      </c>
      <c r="L5" s="137"/>
      <c r="M5" s="515" t="s">
        <v>582</v>
      </c>
      <c r="N5" s="139"/>
      <c r="O5" s="513" t="s">
        <v>583</v>
      </c>
      <c r="P5" s="137"/>
      <c r="Q5" s="140"/>
      <c r="R5" s="139"/>
      <c r="S5" s="129"/>
      <c r="T5" s="126"/>
      <c r="U5" s="140"/>
      <c r="V5" s="139"/>
    </row>
    <row r="6" spans="1:22" s="328" customFormat="1" ht="15.6">
      <c r="A6" s="317"/>
      <c r="B6" s="318" t="s">
        <v>163</v>
      </c>
      <c r="C6" s="319"/>
      <c r="D6" s="320"/>
      <c r="E6" s="320"/>
      <c r="F6" s="320"/>
      <c r="G6" s="321">
        <v>46034</v>
      </c>
      <c r="H6" s="322">
        <v>46036</v>
      </c>
      <c r="I6" s="323">
        <v>46038</v>
      </c>
      <c r="J6" s="317">
        <v>46037</v>
      </c>
      <c r="K6" s="324">
        <v>46037</v>
      </c>
      <c r="L6" s="322"/>
      <c r="M6" s="325">
        <v>46037</v>
      </c>
      <c r="N6" s="317"/>
      <c r="O6" s="324"/>
      <c r="P6" s="322"/>
      <c r="Q6" s="325"/>
      <c r="R6" s="317"/>
      <c r="S6" s="326"/>
      <c r="T6" s="327"/>
      <c r="U6" s="325"/>
      <c r="V6" s="317"/>
    </row>
    <row r="7" spans="1:22" ht="15.6">
      <c r="A7" s="147"/>
      <c r="B7" s="141" t="s">
        <v>402</v>
      </c>
      <c r="C7" s="142"/>
      <c r="D7" s="143"/>
      <c r="E7" s="144"/>
      <c r="F7" s="143"/>
      <c r="G7" s="145"/>
      <c r="H7" s="148"/>
      <c r="I7" s="146"/>
      <c r="J7" s="147"/>
      <c r="K7" s="136"/>
      <c r="L7" s="148"/>
      <c r="M7" s="140"/>
      <c r="N7" s="147"/>
      <c r="O7" s="136"/>
      <c r="P7" s="148"/>
      <c r="Q7" s="140"/>
      <c r="R7" s="147"/>
      <c r="S7" s="129"/>
      <c r="T7" s="126"/>
      <c r="U7" s="140"/>
      <c r="V7" s="147"/>
    </row>
    <row r="8" spans="1:22" ht="15.6">
      <c r="A8" s="147"/>
      <c r="B8" s="141" t="s">
        <v>403</v>
      </c>
      <c r="C8" s="149"/>
      <c r="D8" s="143"/>
      <c r="E8" s="144"/>
      <c r="F8" s="143"/>
      <c r="G8" s="145"/>
      <c r="H8" s="148"/>
      <c r="I8" s="146"/>
      <c r="J8" s="147"/>
      <c r="K8" s="136"/>
      <c r="L8" s="148"/>
      <c r="M8" s="140"/>
      <c r="N8" s="147"/>
      <c r="O8" s="136"/>
      <c r="P8" s="148"/>
      <c r="Q8" s="140"/>
      <c r="R8" s="147"/>
      <c r="S8" s="129"/>
      <c r="T8" s="126"/>
      <c r="U8" s="140"/>
      <c r="V8" s="147"/>
    </row>
    <row r="9" spans="1:22" ht="16.149999999999999" thickBot="1">
      <c r="A9" s="150" t="s">
        <v>404</v>
      </c>
      <c r="B9" s="151" t="s">
        <v>405</v>
      </c>
      <c r="C9" s="152"/>
      <c r="D9" s="153"/>
      <c r="E9" s="195">
        <f>SUM(E11:E400)</f>
        <v>503586</v>
      </c>
      <c r="F9" s="153" t="s">
        <v>406</v>
      </c>
      <c r="G9" s="145">
        <f>SUM(G11:G400)</f>
        <v>382000</v>
      </c>
      <c r="H9" s="522">
        <f>H17</f>
        <v>280500</v>
      </c>
      <c r="I9" s="146">
        <f>SUM(I11:I400)</f>
        <v>49000</v>
      </c>
      <c r="J9" s="562">
        <f>J17</f>
        <v>24800</v>
      </c>
      <c r="K9" s="136">
        <f>SUM(K11:K400)</f>
        <v>150000</v>
      </c>
      <c r="L9" s="617">
        <f>35966+74870+42750</f>
        <v>153586</v>
      </c>
      <c r="M9" s="140">
        <f>SUM(M11:M400)</f>
        <v>36400</v>
      </c>
      <c r="N9" s="155"/>
      <c r="O9" s="136">
        <f>SUM(O11:O400)</f>
        <v>25900</v>
      </c>
      <c r="P9" s="154"/>
      <c r="Q9" s="140">
        <f>SUM(Q11:Q400)</f>
        <v>1192923</v>
      </c>
      <c r="R9" s="155"/>
      <c r="S9" s="129">
        <f>SUM(S11:S400)</f>
        <v>63725</v>
      </c>
      <c r="T9" s="126"/>
      <c r="U9" s="140">
        <f>SUM(U11:U400)</f>
        <v>28775</v>
      </c>
      <c r="V9" s="155"/>
    </row>
    <row r="10" spans="1:22" ht="16.149999999999999" thickBot="1">
      <c r="A10" s="157" t="s">
        <v>30</v>
      </c>
      <c r="B10" s="158"/>
      <c r="C10" s="158"/>
      <c r="D10" s="158"/>
      <c r="E10" s="159"/>
      <c r="F10" s="158"/>
      <c r="G10" s="159"/>
      <c r="H10" s="158"/>
      <c r="I10" s="159"/>
      <c r="J10" s="158"/>
      <c r="K10" s="159"/>
      <c r="L10" s="158"/>
      <c r="M10" s="159"/>
      <c r="N10" s="158"/>
      <c r="O10" s="159"/>
      <c r="P10" s="158"/>
      <c r="Q10" s="159"/>
      <c r="R10" s="158"/>
      <c r="S10" s="159"/>
      <c r="T10" s="158"/>
      <c r="U10" s="159"/>
      <c r="V10" s="158"/>
    </row>
    <row r="11" spans="1:22" ht="15.6" hidden="1">
      <c r="A11" s="173"/>
      <c r="B11" s="173" t="s">
        <v>584</v>
      </c>
      <c r="C11" s="163"/>
      <c r="D11" s="164"/>
      <c r="E11" s="165"/>
      <c r="F11" s="199" t="str">
        <f>IF($F$9="*",IF(E11&gt;0,"*",""),"")</f>
        <v/>
      </c>
      <c r="G11" s="166"/>
      <c r="H11" s="200" t="str">
        <f>IF($H$9="*",IF(G11&gt;0,"*",""),"")</f>
        <v/>
      </c>
      <c r="I11" s="167"/>
      <c r="J11" s="201" t="str">
        <f>IF($J$9="*",IF(I11&gt;0,"*",""),"")</f>
        <v/>
      </c>
      <c r="K11" s="168"/>
      <c r="L11" s="200" t="str">
        <f>IF($L$9="*",IF(K11&gt;0,"*",""),"")</f>
        <v/>
      </c>
      <c r="M11" s="169"/>
      <c r="N11" s="201" t="str">
        <f>IF($N$9="*",IF(M11&gt;0,"*",""),"")</f>
        <v/>
      </c>
      <c r="O11" s="168"/>
      <c r="P11" s="200" t="str">
        <f>IF($P$9="*",IF(O11&gt;0,"*",""),"")</f>
        <v/>
      </c>
      <c r="Q11" s="169"/>
      <c r="R11" s="201" t="str">
        <f>IF($R$9="*",IF(Q11&gt;0,"*",""),"")</f>
        <v/>
      </c>
      <c r="S11" s="129"/>
      <c r="T11" s="202" t="str">
        <f>IF($T$9="*",IF(S11&gt;0,"*",""),"")</f>
        <v/>
      </c>
      <c r="U11" s="169"/>
      <c r="V11" s="201" t="str">
        <f>IF($V$9="*",IF(U11&gt;0,"*",""),"")</f>
        <v/>
      </c>
    </row>
    <row r="12" spans="1:22" ht="15.6">
      <c r="A12" s="173">
        <v>1</v>
      </c>
      <c r="B12" s="173" t="s">
        <v>585</v>
      </c>
      <c r="C12" s="163"/>
      <c r="D12" s="164"/>
      <c r="E12" s="165">
        <f>L9</f>
        <v>153586</v>
      </c>
      <c r="F12" s="199" t="str">
        <f t="shared" ref="F12:F75" si="0">IF($F$9="*",IF(E12&gt;0,"*",""),"")</f>
        <v>*</v>
      </c>
      <c r="G12" s="166"/>
      <c r="H12" s="200" t="str">
        <f t="shared" ref="H12:H75" si="1">IF($H$9="*",IF(G12&gt;0,"*",""),"")</f>
        <v/>
      </c>
      <c r="I12" s="167">
        <v>49000</v>
      </c>
      <c r="J12" s="201" t="str">
        <f t="shared" ref="J12:J75" si="2">IF($J$9="*",IF(I12&gt;0,"*",""),"")</f>
        <v/>
      </c>
      <c r="K12" s="168">
        <v>150000</v>
      </c>
      <c r="L12" s="200">
        <v>74870</v>
      </c>
      <c r="M12" s="169">
        <v>36400</v>
      </c>
      <c r="N12" s="201" t="str">
        <f t="shared" ref="N12:N75" si="3">IF($N$9="*",IF(M12&gt;0,"*",""),"")</f>
        <v/>
      </c>
      <c r="O12" s="168">
        <v>25900</v>
      </c>
      <c r="P12" s="200" t="str">
        <f t="shared" ref="P12:P75" si="4">IF($P$9="*",IF(O12&gt;0,"*",""),"")</f>
        <v/>
      </c>
      <c r="Q12" s="169">
        <v>792923</v>
      </c>
      <c r="R12" s="201" t="str">
        <f t="shared" ref="R12:R75" si="5">IF($R$9="*",IF(Q12&gt;0,"*",""),"")</f>
        <v/>
      </c>
      <c r="S12" s="129">
        <v>63725</v>
      </c>
      <c r="T12" s="202" t="str">
        <f t="shared" ref="T12:T75" si="6">IF($T$9="*",IF(S12&gt;0,"*",""),"")</f>
        <v/>
      </c>
      <c r="U12" s="169">
        <v>28775</v>
      </c>
      <c r="V12" s="201" t="str">
        <f t="shared" ref="V12:V75" si="7">IF($V$9="*",IF(U12&gt;0,"*",""),"")</f>
        <v/>
      </c>
    </row>
    <row r="13" spans="1:22" ht="15.6">
      <c r="A13" s="173" t="s">
        <v>53</v>
      </c>
      <c r="B13" s="173" t="s">
        <v>586</v>
      </c>
      <c r="C13" s="163"/>
      <c r="D13" s="164"/>
      <c r="E13" s="165"/>
      <c r="F13" s="199" t="str">
        <f t="shared" si="0"/>
        <v/>
      </c>
      <c r="G13" s="166"/>
      <c r="H13" s="200" t="str">
        <f t="shared" si="1"/>
        <v/>
      </c>
      <c r="I13" s="167"/>
      <c r="J13" s="201" t="str">
        <f t="shared" si="2"/>
        <v/>
      </c>
      <c r="K13" s="168"/>
      <c r="L13" s="200" t="str">
        <f t="shared" ref="L13:L75" si="8">IF($L$9="*",IF(K13&gt;0,"*",""),"")</f>
        <v/>
      </c>
      <c r="M13" s="169"/>
      <c r="N13" s="201" t="str">
        <f t="shared" si="3"/>
        <v/>
      </c>
      <c r="O13" s="168"/>
      <c r="P13" s="200" t="str">
        <f t="shared" si="4"/>
        <v/>
      </c>
      <c r="Q13" s="169"/>
      <c r="R13" s="201" t="str">
        <f t="shared" si="5"/>
        <v/>
      </c>
      <c r="S13" s="129"/>
      <c r="T13" s="202" t="str">
        <f t="shared" si="6"/>
        <v/>
      </c>
      <c r="U13" s="169"/>
      <c r="V13" s="201" t="str">
        <f t="shared" si="7"/>
        <v/>
      </c>
    </row>
    <row r="14" spans="1:22" ht="15.6">
      <c r="A14" s="173" t="s">
        <v>53</v>
      </c>
      <c r="B14" s="173" t="s">
        <v>587</v>
      </c>
      <c r="C14" s="163"/>
      <c r="D14" s="164"/>
      <c r="E14" s="165"/>
      <c r="F14" s="199" t="str">
        <f t="shared" si="0"/>
        <v/>
      </c>
      <c r="G14" s="166"/>
      <c r="H14" s="200" t="str">
        <f t="shared" si="1"/>
        <v/>
      </c>
      <c r="I14" s="167"/>
      <c r="J14" s="201" t="str">
        <f t="shared" si="2"/>
        <v/>
      </c>
      <c r="K14" s="168"/>
      <c r="L14" s="200" t="str">
        <f t="shared" si="8"/>
        <v/>
      </c>
      <c r="M14" s="169"/>
      <c r="N14" s="201" t="str">
        <f t="shared" si="3"/>
        <v/>
      </c>
      <c r="O14" s="168"/>
      <c r="P14" s="200" t="str">
        <f t="shared" si="4"/>
        <v/>
      </c>
      <c r="Q14" s="169"/>
      <c r="R14" s="201" t="str">
        <f t="shared" si="5"/>
        <v/>
      </c>
      <c r="S14" s="129"/>
      <c r="T14" s="202" t="str">
        <f t="shared" si="6"/>
        <v/>
      </c>
      <c r="U14" s="169"/>
      <c r="V14" s="201" t="str">
        <f t="shared" si="7"/>
        <v/>
      </c>
    </row>
    <row r="15" spans="1:22" ht="15.6">
      <c r="A15" s="173">
        <v>1</v>
      </c>
      <c r="B15" s="173" t="s">
        <v>588</v>
      </c>
      <c r="C15" s="163"/>
      <c r="D15" s="164"/>
      <c r="E15" s="165">
        <v>350000</v>
      </c>
      <c r="F15" s="199" t="str">
        <f t="shared" si="0"/>
        <v>*</v>
      </c>
      <c r="G15" s="166"/>
      <c r="H15" s="200" t="str">
        <f t="shared" si="1"/>
        <v/>
      </c>
      <c r="I15" s="167"/>
      <c r="J15" s="201" t="str">
        <f t="shared" si="2"/>
        <v/>
      </c>
      <c r="K15" s="168"/>
      <c r="L15" s="200" t="str">
        <f t="shared" si="8"/>
        <v/>
      </c>
      <c r="M15" s="169"/>
      <c r="N15" s="201" t="str">
        <f t="shared" si="3"/>
        <v/>
      </c>
      <c r="O15" s="168"/>
      <c r="P15" s="200" t="str">
        <f t="shared" si="4"/>
        <v/>
      </c>
      <c r="Q15" s="169">
        <v>400000</v>
      </c>
      <c r="R15" s="201" t="str">
        <f t="shared" si="5"/>
        <v/>
      </c>
      <c r="S15" s="129"/>
      <c r="T15" s="202" t="str">
        <f t="shared" si="6"/>
        <v/>
      </c>
      <c r="U15" s="169"/>
      <c r="V15" s="201" t="str">
        <f t="shared" si="7"/>
        <v/>
      </c>
    </row>
    <row r="16" spans="1:22" ht="15.6">
      <c r="A16" s="173" t="s">
        <v>53</v>
      </c>
      <c r="B16" s="173" t="s">
        <v>589</v>
      </c>
      <c r="C16" s="163"/>
      <c r="D16" s="164"/>
      <c r="E16" s="165"/>
      <c r="F16" s="199" t="str">
        <f t="shared" si="0"/>
        <v/>
      </c>
      <c r="G16" s="166"/>
      <c r="H16" s="200" t="str">
        <f t="shared" si="1"/>
        <v/>
      </c>
      <c r="I16" s="167"/>
      <c r="J16" s="201" t="str">
        <f t="shared" si="2"/>
        <v/>
      </c>
      <c r="K16" s="168"/>
      <c r="L16" s="200" t="str">
        <f t="shared" si="8"/>
        <v/>
      </c>
      <c r="M16" s="169"/>
      <c r="N16" s="201" t="str">
        <f t="shared" si="3"/>
        <v/>
      </c>
      <c r="O16" s="168"/>
      <c r="P16" s="200" t="str">
        <f t="shared" si="4"/>
        <v/>
      </c>
      <c r="Q16" s="169"/>
      <c r="R16" s="201" t="str">
        <f t="shared" si="5"/>
        <v/>
      </c>
      <c r="S16" s="129"/>
      <c r="T16" s="202" t="str">
        <f t="shared" si="6"/>
        <v/>
      </c>
      <c r="U16" s="169"/>
      <c r="V16" s="201" t="str">
        <f t="shared" si="7"/>
        <v/>
      </c>
    </row>
    <row r="17" spans="1:22" ht="15.6">
      <c r="A17" s="173" t="s">
        <v>53</v>
      </c>
      <c r="B17" s="173" t="s">
        <v>590</v>
      </c>
      <c r="C17" s="163"/>
      <c r="D17" s="164"/>
      <c r="E17" s="165"/>
      <c r="F17" s="199" t="str">
        <f t="shared" si="0"/>
        <v/>
      </c>
      <c r="G17" s="166">
        <f>315000+67000</f>
        <v>382000</v>
      </c>
      <c r="H17" s="523">
        <v>280500</v>
      </c>
      <c r="I17" s="167"/>
      <c r="J17" s="201">
        <v>24800</v>
      </c>
      <c r="K17" s="168"/>
      <c r="L17" s="200" t="str">
        <f t="shared" si="8"/>
        <v/>
      </c>
      <c r="M17" s="169"/>
      <c r="N17" s="201" t="str">
        <f t="shared" si="3"/>
        <v/>
      </c>
      <c r="O17" s="168"/>
      <c r="P17" s="200" t="str">
        <f t="shared" si="4"/>
        <v/>
      </c>
      <c r="Q17" s="169"/>
      <c r="R17" s="201" t="str">
        <f t="shared" si="5"/>
        <v/>
      </c>
      <c r="S17" s="129"/>
      <c r="T17" s="202" t="str">
        <f t="shared" si="6"/>
        <v/>
      </c>
      <c r="U17" s="169"/>
      <c r="V17" s="201" t="str">
        <f t="shared" si="7"/>
        <v/>
      </c>
    </row>
    <row r="18" spans="1:22" ht="15.6" hidden="1">
      <c r="A18" s="173"/>
      <c r="B18" s="173" t="s">
        <v>591</v>
      </c>
      <c r="C18" s="163"/>
      <c r="D18" s="164"/>
      <c r="E18" s="165"/>
      <c r="F18" s="199" t="str">
        <f t="shared" si="0"/>
        <v/>
      </c>
      <c r="G18" s="166"/>
      <c r="H18" s="200" t="str">
        <f t="shared" si="1"/>
        <v/>
      </c>
      <c r="I18" s="167"/>
      <c r="J18" s="201" t="str">
        <f t="shared" si="2"/>
        <v/>
      </c>
      <c r="K18" s="168"/>
      <c r="L18" s="200" t="str">
        <f t="shared" si="8"/>
        <v/>
      </c>
      <c r="M18" s="169"/>
      <c r="N18" s="201" t="str">
        <f t="shared" si="3"/>
        <v/>
      </c>
      <c r="O18" s="168"/>
      <c r="P18" s="200" t="str">
        <f t="shared" si="4"/>
        <v/>
      </c>
      <c r="Q18" s="169"/>
      <c r="R18" s="201" t="str">
        <f t="shared" si="5"/>
        <v/>
      </c>
      <c r="S18" s="129"/>
      <c r="T18" s="202" t="str">
        <f t="shared" si="6"/>
        <v/>
      </c>
      <c r="U18" s="169"/>
      <c r="V18" s="201" t="str">
        <f t="shared" si="7"/>
        <v/>
      </c>
    </row>
    <row r="19" spans="1:22" ht="15.6" hidden="1">
      <c r="A19" s="173"/>
      <c r="B19" s="173" t="s">
        <v>592</v>
      </c>
      <c r="C19" s="163"/>
      <c r="D19" s="164"/>
      <c r="E19" s="165"/>
      <c r="F19" s="199" t="str">
        <f t="shared" si="0"/>
        <v/>
      </c>
      <c r="G19" s="166"/>
      <c r="H19" s="200" t="str">
        <f t="shared" si="1"/>
        <v/>
      </c>
      <c r="I19" s="167"/>
      <c r="J19" s="201" t="str">
        <f t="shared" si="2"/>
        <v/>
      </c>
      <c r="K19" s="168"/>
      <c r="L19" s="200" t="str">
        <f t="shared" si="8"/>
        <v/>
      </c>
      <c r="M19" s="169"/>
      <c r="N19" s="201" t="str">
        <f t="shared" si="3"/>
        <v/>
      </c>
      <c r="O19" s="168"/>
      <c r="P19" s="200" t="str">
        <f t="shared" si="4"/>
        <v/>
      </c>
      <c r="Q19" s="169"/>
      <c r="R19" s="201" t="str">
        <f t="shared" si="5"/>
        <v/>
      </c>
      <c r="S19" s="129"/>
      <c r="T19" s="202" t="str">
        <f t="shared" si="6"/>
        <v/>
      </c>
      <c r="U19" s="169"/>
      <c r="V19" s="201" t="str">
        <f t="shared" si="7"/>
        <v/>
      </c>
    </row>
    <row r="20" spans="1:22" ht="15.6" hidden="1">
      <c r="A20" s="173"/>
      <c r="B20" s="173" t="s">
        <v>593</v>
      </c>
      <c r="C20" s="163"/>
      <c r="D20" s="164"/>
      <c r="E20" s="165"/>
      <c r="F20" s="199" t="str">
        <f t="shared" si="0"/>
        <v/>
      </c>
      <c r="G20" s="166"/>
      <c r="H20" s="200" t="str">
        <f t="shared" si="1"/>
        <v/>
      </c>
      <c r="I20" s="167"/>
      <c r="J20" s="201" t="str">
        <f t="shared" si="2"/>
        <v/>
      </c>
      <c r="K20" s="168"/>
      <c r="L20" s="200" t="str">
        <f t="shared" si="8"/>
        <v/>
      </c>
      <c r="M20" s="169"/>
      <c r="N20" s="201" t="str">
        <f t="shared" si="3"/>
        <v/>
      </c>
      <c r="O20" s="168"/>
      <c r="P20" s="200" t="str">
        <f t="shared" si="4"/>
        <v/>
      </c>
      <c r="Q20" s="169"/>
      <c r="R20" s="201" t="str">
        <f t="shared" si="5"/>
        <v/>
      </c>
      <c r="S20" s="129"/>
      <c r="T20" s="202" t="str">
        <f t="shared" si="6"/>
        <v/>
      </c>
      <c r="U20" s="169"/>
      <c r="V20" s="201" t="str">
        <f t="shared" si="7"/>
        <v/>
      </c>
    </row>
    <row r="21" spans="1:22" ht="15.6" hidden="1">
      <c r="A21" s="173"/>
      <c r="B21" s="173" t="s">
        <v>594</v>
      </c>
      <c r="C21" s="163"/>
      <c r="D21" s="164"/>
      <c r="E21" s="165"/>
      <c r="F21" s="199" t="str">
        <f t="shared" si="0"/>
        <v/>
      </c>
      <c r="G21" s="166"/>
      <c r="H21" s="200" t="str">
        <f t="shared" si="1"/>
        <v/>
      </c>
      <c r="I21" s="167"/>
      <c r="J21" s="201" t="str">
        <f t="shared" si="2"/>
        <v/>
      </c>
      <c r="K21" s="168"/>
      <c r="L21" s="200" t="str">
        <f t="shared" si="8"/>
        <v/>
      </c>
      <c r="M21" s="169"/>
      <c r="N21" s="201" t="str">
        <f t="shared" si="3"/>
        <v/>
      </c>
      <c r="O21" s="168"/>
      <c r="P21" s="200" t="str">
        <f t="shared" si="4"/>
        <v/>
      </c>
      <c r="Q21" s="169"/>
      <c r="R21" s="201" t="str">
        <f t="shared" si="5"/>
        <v/>
      </c>
      <c r="S21" s="129"/>
      <c r="T21" s="202" t="str">
        <f t="shared" si="6"/>
        <v/>
      </c>
      <c r="U21" s="169"/>
      <c r="V21" s="201" t="str">
        <f t="shared" si="7"/>
        <v/>
      </c>
    </row>
    <row r="22" spans="1:22" ht="15.6" hidden="1">
      <c r="A22" s="173"/>
      <c r="B22" s="173" t="s">
        <v>595</v>
      </c>
      <c r="C22" s="163"/>
      <c r="D22" s="164"/>
      <c r="E22" s="165"/>
      <c r="F22" s="199" t="str">
        <f t="shared" si="0"/>
        <v/>
      </c>
      <c r="G22" s="166"/>
      <c r="H22" s="200" t="str">
        <f t="shared" si="1"/>
        <v/>
      </c>
      <c r="I22" s="167"/>
      <c r="J22" s="201" t="str">
        <f t="shared" si="2"/>
        <v/>
      </c>
      <c r="K22" s="168"/>
      <c r="L22" s="200" t="str">
        <f t="shared" si="8"/>
        <v/>
      </c>
      <c r="M22" s="169"/>
      <c r="N22" s="201" t="str">
        <f t="shared" si="3"/>
        <v/>
      </c>
      <c r="O22" s="168"/>
      <c r="P22" s="200" t="str">
        <f t="shared" si="4"/>
        <v/>
      </c>
      <c r="Q22" s="169"/>
      <c r="R22" s="201" t="str">
        <f t="shared" si="5"/>
        <v/>
      </c>
      <c r="S22" s="129"/>
      <c r="T22" s="202" t="str">
        <f t="shared" si="6"/>
        <v/>
      </c>
      <c r="U22" s="169"/>
      <c r="V22" s="201" t="str">
        <f t="shared" si="7"/>
        <v/>
      </c>
    </row>
    <row r="23" spans="1:22" ht="15.6" hidden="1">
      <c r="A23" s="173"/>
      <c r="B23" s="173" t="s">
        <v>596</v>
      </c>
      <c r="C23" s="163"/>
      <c r="D23" s="164"/>
      <c r="E23" s="165"/>
      <c r="F23" s="199" t="str">
        <f t="shared" si="0"/>
        <v/>
      </c>
      <c r="G23" s="166"/>
      <c r="H23" s="200" t="str">
        <f t="shared" si="1"/>
        <v/>
      </c>
      <c r="I23" s="167"/>
      <c r="J23" s="201" t="str">
        <f t="shared" si="2"/>
        <v/>
      </c>
      <c r="K23" s="168"/>
      <c r="L23" s="200" t="str">
        <f t="shared" si="8"/>
        <v/>
      </c>
      <c r="M23" s="169"/>
      <c r="N23" s="201" t="str">
        <f t="shared" si="3"/>
        <v/>
      </c>
      <c r="O23" s="168"/>
      <c r="P23" s="200" t="str">
        <f t="shared" si="4"/>
        <v/>
      </c>
      <c r="Q23" s="169"/>
      <c r="R23" s="201" t="str">
        <f t="shared" si="5"/>
        <v/>
      </c>
      <c r="S23" s="129"/>
      <c r="T23" s="202" t="str">
        <f t="shared" si="6"/>
        <v/>
      </c>
      <c r="U23" s="169"/>
      <c r="V23" s="201" t="str">
        <f t="shared" si="7"/>
        <v/>
      </c>
    </row>
    <row r="24" spans="1:22" ht="15.6" hidden="1">
      <c r="A24" s="173"/>
      <c r="B24" s="173" t="s">
        <v>597</v>
      </c>
      <c r="C24" s="163"/>
      <c r="D24" s="164"/>
      <c r="E24" s="165"/>
      <c r="F24" s="199" t="str">
        <f t="shared" si="0"/>
        <v/>
      </c>
      <c r="G24" s="166"/>
      <c r="H24" s="200" t="str">
        <f t="shared" si="1"/>
        <v/>
      </c>
      <c r="I24" s="167"/>
      <c r="J24" s="201" t="str">
        <f t="shared" si="2"/>
        <v/>
      </c>
      <c r="K24" s="168"/>
      <c r="L24" s="200" t="str">
        <f t="shared" si="8"/>
        <v/>
      </c>
      <c r="M24" s="169"/>
      <c r="N24" s="201" t="str">
        <f t="shared" si="3"/>
        <v/>
      </c>
      <c r="O24" s="168"/>
      <c r="P24" s="200" t="str">
        <f t="shared" si="4"/>
        <v/>
      </c>
      <c r="Q24" s="169"/>
      <c r="R24" s="201" t="str">
        <f t="shared" si="5"/>
        <v/>
      </c>
      <c r="S24" s="129"/>
      <c r="T24" s="202" t="str">
        <f t="shared" si="6"/>
        <v/>
      </c>
      <c r="U24" s="169"/>
      <c r="V24" s="201" t="str">
        <f t="shared" si="7"/>
        <v/>
      </c>
    </row>
    <row r="25" spans="1:22" ht="15.6" hidden="1">
      <c r="A25" s="173"/>
      <c r="B25" s="173" t="s">
        <v>598</v>
      </c>
      <c r="C25" s="163"/>
      <c r="D25" s="164"/>
      <c r="E25" s="165"/>
      <c r="F25" s="199" t="str">
        <f t="shared" si="0"/>
        <v/>
      </c>
      <c r="G25" s="166"/>
      <c r="H25" s="200" t="str">
        <f t="shared" si="1"/>
        <v/>
      </c>
      <c r="I25" s="167"/>
      <c r="J25" s="201" t="str">
        <f t="shared" si="2"/>
        <v/>
      </c>
      <c r="K25" s="168"/>
      <c r="L25" s="200" t="str">
        <f t="shared" si="8"/>
        <v/>
      </c>
      <c r="M25" s="169"/>
      <c r="N25" s="201" t="str">
        <f t="shared" si="3"/>
        <v/>
      </c>
      <c r="O25" s="168"/>
      <c r="P25" s="200" t="str">
        <f t="shared" si="4"/>
        <v/>
      </c>
      <c r="Q25" s="169"/>
      <c r="R25" s="201" t="str">
        <f t="shared" si="5"/>
        <v/>
      </c>
      <c r="S25" s="129"/>
      <c r="T25" s="202" t="str">
        <f t="shared" si="6"/>
        <v/>
      </c>
      <c r="U25" s="169"/>
      <c r="V25" s="201" t="str">
        <f t="shared" si="7"/>
        <v/>
      </c>
    </row>
    <row r="26" spans="1:22" ht="15.6" hidden="1">
      <c r="A26" s="173"/>
      <c r="B26" s="173" t="s">
        <v>599</v>
      </c>
      <c r="C26" s="163"/>
      <c r="D26" s="164"/>
      <c r="E26" s="165"/>
      <c r="F26" s="199" t="str">
        <f t="shared" si="0"/>
        <v/>
      </c>
      <c r="G26" s="166"/>
      <c r="H26" s="200" t="str">
        <f t="shared" si="1"/>
        <v/>
      </c>
      <c r="I26" s="167"/>
      <c r="J26" s="201" t="str">
        <f t="shared" si="2"/>
        <v/>
      </c>
      <c r="K26" s="168"/>
      <c r="L26" s="200" t="str">
        <f t="shared" si="8"/>
        <v/>
      </c>
      <c r="M26" s="169"/>
      <c r="N26" s="201" t="str">
        <f t="shared" si="3"/>
        <v/>
      </c>
      <c r="O26" s="168"/>
      <c r="P26" s="200" t="str">
        <f t="shared" si="4"/>
        <v/>
      </c>
      <c r="Q26" s="169"/>
      <c r="R26" s="201" t="str">
        <f t="shared" si="5"/>
        <v/>
      </c>
      <c r="S26" s="129"/>
      <c r="T26" s="202" t="str">
        <f t="shared" si="6"/>
        <v/>
      </c>
      <c r="U26" s="169"/>
      <c r="V26" s="201" t="str">
        <f t="shared" si="7"/>
        <v/>
      </c>
    </row>
    <row r="27" spans="1:22" ht="15.6" hidden="1">
      <c r="A27" s="173">
        <v>1</v>
      </c>
      <c r="B27" s="173" t="s">
        <v>600</v>
      </c>
      <c r="C27" s="163"/>
      <c r="D27" s="164"/>
      <c r="E27" s="165"/>
      <c r="F27" s="199" t="str">
        <f t="shared" si="0"/>
        <v/>
      </c>
      <c r="G27" s="166"/>
      <c r="H27" s="200" t="str">
        <f t="shared" si="1"/>
        <v/>
      </c>
      <c r="I27" s="167"/>
      <c r="J27" s="201" t="str">
        <f t="shared" si="2"/>
        <v/>
      </c>
      <c r="K27" s="168"/>
      <c r="L27" s="200" t="str">
        <f t="shared" si="8"/>
        <v/>
      </c>
      <c r="M27" s="169"/>
      <c r="N27" s="201" t="str">
        <f t="shared" si="3"/>
        <v/>
      </c>
      <c r="O27" s="168"/>
      <c r="P27" s="200" t="str">
        <f t="shared" si="4"/>
        <v/>
      </c>
      <c r="Q27" s="169"/>
      <c r="R27" s="201" t="str">
        <f t="shared" si="5"/>
        <v/>
      </c>
      <c r="S27" s="129"/>
      <c r="T27" s="202" t="str">
        <f t="shared" si="6"/>
        <v/>
      </c>
      <c r="U27" s="169"/>
      <c r="V27" s="201" t="str">
        <f t="shared" si="7"/>
        <v/>
      </c>
    </row>
    <row r="28" spans="1:22" ht="15.6" hidden="1">
      <c r="A28" s="173"/>
      <c r="B28" s="173" t="s">
        <v>601</v>
      </c>
      <c r="C28" s="163"/>
      <c r="D28" s="164"/>
      <c r="E28" s="165"/>
      <c r="F28" s="199" t="str">
        <f t="shared" si="0"/>
        <v/>
      </c>
      <c r="G28" s="166"/>
      <c r="H28" s="200" t="str">
        <f t="shared" si="1"/>
        <v/>
      </c>
      <c r="I28" s="167"/>
      <c r="J28" s="201" t="str">
        <f t="shared" si="2"/>
        <v/>
      </c>
      <c r="K28" s="168"/>
      <c r="L28" s="200" t="str">
        <f t="shared" si="8"/>
        <v/>
      </c>
      <c r="M28" s="169"/>
      <c r="N28" s="201" t="str">
        <f t="shared" si="3"/>
        <v/>
      </c>
      <c r="O28" s="168"/>
      <c r="P28" s="200" t="str">
        <f t="shared" si="4"/>
        <v/>
      </c>
      <c r="Q28" s="169"/>
      <c r="R28" s="201" t="str">
        <f t="shared" si="5"/>
        <v/>
      </c>
      <c r="S28" s="129"/>
      <c r="T28" s="202" t="str">
        <f t="shared" si="6"/>
        <v/>
      </c>
      <c r="U28" s="169"/>
      <c r="V28" s="201" t="str">
        <f t="shared" si="7"/>
        <v/>
      </c>
    </row>
    <row r="29" spans="1:22" ht="15.6" hidden="1">
      <c r="A29" s="173"/>
      <c r="B29" s="173" t="s">
        <v>602</v>
      </c>
      <c r="C29" s="163"/>
      <c r="D29" s="164"/>
      <c r="E29" s="165"/>
      <c r="F29" s="199" t="str">
        <f t="shared" si="0"/>
        <v/>
      </c>
      <c r="G29" s="166"/>
      <c r="H29" s="200" t="str">
        <f t="shared" si="1"/>
        <v/>
      </c>
      <c r="I29" s="167"/>
      <c r="J29" s="201" t="str">
        <f t="shared" si="2"/>
        <v/>
      </c>
      <c r="K29" s="168"/>
      <c r="L29" s="200" t="str">
        <f t="shared" si="8"/>
        <v/>
      </c>
      <c r="M29" s="169"/>
      <c r="N29" s="201" t="str">
        <f t="shared" si="3"/>
        <v/>
      </c>
      <c r="O29" s="168"/>
      <c r="P29" s="200" t="str">
        <f t="shared" si="4"/>
        <v/>
      </c>
      <c r="Q29" s="169"/>
      <c r="R29" s="201" t="str">
        <f t="shared" si="5"/>
        <v/>
      </c>
      <c r="S29" s="129"/>
      <c r="T29" s="202" t="str">
        <f t="shared" si="6"/>
        <v/>
      </c>
      <c r="U29" s="169"/>
      <c r="V29" s="201" t="str">
        <f t="shared" si="7"/>
        <v/>
      </c>
    </row>
    <row r="30" spans="1:22" ht="15.6" hidden="1">
      <c r="A30" s="173"/>
      <c r="B30" s="173" t="s">
        <v>603</v>
      </c>
      <c r="C30" s="163"/>
      <c r="D30" s="164"/>
      <c r="E30" s="165"/>
      <c r="F30" s="199" t="str">
        <f t="shared" si="0"/>
        <v/>
      </c>
      <c r="G30" s="166"/>
      <c r="H30" s="200" t="str">
        <f t="shared" si="1"/>
        <v/>
      </c>
      <c r="I30" s="167"/>
      <c r="J30" s="201" t="str">
        <f t="shared" si="2"/>
        <v/>
      </c>
      <c r="K30" s="168"/>
      <c r="L30" s="200" t="str">
        <f t="shared" si="8"/>
        <v/>
      </c>
      <c r="M30" s="169"/>
      <c r="N30" s="201" t="str">
        <f t="shared" si="3"/>
        <v/>
      </c>
      <c r="O30" s="168"/>
      <c r="P30" s="200" t="str">
        <f t="shared" si="4"/>
        <v/>
      </c>
      <c r="Q30" s="169"/>
      <c r="R30" s="201" t="str">
        <f t="shared" si="5"/>
        <v/>
      </c>
      <c r="S30" s="129"/>
      <c r="T30" s="202" t="str">
        <f t="shared" si="6"/>
        <v/>
      </c>
      <c r="U30" s="169"/>
      <c r="V30" s="201" t="str">
        <f t="shared" si="7"/>
        <v/>
      </c>
    </row>
    <row r="31" spans="1:22" ht="15.6" hidden="1">
      <c r="A31" s="173"/>
      <c r="B31" s="173" t="s">
        <v>604</v>
      </c>
      <c r="C31" s="163"/>
      <c r="D31" s="164"/>
      <c r="E31" s="165"/>
      <c r="F31" s="199" t="str">
        <f t="shared" si="0"/>
        <v/>
      </c>
      <c r="G31" s="166"/>
      <c r="H31" s="200" t="str">
        <f t="shared" si="1"/>
        <v/>
      </c>
      <c r="I31" s="167"/>
      <c r="J31" s="201" t="str">
        <f t="shared" si="2"/>
        <v/>
      </c>
      <c r="K31" s="168"/>
      <c r="L31" s="200" t="str">
        <f t="shared" si="8"/>
        <v/>
      </c>
      <c r="M31" s="169"/>
      <c r="N31" s="201" t="str">
        <f t="shared" si="3"/>
        <v/>
      </c>
      <c r="O31" s="168"/>
      <c r="P31" s="200" t="str">
        <f t="shared" si="4"/>
        <v/>
      </c>
      <c r="Q31" s="169"/>
      <c r="R31" s="201" t="str">
        <f t="shared" si="5"/>
        <v/>
      </c>
      <c r="S31" s="129"/>
      <c r="T31" s="202" t="str">
        <f t="shared" si="6"/>
        <v/>
      </c>
      <c r="U31" s="169"/>
      <c r="V31" s="201" t="str">
        <f t="shared" si="7"/>
        <v/>
      </c>
    </row>
    <row r="32" spans="1:22" ht="15.6" hidden="1">
      <c r="A32" s="173"/>
      <c r="B32" s="173" t="s">
        <v>605</v>
      </c>
      <c r="C32" s="163"/>
      <c r="D32" s="164"/>
      <c r="E32" s="165"/>
      <c r="F32" s="199" t="str">
        <f t="shared" si="0"/>
        <v/>
      </c>
      <c r="G32" s="166"/>
      <c r="H32" s="200" t="str">
        <f t="shared" si="1"/>
        <v/>
      </c>
      <c r="I32" s="167"/>
      <c r="J32" s="201" t="str">
        <f t="shared" si="2"/>
        <v/>
      </c>
      <c r="K32" s="168"/>
      <c r="L32" s="200" t="str">
        <f t="shared" si="8"/>
        <v/>
      </c>
      <c r="M32" s="169"/>
      <c r="N32" s="201" t="str">
        <f t="shared" si="3"/>
        <v/>
      </c>
      <c r="O32" s="168"/>
      <c r="P32" s="200" t="str">
        <f t="shared" si="4"/>
        <v/>
      </c>
      <c r="Q32" s="169"/>
      <c r="R32" s="201" t="str">
        <f t="shared" si="5"/>
        <v/>
      </c>
      <c r="S32" s="129"/>
      <c r="T32" s="202" t="str">
        <f t="shared" si="6"/>
        <v/>
      </c>
      <c r="U32" s="169"/>
      <c r="V32" s="201" t="str">
        <f t="shared" si="7"/>
        <v/>
      </c>
    </row>
    <row r="33" spans="1:22" ht="15.6" hidden="1">
      <c r="A33" s="173"/>
      <c r="B33" s="173" t="s">
        <v>606</v>
      </c>
      <c r="C33" s="163"/>
      <c r="D33" s="164"/>
      <c r="E33" s="165"/>
      <c r="F33" s="199" t="str">
        <f t="shared" si="0"/>
        <v/>
      </c>
      <c r="G33" s="166"/>
      <c r="H33" s="200" t="str">
        <f t="shared" si="1"/>
        <v/>
      </c>
      <c r="I33" s="167"/>
      <c r="J33" s="201" t="str">
        <f t="shared" si="2"/>
        <v/>
      </c>
      <c r="K33" s="168"/>
      <c r="L33" s="200" t="str">
        <f t="shared" si="8"/>
        <v/>
      </c>
      <c r="M33" s="169"/>
      <c r="N33" s="201" t="str">
        <f t="shared" si="3"/>
        <v/>
      </c>
      <c r="O33" s="168"/>
      <c r="P33" s="200" t="str">
        <f t="shared" si="4"/>
        <v/>
      </c>
      <c r="Q33" s="169"/>
      <c r="R33" s="201" t="str">
        <f t="shared" si="5"/>
        <v/>
      </c>
      <c r="S33" s="129"/>
      <c r="T33" s="202" t="str">
        <f t="shared" si="6"/>
        <v/>
      </c>
      <c r="U33" s="169"/>
      <c r="V33" s="201" t="str">
        <f t="shared" si="7"/>
        <v/>
      </c>
    </row>
    <row r="34" spans="1:22" ht="15.6" hidden="1">
      <c r="A34" s="173"/>
      <c r="B34" s="173" t="s">
        <v>607</v>
      </c>
      <c r="C34" s="163"/>
      <c r="D34" s="164"/>
      <c r="E34" s="165"/>
      <c r="F34" s="199" t="str">
        <f t="shared" si="0"/>
        <v/>
      </c>
      <c r="G34" s="166"/>
      <c r="H34" s="200" t="str">
        <f t="shared" si="1"/>
        <v/>
      </c>
      <c r="I34" s="167"/>
      <c r="J34" s="201" t="str">
        <f t="shared" si="2"/>
        <v/>
      </c>
      <c r="K34" s="168"/>
      <c r="L34" s="200" t="str">
        <f t="shared" si="8"/>
        <v/>
      </c>
      <c r="M34" s="169"/>
      <c r="N34" s="201" t="str">
        <f t="shared" si="3"/>
        <v/>
      </c>
      <c r="O34" s="168"/>
      <c r="P34" s="200" t="str">
        <f t="shared" si="4"/>
        <v/>
      </c>
      <c r="Q34" s="169"/>
      <c r="R34" s="201" t="str">
        <f t="shared" si="5"/>
        <v/>
      </c>
      <c r="S34" s="129"/>
      <c r="T34" s="202" t="str">
        <f t="shared" si="6"/>
        <v/>
      </c>
      <c r="U34" s="169"/>
      <c r="V34" s="201" t="str">
        <f t="shared" si="7"/>
        <v/>
      </c>
    </row>
    <row r="35" spans="1:22" ht="15.6" hidden="1">
      <c r="A35" s="173"/>
      <c r="B35" s="173" t="s">
        <v>608</v>
      </c>
      <c r="C35" s="163"/>
      <c r="D35" s="164"/>
      <c r="E35" s="165"/>
      <c r="F35" s="199" t="str">
        <f t="shared" si="0"/>
        <v/>
      </c>
      <c r="G35" s="166"/>
      <c r="H35" s="200" t="str">
        <f t="shared" si="1"/>
        <v/>
      </c>
      <c r="I35" s="167"/>
      <c r="J35" s="201" t="str">
        <f t="shared" si="2"/>
        <v/>
      </c>
      <c r="K35" s="168"/>
      <c r="L35" s="200" t="str">
        <f t="shared" si="8"/>
        <v/>
      </c>
      <c r="M35" s="169"/>
      <c r="N35" s="201" t="str">
        <f t="shared" si="3"/>
        <v/>
      </c>
      <c r="O35" s="168"/>
      <c r="P35" s="200" t="str">
        <f t="shared" si="4"/>
        <v/>
      </c>
      <c r="Q35" s="169"/>
      <c r="R35" s="201" t="str">
        <f t="shared" si="5"/>
        <v/>
      </c>
      <c r="S35" s="129"/>
      <c r="T35" s="202" t="str">
        <f t="shared" si="6"/>
        <v/>
      </c>
      <c r="U35" s="169"/>
      <c r="V35" s="201" t="str">
        <f t="shared" si="7"/>
        <v/>
      </c>
    </row>
    <row r="36" spans="1:22" ht="15.6" hidden="1">
      <c r="A36" s="173"/>
      <c r="B36" s="173" t="s">
        <v>609</v>
      </c>
      <c r="C36" s="163"/>
      <c r="D36" s="164"/>
      <c r="E36" s="165"/>
      <c r="F36" s="199" t="str">
        <f t="shared" si="0"/>
        <v/>
      </c>
      <c r="G36" s="166"/>
      <c r="H36" s="200" t="str">
        <f t="shared" si="1"/>
        <v/>
      </c>
      <c r="I36" s="167"/>
      <c r="J36" s="201" t="str">
        <f t="shared" si="2"/>
        <v/>
      </c>
      <c r="K36" s="168"/>
      <c r="L36" s="200" t="str">
        <f t="shared" si="8"/>
        <v/>
      </c>
      <c r="M36" s="169"/>
      <c r="N36" s="201" t="str">
        <f t="shared" si="3"/>
        <v/>
      </c>
      <c r="O36" s="168"/>
      <c r="P36" s="200" t="str">
        <f t="shared" si="4"/>
        <v/>
      </c>
      <c r="Q36" s="169"/>
      <c r="R36" s="201" t="str">
        <f t="shared" si="5"/>
        <v/>
      </c>
      <c r="S36" s="129"/>
      <c r="T36" s="202" t="str">
        <f t="shared" si="6"/>
        <v/>
      </c>
      <c r="U36" s="169"/>
      <c r="V36" s="201" t="str">
        <f t="shared" si="7"/>
        <v/>
      </c>
    </row>
    <row r="37" spans="1:22" ht="15.6" hidden="1">
      <c r="A37" s="173"/>
      <c r="B37" s="173" t="s">
        <v>610</v>
      </c>
      <c r="C37" s="163"/>
      <c r="D37" s="164"/>
      <c r="E37" s="165"/>
      <c r="F37" s="199" t="str">
        <f t="shared" si="0"/>
        <v/>
      </c>
      <c r="G37" s="166"/>
      <c r="H37" s="200" t="str">
        <f t="shared" si="1"/>
        <v/>
      </c>
      <c r="I37" s="167"/>
      <c r="J37" s="201" t="str">
        <f t="shared" si="2"/>
        <v/>
      </c>
      <c r="K37" s="168"/>
      <c r="L37" s="200" t="str">
        <f t="shared" si="8"/>
        <v/>
      </c>
      <c r="M37" s="169"/>
      <c r="N37" s="201" t="str">
        <f t="shared" si="3"/>
        <v/>
      </c>
      <c r="O37" s="168"/>
      <c r="P37" s="200" t="str">
        <f t="shared" si="4"/>
        <v/>
      </c>
      <c r="Q37" s="169"/>
      <c r="R37" s="201" t="str">
        <f t="shared" si="5"/>
        <v/>
      </c>
      <c r="S37" s="129"/>
      <c r="T37" s="202" t="str">
        <f t="shared" si="6"/>
        <v/>
      </c>
      <c r="U37" s="169"/>
      <c r="V37" s="201" t="str">
        <f t="shared" si="7"/>
        <v/>
      </c>
    </row>
    <row r="38" spans="1:22" ht="15.6" hidden="1">
      <c r="A38" s="173"/>
      <c r="B38" s="173" t="s">
        <v>611</v>
      </c>
      <c r="C38" s="163"/>
      <c r="D38" s="164"/>
      <c r="E38" s="165"/>
      <c r="F38" s="199" t="str">
        <f t="shared" si="0"/>
        <v/>
      </c>
      <c r="G38" s="166"/>
      <c r="H38" s="200" t="str">
        <f t="shared" si="1"/>
        <v/>
      </c>
      <c r="I38" s="167"/>
      <c r="J38" s="201" t="str">
        <f t="shared" si="2"/>
        <v/>
      </c>
      <c r="K38" s="168"/>
      <c r="L38" s="200" t="str">
        <f t="shared" si="8"/>
        <v/>
      </c>
      <c r="M38" s="169"/>
      <c r="N38" s="201" t="str">
        <f t="shared" si="3"/>
        <v/>
      </c>
      <c r="O38" s="168"/>
      <c r="P38" s="200" t="str">
        <f t="shared" si="4"/>
        <v/>
      </c>
      <c r="Q38" s="169"/>
      <c r="R38" s="201" t="str">
        <f t="shared" si="5"/>
        <v/>
      </c>
      <c r="S38" s="129"/>
      <c r="T38" s="202" t="str">
        <f t="shared" si="6"/>
        <v/>
      </c>
      <c r="U38" s="169"/>
      <c r="V38" s="201" t="str">
        <f t="shared" si="7"/>
        <v/>
      </c>
    </row>
    <row r="39" spans="1:22" ht="15.6" hidden="1">
      <c r="A39" s="173"/>
      <c r="B39" s="173" t="s">
        <v>612</v>
      </c>
      <c r="C39" s="163"/>
      <c r="D39" s="164"/>
      <c r="E39" s="165"/>
      <c r="F39" s="199" t="str">
        <f t="shared" si="0"/>
        <v/>
      </c>
      <c r="G39" s="166"/>
      <c r="H39" s="200" t="str">
        <f t="shared" si="1"/>
        <v/>
      </c>
      <c r="I39" s="167"/>
      <c r="J39" s="201" t="str">
        <f t="shared" si="2"/>
        <v/>
      </c>
      <c r="K39" s="168"/>
      <c r="L39" s="200" t="str">
        <f t="shared" si="8"/>
        <v/>
      </c>
      <c r="M39" s="169"/>
      <c r="N39" s="201" t="str">
        <f t="shared" si="3"/>
        <v/>
      </c>
      <c r="O39" s="168"/>
      <c r="P39" s="200" t="str">
        <f t="shared" si="4"/>
        <v/>
      </c>
      <c r="Q39" s="169"/>
      <c r="R39" s="201" t="str">
        <f t="shared" si="5"/>
        <v/>
      </c>
      <c r="S39" s="129"/>
      <c r="T39" s="202" t="str">
        <f t="shared" si="6"/>
        <v/>
      </c>
      <c r="U39" s="169"/>
      <c r="V39" s="201" t="str">
        <f t="shared" si="7"/>
        <v/>
      </c>
    </row>
    <row r="40" spans="1:22" ht="15.6" hidden="1">
      <c r="A40" s="173"/>
      <c r="B40" s="173" t="s">
        <v>613</v>
      </c>
      <c r="C40" s="163"/>
      <c r="D40" s="164"/>
      <c r="E40" s="165"/>
      <c r="F40" s="199" t="str">
        <f t="shared" si="0"/>
        <v/>
      </c>
      <c r="G40" s="166"/>
      <c r="H40" s="200" t="str">
        <f t="shared" si="1"/>
        <v/>
      </c>
      <c r="I40" s="167"/>
      <c r="J40" s="201" t="str">
        <f t="shared" si="2"/>
        <v/>
      </c>
      <c r="K40" s="168"/>
      <c r="L40" s="200" t="str">
        <f t="shared" si="8"/>
        <v/>
      </c>
      <c r="M40" s="169"/>
      <c r="N40" s="201" t="str">
        <f t="shared" si="3"/>
        <v/>
      </c>
      <c r="O40" s="168"/>
      <c r="P40" s="200" t="str">
        <f t="shared" si="4"/>
        <v/>
      </c>
      <c r="Q40" s="169"/>
      <c r="R40" s="201" t="str">
        <f t="shared" si="5"/>
        <v/>
      </c>
      <c r="S40" s="129"/>
      <c r="T40" s="202" t="str">
        <f t="shared" si="6"/>
        <v/>
      </c>
      <c r="U40" s="169"/>
      <c r="V40" s="201" t="str">
        <f t="shared" si="7"/>
        <v/>
      </c>
    </row>
    <row r="41" spans="1:22" ht="15.6" hidden="1">
      <c r="A41" s="173"/>
      <c r="B41" s="173" t="s">
        <v>614</v>
      </c>
      <c r="C41" s="163"/>
      <c r="D41" s="164"/>
      <c r="E41" s="165"/>
      <c r="F41" s="199" t="str">
        <f t="shared" si="0"/>
        <v/>
      </c>
      <c r="G41" s="166"/>
      <c r="H41" s="200" t="str">
        <f t="shared" si="1"/>
        <v/>
      </c>
      <c r="I41" s="167"/>
      <c r="J41" s="201" t="str">
        <f t="shared" si="2"/>
        <v/>
      </c>
      <c r="K41" s="168"/>
      <c r="L41" s="200" t="str">
        <f t="shared" si="8"/>
        <v/>
      </c>
      <c r="M41" s="169"/>
      <c r="N41" s="201" t="str">
        <f t="shared" si="3"/>
        <v/>
      </c>
      <c r="O41" s="168"/>
      <c r="P41" s="200" t="str">
        <f t="shared" si="4"/>
        <v/>
      </c>
      <c r="Q41" s="169"/>
      <c r="R41" s="201" t="str">
        <f t="shared" si="5"/>
        <v/>
      </c>
      <c r="S41" s="129"/>
      <c r="T41" s="202" t="str">
        <f t="shared" si="6"/>
        <v/>
      </c>
      <c r="U41" s="169"/>
      <c r="V41" s="201" t="str">
        <f t="shared" si="7"/>
        <v/>
      </c>
    </row>
    <row r="42" spans="1:22" ht="15.6" hidden="1">
      <c r="A42" s="173"/>
      <c r="B42" s="173" t="s">
        <v>615</v>
      </c>
      <c r="C42" s="163"/>
      <c r="D42" s="164"/>
      <c r="E42" s="165"/>
      <c r="F42" s="199" t="str">
        <f t="shared" si="0"/>
        <v/>
      </c>
      <c r="G42" s="166"/>
      <c r="H42" s="200" t="str">
        <f t="shared" si="1"/>
        <v/>
      </c>
      <c r="I42" s="167"/>
      <c r="J42" s="201" t="str">
        <f t="shared" si="2"/>
        <v/>
      </c>
      <c r="K42" s="168"/>
      <c r="L42" s="200" t="str">
        <f t="shared" si="8"/>
        <v/>
      </c>
      <c r="M42" s="169"/>
      <c r="N42" s="201" t="str">
        <f t="shared" si="3"/>
        <v/>
      </c>
      <c r="O42" s="168"/>
      <c r="P42" s="200" t="str">
        <f t="shared" si="4"/>
        <v/>
      </c>
      <c r="Q42" s="169"/>
      <c r="R42" s="201" t="str">
        <f t="shared" si="5"/>
        <v/>
      </c>
      <c r="S42" s="129"/>
      <c r="T42" s="202" t="str">
        <f t="shared" si="6"/>
        <v/>
      </c>
      <c r="U42" s="169"/>
      <c r="V42" s="201" t="str">
        <f t="shared" si="7"/>
        <v/>
      </c>
    </row>
    <row r="43" spans="1:22" ht="15.6" hidden="1">
      <c r="A43" s="173"/>
      <c r="B43" s="173" t="s">
        <v>616</v>
      </c>
      <c r="C43" s="163"/>
      <c r="D43" s="164"/>
      <c r="E43" s="165"/>
      <c r="F43" s="199" t="str">
        <f t="shared" si="0"/>
        <v/>
      </c>
      <c r="G43" s="166"/>
      <c r="H43" s="200" t="str">
        <f t="shared" si="1"/>
        <v/>
      </c>
      <c r="I43" s="167"/>
      <c r="J43" s="201" t="str">
        <f t="shared" si="2"/>
        <v/>
      </c>
      <c r="K43" s="168"/>
      <c r="L43" s="200" t="str">
        <f t="shared" si="8"/>
        <v/>
      </c>
      <c r="M43" s="169"/>
      <c r="N43" s="201" t="str">
        <f t="shared" si="3"/>
        <v/>
      </c>
      <c r="O43" s="168"/>
      <c r="P43" s="200" t="str">
        <f t="shared" si="4"/>
        <v/>
      </c>
      <c r="Q43" s="169"/>
      <c r="R43" s="201" t="str">
        <f t="shared" si="5"/>
        <v/>
      </c>
      <c r="S43" s="129"/>
      <c r="T43" s="202" t="str">
        <f t="shared" si="6"/>
        <v/>
      </c>
      <c r="U43" s="169"/>
      <c r="V43" s="201" t="str">
        <f t="shared" si="7"/>
        <v/>
      </c>
    </row>
    <row r="44" spans="1:22" ht="15.6" hidden="1">
      <c r="A44" s="173"/>
      <c r="B44" s="173" t="s">
        <v>617</v>
      </c>
      <c r="C44" s="163"/>
      <c r="D44" s="164"/>
      <c r="E44" s="165"/>
      <c r="F44" s="199" t="str">
        <f t="shared" si="0"/>
        <v/>
      </c>
      <c r="G44" s="166"/>
      <c r="H44" s="200" t="str">
        <f t="shared" si="1"/>
        <v/>
      </c>
      <c r="I44" s="167"/>
      <c r="J44" s="201" t="str">
        <f t="shared" si="2"/>
        <v/>
      </c>
      <c r="K44" s="168"/>
      <c r="L44" s="200" t="str">
        <f t="shared" si="8"/>
        <v/>
      </c>
      <c r="M44" s="169"/>
      <c r="N44" s="201" t="str">
        <f t="shared" si="3"/>
        <v/>
      </c>
      <c r="O44" s="168"/>
      <c r="P44" s="200" t="str">
        <f t="shared" si="4"/>
        <v/>
      </c>
      <c r="Q44" s="169"/>
      <c r="R44" s="201" t="str">
        <f t="shared" si="5"/>
        <v/>
      </c>
      <c r="S44" s="129"/>
      <c r="T44" s="202" t="str">
        <f t="shared" si="6"/>
        <v/>
      </c>
      <c r="U44" s="169"/>
      <c r="V44" s="201" t="str">
        <f t="shared" si="7"/>
        <v/>
      </c>
    </row>
    <row r="45" spans="1:22" ht="15.6" hidden="1">
      <c r="A45" s="173"/>
      <c r="B45" s="173" t="s">
        <v>618</v>
      </c>
      <c r="C45" s="163"/>
      <c r="D45" s="164"/>
      <c r="E45" s="165"/>
      <c r="F45" s="199" t="str">
        <f t="shared" si="0"/>
        <v/>
      </c>
      <c r="G45" s="166"/>
      <c r="H45" s="200" t="str">
        <f t="shared" si="1"/>
        <v/>
      </c>
      <c r="I45" s="167"/>
      <c r="J45" s="201" t="str">
        <f t="shared" si="2"/>
        <v/>
      </c>
      <c r="K45" s="168"/>
      <c r="L45" s="200" t="str">
        <f t="shared" si="8"/>
        <v/>
      </c>
      <c r="M45" s="169"/>
      <c r="N45" s="201" t="str">
        <f t="shared" si="3"/>
        <v/>
      </c>
      <c r="O45" s="168"/>
      <c r="P45" s="200" t="str">
        <f t="shared" si="4"/>
        <v/>
      </c>
      <c r="Q45" s="169"/>
      <c r="R45" s="201" t="str">
        <f t="shared" si="5"/>
        <v/>
      </c>
      <c r="S45" s="129"/>
      <c r="T45" s="202" t="str">
        <f t="shared" si="6"/>
        <v/>
      </c>
      <c r="U45" s="169"/>
      <c r="V45" s="201" t="str">
        <f t="shared" si="7"/>
        <v/>
      </c>
    </row>
    <row r="46" spans="1:22" ht="15.6" hidden="1">
      <c r="A46" s="173"/>
      <c r="B46" s="173" t="s">
        <v>619</v>
      </c>
      <c r="C46" s="163"/>
      <c r="D46" s="164"/>
      <c r="E46" s="165"/>
      <c r="F46" s="199" t="str">
        <f t="shared" si="0"/>
        <v/>
      </c>
      <c r="G46" s="166"/>
      <c r="H46" s="200" t="str">
        <f t="shared" si="1"/>
        <v/>
      </c>
      <c r="I46" s="167"/>
      <c r="J46" s="201" t="str">
        <f t="shared" si="2"/>
        <v/>
      </c>
      <c r="K46" s="168"/>
      <c r="L46" s="200" t="str">
        <f t="shared" si="8"/>
        <v/>
      </c>
      <c r="M46" s="169"/>
      <c r="N46" s="201" t="str">
        <f t="shared" si="3"/>
        <v/>
      </c>
      <c r="O46" s="168"/>
      <c r="P46" s="200" t="str">
        <f t="shared" si="4"/>
        <v/>
      </c>
      <c r="Q46" s="169"/>
      <c r="R46" s="201" t="str">
        <f t="shared" si="5"/>
        <v/>
      </c>
      <c r="S46" s="129"/>
      <c r="T46" s="202" t="str">
        <f t="shared" si="6"/>
        <v/>
      </c>
      <c r="U46" s="169"/>
      <c r="V46" s="201" t="str">
        <f t="shared" si="7"/>
        <v/>
      </c>
    </row>
    <row r="47" spans="1:22" ht="15.6" hidden="1">
      <c r="A47" s="173"/>
      <c r="B47" s="173" t="s">
        <v>620</v>
      </c>
      <c r="C47" s="163"/>
      <c r="D47" s="164"/>
      <c r="E47" s="165"/>
      <c r="F47" s="199" t="str">
        <f t="shared" si="0"/>
        <v/>
      </c>
      <c r="G47" s="166"/>
      <c r="H47" s="200" t="str">
        <f t="shared" si="1"/>
        <v/>
      </c>
      <c r="I47" s="167"/>
      <c r="J47" s="201" t="str">
        <f t="shared" si="2"/>
        <v/>
      </c>
      <c r="K47" s="168"/>
      <c r="L47" s="200" t="str">
        <f t="shared" si="8"/>
        <v/>
      </c>
      <c r="M47" s="169"/>
      <c r="N47" s="201" t="str">
        <f t="shared" si="3"/>
        <v/>
      </c>
      <c r="O47" s="168"/>
      <c r="P47" s="200" t="str">
        <f t="shared" si="4"/>
        <v/>
      </c>
      <c r="Q47" s="169"/>
      <c r="R47" s="201" t="str">
        <f t="shared" si="5"/>
        <v/>
      </c>
      <c r="S47" s="129"/>
      <c r="T47" s="202" t="str">
        <f t="shared" si="6"/>
        <v/>
      </c>
      <c r="U47" s="169"/>
      <c r="V47" s="201" t="str">
        <f t="shared" si="7"/>
        <v/>
      </c>
    </row>
    <row r="48" spans="1:22" ht="15.6" hidden="1">
      <c r="A48" s="173"/>
      <c r="B48" s="173" t="s">
        <v>621</v>
      </c>
      <c r="C48" s="163"/>
      <c r="D48" s="164"/>
      <c r="E48" s="165"/>
      <c r="F48" s="199" t="str">
        <f t="shared" si="0"/>
        <v/>
      </c>
      <c r="G48" s="166"/>
      <c r="H48" s="200" t="str">
        <f t="shared" si="1"/>
        <v/>
      </c>
      <c r="I48" s="167"/>
      <c r="J48" s="201" t="str">
        <f t="shared" si="2"/>
        <v/>
      </c>
      <c r="K48" s="168"/>
      <c r="L48" s="200" t="str">
        <f t="shared" si="8"/>
        <v/>
      </c>
      <c r="M48" s="169"/>
      <c r="N48" s="201" t="str">
        <f t="shared" si="3"/>
        <v/>
      </c>
      <c r="O48" s="168"/>
      <c r="P48" s="200" t="str">
        <f t="shared" si="4"/>
        <v/>
      </c>
      <c r="Q48" s="169"/>
      <c r="R48" s="201" t="str">
        <f t="shared" si="5"/>
        <v/>
      </c>
      <c r="S48" s="129"/>
      <c r="T48" s="202" t="str">
        <f t="shared" si="6"/>
        <v/>
      </c>
      <c r="U48" s="169"/>
      <c r="V48" s="201" t="str">
        <f t="shared" si="7"/>
        <v/>
      </c>
    </row>
    <row r="49" spans="1:22" ht="15.6" hidden="1">
      <c r="A49" s="173"/>
      <c r="B49" s="173" t="s">
        <v>622</v>
      </c>
      <c r="C49" s="163"/>
      <c r="D49" s="164"/>
      <c r="E49" s="165"/>
      <c r="F49" s="199" t="str">
        <f t="shared" si="0"/>
        <v/>
      </c>
      <c r="G49" s="166"/>
      <c r="H49" s="200" t="str">
        <f t="shared" si="1"/>
        <v/>
      </c>
      <c r="I49" s="167"/>
      <c r="J49" s="201" t="str">
        <f t="shared" si="2"/>
        <v/>
      </c>
      <c r="K49" s="168"/>
      <c r="L49" s="200" t="str">
        <f t="shared" si="8"/>
        <v/>
      </c>
      <c r="M49" s="169"/>
      <c r="N49" s="201" t="str">
        <f t="shared" si="3"/>
        <v/>
      </c>
      <c r="O49" s="168"/>
      <c r="P49" s="200" t="str">
        <f t="shared" si="4"/>
        <v/>
      </c>
      <c r="Q49" s="169"/>
      <c r="R49" s="201" t="str">
        <f t="shared" si="5"/>
        <v/>
      </c>
      <c r="S49" s="129"/>
      <c r="T49" s="202" t="str">
        <f t="shared" si="6"/>
        <v/>
      </c>
      <c r="U49" s="169"/>
      <c r="V49" s="201" t="str">
        <f t="shared" si="7"/>
        <v/>
      </c>
    </row>
    <row r="50" spans="1:22" ht="15.6" hidden="1">
      <c r="A50" s="173"/>
      <c r="B50" s="173" t="s">
        <v>623</v>
      </c>
      <c r="C50" s="163"/>
      <c r="D50" s="164"/>
      <c r="E50" s="165"/>
      <c r="F50" s="199" t="str">
        <f t="shared" si="0"/>
        <v/>
      </c>
      <c r="G50" s="166"/>
      <c r="H50" s="200" t="str">
        <f t="shared" si="1"/>
        <v/>
      </c>
      <c r="I50" s="167"/>
      <c r="J50" s="201" t="str">
        <f t="shared" si="2"/>
        <v/>
      </c>
      <c r="K50" s="168"/>
      <c r="L50" s="200" t="str">
        <f t="shared" si="8"/>
        <v/>
      </c>
      <c r="M50" s="169"/>
      <c r="N50" s="201" t="str">
        <f t="shared" si="3"/>
        <v/>
      </c>
      <c r="O50" s="168"/>
      <c r="P50" s="200" t="str">
        <f t="shared" si="4"/>
        <v/>
      </c>
      <c r="Q50" s="169"/>
      <c r="R50" s="201" t="str">
        <f t="shared" si="5"/>
        <v/>
      </c>
      <c r="S50" s="129"/>
      <c r="T50" s="202" t="str">
        <f t="shared" si="6"/>
        <v/>
      </c>
      <c r="U50" s="169"/>
      <c r="V50" s="201" t="str">
        <f t="shared" si="7"/>
        <v/>
      </c>
    </row>
    <row r="51" spans="1:22" ht="15.6" hidden="1">
      <c r="A51" s="173"/>
      <c r="B51" s="173" t="s">
        <v>624</v>
      </c>
      <c r="C51" s="163"/>
      <c r="D51" s="164"/>
      <c r="E51" s="165"/>
      <c r="F51" s="199" t="str">
        <f t="shared" si="0"/>
        <v/>
      </c>
      <c r="G51" s="166"/>
      <c r="H51" s="200" t="str">
        <f t="shared" si="1"/>
        <v/>
      </c>
      <c r="I51" s="167"/>
      <c r="J51" s="201" t="str">
        <f t="shared" si="2"/>
        <v/>
      </c>
      <c r="K51" s="168"/>
      <c r="L51" s="200" t="str">
        <f t="shared" si="8"/>
        <v/>
      </c>
      <c r="M51" s="169"/>
      <c r="N51" s="201" t="str">
        <f t="shared" si="3"/>
        <v/>
      </c>
      <c r="O51" s="168"/>
      <c r="P51" s="200" t="str">
        <f t="shared" si="4"/>
        <v/>
      </c>
      <c r="Q51" s="169"/>
      <c r="R51" s="201" t="str">
        <f t="shared" si="5"/>
        <v/>
      </c>
      <c r="S51" s="129"/>
      <c r="T51" s="202" t="str">
        <f t="shared" si="6"/>
        <v/>
      </c>
      <c r="U51" s="169"/>
      <c r="V51" s="201" t="str">
        <f t="shared" si="7"/>
        <v/>
      </c>
    </row>
    <row r="52" spans="1:22" ht="15.6" hidden="1">
      <c r="A52" s="173"/>
      <c r="B52" s="173" t="s">
        <v>625</v>
      </c>
      <c r="C52" s="163"/>
      <c r="D52" s="164"/>
      <c r="E52" s="165"/>
      <c r="F52" s="199" t="str">
        <f t="shared" si="0"/>
        <v/>
      </c>
      <c r="G52" s="166"/>
      <c r="H52" s="200" t="str">
        <f t="shared" si="1"/>
        <v/>
      </c>
      <c r="I52" s="167"/>
      <c r="J52" s="201" t="str">
        <f t="shared" si="2"/>
        <v/>
      </c>
      <c r="K52" s="168"/>
      <c r="L52" s="200" t="str">
        <f t="shared" si="8"/>
        <v/>
      </c>
      <c r="M52" s="169"/>
      <c r="N52" s="201" t="str">
        <f t="shared" si="3"/>
        <v/>
      </c>
      <c r="O52" s="168"/>
      <c r="P52" s="200" t="str">
        <f t="shared" si="4"/>
        <v/>
      </c>
      <c r="Q52" s="169"/>
      <c r="R52" s="201" t="str">
        <f t="shared" si="5"/>
        <v/>
      </c>
      <c r="S52" s="129"/>
      <c r="T52" s="202" t="str">
        <f t="shared" si="6"/>
        <v/>
      </c>
      <c r="U52" s="169"/>
      <c r="V52" s="201" t="str">
        <f t="shared" si="7"/>
        <v/>
      </c>
    </row>
    <row r="53" spans="1:22" ht="15.6" hidden="1">
      <c r="A53" s="173"/>
      <c r="B53" s="173" t="s">
        <v>626</v>
      </c>
      <c r="C53" s="163"/>
      <c r="D53" s="164"/>
      <c r="E53" s="165"/>
      <c r="F53" s="199" t="str">
        <f t="shared" si="0"/>
        <v/>
      </c>
      <c r="G53" s="166"/>
      <c r="H53" s="200" t="str">
        <f t="shared" si="1"/>
        <v/>
      </c>
      <c r="I53" s="167"/>
      <c r="J53" s="201" t="str">
        <f t="shared" si="2"/>
        <v/>
      </c>
      <c r="K53" s="168"/>
      <c r="L53" s="200" t="str">
        <f t="shared" si="8"/>
        <v/>
      </c>
      <c r="M53" s="169"/>
      <c r="N53" s="201" t="str">
        <f t="shared" si="3"/>
        <v/>
      </c>
      <c r="O53" s="168"/>
      <c r="P53" s="200" t="str">
        <f t="shared" si="4"/>
        <v/>
      </c>
      <c r="Q53" s="169"/>
      <c r="R53" s="201" t="str">
        <f t="shared" si="5"/>
        <v/>
      </c>
      <c r="S53" s="129"/>
      <c r="T53" s="202" t="str">
        <f t="shared" si="6"/>
        <v/>
      </c>
      <c r="U53" s="169"/>
      <c r="V53" s="201" t="str">
        <f t="shared" si="7"/>
        <v/>
      </c>
    </row>
    <row r="54" spans="1:22" ht="15.6" hidden="1">
      <c r="A54" s="173"/>
      <c r="B54" s="173" t="s">
        <v>627</v>
      </c>
      <c r="C54" s="163"/>
      <c r="D54" s="164"/>
      <c r="E54" s="165"/>
      <c r="F54" s="199" t="str">
        <f t="shared" si="0"/>
        <v/>
      </c>
      <c r="G54" s="166"/>
      <c r="H54" s="200" t="str">
        <f t="shared" si="1"/>
        <v/>
      </c>
      <c r="I54" s="167"/>
      <c r="J54" s="201" t="str">
        <f t="shared" si="2"/>
        <v/>
      </c>
      <c r="K54" s="168"/>
      <c r="L54" s="200" t="str">
        <f t="shared" si="8"/>
        <v/>
      </c>
      <c r="M54" s="169"/>
      <c r="N54" s="201" t="str">
        <f t="shared" si="3"/>
        <v/>
      </c>
      <c r="O54" s="168"/>
      <c r="P54" s="200" t="str">
        <f t="shared" si="4"/>
        <v/>
      </c>
      <c r="Q54" s="169"/>
      <c r="R54" s="201" t="str">
        <f t="shared" si="5"/>
        <v/>
      </c>
      <c r="S54" s="129"/>
      <c r="T54" s="202" t="str">
        <f t="shared" si="6"/>
        <v/>
      </c>
      <c r="U54" s="169"/>
      <c r="V54" s="201" t="str">
        <f t="shared" si="7"/>
        <v/>
      </c>
    </row>
    <row r="55" spans="1:22" ht="15.6" hidden="1">
      <c r="A55" s="173"/>
      <c r="B55" s="173" t="s">
        <v>628</v>
      </c>
      <c r="C55" s="163"/>
      <c r="D55" s="164"/>
      <c r="E55" s="165"/>
      <c r="F55" s="199" t="str">
        <f t="shared" si="0"/>
        <v/>
      </c>
      <c r="G55" s="166"/>
      <c r="H55" s="200" t="str">
        <f t="shared" si="1"/>
        <v/>
      </c>
      <c r="I55" s="167"/>
      <c r="J55" s="201" t="str">
        <f t="shared" si="2"/>
        <v/>
      </c>
      <c r="K55" s="168"/>
      <c r="L55" s="200" t="str">
        <f t="shared" si="8"/>
        <v/>
      </c>
      <c r="M55" s="169"/>
      <c r="N55" s="201" t="str">
        <f t="shared" si="3"/>
        <v/>
      </c>
      <c r="O55" s="168"/>
      <c r="P55" s="200" t="str">
        <f t="shared" si="4"/>
        <v/>
      </c>
      <c r="Q55" s="169"/>
      <c r="R55" s="201" t="str">
        <f t="shared" si="5"/>
        <v/>
      </c>
      <c r="S55" s="129"/>
      <c r="T55" s="202" t="str">
        <f t="shared" si="6"/>
        <v/>
      </c>
      <c r="U55" s="169"/>
      <c r="V55" s="201" t="str">
        <f t="shared" si="7"/>
        <v/>
      </c>
    </row>
    <row r="56" spans="1:22" ht="15.6" hidden="1">
      <c r="A56" s="173"/>
      <c r="B56" s="173" t="s">
        <v>629</v>
      </c>
      <c r="C56" s="163"/>
      <c r="D56" s="164"/>
      <c r="E56" s="165"/>
      <c r="F56" s="199" t="str">
        <f t="shared" si="0"/>
        <v/>
      </c>
      <c r="G56" s="166"/>
      <c r="H56" s="200" t="str">
        <f t="shared" si="1"/>
        <v/>
      </c>
      <c r="I56" s="167"/>
      <c r="J56" s="201" t="str">
        <f t="shared" si="2"/>
        <v/>
      </c>
      <c r="K56" s="168"/>
      <c r="L56" s="200" t="str">
        <f t="shared" si="8"/>
        <v/>
      </c>
      <c r="M56" s="169"/>
      <c r="N56" s="201" t="str">
        <f t="shared" si="3"/>
        <v/>
      </c>
      <c r="O56" s="168"/>
      <c r="P56" s="200" t="str">
        <f t="shared" si="4"/>
        <v/>
      </c>
      <c r="Q56" s="169"/>
      <c r="R56" s="201" t="str">
        <f t="shared" si="5"/>
        <v/>
      </c>
      <c r="S56" s="129"/>
      <c r="T56" s="202" t="str">
        <f t="shared" si="6"/>
        <v/>
      </c>
      <c r="U56" s="169"/>
      <c r="V56" s="201" t="str">
        <f t="shared" si="7"/>
        <v/>
      </c>
    </row>
    <row r="57" spans="1:22" ht="15.6" hidden="1">
      <c r="A57" s="173"/>
      <c r="B57" s="173" t="s">
        <v>630</v>
      </c>
      <c r="C57" s="163"/>
      <c r="D57" s="164"/>
      <c r="E57" s="165"/>
      <c r="F57" s="199" t="str">
        <f t="shared" si="0"/>
        <v/>
      </c>
      <c r="G57" s="166"/>
      <c r="H57" s="200" t="str">
        <f t="shared" si="1"/>
        <v/>
      </c>
      <c r="I57" s="167"/>
      <c r="J57" s="201" t="str">
        <f t="shared" si="2"/>
        <v/>
      </c>
      <c r="K57" s="168"/>
      <c r="L57" s="200" t="str">
        <f t="shared" si="8"/>
        <v/>
      </c>
      <c r="M57" s="169"/>
      <c r="N57" s="201" t="str">
        <f t="shared" si="3"/>
        <v/>
      </c>
      <c r="O57" s="168"/>
      <c r="P57" s="200" t="str">
        <f t="shared" si="4"/>
        <v/>
      </c>
      <c r="Q57" s="169"/>
      <c r="R57" s="201" t="str">
        <f t="shared" si="5"/>
        <v/>
      </c>
      <c r="S57" s="129"/>
      <c r="T57" s="202" t="str">
        <f t="shared" si="6"/>
        <v/>
      </c>
      <c r="U57" s="169"/>
      <c r="V57" s="201" t="str">
        <f t="shared" si="7"/>
        <v/>
      </c>
    </row>
    <row r="58" spans="1:22" ht="15.6" hidden="1">
      <c r="A58" s="173"/>
      <c r="B58" s="173" t="s">
        <v>631</v>
      </c>
      <c r="C58" s="163"/>
      <c r="D58" s="164"/>
      <c r="E58" s="165"/>
      <c r="F58" s="199" t="str">
        <f t="shared" si="0"/>
        <v/>
      </c>
      <c r="G58" s="166"/>
      <c r="H58" s="200" t="str">
        <f t="shared" si="1"/>
        <v/>
      </c>
      <c r="I58" s="167"/>
      <c r="J58" s="201" t="str">
        <f t="shared" si="2"/>
        <v/>
      </c>
      <c r="K58" s="168"/>
      <c r="L58" s="200" t="str">
        <f t="shared" si="8"/>
        <v/>
      </c>
      <c r="M58" s="169"/>
      <c r="N58" s="201" t="str">
        <f t="shared" si="3"/>
        <v/>
      </c>
      <c r="O58" s="168"/>
      <c r="P58" s="200" t="str">
        <f t="shared" si="4"/>
        <v/>
      </c>
      <c r="Q58" s="169"/>
      <c r="R58" s="201" t="str">
        <f t="shared" si="5"/>
        <v/>
      </c>
      <c r="S58" s="129"/>
      <c r="T58" s="202" t="str">
        <f t="shared" si="6"/>
        <v/>
      </c>
      <c r="U58" s="169"/>
      <c r="V58" s="201" t="str">
        <f t="shared" si="7"/>
        <v/>
      </c>
    </row>
    <row r="59" spans="1:22" ht="15.6" hidden="1">
      <c r="A59" s="173"/>
      <c r="B59" s="173" t="s">
        <v>632</v>
      </c>
      <c r="C59" s="163"/>
      <c r="D59" s="164"/>
      <c r="E59" s="165"/>
      <c r="F59" s="199" t="str">
        <f t="shared" si="0"/>
        <v/>
      </c>
      <c r="G59" s="166"/>
      <c r="H59" s="200" t="str">
        <f t="shared" si="1"/>
        <v/>
      </c>
      <c r="I59" s="167"/>
      <c r="J59" s="201" t="str">
        <f t="shared" si="2"/>
        <v/>
      </c>
      <c r="K59" s="168"/>
      <c r="L59" s="200" t="str">
        <f t="shared" si="8"/>
        <v/>
      </c>
      <c r="M59" s="169"/>
      <c r="N59" s="201" t="str">
        <f t="shared" si="3"/>
        <v/>
      </c>
      <c r="O59" s="168"/>
      <c r="P59" s="200" t="str">
        <f t="shared" si="4"/>
        <v/>
      </c>
      <c r="Q59" s="169"/>
      <c r="R59" s="201" t="str">
        <f t="shared" si="5"/>
        <v/>
      </c>
      <c r="S59" s="129"/>
      <c r="T59" s="202" t="str">
        <f t="shared" si="6"/>
        <v/>
      </c>
      <c r="U59" s="169"/>
      <c r="V59" s="201" t="str">
        <f t="shared" si="7"/>
        <v/>
      </c>
    </row>
    <row r="60" spans="1:22" ht="15.6" hidden="1">
      <c r="A60" s="173"/>
      <c r="B60" s="173" t="s">
        <v>633</v>
      </c>
      <c r="C60" s="163"/>
      <c r="D60" s="164"/>
      <c r="E60" s="165"/>
      <c r="F60" s="199" t="str">
        <f t="shared" si="0"/>
        <v/>
      </c>
      <c r="G60" s="166"/>
      <c r="H60" s="200" t="str">
        <f t="shared" si="1"/>
        <v/>
      </c>
      <c r="I60" s="167"/>
      <c r="J60" s="201" t="str">
        <f t="shared" si="2"/>
        <v/>
      </c>
      <c r="K60" s="168"/>
      <c r="L60" s="200" t="str">
        <f t="shared" si="8"/>
        <v/>
      </c>
      <c r="M60" s="169"/>
      <c r="N60" s="201" t="str">
        <f t="shared" si="3"/>
        <v/>
      </c>
      <c r="O60" s="168"/>
      <c r="P60" s="200" t="str">
        <f t="shared" si="4"/>
        <v/>
      </c>
      <c r="Q60" s="169"/>
      <c r="R60" s="201" t="str">
        <f t="shared" si="5"/>
        <v/>
      </c>
      <c r="S60" s="129"/>
      <c r="T60" s="202" t="str">
        <f t="shared" si="6"/>
        <v/>
      </c>
      <c r="U60" s="169"/>
      <c r="V60" s="201" t="str">
        <f t="shared" si="7"/>
        <v/>
      </c>
    </row>
    <row r="61" spans="1:22" ht="15.6" hidden="1">
      <c r="A61" s="173"/>
      <c r="B61" s="173" t="s">
        <v>634</v>
      </c>
      <c r="C61" s="163"/>
      <c r="D61" s="164"/>
      <c r="E61" s="165"/>
      <c r="F61" s="199" t="str">
        <f t="shared" si="0"/>
        <v/>
      </c>
      <c r="G61" s="166"/>
      <c r="H61" s="200" t="str">
        <f t="shared" si="1"/>
        <v/>
      </c>
      <c r="I61" s="167"/>
      <c r="J61" s="201" t="str">
        <f t="shared" si="2"/>
        <v/>
      </c>
      <c r="K61" s="168"/>
      <c r="L61" s="200" t="str">
        <f t="shared" si="8"/>
        <v/>
      </c>
      <c r="M61" s="169"/>
      <c r="N61" s="201" t="str">
        <f t="shared" si="3"/>
        <v/>
      </c>
      <c r="O61" s="168"/>
      <c r="P61" s="200" t="str">
        <f t="shared" si="4"/>
        <v/>
      </c>
      <c r="Q61" s="169"/>
      <c r="R61" s="201" t="str">
        <f t="shared" si="5"/>
        <v/>
      </c>
      <c r="S61" s="129"/>
      <c r="T61" s="202" t="str">
        <f t="shared" si="6"/>
        <v/>
      </c>
      <c r="U61" s="169"/>
      <c r="V61" s="201" t="str">
        <f t="shared" si="7"/>
        <v/>
      </c>
    </row>
    <row r="62" spans="1:22" ht="15.6" hidden="1">
      <c r="A62" s="173"/>
      <c r="B62" s="173" t="s">
        <v>635</v>
      </c>
      <c r="C62" s="163"/>
      <c r="D62" s="164"/>
      <c r="E62" s="165"/>
      <c r="F62" s="199" t="str">
        <f t="shared" si="0"/>
        <v/>
      </c>
      <c r="G62" s="166"/>
      <c r="H62" s="200" t="str">
        <f t="shared" si="1"/>
        <v/>
      </c>
      <c r="I62" s="167"/>
      <c r="J62" s="201" t="str">
        <f t="shared" si="2"/>
        <v/>
      </c>
      <c r="K62" s="168"/>
      <c r="L62" s="200" t="str">
        <f t="shared" si="8"/>
        <v/>
      </c>
      <c r="M62" s="169"/>
      <c r="N62" s="201" t="str">
        <f t="shared" si="3"/>
        <v/>
      </c>
      <c r="O62" s="168"/>
      <c r="P62" s="200" t="str">
        <f t="shared" si="4"/>
        <v/>
      </c>
      <c r="Q62" s="169"/>
      <c r="R62" s="201" t="str">
        <f t="shared" si="5"/>
        <v/>
      </c>
      <c r="S62" s="129"/>
      <c r="T62" s="202" t="str">
        <f t="shared" si="6"/>
        <v/>
      </c>
      <c r="U62" s="169"/>
      <c r="V62" s="201" t="str">
        <f t="shared" si="7"/>
        <v/>
      </c>
    </row>
    <row r="63" spans="1:22" ht="15.6" hidden="1">
      <c r="A63" s="173"/>
      <c r="B63" s="173" t="s">
        <v>636</v>
      </c>
      <c r="C63" s="163"/>
      <c r="D63" s="164"/>
      <c r="E63" s="165"/>
      <c r="F63" s="199" t="str">
        <f t="shared" si="0"/>
        <v/>
      </c>
      <c r="G63" s="166"/>
      <c r="H63" s="200" t="str">
        <f t="shared" si="1"/>
        <v/>
      </c>
      <c r="I63" s="167"/>
      <c r="J63" s="201" t="str">
        <f t="shared" si="2"/>
        <v/>
      </c>
      <c r="K63" s="168"/>
      <c r="L63" s="200" t="str">
        <f t="shared" si="8"/>
        <v/>
      </c>
      <c r="M63" s="169"/>
      <c r="N63" s="201" t="str">
        <f t="shared" si="3"/>
        <v/>
      </c>
      <c r="O63" s="168"/>
      <c r="P63" s="200" t="str">
        <f t="shared" si="4"/>
        <v/>
      </c>
      <c r="Q63" s="169"/>
      <c r="R63" s="201" t="str">
        <f t="shared" si="5"/>
        <v/>
      </c>
      <c r="S63" s="129"/>
      <c r="T63" s="202" t="str">
        <f t="shared" si="6"/>
        <v/>
      </c>
      <c r="U63" s="169"/>
      <c r="V63" s="201" t="str">
        <f t="shared" si="7"/>
        <v/>
      </c>
    </row>
    <row r="64" spans="1:22" ht="15.6" hidden="1">
      <c r="A64" s="173"/>
      <c r="B64" s="178" t="s">
        <v>637</v>
      </c>
      <c r="C64" s="163"/>
      <c r="D64" s="164"/>
      <c r="E64" s="165"/>
      <c r="F64" s="199" t="str">
        <f t="shared" si="0"/>
        <v/>
      </c>
      <c r="G64" s="166"/>
      <c r="H64" s="200" t="str">
        <f t="shared" si="1"/>
        <v/>
      </c>
      <c r="I64" s="167"/>
      <c r="J64" s="201" t="str">
        <f t="shared" si="2"/>
        <v/>
      </c>
      <c r="K64" s="168"/>
      <c r="L64" s="200" t="str">
        <f t="shared" si="8"/>
        <v/>
      </c>
      <c r="M64" s="169"/>
      <c r="N64" s="201" t="str">
        <f t="shared" si="3"/>
        <v/>
      </c>
      <c r="O64" s="168"/>
      <c r="P64" s="200" t="str">
        <f t="shared" si="4"/>
        <v/>
      </c>
      <c r="Q64" s="169"/>
      <c r="R64" s="201" t="str">
        <f t="shared" si="5"/>
        <v/>
      </c>
      <c r="S64" s="129"/>
      <c r="T64" s="202" t="str">
        <f t="shared" si="6"/>
        <v/>
      </c>
      <c r="U64" s="169"/>
      <c r="V64" s="201" t="str">
        <f t="shared" si="7"/>
        <v/>
      </c>
    </row>
    <row r="65" spans="1:22" ht="15.6" hidden="1">
      <c r="A65" s="173"/>
      <c r="B65" s="173" t="s">
        <v>638</v>
      </c>
      <c r="C65" s="163"/>
      <c r="D65" s="164"/>
      <c r="E65" s="165"/>
      <c r="F65" s="199" t="str">
        <f t="shared" si="0"/>
        <v/>
      </c>
      <c r="G65" s="166"/>
      <c r="H65" s="200" t="str">
        <f t="shared" si="1"/>
        <v/>
      </c>
      <c r="I65" s="167"/>
      <c r="J65" s="201" t="str">
        <f t="shared" si="2"/>
        <v/>
      </c>
      <c r="K65" s="168"/>
      <c r="L65" s="200" t="str">
        <f t="shared" si="8"/>
        <v/>
      </c>
      <c r="M65" s="169"/>
      <c r="N65" s="201" t="str">
        <f t="shared" si="3"/>
        <v/>
      </c>
      <c r="O65" s="168"/>
      <c r="P65" s="200" t="str">
        <f t="shared" si="4"/>
        <v/>
      </c>
      <c r="Q65" s="169"/>
      <c r="R65" s="201" t="str">
        <f t="shared" si="5"/>
        <v/>
      </c>
      <c r="S65" s="129"/>
      <c r="T65" s="202" t="str">
        <f t="shared" si="6"/>
        <v/>
      </c>
      <c r="U65" s="169"/>
      <c r="V65" s="201" t="str">
        <f t="shared" si="7"/>
        <v/>
      </c>
    </row>
    <row r="66" spans="1:22" ht="15.6" hidden="1">
      <c r="A66" s="173"/>
      <c r="B66" s="173" t="s">
        <v>639</v>
      </c>
      <c r="C66" s="163"/>
      <c r="D66" s="164"/>
      <c r="E66" s="165"/>
      <c r="F66" s="199" t="str">
        <f t="shared" si="0"/>
        <v/>
      </c>
      <c r="G66" s="166"/>
      <c r="H66" s="200" t="str">
        <f t="shared" si="1"/>
        <v/>
      </c>
      <c r="I66" s="167"/>
      <c r="J66" s="201" t="str">
        <f t="shared" si="2"/>
        <v/>
      </c>
      <c r="K66" s="168"/>
      <c r="L66" s="200" t="str">
        <f t="shared" si="8"/>
        <v/>
      </c>
      <c r="M66" s="169"/>
      <c r="N66" s="201" t="str">
        <f t="shared" si="3"/>
        <v/>
      </c>
      <c r="O66" s="168"/>
      <c r="P66" s="200" t="str">
        <f t="shared" si="4"/>
        <v/>
      </c>
      <c r="Q66" s="169"/>
      <c r="R66" s="201" t="str">
        <f t="shared" si="5"/>
        <v/>
      </c>
      <c r="S66" s="129"/>
      <c r="T66" s="202" t="str">
        <f t="shared" si="6"/>
        <v/>
      </c>
      <c r="U66" s="169"/>
      <c r="V66" s="201" t="str">
        <f t="shared" si="7"/>
        <v/>
      </c>
    </row>
    <row r="67" spans="1:22" ht="15.6" hidden="1">
      <c r="A67" s="173"/>
      <c r="B67" s="173" t="s">
        <v>640</v>
      </c>
      <c r="C67" s="163"/>
      <c r="D67" s="164"/>
      <c r="E67" s="165"/>
      <c r="F67" s="199" t="str">
        <f t="shared" si="0"/>
        <v/>
      </c>
      <c r="G67" s="166"/>
      <c r="H67" s="200" t="str">
        <f t="shared" si="1"/>
        <v/>
      </c>
      <c r="I67" s="167"/>
      <c r="J67" s="201" t="str">
        <f t="shared" si="2"/>
        <v/>
      </c>
      <c r="K67" s="168"/>
      <c r="L67" s="200" t="str">
        <f t="shared" si="8"/>
        <v/>
      </c>
      <c r="M67" s="169"/>
      <c r="N67" s="201" t="str">
        <f t="shared" si="3"/>
        <v/>
      </c>
      <c r="O67" s="168"/>
      <c r="P67" s="200" t="str">
        <f t="shared" si="4"/>
        <v/>
      </c>
      <c r="Q67" s="169"/>
      <c r="R67" s="201" t="str">
        <f t="shared" si="5"/>
        <v/>
      </c>
      <c r="S67" s="129"/>
      <c r="T67" s="202" t="str">
        <f t="shared" si="6"/>
        <v/>
      </c>
      <c r="U67" s="169"/>
      <c r="V67" s="201" t="str">
        <f t="shared" si="7"/>
        <v/>
      </c>
    </row>
    <row r="68" spans="1:22" ht="15.6" hidden="1">
      <c r="A68" s="173"/>
      <c r="B68" s="173" t="s">
        <v>641</v>
      </c>
      <c r="C68" s="163"/>
      <c r="D68" s="164"/>
      <c r="E68" s="165"/>
      <c r="F68" s="199" t="str">
        <f t="shared" si="0"/>
        <v/>
      </c>
      <c r="G68" s="166"/>
      <c r="H68" s="200" t="str">
        <f t="shared" si="1"/>
        <v/>
      </c>
      <c r="I68" s="167"/>
      <c r="J68" s="201" t="str">
        <f t="shared" si="2"/>
        <v/>
      </c>
      <c r="K68" s="168"/>
      <c r="L68" s="200" t="str">
        <f t="shared" si="8"/>
        <v/>
      </c>
      <c r="M68" s="169"/>
      <c r="N68" s="201" t="str">
        <f t="shared" si="3"/>
        <v/>
      </c>
      <c r="O68" s="168"/>
      <c r="P68" s="200" t="str">
        <f t="shared" si="4"/>
        <v/>
      </c>
      <c r="Q68" s="169"/>
      <c r="R68" s="201" t="str">
        <f t="shared" si="5"/>
        <v/>
      </c>
      <c r="S68" s="129"/>
      <c r="T68" s="202" t="str">
        <f t="shared" si="6"/>
        <v/>
      </c>
      <c r="U68" s="169"/>
      <c r="V68" s="201" t="str">
        <f t="shared" si="7"/>
        <v/>
      </c>
    </row>
    <row r="69" spans="1:22" ht="15.6" hidden="1">
      <c r="A69" s="173"/>
      <c r="B69" s="173" t="s">
        <v>642</v>
      </c>
      <c r="C69" s="163"/>
      <c r="D69" s="164"/>
      <c r="E69" s="165"/>
      <c r="F69" s="199" t="str">
        <f t="shared" si="0"/>
        <v/>
      </c>
      <c r="G69" s="166"/>
      <c r="H69" s="200" t="str">
        <f t="shared" si="1"/>
        <v/>
      </c>
      <c r="I69" s="167"/>
      <c r="J69" s="201" t="str">
        <f t="shared" si="2"/>
        <v/>
      </c>
      <c r="K69" s="168"/>
      <c r="L69" s="200" t="str">
        <f t="shared" si="8"/>
        <v/>
      </c>
      <c r="M69" s="169"/>
      <c r="N69" s="201" t="str">
        <f t="shared" si="3"/>
        <v/>
      </c>
      <c r="O69" s="168"/>
      <c r="P69" s="200" t="str">
        <f t="shared" si="4"/>
        <v/>
      </c>
      <c r="Q69" s="169"/>
      <c r="R69" s="201" t="str">
        <f t="shared" si="5"/>
        <v/>
      </c>
      <c r="S69" s="129"/>
      <c r="T69" s="202" t="str">
        <f t="shared" si="6"/>
        <v/>
      </c>
      <c r="U69" s="169"/>
      <c r="V69" s="201" t="str">
        <f t="shared" si="7"/>
        <v/>
      </c>
    </row>
    <row r="70" spans="1:22" ht="15.6" hidden="1">
      <c r="A70" s="173"/>
      <c r="B70" s="173" t="s">
        <v>643</v>
      </c>
      <c r="C70" s="163"/>
      <c r="D70" s="164"/>
      <c r="E70" s="165"/>
      <c r="F70" s="199" t="str">
        <f t="shared" si="0"/>
        <v/>
      </c>
      <c r="G70" s="166"/>
      <c r="H70" s="200" t="str">
        <f t="shared" si="1"/>
        <v/>
      </c>
      <c r="I70" s="167"/>
      <c r="J70" s="201" t="str">
        <f t="shared" si="2"/>
        <v/>
      </c>
      <c r="K70" s="168"/>
      <c r="L70" s="200" t="str">
        <f t="shared" si="8"/>
        <v/>
      </c>
      <c r="M70" s="169"/>
      <c r="N70" s="201" t="str">
        <f t="shared" si="3"/>
        <v/>
      </c>
      <c r="O70" s="168"/>
      <c r="P70" s="200" t="str">
        <f t="shared" si="4"/>
        <v/>
      </c>
      <c r="Q70" s="169"/>
      <c r="R70" s="201" t="str">
        <f t="shared" si="5"/>
        <v/>
      </c>
      <c r="S70" s="129"/>
      <c r="T70" s="202" t="str">
        <f t="shared" si="6"/>
        <v/>
      </c>
      <c r="U70" s="169"/>
      <c r="V70" s="201" t="str">
        <f t="shared" si="7"/>
        <v/>
      </c>
    </row>
    <row r="71" spans="1:22" ht="15.6" hidden="1">
      <c r="A71" s="173"/>
      <c r="B71" s="173" t="s">
        <v>644</v>
      </c>
      <c r="C71" s="163"/>
      <c r="D71" s="164"/>
      <c r="E71" s="165"/>
      <c r="F71" s="199" t="str">
        <f t="shared" si="0"/>
        <v/>
      </c>
      <c r="G71" s="166"/>
      <c r="H71" s="200" t="str">
        <f t="shared" si="1"/>
        <v/>
      </c>
      <c r="I71" s="167"/>
      <c r="J71" s="201" t="str">
        <f t="shared" si="2"/>
        <v/>
      </c>
      <c r="K71" s="168"/>
      <c r="L71" s="200" t="str">
        <f t="shared" si="8"/>
        <v/>
      </c>
      <c r="M71" s="169"/>
      <c r="N71" s="201" t="str">
        <f t="shared" si="3"/>
        <v/>
      </c>
      <c r="O71" s="168"/>
      <c r="P71" s="200" t="str">
        <f t="shared" si="4"/>
        <v/>
      </c>
      <c r="Q71" s="169"/>
      <c r="R71" s="201" t="str">
        <f t="shared" si="5"/>
        <v/>
      </c>
      <c r="S71" s="129"/>
      <c r="T71" s="202" t="str">
        <f t="shared" si="6"/>
        <v/>
      </c>
      <c r="U71" s="169"/>
      <c r="V71" s="201" t="str">
        <f t="shared" si="7"/>
        <v/>
      </c>
    </row>
    <row r="72" spans="1:22" ht="15.6" hidden="1">
      <c r="A72" s="173"/>
      <c r="B72" s="173" t="s">
        <v>645</v>
      </c>
      <c r="C72" s="163"/>
      <c r="D72" s="164"/>
      <c r="E72" s="165"/>
      <c r="F72" s="199" t="str">
        <f t="shared" si="0"/>
        <v/>
      </c>
      <c r="G72" s="166"/>
      <c r="H72" s="200" t="str">
        <f t="shared" si="1"/>
        <v/>
      </c>
      <c r="I72" s="167"/>
      <c r="J72" s="201" t="str">
        <f t="shared" si="2"/>
        <v/>
      </c>
      <c r="K72" s="168"/>
      <c r="L72" s="200" t="str">
        <f t="shared" si="8"/>
        <v/>
      </c>
      <c r="M72" s="169"/>
      <c r="N72" s="201" t="str">
        <f t="shared" si="3"/>
        <v/>
      </c>
      <c r="O72" s="168"/>
      <c r="P72" s="200" t="str">
        <f t="shared" si="4"/>
        <v/>
      </c>
      <c r="Q72" s="169"/>
      <c r="R72" s="201" t="str">
        <f t="shared" si="5"/>
        <v/>
      </c>
      <c r="S72" s="129"/>
      <c r="T72" s="202" t="str">
        <f t="shared" si="6"/>
        <v/>
      </c>
      <c r="U72" s="169"/>
      <c r="V72" s="201" t="str">
        <f t="shared" si="7"/>
        <v/>
      </c>
    </row>
    <row r="73" spans="1:22" ht="15.6" hidden="1">
      <c r="A73" s="173"/>
      <c r="B73" s="173" t="s">
        <v>646</v>
      </c>
      <c r="C73" s="163"/>
      <c r="D73" s="164"/>
      <c r="E73" s="165"/>
      <c r="F73" s="199" t="str">
        <f t="shared" si="0"/>
        <v/>
      </c>
      <c r="G73" s="166"/>
      <c r="H73" s="200" t="str">
        <f t="shared" si="1"/>
        <v/>
      </c>
      <c r="I73" s="167"/>
      <c r="J73" s="201" t="str">
        <f t="shared" si="2"/>
        <v/>
      </c>
      <c r="K73" s="168"/>
      <c r="L73" s="200" t="str">
        <f t="shared" si="8"/>
        <v/>
      </c>
      <c r="M73" s="169"/>
      <c r="N73" s="201" t="str">
        <f t="shared" si="3"/>
        <v/>
      </c>
      <c r="O73" s="168"/>
      <c r="P73" s="200" t="str">
        <f t="shared" si="4"/>
        <v/>
      </c>
      <c r="Q73" s="169"/>
      <c r="R73" s="201" t="str">
        <f t="shared" si="5"/>
        <v/>
      </c>
      <c r="S73" s="129"/>
      <c r="T73" s="202" t="str">
        <f t="shared" si="6"/>
        <v/>
      </c>
      <c r="U73" s="169"/>
      <c r="V73" s="201" t="str">
        <f t="shared" si="7"/>
        <v/>
      </c>
    </row>
    <row r="74" spans="1:22" ht="15.6" hidden="1">
      <c r="A74" s="173"/>
      <c r="B74" s="178" t="s">
        <v>647</v>
      </c>
      <c r="C74" s="163"/>
      <c r="D74" s="164"/>
      <c r="E74" s="165"/>
      <c r="F74" s="199" t="str">
        <f t="shared" si="0"/>
        <v/>
      </c>
      <c r="G74" s="166"/>
      <c r="H74" s="200" t="str">
        <f t="shared" si="1"/>
        <v/>
      </c>
      <c r="I74" s="167"/>
      <c r="J74" s="201" t="str">
        <f t="shared" si="2"/>
        <v/>
      </c>
      <c r="K74" s="168"/>
      <c r="L74" s="200" t="str">
        <f t="shared" si="8"/>
        <v/>
      </c>
      <c r="M74" s="169"/>
      <c r="N74" s="201" t="str">
        <f t="shared" si="3"/>
        <v/>
      </c>
      <c r="O74" s="168"/>
      <c r="P74" s="200" t="str">
        <f t="shared" si="4"/>
        <v/>
      </c>
      <c r="Q74" s="169"/>
      <c r="R74" s="201" t="str">
        <f t="shared" si="5"/>
        <v/>
      </c>
      <c r="S74" s="129"/>
      <c r="T74" s="202" t="str">
        <f t="shared" si="6"/>
        <v/>
      </c>
      <c r="U74" s="169"/>
      <c r="V74" s="201" t="str">
        <f t="shared" si="7"/>
        <v/>
      </c>
    </row>
    <row r="75" spans="1:22" ht="15.6" hidden="1">
      <c r="A75" s="173"/>
      <c r="B75" s="178" t="s">
        <v>648</v>
      </c>
      <c r="C75" s="163"/>
      <c r="D75" s="164"/>
      <c r="E75" s="165"/>
      <c r="F75" s="199" t="str">
        <f t="shared" si="0"/>
        <v/>
      </c>
      <c r="G75" s="166"/>
      <c r="H75" s="200" t="str">
        <f t="shared" si="1"/>
        <v/>
      </c>
      <c r="I75" s="167"/>
      <c r="J75" s="201" t="str">
        <f t="shared" si="2"/>
        <v/>
      </c>
      <c r="K75" s="168"/>
      <c r="L75" s="200" t="str">
        <f t="shared" si="8"/>
        <v/>
      </c>
      <c r="M75" s="169"/>
      <c r="N75" s="201" t="str">
        <f t="shared" si="3"/>
        <v/>
      </c>
      <c r="O75" s="168"/>
      <c r="P75" s="200" t="str">
        <f t="shared" si="4"/>
        <v/>
      </c>
      <c r="Q75" s="169"/>
      <c r="R75" s="201" t="str">
        <f t="shared" si="5"/>
        <v/>
      </c>
      <c r="S75" s="129"/>
      <c r="T75" s="202" t="str">
        <f t="shared" si="6"/>
        <v/>
      </c>
      <c r="U75" s="169"/>
      <c r="V75" s="201" t="str">
        <f t="shared" si="7"/>
        <v/>
      </c>
    </row>
    <row r="76" spans="1:22" ht="15.6" hidden="1">
      <c r="A76" s="173"/>
      <c r="B76" s="178" t="s">
        <v>649</v>
      </c>
      <c r="C76" s="163"/>
      <c r="D76" s="164"/>
      <c r="E76" s="165"/>
      <c r="F76" s="199" t="str">
        <f t="shared" ref="F76:F89" si="9">IF($F$9="*",IF(E76&gt;0,"*",""),"")</f>
        <v/>
      </c>
      <c r="G76" s="166"/>
      <c r="H76" s="200" t="str">
        <f t="shared" ref="H76:H89" si="10">IF($H$9="*",IF(G76&gt;0,"*",""),"")</f>
        <v/>
      </c>
      <c r="I76" s="167"/>
      <c r="J76" s="201" t="str">
        <f t="shared" ref="J76:J108" si="11">IF($J$9="*",IF(I76&gt;0,"*",""),"")</f>
        <v/>
      </c>
      <c r="K76" s="168"/>
      <c r="L76" s="200" t="str">
        <f t="shared" ref="L76:L108" si="12">IF($L$9="*",IF(K76&gt;0,"*",""),"")</f>
        <v/>
      </c>
      <c r="M76" s="169"/>
      <c r="N76" s="201" t="str">
        <f t="shared" ref="N76:N108" si="13">IF($N$9="*",IF(M76&gt;0,"*",""),"")</f>
        <v/>
      </c>
      <c r="O76" s="168"/>
      <c r="P76" s="200" t="str">
        <f t="shared" ref="P76:P108" si="14">IF($P$9="*",IF(O76&gt;0,"*",""),"")</f>
        <v/>
      </c>
      <c r="Q76" s="169"/>
      <c r="R76" s="201" t="str">
        <f t="shared" ref="R76:R108" si="15">IF($R$9="*",IF(Q76&gt;0,"*",""),"")</f>
        <v/>
      </c>
      <c r="S76" s="129"/>
      <c r="T76" s="202" t="str">
        <f t="shared" ref="T76:T108" si="16">IF($T$9="*",IF(S76&gt;0,"*",""),"")</f>
        <v/>
      </c>
      <c r="U76" s="169"/>
      <c r="V76" s="201" t="str">
        <f t="shared" ref="V76:V108" si="17">IF($V$9="*",IF(U76&gt;0,"*",""),"")</f>
        <v/>
      </c>
    </row>
    <row r="77" spans="1:22" ht="15.6" hidden="1">
      <c r="A77" s="173"/>
      <c r="B77" s="173" t="s">
        <v>650</v>
      </c>
      <c r="C77" s="163"/>
      <c r="D77" s="164"/>
      <c r="E77" s="165"/>
      <c r="F77" s="199" t="str">
        <f t="shared" si="9"/>
        <v/>
      </c>
      <c r="G77" s="166"/>
      <c r="H77" s="200" t="str">
        <f t="shared" si="10"/>
        <v/>
      </c>
      <c r="I77" s="167"/>
      <c r="J77" s="201" t="str">
        <f t="shared" si="11"/>
        <v/>
      </c>
      <c r="K77" s="168"/>
      <c r="L77" s="200" t="str">
        <f t="shared" si="12"/>
        <v/>
      </c>
      <c r="M77" s="169"/>
      <c r="N77" s="201" t="str">
        <f t="shared" si="13"/>
        <v/>
      </c>
      <c r="O77" s="168"/>
      <c r="P77" s="200" t="str">
        <f t="shared" si="14"/>
        <v/>
      </c>
      <c r="Q77" s="169"/>
      <c r="R77" s="201" t="str">
        <f t="shared" si="15"/>
        <v/>
      </c>
      <c r="S77" s="129"/>
      <c r="T77" s="202" t="str">
        <f t="shared" si="16"/>
        <v/>
      </c>
      <c r="U77" s="169"/>
      <c r="V77" s="201" t="str">
        <f t="shared" si="17"/>
        <v/>
      </c>
    </row>
    <row r="78" spans="1:22" ht="15.6" hidden="1">
      <c r="A78" s="173"/>
      <c r="B78" s="173" t="s">
        <v>651</v>
      </c>
      <c r="C78" s="163"/>
      <c r="D78" s="164"/>
      <c r="E78" s="165"/>
      <c r="F78" s="199" t="str">
        <f t="shared" si="9"/>
        <v/>
      </c>
      <c r="G78" s="166"/>
      <c r="H78" s="200" t="str">
        <f t="shared" si="10"/>
        <v/>
      </c>
      <c r="I78" s="167"/>
      <c r="J78" s="201" t="str">
        <f t="shared" si="11"/>
        <v/>
      </c>
      <c r="K78" s="168"/>
      <c r="L78" s="200" t="str">
        <f t="shared" si="12"/>
        <v/>
      </c>
      <c r="M78" s="169"/>
      <c r="N78" s="201" t="str">
        <f t="shared" si="13"/>
        <v/>
      </c>
      <c r="O78" s="168"/>
      <c r="P78" s="200" t="str">
        <f t="shared" si="14"/>
        <v/>
      </c>
      <c r="Q78" s="169"/>
      <c r="R78" s="201" t="str">
        <f t="shared" si="15"/>
        <v/>
      </c>
      <c r="S78" s="129"/>
      <c r="T78" s="202" t="str">
        <f t="shared" si="16"/>
        <v/>
      </c>
      <c r="U78" s="169"/>
      <c r="V78" s="201" t="str">
        <f t="shared" si="17"/>
        <v/>
      </c>
    </row>
    <row r="79" spans="1:22" ht="15.6" hidden="1">
      <c r="A79" s="173"/>
      <c r="B79" s="173" t="s">
        <v>652</v>
      </c>
      <c r="C79" s="163"/>
      <c r="D79" s="164"/>
      <c r="E79" s="165"/>
      <c r="F79" s="199" t="str">
        <f t="shared" si="9"/>
        <v/>
      </c>
      <c r="G79" s="166"/>
      <c r="H79" s="200" t="str">
        <f t="shared" si="10"/>
        <v/>
      </c>
      <c r="I79" s="167"/>
      <c r="J79" s="201" t="str">
        <f t="shared" si="11"/>
        <v/>
      </c>
      <c r="K79" s="168"/>
      <c r="L79" s="200" t="str">
        <f t="shared" si="12"/>
        <v/>
      </c>
      <c r="M79" s="169"/>
      <c r="N79" s="201" t="str">
        <f t="shared" si="13"/>
        <v/>
      </c>
      <c r="O79" s="168"/>
      <c r="P79" s="200" t="str">
        <f t="shared" si="14"/>
        <v/>
      </c>
      <c r="Q79" s="169"/>
      <c r="R79" s="201" t="str">
        <f t="shared" si="15"/>
        <v/>
      </c>
      <c r="S79" s="129"/>
      <c r="T79" s="202" t="str">
        <f t="shared" si="16"/>
        <v/>
      </c>
      <c r="U79" s="169"/>
      <c r="V79" s="201" t="str">
        <f t="shared" si="17"/>
        <v/>
      </c>
    </row>
    <row r="80" spans="1:22" ht="15.6" hidden="1">
      <c r="A80" s="173"/>
      <c r="B80" s="173" t="s">
        <v>653</v>
      </c>
      <c r="C80" s="163"/>
      <c r="D80" s="164"/>
      <c r="E80" s="165"/>
      <c r="F80" s="199" t="str">
        <f t="shared" si="9"/>
        <v/>
      </c>
      <c r="G80" s="166"/>
      <c r="H80" s="200" t="str">
        <f t="shared" si="10"/>
        <v/>
      </c>
      <c r="I80" s="167"/>
      <c r="J80" s="201" t="str">
        <f t="shared" si="11"/>
        <v/>
      </c>
      <c r="K80" s="168"/>
      <c r="L80" s="200" t="str">
        <f t="shared" si="12"/>
        <v/>
      </c>
      <c r="M80" s="169"/>
      <c r="N80" s="201" t="str">
        <f t="shared" si="13"/>
        <v/>
      </c>
      <c r="O80" s="168"/>
      <c r="P80" s="200" t="str">
        <f t="shared" si="14"/>
        <v/>
      </c>
      <c r="Q80" s="169"/>
      <c r="R80" s="201" t="str">
        <f t="shared" si="15"/>
        <v/>
      </c>
      <c r="S80" s="129"/>
      <c r="T80" s="202" t="str">
        <f t="shared" si="16"/>
        <v/>
      </c>
      <c r="U80" s="169"/>
      <c r="V80" s="201" t="str">
        <f t="shared" si="17"/>
        <v/>
      </c>
    </row>
    <row r="81" spans="1:22" ht="15.6" hidden="1">
      <c r="A81" s="173"/>
      <c r="B81" s="173" t="s">
        <v>654</v>
      </c>
      <c r="C81" s="163"/>
      <c r="D81" s="164"/>
      <c r="E81" s="165"/>
      <c r="F81" s="199" t="str">
        <f t="shared" si="9"/>
        <v/>
      </c>
      <c r="G81" s="166"/>
      <c r="H81" s="200" t="str">
        <f t="shared" si="10"/>
        <v/>
      </c>
      <c r="I81" s="167"/>
      <c r="J81" s="201" t="str">
        <f t="shared" si="11"/>
        <v/>
      </c>
      <c r="K81" s="168"/>
      <c r="L81" s="200" t="str">
        <f t="shared" si="12"/>
        <v/>
      </c>
      <c r="M81" s="169"/>
      <c r="N81" s="201" t="str">
        <f t="shared" si="13"/>
        <v/>
      </c>
      <c r="O81" s="168"/>
      <c r="P81" s="200" t="str">
        <f t="shared" si="14"/>
        <v/>
      </c>
      <c r="Q81" s="169"/>
      <c r="R81" s="201" t="str">
        <f t="shared" si="15"/>
        <v/>
      </c>
      <c r="S81" s="129"/>
      <c r="T81" s="202" t="str">
        <f t="shared" si="16"/>
        <v/>
      </c>
      <c r="U81" s="169"/>
      <c r="V81" s="201" t="str">
        <f t="shared" si="17"/>
        <v/>
      </c>
    </row>
    <row r="82" spans="1:22" ht="15.6" hidden="1">
      <c r="A82" s="173"/>
      <c r="B82" s="173" t="s">
        <v>655</v>
      </c>
      <c r="C82" s="163"/>
      <c r="D82" s="164"/>
      <c r="E82" s="165"/>
      <c r="F82" s="199" t="str">
        <f t="shared" si="9"/>
        <v/>
      </c>
      <c r="G82" s="166"/>
      <c r="H82" s="200" t="str">
        <f t="shared" si="10"/>
        <v/>
      </c>
      <c r="I82" s="167"/>
      <c r="J82" s="201" t="str">
        <f t="shared" si="11"/>
        <v/>
      </c>
      <c r="K82" s="168"/>
      <c r="L82" s="200" t="str">
        <f t="shared" si="12"/>
        <v/>
      </c>
      <c r="M82" s="169"/>
      <c r="N82" s="201" t="str">
        <f t="shared" si="13"/>
        <v/>
      </c>
      <c r="O82" s="168"/>
      <c r="P82" s="200" t="str">
        <f t="shared" si="14"/>
        <v/>
      </c>
      <c r="Q82" s="169"/>
      <c r="R82" s="201" t="str">
        <f t="shared" si="15"/>
        <v/>
      </c>
      <c r="S82" s="129"/>
      <c r="T82" s="202" t="str">
        <f t="shared" si="16"/>
        <v/>
      </c>
      <c r="U82" s="169"/>
      <c r="V82" s="201" t="str">
        <f t="shared" si="17"/>
        <v/>
      </c>
    </row>
    <row r="83" spans="1:22" ht="15.6" hidden="1">
      <c r="A83" s="173"/>
      <c r="B83" s="173" t="s">
        <v>656</v>
      </c>
      <c r="C83" s="163"/>
      <c r="D83" s="164"/>
      <c r="E83" s="165"/>
      <c r="F83" s="199" t="str">
        <f t="shared" si="9"/>
        <v/>
      </c>
      <c r="G83" s="166"/>
      <c r="H83" s="200" t="str">
        <f t="shared" si="10"/>
        <v/>
      </c>
      <c r="I83" s="167"/>
      <c r="J83" s="201" t="str">
        <f t="shared" si="11"/>
        <v/>
      </c>
      <c r="K83" s="168"/>
      <c r="L83" s="200" t="str">
        <f t="shared" si="12"/>
        <v/>
      </c>
      <c r="M83" s="169"/>
      <c r="N83" s="201" t="str">
        <f t="shared" si="13"/>
        <v/>
      </c>
      <c r="O83" s="168"/>
      <c r="P83" s="200" t="str">
        <f t="shared" si="14"/>
        <v/>
      </c>
      <c r="Q83" s="169"/>
      <c r="R83" s="201" t="str">
        <f t="shared" si="15"/>
        <v/>
      </c>
      <c r="S83" s="129"/>
      <c r="T83" s="202" t="str">
        <f t="shared" si="16"/>
        <v/>
      </c>
      <c r="U83" s="169"/>
      <c r="V83" s="201" t="str">
        <f t="shared" si="17"/>
        <v/>
      </c>
    </row>
    <row r="84" spans="1:22" ht="15.6" hidden="1">
      <c r="A84" s="173"/>
      <c r="B84" s="173" t="s">
        <v>657</v>
      </c>
      <c r="C84" s="163"/>
      <c r="D84" s="164"/>
      <c r="E84" s="165"/>
      <c r="F84" s="199" t="str">
        <f t="shared" si="9"/>
        <v/>
      </c>
      <c r="G84" s="166"/>
      <c r="H84" s="200" t="str">
        <f t="shared" si="10"/>
        <v/>
      </c>
      <c r="I84" s="167"/>
      <c r="J84" s="201" t="str">
        <f t="shared" si="11"/>
        <v/>
      </c>
      <c r="K84" s="168"/>
      <c r="L84" s="200" t="str">
        <f t="shared" si="12"/>
        <v/>
      </c>
      <c r="M84" s="169"/>
      <c r="N84" s="201" t="str">
        <f t="shared" si="13"/>
        <v/>
      </c>
      <c r="O84" s="168"/>
      <c r="P84" s="200" t="str">
        <f t="shared" si="14"/>
        <v/>
      </c>
      <c r="Q84" s="169"/>
      <c r="R84" s="201" t="str">
        <f t="shared" si="15"/>
        <v/>
      </c>
      <c r="S84" s="129"/>
      <c r="T84" s="202" t="str">
        <f t="shared" si="16"/>
        <v/>
      </c>
      <c r="U84" s="169"/>
      <c r="V84" s="201" t="str">
        <f t="shared" si="17"/>
        <v/>
      </c>
    </row>
    <row r="85" spans="1:22" ht="15.6" hidden="1">
      <c r="A85" s="173"/>
      <c r="B85" s="173" t="s">
        <v>658</v>
      </c>
      <c r="C85" s="163"/>
      <c r="D85" s="164"/>
      <c r="E85" s="165"/>
      <c r="F85" s="199" t="str">
        <f t="shared" si="9"/>
        <v/>
      </c>
      <c r="G85" s="166"/>
      <c r="H85" s="200" t="str">
        <f t="shared" si="10"/>
        <v/>
      </c>
      <c r="I85" s="167"/>
      <c r="J85" s="201" t="str">
        <f t="shared" si="11"/>
        <v/>
      </c>
      <c r="K85" s="168"/>
      <c r="L85" s="200" t="str">
        <f t="shared" si="12"/>
        <v/>
      </c>
      <c r="M85" s="169"/>
      <c r="N85" s="201" t="str">
        <f t="shared" si="13"/>
        <v/>
      </c>
      <c r="O85" s="168"/>
      <c r="P85" s="200" t="str">
        <f t="shared" si="14"/>
        <v/>
      </c>
      <c r="Q85" s="169"/>
      <c r="R85" s="201" t="str">
        <f t="shared" si="15"/>
        <v/>
      </c>
      <c r="S85" s="129"/>
      <c r="T85" s="202" t="str">
        <f t="shared" si="16"/>
        <v/>
      </c>
      <c r="U85" s="169"/>
      <c r="V85" s="201" t="str">
        <f t="shared" si="17"/>
        <v/>
      </c>
    </row>
    <row r="86" spans="1:22" ht="15.6" hidden="1">
      <c r="A86" s="173"/>
      <c r="B86" s="173" t="s">
        <v>659</v>
      </c>
      <c r="C86" s="163"/>
      <c r="D86" s="164"/>
      <c r="E86" s="165"/>
      <c r="F86" s="199" t="str">
        <f t="shared" si="9"/>
        <v/>
      </c>
      <c r="G86" s="166"/>
      <c r="H86" s="200" t="str">
        <f t="shared" si="10"/>
        <v/>
      </c>
      <c r="I86" s="167"/>
      <c r="J86" s="201" t="str">
        <f t="shared" si="11"/>
        <v/>
      </c>
      <c r="K86" s="168"/>
      <c r="L86" s="200" t="str">
        <f t="shared" si="12"/>
        <v/>
      </c>
      <c r="M86" s="169"/>
      <c r="N86" s="201" t="str">
        <f t="shared" si="13"/>
        <v/>
      </c>
      <c r="O86" s="168"/>
      <c r="P86" s="200" t="str">
        <f t="shared" si="14"/>
        <v/>
      </c>
      <c r="Q86" s="169"/>
      <c r="R86" s="201" t="str">
        <f t="shared" si="15"/>
        <v/>
      </c>
      <c r="S86" s="129"/>
      <c r="T86" s="202" t="str">
        <f t="shared" si="16"/>
        <v/>
      </c>
      <c r="U86" s="169"/>
      <c r="V86" s="201" t="str">
        <f t="shared" si="17"/>
        <v/>
      </c>
    </row>
    <row r="87" spans="1:22" ht="15.6" hidden="1">
      <c r="A87" s="173"/>
      <c r="B87" s="173" t="s">
        <v>660</v>
      </c>
      <c r="C87" s="163"/>
      <c r="D87" s="164"/>
      <c r="E87" s="165"/>
      <c r="F87" s="199" t="str">
        <f t="shared" si="9"/>
        <v/>
      </c>
      <c r="G87" s="166"/>
      <c r="H87" s="200" t="str">
        <f t="shared" si="10"/>
        <v/>
      </c>
      <c r="I87" s="167"/>
      <c r="J87" s="201" t="str">
        <f t="shared" si="11"/>
        <v/>
      </c>
      <c r="K87" s="168"/>
      <c r="L87" s="200" t="str">
        <f t="shared" si="12"/>
        <v/>
      </c>
      <c r="M87" s="169"/>
      <c r="N87" s="201" t="str">
        <f t="shared" si="13"/>
        <v/>
      </c>
      <c r="O87" s="168"/>
      <c r="P87" s="200" t="str">
        <f t="shared" si="14"/>
        <v/>
      </c>
      <c r="Q87" s="169"/>
      <c r="R87" s="201" t="str">
        <f t="shared" si="15"/>
        <v/>
      </c>
      <c r="S87" s="129"/>
      <c r="T87" s="202" t="str">
        <f t="shared" si="16"/>
        <v/>
      </c>
      <c r="U87" s="169"/>
      <c r="V87" s="201" t="str">
        <f t="shared" si="17"/>
        <v/>
      </c>
    </row>
    <row r="88" spans="1:22" ht="15.6" hidden="1">
      <c r="A88" s="173"/>
      <c r="B88" s="173" t="s">
        <v>661</v>
      </c>
      <c r="C88" s="163"/>
      <c r="D88" s="164"/>
      <c r="E88" s="165"/>
      <c r="F88" s="199" t="str">
        <f t="shared" si="9"/>
        <v/>
      </c>
      <c r="G88" s="166"/>
      <c r="H88" s="200" t="str">
        <f t="shared" si="10"/>
        <v/>
      </c>
      <c r="I88" s="167"/>
      <c r="J88" s="201" t="str">
        <f t="shared" si="11"/>
        <v/>
      </c>
      <c r="K88" s="168"/>
      <c r="L88" s="200" t="str">
        <f t="shared" si="12"/>
        <v/>
      </c>
      <c r="M88" s="169"/>
      <c r="N88" s="201" t="str">
        <f t="shared" si="13"/>
        <v/>
      </c>
      <c r="O88" s="168"/>
      <c r="P88" s="200" t="str">
        <f t="shared" si="14"/>
        <v/>
      </c>
      <c r="Q88" s="169"/>
      <c r="R88" s="201" t="str">
        <f t="shared" si="15"/>
        <v/>
      </c>
      <c r="S88" s="129"/>
      <c r="T88" s="202" t="str">
        <f t="shared" si="16"/>
        <v/>
      </c>
      <c r="U88" s="169"/>
      <c r="V88" s="201" t="str">
        <f t="shared" si="17"/>
        <v/>
      </c>
    </row>
    <row r="89" spans="1:22" ht="15.6" hidden="1">
      <c r="A89" s="173"/>
      <c r="B89" s="173" t="s">
        <v>662</v>
      </c>
      <c r="C89" s="163"/>
      <c r="D89" s="164"/>
      <c r="E89" s="165"/>
      <c r="F89" s="199" t="str">
        <f t="shared" si="9"/>
        <v/>
      </c>
      <c r="G89" s="166"/>
      <c r="H89" s="200" t="str">
        <f t="shared" si="10"/>
        <v/>
      </c>
      <c r="I89" s="167"/>
      <c r="J89" s="201" t="str">
        <f t="shared" si="11"/>
        <v/>
      </c>
      <c r="K89" s="168"/>
      <c r="L89" s="200" t="str">
        <f t="shared" si="12"/>
        <v/>
      </c>
      <c r="M89" s="169"/>
      <c r="N89" s="201" t="str">
        <f t="shared" si="13"/>
        <v/>
      </c>
      <c r="O89" s="168"/>
      <c r="P89" s="200" t="str">
        <f t="shared" si="14"/>
        <v/>
      </c>
      <c r="Q89" s="169"/>
      <c r="R89" s="201" t="str">
        <f t="shared" si="15"/>
        <v/>
      </c>
      <c r="S89" s="129"/>
      <c r="T89" s="202" t="str">
        <f t="shared" si="16"/>
        <v/>
      </c>
      <c r="U89" s="169"/>
      <c r="V89" s="201" t="str">
        <f t="shared" si="17"/>
        <v/>
      </c>
    </row>
    <row r="90" spans="1:22" ht="15.6" hidden="1">
      <c r="A90" s="173"/>
      <c r="B90" s="173"/>
      <c r="C90" s="163"/>
      <c r="D90" s="164"/>
      <c r="E90" s="165"/>
      <c r="F90" s="165"/>
      <c r="G90" s="166"/>
      <c r="H90" s="166"/>
      <c r="I90" s="167"/>
      <c r="J90" s="201" t="str">
        <f t="shared" si="11"/>
        <v/>
      </c>
      <c r="K90" s="168"/>
      <c r="L90" s="200" t="str">
        <f t="shared" si="12"/>
        <v/>
      </c>
      <c r="M90" s="169"/>
      <c r="N90" s="201" t="str">
        <f t="shared" si="13"/>
        <v/>
      </c>
      <c r="O90" s="168"/>
      <c r="P90" s="200" t="str">
        <f t="shared" si="14"/>
        <v/>
      </c>
      <c r="Q90" s="169"/>
      <c r="R90" s="201" t="str">
        <f t="shared" si="15"/>
        <v/>
      </c>
      <c r="S90" s="129"/>
      <c r="T90" s="202" t="str">
        <f t="shared" si="16"/>
        <v/>
      </c>
      <c r="U90" s="169"/>
      <c r="V90" s="201" t="str">
        <f t="shared" si="17"/>
        <v/>
      </c>
    </row>
    <row r="91" spans="1:22" ht="15.6" hidden="1">
      <c r="A91" s="173"/>
      <c r="B91" s="173"/>
      <c r="C91" s="163"/>
      <c r="D91" s="164"/>
      <c r="E91" s="165"/>
      <c r="F91" s="165"/>
      <c r="G91" s="166"/>
      <c r="H91" s="166"/>
      <c r="I91" s="167"/>
      <c r="J91" s="201" t="str">
        <f t="shared" si="11"/>
        <v/>
      </c>
      <c r="K91" s="168"/>
      <c r="L91" s="200" t="str">
        <f t="shared" si="12"/>
        <v/>
      </c>
      <c r="M91" s="169"/>
      <c r="N91" s="201" t="str">
        <f t="shared" si="13"/>
        <v/>
      </c>
      <c r="O91" s="168"/>
      <c r="P91" s="200" t="str">
        <f t="shared" si="14"/>
        <v/>
      </c>
      <c r="Q91" s="169"/>
      <c r="R91" s="201" t="str">
        <f t="shared" si="15"/>
        <v/>
      </c>
      <c r="S91" s="129"/>
      <c r="T91" s="202" t="str">
        <f t="shared" si="16"/>
        <v/>
      </c>
      <c r="U91" s="169"/>
      <c r="V91" s="201" t="str">
        <f t="shared" si="17"/>
        <v/>
      </c>
    </row>
    <row r="92" spans="1:22" ht="15.6" hidden="1">
      <c r="A92" s="147"/>
      <c r="B92" s="181" t="s">
        <v>663</v>
      </c>
      <c r="C92" s="163"/>
      <c r="D92" s="164"/>
      <c r="E92" s="165"/>
      <c r="F92" s="165"/>
      <c r="G92" s="166"/>
      <c r="H92" s="166"/>
      <c r="I92" s="167"/>
      <c r="J92" s="201" t="str">
        <f t="shared" si="11"/>
        <v/>
      </c>
      <c r="K92" s="168"/>
      <c r="L92" s="200" t="str">
        <f t="shared" si="12"/>
        <v/>
      </c>
      <c r="M92" s="169"/>
      <c r="N92" s="201" t="str">
        <f t="shared" si="13"/>
        <v/>
      </c>
      <c r="O92" s="168"/>
      <c r="P92" s="200" t="str">
        <f t="shared" si="14"/>
        <v/>
      </c>
      <c r="Q92" s="169"/>
      <c r="R92" s="201" t="str">
        <f t="shared" si="15"/>
        <v/>
      </c>
      <c r="S92" s="129"/>
      <c r="T92" s="202" t="str">
        <f t="shared" si="16"/>
        <v/>
      </c>
      <c r="U92" s="169"/>
      <c r="V92" s="201" t="str">
        <f t="shared" si="17"/>
        <v/>
      </c>
    </row>
    <row r="93" spans="1:22" ht="15.6" hidden="1">
      <c r="A93" s="147"/>
      <c r="B93" s="181" t="s">
        <v>438</v>
      </c>
      <c r="C93" s="163"/>
      <c r="D93" s="164"/>
      <c r="E93" s="165"/>
      <c r="F93" s="165"/>
      <c r="G93" s="166"/>
      <c r="H93" s="166"/>
      <c r="I93" s="167"/>
      <c r="J93" s="201" t="str">
        <f t="shared" si="11"/>
        <v/>
      </c>
      <c r="K93" s="168"/>
      <c r="L93" s="200" t="str">
        <f t="shared" si="12"/>
        <v/>
      </c>
      <c r="M93" s="169"/>
      <c r="N93" s="201" t="str">
        <f t="shared" si="13"/>
        <v/>
      </c>
      <c r="O93" s="168"/>
      <c r="P93" s="200" t="str">
        <f t="shared" si="14"/>
        <v/>
      </c>
      <c r="Q93" s="169"/>
      <c r="R93" s="201" t="str">
        <f t="shared" si="15"/>
        <v/>
      </c>
      <c r="S93" s="129"/>
      <c r="T93" s="202" t="str">
        <f t="shared" si="16"/>
        <v/>
      </c>
      <c r="U93" s="169"/>
      <c r="V93" s="201" t="str">
        <f t="shared" si="17"/>
        <v/>
      </c>
    </row>
    <row r="94" spans="1:22" ht="15.6" hidden="1">
      <c r="A94" s="147"/>
      <c r="B94" s="181" t="s">
        <v>440</v>
      </c>
      <c r="C94" s="163"/>
      <c r="D94" s="164"/>
      <c r="E94" s="165"/>
      <c r="F94" s="165"/>
      <c r="G94" s="166"/>
      <c r="H94" s="166"/>
      <c r="I94" s="167"/>
      <c r="J94" s="201" t="str">
        <f t="shared" si="11"/>
        <v/>
      </c>
      <c r="K94" s="168"/>
      <c r="L94" s="200" t="str">
        <f t="shared" si="12"/>
        <v/>
      </c>
      <c r="M94" s="169"/>
      <c r="N94" s="201" t="str">
        <f t="shared" si="13"/>
        <v/>
      </c>
      <c r="O94" s="168"/>
      <c r="P94" s="200" t="str">
        <f t="shared" si="14"/>
        <v/>
      </c>
      <c r="Q94" s="169"/>
      <c r="R94" s="201" t="str">
        <f t="shared" si="15"/>
        <v/>
      </c>
      <c r="S94" s="129"/>
      <c r="T94" s="202" t="str">
        <f t="shared" si="16"/>
        <v/>
      </c>
      <c r="U94" s="169"/>
      <c r="V94" s="201" t="str">
        <f t="shared" si="17"/>
        <v/>
      </c>
    </row>
    <row r="95" spans="1:22" ht="15.6" hidden="1">
      <c r="A95" s="147"/>
      <c r="B95" s="181"/>
      <c r="C95" s="163"/>
      <c r="D95" s="164"/>
      <c r="E95" s="165"/>
      <c r="F95" s="165"/>
      <c r="G95" s="166"/>
      <c r="H95" s="166"/>
      <c r="I95" s="167"/>
      <c r="J95" s="201" t="str">
        <f t="shared" si="11"/>
        <v/>
      </c>
      <c r="K95" s="168"/>
      <c r="L95" s="200" t="str">
        <f t="shared" si="12"/>
        <v/>
      </c>
      <c r="M95" s="169"/>
      <c r="N95" s="201" t="str">
        <f t="shared" si="13"/>
        <v/>
      </c>
      <c r="O95" s="168"/>
      <c r="P95" s="200" t="str">
        <f t="shared" si="14"/>
        <v/>
      </c>
      <c r="Q95" s="169"/>
      <c r="R95" s="201" t="str">
        <f t="shared" si="15"/>
        <v/>
      </c>
      <c r="S95" s="129"/>
      <c r="T95" s="202" t="str">
        <f t="shared" si="16"/>
        <v/>
      </c>
      <c r="U95" s="169"/>
      <c r="V95" s="201" t="str">
        <f t="shared" si="17"/>
        <v/>
      </c>
    </row>
    <row r="96" spans="1:22" ht="15.6">
      <c r="A96" s="147">
        <v>1</v>
      </c>
      <c r="B96" s="181" t="s">
        <v>442</v>
      </c>
      <c r="C96" s="163"/>
      <c r="D96" s="164"/>
      <c r="E96" s="165"/>
      <c r="F96" s="165"/>
      <c r="G96" s="166"/>
      <c r="H96" s="166"/>
      <c r="I96" s="167"/>
      <c r="J96" s="201" t="str">
        <f t="shared" si="11"/>
        <v/>
      </c>
      <c r="K96" s="168"/>
      <c r="L96" s="200" t="str">
        <f t="shared" si="12"/>
        <v/>
      </c>
      <c r="M96" s="169" t="s">
        <v>463</v>
      </c>
      <c r="N96" s="201" t="str">
        <f t="shared" si="13"/>
        <v/>
      </c>
      <c r="O96" s="168"/>
      <c r="P96" s="200" t="str">
        <f t="shared" si="14"/>
        <v/>
      </c>
      <c r="Q96" s="169"/>
      <c r="R96" s="201" t="str">
        <f t="shared" si="15"/>
        <v/>
      </c>
      <c r="S96" s="129"/>
      <c r="T96" s="202" t="str">
        <f t="shared" si="16"/>
        <v/>
      </c>
      <c r="U96" s="169"/>
      <c r="V96" s="201" t="str">
        <f t="shared" si="17"/>
        <v/>
      </c>
    </row>
    <row r="97" spans="1:22" ht="15.6">
      <c r="A97" s="147">
        <v>1</v>
      </c>
      <c r="B97" s="181" t="s">
        <v>443</v>
      </c>
      <c r="C97" s="163"/>
      <c r="D97" s="164"/>
      <c r="E97" s="165"/>
      <c r="F97" s="165"/>
      <c r="G97" s="166" t="s">
        <v>463</v>
      </c>
      <c r="H97" s="166" t="s">
        <v>463</v>
      </c>
      <c r="I97" s="167" t="s">
        <v>463</v>
      </c>
      <c r="J97" s="201" t="s">
        <v>463</v>
      </c>
      <c r="K97" s="168" t="s">
        <v>664</v>
      </c>
      <c r="L97" s="200" t="s">
        <v>448</v>
      </c>
      <c r="M97" s="169" t="s">
        <v>665</v>
      </c>
      <c r="N97" s="201" t="str">
        <f t="shared" si="13"/>
        <v/>
      </c>
      <c r="O97" s="168"/>
      <c r="P97" s="200" t="str">
        <f t="shared" si="14"/>
        <v/>
      </c>
      <c r="Q97" s="169"/>
      <c r="R97" s="201" t="str">
        <f t="shared" si="15"/>
        <v/>
      </c>
      <c r="S97" s="129"/>
      <c r="T97" s="202" t="str">
        <f t="shared" si="16"/>
        <v/>
      </c>
      <c r="U97" s="169"/>
      <c r="V97" s="201" t="str">
        <f t="shared" si="17"/>
        <v/>
      </c>
    </row>
    <row r="98" spans="1:22" ht="15.6">
      <c r="A98" s="147">
        <v>1</v>
      </c>
      <c r="B98" s="181" t="s">
        <v>446</v>
      </c>
      <c r="C98" s="163"/>
      <c r="D98" s="164"/>
      <c r="E98" s="165"/>
      <c r="F98" s="165"/>
      <c r="G98" s="166" t="s">
        <v>666</v>
      </c>
      <c r="H98" s="166" t="s">
        <v>667</v>
      </c>
      <c r="I98" s="167" t="s">
        <v>668</v>
      </c>
      <c r="J98" s="201" t="s">
        <v>669</v>
      </c>
      <c r="K98" s="168" t="s">
        <v>670</v>
      </c>
      <c r="L98" s="200" t="s">
        <v>671</v>
      </c>
      <c r="M98" s="169" t="s">
        <v>672</v>
      </c>
      <c r="N98" s="201" t="str">
        <f t="shared" si="13"/>
        <v/>
      </c>
      <c r="O98" s="168"/>
      <c r="P98" s="200" t="str">
        <f t="shared" si="14"/>
        <v/>
      </c>
      <c r="Q98" s="169" t="s">
        <v>673</v>
      </c>
      <c r="R98" s="201" t="str">
        <f t="shared" si="15"/>
        <v/>
      </c>
      <c r="S98" s="129" t="s">
        <v>674</v>
      </c>
      <c r="T98" s="202" t="str">
        <f t="shared" si="16"/>
        <v/>
      </c>
      <c r="U98" s="169"/>
      <c r="V98" s="201" t="str">
        <f t="shared" si="17"/>
        <v/>
      </c>
    </row>
    <row r="99" spans="1:22" ht="15.6">
      <c r="A99" s="147">
        <v>1</v>
      </c>
      <c r="B99" s="181" t="s">
        <v>452</v>
      </c>
      <c r="C99" s="163"/>
      <c r="D99" s="164"/>
      <c r="E99" s="165"/>
      <c r="F99" s="165"/>
      <c r="G99" s="166" t="s">
        <v>675</v>
      </c>
      <c r="H99" s="166" t="s">
        <v>676</v>
      </c>
      <c r="I99" s="167" t="s">
        <v>677</v>
      </c>
      <c r="J99" s="201" t="s">
        <v>678</v>
      </c>
      <c r="K99" s="168"/>
      <c r="L99" s="200" t="s">
        <v>679</v>
      </c>
      <c r="M99" s="169" t="s">
        <v>680</v>
      </c>
      <c r="N99" s="201" t="str">
        <f t="shared" si="13"/>
        <v/>
      </c>
      <c r="O99" s="168"/>
      <c r="P99" s="200" t="str">
        <f t="shared" si="14"/>
        <v/>
      </c>
      <c r="Q99" s="169"/>
      <c r="R99" s="201" t="str">
        <f t="shared" si="15"/>
        <v/>
      </c>
      <c r="S99" s="129"/>
      <c r="T99" s="202" t="str">
        <f t="shared" si="16"/>
        <v/>
      </c>
      <c r="U99" s="169"/>
      <c r="V99" s="201" t="str">
        <f t="shared" si="17"/>
        <v/>
      </c>
    </row>
    <row r="100" spans="1:22" ht="15.6">
      <c r="A100" s="147">
        <v>1</v>
      </c>
      <c r="B100" s="181" t="s">
        <v>464</v>
      </c>
      <c r="C100" s="163"/>
      <c r="D100" s="164"/>
      <c r="E100" s="165"/>
      <c r="F100" s="165"/>
      <c r="G100" s="166" t="s">
        <v>681</v>
      </c>
      <c r="H100" s="166" t="s">
        <v>682</v>
      </c>
      <c r="I100" s="167" t="s">
        <v>683</v>
      </c>
      <c r="J100" s="201" t="s">
        <v>684</v>
      </c>
      <c r="K100" s="168"/>
      <c r="L100" s="200" t="s">
        <v>685</v>
      </c>
      <c r="M100" s="169" t="s">
        <v>686</v>
      </c>
      <c r="N100" s="201" t="str">
        <f t="shared" si="13"/>
        <v/>
      </c>
      <c r="O100" s="168"/>
      <c r="P100" s="200" t="str">
        <f t="shared" si="14"/>
        <v/>
      </c>
      <c r="Q100" s="169"/>
      <c r="R100" s="201" t="str">
        <f t="shared" si="15"/>
        <v/>
      </c>
      <c r="S100" s="129"/>
      <c r="T100" s="202" t="str">
        <f t="shared" si="16"/>
        <v/>
      </c>
      <c r="U100" s="169"/>
      <c r="V100" s="201" t="str">
        <f t="shared" si="17"/>
        <v/>
      </c>
    </row>
    <row r="101" spans="1:22" ht="15.6">
      <c r="A101" s="147">
        <v>1</v>
      </c>
      <c r="B101" s="181" t="s">
        <v>321</v>
      </c>
      <c r="C101" s="163"/>
      <c r="D101" s="164"/>
      <c r="E101" s="165"/>
      <c r="F101" s="165"/>
      <c r="G101" s="166" t="s">
        <v>687</v>
      </c>
      <c r="H101" s="166" t="s">
        <v>688</v>
      </c>
      <c r="I101" s="167" t="s">
        <v>689</v>
      </c>
      <c r="J101" s="201" t="s">
        <v>690</v>
      </c>
      <c r="K101" s="168"/>
      <c r="L101" s="200" t="str">
        <f t="shared" si="12"/>
        <v/>
      </c>
      <c r="M101" s="169" t="s">
        <v>691</v>
      </c>
      <c r="N101" s="201" t="str">
        <f t="shared" si="13"/>
        <v/>
      </c>
      <c r="O101" s="168"/>
      <c r="P101" s="200" t="str">
        <f t="shared" si="14"/>
        <v/>
      </c>
      <c r="Q101" s="169"/>
      <c r="R101" s="201" t="str">
        <f t="shared" si="15"/>
        <v/>
      </c>
      <c r="S101" s="129"/>
      <c r="T101" s="202" t="str">
        <f t="shared" si="16"/>
        <v/>
      </c>
      <c r="U101" s="169"/>
      <c r="V101" s="201" t="str">
        <f t="shared" si="17"/>
        <v/>
      </c>
    </row>
    <row r="102" spans="1:22" ht="15.6">
      <c r="A102" s="147">
        <v>1</v>
      </c>
      <c r="B102" s="181" t="s">
        <v>490</v>
      </c>
      <c r="C102" s="163"/>
      <c r="D102" s="164"/>
      <c r="E102" s="165"/>
      <c r="F102" s="165"/>
      <c r="G102" s="166" t="s">
        <v>692</v>
      </c>
      <c r="H102" s="166" t="s">
        <v>693</v>
      </c>
      <c r="I102" s="167" t="s">
        <v>694</v>
      </c>
      <c r="J102" s="201" t="s">
        <v>695</v>
      </c>
      <c r="K102" s="168"/>
      <c r="L102" s="200" t="str">
        <f t="shared" si="12"/>
        <v/>
      </c>
      <c r="M102" s="169" t="s">
        <v>696</v>
      </c>
      <c r="N102" s="201" t="str">
        <f t="shared" si="13"/>
        <v/>
      </c>
      <c r="O102" s="168"/>
      <c r="P102" s="200" t="str">
        <f t="shared" si="14"/>
        <v/>
      </c>
      <c r="Q102" s="169"/>
      <c r="R102" s="201" t="str">
        <f t="shared" si="15"/>
        <v/>
      </c>
      <c r="S102" s="129"/>
      <c r="T102" s="202" t="str">
        <f t="shared" si="16"/>
        <v/>
      </c>
      <c r="U102" s="169"/>
      <c r="V102" s="201" t="str">
        <f t="shared" si="17"/>
        <v/>
      </c>
    </row>
    <row r="103" spans="1:22" ht="15.6">
      <c r="A103" s="147">
        <v>1</v>
      </c>
      <c r="B103" s="181" t="s">
        <v>501</v>
      </c>
      <c r="C103" s="163"/>
      <c r="D103" s="164"/>
      <c r="E103" s="165"/>
      <c r="F103" s="165"/>
      <c r="G103" s="166" t="s">
        <v>697</v>
      </c>
      <c r="H103" s="166" t="s">
        <v>698</v>
      </c>
      <c r="I103" s="167"/>
      <c r="J103" s="201" t="s">
        <v>699</v>
      </c>
      <c r="K103" s="168"/>
      <c r="L103" s="200" t="str">
        <f t="shared" si="12"/>
        <v/>
      </c>
      <c r="M103" s="169" t="s">
        <v>700</v>
      </c>
      <c r="N103" s="201" t="str">
        <f t="shared" si="13"/>
        <v/>
      </c>
      <c r="O103" s="168"/>
      <c r="P103" s="200" t="str">
        <f t="shared" si="14"/>
        <v/>
      </c>
      <c r="Q103" s="169"/>
      <c r="R103" s="201" t="str">
        <f t="shared" si="15"/>
        <v/>
      </c>
      <c r="S103" s="129"/>
      <c r="T103" s="202" t="str">
        <f t="shared" si="16"/>
        <v/>
      </c>
      <c r="U103" s="169"/>
      <c r="V103" s="201" t="str">
        <f t="shared" si="17"/>
        <v/>
      </c>
    </row>
    <row r="104" spans="1:22" ht="15.6">
      <c r="A104" s="147">
        <v>1</v>
      </c>
      <c r="B104" s="181" t="s">
        <v>511</v>
      </c>
      <c r="C104" s="163"/>
      <c r="D104" s="164"/>
      <c r="E104" s="165"/>
      <c r="F104" s="165"/>
      <c r="G104" s="166" t="s">
        <v>701</v>
      </c>
      <c r="H104" s="166" t="s">
        <v>702</v>
      </c>
      <c r="I104" s="167"/>
      <c r="J104" s="201" t="s">
        <v>703</v>
      </c>
      <c r="K104" s="168"/>
      <c r="L104" s="200" t="str">
        <f t="shared" si="12"/>
        <v/>
      </c>
      <c r="M104" s="169" t="s">
        <v>704</v>
      </c>
      <c r="N104" s="201" t="str">
        <f t="shared" si="13"/>
        <v/>
      </c>
      <c r="O104" s="168"/>
      <c r="P104" s="200" t="str">
        <f t="shared" si="14"/>
        <v/>
      </c>
      <c r="Q104" s="169"/>
      <c r="R104" s="201" t="str">
        <f t="shared" si="15"/>
        <v/>
      </c>
      <c r="S104" s="129"/>
      <c r="T104" s="202" t="str">
        <f t="shared" si="16"/>
        <v/>
      </c>
      <c r="U104" s="169"/>
      <c r="V104" s="201" t="str">
        <f t="shared" si="17"/>
        <v/>
      </c>
    </row>
    <row r="105" spans="1:22" ht="15.6" hidden="1">
      <c r="A105" s="147"/>
      <c r="B105" s="181"/>
      <c r="C105" s="163"/>
      <c r="D105" s="164"/>
      <c r="E105" s="165"/>
      <c r="F105" s="165"/>
      <c r="G105" s="166"/>
      <c r="H105" s="166"/>
      <c r="I105" s="167"/>
      <c r="J105" s="201" t="str">
        <f t="shared" si="11"/>
        <v/>
      </c>
      <c r="K105" s="168"/>
      <c r="L105" s="200" t="str">
        <f t="shared" si="12"/>
        <v/>
      </c>
      <c r="M105" s="169"/>
      <c r="N105" s="201" t="str">
        <f t="shared" si="13"/>
        <v/>
      </c>
      <c r="O105" s="168"/>
      <c r="P105" s="200" t="str">
        <f t="shared" si="14"/>
        <v/>
      </c>
      <c r="Q105" s="169"/>
      <c r="R105" s="201" t="str">
        <f t="shared" si="15"/>
        <v/>
      </c>
      <c r="S105" s="129"/>
      <c r="T105" s="202" t="str">
        <f t="shared" si="16"/>
        <v/>
      </c>
      <c r="U105" s="169"/>
      <c r="V105" s="201" t="str">
        <f t="shared" si="17"/>
        <v/>
      </c>
    </row>
    <row r="106" spans="1:22" ht="15.6">
      <c r="A106" s="147">
        <v>1</v>
      </c>
      <c r="B106" s="181" t="s">
        <v>520</v>
      </c>
      <c r="C106" s="163"/>
      <c r="D106" s="164"/>
      <c r="E106" s="165"/>
      <c r="F106" s="165"/>
      <c r="G106" s="166" t="s">
        <v>705</v>
      </c>
      <c r="H106" s="166" t="s">
        <v>706</v>
      </c>
      <c r="I106" s="167"/>
      <c r="J106" s="201" t="s">
        <v>707</v>
      </c>
      <c r="K106" s="168"/>
      <c r="L106" s="200" t="str">
        <f t="shared" si="12"/>
        <v/>
      </c>
      <c r="M106" s="169" t="s">
        <v>708</v>
      </c>
      <c r="N106" s="201" t="str">
        <f t="shared" si="13"/>
        <v/>
      </c>
      <c r="O106" s="168"/>
      <c r="P106" s="200" t="str">
        <f t="shared" si="14"/>
        <v/>
      </c>
      <c r="Q106" s="169"/>
      <c r="R106" s="201" t="str">
        <f t="shared" si="15"/>
        <v/>
      </c>
      <c r="S106" s="129"/>
      <c r="T106" s="202" t="str">
        <f t="shared" si="16"/>
        <v/>
      </c>
      <c r="U106" s="169"/>
      <c r="V106" s="201" t="str">
        <f t="shared" si="17"/>
        <v/>
      </c>
    </row>
    <row r="107" spans="1:22" ht="15.6">
      <c r="A107" s="147">
        <v>1</v>
      </c>
      <c r="B107" s="181" t="s">
        <v>529</v>
      </c>
      <c r="C107" s="163"/>
      <c r="D107" s="164"/>
      <c r="E107" s="165"/>
      <c r="F107" s="165"/>
      <c r="G107" s="166" t="s">
        <v>709</v>
      </c>
      <c r="H107" s="166"/>
      <c r="I107" s="167"/>
      <c r="J107" s="201" t="s">
        <v>710</v>
      </c>
      <c r="K107" s="168"/>
      <c r="L107" s="200" t="str">
        <f t="shared" si="12"/>
        <v/>
      </c>
      <c r="M107" s="169" t="s">
        <v>711</v>
      </c>
      <c r="N107" s="201" t="str">
        <f t="shared" si="13"/>
        <v/>
      </c>
      <c r="O107" s="168"/>
      <c r="P107" s="200" t="str">
        <f t="shared" si="14"/>
        <v/>
      </c>
      <c r="Q107" s="169"/>
      <c r="R107" s="201" t="str">
        <f t="shared" si="15"/>
        <v/>
      </c>
      <c r="S107" s="129"/>
      <c r="T107" s="202" t="str">
        <f t="shared" si="16"/>
        <v/>
      </c>
      <c r="U107" s="169"/>
      <c r="V107" s="201" t="str">
        <f t="shared" si="17"/>
        <v/>
      </c>
    </row>
    <row r="108" spans="1:22" ht="15.6" hidden="1">
      <c r="A108" s="147"/>
      <c r="B108" s="181"/>
      <c r="C108" s="163"/>
      <c r="D108" s="164"/>
      <c r="E108" s="165"/>
      <c r="F108" s="165"/>
      <c r="G108" s="166"/>
      <c r="H108" s="166"/>
      <c r="I108" s="167"/>
      <c r="J108" s="201" t="str">
        <f t="shared" si="11"/>
        <v/>
      </c>
      <c r="K108" s="168"/>
      <c r="L108" s="200" t="str">
        <f t="shared" si="12"/>
        <v/>
      </c>
      <c r="M108" s="169"/>
      <c r="N108" s="201" t="str">
        <f t="shared" si="13"/>
        <v/>
      </c>
      <c r="O108" s="168"/>
      <c r="P108" s="200" t="str">
        <f t="shared" si="14"/>
        <v/>
      </c>
      <c r="Q108" s="169"/>
      <c r="R108" s="201" t="str">
        <f t="shared" si="15"/>
        <v/>
      </c>
      <c r="S108" s="129"/>
      <c r="T108" s="202" t="str">
        <f t="shared" si="16"/>
        <v/>
      </c>
      <c r="U108" s="169"/>
      <c r="V108" s="201" t="str">
        <f t="shared" si="17"/>
        <v/>
      </c>
    </row>
    <row r="109" spans="1:22" ht="34.5" customHeight="1">
      <c r="B109" s="525" t="s">
        <v>712</v>
      </c>
      <c r="M109" t="s">
        <v>713</v>
      </c>
    </row>
    <row r="110" spans="1:22" ht="27.75" customHeight="1">
      <c r="B110" s="630" t="s">
        <v>714</v>
      </c>
      <c r="M110" s="555" t="s">
        <v>715</v>
      </c>
    </row>
    <row r="111" spans="1:22">
      <c r="M111" s="555" t="s">
        <v>716</v>
      </c>
    </row>
  </sheetData>
  <autoFilter ref="A10:V108" xr:uid="{2202D484-0CC3-4B0C-B43D-298A12247666}">
    <filterColumn colId="0">
      <customFilters>
        <customFilter operator="notEqual" val=" "/>
      </customFilters>
    </filterColumn>
  </autoFilter>
  <phoneticPr fontId="30" type="noConversion"/>
  <conditionalFormatting sqref="R9 P9 N9 L9 J9 H9 T9 V9 F9">
    <cfRule type="duplicateValues" dxfId="36" priority="1"/>
  </conditionalFormatting>
  <hyperlinks>
    <hyperlink ref="G5" r:id="rId1" xr:uid="{FBA69AC8-50DE-4536-8664-A34A5D02D837}"/>
    <hyperlink ref="H5" r:id="rId2" xr:uid="{45A61F7B-C273-476C-9717-2BD3AF12C895}"/>
    <hyperlink ref="J5" r:id="rId3" xr:uid="{602A2828-441E-4DE4-9967-6939CF30105A}"/>
    <hyperlink ref="K5" r:id="rId4" xr:uid="{669B6326-F3FF-493E-8503-4A3510A55466}"/>
    <hyperlink ref="M5" r:id="rId5" xr:uid="{EF596D88-5088-43E4-8A04-37FCB750BAF5}"/>
    <hyperlink ref="O5" r:id="rId6" xr:uid="{69C9A86D-98C8-46F5-94CE-8ABC70792024}"/>
    <hyperlink ref="I5" r:id="rId7" xr:uid="{A9C0D8C7-C031-47A0-96F5-0469F2D9C7EA}"/>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DD681D-FCC7-4326-899F-DCB725809682}">
  <sheetPr filterMode="1"/>
  <dimension ref="A1:V43"/>
  <sheetViews>
    <sheetView zoomScale="85" zoomScaleNormal="85" workbookViewId="0">
      <pane xSplit="2" topLeftCell="C1" activePane="topRight" state="frozen"/>
      <selection pane="topRight" activeCell="E17" sqref="E17"/>
    </sheetView>
  </sheetViews>
  <sheetFormatPr defaultRowHeight="14.45"/>
  <cols>
    <col min="1" max="1" width="11.5703125" customWidth="1"/>
    <col min="2" max="2" width="80" customWidth="1"/>
    <col min="3" max="3" width="10" customWidth="1"/>
    <col min="4" max="4" width="12.28515625" customWidth="1"/>
    <col min="5" max="5" width="35.140625" customWidth="1"/>
    <col min="6" max="6" width="5.28515625" customWidth="1"/>
    <col min="7" max="7" width="39" customWidth="1"/>
    <col min="8" max="8" width="44.42578125" customWidth="1"/>
    <col min="9" max="9" width="39" customWidth="1"/>
    <col min="10" max="10" width="43.42578125" customWidth="1"/>
    <col min="11" max="11" width="39" customWidth="1"/>
    <col min="12" max="12" width="5.28515625" customWidth="1"/>
    <col min="13" max="13" width="39" customWidth="1"/>
    <col min="14" max="14" width="5.28515625" customWidth="1"/>
    <col min="15" max="15" width="39" customWidth="1"/>
    <col min="16" max="16" width="5.28515625" customWidth="1"/>
    <col min="17" max="17" width="39" customWidth="1"/>
    <col min="18" max="18" width="5.28515625" customWidth="1"/>
    <col min="19" max="19" width="39" customWidth="1"/>
    <col min="20" max="20" width="5.28515625" customWidth="1"/>
    <col min="21" max="21" width="39" customWidth="1"/>
    <col min="22" max="22" width="6.28515625" customWidth="1"/>
  </cols>
  <sheetData>
    <row r="1" spans="1:22" ht="30.6">
      <c r="A1" s="120"/>
      <c r="B1" s="121" t="s">
        <v>53</v>
      </c>
      <c r="C1" s="122" t="s">
        <v>320</v>
      </c>
      <c r="D1" s="123" t="s">
        <v>321</v>
      </c>
      <c r="E1" s="124" t="s">
        <v>322</v>
      </c>
      <c r="F1" s="123" t="s">
        <v>323</v>
      </c>
      <c r="G1" s="125" t="s">
        <v>717</v>
      </c>
      <c r="H1" s="126" t="s">
        <v>717</v>
      </c>
      <c r="I1" s="127" t="s">
        <v>717</v>
      </c>
      <c r="J1" s="125" t="s">
        <v>718</v>
      </c>
      <c r="K1" s="129" t="s">
        <v>719</v>
      </c>
      <c r="L1" s="126" t="s">
        <v>323</v>
      </c>
      <c r="M1" s="130"/>
      <c r="N1" s="128" t="s">
        <v>323</v>
      </c>
      <c r="O1" s="129"/>
      <c r="P1" s="126" t="s">
        <v>323</v>
      </c>
      <c r="Q1" s="130"/>
      <c r="R1" s="128" t="s">
        <v>323</v>
      </c>
      <c r="S1" s="129"/>
      <c r="T1" s="126" t="s">
        <v>323</v>
      </c>
      <c r="U1" s="130"/>
      <c r="V1" s="128" t="s">
        <v>323</v>
      </c>
    </row>
    <row r="2" spans="1:22" ht="15.6">
      <c r="A2" s="131" t="s">
        <v>161</v>
      </c>
      <c r="B2" s="132"/>
      <c r="C2" s="133"/>
      <c r="D2" s="134"/>
      <c r="E2" s="135"/>
      <c r="F2" s="134"/>
      <c r="G2" s="136" t="s">
        <v>552</v>
      </c>
      <c r="H2" s="137" t="s">
        <v>720</v>
      </c>
      <c r="I2" s="138" t="s">
        <v>721</v>
      </c>
      <c r="J2" s="136" t="s">
        <v>56</v>
      </c>
      <c r="K2" s="136" t="s">
        <v>562</v>
      </c>
      <c r="L2" s="137"/>
      <c r="M2" s="140" t="s">
        <v>722</v>
      </c>
      <c r="N2" s="139"/>
      <c r="O2" s="136" t="s">
        <v>723</v>
      </c>
      <c r="P2" s="137"/>
      <c r="Q2" s="140" t="s">
        <v>724</v>
      </c>
      <c r="R2" s="139"/>
      <c r="S2" s="129" t="s">
        <v>725</v>
      </c>
      <c r="T2" s="126"/>
      <c r="U2" s="140" t="s">
        <v>726</v>
      </c>
      <c r="V2" s="139"/>
    </row>
    <row r="3" spans="1:22" ht="15.6">
      <c r="A3" s="139"/>
      <c r="B3" s="141" t="s">
        <v>352</v>
      </c>
      <c r="C3" s="142"/>
      <c r="D3" s="143"/>
      <c r="E3" s="144"/>
      <c r="F3" s="143"/>
      <c r="G3" s="145" t="s">
        <v>563</v>
      </c>
      <c r="H3" s="137"/>
      <c r="I3" s="146" t="s">
        <v>727</v>
      </c>
      <c r="J3" s="145" t="s">
        <v>728</v>
      </c>
      <c r="K3" s="136" t="s">
        <v>53</v>
      </c>
      <c r="L3" s="137"/>
      <c r="M3" s="140"/>
      <c r="N3" s="139"/>
      <c r="O3" s="136"/>
      <c r="P3" s="137"/>
      <c r="Q3" s="140"/>
      <c r="R3" s="139"/>
      <c r="S3" s="129"/>
      <c r="T3" s="126"/>
      <c r="U3" s="140"/>
      <c r="V3" s="139"/>
    </row>
    <row r="4" spans="1:22" ht="15.6">
      <c r="A4" s="139"/>
      <c r="B4" s="141" t="s">
        <v>369</v>
      </c>
      <c r="C4" s="142"/>
      <c r="D4" s="143"/>
      <c r="E4" s="144"/>
      <c r="F4" s="143"/>
      <c r="G4" s="145" t="s">
        <v>570</v>
      </c>
      <c r="H4" s="137"/>
      <c r="I4" s="146" t="s">
        <v>729</v>
      </c>
      <c r="J4" s="145"/>
      <c r="K4" s="136" t="s">
        <v>53</v>
      </c>
      <c r="L4" s="137"/>
      <c r="M4" s="140"/>
      <c r="N4" s="139"/>
      <c r="O4" s="136"/>
      <c r="P4" s="137"/>
      <c r="Q4" s="140"/>
      <c r="R4" s="139"/>
      <c r="S4" s="129"/>
      <c r="T4" s="126"/>
      <c r="U4" s="140"/>
      <c r="V4" s="139"/>
    </row>
    <row r="5" spans="1:22" ht="15.6">
      <c r="A5" s="139"/>
      <c r="B5" s="141" t="s">
        <v>385</v>
      </c>
      <c r="C5" s="142"/>
      <c r="D5" s="143"/>
      <c r="E5" s="144"/>
      <c r="F5" s="143"/>
      <c r="G5" s="496" t="s">
        <v>577</v>
      </c>
      <c r="H5" s="137"/>
      <c r="I5" s="512" t="s">
        <v>730</v>
      </c>
      <c r="J5" s="496" t="s">
        <v>731</v>
      </c>
      <c r="K5" s="513" t="s">
        <v>53</v>
      </c>
      <c r="L5" s="137"/>
      <c r="M5" s="140"/>
      <c r="N5" s="139"/>
      <c r="O5" s="136"/>
      <c r="P5" s="137"/>
      <c r="Q5" s="140"/>
      <c r="R5" s="139"/>
      <c r="S5" s="129"/>
      <c r="T5" s="126"/>
      <c r="U5" s="140"/>
      <c r="V5" s="139"/>
    </row>
    <row r="6" spans="1:22" s="328" customFormat="1" ht="15.6">
      <c r="A6" s="317"/>
      <c r="B6" s="318" t="s">
        <v>163</v>
      </c>
      <c r="C6" s="319"/>
      <c r="D6" s="320"/>
      <c r="E6" s="320"/>
      <c r="F6" s="320"/>
      <c r="G6" s="321">
        <v>46034</v>
      </c>
      <c r="H6" s="322"/>
      <c r="I6" s="323">
        <v>46037</v>
      </c>
      <c r="J6" s="321">
        <v>46034</v>
      </c>
      <c r="K6" s="324"/>
      <c r="L6" s="322"/>
      <c r="M6" s="325"/>
      <c r="N6" s="317"/>
      <c r="O6" s="324"/>
      <c r="P6" s="322"/>
      <c r="Q6" s="325"/>
      <c r="R6" s="317"/>
      <c r="S6" s="326"/>
      <c r="T6" s="327"/>
      <c r="U6" s="325"/>
      <c r="V6" s="317"/>
    </row>
    <row r="7" spans="1:22" ht="15.6">
      <c r="A7" s="147"/>
      <c r="B7" s="141" t="s">
        <v>402</v>
      </c>
      <c r="C7" s="142"/>
      <c r="D7" s="143"/>
      <c r="E7" s="144"/>
      <c r="F7" s="143"/>
      <c r="G7" s="145"/>
      <c r="H7" s="148"/>
      <c r="I7" s="146"/>
      <c r="J7" s="147"/>
      <c r="K7" s="136"/>
      <c r="L7" s="148"/>
      <c r="M7" s="140"/>
      <c r="N7" s="147"/>
      <c r="O7" s="136"/>
      <c r="P7" s="148"/>
      <c r="Q7" s="140"/>
      <c r="R7" s="147"/>
      <c r="S7" s="129"/>
      <c r="T7" s="126"/>
      <c r="U7" s="140"/>
      <c r="V7" s="147"/>
    </row>
    <row r="8" spans="1:22" ht="15.6">
      <c r="A8" s="147"/>
      <c r="B8" s="141" t="s">
        <v>403</v>
      </c>
      <c r="C8" s="149"/>
      <c r="D8" s="143"/>
      <c r="E8" s="144"/>
      <c r="F8" s="143"/>
      <c r="G8" s="145"/>
      <c r="H8" s="148"/>
      <c r="I8" s="146"/>
      <c r="J8" s="147"/>
      <c r="K8" s="136"/>
      <c r="L8" s="148"/>
      <c r="M8" s="140"/>
      <c r="N8" s="147"/>
      <c r="O8" s="136"/>
      <c r="P8" s="148"/>
      <c r="Q8" s="140"/>
      <c r="R8" s="147"/>
      <c r="S8" s="129"/>
      <c r="T8" s="126"/>
      <c r="U8" s="140"/>
      <c r="V8" s="147"/>
    </row>
    <row r="9" spans="1:22" ht="16.149999999999999" thickBot="1">
      <c r="A9" s="150" t="s">
        <v>404</v>
      </c>
      <c r="B9" s="151" t="s">
        <v>405</v>
      </c>
      <c r="C9" s="152"/>
      <c r="D9" s="153"/>
      <c r="E9" s="195">
        <f>SUM(E11:E400)</f>
        <v>14623.57</v>
      </c>
      <c r="F9" s="153" t="s">
        <v>406</v>
      </c>
      <c r="G9" s="145">
        <f>SUM(G11:G400)</f>
        <v>9400</v>
      </c>
      <c r="H9" s="154"/>
      <c r="I9" s="146">
        <f>SUM(I11:I400)</f>
        <v>5000</v>
      </c>
      <c r="J9" s="617">
        <f>J17</f>
        <v>4623.57</v>
      </c>
      <c r="K9" s="136">
        <f>SUM(K11:K400)</f>
        <v>37175</v>
      </c>
      <c r="L9" s="154"/>
      <c r="M9" s="140">
        <f>SUM(M11:M400)</f>
        <v>0</v>
      </c>
      <c r="N9" s="155"/>
      <c r="O9" s="136">
        <f>SUM(O11:O400)</f>
        <v>0</v>
      </c>
      <c r="P9" s="154"/>
      <c r="Q9" s="140">
        <f>SUM(Q11:Q400)</f>
        <v>0</v>
      </c>
      <c r="R9" s="155"/>
      <c r="S9" s="129">
        <f>SUM(S11:S400)</f>
        <v>0</v>
      </c>
      <c r="T9" s="126"/>
      <c r="U9" s="140">
        <f>SUM(U11:U400)</f>
        <v>0</v>
      </c>
      <c r="V9" s="155"/>
    </row>
    <row r="10" spans="1:22" ht="16.149999999999999" thickBot="1">
      <c r="A10" s="157" t="s">
        <v>30</v>
      </c>
      <c r="B10" s="158"/>
      <c r="C10" s="158"/>
      <c r="D10" s="158"/>
      <c r="E10" s="159"/>
      <c r="F10" s="158"/>
      <c r="G10" s="159"/>
      <c r="H10" s="158"/>
      <c r="I10" s="159"/>
      <c r="J10" s="158"/>
      <c r="K10" s="159"/>
      <c r="L10" s="158"/>
      <c r="M10" s="159"/>
      <c r="N10" s="158"/>
      <c r="O10" s="159"/>
      <c r="P10" s="158"/>
      <c r="Q10" s="159"/>
      <c r="R10" s="158"/>
      <c r="S10" s="159"/>
      <c r="T10" s="158"/>
      <c r="U10" s="159"/>
      <c r="V10" s="158"/>
    </row>
    <row r="11" spans="1:22" ht="15.6">
      <c r="A11" s="172" t="s">
        <v>53</v>
      </c>
      <c r="B11" s="173" t="s">
        <v>732</v>
      </c>
      <c r="C11" s="163"/>
      <c r="D11" s="164"/>
      <c r="E11" s="165"/>
      <c r="F11" s="199" t="str">
        <f>IF($F$9="*",IF(E11&gt;0,"*",""),"")</f>
        <v/>
      </c>
      <c r="G11" s="166"/>
      <c r="H11" s="200">
        <v>28205</v>
      </c>
      <c r="I11" s="167"/>
      <c r="J11" s="201" t="str">
        <f>IF($J$9="*",IF(I11&gt;0,"*",""),"")</f>
        <v/>
      </c>
      <c r="K11" s="168">
        <v>37175</v>
      </c>
      <c r="L11" s="200" t="str">
        <f>IF($L$9="*",IF(K11&gt;0,"*",""),"")</f>
        <v/>
      </c>
      <c r="M11" s="169"/>
      <c r="N11" s="201" t="str">
        <f>IF($N$9="*",IF(M11&gt;0,"*",""),"")</f>
        <v/>
      </c>
      <c r="O11" s="168"/>
      <c r="P11" s="200" t="str">
        <f>IF($P$9="*",IF(O11&gt;0,"*",""),"")</f>
        <v/>
      </c>
      <c r="Q11" s="169"/>
      <c r="R11" s="201" t="str">
        <f>IF($R$9="*",IF(Q11&gt;0,"*",""),"")</f>
        <v/>
      </c>
      <c r="S11" s="129"/>
      <c r="T11" s="202" t="str">
        <f>IF($T$9="*",IF(S11&gt;0,"*",""),"")</f>
        <v/>
      </c>
      <c r="U11" s="169"/>
      <c r="V11" s="201" t="str">
        <f>IF($V$9="*",IF(U11&gt;0,"*",""),"")</f>
        <v/>
      </c>
    </row>
    <row r="12" spans="1:22" ht="15.6" hidden="1">
      <c r="A12" s="172">
        <v>1</v>
      </c>
      <c r="B12" s="173" t="s">
        <v>733</v>
      </c>
      <c r="C12" s="163"/>
      <c r="D12" s="164"/>
      <c r="E12" s="165" t="s">
        <v>54</v>
      </c>
      <c r="F12" s="199" t="str">
        <f t="shared" ref="F12:F24" si="0">IF($F$9="*",IF(E12&gt;0,"*",""),"")</f>
        <v>*</v>
      </c>
      <c r="G12" s="166"/>
      <c r="H12" s="200" t="str">
        <f t="shared" ref="H12:H24" si="1">IF($H$9="*",IF(G12&gt;0,"*",""),"")</f>
        <v/>
      </c>
      <c r="I12" s="167"/>
      <c r="J12" s="201" t="str">
        <f t="shared" ref="J12:J24" si="2">IF($J$9="*",IF(I12&gt;0,"*",""),"")</f>
        <v/>
      </c>
      <c r="K12" s="168"/>
      <c r="L12" s="200" t="str">
        <f t="shared" ref="L12:L24" si="3">IF($L$9="*",IF(K12&gt;0,"*",""),"")</f>
        <v/>
      </c>
      <c r="M12" s="169"/>
      <c r="N12" s="201" t="str">
        <f t="shared" ref="N12:N24" si="4">IF($N$9="*",IF(M12&gt;0,"*",""),"")</f>
        <v/>
      </c>
      <c r="O12" s="168"/>
      <c r="P12" s="200" t="str">
        <f t="shared" ref="P12:P24" si="5">IF($P$9="*",IF(O12&gt;0,"*",""),"")</f>
        <v/>
      </c>
      <c r="Q12" s="169"/>
      <c r="R12" s="201" t="str">
        <f t="shared" ref="R12:R24" si="6">IF($R$9="*",IF(Q12&gt;0,"*",""),"")</f>
        <v/>
      </c>
      <c r="S12" s="129"/>
      <c r="T12" s="202" t="str">
        <f t="shared" ref="T12:T24" si="7">IF($T$9="*",IF(S12&gt;0,"*",""),"")</f>
        <v/>
      </c>
      <c r="U12" s="169"/>
      <c r="V12" s="201" t="str">
        <f t="shared" ref="V12:V24" si="8">IF($V$9="*",IF(U12&gt;0,"*",""),"")</f>
        <v/>
      </c>
    </row>
    <row r="13" spans="1:22" ht="15.6" hidden="1">
      <c r="A13" s="172"/>
      <c r="B13" s="173" t="s">
        <v>734</v>
      </c>
      <c r="C13" s="163"/>
      <c r="D13" s="164"/>
      <c r="E13" s="165"/>
      <c r="F13" s="199" t="str">
        <f t="shared" si="0"/>
        <v/>
      </c>
      <c r="G13" s="166"/>
      <c r="H13" s="200" t="str">
        <f t="shared" si="1"/>
        <v/>
      </c>
      <c r="I13" s="167"/>
      <c r="J13" s="201" t="str">
        <f t="shared" si="2"/>
        <v/>
      </c>
      <c r="K13" s="168"/>
      <c r="L13" s="200" t="str">
        <f t="shared" si="3"/>
        <v/>
      </c>
      <c r="M13" s="169"/>
      <c r="N13" s="201" t="str">
        <f t="shared" si="4"/>
        <v/>
      </c>
      <c r="O13" s="168"/>
      <c r="P13" s="200" t="str">
        <f t="shared" si="5"/>
        <v/>
      </c>
      <c r="Q13" s="169"/>
      <c r="R13" s="201" t="str">
        <f t="shared" si="6"/>
        <v/>
      </c>
      <c r="S13" s="129"/>
      <c r="T13" s="202" t="str">
        <f t="shared" si="7"/>
        <v/>
      </c>
      <c r="U13" s="169"/>
      <c r="V13" s="201" t="str">
        <f t="shared" si="8"/>
        <v/>
      </c>
    </row>
    <row r="14" spans="1:22" ht="15.6" hidden="1">
      <c r="A14" s="172"/>
      <c r="B14" s="173" t="s">
        <v>735</v>
      </c>
      <c r="C14" s="163"/>
      <c r="D14" s="164"/>
      <c r="E14" s="165"/>
      <c r="F14" s="199" t="str">
        <f t="shared" si="0"/>
        <v/>
      </c>
      <c r="G14" s="166"/>
      <c r="H14" s="200" t="str">
        <f t="shared" si="1"/>
        <v/>
      </c>
      <c r="I14" s="167"/>
      <c r="J14" s="201" t="str">
        <f t="shared" si="2"/>
        <v/>
      </c>
      <c r="K14" s="168"/>
      <c r="L14" s="200" t="str">
        <f t="shared" si="3"/>
        <v/>
      </c>
      <c r="M14" s="169"/>
      <c r="N14" s="201" t="str">
        <f t="shared" si="4"/>
        <v/>
      </c>
      <c r="O14" s="168"/>
      <c r="P14" s="200" t="str">
        <f t="shared" si="5"/>
        <v/>
      </c>
      <c r="Q14" s="169"/>
      <c r="R14" s="201" t="str">
        <f t="shared" si="6"/>
        <v/>
      </c>
      <c r="S14" s="129"/>
      <c r="T14" s="202" t="str">
        <f t="shared" si="7"/>
        <v/>
      </c>
      <c r="U14" s="169"/>
      <c r="V14" s="201" t="str">
        <f t="shared" si="8"/>
        <v/>
      </c>
    </row>
    <row r="15" spans="1:22" ht="15.6" hidden="1">
      <c r="A15" s="172"/>
      <c r="B15" s="173" t="s">
        <v>736</v>
      </c>
      <c r="C15" s="163"/>
      <c r="D15" s="164"/>
      <c r="E15" s="165"/>
      <c r="F15" s="199" t="str">
        <f t="shared" si="0"/>
        <v/>
      </c>
      <c r="G15" s="166"/>
      <c r="H15" s="200" t="str">
        <f t="shared" si="1"/>
        <v/>
      </c>
      <c r="I15" s="167"/>
      <c r="J15" s="201" t="str">
        <f t="shared" si="2"/>
        <v/>
      </c>
      <c r="K15" s="168"/>
      <c r="L15" s="200" t="str">
        <f t="shared" si="3"/>
        <v/>
      </c>
      <c r="M15" s="169"/>
      <c r="N15" s="201" t="str">
        <f t="shared" si="4"/>
        <v/>
      </c>
      <c r="O15" s="168"/>
      <c r="P15" s="200" t="str">
        <f t="shared" si="5"/>
        <v/>
      </c>
      <c r="Q15" s="169"/>
      <c r="R15" s="201" t="str">
        <f t="shared" si="6"/>
        <v/>
      </c>
      <c r="S15" s="129"/>
      <c r="T15" s="202" t="str">
        <f t="shared" si="7"/>
        <v/>
      </c>
      <c r="U15" s="169"/>
      <c r="V15" s="201" t="str">
        <f t="shared" si="8"/>
        <v/>
      </c>
    </row>
    <row r="16" spans="1:22" ht="15.6">
      <c r="A16" s="172">
        <v>1</v>
      </c>
      <c r="B16" s="173" t="s">
        <v>737</v>
      </c>
      <c r="C16" s="163"/>
      <c r="D16" s="164"/>
      <c r="E16" s="165">
        <v>10000</v>
      </c>
      <c r="F16" s="199" t="str">
        <f t="shared" si="0"/>
        <v>*</v>
      </c>
      <c r="G16" s="166">
        <f>4700+4700</f>
        <v>9400</v>
      </c>
      <c r="H16" s="200" t="str">
        <f t="shared" si="1"/>
        <v/>
      </c>
      <c r="I16" s="167">
        <v>5000</v>
      </c>
      <c r="J16" s="201" t="str">
        <f t="shared" si="2"/>
        <v/>
      </c>
      <c r="K16" s="168"/>
      <c r="L16" s="200" t="str">
        <f t="shared" si="3"/>
        <v/>
      </c>
      <c r="M16" s="169"/>
      <c r="N16" s="201" t="str">
        <f t="shared" si="4"/>
        <v/>
      </c>
      <c r="O16" s="168"/>
      <c r="P16" s="200" t="str">
        <f t="shared" si="5"/>
        <v/>
      </c>
      <c r="Q16" s="169"/>
      <c r="R16" s="201" t="str">
        <f t="shared" si="6"/>
        <v/>
      </c>
      <c r="S16" s="129"/>
      <c r="T16" s="202" t="str">
        <f t="shared" si="7"/>
        <v/>
      </c>
      <c r="U16" s="169"/>
      <c r="V16" s="201" t="str">
        <f t="shared" si="8"/>
        <v/>
      </c>
    </row>
    <row r="17" spans="1:22" ht="15.6">
      <c r="A17" s="172">
        <v>1</v>
      </c>
      <c r="B17" s="173" t="s">
        <v>738</v>
      </c>
      <c r="C17" s="163"/>
      <c r="D17" s="164"/>
      <c r="E17" s="165">
        <f>J17</f>
        <v>4623.57</v>
      </c>
      <c r="F17" s="199" t="str">
        <f t="shared" si="0"/>
        <v>*</v>
      </c>
      <c r="G17" s="166"/>
      <c r="H17" s="200" t="str">
        <f t="shared" si="1"/>
        <v/>
      </c>
      <c r="I17" s="167"/>
      <c r="J17" s="201">
        <f>(20117*0.21)+399</f>
        <v>4623.57</v>
      </c>
      <c r="K17" s="168"/>
      <c r="L17" s="200" t="str">
        <f t="shared" si="3"/>
        <v/>
      </c>
      <c r="M17" s="169"/>
      <c r="N17" s="201" t="str">
        <f t="shared" si="4"/>
        <v/>
      </c>
      <c r="O17" s="168"/>
      <c r="P17" s="200" t="str">
        <f t="shared" si="5"/>
        <v/>
      </c>
      <c r="Q17" s="169"/>
      <c r="R17" s="201" t="str">
        <f t="shared" si="6"/>
        <v/>
      </c>
      <c r="S17" s="129"/>
      <c r="T17" s="202" t="str">
        <f t="shared" si="7"/>
        <v/>
      </c>
      <c r="U17" s="169"/>
      <c r="V17" s="201" t="str">
        <f t="shared" si="8"/>
        <v/>
      </c>
    </row>
    <row r="18" spans="1:22" ht="15.6" hidden="1">
      <c r="A18" s="172"/>
      <c r="B18" s="173" t="s">
        <v>739</v>
      </c>
      <c r="C18" s="163"/>
      <c r="D18" s="164"/>
      <c r="E18" s="165"/>
      <c r="F18" s="199" t="str">
        <f t="shared" si="0"/>
        <v/>
      </c>
      <c r="G18" s="166"/>
      <c r="H18" s="200" t="str">
        <f t="shared" si="1"/>
        <v/>
      </c>
      <c r="I18" s="167"/>
      <c r="J18" s="201" t="str">
        <f t="shared" si="2"/>
        <v/>
      </c>
      <c r="K18" s="168"/>
      <c r="L18" s="200" t="str">
        <f t="shared" si="3"/>
        <v/>
      </c>
      <c r="M18" s="169"/>
      <c r="N18" s="201" t="str">
        <f t="shared" si="4"/>
        <v/>
      </c>
      <c r="O18" s="168"/>
      <c r="P18" s="200" t="str">
        <f t="shared" si="5"/>
        <v/>
      </c>
      <c r="Q18" s="169"/>
      <c r="R18" s="201" t="str">
        <f t="shared" si="6"/>
        <v/>
      </c>
      <c r="S18" s="129"/>
      <c r="T18" s="202" t="str">
        <f t="shared" si="7"/>
        <v/>
      </c>
      <c r="U18" s="169"/>
      <c r="V18" s="201" t="str">
        <f t="shared" si="8"/>
        <v/>
      </c>
    </row>
    <row r="19" spans="1:22" ht="15.6" hidden="1">
      <c r="A19" s="172"/>
      <c r="B19" s="173" t="s">
        <v>740</v>
      </c>
      <c r="C19" s="163"/>
      <c r="D19" s="164"/>
      <c r="E19" s="165"/>
      <c r="F19" s="199" t="str">
        <f t="shared" si="0"/>
        <v/>
      </c>
      <c r="G19" s="166"/>
      <c r="H19" s="200" t="str">
        <f t="shared" si="1"/>
        <v/>
      </c>
      <c r="I19" s="167"/>
      <c r="J19" s="201" t="str">
        <f t="shared" si="2"/>
        <v/>
      </c>
      <c r="K19" s="168"/>
      <c r="L19" s="200" t="str">
        <f t="shared" si="3"/>
        <v/>
      </c>
      <c r="M19" s="169"/>
      <c r="N19" s="201" t="str">
        <f t="shared" si="4"/>
        <v/>
      </c>
      <c r="O19" s="168"/>
      <c r="P19" s="200" t="str">
        <f t="shared" si="5"/>
        <v/>
      </c>
      <c r="Q19" s="169"/>
      <c r="R19" s="201" t="str">
        <f t="shared" si="6"/>
        <v/>
      </c>
      <c r="S19" s="129"/>
      <c r="T19" s="202" t="str">
        <f t="shared" si="7"/>
        <v/>
      </c>
      <c r="U19" s="169"/>
      <c r="V19" s="201" t="str">
        <f t="shared" si="8"/>
        <v/>
      </c>
    </row>
    <row r="20" spans="1:22" ht="15.6" hidden="1">
      <c r="A20" s="172"/>
      <c r="B20" s="173" t="s">
        <v>741</v>
      </c>
      <c r="C20" s="163"/>
      <c r="D20" s="164"/>
      <c r="E20" s="165"/>
      <c r="F20" s="199" t="str">
        <f t="shared" si="0"/>
        <v/>
      </c>
      <c r="G20" s="166"/>
      <c r="H20" s="200" t="str">
        <f t="shared" si="1"/>
        <v/>
      </c>
      <c r="I20" s="167"/>
      <c r="J20" s="201" t="str">
        <f t="shared" si="2"/>
        <v/>
      </c>
      <c r="K20" s="168"/>
      <c r="L20" s="200" t="str">
        <f t="shared" si="3"/>
        <v/>
      </c>
      <c r="M20" s="169"/>
      <c r="N20" s="201" t="str">
        <f t="shared" si="4"/>
        <v/>
      </c>
      <c r="O20" s="168"/>
      <c r="P20" s="200" t="str">
        <f t="shared" si="5"/>
        <v/>
      </c>
      <c r="Q20" s="169"/>
      <c r="R20" s="201" t="str">
        <f t="shared" si="6"/>
        <v/>
      </c>
      <c r="S20" s="129"/>
      <c r="T20" s="202" t="str">
        <f t="shared" si="7"/>
        <v/>
      </c>
      <c r="U20" s="169"/>
      <c r="V20" s="201" t="str">
        <f t="shared" si="8"/>
        <v/>
      </c>
    </row>
    <row r="21" spans="1:22" ht="15.6" hidden="1">
      <c r="A21" s="172"/>
      <c r="B21" s="173" t="s">
        <v>742</v>
      </c>
      <c r="C21" s="163"/>
      <c r="D21" s="164"/>
      <c r="E21" s="165"/>
      <c r="F21" s="199" t="str">
        <f t="shared" si="0"/>
        <v/>
      </c>
      <c r="G21" s="166"/>
      <c r="H21" s="200" t="str">
        <f t="shared" si="1"/>
        <v/>
      </c>
      <c r="I21" s="167"/>
      <c r="J21" s="201" t="str">
        <f t="shared" si="2"/>
        <v/>
      </c>
      <c r="K21" s="168"/>
      <c r="L21" s="200" t="str">
        <f t="shared" si="3"/>
        <v/>
      </c>
      <c r="M21" s="169"/>
      <c r="N21" s="201" t="str">
        <f t="shared" si="4"/>
        <v/>
      </c>
      <c r="O21" s="168"/>
      <c r="P21" s="200" t="str">
        <f t="shared" si="5"/>
        <v/>
      </c>
      <c r="Q21" s="169"/>
      <c r="R21" s="201" t="str">
        <f t="shared" si="6"/>
        <v/>
      </c>
      <c r="S21" s="129"/>
      <c r="T21" s="202" t="str">
        <f t="shared" si="7"/>
        <v/>
      </c>
      <c r="U21" s="169"/>
      <c r="V21" s="201" t="str">
        <f t="shared" si="8"/>
        <v/>
      </c>
    </row>
    <row r="22" spans="1:22" ht="15.6">
      <c r="A22" s="172" t="s">
        <v>53</v>
      </c>
      <c r="B22" s="173" t="s">
        <v>743</v>
      </c>
      <c r="C22" s="163"/>
      <c r="D22" s="164"/>
      <c r="E22" s="165"/>
      <c r="F22" s="199" t="str">
        <f>IF($F$9="*",IF(E22&gt;0,"*",""),"")</f>
        <v/>
      </c>
      <c r="G22" s="166"/>
      <c r="H22" s="200" t="str">
        <f>IF($H$9="*",IF(G22&gt;0,"*",""),"")</f>
        <v/>
      </c>
      <c r="I22" s="167"/>
      <c r="J22" s="201" t="str">
        <f>IF($J$9="*",IF(I22&gt;0,"*",""),"")</f>
        <v/>
      </c>
      <c r="K22" s="168"/>
      <c r="L22" s="200" t="str">
        <f>IF($L$9="*",IF(K22&gt;0,"*",""),"")</f>
        <v/>
      </c>
      <c r="M22" s="169"/>
      <c r="N22" s="201" t="str">
        <f>IF($N$9="*",IF(M22&gt;0,"*",""),"")</f>
        <v/>
      </c>
      <c r="O22" s="168"/>
      <c r="P22" s="200" t="str">
        <f>IF($P$9="*",IF(O22&gt;0,"*",""),"")</f>
        <v/>
      </c>
      <c r="Q22" s="169"/>
      <c r="R22" s="201" t="str">
        <f>IF($R$9="*",IF(Q22&gt;0,"*",""),"")</f>
        <v/>
      </c>
      <c r="S22" s="129"/>
      <c r="T22" s="202" t="str">
        <f>IF($T$9="*",IF(S22&gt;0,"*",""),"")</f>
        <v/>
      </c>
      <c r="U22" s="169"/>
      <c r="V22" s="201" t="str">
        <f>IF($V$9="*",IF(U22&gt;0,"*",""),"")</f>
        <v/>
      </c>
    </row>
    <row r="23" spans="1:22" ht="15.6" hidden="1">
      <c r="A23" s="172"/>
      <c r="B23" s="173" t="s">
        <v>744</v>
      </c>
      <c r="C23" s="163"/>
      <c r="D23" s="164"/>
      <c r="E23" s="165"/>
      <c r="F23" s="199" t="str">
        <f t="shared" si="0"/>
        <v/>
      </c>
      <c r="G23" s="166"/>
      <c r="H23" s="200" t="str">
        <f t="shared" si="1"/>
        <v/>
      </c>
      <c r="I23" s="167"/>
      <c r="J23" s="201" t="str">
        <f t="shared" si="2"/>
        <v/>
      </c>
      <c r="K23" s="168"/>
      <c r="L23" s="200" t="str">
        <f t="shared" si="3"/>
        <v/>
      </c>
      <c r="M23" s="169"/>
      <c r="N23" s="201" t="str">
        <f t="shared" si="4"/>
        <v/>
      </c>
      <c r="O23" s="168"/>
      <c r="P23" s="200" t="str">
        <f t="shared" si="5"/>
        <v/>
      </c>
      <c r="Q23" s="169"/>
      <c r="R23" s="201" t="str">
        <f t="shared" si="6"/>
        <v/>
      </c>
      <c r="S23" s="129"/>
      <c r="T23" s="202" t="str">
        <f t="shared" si="7"/>
        <v/>
      </c>
      <c r="U23" s="169"/>
      <c r="V23" s="201" t="str">
        <f t="shared" si="8"/>
        <v/>
      </c>
    </row>
    <row r="24" spans="1:22" ht="15.6" hidden="1">
      <c r="A24" s="172"/>
      <c r="B24" s="173" t="s">
        <v>745</v>
      </c>
      <c r="C24" s="163"/>
      <c r="D24" s="164"/>
      <c r="E24" s="165"/>
      <c r="F24" s="199" t="str">
        <f t="shared" si="0"/>
        <v/>
      </c>
      <c r="G24" s="166"/>
      <c r="H24" s="200" t="str">
        <f t="shared" si="1"/>
        <v/>
      </c>
      <c r="I24" s="167"/>
      <c r="J24" s="201" t="str">
        <f t="shared" si="2"/>
        <v/>
      </c>
      <c r="K24" s="168"/>
      <c r="L24" s="200" t="str">
        <f t="shared" si="3"/>
        <v/>
      </c>
      <c r="M24" s="169"/>
      <c r="N24" s="201" t="str">
        <f t="shared" si="4"/>
        <v/>
      </c>
      <c r="O24" s="168"/>
      <c r="P24" s="200" t="str">
        <f t="shared" si="5"/>
        <v/>
      </c>
      <c r="Q24" s="169"/>
      <c r="R24" s="201" t="str">
        <f t="shared" si="6"/>
        <v/>
      </c>
      <c r="S24" s="129"/>
      <c r="T24" s="202" t="str">
        <f t="shared" si="7"/>
        <v/>
      </c>
      <c r="U24" s="169"/>
      <c r="V24" s="201" t="str">
        <f t="shared" si="8"/>
        <v/>
      </c>
    </row>
    <row r="25" spans="1:22" ht="15.6">
      <c r="A25" s="147"/>
      <c r="B25" s="181"/>
      <c r="C25" s="163"/>
      <c r="D25" s="164"/>
      <c r="E25" s="165"/>
      <c r="F25" s="199"/>
      <c r="G25" s="166"/>
      <c r="H25" s="200"/>
      <c r="I25" s="167"/>
      <c r="J25" s="201"/>
      <c r="K25" s="168"/>
      <c r="L25" s="200"/>
      <c r="M25" s="169"/>
      <c r="N25" s="201"/>
      <c r="O25" s="168"/>
      <c r="P25" s="200"/>
      <c r="Q25" s="169"/>
      <c r="R25" s="201"/>
      <c r="S25" s="129"/>
      <c r="T25" s="202"/>
      <c r="U25" s="169"/>
      <c r="V25" s="201"/>
    </row>
    <row r="26" spans="1:22" ht="15.6">
      <c r="A26" s="147"/>
      <c r="B26" s="181"/>
      <c r="C26" s="163"/>
      <c r="D26" s="164"/>
      <c r="E26" s="165"/>
      <c r="F26" s="199"/>
      <c r="G26" s="166"/>
      <c r="H26" s="200"/>
      <c r="I26" s="167"/>
      <c r="J26" s="201"/>
      <c r="K26" s="168"/>
      <c r="L26" s="200"/>
      <c r="M26" s="169"/>
      <c r="N26" s="201"/>
      <c r="O26" s="168"/>
      <c r="P26" s="200"/>
      <c r="Q26" s="169"/>
      <c r="R26" s="201"/>
      <c r="S26" s="129"/>
      <c r="T26" s="202"/>
      <c r="U26" s="169"/>
      <c r="V26" s="201"/>
    </row>
    <row r="27" spans="1:22" ht="15.6">
      <c r="A27" s="147"/>
      <c r="B27" s="181"/>
      <c r="C27" s="163"/>
      <c r="D27" s="164"/>
      <c r="E27" s="165"/>
      <c r="F27" s="199"/>
      <c r="G27" s="166"/>
      <c r="H27" s="200"/>
      <c r="I27" s="167" t="s">
        <v>746</v>
      </c>
      <c r="J27" s="201" t="s">
        <v>747</v>
      </c>
      <c r="K27" s="168"/>
      <c r="L27" s="200"/>
      <c r="M27" s="169"/>
      <c r="N27" s="201"/>
      <c r="O27" s="168"/>
      <c r="P27" s="200"/>
      <c r="Q27" s="169"/>
      <c r="R27" s="201"/>
      <c r="S27" s="129"/>
      <c r="T27" s="202"/>
      <c r="U27" s="169"/>
      <c r="V27" s="201"/>
    </row>
    <row r="28" spans="1:22" ht="15.6">
      <c r="A28" s="147">
        <v>1</v>
      </c>
      <c r="B28" s="181" t="s">
        <v>663</v>
      </c>
      <c r="C28" s="163"/>
      <c r="D28" s="164"/>
      <c r="E28" s="165"/>
      <c r="F28" s="199"/>
      <c r="G28" s="166"/>
      <c r="H28" s="200"/>
      <c r="I28" s="167" t="s">
        <v>748</v>
      </c>
      <c r="J28" s="201"/>
      <c r="K28" s="168"/>
      <c r="L28" s="200"/>
      <c r="M28" s="169"/>
      <c r="N28" s="201"/>
      <c r="O28" s="168"/>
      <c r="P28" s="200"/>
      <c r="Q28" s="169"/>
      <c r="R28" s="201"/>
      <c r="S28" s="129"/>
      <c r="T28" s="202"/>
      <c r="U28" s="169"/>
      <c r="V28" s="201"/>
    </row>
    <row r="29" spans="1:22" ht="15.6">
      <c r="A29" s="147">
        <v>1</v>
      </c>
      <c r="B29" s="181" t="s">
        <v>438</v>
      </c>
      <c r="C29" s="163"/>
      <c r="D29" s="164"/>
      <c r="E29" s="165"/>
      <c r="F29" s="199"/>
      <c r="G29" s="166"/>
      <c r="H29" s="200"/>
      <c r="I29" s="167" t="s">
        <v>749</v>
      </c>
      <c r="J29" s="201"/>
      <c r="K29" s="168"/>
      <c r="L29" s="200"/>
      <c r="M29" s="169"/>
      <c r="N29" s="201"/>
      <c r="O29" s="168"/>
      <c r="P29" s="200"/>
      <c r="Q29" s="169"/>
      <c r="R29" s="201"/>
      <c r="S29" s="129"/>
      <c r="T29" s="202"/>
      <c r="U29" s="169"/>
      <c r="V29" s="201"/>
    </row>
    <row r="30" spans="1:22" ht="15.6">
      <c r="A30" s="147">
        <v>1</v>
      </c>
      <c r="B30" s="181" t="s">
        <v>440</v>
      </c>
      <c r="C30" s="163"/>
      <c r="D30" s="164"/>
      <c r="E30" s="165"/>
      <c r="F30" s="199"/>
      <c r="G30" s="166"/>
      <c r="H30" s="200"/>
      <c r="I30" s="167" t="s">
        <v>750</v>
      </c>
      <c r="J30" s="201"/>
      <c r="K30" s="168"/>
      <c r="L30" s="200"/>
      <c r="M30" s="169"/>
      <c r="N30" s="201"/>
      <c r="O30" s="168"/>
      <c r="P30" s="200"/>
      <c r="Q30" s="169"/>
      <c r="R30" s="201"/>
      <c r="S30" s="129"/>
      <c r="T30" s="202"/>
      <c r="U30" s="169"/>
      <c r="V30" s="201"/>
    </row>
    <row r="31" spans="1:22" ht="15.6">
      <c r="A31" s="147">
        <v>1</v>
      </c>
      <c r="B31" s="181"/>
      <c r="C31" s="163"/>
      <c r="D31" s="164"/>
      <c r="E31" s="165"/>
      <c r="F31" s="199"/>
      <c r="G31" s="166"/>
      <c r="H31" s="200"/>
      <c r="I31" s="167" t="s">
        <v>751</v>
      </c>
      <c r="J31" s="201"/>
      <c r="K31" s="168"/>
      <c r="L31" s="200"/>
      <c r="M31" s="169"/>
      <c r="N31" s="201"/>
      <c r="O31" s="168"/>
      <c r="P31" s="200"/>
      <c r="Q31" s="169"/>
      <c r="R31" s="201"/>
      <c r="S31" s="129"/>
      <c r="T31" s="202"/>
      <c r="U31" s="169"/>
      <c r="V31" s="201"/>
    </row>
    <row r="32" spans="1:22" ht="15.6">
      <c r="A32" s="147">
        <v>1</v>
      </c>
      <c r="B32" s="181" t="s">
        <v>442</v>
      </c>
      <c r="C32" s="163"/>
      <c r="D32" s="164"/>
      <c r="E32" s="165"/>
      <c r="F32" s="199"/>
      <c r="G32" s="166"/>
      <c r="H32" s="200"/>
      <c r="I32" s="167" t="s">
        <v>752</v>
      </c>
      <c r="J32" s="201"/>
      <c r="K32" s="168"/>
      <c r="L32" s="200"/>
      <c r="M32" s="169"/>
      <c r="N32" s="201"/>
      <c r="O32" s="168"/>
      <c r="P32" s="200"/>
      <c r="Q32" s="169"/>
      <c r="R32" s="201"/>
      <c r="S32" s="129"/>
      <c r="T32" s="202"/>
      <c r="U32" s="169"/>
      <c r="V32" s="201"/>
    </row>
    <row r="33" spans="1:9" ht="15.6">
      <c r="A33" s="147">
        <v>1</v>
      </c>
      <c r="B33" s="181" t="s">
        <v>443</v>
      </c>
      <c r="H33" t="s">
        <v>444</v>
      </c>
      <c r="I33" t="s">
        <v>753</v>
      </c>
    </row>
    <row r="34" spans="1:9" ht="15.6">
      <c r="A34" s="147">
        <v>1</v>
      </c>
      <c r="B34" s="181" t="s">
        <v>446</v>
      </c>
      <c r="H34" t="s">
        <v>754</v>
      </c>
      <c r="I34" t="s">
        <v>755</v>
      </c>
    </row>
    <row r="35" spans="1:9" ht="15.6">
      <c r="A35" s="147">
        <v>1</v>
      </c>
      <c r="B35" s="181" t="s">
        <v>452</v>
      </c>
    </row>
    <row r="36" spans="1:9" ht="15.6">
      <c r="A36" s="147">
        <v>1</v>
      </c>
      <c r="B36" s="181" t="s">
        <v>464</v>
      </c>
    </row>
    <row r="37" spans="1:9" ht="15.6">
      <c r="A37" s="147">
        <v>1</v>
      </c>
      <c r="B37" s="181" t="s">
        <v>321</v>
      </c>
    </row>
    <row r="38" spans="1:9" ht="15.6">
      <c r="A38" s="147">
        <v>1</v>
      </c>
      <c r="B38" s="181" t="s">
        <v>490</v>
      </c>
    </row>
    <row r="39" spans="1:9" ht="15.6">
      <c r="A39" s="147">
        <v>1</v>
      </c>
      <c r="B39" s="181" t="s">
        <v>501</v>
      </c>
    </row>
    <row r="40" spans="1:9" ht="15.6">
      <c r="A40" s="147">
        <v>1</v>
      </c>
      <c r="B40" s="181" t="s">
        <v>511</v>
      </c>
    </row>
    <row r="41" spans="1:9" ht="15.6">
      <c r="A41" s="147"/>
      <c r="B41" s="181"/>
    </row>
    <row r="42" spans="1:9" ht="15.6">
      <c r="A42" s="147">
        <v>1</v>
      </c>
      <c r="B42" s="181" t="s">
        <v>520</v>
      </c>
    </row>
    <row r="43" spans="1:9" ht="15.6">
      <c r="A43" s="147">
        <v>1</v>
      </c>
      <c r="B43" s="181" t="s">
        <v>529</v>
      </c>
    </row>
  </sheetData>
  <autoFilter ref="A10:V24" xr:uid="{6DDD681D-FCC7-4326-899F-DCB725809682}">
    <filterColumn colId="0">
      <filters>
        <filter val="1"/>
      </filters>
    </filterColumn>
  </autoFilter>
  <conditionalFormatting sqref="R9 P9 N9 L9 J9 H9 T9 V9 F9">
    <cfRule type="duplicateValues" dxfId="35" priority="1"/>
  </conditionalFormatting>
  <hyperlinks>
    <hyperlink ref="G5" r:id="rId1" xr:uid="{1CC7DC08-170B-4FDD-A4D0-3813282A72B9}"/>
    <hyperlink ref="K5" r:id="rId2" xr:uid="{205105B5-091C-40EE-910F-08440675A8E5}"/>
    <hyperlink ref="I5" r:id="rId3" xr:uid="{4478F009-BC0D-4ED2-A8E6-C5201EF1381B}"/>
    <hyperlink ref="J5" r:id="rId4" xr:uid="{1DAEB2CA-0826-4E52-9C49-B01321113AD4}"/>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3A5FF0-4660-474F-A26C-9EB96FB3B00C}">
  <sheetPr filterMode="1"/>
  <dimension ref="A1:XFD334"/>
  <sheetViews>
    <sheetView zoomScale="87" zoomScaleNormal="87" workbookViewId="0">
      <pane xSplit="2" topLeftCell="C1" activePane="topRight" state="frozen"/>
      <selection pane="topRight" activeCell="E127" sqref="E127"/>
      <selection activeCell="W1" sqref="W1:XFD1048576"/>
    </sheetView>
  </sheetViews>
  <sheetFormatPr defaultColWidth="0" defaultRowHeight="15.6"/>
  <cols>
    <col min="1" max="1" width="11.5703125" style="147" customWidth="1"/>
    <col min="2" max="2" width="80" style="181" customWidth="1"/>
    <col min="3" max="3" width="10" style="186" customWidth="1"/>
    <col min="4" max="4" width="12.28515625" style="182" customWidth="1"/>
    <col min="5" max="5" width="35.140625" style="185" customWidth="1"/>
    <col min="6" max="6" width="5.28515625" style="123" customWidth="1"/>
    <col min="7" max="7" width="39" style="148" customWidth="1"/>
    <col min="8" max="8" width="44.42578125" style="126" customWidth="1"/>
    <col min="9" max="9" width="39" style="187" customWidth="1"/>
    <col min="10" max="10" width="43.7109375" style="128" customWidth="1"/>
    <col min="11" max="11" width="39" style="136" customWidth="1"/>
    <col min="12" max="12" width="44.7109375" style="126" customWidth="1"/>
    <col min="13" max="13" width="39" style="140" customWidth="1"/>
    <col min="14" max="14" width="44.85546875" style="128" customWidth="1"/>
    <col min="15" max="15" width="39" style="136" customWidth="1"/>
    <col min="16" max="16" width="44.140625" style="126" customWidth="1"/>
    <col min="17" max="17" width="39" style="140" customWidth="1"/>
    <col min="18" max="18" width="43.7109375" style="128" customWidth="1"/>
    <col min="19" max="19" width="39" style="129" customWidth="1"/>
    <col min="20" max="20" width="5.28515625" style="126" customWidth="1"/>
    <col min="21" max="21" width="39" style="140" customWidth="1"/>
    <col min="22" max="22" width="8.28515625" style="128" customWidth="1"/>
    <col min="23" max="16382" width="18.7109375" style="147" hidden="1"/>
    <col min="16383" max="16383" width="10.42578125" style="147" hidden="1"/>
    <col min="16384" max="16384" width="18.7109375" style="147" hidden="1"/>
  </cols>
  <sheetData>
    <row r="1" spans="1:24 16383:16384" s="120" customFormat="1" ht="30.6">
      <c r="B1" s="121"/>
      <c r="C1" s="122" t="s">
        <v>320</v>
      </c>
      <c r="D1" s="123" t="s">
        <v>321</v>
      </c>
      <c r="E1" s="124" t="s">
        <v>322</v>
      </c>
      <c r="F1" s="123" t="s">
        <v>323</v>
      </c>
      <c r="G1" s="125" t="s">
        <v>756</v>
      </c>
      <c r="H1" s="126" t="s">
        <v>756</v>
      </c>
      <c r="I1" s="127" t="s">
        <v>756</v>
      </c>
      <c r="J1" s="128" t="s">
        <v>756</v>
      </c>
      <c r="K1" s="129" t="s">
        <v>756</v>
      </c>
      <c r="L1" s="126" t="s">
        <v>757</v>
      </c>
      <c r="M1" s="526" t="s">
        <v>758</v>
      </c>
      <c r="N1" s="126" t="s">
        <v>757</v>
      </c>
      <c r="O1" s="129" t="s">
        <v>757</v>
      </c>
      <c r="P1" s="126" t="s">
        <v>757</v>
      </c>
      <c r="Q1" s="130" t="s">
        <v>759</v>
      </c>
      <c r="R1" s="128" t="s">
        <v>756</v>
      </c>
      <c r="S1" s="129" t="s">
        <v>756</v>
      </c>
      <c r="T1" s="126" t="s">
        <v>323</v>
      </c>
      <c r="U1" s="130"/>
      <c r="V1" s="128" t="s">
        <v>323</v>
      </c>
    </row>
    <row r="2" spans="1:24 16383:16384" s="131" customFormat="1">
      <c r="A2" s="131" t="s">
        <v>161</v>
      </c>
      <c r="B2" s="132"/>
      <c r="C2" s="133"/>
      <c r="D2" s="134"/>
      <c r="E2" s="135"/>
      <c r="F2" s="134"/>
      <c r="G2" s="136" t="s">
        <v>760</v>
      </c>
      <c r="H2" s="137" t="s">
        <v>761</v>
      </c>
      <c r="I2" s="138" t="s">
        <v>762</v>
      </c>
      <c r="J2" s="139" t="s">
        <v>763</v>
      </c>
      <c r="K2" s="136" t="s">
        <v>764</v>
      </c>
      <c r="L2" s="137" t="s">
        <v>765</v>
      </c>
      <c r="M2" s="527" t="s">
        <v>766</v>
      </c>
      <c r="N2" s="137" t="s">
        <v>766</v>
      </c>
      <c r="O2" s="136" t="s">
        <v>767</v>
      </c>
      <c r="P2" s="137" t="s">
        <v>768</v>
      </c>
      <c r="Q2" s="140" t="s">
        <v>769</v>
      </c>
      <c r="R2" s="139" t="s">
        <v>770</v>
      </c>
      <c r="S2" s="129" t="s">
        <v>771</v>
      </c>
      <c r="T2" s="126"/>
      <c r="U2" s="140" t="s">
        <v>726</v>
      </c>
      <c r="V2" s="139"/>
    </row>
    <row r="3" spans="1:24 16383:16384" s="139" customFormat="1">
      <c r="B3" s="141" t="s">
        <v>352</v>
      </c>
      <c r="C3" s="142"/>
      <c r="D3" s="143"/>
      <c r="E3" s="144"/>
      <c r="F3" s="143"/>
      <c r="G3" s="145" t="s">
        <v>772</v>
      </c>
      <c r="H3" s="137"/>
      <c r="I3" s="146" t="s">
        <v>773</v>
      </c>
      <c r="J3" s="139" t="s">
        <v>774</v>
      </c>
      <c r="K3" s="136" t="s">
        <v>775</v>
      </c>
      <c r="L3" s="137" t="s">
        <v>776</v>
      </c>
      <c r="M3" s="527" t="s">
        <v>777</v>
      </c>
      <c r="N3" s="137" t="s">
        <v>777</v>
      </c>
      <c r="O3" s="136" t="s">
        <v>778</v>
      </c>
      <c r="P3" s="137"/>
      <c r="Q3" s="140"/>
      <c r="S3" s="129"/>
      <c r="T3" s="126"/>
      <c r="U3" s="140"/>
    </row>
    <row r="4" spans="1:24 16383:16384" s="139" customFormat="1">
      <c r="B4" s="141" t="s">
        <v>369</v>
      </c>
      <c r="C4" s="142"/>
      <c r="D4" s="143"/>
      <c r="E4" s="144"/>
      <c r="F4" s="143"/>
      <c r="G4" s="145" t="s">
        <v>779</v>
      </c>
      <c r="H4" s="137"/>
      <c r="I4" s="146" t="s">
        <v>780</v>
      </c>
      <c r="J4" s="139" t="s">
        <v>781</v>
      </c>
      <c r="K4" s="136" t="s">
        <v>782</v>
      </c>
      <c r="L4" s="137" t="s">
        <v>783</v>
      </c>
      <c r="M4" s="527" t="s">
        <v>784</v>
      </c>
      <c r="N4" s="137" t="s">
        <v>784</v>
      </c>
      <c r="O4" s="136" t="s">
        <v>785</v>
      </c>
      <c r="P4" s="137"/>
      <c r="Q4" s="140"/>
      <c r="S4" s="129"/>
      <c r="T4" s="126"/>
      <c r="U4" s="140"/>
    </row>
    <row r="5" spans="1:24 16383:16384" s="139" customFormat="1">
      <c r="B5" s="141" t="s">
        <v>385</v>
      </c>
      <c r="C5" s="142"/>
      <c r="D5" s="143"/>
      <c r="E5" s="144"/>
      <c r="F5" s="143"/>
      <c r="G5" s="145" t="s">
        <v>786</v>
      </c>
      <c r="H5" s="137"/>
      <c r="I5" s="146" t="s">
        <v>787</v>
      </c>
      <c r="J5" s="553" t="s">
        <v>788</v>
      </c>
      <c r="K5" s="136" t="s">
        <v>789</v>
      </c>
      <c r="L5" s="524" t="s">
        <v>790</v>
      </c>
      <c r="M5" s="528" t="s">
        <v>791</v>
      </c>
      <c r="N5" s="524" t="s">
        <v>791</v>
      </c>
      <c r="O5" s="513" t="s">
        <v>792</v>
      </c>
      <c r="P5" s="137"/>
      <c r="Q5" s="140"/>
      <c r="S5" s="129"/>
      <c r="T5" s="126"/>
      <c r="U5" s="140"/>
    </row>
    <row r="6" spans="1:24 16383:16384">
      <c r="A6" s="317"/>
      <c r="B6" s="318" t="s">
        <v>163</v>
      </c>
      <c r="C6" s="319"/>
      <c r="D6" s="320"/>
      <c r="E6" s="320"/>
      <c r="F6" s="320"/>
      <c r="G6" s="321" t="s">
        <v>793</v>
      </c>
      <c r="H6" s="322"/>
      <c r="I6" s="323"/>
      <c r="J6" s="317">
        <v>46037</v>
      </c>
      <c r="K6" s="324"/>
      <c r="L6" s="322">
        <v>46036</v>
      </c>
      <c r="M6" s="530">
        <v>46037</v>
      </c>
      <c r="N6" s="322">
        <v>46037</v>
      </c>
      <c r="O6" s="324">
        <v>46037</v>
      </c>
      <c r="P6" s="322"/>
      <c r="Q6" s="325"/>
      <c r="R6" s="317"/>
      <c r="S6" s="326"/>
      <c r="T6" s="327"/>
      <c r="U6" s="325"/>
      <c r="V6" s="317"/>
    </row>
    <row r="7" spans="1:24 16383:16384">
      <c r="B7" s="141" t="s">
        <v>402</v>
      </c>
      <c r="C7" s="142"/>
      <c r="D7" s="143"/>
      <c r="E7" s="144"/>
      <c r="F7" s="143"/>
      <c r="G7" s="145"/>
      <c r="H7" s="148"/>
      <c r="I7" s="146"/>
      <c r="J7" s="147"/>
      <c r="L7" s="148"/>
      <c r="M7" s="529"/>
      <c r="N7" s="147"/>
      <c r="P7" s="148"/>
      <c r="R7" s="147"/>
      <c r="V7" s="147"/>
    </row>
    <row r="8" spans="1:24 16383:16384">
      <c r="B8" s="141" t="s">
        <v>403</v>
      </c>
      <c r="C8" s="149"/>
      <c r="D8" s="143"/>
      <c r="E8" s="144"/>
      <c r="F8" s="143"/>
      <c r="G8" s="145"/>
      <c r="H8" s="148"/>
      <c r="I8" s="146"/>
      <c r="J8" s="147"/>
      <c r="L8" s="148"/>
      <c r="M8" s="529"/>
      <c r="N8" s="147"/>
      <c r="P8" s="148"/>
      <c r="R8" s="147"/>
      <c r="V8" s="147"/>
    </row>
    <row r="9" spans="1:24 16383:16384" s="155" customFormat="1">
      <c r="A9" s="150" t="s">
        <v>404</v>
      </c>
      <c r="B9" s="151" t="s">
        <v>405</v>
      </c>
      <c r="C9" s="152"/>
      <c r="D9" s="153"/>
      <c r="E9" s="195">
        <f>SUM(E11:E400)</f>
        <v>2397804</v>
      </c>
      <c r="F9" s="153" t="s">
        <v>406</v>
      </c>
      <c r="G9" s="145">
        <f>SUM(G11:G400)</f>
        <v>2735963</v>
      </c>
      <c r="H9" s="617">
        <f>H67</f>
        <v>2242500</v>
      </c>
      <c r="I9" s="146">
        <f>SUM(I11:I400)</f>
        <v>2150476</v>
      </c>
      <c r="J9" s="562">
        <f>J67</f>
        <v>2665400</v>
      </c>
      <c r="K9" s="136">
        <f>SUM(K11:K400)</f>
        <v>4426453</v>
      </c>
      <c r="L9" s="522">
        <f>L132</f>
        <v>127600</v>
      </c>
      <c r="M9" s="531"/>
      <c r="O9" s="615">
        <f>SUM(O11:O400)</f>
        <v>155304</v>
      </c>
      <c r="P9" s="560">
        <f>P132</f>
        <v>118952</v>
      </c>
      <c r="Q9" s="140">
        <f>SUM(Q11:Q400)</f>
        <v>4044273</v>
      </c>
      <c r="S9" s="129">
        <f>SUM(S11:S400)</f>
        <v>2053000</v>
      </c>
      <c r="T9" s="126"/>
      <c r="U9" s="140">
        <f>SUM(U11:U400)</f>
        <v>0</v>
      </c>
      <c r="W9" s="155" t="str">
        <f>IF(X9="**","ERROR","")</f>
        <v/>
      </c>
      <c r="X9" s="155" t="str">
        <f>CONCATENATE(F9,H9,J9,L9,N9,P9,R9,T9,V9)</f>
        <v>*22425002665400127600118952</v>
      </c>
      <c r="XFC9" s="197" t="str">
        <f>IF(XFD9="**","ERROR","")</f>
        <v/>
      </c>
      <c r="XFD9" s="196" t="str">
        <f>CONCATENATE(F9,H9,J9,L9,N9,P9,R9,T9,V9)</f>
        <v>*22425002665400127600118952</v>
      </c>
    </row>
    <row r="10" spans="1:24 16383:16384" s="160" customFormat="1">
      <c r="A10" s="157" t="s">
        <v>30</v>
      </c>
      <c r="B10" s="158"/>
      <c r="C10" s="158"/>
      <c r="D10" s="158"/>
      <c r="E10" s="159"/>
      <c r="F10" s="158"/>
      <c r="G10" s="159"/>
      <c r="H10" s="158"/>
      <c r="I10" s="159"/>
      <c r="J10" s="158"/>
      <c r="K10" s="159"/>
      <c r="L10" s="159"/>
      <c r="M10" s="532"/>
      <c r="N10" s="158"/>
      <c r="O10" s="159"/>
      <c r="P10" s="158"/>
      <c r="Q10" s="159"/>
      <c r="R10" s="158"/>
      <c r="S10" s="159"/>
      <c r="T10" s="158"/>
      <c r="U10" s="159"/>
      <c r="V10" s="158"/>
    </row>
    <row r="11" spans="1:24 16383:16384" s="171" customFormat="1" hidden="1">
      <c r="A11" s="161"/>
      <c r="B11" s="162" t="s">
        <v>794</v>
      </c>
      <c r="C11" s="163"/>
      <c r="D11" s="164"/>
      <c r="E11" s="165"/>
      <c r="F11" s="199" t="str">
        <f t="shared" ref="F11:F42" si="0">IF($F$9="*",IF(E11&gt;0,"*",""),"")</f>
        <v/>
      </c>
      <c r="G11" s="166"/>
      <c r="H11" s="200" t="str">
        <f t="shared" ref="H11:H42" si="1">IF($H$9="*",IF(G11&gt;0,"*",""),"")</f>
        <v/>
      </c>
      <c r="I11" s="167"/>
      <c r="J11" s="201" t="str">
        <f>IF($J$9="*",IF(I11&gt;0,"*",""),"")</f>
        <v/>
      </c>
      <c r="K11" s="168"/>
      <c r="L11" s="200" t="str">
        <f>IF($L$9="*",IF(K11&gt;0,"*",""),"")</f>
        <v/>
      </c>
      <c r="M11" s="533"/>
      <c r="N11" s="201" t="str">
        <f>IF($N$9="*",IF(M11&gt;0,"*",""),"")</f>
        <v/>
      </c>
      <c r="O11" s="168"/>
      <c r="P11" s="200" t="str">
        <f>IF($P$9="*",IF(O11&gt;0,"*",""),"")</f>
        <v/>
      </c>
      <c r="Q11" s="169"/>
      <c r="R11" s="201" t="str">
        <f>IF($R$9="*",IF(Q11&gt;0,"*",""),"")</f>
        <v/>
      </c>
      <c r="S11" s="129"/>
      <c r="T11" s="202" t="str">
        <f>IF($T$9="*",IF(S11&gt;0,"*",""),"")</f>
        <v/>
      </c>
      <c r="U11" s="169"/>
      <c r="V11" s="201" t="str">
        <f>IF($V$9="*",IF(U11&gt;0,"*",""),"")</f>
        <v/>
      </c>
    </row>
    <row r="12" spans="1:24 16383:16384" hidden="1">
      <c r="A12" s="172"/>
      <c r="B12" s="173" t="s">
        <v>795</v>
      </c>
      <c r="C12" s="174"/>
      <c r="D12" s="175"/>
      <c r="E12" s="164"/>
      <c r="F12" s="199" t="str">
        <f t="shared" si="0"/>
        <v/>
      </c>
      <c r="G12" s="176"/>
      <c r="H12" s="200" t="str">
        <f t="shared" si="1"/>
        <v/>
      </c>
      <c r="I12" s="177"/>
      <c r="J12" s="201" t="str">
        <f t="shared" ref="J12:J75" si="2">IF($J$9="*",IF(I12&gt;0,"*",""),"")</f>
        <v/>
      </c>
      <c r="L12" s="200" t="str">
        <f t="shared" ref="L12:L75" si="3">IF($L$9="*",IF(K12&gt;0,"*",""),"")</f>
        <v/>
      </c>
      <c r="M12" s="533"/>
      <c r="N12" s="201" t="str">
        <f t="shared" ref="N12:N75" si="4">IF($N$9="*",IF(M12&gt;0,"*",""),"")</f>
        <v/>
      </c>
      <c r="P12" s="200" t="str">
        <f t="shared" ref="P12:P75" si="5">IF($P$9="*",IF(O12&gt;0,"*",""),"")</f>
        <v/>
      </c>
      <c r="R12" s="201" t="str">
        <f t="shared" ref="R12:R75" si="6">IF($R$9="*",IF(Q12&gt;0,"*",""),"")</f>
        <v/>
      </c>
      <c r="T12" s="202" t="str">
        <f t="shared" ref="T12:T75" si="7">IF($T$9="*",IF(S12&gt;0,"*",""),"")</f>
        <v/>
      </c>
      <c r="V12" s="201" t="str">
        <f t="shared" ref="V12:V75" si="8">IF($V$9="*",IF(U12&gt;0,"*",""),"")</f>
        <v/>
      </c>
    </row>
    <row r="13" spans="1:24 16383:16384" hidden="1">
      <c r="A13" s="172"/>
      <c r="B13" s="173" t="s">
        <v>796</v>
      </c>
      <c r="C13" s="174"/>
      <c r="D13" s="175"/>
      <c r="E13" s="164"/>
      <c r="F13" s="199" t="str">
        <f t="shared" si="0"/>
        <v/>
      </c>
      <c r="G13" s="176"/>
      <c r="H13" s="200" t="str">
        <f t="shared" si="1"/>
        <v/>
      </c>
      <c r="I13" s="177"/>
      <c r="J13" s="201" t="str">
        <f t="shared" si="2"/>
        <v/>
      </c>
      <c r="L13" s="200" t="str">
        <f t="shared" si="3"/>
        <v/>
      </c>
      <c r="M13" s="534">
        <v>14000</v>
      </c>
      <c r="N13" s="201" t="str">
        <f t="shared" si="4"/>
        <v/>
      </c>
      <c r="P13" s="200" t="str">
        <f t="shared" si="5"/>
        <v/>
      </c>
      <c r="R13" s="201" t="str">
        <f t="shared" si="6"/>
        <v/>
      </c>
      <c r="T13" s="202" t="str">
        <f t="shared" si="7"/>
        <v/>
      </c>
      <c r="V13" s="201" t="str">
        <f t="shared" si="8"/>
        <v/>
      </c>
    </row>
    <row r="14" spans="1:24 16383:16384" hidden="1">
      <c r="A14" s="172"/>
      <c r="B14" s="173" t="s">
        <v>797</v>
      </c>
      <c r="C14" s="174"/>
      <c r="D14" s="175"/>
      <c r="E14" s="164"/>
      <c r="F14" s="199" t="str">
        <f t="shared" si="0"/>
        <v/>
      </c>
      <c r="G14" s="176"/>
      <c r="H14" s="200" t="str">
        <f t="shared" si="1"/>
        <v/>
      </c>
      <c r="I14" s="177"/>
      <c r="J14" s="201" t="str">
        <f t="shared" si="2"/>
        <v/>
      </c>
      <c r="L14" s="200" t="str">
        <f t="shared" si="3"/>
        <v/>
      </c>
      <c r="M14" s="533"/>
      <c r="N14" s="201" t="str">
        <f t="shared" si="4"/>
        <v/>
      </c>
      <c r="P14" s="200" t="str">
        <f t="shared" si="5"/>
        <v/>
      </c>
      <c r="R14" s="201" t="str">
        <f t="shared" si="6"/>
        <v/>
      </c>
      <c r="T14" s="202" t="str">
        <f t="shared" si="7"/>
        <v/>
      </c>
      <c r="V14" s="201" t="str">
        <f t="shared" si="8"/>
        <v/>
      </c>
    </row>
    <row r="15" spans="1:24 16383:16384" hidden="1">
      <c r="A15" s="172"/>
      <c r="B15" s="173" t="s">
        <v>798</v>
      </c>
      <c r="C15" s="174"/>
      <c r="D15" s="175"/>
      <c r="E15" s="164"/>
      <c r="F15" s="199" t="str">
        <f t="shared" si="0"/>
        <v/>
      </c>
      <c r="G15" s="176"/>
      <c r="H15" s="200" t="str">
        <f t="shared" si="1"/>
        <v/>
      </c>
      <c r="I15" s="177"/>
      <c r="J15" s="201" t="str">
        <f t="shared" si="2"/>
        <v/>
      </c>
      <c r="L15" s="200" t="str">
        <f t="shared" si="3"/>
        <v/>
      </c>
      <c r="M15" s="533"/>
      <c r="N15" s="201" t="str">
        <f t="shared" si="4"/>
        <v/>
      </c>
      <c r="P15" s="200" t="str">
        <f t="shared" si="5"/>
        <v/>
      </c>
      <c r="R15" s="201" t="str">
        <f t="shared" si="6"/>
        <v/>
      </c>
      <c r="T15" s="202" t="str">
        <f t="shared" si="7"/>
        <v/>
      </c>
      <c r="V15" s="201" t="str">
        <f t="shared" si="8"/>
        <v/>
      </c>
    </row>
    <row r="16" spans="1:24 16383:16384" hidden="1">
      <c r="A16" s="172"/>
      <c r="B16" s="173" t="s">
        <v>799</v>
      </c>
      <c r="C16" s="174"/>
      <c r="D16" s="175"/>
      <c r="E16" s="164"/>
      <c r="F16" s="199" t="str">
        <f t="shared" si="0"/>
        <v/>
      </c>
      <c r="G16" s="176"/>
      <c r="H16" s="200" t="str">
        <f t="shared" si="1"/>
        <v/>
      </c>
      <c r="I16" s="177"/>
      <c r="J16" s="201" t="str">
        <f t="shared" si="2"/>
        <v/>
      </c>
      <c r="L16" s="200" t="str">
        <f t="shared" si="3"/>
        <v/>
      </c>
      <c r="M16" s="533"/>
      <c r="N16" s="201" t="str">
        <f t="shared" si="4"/>
        <v/>
      </c>
      <c r="P16" s="200" t="str">
        <f t="shared" si="5"/>
        <v/>
      </c>
      <c r="R16" s="201" t="str">
        <f t="shared" si="6"/>
        <v/>
      </c>
      <c r="T16" s="202" t="str">
        <f t="shared" si="7"/>
        <v/>
      </c>
      <c r="V16" s="201" t="str">
        <f t="shared" si="8"/>
        <v/>
      </c>
    </row>
    <row r="17" spans="1:22" hidden="1">
      <c r="A17" s="172"/>
      <c r="B17" s="173" t="s">
        <v>800</v>
      </c>
      <c r="C17" s="174"/>
      <c r="D17" s="175"/>
      <c r="E17" s="164"/>
      <c r="F17" s="199" t="str">
        <f t="shared" si="0"/>
        <v/>
      </c>
      <c r="G17" s="176"/>
      <c r="H17" s="200" t="str">
        <f t="shared" si="1"/>
        <v/>
      </c>
      <c r="I17" s="177"/>
      <c r="J17" s="201" t="str">
        <f t="shared" si="2"/>
        <v/>
      </c>
      <c r="L17" s="200" t="str">
        <f t="shared" si="3"/>
        <v/>
      </c>
      <c r="M17" s="533"/>
      <c r="N17" s="201" t="str">
        <f t="shared" si="4"/>
        <v/>
      </c>
      <c r="P17" s="200" t="str">
        <f t="shared" si="5"/>
        <v/>
      </c>
      <c r="R17" s="201" t="str">
        <f t="shared" si="6"/>
        <v/>
      </c>
      <c r="T17" s="202" t="str">
        <f t="shared" si="7"/>
        <v/>
      </c>
      <c r="V17" s="201" t="str">
        <f t="shared" si="8"/>
        <v/>
      </c>
    </row>
    <row r="18" spans="1:22" hidden="1">
      <c r="A18" s="172"/>
      <c r="B18" s="173" t="s">
        <v>801</v>
      </c>
      <c r="C18" s="174"/>
      <c r="D18" s="175"/>
      <c r="E18" s="164"/>
      <c r="F18" s="199" t="str">
        <f t="shared" si="0"/>
        <v/>
      </c>
      <c r="G18" s="176"/>
      <c r="H18" s="200" t="str">
        <f t="shared" si="1"/>
        <v/>
      </c>
      <c r="I18" s="177"/>
      <c r="J18" s="201" t="str">
        <f t="shared" si="2"/>
        <v/>
      </c>
      <c r="L18" s="200" t="str">
        <f t="shared" si="3"/>
        <v/>
      </c>
      <c r="M18" s="533"/>
      <c r="N18" s="201" t="str">
        <f t="shared" si="4"/>
        <v/>
      </c>
      <c r="P18" s="200" t="str">
        <f t="shared" si="5"/>
        <v/>
      </c>
      <c r="R18" s="201" t="str">
        <f t="shared" si="6"/>
        <v/>
      </c>
      <c r="T18" s="202" t="str">
        <f t="shared" si="7"/>
        <v/>
      </c>
      <c r="V18" s="201" t="str">
        <f t="shared" si="8"/>
        <v/>
      </c>
    </row>
    <row r="19" spans="1:22" hidden="1">
      <c r="A19" s="172"/>
      <c r="B19" s="173" t="s">
        <v>802</v>
      </c>
      <c r="C19" s="174"/>
      <c r="D19" s="175"/>
      <c r="E19" s="164"/>
      <c r="F19" s="199" t="str">
        <f t="shared" si="0"/>
        <v/>
      </c>
      <c r="G19" s="176"/>
      <c r="H19" s="200" t="str">
        <f t="shared" si="1"/>
        <v/>
      </c>
      <c r="I19" s="177"/>
      <c r="J19" s="201" t="str">
        <f t="shared" si="2"/>
        <v/>
      </c>
      <c r="L19" s="200" t="str">
        <f t="shared" si="3"/>
        <v/>
      </c>
      <c r="M19" s="533"/>
      <c r="N19" s="201" t="str">
        <f t="shared" si="4"/>
        <v/>
      </c>
      <c r="P19" s="200" t="str">
        <f t="shared" si="5"/>
        <v/>
      </c>
      <c r="R19" s="201" t="str">
        <f t="shared" si="6"/>
        <v/>
      </c>
      <c r="T19" s="202" t="str">
        <f t="shared" si="7"/>
        <v/>
      </c>
      <c r="V19" s="201" t="str">
        <f t="shared" si="8"/>
        <v/>
      </c>
    </row>
    <row r="20" spans="1:22" hidden="1">
      <c r="A20" s="172"/>
      <c r="B20" s="173" t="s">
        <v>803</v>
      </c>
      <c r="C20" s="174"/>
      <c r="D20" s="175"/>
      <c r="E20" s="164"/>
      <c r="F20" s="199" t="str">
        <f t="shared" si="0"/>
        <v/>
      </c>
      <c r="G20" s="176"/>
      <c r="H20" s="200" t="str">
        <f t="shared" si="1"/>
        <v/>
      </c>
      <c r="I20" s="177"/>
      <c r="J20" s="201" t="str">
        <f t="shared" si="2"/>
        <v/>
      </c>
      <c r="L20" s="200" t="str">
        <f t="shared" si="3"/>
        <v/>
      </c>
      <c r="M20" s="533"/>
      <c r="N20" s="201" t="str">
        <f t="shared" si="4"/>
        <v/>
      </c>
      <c r="P20" s="200" t="str">
        <f t="shared" si="5"/>
        <v/>
      </c>
      <c r="R20" s="201" t="str">
        <f t="shared" si="6"/>
        <v/>
      </c>
      <c r="T20" s="202" t="str">
        <f t="shared" si="7"/>
        <v/>
      </c>
      <c r="V20" s="201" t="str">
        <f t="shared" si="8"/>
        <v/>
      </c>
    </row>
    <row r="21" spans="1:22" hidden="1">
      <c r="A21" s="172"/>
      <c r="B21" s="173" t="s">
        <v>804</v>
      </c>
      <c r="C21" s="174"/>
      <c r="D21" s="175"/>
      <c r="E21" s="164"/>
      <c r="F21" s="199" t="str">
        <f t="shared" si="0"/>
        <v/>
      </c>
      <c r="G21" s="176"/>
      <c r="H21" s="200" t="str">
        <f t="shared" si="1"/>
        <v/>
      </c>
      <c r="I21" s="177"/>
      <c r="J21" s="201" t="str">
        <f t="shared" si="2"/>
        <v/>
      </c>
      <c r="L21" s="200" t="str">
        <f t="shared" si="3"/>
        <v/>
      </c>
      <c r="M21" s="533"/>
      <c r="N21" s="201" t="str">
        <f t="shared" si="4"/>
        <v/>
      </c>
      <c r="P21" s="200" t="str">
        <f t="shared" si="5"/>
        <v/>
      </c>
      <c r="R21" s="201" t="str">
        <f t="shared" si="6"/>
        <v/>
      </c>
      <c r="T21" s="202" t="str">
        <f t="shared" si="7"/>
        <v/>
      </c>
      <c r="V21" s="201" t="str">
        <f t="shared" si="8"/>
        <v/>
      </c>
    </row>
    <row r="22" spans="1:22" hidden="1">
      <c r="A22" s="172"/>
      <c r="B22" s="173" t="s">
        <v>805</v>
      </c>
      <c r="C22" s="174"/>
      <c r="D22" s="175"/>
      <c r="E22" s="164"/>
      <c r="F22" s="199" t="str">
        <f t="shared" si="0"/>
        <v/>
      </c>
      <c r="G22" s="176"/>
      <c r="H22" s="200" t="str">
        <f t="shared" si="1"/>
        <v/>
      </c>
      <c r="I22" s="177"/>
      <c r="J22" s="201" t="str">
        <f t="shared" si="2"/>
        <v/>
      </c>
      <c r="L22" s="200" t="str">
        <f t="shared" si="3"/>
        <v/>
      </c>
      <c r="M22" s="533"/>
      <c r="N22" s="201" t="str">
        <f t="shared" si="4"/>
        <v/>
      </c>
      <c r="P22" s="200" t="str">
        <f t="shared" si="5"/>
        <v/>
      </c>
      <c r="R22" s="201" t="str">
        <f t="shared" si="6"/>
        <v/>
      </c>
      <c r="T22" s="202" t="str">
        <f t="shared" si="7"/>
        <v/>
      </c>
      <c r="V22" s="201" t="str">
        <f t="shared" si="8"/>
        <v/>
      </c>
    </row>
    <row r="23" spans="1:22" hidden="1">
      <c r="A23" s="172"/>
      <c r="B23" s="173" t="s">
        <v>806</v>
      </c>
      <c r="C23" s="174"/>
      <c r="D23" s="175"/>
      <c r="E23" s="164"/>
      <c r="F23" s="199" t="str">
        <f t="shared" si="0"/>
        <v/>
      </c>
      <c r="G23" s="176"/>
      <c r="H23" s="200" t="str">
        <f t="shared" si="1"/>
        <v/>
      </c>
      <c r="I23" s="177"/>
      <c r="J23" s="201" t="str">
        <f t="shared" si="2"/>
        <v/>
      </c>
      <c r="L23" s="200" t="str">
        <f t="shared" si="3"/>
        <v/>
      </c>
      <c r="M23" s="533" t="s">
        <v>807</v>
      </c>
      <c r="N23" s="201" t="str">
        <f t="shared" si="4"/>
        <v/>
      </c>
      <c r="P23" s="200" t="str">
        <f t="shared" si="5"/>
        <v/>
      </c>
      <c r="R23" s="201" t="str">
        <f t="shared" si="6"/>
        <v/>
      </c>
      <c r="T23" s="202" t="str">
        <f t="shared" si="7"/>
        <v/>
      </c>
      <c r="V23" s="201" t="str">
        <f t="shared" si="8"/>
        <v/>
      </c>
    </row>
    <row r="24" spans="1:22" hidden="1">
      <c r="A24" s="172"/>
      <c r="B24" s="173" t="s">
        <v>808</v>
      </c>
      <c r="C24" s="174"/>
      <c r="D24" s="175"/>
      <c r="E24" s="164"/>
      <c r="F24" s="199" t="str">
        <f t="shared" si="0"/>
        <v/>
      </c>
      <c r="G24" s="176"/>
      <c r="H24" s="200" t="str">
        <f t="shared" si="1"/>
        <v/>
      </c>
      <c r="I24" s="177"/>
      <c r="J24" s="201" t="str">
        <f t="shared" si="2"/>
        <v/>
      </c>
      <c r="L24" s="200" t="str">
        <f t="shared" si="3"/>
        <v/>
      </c>
      <c r="M24" s="533" t="s">
        <v>809</v>
      </c>
      <c r="N24" s="201" t="str">
        <f t="shared" si="4"/>
        <v/>
      </c>
      <c r="P24" s="200" t="str">
        <f t="shared" si="5"/>
        <v/>
      </c>
      <c r="R24" s="201" t="str">
        <f t="shared" si="6"/>
        <v/>
      </c>
      <c r="T24" s="202" t="str">
        <f t="shared" si="7"/>
        <v/>
      </c>
      <c r="V24" s="201" t="str">
        <f t="shared" si="8"/>
        <v/>
      </c>
    </row>
    <row r="25" spans="1:22" hidden="1">
      <c r="A25" s="172"/>
      <c r="B25" s="173" t="s">
        <v>810</v>
      </c>
      <c r="C25" s="174"/>
      <c r="D25" s="175"/>
      <c r="E25" s="164"/>
      <c r="F25" s="199" t="str">
        <f t="shared" si="0"/>
        <v/>
      </c>
      <c r="G25" s="176"/>
      <c r="H25" s="200" t="str">
        <f t="shared" si="1"/>
        <v/>
      </c>
      <c r="I25" s="177"/>
      <c r="J25" s="201" t="str">
        <f t="shared" si="2"/>
        <v/>
      </c>
      <c r="L25" s="200" t="str">
        <f t="shared" si="3"/>
        <v/>
      </c>
      <c r="M25" s="533" t="s">
        <v>811</v>
      </c>
      <c r="N25" s="201" t="str">
        <f t="shared" si="4"/>
        <v/>
      </c>
      <c r="P25" s="200" t="str">
        <f t="shared" si="5"/>
        <v/>
      </c>
      <c r="R25" s="201" t="str">
        <f t="shared" si="6"/>
        <v/>
      </c>
      <c r="T25" s="202" t="str">
        <f t="shared" si="7"/>
        <v/>
      </c>
      <c r="V25" s="201" t="str">
        <f t="shared" si="8"/>
        <v/>
      </c>
    </row>
    <row r="26" spans="1:22" ht="30.6" hidden="1">
      <c r="A26" s="172"/>
      <c r="B26" s="173" t="s">
        <v>812</v>
      </c>
      <c r="C26" s="174"/>
      <c r="D26" s="175"/>
      <c r="E26" s="164"/>
      <c r="F26" s="199" t="str">
        <f t="shared" si="0"/>
        <v/>
      </c>
      <c r="G26" s="176"/>
      <c r="H26" s="200" t="str">
        <f t="shared" si="1"/>
        <v/>
      </c>
      <c r="I26" s="177"/>
      <c r="J26" s="201" t="str">
        <f t="shared" si="2"/>
        <v/>
      </c>
      <c r="L26" s="200" t="str">
        <f t="shared" si="3"/>
        <v/>
      </c>
      <c r="M26" s="533" t="s">
        <v>813</v>
      </c>
      <c r="N26" s="201" t="str">
        <f t="shared" si="4"/>
        <v/>
      </c>
      <c r="P26" s="200" t="str">
        <f t="shared" si="5"/>
        <v/>
      </c>
      <c r="R26" s="201" t="str">
        <f t="shared" si="6"/>
        <v/>
      </c>
      <c r="T26" s="202" t="str">
        <f t="shared" si="7"/>
        <v/>
      </c>
      <c r="V26" s="201" t="str">
        <f t="shared" si="8"/>
        <v/>
      </c>
    </row>
    <row r="27" spans="1:22" hidden="1">
      <c r="A27" s="172"/>
      <c r="B27" s="173" t="s">
        <v>814</v>
      </c>
      <c r="C27" s="174"/>
      <c r="D27" s="175"/>
      <c r="E27" s="164"/>
      <c r="F27" s="199" t="str">
        <f t="shared" si="0"/>
        <v/>
      </c>
      <c r="G27" s="176"/>
      <c r="H27" s="200" t="str">
        <f t="shared" si="1"/>
        <v/>
      </c>
      <c r="I27" s="177"/>
      <c r="J27" s="201" t="str">
        <f t="shared" si="2"/>
        <v/>
      </c>
      <c r="L27" s="200" t="str">
        <f t="shared" si="3"/>
        <v/>
      </c>
      <c r="M27" s="533" t="s">
        <v>815</v>
      </c>
      <c r="N27" s="201" t="str">
        <f t="shared" si="4"/>
        <v/>
      </c>
      <c r="P27" s="200" t="str">
        <f t="shared" si="5"/>
        <v/>
      </c>
      <c r="R27" s="201" t="str">
        <f t="shared" si="6"/>
        <v/>
      </c>
      <c r="T27" s="202" t="str">
        <f t="shared" si="7"/>
        <v/>
      </c>
      <c r="V27" s="201" t="str">
        <f t="shared" si="8"/>
        <v/>
      </c>
    </row>
    <row r="28" spans="1:22" ht="30.6" hidden="1">
      <c r="A28" s="172"/>
      <c r="B28" s="173" t="s">
        <v>816</v>
      </c>
      <c r="C28" s="174"/>
      <c r="D28" s="175"/>
      <c r="E28" s="164"/>
      <c r="F28" s="199" t="str">
        <f t="shared" si="0"/>
        <v/>
      </c>
      <c r="G28" s="176"/>
      <c r="H28" s="200" t="str">
        <f t="shared" si="1"/>
        <v/>
      </c>
      <c r="I28" s="177"/>
      <c r="J28" s="201" t="str">
        <f t="shared" si="2"/>
        <v/>
      </c>
      <c r="L28" s="200" t="str">
        <f t="shared" si="3"/>
        <v/>
      </c>
      <c r="M28" s="533" t="s">
        <v>817</v>
      </c>
      <c r="N28" s="201" t="str">
        <f t="shared" si="4"/>
        <v/>
      </c>
      <c r="P28" s="200" t="str">
        <f t="shared" si="5"/>
        <v/>
      </c>
      <c r="R28" s="201" t="str">
        <f t="shared" si="6"/>
        <v/>
      </c>
      <c r="T28" s="202" t="str">
        <f t="shared" si="7"/>
        <v/>
      </c>
      <c r="V28" s="201" t="str">
        <f t="shared" si="8"/>
        <v/>
      </c>
    </row>
    <row r="29" spans="1:22" hidden="1">
      <c r="A29" s="172"/>
      <c r="B29" s="173" t="s">
        <v>818</v>
      </c>
      <c r="C29" s="174"/>
      <c r="D29" s="175"/>
      <c r="E29" s="164"/>
      <c r="F29" s="199" t="str">
        <f t="shared" si="0"/>
        <v/>
      </c>
      <c r="G29" s="176"/>
      <c r="H29" s="200" t="str">
        <f t="shared" si="1"/>
        <v/>
      </c>
      <c r="I29" s="177"/>
      <c r="J29" s="201" t="str">
        <f t="shared" si="2"/>
        <v/>
      </c>
      <c r="L29" s="200" t="str">
        <f t="shared" si="3"/>
        <v/>
      </c>
      <c r="M29" s="533" t="s">
        <v>819</v>
      </c>
      <c r="N29" s="201" t="str">
        <f t="shared" si="4"/>
        <v/>
      </c>
      <c r="P29" s="200" t="str">
        <f t="shared" si="5"/>
        <v/>
      </c>
      <c r="R29" s="201" t="str">
        <f t="shared" si="6"/>
        <v/>
      </c>
      <c r="T29" s="202" t="str">
        <f t="shared" si="7"/>
        <v/>
      </c>
      <c r="V29" s="201" t="str">
        <f t="shared" si="8"/>
        <v/>
      </c>
    </row>
    <row r="30" spans="1:22" hidden="1">
      <c r="A30" s="172"/>
      <c r="B30" s="173" t="s">
        <v>820</v>
      </c>
      <c r="C30" s="174"/>
      <c r="D30" s="175"/>
      <c r="E30" s="164"/>
      <c r="F30" s="199" t="str">
        <f t="shared" si="0"/>
        <v/>
      </c>
      <c r="G30" s="176"/>
      <c r="H30" s="200" t="str">
        <f t="shared" si="1"/>
        <v/>
      </c>
      <c r="I30" s="177"/>
      <c r="J30" s="201" t="str">
        <f t="shared" si="2"/>
        <v/>
      </c>
      <c r="L30" s="200" t="str">
        <f t="shared" si="3"/>
        <v/>
      </c>
      <c r="M30" s="533"/>
      <c r="N30" s="201" t="str">
        <f t="shared" si="4"/>
        <v/>
      </c>
      <c r="P30" s="200" t="str">
        <f t="shared" si="5"/>
        <v/>
      </c>
      <c r="R30" s="201" t="str">
        <f t="shared" si="6"/>
        <v/>
      </c>
      <c r="T30" s="202" t="str">
        <f t="shared" si="7"/>
        <v/>
      </c>
      <c r="V30" s="201" t="str">
        <f t="shared" si="8"/>
        <v/>
      </c>
    </row>
    <row r="31" spans="1:22" hidden="1">
      <c r="A31" s="172"/>
      <c r="B31" s="173" t="s">
        <v>821</v>
      </c>
      <c r="C31" s="174"/>
      <c r="D31" s="175"/>
      <c r="E31" s="164"/>
      <c r="F31" s="199" t="str">
        <f t="shared" si="0"/>
        <v/>
      </c>
      <c r="G31" s="176"/>
      <c r="H31" s="200" t="str">
        <f t="shared" si="1"/>
        <v/>
      </c>
      <c r="I31" s="177"/>
      <c r="J31" s="201" t="str">
        <f t="shared" si="2"/>
        <v/>
      </c>
      <c r="L31" s="200" t="str">
        <f t="shared" si="3"/>
        <v/>
      </c>
      <c r="M31" s="533"/>
      <c r="N31" s="201" t="str">
        <f t="shared" si="4"/>
        <v/>
      </c>
      <c r="P31" s="200" t="str">
        <f t="shared" si="5"/>
        <v/>
      </c>
      <c r="R31" s="201" t="str">
        <f t="shared" si="6"/>
        <v/>
      </c>
      <c r="T31" s="202" t="str">
        <f t="shared" si="7"/>
        <v/>
      </c>
      <c r="V31" s="201" t="str">
        <f t="shared" si="8"/>
        <v/>
      </c>
    </row>
    <row r="32" spans="1:22" hidden="1">
      <c r="A32" s="172"/>
      <c r="B32" s="173" t="s">
        <v>822</v>
      </c>
      <c r="C32" s="174"/>
      <c r="D32" s="175"/>
      <c r="E32" s="164"/>
      <c r="F32" s="199" t="str">
        <f t="shared" si="0"/>
        <v/>
      </c>
      <c r="G32" s="176"/>
      <c r="H32" s="200" t="str">
        <f t="shared" si="1"/>
        <v/>
      </c>
      <c r="I32" s="177"/>
      <c r="J32" s="201" t="str">
        <f t="shared" si="2"/>
        <v/>
      </c>
      <c r="L32" s="200" t="str">
        <f t="shared" si="3"/>
        <v/>
      </c>
      <c r="M32" s="533"/>
      <c r="N32" s="201" t="str">
        <f t="shared" si="4"/>
        <v/>
      </c>
      <c r="P32" s="200" t="str">
        <f t="shared" si="5"/>
        <v/>
      </c>
      <c r="R32" s="201" t="str">
        <f t="shared" si="6"/>
        <v/>
      </c>
      <c r="T32" s="202" t="str">
        <f t="shared" si="7"/>
        <v/>
      </c>
      <c r="V32" s="201" t="str">
        <f t="shared" si="8"/>
        <v/>
      </c>
    </row>
    <row r="33" spans="1:22" hidden="1">
      <c r="A33" s="172"/>
      <c r="B33" s="173" t="s">
        <v>823</v>
      </c>
      <c r="C33" s="174"/>
      <c r="D33" s="175"/>
      <c r="E33" s="164"/>
      <c r="F33" s="199" t="str">
        <f t="shared" si="0"/>
        <v/>
      </c>
      <c r="G33" s="176"/>
      <c r="H33" s="200" t="str">
        <f t="shared" si="1"/>
        <v/>
      </c>
      <c r="I33" s="177"/>
      <c r="J33" s="201" t="str">
        <f t="shared" si="2"/>
        <v/>
      </c>
      <c r="L33" s="200" t="str">
        <f t="shared" si="3"/>
        <v/>
      </c>
      <c r="M33" s="533"/>
      <c r="N33" s="201" t="str">
        <f t="shared" si="4"/>
        <v/>
      </c>
      <c r="P33" s="200" t="str">
        <f t="shared" si="5"/>
        <v/>
      </c>
      <c r="R33" s="201" t="str">
        <f t="shared" si="6"/>
        <v/>
      </c>
      <c r="T33" s="202" t="str">
        <f t="shared" si="7"/>
        <v/>
      </c>
      <c r="V33" s="201" t="str">
        <f t="shared" si="8"/>
        <v/>
      </c>
    </row>
    <row r="34" spans="1:22" hidden="1">
      <c r="A34" s="172"/>
      <c r="B34" s="173" t="s">
        <v>824</v>
      </c>
      <c r="C34" s="174"/>
      <c r="D34" s="175"/>
      <c r="E34" s="164"/>
      <c r="F34" s="199" t="str">
        <f t="shared" si="0"/>
        <v/>
      </c>
      <c r="G34" s="176"/>
      <c r="H34" s="200" t="str">
        <f t="shared" si="1"/>
        <v/>
      </c>
      <c r="I34" s="177"/>
      <c r="J34" s="201" t="str">
        <f t="shared" si="2"/>
        <v/>
      </c>
      <c r="L34" s="200" t="str">
        <f t="shared" si="3"/>
        <v/>
      </c>
      <c r="M34" s="533"/>
      <c r="N34" s="201" t="str">
        <f t="shared" si="4"/>
        <v/>
      </c>
      <c r="P34" s="200" t="str">
        <f t="shared" si="5"/>
        <v/>
      </c>
      <c r="R34" s="201" t="str">
        <f t="shared" si="6"/>
        <v/>
      </c>
      <c r="T34" s="202" t="str">
        <f t="shared" si="7"/>
        <v/>
      </c>
      <c r="V34" s="201" t="str">
        <f t="shared" si="8"/>
        <v/>
      </c>
    </row>
    <row r="35" spans="1:22" hidden="1">
      <c r="A35" s="172"/>
      <c r="B35" s="173" t="s">
        <v>825</v>
      </c>
      <c r="C35" s="174"/>
      <c r="D35" s="175"/>
      <c r="E35" s="164"/>
      <c r="F35" s="199" t="str">
        <f t="shared" si="0"/>
        <v/>
      </c>
      <c r="G35" s="176"/>
      <c r="H35" s="200" t="str">
        <f t="shared" si="1"/>
        <v/>
      </c>
      <c r="I35" s="177"/>
      <c r="J35" s="201" t="str">
        <f t="shared" si="2"/>
        <v/>
      </c>
      <c r="L35" s="200" t="str">
        <f t="shared" si="3"/>
        <v/>
      </c>
      <c r="M35" s="533"/>
      <c r="N35" s="201" t="str">
        <f t="shared" si="4"/>
        <v/>
      </c>
      <c r="P35" s="200" t="str">
        <f t="shared" si="5"/>
        <v/>
      </c>
      <c r="R35" s="201" t="str">
        <f t="shared" si="6"/>
        <v/>
      </c>
      <c r="T35" s="202" t="str">
        <f t="shared" si="7"/>
        <v/>
      </c>
      <c r="V35" s="201" t="str">
        <f t="shared" si="8"/>
        <v/>
      </c>
    </row>
    <row r="36" spans="1:22" hidden="1">
      <c r="A36" s="172"/>
      <c r="B36" s="173" t="s">
        <v>826</v>
      </c>
      <c r="C36" s="174"/>
      <c r="D36" s="175"/>
      <c r="E36" s="164"/>
      <c r="F36" s="199" t="str">
        <f t="shared" si="0"/>
        <v/>
      </c>
      <c r="G36" s="176"/>
      <c r="H36" s="200" t="str">
        <f t="shared" si="1"/>
        <v/>
      </c>
      <c r="I36" s="177"/>
      <c r="J36" s="201" t="str">
        <f t="shared" si="2"/>
        <v/>
      </c>
      <c r="L36" s="200" t="str">
        <f t="shared" si="3"/>
        <v/>
      </c>
      <c r="M36" s="533"/>
      <c r="N36" s="201" t="str">
        <f t="shared" si="4"/>
        <v/>
      </c>
      <c r="P36" s="200" t="str">
        <f t="shared" si="5"/>
        <v/>
      </c>
      <c r="R36" s="201" t="str">
        <f t="shared" si="6"/>
        <v/>
      </c>
      <c r="T36" s="202" t="str">
        <f t="shared" si="7"/>
        <v/>
      </c>
      <c r="V36" s="201" t="str">
        <f t="shared" si="8"/>
        <v/>
      </c>
    </row>
    <row r="37" spans="1:22" hidden="1">
      <c r="A37" s="172"/>
      <c r="B37" s="173" t="s">
        <v>827</v>
      </c>
      <c r="C37" s="174"/>
      <c r="D37" s="175"/>
      <c r="E37" s="164"/>
      <c r="F37" s="199" t="str">
        <f t="shared" si="0"/>
        <v/>
      </c>
      <c r="G37" s="176"/>
      <c r="H37" s="200" t="str">
        <f t="shared" si="1"/>
        <v/>
      </c>
      <c r="I37" s="177"/>
      <c r="J37" s="201" t="str">
        <f t="shared" si="2"/>
        <v/>
      </c>
      <c r="L37" s="200" t="str">
        <f t="shared" si="3"/>
        <v/>
      </c>
      <c r="M37" s="533"/>
      <c r="N37" s="201" t="str">
        <f t="shared" si="4"/>
        <v/>
      </c>
      <c r="P37" s="200" t="str">
        <f t="shared" si="5"/>
        <v/>
      </c>
      <c r="R37" s="201" t="str">
        <f t="shared" si="6"/>
        <v/>
      </c>
      <c r="T37" s="202" t="str">
        <f t="shared" si="7"/>
        <v/>
      </c>
      <c r="V37" s="201" t="str">
        <f t="shared" si="8"/>
        <v/>
      </c>
    </row>
    <row r="38" spans="1:22" hidden="1">
      <c r="A38" s="172"/>
      <c r="B38" s="173" t="s">
        <v>828</v>
      </c>
      <c r="C38" s="174"/>
      <c r="D38" s="175"/>
      <c r="E38" s="164"/>
      <c r="F38" s="199" t="str">
        <f t="shared" si="0"/>
        <v/>
      </c>
      <c r="G38" s="176"/>
      <c r="H38" s="200" t="str">
        <f t="shared" si="1"/>
        <v/>
      </c>
      <c r="I38" s="177"/>
      <c r="J38" s="201" t="str">
        <f t="shared" si="2"/>
        <v/>
      </c>
      <c r="L38" s="200" t="str">
        <f t="shared" si="3"/>
        <v/>
      </c>
      <c r="M38" s="533"/>
      <c r="N38" s="201" t="str">
        <f t="shared" si="4"/>
        <v/>
      </c>
      <c r="P38" s="200" t="str">
        <f t="shared" si="5"/>
        <v/>
      </c>
      <c r="R38" s="201" t="str">
        <f t="shared" si="6"/>
        <v/>
      </c>
      <c r="T38" s="202" t="str">
        <f t="shared" si="7"/>
        <v/>
      </c>
      <c r="V38" s="201" t="str">
        <f t="shared" si="8"/>
        <v/>
      </c>
    </row>
    <row r="39" spans="1:22" hidden="1">
      <c r="A39" s="172"/>
      <c r="B39" s="173" t="s">
        <v>829</v>
      </c>
      <c r="C39" s="174"/>
      <c r="D39" s="175"/>
      <c r="E39" s="164"/>
      <c r="F39" s="199" t="str">
        <f t="shared" si="0"/>
        <v/>
      </c>
      <c r="G39" s="176"/>
      <c r="H39" s="200" t="str">
        <f t="shared" si="1"/>
        <v/>
      </c>
      <c r="I39" s="177"/>
      <c r="J39" s="201" t="str">
        <f t="shared" si="2"/>
        <v/>
      </c>
      <c r="L39" s="200" t="str">
        <f t="shared" si="3"/>
        <v/>
      </c>
      <c r="M39" s="533"/>
      <c r="N39" s="201" t="str">
        <f t="shared" si="4"/>
        <v/>
      </c>
      <c r="P39" s="200" t="str">
        <f t="shared" si="5"/>
        <v/>
      </c>
      <c r="R39" s="201" t="str">
        <f t="shared" si="6"/>
        <v/>
      </c>
      <c r="T39" s="202" t="str">
        <f t="shared" si="7"/>
        <v/>
      </c>
      <c r="V39" s="201" t="str">
        <f t="shared" si="8"/>
        <v/>
      </c>
    </row>
    <row r="40" spans="1:22" hidden="1">
      <c r="A40" s="172"/>
      <c r="B40" s="173" t="s">
        <v>830</v>
      </c>
      <c r="C40" s="174"/>
      <c r="D40" s="175"/>
      <c r="E40" s="164"/>
      <c r="F40" s="199" t="str">
        <f t="shared" si="0"/>
        <v/>
      </c>
      <c r="G40" s="176"/>
      <c r="H40" s="200" t="str">
        <f t="shared" si="1"/>
        <v/>
      </c>
      <c r="I40" s="177"/>
      <c r="J40" s="201" t="str">
        <f t="shared" si="2"/>
        <v/>
      </c>
      <c r="L40" s="200" t="str">
        <f t="shared" si="3"/>
        <v/>
      </c>
      <c r="M40" s="533"/>
      <c r="N40" s="201" t="str">
        <f t="shared" si="4"/>
        <v/>
      </c>
      <c r="P40" s="200" t="str">
        <f t="shared" si="5"/>
        <v/>
      </c>
      <c r="R40" s="201" t="str">
        <f t="shared" si="6"/>
        <v/>
      </c>
      <c r="T40" s="202" t="str">
        <f t="shared" si="7"/>
        <v/>
      </c>
      <c r="V40" s="201" t="str">
        <f t="shared" si="8"/>
        <v/>
      </c>
    </row>
    <row r="41" spans="1:22" hidden="1">
      <c r="A41" s="172"/>
      <c r="B41" s="173" t="s">
        <v>831</v>
      </c>
      <c r="C41" s="174"/>
      <c r="D41" s="175"/>
      <c r="E41" s="164"/>
      <c r="F41" s="199" t="str">
        <f t="shared" si="0"/>
        <v/>
      </c>
      <c r="G41" s="176"/>
      <c r="H41" s="200" t="str">
        <f t="shared" si="1"/>
        <v/>
      </c>
      <c r="I41" s="177"/>
      <c r="J41" s="201" t="str">
        <f t="shared" si="2"/>
        <v/>
      </c>
      <c r="L41" s="200" t="str">
        <f t="shared" si="3"/>
        <v/>
      </c>
      <c r="M41" s="533"/>
      <c r="N41" s="201" t="str">
        <f t="shared" si="4"/>
        <v/>
      </c>
      <c r="P41" s="200" t="str">
        <f t="shared" si="5"/>
        <v/>
      </c>
      <c r="R41" s="201" t="str">
        <f t="shared" si="6"/>
        <v/>
      </c>
      <c r="T41" s="202" t="str">
        <f t="shared" si="7"/>
        <v/>
      </c>
      <c r="V41" s="201" t="str">
        <f t="shared" si="8"/>
        <v/>
      </c>
    </row>
    <row r="42" spans="1:22" hidden="1">
      <c r="A42" s="172"/>
      <c r="B42" s="173" t="s">
        <v>832</v>
      </c>
      <c r="C42" s="174"/>
      <c r="D42" s="175"/>
      <c r="E42" s="164"/>
      <c r="F42" s="199" t="str">
        <f t="shared" si="0"/>
        <v/>
      </c>
      <c r="G42" s="176"/>
      <c r="H42" s="200" t="str">
        <f t="shared" si="1"/>
        <v/>
      </c>
      <c r="I42" s="177"/>
      <c r="J42" s="201" t="str">
        <f t="shared" si="2"/>
        <v/>
      </c>
      <c r="L42" s="200" t="str">
        <f t="shared" si="3"/>
        <v/>
      </c>
      <c r="M42" s="533"/>
      <c r="N42" s="201" t="str">
        <f t="shared" si="4"/>
        <v/>
      </c>
      <c r="P42" s="200" t="str">
        <f t="shared" si="5"/>
        <v/>
      </c>
      <c r="R42" s="201" t="str">
        <f t="shared" si="6"/>
        <v/>
      </c>
      <c r="T42" s="202" t="str">
        <f t="shared" si="7"/>
        <v/>
      </c>
      <c r="V42" s="201" t="str">
        <f t="shared" si="8"/>
        <v/>
      </c>
    </row>
    <row r="43" spans="1:22" hidden="1">
      <c r="A43" s="172"/>
      <c r="B43" s="173" t="s">
        <v>833</v>
      </c>
      <c r="C43" s="174"/>
      <c r="D43" s="175"/>
      <c r="E43" s="164"/>
      <c r="F43" s="199" t="str">
        <f t="shared" ref="F43:F74" si="9">IF($F$9="*",IF(E43&gt;0,"*",""),"")</f>
        <v/>
      </c>
      <c r="G43" s="176"/>
      <c r="H43" s="200" t="str">
        <f t="shared" ref="H43:H74" si="10">IF($H$9="*",IF(G43&gt;0,"*",""),"")</f>
        <v/>
      </c>
      <c r="I43" s="177"/>
      <c r="J43" s="201" t="str">
        <f t="shared" si="2"/>
        <v/>
      </c>
      <c r="L43" s="200" t="str">
        <f t="shared" si="3"/>
        <v/>
      </c>
      <c r="M43" s="533"/>
      <c r="N43" s="201" t="str">
        <f t="shared" si="4"/>
        <v/>
      </c>
      <c r="P43" s="200" t="str">
        <f t="shared" si="5"/>
        <v/>
      </c>
      <c r="R43" s="201" t="str">
        <f t="shared" si="6"/>
        <v/>
      </c>
      <c r="T43" s="202" t="str">
        <f t="shared" si="7"/>
        <v/>
      </c>
      <c r="V43" s="201" t="str">
        <f t="shared" si="8"/>
        <v/>
      </c>
    </row>
    <row r="44" spans="1:22" hidden="1">
      <c r="A44" s="172"/>
      <c r="B44" s="173" t="s">
        <v>834</v>
      </c>
      <c r="C44" s="174"/>
      <c r="D44" s="175"/>
      <c r="E44" s="164"/>
      <c r="F44" s="199" t="str">
        <f t="shared" si="9"/>
        <v/>
      </c>
      <c r="G44" s="176"/>
      <c r="H44" s="200" t="str">
        <f t="shared" si="10"/>
        <v/>
      </c>
      <c r="I44" s="177"/>
      <c r="J44" s="201" t="str">
        <f t="shared" si="2"/>
        <v/>
      </c>
      <c r="L44" s="200" t="str">
        <f t="shared" si="3"/>
        <v/>
      </c>
      <c r="M44" s="533"/>
      <c r="N44" s="201" t="str">
        <f t="shared" si="4"/>
        <v/>
      </c>
      <c r="P44" s="200" t="str">
        <f t="shared" si="5"/>
        <v/>
      </c>
      <c r="R44" s="201" t="str">
        <f t="shared" si="6"/>
        <v/>
      </c>
      <c r="T44" s="202" t="str">
        <f t="shared" si="7"/>
        <v/>
      </c>
      <c r="V44" s="201" t="str">
        <f t="shared" si="8"/>
        <v/>
      </c>
    </row>
    <row r="45" spans="1:22" hidden="1">
      <c r="A45" s="172"/>
      <c r="B45" s="173" t="s">
        <v>835</v>
      </c>
      <c r="C45" s="174"/>
      <c r="D45" s="175"/>
      <c r="E45" s="164"/>
      <c r="F45" s="199" t="str">
        <f t="shared" si="9"/>
        <v/>
      </c>
      <c r="G45" s="176"/>
      <c r="H45" s="200" t="str">
        <f t="shared" si="10"/>
        <v/>
      </c>
      <c r="I45" s="177"/>
      <c r="J45" s="201" t="str">
        <f t="shared" si="2"/>
        <v/>
      </c>
      <c r="L45" s="200" t="str">
        <f t="shared" si="3"/>
        <v/>
      </c>
      <c r="M45" s="533"/>
      <c r="N45" s="201" t="str">
        <f t="shared" si="4"/>
        <v/>
      </c>
      <c r="P45" s="200" t="str">
        <f t="shared" si="5"/>
        <v/>
      </c>
      <c r="R45" s="201" t="str">
        <f t="shared" si="6"/>
        <v/>
      </c>
      <c r="T45" s="202" t="str">
        <f t="shared" si="7"/>
        <v/>
      </c>
      <c r="V45" s="201" t="str">
        <f t="shared" si="8"/>
        <v/>
      </c>
    </row>
    <row r="46" spans="1:22" hidden="1">
      <c r="A46" s="172"/>
      <c r="B46" s="173" t="s">
        <v>836</v>
      </c>
      <c r="C46" s="174"/>
      <c r="D46" s="175"/>
      <c r="E46" s="164"/>
      <c r="F46" s="199" t="str">
        <f t="shared" si="9"/>
        <v/>
      </c>
      <c r="G46" s="176"/>
      <c r="H46" s="200" t="str">
        <f t="shared" si="10"/>
        <v/>
      </c>
      <c r="I46" s="177"/>
      <c r="J46" s="201" t="str">
        <f t="shared" si="2"/>
        <v/>
      </c>
      <c r="L46" s="200" t="str">
        <f t="shared" si="3"/>
        <v/>
      </c>
      <c r="M46" s="533"/>
      <c r="N46" s="201" t="str">
        <f t="shared" si="4"/>
        <v/>
      </c>
      <c r="P46" s="200" t="str">
        <f t="shared" si="5"/>
        <v/>
      </c>
      <c r="R46" s="201" t="str">
        <f t="shared" si="6"/>
        <v/>
      </c>
      <c r="T46" s="202" t="str">
        <f t="shared" si="7"/>
        <v/>
      </c>
      <c r="V46" s="201" t="str">
        <f t="shared" si="8"/>
        <v/>
      </c>
    </row>
    <row r="47" spans="1:22" hidden="1">
      <c r="A47" s="172"/>
      <c r="B47" s="173" t="s">
        <v>837</v>
      </c>
      <c r="C47" s="174"/>
      <c r="D47" s="175"/>
      <c r="E47" s="164"/>
      <c r="F47" s="199" t="str">
        <f t="shared" si="9"/>
        <v/>
      </c>
      <c r="G47" s="176"/>
      <c r="H47" s="200" t="str">
        <f t="shared" si="10"/>
        <v/>
      </c>
      <c r="I47" s="177"/>
      <c r="J47" s="201" t="str">
        <f t="shared" si="2"/>
        <v/>
      </c>
      <c r="L47" s="200" t="str">
        <f t="shared" si="3"/>
        <v/>
      </c>
      <c r="M47" s="533"/>
      <c r="N47" s="201" t="str">
        <f t="shared" si="4"/>
        <v/>
      </c>
      <c r="P47" s="200" t="str">
        <f t="shared" si="5"/>
        <v/>
      </c>
      <c r="R47" s="201" t="str">
        <f t="shared" si="6"/>
        <v/>
      </c>
      <c r="T47" s="202" t="str">
        <f t="shared" si="7"/>
        <v/>
      </c>
      <c r="V47" s="201" t="str">
        <f t="shared" si="8"/>
        <v/>
      </c>
    </row>
    <row r="48" spans="1:22" hidden="1">
      <c r="A48" s="172"/>
      <c r="B48" s="173" t="s">
        <v>838</v>
      </c>
      <c r="C48" s="174"/>
      <c r="D48" s="175"/>
      <c r="E48" s="164"/>
      <c r="F48" s="199" t="str">
        <f t="shared" si="9"/>
        <v/>
      </c>
      <c r="G48" s="176"/>
      <c r="H48" s="200" t="str">
        <f t="shared" si="10"/>
        <v/>
      </c>
      <c r="I48" s="177"/>
      <c r="J48" s="201" t="str">
        <f t="shared" si="2"/>
        <v/>
      </c>
      <c r="L48" s="200" t="str">
        <f t="shared" si="3"/>
        <v/>
      </c>
      <c r="M48" s="533"/>
      <c r="N48" s="201" t="str">
        <f t="shared" si="4"/>
        <v/>
      </c>
      <c r="P48" s="200" t="str">
        <f t="shared" si="5"/>
        <v/>
      </c>
      <c r="R48" s="201" t="str">
        <f t="shared" si="6"/>
        <v/>
      </c>
      <c r="T48" s="202" t="str">
        <f t="shared" si="7"/>
        <v/>
      </c>
      <c r="V48" s="201" t="str">
        <f t="shared" si="8"/>
        <v/>
      </c>
    </row>
    <row r="49" spans="1:22" hidden="1">
      <c r="A49" s="172"/>
      <c r="B49" s="173" t="s">
        <v>839</v>
      </c>
      <c r="C49" s="174"/>
      <c r="D49" s="175"/>
      <c r="E49" s="164"/>
      <c r="F49" s="199" t="str">
        <f t="shared" si="9"/>
        <v/>
      </c>
      <c r="G49" s="176"/>
      <c r="H49" s="200" t="str">
        <f t="shared" si="10"/>
        <v/>
      </c>
      <c r="I49" s="177"/>
      <c r="J49" s="201" t="str">
        <f t="shared" si="2"/>
        <v/>
      </c>
      <c r="L49" s="200" t="str">
        <f t="shared" si="3"/>
        <v/>
      </c>
      <c r="M49" s="533"/>
      <c r="N49" s="201" t="str">
        <f t="shared" si="4"/>
        <v/>
      </c>
      <c r="P49" s="200" t="str">
        <f t="shared" si="5"/>
        <v/>
      </c>
      <c r="R49" s="201" t="str">
        <f t="shared" si="6"/>
        <v/>
      </c>
      <c r="T49" s="202" t="str">
        <f t="shared" si="7"/>
        <v/>
      </c>
      <c r="V49" s="201" t="str">
        <f t="shared" si="8"/>
        <v/>
      </c>
    </row>
    <row r="50" spans="1:22" hidden="1">
      <c r="A50" s="172"/>
      <c r="B50" s="173" t="s">
        <v>840</v>
      </c>
      <c r="C50" s="174"/>
      <c r="D50" s="175"/>
      <c r="E50" s="164"/>
      <c r="F50" s="199" t="str">
        <f t="shared" si="9"/>
        <v/>
      </c>
      <c r="G50" s="176"/>
      <c r="H50" s="200" t="str">
        <f t="shared" si="10"/>
        <v/>
      </c>
      <c r="I50" s="177"/>
      <c r="J50" s="201" t="str">
        <f t="shared" si="2"/>
        <v/>
      </c>
      <c r="L50" s="200" t="str">
        <f t="shared" si="3"/>
        <v/>
      </c>
      <c r="M50" s="533"/>
      <c r="N50" s="201" t="str">
        <f t="shared" si="4"/>
        <v/>
      </c>
      <c r="P50" s="200" t="str">
        <f t="shared" si="5"/>
        <v/>
      </c>
      <c r="R50" s="201" t="str">
        <f t="shared" si="6"/>
        <v/>
      </c>
      <c r="T50" s="202" t="str">
        <f t="shared" si="7"/>
        <v/>
      </c>
      <c r="V50" s="201" t="str">
        <f t="shared" si="8"/>
        <v/>
      </c>
    </row>
    <row r="51" spans="1:22" hidden="1">
      <c r="A51" s="172"/>
      <c r="B51" s="173" t="s">
        <v>841</v>
      </c>
      <c r="C51" s="174"/>
      <c r="D51" s="175"/>
      <c r="E51" s="164"/>
      <c r="F51" s="199" t="str">
        <f t="shared" si="9"/>
        <v/>
      </c>
      <c r="G51" s="176"/>
      <c r="H51" s="200" t="str">
        <f t="shared" si="10"/>
        <v/>
      </c>
      <c r="I51" s="177"/>
      <c r="J51" s="201" t="str">
        <f t="shared" si="2"/>
        <v/>
      </c>
      <c r="L51" s="200" t="str">
        <f t="shared" si="3"/>
        <v/>
      </c>
      <c r="M51" s="533"/>
      <c r="N51" s="201" t="str">
        <f t="shared" si="4"/>
        <v/>
      </c>
      <c r="P51" s="200" t="str">
        <f t="shared" si="5"/>
        <v/>
      </c>
      <c r="R51" s="201" t="str">
        <f t="shared" si="6"/>
        <v/>
      </c>
      <c r="T51" s="202" t="str">
        <f t="shared" si="7"/>
        <v/>
      </c>
      <c r="V51" s="201" t="str">
        <f t="shared" si="8"/>
        <v/>
      </c>
    </row>
    <row r="52" spans="1:22" hidden="1">
      <c r="A52" s="172"/>
      <c r="B52" s="173" t="s">
        <v>842</v>
      </c>
      <c r="C52" s="174"/>
      <c r="D52" s="175"/>
      <c r="E52" s="164"/>
      <c r="F52" s="199" t="str">
        <f t="shared" si="9"/>
        <v/>
      </c>
      <c r="G52" s="176"/>
      <c r="H52" s="200" t="str">
        <f t="shared" si="10"/>
        <v/>
      </c>
      <c r="I52" s="177"/>
      <c r="J52" s="201" t="str">
        <f t="shared" si="2"/>
        <v/>
      </c>
      <c r="L52" s="200" t="str">
        <f t="shared" si="3"/>
        <v/>
      </c>
      <c r="M52" s="533"/>
      <c r="N52" s="201" t="str">
        <f t="shared" si="4"/>
        <v/>
      </c>
      <c r="P52" s="200" t="str">
        <f t="shared" si="5"/>
        <v/>
      </c>
      <c r="R52" s="201" t="str">
        <f t="shared" si="6"/>
        <v/>
      </c>
      <c r="T52" s="202" t="str">
        <f t="shared" si="7"/>
        <v/>
      </c>
      <c r="V52" s="201" t="str">
        <f t="shared" si="8"/>
        <v/>
      </c>
    </row>
    <row r="53" spans="1:22" hidden="1">
      <c r="A53" s="172"/>
      <c r="B53" s="173" t="s">
        <v>843</v>
      </c>
      <c r="C53" s="174"/>
      <c r="D53" s="175"/>
      <c r="E53" s="164"/>
      <c r="F53" s="199" t="str">
        <f t="shared" si="9"/>
        <v/>
      </c>
      <c r="G53" s="176"/>
      <c r="H53" s="200" t="str">
        <f t="shared" si="10"/>
        <v/>
      </c>
      <c r="I53" s="177"/>
      <c r="J53" s="201" t="str">
        <f t="shared" si="2"/>
        <v/>
      </c>
      <c r="L53" s="200" t="str">
        <f t="shared" si="3"/>
        <v/>
      </c>
      <c r="M53" s="533"/>
      <c r="N53" s="201" t="str">
        <f t="shared" si="4"/>
        <v/>
      </c>
      <c r="P53" s="200" t="str">
        <f t="shared" si="5"/>
        <v/>
      </c>
      <c r="R53" s="201" t="str">
        <f t="shared" si="6"/>
        <v/>
      </c>
      <c r="T53" s="202" t="str">
        <f t="shared" si="7"/>
        <v/>
      </c>
      <c r="V53" s="201" t="str">
        <f t="shared" si="8"/>
        <v/>
      </c>
    </row>
    <row r="54" spans="1:22" hidden="1">
      <c r="A54" s="172"/>
      <c r="B54" s="173" t="s">
        <v>844</v>
      </c>
      <c r="C54" s="174"/>
      <c r="D54" s="175"/>
      <c r="E54" s="164"/>
      <c r="F54" s="199" t="str">
        <f t="shared" si="9"/>
        <v/>
      </c>
      <c r="G54" s="176"/>
      <c r="H54" s="200" t="str">
        <f t="shared" si="10"/>
        <v/>
      </c>
      <c r="I54" s="177"/>
      <c r="J54" s="201" t="str">
        <f t="shared" si="2"/>
        <v/>
      </c>
      <c r="L54" s="200" t="str">
        <f t="shared" si="3"/>
        <v/>
      </c>
      <c r="M54" s="533"/>
      <c r="N54" s="201" t="str">
        <f t="shared" si="4"/>
        <v/>
      </c>
      <c r="P54" s="200" t="str">
        <f t="shared" si="5"/>
        <v/>
      </c>
      <c r="R54" s="201" t="str">
        <f t="shared" si="6"/>
        <v/>
      </c>
      <c r="T54" s="202" t="str">
        <f t="shared" si="7"/>
        <v/>
      </c>
      <c r="V54" s="201" t="str">
        <f t="shared" si="8"/>
        <v/>
      </c>
    </row>
    <row r="55" spans="1:22" hidden="1">
      <c r="A55" s="172"/>
      <c r="B55" s="173" t="s">
        <v>845</v>
      </c>
      <c r="C55" s="174"/>
      <c r="D55" s="175"/>
      <c r="E55" s="164"/>
      <c r="F55" s="199" t="str">
        <f t="shared" si="9"/>
        <v/>
      </c>
      <c r="G55" s="176"/>
      <c r="H55" s="200" t="str">
        <f t="shared" si="10"/>
        <v/>
      </c>
      <c r="I55" s="177"/>
      <c r="J55" s="201" t="str">
        <f t="shared" si="2"/>
        <v/>
      </c>
      <c r="L55" s="200" t="str">
        <f t="shared" si="3"/>
        <v/>
      </c>
      <c r="M55" s="526"/>
      <c r="N55" s="201" t="str">
        <f t="shared" si="4"/>
        <v/>
      </c>
      <c r="P55" s="200" t="str">
        <f t="shared" si="5"/>
        <v/>
      </c>
      <c r="R55" s="201" t="str">
        <f t="shared" si="6"/>
        <v/>
      </c>
      <c r="T55" s="202" t="str">
        <f t="shared" si="7"/>
        <v/>
      </c>
      <c r="V55" s="201" t="str">
        <f t="shared" si="8"/>
        <v/>
      </c>
    </row>
    <row r="56" spans="1:22" hidden="1">
      <c r="A56" s="172"/>
      <c r="B56" s="173" t="s">
        <v>846</v>
      </c>
      <c r="C56" s="174"/>
      <c r="D56" s="175"/>
      <c r="E56" s="164"/>
      <c r="F56" s="199" t="str">
        <f t="shared" si="9"/>
        <v/>
      </c>
      <c r="G56" s="176"/>
      <c r="H56" s="200" t="str">
        <f t="shared" si="10"/>
        <v/>
      </c>
      <c r="I56" s="177"/>
      <c r="J56" s="201" t="str">
        <f t="shared" si="2"/>
        <v/>
      </c>
      <c r="L56" s="200" t="str">
        <f t="shared" si="3"/>
        <v/>
      </c>
      <c r="M56" s="526"/>
      <c r="N56" s="201" t="str">
        <f t="shared" si="4"/>
        <v/>
      </c>
      <c r="P56" s="200" t="str">
        <f t="shared" si="5"/>
        <v/>
      </c>
      <c r="R56" s="201" t="str">
        <f t="shared" si="6"/>
        <v/>
      </c>
      <c r="T56" s="202" t="str">
        <f t="shared" si="7"/>
        <v/>
      </c>
      <c r="V56" s="201" t="str">
        <f t="shared" si="8"/>
        <v/>
      </c>
    </row>
    <row r="57" spans="1:22" hidden="1">
      <c r="A57" s="172"/>
      <c r="B57" s="173" t="s">
        <v>847</v>
      </c>
      <c r="C57" s="174"/>
      <c r="D57" s="175"/>
      <c r="E57" s="164"/>
      <c r="F57" s="199" t="str">
        <f t="shared" si="9"/>
        <v/>
      </c>
      <c r="G57" s="176"/>
      <c r="H57" s="200" t="str">
        <f t="shared" si="10"/>
        <v/>
      </c>
      <c r="I57" s="177"/>
      <c r="J57" s="201" t="str">
        <f t="shared" si="2"/>
        <v/>
      </c>
      <c r="L57" s="200" t="str">
        <f t="shared" si="3"/>
        <v/>
      </c>
      <c r="M57" s="526"/>
      <c r="N57" s="201" t="str">
        <f t="shared" si="4"/>
        <v/>
      </c>
      <c r="P57" s="200" t="str">
        <f t="shared" si="5"/>
        <v/>
      </c>
      <c r="R57" s="201" t="str">
        <f t="shared" si="6"/>
        <v/>
      </c>
      <c r="T57" s="202" t="str">
        <f t="shared" si="7"/>
        <v/>
      </c>
      <c r="V57" s="201" t="str">
        <f t="shared" si="8"/>
        <v/>
      </c>
    </row>
    <row r="58" spans="1:22" hidden="1">
      <c r="A58" s="172"/>
      <c r="B58" s="173" t="s">
        <v>848</v>
      </c>
      <c r="C58" s="174"/>
      <c r="D58" s="175"/>
      <c r="E58" s="164"/>
      <c r="F58" s="199" t="str">
        <f t="shared" si="9"/>
        <v/>
      </c>
      <c r="G58" s="176"/>
      <c r="H58" s="200" t="str">
        <f t="shared" si="10"/>
        <v/>
      </c>
      <c r="I58" s="177"/>
      <c r="J58" s="201" t="str">
        <f t="shared" si="2"/>
        <v/>
      </c>
      <c r="L58" s="200" t="str">
        <f t="shared" si="3"/>
        <v/>
      </c>
      <c r="M58" s="526"/>
      <c r="N58" s="201" t="str">
        <f t="shared" si="4"/>
        <v/>
      </c>
      <c r="P58" s="200" t="str">
        <f t="shared" si="5"/>
        <v/>
      </c>
      <c r="R58" s="201" t="str">
        <f t="shared" si="6"/>
        <v/>
      </c>
      <c r="T58" s="202" t="str">
        <f t="shared" si="7"/>
        <v/>
      </c>
      <c r="V58" s="201" t="str">
        <f t="shared" si="8"/>
        <v/>
      </c>
    </row>
    <row r="59" spans="1:22" hidden="1">
      <c r="A59" s="172"/>
      <c r="B59" s="173" t="s">
        <v>849</v>
      </c>
      <c r="C59" s="174"/>
      <c r="D59" s="175"/>
      <c r="E59" s="164"/>
      <c r="F59" s="199" t="str">
        <f t="shared" si="9"/>
        <v/>
      </c>
      <c r="G59" s="176"/>
      <c r="H59" s="200" t="str">
        <f t="shared" si="10"/>
        <v/>
      </c>
      <c r="I59" s="177"/>
      <c r="J59" s="201" t="str">
        <f t="shared" si="2"/>
        <v/>
      </c>
      <c r="L59" s="200" t="str">
        <f t="shared" si="3"/>
        <v/>
      </c>
      <c r="M59" s="527"/>
      <c r="N59" s="201" t="str">
        <f t="shared" si="4"/>
        <v/>
      </c>
      <c r="P59" s="200" t="str">
        <f t="shared" si="5"/>
        <v/>
      </c>
      <c r="R59" s="201" t="str">
        <f t="shared" si="6"/>
        <v/>
      </c>
      <c r="T59" s="202" t="str">
        <f t="shared" si="7"/>
        <v/>
      </c>
      <c r="V59" s="201" t="str">
        <f t="shared" si="8"/>
        <v/>
      </c>
    </row>
    <row r="60" spans="1:22" hidden="1">
      <c r="A60" s="172"/>
      <c r="B60" s="173" t="s">
        <v>850</v>
      </c>
      <c r="C60" s="174"/>
      <c r="D60" s="175"/>
      <c r="E60" s="164"/>
      <c r="F60" s="199" t="str">
        <f t="shared" si="9"/>
        <v/>
      </c>
      <c r="G60" s="176"/>
      <c r="H60" s="200" t="str">
        <f t="shared" si="10"/>
        <v/>
      </c>
      <c r="I60" s="177"/>
      <c r="J60" s="201" t="str">
        <f t="shared" si="2"/>
        <v/>
      </c>
      <c r="L60" s="200" t="str">
        <f t="shared" si="3"/>
        <v/>
      </c>
      <c r="M60" s="527"/>
      <c r="N60" s="201" t="str">
        <f t="shared" si="4"/>
        <v/>
      </c>
      <c r="P60" s="200" t="str">
        <f t="shared" si="5"/>
        <v/>
      </c>
      <c r="R60" s="201" t="str">
        <f t="shared" si="6"/>
        <v/>
      </c>
      <c r="T60" s="202" t="str">
        <f t="shared" si="7"/>
        <v/>
      </c>
      <c r="V60" s="201" t="str">
        <f t="shared" si="8"/>
        <v/>
      </c>
    </row>
    <row r="61" spans="1:22" hidden="1">
      <c r="A61" s="172"/>
      <c r="B61" s="173" t="s">
        <v>851</v>
      </c>
      <c r="C61" s="174"/>
      <c r="D61" s="175"/>
      <c r="E61" s="164"/>
      <c r="F61" s="199" t="str">
        <f t="shared" si="9"/>
        <v/>
      </c>
      <c r="G61" s="176"/>
      <c r="H61" s="200" t="str">
        <f t="shared" si="10"/>
        <v/>
      </c>
      <c r="I61" s="177"/>
      <c r="J61" s="201" t="str">
        <f t="shared" si="2"/>
        <v/>
      </c>
      <c r="L61" s="200" t="str">
        <f t="shared" si="3"/>
        <v/>
      </c>
      <c r="M61" s="527"/>
      <c r="N61" s="201" t="str">
        <f t="shared" si="4"/>
        <v/>
      </c>
      <c r="P61" s="200" t="str">
        <f t="shared" si="5"/>
        <v/>
      </c>
      <c r="R61" s="201" t="str">
        <f t="shared" si="6"/>
        <v/>
      </c>
      <c r="T61" s="202" t="str">
        <f t="shared" si="7"/>
        <v/>
      </c>
      <c r="V61" s="201" t="str">
        <f t="shared" si="8"/>
        <v/>
      </c>
    </row>
    <row r="62" spans="1:22" hidden="1">
      <c r="A62" s="172"/>
      <c r="B62" s="173" t="s">
        <v>852</v>
      </c>
      <c r="C62" s="174"/>
      <c r="D62" s="175"/>
      <c r="E62" s="164"/>
      <c r="F62" s="199" t="str">
        <f t="shared" si="9"/>
        <v/>
      </c>
      <c r="G62" s="176"/>
      <c r="H62" s="200" t="str">
        <f t="shared" si="10"/>
        <v/>
      </c>
      <c r="I62" s="177"/>
      <c r="J62" s="201" t="str">
        <f t="shared" si="2"/>
        <v/>
      </c>
      <c r="L62" s="200" t="str">
        <f t="shared" si="3"/>
        <v/>
      </c>
      <c r="M62" s="527"/>
      <c r="N62" s="201" t="str">
        <f t="shared" si="4"/>
        <v/>
      </c>
      <c r="P62" s="200" t="str">
        <f t="shared" si="5"/>
        <v/>
      </c>
      <c r="R62" s="201" t="str">
        <f t="shared" si="6"/>
        <v/>
      </c>
      <c r="T62" s="202" t="str">
        <f t="shared" si="7"/>
        <v/>
      </c>
      <c r="V62" s="201" t="str">
        <f t="shared" si="8"/>
        <v/>
      </c>
    </row>
    <row r="63" spans="1:22" hidden="1">
      <c r="A63" s="172"/>
      <c r="B63" s="173" t="s">
        <v>853</v>
      </c>
      <c r="C63" s="174"/>
      <c r="D63" s="175"/>
      <c r="E63" s="164"/>
      <c r="F63" s="199" t="str">
        <f t="shared" si="9"/>
        <v/>
      </c>
      <c r="G63" s="176"/>
      <c r="H63" s="200" t="str">
        <f t="shared" si="10"/>
        <v/>
      </c>
      <c r="I63" s="177"/>
      <c r="J63" s="201" t="str">
        <f t="shared" si="2"/>
        <v/>
      </c>
      <c r="L63" s="200" t="str">
        <f t="shared" si="3"/>
        <v/>
      </c>
      <c r="M63" s="527"/>
      <c r="N63" s="201" t="str">
        <f t="shared" si="4"/>
        <v/>
      </c>
      <c r="P63" s="200" t="str">
        <f t="shared" si="5"/>
        <v/>
      </c>
      <c r="R63" s="201" t="str">
        <f t="shared" si="6"/>
        <v/>
      </c>
      <c r="T63" s="202" t="str">
        <f t="shared" si="7"/>
        <v/>
      </c>
      <c r="V63" s="201" t="str">
        <f t="shared" si="8"/>
        <v/>
      </c>
    </row>
    <row r="64" spans="1:22" hidden="1">
      <c r="A64" s="172"/>
      <c r="B64" s="173" t="s">
        <v>854</v>
      </c>
      <c r="C64" s="174"/>
      <c r="D64" s="175"/>
      <c r="E64" s="164"/>
      <c r="F64" s="199" t="str">
        <f t="shared" si="9"/>
        <v/>
      </c>
      <c r="G64" s="176"/>
      <c r="H64" s="200" t="str">
        <f t="shared" si="10"/>
        <v/>
      </c>
      <c r="I64" s="177"/>
      <c r="J64" s="201" t="str">
        <f t="shared" si="2"/>
        <v/>
      </c>
      <c r="L64" s="200" t="str">
        <f t="shared" si="3"/>
        <v/>
      </c>
      <c r="M64" s="527"/>
      <c r="N64" s="201" t="str">
        <f t="shared" si="4"/>
        <v/>
      </c>
      <c r="P64" s="200" t="str">
        <f t="shared" si="5"/>
        <v/>
      </c>
      <c r="R64" s="201" t="str">
        <f t="shared" si="6"/>
        <v/>
      </c>
      <c r="T64" s="202" t="str">
        <f t="shared" si="7"/>
        <v/>
      </c>
      <c r="V64" s="201" t="str">
        <f t="shared" si="8"/>
        <v/>
      </c>
    </row>
    <row r="65" spans="1:22" hidden="1">
      <c r="A65" s="172"/>
      <c r="B65" s="173" t="s">
        <v>855</v>
      </c>
      <c r="C65" s="174"/>
      <c r="D65" s="175"/>
      <c r="E65" s="164"/>
      <c r="F65" s="199" t="str">
        <f t="shared" si="9"/>
        <v/>
      </c>
      <c r="G65" s="176"/>
      <c r="H65" s="200" t="str">
        <f t="shared" si="10"/>
        <v/>
      </c>
      <c r="I65" s="177"/>
      <c r="J65" s="201" t="str">
        <f t="shared" si="2"/>
        <v/>
      </c>
      <c r="L65" s="200" t="str">
        <f t="shared" si="3"/>
        <v/>
      </c>
      <c r="M65" s="527"/>
      <c r="N65" s="201" t="str">
        <f t="shared" si="4"/>
        <v/>
      </c>
      <c r="P65" s="200" t="str">
        <f t="shared" si="5"/>
        <v/>
      </c>
      <c r="R65" s="201" t="str">
        <f t="shared" si="6"/>
        <v/>
      </c>
      <c r="T65" s="202" t="str">
        <f t="shared" si="7"/>
        <v/>
      </c>
      <c r="V65" s="201" t="str">
        <f t="shared" si="8"/>
        <v/>
      </c>
    </row>
    <row r="66" spans="1:22" hidden="1">
      <c r="A66" s="172"/>
      <c r="B66" s="173" t="s">
        <v>856</v>
      </c>
      <c r="C66" s="174"/>
      <c r="D66" s="175"/>
      <c r="E66" s="164"/>
      <c r="F66" s="199" t="str">
        <f t="shared" si="9"/>
        <v/>
      </c>
      <c r="G66" s="176"/>
      <c r="H66" s="200" t="str">
        <f t="shared" si="10"/>
        <v/>
      </c>
      <c r="I66" s="177"/>
      <c r="J66" s="201" t="str">
        <f t="shared" si="2"/>
        <v/>
      </c>
      <c r="L66" s="200" t="str">
        <f t="shared" si="3"/>
        <v/>
      </c>
      <c r="M66" s="527"/>
      <c r="N66" s="201" t="str">
        <f t="shared" si="4"/>
        <v/>
      </c>
      <c r="P66" s="200" t="str">
        <f t="shared" si="5"/>
        <v/>
      </c>
      <c r="R66" s="201" t="str">
        <f t="shared" si="6"/>
        <v/>
      </c>
      <c r="T66" s="202" t="str">
        <f t="shared" si="7"/>
        <v/>
      </c>
      <c r="V66" s="201" t="str">
        <f t="shared" si="8"/>
        <v/>
      </c>
    </row>
    <row r="67" spans="1:22">
      <c r="A67" s="172">
        <v>1</v>
      </c>
      <c r="B67" s="173" t="s">
        <v>857</v>
      </c>
      <c r="C67" s="174"/>
      <c r="D67" s="175"/>
      <c r="E67" s="623">
        <f>H67</f>
        <v>2242500</v>
      </c>
      <c r="F67" s="199" t="str">
        <f t="shared" si="9"/>
        <v>*</v>
      </c>
      <c r="G67" s="176">
        <f>443621+169796+1965719+20000</f>
        <v>2599136</v>
      </c>
      <c r="H67" s="200">
        <v>2242500</v>
      </c>
      <c r="I67" s="177">
        <v>2150476</v>
      </c>
      <c r="J67" s="201">
        <f>2632900+32500</f>
        <v>2665400</v>
      </c>
      <c r="K67" s="136">
        <f>1880190+243000+82549+24975+72549</f>
        <v>2303263</v>
      </c>
      <c r="L67" s="523" t="str">
        <f t="shared" si="3"/>
        <v/>
      </c>
      <c r="M67" s="527"/>
      <c r="N67" s="201" t="str">
        <f t="shared" si="4"/>
        <v/>
      </c>
      <c r="P67" s="200" t="str">
        <f t="shared" si="5"/>
        <v/>
      </c>
      <c r="Q67" s="140">
        <v>4044273</v>
      </c>
      <c r="R67" s="201">
        <v>2295265</v>
      </c>
      <c r="S67" s="129">
        <v>1976530</v>
      </c>
      <c r="T67" s="202" t="str">
        <f t="shared" si="7"/>
        <v/>
      </c>
      <c r="V67" s="201" t="str">
        <f t="shared" si="8"/>
        <v/>
      </c>
    </row>
    <row r="68" spans="1:22" hidden="1">
      <c r="A68" s="172"/>
      <c r="B68" s="173" t="s">
        <v>858</v>
      </c>
      <c r="C68" s="174"/>
      <c r="D68" s="175"/>
      <c r="E68" s="164"/>
      <c r="F68" s="199" t="str">
        <f t="shared" si="9"/>
        <v/>
      </c>
      <c r="G68" s="176"/>
      <c r="H68" s="200" t="str">
        <f t="shared" si="10"/>
        <v/>
      </c>
      <c r="I68" s="177"/>
      <c r="J68" s="201" t="str">
        <f t="shared" si="2"/>
        <v/>
      </c>
      <c r="L68" s="200" t="str">
        <f t="shared" si="3"/>
        <v/>
      </c>
      <c r="M68" s="527"/>
      <c r="N68" s="201" t="str">
        <f t="shared" si="4"/>
        <v/>
      </c>
      <c r="P68" s="200" t="str">
        <f t="shared" si="5"/>
        <v/>
      </c>
      <c r="R68" s="201" t="str">
        <f t="shared" si="6"/>
        <v/>
      </c>
      <c r="T68" s="202" t="str">
        <f t="shared" si="7"/>
        <v/>
      </c>
      <c r="V68" s="201" t="str">
        <f t="shared" si="8"/>
        <v/>
      </c>
    </row>
    <row r="69" spans="1:22" hidden="1">
      <c r="A69" s="172"/>
      <c r="B69" s="173" t="s">
        <v>859</v>
      </c>
      <c r="C69" s="174"/>
      <c r="D69" s="175"/>
      <c r="E69" s="164"/>
      <c r="F69" s="199" t="str">
        <f t="shared" si="9"/>
        <v/>
      </c>
      <c r="G69" s="176"/>
      <c r="H69" s="200" t="str">
        <f t="shared" si="10"/>
        <v/>
      </c>
      <c r="I69" s="177"/>
      <c r="J69" s="201" t="str">
        <f t="shared" si="2"/>
        <v/>
      </c>
      <c r="L69" s="200" t="str">
        <f t="shared" si="3"/>
        <v/>
      </c>
      <c r="M69" s="527"/>
      <c r="N69" s="201" t="str">
        <f t="shared" si="4"/>
        <v/>
      </c>
      <c r="P69" s="200" t="str">
        <f t="shared" si="5"/>
        <v/>
      </c>
      <c r="R69" s="201" t="str">
        <f t="shared" si="6"/>
        <v/>
      </c>
      <c r="T69" s="202" t="str">
        <f t="shared" si="7"/>
        <v/>
      </c>
      <c r="V69" s="201" t="str">
        <f t="shared" si="8"/>
        <v/>
      </c>
    </row>
    <row r="70" spans="1:22" hidden="1">
      <c r="A70" s="172"/>
      <c r="B70" s="173" t="s">
        <v>860</v>
      </c>
      <c r="C70" s="174"/>
      <c r="D70" s="175"/>
      <c r="E70" s="164"/>
      <c r="F70" s="199" t="str">
        <f t="shared" si="9"/>
        <v/>
      </c>
      <c r="G70" s="176"/>
      <c r="H70" s="200" t="str">
        <f t="shared" si="10"/>
        <v/>
      </c>
      <c r="I70" s="177"/>
      <c r="J70" s="201" t="str">
        <f t="shared" si="2"/>
        <v/>
      </c>
      <c r="L70" s="200" t="str">
        <f t="shared" si="3"/>
        <v/>
      </c>
      <c r="M70" s="527"/>
      <c r="N70" s="201" t="str">
        <f t="shared" si="4"/>
        <v/>
      </c>
      <c r="P70" s="200" t="str">
        <f t="shared" si="5"/>
        <v/>
      </c>
      <c r="R70" s="201" t="str">
        <f t="shared" si="6"/>
        <v/>
      </c>
      <c r="T70" s="202" t="str">
        <f t="shared" si="7"/>
        <v/>
      </c>
      <c r="V70" s="201" t="str">
        <f t="shared" si="8"/>
        <v/>
      </c>
    </row>
    <row r="71" spans="1:22" hidden="1">
      <c r="A71" s="172"/>
      <c r="B71" s="173" t="s">
        <v>861</v>
      </c>
      <c r="C71" s="174"/>
      <c r="D71" s="175"/>
      <c r="E71" s="164"/>
      <c r="F71" s="199" t="str">
        <f t="shared" si="9"/>
        <v/>
      </c>
      <c r="G71" s="176"/>
      <c r="H71" s="200" t="str">
        <f t="shared" si="10"/>
        <v/>
      </c>
      <c r="I71" s="177"/>
      <c r="J71" s="201" t="str">
        <f t="shared" si="2"/>
        <v/>
      </c>
      <c r="L71" s="200" t="str">
        <f t="shared" si="3"/>
        <v/>
      </c>
      <c r="M71" s="527"/>
      <c r="N71" s="201" t="str">
        <f t="shared" si="4"/>
        <v/>
      </c>
      <c r="P71" s="200" t="str">
        <f t="shared" si="5"/>
        <v/>
      </c>
      <c r="R71" s="201" t="str">
        <f t="shared" si="6"/>
        <v/>
      </c>
      <c r="T71" s="202" t="str">
        <f t="shared" si="7"/>
        <v/>
      </c>
      <c r="V71" s="201" t="str">
        <f t="shared" si="8"/>
        <v/>
      </c>
    </row>
    <row r="72" spans="1:22" hidden="1">
      <c r="A72" s="172"/>
      <c r="B72" s="173" t="s">
        <v>862</v>
      </c>
      <c r="C72" s="174"/>
      <c r="D72" s="175"/>
      <c r="E72" s="164"/>
      <c r="F72" s="199" t="str">
        <f t="shared" si="9"/>
        <v/>
      </c>
      <c r="G72" s="176"/>
      <c r="H72" s="200" t="str">
        <f t="shared" si="10"/>
        <v/>
      </c>
      <c r="I72" s="177"/>
      <c r="J72" s="201" t="str">
        <f t="shared" si="2"/>
        <v/>
      </c>
      <c r="L72" s="200" t="str">
        <f t="shared" si="3"/>
        <v/>
      </c>
      <c r="M72" s="527"/>
      <c r="N72" s="201" t="str">
        <f t="shared" si="4"/>
        <v/>
      </c>
      <c r="P72" s="200" t="str">
        <f t="shared" si="5"/>
        <v/>
      </c>
      <c r="R72" s="201" t="str">
        <f t="shared" si="6"/>
        <v/>
      </c>
      <c r="T72" s="202" t="str">
        <f t="shared" si="7"/>
        <v/>
      </c>
      <c r="V72" s="201" t="str">
        <f t="shared" si="8"/>
        <v/>
      </c>
    </row>
    <row r="73" spans="1:22" hidden="1">
      <c r="A73" s="172"/>
      <c r="B73" s="173" t="s">
        <v>863</v>
      </c>
      <c r="C73" s="174"/>
      <c r="D73" s="175"/>
      <c r="E73" s="164"/>
      <c r="F73" s="199" t="str">
        <f t="shared" si="9"/>
        <v/>
      </c>
      <c r="G73" s="176"/>
      <c r="H73" s="200" t="str">
        <f t="shared" si="10"/>
        <v/>
      </c>
      <c r="I73" s="177"/>
      <c r="J73" s="201" t="str">
        <f t="shared" si="2"/>
        <v/>
      </c>
      <c r="L73" s="200" t="str">
        <f t="shared" si="3"/>
        <v/>
      </c>
      <c r="M73" s="527"/>
      <c r="N73" s="201" t="str">
        <f t="shared" si="4"/>
        <v/>
      </c>
      <c r="P73" s="200" t="str">
        <f t="shared" si="5"/>
        <v/>
      </c>
      <c r="R73" s="201" t="str">
        <f t="shared" si="6"/>
        <v/>
      </c>
      <c r="T73" s="202" t="str">
        <f t="shared" si="7"/>
        <v/>
      </c>
      <c r="V73" s="201" t="str">
        <f t="shared" si="8"/>
        <v/>
      </c>
    </row>
    <row r="74" spans="1:22" hidden="1">
      <c r="A74" s="172"/>
      <c r="B74" s="173" t="s">
        <v>864</v>
      </c>
      <c r="C74" s="174"/>
      <c r="D74" s="175"/>
      <c r="E74" s="164"/>
      <c r="F74" s="199" t="str">
        <f t="shared" si="9"/>
        <v/>
      </c>
      <c r="G74" s="176"/>
      <c r="H74" s="200" t="str">
        <f t="shared" si="10"/>
        <v/>
      </c>
      <c r="I74" s="177"/>
      <c r="J74" s="201" t="str">
        <f t="shared" si="2"/>
        <v/>
      </c>
      <c r="L74" s="200" t="str">
        <f t="shared" si="3"/>
        <v/>
      </c>
      <c r="M74" s="527"/>
      <c r="N74" s="201" t="str">
        <f t="shared" si="4"/>
        <v/>
      </c>
      <c r="P74" s="200" t="str">
        <f t="shared" si="5"/>
        <v/>
      </c>
      <c r="R74" s="201" t="str">
        <f t="shared" si="6"/>
        <v/>
      </c>
      <c r="T74" s="202" t="str">
        <f t="shared" si="7"/>
        <v/>
      </c>
      <c r="V74" s="201" t="str">
        <f t="shared" si="8"/>
        <v/>
      </c>
    </row>
    <row r="75" spans="1:22" hidden="1">
      <c r="A75" s="172"/>
      <c r="B75" s="173" t="s">
        <v>865</v>
      </c>
      <c r="C75" s="174"/>
      <c r="D75" s="175"/>
      <c r="E75" s="164"/>
      <c r="F75" s="199" t="str">
        <f t="shared" ref="F75:F106" si="11">IF($F$9="*",IF(E75&gt;0,"*",""),"")</f>
        <v/>
      </c>
      <c r="G75" s="176"/>
      <c r="H75" s="200" t="str">
        <f t="shared" ref="H75:H106" si="12">IF($H$9="*",IF(G75&gt;0,"*",""),"")</f>
        <v/>
      </c>
      <c r="I75" s="177"/>
      <c r="J75" s="201" t="str">
        <f t="shared" si="2"/>
        <v/>
      </c>
      <c r="L75" s="200" t="str">
        <f t="shared" si="3"/>
        <v/>
      </c>
      <c r="M75" s="527"/>
      <c r="N75" s="201" t="str">
        <f t="shared" si="4"/>
        <v/>
      </c>
      <c r="P75" s="200" t="str">
        <f t="shared" si="5"/>
        <v/>
      </c>
      <c r="R75" s="201" t="str">
        <f t="shared" si="6"/>
        <v/>
      </c>
      <c r="T75" s="202" t="str">
        <f t="shared" si="7"/>
        <v/>
      </c>
      <c r="V75" s="201" t="str">
        <f t="shared" si="8"/>
        <v/>
      </c>
    </row>
    <row r="76" spans="1:22" hidden="1">
      <c r="A76" s="172"/>
      <c r="B76" s="173" t="s">
        <v>866</v>
      </c>
      <c r="C76" s="174"/>
      <c r="D76" s="175"/>
      <c r="E76" s="164"/>
      <c r="F76" s="199" t="str">
        <f t="shared" si="11"/>
        <v/>
      </c>
      <c r="G76" s="176"/>
      <c r="H76" s="200" t="str">
        <f t="shared" si="12"/>
        <v/>
      </c>
      <c r="I76" s="177"/>
      <c r="J76" s="201" t="str">
        <f t="shared" ref="J76:J139" si="13">IF($J$9="*",IF(I76&gt;0,"*",""),"")</f>
        <v/>
      </c>
      <c r="L76" s="200" t="str">
        <f t="shared" ref="L76:L139" si="14">IF($L$9="*",IF(K76&gt;0,"*",""),"")</f>
        <v/>
      </c>
      <c r="M76" s="527"/>
      <c r="N76" s="201" t="str">
        <f t="shared" ref="N76:N139" si="15">IF($N$9="*",IF(M76&gt;0,"*",""),"")</f>
        <v/>
      </c>
      <c r="P76" s="200" t="str">
        <f t="shared" ref="P76:P139" si="16">IF($P$9="*",IF(O76&gt;0,"*",""),"")</f>
        <v/>
      </c>
      <c r="R76" s="201" t="str">
        <f t="shared" ref="R76:R139" si="17">IF($R$9="*",IF(Q76&gt;0,"*",""),"")</f>
        <v/>
      </c>
      <c r="T76" s="202" t="str">
        <f t="shared" ref="T76:T139" si="18">IF($T$9="*",IF(S76&gt;0,"*",""),"")</f>
        <v/>
      </c>
      <c r="V76" s="201" t="str">
        <f t="shared" ref="V76:V139" si="19">IF($V$9="*",IF(U76&gt;0,"*",""),"")</f>
        <v/>
      </c>
    </row>
    <row r="77" spans="1:22" hidden="1">
      <c r="A77" s="172"/>
      <c r="B77" s="173" t="s">
        <v>867</v>
      </c>
      <c r="C77" s="174"/>
      <c r="D77" s="175"/>
      <c r="E77" s="164"/>
      <c r="F77" s="199" t="str">
        <f t="shared" si="11"/>
        <v/>
      </c>
      <c r="G77" s="176"/>
      <c r="H77" s="200" t="str">
        <f t="shared" si="12"/>
        <v/>
      </c>
      <c r="I77" s="177"/>
      <c r="J77" s="201" t="str">
        <f t="shared" si="13"/>
        <v/>
      </c>
      <c r="L77" s="200" t="str">
        <f t="shared" si="14"/>
        <v/>
      </c>
      <c r="M77" s="527"/>
      <c r="N77" s="201" t="str">
        <f t="shared" si="15"/>
        <v/>
      </c>
      <c r="P77" s="200" t="str">
        <f t="shared" si="16"/>
        <v/>
      </c>
      <c r="R77" s="201" t="str">
        <f t="shared" si="17"/>
        <v/>
      </c>
      <c r="T77" s="202" t="str">
        <f t="shared" si="18"/>
        <v/>
      </c>
      <c r="V77" s="201" t="str">
        <f t="shared" si="19"/>
        <v/>
      </c>
    </row>
    <row r="78" spans="1:22" hidden="1">
      <c r="A78" s="172"/>
      <c r="B78" s="173" t="s">
        <v>868</v>
      </c>
      <c r="C78" s="174"/>
      <c r="D78" s="175"/>
      <c r="E78" s="164"/>
      <c r="F78" s="199" t="str">
        <f t="shared" si="11"/>
        <v/>
      </c>
      <c r="G78" s="176"/>
      <c r="H78" s="200" t="str">
        <f t="shared" si="12"/>
        <v/>
      </c>
      <c r="I78" s="177"/>
      <c r="J78" s="201" t="str">
        <f t="shared" si="13"/>
        <v/>
      </c>
      <c r="L78" s="200" t="str">
        <f t="shared" si="14"/>
        <v/>
      </c>
      <c r="M78" s="527"/>
      <c r="N78" s="201" t="str">
        <f t="shared" si="15"/>
        <v/>
      </c>
      <c r="P78" s="200" t="str">
        <f t="shared" si="16"/>
        <v/>
      </c>
      <c r="R78" s="201" t="str">
        <f t="shared" si="17"/>
        <v/>
      </c>
      <c r="T78" s="202" t="str">
        <f t="shared" si="18"/>
        <v/>
      </c>
      <c r="V78" s="201" t="str">
        <f t="shared" si="19"/>
        <v/>
      </c>
    </row>
    <row r="79" spans="1:22" hidden="1">
      <c r="A79" s="172"/>
      <c r="B79" s="173" t="s">
        <v>869</v>
      </c>
      <c r="C79" s="174"/>
      <c r="D79" s="175"/>
      <c r="E79" s="164"/>
      <c r="F79" s="199" t="str">
        <f t="shared" si="11"/>
        <v/>
      </c>
      <c r="G79" s="176"/>
      <c r="H79" s="200" t="str">
        <f t="shared" si="12"/>
        <v/>
      </c>
      <c r="I79" s="177"/>
      <c r="J79" s="201" t="str">
        <f t="shared" si="13"/>
        <v/>
      </c>
      <c r="L79" s="200" t="str">
        <f t="shared" si="14"/>
        <v/>
      </c>
      <c r="M79" s="527"/>
      <c r="N79" s="201" t="str">
        <f t="shared" si="15"/>
        <v/>
      </c>
      <c r="P79" s="200" t="str">
        <f t="shared" si="16"/>
        <v/>
      </c>
      <c r="R79" s="201" t="str">
        <f t="shared" si="17"/>
        <v/>
      </c>
      <c r="T79" s="202" t="str">
        <f t="shared" si="18"/>
        <v/>
      </c>
      <c r="V79" s="201" t="str">
        <f t="shared" si="19"/>
        <v/>
      </c>
    </row>
    <row r="80" spans="1:22" hidden="1">
      <c r="A80" s="172"/>
      <c r="B80" s="173" t="s">
        <v>870</v>
      </c>
      <c r="C80" s="174"/>
      <c r="D80" s="175"/>
      <c r="E80" s="164"/>
      <c r="F80" s="199" t="str">
        <f t="shared" si="11"/>
        <v/>
      </c>
      <c r="G80" s="176"/>
      <c r="H80" s="200" t="str">
        <f t="shared" si="12"/>
        <v/>
      </c>
      <c r="I80" s="177"/>
      <c r="J80" s="201" t="str">
        <f t="shared" si="13"/>
        <v/>
      </c>
      <c r="L80" s="200" t="str">
        <f t="shared" si="14"/>
        <v/>
      </c>
      <c r="M80" s="527"/>
      <c r="N80" s="201" t="str">
        <f t="shared" si="15"/>
        <v/>
      </c>
      <c r="P80" s="200" t="str">
        <f t="shared" si="16"/>
        <v/>
      </c>
      <c r="R80" s="201" t="str">
        <f t="shared" si="17"/>
        <v/>
      </c>
      <c r="T80" s="202" t="str">
        <f t="shared" si="18"/>
        <v/>
      </c>
      <c r="V80" s="201" t="str">
        <f t="shared" si="19"/>
        <v/>
      </c>
    </row>
    <row r="81" spans="1:22" hidden="1">
      <c r="A81" s="172"/>
      <c r="B81" s="173" t="s">
        <v>871</v>
      </c>
      <c r="C81" s="174"/>
      <c r="D81" s="175"/>
      <c r="E81" s="164"/>
      <c r="F81" s="199" t="str">
        <f t="shared" si="11"/>
        <v/>
      </c>
      <c r="G81" s="176"/>
      <c r="H81" s="200" t="str">
        <f t="shared" si="12"/>
        <v/>
      </c>
      <c r="I81" s="177"/>
      <c r="J81" s="201" t="str">
        <f t="shared" si="13"/>
        <v/>
      </c>
      <c r="L81" s="200" t="str">
        <f t="shared" si="14"/>
        <v/>
      </c>
      <c r="M81" s="527"/>
      <c r="N81" s="201" t="str">
        <f t="shared" si="15"/>
        <v/>
      </c>
      <c r="P81" s="200" t="str">
        <f t="shared" si="16"/>
        <v/>
      </c>
      <c r="R81" s="201" t="str">
        <f t="shared" si="17"/>
        <v/>
      </c>
      <c r="T81" s="202" t="str">
        <f t="shared" si="18"/>
        <v/>
      </c>
      <c r="V81" s="201" t="str">
        <f t="shared" si="19"/>
        <v/>
      </c>
    </row>
    <row r="82" spans="1:22" hidden="1">
      <c r="A82" s="172"/>
      <c r="B82" s="173" t="s">
        <v>872</v>
      </c>
      <c r="C82" s="174"/>
      <c r="D82" s="175"/>
      <c r="E82" s="164"/>
      <c r="F82" s="199" t="str">
        <f t="shared" si="11"/>
        <v/>
      </c>
      <c r="G82" s="176"/>
      <c r="H82" s="200" t="str">
        <f t="shared" si="12"/>
        <v/>
      </c>
      <c r="I82" s="177"/>
      <c r="J82" s="201" t="str">
        <f t="shared" si="13"/>
        <v/>
      </c>
      <c r="L82" s="200" t="str">
        <f t="shared" si="14"/>
        <v/>
      </c>
      <c r="M82" s="527"/>
      <c r="N82" s="201" t="str">
        <f t="shared" si="15"/>
        <v/>
      </c>
      <c r="P82" s="200" t="str">
        <f t="shared" si="16"/>
        <v/>
      </c>
      <c r="R82" s="201" t="str">
        <f t="shared" si="17"/>
        <v/>
      </c>
      <c r="T82" s="202" t="str">
        <f t="shared" si="18"/>
        <v/>
      </c>
      <c r="V82" s="201" t="str">
        <f t="shared" si="19"/>
        <v/>
      </c>
    </row>
    <row r="83" spans="1:22" hidden="1">
      <c r="A83" s="172"/>
      <c r="B83" s="173" t="s">
        <v>873</v>
      </c>
      <c r="C83" s="174"/>
      <c r="D83" s="175"/>
      <c r="E83" s="164"/>
      <c r="F83" s="199" t="str">
        <f t="shared" si="11"/>
        <v/>
      </c>
      <c r="G83" s="176"/>
      <c r="H83" s="200" t="str">
        <f t="shared" si="12"/>
        <v/>
      </c>
      <c r="I83" s="177"/>
      <c r="J83" s="201" t="str">
        <f t="shared" si="13"/>
        <v/>
      </c>
      <c r="L83" s="200" t="str">
        <f t="shared" si="14"/>
        <v/>
      </c>
      <c r="M83" s="527"/>
      <c r="N83" s="201" t="str">
        <f t="shared" si="15"/>
        <v/>
      </c>
      <c r="P83" s="200" t="str">
        <f t="shared" si="16"/>
        <v/>
      </c>
      <c r="R83" s="201" t="str">
        <f t="shared" si="17"/>
        <v/>
      </c>
      <c r="T83" s="202" t="str">
        <f t="shared" si="18"/>
        <v/>
      </c>
      <c r="V83" s="201" t="str">
        <f t="shared" si="19"/>
        <v/>
      </c>
    </row>
    <row r="84" spans="1:22" hidden="1">
      <c r="A84" s="172"/>
      <c r="B84" s="173" t="s">
        <v>874</v>
      </c>
      <c r="C84" s="174"/>
      <c r="D84" s="175"/>
      <c r="E84" s="164"/>
      <c r="F84" s="199" t="str">
        <f t="shared" si="11"/>
        <v/>
      </c>
      <c r="G84" s="176"/>
      <c r="H84" s="200" t="str">
        <f t="shared" si="12"/>
        <v/>
      </c>
      <c r="I84" s="177"/>
      <c r="J84" s="201" t="str">
        <f t="shared" si="13"/>
        <v/>
      </c>
      <c r="L84" s="200" t="str">
        <f t="shared" si="14"/>
        <v/>
      </c>
      <c r="M84" s="527"/>
      <c r="N84" s="201" t="str">
        <f t="shared" si="15"/>
        <v/>
      </c>
      <c r="P84" s="200" t="str">
        <f t="shared" si="16"/>
        <v/>
      </c>
      <c r="R84" s="201" t="str">
        <f t="shared" si="17"/>
        <v/>
      </c>
      <c r="T84" s="202" t="str">
        <f t="shared" si="18"/>
        <v/>
      </c>
      <c r="V84" s="201" t="str">
        <f t="shared" si="19"/>
        <v/>
      </c>
    </row>
    <row r="85" spans="1:22" hidden="1">
      <c r="A85" s="172"/>
      <c r="B85" s="173" t="s">
        <v>875</v>
      </c>
      <c r="C85" s="174"/>
      <c r="D85" s="175"/>
      <c r="E85" s="164"/>
      <c r="F85" s="199" t="str">
        <f t="shared" si="11"/>
        <v/>
      </c>
      <c r="G85" s="176"/>
      <c r="H85" s="200" t="str">
        <f t="shared" si="12"/>
        <v/>
      </c>
      <c r="I85" s="177"/>
      <c r="J85" s="201" t="str">
        <f t="shared" si="13"/>
        <v/>
      </c>
      <c r="L85" s="200" t="str">
        <f t="shared" si="14"/>
        <v/>
      </c>
      <c r="M85" s="527"/>
      <c r="N85" s="201" t="str">
        <f t="shared" si="15"/>
        <v/>
      </c>
      <c r="P85" s="200" t="str">
        <f t="shared" si="16"/>
        <v/>
      </c>
      <c r="R85" s="201" t="str">
        <f t="shared" si="17"/>
        <v/>
      </c>
      <c r="T85" s="202" t="str">
        <f t="shared" si="18"/>
        <v/>
      </c>
      <c r="V85" s="201" t="str">
        <f t="shared" si="19"/>
        <v/>
      </c>
    </row>
    <row r="86" spans="1:22" hidden="1">
      <c r="A86" s="172"/>
      <c r="B86" s="173" t="s">
        <v>876</v>
      </c>
      <c r="C86" s="174"/>
      <c r="D86" s="175"/>
      <c r="E86" s="164"/>
      <c r="F86" s="199" t="str">
        <f t="shared" si="11"/>
        <v/>
      </c>
      <c r="G86" s="176"/>
      <c r="H86" s="200" t="str">
        <f t="shared" si="12"/>
        <v/>
      </c>
      <c r="I86" s="177"/>
      <c r="J86" s="201" t="str">
        <f t="shared" si="13"/>
        <v/>
      </c>
      <c r="L86" s="200" t="str">
        <f t="shared" si="14"/>
        <v/>
      </c>
      <c r="M86" s="527"/>
      <c r="N86" s="201" t="str">
        <f t="shared" si="15"/>
        <v/>
      </c>
      <c r="P86" s="200" t="str">
        <f t="shared" si="16"/>
        <v/>
      </c>
      <c r="R86" s="201" t="str">
        <f t="shared" si="17"/>
        <v/>
      </c>
      <c r="T86" s="202" t="str">
        <f t="shared" si="18"/>
        <v/>
      </c>
      <c r="V86" s="201" t="str">
        <f t="shared" si="19"/>
        <v/>
      </c>
    </row>
    <row r="87" spans="1:22" hidden="1">
      <c r="A87" s="172"/>
      <c r="B87" s="173" t="s">
        <v>877</v>
      </c>
      <c r="C87" s="174"/>
      <c r="D87" s="175"/>
      <c r="E87" s="164"/>
      <c r="F87" s="199" t="str">
        <f t="shared" si="11"/>
        <v/>
      </c>
      <c r="G87" s="176"/>
      <c r="H87" s="200" t="str">
        <f t="shared" si="12"/>
        <v/>
      </c>
      <c r="I87" s="177"/>
      <c r="J87" s="201" t="str">
        <f t="shared" si="13"/>
        <v/>
      </c>
      <c r="L87" s="200" t="str">
        <f t="shared" si="14"/>
        <v/>
      </c>
      <c r="M87" s="527"/>
      <c r="N87" s="201" t="str">
        <f t="shared" si="15"/>
        <v/>
      </c>
      <c r="P87" s="200" t="str">
        <f t="shared" si="16"/>
        <v/>
      </c>
      <c r="R87" s="201" t="str">
        <f t="shared" si="17"/>
        <v/>
      </c>
      <c r="T87" s="202" t="str">
        <f t="shared" si="18"/>
        <v/>
      </c>
      <c r="V87" s="201" t="str">
        <f t="shared" si="19"/>
        <v/>
      </c>
    </row>
    <row r="88" spans="1:22" hidden="1">
      <c r="A88" s="172"/>
      <c r="B88" s="173" t="s">
        <v>878</v>
      </c>
      <c r="C88" s="174"/>
      <c r="D88" s="175"/>
      <c r="E88" s="164"/>
      <c r="F88" s="199" t="str">
        <f t="shared" si="11"/>
        <v/>
      </c>
      <c r="G88" s="176"/>
      <c r="H88" s="200" t="str">
        <f t="shared" si="12"/>
        <v/>
      </c>
      <c r="I88" s="177"/>
      <c r="J88" s="201" t="str">
        <f t="shared" si="13"/>
        <v/>
      </c>
      <c r="L88" s="200" t="str">
        <f t="shared" si="14"/>
        <v/>
      </c>
      <c r="M88" s="527"/>
      <c r="N88" s="201" t="str">
        <f t="shared" si="15"/>
        <v/>
      </c>
      <c r="P88" s="200" t="str">
        <f t="shared" si="16"/>
        <v/>
      </c>
      <c r="R88" s="201" t="str">
        <f t="shared" si="17"/>
        <v/>
      </c>
      <c r="T88" s="202" t="str">
        <f t="shared" si="18"/>
        <v/>
      </c>
      <c r="V88" s="201" t="str">
        <f t="shared" si="19"/>
        <v/>
      </c>
    </row>
    <row r="89" spans="1:22" hidden="1">
      <c r="A89" s="172"/>
      <c r="B89" s="173" t="s">
        <v>879</v>
      </c>
      <c r="C89" s="174"/>
      <c r="D89" s="175"/>
      <c r="E89" s="164"/>
      <c r="F89" s="199" t="str">
        <f t="shared" si="11"/>
        <v/>
      </c>
      <c r="G89" s="176"/>
      <c r="H89" s="200" t="str">
        <f t="shared" si="12"/>
        <v/>
      </c>
      <c r="I89" s="177"/>
      <c r="J89" s="201" t="str">
        <f t="shared" si="13"/>
        <v/>
      </c>
      <c r="L89" s="200" t="str">
        <f t="shared" si="14"/>
        <v/>
      </c>
      <c r="M89" s="527"/>
      <c r="N89" s="201" t="str">
        <f t="shared" si="15"/>
        <v/>
      </c>
      <c r="P89" s="200" t="str">
        <f t="shared" si="16"/>
        <v/>
      </c>
      <c r="R89" s="201" t="str">
        <f t="shared" si="17"/>
        <v/>
      </c>
      <c r="T89" s="202" t="str">
        <f t="shared" si="18"/>
        <v/>
      </c>
      <c r="V89" s="201" t="str">
        <f t="shared" si="19"/>
        <v/>
      </c>
    </row>
    <row r="90" spans="1:22" hidden="1">
      <c r="A90" s="172"/>
      <c r="B90" s="173" t="s">
        <v>880</v>
      </c>
      <c r="C90" s="174"/>
      <c r="D90" s="175"/>
      <c r="E90" s="164"/>
      <c r="F90" s="199" t="str">
        <f t="shared" si="11"/>
        <v/>
      </c>
      <c r="G90" s="176"/>
      <c r="H90" s="200" t="str">
        <f t="shared" si="12"/>
        <v/>
      </c>
      <c r="I90" s="177"/>
      <c r="J90" s="201" t="str">
        <f t="shared" si="13"/>
        <v/>
      </c>
      <c r="L90" s="200" t="str">
        <f t="shared" si="14"/>
        <v/>
      </c>
      <c r="M90" s="527"/>
      <c r="N90" s="201" t="str">
        <f t="shared" si="15"/>
        <v/>
      </c>
      <c r="P90" s="200" t="str">
        <f t="shared" si="16"/>
        <v/>
      </c>
      <c r="R90" s="201" t="str">
        <f t="shared" si="17"/>
        <v/>
      </c>
      <c r="T90" s="202" t="str">
        <f t="shared" si="18"/>
        <v/>
      </c>
      <c r="V90" s="201" t="str">
        <f t="shared" si="19"/>
        <v/>
      </c>
    </row>
    <row r="91" spans="1:22" hidden="1">
      <c r="A91" s="172"/>
      <c r="B91" s="173" t="s">
        <v>881</v>
      </c>
      <c r="C91" s="174"/>
      <c r="D91" s="175"/>
      <c r="E91" s="164"/>
      <c r="F91" s="199" t="str">
        <f t="shared" si="11"/>
        <v/>
      </c>
      <c r="G91" s="176"/>
      <c r="H91" s="200" t="str">
        <f t="shared" si="12"/>
        <v/>
      </c>
      <c r="I91" s="177"/>
      <c r="J91" s="201" t="str">
        <f t="shared" si="13"/>
        <v/>
      </c>
      <c r="L91" s="200" t="str">
        <f t="shared" si="14"/>
        <v/>
      </c>
      <c r="M91" s="527"/>
      <c r="N91" s="201" t="str">
        <f t="shared" si="15"/>
        <v/>
      </c>
      <c r="P91" s="200" t="str">
        <f t="shared" si="16"/>
        <v/>
      </c>
      <c r="R91" s="201" t="str">
        <f t="shared" si="17"/>
        <v/>
      </c>
      <c r="T91" s="202" t="str">
        <f t="shared" si="18"/>
        <v/>
      </c>
      <c r="V91" s="201" t="str">
        <f t="shared" si="19"/>
        <v/>
      </c>
    </row>
    <row r="92" spans="1:22" hidden="1">
      <c r="A92" s="172"/>
      <c r="B92" s="173" t="s">
        <v>882</v>
      </c>
      <c r="C92" s="174"/>
      <c r="D92" s="175"/>
      <c r="E92" s="164"/>
      <c r="F92" s="199" t="str">
        <f t="shared" si="11"/>
        <v/>
      </c>
      <c r="G92" s="176"/>
      <c r="H92" s="200" t="str">
        <f t="shared" si="12"/>
        <v/>
      </c>
      <c r="I92" s="177"/>
      <c r="J92" s="201" t="str">
        <f t="shared" si="13"/>
        <v/>
      </c>
      <c r="L92" s="200" t="str">
        <f t="shared" si="14"/>
        <v/>
      </c>
      <c r="M92" s="527"/>
      <c r="N92" s="201" t="str">
        <f t="shared" si="15"/>
        <v/>
      </c>
      <c r="P92" s="200" t="str">
        <f t="shared" si="16"/>
        <v/>
      </c>
      <c r="R92" s="201" t="str">
        <f t="shared" si="17"/>
        <v/>
      </c>
      <c r="T92" s="202" t="str">
        <f t="shared" si="18"/>
        <v/>
      </c>
      <c r="V92" s="201" t="str">
        <f t="shared" si="19"/>
        <v/>
      </c>
    </row>
    <row r="93" spans="1:22" hidden="1">
      <c r="A93" s="172"/>
      <c r="B93" s="173" t="s">
        <v>883</v>
      </c>
      <c r="C93" s="174"/>
      <c r="D93" s="175"/>
      <c r="E93" s="164"/>
      <c r="F93" s="199" t="str">
        <f t="shared" si="11"/>
        <v/>
      </c>
      <c r="G93" s="176"/>
      <c r="H93" s="200" t="str">
        <f t="shared" si="12"/>
        <v/>
      </c>
      <c r="I93" s="177"/>
      <c r="J93" s="201" t="str">
        <f t="shared" si="13"/>
        <v/>
      </c>
      <c r="L93" s="200" t="str">
        <f t="shared" si="14"/>
        <v/>
      </c>
      <c r="M93" s="527"/>
      <c r="N93" s="201" t="str">
        <f t="shared" si="15"/>
        <v/>
      </c>
      <c r="P93" s="200" t="str">
        <f t="shared" si="16"/>
        <v/>
      </c>
      <c r="R93" s="201" t="str">
        <f t="shared" si="17"/>
        <v/>
      </c>
      <c r="T93" s="202" t="str">
        <f t="shared" si="18"/>
        <v/>
      </c>
      <c r="V93" s="201" t="str">
        <f t="shared" si="19"/>
        <v/>
      </c>
    </row>
    <row r="94" spans="1:22" hidden="1">
      <c r="A94" s="172"/>
      <c r="B94" s="173" t="s">
        <v>884</v>
      </c>
      <c r="C94" s="174"/>
      <c r="D94" s="175"/>
      <c r="E94" s="164"/>
      <c r="F94" s="199" t="str">
        <f t="shared" si="11"/>
        <v/>
      </c>
      <c r="G94" s="176"/>
      <c r="H94" s="200" t="str">
        <f t="shared" si="12"/>
        <v/>
      </c>
      <c r="I94" s="177"/>
      <c r="J94" s="201" t="str">
        <f t="shared" si="13"/>
        <v/>
      </c>
      <c r="L94" s="200" t="str">
        <f t="shared" si="14"/>
        <v/>
      </c>
      <c r="M94" s="527"/>
      <c r="N94" s="201" t="str">
        <f t="shared" si="15"/>
        <v/>
      </c>
      <c r="P94" s="200" t="str">
        <f t="shared" si="16"/>
        <v/>
      </c>
      <c r="R94" s="201" t="str">
        <f t="shared" si="17"/>
        <v/>
      </c>
      <c r="T94" s="202" t="str">
        <f t="shared" si="18"/>
        <v/>
      </c>
      <c r="V94" s="201" t="str">
        <f t="shared" si="19"/>
        <v/>
      </c>
    </row>
    <row r="95" spans="1:22" hidden="1">
      <c r="A95" s="172"/>
      <c r="B95" s="173" t="s">
        <v>885</v>
      </c>
      <c r="C95" s="179"/>
      <c r="D95" s="180"/>
      <c r="E95" s="164"/>
      <c r="F95" s="199" t="str">
        <f t="shared" si="11"/>
        <v/>
      </c>
      <c r="G95" s="176"/>
      <c r="H95" s="200" t="str">
        <f t="shared" si="12"/>
        <v/>
      </c>
      <c r="I95" s="177"/>
      <c r="J95" s="201" t="str">
        <f t="shared" si="13"/>
        <v/>
      </c>
      <c r="L95" s="200" t="str">
        <f t="shared" si="14"/>
        <v/>
      </c>
      <c r="M95" s="527"/>
      <c r="N95" s="201" t="str">
        <f t="shared" si="15"/>
        <v/>
      </c>
      <c r="P95" s="200" t="str">
        <f t="shared" si="16"/>
        <v/>
      </c>
      <c r="R95" s="201" t="str">
        <f t="shared" si="17"/>
        <v/>
      </c>
      <c r="T95" s="202" t="str">
        <f t="shared" si="18"/>
        <v/>
      </c>
      <c r="V95" s="201" t="str">
        <f t="shared" si="19"/>
        <v/>
      </c>
    </row>
    <row r="96" spans="1:22" hidden="1">
      <c r="A96" s="172"/>
      <c r="B96" s="173" t="s">
        <v>886</v>
      </c>
      <c r="C96" s="174"/>
      <c r="D96" s="175"/>
      <c r="E96" s="164"/>
      <c r="F96" s="199" t="str">
        <f t="shared" si="11"/>
        <v/>
      </c>
      <c r="G96" s="176"/>
      <c r="H96" s="200" t="str">
        <f t="shared" si="12"/>
        <v/>
      </c>
      <c r="I96" s="177"/>
      <c r="J96" s="201" t="str">
        <f t="shared" si="13"/>
        <v/>
      </c>
      <c r="L96" s="200" t="str">
        <f t="shared" si="14"/>
        <v/>
      </c>
      <c r="M96" s="527"/>
      <c r="N96" s="201" t="str">
        <f t="shared" si="15"/>
        <v/>
      </c>
      <c r="P96" s="200" t="str">
        <f t="shared" si="16"/>
        <v/>
      </c>
      <c r="R96" s="201" t="str">
        <f t="shared" si="17"/>
        <v/>
      </c>
      <c r="T96" s="202" t="str">
        <f t="shared" si="18"/>
        <v/>
      </c>
      <c r="V96" s="201" t="str">
        <f t="shared" si="19"/>
        <v/>
      </c>
    </row>
    <row r="97" spans="1:22" hidden="1">
      <c r="A97" s="172"/>
      <c r="B97" s="173" t="s">
        <v>887</v>
      </c>
      <c r="C97" s="174"/>
      <c r="D97" s="175"/>
      <c r="E97" s="164"/>
      <c r="F97" s="199" t="str">
        <f t="shared" si="11"/>
        <v/>
      </c>
      <c r="G97" s="176"/>
      <c r="H97" s="200" t="str">
        <f t="shared" si="12"/>
        <v/>
      </c>
      <c r="I97" s="177"/>
      <c r="J97" s="201" t="str">
        <f t="shared" si="13"/>
        <v/>
      </c>
      <c r="L97" s="200" t="str">
        <f t="shared" si="14"/>
        <v/>
      </c>
      <c r="M97" s="527"/>
      <c r="N97" s="201" t="str">
        <f t="shared" si="15"/>
        <v/>
      </c>
      <c r="P97" s="200" t="str">
        <f t="shared" si="16"/>
        <v/>
      </c>
      <c r="R97" s="201" t="str">
        <f t="shared" si="17"/>
        <v/>
      </c>
      <c r="T97" s="202" t="str">
        <f t="shared" si="18"/>
        <v/>
      </c>
      <c r="V97" s="201" t="str">
        <f t="shared" si="19"/>
        <v/>
      </c>
    </row>
    <row r="98" spans="1:22" hidden="1">
      <c r="A98" s="172"/>
      <c r="B98" s="173" t="s">
        <v>888</v>
      </c>
      <c r="C98" s="174"/>
      <c r="D98" s="175"/>
      <c r="E98" s="164"/>
      <c r="F98" s="199" t="str">
        <f t="shared" si="11"/>
        <v/>
      </c>
      <c r="G98" s="176"/>
      <c r="H98" s="200" t="str">
        <f t="shared" si="12"/>
        <v/>
      </c>
      <c r="I98" s="177"/>
      <c r="J98" s="201" t="str">
        <f t="shared" si="13"/>
        <v/>
      </c>
      <c r="L98" s="200" t="str">
        <f t="shared" si="14"/>
        <v/>
      </c>
      <c r="M98" s="527"/>
      <c r="N98" s="201" t="str">
        <f t="shared" si="15"/>
        <v/>
      </c>
      <c r="P98" s="200" t="str">
        <f t="shared" si="16"/>
        <v/>
      </c>
      <c r="R98" s="201" t="str">
        <f t="shared" si="17"/>
        <v/>
      </c>
      <c r="T98" s="202" t="str">
        <f t="shared" si="18"/>
        <v/>
      </c>
      <c r="V98" s="201" t="str">
        <f t="shared" si="19"/>
        <v/>
      </c>
    </row>
    <row r="99" spans="1:22" hidden="1">
      <c r="A99" s="172"/>
      <c r="B99" s="173" t="s">
        <v>889</v>
      </c>
      <c r="C99" s="174"/>
      <c r="D99" s="175"/>
      <c r="E99" s="164"/>
      <c r="F99" s="199" t="str">
        <f t="shared" si="11"/>
        <v/>
      </c>
      <c r="G99" s="176"/>
      <c r="H99" s="200" t="str">
        <f t="shared" si="12"/>
        <v/>
      </c>
      <c r="I99" s="177"/>
      <c r="J99" s="201" t="str">
        <f t="shared" si="13"/>
        <v/>
      </c>
      <c r="L99" s="200" t="str">
        <f t="shared" si="14"/>
        <v/>
      </c>
      <c r="M99" s="527"/>
      <c r="N99" s="201" t="str">
        <f t="shared" si="15"/>
        <v/>
      </c>
      <c r="P99" s="200" t="str">
        <f t="shared" si="16"/>
        <v/>
      </c>
      <c r="R99" s="201" t="str">
        <f t="shared" si="17"/>
        <v/>
      </c>
      <c r="T99" s="202" t="str">
        <f t="shared" si="18"/>
        <v/>
      </c>
      <c r="V99" s="201" t="str">
        <f t="shared" si="19"/>
        <v/>
      </c>
    </row>
    <row r="100" spans="1:22" hidden="1">
      <c r="A100" s="172"/>
      <c r="B100" s="173" t="s">
        <v>890</v>
      </c>
      <c r="C100" s="174"/>
      <c r="D100" s="175"/>
      <c r="E100" s="164"/>
      <c r="F100" s="199" t="str">
        <f t="shared" si="11"/>
        <v/>
      </c>
      <c r="G100" s="176"/>
      <c r="H100" s="200" t="str">
        <f t="shared" si="12"/>
        <v/>
      </c>
      <c r="I100" s="177"/>
      <c r="J100" s="201" t="str">
        <f t="shared" si="13"/>
        <v/>
      </c>
      <c r="L100" s="200" t="str">
        <f t="shared" si="14"/>
        <v/>
      </c>
      <c r="M100" s="527"/>
      <c r="N100" s="201" t="str">
        <f t="shared" si="15"/>
        <v/>
      </c>
      <c r="P100" s="200" t="str">
        <f t="shared" si="16"/>
        <v/>
      </c>
      <c r="R100" s="201" t="str">
        <f t="shared" si="17"/>
        <v/>
      </c>
      <c r="T100" s="202" t="str">
        <f t="shared" si="18"/>
        <v/>
      </c>
      <c r="V100" s="201" t="str">
        <f t="shared" si="19"/>
        <v/>
      </c>
    </row>
    <row r="101" spans="1:22" hidden="1">
      <c r="A101" s="172"/>
      <c r="B101" s="173" t="s">
        <v>891</v>
      </c>
      <c r="C101" s="174"/>
      <c r="D101" s="175"/>
      <c r="E101" s="164"/>
      <c r="F101" s="199" t="str">
        <f t="shared" si="11"/>
        <v/>
      </c>
      <c r="G101" s="176"/>
      <c r="H101" s="200" t="str">
        <f t="shared" si="12"/>
        <v/>
      </c>
      <c r="I101" s="177"/>
      <c r="J101" s="201" t="str">
        <f t="shared" si="13"/>
        <v/>
      </c>
      <c r="L101" s="200" t="str">
        <f t="shared" si="14"/>
        <v/>
      </c>
      <c r="M101" s="527"/>
      <c r="N101" s="201" t="str">
        <f t="shared" si="15"/>
        <v/>
      </c>
      <c r="P101" s="200" t="str">
        <f t="shared" si="16"/>
        <v/>
      </c>
      <c r="R101" s="201" t="str">
        <f t="shared" si="17"/>
        <v/>
      </c>
      <c r="T101" s="202" t="str">
        <f t="shared" si="18"/>
        <v/>
      </c>
      <c r="V101" s="201" t="str">
        <f t="shared" si="19"/>
        <v/>
      </c>
    </row>
    <row r="102" spans="1:22" hidden="1">
      <c r="A102" s="172"/>
      <c r="B102" s="173" t="s">
        <v>892</v>
      </c>
      <c r="C102" s="174"/>
      <c r="D102" s="175"/>
      <c r="E102" s="164"/>
      <c r="F102" s="199" t="str">
        <f t="shared" si="11"/>
        <v/>
      </c>
      <c r="G102" s="176"/>
      <c r="H102" s="200" t="str">
        <f t="shared" si="12"/>
        <v/>
      </c>
      <c r="I102" s="177"/>
      <c r="J102" s="201" t="str">
        <f t="shared" si="13"/>
        <v/>
      </c>
      <c r="L102" s="200" t="str">
        <f t="shared" si="14"/>
        <v/>
      </c>
      <c r="M102" s="527"/>
      <c r="N102" s="201" t="str">
        <f t="shared" si="15"/>
        <v/>
      </c>
      <c r="P102" s="200" t="str">
        <f t="shared" si="16"/>
        <v/>
      </c>
      <c r="R102" s="201" t="str">
        <f t="shared" si="17"/>
        <v/>
      </c>
      <c r="T102" s="202" t="str">
        <f t="shared" si="18"/>
        <v/>
      </c>
      <c r="V102" s="201" t="str">
        <f t="shared" si="19"/>
        <v/>
      </c>
    </row>
    <row r="103" spans="1:22" hidden="1">
      <c r="A103" s="172"/>
      <c r="B103" s="173" t="s">
        <v>893</v>
      </c>
      <c r="C103" s="174"/>
      <c r="D103" s="175"/>
      <c r="E103" s="164"/>
      <c r="F103" s="199" t="str">
        <f t="shared" si="11"/>
        <v/>
      </c>
      <c r="G103" s="176"/>
      <c r="H103" s="200" t="str">
        <f t="shared" si="12"/>
        <v/>
      </c>
      <c r="I103" s="177"/>
      <c r="J103" s="201" t="str">
        <f t="shared" si="13"/>
        <v/>
      </c>
      <c r="L103" s="200" t="str">
        <f t="shared" si="14"/>
        <v/>
      </c>
      <c r="M103" s="527"/>
      <c r="N103" s="201" t="str">
        <f t="shared" si="15"/>
        <v/>
      </c>
      <c r="P103" s="200" t="str">
        <f t="shared" si="16"/>
        <v/>
      </c>
      <c r="R103" s="201" t="str">
        <f t="shared" si="17"/>
        <v/>
      </c>
      <c r="T103" s="202" t="str">
        <f t="shared" si="18"/>
        <v/>
      </c>
      <c r="V103" s="201" t="str">
        <f t="shared" si="19"/>
        <v/>
      </c>
    </row>
    <row r="104" spans="1:22" hidden="1">
      <c r="A104" s="172"/>
      <c r="B104" s="173" t="s">
        <v>894</v>
      </c>
      <c r="C104" s="174"/>
      <c r="D104" s="175"/>
      <c r="E104" s="164"/>
      <c r="F104" s="199" t="str">
        <f t="shared" si="11"/>
        <v/>
      </c>
      <c r="G104" s="176"/>
      <c r="H104" s="200" t="str">
        <f t="shared" si="12"/>
        <v/>
      </c>
      <c r="I104" s="177"/>
      <c r="J104" s="201" t="str">
        <f t="shared" si="13"/>
        <v/>
      </c>
      <c r="L104" s="200" t="str">
        <f t="shared" si="14"/>
        <v/>
      </c>
      <c r="M104" s="527"/>
      <c r="N104" s="201" t="str">
        <f t="shared" si="15"/>
        <v/>
      </c>
      <c r="P104" s="200" t="str">
        <f t="shared" si="16"/>
        <v/>
      </c>
      <c r="R104" s="201" t="str">
        <f t="shared" si="17"/>
        <v/>
      </c>
      <c r="T104" s="202" t="str">
        <f t="shared" si="18"/>
        <v/>
      </c>
      <c r="V104" s="201" t="str">
        <f t="shared" si="19"/>
        <v/>
      </c>
    </row>
    <row r="105" spans="1:22" hidden="1">
      <c r="A105" s="172"/>
      <c r="B105" s="173" t="s">
        <v>895</v>
      </c>
      <c r="C105" s="179"/>
      <c r="D105" s="180"/>
      <c r="E105" s="164"/>
      <c r="F105" s="199" t="str">
        <f t="shared" si="11"/>
        <v/>
      </c>
      <c r="G105" s="176"/>
      <c r="H105" s="200" t="str">
        <f t="shared" si="12"/>
        <v/>
      </c>
      <c r="I105" s="177"/>
      <c r="J105" s="201" t="str">
        <f t="shared" si="13"/>
        <v/>
      </c>
      <c r="L105" s="200" t="str">
        <f t="shared" si="14"/>
        <v/>
      </c>
      <c r="M105" s="527"/>
      <c r="N105" s="201" t="str">
        <f t="shared" si="15"/>
        <v/>
      </c>
      <c r="P105" s="200" t="str">
        <f t="shared" si="16"/>
        <v/>
      </c>
      <c r="R105" s="201" t="str">
        <f t="shared" si="17"/>
        <v/>
      </c>
      <c r="T105" s="202" t="str">
        <f t="shared" si="18"/>
        <v/>
      </c>
      <c r="V105" s="201" t="str">
        <f t="shared" si="19"/>
        <v/>
      </c>
    </row>
    <row r="106" spans="1:22">
      <c r="A106" s="172">
        <v>1</v>
      </c>
      <c r="B106" s="173" t="s">
        <v>896</v>
      </c>
      <c r="C106" s="179"/>
      <c r="D106" s="180"/>
      <c r="E106" s="165" t="s">
        <v>897</v>
      </c>
      <c r="F106" s="199" t="str">
        <f t="shared" si="11"/>
        <v>*</v>
      </c>
      <c r="G106" s="565">
        <v>136827</v>
      </c>
      <c r="H106" s="200" t="str">
        <f t="shared" si="12"/>
        <v/>
      </c>
      <c r="I106" s="177"/>
      <c r="J106" s="201" t="str">
        <f t="shared" si="13"/>
        <v/>
      </c>
      <c r="L106" s="523" t="str">
        <f t="shared" si="14"/>
        <v/>
      </c>
      <c r="M106" s="527"/>
      <c r="N106" s="201" t="str">
        <f t="shared" si="15"/>
        <v/>
      </c>
      <c r="P106" s="200" t="str">
        <f t="shared" si="16"/>
        <v/>
      </c>
      <c r="R106" s="201" t="str">
        <f t="shared" si="17"/>
        <v/>
      </c>
      <c r="S106" s="129">
        <v>76470</v>
      </c>
      <c r="T106" s="202" t="str">
        <f t="shared" si="18"/>
        <v/>
      </c>
      <c r="V106" s="201" t="str">
        <f t="shared" si="19"/>
        <v/>
      </c>
    </row>
    <row r="107" spans="1:22" hidden="1">
      <c r="A107" s="172"/>
      <c r="B107" s="173" t="s">
        <v>898</v>
      </c>
      <c r="C107" s="179"/>
      <c r="D107" s="180"/>
      <c r="E107" s="164"/>
      <c r="F107" s="199" t="str">
        <f t="shared" ref="F107:F154" si="20">IF($F$9="*",IF(E107&gt;0,"*",""),"")</f>
        <v/>
      </c>
      <c r="G107" s="176"/>
      <c r="H107" s="200" t="str">
        <f t="shared" ref="H107:H154" si="21">IF($H$9="*",IF(G107&gt;0,"*",""),"")</f>
        <v/>
      </c>
      <c r="I107" s="177"/>
      <c r="J107" s="201" t="str">
        <f t="shared" si="13"/>
        <v/>
      </c>
      <c r="L107" s="200" t="str">
        <f t="shared" si="14"/>
        <v/>
      </c>
      <c r="M107" s="527"/>
      <c r="N107" s="201" t="str">
        <f t="shared" si="15"/>
        <v/>
      </c>
      <c r="P107" s="200" t="str">
        <f t="shared" si="16"/>
        <v/>
      </c>
      <c r="R107" s="201" t="str">
        <f t="shared" si="17"/>
        <v/>
      </c>
      <c r="T107" s="202" t="str">
        <f t="shared" si="18"/>
        <v/>
      </c>
      <c r="V107" s="201" t="str">
        <f t="shared" si="19"/>
        <v/>
      </c>
    </row>
    <row r="108" spans="1:22" hidden="1">
      <c r="A108" s="172"/>
      <c r="B108" s="173" t="s">
        <v>899</v>
      </c>
      <c r="C108" s="174"/>
      <c r="D108" s="175"/>
      <c r="E108" s="164"/>
      <c r="F108" s="199" t="str">
        <f t="shared" si="20"/>
        <v/>
      </c>
      <c r="G108" s="176"/>
      <c r="H108" s="200" t="str">
        <f t="shared" si="21"/>
        <v/>
      </c>
      <c r="I108" s="177"/>
      <c r="J108" s="201" t="str">
        <f t="shared" si="13"/>
        <v/>
      </c>
      <c r="L108" s="200" t="str">
        <f t="shared" si="14"/>
        <v/>
      </c>
      <c r="M108" s="527"/>
      <c r="N108" s="201" t="str">
        <f t="shared" si="15"/>
        <v/>
      </c>
      <c r="P108" s="200" t="str">
        <f t="shared" si="16"/>
        <v/>
      </c>
      <c r="R108" s="201" t="str">
        <f t="shared" si="17"/>
        <v/>
      </c>
      <c r="T108" s="202" t="str">
        <f t="shared" si="18"/>
        <v/>
      </c>
      <c r="V108" s="201" t="str">
        <f t="shared" si="19"/>
        <v/>
      </c>
    </row>
    <row r="109" spans="1:22" hidden="1">
      <c r="A109" s="172"/>
      <c r="B109" s="173" t="s">
        <v>900</v>
      </c>
      <c r="C109" s="174"/>
      <c r="D109" s="175"/>
      <c r="E109" s="164"/>
      <c r="F109" s="199" t="str">
        <f t="shared" si="20"/>
        <v/>
      </c>
      <c r="G109" s="176"/>
      <c r="H109" s="200" t="str">
        <f t="shared" si="21"/>
        <v/>
      </c>
      <c r="I109" s="177"/>
      <c r="J109" s="201" t="str">
        <f t="shared" si="13"/>
        <v/>
      </c>
      <c r="L109" s="200" t="str">
        <f t="shared" si="14"/>
        <v/>
      </c>
      <c r="M109" s="527"/>
      <c r="N109" s="201" t="str">
        <f t="shared" si="15"/>
        <v/>
      </c>
      <c r="P109" s="200" t="str">
        <f t="shared" si="16"/>
        <v/>
      </c>
      <c r="R109" s="201" t="str">
        <f t="shared" si="17"/>
        <v/>
      </c>
      <c r="T109" s="202" t="str">
        <f t="shared" si="18"/>
        <v/>
      </c>
      <c r="V109" s="201" t="str">
        <f t="shared" si="19"/>
        <v/>
      </c>
    </row>
    <row r="110" spans="1:22" hidden="1">
      <c r="A110" s="172"/>
      <c r="B110" s="173" t="s">
        <v>901</v>
      </c>
      <c r="C110" s="174"/>
      <c r="D110" s="175"/>
      <c r="E110" s="164"/>
      <c r="F110" s="199" t="str">
        <f t="shared" si="20"/>
        <v/>
      </c>
      <c r="G110" s="176"/>
      <c r="H110" s="200" t="str">
        <f t="shared" si="21"/>
        <v/>
      </c>
      <c r="I110" s="177"/>
      <c r="J110" s="201" t="str">
        <f t="shared" si="13"/>
        <v/>
      </c>
      <c r="L110" s="200" t="str">
        <f t="shared" si="14"/>
        <v/>
      </c>
      <c r="M110" s="527"/>
      <c r="N110" s="201" t="str">
        <f t="shared" si="15"/>
        <v/>
      </c>
      <c r="P110" s="200" t="str">
        <f t="shared" si="16"/>
        <v/>
      </c>
      <c r="R110" s="201" t="str">
        <f t="shared" si="17"/>
        <v/>
      </c>
      <c r="T110" s="202" t="str">
        <f t="shared" si="18"/>
        <v/>
      </c>
      <c r="V110" s="201" t="str">
        <f t="shared" si="19"/>
        <v/>
      </c>
    </row>
    <row r="111" spans="1:22" hidden="1">
      <c r="A111" s="172"/>
      <c r="B111" s="173" t="s">
        <v>902</v>
      </c>
      <c r="C111" s="174"/>
      <c r="D111" s="175"/>
      <c r="E111" s="164"/>
      <c r="F111" s="199" t="str">
        <f t="shared" si="20"/>
        <v/>
      </c>
      <c r="G111" s="176"/>
      <c r="H111" s="200" t="str">
        <f t="shared" si="21"/>
        <v/>
      </c>
      <c r="I111" s="177"/>
      <c r="J111" s="201" t="str">
        <f t="shared" si="13"/>
        <v/>
      </c>
      <c r="L111" s="200" t="str">
        <f t="shared" si="14"/>
        <v/>
      </c>
      <c r="M111" s="527"/>
      <c r="N111" s="201" t="str">
        <f t="shared" si="15"/>
        <v/>
      </c>
      <c r="P111" s="200" t="str">
        <f t="shared" si="16"/>
        <v/>
      </c>
      <c r="R111" s="201" t="str">
        <f t="shared" si="17"/>
        <v/>
      </c>
      <c r="T111" s="202" t="str">
        <f t="shared" si="18"/>
        <v/>
      </c>
      <c r="V111" s="201" t="str">
        <f t="shared" si="19"/>
        <v/>
      </c>
    </row>
    <row r="112" spans="1:22" hidden="1">
      <c r="A112" s="172"/>
      <c r="B112" s="178" t="s">
        <v>903</v>
      </c>
      <c r="C112" s="174"/>
      <c r="D112" s="175"/>
      <c r="E112" s="164"/>
      <c r="F112" s="199" t="str">
        <f t="shared" si="20"/>
        <v/>
      </c>
      <c r="G112" s="176"/>
      <c r="H112" s="200" t="str">
        <f t="shared" si="21"/>
        <v/>
      </c>
      <c r="I112" s="177"/>
      <c r="J112" s="201" t="str">
        <f t="shared" si="13"/>
        <v/>
      </c>
      <c r="L112" s="200" t="str">
        <f t="shared" si="14"/>
        <v/>
      </c>
      <c r="M112" s="527"/>
      <c r="N112" s="201" t="str">
        <f t="shared" si="15"/>
        <v/>
      </c>
      <c r="P112" s="200" t="str">
        <f t="shared" si="16"/>
        <v/>
      </c>
      <c r="R112" s="201" t="str">
        <f t="shared" si="17"/>
        <v/>
      </c>
      <c r="T112" s="202" t="str">
        <f t="shared" si="18"/>
        <v/>
      </c>
      <c r="V112" s="201" t="str">
        <f t="shared" si="19"/>
        <v/>
      </c>
    </row>
    <row r="113" spans="1:22" hidden="1">
      <c r="A113" s="172"/>
      <c r="B113" s="173" t="s">
        <v>904</v>
      </c>
      <c r="C113" s="174"/>
      <c r="D113" s="175"/>
      <c r="E113" s="164"/>
      <c r="F113" s="199" t="str">
        <f t="shared" si="20"/>
        <v/>
      </c>
      <c r="G113" s="176"/>
      <c r="H113" s="200" t="str">
        <f t="shared" si="21"/>
        <v/>
      </c>
      <c r="I113" s="177"/>
      <c r="J113" s="201" t="str">
        <f t="shared" si="13"/>
        <v/>
      </c>
      <c r="L113" s="200" t="str">
        <f t="shared" si="14"/>
        <v/>
      </c>
      <c r="M113" s="527"/>
      <c r="N113" s="201" t="str">
        <f t="shared" si="15"/>
        <v/>
      </c>
      <c r="P113" s="200" t="str">
        <f t="shared" si="16"/>
        <v/>
      </c>
      <c r="R113" s="201" t="str">
        <f t="shared" si="17"/>
        <v/>
      </c>
      <c r="T113" s="202" t="str">
        <f t="shared" si="18"/>
        <v/>
      </c>
      <c r="V113" s="201" t="str">
        <f t="shared" si="19"/>
        <v/>
      </c>
    </row>
    <row r="114" spans="1:22" hidden="1">
      <c r="A114" s="172"/>
      <c r="B114" s="173" t="s">
        <v>905</v>
      </c>
      <c r="C114" s="174"/>
      <c r="D114" s="175"/>
      <c r="E114" s="164"/>
      <c r="F114" s="199" t="str">
        <f t="shared" si="20"/>
        <v/>
      </c>
      <c r="G114" s="176"/>
      <c r="H114" s="200" t="str">
        <f t="shared" si="21"/>
        <v/>
      </c>
      <c r="I114" s="177"/>
      <c r="J114" s="201" t="str">
        <f t="shared" si="13"/>
        <v/>
      </c>
      <c r="L114" s="200" t="str">
        <f t="shared" si="14"/>
        <v/>
      </c>
      <c r="M114" s="527"/>
      <c r="N114" s="201" t="str">
        <f t="shared" si="15"/>
        <v/>
      </c>
      <c r="P114" s="200" t="str">
        <f t="shared" si="16"/>
        <v/>
      </c>
      <c r="R114" s="201" t="str">
        <f t="shared" si="17"/>
        <v/>
      </c>
      <c r="T114" s="202" t="str">
        <f t="shared" si="18"/>
        <v/>
      </c>
      <c r="V114" s="201" t="str">
        <f t="shared" si="19"/>
        <v/>
      </c>
    </row>
    <row r="115" spans="1:22" hidden="1">
      <c r="A115" s="172"/>
      <c r="B115" s="173" t="s">
        <v>906</v>
      </c>
      <c r="C115" s="174"/>
      <c r="D115" s="175"/>
      <c r="E115" s="164"/>
      <c r="F115" s="199" t="str">
        <f t="shared" si="20"/>
        <v/>
      </c>
      <c r="G115" s="176"/>
      <c r="H115" s="200" t="str">
        <f t="shared" si="21"/>
        <v/>
      </c>
      <c r="I115" s="177"/>
      <c r="J115" s="201" t="str">
        <f t="shared" si="13"/>
        <v/>
      </c>
      <c r="L115" s="200" t="str">
        <f t="shared" si="14"/>
        <v/>
      </c>
      <c r="M115" s="527"/>
      <c r="N115" s="201" t="str">
        <f t="shared" si="15"/>
        <v/>
      </c>
      <c r="P115" s="200" t="str">
        <f t="shared" si="16"/>
        <v/>
      </c>
      <c r="R115" s="201" t="str">
        <f t="shared" si="17"/>
        <v/>
      </c>
      <c r="T115" s="202" t="str">
        <f t="shared" si="18"/>
        <v/>
      </c>
      <c r="V115" s="201" t="str">
        <f t="shared" si="19"/>
        <v/>
      </c>
    </row>
    <row r="116" spans="1:22" hidden="1">
      <c r="A116" s="172"/>
      <c r="B116" s="173" t="s">
        <v>907</v>
      </c>
      <c r="C116" s="174"/>
      <c r="D116" s="175"/>
      <c r="E116" s="164"/>
      <c r="F116" s="199" t="str">
        <f t="shared" si="20"/>
        <v/>
      </c>
      <c r="G116" s="176"/>
      <c r="H116" s="200" t="str">
        <f t="shared" si="21"/>
        <v/>
      </c>
      <c r="I116" s="177"/>
      <c r="J116" s="201" t="str">
        <f t="shared" si="13"/>
        <v/>
      </c>
      <c r="L116" s="200" t="str">
        <f t="shared" si="14"/>
        <v/>
      </c>
      <c r="M116" s="527"/>
      <c r="N116" s="201" t="str">
        <f t="shared" si="15"/>
        <v/>
      </c>
      <c r="P116" s="200" t="str">
        <f t="shared" si="16"/>
        <v/>
      </c>
      <c r="R116" s="201" t="str">
        <f t="shared" si="17"/>
        <v/>
      </c>
      <c r="T116" s="202" t="str">
        <f t="shared" si="18"/>
        <v/>
      </c>
      <c r="V116" s="201" t="str">
        <f t="shared" si="19"/>
        <v/>
      </c>
    </row>
    <row r="117" spans="1:22" hidden="1">
      <c r="A117" s="172"/>
      <c r="B117" s="173" t="s">
        <v>908</v>
      </c>
      <c r="C117" s="174"/>
      <c r="D117" s="175"/>
      <c r="E117" s="164"/>
      <c r="F117" s="199" t="str">
        <f t="shared" si="20"/>
        <v/>
      </c>
      <c r="G117" s="176"/>
      <c r="H117" s="200" t="str">
        <f t="shared" si="21"/>
        <v/>
      </c>
      <c r="I117" s="177"/>
      <c r="J117" s="201" t="str">
        <f t="shared" si="13"/>
        <v/>
      </c>
      <c r="L117" s="200" t="str">
        <f t="shared" si="14"/>
        <v/>
      </c>
      <c r="M117" s="527"/>
      <c r="N117" s="201" t="str">
        <f t="shared" si="15"/>
        <v/>
      </c>
      <c r="P117" s="200" t="str">
        <f t="shared" si="16"/>
        <v/>
      </c>
      <c r="R117" s="201" t="str">
        <f t="shared" si="17"/>
        <v/>
      </c>
      <c r="T117" s="202" t="str">
        <f t="shared" si="18"/>
        <v/>
      </c>
      <c r="V117" s="201" t="str">
        <f t="shared" si="19"/>
        <v/>
      </c>
    </row>
    <row r="118" spans="1:22" hidden="1">
      <c r="A118" s="172"/>
      <c r="B118" s="173" t="s">
        <v>909</v>
      </c>
      <c r="C118" s="174"/>
      <c r="D118" s="175"/>
      <c r="E118" s="164"/>
      <c r="F118" s="199" t="str">
        <f t="shared" si="20"/>
        <v/>
      </c>
      <c r="G118" s="176"/>
      <c r="H118" s="200" t="str">
        <f t="shared" si="21"/>
        <v/>
      </c>
      <c r="I118" s="177"/>
      <c r="J118" s="201" t="str">
        <f t="shared" si="13"/>
        <v/>
      </c>
      <c r="L118" s="200" t="str">
        <f t="shared" si="14"/>
        <v/>
      </c>
      <c r="M118" s="527"/>
      <c r="N118" s="201" t="str">
        <f t="shared" si="15"/>
        <v/>
      </c>
      <c r="P118" s="200" t="str">
        <f t="shared" si="16"/>
        <v/>
      </c>
      <c r="R118" s="201" t="str">
        <f t="shared" si="17"/>
        <v/>
      </c>
      <c r="T118" s="202" t="str">
        <f t="shared" si="18"/>
        <v/>
      </c>
      <c r="V118" s="201" t="str">
        <f t="shared" si="19"/>
        <v/>
      </c>
    </row>
    <row r="119" spans="1:22" hidden="1">
      <c r="A119" s="172"/>
      <c r="B119" s="173" t="s">
        <v>910</v>
      </c>
      <c r="C119" s="174"/>
      <c r="D119" s="175"/>
      <c r="E119" s="164"/>
      <c r="F119" s="199" t="str">
        <f t="shared" si="20"/>
        <v/>
      </c>
      <c r="G119" s="176"/>
      <c r="H119" s="200" t="str">
        <f t="shared" si="21"/>
        <v/>
      </c>
      <c r="I119" s="177"/>
      <c r="J119" s="201" t="str">
        <f t="shared" si="13"/>
        <v/>
      </c>
      <c r="L119" s="200" t="str">
        <f t="shared" si="14"/>
        <v/>
      </c>
      <c r="M119" s="527"/>
      <c r="N119" s="201" t="str">
        <f t="shared" si="15"/>
        <v/>
      </c>
      <c r="P119" s="200" t="str">
        <f t="shared" si="16"/>
        <v/>
      </c>
      <c r="R119" s="201" t="str">
        <f t="shared" si="17"/>
        <v/>
      </c>
      <c r="T119" s="202" t="str">
        <f t="shared" si="18"/>
        <v/>
      </c>
      <c r="V119" s="201" t="str">
        <f t="shared" si="19"/>
        <v/>
      </c>
    </row>
    <row r="120" spans="1:22" hidden="1">
      <c r="A120" s="172"/>
      <c r="B120" s="173" t="s">
        <v>911</v>
      </c>
      <c r="C120" s="174"/>
      <c r="D120" s="175"/>
      <c r="E120" s="164"/>
      <c r="F120" s="199" t="str">
        <f t="shared" si="20"/>
        <v/>
      </c>
      <c r="G120" s="176"/>
      <c r="H120" s="200" t="str">
        <f t="shared" si="21"/>
        <v/>
      </c>
      <c r="I120" s="177"/>
      <c r="J120" s="201" t="str">
        <f t="shared" si="13"/>
        <v/>
      </c>
      <c r="L120" s="200" t="str">
        <f t="shared" si="14"/>
        <v/>
      </c>
      <c r="M120" s="527"/>
      <c r="N120" s="201" t="str">
        <f t="shared" si="15"/>
        <v/>
      </c>
      <c r="P120" s="200" t="str">
        <f t="shared" si="16"/>
        <v/>
      </c>
      <c r="R120" s="201" t="str">
        <f t="shared" si="17"/>
        <v/>
      </c>
      <c r="T120" s="202" t="str">
        <f t="shared" si="18"/>
        <v/>
      </c>
      <c r="V120" s="201" t="str">
        <f t="shared" si="19"/>
        <v/>
      </c>
    </row>
    <row r="121" spans="1:22" hidden="1">
      <c r="A121" s="172"/>
      <c r="B121" s="173" t="s">
        <v>912</v>
      </c>
      <c r="C121" s="174"/>
      <c r="D121" s="175"/>
      <c r="E121" s="164"/>
      <c r="F121" s="199" t="str">
        <f t="shared" si="20"/>
        <v/>
      </c>
      <c r="G121" s="176"/>
      <c r="H121" s="200" t="str">
        <f t="shared" si="21"/>
        <v/>
      </c>
      <c r="I121" s="177"/>
      <c r="J121" s="201" t="str">
        <f t="shared" si="13"/>
        <v/>
      </c>
      <c r="L121" s="200" t="str">
        <f t="shared" si="14"/>
        <v/>
      </c>
      <c r="M121" s="527"/>
      <c r="N121" s="201" t="str">
        <f t="shared" si="15"/>
        <v/>
      </c>
      <c r="P121" s="200" t="str">
        <f t="shared" si="16"/>
        <v/>
      </c>
      <c r="R121" s="201" t="str">
        <f t="shared" si="17"/>
        <v/>
      </c>
      <c r="T121" s="202" t="str">
        <f t="shared" si="18"/>
        <v/>
      </c>
      <c r="V121" s="201" t="str">
        <f t="shared" si="19"/>
        <v/>
      </c>
    </row>
    <row r="122" spans="1:22" hidden="1">
      <c r="A122" s="172"/>
      <c r="B122" s="173" t="s">
        <v>913</v>
      </c>
      <c r="C122" s="174"/>
      <c r="D122" s="175"/>
      <c r="E122" s="164"/>
      <c r="F122" s="199" t="str">
        <f t="shared" si="20"/>
        <v/>
      </c>
      <c r="G122" s="176"/>
      <c r="H122" s="200" t="str">
        <f t="shared" si="21"/>
        <v/>
      </c>
      <c r="I122" s="177"/>
      <c r="J122" s="201" t="str">
        <f t="shared" si="13"/>
        <v/>
      </c>
      <c r="L122" s="200" t="str">
        <f t="shared" si="14"/>
        <v/>
      </c>
      <c r="M122" s="527"/>
      <c r="N122" s="201" t="str">
        <f t="shared" si="15"/>
        <v/>
      </c>
      <c r="P122" s="200" t="str">
        <f t="shared" si="16"/>
        <v/>
      </c>
      <c r="R122" s="201" t="str">
        <f t="shared" si="17"/>
        <v/>
      </c>
      <c r="T122" s="202" t="str">
        <f t="shared" si="18"/>
        <v/>
      </c>
      <c r="V122" s="201" t="str">
        <f t="shared" si="19"/>
        <v/>
      </c>
    </row>
    <row r="123" spans="1:22" hidden="1">
      <c r="A123" s="172"/>
      <c r="B123" s="173" t="s">
        <v>914</v>
      </c>
      <c r="C123" s="174"/>
      <c r="D123" s="175"/>
      <c r="E123" s="164"/>
      <c r="F123" s="199" t="str">
        <f t="shared" si="20"/>
        <v/>
      </c>
      <c r="G123" s="176"/>
      <c r="H123" s="200" t="str">
        <f t="shared" si="21"/>
        <v/>
      </c>
      <c r="I123" s="177"/>
      <c r="J123" s="201" t="str">
        <f t="shared" si="13"/>
        <v/>
      </c>
      <c r="L123" s="200" t="str">
        <f t="shared" si="14"/>
        <v/>
      </c>
      <c r="M123" s="527"/>
      <c r="N123" s="201" t="str">
        <f t="shared" si="15"/>
        <v/>
      </c>
      <c r="P123" s="200" t="str">
        <f t="shared" si="16"/>
        <v/>
      </c>
      <c r="R123" s="201" t="str">
        <f t="shared" si="17"/>
        <v/>
      </c>
      <c r="T123" s="202" t="str">
        <f t="shared" si="18"/>
        <v/>
      </c>
      <c r="V123" s="201" t="str">
        <f t="shared" si="19"/>
        <v/>
      </c>
    </row>
    <row r="124" spans="1:22" hidden="1">
      <c r="A124" s="172"/>
      <c r="B124" s="173" t="s">
        <v>915</v>
      </c>
      <c r="C124" s="174"/>
      <c r="D124" s="175"/>
      <c r="E124" s="164"/>
      <c r="F124" s="199" t="str">
        <f t="shared" si="20"/>
        <v/>
      </c>
      <c r="G124" s="176"/>
      <c r="H124" s="200" t="str">
        <f t="shared" si="21"/>
        <v/>
      </c>
      <c r="I124" s="177"/>
      <c r="J124" s="201" t="str">
        <f t="shared" si="13"/>
        <v/>
      </c>
      <c r="L124" s="200" t="str">
        <f t="shared" si="14"/>
        <v/>
      </c>
      <c r="M124" s="527"/>
      <c r="N124" s="201" t="str">
        <f t="shared" si="15"/>
        <v/>
      </c>
      <c r="P124" s="200" t="str">
        <f t="shared" si="16"/>
        <v/>
      </c>
      <c r="R124" s="201" t="str">
        <f t="shared" si="17"/>
        <v/>
      </c>
      <c r="T124" s="202" t="str">
        <f t="shared" si="18"/>
        <v/>
      </c>
      <c r="V124" s="201" t="str">
        <f t="shared" si="19"/>
        <v/>
      </c>
    </row>
    <row r="125" spans="1:22" hidden="1">
      <c r="A125" s="172"/>
      <c r="B125" s="173" t="s">
        <v>916</v>
      </c>
      <c r="C125" s="174"/>
      <c r="D125" s="175"/>
      <c r="E125" s="164"/>
      <c r="F125" s="199" t="str">
        <f t="shared" si="20"/>
        <v/>
      </c>
      <c r="G125" s="176"/>
      <c r="H125" s="200" t="str">
        <f t="shared" si="21"/>
        <v/>
      </c>
      <c r="I125" s="177"/>
      <c r="J125" s="201" t="str">
        <f t="shared" si="13"/>
        <v/>
      </c>
      <c r="L125" s="200" t="str">
        <f t="shared" si="14"/>
        <v/>
      </c>
      <c r="M125" s="527"/>
      <c r="N125" s="201" t="str">
        <f t="shared" si="15"/>
        <v/>
      </c>
      <c r="P125" s="200" t="str">
        <f t="shared" si="16"/>
        <v/>
      </c>
      <c r="R125" s="201" t="str">
        <f t="shared" si="17"/>
        <v/>
      </c>
      <c r="T125" s="202" t="str">
        <f t="shared" si="18"/>
        <v/>
      </c>
      <c r="V125" s="201" t="str">
        <f t="shared" si="19"/>
        <v/>
      </c>
    </row>
    <row r="126" spans="1:22" hidden="1">
      <c r="A126" s="172"/>
      <c r="B126" s="178" t="s">
        <v>917</v>
      </c>
      <c r="C126" s="174"/>
      <c r="D126" s="175"/>
      <c r="E126" s="164"/>
      <c r="F126" s="199" t="str">
        <f t="shared" si="20"/>
        <v/>
      </c>
      <c r="G126" s="176"/>
      <c r="H126" s="200" t="str">
        <f t="shared" si="21"/>
        <v/>
      </c>
      <c r="I126" s="177"/>
      <c r="J126" s="201" t="str">
        <f t="shared" si="13"/>
        <v/>
      </c>
      <c r="L126" s="200" t="str">
        <f t="shared" si="14"/>
        <v/>
      </c>
      <c r="M126" s="527"/>
      <c r="N126" s="201" t="str">
        <f t="shared" si="15"/>
        <v/>
      </c>
      <c r="P126" s="200" t="str">
        <f t="shared" si="16"/>
        <v/>
      </c>
      <c r="R126" s="201" t="str">
        <f t="shared" si="17"/>
        <v/>
      </c>
      <c r="T126" s="202" t="str">
        <f t="shared" si="18"/>
        <v/>
      </c>
      <c r="V126" s="201" t="str">
        <f t="shared" si="19"/>
        <v/>
      </c>
    </row>
    <row r="127" spans="1:22">
      <c r="A127" s="172" t="s">
        <v>53</v>
      </c>
      <c r="B127" s="178" t="s">
        <v>918</v>
      </c>
      <c r="C127" s="174"/>
      <c r="D127" s="175"/>
      <c r="E127" s="164"/>
      <c r="F127" s="199" t="str">
        <f t="shared" si="20"/>
        <v/>
      </c>
      <c r="G127" s="176"/>
      <c r="H127" s="200" t="str">
        <f t="shared" si="21"/>
        <v/>
      </c>
      <c r="I127" s="177"/>
      <c r="J127" s="201" t="str">
        <f t="shared" si="13"/>
        <v/>
      </c>
      <c r="L127" s="523" t="str">
        <f t="shared" si="14"/>
        <v/>
      </c>
      <c r="M127" s="535">
        <v>37800</v>
      </c>
      <c r="N127" s="201" t="str">
        <f t="shared" si="15"/>
        <v/>
      </c>
      <c r="P127" s="200" t="str">
        <f t="shared" si="16"/>
        <v/>
      </c>
      <c r="R127" s="201" t="str">
        <f t="shared" si="17"/>
        <v/>
      </c>
      <c r="T127" s="202" t="str">
        <f t="shared" si="18"/>
        <v/>
      </c>
      <c r="V127" s="201" t="str">
        <f t="shared" si="19"/>
        <v/>
      </c>
    </row>
    <row r="128" spans="1:22" hidden="1">
      <c r="A128" s="172"/>
      <c r="B128" s="178" t="s">
        <v>919</v>
      </c>
      <c r="C128" s="174"/>
      <c r="D128" s="175"/>
      <c r="E128" s="164"/>
      <c r="F128" s="199" t="str">
        <f t="shared" si="20"/>
        <v/>
      </c>
      <c r="G128" s="176"/>
      <c r="H128" s="200" t="str">
        <f t="shared" si="21"/>
        <v/>
      </c>
      <c r="I128" s="177"/>
      <c r="J128" s="201" t="str">
        <f t="shared" si="13"/>
        <v/>
      </c>
      <c r="L128" s="200" t="str">
        <f t="shared" si="14"/>
        <v/>
      </c>
      <c r="M128" s="527"/>
      <c r="N128" s="201" t="str">
        <f t="shared" si="15"/>
        <v/>
      </c>
      <c r="P128" s="200" t="str">
        <f t="shared" si="16"/>
        <v/>
      </c>
      <c r="R128" s="201" t="str">
        <f t="shared" si="17"/>
        <v/>
      </c>
      <c r="T128" s="202" t="str">
        <f t="shared" si="18"/>
        <v/>
      </c>
      <c r="V128" s="201" t="str">
        <f t="shared" si="19"/>
        <v/>
      </c>
    </row>
    <row r="129" spans="1:22" hidden="1">
      <c r="A129" s="172"/>
      <c r="B129" s="173" t="s">
        <v>920</v>
      </c>
      <c r="C129" s="174"/>
      <c r="D129" s="175"/>
      <c r="E129" s="164"/>
      <c r="F129" s="199" t="str">
        <f t="shared" si="20"/>
        <v/>
      </c>
      <c r="G129" s="176"/>
      <c r="H129" s="200" t="str">
        <f t="shared" si="21"/>
        <v/>
      </c>
      <c r="I129" s="177"/>
      <c r="J129" s="201" t="str">
        <f t="shared" si="13"/>
        <v/>
      </c>
      <c r="L129" s="200" t="str">
        <f t="shared" si="14"/>
        <v/>
      </c>
      <c r="M129" s="527"/>
      <c r="N129" s="201" t="str">
        <f t="shared" si="15"/>
        <v/>
      </c>
      <c r="P129" s="200" t="str">
        <f t="shared" si="16"/>
        <v/>
      </c>
      <c r="R129" s="201" t="str">
        <f t="shared" si="17"/>
        <v/>
      </c>
      <c r="T129" s="202" t="str">
        <f t="shared" si="18"/>
        <v/>
      </c>
      <c r="V129" s="201" t="str">
        <f t="shared" si="19"/>
        <v/>
      </c>
    </row>
    <row r="130" spans="1:22" hidden="1">
      <c r="A130" s="172"/>
      <c r="B130" s="173" t="s">
        <v>921</v>
      </c>
      <c r="C130" s="174"/>
      <c r="D130" s="175"/>
      <c r="E130" s="164"/>
      <c r="F130" s="199" t="str">
        <f t="shared" si="20"/>
        <v/>
      </c>
      <c r="G130" s="176"/>
      <c r="H130" s="200" t="str">
        <f t="shared" si="21"/>
        <v/>
      </c>
      <c r="I130" s="177"/>
      <c r="J130" s="201" t="str">
        <f t="shared" si="13"/>
        <v/>
      </c>
      <c r="L130" s="200" t="str">
        <f t="shared" si="14"/>
        <v/>
      </c>
      <c r="M130" s="527"/>
      <c r="N130" s="201" t="str">
        <f t="shared" si="15"/>
        <v/>
      </c>
      <c r="P130" s="200" t="str">
        <f t="shared" si="16"/>
        <v/>
      </c>
      <c r="R130" s="201" t="str">
        <f t="shared" si="17"/>
        <v/>
      </c>
      <c r="T130" s="202" t="str">
        <f t="shared" si="18"/>
        <v/>
      </c>
      <c r="V130" s="201" t="str">
        <f t="shared" si="19"/>
        <v/>
      </c>
    </row>
    <row r="131" spans="1:22" hidden="1">
      <c r="A131" s="172"/>
      <c r="B131" s="173" t="s">
        <v>922</v>
      </c>
      <c r="C131" s="174"/>
      <c r="D131" s="175"/>
      <c r="E131" s="164"/>
      <c r="F131" s="199" t="str">
        <f t="shared" si="20"/>
        <v/>
      </c>
      <c r="G131" s="176"/>
      <c r="H131" s="200" t="str">
        <f t="shared" si="21"/>
        <v/>
      </c>
      <c r="I131" s="177"/>
      <c r="J131" s="201" t="str">
        <f t="shared" si="13"/>
        <v/>
      </c>
      <c r="L131" s="200" t="str">
        <f t="shared" si="14"/>
        <v/>
      </c>
      <c r="M131" s="527"/>
      <c r="N131" s="201" t="str">
        <f t="shared" si="15"/>
        <v/>
      </c>
      <c r="P131" s="200" t="str">
        <f t="shared" si="16"/>
        <v/>
      </c>
      <c r="R131" s="201" t="str">
        <f t="shared" si="17"/>
        <v/>
      </c>
      <c r="T131" s="202" t="str">
        <f t="shared" si="18"/>
        <v/>
      </c>
      <c r="V131" s="201" t="str">
        <f t="shared" si="19"/>
        <v/>
      </c>
    </row>
    <row r="132" spans="1:22">
      <c r="A132" s="172">
        <v>1</v>
      </c>
      <c r="B132" s="173" t="s">
        <v>923</v>
      </c>
      <c r="C132" s="174"/>
      <c r="D132" s="175"/>
      <c r="E132" s="164">
        <v>155304</v>
      </c>
      <c r="F132" s="199" t="str">
        <f t="shared" si="20"/>
        <v>*</v>
      </c>
      <c r="G132" s="176"/>
      <c r="H132" s="200" t="str">
        <f t="shared" si="21"/>
        <v/>
      </c>
      <c r="I132" s="177"/>
      <c r="J132" s="201" t="str">
        <f t="shared" si="13"/>
        <v/>
      </c>
      <c r="L132" s="523">
        <v>127600</v>
      </c>
      <c r="M132" s="527"/>
      <c r="N132" s="536">
        <v>158000</v>
      </c>
      <c r="O132" s="136">
        <v>155304</v>
      </c>
      <c r="P132" s="200">
        <v>118952</v>
      </c>
      <c r="R132" s="201" t="str">
        <f t="shared" si="17"/>
        <v/>
      </c>
      <c r="T132" s="202" t="str">
        <f t="shared" si="18"/>
        <v/>
      </c>
      <c r="V132" s="201" t="str">
        <f t="shared" si="19"/>
        <v/>
      </c>
    </row>
    <row r="133" spans="1:22" hidden="1">
      <c r="A133" s="172"/>
      <c r="B133" s="173" t="s">
        <v>924</v>
      </c>
      <c r="C133" s="174"/>
      <c r="D133" s="175"/>
      <c r="E133" s="164"/>
      <c r="F133" s="199" t="str">
        <f t="shared" si="20"/>
        <v/>
      </c>
      <c r="G133" s="176"/>
      <c r="H133" s="200" t="str">
        <f t="shared" si="21"/>
        <v/>
      </c>
      <c r="I133" s="177"/>
      <c r="J133" s="201" t="str">
        <f t="shared" si="13"/>
        <v/>
      </c>
      <c r="L133" s="200" t="str">
        <f t="shared" si="14"/>
        <v/>
      </c>
      <c r="M133" s="527"/>
      <c r="N133" s="201" t="str">
        <f t="shared" si="15"/>
        <v/>
      </c>
      <c r="P133" s="200" t="str">
        <f t="shared" si="16"/>
        <v/>
      </c>
      <c r="R133" s="201" t="str">
        <f t="shared" si="17"/>
        <v/>
      </c>
      <c r="T133" s="202" t="str">
        <f t="shared" si="18"/>
        <v/>
      </c>
      <c r="V133" s="201" t="str">
        <f t="shared" si="19"/>
        <v/>
      </c>
    </row>
    <row r="134" spans="1:22" hidden="1">
      <c r="A134" s="172"/>
      <c r="B134" s="173" t="s">
        <v>925</v>
      </c>
      <c r="C134" s="174"/>
      <c r="D134" s="175"/>
      <c r="E134" s="164"/>
      <c r="F134" s="199" t="str">
        <f t="shared" si="20"/>
        <v/>
      </c>
      <c r="G134" s="176"/>
      <c r="H134" s="200" t="str">
        <f t="shared" si="21"/>
        <v/>
      </c>
      <c r="I134" s="177"/>
      <c r="J134" s="201" t="str">
        <f t="shared" si="13"/>
        <v/>
      </c>
      <c r="L134" s="200" t="str">
        <f t="shared" si="14"/>
        <v/>
      </c>
      <c r="M134" s="527"/>
      <c r="N134" s="201" t="str">
        <f t="shared" si="15"/>
        <v/>
      </c>
      <c r="P134" s="200" t="str">
        <f t="shared" si="16"/>
        <v/>
      </c>
      <c r="R134" s="201" t="str">
        <f t="shared" si="17"/>
        <v/>
      </c>
      <c r="T134" s="202" t="str">
        <f t="shared" si="18"/>
        <v/>
      </c>
      <c r="V134" s="201" t="str">
        <f t="shared" si="19"/>
        <v/>
      </c>
    </row>
    <row r="135" spans="1:22" hidden="1">
      <c r="B135" s="173" t="s">
        <v>926</v>
      </c>
      <c r="C135" s="174"/>
      <c r="E135" s="164"/>
      <c r="F135" s="199" t="str">
        <f t="shared" si="20"/>
        <v/>
      </c>
      <c r="G135" s="176"/>
      <c r="H135" s="200" t="str">
        <f t="shared" si="21"/>
        <v/>
      </c>
      <c r="I135" s="177"/>
      <c r="J135" s="201" t="str">
        <f t="shared" si="13"/>
        <v/>
      </c>
      <c r="L135" s="200" t="str">
        <f t="shared" si="14"/>
        <v/>
      </c>
      <c r="M135" s="527"/>
      <c r="N135" s="201" t="str">
        <f t="shared" si="15"/>
        <v/>
      </c>
      <c r="P135" s="200" t="str">
        <f t="shared" si="16"/>
        <v/>
      </c>
      <c r="R135" s="201" t="str">
        <f t="shared" si="17"/>
        <v/>
      </c>
      <c r="T135" s="202" t="str">
        <f t="shared" si="18"/>
        <v/>
      </c>
      <c r="V135" s="201" t="str">
        <f t="shared" si="19"/>
        <v/>
      </c>
    </row>
    <row r="136" spans="1:22" hidden="1">
      <c r="B136" s="173" t="s">
        <v>927</v>
      </c>
      <c r="C136" s="174"/>
      <c r="E136" s="182"/>
      <c r="F136" s="199" t="str">
        <f t="shared" si="20"/>
        <v/>
      </c>
      <c r="G136" s="176"/>
      <c r="H136" s="200" t="str">
        <f t="shared" si="21"/>
        <v/>
      </c>
      <c r="I136" s="177"/>
      <c r="J136" s="201" t="str">
        <f t="shared" si="13"/>
        <v/>
      </c>
      <c r="L136" s="200" t="str">
        <f t="shared" si="14"/>
        <v/>
      </c>
      <c r="M136" s="527"/>
      <c r="N136" s="201" t="str">
        <f t="shared" si="15"/>
        <v/>
      </c>
      <c r="P136" s="200" t="str">
        <f t="shared" si="16"/>
        <v/>
      </c>
      <c r="R136" s="201" t="str">
        <f t="shared" si="17"/>
        <v/>
      </c>
      <c r="T136" s="202" t="str">
        <f t="shared" si="18"/>
        <v/>
      </c>
      <c r="V136" s="201" t="str">
        <f t="shared" si="19"/>
        <v/>
      </c>
    </row>
    <row r="137" spans="1:22" hidden="1">
      <c r="B137" s="173" t="s">
        <v>928</v>
      </c>
      <c r="C137" s="174"/>
      <c r="E137" s="182"/>
      <c r="F137" s="199" t="str">
        <f t="shared" si="20"/>
        <v/>
      </c>
      <c r="G137" s="176"/>
      <c r="H137" s="200" t="str">
        <f t="shared" si="21"/>
        <v/>
      </c>
      <c r="I137" s="177"/>
      <c r="J137" s="201" t="str">
        <f t="shared" si="13"/>
        <v/>
      </c>
      <c r="L137" s="200" t="str">
        <f t="shared" si="14"/>
        <v/>
      </c>
      <c r="M137" s="527"/>
      <c r="N137" s="201" t="str">
        <f t="shared" si="15"/>
        <v/>
      </c>
      <c r="P137" s="200" t="str">
        <f t="shared" si="16"/>
        <v/>
      </c>
      <c r="R137" s="201" t="str">
        <f t="shared" si="17"/>
        <v/>
      </c>
      <c r="T137" s="202" t="str">
        <f t="shared" si="18"/>
        <v/>
      </c>
      <c r="V137" s="201" t="str">
        <f t="shared" si="19"/>
        <v/>
      </c>
    </row>
    <row r="138" spans="1:22" hidden="1">
      <c r="B138" s="173" t="s">
        <v>929</v>
      </c>
      <c r="C138" s="174"/>
      <c r="F138" s="199" t="str">
        <f t="shared" si="20"/>
        <v/>
      </c>
      <c r="G138" s="176"/>
      <c r="H138" s="200" t="str">
        <f t="shared" si="21"/>
        <v/>
      </c>
      <c r="I138" s="177"/>
      <c r="J138" s="201" t="str">
        <f t="shared" si="13"/>
        <v/>
      </c>
      <c r="L138" s="200" t="str">
        <f t="shared" si="14"/>
        <v/>
      </c>
      <c r="M138" s="527"/>
      <c r="N138" s="201" t="str">
        <f t="shared" si="15"/>
        <v/>
      </c>
      <c r="P138" s="200" t="str">
        <f t="shared" si="16"/>
        <v/>
      </c>
      <c r="R138" s="201" t="str">
        <f t="shared" si="17"/>
        <v/>
      </c>
      <c r="T138" s="202" t="str">
        <f t="shared" si="18"/>
        <v/>
      </c>
      <c r="V138" s="201" t="str">
        <f t="shared" si="19"/>
        <v/>
      </c>
    </row>
    <row r="139" spans="1:22" hidden="1">
      <c r="B139" s="173" t="s">
        <v>930</v>
      </c>
      <c r="C139" s="174"/>
      <c r="F139" s="199" t="str">
        <f t="shared" si="20"/>
        <v/>
      </c>
      <c r="G139" s="176"/>
      <c r="H139" s="200" t="str">
        <f t="shared" si="21"/>
        <v/>
      </c>
      <c r="I139" s="177"/>
      <c r="J139" s="201" t="str">
        <f t="shared" si="13"/>
        <v/>
      </c>
      <c r="L139" s="200" t="str">
        <f t="shared" si="14"/>
        <v/>
      </c>
      <c r="M139" s="527"/>
      <c r="N139" s="201" t="str">
        <f t="shared" si="15"/>
        <v/>
      </c>
      <c r="P139" s="200" t="str">
        <f t="shared" si="16"/>
        <v/>
      </c>
      <c r="R139" s="201" t="str">
        <f t="shared" si="17"/>
        <v/>
      </c>
      <c r="T139" s="202" t="str">
        <f t="shared" si="18"/>
        <v/>
      </c>
      <c r="V139" s="201" t="str">
        <f t="shared" si="19"/>
        <v/>
      </c>
    </row>
    <row r="140" spans="1:22" hidden="1">
      <c r="B140" s="173" t="s">
        <v>931</v>
      </c>
      <c r="C140" s="174"/>
      <c r="F140" s="199" t="str">
        <f t="shared" si="20"/>
        <v/>
      </c>
      <c r="G140" s="176"/>
      <c r="H140" s="200" t="str">
        <f t="shared" si="21"/>
        <v/>
      </c>
      <c r="I140" s="177"/>
      <c r="J140" s="201" t="str">
        <f t="shared" ref="J140:J154" si="22">IF($J$9="*",IF(I140&gt;0,"*",""),"")</f>
        <v/>
      </c>
      <c r="L140" s="200" t="str">
        <f t="shared" ref="L140:L154" si="23">IF($L$9="*",IF(K140&gt;0,"*",""),"")</f>
        <v/>
      </c>
      <c r="M140" s="527"/>
      <c r="N140" s="201" t="str">
        <f t="shared" ref="N140:N154" si="24">IF($N$9="*",IF(M140&gt;0,"*",""),"")</f>
        <v/>
      </c>
      <c r="P140" s="200" t="str">
        <f t="shared" ref="P140:P154" si="25">IF($P$9="*",IF(O140&gt;0,"*",""),"")</f>
        <v/>
      </c>
      <c r="R140" s="201" t="str">
        <f t="shared" ref="R140:R154" si="26">IF($R$9="*",IF(Q140&gt;0,"*",""),"")</f>
        <v/>
      </c>
      <c r="T140" s="202" t="str">
        <f t="shared" ref="T140:T154" si="27">IF($T$9="*",IF(S140&gt;0,"*",""),"")</f>
        <v/>
      </c>
      <c r="V140" s="201" t="str">
        <f t="shared" ref="V140:V154" si="28">IF($V$9="*",IF(U140&gt;0,"*",""),"")</f>
        <v/>
      </c>
    </row>
    <row r="141" spans="1:22" ht="15.75" hidden="1" customHeight="1">
      <c r="B141" s="173" t="s">
        <v>932</v>
      </c>
      <c r="C141" s="174"/>
      <c r="F141" s="199" t="str">
        <f t="shared" si="20"/>
        <v/>
      </c>
      <c r="G141" s="176"/>
      <c r="H141" s="200" t="str">
        <f t="shared" si="21"/>
        <v/>
      </c>
      <c r="I141" s="177"/>
      <c r="J141" s="201" t="str">
        <f t="shared" si="22"/>
        <v/>
      </c>
      <c r="L141" s="200" t="str">
        <f t="shared" si="23"/>
        <v/>
      </c>
      <c r="M141" s="527"/>
      <c r="N141" s="201" t="str">
        <f t="shared" si="24"/>
        <v/>
      </c>
      <c r="P141" s="200" t="str">
        <f t="shared" si="25"/>
        <v/>
      </c>
      <c r="R141" s="201" t="str">
        <f t="shared" si="26"/>
        <v/>
      </c>
      <c r="T141" s="202" t="str">
        <f t="shared" si="27"/>
        <v/>
      </c>
      <c r="V141" s="201" t="str">
        <f t="shared" si="28"/>
        <v/>
      </c>
    </row>
    <row r="142" spans="1:22" hidden="1">
      <c r="B142" s="173" t="s">
        <v>933</v>
      </c>
      <c r="C142" s="179"/>
      <c r="F142" s="199" t="str">
        <f t="shared" si="20"/>
        <v/>
      </c>
      <c r="G142" s="176"/>
      <c r="H142" s="200" t="str">
        <f t="shared" si="21"/>
        <v/>
      </c>
      <c r="I142" s="177"/>
      <c r="J142" s="201" t="str">
        <f t="shared" si="22"/>
        <v/>
      </c>
      <c r="L142" s="200" t="str">
        <f t="shared" si="23"/>
        <v/>
      </c>
      <c r="M142" s="527"/>
      <c r="N142" s="201" t="str">
        <f t="shared" si="24"/>
        <v/>
      </c>
      <c r="P142" s="200" t="str">
        <f t="shared" si="25"/>
        <v/>
      </c>
      <c r="R142" s="201" t="str">
        <f t="shared" si="26"/>
        <v/>
      </c>
      <c r="T142" s="202" t="str">
        <f t="shared" si="27"/>
        <v/>
      </c>
      <c r="V142" s="201" t="str">
        <f t="shared" si="28"/>
        <v/>
      </c>
    </row>
    <row r="143" spans="1:22" hidden="1">
      <c r="B143" s="173" t="s">
        <v>934</v>
      </c>
      <c r="C143" s="174"/>
      <c r="F143" s="199" t="str">
        <f t="shared" si="20"/>
        <v/>
      </c>
      <c r="G143" s="176"/>
      <c r="H143" s="200" t="str">
        <f t="shared" si="21"/>
        <v/>
      </c>
      <c r="I143" s="177"/>
      <c r="J143" s="201" t="str">
        <f t="shared" si="22"/>
        <v/>
      </c>
      <c r="L143" s="200" t="str">
        <f t="shared" si="23"/>
        <v/>
      </c>
      <c r="M143" s="527"/>
      <c r="N143" s="201" t="str">
        <f t="shared" si="24"/>
        <v/>
      </c>
      <c r="P143" s="200" t="str">
        <f t="shared" si="25"/>
        <v/>
      </c>
      <c r="R143" s="201" t="str">
        <f t="shared" si="26"/>
        <v/>
      </c>
      <c r="T143" s="202" t="str">
        <f t="shared" si="27"/>
        <v/>
      </c>
      <c r="V143" s="201" t="str">
        <f t="shared" si="28"/>
        <v/>
      </c>
    </row>
    <row r="144" spans="1:22" hidden="1">
      <c r="B144" s="173" t="s">
        <v>935</v>
      </c>
      <c r="C144" s="174"/>
      <c r="F144" s="199" t="str">
        <f t="shared" si="20"/>
        <v/>
      </c>
      <c r="G144" s="176"/>
      <c r="H144" s="200" t="str">
        <f t="shared" si="21"/>
        <v/>
      </c>
      <c r="I144" s="177"/>
      <c r="J144" s="201" t="str">
        <f t="shared" si="22"/>
        <v/>
      </c>
      <c r="L144" s="200" t="str">
        <f t="shared" si="23"/>
        <v/>
      </c>
      <c r="M144" s="527"/>
      <c r="N144" s="201" t="str">
        <f t="shared" si="24"/>
        <v/>
      </c>
      <c r="P144" s="200" t="str">
        <f t="shared" si="25"/>
        <v/>
      </c>
      <c r="R144" s="201" t="str">
        <f t="shared" si="26"/>
        <v/>
      </c>
      <c r="T144" s="202" t="str">
        <f t="shared" si="27"/>
        <v/>
      </c>
      <c r="V144" s="201" t="str">
        <f t="shared" si="28"/>
        <v/>
      </c>
    </row>
    <row r="145" spans="1:22" hidden="1">
      <c r="B145" s="173" t="s">
        <v>936</v>
      </c>
      <c r="C145" s="174"/>
      <c r="F145" s="199" t="str">
        <f t="shared" si="20"/>
        <v/>
      </c>
      <c r="G145" s="176"/>
      <c r="H145" s="200" t="str">
        <f t="shared" si="21"/>
        <v/>
      </c>
      <c r="I145" s="177"/>
      <c r="J145" s="201" t="str">
        <f t="shared" si="22"/>
        <v/>
      </c>
      <c r="L145" s="200" t="str">
        <f t="shared" si="23"/>
        <v/>
      </c>
      <c r="M145" s="527"/>
      <c r="N145" s="201" t="str">
        <f t="shared" si="24"/>
        <v/>
      </c>
      <c r="P145" s="200" t="str">
        <f t="shared" si="25"/>
        <v/>
      </c>
      <c r="R145" s="201" t="str">
        <f t="shared" si="26"/>
        <v/>
      </c>
      <c r="T145" s="202" t="str">
        <f t="shared" si="27"/>
        <v/>
      </c>
      <c r="V145" s="201" t="str">
        <f t="shared" si="28"/>
        <v/>
      </c>
    </row>
    <row r="146" spans="1:22" hidden="1">
      <c r="B146" s="173" t="s">
        <v>937</v>
      </c>
      <c r="C146" s="174"/>
      <c r="F146" s="199" t="str">
        <f t="shared" si="20"/>
        <v/>
      </c>
      <c r="G146" s="176"/>
      <c r="H146" s="200" t="str">
        <f t="shared" si="21"/>
        <v/>
      </c>
      <c r="I146" s="177"/>
      <c r="J146" s="201" t="str">
        <f t="shared" si="22"/>
        <v/>
      </c>
      <c r="L146" s="200" t="str">
        <f t="shared" si="23"/>
        <v/>
      </c>
      <c r="M146" s="527"/>
      <c r="N146" s="201" t="str">
        <f t="shared" si="24"/>
        <v/>
      </c>
      <c r="P146" s="200" t="str">
        <f t="shared" si="25"/>
        <v/>
      </c>
      <c r="R146" s="201" t="str">
        <f t="shared" si="26"/>
        <v/>
      </c>
      <c r="T146" s="202" t="str">
        <f t="shared" si="27"/>
        <v/>
      </c>
      <c r="V146" s="201" t="str">
        <f t="shared" si="28"/>
        <v/>
      </c>
    </row>
    <row r="147" spans="1:22" hidden="1">
      <c r="B147" s="173" t="s">
        <v>938</v>
      </c>
      <c r="C147" s="174"/>
      <c r="F147" s="199" t="str">
        <f t="shared" si="20"/>
        <v/>
      </c>
      <c r="G147" s="176"/>
      <c r="H147" s="200" t="str">
        <f t="shared" si="21"/>
        <v/>
      </c>
      <c r="I147" s="177"/>
      <c r="J147" s="201" t="str">
        <f t="shared" si="22"/>
        <v/>
      </c>
      <c r="L147" s="200" t="str">
        <f t="shared" si="23"/>
        <v/>
      </c>
      <c r="M147" s="527"/>
      <c r="N147" s="201" t="str">
        <f t="shared" si="24"/>
        <v/>
      </c>
      <c r="P147" s="200" t="str">
        <f t="shared" si="25"/>
        <v/>
      </c>
      <c r="R147" s="201" t="str">
        <f t="shared" si="26"/>
        <v/>
      </c>
      <c r="T147" s="202" t="str">
        <f t="shared" si="27"/>
        <v/>
      </c>
      <c r="V147" s="201" t="str">
        <f t="shared" si="28"/>
        <v/>
      </c>
    </row>
    <row r="148" spans="1:22" hidden="1">
      <c r="B148" s="173" t="s">
        <v>939</v>
      </c>
      <c r="C148" s="174"/>
      <c r="F148" s="199" t="str">
        <f t="shared" si="20"/>
        <v/>
      </c>
      <c r="G148" s="176"/>
      <c r="H148" s="200" t="str">
        <f t="shared" si="21"/>
        <v/>
      </c>
      <c r="I148" s="177"/>
      <c r="J148" s="201" t="str">
        <f t="shared" si="22"/>
        <v/>
      </c>
      <c r="L148" s="200" t="str">
        <f t="shared" si="23"/>
        <v/>
      </c>
      <c r="M148" s="527"/>
      <c r="N148" s="201" t="str">
        <f t="shared" si="24"/>
        <v/>
      </c>
      <c r="P148" s="200" t="str">
        <f t="shared" si="25"/>
        <v/>
      </c>
      <c r="R148" s="201" t="str">
        <f t="shared" si="26"/>
        <v/>
      </c>
      <c r="T148" s="202" t="str">
        <f t="shared" si="27"/>
        <v/>
      </c>
      <c r="V148" s="201" t="str">
        <f t="shared" si="28"/>
        <v/>
      </c>
    </row>
    <row r="149" spans="1:22" hidden="1">
      <c r="B149" s="173" t="s">
        <v>940</v>
      </c>
      <c r="C149" s="174"/>
      <c r="F149" s="199" t="str">
        <f t="shared" si="20"/>
        <v/>
      </c>
      <c r="G149" s="176"/>
      <c r="H149" s="200" t="str">
        <f t="shared" si="21"/>
        <v/>
      </c>
      <c r="I149" s="177"/>
      <c r="J149" s="201" t="str">
        <f t="shared" si="22"/>
        <v/>
      </c>
      <c r="L149" s="200" t="str">
        <f t="shared" si="23"/>
        <v/>
      </c>
      <c r="M149" s="527"/>
      <c r="N149" s="201" t="str">
        <f t="shared" si="24"/>
        <v/>
      </c>
      <c r="P149" s="200" t="str">
        <f t="shared" si="25"/>
        <v/>
      </c>
      <c r="R149" s="201" t="str">
        <f t="shared" si="26"/>
        <v/>
      </c>
      <c r="T149" s="202" t="str">
        <f t="shared" si="27"/>
        <v/>
      </c>
      <c r="V149" s="201" t="str">
        <f t="shared" si="28"/>
        <v/>
      </c>
    </row>
    <row r="150" spans="1:22" hidden="1">
      <c r="B150" s="173" t="s">
        <v>941</v>
      </c>
      <c r="C150" s="174"/>
      <c r="F150" s="199" t="str">
        <f t="shared" si="20"/>
        <v/>
      </c>
      <c r="G150" s="176"/>
      <c r="H150" s="200" t="str">
        <f t="shared" si="21"/>
        <v/>
      </c>
      <c r="I150" s="177"/>
      <c r="J150" s="201" t="str">
        <f t="shared" si="22"/>
        <v/>
      </c>
      <c r="L150" s="200" t="str">
        <f t="shared" si="23"/>
        <v/>
      </c>
      <c r="M150" s="527"/>
      <c r="N150" s="201" t="str">
        <f t="shared" si="24"/>
        <v/>
      </c>
      <c r="P150" s="200" t="str">
        <f t="shared" si="25"/>
        <v/>
      </c>
      <c r="R150" s="201" t="str">
        <f t="shared" si="26"/>
        <v/>
      </c>
      <c r="T150" s="202" t="str">
        <f t="shared" si="27"/>
        <v/>
      </c>
      <c r="V150" s="201" t="str">
        <f t="shared" si="28"/>
        <v/>
      </c>
    </row>
    <row r="151" spans="1:22" hidden="1">
      <c r="B151" s="173" t="s">
        <v>942</v>
      </c>
      <c r="C151" s="174"/>
      <c r="F151" s="199" t="str">
        <f t="shared" si="20"/>
        <v/>
      </c>
      <c r="G151" s="176"/>
      <c r="H151" s="200" t="str">
        <f t="shared" si="21"/>
        <v/>
      </c>
      <c r="I151" s="177"/>
      <c r="J151" s="201" t="str">
        <f t="shared" si="22"/>
        <v/>
      </c>
      <c r="L151" s="200" t="str">
        <f t="shared" si="23"/>
        <v/>
      </c>
      <c r="M151" s="527"/>
      <c r="N151" s="201" t="str">
        <f t="shared" si="24"/>
        <v/>
      </c>
      <c r="P151" s="200" t="str">
        <f t="shared" si="25"/>
        <v/>
      </c>
      <c r="R151" s="201" t="str">
        <f t="shared" si="26"/>
        <v/>
      </c>
      <c r="T151" s="202" t="str">
        <f t="shared" si="27"/>
        <v/>
      </c>
      <c r="V151" s="201" t="str">
        <f t="shared" si="28"/>
        <v/>
      </c>
    </row>
    <row r="152" spans="1:22" hidden="1">
      <c r="B152" s="173" t="s">
        <v>943</v>
      </c>
      <c r="C152" s="174"/>
      <c r="F152" s="199" t="str">
        <f t="shared" si="20"/>
        <v/>
      </c>
      <c r="G152" s="176"/>
      <c r="H152" s="200" t="str">
        <f t="shared" si="21"/>
        <v/>
      </c>
      <c r="I152" s="177"/>
      <c r="J152" s="201" t="str">
        <f t="shared" si="22"/>
        <v/>
      </c>
      <c r="L152" s="200" t="str">
        <f t="shared" si="23"/>
        <v/>
      </c>
      <c r="M152" s="527"/>
      <c r="N152" s="201" t="str">
        <f t="shared" si="24"/>
        <v/>
      </c>
      <c r="P152" s="200" t="str">
        <f t="shared" si="25"/>
        <v/>
      </c>
      <c r="R152" s="201" t="str">
        <f t="shared" si="26"/>
        <v/>
      </c>
      <c r="T152" s="202" t="str">
        <f t="shared" si="27"/>
        <v/>
      </c>
      <c r="V152" s="201" t="str">
        <f t="shared" si="28"/>
        <v/>
      </c>
    </row>
    <row r="153" spans="1:22" hidden="1">
      <c r="B153" s="173" t="s">
        <v>944</v>
      </c>
      <c r="C153" s="174"/>
      <c r="F153" s="199" t="str">
        <f t="shared" si="20"/>
        <v/>
      </c>
      <c r="G153" s="176"/>
      <c r="H153" s="200" t="str">
        <f t="shared" si="21"/>
        <v/>
      </c>
      <c r="I153" s="177"/>
      <c r="J153" s="201" t="str">
        <f t="shared" si="22"/>
        <v/>
      </c>
      <c r="L153" s="200" t="str">
        <f t="shared" si="23"/>
        <v/>
      </c>
      <c r="M153" s="527"/>
      <c r="N153" s="201" t="str">
        <f t="shared" si="24"/>
        <v/>
      </c>
      <c r="P153" s="200" t="str">
        <f t="shared" si="25"/>
        <v/>
      </c>
      <c r="R153" s="201" t="str">
        <f t="shared" si="26"/>
        <v/>
      </c>
      <c r="T153" s="202" t="str">
        <f t="shared" si="27"/>
        <v/>
      </c>
      <c r="V153" s="201" t="str">
        <f t="shared" si="28"/>
        <v/>
      </c>
    </row>
    <row r="154" spans="1:22" hidden="1">
      <c r="B154" s="173" t="s">
        <v>945</v>
      </c>
      <c r="C154" s="174"/>
      <c r="F154" s="199" t="str">
        <f t="shared" si="20"/>
        <v/>
      </c>
      <c r="G154" s="176"/>
      <c r="H154" s="200" t="str">
        <f t="shared" si="21"/>
        <v/>
      </c>
      <c r="I154" s="177"/>
      <c r="J154" s="201" t="str">
        <f t="shared" si="22"/>
        <v/>
      </c>
      <c r="L154" s="200" t="str">
        <f t="shared" si="23"/>
        <v/>
      </c>
      <c r="M154" s="527"/>
      <c r="N154" s="201" t="str">
        <f t="shared" si="24"/>
        <v/>
      </c>
      <c r="P154" s="200" t="str">
        <f t="shared" si="25"/>
        <v/>
      </c>
      <c r="R154" s="201" t="str">
        <f t="shared" si="26"/>
        <v/>
      </c>
      <c r="T154" s="202" t="str">
        <f t="shared" si="27"/>
        <v/>
      </c>
      <c r="V154" s="201" t="str">
        <f t="shared" si="28"/>
        <v/>
      </c>
    </row>
    <row r="155" spans="1:22">
      <c r="C155" s="174"/>
      <c r="F155" s="199"/>
      <c r="G155" s="176"/>
      <c r="H155" s="200"/>
      <c r="I155" s="177" t="s">
        <v>946</v>
      </c>
      <c r="J155" s="201"/>
      <c r="L155" s="523"/>
      <c r="M155" s="527"/>
      <c r="N155" s="201"/>
      <c r="P155" s="200"/>
      <c r="R155" s="201"/>
      <c r="T155" s="202"/>
      <c r="V155" s="201"/>
    </row>
    <row r="156" spans="1:22">
      <c r="C156" s="174"/>
      <c r="F156" s="199"/>
      <c r="G156" s="176"/>
      <c r="H156" s="200"/>
      <c r="I156" s="177" t="s">
        <v>947</v>
      </c>
      <c r="J156" s="201"/>
      <c r="L156" s="523"/>
      <c r="M156" s="527"/>
      <c r="N156" s="201"/>
      <c r="P156" s="200"/>
      <c r="R156" s="201"/>
      <c r="T156" s="202"/>
      <c r="V156" s="201"/>
    </row>
    <row r="157" spans="1:22">
      <c r="C157" s="174"/>
      <c r="F157" s="199"/>
      <c r="G157" s="176"/>
      <c r="H157" s="200"/>
      <c r="I157" s="177"/>
      <c r="J157" s="201"/>
      <c r="L157" s="523"/>
      <c r="M157" s="527"/>
      <c r="N157" s="201"/>
      <c r="P157" s="200"/>
      <c r="R157" s="201"/>
      <c r="T157" s="202"/>
      <c r="V157" s="201"/>
    </row>
    <row r="158" spans="1:22">
      <c r="A158" s="147">
        <v>1</v>
      </c>
      <c r="B158" s="181" t="s">
        <v>663</v>
      </c>
      <c r="C158" s="174"/>
      <c r="F158" s="199"/>
      <c r="G158" s="176"/>
      <c r="H158" s="200"/>
      <c r="I158" s="177"/>
      <c r="J158" s="201"/>
      <c r="L158" s="523"/>
      <c r="M158" s="527"/>
      <c r="N158" s="201"/>
      <c r="P158" s="200"/>
      <c r="R158" s="201"/>
      <c r="T158" s="202"/>
      <c r="V158" s="201"/>
    </row>
    <row r="159" spans="1:22">
      <c r="A159" s="147">
        <v>1</v>
      </c>
      <c r="B159" s="181" t="s">
        <v>438</v>
      </c>
      <c r="C159" s="174"/>
      <c r="F159" s="199"/>
      <c r="G159" s="176"/>
      <c r="H159" s="200"/>
      <c r="I159" s="177"/>
      <c r="J159" s="201"/>
      <c r="L159" s="200"/>
      <c r="M159" s="527"/>
      <c r="N159" s="201"/>
      <c r="P159" s="200"/>
      <c r="R159" s="201"/>
      <c r="T159" s="202"/>
      <c r="V159" s="201"/>
    </row>
    <row r="160" spans="1:22">
      <c r="A160" s="147">
        <v>1</v>
      </c>
      <c r="B160" s="181" t="s">
        <v>440</v>
      </c>
      <c r="C160" s="174"/>
      <c r="F160" s="199"/>
      <c r="G160" s="176"/>
      <c r="H160" s="200"/>
      <c r="I160" s="177"/>
      <c r="J160" s="201"/>
      <c r="L160" s="200"/>
      <c r="M160" s="527"/>
      <c r="N160" s="201"/>
      <c r="P160" s="200"/>
      <c r="R160" s="201"/>
      <c r="T160" s="202"/>
      <c r="V160" s="201"/>
    </row>
    <row r="162" spans="1:15">
      <c r="A162" s="147">
        <v>1</v>
      </c>
      <c r="B162" s="181" t="s">
        <v>442</v>
      </c>
      <c r="F162" s="199"/>
      <c r="G162" s="148" t="s">
        <v>948</v>
      </c>
      <c r="H162" s="200"/>
      <c r="J162" s="201" t="s">
        <v>444</v>
      </c>
      <c r="L162" s="200"/>
      <c r="M162" s="527"/>
      <c r="N162" s="201"/>
    </row>
    <row r="163" spans="1:15">
      <c r="A163" s="147">
        <v>1</v>
      </c>
      <c r="B163" s="181" t="s">
        <v>443</v>
      </c>
      <c r="F163" s="199"/>
      <c r="G163" s="148" t="s">
        <v>949</v>
      </c>
      <c r="H163" s="200"/>
      <c r="J163" s="201" t="s">
        <v>950</v>
      </c>
      <c r="K163" s="136" t="s">
        <v>448</v>
      </c>
      <c r="L163" s="200" t="s">
        <v>451</v>
      </c>
      <c r="M163" s="200" t="s">
        <v>807</v>
      </c>
      <c r="N163" s="201" t="s">
        <v>807</v>
      </c>
      <c r="O163" s="201" t="s">
        <v>807</v>
      </c>
    </row>
    <row r="164" spans="1:15">
      <c r="A164" s="147">
        <v>1</v>
      </c>
      <c r="B164" s="181" t="s">
        <v>446</v>
      </c>
      <c r="F164" s="199"/>
      <c r="G164" s="148" t="s">
        <v>951</v>
      </c>
      <c r="H164" s="200"/>
      <c r="J164" s="201" t="s">
        <v>952</v>
      </c>
      <c r="K164" s="136" t="s">
        <v>953</v>
      </c>
      <c r="L164" s="200" t="s">
        <v>954</v>
      </c>
      <c r="M164" s="200" t="s">
        <v>809</v>
      </c>
      <c r="N164" s="201" t="s">
        <v>955</v>
      </c>
      <c r="O164" s="136" t="s">
        <v>956</v>
      </c>
    </row>
    <row r="165" spans="1:15">
      <c r="A165" s="147">
        <v>1</v>
      </c>
      <c r="B165" s="181" t="s">
        <v>452</v>
      </c>
      <c r="F165" s="199"/>
      <c r="G165" s="148" t="s">
        <v>957</v>
      </c>
      <c r="H165" s="200"/>
      <c r="J165" s="201" t="s">
        <v>958</v>
      </c>
      <c r="K165" s="136">
        <v>1880190</v>
      </c>
      <c r="L165" s="200" t="s">
        <v>959</v>
      </c>
      <c r="M165" s="200" t="s">
        <v>960</v>
      </c>
      <c r="N165" s="201" t="s">
        <v>961</v>
      </c>
      <c r="O165" s="136" t="s">
        <v>962</v>
      </c>
    </row>
    <row r="166" spans="1:15" ht="30.6">
      <c r="A166" s="147">
        <v>1</v>
      </c>
      <c r="B166" s="181" t="s">
        <v>464</v>
      </c>
      <c r="F166" s="199"/>
      <c r="G166" s="148" t="s">
        <v>963</v>
      </c>
      <c r="H166" s="200"/>
      <c r="J166" s="201" t="s">
        <v>964</v>
      </c>
      <c r="K166" s="136" t="s">
        <v>965</v>
      </c>
      <c r="L166" s="200" t="s">
        <v>966</v>
      </c>
      <c r="M166" s="200" t="s">
        <v>813</v>
      </c>
      <c r="N166" s="201" t="s">
        <v>967</v>
      </c>
      <c r="O166" s="136" t="s">
        <v>968</v>
      </c>
    </row>
    <row r="167" spans="1:15">
      <c r="A167" s="147">
        <v>1</v>
      </c>
      <c r="B167" s="181" t="s">
        <v>321</v>
      </c>
      <c r="F167" s="199"/>
      <c r="G167" s="148" t="s">
        <v>969</v>
      </c>
      <c r="H167" s="200"/>
      <c r="J167" s="201" t="s">
        <v>970</v>
      </c>
      <c r="K167" s="136">
        <v>243000</v>
      </c>
      <c r="L167" s="200" t="s">
        <v>971</v>
      </c>
      <c r="M167" s="200" t="s">
        <v>815</v>
      </c>
      <c r="N167" s="201" t="s">
        <v>972</v>
      </c>
      <c r="O167" s="136" t="s">
        <v>973</v>
      </c>
    </row>
    <row r="168" spans="1:15" ht="30.6">
      <c r="A168" s="147">
        <v>1</v>
      </c>
      <c r="B168" s="181" t="s">
        <v>490</v>
      </c>
      <c r="F168" s="199"/>
      <c r="G168" s="600" t="s">
        <v>974</v>
      </c>
      <c r="H168" s="200"/>
      <c r="J168" s="201" t="s">
        <v>975</v>
      </c>
      <c r="K168" s="136" t="s">
        <v>976</v>
      </c>
      <c r="L168" s="200" t="s">
        <v>977</v>
      </c>
      <c r="M168" s="200" t="s">
        <v>817</v>
      </c>
      <c r="N168" s="201" t="s">
        <v>978</v>
      </c>
      <c r="O168" s="136" t="s">
        <v>979</v>
      </c>
    </row>
    <row r="169" spans="1:15">
      <c r="A169" s="147">
        <v>1</v>
      </c>
      <c r="B169" s="181" t="s">
        <v>501</v>
      </c>
      <c r="F169" s="199"/>
      <c r="H169" s="200"/>
      <c r="J169" s="201" t="s">
        <v>980</v>
      </c>
      <c r="K169" s="136" t="s">
        <v>981</v>
      </c>
      <c r="L169" s="592" t="s">
        <v>982</v>
      </c>
      <c r="M169" s="200" t="s">
        <v>819</v>
      </c>
      <c r="N169" s="201" t="s">
        <v>983</v>
      </c>
      <c r="O169" s="136" t="s">
        <v>984</v>
      </c>
    </row>
    <row r="170" spans="1:15">
      <c r="A170" s="147">
        <v>1</v>
      </c>
      <c r="B170" s="181" t="s">
        <v>511</v>
      </c>
      <c r="F170" s="199"/>
      <c r="H170" s="200"/>
      <c r="J170" s="201" t="s">
        <v>985</v>
      </c>
      <c r="K170" s="136" t="s">
        <v>986</v>
      </c>
      <c r="L170" s="592" t="s">
        <v>987</v>
      </c>
      <c r="M170" s="527" t="s">
        <v>988</v>
      </c>
      <c r="N170" s="201" t="s">
        <v>819</v>
      </c>
      <c r="O170" s="136" t="s">
        <v>989</v>
      </c>
    </row>
    <row r="171" spans="1:15">
      <c r="F171" s="199"/>
      <c r="H171" s="200"/>
      <c r="J171" s="201" t="s">
        <v>990</v>
      </c>
      <c r="L171" s="200"/>
      <c r="M171" s="527" t="s">
        <v>991</v>
      </c>
      <c r="N171" s="201" t="s">
        <v>992</v>
      </c>
      <c r="O171" s="136" t="s">
        <v>993</v>
      </c>
    </row>
    <row r="172" spans="1:15">
      <c r="A172" s="147">
        <v>1</v>
      </c>
      <c r="B172" s="181" t="s">
        <v>529</v>
      </c>
      <c r="F172" s="199"/>
      <c r="H172" s="200"/>
      <c r="J172" s="201" t="s">
        <v>994</v>
      </c>
      <c r="L172" s="200"/>
      <c r="M172" s="527"/>
      <c r="N172" s="201"/>
      <c r="O172" s="136" t="s">
        <v>995</v>
      </c>
    </row>
    <row r="173" spans="1:15">
      <c r="F173" s="199"/>
      <c r="H173" s="200"/>
      <c r="J173" s="201" t="s">
        <v>996</v>
      </c>
      <c r="L173" s="200"/>
      <c r="M173" s="527"/>
      <c r="N173" s="201"/>
      <c r="O173" s="136" t="s">
        <v>997</v>
      </c>
    </row>
    <row r="174" spans="1:15" ht="25.9">
      <c r="B174" s="525" t="s">
        <v>998</v>
      </c>
      <c r="F174" s="199"/>
      <c r="H174" s="200"/>
      <c r="J174" s="201"/>
      <c r="L174" s="200"/>
      <c r="M174" s="527"/>
      <c r="N174" s="201"/>
      <c r="O174" s="136" t="s">
        <v>999</v>
      </c>
    </row>
    <row r="333" spans="8:22">
      <c r="H333" s="200" t="str">
        <f t="shared" ref="H333:H334" si="29">IF($H$9="*",IF(G333&gt;0,"*",""),"")</f>
        <v/>
      </c>
      <c r="J333" s="201" t="str">
        <f t="shared" ref="J333:J334" si="30">IF($J$9="*",IF(I333&gt;0,"*",""),"")</f>
        <v/>
      </c>
      <c r="L333" s="200" t="str">
        <f t="shared" ref="L333:L334" si="31">IF($L$9="*",IF(K333&gt;0,"*",""),"")</f>
        <v/>
      </c>
      <c r="N333" s="201" t="str">
        <f t="shared" ref="N333" si="32">IF($N$9="*",IF(M333&gt;0,"*",""),"")</f>
        <v/>
      </c>
      <c r="P333" s="200" t="str">
        <f t="shared" ref="P333" si="33">IF($P$9="*",IF(O333&gt;0,"*",""),"")</f>
        <v/>
      </c>
      <c r="R333" s="201" t="str">
        <f t="shared" ref="R333" si="34">IF($R$9="*",IF(Q333&gt;0,"*",""),"")</f>
        <v/>
      </c>
      <c r="T333" s="202" t="str">
        <f t="shared" ref="T333" si="35">IF($T$9="*",IF(S333&gt;0,"*",""),"")</f>
        <v/>
      </c>
      <c r="V333" s="201" t="str">
        <f t="shared" ref="V333" si="36">IF($V$9="*",IF(U333&gt;0,"*",""),"")</f>
        <v/>
      </c>
    </row>
    <row r="334" spans="8:22">
      <c r="H334" s="200" t="str">
        <f t="shared" si="29"/>
        <v/>
      </c>
      <c r="J334" s="201" t="str">
        <f t="shared" si="30"/>
        <v/>
      </c>
      <c r="L334" s="200" t="str">
        <f t="shared" si="31"/>
        <v/>
      </c>
      <c r="N334" s="184"/>
      <c r="P334" s="170"/>
      <c r="R334" s="184"/>
      <c r="T334" s="170"/>
      <c r="V334" s="184"/>
    </row>
  </sheetData>
  <sheetProtection autoFilter="0"/>
  <autoFilter ref="A10:XFD154" xr:uid="{F73A5FF0-4660-474F-A26C-9EB96FB3B00C}">
    <filterColumn colId="0">
      <filters>
        <filter val="1"/>
      </filters>
    </filterColumn>
  </autoFilter>
  <conditionalFormatting sqref="R9 P9 N9 L9 J9 H9 T9 V9 F9">
    <cfRule type="duplicateValues" dxfId="34" priority="1"/>
  </conditionalFormatting>
  <hyperlinks>
    <hyperlink ref="L5" r:id="rId1" xr:uid="{20742EAD-5DD4-4C01-ABA9-57ABF678276D}"/>
    <hyperlink ref="M5" r:id="rId2" xr:uid="{52298092-4AB6-44F1-809C-D57BCDBD9422}"/>
    <hyperlink ref="N5" r:id="rId3" xr:uid="{58B9B4ED-9E6E-4C50-AB48-B151CD1BD8F7}"/>
    <hyperlink ref="O5" r:id="rId4" xr:uid="{D318AECF-4A5D-4B37-911B-E9796F15F5F4}"/>
    <hyperlink ref="J5" r:id="rId5" xr:uid="{FDD896D7-16F6-4B38-9629-8CA4C28099F9}"/>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023FF0-506B-48FC-8AEB-D7168B25E6EE}">
  <sheetPr filterMode="1"/>
  <dimension ref="A1:XFD338"/>
  <sheetViews>
    <sheetView zoomScaleNormal="100" workbookViewId="0">
      <pane xSplit="2" topLeftCell="F1" activePane="topRight" state="frozen"/>
      <selection pane="topRight" activeCell="F9" sqref="F9"/>
      <selection activeCell="W1" sqref="W1:XFD1048576"/>
    </sheetView>
  </sheetViews>
  <sheetFormatPr defaultColWidth="0" defaultRowHeight="15.6"/>
  <cols>
    <col min="1" max="1" width="11.5703125" style="147" customWidth="1"/>
    <col min="2" max="2" width="80" style="181" customWidth="1"/>
    <col min="3" max="3" width="10" style="186" customWidth="1"/>
    <col min="4" max="4" width="12.28515625" style="182" customWidth="1"/>
    <col min="5" max="5" width="35.140625" style="185" customWidth="1"/>
    <col min="6" max="6" width="5.28515625" style="123" customWidth="1"/>
    <col min="7" max="7" width="39" style="148" customWidth="1"/>
    <col min="8" max="8" width="5.28515625" style="126" customWidth="1"/>
    <col min="9" max="9" width="39" style="187" customWidth="1"/>
    <col min="10" max="10" width="4.28515625" style="128" customWidth="1"/>
    <col min="11" max="11" width="39" style="136" customWidth="1"/>
    <col min="12" max="12" width="5.28515625" style="126" customWidth="1"/>
    <col min="13" max="13" width="39" style="140" customWidth="1"/>
    <col min="14" max="14" width="5.28515625" style="128" customWidth="1"/>
    <col min="15" max="15" width="39" style="136" customWidth="1"/>
    <col min="16" max="16" width="5.28515625" style="126" customWidth="1"/>
    <col min="17" max="17" width="39" style="140" customWidth="1"/>
    <col min="18" max="18" width="5.28515625" style="128" customWidth="1"/>
    <col min="19" max="19" width="39" style="129" customWidth="1"/>
    <col min="20" max="20" width="5.28515625" style="126" customWidth="1"/>
    <col min="21" max="21" width="39" style="140" customWidth="1"/>
    <col min="22" max="22" width="8.28515625" style="128" customWidth="1"/>
    <col min="23" max="23" width="18.7109375" style="147" hidden="1"/>
    <col min="24" max="16382" width="0" style="147" hidden="1"/>
    <col min="16383" max="16383" width="10.42578125" style="147" hidden="1"/>
    <col min="16384" max="16384" width="18.7109375" style="147" hidden="1"/>
  </cols>
  <sheetData>
    <row r="1" spans="1:24 16383:16384" s="120" customFormat="1" ht="46.15" thickBot="1">
      <c r="B1" s="121"/>
      <c r="C1" s="122" t="s">
        <v>320</v>
      </c>
      <c r="D1" s="123" t="s">
        <v>321</v>
      </c>
      <c r="E1" s="124" t="s">
        <v>322</v>
      </c>
      <c r="F1" s="123" t="s">
        <v>323</v>
      </c>
      <c r="G1" s="125"/>
      <c r="H1" s="126" t="s">
        <v>323</v>
      </c>
      <c r="I1" s="127"/>
      <c r="J1" s="128" t="s">
        <v>323</v>
      </c>
      <c r="K1" s="129"/>
      <c r="L1" s="126" t="s">
        <v>323</v>
      </c>
      <c r="M1" s="130"/>
      <c r="N1" s="128" t="s">
        <v>323</v>
      </c>
      <c r="O1" s="129"/>
      <c r="P1" s="126" t="s">
        <v>323</v>
      </c>
      <c r="Q1" s="130"/>
      <c r="R1" s="128" t="s">
        <v>323</v>
      </c>
      <c r="S1" s="129"/>
      <c r="T1" s="126" t="s">
        <v>323</v>
      </c>
      <c r="U1" s="130"/>
      <c r="V1" s="128" t="s">
        <v>323</v>
      </c>
    </row>
    <row r="2" spans="1:24 16383:16384" s="131" customFormat="1">
      <c r="A2" s="131" t="s">
        <v>161</v>
      </c>
      <c r="B2" s="132"/>
      <c r="C2" s="133"/>
      <c r="D2" s="134"/>
      <c r="E2" s="135"/>
      <c r="F2" s="134"/>
      <c r="G2" s="136" t="s">
        <v>1000</v>
      </c>
      <c r="H2" s="137"/>
      <c r="I2" s="138" t="s">
        <v>1001</v>
      </c>
      <c r="J2" s="139"/>
      <c r="K2" s="136" t="s">
        <v>1002</v>
      </c>
      <c r="L2" s="137"/>
      <c r="M2" s="140" t="s">
        <v>722</v>
      </c>
      <c r="N2" s="139"/>
      <c r="O2" s="136" t="s">
        <v>723</v>
      </c>
      <c r="P2" s="137"/>
      <c r="Q2" s="140" t="s">
        <v>724</v>
      </c>
      <c r="R2" s="139"/>
      <c r="S2" s="129" t="s">
        <v>725</v>
      </c>
      <c r="T2" s="126"/>
      <c r="U2" s="140" t="s">
        <v>726</v>
      </c>
      <c r="V2" s="139"/>
    </row>
    <row r="3" spans="1:24 16383:16384" s="139" customFormat="1">
      <c r="B3" s="141" t="s">
        <v>352</v>
      </c>
      <c r="C3" s="142"/>
      <c r="D3" s="143"/>
      <c r="E3" s="144"/>
      <c r="F3" s="143"/>
      <c r="G3" s="145"/>
      <c r="H3" s="137"/>
      <c r="I3" s="146"/>
      <c r="K3" s="136"/>
      <c r="L3" s="137"/>
      <c r="M3" s="140"/>
      <c r="O3" s="136"/>
      <c r="P3" s="137"/>
      <c r="Q3" s="140"/>
      <c r="S3" s="129"/>
      <c r="T3" s="126"/>
      <c r="U3" s="140"/>
    </row>
    <row r="4" spans="1:24 16383:16384" s="139" customFormat="1">
      <c r="B4" s="141" t="s">
        <v>369</v>
      </c>
      <c r="C4" s="142"/>
      <c r="D4" s="143"/>
      <c r="E4" s="144"/>
      <c r="F4" s="143"/>
      <c r="G4" s="145"/>
      <c r="H4" s="137"/>
      <c r="I4" s="146"/>
      <c r="K4" s="136"/>
      <c r="L4" s="137"/>
      <c r="M4" s="140"/>
      <c r="O4" s="136"/>
      <c r="P4" s="137"/>
      <c r="Q4" s="140"/>
      <c r="S4" s="129"/>
      <c r="T4" s="126"/>
      <c r="U4" s="140"/>
    </row>
    <row r="5" spans="1:24 16383:16384" s="139" customFormat="1">
      <c r="B5" s="141" t="s">
        <v>385</v>
      </c>
      <c r="C5" s="142"/>
      <c r="D5" s="143"/>
      <c r="E5" s="144"/>
      <c r="F5" s="143"/>
      <c r="G5" s="145"/>
      <c r="H5" s="137"/>
      <c r="I5" s="146"/>
      <c r="K5" s="136"/>
      <c r="L5" s="137"/>
      <c r="M5" s="140"/>
      <c r="O5" s="136"/>
      <c r="P5" s="137"/>
      <c r="Q5" s="140"/>
      <c r="S5" s="129"/>
      <c r="T5" s="126"/>
      <c r="U5" s="140"/>
    </row>
    <row r="6" spans="1:24 16383:16384">
      <c r="B6" s="141" t="s">
        <v>163</v>
      </c>
      <c r="C6" s="142"/>
      <c r="D6" s="143"/>
      <c r="E6" s="144"/>
      <c r="F6" s="143"/>
      <c r="G6" s="145"/>
      <c r="H6" s="148"/>
      <c r="I6" s="146"/>
      <c r="J6" s="147"/>
      <c r="L6" s="148"/>
      <c r="N6" s="147"/>
      <c r="P6" s="148"/>
      <c r="R6" s="147"/>
      <c r="V6" s="147"/>
    </row>
    <row r="7" spans="1:24 16383:16384">
      <c r="B7" s="141" t="s">
        <v>402</v>
      </c>
      <c r="C7" s="142"/>
      <c r="D7" s="143"/>
      <c r="E7" s="144"/>
      <c r="F7" s="143"/>
      <c r="G7" s="145"/>
      <c r="H7" s="148"/>
      <c r="I7" s="146"/>
      <c r="J7" s="147"/>
      <c r="L7" s="148"/>
      <c r="N7" s="147"/>
      <c r="P7" s="148"/>
      <c r="R7" s="147"/>
      <c r="V7" s="147"/>
    </row>
    <row r="8" spans="1:24 16383:16384">
      <c r="B8" s="141" t="s">
        <v>403</v>
      </c>
      <c r="C8" s="149"/>
      <c r="D8" s="143"/>
      <c r="E8" s="144"/>
      <c r="F8" s="143"/>
      <c r="G8" s="145"/>
      <c r="H8" s="148"/>
      <c r="I8" s="146"/>
      <c r="J8" s="147"/>
      <c r="L8" s="148"/>
      <c r="N8" s="147"/>
      <c r="P8" s="148"/>
      <c r="R8" s="147"/>
      <c r="V8" s="147"/>
    </row>
    <row r="9" spans="1:24 16383:16384" s="155" customFormat="1" ht="16.149999999999999" thickBot="1">
      <c r="A9" s="150" t="s">
        <v>404</v>
      </c>
      <c r="B9" s="151" t="s">
        <v>405</v>
      </c>
      <c r="C9" s="152"/>
      <c r="D9" s="153"/>
      <c r="E9" s="195">
        <f>SUM(E11:E400)</f>
        <v>0</v>
      </c>
      <c r="F9" s="153"/>
      <c r="G9" s="145">
        <f>SUM(G11:G400)</f>
        <v>0</v>
      </c>
      <c r="H9" s="154"/>
      <c r="I9" s="146">
        <f>SUM(I11:I400)</f>
        <v>0</v>
      </c>
      <c r="K9" s="136">
        <f>SUM(K11:K400)</f>
        <v>0</v>
      </c>
      <c r="L9" s="154"/>
      <c r="M9" s="140">
        <f>SUM(M11:M400)</f>
        <v>0</v>
      </c>
      <c r="O9" s="136">
        <f>SUM(O11:O400)</f>
        <v>0</v>
      </c>
      <c r="P9" s="154"/>
      <c r="Q9" s="140">
        <f>SUM(Q11:Q400)</f>
        <v>0</v>
      </c>
      <c r="S9" s="129">
        <f>SUM(S11:S400)</f>
        <v>0</v>
      </c>
      <c r="T9" s="126"/>
      <c r="U9" s="140">
        <f>SUM(U11:U400)</f>
        <v>0</v>
      </c>
      <c r="W9" s="196" t="str">
        <f>IF(X9="**","ERROR","")</f>
        <v/>
      </c>
      <c r="X9" s="196" t="str">
        <f>CONCATENATE(F9,H9,J9,L9,N9,P9,R9,T9,V9)</f>
        <v/>
      </c>
      <c r="XFC9" s="156" t="str">
        <f>IF(XFD9="**","ERROR","")</f>
        <v/>
      </c>
      <c r="XFD9" s="155" t="str">
        <f>CONCATENATE(F9,H9,J9,L9,N9,P9,R9,T9,V9)</f>
        <v/>
      </c>
    </row>
    <row r="10" spans="1:24 16383:16384" s="160" customFormat="1" ht="16.149999999999999" thickBot="1">
      <c r="A10" s="157" t="s">
        <v>30</v>
      </c>
      <c r="B10" s="158"/>
      <c r="C10" s="158"/>
      <c r="D10" s="158"/>
      <c r="E10" s="159"/>
      <c r="F10" s="158"/>
      <c r="G10" s="159"/>
      <c r="H10" s="158"/>
      <c r="I10" s="159"/>
      <c r="J10" s="158"/>
      <c r="K10" s="159"/>
      <c r="L10" s="158"/>
      <c r="M10" s="159"/>
      <c r="N10" s="158"/>
      <c r="O10" s="159"/>
      <c r="P10" s="158"/>
      <c r="Q10" s="159"/>
      <c r="R10" s="158"/>
      <c r="S10" s="159"/>
      <c r="T10" s="158"/>
      <c r="U10" s="159"/>
      <c r="V10" s="158"/>
    </row>
    <row r="11" spans="1:24 16383:16384" s="171" customFormat="1" hidden="1">
      <c r="A11" s="172"/>
      <c r="B11" s="173" t="s">
        <v>1003</v>
      </c>
      <c r="C11" s="163"/>
      <c r="D11" s="164"/>
      <c r="E11" s="165"/>
      <c r="F11" s="199" t="str">
        <f t="shared" ref="F11:F39" si="0">IF($F$9="*",IF(E11&gt;0,"*",""),"")</f>
        <v/>
      </c>
      <c r="G11" s="166"/>
      <c r="H11" s="200" t="str">
        <f t="shared" ref="H11:H39" si="1">IF($H$9="*",IF(G11&gt;0,"*",""),"")</f>
        <v/>
      </c>
      <c r="I11" s="167"/>
      <c r="J11" s="201" t="str">
        <f>IF($J$9="*",IF(I11&gt;0,"*",""),"")</f>
        <v/>
      </c>
      <c r="K11" s="168"/>
      <c r="L11" s="200" t="str">
        <f>IF($L$9="*",IF(K11&gt;0,"*",""),"")</f>
        <v/>
      </c>
      <c r="M11" s="169"/>
      <c r="N11" s="201" t="str">
        <f>IF($N$9="*",IF(M11&gt;0,"*",""),"")</f>
        <v/>
      </c>
      <c r="O11" s="168"/>
      <c r="P11" s="200" t="str">
        <f>IF($P$9="*",IF(O11&gt;0,"*",""),"")</f>
        <v/>
      </c>
      <c r="Q11" s="169"/>
      <c r="R11" s="201" t="str">
        <f>IF($R$9="*",IF(Q11&gt;0,"*",""),"")</f>
        <v/>
      </c>
      <c r="S11" s="129"/>
      <c r="T11" s="202" t="str">
        <f>IF($T$9="*",IF(S11&gt;0,"*",""),"")</f>
        <v/>
      </c>
      <c r="U11" s="169"/>
      <c r="V11" s="201" t="str">
        <f>IF($V$9="*",IF(U11&gt;0,"*",""),"")</f>
        <v/>
      </c>
    </row>
    <row r="12" spans="1:24 16383:16384" hidden="1">
      <c r="A12" s="172"/>
      <c r="B12" s="173" t="s">
        <v>1004</v>
      </c>
      <c r="C12" s="174"/>
      <c r="D12" s="175"/>
      <c r="E12" s="164"/>
      <c r="F12" s="199" t="str">
        <f t="shared" si="0"/>
        <v/>
      </c>
      <c r="G12" s="176"/>
      <c r="H12" s="200" t="str">
        <f t="shared" si="1"/>
        <v/>
      </c>
      <c r="I12" s="177"/>
      <c r="J12" s="201" t="str">
        <f t="shared" ref="J12:J39" si="2">IF($J$9="*",IF(I12&gt;0,"*",""),"")</f>
        <v/>
      </c>
      <c r="L12" s="200" t="str">
        <f t="shared" ref="L12:L39" si="3">IF($L$9="*",IF(K12&gt;0,"*",""),"")</f>
        <v/>
      </c>
      <c r="N12" s="201" t="str">
        <f t="shared" ref="N12:N39" si="4">IF($N$9="*",IF(M12&gt;0,"*",""),"")</f>
        <v/>
      </c>
      <c r="P12" s="200" t="str">
        <f t="shared" ref="P12:P39" si="5">IF($P$9="*",IF(O12&gt;0,"*",""),"")</f>
        <v/>
      </c>
      <c r="R12" s="201" t="str">
        <f t="shared" ref="R12:R39" si="6">IF($R$9="*",IF(Q12&gt;0,"*",""),"")</f>
        <v/>
      </c>
      <c r="T12" s="202" t="str">
        <f t="shared" ref="T12:T39" si="7">IF($T$9="*",IF(S12&gt;0,"*",""),"")</f>
        <v/>
      </c>
      <c r="V12" s="201" t="str">
        <f t="shared" ref="V12:V39" si="8">IF($V$9="*",IF(U12&gt;0,"*",""),"")</f>
        <v/>
      </c>
    </row>
    <row r="13" spans="1:24 16383:16384" hidden="1">
      <c r="A13" s="172"/>
      <c r="B13" s="173" t="s">
        <v>1005</v>
      </c>
      <c r="C13" s="174"/>
      <c r="D13" s="175"/>
      <c r="E13" s="164"/>
      <c r="F13" s="199" t="str">
        <f t="shared" si="0"/>
        <v/>
      </c>
      <c r="G13" s="176"/>
      <c r="H13" s="200" t="str">
        <f t="shared" si="1"/>
        <v/>
      </c>
      <c r="I13" s="177"/>
      <c r="J13" s="201" t="str">
        <f t="shared" si="2"/>
        <v/>
      </c>
      <c r="L13" s="200" t="str">
        <f t="shared" si="3"/>
        <v/>
      </c>
      <c r="N13" s="201" t="str">
        <f t="shared" si="4"/>
        <v/>
      </c>
      <c r="P13" s="200" t="str">
        <f t="shared" si="5"/>
        <v/>
      </c>
      <c r="R13" s="201" t="str">
        <f t="shared" si="6"/>
        <v/>
      </c>
      <c r="T13" s="202" t="str">
        <f t="shared" si="7"/>
        <v/>
      </c>
      <c r="V13" s="201" t="str">
        <f t="shared" si="8"/>
        <v/>
      </c>
    </row>
    <row r="14" spans="1:24 16383:16384" hidden="1">
      <c r="A14" s="172"/>
      <c r="B14" s="173" t="s">
        <v>1006</v>
      </c>
      <c r="C14" s="174"/>
      <c r="D14" s="175"/>
      <c r="E14" s="164"/>
      <c r="F14" s="199" t="str">
        <f t="shared" si="0"/>
        <v/>
      </c>
      <c r="G14" s="176"/>
      <c r="H14" s="200" t="str">
        <f t="shared" si="1"/>
        <v/>
      </c>
      <c r="I14" s="177"/>
      <c r="J14" s="201" t="str">
        <f t="shared" si="2"/>
        <v/>
      </c>
      <c r="L14" s="200" t="str">
        <f t="shared" si="3"/>
        <v/>
      </c>
      <c r="N14" s="201" t="str">
        <f t="shared" si="4"/>
        <v/>
      </c>
      <c r="P14" s="200" t="str">
        <f t="shared" si="5"/>
        <v/>
      </c>
      <c r="R14" s="201" t="str">
        <f t="shared" si="6"/>
        <v/>
      </c>
      <c r="T14" s="202" t="str">
        <f t="shared" si="7"/>
        <v/>
      </c>
      <c r="V14" s="201" t="str">
        <f t="shared" si="8"/>
        <v/>
      </c>
    </row>
    <row r="15" spans="1:24 16383:16384" hidden="1">
      <c r="A15" s="172"/>
      <c r="B15" s="173" t="s">
        <v>1007</v>
      </c>
      <c r="C15" s="174"/>
      <c r="D15" s="175"/>
      <c r="E15" s="164"/>
      <c r="F15" s="199" t="str">
        <f t="shared" si="0"/>
        <v/>
      </c>
      <c r="G15" s="176"/>
      <c r="H15" s="200" t="str">
        <f t="shared" si="1"/>
        <v/>
      </c>
      <c r="I15" s="177"/>
      <c r="J15" s="201" t="str">
        <f t="shared" si="2"/>
        <v/>
      </c>
      <c r="L15" s="200" t="str">
        <f t="shared" si="3"/>
        <v/>
      </c>
      <c r="N15" s="201" t="str">
        <f t="shared" si="4"/>
        <v/>
      </c>
      <c r="P15" s="200" t="str">
        <f t="shared" si="5"/>
        <v/>
      </c>
      <c r="R15" s="201" t="str">
        <f t="shared" si="6"/>
        <v/>
      </c>
      <c r="T15" s="202" t="str">
        <f t="shared" si="7"/>
        <v/>
      </c>
      <c r="V15" s="201" t="str">
        <f t="shared" si="8"/>
        <v/>
      </c>
    </row>
    <row r="16" spans="1:24 16383:16384" hidden="1">
      <c r="A16" s="172"/>
      <c r="B16" s="173" t="s">
        <v>1008</v>
      </c>
      <c r="C16" s="174"/>
      <c r="D16" s="175"/>
      <c r="E16" s="164"/>
      <c r="F16" s="199" t="str">
        <f t="shared" si="0"/>
        <v/>
      </c>
      <c r="G16" s="176"/>
      <c r="H16" s="200" t="str">
        <f t="shared" si="1"/>
        <v/>
      </c>
      <c r="I16" s="177"/>
      <c r="J16" s="201" t="str">
        <f t="shared" si="2"/>
        <v/>
      </c>
      <c r="L16" s="200" t="str">
        <f t="shared" si="3"/>
        <v/>
      </c>
      <c r="N16" s="201" t="str">
        <f t="shared" si="4"/>
        <v/>
      </c>
      <c r="P16" s="200" t="str">
        <f t="shared" si="5"/>
        <v/>
      </c>
      <c r="R16" s="201" t="str">
        <f t="shared" si="6"/>
        <v/>
      </c>
      <c r="T16" s="202" t="str">
        <f t="shared" si="7"/>
        <v/>
      </c>
      <c r="V16" s="201" t="str">
        <f t="shared" si="8"/>
        <v/>
      </c>
    </row>
    <row r="17" spans="1:22" hidden="1">
      <c r="A17" s="172"/>
      <c r="B17" s="173" t="s">
        <v>1009</v>
      </c>
      <c r="C17" s="174"/>
      <c r="D17" s="175"/>
      <c r="E17" s="164"/>
      <c r="F17" s="199" t="str">
        <f t="shared" si="0"/>
        <v/>
      </c>
      <c r="G17" s="176"/>
      <c r="H17" s="200" t="str">
        <f t="shared" si="1"/>
        <v/>
      </c>
      <c r="I17" s="177"/>
      <c r="J17" s="201" t="str">
        <f t="shared" si="2"/>
        <v/>
      </c>
      <c r="L17" s="200" t="str">
        <f t="shared" si="3"/>
        <v/>
      </c>
      <c r="N17" s="201" t="str">
        <f t="shared" si="4"/>
        <v/>
      </c>
      <c r="P17" s="200" t="str">
        <f t="shared" si="5"/>
        <v/>
      </c>
      <c r="R17" s="201" t="str">
        <f t="shared" si="6"/>
        <v/>
      </c>
      <c r="T17" s="202" t="str">
        <f t="shared" si="7"/>
        <v/>
      </c>
      <c r="V17" s="201" t="str">
        <f t="shared" si="8"/>
        <v/>
      </c>
    </row>
    <row r="18" spans="1:22" hidden="1">
      <c r="A18" s="172"/>
      <c r="B18" s="173" t="s">
        <v>822</v>
      </c>
      <c r="C18" s="174"/>
      <c r="D18" s="175"/>
      <c r="E18" s="164"/>
      <c r="F18" s="199" t="str">
        <f t="shared" si="0"/>
        <v/>
      </c>
      <c r="G18" s="176"/>
      <c r="H18" s="200" t="str">
        <f t="shared" si="1"/>
        <v/>
      </c>
      <c r="I18" s="177"/>
      <c r="J18" s="201" t="str">
        <f t="shared" si="2"/>
        <v/>
      </c>
      <c r="L18" s="200" t="str">
        <f t="shared" si="3"/>
        <v/>
      </c>
      <c r="N18" s="201" t="str">
        <f t="shared" si="4"/>
        <v/>
      </c>
      <c r="P18" s="200" t="str">
        <f t="shared" si="5"/>
        <v/>
      </c>
      <c r="R18" s="201" t="str">
        <f t="shared" si="6"/>
        <v/>
      </c>
      <c r="T18" s="202" t="str">
        <f t="shared" si="7"/>
        <v/>
      </c>
      <c r="V18" s="201" t="str">
        <f t="shared" si="8"/>
        <v/>
      </c>
    </row>
    <row r="19" spans="1:22" hidden="1">
      <c r="A19" s="172"/>
      <c r="B19" s="173" t="s">
        <v>833</v>
      </c>
      <c r="C19" s="174"/>
      <c r="D19" s="175"/>
      <c r="E19" s="164"/>
      <c r="F19" s="199" t="str">
        <f t="shared" si="0"/>
        <v/>
      </c>
      <c r="G19" s="176"/>
      <c r="H19" s="200" t="str">
        <f t="shared" si="1"/>
        <v/>
      </c>
      <c r="I19" s="177"/>
      <c r="J19" s="201" t="str">
        <f t="shared" si="2"/>
        <v/>
      </c>
      <c r="L19" s="200" t="str">
        <f t="shared" si="3"/>
        <v/>
      </c>
      <c r="N19" s="201" t="str">
        <f t="shared" si="4"/>
        <v/>
      </c>
      <c r="P19" s="200" t="str">
        <f t="shared" si="5"/>
        <v/>
      </c>
      <c r="R19" s="201" t="str">
        <f t="shared" si="6"/>
        <v/>
      </c>
      <c r="T19" s="202" t="str">
        <f t="shared" si="7"/>
        <v/>
      </c>
      <c r="V19" s="201" t="str">
        <f t="shared" si="8"/>
        <v/>
      </c>
    </row>
    <row r="20" spans="1:22">
      <c r="A20" s="172">
        <v>1</v>
      </c>
      <c r="B20" s="173" t="s">
        <v>1010</v>
      </c>
      <c r="C20" s="174"/>
      <c r="D20" s="175"/>
      <c r="E20" s="164"/>
      <c r="F20" s="199" t="str">
        <f t="shared" si="0"/>
        <v/>
      </c>
      <c r="G20" s="176"/>
      <c r="H20" s="200" t="str">
        <f t="shared" si="1"/>
        <v/>
      </c>
      <c r="I20" s="177"/>
      <c r="J20" s="201" t="str">
        <f t="shared" si="2"/>
        <v/>
      </c>
      <c r="L20" s="200" t="str">
        <f t="shared" si="3"/>
        <v/>
      </c>
      <c r="N20" s="201" t="str">
        <f t="shared" si="4"/>
        <v/>
      </c>
      <c r="P20" s="200" t="str">
        <f t="shared" si="5"/>
        <v/>
      </c>
      <c r="R20" s="201" t="str">
        <f t="shared" si="6"/>
        <v/>
      </c>
      <c r="T20" s="202" t="str">
        <f t="shared" si="7"/>
        <v/>
      </c>
      <c r="V20" s="201" t="str">
        <f t="shared" si="8"/>
        <v/>
      </c>
    </row>
    <row r="21" spans="1:22" hidden="1">
      <c r="A21" s="172"/>
      <c r="B21" s="173" t="s">
        <v>1011</v>
      </c>
      <c r="C21" s="174"/>
      <c r="D21" s="175"/>
      <c r="E21" s="164"/>
      <c r="F21" s="199" t="str">
        <f t="shared" si="0"/>
        <v/>
      </c>
      <c r="G21" s="176"/>
      <c r="H21" s="200" t="str">
        <f t="shared" si="1"/>
        <v/>
      </c>
      <c r="I21" s="177"/>
      <c r="J21" s="201" t="str">
        <f t="shared" si="2"/>
        <v/>
      </c>
      <c r="L21" s="200" t="str">
        <f t="shared" si="3"/>
        <v/>
      </c>
      <c r="N21" s="201" t="str">
        <f t="shared" si="4"/>
        <v/>
      </c>
      <c r="P21" s="200" t="str">
        <f t="shared" si="5"/>
        <v/>
      </c>
      <c r="R21" s="201" t="str">
        <f t="shared" si="6"/>
        <v/>
      </c>
      <c r="T21" s="202" t="str">
        <f t="shared" si="7"/>
        <v/>
      </c>
      <c r="V21" s="201" t="str">
        <f t="shared" si="8"/>
        <v/>
      </c>
    </row>
    <row r="22" spans="1:22">
      <c r="A22" s="172">
        <v>1</v>
      </c>
      <c r="B22" s="173" t="s">
        <v>1012</v>
      </c>
      <c r="C22" s="174"/>
      <c r="D22" s="175"/>
      <c r="E22" s="164"/>
      <c r="F22" s="199" t="str">
        <f t="shared" si="0"/>
        <v/>
      </c>
      <c r="G22" s="176"/>
      <c r="H22" s="200" t="str">
        <f t="shared" si="1"/>
        <v/>
      </c>
      <c r="I22" s="177"/>
      <c r="J22" s="201" t="str">
        <f t="shared" si="2"/>
        <v/>
      </c>
      <c r="L22" s="200" t="str">
        <f t="shared" si="3"/>
        <v/>
      </c>
      <c r="N22" s="201" t="str">
        <f t="shared" si="4"/>
        <v/>
      </c>
      <c r="P22" s="200" t="str">
        <f t="shared" si="5"/>
        <v/>
      </c>
      <c r="R22" s="201" t="str">
        <f t="shared" si="6"/>
        <v/>
      </c>
      <c r="T22" s="202" t="str">
        <f t="shared" si="7"/>
        <v/>
      </c>
      <c r="V22" s="201" t="str">
        <f t="shared" si="8"/>
        <v/>
      </c>
    </row>
    <row r="23" spans="1:22" hidden="1">
      <c r="A23" s="172"/>
      <c r="B23" s="173" t="s">
        <v>1013</v>
      </c>
      <c r="C23" s="174"/>
      <c r="D23" s="175"/>
      <c r="E23" s="164"/>
      <c r="F23" s="199" t="str">
        <f t="shared" si="0"/>
        <v/>
      </c>
      <c r="G23" s="176"/>
      <c r="H23" s="200" t="str">
        <f t="shared" si="1"/>
        <v/>
      </c>
      <c r="I23" s="177"/>
      <c r="J23" s="201" t="str">
        <f t="shared" si="2"/>
        <v/>
      </c>
      <c r="L23" s="200" t="str">
        <f t="shared" si="3"/>
        <v/>
      </c>
      <c r="N23" s="201" t="str">
        <f t="shared" si="4"/>
        <v/>
      </c>
      <c r="P23" s="200" t="str">
        <f t="shared" si="5"/>
        <v/>
      </c>
      <c r="R23" s="201" t="str">
        <f t="shared" si="6"/>
        <v/>
      </c>
      <c r="T23" s="202" t="str">
        <f t="shared" si="7"/>
        <v/>
      </c>
      <c r="V23" s="201" t="str">
        <f t="shared" si="8"/>
        <v/>
      </c>
    </row>
    <row r="24" spans="1:22" hidden="1">
      <c r="A24" s="172"/>
      <c r="B24" s="173" t="s">
        <v>1014</v>
      </c>
      <c r="C24" s="174"/>
      <c r="D24" s="175"/>
      <c r="E24" s="164"/>
      <c r="F24" s="199" t="str">
        <f t="shared" si="0"/>
        <v/>
      </c>
      <c r="G24" s="176"/>
      <c r="H24" s="200" t="str">
        <f t="shared" si="1"/>
        <v/>
      </c>
      <c r="I24" s="177"/>
      <c r="J24" s="201" t="str">
        <f t="shared" si="2"/>
        <v/>
      </c>
      <c r="L24" s="200" t="str">
        <f t="shared" si="3"/>
        <v/>
      </c>
      <c r="N24" s="201" t="str">
        <f t="shared" si="4"/>
        <v/>
      </c>
      <c r="P24" s="200" t="str">
        <f t="shared" si="5"/>
        <v/>
      </c>
      <c r="R24" s="201" t="str">
        <f t="shared" si="6"/>
        <v/>
      </c>
      <c r="T24" s="202" t="str">
        <f t="shared" si="7"/>
        <v/>
      </c>
      <c r="V24" s="201" t="str">
        <f t="shared" si="8"/>
        <v/>
      </c>
    </row>
    <row r="25" spans="1:22" hidden="1">
      <c r="A25" s="172"/>
      <c r="B25" s="173" t="s">
        <v>1015</v>
      </c>
      <c r="C25" s="174"/>
      <c r="D25" s="175"/>
      <c r="E25" s="164"/>
      <c r="F25" s="199" t="str">
        <f t="shared" si="0"/>
        <v/>
      </c>
      <c r="G25" s="176"/>
      <c r="H25" s="200" t="str">
        <f t="shared" si="1"/>
        <v/>
      </c>
      <c r="I25" s="177"/>
      <c r="J25" s="201" t="str">
        <f t="shared" si="2"/>
        <v/>
      </c>
      <c r="L25" s="200" t="str">
        <f t="shared" si="3"/>
        <v/>
      </c>
      <c r="N25" s="201" t="str">
        <f t="shared" si="4"/>
        <v/>
      </c>
      <c r="P25" s="200" t="str">
        <f t="shared" si="5"/>
        <v/>
      </c>
      <c r="R25" s="201" t="str">
        <f t="shared" si="6"/>
        <v/>
      </c>
      <c r="T25" s="202" t="str">
        <f t="shared" si="7"/>
        <v/>
      </c>
      <c r="V25" s="201" t="str">
        <f t="shared" si="8"/>
        <v/>
      </c>
    </row>
    <row r="26" spans="1:22" hidden="1">
      <c r="A26" s="172"/>
      <c r="B26" s="173" t="s">
        <v>1016</v>
      </c>
      <c r="C26" s="174"/>
      <c r="D26" s="175"/>
      <c r="E26" s="164"/>
      <c r="F26" s="199" t="str">
        <f t="shared" si="0"/>
        <v/>
      </c>
      <c r="G26" s="176"/>
      <c r="H26" s="200" t="str">
        <f t="shared" si="1"/>
        <v/>
      </c>
      <c r="I26" s="177"/>
      <c r="J26" s="201" t="str">
        <f t="shared" si="2"/>
        <v/>
      </c>
      <c r="L26" s="200" t="str">
        <f t="shared" si="3"/>
        <v/>
      </c>
      <c r="N26" s="201" t="str">
        <f t="shared" si="4"/>
        <v/>
      </c>
      <c r="P26" s="200" t="str">
        <f t="shared" si="5"/>
        <v/>
      </c>
      <c r="R26" s="201" t="str">
        <f t="shared" si="6"/>
        <v/>
      </c>
      <c r="T26" s="202" t="str">
        <f t="shared" si="7"/>
        <v/>
      </c>
      <c r="V26" s="201" t="str">
        <f t="shared" si="8"/>
        <v/>
      </c>
    </row>
    <row r="27" spans="1:22" hidden="1">
      <c r="A27" s="172"/>
      <c r="B27" s="173" t="s">
        <v>1017</v>
      </c>
      <c r="C27" s="174"/>
      <c r="D27" s="175"/>
      <c r="E27" s="164"/>
      <c r="F27" s="199" t="str">
        <f t="shared" si="0"/>
        <v/>
      </c>
      <c r="G27" s="176"/>
      <c r="H27" s="200" t="str">
        <f t="shared" si="1"/>
        <v/>
      </c>
      <c r="I27" s="177"/>
      <c r="J27" s="201" t="str">
        <f t="shared" si="2"/>
        <v/>
      </c>
      <c r="L27" s="200" t="str">
        <f t="shared" si="3"/>
        <v/>
      </c>
      <c r="N27" s="201" t="str">
        <f t="shared" si="4"/>
        <v/>
      </c>
      <c r="P27" s="200" t="str">
        <f t="shared" si="5"/>
        <v/>
      </c>
      <c r="R27" s="201" t="str">
        <f t="shared" si="6"/>
        <v/>
      </c>
      <c r="T27" s="202" t="str">
        <f t="shared" si="7"/>
        <v/>
      </c>
      <c r="V27" s="201" t="str">
        <f t="shared" si="8"/>
        <v/>
      </c>
    </row>
    <row r="28" spans="1:22" hidden="1">
      <c r="A28" s="172"/>
      <c r="B28" s="173" t="s">
        <v>1018</v>
      </c>
      <c r="C28" s="174"/>
      <c r="D28" s="175"/>
      <c r="E28" s="164"/>
      <c r="F28" s="199" t="str">
        <f t="shared" si="0"/>
        <v/>
      </c>
      <c r="G28" s="176"/>
      <c r="H28" s="200" t="str">
        <f t="shared" si="1"/>
        <v/>
      </c>
      <c r="I28" s="177"/>
      <c r="J28" s="201" t="str">
        <f t="shared" si="2"/>
        <v/>
      </c>
      <c r="L28" s="200" t="str">
        <f t="shared" si="3"/>
        <v/>
      </c>
      <c r="N28" s="201" t="str">
        <f t="shared" si="4"/>
        <v/>
      </c>
      <c r="P28" s="200" t="str">
        <f t="shared" si="5"/>
        <v/>
      </c>
      <c r="R28" s="201" t="str">
        <f t="shared" si="6"/>
        <v/>
      </c>
      <c r="T28" s="202" t="str">
        <f t="shared" si="7"/>
        <v/>
      </c>
      <c r="V28" s="201" t="str">
        <f t="shared" si="8"/>
        <v/>
      </c>
    </row>
    <row r="29" spans="1:22" hidden="1">
      <c r="A29" s="172"/>
      <c r="B29" s="173" t="s">
        <v>1019</v>
      </c>
      <c r="C29" s="174"/>
      <c r="D29" s="175"/>
      <c r="E29" s="164"/>
      <c r="F29" s="199" t="str">
        <f t="shared" si="0"/>
        <v/>
      </c>
      <c r="G29" s="176"/>
      <c r="H29" s="200" t="str">
        <f t="shared" si="1"/>
        <v/>
      </c>
      <c r="I29" s="177"/>
      <c r="J29" s="201" t="str">
        <f t="shared" si="2"/>
        <v/>
      </c>
      <c r="L29" s="200" t="str">
        <f t="shared" si="3"/>
        <v/>
      </c>
      <c r="N29" s="201" t="str">
        <f t="shared" si="4"/>
        <v/>
      </c>
      <c r="P29" s="200" t="str">
        <f t="shared" si="5"/>
        <v/>
      </c>
      <c r="R29" s="201" t="str">
        <f t="shared" si="6"/>
        <v/>
      </c>
      <c r="T29" s="202" t="str">
        <f t="shared" si="7"/>
        <v/>
      </c>
      <c r="V29" s="201" t="str">
        <f t="shared" si="8"/>
        <v/>
      </c>
    </row>
    <row r="30" spans="1:22" hidden="1">
      <c r="A30" s="172"/>
      <c r="B30" s="173" t="s">
        <v>1020</v>
      </c>
      <c r="C30" s="174"/>
      <c r="D30" s="175"/>
      <c r="E30" s="164"/>
      <c r="F30" s="199" t="str">
        <f t="shared" si="0"/>
        <v/>
      </c>
      <c r="G30" s="176"/>
      <c r="H30" s="200" t="str">
        <f t="shared" si="1"/>
        <v/>
      </c>
      <c r="I30" s="177"/>
      <c r="J30" s="201" t="str">
        <f t="shared" si="2"/>
        <v/>
      </c>
      <c r="L30" s="200" t="str">
        <f t="shared" si="3"/>
        <v/>
      </c>
      <c r="N30" s="201" t="str">
        <f t="shared" si="4"/>
        <v/>
      </c>
      <c r="P30" s="200" t="str">
        <f t="shared" si="5"/>
        <v/>
      </c>
      <c r="R30" s="201" t="str">
        <f t="shared" si="6"/>
        <v/>
      </c>
      <c r="T30" s="202" t="str">
        <f t="shared" si="7"/>
        <v/>
      </c>
      <c r="V30" s="201" t="str">
        <f t="shared" si="8"/>
        <v/>
      </c>
    </row>
    <row r="31" spans="1:22">
      <c r="A31" s="172">
        <v>1</v>
      </c>
      <c r="B31" s="173" t="s">
        <v>898</v>
      </c>
      <c r="C31" s="174"/>
      <c r="D31" s="175"/>
      <c r="E31" s="164"/>
      <c r="F31" s="199" t="str">
        <f t="shared" si="0"/>
        <v/>
      </c>
      <c r="G31" s="176"/>
      <c r="H31" s="200" t="str">
        <f t="shared" si="1"/>
        <v/>
      </c>
      <c r="I31" s="177"/>
      <c r="J31" s="201" t="str">
        <f t="shared" si="2"/>
        <v/>
      </c>
      <c r="L31" s="200" t="str">
        <f t="shared" si="3"/>
        <v/>
      </c>
      <c r="N31" s="201" t="str">
        <f t="shared" si="4"/>
        <v/>
      </c>
      <c r="P31" s="200" t="str">
        <f t="shared" si="5"/>
        <v/>
      </c>
      <c r="R31" s="201" t="str">
        <f t="shared" si="6"/>
        <v/>
      </c>
      <c r="T31" s="202" t="str">
        <f t="shared" si="7"/>
        <v/>
      </c>
      <c r="V31" s="201" t="str">
        <f t="shared" si="8"/>
        <v/>
      </c>
    </row>
    <row r="32" spans="1:22" hidden="1">
      <c r="A32" s="172"/>
      <c r="B32" s="173" t="s">
        <v>900</v>
      </c>
      <c r="C32" s="174"/>
      <c r="D32" s="175"/>
      <c r="E32" s="164"/>
      <c r="F32" s="199" t="str">
        <f t="shared" si="0"/>
        <v/>
      </c>
      <c r="G32" s="176"/>
      <c r="H32" s="200" t="str">
        <f t="shared" si="1"/>
        <v/>
      </c>
      <c r="I32" s="177"/>
      <c r="J32" s="201" t="str">
        <f t="shared" si="2"/>
        <v/>
      </c>
      <c r="L32" s="200" t="str">
        <f t="shared" si="3"/>
        <v/>
      </c>
      <c r="N32" s="201" t="str">
        <f t="shared" si="4"/>
        <v/>
      </c>
      <c r="P32" s="200" t="str">
        <f t="shared" si="5"/>
        <v/>
      </c>
      <c r="R32" s="201" t="str">
        <f t="shared" si="6"/>
        <v/>
      </c>
      <c r="T32" s="202" t="str">
        <f t="shared" si="7"/>
        <v/>
      </c>
      <c r="V32" s="201" t="str">
        <f t="shared" si="8"/>
        <v/>
      </c>
    </row>
    <row r="33" spans="1:22" hidden="1">
      <c r="A33" s="172"/>
      <c r="B33" s="173" t="s">
        <v>901</v>
      </c>
      <c r="C33" s="174"/>
      <c r="D33" s="175"/>
      <c r="E33" s="164"/>
      <c r="F33" s="199" t="str">
        <f t="shared" si="0"/>
        <v/>
      </c>
      <c r="G33" s="176"/>
      <c r="H33" s="200" t="str">
        <f t="shared" si="1"/>
        <v/>
      </c>
      <c r="I33" s="177"/>
      <c r="J33" s="201" t="str">
        <f t="shared" si="2"/>
        <v/>
      </c>
      <c r="L33" s="200" t="str">
        <f t="shared" si="3"/>
        <v/>
      </c>
      <c r="N33" s="201" t="str">
        <f t="shared" si="4"/>
        <v/>
      </c>
      <c r="P33" s="200" t="str">
        <f t="shared" si="5"/>
        <v/>
      </c>
      <c r="R33" s="201" t="str">
        <f t="shared" si="6"/>
        <v/>
      </c>
      <c r="T33" s="202" t="str">
        <f t="shared" si="7"/>
        <v/>
      </c>
      <c r="V33" s="201" t="str">
        <f t="shared" si="8"/>
        <v/>
      </c>
    </row>
    <row r="34" spans="1:22" hidden="1">
      <c r="A34" s="172"/>
      <c r="B34" s="173" t="s">
        <v>902</v>
      </c>
      <c r="C34" s="174"/>
      <c r="D34" s="175"/>
      <c r="E34" s="164"/>
      <c r="F34" s="199" t="str">
        <f t="shared" si="0"/>
        <v/>
      </c>
      <c r="G34" s="176"/>
      <c r="H34" s="200" t="str">
        <f t="shared" si="1"/>
        <v/>
      </c>
      <c r="I34" s="177"/>
      <c r="J34" s="201" t="str">
        <f t="shared" si="2"/>
        <v/>
      </c>
      <c r="L34" s="200" t="str">
        <f t="shared" si="3"/>
        <v/>
      </c>
      <c r="N34" s="201" t="str">
        <f t="shared" si="4"/>
        <v/>
      </c>
      <c r="P34" s="200" t="str">
        <f t="shared" si="5"/>
        <v/>
      </c>
      <c r="R34" s="201" t="str">
        <f t="shared" si="6"/>
        <v/>
      </c>
      <c r="T34" s="202" t="str">
        <f t="shared" si="7"/>
        <v/>
      </c>
      <c r="V34" s="201" t="str">
        <f t="shared" si="8"/>
        <v/>
      </c>
    </row>
    <row r="35" spans="1:22" hidden="1">
      <c r="A35" s="172"/>
      <c r="B35" s="178" t="s">
        <v>903</v>
      </c>
      <c r="C35" s="174"/>
      <c r="D35" s="175"/>
      <c r="E35" s="164"/>
      <c r="F35" s="199" t="str">
        <f t="shared" si="0"/>
        <v/>
      </c>
      <c r="G35" s="176"/>
      <c r="H35" s="200" t="str">
        <f t="shared" si="1"/>
        <v/>
      </c>
      <c r="I35" s="177"/>
      <c r="J35" s="201" t="str">
        <f t="shared" si="2"/>
        <v/>
      </c>
      <c r="L35" s="200" t="str">
        <f t="shared" si="3"/>
        <v/>
      </c>
      <c r="N35" s="201" t="str">
        <f t="shared" si="4"/>
        <v/>
      </c>
      <c r="P35" s="200" t="str">
        <f t="shared" si="5"/>
        <v/>
      </c>
      <c r="R35" s="201" t="str">
        <f t="shared" si="6"/>
        <v/>
      </c>
      <c r="T35" s="202" t="str">
        <f t="shared" si="7"/>
        <v/>
      </c>
      <c r="V35" s="201" t="str">
        <f t="shared" si="8"/>
        <v/>
      </c>
    </row>
    <row r="36" spans="1:22" hidden="1">
      <c r="A36" s="172"/>
      <c r="B36" s="178" t="s">
        <v>1021</v>
      </c>
      <c r="C36" s="174"/>
      <c r="D36" s="175"/>
      <c r="E36" s="164"/>
      <c r="F36" s="199" t="str">
        <f t="shared" si="0"/>
        <v/>
      </c>
      <c r="G36" s="176"/>
      <c r="H36" s="200" t="str">
        <f t="shared" si="1"/>
        <v/>
      </c>
      <c r="I36" s="177"/>
      <c r="J36" s="201" t="str">
        <f t="shared" si="2"/>
        <v/>
      </c>
      <c r="L36" s="200" t="str">
        <f t="shared" si="3"/>
        <v/>
      </c>
      <c r="N36" s="201" t="str">
        <f t="shared" si="4"/>
        <v/>
      </c>
      <c r="P36" s="200" t="str">
        <f t="shared" si="5"/>
        <v/>
      </c>
      <c r="R36" s="201" t="str">
        <f t="shared" si="6"/>
        <v/>
      </c>
      <c r="T36" s="202" t="str">
        <f t="shared" si="7"/>
        <v/>
      </c>
      <c r="V36" s="201" t="str">
        <f t="shared" si="8"/>
        <v/>
      </c>
    </row>
    <row r="37" spans="1:22" hidden="1">
      <c r="A37" s="172"/>
      <c r="B37" s="173" t="s">
        <v>904</v>
      </c>
      <c r="C37" s="174"/>
      <c r="D37" s="175"/>
      <c r="E37" s="164"/>
      <c r="F37" s="199" t="str">
        <f t="shared" si="0"/>
        <v/>
      </c>
      <c r="G37" s="176"/>
      <c r="H37" s="200" t="str">
        <f t="shared" si="1"/>
        <v/>
      </c>
      <c r="I37" s="177"/>
      <c r="J37" s="201" t="str">
        <f t="shared" si="2"/>
        <v/>
      </c>
      <c r="L37" s="200" t="str">
        <f t="shared" si="3"/>
        <v/>
      </c>
      <c r="N37" s="201" t="str">
        <f t="shared" si="4"/>
        <v/>
      </c>
      <c r="P37" s="200" t="str">
        <f t="shared" si="5"/>
        <v/>
      </c>
      <c r="R37" s="201" t="str">
        <f t="shared" si="6"/>
        <v/>
      </c>
      <c r="T37" s="202" t="str">
        <f t="shared" si="7"/>
        <v/>
      </c>
      <c r="V37" s="201" t="str">
        <f t="shared" si="8"/>
        <v/>
      </c>
    </row>
    <row r="38" spans="1:22" hidden="1">
      <c r="A38" s="172"/>
      <c r="B38" s="173" t="s">
        <v>1022</v>
      </c>
      <c r="C38" s="174"/>
      <c r="D38" s="175"/>
      <c r="E38" s="164"/>
      <c r="F38" s="199" t="str">
        <f t="shared" si="0"/>
        <v/>
      </c>
      <c r="G38" s="176"/>
      <c r="H38" s="200" t="str">
        <f t="shared" si="1"/>
        <v/>
      </c>
      <c r="I38" s="177"/>
      <c r="J38" s="201" t="str">
        <f t="shared" si="2"/>
        <v/>
      </c>
      <c r="L38" s="200" t="str">
        <f t="shared" si="3"/>
        <v/>
      </c>
      <c r="N38" s="201" t="str">
        <f t="shared" si="4"/>
        <v/>
      </c>
      <c r="P38" s="200" t="str">
        <f t="shared" si="5"/>
        <v/>
      </c>
      <c r="R38" s="201" t="str">
        <f t="shared" si="6"/>
        <v/>
      </c>
      <c r="T38" s="202" t="str">
        <f t="shared" si="7"/>
        <v/>
      </c>
      <c r="V38" s="201" t="str">
        <f t="shared" si="8"/>
        <v/>
      </c>
    </row>
    <row r="39" spans="1:22" hidden="1">
      <c r="A39" s="172"/>
      <c r="B39" s="173" t="s">
        <v>1023</v>
      </c>
      <c r="C39" s="174"/>
      <c r="D39" s="175"/>
      <c r="E39" s="164"/>
      <c r="F39" s="199" t="str">
        <f t="shared" si="0"/>
        <v/>
      </c>
      <c r="G39" s="176"/>
      <c r="H39" s="200" t="str">
        <f t="shared" si="1"/>
        <v/>
      </c>
      <c r="I39" s="177"/>
      <c r="J39" s="201" t="str">
        <f t="shared" si="2"/>
        <v/>
      </c>
      <c r="L39" s="200" t="str">
        <f t="shared" si="3"/>
        <v/>
      </c>
      <c r="N39" s="201" t="str">
        <f t="shared" si="4"/>
        <v/>
      </c>
      <c r="P39" s="200" t="str">
        <f t="shared" si="5"/>
        <v/>
      </c>
      <c r="R39" s="201" t="str">
        <f t="shared" si="6"/>
        <v/>
      </c>
      <c r="T39" s="202" t="str">
        <f t="shared" si="7"/>
        <v/>
      </c>
      <c r="V39" s="201" t="str">
        <f t="shared" si="8"/>
        <v/>
      </c>
    </row>
    <row r="40" spans="1:22">
      <c r="C40" s="174"/>
      <c r="D40" s="175"/>
      <c r="E40" s="164"/>
      <c r="F40" s="199"/>
      <c r="G40" s="176"/>
      <c r="H40" s="200"/>
      <c r="I40" s="177"/>
      <c r="J40" s="201"/>
      <c r="L40" s="200"/>
      <c r="N40" s="201"/>
      <c r="P40" s="200"/>
      <c r="R40" s="201"/>
      <c r="T40" s="202"/>
      <c r="V40" s="201"/>
    </row>
    <row r="41" spans="1:22">
      <c r="C41" s="174"/>
      <c r="D41" s="175"/>
      <c r="E41" s="164"/>
      <c r="F41" s="199"/>
      <c r="G41" s="176"/>
      <c r="H41" s="200"/>
      <c r="I41" s="177"/>
      <c r="J41" s="201"/>
      <c r="L41" s="200"/>
      <c r="N41" s="201"/>
      <c r="P41" s="200"/>
      <c r="R41" s="201"/>
      <c r="T41" s="202"/>
      <c r="V41" s="201"/>
    </row>
    <row r="42" spans="1:22">
      <c r="C42" s="174"/>
      <c r="D42" s="175"/>
      <c r="E42" s="164"/>
      <c r="F42" s="199"/>
      <c r="G42" s="176"/>
      <c r="H42" s="200"/>
      <c r="I42" s="177"/>
      <c r="J42" s="201"/>
      <c r="L42" s="200"/>
      <c r="N42" s="201"/>
      <c r="P42" s="200"/>
      <c r="R42" s="201"/>
      <c r="T42" s="202"/>
      <c r="V42" s="201"/>
    </row>
    <row r="43" spans="1:22">
      <c r="A43" s="147">
        <v>1</v>
      </c>
      <c r="B43" s="181" t="s">
        <v>663</v>
      </c>
      <c r="C43" s="174"/>
      <c r="D43" s="175"/>
      <c r="E43" s="164"/>
      <c r="F43" s="199"/>
      <c r="G43" s="176"/>
      <c r="H43" s="200"/>
      <c r="I43" s="177"/>
      <c r="J43" s="201"/>
      <c r="L43" s="200"/>
      <c r="N43" s="201"/>
      <c r="P43" s="200"/>
      <c r="R43" s="201"/>
      <c r="T43" s="202"/>
      <c r="V43" s="201"/>
    </row>
    <row r="44" spans="1:22">
      <c r="A44" s="147">
        <v>1</v>
      </c>
      <c r="B44" s="181" t="s">
        <v>438</v>
      </c>
      <c r="C44" s="174"/>
      <c r="D44" s="175"/>
      <c r="E44" s="164"/>
      <c r="F44" s="199"/>
      <c r="G44" s="176"/>
      <c r="H44" s="200"/>
      <c r="I44" s="177"/>
      <c r="J44" s="201"/>
      <c r="L44" s="200"/>
      <c r="N44" s="201"/>
      <c r="P44" s="200"/>
      <c r="R44" s="201"/>
      <c r="T44" s="202"/>
      <c r="V44" s="201"/>
    </row>
    <row r="45" spans="1:22">
      <c r="A45" s="147">
        <v>1</v>
      </c>
      <c r="B45" s="181" t="s">
        <v>440</v>
      </c>
      <c r="C45" s="174"/>
      <c r="D45" s="175"/>
      <c r="E45" s="164"/>
      <c r="F45" s="199"/>
      <c r="G45" s="176"/>
      <c r="H45" s="200"/>
      <c r="I45" s="177"/>
      <c r="J45" s="201"/>
      <c r="L45" s="200"/>
      <c r="N45" s="201"/>
      <c r="P45" s="200"/>
      <c r="R45" s="201"/>
      <c r="T45" s="202"/>
      <c r="V45" s="201"/>
    </row>
    <row r="46" spans="1:22">
      <c r="C46" s="174"/>
      <c r="D46" s="175"/>
      <c r="E46" s="164"/>
      <c r="F46" s="199"/>
      <c r="G46" s="176"/>
      <c r="H46" s="200"/>
      <c r="I46" s="177"/>
      <c r="J46" s="201"/>
      <c r="L46" s="200"/>
      <c r="N46" s="201"/>
      <c r="P46" s="200"/>
      <c r="R46" s="201"/>
      <c r="T46" s="202"/>
      <c r="V46" s="201"/>
    </row>
    <row r="47" spans="1:22">
      <c r="A47" s="147">
        <v>1</v>
      </c>
      <c r="B47" s="181" t="s">
        <v>442</v>
      </c>
      <c r="C47" s="174"/>
      <c r="D47" s="175"/>
      <c r="E47" s="164"/>
      <c r="F47" s="199"/>
      <c r="G47" s="176"/>
      <c r="H47" s="200"/>
      <c r="I47" s="177"/>
      <c r="J47" s="201"/>
      <c r="L47" s="200"/>
      <c r="N47" s="201"/>
      <c r="P47" s="200"/>
      <c r="R47" s="201"/>
      <c r="T47" s="202"/>
      <c r="V47" s="201"/>
    </row>
    <row r="48" spans="1:22">
      <c r="A48" s="147">
        <v>1</v>
      </c>
      <c r="B48" s="181" t="s">
        <v>443</v>
      </c>
      <c r="C48" s="174"/>
      <c r="D48" s="175"/>
      <c r="E48" s="164"/>
      <c r="F48" s="199"/>
      <c r="G48" s="176"/>
      <c r="H48" s="200"/>
      <c r="I48" s="177"/>
      <c r="J48" s="201"/>
      <c r="L48" s="200"/>
      <c r="N48" s="201"/>
      <c r="P48" s="200"/>
      <c r="R48" s="201"/>
      <c r="T48" s="202"/>
      <c r="V48" s="201"/>
    </row>
    <row r="49" spans="1:22">
      <c r="A49" s="147">
        <v>1</v>
      </c>
      <c r="B49" s="181" t="s">
        <v>446</v>
      </c>
      <c r="F49" s="203"/>
      <c r="H49" s="202"/>
      <c r="J49" s="204"/>
      <c r="L49" s="202"/>
      <c r="N49" s="204"/>
      <c r="P49" s="202"/>
      <c r="R49" s="204"/>
      <c r="T49" s="202"/>
      <c r="V49" s="204"/>
    </row>
    <row r="50" spans="1:22">
      <c r="A50" s="147">
        <v>1</v>
      </c>
      <c r="B50" s="181" t="s">
        <v>452</v>
      </c>
      <c r="F50" s="203"/>
      <c r="H50" s="202"/>
      <c r="J50" s="204"/>
      <c r="L50" s="202"/>
      <c r="N50" s="204"/>
      <c r="P50" s="202"/>
      <c r="R50" s="204"/>
      <c r="T50" s="202"/>
      <c r="V50" s="204"/>
    </row>
    <row r="51" spans="1:22">
      <c r="A51" s="147">
        <v>1</v>
      </c>
      <c r="B51" s="181" t="s">
        <v>464</v>
      </c>
      <c r="F51" s="203"/>
      <c r="H51" s="202"/>
      <c r="J51" s="204"/>
      <c r="L51" s="202"/>
      <c r="N51" s="204"/>
      <c r="P51" s="202"/>
      <c r="R51" s="204"/>
      <c r="T51" s="202"/>
      <c r="V51" s="204"/>
    </row>
    <row r="52" spans="1:22">
      <c r="A52" s="147">
        <v>1</v>
      </c>
      <c r="B52" s="181" t="s">
        <v>321</v>
      </c>
      <c r="F52" s="203"/>
      <c r="H52" s="202"/>
      <c r="J52" s="204"/>
      <c r="L52" s="202"/>
      <c r="N52" s="204"/>
      <c r="P52" s="202"/>
      <c r="R52" s="204"/>
      <c r="T52" s="202"/>
      <c r="V52" s="204"/>
    </row>
    <row r="53" spans="1:22">
      <c r="A53" s="147">
        <v>1</v>
      </c>
      <c r="B53" s="181" t="s">
        <v>490</v>
      </c>
      <c r="F53" s="203"/>
      <c r="H53" s="202"/>
      <c r="J53" s="204"/>
      <c r="L53" s="202"/>
      <c r="N53" s="204"/>
      <c r="P53" s="202"/>
      <c r="R53" s="204"/>
      <c r="T53" s="202"/>
      <c r="V53" s="204"/>
    </row>
    <row r="54" spans="1:22">
      <c r="A54" s="147">
        <v>1</v>
      </c>
      <c r="B54" s="181" t="s">
        <v>501</v>
      </c>
      <c r="F54" s="203"/>
      <c r="H54" s="202"/>
      <c r="J54" s="204"/>
      <c r="L54" s="202"/>
      <c r="N54" s="204"/>
      <c r="P54" s="202"/>
      <c r="R54" s="204"/>
      <c r="T54" s="202"/>
      <c r="V54" s="204"/>
    </row>
    <row r="55" spans="1:22">
      <c r="A55" s="147">
        <v>1</v>
      </c>
      <c r="B55" s="181" t="s">
        <v>511</v>
      </c>
      <c r="F55" s="203"/>
      <c r="H55" s="202"/>
      <c r="J55" s="204"/>
      <c r="L55" s="202"/>
      <c r="N55" s="204"/>
      <c r="P55" s="202"/>
      <c r="R55" s="204"/>
      <c r="T55" s="202"/>
      <c r="V55" s="204"/>
    </row>
    <row r="56" spans="1:22">
      <c r="F56" s="203"/>
      <c r="H56" s="202"/>
      <c r="J56" s="204"/>
      <c r="L56" s="202"/>
      <c r="N56" s="204"/>
      <c r="P56" s="202"/>
      <c r="R56" s="204"/>
      <c r="T56" s="202"/>
      <c r="V56" s="204"/>
    </row>
    <row r="57" spans="1:22">
      <c r="A57" s="147">
        <v>1</v>
      </c>
      <c r="B57" s="181" t="s">
        <v>529</v>
      </c>
      <c r="F57" s="203"/>
      <c r="H57" s="202"/>
      <c r="J57" s="204"/>
      <c r="L57" s="202"/>
      <c r="N57" s="204"/>
      <c r="P57" s="202"/>
      <c r="R57" s="204"/>
      <c r="T57" s="202"/>
      <c r="V57" s="204"/>
    </row>
    <row r="58" spans="1:22">
      <c r="F58" s="203"/>
      <c r="H58" s="202"/>
      <c r="J58" s="204"/>
      <c r="L58" s="202"/>
      <c r="N58" s="204"/>
      <c r="P58" s="202"/>
      <c r="R58" s="204"/>
      <c r="T58" s="202"/>
      <c r="V58" s="204"/>
    </row>
    <row r="59" spans="1:22">
      <c r="F59" s="203"/>
      <c r="H59" s="202"/>
      <c r="J59" s="204"/>
      <c r="L59" s="202"/>
      <c r="N59" s="204"/>
      <c r="P59" s="202"/>
      <c r="R59" s="204"/>
      <c r="T59" s="202"/>
      <c r="V59" s="204"/>
    </row>
    <row r="60" spans="1:22">
      <c r="F60" s="203"/>
      <c r="H60" s="202"/>
      <c r="J60" s="204"/>
      <c r="L60" s="202"/>
      <c r="N60" s="204"/>
      <c r="P60" s="202"/>
      <c r="R60" s="204"/>
      <c r="T60" s="202"/>
      <c r="V60" s="204"/>
    </row>
    <row r="61" spans="1:22">
      <c r="F61" s="203"/>
      <c r="H61" s="202"/>
      <c r="J61" s="204"/>
      <c r="L61" s="202"/>
      <c r="N61" s="204"/>
      <c r="P61" s="202"/>
      <c r="R61" s="204"/>
      <c r="T61" s="202"/>
      <c r="V61" s="204"/>
    </row>
    <row r="62" spans="1:22">
      <c r="F62" s="203"/>
      <c r="H62" s="202"/>
      <c r="J62" s="204"/>
      <c r="L62" s="202"/>
      <c r="N62" s="204"/>
      <c r="P62" s="202"/>
      <c r="R62" s="204"/>
      <c r="T62" s="202"/>
      <c r="V62" s="204"/>
    </row>
    <row r="63" spans="1:22">
      <c r="F63" s="203"/>
      <c r="H63" s="202"/>
      <c r="J63" s="204"/>
      <c r="L63" s="202"/>
      <c r="N63" s="204"/>
      <c r="P63" s="202"/>
      <c r="R63" s="204"/>
      <c r="T63" s="202"/>
      <c r="V63" s="204"/>
    </row>
    <row r="64" spans="1:22">
      <c r="F64" s="203"/>
      <c r="H64" s="202"/>
      <c r="J64" s="204"/>
      <c r="L64" s="202"/>
      <c r="N64" s="204"/>
      <c r="P64" s="202"/>
      <c r="R64" s="204"/>
      <c r="T64" s="202"/>
      <c r="V64" s="204"/>
    </row>
    <row r="65" spans="6:22">
      <c r="F65" s="203"/>
      <c r="H65" s="202"/>
      <c r="J65" s="204"/>
      <c r="L65" s="202"/>
      <c r="N65" s="204"/>
      <c r="P65" s="202"/>
      <c r="R65" s="204"/>
      <c r="T65" s="202"/>
      <c r="V65" s="204"/>
    </row>
    <row r="66" spans="6:22">
      <c r="F66" s="203"/>
      <c r="H66" s="202"/>
      <c r="J66" s="204"/>
      <c r="L66" s="202"/>
      <c r="N66" s="204"/>
      <c r="P66" s="202"/>
      <c r="R66" s="204"/>
      <c r="T66" s="202"/>
      <c r="V66" s="204"/>
    </row>
    <row r="67" spans="6:22">
      <c r="F67" s="203"/>
      <c r="H67" s="202"/>
      <c r="J67" s="204"/>
      <c r="L67" s="202"/>
      <c r="N67" s="204"/>
      <c r="P67" s="202"/>
      <c r="R67" s="204"/>
      <c r="T67" s="202"/>
      <c r="V67" s="204"/>
    </row>
    <row r="68" spans="6:22">
      <c r="F68" s="203"/>
      <c r="H68" s="202"/>
      <c r="J68" s="204"/>
      <c r="L68" s="202"/>
      <c r="N68" s="204"/>
      <c r="P68" s="202"/>
      <c r="R68" s="204"/>
      <c r="T68" s="202"/>
      <c r="V68" s="204"/>
    </row>
    <row r="69" spans="6:22">
      <c r="F69" s="203"/>
      <c r="H69" s="202"/>
      <c r="J69" s="204"/>
      <c r="L69" s="202"/>
      <c r="N69" s="204"/>
      <c r="P69" s="202"/>
      <c r="R69" s="204"/>
      <c r="T69" s="202"/>
      <c r="V69" s="204"/>
    </row>
    <row r="70" spans="6:22">
      <c r="F70" s="203"/>
      <c r="H70" s="202"/>
      <c r="J70" s="204"/>
      <c r="L70" s="202"/>
      <c r="N70" s="204"/>
      <c r="P70" s="202"/>
      <c r="R70" s="204"/>
      <c r="T70" s="202"/>
      <c r="V70" s="204"/>
    </row>
    <row r="71" spans="6:22">
      <c r="F71" s="203"/>
      <c r="H71" s="202"/>
      <c r="J71" s="204"/>
      <c r="L71" s="202"/>
      <c r="N71" s="204"/>
      <c r="P71" s="202"/>
      <c r="R71" s="204"/>
      <c r="T71" s="202"/>
      <c r="V71" s="204"/>
    </row>
    <row r="72" spans="6:22">
      <c r="F72" s="203"/>
      <c r="H72" s="202"/>
      <c r="J72" s="204"/>
      <c r="L72" s="202"/>
      <c r="N72" s="204"/>
      <c r="P72" s="202"/>
      <c r="R72" s="204"/>
      <c r="T72" s="202"/>
      <c r="V72" s="204"/>
    </row>
    <row r="73" spans="6:22">
      <c r="F73" s="203"/>
      <c r="H73" s="202"/>
      <c r="J73" s="204"/>
      <c r="L73" s="202"/>
      <c r="N73" s="204"/>
      <c r="P73" s="202"/>
      <c r="R73" s="204"/>
      <c r="T73" s="202"/>
      <c r="V73" s="204"/>
    </row>
    <row r="74" spans="6:22">
      <c r="F74" s="203"/>
      <c r="H74" s="202"/>
      <c r="J74" s="204"/>
      <c r="L74" s="202"/>
      <c r="N74" s="204"/>
      <c r="P74" s="202"/>
      <c r="R74" s="204"/>
      <c r="T74" s="202"/>
      <c r="V74" s="204"/>
    </row>
    <row r="75" spans="6:22">
      <c r="F75" s="203"/>
      <c r="H75" s="202"/>
      <c r="J75" s="204"/>
      <c r="L75" s="202"/>
      <c r="N75" s="204"/>
      <c r="P75" s="202"/>
      <c r="R75" s="204"/>
      <c r="T75" s="202"/>
      <c r="V75" s="204"/>
    </row>
    <row r="76" spans="6:22">
      <c r="F76" s="203"/>
      <c r="H76" s="202"/>
      <c r="J76" s="204"/>
      <c r="L76" s="202"/>
      <c r="N76" s="204"/>
      <c r="P76" s="202"/>
      <c r="R76" s="204"/>
      <c r="T76" s="202"/>
      <c r="V76" s="204"/>
    </row>
    <row r="77" spans="6:22">
      <c r="F77" s="203"/>
      <c r="H77" s="202"/>
      <c r="J77" s="204"/>
      <c r="L77" s="202"/>
      <c r="N77" s="204"/>
      <c r="P77" s="202"/>
      <c r="R77" s="204"/>
      <c r="T77" s="202"/>
      <c r="V77" s="204"/>
    </row>
    <row r="78" spans="6:22">
      <c r="F78" s="203"/>
      <c r="H78" s="202"/>
      <c r="J78" s="204"/>
      <c r="L78" s="202"/>
      <c r="N78" s="204"/>
      <c r="P78" s="202"/>
      <c r="R78" s="204"/>
      <c r="T78" s="202"/>
      <c r="V78" s="204"/>
    </row>
    <row r="79" spans="6:22">
      <c r="F79" s="203"/>
      <c r="H79" s="202"/>
      <c r="J79" s="204"/>
      <c r="L79" s="202"/>
      <c r="N79" s="204"/>
      <c r="P79" s="202"/>
      <c r="R79" s="204"/>
      <c r="T79" s="202"/>
      <c r="V79" s="204"/>
    </row>
    <row r="80" spans="6:22">
      <c r="F80" s="203"/>
      <c r="H80" s="202"/>
      <c r="J80" s="204"/>
      <c r="L80" s="202"/>
      <c r="N80" s="204"/>
      <c r="P80" s="202"/>
      <c r="R80" s="204"/>
      <c r="T80" s="202"/>
      <c r="V80" s="204"/>
    </row>
    <row r="81" spans="6:22">
      <c r="F81" s="203"/>
      <c r="H81" s="202"/>
      <c r="J81" s="204"/>
      <c r="L81" s="202"/>
      <c r="N81" s="204"/>
      <c r="P81" s="202"/>
      <c r="R81" s="204"/>
      <c r="T81" s="202"/>
      <c r="V81" s="204"/>
    </row>
    <row r="82" spans="6:22">
      <c r="F82" s="203"/>
      <c r="H82" s="202"/>
      <c r="J82" s="204"/>
      <c r="L82" s="202"/>
      <c r="N82" s="204"/>
      <c r="P82" s="202"/>
      <c r="R82" s="204"/>
      <c r="T82" s="202"/>
      <c r="V82" s="204"/>
    </row>
    <row r="83" spans="6:22">
      <c r="F83" s="203"/>
      <c r="H83" s="202"/>
      <c r="J83" s="204"/>
      <c r="L83" s="202"/>
      <c r="N83" s="204"/>
      <c r="P83" s="202"/>
      <c r="R83" s="204"/>
      <c r="T83" s="202"/>
      <c r="V83" s="204"/>
    </row>
    <row r="84" spans="6:22">
      <c r="F84" s="203"/>
      <c r="H84" s="202"/>
      <c r="J84" s="204"/>
      <c r="L84" s="202"/>
      <c r="N84" s="204"/>
      <c r="P84" s="202"/>
      <c r="R84" s="204"/>
      <c r="T84" s="202"/>
      <c r="V84" s="204"/>
    </row>
    <row r="85" spans="6:22">
      <c r="F85" s="203"/>
      <c r="H85" s="202"/>
      <c r="J85" s="204"/>
      <c r="L85" s="202"/>
      <c r="N85" s="204"/>
      <c r="P85" s="202"/>
      <c r="R85" s="204"/>
      <c r="T85" s="202"/>
      <c r="V85" s="204"/>
    </row>
    <row r="86" spans="6:22">
      <c r="F86" s="203"/>
      <c r="H86" s="202"/>
      <c r="J86" s="204"/>
      <c r="L86" s="202"/>
      <c r="N86" s="204"/>
      <c r="P86" s="202"/>
      <c r="R86" s="204"/>
      <c r="T86" s="202"/>
      <c r="V86" s="204"/>
    </row>
    <row r="87" spans="6:22">
      <c r="F87" s="203"/>
      <c r="H87" s="202"/>
      <c r="J87" s="204"/>
      <c r="L87" s="202"/>
      <c r="N87" s="204"/>
      <c r="P87" s="202"/>
      <c r="R87" s="204"/>
      <c r="T87" s="202"/>
      <c r="V87" s="204"/>
    </row>
    <row r="88" spans="6:22">
      <c r="F88" s="203"/>
      <c r="H88" s="202"/>
      <c r="J88" s="204"/>
      <c r="L88" s="202"/>
      <c r="N88" s="204"/>
      <c r="P88" s="202"/>
      <c r="R88" s="204"/>
      <c r="T88" s="202"/>
      <c r="V88" s="204"/>
    </row>
    <row r="89" spans="6:22">
      <c r="F89" s="203"/>
      <c r="H89" s="202"/>
      <c r="J89" s="204"/>
      <c r="L89" s="202"/>
      <c r="N89" s="204"/>
      <c r="P89" s="202"/>
      <c r="R89" s="204"/>
      <c r="T89" s="202"/>
      <c r="V89" s="204"/>
    </row>
    <row r="90" spans="6:22">
      <c r="F90" s="203"/>
      <c r="H90" s="202"/>
      <c r="J90" s="204"/>
      <c r="L90" s="202"/>
      <c r="N90" s="204"/>
      <c r="P90" s="202"/>
      <c r="R90" s="204"/>
      <c r="T90" s="202"/>
      <c r="V90" s="204"/>
    </row>
    <row r="91" spans="6:22">
      <c r="F91" s="203"/>
      <c r="H91" s="202"/>
      <c r="J91" s="204"/>
      <c r="L91" s="202"/>
      <c r="N91" s="204"/>
      <c r="P91" s="202"/>
      <c r="R91" s="204"/>
      <c r="T91" s="202"/>
      <c r="V91" s="204"/>
    </row>
    <row r="92" spans="6:22">
      <c r="F92" s="203"/>
      <c r="H92" s="202"/>
      <c r="J92" s="204"/>
      <c r="L92" s="202"/>
      <c r="N92" s="204"/>
      <c r="P92" s="202"/>
      <c r="R92" s="204"/>
      <c r="T92" s="202"/>
      <c r="V92" s="204"/>
    </row>
    <row r="93" spans="6:22">
      <c r="F93" s="203"/>
      <c r="H93" s="202"/>
      <c r="J93" s="204"/>
      <c r="L93" s="202"/>
      <c r="N93" s="204"/>
      <c r="P93" s="202"/>
      <c r="R93" s="204"/>
      <c r="T93" s="202"/>
      <c r="V93" s="204"/>
    </row>
    <row r="94" spans="6:22">
      <c r="F94" s="203"/>
      <c r="H94" s="202"/>
      <c r="J94" s="204"/>
      <c r="L94" s="202"/>
      <c r="N94" s="204"/>
      <c r="P94" s="202"/>
      <c r="R94" s="204"/>
      <c r="T94" s="202"/>
      <c r="V94" s="204"/>
    </row>
    <row r="95" spans="6:22">
      <c r="F95" s="203"/>
      <c r="H95" s="202"/>
      <c r="J95" s="204"/>
      <c r="L95" s="202"/>
      <c r="N95" s="204"/>
      <c r="P95" s="202"/>
      <c r="R95" s="204"/>
      <c r="T95" s="202"/>
      <c r="V95" s="204"/>
    </row>
    <row r="96" spans="6:22">
      <c r="F96" s="203"/>
      <c r="H96" s="202"/>
      <c r="J96" s="204"/>
      <c r="L96" s="202"/>
      <c r="N96" s="204"/>
      <c r="P96" s="202"/>
      <c r="R96" s="204"/>
      <c r="T96" s="202"/>
      <c r="V96" s="204"/>
    </row>
    <row r="97" spans="6:22">
      <c r="F97" s="203"/>
      <c r="H97" s="202"/>
      <c r="J97" s="204"/>
      <c r="L97" s="202"/>
      <c r="N97" s="204"/>
      <c r="P97" s="202"/>
      <c r="R97" s="204"/>
      <c r="T97" s="202"/>
      <c r="V97" s="204"/>
    </row>
    <row r="98" spans="6:22">
      <c r="F98" s="203"/>
      <c r="H98" s="202"/>
      <c r="J98" s="204"/>
      <c r="L98" s="202"/>
      <c r="N98" s="204"/>
      <c r="P98" s="202"/>
      <c r="R98" s="204"/>
      <c r="T98" s="202"/>
      <c r="V98" s="204"/>
    </row>
    <row r="99" spans="6:22">
      <c r="F99" s="203"/>
      <c r="H99" s="202"/>
      <c r="J99" s="204"/>
      <c r="L99" s="202"/>
      <c r="N99" s="204"/>
      <c r="P99" s="202"/>
      <c r="R99" s="204"/>
      <c r="T99" s="202"/>
      <c r="V99" s="204"/>
    </row>
    <row r="100" spans="6:22">
      <c r="F100" s="203"/>
      <c r="H100" s="202"/>
      <c r="J100" s="204"/>
      <c r="L100" s="202"/>
      <c r="N100" s="204"/>
      <c r="P100" s="202"/>
      <c r="R100" s="204"/>
      <c r="T100" s="202"/>
      <c r="V100" s="204"/>
    </row>
    <row r="101" spans="6:22">
      <c r="F101" s="203"/>
      <c r="H101" s="202"/>
      <c r="J101" s="204"/>
      <c r="L101" s="202"/>
      <c r="N101" s="204"/>
      <c r="P101" s="202"/>
      <c r="R101" s="204"/>
      <c r="T101" s="202"/>
      <c r="V101" s="204"/>
    </row>
    <row r="102" spans="6:22">
      <c r="F102" s="203"/>
      <c r="H102" s="202"/>
      <c r="J102" s="204"/>
      <c r="L102" s="202"/>
      <c r="N102" s="204"/>
      <c r="P102" s="202"/>
      <c r="R102" s="204"/>
      <c r="T102" s="202"/>
      <c r="V102" s="204"/>
    </row>
    <row r="103" spans="6:22">
      <c r="F103" s="203"/>
      <c r="H103" s="202"/>
      <c r="J103" s="204"/>
      <c r="L103" s="202"/>
      <c r="N103" s="204"/>
      <c r="P103" s="202"/>
      <c r="R103" s="204"/>
      <c r="T103" s="202"/>
      <c r="V103" s="204"/>
    </row>
    <row r="104" spans="6:22">
      <c r="F104" s="203"/>
      <c r="H104" s="202"/>
      <c r="J104" s="204"/>
      <c r="L104" s="202"/>
      <c r="N104" s="204"/>
      <c r="P104" s="202"/>
      <c r="R104" s="204"/>
      <c r="T104" s="202"/>
      <c r="V104" s="204"/>
    </row>
    <row r="105" spans="6:22">
      <c r="F105" s="203"/>
      <c r="H105" s="202"/>
      <c r="J105" s="204"/>
      <c r="L105" s="202"/>
      <c r="N105" s="204"/>
      <c r="P105" s="202"/>
      <c r="R105" s="204"/>
      <c r="T105" s="202"/>
      <c r="V105" s="204"/>
    </row>
    <row r="106" spans="6:22">
      <c r="F106" s="203"/>
      <c r="H106" s="202"/>
      <c r="J106" s="204"/>
      <c r="L106" s="202"/>
      <c r="N106" s="204"/>
      <c r="P106" s="202"/>
      <c r="R106" s="204"/>
      <c r="T106" s="202"/>
      <c r="V106" s="204"/>
    </row>
    <row r="107" spans="6:22">
      <c r="F107" s="203"/>
      <c r="H107" s="202"/>
      <c r="J107" s="204"/>
      <c r="L107" s="202"/>
      <c r="N107" s="204"/>
      <c r="P107" s="202"/>
      <c r="R107" s="204"/>
      <c r="T107" s="202"/>
      <c r="V107" s="204"/>
    </row>
    <row r="108" spans="6:22">
      <c r="F108" s="203"/>
      <c r="H108" s="202"/>
      <c r="J108" s="204"/>
      <c r="L108" s="202"/>
      <c r="N108" s="204"/>
      <c r="P108" s="202"/>
      <c r="R108" s="204"/>
      <c r="T108" s="202"/>
      <c r="V108" s="204"/>
    </row>
    <row r="109" spans="6:22">
      <c r="F109" s="203"/>
      <c r="H109" s="202"/>
      <c r="J109" s="204"/>
      <c r="L109" s="202"/>
      <c r="N109" s="204"/>
      <c r="P109" s="202"/>
      <c r="R109" s="204"/>
      <c r="T109" s="202"/>
      <c r="V109" s="204"/>
    </row>
    <row r="110" spans="6:22">
      <c r="F110" s="203"/>
      <c r="H110" s="202"/>
      <c r="J110" s="204"/>
      <c r="L110" s="202"/>
      <c r="N110" s="204"/>
      <c r="P110" s="202"/>
      <c r="R110" s="204"/>
      <c r="T110" s="202"/>
      <c r="V110" s="204"/>
    </row>
    <row r="111" spans="6:22">
      <c r="F111" s="203"/>
      <c r="H111" s="202"/>
      <c r="J111" s="204"/>
      <c r="L111" s="202"/>
      <c r="N111" s="204"/>
      <c r="P111" s="202"/>
      <c r="R111" s="204"/>
      <c r="T111" s="202"/>
      <c r="V111" s="204"/>
    </row>
    <row r="112" spans="6:22">
      <c r="F112" s="203"/>
      <c r="H112" s="202"/>
      <c r="J112" s="204"/>
      <c r="L112" s="202"/>
      <c r="N112" s="204"/>
      <c r="P112" s="202"/>
      <c r="R112" s="204"/>
      <c r="T112" s="202"/>
      <c r="V112" s="204"/>
    </row>
    <row r="113" spans="6:22">
      <c r="F113" s="203"/>
      <c r="H113" s="202"/>
      <c r="J113" s="204"/>
      <c r="L113" s="202"/>
      <c r="N113" s="204"/>
      <c r="P113" s="202"/>
      <c r="R113" s="204"/>
      <c r="T113" s="202"/>
      <c r="V113" s="204"/>
    </row>
    <row r="114" spans="6:22">
      <c r="F114" s="203"/>
      <c r="H114" s="202"/>
      <c r="J114" s="204"/>
      <c r="L114" s="202"/>
      <c r="N114" s="204"/>
      <c r="P114" s="202"/>
      <c r="R114" s="204"/>
      <c r="T114" s="202"/>
      <c r="V114" s="204"/>
    </row>
    <row r="115" spans="6:22">
      <c r="F115" s="203"/>
      <c r="H115" s="202"/>
      <c r="J115" s="204"/>
      <c r="L115" s="202"/>
      <c r="N115" s="204"/>
      <c r="P115" s="202"/>
      <c r="R115" s="204"/>
      <c r="T115" s="202"/>
      <c r="V115" s="204"/>
    </row>
    <row r="116" spans="6:22">
      <c r="F116" s="203"/>
      <c r="H116" s="202"/>
      <c r="J116" s="204"/>
      <c r="L116" s="202"/>
      <c r="N116" s="204"/>
      <c r="P116" s="202"/>
      <c r="R116" s="204"/>
      <c r="T116" s="202"/>
      <c r="V116" s="204"/>
    </row>
    <row r="117" spans="6:22">
      <c r="F117" s="203"/>
      <c r="H117" s="202"/>
      <c r="J117" s="204"/>
      <c r="L117" s="202"/>
      <c r="N117" s="204"/>
      <c r="P117" s="202"/>
      <c r="R117" s="204"/>
      <c r="T117" s="202"/>
      <c r="V117" s="204"/>
    </row>
    <row r="118" spans="6:22">
      <c r="F118" s="203"/>
      <c r="H118" s="202"/>
      <c r="J118" s="204"/>
      <c r="L118" s="202"/>
      <c r="N118" s="204"/>
      <c r="P118" s="202"/>
      <c r="R118" s="204"/>
      <c r="T118" s="202"/>
      <c r="V118" s="204"/>
    </row>
    <row r="119" spans="6:22">
      <c r="F119" s="203"/>
      <c r="H119" s="202"/>
      <c r="J119" s="204"/>
      <c r="L119" s="202"/>
      <c r="N119" s="204"/>
      <c r="P119" s="202"/>
      <c r="R119" s="204"/>
      <c r="T119" s="202"/>
      <c r="V119" s="204"/>
    </row>
    <row r="120" spans="6:22">
      <c r="F120" s="203"/>
      <c r="H120" s="202"/>
      <c r="J120" s="204"/>
      <c r="L120" s="202"/>
      <c r="N120" s="204"/>
      <c r="P120" s="202"/>
      <c r="R120" s="204"/>
      <c r="T120" s="202"/>
      <c r="V120" s="204"/>
    </row>
    <row r="121" spans="6:22">
      <c r="F121" s="203"/>
      <c r="H121" s="202"/>
      <c r="J121" s="204"/>
      <c r="L121" s="202"/>
      <c r="N121" s="204"/>
      <c r="P121" s="202"/>
      <c r="R121" s="204"/>
      <c r="T121" s="202"/>
      <c r="V121" s="204"/>
    </row>
    <row r="122" spans="6:22">
      <c r="F122" s="203"/>
      <c r="H122" s="202"/>
      <c r="J122" s="204"/>
      <c r="L122" s="202"/>
      <c r="N122" s="204"/>
      <c r="P122" s="202"/>
      <c r="R122" s="204"/>
      <c r="T122" s="202"/>
      <c r="V122" s="204"/>
    </row>
    <row r="123" spans="6:22">
      <c r="F123" s="203"/>
      <c r="H123" s="202"/>
      <c r="J123" s="204"/>
      <c r="L123" s="202"/>
      <c r="N123" s="204"/>
      <c r="P123" s="202"/>
      <c r="R123" s="204"/>
      <c r="T123" s="202"/>
      <c r="V123" s="204"/>
    </row>
    <row r="124" spans="6:22">
      <c r="F124" s="203"/>
      <c r="H124" s="202"/>
      <c r="J124" s="204"/>
      <c r="L124" s="202"/>
      <c r="N124" s="204"/>
      <c r="P124" s="202"/>
      <c r="R124" s="204"/>
      <c r="T124" s="202"/>
      <c r="V124" s="204"/>
    </row>
    <row r="125" spans="6:22">
      <c r="F125" s="203"/>
      <c r="H125" s="202"/>
      <c r="J125" s="204"/>
      <c r="L125" s="202"/>
      <c r="N125" s="204"/>
      <c r="P125" s="202"/>
      <c r="R125" s="204"/>
      <c r="T125" s="202"/>
      <c r="V125" s="204"/>
    </row>
    <row r="126" spans="6:22">
      <c r="F126" s="203"/>
      <c r="H126" s="202"/>
      <c r="J126" s="204"/>
      <c r="L126" s="202"/>
      <c r="N126" s="204"/>
      <c r="P126" s="202"/>
      <c r="R126" s="204"/>
      <c r="T126" s="202"/>
      <c r="V126" s="204"/>
    </row>
    <row r="127" spans="6:22">
      <c r="F127" s="203"/>
      <c r="H127" s="202"/>
      <c r="J127" s="204"/>
      <c r="L127" s="202"/>
      <c r="N127" s="204"/>
      <c r="P127" s="202"/>
      <c r="R127" s="204"/>
      <c r="T127" s="202"/>
      <c r="V127" s="204"/>
    </row>
    <row r="128" spans="6:22">
      <c r="F128" s="203"/>
      <c r="H128" s="202"/>
      <c r="J128" s="204"/>
      <c r="L128" s="202"/>
      <c r="N128" s="204"/>
      <c r="P128" s="202"/>
      <c r="R128" s="204"/>
      <c r="T128" s="202"/>
      <c r="V128" s="204"/>
    </row>
    <row r="129" spans="6:22">
      <c r="F129" s="203"/>
      <c r="H129" s="202"/>
      <c r="J129" s="204"/>
      <c r="L129" s="202"/>
      <c r="N129" s="204"/>
      <c r="P129" s="202"/>
      <c r="R129" s="204"/>
      <c r="T129" s="202"/>
      <c r="V129" s="204"/>
    </row>
    <row r="130" spans="6:22">
      <c r="F130" s="203"/>
      <c r="H130" s="202"/>
      <c r="J130" s="204"/>
      <c r="L130" s="202"/>
      <c r="N130" s="204"/>
      <c r="P130" s="202"/>
      <c r="R130" s="204"/>
      <c r="T130" s="202"/>
      <c r="V130" s="204"/>
    </row>
    <row r="131" spans="6:22">
      <c r="F131" s="203"/>
      <c r="H131" s="202"/>
      <c r="J131" s="204"/>
      <c r="L131" s="202"/>
      <c r="N131" s="204"/>
      <c r="P131" s="202"/>
      <c r="R131" s="204"/>
      <c r="T131" s="202"/>
      <c r="V131" s="204"/>
    </row>
    <row r="132" spans="6:22">
      <c r="F132" s="203"/>
      <c r="H132" s="202"/>
      <c r="J132" s="204"/>
      <c r="L132" s="202"/>
      <c r="N132" s="204"/>
      <c r="P132" s="202"/>
      <c r="R132" s="204"/>
      <c r="T132" s="202"/>
      <c r="V132" s="204"/>
    </row>
    <row r="133" spans="6:22">
      <c r="F133" s="203"/>
      <c r="H133" s="202"/>
      <c r="J133" s="204"/>
      <c r="L133" s="202"/>
      <c r="N133" s="204"/>
      <c r="P133" s="202"/>
      <c r="R133" s="204"/>
      <c r="T133" s="202"/>
      <c r="V133" s="204"/>
    </row>
    <row r="134" spans="6:22">
      <c r="F134" s="203"/>
      <c r="H134" s="202"/>
      <c r="J134" s="204"/>
      <c r="L134" s="202"/>
      <c r="N134" s="204"/>
      <c r="P134" s="202"/>
      <c r="R134" s="204"/>
      <c r="T134" s="202"/>
      <c r="V134" s="204"/>
    </row>
    <row r="135" spans="6:22">
      <c r="F135" s="203"/>
      <c r="H135" s="202"/>
      <c r="J135" s="204"/>
      <c r="L135" s="202"/>
      <c r="N135" s="204"/>
      <c r="P135" s="202"/>
      <c r="R135" s="204"/>
      <c r="T135" s="202"/>
      <c r="V135" s="204"/>
    </row>
    <row r="136" spans="6:22">
      <c r="F136" s="203"/>
      <c r="H136" s="202"/>
      <c r="J136" s="204"/>
      <c r="L136" s="202"/>
      <c r="N136" s="204"/>
      <c r="P136" s="202"/>
      <c r="R136" s="204"/>
      <c r="T136" s="202"/>
      <c r="V136" s="204"/>
    </row>
    <row r="137" spans="6:22">
      <c r="F137" s="203"/>
      <c r="H137" s="202"/>
      <c r="J137" s="204"/>
      <c r="L137" s="202"/>
      <c r="N137" s="204"/>
      <c r="P137" s="202"/>
      <c r="R137" s="204"/>
      <c r="T137" s="202"/>
      <c r="V137" s="204"/>
    </row>
    <row r="138" spans="6:22">
      <c r="F138" s="203"/>
      <c r="H138" s="202"/>
      <c r="J138" s="204"/>
      <c r="L138" s="202"/>
      <c r="N138" s="204"/>
      <c r="P138" s="202"/>
      <c r="R138" s="204"/>
      <c r="T138" s="202"/>
      <c r="V138" s="204"/>
    </row>
    <row r="139" spans="6:22">
      <c r="F139" s="203"/>
      <c r="H139" s="202"/>
      <c r="J139" s="204"/>
      <c r="L139" s="202"/>
      <c r="N139" s="204"/>
      <c r="P139" s="202"/>
      <c r="R139" s="204"/>
      <c r="T139" s="202"/>
      <c r="V139" s="204"/>
    </row>
    <row r="140" spans="6:22">
      <c r="F140" s="203"/>
      <c r="H140" s="202"/>
      <c r="J140" s="204"/>
      <c r="L140" s="202"/>
      <c r="N140" s="204"/>
      <c r="P140" s="202"/>
      <c r="R140" s="204"/>
      <c r="T140" s="202"/>
      <c r="V140" s="204"/>
    </row>
    <row r="141" spans="6:22">
      <c r="F141" s="203"/>
      <c r="H141" s="202"/>
      <c r="J141" s="204"/>
      <c r="L141" s="202"/>
      <c r="N141" s="204"/>
      <c r="P141" s="202"/>
      <c r="R141" s="204"/>
      <c r="T141" s="202"/>
      <c r="V141" s="204"/>
    </row>
    <row r="142" spans="6:22">
      <c r="F142" s="203"/>
      <c r="H142" s="202"/>
      <c r="J142" s="204"/>
      <c r="L142" s="202"/>
      <c r="N142" s="204"/>
      <c r="P142" s="202"/>
      <c r="R142" s="204"/>
      <c r="T142" s="202"/>
      <c r="V142" s="204"/>
    </row>
    <row r="143" spans="6:22">
      <c r="F143" s="203"/>
      <c r="H143" s="202"/>
      <c r="J143" s="204"/>
      <c r="L143" s="202"/>
      <c r="N143" s="204"/>
      <c r="P143" s="202"/>
      <c r="R143" s="204"/>
      <c r="T143" s="202"/>
      <c r="V143" s="204"/>
    </row>
    <row r="144" spans="6:22">
      <c r="F144" s="203"/>
      <c r="H144" s="202"/>
      <c r="J144" s="204"/>
      <c r="L144" s="202"/>
      <c r="N144" s="204"/>
      <c r="P144" s="202"/>
      <c r="R144" s="204"/>
      <c r="T144" s="202"/>
      <c r="V144" s="204"/>
    </row>
    <row r="145" spans="6:22">
      <c r="F145" s="203"/>
      <c r="H145" s="202"/>
      <c r="J145" s="204"/>
      <c r="L145" s="202"/>
      <c r="N145" s="204"/>
      <c r="P145" s="202"/>
      <c r="R145" s="204"/>
      <c r="T145" s="202"/>
      <c r="V145" s="204"/>
    </row>
    <row r="146" spans="6:22">
      <c r="F146" s="203"/>
      <c r="H146" s="202"/>
      <c r="J146" s="204"/>
      <c r="L146" s="202"/>
      <c r="N146" s="204"/>
      <c r="P146" s="202"/>
      <c r="R146" s="204"/>
      <c r="T146" s="202"/>
      <c r="V146" s="204"/>
    </row>
    <row r="147" spans="6:22">
      <c r="F147" s="203"/>
      <c r="H147" s="202"/>
      <c r="J147" s="204"/>
      <c r="L147" s="202"/>
      <c r="N147" s="204"/>
      <c r="P147" s="202"/>
      <c r="R147" s="204"/>
      <c r="T147" s="202"/>
      <c r="V147" s="204"/>
    </row>
    <row r="148" spans="6:22">
      <c r="F148" s="203"/>
      <c r="H148" s="202"/>
      <c r="J148" s="204"/>
      <c r="L148" s="202"/>
      <c r="N148" s="204"/>
      <c r="P148" s="202"/>
      <c r="R148" s="204"/>
      <c r="T148" s="202"/>
      <c r="V148" s="204"/>
    </row>
    <row r="149" spans="6:22">
      <c r="F149" s="203"/>
      <c r="H149" s="202"/>
      <c r="J149" s="204"/>
      <c r="L149" s="202"/>
      <c r="N149" s="204"/>
      <c r="P149" s="202"/>
      <c r="R149" s="204"/>
      <c r="T149" s="202"/>
      <c r="V149" s="204"/>
    </row>
    <row r="150" spans="6:22">
      <c r="F150" s="203"/>
      <c r="H150" s="202"/>
      <c r="J150" s="204"/>
      <c r="L150" s="202"/>
      <c r="N150" s="204"/>
      <c r="P150" s="202"/>
      <c r="R150" s="204"/>
      <c r="T150" s="202"/>
      <c r="V150" s="204"/>
    </row>
    <row r="151" spans="6:22">
      <c r="F151" s="203"/>
      <c r="H151" s="202"/>
      <c r="J151" s="204"/>
      <c r="L151" s="202"/>
      <c r="N151" s="204"/>
      <c r="P151" s="202"/>
      <c r="R151" s="204"/>
      <c r="T151" s="202"/>
      <c r="V151" s="204"/>
    </row>
    <row r="152" spans="6:22">
      <c r="F152" s="203"/>
      <c r="H152" s="202"/>
      <c r="J152" s="204"/>
      <c r="L152" s="202"/>
      <c r="N152" s="204"/>
      <c r="P152" s="202"/>
      <c r="R152" s="204"/>
      <c r="T152" s="202"/>
      <c r="V152" s="204"/>
    </row>
    <row r="153" spans="6:22">
      <c r="F153" s="203"/>
      <c r="H153" s="202"/>
      <c r="J153" s="204"/>
      <c r="L153" s="202"/>
      <c r="N153" s="204"/>
      <c r="P153" s="202"/>
      <c r="R153" s="204"/>
      <c r="T153" s="202"/>
      <c r="V153" s="204"/>
    </row>
    <row r="154" spans="6:22">
      <c r="F154" s="203"/>
      <c r="H154" s="202"/>
      <c r="J154" s="204"/>
      <c r="L154" s="202"/>
      <c r="N154" s="204"/>
      <c r="P154" s="202"/>
      <c r="R154" s="204"/>
      <c r="T154" s="202"/>
      <c r="V154" s="204"/>
    </row>
    <row r="155" spans="6:22">
      <c r="F155" s="203"/>
      <c r="H155" s="202"/>
      <c r="J155" s="204"/>
      <c r="L155" s="202"/>
      <c r="N155" s="204"/>
      <c r="P155" s="202"/>
      <c r="R155" s="204"/>
      <c r="T155" s="202"/>
      <c r="V155" s="204"/>
    </row>
    <row r="156" spans="6:22">
      <c r="F156" s="203"/>
      <c r="H156" s="202"/>
      <c r="J156" s="204"/>
      <c r="L156" s="202"/>
      <c r="N156" s="204"/>
      <c r="P156" s="202"/>
      <c r="R156" s="204"/>
      <c r="T156" s="202"/>
      <c r="V156" s="204"/>
    </row>
    <row r="157" spans="6:22">
      <c r="F157" s="203"/>
      <c r="H157" s="202"/>
      <c r="J157" s="204"/>
      <c r="L157" s="202"/>
      <c r="N157" s="204"/>
      <c r="P157" s="202"/>
      <c r="R157" s="204"/>
      <c r="T157" s="202"/>
      <c r="V157" s="204"/>
    </row>
    <row r="158" spans="6:22">
      <c r="F158" s="203"/>
      <c r="H158" s="202"/>
      <c r="J158" s="204"/>
      <c r="L158" s="202"/>
      <c r="N158" s="204"/>
      <c r="P158" s="202"/>
      <c r="R158" s="204"/>
      <c r="T158" s="202"/>
      <c r="V158" s="204"/>
    </row>
    <row r="159" spans="6:22">
      <c r="F159" s="203"/>
      <c r="H159" s="202"/>
      <c r="J159" s="204"/>
      <c r="L159" s="202"/>
      <c r="N159" s="204"/>
      <c r="P159" s="202"/>
      <c r="R159" s="204"/>
      <c r="T159" s="202"/>
      <c r="V159" s="204"/>
    </row>
    <row r="160" spans="6:22">
      <c r="F160" s="203"/>
      <c r="H160" s="202"/>
      <c r="J160" s="204"/>
      <c r="L160" s="202"/>
      <c r="N160" s="204"/>
      <c r="P160" s="202"/>
      <c r="R160" s="204"/>
      <c r="T160" s="202"/>
      <c r="V160" s="204"/>
    </row>
    <row r="161" spans="6:22">
      <c r="F161" s="203"/>
      <c r="H161" s="202"/>
      <c r="J161" s="204"/>
      <c r="L161" s="202"/>
      <c r="N161" s="204"/>
      <c r="P161" s="202"/>
      <c r="R161" s="204"/>
      <c r="T161" s="202"/>
      <c r="V161" s="204"/>
    </row>
    <row r="162" spans="6:22">
      <c r="F162" s="203"/>
      <c r="H162" s="202"/>
      <c r="J162" s="204"/>
      <c r="L162" s="202"/>
      <c r="N162" s="204"/>
      <c r="P162" s="202"/>
      <c r="R162" s="204"/>
      <c r="T162" s="202"/>
      <c r="V162" s="204"/>
    </row>
    <row r="163" spans="6:22">
      <c r="F163" s="203"/>
      <c r="H163" s="202"/>
      <c r="J163" s="204"/>
      <c r="L163" s="202"/>
      <c r="N163" s="204"/>
      <c r="P163" s="202"/>
      <c r="R163" s="204"/>
      <c r="T163" s="202"/>
      <c r="V163" s="204"/>
    </row>
    <row r="164" spans="6:22">
      <c r="F164" s="203"/>
      <c r="H164" s="202"/>
      <c r="J164" s="204"/>
      <c r="L164" s="202"/>
      <c r="N164" s="204"/>
      <c r="P164" s="202"/>
      <c r="R164" s="204"/>
      <c r="T164" s="202"/>
      <c r="V164" s="204"/>
    </row>
    <row r="165" spans="6:22">
      <c r="F165" s="203"/>
      <c r="H165" s="202"/>
      <c r="J165" s="204"/>
      <c r="L165" s="202"/>
      <c r="N165" s="204"/>
      <c r="P165" s="202"/>
      <c r="R165" s="204"/>
      <c r="T165" s="202"/>
      <c r="V165" s="204"/>
    </row>
    <row r="166" spans="6:22">
      <c r="F166" s="203"/>
      <c r="H166" s="202"/>
      <c r="J166" s="204"/>
      <c r="L166" s="202"/>
      <c r="N166" s="204"/>
      <c r="P166" s="202"/>
      <c r="R166" s="204"/>
      <c r="T166" s="202"/>
      <c r="V166" s="204"/>
    </row>
    <row r="167" spans="6:22">
      <c r="F167" s="203"/>
      <c r="H167" s="202"/>
      <c r="J167" s="204"/>
      <c r="L167" s="202"/>
      <c r="N167" s="204"/>
      <c r="P167" s="202"/>
      <c r="R167" s="204"/>
      <c r="T167" s="202"/>
      <c r="V167" s="204"/>
    </row>
    <row r="168" spans="6:22">
      <c r="F168" s="203"/>
      <c r="H168" s="202"/>
      <c r="J168" s="204"/>
      <c r="L168" s="202"/>
      <c r="N168" s="204"/>
      <c r="P168" s="202"/>
      <c r="R168" s="204"/>
      <c r="T168" s="202"/>
      <c r="V168" s="204"/>
    </row>
    <row r="169" spans="6:22">
      <c r="F169" s="203"/>
      <c r="H169" s="202"/>
      <c r="J169" s="204"/>
      <c r="L169" s="202"/>
      <c r="N169" s="204"/>
      <c r="P169" s="202"/>
      <c r="R169" s="204"/>
      <c r="T169" s="202"/>
      <c r="V169" s="204"/>
    </row>
    <row r="170" spans="6:22">
      <c r="F170" s="203"/>
      <c r="H170" s="202"/>
      <c r="J170" s="204"/>
      <c r="L170" s="202"/>
      <c r="N170" s="204"/>
      <c r="P170" s="202"/>
      <c r="R170" s="204"/>
      <c r="T170" s="202"/>
      <c r="V170" s="204"/>
    </row>
    <row r="171" spans="6:22">
      <c r="F171" s="203"/>
      <c r="H171" s="202"/>
      <c r="J171" s="204"/>
      <c r="L171" s="202"/>
      <c r="N171" s="204"/>
      <c r="P171" s="202"/>
      <c r="R171" s="204"/>
      <c r="T171" s="202"/>
      <c r="V171" s="204"/>
    </row>
    <row r="172" spans="6:22">
      <c r="F172" s="203"/>
      <c r="H172" s="202"/>
      <c r="J172" s="204"/>
      <c r="L172" s="202"/>
      <c r="N172" s="204"/>
      <c r="P172" s="202"/>
      <c r="R172" s="204"/>
      <c r="T172" s="202"/>
      <c r="V172" s="204"/>
    </row>
    <row r="173" spans="6:22">
      <c r="F173" s="203"/>
      <c r="H173" s="202"/>
      <c r="J173" s="204"/>
      <c r="L173" s="202"/>
      <c r="N173" s="204"/>
      <c r="P173" s="202"/>
      <c r="R173" s="204"/>
      <c r="T173" s="202"/>
      <c r="V173" s="204"/>
    </row>
    <row r="174" spans="6:22">
      <c r="F174" s="203"/>
      <c r="H174" s="202"/>
      <c r="J174" s="204"/>
      <c r="L174" s="202"/>
      <c r="N174" s="204"/>
      <c r="P174" s="202"/>
      <c r="R174" s="204"/>
      <c r="T174" s="202"/>
      <c r="V174" s="204"/>
    </row>
    <row r="175" spans="6:22">
      <c r="F175" s="203"/>
      <c r="H175" s="202"/>
      <c r="J175" s="204"/>
      <c r="L175" s="202"/>
      <c r="N175" s="204"/>
      <c r="P175" s="202"/>
      <c r="R175" s="204"/>
      <c r="T175" s="202"/>
      <c r="V175" s="204"/>
    </row>
    <row r="176" spans="6:22">
      <c r="F176" s="203"/>
      <c r="H176" s="202"/>
      <c r="J176" s="204"/>
      <c r="L176" s="202"/>
      <c r="N176" s="204"/>
      <c r="P176" s="202"/>
      <c r="R176" s="204"/>
      <c r="T176" s="202"/>
      <c r="V176" s="204"/>
    </row>
    <row r="177" spans="6:22">
      <c r="F177" s="203"/>
      <c r="H177" s="202"/>
      <c r="J177" s="204"/>
      <c r="L177" s="202"/>
      <c r="N177" s="204"/>
      <c r="P177" s="202"/>
      <c r="R177" s="204"/>
      <c r="T177" s="202"/>
      <c r="V177" s="204"/>
    </row>
    <row r="178" spans="6:22">
      <c r="F178" s="203"/>
      <c r="H178" s="202"/>
      <c r="J178" s="204"/>
      <c r="L178" s="202"/>
      <c r="N178" s="204"/>
      <c r="P178" s="202"/>
      <c r="R178" s="204"/>
      <c r="T178" s="202"/>
      <c r="V178" s="204"/>
    </row>
    <row r="179" spans="6:22">
      <c r="F179" s="203"/>
      <c r="H179" s="202"/>
      <c r="J179" s="204"/>
      <c r="L179" s="202"/>
      <c r="N179" s="204"/>
      <c r="P179" s="202"/>
      <c r="R179" s="204"/>
      <c r="T179" s="202"/>
      <c r="V179" s="204"/>
    </row>
    <row r="180" spans="6:22">
      <c r="F180" s="203"/>
      <c r="H180" s="202"/>
      <c r="J180" s="204"/>
      <c r="L180" s="202"/>
      <c r="N180" s="204"/>
      <c r="P180" s="202"/>
      <c r="R180" s="204"/>
      <c r="T180" s="202"/>
      <c r="V180" s="204"/>
    </row>
    <row r="181" spans="6:22">
      <c r="F181" s="203"/>
      <c r="H181" s="202"/>
      <c r="J181" s="204"/>
      <c r="L181" s="202"/>
      <c r="N181" s="204"/>
      <c r="P181" s="202"/>
      <c r="R181" s="204"/>
      <c r="T181" s="202"/>
      <c r="V181" s="204"/>
    </row>
    <row r="182" spans="6:22">
      <c r="F182" s="203"/>
      <c r="H182" s="202"/>
      <c r="J182" s="204"/>
      <c r="L182" s="202"/>
      <c r="N182" s="204"/>
      <c r="P182" s="202"/>
      <c r="R182" s="204"/>
      <c r="T182" s="202"/>
      <c r="V182" s="204"/>
    </row>
    <row r="183" spans="6:22">
      <c r="F183" s="203"/>
      <c r="H183" s="202"/>
      <c r="J183" s="204"/>
      <c r="L183" s="202"/>
      <c r="N183" s="204"/>
      <c r="P183" s="202"/>
      <c r="R183" s="204"/>
      <c r="T183" s="202"/>
      <c r="V183" s="204"/>
    </row>
    <row r="184" spans="6:22">
      <c r="F184" s="203"/>
      <c r="H184" s="202"/>
      <c r="J184" s="204"/>
      <c r="L184" s="202"/>
      <c r="N184" s="204"/>
      <c r="P184" s="202"/>
      <c r="R184" s="204"/>
      <c r="T184" s="202"/>
      <c r="V184" s="204"/>
    </row>
    <row r="185" spans="6:22">
      <c r="F185" s="203"/>
      <c r="H185" s="202"/>
      <c r="J185" s="204"/>
      <c r="L185" s="202"/>
      <c r="N185" s="204"/>
      <c r="P185" s="202"/>
      <c r="R185" s="204"/>
      <c r="T185" s="202"/>
      <c r="V185" s="204"/>
    </row>
    <row r="186" spans="6:22">
      <c r="F186" s="203"/>
      <c r="H186" s="202"/>
      <c r="J186" s="204"/>
      <c r="L186" s="202"/>
      <c r="N186" s="204"/>
      <c r="P186" s="202"/>
      <c r="R186" s="204"/>
      <c r="T186" s="202"/>
      <c r="V186" s="204"/>
    </row>
    <row r="187" spans="6:22">
      <c r="F187" s="203"/>
      <c r="H187" s="202"/>
      <c r="J187" s="204"/>
      <c r="L187" s="202"/>
      <c r="N187" s="204"/>
      <c r="P187" s="202"/>
      <c r="R187" s="204"/>
      <c r="T187" s="202"/>
      <c r="V187" s="204"/>
    </row>
    <row r="188" spans="6:22">
      <c r="F188" s="203"/>
      <c r="H188" s="202"/>
      <c r="J188" s="204"/>
      <c r="L188" s="202"/>
      <c r="N188" s="204"/>
      <c r="P188" s="202"/>
      <c r="R188" s="204"/>
      <c r="T188" s="202"/>
      <c r="V188" s="204"/>
    </row>
    <row r="189" spans="6:22">
      <c r="F189" s="203"/>
      <c r="H189" s="202"/>
      <c r="J189" s="204"/>
      <c r="L189" s="202"/>
      <c r="N189" s="204"/>
      <c r="P189" s="202"/>
      <c r="R189" s="204"/>
      <c r="T189" s="202"/>
      <c r="V189" s="204"/>
    </row>
    <row r="190" spans="6:22">
      <c r="F190" s="203"/>
      <c r="H190" s="202"/>
      <c r="J190" s="204"/>
      <c r="L190" s="202"/>
      <c r="N190" s="204"/>
      <c r="P190" s="202"/>
      <c r="R190" s="204"/>
      <c r="T190" s="202"/>
      <c r="V190" s="204"/>
    </row>
    <row r="191" spans="6:22">
      <c r="F191" s="203"/>
      <c r="H191" s="202"/>
      <c r="J191" s="204"/>
      <c r="L191" s="202"/>
      <c r="N191" s="204"/>
      <c r="P191" s="202"/>
      <c r="R191" s="204"/>
      <c r="T191" s="202"/>
      <c r="V191" s="204"/>
    </row>
    <row r="192" spans="6:22">
      <c r="F192" s="203"/>
      <c r="H192" s="202"/>
      <c r="J192" s="204"/>
      <c r="L192" s="202"/>
      <c r="N192" s="204"/>
      <c r="P192" s="202"/>
      <c r="R192" s="204"/>
      <c r="T192" s="202"/>
      <c r="V192" s="204"/>
    </row>
    <row r="193" spans="6:22">
      <c r="F193" s="203"/>
      <c r="H193" s="202"/>
      <c r="J193" s="204"/>
      <c r="L193" s="202"/>
      <c r="N193" s="204"/>
      <c r="P193" s="202"/>
      <c r="R193" s="204"/>
      <c r="T193" s="202"/>
      <c r="V193" s="204"/>
    </row>
    <row r="194" spans="6:22">
      <c r="F194" s="203"/>
      <c r="H194" s="202"/>
      <c r="J194" s="204"/>
      <c r="L194" s="202"/>
      <c r="N194" s="204"/>
      <c r="P194" s="202"/>
      <c r="R194" s="204"/>
      <c r="T194" s="202"/>
      <c r="V194" s="204"/>
    </row>
    <row r="195" spans="6:22">
      <c r="F195" s="203"/>
      <c r="H195" s="202"/>
      <c r="J195" s="204"/>
      <c r="L195" s="202"/>
      <c r="N195" s="204"/>
      <c r="P195" s="202"/>
      <c r="R195" s="204"/>
      <c r="T195" s="202"/>
      <c r="V195" s="204"/>
    </row>
    <row r="196" spans="6:22">
      <c r="F196" s="203"/>
      <c r="H196" s="202"/>
      <c r="J196" s="204"/>
      <c r="L196" s="202"/>
      <c r="N196" s="204"/>
      <c r="P196" s="202"/>
      <c r="R196" s="204"/>
      <c r="T196" s="202"/>
      <c r="V196" s="204"/>
    </row>
    <row r="197" spans="6:22">
      <c r="F197" s="203"/>
      <c r="H197" s="202"/>
      <c r="J197" s="204"/>
      <c r="L197" s="202"/>
      <c r="N197" s="204"/>
      <c r="P197" s="202"/>
      <c r="R197" s="204"/>
      <c r="T197" s="202"/>
      <c r="V197" s="204"/>
    </row>
    <row r="198" spans="6:22">
      <c r="F198" s="203"/>
      <c r="H198" s="202"/>
      <c r="J198" s="204"/>
      <c r="L198" s="202"/>
      <c r="N198" s="204"/>
      <c r="P198" s="202"/>
      <c r="R198" s="204"/>
      <c r="T198" s="202"/>
      <c r="V198" s="204"/>
    </row>
    <row r="199" spans="6:22">
      <c r="F199" s="203"/>
      <c r="H199" s="202"/>
      <c r="J199" s="204"/>
      <c r="L199" s="202"/>
      <c r="N199" s="204"/>
      <c r="P199" s="202"/>
      <c r="R199" s="204"/>
      <c r="T199" s="202"/>
      <c r="V199" s="204"/>
    </row>
    <row r="200" spans="6:22">
      <c r="F200" s="203"/>
      <c r="H200" s="202"/>
      <c r="J200" s="204"/>
      <c r="L200" s="202"/>
      <c r="N200" s="204"/>
      <c r="P200" s="202"/>
      <c r="R200" s="204"/>
      <c r="T200" s="202"/>
      <c r="V200" s="204"/>
    </row>
    <row r="201" spans="6:22">
      <c r="F201" s="203"/>
      <c r="H201" s="202"/>
      <c r="J201" s="204"/>
      <c r="L201" s="202"/>
      <c r="N201" s="204"/>
      <c r="P201" s="202"/>
      <c r="R201" s="204"/>
      <c r="T201" s="202"/>
      <c r="V201" s="204"/>
    </row>
    <row r="202" spans="6:22">
      <c r="F202" s="203"/>
      <c r="H202" s="202"/>
      <c r="J202" s="204"/>
      <c r="L202" s="202"/>
      <c r="N202" s="204"/>
      <c r="P202" s="202"/>
      <c r="R202" s="204"/>
      <c r="T202" s="202"/>
      <c r="V202" s="204"/>
    </row>
    <row r="203" spans="6:22">
      <c r="F203" s="203"/>
      <c r="H203" s="202"/>
      <c r="J203" s="204"/>
      <c r="L203" s="202"/>
      <c r="N203" s="204"/>
      <c r="P203" s="202"/>
      <c r="R203" s="204"/>
      <c r="T203" s="202"/>
      <c r="V203" s="204"/>
    </row>
    <row r="204" spans="6:22">
      <c r="F204" s="203"/>
      <c r="H204" s="202"/>
      <c r="J204" s="204"/>
      <c r="L204" s="202"/>
      <c r="N204" s="204"/>
      <c r="P204" s="202"/>
      <c r="R204" s="204"/>
      <c r="T204" s="202"/>
      <c r="V204" s="204"/>
    </row>
    <row r="205" spans="6:22">
      <c r="F205" s="203"/>
      <c r="H205" s="202"/>
      <c r="J205" s="204"/>
      <c r="L205" s="202"/>
      <c r="N205" s="204"/>
      <c r="P205" s="202"/>
      <c r="R205" s="204"/>
      <c r="T205" s="202"/>
      <c r="V205" s="204"/>
    </row>
    <row r="206" spans="6:22">
      <c r="F206" s="203"/>
      <c r="H206" s="202"/>
      <c r="J206" s="204"/>
      <c r="L206" s="202"/>
      <c r="N206" s="204"/>
      <c r="P206" s="202"/>
      <c r="R206" s="204"/>
      <c r="T206" s="202"/>
      <c r="V206" s="204"/>
    </row>
    <row r="207" spans="6:22">
      <c r="F207" s="203"/>
      <c r="H207" s="202"/>
      <c r="J207" s="204"/>
      <c r="L207" s="202"/>
      <c r="N207" s="204"/>
      <c r="P207" s="202"/>
      <c r="R207" s="204"/>
      <c r="T207" s="202"/>
      <c r="V207" s="204"/>
    </row>
    <row r="208" spans="6:22">
      <c r="F208" s="203"/>
      <c r="H208" s="202"/>
      <c r="J208" s="204"/>
      <c r="L208" s="202"/>
      <c r="N208" s="204"/>
      <c r="P208" s="202"/>
      <c r="R208" s="204"/>
      <c r="T208" s="202"/>
      <c r="V208" s="204"/>
    </row>
    <row r="209" spans="6:22">
      <c r="F209" s="203"/>
      <c r="H209" s="202"/>
      <c r="J209" s="204"/>
      <c r="L209" s="202"/>
      <c r="N209" s="204"/>
      <c r="P209" s="202"/>
      <c r="R209" s="204"/>
      <c r="T209" s="202"/>
      <c r="V209" s="204"/>
    </row>
    <row r="210" spans="6:22">
      <c r="F210" s="203"/>
      <c r="H210" s="202"/>
      <c r="J210" s="204"/>
      <c r="L210" s="202"/>
      <c r="N210" s="204"/>
      <c r="P210" s="202"/>
      <c r="R210" s="204"/>
      <c r="T210" s="202"/>
      <c r="V210" s="204"/>
    </row>
    <row r="211" spans="6:22">
      <c r="F211" s="203"/>
      <c r="H211" s="202"/>
      <c r="J211" s="204"/>
      <c r="L211" s="202"/>
      <c r="N211" s="204"/>
      <c r="P211" s="202"/>
      <c r="R211" s="204"/>
      <c r="T211" s="202"/>
      <c r="V211" s="204"/>
    </row>
    <row r="212" spans="6:22">
      <c r="F212" s="203"/>
      <c r="H212" s="202"/>
      <c r="J212" s="204"/>
      <c r="L212" s="202"/>
      <c r="N212" s="204"/>
      <c r="P212" s="202"/>
      <c r="R212" s="204"/>
      <c r="T212" s="202"/>
      <c r="V212" s="204"/>
    </row>
    <row r="213" spans="6:22">
      <c r="F213" s="203"/>
      <c r="H213" s="202"/>
      <c r="J213" s="204"/>
      <c r="L213" s="202"/>
      <c r="N213" s="204"/>
      <c r="P213" s="202"/>
      <c r="R213" s="204"/>
      <c r="T213" s="202"/>
      <c r="V213" s="204"/>
    </row>
    <row r="214" spans="6:22">
      <c r="F214" s="203"/>
      <c r="H214" s="202"/>
      <c r="J214" s="204"/>
      <c r="L214" s="202"/>
      <c r="N214" s="204"/>
      <c r="P214" s="202"/>
      <c r="R214" s="204"/>
      <c r="T214" s="202"/>
      <c r="V214" s="204"/>
    </row>
    <row r="215" spans="6:22">
      <c r="F215" s="203"/>
      <c r="H215" s="202"/>
      <c r="J215" s="204"/>
      <c r="L215" s="202"/>
      <c r="N215" s="204"/>
      <c r="P215" s="202"/>
      <c r="R215" s="204"/>
      <c r="T215" s="202"/>
      <c r="V215" s="204"/>
    </row>
    <row r="216" spans="6:22">
      <c r="F216" s="203"/>
      <c r="H216" s="202"/>
      <c r="J216" s="204"/>
      <c r="L216" s="202"/>
      <c r="N216" s="204"/>
      <c r="P216" s="202"/>
      <c r="R216" s="204"/>
      <c r="T216" s="202"/>
      <c r="V216" s="204"/>
    </row>
    <row r="217" spans="6:22">
      <c r="F217" s="203"/>
      <c r="H217" s="202"/>
      <c r="J217" s="204"/>
      <c r="L217" s="202"/>
      <c r="N217" s="204"/>
      <c r="P217" s="202"/>
      <c r="R217" s="204"/>
      <c r="T217" s="202"/>
      <c r="V217" s="204"/>
    </row>
    <row r="218" spans="6:22">
      <c r="F218" s="203"/>
      <c r="H218" s="202"/>
      <c r="J218" s="204"/>
      <c r="L218" s="202"/>
      <c r="N218" s="204"/>
      <c r="P218" s="202"/>
      <c r="R218" s="204"/>
      <c r="T218" s="202"/>
      <c r="V218" s="204"/>
    </row>
    <row r="219" spans="6:22">
      <c r="F219" s="203"/>
      <c r="H219" s="202"/>
      <c r="J219" s="204"/>
      <c r="L219" s="202"/>
      <c r="N219" s="204"/>
      <c r="P219" s="202"/>
      <c r="R219" s="204"/>
      <c r="T219" s="202"/>
      <c r="V219" s="204"/>
    </row>
    <row r="220" spans="6:22">
      <c r="F220" s="203"/>
      <c r="H220" s="202"/>
      <c r="J220" s="204"/>
      <c r="L220" s="202"/>
      <c r="N220" s="204"/>
      <c r="P220" s="202"/>
      <c r="R220" s="204"/>
      <c r="T220" s="202"/>
      <c r="V220" s="204"/>
    </row>
    <row r="221" spans="6:22">
      <c r="F221" s="203"/>
      <c r="H221" s="202"/>
      <c r="J221" s="204"/>
      <c r="L221" s="202"/>
      <c r="N221" s="204"/>
      <c r="P221" s="202"/>
      <c r="R221" s="204"/>
      <c r="T221" s="202"/>
      <c r="V221" s="204"/>
    </row>
    <row r="222" spans="6:22">
      <c r="F222" s="203"/>
      <c r="H222" s="202"/>
      <c r="J222" s="204"/>
      <c r="L222" s="202"/>
      <c r="N222" s="204"/>
      <c r="P222" s="202"/>
      <c r="R222" s="204"/>
      <c r="T222" s="202"/>
      <c r="V222" s="204"/>
    </row>
    <row r="223" spans="6:22">
      <c r="F223" s="203"/>
      <c r="H223" s="202"/>
      <c r="J223" s="204"/>
      <c r="L223" s="202"/>
      <c r="N223" s="204"/>
      <c r="P223" s="202"/>
      <c r="R223" s="204"/>
      <c r="T223" s="202"/>
      <c r="V223" s="204"/>
    </row>
    <row r="224" spans="6:22">
      <c r="F224" s="203"/>
      <c r="H224" s="202"/>
      <c r="J224" s="204"/>
      <c r="L224" s="202"/>
      <c r="N224" s="204"/>
      <c r="P224" s="202"/>
      <c r="R224" s="204"/>
      <c r="T224" s="202"/>
      <c r="V224" s="204"/>
    </row>
    <row r="225" spans="6:22">
      <c r="F225" s="203"/>
      <c r="H225" s="202"/>
      <c r="J225" s="204"/>
      <c r="L225" s="202"/>
      <c r="N225" s="204"/>
      <c r="P225" s="202"/>
      <c r="R225" s="204"/>
      <c r="T225" s="202"/>
      <c r="V225" s="204"/>
    </row>
    <row r="226" spans="6:22">
      <c r="F226" s="203"/>
      <c r="H226" s="202"/>
      <c r="J226" s="204"/>
      <c r="L226" s="202"/>
      <c r="N226" s="204"/>
      <c r="P226" s="202"/>
      <c r="R226" s="204"/>
      <c r="T226" s="202"/>
      <c r="V226" s="204"/>
    </row>
    <row r="227" spans="6:22">
      <c r="F227" s="203"/>
      <c r="H227" s="202"/>
      <c r="J227" s="204"/>
      <c r="L227" s="202"/>
      <c r="N227" s="204"/>
      <c r="P227" s="202"/>
      <c r="R227" s="204"/>
      <c r="T227" s="202"/>
      <c r="V227" s="204"/>
    </row>
    <row r="228" spans="6:22">
      <c r="F228" s="203"/>
      <c r="H228" s="202"/>
      <c r="J228" s="204"/>
      <c r="L228" s="202"/>
      <c r="N228" s="204"/>
      <c r="P228" s="202"/>
      <c r="R228" s="204"/>
      <c r="T228" s="202"/>
      <c r="V228" s="204"/>
    </row>
    <row r="229" spans="6:22">
      <c r="F229" s="203"/>
      <c r="H229" s="202"/>
      <c r="J229" s="204"/>
      <c r="L229" s="202"/>
      <c r="N229" s="204"/>
      <c r="P229" s="202"/>
      <c r="R229" s="204"/>
      <c r="T229" s="202"/>
      <c r="V229" s="204"/>
    </row>
    <row r="230" spans="6:22">
      <c r="F230" s="203"/>
      <c r="H230" s="202"/>
      <c r="J230" s="204"/>
      <c r="L230" s="202"/>
      <c r="N230" s="204"/>
      <c r="P230" s="202"/>
      <c r="R230" s="204"/>
      <c r="T230" s="202"/>
      <c r="V230" s="204"/>
    </row>
    <row r="231" spans="6:22">
      <c r="F231" s="203"/>
      <c r="H231" s="202"/>
      <c r="J231" s="204"/>
      <c r="L231" s="202"/>
      <c r="N231" s="204"/>
      <c r="P231" s="202"/>
      <c r="R231" s="204"/>
      <c r="T231" s="202"/>
      <c r="V231" s="204"/>
    </row>
    <row r="232" spans="6:22">
      <c r="F232" s="203"/>
      <c r="H232" s="202"/>
      <c r="J232" s="204"/>
      <c r="L232" s="202"/>
      <c r="N232" s="204"/>
      <c r="P232" s="202"/>
      <c r="R232" s="204"/>
      <c r="T232" s="202"/>
      <c r="V232" s="204"/>
    </row>
    <row r="233" spans="6:22">
      <c r="F233" s="203"/>
      <c r="H233" s="202"/>
      <c r="J233" s="204"/>
      <c r="L233" s="202"/>
      <c r="N233" s="204"/>
      <c r="P233" s="202"/>
      <c r="R233" s="204"/>
      <c r="T233" s="202"/>
      <c r="V233" s="204"/>
    </row>
    <row r="234" spans="6:22">
      <c r="F234" s="203"/>
      <c r="H234" s="202"/>
      <c r="J234" s="204"/>
      <c r="L234" s="202"/>
      <c r="N234" s="204"/>
      <c r="P234" s="202"/>
      <c r="R234" s="204"/>
      <c r="T234" s="202"/>
      <c r="V234" s="204"/>
    </row>
    <row r="235" spans="6:22">
      <c r="F235" s="203"/>
      <c r="H235" s="202"/>
      <c r="J235" s="204"/>
      <c r="L235" s="202"/>
      <c r="N235" s="204"/>
      <c r="P235" s="202"/>
      <c r="R235" s="204"/>
      <c r="T235" s="202"/>
      <c r="V235" s="204"/>
    </row>
    <row r="236" spans="6:22">
      <c r="F236" s="203"/>
      <c r="H236" s="202"/>
      <c r="J236" s="204"/>
      <c r="L236" s="202"/>
      <c r="N236" s="204"/>
      <c r="P236" s="202"/>
      <c r="R236" s="204"/>
      <c r="T236" s="202"/>
      <c r="V236" s="204"/>
    </row>
    <row r="237" spans="6:22">
      <c r="F237" s="203"/>
      <c r="H237" s="202"/>
      <c r="J237" s="204"/>
      <c r="L237" s="202"/>
      <c r="N237" s="204"/>
      <c r="P237" s="202"/>
      <c r="R237" s="204"/>
      <c r="T237" s="202"/>
      <c r="V237" s="204"/>
    </row>
    <row r="238" spans="6:22">
      <c r="F238" s="203"/>
      <c r="H238" s="202"/>
      <c r="J238" s="204"/>
      <c r="L238" s="202"/>
      <c r="N238" s="204"/>
      <c r="P238" s="202"/>
      <c r="R238" s="204"/>
      <c r="T238" s="202"/>
      <c r="V238" s="204"/>
    </row>
    <row r="239" spans="6:22">
      <c r="F239" s="203"/>
      <c r="H239" s="202"/>
      <c r="J239" s="204"/>
      <c r="L239" s="202"/>
      <c r="N239" s="204"/>
      <c r="P239" s="202"/>
      <c r="R239" s="204"/>
      <c r="T239" s="202"/>
      <c r="V239" s="204"/>
    </row>
    <row r="240" spans="6:22">
      <c r="F240" s="203"/>
      <c r="H240" s="202"/>
      <c r="J240" s="204"/>
      <c r="L240" s="202"/>
      <c r="N240" s="204"/>
      <c r="P240" s="202"/>
      <c r="R240" s="204"/>
      <c r="T240" s="202"/>
      <c r="V240" s="204"/>
    </row>
    <row r="241" spans="6:22">
      <c r="F241" s="203"/>
      <c r="H241" s="202"/>
      <c r="J241" s="204"/>
      <c r="L241" s="202"/>
      <c r="N241" s="204"/>
      <c r="P241" s="202"/>
      <c r="R241" s="204"/>
      <c r="T241" s="202"/>
      <c r="V241" s="204"/>
    </row>
    <row r="242" spans="6:22">
      <c r="F242" s="203"/>
      <c r="H242" s="202"/>
      <c r="J242" s="204"/>
      <c r="L242" s="202"/>
      <c r="N242" s="204"/>
      <c r="P242" s="202"/>
      <c r="R242" s="204"/>
      <c r="T242" s="202"/>
      <c r="V242" s="204"/>
    </row>
    <row r="243" spans="6:22">
      <c r="F243" s="203"/>
      <c r="H243" s="202"/>
      <c r="J243" s="204"/>
      <c r="L243" s="202"/>
      <c r="N243" s="204"/>
      <c r="P243" s="202"/>
      <c r="R243" s="204"/>
      <c r="T243" s="202"/>
      <c r="V243" s="204"/>
    </row>
    <row r="244" spans="6:22">
      <c r="F244" s="203"/>
      <c r="H244" s="202"/>
      <c r="J244" s="204"/>
      <c r="L244" s="202"/>
      <c r="N244" s="204"/>
      <c r="P244" s="202"/>
      <c r="R244" s="204"/>
      <c r="T244" s="202"/>
      <c r="V244" s="204"/>
    </row>
    <row r="245" spans="6:22">
      <c r="F245" s="203"/>
      <c r="H245" s="202"/>
      <c r="J245" s="204"/>
      <c r="L245" s="202"/>
      <c r="N245" s="204"/>
      <c r="P245" s="202"/>
      <c r="R245" s="204"/>
      <c r="T245" s="202"/>
      <c r="V245" s="204"/>
    </row>
    <row r="246" spans="6:22">
      <c r="F246" s="203"/>
      <c r="H246" s="202"/>
      <c r="J246" s="204"/>
      <c r="L246" s="202"/>
      <c r="N246" s="204"/>
      <c r="P246" s="202"/>
      <c r="R246" s="204"/>
      <c r="T246" s="202"/>
      <c r="V246" s="204"/>
    </row>
    <row r="247" spans="6:22">
      <c r="F247" s="203"/>
      <c r="H247" s="202"/>
      <c r="J247" s="204"/>
      <c r="L247" s="202"/>
      <c r="N247" s="204"/>
      <c r="P247" s="202"/>
      <c r="R247" s="204"/>
      <c r="T247" s="202"/>
      <c r="V247" s="204"/>
    </row>
    <row r="248" spans="6:22">
      <c r="F248" s="203"/>
      <c r="H248" s="202"/>
      <c r="J248" s="204"/>
      <c r="L248" s="202"/>
      <c r="N248" s="204"/>
      <c r="P248" s="202"/>
      <c r="R248" s="204"/>
      <c r="T248" s="202"/>
      <c r="V248" s="204"/>
    </row>
    <row r="249" spans="6:22">
      <c r="F249" s="203"/>
      <c r="H249" s="202"/>
      <c r="J249" s="204"/>
      <c r="L249" s="202"/>
      <c r="N249" s="204"/>
      <c r="P249" s="202"/>
      <c r="R249" s="204"/>
      <c r="T249" s="202"/>
      <c r="V249" s="204"/>
    </row>
    <row r="250" spans="6:22">
      <c r="F250" s="203"/>
      <c r="H250" s="202"/>
      <c r="J250" s="204"/>
      <c r="L250" s="202"/>
      <c r="N250" s="204"/>
      <c r="P250" s="202"/>
      <c r="R250" s="204"/>
      <c r="T250" s="202"/>
      <c r="V250" s="204"/>
    </row>
    <row r="251" spans="6:22">
      <c r="F251" s="203"/>
      <c r="H251" s="202"/>
      <c r="J251" s="204"/>
      <c r="L251" s="202"/>
      <c r="N251" s="204"/>
      <c r="P251" s="202"/>
      <c r="R251" s="204"/>
      <c r="T251" s="202"/>
      <c r="V251" s="204"/>
    </row>
    <row r="252" spans="6:22">
      <c r="F252" s="203"/>
      <c r="H252" s="202"/>
      <c r="J252" s="204"/>
      <c r="L252" s="202"/>
      <c r="N252" s="204"/>
      <c r="P252" s="202"/>
      <c r="R252" s="204"/>
      <c r="T252" s="202"/>
      <c r="V252" s="204"/>
    </row>
    <row r="253" spans="6:22">
      <c r="F253" s="203"/>
      <c r="H253" s="202"/>
      <c r="J253" s="204"/>
      <c r="L253" s="202"/>
      <c r="N253" s="204"/>
      <c r="P253" s="202"/>
      <c r="R253" s="204"/>
      <c r="T253" s="202"/>
      <c r="V253" s="204"/>
    </row>
    <row r="254" spans="6:22">
      <c r="F254" s="203"/>
      <c r="H254" s="202"/>
      <c r="J254" s="204"/>
      <c r="L254" s="202"/>
      <c r="N254" s="204"/>
      <c r="P254" s="202"/>
      <c r="R254" s="204"/>
      <c r="T254" s="202"/>
      <c r="V254" s="204"/>
    </row>
    <row r="255" spans="6:22">
      <c r="F255" s="203"/>
      <c r="H255" s="202"/>
      <c r="J255" s="204"/>
      <c r="L255" s="202"/>
      <c r="N255" s="204"/>
      <c r="P255" s="202"/>
      <c r="R255" s="204"/>
      <c r="T255" s="202"/>
      <c r="V255" s="204"/>
    </row>
    <row r="256" spans="6:22">
      <c r="F256" s="203"/>
      <c r="H256" s="202"/>
      <c r="J256" s="204"/>
      <c r="L256" s="202"/>
      <c r="N256" s="204"/>
      <c r="P256" s="202"/>
      <c r="R256" s="204"/>
      <c r="T256" s="202"/>
      <c r="V256" s="204"/>
    </row>
    <row r="257" spans="6:22">
      <c r="F257" s="203"/>
      <c r="H257" s="202"/>
      <c r="J257" s="204"/>
      <c r="L257" s="202"/>
      <c r="N257" s="204"/>
      <c r="P257" s="202"/>
      <c r="R257" s="204"/>
      <c r="T257" s="202"/>
      <c r="V257" s="204"/>
    </row>
    <row r="258" spans="6:22">
      <c r="F258" s="203"/>
      <c r="H258" s="202"/>
      <c r="J258" s="204"/>
      <c r="L258" s="202"/>
      <c r="N258" s="204"/>
      <c r="P258" s="202"/>
      <c r="R258" s="204"/>
      <c r="T258" s="202"/>
      <c r="V258" s="204"/>
    </row>
    <row r="259" spans="6:22">
      <c r="F259" s="203"/>
      <c r="H259" s="202"/>
      <c r="J259" s="204"/>
      <c r="L259" s="202"/>
      <c r="N259" s="204"/>
      <c r="P259" s="202"/>
      <c r="R259" s="204"/>
      <c r="T259" s="202"/>
      <c r="V259" s="204"/>
    </row>
    <row r="260" spans="6:22">
      <c r="F260" s="203"/>
      <c r="H260" s="202"/>
      <c r="J260" s="204"/>
      <c r="L260" s="202"/>
      <c r="N260" s="204"/>
      <c r="P260" s="202"/>
      <c r="R260" s="204"/>
      <c r="T260" s="202"/>
      <c r="V260" s="204"/>
    </row>
    <row r="261" spans="6:22">
      <c r="F261" s="203"/>
      <c r="H261" s="202"/>
      <c r="J261" s="204"/>
      <c r="L261" s="202"/>
      <c r="N261" s="204"/>
      <c r="P261" s="202"/>
      <c r="R261" s="204"/>
      <c r="T261" s="202"/>
      <c r="V261" s="204"/>
    </row>
    <row r="262" spans="6:22">
      <c r="F262" s="203"/>
      <c r="H262" s="202"/>
      <c r="J262" s="204"/>
      <c r="L262" s="202"/>
      <c r="N262" s="204"/>
      <c r="P262" s="202"/>
      <c r="R262" s="204"/>
      <c r="T262" s="202"/>
      <c r="V262" s="204"/>
    </row>
    <row r="263" spans="6:22">
      <c r="F263" s="203"/>
      <c r="H263" s="202"/>
      <c r="J263" s="204"/>
      <c r="L263" s="202"/>
      <c r="N263" s="204"/>
      <c r="P263" s="202"/>
      <c r="R263" s="204"/>
      <c r="T263" s="202"/>
      <c r="V263" s="204"/>
    </row>
    <row r="264" spans="6:22">
      <c r="F264" s="203"/>
      <c r="H264" s="202"/>
      <c r="J264" s="204"/>
      <c r="L264" s="202"/>
      <c r="N264" s="204"/>
      <c r="P264" s="202"/>
      <c r="R264" s="204"/>
      <c r="T264" s="202"/>
      <c r="V264" s="204"/>
    </row>
    <row r="265" spans="6:22">
      <c r="F265" s="203"/>
      <c r="H265" s="202"/>
      <c r="J265" s="204"/>
      <c r="L265" s="202"/>
      <c r="N265" s="204"/>
      <c r="P265" s="202"/>
      <c r="R265" s="204"/>
      <c r="T265" s="202"/>
      <c r="V265" s="204"/>
    </row>
    <row r="266" spans="6:22">
      <c r="F266" s="203"/>
      <c r="H266" s="202"/>
      <c r="J266" s="204"/>
      <c r="L266" s="202"/>
      <c r="N266" s="204"/>
      <c r="P266" s="202"/>
      <c r="R266" s="204"/>
      <c r="T266" s="202"/>
      <c r="V266" s="204"/>
    </row>
    <row r="267" spans="6:22">
      <c r="F267" s="203"/>
      <c r="H267" s="202"/>
      <c r="J267" s="204"/>
      <c r="L267" s="202"/>
      <c r="N267" s="204"/>
      <c r="P267" s="202"/>
      <c r="R267" s="204"/>
      <c r="T267" s="202"/>
      <c r="V267" s="204"/>
    </row>
    <row r="268" spans="6:22">
      <c r="F268" s="203"/>
      <c r="H268" s="202"/>
      <c r="J268" s="204"/>
      <c r="L268" s="202"/>
      <c r="N268" s="204"/>
      <c r="P268" s="202"/>
      <c r="R268" s="204"/>
      <c r="T268" s="202"/>
      <c r="V268" s="204"/>
    </row>
    <row r="269" spans="6:22">
      <c r="F269" s="203"/>
      <c r="H269" s="202"/>
      <c r="J269" s="204"/>
      <c r="L269" s="202"/>
      <c r="N269" s="204"/>
      <c r="P269" s="202"/>
      <c r="R269" s="204"/>
      <c r="T269" s="202"/>
      <c r="V269" s="204"/>
    </row>
    <row r="270" spans="6:22">
      <c r="F270" s="203"/>
      <c r="H270" s="202"/>
      <c r="J270" s="204"/>
      <c r="L270" s="202"/>
      <c r="N270" s="204"/>
      <c r="P270" s="202"/>
      <c r="R270" s="204"/>
      <c r="T270" s="202"/>
      <c r="V270" s="204"/>
    </row>
    <row r="271" spans="6:22">
      <c r="F271" s="203"/>
      <c r="H271" s="202"/>
      <c r="J271" s="204"/>
      <c r="L271" s="202"/>
      <c r="N271" s="204"/>
      <c r="P271" s="202"/>
      <c r="R271" s="204"/>
      <c r="T271" s="202"/>
      <c r="V271" s="204"/>
    </row>
    <row r="272" spans="6:22">
      <c r="F272" s="203"/>
      <c r="H272" s="202"/>
      <c r="J272" s="204"/>
      <c r="L272" s="202"/>
      <c r="N272" s="204"/>
      <c r="P272" s="202"/>
      <c r="R272" s="204"/>
      <c r="T272" s="202"/>
      <c r="V272" s="204"/>
    </row>
    <row r="273" spans="6:22">
      <c r="F273" s="203"/>
      <c r="H273" s="202"/>
      <c r="J273" s="204"/>
      <c r="L273" s="202"/>
      <c r="N273" s="204"/>
      <c r="P273" s="202"/>
      <c r="R273" s="204"/>
      <c r="T273" s="202"/>
      <c r="V273" s="204"/>
    </row>
    <row r="274" spans="6:22">
      <c r="F274" s="203"/>
      <c r="H274" s="202"/>
      <c r="J274" s="204"/>
      <c r="L274" s="202"/>
      <c r="N274" s="204"/>
      <c r="P274" s="202"/>
      <c r="R274" s="204"/>
      <c r="T274" s="202"/>
      <c r="V274" s="204"/>
    </row>
    <row r="275" spans="6:22">
      <c r="F275" s="203"/>
      <c r="H275" s="202"/>
      <c r="J275" s="204"/>
      <c r="L275" s="202"/>
      <c r="N275" s="204"/>
      <c r="P275" s="202"/>
      <c r="R275" s="204"/>
      <c r="T275" s="202"/>
      <c r="V275" s="204"/>
    </row>
    <row r="276" spans="6:22">
      <c r="F276" s="203"/>
      <c r="H276" s="202"/>
      <c r="J276" s="204"/>
      <c r="L276" s="202"/>
      <c r="N276" s="204"/>
      <c r="P276" s="202"/>
      <c r="R276" s="204"/>
      <c r="T276" s="202"/>
      <c r="V276" s="204"/>
    </row>
    <row r="277" spans="6:22">
      <c r="F277" s="203"/>
      <c r="H277" s="202"/>
      <c r="J277" s="204"/>
      <c r="L277" s="202"/>
      <c r="N277" s="204"/>
      <c r="P277" s="202"/>
      <c r="R277" s="204"/>
      <c r="T277" s="202"/>
      <c r="V277" s="204"/>
    </row>
    <row r="278" spans="6:22">
      <c r="F278" s="203"/>
      <c r="H278" s="202"/>
      <c r="J278" s="204"/>
      <c r="L278" s="202"/>
      <c r="N278" s="204"/>
      <c r="P278" s="202"/>
      <c r="R278" s="204"/>
      <c r="T278" s="202"/>
      <c r="V278" s="204"/>
    </row>
    <row r="279" spans="6:22">
      <c r="F279" s="203"/>
      <c r="H279" s="202"/>
      <c r="J279" s="204"/>
      <c r="L279" s="202"/>
      <c r="N279" s="204"/>
      <c r="P279" s="202"/>
      <c r="R279" s="204"/>
      <c r="T279" s="202"/>
      <c r="V279" s="204"/>
    </row>
    <row r="280" spans="6:22">
      <c r="F280" s="203"/>
      <c r="H280" s="202"/>
      <c r="J280" s="204"/>
      <c r="L280" s="202"/>
      <c r="N280" s="204"/>
      <c r="P280" s="202"/>
      <c r="R280" s="204"/>
      <c r="T280" s="202"/>
      <c r="V280" s="204"/>
    </row>
    <row r="281" spans="6:22">
      <c r="F281" s="203"/>
      <c r="H281" s="202"/>
      <c r="J281" s="204"/>
      <c r="L281" s="202"/>
      <c r="N281" s="204"/>
      <c r="P281" s="202"/>
      <c r="R281" s="204"/>
      <c r="T281" s="202"/>
      <c r="V281" s="204"/>
    </row>
    <row r="282" spans="6:22">
      <c r="F282" s="203"/>
      <c r="H282" s="202"/>
      <c r="J282" s="204"/>
      <c r="L282" s="202"/>
      <c r="N282" s="204"/>
      <c r="P282" s="202"/>
      <c r="R282" s="204"/>
      <c r="T282" s="202"/>
      <c r="V282" s="204"/>
    </row>
    <row r="283" spans="6:22">
      <c r="F283" s="203"/>
      <c r="H283" s="202"/>
      <c r="J283" s="204"/>
      <c r="L283" s="202"/>
      <c r="N283" s="204"/>
      <c r="P283" s="202"/>
      <c r="R283" s="204"/>
      <c r="T283" s="202"/>
      <c r="V283" s="204"/>
    </row>
    <row r="284" spans="6:22">
      <c r="F284" s="203"/>
      <c r="H284" s="202"/>
      <c r="J284" s="204"/>
      <c r="L284" s="202"/>
      <c r="N284" s="204"/>
      <c r="P284" s="202"/>
      <c r="R284" s="204"/>
      <c r="T284" s="202"/>
      <c r="V284" s="204"/>
    </row>
    <row r="285" spans="6:22">
      <c r="F285" s="203"/>
      <c r="H285" s="202"/>
      <c r="J285" s="204"/>
      <c r="L285" s="202"/>
      <c r="N285" s="204"/>
      <c r="P285" s="202"/>
      <c r="R285" s="204"/>
      <c r="T285" s="202"/>
      <c r="V285" s="204"/>
    </row>
    <row r="286" spans="6:22">
      <c r="F286" s="203"/>
      <c r="H286" s="202"/>
      <c r="J286" s="204"/>
      <c r="L286" s="202"/>
      <c r="N286" s="204"/>
      <c r="P286" s="202"/>
      <c r="R286" s="204"/>
      <c r="T286" s="202"/>
      <c r="V286" s="204"/>
    </row>
    <row r="287" spans="6:22">
      <c r="F287" s="203"/>
      <c r="H287" s="202"/>
      <c r="J287" s="204"/>
      <c r="L287" s="202"/>
      <c r="N287" s="204"/>
      <c r="P287" s="202"/>
      <c r="R287" s="204"/>
      <c r="T287" s="202"/>
      <c r="V287" s="204"/>
    </row>
    <row r="288" spans="6:22">
      <c r="F288" s="203"/>
      <c r="H288" s="202"/>
      <c r="J288" s="204"/>
      <c r="L288" s="202"/>
      <c r="N288" s="204"/>
      <c r="P288" s="202"/>
      <c r="R288" s="204"/>
      <c r="T288" s="202"/>
      <c r="V288" s="204"/>
    </row>
    <row r="289" spans="6:22">
      <c r="F289" s="203"/>
      <c r="H289" s="202"/>
      <c r="J289" s="204"/>
      <c r="L289" s="202"/>
      <c r="N289" s="204"/>
      <c r="P289" s="202"/>
      <c r="R289" s="204"/>
      <c r="T289" s="202"/>
      <c r="V289" s="204"/>
    </row>
    <row r="290" spans="6:22">
      <c r="F290" s="203"/>
      <c r="H290" s="202"/>
      <c r="J290" s="204"/>
      <c r="L290" s="202"/>
      <c r="N290" s="204"/>
      <c r="P290" s="202"/>
      <c r="R290" s="204"/>
      <c r="T290" s="202"/>
      <c r="V290" s="204"/>
    </row>
    <row r="291" spans="6:22">
      <c r="F291" s="203"/>
      <c r="H291" s="202"/>
      <c r="J291" s="204"/>
      <c r="L291" s="202"/>
      <c r="N291" s="204"/>
      <c r="P291" s="202"/>
      <c r="R291" s="204"/>
      <c r="T291" s="202"/>
      <c r="V291" s="204"/>
    </row>
    <row r="292" spans="6:22">
      <c r="F292" s="203"/>
      <c r="H292" s="202"/>
      <c r="J292" s="204"/>
      <c r="L292" s="202"/>
      <c r="N292" s="204"/>
      <c r="P292" s="202"/>
      <c r="R292" s="204"/>
      <c r="T292" s="202"/>
      <c r="V292" s="204"/>
    </row>
    <row r="293" spans="6:22">
      <c r="F293" s="203"/>
      <c r="H293" s="202"/>
      <c r="J293" s="204"/>
      <c r="L293" s="202"/>
      <c r="N293" s="204"/>
      <c r="P293" s="202"/>
      <c r="R293" s="204"/>
      <c r="T293" s="202"/>
      <c r="V293" s="204"/>
    </row>
    <row r="294" spans="6:22">
      <c r="F294" s="203"/>
      <c r="H294" s="202"/>
      <c r="J294" s="204"/>
      <c r="L294" s="202"/>
      <c r="N294" s="204"/>
      <c r="P294" s="202"/>
      <c r="R294" s="204"/>
      <c r="T294" s="202"/>
      <c r="V294" s="204"/>
    </row>
    <row r="295" spans="6:22">
      <c r="F295" s="203"/>
      <c r="H295" s="202"/>
      <c r="J295" s="204"/>
      <c r="L295" s="202"/>
      <c r="N295" s="204"/>
      <c r="P295" s="202"/>
      <c r="R295" s="204"/>
      <c r="T295" s="202"/>
      <c r="V295" s="204"/>
    </row>
    <row r="296" spans="6:22">
      <c r="F296" s="203"/>
      <c r="H296" s="202"/>
      <c r="J296" s="204"/>
      <c r="L296" s="202"/>
      <c r="N296" s="204"/>
      <c r="P296" s="202"/>
      <c r="R296" s="204"/>
      <c r="T296" s="202"/>
      <c r="V296" s="204"/>
    </row>
    <row r="297" spans="6:22">
      <c r="F297" s="203"/>
      <c r="H297" s="202"/>
      <c r="J297" s="204"/>
      <c r="L297" s="202"/>
      <c r="N297" s="204"/>
      <c r="P297" s="202"/>
      <c r="R297" s="204"/>
      <c r="T297" s="202"/>
      <c r="V297" s="204"/>
    </row>
    <row r="298" spans="6:22">
      <c r="F298" s="203"/>
      <c r="H298" s="202"/>
      <c r="J298" s="204"/>
      <c r="L298" s="202"/>
      <c r="N298" s="204"/>
      <c r="P298" s="202"/>
      <c r="R298" s="204"/>
      <c r="T298" s="202"/>
      <c r="V298" s="204"/>
    </row>
    <row r="299" spans="6:22">
      <c r="F299" s="203"/>
      <c r="H299" s="202"/>
      <c r="J299" s="204"/>
      <c r="L299" s="202"/>
      <c r="N299" s="204"/>
      <c r="P299" s="202"/>
      <c r="R299" s="204"/>
      <c r="T299" s="202"/>
      <c r="V299" s="204"/>
    </row>
    <row r="300" spans="6:22">
      <c r="F300" s="203"/>
      <c r="H300" s="202"/>
      <c r="J300" s="204"/>
      <c r="L300" s="202"/>
      <c r="N300" s="204"/>
      <c r="P300" s="202"/>
      <c r="R300" s="204"/>
      <c r="T300" s="202"/>
      <c r="V300" s="204"/>
    </row>
    <row r="301" spans="6:22">
      <c r="F301" s="203"/>
      <c r="H301" s="202"/>
      <c r="J301" s="204"/>
      <c r="L301" s="202"/>
      <c r="N301" s="204"/>
      <c r="P301" s="202"/>
      <c r="R301" s="204"/>
      <c r="T301" s="202"/>
      <c r="V301" s="204"/>
    </row>
    <row r="302" spans="6:22">
      <c r="F302" s="203"/>
      <c r="H302" s="202"/>
      <c r="J302" s="204"/>
      <c r="L302" s="202"/>
      <c r="N302" s="204"/>
      <c r="P302" s="202"/>
      <c r="R302" s="204"/>
      <c r="T302" s="202"/>
      <c r="V302" s="204"/>
    </row>
    <row r="303" spans="6:22">
      <c r="F303" s="203"/>
      <c r="H303" s="202"/>
      <c r="J303" s="204"/>
      <c r="L303" s="202"/>
      <c r="N303" s="204"/>
      <c r="P303" s="202"/>
      <c r="R303" s="204"/>
      <c r="T303" s="202"/>
      <c r="V303" s="204"/>
    </row>
    <row r="304" spans="6:22">
      <c r="F304" s="203"/>
      <c r="H304" s="202"/>
      <c r="J304" s="204"/>
      <c r="L304" s="202"/>
      <c r="N304" s="204"/>
      <c r="P304" s="202"/>
      <c r="R304" s="204"/>
      <c r="T304" s="202"/>
      <c r="V304" s="204"/>
    </row>
    <row r="305" spans="6:22">
      <c r="F305" s="203"/>
      <c r="H305" s="202"/>
      <c r="J305" s="204"/>
      <c r="L305" s="202"/>
      <c r="N305" s="204"/>
      <c r="P305" s="202"/>
      <c r="R305" s="204"/>
      <c r="T305" s="202"/>
      <c r="V305" s="204"/>
    </row>
    <row r="306" spans="6:22">
      <c r="F306" s="203"/>
      <c r="H306" s="202"/>
      <c r="J306" s="204"/>
      <c r="L306" s="202"/>
      <c r="N306" s="204"/>
      <c r="P306" s="202"/>
      <c r="R306" s="204"/>
      <c r="T306" s="202"/>
      <c r="V306" s="204"/>
    </row>
    <row r="307" spans="6:22">
      <c r="F307" s="203"/>
      <c r="H307" s="202"/>
      <c r="J307" s="204"/>
      <c r="L307" s="202"/>
      <c r="N307" s="204"/>
      <c r="P307" s="202"/>
      <c r="R307" s="204"/>
      <c r="T307" s="202"/>
      <c r="V307" s="204"/>
    </row>
    <row r="308" spans="6:22">
      <c r="F308" s="203"/>
      <c r="H308" s="202"/>
      <c r="J308" s="204"/>
      <c r="L308" s="202"/>
      <c r="N308" s="204"/>
      <c r="P308" s="202"/>
      <c r="R308" s="204"/>
      <c r="T308" s="202"/>
      <c r="V308" s="204"/>
    </row>
    <row r="309" spans="6:22">
      <c r="F309" s="203"/>
      <c r="H309" s="202"/>
      <c r="J309" s="204"/>
      <c r="L309" s="202"/>
      <c r="N309" s="204"/>
      <c r="P309" s="202"/>
      <c r="R309" s="204"/>
      <c r="T309" s="202"/>
      <c r="V309" s="204"/>
    </row>
    <row r="310" spans="6:22">
      <c r="F310" s="203"/>
      <c r="H310" s="202"/>
      <c r="J310" s="204"/>
      <c r="L310" s="202"/>
      <c r="N310" s="204"/>
      <c r="P310" s="202"/>
      <c r="R310" s="204"/>
      <c r="T310" s="202"/>
      <c r="V310" s="204"/>
    </row>
    <row r="311" spans="6:22">
      <c r="F311" s="203"/>
      <c r="H311" s="202"/>
      <c r="J311" s="204"/>
      <c r="L311" s="202"/>
      <c r="N311" s="204"/>
      <c r="P311" s="202"/>
      <c r="R311" s="204"/>
      <c r="T311" s="202"/>
      <c r="V311" s="204"/>
    </row>
    <row r="312" spans="6:22">
      <c r="F312" s="203"/>
      <c r="H312" s="202"/>
      <c r="J312" s="204"/>
      <c r="L312" s="202"/>
      <c r="N312" s="204"/>
      <c r="P312" s="202"/>
      <c r="R312" s="204"/>
      <c r="T312" s="202"/>
      <c r="V312" s="204"/>
    </row>
    <row r="313" spans="6:22">
      <c r="F313" s="203"/>
      <c r="H313" s="202"/>
      <c r="J313" s="204"/>
      <c r="L313" s="202"/>
      <c r="N313" s="204"/>
      <c r="P313" s="202"/>
      <c r="R313" s="204"/>
      <c r="T313" s="202"/>
      <c r="V313" s="204"/>
    </row>
    <row r="314" spans="6:22">
      <c r="F314" s="203"/>
      <c r="H314" s="202"/>
      <c r="J314" s="204"/>
      <c r="L314" s="202"/>
      <c r="N314" s="204"/>
      <c r="P314" s="202"/>
      <c r="R314" s="204"/>
      <c r="T314" s="202"/>
      <c r="V314" s="204"/>
    </row>
    <row r="315" spans="6:22">
      <c r="F315" s="203"/>
      <c r="H315" s="202"/>
      <c r="J315" s="204"/>
      <c r="L315" s="202"/>
      <c r="N315" s="204"/>
      <c r="P315" s="202"/>
      <c r="R315" s="204"/>
      <c r="T315" s="202"/>
      <c r="V315" s="204"/>
    </row>
    <row r="316" spans="6:22">
      <c r="F316" s="203"/>
      <c r="H316" s="202"/>
      <c r="J316" s="204"/>
      <c r="L316" s="202"/>
      <c r="N316" s="204"/>
      <c r="P316" s="202"/>
      <c r="R316" s="204"/>
      <c r="T316" s="202"/>
      <c r="V316" s="204"/>
    </row>
    <row r="317" spans="6:22">
      <c r="F317" s="203"/>
      <c r="H317" s="202"/>
      <c r="J317" s="204"/>
      <c r="L317" s="202"/>
      <c r="N317" s="204"/>
      <c r="P317" s="202"/>
      <c r="R317" s="204"/>
      <c r="T317" s="202"/>
      <c r="V317" s="204"/>
    </row>
    <row r="318" spans="6:22">
      <c r="F318" s="203"/>
      <c r="H318" s="202"/>
      <c r="J318" s="204"/>
      <c r="L318" s="202"/>
      <c r="N318" s="204"/>
      <c r="P318" s="202"/>
      <c r="R318" s="204"/>
      <c r="T318" s="202"/>
      <c r="V318" s="204"/>
    </row>
    <row r="319" spans="6:22">
      <c r="F319" s="203"/>
      <c r="H319" s="202"/>
      <c r="J319" s="204"/>
      <c r="L319" s="202"/>
      <c r="N319" s="204"/>
      <c r="P319" s="202"/>
      <c r="R319" s="204"/>
      <c r="T319" s="202"/>
      <c r="V319" s="204"/>
    </row>
    <row r="320" spans="6:22">
      <c r="F320" s="203"/>
      <c r="H320" s="202"/>
      <c r="J320" s="204"/>
      <c r="L320" s="202"/>
      <c r="N320" s="204"/>
      <c r="P320" s="202"/>
      <c r="R320" s="204"/>
      <c r="T320" s="202"/>
      <c r="V320" s="204"/>
    </row>
    <row r="321" spans="6:22">
      <c r="F321" s="203"/>
      <c r="H321" s="202"/>
      <c r="J321" s="204"/>
      <c r="L321" s="202"/>
      <c r="N321" s="204"/>
      <c r="P321" s="202"/>
      <c r="R321" s="204"/>
      <c r="T321" s="202"/>
      <c r="V321" s="204"/>
    </row>
    <row r="322" spans="6:22">
      <c r="F322" s="203"/>
      <c r="H322" s="202"/>
      <c r="J322" s="204"/>
      <c r="L322" s="202"/>
      <c r="N322" s="204"/>
      <c r="P322" s="202"/>
      <c r="R322" s="204"/>
      <c r="T322" s="202"/>
      <c r="V322" s="204"/>
    </row>
    <row r="323" spans="6:22">
      <c r="F323" s="203"/>
      <c r="H323" s="202"/>
      <c r="J323" s="204"/>
      <c r="L323" s="202"/>
      <c r="N323" s="204"/>
      <c r="P323" s="202"/>
      <c r="R323" s="204"/>
      <c r="T323" s="202"/>
      <c r="V323" s="204"/>
    </row>
    <row r="324" spans="6:22">
      <c r="F324" s="203"/>
      <c r="H324" s="202"/>
      <c r="J324" s="204"/>
      <c r="L324" s="202"/>
      <c r="N324" s="204"/>
      <c r="P324" s="202"/>
      <c r="R324" s="204"/>
      <c r="T324" s="202"/>
      <c r="V324" s="204"/>
    </row>
    <row r="325" spans="6:22">
      <c r="F325" s="203"/>
      <c r="H325" s="202"/>
      <c r="J325" s="204"/>
      <c r="L325" s="202"/>
      <c r="N325" s="204"/>
      <c r="P325" s="202"/>
      <c r="R325" s="204"/>
      <c r="T325" s="202"/>
      <c r="V325" s="204"/>
    </row>
    <row r="326" spans="6:22">
      <c r="F326" s="203"/>
      <c r="H326" s="202"/>
      <c r="J326" s="204"/>
      <c r="L326" s="202"/>
      <c r="N326" s="204"/>
      <c r="P326" s="202"/>
      <c r="R326" s="204"/>
      <c r="T326" s="202"/>
      <c r="V326" s="204"/>
    </row>
    <row r="327" spans="6:22">
      <c r="F327" s="203"/>
      <c r="H327" s="202"/>
      <c r="J327" s="204"/>
      <c r="L327" s="202"/>
      <c r="N327" s="204"/>
      <c r="P327" s="202"/>
      <c r="R327" s="204"/>
      <c r="T327" s="202"/>
      <c r="V327" s="204"/>
    </row>
    <row r="328" spans="6:22">
      <c r="F328" s="203"/>
      <c r="H328" s="202"/>
      <c r="J328" s="204"/>
      <c r="L328" s="202"/>
      <c r="N328" s="204"/>
      <c r="P328" s="202"/>
      <c r="R328" s="204"/>
      <c r="T328" s="202"/>
      <c r="V328" s="204"/>
    </row>
    <row r="329" spans="6:22">
      <c r="F329" s="203"/>
      <c r="H329" s="202"/>
      <c r="J329" s="204"/>
      <c r="L329" s="202"/>
      <c r="N329" s="204"/>
      <c r="P329" s="202"/>
      <c r="R329" s="204"/>
      <c r="T329" s="202"/>
      <c r="V329" s="204"/>
    </row>
    <row r="330" spans="6:22">
      <c r="F330" s="203"/>
      <c r="H330" s="202"/>
      <c r="J330" s="204"/>
      <c r="L330" s="202"/>
      <c r="N330" s="204"/>
      <c r="P330" s="202"/>
      <c r="R330" s="204"/>
      <c r="T330" s="202"/>
      <c r="V330" s="204"/>
    </row>
    <row r="331" spans="6:22">
      <c r="F331" s="203"/>
      <c r="H331" s="202"/>
      <c r="J331" s="204"/>
      <c r="L331" s="202"/>
      <c r="N331" s="204"/>
      <c r="P331" s="202"/>
      <c r="R331" s="204"/>
      <c r="T331" s="202"/>
      <c r="V331" s="204"/>
    </row>
    <row r="332" spans="6:22">
      <c r="F332" s="203"/>
      <c r="H332" s="202"/>
      <c r="J332" s="204"/>
      <c r="L332" s="202"/>
      <c r="N332" s="204"/>
      <c r="P332" s="202"/>
      <c r="R332" s="204"/>
      <c r="T332" s="202"/>
      <c r="V332" s="204"/>
    </row>
    <row r="333" spans="6:22">
      <c r="F333" s="183"/>
      <c r="H333" s="202"/>
      <c r="J333" s="204"/>
      <c r="L333" s="202"/>
      <c r="N333" s="204"/>
      <c r="P333" s="202"/>
      <c r="R333" s="204"/>
      <c r="T333" s="202"/>
      <c r="V333" s="204"/>
    </row>
    <row r="334" spans="6:22">
      <c r="F334" s="183"/>
      <c r="H334" s="202"/>
      <c r="J334" s="204"/>
      <c r="L334" s="202"/>
      <c r="N334" s="184"/>
      <c r="P334" s="170"/>
      <c r="R334" s="184"/>
      <c r="T334" s="170"/>
      <c r="V334" s="184"/>
    </row>
    <row r="335" spans="6:22">
      <c r="F335" s="183"/>
      <c r="H335" s="170"/>
      <c r="J335" s="184"/>
      <c r="L335" s="170"/>
      <c r="N335" s="184"/>
      <c r="P335" s="170"/>
      <c r="R335" s="184"/>
      <c r="T335" s="170"/>
      <c r="V335" s="184"/>
    </row>
    <row r="336" spans="6:22">
      <c r="F336" s="183"/>
      <c r="H336" s="170"/>
      <c r="J336" s="184"/>
      <c r="L336" s="170"/>
      <c r="N336" s="184"/>
      <c r="P336" s="170"/>
      <c r="R336" s="184"/>
      <c r="T336" s="170"/>
      <c r="V336" s="184"/>
    </row>
    <row r="337" spans="6:22">
      <c r="F337" s="183"/>
      <c r="H337" s="170"/>
      <c r="J337" s="184"/>
      <c r="L337" s="170"/>
      <c r="N337" s="184"/>
      <c r="P337" s="170"/>
      <c r="R337" s="184"/>
      <c r="T337" s="170"/>
      <c r="V337" s="184"/>
    </row>
    <row r="338" spans="6:22">
      <c r="F338" s="183"/>
      <c r="H338" s="170"/>
      <c r="J338" s="184"/>
      <c r="L338" s="170"/>
      <c r="N338" s="184"/>
      <c r="P338" s="170"/>
      <c r="R338" s="184"/>
      <c r="T338" s="170"/>
      <c r="V338" s="184"/>
    </row>
  </sheetData>
  <sheetProtection sheet="1" autoFilter="0"/>
  <autoFilter ref="A10:XFD39" xr:uid="{86023FF0-506B-48FC-8AEB-D7168B25E6EE}">
    <filterColumn colId="0">
      <filters>
        <filter val="1"/>
      </filters>
    </filterColumn>
  </autoFilter>
  <conditionalFormatting sqref="R9 P9 N9 L9 J9 H9 T9 V9 F9">
    <cfRule type="duplicateValues" dxfId="33" priority="1"/>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6A86EE-CD38-4E48-8148-AF9D353AFF71}">
  <sheetPr filterMode="1"/>
  <dimension ref="A1:XFD333"/>
  <sheetViews>
    <sheetView zoomScaleNormal="100" workbookViewId="0">
      <pane xSplit="2" topLeftCell="E1" activePane="topRight" state="frozen"/>
      <selection pane="topRight" activeCell="I346" sqref="I346"/>
      <selection activeCell="W1" sqref="W1:XFD1048576"/>
    </sheetView>
  </sheetViews>
  <sheetFormatPr defaultColWidth="0" defaultRowHeight="15.6"/>
  <cols>
    <col min="1" max="1" width="11.5703125" style="147" customWidth="1"/>
    <col min="2" max="2" width="80" style="181" customWidth="1"/>
    <col min="3" max="3" width="10" style="186" customWidth="1"/>
    <col min="4" max="4" width="12.28515625" style="182" customWidth="1"/>
    <col min="5" max="5" width="35.140625" style="185" customWidth="1"/>
    <col min="6" max="6" width="5.28515625" style="123" customWidth="1"/>
    <col min="7" max="7" width="39" style="148" customWidth="1"/>
    <col min="8" max="8" width="44.5703125" style="126" customWidth="1"/>
    <col min="9" max="9" width="39" style="187" customWidth="1"/>
    <col min="10" max="10" width="43.42578125" style="128" customWidth="1"/>
    <col min="11" max="11" width="39" style="136" customWidth="1"/>
    <col min="12" max="12" width="5.28515625" style="126" customWidth="1"/>
    <col min="13" max="13" width="39" style="140" customWidth="1"/>
    <col min="14" max="14" width="5.28515625" style="128" customWidth="1"/>
    <col min="15" max="15" width="39" style="136" customWidth="1"/>
    <col min="16" max="16" width="5.28515625" style="126" customWidth="1"/>
    <col min="17" max="17" width="39" style="140" customWidth="1"/>
    <col min="18" max="18" width="5.28515625" style="128" customWidth="1"/>
    <col min="19" max="19" width="39" style="129" customWidth="1"/>
    <col min="20" max="20" width="5.28515625" style="126" customWidth="1"/>
    <col min="21" max="21" width="39" style="140" customWidth="1"/>
    <col min="22" max="22" width="8.28515625" style="128" customWidth="1"/>
    <col min="23" max="16382" width="18.7109375" style="147" hidden="1"/>
    <col min="16383" max="16383" width="10.42578125" style="147" hidden="1"/>
    <col min="16384" max="16384" width="18.7109375" style="147" hidden="1"/>
  </cols>
  <sheetData>
    <row r="1" spans="1:24 16383:16384" s="120" customFormat="1" ht="30.6">
      <c r="B1" s="121"/>
      <c r="C1" s="122" t="s">
        <v>320</v>
      </c>
      <c r="D1" s="123" t="s">
        <v>321</v>
      </c>
      <c r="E1" s="124" t="s">
        <v>322</v>
      </c>
      <c r="F1" s="123" t="s">
        <v>323</v>
      </c>
      <c r="G1" s="125" t="s">
        <v>1024</v>
      </c>
      <c r="H1" s="126" t="s">
        <v>1025</v>
      </c>
      <c r="I1" s="125" t="s">
        <v>1026</v>
      </c>
      <c r="J1" s="129" t="s">
        <v>1027</v>
      </c>
      <c r="K1" s="129" t="s">
        <v>1028</v>
      </c>
      <c r="L1" s="126" t="s">
        <v>323</v>
      </c>
      <c r="M1" s="130" t="s">
        <v>1025</v>
      </c>
      <c r="N1" s="128" t="s">
        <v>323</v>
      </c>
      <c r="O1" s="129" t="s">
        <v>1029</v>
      </c>
      <c r="P1" s="126" t="s">
        <v>323</v>
      </c>
      <c r="Q1" s="130"/>
      <c r="R1" s="128" t="s">
        <v>323</v>
      </c>
      <c r="S1" s="129"/>
      <c r="T1" s="126" t="s">
        <v>323</v>
      </c>
      <c r="U1" s="130"/>
      <c r="V1" s="128" t="s">
        <v>323</v>
      </c>
    </row>
    <row r="2" spans="1:24 16383:16384" s="131" customFormat="1">
      <c r="A2" s="131" t="s">
        <v>161</v>
      </c>
      <c r="B2" s="132"/>
      <c r="C2" s="133"/>
      <c r="D2" s="134"/>
      <c r="E2" s="135"/>
      <c r="F2" s="134"/>
      <c r="G2" s="136" t="s">
        <v>760</v>
      </c>
      <c r="H2" s="137" t="s">
        <v>761</v>
      </c>
      <c r="I2" s="136" t="s">
        <v>63</v>
      </c>
      <c r="J2" s="136" t="s">
        <v>764</v>
      </c>
      <c r="K2" s="136" t="s">
        <v>769</v>
      </c>
      <c r="L2" s="137"/>
      <c r="M2" s="140" t="s">
        <v>771</v>
      </c>
      <c r="N2" s="139"/>
      <c r="O2" s="136" t="s">
        <v>1030</v>
      </c>
      <c r="P2" s="137"/>
      <c r="Q2" s="140" t="s">
        <v>724</v>
      </c>
      <c r="R2" s="139"/>
      <c r="S2" s="129" t="s">
        <v>725</v>
      </c>
      <c r="T2" s="126"/>
      <c r="U2" s="140" t="s">
        <v>726</v>
      </c>
      <c r="V2" s="139"/>
    </row>
    <row r="3" spans="1:24 16383:16384" s="139" customFormat="1">
      <c r="B3" s="141" t="s">
        <v>352</v>
      </c>
      <c r="C3" s="142"/>
      <c r="D3" s="143"/>
      <c r="E3" s="144"/>
      <c r="F3" s="143"/>
      <c r="G3" s="145" t="s">
        <v>772</v>
      </c>
      <c r="H3" s="137"/>
      <c r="I3" s="145" t="s">
        <v>1031</v>
      </c>
      <c r="J3" s="136" t="s">
        <v>775</v>
      </c>
      <c r="K3" s="136"/>
      <c r="L3" s="137"/>
      <c r="M3" s="140"/>
      <c r="O3" s="136"/>
      <c r="P3" s="137"/>
      <c r="Q3" s="140"/>
      <c r="S3" s="129"/>
      <c r="T3" s="126"/>
      <c r="U3" s="140"/>
    </row>
    <row r="4" spans="1:24 16383:16384" s="139" customFormat="1">
      <c r="B4" s="141" t="s">
        <v>369</v>
      </c>
      <c r="C4" s="142"/>
      <c r="D4" s="143"/>
      <c r="E4" s="144"/>
      <c r="F4" s="143"/>
      <c r="G4" s="145" t="s">
        <v>779</v>
      </c>
      <c r="H4" s="137"/>
      <c r="I4" s="145" t="s">
        <v>1032</v>
      </c>
      <c r="J4" s="136" t="s">
        <v>782</v>
      </c>
      <c r="K4" s="136"/>
      <c r="L4" s="137"/>
      <c r="M4" s="140"/>
      <c r="O4" s="136"/>
      <c r="P4" s="137"/>
      <c r="Q4" s="140"/>
      <c r="S4" s="129"/>
      <c r="T4" s="126"/>
      <c r="U4" s="140"/>
    </row>
    <row r="5" spans="1:24 16383:16384" s="139" customFormat="1">
      <c r="B5" s="141" t="s">
        <v>385</v>
      </c>
      <c r="C5" s="142"/>
      <c r="D5" s="143"/>
      <c r="E5" s="144"/>
      <c r="F5" s="143"/>
      <c r="G5" s="145" t="s">
        <v>786</v>
      </c>
      <c r="H5" s="137"/>
      <c r="I5" s="496" t="s">
        <v>1033</v>
      </c>
      <c r="J5" s="136" t="s">
        <v>789</v>
      </c>
      <c r="K5" s="136"/>
      <c r="L5" s="137"/>
      <c r="M5" s="140"/>
      <c r="O5" s="136"/>
      <c r="P5" s="137"/>
      <c r="Q5" s="140"/>
      <c r="S5" s="129"/>
      <c r="T5" s="126"/>
      <c r="U5" s="140"/>
    </row>
    <row r="6" spans="1:24 16383:16384">
      <c r="B6" s="141" t="s">
        <v>163</v>
      </c>
      <c r="C6" s="142"/>
      <c r="D6" s="143"/>
      <c r="E6" s="144"/>
      <c r="F6" s="143"/>
      <c r="G6" s="145" t="s">
        <v>793</v>
      </c>
      <c r="H6" s="148"/>
      <c r="I6" s="321">
        <v>46035</v>
      </c>
      <c r="J6" s="147"/>
      <c r="L6" s="148"/>
      <c r="N6" s="147"/>
      <c r="P6" s="148"/>
      <c r="R6" s="147"/>
      <c r="V6" s="147"/>
    </row>
    <row r="7" spans="1:24 16383:16384">
      <c r="B7" s="141" t="s">
        <v>402</v>
      </c>
      <c r="C7" s="142"/>
      <c r="D7" s="143"/>
      <c r="E7" s="144"/>
      <c r="F7" s="143"/>
      <c r="G7" s="145"/>
      <c r="H7" s="148"/>
      <c r="I7" s="146"/>
      <c r="J7" s="147"/>
      <c r="L7" s="148"/>
      <c r="N7" s="147"/>
      <c r="P7" s="148"/>
      <c r="R7" s="147"/>
      <c r="V7" s="147"/>
    </row>
    <row r="8" spans="1:24 16383:16384">
      <c r="B8" s="141" t="s">
        <v>403</v>
      </c>
      <c r="C8" s="149"/>
      <c r="D8" s="143"/>
      <c r="E8" s="144"/>
      <c r="F8" s="143"/>
      <c r="G8" s="145"/>
      <c r="H8" s="148"/>
      <c r="I8" s="146"/>
      <c r="J8" s="147"/>
      <c r="L8" s="148"/>
      <c r="N8" s="147"/>
      <c r="P8" s="148"/>
      <c r="R8" s="147"/>
      <c r="V8" s="147"/>
    </row>
    <row r="9" spans="1:24 16383:16384" s="155" customFormat="1" ht="16.149999999999999" thickBot="1">
      <c r="A9" s="150" t="s">
        <v>404</v>
      </c>
      <c r="B9" s="151" t="s">
        <v>405</v>
      </c>
      <c r="C9" s="152"/>
      <c r="D9" s="153"/>
      <c r="E9" s="195">
        <f>SUM(E11:E400)</f>
        <v>1696124</v>
      </c>
      <c r="F9" s="153" t="s">
        <v>406</v>
      </c>
      <c r="G9" s="145">
        <f>SUM(G11:G400)</f>
        <v>430016</v>
      </c>
      <c r="H9" s="617">
        <f>H71</f>
        <v>1287580</v>
      </c>
      <c r="I9" s="617">
        <f>SUM(I11:I400)</f>
        <v>408644</v>
      </c>
      <c r="K9" s="136">
        <f>SUM(K11:K400)</f>
        <v>1866300</v>
      </c>
      <c r="L9" s="154"/>
      <c r="M9" s="140">
        <f>SUM(M11:M400)</f>
        <v>987457</v>
      </c>
      <c r="O9" s="136">
        <f>SUM(O11:O400)</f>
        <v>1095900</v>
      </c>
      <c r="P9" s="154"/>
      <c r="Q9" s="140">
        <f>SUM(Q11:Q400)</f>
        <v>0</v>
      </c>
      <c r="S9" s="129">
        <f>SUM(S11:S400)</f>
        <v>0</v>
      </c>
      <c r="T9" s="126"/>
      <c r="U9" s="140">
        <f>SUM(U11:U400)</f>
        <v>0</v>
      </c>
      <c r="W9" s="196" t="str">
        <f>IF(X9="**","ERROR","")</f>
        <v/>
      </c>
      <c r="X9" s="196" t="str">
        <f>CONCATENATE(F9,H9,J9,L9,N9,P9,R9,T9,V9)</f>
        <v>*1287580</v>
      </c>
      <c r="XFC9" s="156" t="str">
        <f>IF(XFD9="**","ERROR","")</f>
        <v/>
      </c>
      <c r="XFD9" s="155" t="str">
        <f>CONCATENATE(F9,H9,J9,L9,N9,P9,R9,T9,V9)</f>
        <v>*1287580</v>
      </c>
    </row>
    <row r="10" spans="1:24 16383:16384" s="160" customFormat="1" ht="16.149999999999999" thickBot="1">
      <c r="A10" s="157" t="s">
        <v>30</v>
      </c>
      <c r="B10" s="158"/>
      <c r="C10" s="158"/>
      <c r="D10" s="158"/>
      <c r="E10" s="159"/>
      <c r="F10" s="158"/>
      <c r="G10" s="159"/>
      <c r="H10" s="158"/>
      <c r="I10" s="159"/>
      <c r="J10" s="158"/>
      <c r="K10" s="159"/>
      <c r="L10" s="158"/>
      <c r="M10" s="159"/>
      <c r="N10" s="158"/>
      <c r="O10" s="159"/>
      <c r="P10" s="158"/>
      <c r="Q10" s="159"/>
      <c r="R10" s="158"/>
      <c r="S10" s="159"/>
      <c r="T10" s="158"/>
      <c r="U10" s="159"/>
      <c r="V10" s="158"/>
    </row>
    <row r="11" spans="1:24 16383:16384" s="171" customFormat="1">
      <c r="A11" s="161" t="s">
        <v>53</v>
      </c>
      <c r="B11" s="162" t="s">
        <v>1034</v>
      </c>
      <c r="C11" s="163"/>
      <c r="D11" s="164"/>
      <c r="E11" s="165"/>
      <c r="F11" s="199" t="str">
        <f t="shared" ref="F11:F42" si="0">IF($F$9="*",IF(E11&gt;0,"*",""),"")</f>
        <v/>
      </c>
      <c r="G11" s="166"/>
      <c r="H11" s="200" t="str">
        <f t="shared" ref="H11:H42" si="1">IF($H$9="*",IF(G11&gt;0,"*",""),"")</f>
        <v/>
      </c>
      <c r="I11" s="167"/>
      <c r="J11" s="201" t="str">
        <f>IF($J$9="*",IF(I11&gt;0,"*",""),"")</f>
        <v/>
      </c>
      <c r="K11" s="168"/>
      <c r="L11" s="200" t="str">
        <f>IF($L$9="*",IF(K11&gt;0,"*",""),"")</f>
        <v/>
      </c>
      <c r="M11" s="169"/>
      <c r="N11" s="201" t="str">
        <f>IF($N$9="*",IF(M11&gt;0,"*",""),"")</f>
        <v/>
      </c>
      <c r="O11" s="168"/>
      <c r="P11" s="200" t="str">
        <f>IF($P$9="*",IF(O11&gt;0,"*",""),"")</f>
        <v/>
      </c>
      <c r="Q11" s="169"/>
      <c r="R11" s="201" t="str">
        <f>IF($R$9="*",IF(Q11&gt;0,"*",""),"")</f>
        <v/>
      </c>
      <c r="S11" s="129"/>
      <c r="T11" s="202" t="str">
        <f>IF($T$9="*",IF(S11&gt;0,"*",""),"")</f>
        <v/>
      </c>
      <c r="U11" s="169"/>
      <c r="V11" s="201" t="str">
        <f>IF($V$9="*",IF(U11&gt;0,"*",""),"")</f>
        <v/>
      </c>
    </row>
    <row r="12" spans="1:24 16383:16384" hidden="1">
      <c r="A12" s="172"/>
      <c r="B12" s="173" t="s">
        <v>1035</v>
      </c>
      <c r="C12" s="174"/>
      <c r="D12" s="175"/>
      <c r="E12" s="164"/>
      <c r="F12" s="199" t="str">
        <f t="shared" si="0"/>
        <v/>
      </c>
      <c r="G12" s="176"/>
      <c r="H12" s="200" t="str">
        <f>IF($H$9="*",IF(G12&gt;0,"*",""),"")</f>
        <v/>
      </c>
      <c r="I12" s="177"/>
      <c r="J12" s="201" t="str">
        <f t="shared" ref="J12:J75" si="2">IF($J$9="*",IF(I12&gt;0,"*",""),"")</f>
        <v/>
      </c>
      <c r="L12" s="200" t="str">
        <f t="shared" ref="L12:L75" si="3">IF($L$9="*",IF(K12&gt;0,"*",""),"")</f>
        <v/>
      </c>
      <c r="N12" s="201" t="str">
        <f t="shared" ref="N12:N75" si="4">IF($N$9="*",IF(M12&gt;0,"*",""),"")</f>
        <v/>
      </c>
      <c r="P12" s="200" t="str">
        <f t="shared" ref="P12:P75" si="5">IF($P$9="*",IF(O12&gt;0,"*",""),"")</f>
        <v/>
      </c>
      <c r="R12" s="201" t="str">
        <f t="shared" ref="R12:R75" si="6">IF($R$9="*",IF(Q12&gt;0,"*",""),"")</f>
        <v/>
      </c>
      <c r="T12" s="202" t="str">
        <f t="shared" ref="T12:T75" si="7">IF($T$9="*",IF(S12&gt;0,"*",""),"")</f>
        <v/>
      </c>
      <c r="V12" s="201" t="str">
        <f t="shared" ref="V12:V75" si="8">IF($V$9="*",IF(U12&gt;0,"*",""),"")</f>
        <v/>
      </c>
    </row>
    <row r="13" spans="1:24 16383:16384" hidden="1">
      <c r="A13" s="172"/>
      <c r="B13" s="173" t="s">
        <v>1036</v>
      </c>
      <c r="C13" s="174"/>
      <c r="D13" s="175"/>
      <c r="E13" s="164"/>
      <c r="F13" s="199" t="str">
        <f t="shared" si="0"/>
        <v/>
      </c>
      <c r="G13" s="176"/>
      <c r="H13" s="200" t="str">
        <f t="shared" si="1"/>
        <v/>
      </c>
      <c r="I13" s="177"/>
      <c r="J13" s="201" t="str">
        <f t="shared" si="2"/>
        <v/>
      </c>
      <c r="L13" s="200" t="str">
        <f t="shared" si="3"/>
        <v/>
      </c>
      <c r="N13" s="201" t="str">
        <f t="shared" si="4"/>
        <v/>
      </c>
      <c r="P13" s="200" t="str">
        <f t="shared" si="5"/>
        <v/>
      </c>
      <c r="R13" s="201" t="str">
        <f t="shared" si="6"/>
        <v/>
      </c>
      <c r="T13" s="202" t="str">
        <f t="shared" si="7"/>
        <v/>
      </c>
      <c r="V13" s="201" t="str">
        <f t="shared" si="8"/>
        <v/>
      </c>
    </row>
    <row r="14" spans="1:24 16383:16384" hidden="1">
      <c r="A14" s="172"/>
      <c r="B14" s="173" t="s">
        <v>1037</v>
      </c>
      <c r="C14" s="174"/>
      <c r="D14" s="175"/>
      <c r="E14" s="164"/>
      <c r="F14" s="199" t="str">
        <f t="shared" si="0"/>
        <v/>
      </c>
      <c r="G14" s="176"/>
      <c r="H14" s="200" t="str">
        <f t="shared" si="1"/>
        <v/>
      </c>
      <c r="I14" s="177"/>
      <c r="J14" s="201" t="str">
        <f t="shared" si="2"/>
        <v/>
      </c>
      <c r="L14" s="200" t="str">
        <f t="shared" si="3"/>
        <v/>
      </c>
      <c r="N14" s="201" t="str">
        <f t="shared" si="4"/>
        <v/>
      </c>
      <c r="P14" s="200" t="str">
        <f t="shared" si="5"/>
        <v/>
      </c>
      <c r="R14" s="201" t="str">
        <f t="shared" si="6"/>
        <v/>
      </c>
      <c r="T14" s="202" t="str">
        <f t="shared" si="7"/>
        <v/>
      </c>
      <c r="V14" s="201" t="str">
        <f t="shared" si="8"/>
        <v/>
      </c>
    </row>
    <row r="15" spans="1:24 16383:16384" hidden="1">
      <c r="A15" s="172"/>
      <c r="B15" s="173" t="s">
        <v>1038</v>
      </c>
      <c r="C15" s="174"/>
      <c r="D15" s="175"/>
      <c r="E15" s="164"/>
      <c r="F15" s="199" t="str">
        <f t="shared" si="0"/>
        <v/>
      </c>
      <c r="G15" s="176"/>
      <c r="H15" s="200" t="str">
        <f t="shared" si="1"/>
        <v/>
      </c>
      <c r="I15" s="177"/>
      <c r="J15" s="201" t="str">
        <f t="shared" si="2"/>
        <v/>
      </c>
      <c r="L15" s="200" t="str">
        <f t="shared" si="3"/>
        <v/>
      </c>
      <c r="N15" s="201" t="str">
        <f t="shared" si="4"/>
        <v/>
      </c>
      <c r="P15" s="200" t="str">
        <f t="shared" si="5"/>
        <v/>
      </c>
      <c r="R15" s="201" t="str">
        <f t="shared" si="6"/>
        <v/>
      </c>
      <c r="T15" s="202" t="str">
        <f t="shared" si="7"/>
        <v/>
      </c>
      <c r="V15" s="201" t="str">
        <f t="shared" si="8"/>
        <v/>
      </c>
    </row>
    <row r="16" spans="1:24 16383:16384" hidden="1">
      <c r="A16" s="172"/>
      <c r="B16" s="173" t="s">
        <v>1039</v>
      </c>
      <c r="C16" s="174"/>
      <c r="D16" s="175"/>
      <c r="E16" s="164"/>
      <c r="F16" s="199" t="str">
        <f t="shared" si="0"/>
        <v/>
      </c>
      <c r="G16" s="176"/>
      <c r="H16" s="200" t="str">
        <f t="shared" si="1"/>
        <v/>
      </c>
      <c r="I16" s="177"/>
      <c r="J16" s="201" t="str">
        <f t="shared" si="2"/>
        <v/>
      </c>
      <c r="L16" s="200" t="str">
        <f t="shared" si="3"/>
        <v/>
      </c>
      <c r="N16" s="201" t="str">
        <f t="shared" si="4"/>
        <v/>
      </c>
      <c r="P16" s="200" t="str">
        <f t="shared" si="5"/>
        <v/>
      </c>
      <c r="R16" s="201" t="str">
        <f t="shared" si="6"/>
        <v/>
      </c>
      <c r="T16" s="202" t="str">
        <f t="shared" si="7"/>
        <v/>
      </c>
      <c r="V16" s="201" t="str">
        <f t="shared" si="8"/>
        <v/>
      </c>
    </row>
    <row r="17" spans="1:22" hidden="1">
      <c r="A17" s="172"/>
      <c r="B17" s="173" t="s">
        <v>1040</v>
      </c>
      <c r="C17" s="174"/>
      <c r="D17" s="175"/>
      <c r="E17" s="164"/>
      <c r="F17" s="199" t="str">
        <f t="shared" si="0"/>
        <v/>
      </c>
      <c r="G17" s="176"/>
      <c r="H17" s="200" t="str">
        <f t="shared" si="1"/>
        <v/>
      </c>
      <c r="I17" s="177"/>
      <c r="J17" s="201" t="str">
        <f t="shared" si="2"/>
        <v/>
      </c>
      <c r="L17" s="200" t="str">
        <f t="shared" si="3"/>
        <v/>
      </c>
      <c r="N17" s="201" t="str">
        <f t="shared" si="4"/>
        <v/>
      </c>
      <c r="P17" s="200" t="str">
        <f t="shared" si="5"/>
        <v/>
      </c>
      <c r="R17" s="201" t="str">
        <f t="shared" si="6"/>
        <v/>
      </c>
      <c r="T17" s="202" t="str">
        <f t="shared" si="7"/>
        <v/>
      </c>
      <c r="V17" s="201" t="str">
        <f t="shared" si="8"/>
        <v/>
      </c>
    </row>
    <row r="18" spans="1:22" hidden="1">
      <c r="A18" s="172"/>
      <c r="B18" s="173" t="s">
        <v>1041</v>
      </c>
      <c r="C18" s="174"/>
      <c r="D18" s="175"/>
      <c r="E18" s="164"/>
      <c r="F18" s="199" t="str">
        <f t="shared" si="0"/>
        <v/>
      </c>
      <c r="G18" s="176"/>
      <c r="H18" s="200" t="str">
        <f t="shared" si="1"/>
        <v/>
      </c>
      <c r="I18" s="177"/>
      <c r="J18" s="201" t="str">
        <f t="shared" si="2"/>
        <v/>
      </c>
      <c r="L18" s="200" t="str">
        <f t="shared" si="3"/>
        <v/>
      </c>
      <c r="N18" s="201" t="str">
        <f t="shared" si="4"/>
        <v/>
      </c>
      <c r="P18" s="200" t="str">
        <f t="shared" si="5"/>
        <v/>
      </c>
      <c r="R18" s="201" t="str">
        <f t="shared" si="6"/>
        <v/>
      </c>
      <c r="T18" s="202" t="str">
        <f t="shared" si="7"/>
        <v/>
      </c>
      <c r="V18" s="201" t="str">
        <f t="shared" si="8"/>
        <v/>
      </c>
    </row>
    <row r="19" spans="1:22" hidden="1">
      <c r="A19" s="172"/>
      <c r="B19" s="173" t="s">
        <v>1042</v>
      </c>
      <c r="C19" s="174"/>
      <c r="D19" s="175"/>
      <c r="E19" s="164"/>
      <c r="F19" s="199" t="str">
        <f t="shared" si="0"/>
        <v/>
      </c>
      <c r="G19" s="176"/>
      <c r="H19" s="200" t="str">
        <f t="shared" si="1"/>
        <v/>
      </c>
      <c r="I19" s="177"/>
      <c r="J19" s="201" t="str">
        <f t="shared" si="2"/>
        <v/>
      </c>
      <c r="L19" s="200" t="str">
        <f t="shared" si="3"/>
        <v/>
      </c>
      <c r="N19" s="201" t="str">
        <f t="shared" si="4"/>
        <v/>
      </c>
      <c r="P19" s="200" t="str">
        <f t="shared" si="5"/>
        <v/>
      </c>
      <c r="R19" s="201" t="str">
        <f t="shared" si="6"/>
        <v/>
      </c>
      <c r="T19" s="202" t="str">
        <f t="shared" si="7"/>
        <v/>
      </c>
      <c r="V19" s="201" t="str">
        <f t="shared" si="8"/>
        <v/>
      </c>
    </row>
    <row r="20" spans="1:22" hidden="1">
      <c r="A20" s="172"/>
      <c r="B20" s="173" t="s">
        <v>1043</v>
      </c>
      <c r="C20" s="174"/>
      <c r="D20" s="175"/>
      <c r="E20" s="164"/>
      <c r="F20" s="199" t="str">
        <f t="shared" si="0"/>
        <v/>
      </c>
      <c r="G20" s="176"/>
      <c r="H20" s="200" t="str">
        <f t="shared" si="1"/>
        <v/>
      </c>
      <c r="I20" s="177"/>
      <c r="J20" s="201" t="str">
        <f t="shared" si="2"/>
        <v/>
      </c>
      <c r="L20" s="200" t="str">
        <f t="shared" si="3"/>
        <v/>
      </c>
      <c r="N20" s="201" t="str">
        <f t="shared" si="4"/>
        <v/>
      </c>
      <c r="P20" s="200" t="str">
        <f t="shared" si="5"/>
        <v/>
      </c>
      <c r="R20" s="201" t="str">
        <f t="shared" si="6"/>
        <v/>
      </c>
      <c r="T20" s="202" t="str">
        <f t="shared" si="7"/>
        <v/>
      </c>
      <c r="V20" s="201" t="str">
        <f t="shared" si="8"/>
        <v/>
      </c>
    </row>
    <row r="21" spans="1:22" hidden="1">
      <c r="A21" s="172"/>
      <c r="B21" s="173" t="s">
        <v>1044</v>
      </c>
      <c r="C21" s="174"/>
      <c r="D21" s="175"/>
      <c r="E21" s="164"/>
      <c r="F21" s="199" t="str">
        <f t="shared" si="0"/>
        <v/>
      </c>
      <c r="G21" s="176"/>
      <c r="H21" s="200" t="str">
        <f t="shared" si="1"/>
        <v/>
      </c>
      <c r="I21" s="177"/>
      <c r="J21" s="201" t="str">
        <f t="shared" si="2"/>
        <v/>
      </c>
      <c r="L21" s="200" t="str">
        <f t="shared" si="3"/>
        <v/>
      </c>
      <c r="N21" s="201" t="str">
        <f t="shared" si="4"/>
        <v/>
      </c>
      <c r="P21" s="200" t="str">
        <f t="shared" si="5"/>
        <v/>
      </c>
      <c r="R21" s="201" t="str">
        <f t="shared" si="6"/>
        <v/>
      </c>
      <c r="T21" s="202" t="str">
        <f t="shared" si="7"/>
        <v/>
      </c>
      <c r="V21" s="201" t="str">
        <f t="shared" si="8"/>
        <v/>
      </c>
    </row>
    <row r="22" spans="1:22" hidden="1">
      <c r="A22" s="172"/>
      <c r="B22" s="173" t="s">
        <v>1045</v>
      </c>
      <c r="C22" s="174"/>
      <c r="D22" s="175"/>
      <c r="E22" s="164"/>
      <c r="F22" s="199" t="str">
        <f t="shared" si="0"/>
        <v/>
      </c>
      <c r="G22" s="176"/>
      <c r="H22" s="200" t="str">
        <f t="shared" si="1"/>
        <v/>
      </c>
      <c r="I22" s="177"/>
      <c r="J22" s="201" t="str">
        <f t="shared" si="2"/>
        <v/>
      </c>
      <c r="L22" s="200" t="str">
        <f t="shared" si="3"/>
        <v/>
      </c>
      <c r="N22" s="201" t="str">
        <f t="shared" si="4"/>
        <v/>
      </c>
      <c r="P22" s="200" t="str">
        <f t="shared" si="5"/>
        <v/>
      </c>
      <c r="R22" s="201" t="str">
        <f t="shared" si="6"/>
        <v/>
      </c>
      <c r="T22" s="202" t="str">
        <f t="shared" si="7"/>
        <v/>
      </c>
      <c r="V22" s="201" t="str">
        <f t="shared" si="8"/>
        <v/>
      </c>
    </row>
    <row r="23" spans="1:22" hidden="1">
      <c r="A23" s="172"/>
      <c r="B23" s="173" t="s">
        <v>1046</v>
      </c>
      <c r="C23" s="174"/>
      <c r="D23" s="175"/>
      <c r="E23" s="164"/>
      <c r="F23" s="199" t="str">
        <f t="shared" si="0"/>
        <v/>
      </c>
      <c r="G23" s="176"/>
      <c r="H23" s="200" t="str">
        <f t="shared" si="1"/>
        <v/>
      </c>
      <c r="I23" s="177"/>
      <c r="J23" s="201" t="str">
        <f t="shared" si="2"/>
        <v/>
      </c>
      <c r="L23" s="200" t="str">
        <f t="shared" si="3"/>
        <v/>
      </c>
      <c r="N23" s="201" t="str">
        <f t="shared" si="4"/>
        <v/>
      </c>
      <c r="P23" s="200" t="str">
        <f t="shared" si="5"/>
        <v/>
      </c>
      <c r="R23" s="201" t="str">
        <f t="shared" si="6"/>
        <v/>
      </c>
      <c r="T23" s="202" t="str">
        <f t="shared" si="7"/>
        <v/>
      </c>
      <c r="V23" s="201" t="str">
        <f t="shared" si="8"/>
        <v/>
      </c>
    </row>
    <row r="24" spans="1:22" hidden="1">
      <c r="A24" s="172"/>
      <c r="B24" s="173" t="s">
        <v>1047</v>
      </c>
      <c r="C24" s="174"/>
      <c r="D24" s="175"/>
      <c r="E24" s="164"/>
      <c r="F24" s="199" t="str">
        <f t="shared" si="0"/>
        <v/>
      </c>
      <c r="G24" s="176"/>
      <c r="H24" s="200" t="str">
        <f t="shared" si="1"/>
        <v/>
      </c>
      <c r="I24" s="177"/>
      <c r="J24" s="201" t="str">
        <f t="shared" si="2"/>
        <v/>
      </c>
      <c r="L24" s="200" t="str">
        <f t="shared" si="3"/>
        <v/>
      </c>
      <c r="N24" s="201" t="str">
        <f t="shared" si="4"/>
        <v/>
      </c>
      <c r="P24" s="200" t="str">
        <f t="shared" si="5"/>
        <v/>
      </c>
      <c r="R24" s="201" t="str">
        <f t="shared" si="6"/>
        <v/>
      </c>
      <c r="T24" s="202" t="str">
        <f t="shared" si="7"/>
        <v/>
      </c>
      <c r="V24" s="201" t="str">
        <f t="shared" si="8"/>
        <v/>
      </c>
    </row>
    <row r="25" spans="1:22" hidden="1">
      <c r="A25" s="172"/>
      <c r="B25" s="173" t="s">
        <v>1048</v>
      </c>
      <c r="C25" s="174"/>
      <c r="D25" s="175"/>
      <c r="E25" s="164"/>
      <c r="F25" s="199" t="str">
        <f t="shared" si="0"/>
        <v/>
      </c>
      <c r="G25" s="176"/>
      <c r="H25" s="200" t="str">
        <f t="shared" si="1"/>
        <v/>
      </c>
      <c r="I25" s="177"/>
      <c r="J25" s="201" t="str">
        <f t="shared" si="2"/>
        <v/>
      </c>
      <c r="L25" s="200" t="str">
        <f t="shared" si="3"/>
        <v/>
      </c>
      <c r="N25" s="201" t="str">
        <f t="shared" si="4"/>
        <v/>
      </c>
      <c r="P25" s="200" t="str">
        <f t="shared" si="5"/>
        <v/>
      </c>
      <c r="R25" s="201" t="str">
        <f t="shared" si="6"/>
        <v/>
      </c>
      <c r="T25" s="202" t="str">
        <f t="shared" si="7"/>
        <v/>
      </c>
      <c r="V25" s="201" t="str">
        <f t="shared" si="8"/>
        <v/>
      </c>
    </row>
    <row r="26" spans="1:22" hidden="1">
      <c r="A26" s="172"/>
      <c r="B26" s="173" t="s">
        <v>1049</v>
      </c>
      <c r="C26" s="174"/>
      <c r="D26" s="175"/>
      <c r="E26" s="164"/>
      <c r="F26" s="199" t="str">
        <f t="shared" si="0"/>
        <v/>
      </c>
      <c r="G26" s="176"/>
      <c r="H26" s="200" t="str">
        <f t="shared" si="1"/>
        <v/>
      </c>
      <c r="I26" s="177"/>
      <c r="J26" s="201" t="str">
        <f t="shared" si="2"/>
        <v/>
      </c>
      <c r="L26" s="200" t="str">
        <f t="shared" si="3"/>
        <v/>
      </c>
      <c r="N26" s="201" t="str">
        <f t="shared" si="4"/>
        <v/>
      </c>
      <c r="P26" s="200" t="str">
        <f t="shared" si="5"/>
        <v/>
      </c>
      <c r="R26" s="201" t="str">
        <f t="shared" si="6"/>
        <v/>
      </c>
      <c r="T26" s="202" t="str">
        <f t="shared" si="7"/>
        <v/>
      </c>
      <c r="V26" s="201" t="str">
        <f t="shared" si="8"/>
        <v/>
      </c>
    </row>
    <row r="27" spans="1:22" hidden="1">
      <c r="A27" s="172"/>
      <c r="B27" s="173" t="s">
        <v>1050</v>
      </c>
      <c r="C27" s="174"/>
      <c r="D27" s="175"/>
      <c r="E27" s="164"/>
      <c r="F27" s="199" t="str">
        <f t="shared" si="0"/>
        <v/>
      </c>
      <c r="G27" s="176"/>
      <c r="H27" s="200" t="str">
        <f t="shared" si="1"/>
        <v/>
      </c>
      <c r="I27" s="177"/>
      <c r="J27" s="201" t="str">
        <f t="shared" si="2"/>
        <v/>
      </c>
      <c r="L27" s="200" t="str">
        <f t="shared" si="3"/>
        <v/>
      </c>
      <c r="N27" s="201" t="str">
        <f t="shared" si="4"/>
        <v/>
      </c>
      <c r="P27" s="200" t="str">
        <f t="shared" si="5"/>
        <v/>
      </c>
      <c r="R27" s="201" t="str">
        <f t="shared" si="6"/>
        <v/>
      </c>
      <c r="T27" s="202" t="str">
        <f t="shared" si="7"/>
        <v/>
      </c>
      <c r="V27" s="201" t="str">
        <f t="shared" si="8"/>
        <v/>
      </c>
    </row>
    <row r="28" spans="1:22" hidden="1">
      <c r="A28" s="172"/>
      <c r="B28" s="173" t="s">
        <v>1051</v>
      </c>
      <c r="C28" s="174"/>
      <c r="D28" s="175"/>
      <c r="E28" s="164"/>
      <c r="F28" s="199" t="str">
        <f t="shared" si="0"/>
        <v/>
      </c>
      <c r="G28" s="176"/>
      <c r="H28" s="200" t="str">
        <f t="shared" si="1"/>
        <v/>
      </c>
      <c r="I28" s="177"/>
      <c r="J28" s="201" t="str">
        <f t="shared" si="2"/>
        <v/>
      </c>
      <c r="L28" s="200" t="str">
        <f t="shared" si="3"/>
        <v/>
      </c>
      <c r="N28" s="201" t="str">
        <f t="shared" si="4"/>
        <v/>
      </c>
      <c r="P28" s="200" t="str">
        <f t="shared" si="5"/>
        <v/>
      </c>
      <c r="R28" s="201" t="str">
        <f t="shared" si="6"/>
        <v/>
      </c>
      <c r="T28" s="202" t="str">
        <f t="shared" si="7"/>
        <v/>
      </c>
      <c r="V28" s="201" t="str">
        <f t="shared" si="8"/>
        <v/>
      </c>
    </row>
    <row r="29" spans="1:22" hidden="1">
      <c r="A29" s="172"/>
      <c r="B29" s="173" t="s">
        <v>1052</v>
      </c>
      <c r="C29" s="174"/>
      <c r="D29" s="175"/>
      <c r="E29" s="164"/>
      <c r="F29" s="199" t="str">
        <f t="shared" si="0"/>
        <v/>
      </c>
      <c r="G29" s="176"/>
      <c r="H29" s="200" t="str">
        <f t="shared" si="1"/>
        <v/>
      </c>
      <c r="I29" s="177"/>
      <c r="J29" s="201" t="str">
        <f t="shared" si="2"/>
        <v/>
      </c>
      <c r="L29" s="200" t="str">
        <f t="shared" si="3"/>
        <v/>
      </c>
      <c r="N29" s="201" t="str">
        <f t="shared" si="4"/>
        <v/>
      </c>
      <c r="P29" s="200" t="str">
        <f t="shared" si="5"/>
        <v/>
      </c>
      <c r="R29" s="201" t="str">
        <f t="shared" si="6"/>
        <v/>
      </c>
      <c r="T29" s="202" t="str">
        <f t="shared" si="7"/>
        <v/>
      </c>
      <c r="V29" s="201" t="str">
        <f t="shared" si="8"/>
        <v/>
      </c>
    </row>
    <row r="30" spans="1:22" hidden="1">
      <c r="A30" s="172"/>
      <c r="B30" s="173" t="s">
        <v>1053</v>
      </c>
      <c r="C30" s="174"/>
      <c r="D30" s="175"/>
      <c r="E30" s="164"/>
      <c r="F30" s="199" t="str">
        <f t="shared" si="0"/>
        <v/>
      </c>
      <c r="G30" s="176"/>
      <c r="H30" s="200" t="str">
        <f t="shared" si="1"/>
        <v/>
      </c>
      <c r="I30" s="177"/>
      <c r="J30" s="201" t="str">
        <f t="shared" si="2"/>
        <v/>
      </c>
      <c r="L30" s="200" t="str">
        <f t="shared" si="3"/>
        <v/>
      </c>
      <c r="N30" s="201" t="str">
        <f t="shared" si="4"/>
        <v/>
      </c>
      <c r="P30" s="200" t="str">
        <f t="shared" si="5"/>
        <v/>
      </c>
      <c r="R30" s="201" t="str">
        <f t="shared" si="6"/>
        <v/>
      </c>
      <c r="T30" s="202" t="str">
        <f t="shared" si="7"/>
        <v/>
      </c>
      <c r="V30" s="201" t="str">
        <f t="shared" si="8"/>
        <v/>
      </c>
    </row>
    <row r="31" spans="1:22" hidden="1">
      <c r="A31" s="172"/>
      <c r="B31" s="173" t="s">
        <v>1054</v>
      </c>
      <c r="C31" s="174"/>
      <c r="D31" s="175"/>
      <c r="E31" s="164"/>
      <c r="F31" s="199" t="str">
        <f t="shared" si="0"/>
        <v/>
      </c>
      <c r="G31" s="176"/>
      <c r="H31" s="200" t="str">
        <f t="shared" si="1"/>
        <v/>
      </c>
      <c r="I31" s="177"/>
      <c r="J31" s="201" t="str">
        <f t="shared" si="2"/>
        <v/>
      </c>
      <c r="L31" s="200" t="str">
        <f t="shared" si="3"/>
        <v/>
      </c>
      <c r="N31" s="201" t="str">
        <f t="shared" si="4"/>
        <v/>
      </c>
      <c r="P31" s="200" t="str">
        <f t="shared" si="5"/>
        <v/>
      </c>
      <c r="R31" s="201" t="str">
        <f t="shared" si="6"/>
        <v/>
      </c>
      <c r="T31" s="202" t="str">
        <f t="shared" si="7"/>
        <v/>
      </c>
      <c r="V31" s="201" t="str">
        <f t="shared" si="8"/>
        <v/>
      </c>
    </row>
    <row r="32" spans="1:22" hidden="1">
      <c r="A32" s="172"/>
      <c r="B32" s="173" t="s">
        <v>1055</v>
      </c>
      <c r="C32" s="174"/>
      <c r="D32" s="175"/>
      <c r="E32" s="164"/>
      <c r="F32" s="199" t="str">
        <f t="shared" si="0"/>
        <v/>
      </c>
      <c r="G32" s="176"/>
      <c r="H32" s="200" t="str">
        <f t="shared" si="1"/>
        <v/>
      </c>
      <c r="I32" s="177">
        <v>100</v>
      </c>
      <c r="J32" s="201" t="str">
        <f t="shared" si="2"/>
        <v/>
      </c>
      <c r="L32" s="200" t="str">
        <f t="shared" si="3"/>
        <v/>
      </c>
      <c r="N32" s="201" t="str">
        <f t="shared" si="4"/>
        <v/>
      </c>
      <c r="P32" s="200" t="str">
        <f t="shared" si="5"/>
        <v/>
      </c>
      <c r="R32" s="201" t="str">
        <f t="shared" si="6"/>
        <v/>
      </c>
      <c r="T32" s="202" t="str">
        <f t="shared" si="7"/>
        <v/>
      </c>
      <c r="V32" s="201" t="str">
        <f t="shared" si="8"/>
        <v/>
      </c>
    </row>
    <row r="33" spans="1:22" hidden="1">
      <c r="A33" s="172"/>
      <c r="B33" s="173" t="s">
        <v>1056</v>
      </c>
      <c r="C33" s="174"/>
      <c r="D33" s="175"/>
      <c r="E33" s="164"/>
      <c r="F33" s="199" t="str">
        <f t="shared" si="0"/>
        <v/>
      </c>
      <c r="G33" s="176"/>
      <c r="H33" s="200" t="str">
        <f t="shared" si="1"/>
        <v/>
      </c>
      <c r="I33" s="177"/>
      <c r="J33" s="201" t="str">
        <f t="shared" si="2"/>
        <v/>
      </c>
      <c r="L33" s="200" t="str">
        <f t="shared" si="3"/>
        <v/>
      </c>
      <c r="N33" s="201" t="str">
        <f t="shared" si="4"/>
        <v/>
      </c>
      <c r="P33" s="200" t="str">
        <f t="shared" si="5"/>
        <v/>
      </c>
      <c r="R33" s="201" t="str">
        <f t="shared" si="6"/>
        <v/>
      </c>
      <c r="T33" s="202" t="str">
        <f t="shared" si="7"/>
        <v/>
      </c>
      <c r="V33" s="201" t="str">
        <f t="shared" si="8"/>
        <v/>
      </c>
    </row>
    <row r="34" spans="1:22" hidden="1">
      <c r="A34" s="172"/>
      <c r="B34" s="173" t="s">
        <v>1057</v>
      </c>
      <c r="C34" s="174"/>
      <c r="D34" s="175"/>
      <c r="E34" s="164"/>
      <c r="F34" s="199" t="str">
        <f t="shared" si="0"/>
        <v/>
      </c>
      <c r="G34" s="176"/>
      <c r="H34" s="200" t="str">
        <f t="shared" si="1"/>
        <v/>
      </c>
      <c r="I34" s="177"/>
      <c r="J34" s="201" t="str">
        <f t="shared" si="2"/>
        <v/>
      </c>
      <c r="L34" s="200" t="str">
        <f t="shared" si="3"/>
        <v/>
      </c>
      <c r="N34" s="201" t="str">
        <f t="shared" si="4"/>
        <v/>
      </c>
      <c r="P34" s="200" t="str">
        <f t="shared" si="5"/>
        <v/>
      </c>
      <c r="R34" s="201" t="str">
        <f t="shared" si="6"/>
        <v/>
      </c>
      <c r="T34" s="202" t="str">
        <f t="shared" si="7"/>
        <v/>
      </c>
      <c r="V34" s="201" t="str">
        <f t="shared" si="8"/>
        <v/>
      </c>
    </row>
    <row r="35" spans="1:22" hidden="1">
      <c r="A35" s="172"/>
      <c r="B35" s="173" t="s">
        <v>1058</v>
      </c>
      <c r="C35" s="174"/>
      <c r="D35" s="175"/>
      <c r="E35" s="164"/>
      <c r="F35" s="199" t="str">
        <f t="shared" si="0"/>
        <v/>
      </c>
      <c r="G35" s="176"/>
      <c r="H35" s="200" t="str">
        <f t="shared" si="1"/>
        <v/>
      </c>
      <c r="I35" s="177"/>
      <c r="J35" s="201" t="str">
        <f t="shared" si="2"/>
        <v/>
      </c>
      <c r="L35" s="200" t="str">
        <f t="shared" si="3"/>
        <v/>
      </c>
      <c r="N35" s="201" t="str">
        <f t="shared" si="4"/>
        <v/>
      </c>
      <c r="P35" s="200" t="str">
        <f t="shared" si="5"/>
        <v/>
      </c>
      <c r="R35" s="201" t="str">
        <f t="shared" si="6"/>
        <v/>
      </c>
      <c r="T35" s="202" t="str">
        <f t="shared" si="7"/>
        <v/>
      </c>
      <c r="V35" s="201" t="str">
        <f t="shared" si="8"/>
        <v/>
      </c>
    </row>
    <row r="36" spans="1:22" hidden="1">
      <c r="A36" s="172"/>
      <c r="B36" s="173" t="s">
        <v>1059</v>
      </c>
      <c r="C36" s="174"/>
      <c r="D36" s="175"/>
      <c r="E36" s="164"/>
      <c r="F36" s="199" t="str">
        <f t="shared" si="0"/>
        <v/>
      </c>
      <c r="G36" s="176"/>
      <c r="H36" s="200" t="str">
        <f t="shared" si="1"/>
        <v/>
      </c>
      <c r="I36" s="177"/>
      <c r="J36" s="201" t="str">
        <f t="shared" si="2"/>
        <v/>
      </c>
      <c r="L36" s="200" t="str">
        <f t="shared" si="3"/>
        <v/>
      </c>
      <c r="N36" s="201" t="str">
        <f t="shared" si="4"/>
        <v/>
      </c>
      <c r="P36" s="200" t="str">
        <f t="shared" si="5"/>
        <v/>
      </c>
      <c r="R36" s="201" t="str">
        <f t="shared" si="6"/>
        <v/>
      </c>
      <c r="T36" s="202" t="str">
        <f t="shared" si="7"/>
        <v/>
      </c>
      <c r="V36" s="201" t="str">
        <f t="shared" si="8"/>
        <v/>
      </c>
    </row>
    <row r="37" spans="1:22" hidden="1">
      <c r="A37" s="172"/>
      <c r="B37" s="173" t="s">
        <v>1060</v>
      </c>
      <c r="C37" s="174"/>
      <c r="D37" s="175"/>
      <c r="E37" s="164"/>
      <c r="F37" s="199" t="str">
        <f t="shared" si="0"/>
        <v/>
      </c>
      <c r="G37" s="176"/>
      <c r="H37" s="200" t="str">
        <f t="shared" si="1"/>
        <v/>
      </c>
      <c r="I37" s="177"/>
      <c r="J37" s="201" t="str">
        <f t="shared" si="2"/>
        <v/>
      </c>
      <c r="L37" s="200" t="str">
        <f t="shared" si="3"/>
        <v/>
      </c>
      <c r="N37" s="201" t="str">
        <f t="shared" si="4"/>
        <v/>
      </c>
      <c r="P37" s="200" t="str">
        <f t="shared" si="5"/>
        <v/>
      </c>
      <c r="R37" s="201" t="str">
        <f t="shared" si="6"/>
        <v/>
      </c>
      <c r="T37" s="202" t="str">
        <f t="shared" si="7"/>
        <v/>
      </c>
      <c r="V37" s="201" t="str">
        <f t="shared" si="8"/>
        <v/>
      </c>
    </row>
    <row r="38" spans="1:22" hidden="1">
      <c r="A38" s="172"/>
      <c r="B38" s="173" t="s">
        <v>1061</v>
      </c>
      <c r="C38" s="174"/>
      <c r="D38" s="175"/>
      <c r="E38" s="164"/>
      <c r="F38" s="199" t="str">
        <f t="shared" si="0"/>
        <v/>
      </c>
      <c r="G38" s="176"/>
      <c r="H38" s="200" t="str">
        <f t="shared" si="1"/>
        <v/>
      </c>
      <c r="I38" s="177"/>
      <c r="J38" s="201" t="str">
        <f t="shared" si="2"/>
        <v/>
      </c>
      <c r="L38" s="200" t="str">
        <f t="shared" si="3"/>
        <v/>
      </c>
      <c r="N38" s="201" t="str">
        <f t="shared" si="4"/>
        <v/>
      </c>
      <c r="P38" s="200" t="str">
        <f t="shared" si="5"/>
        <v/>
      </c>
      <c r="R38" s="201" t="str">
        <f t="shared" si="6"/>
        <v/>
      </c>
      <c r="T38" s="202" t="str">
        <f t="shared" si="7"/>
        <v/>
      </c>
      <c r="V38" s="201" t="str">
        <f t="shared" si="8"/>
        <v/>
      </c>
    </row>
    <row r="39" spans="1:22" hidden="1">
      <c r="A39" s="172"/>
      <c r="B39" s="173" t="s">
        <v>1062</v>
      </c>
      <c r="C39" s="174"/>
      <c r="D39" s="175"/>
      <c r="E39" s="164"/>
      <c r="F39" s="199" t="str">
        <f t="shared" si="0"/>
        <v/>
      </c>
      <c r="G39" s="176"/>
      <c r="H39" s="200" t="str">
        <f t="shared" si="1"/>
        <v/>
      </c>
      <c r="I39" s="177"/>
      <c r="J39" s="201" t="str">
        <f t="shared" si="2"/>
        <v/>
      </c>
      <c r="L39" s="200" t="str">
        <f t="shared" si="3"/>
        <v/>
      </c>
      <c r="N39" s="201" t="str">
        <f t="shared" si="4"/>
        <v/>
      </c>
      <c r="P39" s="200" t="str">
        <f t="shared" si="5"/>
        <v/>
      </c>
      <c r="R39" s="201" t="str">
        <f t="shared" si="6"/>
        <v/>
      </c>
      <c r="T39" s="202" t="str">
        <f t="shared" si="7"/>
        <v/>
      </c>
      <c r="V39" s="201" t="str">
        <f t="shared" si="8"/>
        <v/>
      </c>
    </row>
    <row r="40" spans="1:22" hidden="1">
      <c r="A40" s="172"/>
      <c r="B40" s="173" t="s">
        <v>1063</v>
      </c>
      <c r="C40" s="174"/>
      <c r="D40" s="175"/>
      <c r="E40" s="164"/>
      <c r="F40" s="199" t="str">
        <f t="shared" si="0"/>
        <v/>
      </c>
      <c r="G40" s="176"/>
      <c r="H40" s="200" t="str">
        <f t="shared" si="1"/>
        <v/>
      </c>
      <c r="I40" s="177"/>
      <c r="J40" s="201" t="str">
        <f t="shared" si="2"/>
        <v/>
      </c>
      <c r="L40" s="200" t="str">
        <f t="shared" si="3"/>
        <v/>
      </c>
      <c r="N40" s="201" t="str">
        <f t="shared" si="4"/>
        <v/>
      </c>
      <c r="P40" s="200" t="str">
        <f t="shared" si="5"/>
        <v/>
      </c>
      <c r="R40" s="201" t="str">
        <f t="shared" si="6"/>
        <v/>
      </c>
      <c r="T40" s="202" t="str">
        <f t="shared" si="7"/>
        <v/>
      </c>
      <c r="V40" s="201" t="str">
        <f t="shared" si="8"/>
        <v/>
      </c>
    </row>
    <row r="41" spans="1:22" hidden="1">
      <c r="A41" s="172"/>
      <c r="B41" s="173" t="s">
        <v>1064</v>
      </c>
      <c r="C41" s="174"/>
      <c r="D41" s="175"/>
      <c r="E41" s="164"/>
      <c r="F41" s="199" t="str">
        <f t="shared" si="0"/>
        <v/>
      </c>
      <c r="G41" s="176"/>
      <c r="H41" s="200" t="str">
        <f t="shared" si="1"/>
        <v/>
      </c>
      <c r="I41" s="177"/>
      <c r="J41" s="201" t="str">
        <f t="shared" si="2"/>
        <v/>
      </c>
      <c r="L41" s="200" t="str">
        <f t="shared" si="3"/>
        <v/>
      </c>
      <c r="N41" s="201" t="str">
        <f t="shared" si="4"/>
        <v/>
      </c>
      <c r="P41" s="200" t="str">
        <f t="shared" si="5"/>
        <v/>
      </c>
      <c r="R41" s="201" t="str">
        <f t="shared" si="6"/>
        <v/>
      </c>
      <c r="T41" s="202" t="str">
        <f t="shared" si="7"/>
        <v/>
      </c>
      <c r="V41" s="201" t="str">
        <f t="shared" si="8"/>
        <v/>
      </c>
    </row>
    <row r="42" spans="1:22" hidden="1">
      <c r="A42" s="172"/>
      <c r="B42" s="173" t="s">
        <v>1065</v>
      </c>
      <c r="C42" s="174"/>
      <c r="D42" s="175"/>
      <c r="E42" s="164"/>
      <c r="F42" s="199" t="str">
        <f t="shared" si="0"/>
        <v/>
      </c>
      <c r="G42" s="176"/>
      <c r="H42" s="200" t="str">
        <f t="shared" si="1"/>
        <v/>
      </c>
      <c r="I42" s="177"/>
      <c r="J42" s="201" t="str">
        <f t="shared" si="2"/>
        <v/>
      </c>
      <c r="L42" s="200" t="str">
        <f t="shared" si="3"/>
        <v/>
      </c>
      <c r="N42" s="201" t="str">
        <f t="shared" si="4"/>
        <v/>
      </c>
      <c r="P42" s="200" t="str">
        <f t="shared" si="5"/>
        <v/>
      </c>
      <c r="R42" s="201" t="str">
        <f t="shared" si="6"/>
        <v/>
      </c>
      <c r="T42" s="202" t="str">
        <f t="shared" si="7"/>
        <v/>
      </c>
      <c r="V42" s="201" t="str">
        <f t="shared" si="8"/>
        <v/>
      </c>
    </row>
    <row r="43" spans="1:22" hidden="1">
      <c r="A43" s="172"/>
      <c r="B43" s="173" t="s">
        <v>1066</v>
      </c>
      <c r="C43" s="174"/>
      <c r="D43" s="175"/>
      <c r="E43" s="164"/>
      <c r="F43" s="199" t="str">
        <f t="shared" ref="F43:F74" si="9">IF($F$9="*",IF(E43&gt;0,"*",""),"")</f>
        <v/>
      </c>
      <c r="G43" s="176"/>
      <c r="H43" s="200" t="str">
        <f t="shared" ref="H43:H74" si="10">IF($H$9="*",IF(G43&gt;0,"*",""),"")</f>
        <v/>
      </c>
      <c r="I43" s="177"/>
      <c r="J43" s="201" t="str">
        <f t="shared" si="2"/>
        <v/>
      </c>
      <c r="L43" s="200" t="str">
        <f t="shared" si="3"/>
        <v/>
      </c>
      <c r="N43" s="201" t="str">
        <f t="shared" si="4"/>
        <v/>
      </c>
      <c r="P43" s="200" t="str">
        <f t="shared" si="5"/>
        <v/>
      </c>
      <c r="R43" s="201" t="str">
        <f t="shared" si="6"/>
        <v/>
      </c>
      <c r="T43" s="202" t="str">
        <f t="shared" si="7"/>
        <v/>
      </c>
      <c r="V43" s="201" t="str">
        <f t="shared" si="8"/>
        <v/>
      </c>
    </row>
    <row r="44" spans="1:22" hidden="1">
      <c r="A44" s="172"/>
      <c r="B44" s="173" t="s">
        <v>1067</v>
      </c>
      <c r="C44" s="174"/>
      <c r="D44" s="175"/>
      <c r="E44" s="164"/>
      <c r="F44" s="199" t="str">
        <f t="shared" si="9"/>
        <v/>
      </c>
      <c r="G44" s="176"/>
      <c r="H44" s="200" t="str">
        <f t="shared" si="10"/>
        <v/>
      </c>
      <c r="I44" s="177"/>
      <c r="J44" s="201" t="str">
        <f t="shared" si="2"/>
        <v/>
      </c>
      <c r="L44" s="200" t="str">
        <f t="shared" si="3"/>
        <v/>
      </c>
      <c r="N44" s="201" t="str">
        <f t="shared" si="4"/>
        <v/>
      </c>
      <c r="P44" s="200" t="str">
        <f t="shared" si="5"/>
        <v/>
      </c>
      <c r="R44" s="201" t="str">
        <f t="shared" si="6"/>
        <v/>
      </c>
      <c r="T44" s="202" t="str">
        <f t="shared" si="7"/>
        <v/>
      </c>
      <c r="V44" s="201" t="str">
        <f t="shared" si="8"/>
        <v/>
      </c>
    </row>
    <row r="45" spans="1:22" hidden="1">
      <c r="A45" s="172"/>
      <c r="B45" s="173" t="s">
        <v>1068</v>
      </c>
      <c r="C45" s="174"/>
      <c r="D45" s="175"/>
      <c r="E45" s="164"/>
      <c r="F45" s="199" t="str">
        <f t="shared" si="9"/>
        <v/>
      </c>
      <c r="G45" s="176"/>
      <c r="H45" s="200" t="str">
        <f t="shared" si="10"/>
        <v/>
      </c>
      <c r="I45" s="177"/>
      <c r="J45" s="201" t="str">
        <f t="shared" si="2"/>
        <v/>
      </c>
      <c r="L45" s="200" t="str">
        <f t="shared" si="3"/>
        <v/>
      </c>
      <c r="N45" s="201" t="str">
        <f t="shared" si="4"/>
        <v/>
      </c>
      <c r="P45" s="200" t="str">
        <f t="shared" si="5"/>
        <v/>
      </c>
      <c r="R45" s="201" t="str">
        <f t="shared" si="6"/>
        <v/>
      </c>
      <c r="T45" s="202" t="str">
        <f t="shared" si="7"/>
        <v/>
      </c>
      <c r="V45" s="201" t="str">
        <f t="shared" si="8"/>
        <v/>
      </c>
    </row>
    <row r="46" spans="1:22" hidden="1">
      <c r="A46" s="172"/>
      <c r="B46" s="173" t="s">
        <v>1069</v>
      </c>
      <c r="C46" s="174"/>
      <c r="D46" s="175"/>
      <c r="E46" s="164"/>
      <c r="F46" s="199" t="str">
        <f t="shared" si="9"/>
        <v/>
      </c>
      <c r="G46" s="176"/>
      <c r="H46" s="200" t="str">
        <f t="shared" si="10"/>
        <v/>
      </c>
      <c r="I46" s="177"/>
      <c r="J46" s="201" t="str">
        <f t="shared" si="2"/>
        <v/>
      </c>
      <c r="L46" s="200" t="str">
        <f t="shared" si="3"/>
        <v/>
      </c>
      <c r="N46" s="201" t="str">
        <f t="shared" si="4"/>
        <v/>
      </c>
      <c r="P46" s="200" t="str">
        <f t="shared" si="5"/>
        <v/>
      </c>
      <c r="R46" s="201" t="str">
        <f t="shared" si="6"/>
        <v/>
      </c>
      <c r="T46" s="202" t="str">
        <f t="shared" si="7"/>
        <v/>
      </c>
      <c r="V46" s="201" t="str">
        <f t="shared" si="8"/>
        <v/>
      </c>
    </row>
    <row r="47" spans="1:22" hidden="1">
      <c r="A47" s="172"/>
      <c r="B47" s="173" t="s">
        <v>1070</v>
      </c>
      <c r="C47" s="174"/>
      <c r="D47" s="175"/>
      <c r="E47" s="164"/>
      <c r="F47" s="199" t="str">
        <f t="shared" si="9"/>
        <v/>
      </c>
      <c r="G47" s="176"/>
      <c r="H47" s="200" t="str">
        <f t="shared" si="10"/>
        <v/>
      </c>
      <c r="I47" s="177"/>
      <c r="J47" s="201" t="str">
        <f t="shared" si="2"/>
        <v/>
      </c>
      <c r="L47" s="200" t="str">
        <f t="shared" si="3"/>
        <v/>
      </c>
      <c r="N47" s="201" t="str">
        <f t="shared" si="4"/>
        <v/>
      </c>
      <c r="P47" s="200" t="str">
        <f t="shared" si="5"/>
        <v/>
      </c>
      <c r="R47" s="201" t="str">
        <f t="shared" si="6"/>
        <v/>
      </c>
      <c r="T47" s="202" t="str">
        <f t="shared" si="7"/>
        <v/>
      </c>
      <c r="V47" s="201" t="str">
        <f t="shared" si="8"/>
        <v/>
      </c>
    </row>
    <row r="48" spans="1:22" hidden="1">
      <c r="A48" s="172"/>
      <c r="B48" s="173" t="s">
        <v>1071</v>
      </c>
      <c r="C48" s="174"/>
      <c r="D48" s="175"/>
      <c r="E48" s="164"/>
      <c r="F48" s="199" t="str">
        <f t="shared" si="9"/>
        <v/>
      </c>
      <c r="G48" s="176"/>
      <c r="H48" s="200" t="str">
        <f t="shared" si="10"/>
        <v/>
      </c>
      <c r="I48" s="177"/>
      <c r="J48" s="201" t="str">
        <f t="shared" si="2"/>
        <v/>
      </c>
      <c r="L48" s="200" t="str">
        <f t="shared" si="3"/>
        <v/>
      </c>
      <c r="N48" s="201" t="str">
        <f t="shared" si="4"/>
        <v/>
      </c>
      <c r="P48" s="200" t="str">
        <f t="shared" si="5"/>
        <v/>
      </c>
      <c r="R48" s="201" t="str">
        <f t="shared" si="6"/>
        <v/>
      </c>
      <c r="T48" s="202" t="str">
        <f t="shared" si="7"/>
        <v/>
      </c>
      <c r="V48" s="201" t="str">
        <f t="shared" si="8"/>
        <v/>
      </c>
    </row>
    <row r="49" spans="1:22" hidden="1">
      <c r="A49" s="172"/>
      <c r="B49" s="173" t="s">
        <v>1072</v>
      </c>
      <c r="C49" s="174"/>
      <c r="D49" s="175"/>
      <c r="E49" s="164"/>
      <c r="F49" s="199" t="str">
        <f t="shared" si="9"/>
        <v/>
      </c>
      <c r="G49" s="176"/>
      <c r="H49" s="200" t="str">
        <f t="shared" si="10"/>
        <v/>
      </c>
      <c r="I49" s="177"/>
      <c r="J49" s="201" t="str">
        <f t="shared" si="2"/>
        <v/>
      </c>
      <c r="L49" s="200" t="str">
        <f t="shared" si="3"/>
        <v/>
      </c>
      <c r="N49" s="201" t="str">
        <f t="shared" si="4"/>
        <v/>
      </c>
      <c r="P49" s="200" t="str">
        <f t="shared" si="5"/>
        <v/>
      </c>
      <c r="R49" s="201" t="str">
        <f t="shared" si="6"/>
        <v/>
      </c>
      <c r="T49" s="202" t="str">
        <f t="shared" si="7"/>
        <v/>
      </c>
      <c r="V49" s="201" t="str">
        <f t="shared" si="8"/>
        <v/>
      </c>
    </row>
    <row r="50" spans="1:22" hidden="1">
      <c r="A50" s="172"/>
      <c r="B50" s="173" t="s">
        <v>1073</v>
      </c>
      <c r="C50" s="174"/>
      <c r="D50" s="175"/>
      <c r="E50" s="164"/>
      <c r="F50" s="199" t="str">
        <f t="shared" si="9"/>
        <v/>
      </c>
      <c r="G50" s="176"/>
      <c r="H50" s="200" t="str">
        <f t="shared" si="10"/>
        <v/>
      </c>
      <c r="I50" s="177"/>
      <c r="J50" s="201" t="str">
        <f t="shared" si="2"/>
        <v/>
      </c>
      <c r="L50" s="200" t="str">
        <f t="shared" si="3"/>
        <v/>
      </c>
      <c r="N50" s="201" t="str">
        <f t="shared" si="4"/>
        <v/>
      </c>
      <c r="P50" s="200" t="str">
        <f t="shared" si="5"/>
        <v/>
      </c>
      <c r="R50" s="201" t="str">
        <f t="shared" si="6"/>
        <v/>
      </c>
      <c r="T50" s="202" t="str">
        <f t="shared" si="7"/>
        <v/>
      </c>
      <c r="V50" s="201" t="str">
        <f t="shared" si="8"/>
        <v/>
      </c>
    </row>
    <row r="51" spans="1:22" hidden="1">
      <c r="A51" s="172"/>
      <c r="B51" s="173" t="s">
        <v>1074</v>
      </c>
      <c r="C51" s="174"/>
      <c r="D51" s="175"/>
      <c r="E51" s="164"/>
      <c r="F51" s="199" t="str">
        <f t="shared" si="9"/>
        <v/>
      </c>
      <c r="G51" s="176"/>
      <c r="H51" s="200" t="str">
        <f t="shared" si="10"/>
        <v/>
      </c>
      <c r="I51" s="177"/>
      <c r="J51" s="201" t="str">
        <f t="shared" si="2"/>
        <v/>
      </c>
      <c r="L51" s="200" t="str">
        <f t="shared" si="3"/>
        <v/>
      </c>
      <c r="N51" s="201" t="str">
        <f t="shared" si="4"/>
        <v/>
      </c>
      <c r="P51" s="200" t="str">
        <f t="shared" si="5"/>
        <v/>
      </c>
      <c r="R51" s="201" t="str">
        <f t="shared" si="6"/>
        <v/>
      </c>
      <c r="T51" s="202" t="str">
        <f t="shared" si="7"/>
        <v/>
      </c>
      <c r="V51" s="201" t="str">
        <f t="shared" si="8"/>
        <v/>
      </c>
    </row>
    <row r="52" spans="1:22" hidden="1">
      <c r="A52" s="172"/>
      <c r="B52" s="173" t="s">
        <v>1075</v>
      </c>
      <c r="C52" s="174"/>
      <c r="D52" s="175"/>
      <c r="E52" s="164"/>
      <c r="F52" s="199" t="str">
        <f t="shared" si="9"/>
        <v/>
      </c>
      <c r="G52" s="176"/>
      <c r="H52" s="200" t="str">
        <f t="shared" si="10"/>
        <v/>
      </c>
      <c r="I52" s="177"/>
      <c r="J52" s="201" t="str">
        <f t="shared" si="2"/>
        <v/>
      </c>
      <c r="L52" s="200" t="str">
        <f t="shared" si="3"/>
        <v/>
      </c>
      <c r="N52" s="201" t="str">
        <f t="shared" si="4"/>
        <v/>
      </c>
      <c r="P52" s="200" t="str">
        <f t="shared" si="5"/>
        <v/>
      </c>
      <c r="R52" s="201" t="str">
        <f t="shared" si="6"/>
        <v/>
      </c>
      <c r="T52" s="202" t="str">
        <f t="shared" si="7"/>
        <v/>
      </c>
      <c r="V52" s="201" t="str">
        <f t="shared" si="8"/>
        <v/>
      </c>
    </row>
    <row r="53" spans="1:22" hidden="1">
      <c r="A53" s="172"/>
      <c r="B53" s="173" t="s">
        <v>1076</v>
      </c>
      <c r="C53" s="174"/>
      <c r="D53" s="175"/>
      <c r="E53" s="164"/>
      <c r="F53" s="199" t="str">
        <f t="shared" si="9"/>
        <v/>
      </c>
      <c r="G53" s="176"/>
      <c r="H53" s="200" t="str">
        <f t="shared" si="10"/>
        <v/>
      </c>
      <c r="I53" s="177"/>
      <c r="J53" s="201" t="str">
        <f t="shared" si="2"/>
        <v/>
      </c>
      <c r="L53" s="200" t="str">
        <f t="shared" si="3"/>
        <v/>
      </c>
      <c r="N53" s="201" t="str">
        <f t="shared" si="4"/>
        <v/>
      </c>
      <c r="P53" s="200" t="str">
        <f t="shared" si="5"/>
        <v/>
      </c>
      <c r="R53" s="201" t="str">
        <f t="shared" si="6"/>
        <v/>
      </c>
      <c r="T53" s="202" t="str">
        <f t="shared" si="7"/>
        <v/>
      </c>
      <c r="V53" s="201" t="str">
        <f t="shared" si="8"/>
        <v/>
      </c>
    </row>
    <row r="54" spans="1:22" hidden="1">
      <c r="A54" s="172"/>
      <c r="B54" s="173" t="s">
        <v>1077</v>
      </c>
      <c r="C54" s="174"/>
      <c r="D54" s="175"/>
      <c r="E54" s="164"/>
      <c r="F54" s="199" t="str">
        <f t="shared" si="9"/>
        <v/>
      </c>
      <c r="G54" s="176"/>
      <c r="H54" s="200" t="str">
        <f t="shared" si="10"/>
        <v/>
      </c>
      <c r="I54" s="177"/>
      <c r="J54" s="201" t="str">
        <f t="shared" si="2"/>
        <v/>
      </c>
      <c r="L54" s="200" t="str">
        <f t="shared" si="3"/>
        <v/>
      </c>
      <c r="N54" s="201" t="str">
        <f t="shared" si="4"/>
        <v/>
      </c>
      <c r="P54" s="200" t="str">
        <f t="shared" si="5"/>
        <v/>
      </c>
      <c r="R54" s="201" t="str">
        <f t="shared" si="6"/>
        <v/>
      </c>
      <c r="T54" s="202" t="str">
        <f t="shared" si="7"/>
        <v/>
      </c>
      <c r="V54" s="201" t="str">
        <f t="shared" si="8"/>
        <v/>
      </c>
    </row>
    <row r="55" spans="1:22" hidden="1">
      <c r="A55" s="172"/>
      <c r="B55" s="173" t="s">
        <v>1078</v>
      </c>
      <c r="C55" s="174"/>
      <c r="D55" s="175"/>
      <c r="E55" s="164"/>
      <c r="F55" s="199" t="str">
        <f t="shared" si="9"/>
        <v/>
      </c>
      <c r="G55" s="176"/>
      <c r="H55" s="200" t="str">
        <f t="shared" si="10"/>
        <v/>
      </c>
      <c r="I55" s="177"/>
      <c r="J55" s="201" t="str">
        <f t="shared" si="2"/>
        <v/>
      </c>
      <c r="L55" s="200" t="str">
        <f t="shared" si="3"/>
        <v/>
      </c>
      <c r="N55" s="201" t="str">
        <f t="shared" si="4"/>
        <v/>
      </c>
      <c r="P55" s="200" t="str">
        <f t="shared" si="5"/>
        <v/>
      </c>
      <c r="R55" s="201" t="str">
        <f t="shared" si="6"/>
        <v/>
      </c>
      <c r="T55" s="202" t="str">
        <f t="shared" si="7"/>
        <v/>
      </c>
      <c r="V55" s="201" t="str">
        <f t="shared" si="8"/>
        <v/>
      </c>
    </row>
    <row r="56" spans="1:22" hidden="1">
      <c r="A56" s="172"/>
      <c r="B56" s="173" t="s">
        <v>1079</v>
      </c>
      <c r="C56" s="174"/>
      <c r="D56" s="175"/>
      <c r="E56" s="164"/>
      <c r="F56" s="199" t="str">
        <f t="shared" si="9"/>
        <v/>
      </c>
      <c r="G56" s="176"/>
      <c r="H56" s="200" t="str">
        <f t="shared" si="10"/>
        <v/>
      </c>
      <c r="I56" s="177"/>
      <c r="J56" s="201" t="str">
        <f t="shared" si="2"/>
        <v/>
      </c>
      <c r="L56" s="200" t="str">
        <f t="shared" si="3"/>
        <v/>
      </c>
      <c r="N56" s="201" t="str">
        <f t="shared" si="4"/>
        <v/>
      </c>
      <c r="P56" s="200" t="str">
        <f t="shared" si="5"/>
        <v/>
      </c>
      <c r="R56" s="201" t="str">
        <f t="shared" si="6"/>
        <v/>
      </c>
      <c r="T56" s="202" t="str">
        <f t="shared" si="7"/>
        <v/>
      </c>
      <c r="V56" s="201" t="str">
        <f t="shared" si="8"/>
        <v/>
      </c>
    </row>
    <row r="57" spans="1:22" hidden="1">
      <c r="A57" s="172"/>
      <c r="B57" s="173" t="s">
        <v>1080</v>
      </c>
      <c r="C57" s="174"/>
      <c r="D57" s="175"/>
      <c r="E57" s="164"/>
      <c r="F57" s="199" t="str">
        <f t="shared" si="9"/>
        <v/>
      </c>
      <c r="G57" s="176"/>
      <c r="H57" s="200" t="str">
        <f t="shared" si="10"/>
        <v/>
      </c>
      <c r="I57" s="177"/>
      <c r="J57" s="201" t="str">
        <f t="shared" si="2"/>
        <v/>
      </c>
      <c r="L57" s="200" t="str">
        <f t="shared" si="3"/>
        <v/>
      </c>
      <c r="N57" s="201" t="str">
        <f t="shared" si="4"/>
        <v/>
      </c>
      <c r="P57" s="200" t="str">
        <f t="shared" si="5"/>
        <v/>
      </c>
      <c r="R57" s="201" t="str">
        <f t="shared" si="6"/>
        <v/>
      </c>
      <c r="T57" s="202" t="str">
        <f t="shared" si="7"/>
        <v/>
      </c>
      <c r="V57" s="201" t="str">
        <f t="shared" si="8"/>
        <v/>
      </c>
    </row>
    <row r="58" spans="1:22" hidden="1">
      <c r="A58" s="172"/>
      <c r="B58" s="173" t="s">
        <v>1081</v>
      </c>
      <c r="C58" s="174"/>
      <c r="D58" s="175"/>
      <c r="E58" s="164"/>
      <c r="F58" s="199" t="str">
        <f t="shared" si="9"/>
        <v/>
      </c>
      <c r="G58" s="176"/>
      <c r="H58" s="200" t="str">
        <f t="shared" si="10"/>
        <v/>
      </c>
      <c r="I58" s="177"/>
      <c r="J58" s="201" t="str">
        <f t="shared" si="2"/>
        <v/>
      </c>
      <c r="L58" s="200" t="str">
        <f t="shared" si="3"/>
        <v/>
      </c>
      <c r="N58" s="201" t="str">
        <f t="shared" si="4"/>
        <v/>
      </c>
      <c r="P58" s="200" t="str">
        <f t="shared" si="5"/>
        <v/>
      </c>
      <c r="R58" s="201" t="str">
        <f t="shared" si="6"/>
        <v/>
      </c>
      <c r="T58" s="202" t="str">
        <f t="shared" si="7"/>
        <v/>
      </c>
      <c r="V58" s="201" t="str">
        <f t="shared" si="8"/>
        <v/>
      </c>
    </row>
    <row r="59" spans="1:22" hidden="1">
      <c r="A59" s="172"/>
      <c r="B59" s="173" t="s">
        <v>1082</v>
      </c>
      <c r="C59" s="174"/>
      <c r="D59" s="175"/>
      <c r="E59" s="164"/>
      <c r="F59" s="199" t="str">
        <f t="shared" si="9"/>
        <v/>
      </c>
      <c r="G59" s="176"/>
      <c r="H59" s="200" t="str">
        <f t="shared" si="10"/>
        <v/>
      </c>
      <c r="I59" s="177"/>
      <c r="J59" s="201" t="str">
        <f t="shared" si="2"/>
        <v/>
      </c>
      <c r="L59" s="200" t="str">
        <f t="shared" si="3"/>
        <v/>
      </c>
      <c r="N59" s="201" t="str">
        <f t="shared" si="4"/>
        <v/>
      </c>
      <c r="P59" s="200" t="str">
        <f t="shared" si="5"/>
        <v/>
      </c>
      <c r="R59" s="201" t="str">
        <f t="shared" si="6"/>
        <v/>
      </c>
      <c r="T59" s="202" t="str">
        <f t="shared" si="7"/>
        <v/>
      </c>
      <c r="V59" s="201" t="str">
        <f t="shared" si="8"/>
        <v/>
      </c>
    </row>
    <row r="60" spans="1:22" hidden="1">
      <c r="A60" s="172"/>
      <c r="B60" s="173" t="s">
        <v>1083</v>
      </c>
      <c r="C60" s="174"/>
      <c r="D60" s="175"/>
      <c r="E60" s="164"/>
      <c r="F60" s="199" t="str">
        <f t="shared" si="9"/>
        <v/>
      </c>
      <c r="G60" s="176"/>
      <c r="H60" s="200" t="str">
        <f t="shared" si="10"/>
        <v/>
      </c>
      <c r="I60" s="177"/>
      <c r="J60" s="201" t="str">
        <f t="shared" si="2"/>
        <v/>
      </c>
      <c r="L60" s="200" t="str">
        <f t="shared" si="3"/>
        <v/>
      </c>
      <c r="N60" s="201" t="str">
        <f t="shared" si="4"/>
        <v/>
      </c>
      <c r="P60" s="200" t="str">
        <f t="shared" si="5"/>
        <v/>
      </c>
      <c r="R60" s="201" t="str">
        <f t="shared" si="6"/>
        <v/>
      </c>
      <c r="T60" s="202" t="str">
        <f t="shared" si="7"/>
        <v/>
      </c>
      <c r="V60" s="201" t="str">
        <f t="shared" si="8"/>
        <v/>
      </c>
    </row>
    <row r="61" spans="1:22" hidden="1">
      <c r="A61" s="172"/>
      <c r="B61" s="173" t="s">
        <v>1084</v>
      </c>
      <c r="C61" s="174"/>
      <c r="D61" s="175"/>
      <c r="E61" s="164"/>
      <c r="F61" s="199" t="str">
        <f t="shared" si="9"/>
        <v/>
      </c>
      <c r="G61" s="176"/>
      <c r="H61" s="200" t="str">
        <f t="shared" si="10"/>
        <v/>
      </c>
      <c r="I61" s="177"/>
      <c r="J61" s="201" t="str">
        <f t="shared" si="2"/>
        <v/>
      </c>
      <c r="L61" s="200" t="str">
        <f t="shared" si="3"/>
        <v/>
      </c>
      <c r="N61" s="201" t="str">
        <f t="shared" si="4"/>
        <v/>
      </c>
      <c r="P61" s="200" t="str">
        <f t="shared" si="5"/>
        <v/>
      </c>
      <c r="R61" s="201" t="str">
        <f t="shared" si="6"/>
        <v/>
      </c>
      <c r="T61" s="202" t="str">
        <f t="shared" si="7"/>
        <v/>
      </c>
      <c r="V61" s="201" t="str">
        <f t="shared" si="8"/>
        <v/>
      </c>
    </row>
    <row r="62" spans="1:22" hidden="1">
      <c r="A62" s="172"/>
      <c r="B62" s="173" t="s">
        <v>1085</v>
      </c>
      <c r="C62" s="174"/>
      <c r="D62" s="175"/>
      <c r="E62" s="164"/>
      <c r="F62" s="199" t="str">
        <f t="shared" si="9"/>
        <v/>
      </c>
      <c r="G62" s="176"/>
      <c r="H62" s="200" t="str">
        <f t="shared" si="10"/>
        <v/>
      </c>
      <c r="I62" s="177"/>
      <c r="J62" s="201" t="str">
        <f t="shared" si="2"/>
        <v/>
      </c>
      <c r="L62" s="200" t="str">
        <f t="shared" si="3"/>
        <v/>
      </c>
      <c r="N62" s="201" t="str">
        <f t="shared" si="4"/>
        <v/>
      </c>
      <c r="P62" s="200" t="str">
        <f t="shared" si="5"/>
        <v/>
      </c>
      <c r="R62" s="201" t="str">
        <f t="shared" si="6"/>
        <v/>
      </c>
      <c r="T62" s="202" t="str">
        <f t="shared" si="7"/>
        <v/>
      </c>
      <c r="V62" s="201" t="str">
        <f t="shared" si="8"/>
        <v/>
      </c>
    </row>
    <row r="63" spans="1:22" hidden="1">
      <c r="A63" s="172"/>
      <c r="B63" s="173" t="s">
        <v>1086</v>
      </c>
      <c r="C63" s="174"/>
      <c r="D63" s="175"/>
      <c r="E63" s="164"/>
      <c r="F63" s="199" t="str">
        <f t="shared" si="9"/>
        <v/>
      </c>
      <c r="G63" s="176"/>
      <c r="H63" s="200" t="str">
        <f t="shared" si="10"/>
        <v/>
      </c>
      <c r="I63" s="177"/>
      <c r="J63" s="201" t="str">
        <f t="shared" si="2"/>
        <v/>
      </c>
      <c r="L63" s="200" t="str">
        <f t="shared" si="3"/>
        <v/>
      </c>
      <c r="N63" s="201" t="str">
        <f t="shared" si="4"/>
        <v/>
      </c>
      <c r="P63" s="200" t="str">
        <f t="shared" si="5"/>
        <v/>
      </c>
      <c r="R63" s="201" t="str">
        <f t="shared" si="6"/>
        <v/>
      </c>
      <c r="T63" s="202" t="str">
        <f t="shared" si="7"/>
        <v/>
      </c>
      <c r="V63" s="201" t="str">
        <f t="shared" si="8"/>
        <v/>
      </c>
    </row>
    <row r="64" spans="1:22">
      <c r="A64" s="172">
        <v>1</v>
      </c>
      <c r="B64" s="173" t="s">
        <v>1087</v>
      </c>
      <c r="C64" s="174"/>
      <c r="D64" s="175"/>
      <c r="E64" s="164">
        <v>408544</v>
      </c>
      <c r="F64" s="199" t="str">
        <f t="shared" si="9"/>
        <v>*</v>
      </c>
      <c r="G64" s="176"/>
      <c r="H64" s="200" t="str">
        <f t="shared" si="10"/>
        <v/>
      </c>
      <c r="I64" s="177">
        <v>408544</v>
      </c>
      <c r="J64" s="201">
        <v>372736</v>
      </c>
      <c r="K64" s="136">
        <v>1866300</v>
      </c>
      <c r="L64" s="200" t="str">
        <f t="shared" si="3"/>
        <v/>
      </c>
      <c r="N64" s="201" t="str">
        <f t="shared" si="4"/>
        <v/>
      </c>
      <c r="O64" s="136">
        <v>1095900</v>
      </c>
      <c r="P64" s="200" t="str">
        <f t="shared" si="5"/>
        <v/>
      </c>
      <c r="R64" s="201" t="str">
        <f t="shared" si="6"/>
        <v/>
      </c>
      <c r="T64" s="202" t="str">
        <f t="shared" si="7"/>
        <v/>
      </c>
      <c r="V64" s="201" t="str">
        <f t="shared" si="8"/>
        <v/>
      </c>
    </row>
    <row r="65" spans="1:22" hidden="1">
      <c r="A65" s="172"/>
      <c r="B65" s="173" t="s">
        <v>1088</v>
      </c>
      <c r="C65" s="174"/>
      <c r="D65" s="175"/>
      <c r="E65" s="164"/>
      <c r="F65" s="199" t="str">
        <f t="shared" si="9"/>
        <v/>
      </c>
      <c r="G65" s="176"/>
      <c r="H65" s="200" t="str">
        <f t="shared" si="10"/>
        <v/>
      </c>
      <c r="I65" s="177"/>
      <c r="J65" s="201" t="str">
        <f t="shared" si="2"/>
        <v/>
      </c>
      <c r="L65" s="200" t="str">
        <f t="shared" si="3"/>
        <v/>
      </c>
      <c r="N65" s="201" t="str">
        <f t="shared" si="4"/>
        <v/>
      </c>
      <c r="P65" s="200" t="str">
        <f t="shared" si="5"/>
        <v/>
      </c>
      <c r="R65" s="201" t="str">
        <f t="shared" si="6"/>
        <v/>
      </c>
      <c r="T65" s="202" t="str">
        <f t="shared" si="7"/>
        <v/>
      </c>
      <c r="V65" s="201" t="str">
        <f t="shared" si="8"/>
        <v/>
      </c>
    </row>
    <row r="66" spans="1:22" hidden="1">
      <c r="A66" s="172"/>
      <c r="B66" s="173" t="s">
        <v>1089</v>
      </c>
      <c r="C66" s="174"/>
      <c r="D66" s="175"/>
      <c r="E66" s="164"/>
      <c r="F66" s="199" t="str">
        <f t="shared" si="9"/>
        <v/>
      </c>
      <c r="G66" s="176"/>
      <c r="H66" s="200" t="str">
        <f t="shared" si="10"/>
        <v/>
      </c>
      <c r="I66" s="177"/>
      <c r="J66" s="201" t="str">
        <f t="shared" si="2"/>
        <v/>
      </c>
      <c r="L66" s="200" t="str">
        <f t="shared" si="3"/>
        <v/>
      </c>
      <c r="N66" s="201" t="str">
        <f t="shared" si="4"/>
        <v/>
      </c>
      <c r="P66" s="200" t="str">
        <f t="shared" si="5"/>
        <v/>
      </c>
      <c r="R66" s="201" t="str">
        <f t="shared" si="6"/>
        <v/>
      </c>
      <c r="T66" s="202" t="str">
        <f t="shared" si="7"/>
        <v/>
      </c>
      <c r="V66" s="201" t="str">
        <f t="shared" si="8"/>
        <v/>
      </c>
    </row>
    <row r="67" spans="1:22" hidden="1">
      <c r="A67" s="172"/>
      <c r="B67" s="173" t="s">
        <v>1090</v>
      </c>
      <c r="C67" s="174"/>
      <c r="D67" s="175"/>
      <c r="E67" s="164"/>
      <c r="F67" s="199" t="str">
        <f t="shared" si="9"/>
        <v/>
      </c>
      <c r="G67" s="176"/>
      <c r="H67" s="200" t="str">
        <f t="shared" si="10"/>
        <v/>
      </c>
      <c r="I67" s="177"/>
      <c r="J67" s="201" t="str">
        <f t="shared" si="2"/>
        <v/>
      </c>
      <c r="L67" s="200" t="str">
        <f t="shared" si="3"/>
        <v/>
      </c>
      <c r="N67" s="201" t="str">
        <f t="shared" si="4"/>
        <v/>
      </c>
      <c r="P67" s="200" t="str">
        <f t="shared" si="5"/>
        <v/>
      </c>
      <c r="R67" s="201" t="str">
        <f t="shared" si="6"/>
        <v/>
      </c>
      <c r="T67" s="202" t="str">
        <f t="shared" si="7"/>
        <v/>
      </c>
      <c r="V67" s="201" t="str">
        <f t="shared" si="8"/>
        <v/>
      </c>
    </row>
    <row r="68" spans="1:22" hidden="1">
      <c r="A68" s="172"/>
      <c r="B68" s="173" t="s">
        <v>1091</v>
      </c>
      <c r="C68" s="174"/>
      <c r="D68" s="175"/>
      <c r="E68" s="164"/>
      <c r="F68" s="199" t="str">
        <f t="shared" si="9"/>
        <v/>
      </c>
      <c r="G68" s="176"/>
      <c r="H68" s="200" t="str">
        <f t="shared" si="10"/>
        <v/>
      </c>
      <c r="I68" s="177"/>
      <c r="J68" s="201" t="str">
        <f t="shared" si="2"/>
        <v/>
      </c>
      <c r="L68" s="200" t="str">
        <f t="shared" si="3"/>
        <v/>
      </c>
      <c r="N68" s="201" t="str">
        <f t="shared" si="4"/>
        <v/>
      </c>
      <c r="P68" s="200" t="str">
        <f t="shared" si="5"/>
        <v/>
      </c>
      <c r="R68" s="201" t="str">
        <f t="shared" si="6"/>
        <v/>
      </c>
      <c r="T68" s="202" t="str">
        <f t="shared" si="7"/>
        <v/>
      </c>
      <c r="V68" s="201" t="str">
        <f t="shared" si="8"/>
        <v/>
      </c>
    </row>
    <row r="69" spans="1:22" hidden="1">
      <c r="A69" s="172"/>
      <c r="B69" s="173" t="s">
        <v>1092</v>
      </c>
      <c r="C69" s="174"/>
      <c r="D69" s="175"/>
      <c r="E69" s="164"/>
      <c r="F69" s="199" t="str">
        <f t="shared" si="9"/>
        <v/>
      </c>
      <c r="G69" s="176"/>
      <c r="H69" s="200" t="str">
        <f t="shared" si="10"/>
        <v/>
      </c>
      <c r="I69" s="177"/>
      <c r="J69" s="201" t="str">
        <f t="shared" si="2"/>
        <v/>
      </c>
      <c r="L69" s="200" t="str">
        <f t="shared" si="3"/>
        <v/>
      </c>
      <c r="N69" s="201" t="str">
        <f t="shared" si="4"/>
        <v/>
      </c>
      <c r="P69" s="200" t="str">
        <f t="shared" si="5"/>
        <v/>
      </c>
      <c r="R69" s="201" t="str">
        <f t="shared" si="6"/>
        <v/>
      </c>
      <c r="T69" s="202" t="str">
        <f t="shared" si="7"/>
        <v/>
      </c>
      <c r="V69" s="201" t="str">
        <f t="shared" si="8"/>
        <v/>
      </c>
    </row>
    <row r="70" spans="1:22" hidden="1">
      <c r="A70" s="172"/>
      <c r="B70" s="173" t="s">
        <v>1093</v>
      </c>
      <c r="C70" s="174"/>
      <c r="D70" s="175"/>
      <c r="E70" s="164"/>
      <c r="F70" s="199" t="str">
        <f t="shared" si="9"/>
        <v/>
      </c>
      <c r="G70" s="176"/>
      <c r="H70" s="200" t="str">
        <f t="shared" si="10"/>
        <v/>
      </c>
      <c r="I70" s="177"/>
      <c r="J70" s="201" t="str">
        <f t="shared" si="2"/>
        <v/>
      </c>
      <c r="L70" s="200" t="str">
        <f t="shared" si="3"/>
        <v/>
      </c>
      <c r="N70" s="201" t="str">
        <f t="shared" si="4"/>
        <v/>
      </c>
      <c r="P70" s="200" t="str">
        <f t="shared" si="5"/>
        <v/>
      </c>
      <c r="R70" s="201" t="str">
        <f t="shared" si="6"/>
        <v/>
      </c>
      <c r="T70" s="202" t="str">
        <f t="shared" si="7"/>
        <v/>
      </c>
      <c r="V70" s="201" t="str">
        <f t="shared" si="8"/>
        <v/>
      </c>
    </row>
    <row r="71" spans="1:22">
      <c r="A71" s="172">
        <v>1</v>
      </c>
      <c r="B71" s="173" t="s">
        <v>1094</v>
      </c>
      <c r="C71" s="174"/>
      <c r="D71" s="175"/>
      <c r="E71" s="623">
        <f>H71</f>
        <v>1287580</v>
      </c>
      <c r="F71" s="199" t="str">
        <f t="shared" si="9"/>
        <v>*</v>
      </c>
      <c r="G71" s="176">
        <v>430016</v>
      </c>
      <c r="H71" s="200">
        <v>1287580</v>
      </c>
      <c r="I71" s="177"/>
      <c r="J71" s="201">
        <v>998765</v>
      </c>
      <c r="K71" s="136" t="s">
        <v>1095</v>
      </c>
      <c r="L71" s="200" t="str">
        <f t="shared" si="3"/>
        <v/>
      </c>
      <c r="M71" s="140">
        <v>987457</v>
      </c>
      <c r="N71" s="201" t="str">
        <f t="shared" si="4"/>
        <v/>
      </c>
      <c r="O71" s="136" t="s">
        <v>1095</v>
      </c>
      <c r="P71" s="200" t="str">
        <f t="shared" si="5"/>
        <v/>
      </c>
      <c r="R71" s="201" t="str">
        <f t="shared" si="6"/>
        <v/>
      </c>
      <c r="T71" s="202" t="str">
        <f t="shared" si="7"/>
        <v/>
      </c>
      <c r="V71" s="201" t="str">
        <f t="shared" si="8"/>
        <v/>
      </c>
    </row>
    <row r="72" spans="1:22" hidden="1">
      <c r="A72" s="172"/>
      <c r="B72" s="173" t="s">
        <v>1096</v>
      </c>
      <c r="C72" s="174"/>
      <c r="D72" s="175"/>
      <c r="E72" s="164"/>
      <c r="F72" s="199" t="str">
        <f t="shared" si="9"/>
        <v/>
      </c>
      <c r="G72" s="176"/>
      <c r="H72" s="200" t="str">
        <f t="shared" si="10"/>
        <v/>
      </c>
      <c r="I72" s="177"/>
      <c r="J72" s="201" t="str">
        <f t="shared" si="2"/>
        <v/>
      </c>
      <c r="L72" s="200" t="str">
        <f t="shared" si="3"/>
        <v/>
      </c>
      <c r="N72" s="201" t="str">
        <f t="shared" si="4"/>
        <v/>
      </c>
      <c r="P72" s="200" t="str">
        <f t="shared" si="5"/>
        <v/>
      </c>
      <c r="R72" s="201" t="str">
        <f t="shared" si="6"/>
        <v/>
      </c>
      <c r="T72" s="202" t="str">
        <f t="shared" si="7"/>
        <v/>
      </c>
      <c r="V72" s="201" t="str">
        <f t="shared" si="8"/>
        <v/>
      </c>
    </row>
    <row r="73" spans="1:22" hidden="1">
      <c r="A73" s="172"/>
      <c r="B73" s="173" t="s">
        <v>1097</v>
      </c>
      <c r="C73" s="174"/>
      <c r="D73" s="175"/>
      <c r="E73" s="164"/>
      <c r="F73" s="199" t="str">
        <f t="shared" si="9"/>
        <v/>
      </c>
      <c r="G73" s="176"/>
      <c r="H73" s="200" t="str">
        <f t="shared" si="10"/>
        <v/>
      </c>
      <c r="I73" s="177"/>
      <c r="J73" s="201" t="str">
        <f t="shared" si="2"/>
        <v/>
      </c>
      <c r="L73" s="200" t="str">
        <f t="shared" si="3"/>
        <v/>
      </c>
      <c r="N73" s="201" t="str">
        <f t="shared" si="4"/>
        <v/>
      </c>
      <c r="P73" s="200" t="str">
        <f t="shared" si="5"/>
        <v/>
      </c>
      <c r="R73" s="201" t="str">
        <f t="shared" si="6"/>
        <v/>
      </c>
      <c r="T73" s="202" t="str">
        <f t="shared" si="7"/>
        <v/>
      </c>
      <c r="V73" s="201" t="str">
        <f t="shared" si="8"/>
        <v/>
      </c>
    </row>
    <row r="74" spans="1:22" hidden="1">
      <c r="A74" s="172"/>
      <c r="B74" s="173" t="s">
        <v>1098</v>
      </c>
      <c r="C74" s="174"/>
      <c r="D74" s="175"/>
      <c r="E74" s="164"/>
      <c r="F74" s="199" t="str">
        <f t="shared" si="9"/>
        <v/>
      </c>
      <c r="G74" s="176"/>
      <c r="H74" s="200" t="str">
        <f t="shared" si="10"/>
        <v/>
      </c>
      <c r="I74" s="177"/>
      <c r="J74" s="201" t="str">
        <f t="shared" si="2"/>
        <v/>
      </c>
      <c r="L74" s="200" t="str">
        <f t="shared" si="3"/>
        <v/>
      </c>
      <c r="N74" s="201" t="str">
        <f t="shared" si="4"/>
        <v/>
      </c>
      <c r="P74" s="200" t="str">
        <f t="shared" si="5"/>
        <v/>
      </c>
      <c r="R74" s="201" t="str">
        <f t="shared" si="6"/>
        <v/>
      </c>
      <c r="T74" s="202" t="str">
        <f t="shared" si="7"/>
        <v/>
      </c>
      <c r="V74" s="201" t="str">
        <f t="shared" si="8"/>
        <v/>
      </c>
    </row>
    <row r="75" spans="1:22" hidden="1">
      <c r="A75" s="172"/>
      <c r="B75" s="173" t="s">
        <v>1099</v>
      </c>
      <c r="C75" s="174"/>
      <c r="D75" s="175"/>
      <c r="E75" s="164"/>
      <c r="F75" s="199" t="str">
        <f t="shared" ref="F75:F106" si="11">IF($F$9="*",IF(E75&gt;0,"*",""),"")</f>
        <v/>
      </c>
      <c r="G75" s="176"/>
      <c r="H75" s="200" t="str">
        <f t="shared" ref="H75:H106" si="12">IF($H$9="*",IF(G75&gt;0,"*",""),"")</f>
        <v/>
      </c>
      <c r="I75" s="177"/>
      <c r="J75" s="201" t="str">
        <f t="shared" si="2"/>
        <v/>
      </c>
      <c r="L75" s="200" t="str">
        <f t="shared" si="3"/>
        <v/>
      </c>
      <c r="N75" s="201" t="str">
        <f t="shared" si="4"/>
        <v/>
      </c>
      <c r="P75" s="200" t="str">
        <f t="shared" si="5"/>
        <v/>
      </c>
      <c r="R75" s="201" t="str">
        <f t="shared" si="6"/>
        <v/>
      </c>
      <c r="T75" s="202" t="str">
        <f t="shared" si="7"/>
        <v/>
      </c>
      <c r="V75" s="201" t="str">
        <f t="shared" si="8"/>
        <v/>
      </c>
    </row>
    <row r="76" spans="1:22" hidden="1">
      <c r="A76" s="172"/>
      <c r="B76" s="173" t="s">
        <v>1100</v>
      </c>
      <c r="C76" s="174"/>
      <c r="D76" s="175"/>
      <c r="E76" s="164"/>
      <c r="F76" s="199" t="str">
        <f t="shared" si="11"/>
        <v/>
      </c>
      <c r="G76" s="176"/>
      <c r="H76" s="200" t="str">
        <f t="shared" si="12"/>
        <v/>
      </c>
      <c r="I76" s="177"/>
      <c r="J76" s="201" t="str">
        <f t="shared" ref="J76:J131" si="13">IF($J$9="*",IF(I76&gt;0,"*",""),"")</f>
        <v/>
      </c>
      <c r="L76" s="200" t="str">
        <f t="shared" ref="L76:L131" si="14">IF($L$9="*",IF(K76&gt;0,"*",""),"")</f>
        <v/>
      </c>
      <c r="N76" s="201" t="str">
        <f t="shared" ref="N76:N131" si="15">IF($N$9="*",IF(M76&gt;0,"*",""),"")</f>
        <v/>
      </c>
      <c r="P76" s="200" t="str">
        <f t="shared" ref="P76:P131" si="16">IF($P$9="*",IF(O76&gt;0,"*",""),"")</f>
        <v/>
      </c>
      <c r="R76" s="201" t="str">
        <f t="shared" ref="R76:R131" si="17">IF($R$9="*",IF(Q76&gt;0,"*",""),"")</f>
        <v/>
      </c>
      <c r="T76" s="202" t="str">
        <f t="shared" ref="T76:T139" si="18">IF($T$9="*",IF(S76&gt;0,"*",""),"")</f>
        <v/>
      </c>
      <c r="V76" s="201" t="str">
        <f t="shared" ref="V76:V131" si="19">IF($V$9="*",IF(U76&gt;0,"*",""),"")</f>
        <v/>
      </c>
    </row>
    <row r="77" spans="1:22" hidden="1">
      <c r="A77" s="172"/>
      <c r="B77" s="173" t="s">
        <v>1101</v>
      </c>
      <c r="C77" s="174"/>
      <c r="D77" s="175"/>
      <c r="E77" s="164"/>
      <c r="F77" s="199" t="str">
        <f t="shared" si="11"/>
        <v/>
      </c>
      <c r="G77" s="176"/>
      <c r="H77" s="200" t="str">
        <f t="shared" si="12"/>
        <v/>
      </c>
      <c r="I77" s="177"/>
      <c r="J77" s="201" t="str">
        <f t="shared" si="13"/>
        <v/>
      </c>
      <c r="L77" s="200" t="str">
        <f t="shared" si="14"/>
        <v/>
      </c>
      <c r="N77" s="201" t="str">
        <f t="shared" si="15"/>
        <v/>
      </c>
      <c r="P77" s="200" t="str">
        <f t="shared" si="16"/>
        <v/>
      </c>
      <c r="R77" s="201" t="str">
        <f t="shared" si="17"/>
        <v/>
      </c>
      <c r="T77" s="202" t="str">
        <f t="shared" si="18"/>
        <v/>
      </c>
      <c r="V77" s="201" t="str">
        <f t="shared" si="19"/>
        <v/>
      </c>
    </row>
    <row r="78" spans="1:22" hidden="1">
      <c r="A78" s="172"/>
      <c r="B78" s="173" t="s">
        <v>1102</v>
      </c>
      <c r="C78" s="174"/>
      <c r="D78" s="175"/>
      <c r="E78" s="164"/>
      <c r="F78" s="199" t="str">
        <f t="shared" si="11"/>
        <v/>
      </c>
      <c r="G78" s="176"/>
      <c r="H78" s="200" t="str">
        <f t="shared" si="12"/>
        <v/>
      </c>
      <c r="I78" s="177"/>
      <c r="J78" s="201" t="str">
        <f t="shared" si="13"/>
        <v/>
      </c>
      <c r="L78" s="200" t="str">
        <f t="shared" si="14"/>
        <v/>
      </c>
      <c r="N78" s="201" t="str">
        <f t="shared" si="15"/>
        <v/>
      </c>
      <c r="P78" s="200" t="str">
        <f t="shared" si="16"/>
        <v/>
      </c>
      <c r="R78" s="201" t="str">
        <f t="shared" si="17"/>
        <v/>
      </c>
      <c r="T78" s="202" t="str">
        <f t="shared" si="18"/>
        <v/>
      </c>
      <c r="V78" s="201" t="str">
        <f t="shared" si="19"/>
        <v/>
      </c>
    </row>
    <row r="79" spans="1:22" hidden="1">
      <c r="A79" s="172"/>
      <c r="B79" s="173" t="s">
        <v>1103</v>
      </c>
      <c r="C79" s="174"/>
      <c r="D79" s="175"/>
      <c r="E79" s="164"/>
      <c r="F79" s="199" t="str">
        <f t="shared" si="11"/>
        <v/>
      </c>
      <c r="G79" s="176"/>
      <c r="H79" s="200" t="str">
        <f t="shared" si="12"/>
        <v/>
      </c>
      <c r="I79" s="177"/>
      <c r="J79" s="201" t="str">
        <f t="shared" si="13"/>
        <v/>
      </c>
      <c r="L79" s="200" t="str">
        <f t="shared" si="14"/>
        <v/>
      </c>
      <c r="N79" s="201" t="str">
        <f t="shared" si="15"/>
        <v/>
      </c>
      <c r="P79" s="200" t="str">
        <f t="shared" si="16"/>
        <v/>
      </c>
      <c r="R79" s="201" t="str">
        <f t="shared" si="17"/>
        <v/>
      </c>
      <c r="T79" s="202" t="str">
        <f t="shared" si="18"/>
        <v/>
      </c>
      <c r="V79" s="201" t="str">
        <f t="shared" si="19"/>
        <v/>
      </c>
    </row>
    <row r="80" spans="1:22" hidden="1">
      <c r="A80" s="172"/>
      <c r="B80" s="173" t="s">
        <v>1104</v>
      </c>
      <c r="C80" s="174"/>
      <c r="D80" s="175"/>
      <c r="E80" s="164"/>
      <c r="F80" s="199" t="str">
        <f t="shared" si="11"/>
        <v/>
      </c>
      <c r="G80" s="176"/>
      <c r="H80" s="200" t="str">
        <f t="shared" si="12"/>
        <v/>
      </c>
      <c r="I80" s="177"/>
      <c r="J80" s="201" t="str">
        <f t="shared" si="13"/>
        <v/>
      </c>
      <c r="L80" s="200" t="str">
        <f t="shared" si="14"/>
        <v/>
      </c>
      <c r="N80" s="201" t="str">
        <f t="shared" si="15"/>
        <v/>
      </c>
      <c r="P80" s="200" t="str">
        <f t="shared" si="16"/>
        <v/>
      </c>
      <c r="R80" s="201" t="str">
        <f t="shared" si="17"/>
        <v/>
      </c>
      <c r="T80" s="202" t="str">
        <f t="shared" si="18"/>
        <v/>
      </c>
      <c r="V80" s="201" t="str">
        <f t="shared" si="19"/>
        <v/>
      </c>
    </row>
    <row r="81" spans="1:22" hidden="1">
      <c r="A81" s="172"/>
      <c r="B81" s="173" t="s">
        <v>1105</v>
      </c>
      <c r="C81" s="174"/>
      <c r="D81" s="175"/>
      <c r="E81" s="164"/>
      <c r="F81" s="199" t="str">
        <f t="shared" si="11"/>
        <v/>
      </c>
      <c r="G81" s="176"/>
      <c r="H81" s="200" t="str">
        <f t="shared" si="12"/>
        <v/>
      </c>
      <c r="I81" s="177"/>
      <c r="J81" s="201" t="str">
        <f t="shared" si="13"/>
        <v/>
      </c>
      <c r="L81" s="200" t="str">
        <f t="shared" si="14"/>
        <v/>
      </c>
      <c r="N81" s="201" t="str">
        <f t="shared" si="15"/>
        <v/>
      </c>
      <c r="P81" s="200" t="str">
        <f t="shared" si="16"/>
        <v/>
      </c>
      <c r="R81" s="201" t="str">
        <f t="shared" si="17"/>
        <v/>
      </c>
      <c r="T81" s="202" t="str">
        <f t="shared" si="18"/>
        <v/>
      </c>
      <c r="V81" s="201" t="str">
        <f t="shared" si="19"/>
        <v/>
      </c>
    </row>
    <row r="82" spans="1:22" hidden="1">
      <c r="A82" s="172"/>
      <c r="B82" s="173" t="s">
        <v>1106</v>
      </c>
      <c r="C82" s="174"/>
      <c r="D82" s="175"/>
      <c r="E82" s="164"/>
      <c r="F82" s="199" t="str">
        <f t="shared" si="11"/>
        <v/>
      </c>
      <c r="G82" s="176"/>
      <c r="H82" s="200" t="str">
        <f t="shared" si="12"/>
        <v/>
      </c>
      <c r="I82" s="177"/>
      <c r="J82" s="201" t="str">
        <f t="shared" si="13"/>
        <v/>
      </c>
      <c r="L82" s="200" t="str">
        <f t="shared" si="14"/>
        <v/>
      </c>
      <c r="N82" s="201" t="str">
        <f t="shared" si="15"/>
        <v/>
      </c>
      <c r="P82" s="200" t="str">
        <f t="shared" si="16"/>
        <v/>
      </c>
      <c r="R82" s="201" t="str">
        <f t="shared" si="17"/>
        <v/>
      </c>
      <c r="T82" s="202" t="str">
        <f t="shared" si="18"/>
        <v/>
      </c>
      <c r="V82" s="201" t="str">
        <f t="shared" si="19"/>
        <v/>
      </c>
    </row>
    <row r="83" spans="1:22" hidden="1">
      <c r="A83" s="172"/>
      <c r="B83" s="173" t="s">
        <v>1107</v>
      </c>
      <c r="C83" s="174"/>
      <c r="D83" s="175"/>
      <c r="E83" s="164"/>
      <c r="F83" s="199" t="str">
        <f t="shared" si="11"/>
        <v/>
      </c>
      <c r="G83" s="176"/>
      <c r="H83" s="200" t="str">
        <f t="shared" si="12"/>
        <v/>
      </c>
      <c r="I83" s="177"/>
      <c r="J83" s="201" t="str">
        <f t="shared" si="13"/>
        <v/>
      </c>
      <c r="L83" s="200" t="str">
        <f t="shared" si="14"/>
        <v/>
      </c>
      <c r="N83" s="201" t="str">
        <f t="shared" si="15"/>
        <v/>
      </c>
      <c r="P83" s="200" t="str">
        <f t="shared" si="16"/>
        <v/>
      </c>
      <c r="R83" s="201" t="str">
        <f t="shared" si="17"/>
        <v/>
      </c>
      <c r="T83" s="202" t="str">
        <f t="shared" si="18"/>
        <v/>
      </c>
      <c r="V83" s="201" t="str">
        <f t="shared" si="19"/>
        <v/>
      </c>
    </row>
    <row r="84" spans="1:22" hidden="1">
      <c r="A84" s="172"/>
      <c r="B84" s="173" t="s">
        <v>1108</v>
      </c>
      <c r="C84" s="174"/>
      <c r="D84" s="175"/>
      <c r="E84" s="164"/>
      <c r="F84" s="199" t="str">
        <f t="shared" si="11"/>
        <v/>
      </c>
      <c r="G84" s="176"/>
      <c r="H84" s="200" t="str">
        <f t="shared" si="12"/>
        <v/>
      </c>
      <c r="I84" s="177"/>
      <c r="J84" s="201" t="str">
        <f t="shared" si="13"/>
        <v/>
      </c>
      <c r="L84" s="200" t="str">
        <f t="shared" si="14"/>
        <v/>
      </c>
      <c r="N84" s="201" t="str">
        <f t="shared" si="15"/>
        <v/>
      </c>
      <c r="P84" s="200" t="str">
        <f t="shared" si="16"/>
        <v/>
      </c>
      <c r="R84" s="201" t="str">
        <f t="shared" si="17"/>
        <v/>
      </c>
      <c r="T84" s="202" t="str">
        <f t="shared" si="18"/>
        <v/>
      </c>
      <c r="V84" s="201" t="str">
        <f t="shared" si="19"/>
        <v/>
      </c>
    </row>
    <row r="85" spans="1:22" hidden="1">
      <c r="A85" s="172"/>
      <c r="B85" s="173" t="s">
        <v>1109</v>
      </c>
      <c r="C85" s="174"/>
      <c r="D85" s="175"/>
      <c r="E85" s="164"/>
      <c r="F85" s="199" t="str">
        <f t="shared" si="11"/>
        <v/>
      </c>
      <c r="G85" s="176"/>
      <c r="H85" s="200" t="str">
        <f t="shared" si="12"/>
        <v/>
      </c>
      <c r="I85" s="177"/>
      <c r="J85" s="201" t="str">
        <f t="shared" si="13"/>
        <v/>
      </c>
      <c r="L85" s="200" t="str">
        <f t="shared" si="14"/>
        <v/>
      </c>
      <c r="N85" s="201" t="str">
        <f t="shared" si="15"/>
        <v/>
      </c>
      <c r="P85" s="200" t="str">
        <f t="shared" si="16"/>
        <v/>
      </c>
      <c r="R85" s="201" t="str">
        <f t="shared" si="17"/>
        <v/>
      </c>
      <c r="T85" s="202" t="str">
        <f t="shared" si="18"/>
        <v/>
      </c>
      <c r="V85" s="201" t="str">
        <f t="shared" si="19"/>
        <v/>
      </c>
    </row>
    <row r="86" spans="1:22" hidden="1">
      <c r="A86" s="172"/>
      <c r="B86" s="173" t="s">
        <v>1110</v>
      </c>
      <c r="C86" s="174"/>
      <c r="D86" s="175"/>
      <c r="E86" s="164"/>
      <c r="F86" s="199" t="str">
        <f t="shared" si="11"/>
        <v/>
      </c>
      <c r="G86" s="176"/>
      <c r="H86" s="200" t="str">
        <f t="shared" si="12"/>
        <v/>
      </c>
      <c r="I86" s="177"/>
      <c r="J86" s="201" t="str">
        <f t="shared" si="13"/>
        <v/>
      </c>
      <c r="L86" s="200" t="str">
        <f t="shared" si="14"/>
        <v/>
      </c>
      <c r="N86" s="201" t="str">
        <f t="shared" si="15"/>
        <v/>
      </c>
      <c r="P86" s="200" t="str">
        <f t="shared" si="16"/>
        <v/>
      </c>
      <c r="R86" s="201" t="str">
        <f t="shared" si="17"/>
        <v/>
      </c>
      <c r="T86" s="202" t="str">
        <f t="shared" si="18"/>
        <v/>
      </c>
      <c r="V86" s="201" t="str">
        <f t="shared" si="19"/>
        <v/>
      </c>
    </row>
    <row r="87" spans="1:22" hidden="1">
      <c r="A87" s="172"/>
      <c r="B87" s="173" t="s">
        <v>1111</v>
      </c>
      <c r="C87" s="174"/>
      <c r="D87" s="175"/>
      <c r="E87" s="164"/>
      <c r="F87" s="199" t="str">
        <f t="shared" si="11"/>
        <v/>
      </c>
      <c r="G87" s="176"/>
      <c r="H87" s="200" t="str">
        <f t="shared" si="12"/>
        <v/>
      </c>
      <c r="I87" s="177"/>
      <c r="J87" s="201" t="str">
        <f t="shared" si="13"/>
        <v/>
      </c>
      <c r="L87" s="200" t="str">
        <f t="shared" si="14"/>
        <v/>
      </c>
      <c r="N87" s="201" t="str">
        <f t="shared" si="15"/>
        <v/>
      </c>
      <c r="P87" s="200" t="str">
        <f t="shared" si="16"/>
        <v/>
      </c>
      <c r="R87" s="201" t="str">
        <f t="shared" si="17"/>
        <v/>
      </c>
      <c r="T87" s="202" t="str">
        <f t="shared" si="18"/>
        <v/>
      </c>
      <c r="V87" s="201" t="str">
        <f t="shared" si="19"/>
        <v/>
      </c>
    </row>
    <row r="88" spans="1:22" hidden="1">
      <c r="A88" s="172"/>
      <c r="B88" s="173" t="s">
        <v>1112</v>
      </c>
      <c r="C88" s="174"/>
      <c r="D88" s="175"/>
      <c r="E88" s="164"/>
      <c r="F88" s="199" t="str">
        <f t="shared" si="11"/>
        <v/>
      </c>
      <c r="G88" s="176"/>
      <c r="H88" s="200" t="str">
        <f t="shared" si="12"/>
        <v/>
      </c>
      <c r="I88" s="177"/>
      <c r="J88" s="201" t="str">
        <f t="shared" si="13"/>
        <v/>
      </c>
      <c r="L88" s="200" t="str">
        <f t="shared" si="14"/>
        <v/>
      </c>
      <c r="N88" s="201" t="str">
        <f t="shared" si="15"/>
        <v/>
      </c>
      <c r="P88" s="200" t="str">
        <f t="shared" si="16"/>
        <v/>
      </c>
      <c r="R88" s="201" t="str">
        <f t="shared" si="17"/>
        <v/>
      </c>
      <c r="T88" s="202" t="str">
        <f t="shared" si="18"/>
        <v/>
      </c>
      <c r="V88" s="201" t="str">
        <f t="shared" si="19"/>
        <v/>
      </c>
    </row>
    <row r="89" spans="1:22" hidden="1">
      <c r="A89" s="172"/>
      <c r="B89" s="173" t="s">
        <v>1113</v>
      </c>
      <c r="C89" s="174"/>
      <c r="D89" s="175"/>
      <c r="E89" s="164"/>
      <c r="F89" s="199" t="str">
        <f t="shared" si="11"/>
        <v/>
      </c>
      <c r="G89" s="176"/>
      <c r="H89" s="200" t="str">
        <f t="shared" si="12"/>
        <v/>
      </c>
      <c r="I89" s="177"/>
      <c r="J89" s="201" t="str">
        <f t="shared" si="13"/>
        <v/>
      </c>
      <c r="L89" s="200" t="str">
        <f t="shared" si="14"/>
        <v/>
      </c>
      <c r="N89" s="201" t="str">
        <f t="shared" si="15"/>
        <v/>
      </c>
      <c r="P89" s="200" t="str">
        <f t="shared" si="16"/>
        <v/>
      </c>
      <c r="R89" s="201" t="str">
        <f t="shared" si="17"/>
        <v/>
      </c>
      <c r="T89" s="202" t="str">
        <f t="shared" si="18"/>
        <v/>
      </c>
      <c r="V89" s="201" t="str">
        <f t="shared" si="19"/>
        <v/>
      </c>
    </row>
    <row r="90" spans="1:22" hidden="1">
      <c r="A90" s="172"/>
      <c r="B90" s="173" t="s">
        <v>1114</v>
      </c>
      <c r="C90" s="174"/>
      <c r="D90" s="175"/>
      <c r="E90" s="164"/>
      <c r="F90" s="199" t="str">
        <f t="shared" si="11"/>
        <v/>
      </c>
      <c r="G90" s="176"/>
      <c r="H90" s="200" t="str">
        <f t="shared" si="12"/>
        <v/>
      </c>
      <c r="I90" s="177"/>
      <c r="J90" s="201" t="str">
        <f t="shared" si="13"/>
        <v/>
      </c>
      <c r="L90" s="200" t="str">
        <f t="shared" si="14"/>
        <v/>
      </c>
      <c r="N90" s="201" t="str">
        <f t="shared" si="15"/>
        <v/>
      </c>
      <c r="P90" s="200" t="str">
        <f t="shared" si="16"/>
        <v/>
      </c>
      <c r="R90" s="201" t="str">
        <f t="shared" si="17"/>
        <v/>
      </c>
      <c r="T90" s="202" t="str">
        <f t="shared" si="18"/>
        <v/>
      </c>
      <c r="V90" s="201" t="str">
        <f t="shared" si="19"/>
        <v/>
      </c>
    </row>
    <row r="91" spans="1:22" hidden="1">
      <c r="A91" s="172"/>
      <c r="B91" s="173" t="s">
        <v>1115</v>
      </c>
      <c r="C91" s="174"/>
      <c r="D91" s="175"/>
      <c r="E91" s="164"/>
      <c r="F91" s="199" t="str">
        <f t="shared" si="11"/>
        <v/>
      </c>
      <c r="G91" s="176"/>
      <c r="H91" s="200" t="str">
        <f t="shared" si="12"/>
        <v/>
      </c>
      <c r="I91" s="177"/>
      <c r="J91" s="201" t="str">
        <f t="shared" si="13"/>
        <v/>
      </c>
      <c r="L91" s="200" t="str">
        <f t="shared" si="14"/>
        <v/>
      </c>
      <c r="N91" s="201" t="str">
        <f t="shared" si="15"/>
        <v/>
      </c>
      <c r="P91" s="200" t="str">
        <f t="shared" si="16"/>
        <v/>
      </c>
      <c r="R91" s="201" t="str">
        <f t="shared" si="17"/>
        <v/>
      </c>
      <c r="T91" s="202" t="str">
        <f t="shared" si="18"/>
        <v/>
      </c>
      <c r="V91" s="201" t="str">
        <f t="shared" si="19"/>
        <v/>
      </c>
    </row>
    <row r="92" spans="1:22" hidden="1">
      <c r="A92" s="172"/>
      <c r="B92" s="173" t="s">
        <v>1116</v>
      </c>
      <c r="C92" s="174"/>
      <c r="D92" s="175"/>
      <c r="E92" s="164"/>
      <c r="F92" s="199" t="str">
        <f t="shared" si="11"/>
        <v/>
      </c>
      <c r="G92" s="176"/>
      <c r="H92" s="200" t="str">
        <f t="shared" si="12"/>
        <v/>
      </c>
      <c r="I92" s="177"/>
      <c r="J92" s="201" t="str">
        <f t="shared" si="13"/>
        <v/>
      </c>
      <c r="L92" s="200" t="str">
        <f t="shared" si="14"/>
        <v/>
      </c>
      <c r="N92" s="201" t="str">
        <f t="shared" si="15"/>
        <v/>
      </c>
      <c r="P92" s="200" t="str">
        <f t="shared" si="16"/>
        <v/>
      </c>
      <c r="R92" s="201" t="str">
        <f t="shared" si="17"/>
        <v/>
      </c>
      <c r="T92" s="202" t="str">
        <f t="shared" si="18"/>
        <v/>
      </c>
      <c r="V92" s="201" t="str">
        <f t="shared" si="19"/>
        <v/>
      </c>
    </row>
    <row r="93" spans="1:22" hidden="1">
      <c r="A93" s="172"/>
      <c r="B93" s="173" t="s">
        <v>1117</v>
      </c>
      <c r="C93" s="174"/>
      <c r="D93" s="175"/>
      <c r="E93" s="164"/>
      <c r="F93" s="199" t="str">
        <f t="shared" si="11"/>
        <v/>
      </c>
      <c r="G93" s="176"/>
      <c r="H93" s="200" t="str">
        <f t="shared" si="12"/>
        <v/>
      </c>
      <c r="I93" s="177"/>
      <c r="J93" s="201" t="str">
        <f t="shared" si="13"/>
        <v/>
      </c>
      <c r="L93" s="200" t="str">
        <f t="shared" si="14"/>
        <v/>
      </c>
      <c r="N93" s="201" t="str">
        <f t="shared" si="15"/>
        <v/>
      </c>
      <c r="P93" s="200" t="str">
        <f t="shared" si="16"/>
        <v/>
      </c>
      <c r="R93" s="201" t="str">
        <f t="shared" si="17"/>
        <v/>
      </c>
      <c r="T93" s="202" t="str">
        <f t="shared" si="18"/>
        <v/>
      </c>
      <c r="V93" s="201" t="str">
        <f t="shared" si="19"/>
        <v/>
      </c>
    </row>
    <row r="94" spans="1:22" hidden="1">
      <c r="A94" s="172"/>
      <c r="B94" s="173" t="s">
        <v>1118</v>
      </c>
      <c r="C94" s="174"/>
      <c r="D94" s="175"/>
      <c r="E94" s="164"/>
      <c r="F94" s="199" t="str">
        <f t="shared" si="11"/>
        <v/>
      </c>
      <c r="G94" s="176"/>
      <c r="H94" s="200" t="str">
        <f t="shared" si="12"/>
        <v/>
      </c>
      <c r="I94" s="177"/>
      <c r="J94" s="201" t="str">
        <f t="shared" si="13"/>
        <v/>
      </c>
      <c r="L94" s="200" t="str">
        <f t="shared" si="14"/>
        <v/>
      </c>
      <c r="N94" s="201" t="str">
        <f t="shared" si="15"/>
        <v/>
      </c>
      <c r="P94" s="200" t="str">
        <f t="shared" si="16"/>
        <v/>
      </c>
      <c r="R94" s="201" t="str">
        <f t="shared" si="17"/>
        <v/>
      </c>
      <c r="T94" s="202" t="str">
        <f t="shared" si="18"/>
        <v/>
      </c>
      <c r="V94" s="201" t="str">
        <f t="shared" si="19"/>
        <v/>
      </c>
    </row>
    <row r="95" spans="1:22" hidden="1">
      <c r="A95" s="172"/>
      <c r="B95" s="173" t="s">
        <v>1119</v>
      </c>
      <c r="C95" s="179"/>
      <c r="D95" s="180"/>
      <c r="E95" s="164"/>
      <c r="F95" s="199" t="str">
        <f t="shared" si="11"/>
        <v/>
      </c>
      <c r="G95" s="176"/>
      <c r="H95" s="200" t="str">
        <f t="shared" si="12"/>
        <v/>
      </c>
      <c r="I95" s="177"/>
      <c r="J95" s="201" t="str">
        <f t="shared" si="13"/>
        <v/>
      </c>
      <c r="L95" s="200" t="str">
        <f t="shared" si="14"/>
        <v/>
      </c>
      <c r="N95" s="201" t="str">
        <f t="shared" si="15"/>
        <v/>
      </c>
      <c r="P95" s="200" t="str">
        <f t="shared" si="16"/>
        <v/>
      </c>
      <c r="R95" s="201" t="str">
        <f t="shared" si="17"/>
        <v/>
      </c>
      <c r="T95" s="202" t="str">
        <f t="shared" si="18"/>
        <v/>
      </c>
      <c r="V95" s="201" t="str">
        <f t="shared" si="19"/>
        <v/>
      </c>
    </row>
    <row r="96" spans="1:22" hidden="1">
      <c r="A96" s="172"/>
      <c r="B96" s="173" t="s">
        <v>1120</v>
      </c>
      <c r="C96" s="174"/>
      <c r="D96" s="175"/>
      <c r="E96" s="164"/>
      <c r="F96" s="199" t="str">
        <f t="shared" si="11"/>
        <v/>
      </c>
      <c r="G96" s="176"/>
      <c r="H96" s="200" t="str">
        <f t="shared" si="12"/>
        <v/>
      </c>
      <c r="I96" s="177"/>
      <c r="J96" s="201" t="str">
        <f t="shared" si="13"/>
        <v/>
      </c>
      <c r="L96" s="200" t="str">
        <f t="shared" si="14"/>
        <v/>
      </c>
      <c r="N96" s="201" t="str">
        <f t="shared" si="15"/>
        <v/>
      </c>
      <c r="P96" s="200" t="str">
        <f t="shared" si="16"/>
        <v/>
      </c>
      <c r="R96" s="201" t="str">
        <f t="shared" si="17"/>
        <v/>
      </c>
      <c r="T96" s="202" t="str">
        <f t="shared" si="18"/>
        <v/>
      </c>
      <c r="V96" s="201" t="str">
        <f t="shared" si="19"/>
        <v/>
      </c>
    </row>
    <row r="97" spans="1:22" hidden="1">
      <c r="A97" s="172"/>
      <c r="B97" s="173" t="s">
        <v>1121</v>
      </c>
      <c r="C97" s="174"/>
      <c r="D97" s="175"/>
      <c r="E97" s="164"/>
      <c r="F97" s="199" t="str">
        <f t="shared" si="11"/>
        <v/>
      </c>
      <c r="G97" s="176"/>
      <c r="H97" s="200" t="str">
        <f t="shared" si="12"/>
        <v/>
      </c>
      <c r="I97" s="177"/>
      <c r="J97" s="201" t="str">
        <f t="shared" si="13"/>
        <v/>
      </c>
      <c r="L97" s="200" t="str">
        <f t="shared" si="14"/>
        <v/>
      </c>
      <c r="N97" s="201" t="str">
        <f t="shared" si="15"/>
        <v/>
      </c>
      <c r="P97" s="200" t="str">
        <f t="shared" si="16"/>
        <v/>
      </c>
      <c r="R97" s="201" t="str">
        <f t="shared" si="17"/>
        <v/>
      </c>
      <c r="T97" s="202" t="str">
        <f t="shared" si="18"/>
        <v/>
      </c>
      <c r="V97" s="201" t="str">
        <f t="shared" si="19"/>
        <v/>
      </c>
    </row>
    <row r="98" spans="1:22" hidden="1">
      <c r="A98" s="172"/>
      <c r="B98" s="173" t="s">
        <v>1122</v>
      </c>
      <c r="C98" s="174"/>
      <c r="D98" s="175"/>
      <c r="E98" s="164"/>
      <c r="F98" s="199" t="str">
        <f t="shared" si="11"/>
        <v/>
      </c>
      <c r="G98" s="176"/>
      <c r="H98" s="200" t="str">
        <f t="shared" si="12"/>
        <v/>
      </c>
      <c r="I98" s="177"/>
      <c r="J98" s="201" t="str">
        <f t="shared" si="13"/>
        <v/>
      </c>
      <c r="L98" s="200" t="str">
        <f t="shared" si="14"/>
        <v/>
      </c>
      <c r="N98" s="201" t="str">
        <f t="shared" si="15"/>
        <v/>
      </c>
      <c r="P98" s="200" t="str">
        <f t="shared" si="16"/>
        <v/>
      </c>
      <c r="R98" s="201" t="str">
        <f t="shared" si="17"/>
        <v/>
      </c>
      <c r="T98" s="202" t="str">
        <f t="shared" si="18"/>
        <v/>
      </c>
      <c r="V98" s="201" t="str">
        <f t="shared" si="19"/>
        <v/>
      </c>
    </row>
    <row r="99" spans="1:22" hidden="1">
      <c r="A99" s="172"/>
      <c r="B99" s="173" t="s">
        <v>1123</v>
      </c>
      <c r="C99" s="174"/>
      <c r="D99" s="175"/>
      <c r="E99" s="164"/>
      <c r="F99" s="199" t="str">
        <f t="shared" si="11"/>
        <v/>
      </c>
      <c r="G99" s="176"/>
      <c r="H99" s="200" t="str">
        <f t="shared" si="12"/>
        <v/>
      </c>
      <c r="I99" s="177"/>
      <c r="J99" s="201" t="str">
        <f t="shared" si="13"/>
        <v/>
      </c>
      <c r="L99" s="200" t="str">
        <f t="shared" si="14"/>
        <v/>
      </c>
      <c r="N99" s="201" t="str">
        <f t="shared" si="15"/>
        <v/>
      </c>
      <c r="P99" s="200" t="str">
        <f t="shared" si="16"/>
        <v/>
      </c>
      <c r="R99" s="201" t="str">
        <f t="shared" si="17"/>
        <v/>
      </c>
      <c r="T99" s="202" t="str">
        <f t="shared" si="18"/>
        <v/>
      </c>
      <c r="V99" s="201" t="str">
        <f t="shared" si="19"/>
        <v/>
      </c>
    </row>
    <row r="100" spans="1:22" hidden="1">
      <c r="A100" s="172"/>
      <c r="B100" s="173" t="s">
        <v>1124</v>
      </c>
      <c r="C100" s="174"/>
      <c r="D100" s="175"/>
      <c r="E100" s="164"/>
      <c r="F100" s="199" t="str">
        <f t="shared" si="11"/>
        <v/>
      </c>
      <c r="G100" s="176"/>
      <c r="H100" s="200" t="str">
        <f t="shared" si="12"/>
        <v/>
      </c>
      <c r="I100" s="177"/>
      <c r="J100" s="201" t="str">
        <f t="shared" si="13"/>
        <v/>
      </c>
      <c r="L100" s="200" t="str">
        <f t="shared" si="14"/>
        <v/>
      </c>
      <c r="N100" s="201" t="str">
        <f t="shared" si="15"/>
        <v/>
      </c>
      <c r="P100" s="200" t="str">
        <f t="shared" si="16"/>
        <v/>
      </c>
      <c r="R100" s="201" t="str">
        <f t="shared" si="17"/>
        <v/>
      </c>
      <c r="T100" s="202" t="str">
        <f t="shared" si="18"/>
        <v/>
      </c>
      <c r="V100" s="201" t="str">
        <f t="shared" si="19"/>
        <v/>
      </c>
    </row>
    <row r="101" spans="1:22" hidden="1">
      <c r="A101" s="172"/>
      <c r="B101" s="173" t="s">
        <v>1125</v>
      </c>
      <c r="C101" s="174"/>
      <c r="D101" s="175"/>
      <c r="E101" s="164"/>
      <c r="F101" s="199" t="str">
        <f t="shared" si="11"/>
        <v/>
      </c>
      <c r="G101" s="176"/>
      <c r="H101" s="200" t="str">
        <f t="shared" si="12"/>
        <v/>
      </c>
      <c r="I101" s="177"/>
      <c r="J101" s="201" t="str">
        <f t="shared" si="13"/>
        <v/>
      </c>
      <c r="L101" s="200" t="str">
        <f t="shared" si="14"/>
        <v/>
      </c>
      <c r="N101" s="201" t="str">
        <f t="shared" si="15"/>
        <v/>
      </c>
      <c r="P101" s="200" t="str">
        <f t="shared" si="16"/>
        <v/>
      </c>
      <c r="R101" s="201" t="str">
        <f t="shared" si="17"/>
        <v/>
      </c>
      <c r="T101" s="202" t="str">
        <f t="shared" si="18"/>
        <v/>
      </c>
      <c r="V101" s="201" t="str">
        <f t="shared" si="19"/>
        <v/>
      </c>
    </row>
    <row r="102" spans="1:22" hidden="1">
      <c r="A102" s="172"/>
      <c r="B102" s="173" t="s">
        <v>1126</v>
      </c>
      <c r="C102" s="174"/>
      <c r="D102" s="175"/>
      <c r="E102" s="164"/>
      <c r="F102" s="199" t="str">
        <f t="shared" si="11"/>
        <v/>
      </c>
      <c r="G102" s="176"/>
      <c r="H102" s="200" t="str">
        <f t="shared" si="12"/>
        <v/>
      </c>
      <c r="I102" s="177"/>
      <c r="J102" s="201" t="str">
        <f t="shared" si="13"/>
        <v/>
      </c>
      <c r="L102" s="200" t="str">
        <f t="shared" si="14"/>
        <v/>
      </c>
      <c r="N102" s="201" t="str">
        <f t="shared" si="15"/>
        <v/>
      </c>
      <c r="P102" s="200" t="str">
        <f t="shared" si="16"/>
        <v/>
      </c>
      <c r="R102" s="201" t="str">
        <f t="shared" si="17"/>
        <v/>
      </c>
      <c r="T102" s="202" t="str">
        <f t="shared" si="18"/>
        <v/>
      </c>
      <c r="V102" s="201" t="str">
        <f t="shared" si="19"/>
        <v/>
      </c>
    </row>
    <row r="103" spans="1:22" hidden="1">
      <c r="A103" s="172"/>
      <c r="B103" s="173" t="s">
        <v>1127</v>
      </c>
      <c r="C103" s="174"/>
      <c r="D103" s="175"/>
      <c r="E103" s="164"/>
      <c r="F103" s="199" t="str">
        <f t="shared" si="11"/>
        <v/>
      </c>
      <c r="G103" s="176"/>
      <c r="H103" s="200" t="str">
        <f t="shared" si="12"/>
        <v/>
      </c>
      <c r="I103" s="177"/>
      <c r="J103" s="201" t="str">
        <f t="shared" si="13"/>
        <v/>
      </c>
      <c r="L103" s="200" t="str">
        <f t="shared" si="14"/>
        <v/>
      </c>
      <c r="N103" s="201" t="str">
        <f t="shared" si="15"/>
        <v/>
      </c>
      <c r="P103" s="200" t="str">
        <f t="shared" si="16"/>
        <v/>
      </c>
      <c r="R103" s="201" t="str">
        <f t="shared" si="17"/>
        <v/>
      </c>
      <c r="T103" s="202" t="str">
        <f t="shared" si="18"/>
        <v/>
      </c>
      <c r="V103" s="201" t="str">
        <f t="shared" si="19"/>
        <v/>
      </c>
    </row>
    <row r="104" spans="1:22" hidden="1">
      <c r="A104" s="172"/>
      <c r="B104" s="173" t="s">
        <v>1128</v>
      </c>
      <c r="C104" s="174"/>
      <c r="D104" s="175"/>
      <c r="E104" s="164"/>
      <c r="F104" s="199" t="str">
        <f t="shared" si="11"/>
        <v/>
      </c>
      <c r="G104" s="176"/>
      <c r="H104" s="200" t="str">
        <f t="shared" si="12"/>
        <v/>
      </c>
      <c r="I104" s="177"/>
      <c r="J104" s="201" t="str">
        <f t="shared" si="13"/>
        <v/>
      </c>
      <c r="L104" s="200" t="str">
        <f t="shared" si="14"/>
        <v/>
      </c>
      <c r="N104" s="201" t="str">
        <f t="shared" si="15"/>
        <v/>
      </c>
      <c r="P104" s="200" t="str">
        <f t="shared" si="16"/>
        <v/>
      </c>
      <c r="R104" s="201" t="str">
        <f t="shared" si="17"/>
        <v/>
      </c>
      <c r="T104" s="202" t="str">
        <f t="shared" si="18"/>
        <v/>
      </c>
      <c r="V104" s="201" t="str">
        <f t="shared" si="19"/>
        <v/>
      </c>
    </row>
    <row r="105" spans="1:22" hidden="1">
      <c r="A105" s="172"/>
      <c r="B105" s="173" t="s">
        <v>1129</v>
      </c>
      <c r="C105" s="179"/>
      <c r="D105" s="180"/>
      <c r="E105" s="164"/>
      <c r="F105" s="199" t="str">
        <f t="shared" si="11"/>
        <v/>
      </c>
      <c r="G105" s="176"/>
      <c r="H105" s="200" t="str">
        <f t="shared" si="12"/>
        <v/>
      </c>
      <c r="I105" s="177"/>
      <c r="J105" s="201" t="str">
        <f t="shared" si="13"/>
        <v/>
      </c>
      <c r="L105" s="200" t="str">
        <f t="shared" si="14"/>
        <v/>
      </c>
      <c r="N105" s="201" t="str">
        <f t="shared" si="15"/>
        <v/>
      </c>
      <c r="P105" s="200" t="str">
        <f t="shared" si="16"/>
        <v/>
      </c>
      <c r="R105" s="201" t="str">
        <f t="shared" si="17"/>
        <v/>
      </c>
      <c r="T105" s="202" t="str">
        <f t="shared" si="18"/>
        <v/>
      </c>
      <c r="V105" s="201" t="str">
        <f t="shared" si="19"/>
        <v/>
      </c>
    </row>
    <row r="106" spans="1:22" hidden="1">
      <c r="A106" s="172"/>
      <c r="B106" s="173" t="s">
        <v>1130</v>
      </c>
      <c r="C106" s="179"/>
      <c r="D106" s="180"/>
      <c r="E106" s="164"/>
      <c r="F106" s="199" t="str">
        <f t="shared" si="11"/>
        <v/>
      </c>
      <c r="G106" s="176"/>
      <c r="H106" s="200" t="str">
        <f t="shared" si="12"/>
        <v/>
      </c>
      <c r="I106" s="177"/>
      <c r="J106" s="201" t="str">
        <f t="shared" si="13"/>
        <v/>
      </c>
      <c r="L106" s="200" t="str">
        <f t="shared" si="14"/>
        <v/>
      </c>
      <c r="N106" s="201" t="str">
        <f t="shared" si="15"/>
        <v/>
      </c>
      <c r="P106" s="200" t="str">
        <f t="shared" si="16"/>
        <v/>
      </c>
      <c r="R106" s="201" t="str">
        <f t="shared" si="17"/>
        <v/>
      </c>
      <c r="T106" s="202" t="str">
        <f t="shared" si="18"/>
        <v/>
      </c>
      <c r="V106" s="201" t="str">
        <f t="shared" si="19"/>
        <v/>
      </c>
    </row>
    <row r="107" spans="1:22" hidden="1">
      <c r="A107" s="172"/>
      <c r="B107" s="173" t="s">
        <v>1131</v>
      </c>
      <c r="C107" s="179"/>
      <c r="D107" s="180"/>
      <c r="E107" s="164"/>
      <c r="F107" s="199" t="str">
        <f t="shared" ref="F107:F131" si="20">IF($F$9="*",IF(E107&gt;0,"*",""),"")</f>
        <v/>
      </c>
      <c r="G107" s="176"/>
      <c r="H107" s="200" t="str">
        <f t="shared" ref="H107:H131" si="21">IF($H$9="*",IF(G107&gt;0,"*",""),"")</f>
        <v/>
      </c>
      <c r="I107" s="177"/>
      <c r="J107" s="201" t="str">
        <f t="shared" si="13"/>
        <v/>
      </c>
      <c r="L107" s="200" t="str">
        <f t="shared" si="14"/>
        <v/>
      </c>
      <c r="N107" s="201" t="str">
        <f t="shared" si="15"/>
        <v/>
      </c>
      <c r="P107" s="200" t="str">
        <f t="shared" si="16"/>
        <v/>
      </c>
      <c r="R107" s="201" t="str">
        <f t="shared" si="17"/>
        <v/>
      </c>
      <c r="T107" s="202" t="str">
        <f t="shared" si="18"/>
        <v/>
      </c>
      <c r="V107" s="201" t="str">
        <f t="shared" si="19"/>
        <v/>
      </c>
    </row>
    <row r="108" spans="1:22" hidden="1">
      <c r="A108" s="172"/>
      <c r="B108" s="173" t="s">
        <v>1132</v>
      </c>
      <c r="C108" s="174"/>
      <c r="D108" s="175"/>
      <c r="E108" s="164"/>
      <c r="F108" s="199" t="str">
        <f t="shared" si="20"/>
        <v/>
      </c>
      <c r="G108" s="176"/>
      <c r="H108" s="200" t="str">
        <f t="shared" si="21"/>
        <v/>
      </c>
      <c r="I108" s="177"/>
      <c r="J108" s="201" t="str">
        <f t="shared" si="13"/>
        <v/>
      </c>
      <c r="L108" s="200" t="str">
        <f t="shared" si="14"/>
        <v/>
      </c>
      <c r="N108" s="201" t="str">
        <f t="shared" si="15"/>
        <v/>
      </c>
      <c r="P108" s="200" t="str">
        <f t="shared" si="16"/>
        <v/>
      </c>
      <c r="R108" s="201" t="str">
        <f t="shared" si="17"/>
        <v/>
      </c>
      <c r="T108" s="202" t="str">
        <f t="shared" si="18"/>
        <v/>
      </c>
      <c r="V108" s="201" t="str">
        <f t="shared" si="19"/>
        <v/>
      </c>
    </row>
    <row r="109" spans="1:22" hidden="1">
      <c r="A109" s="172"/>
      <c r="B109" s="173" t="s">
        <v>1133</v>
      </c>
      <c r="C109" s="174"/>
      <c r="D109" s="175"/>
      <c r="E109" s="164"/>
      <c r="F109" s="199" t="str">
        <f t="shared" si="20"/>
        <v/>
      </c>
      <c r="G109" s="176"/>
      <c r="H109" s="200" t="str">
        <f t="shared" si="21"/>
        <v/>
      </c>
      <c r="I109" s="177"/>
      <c r="J109" s="201" t="str">
        <f t="shared" si="13"/>
        <v/>
      </c>
      <c r="L109" s="200" t="str">
        <f t="shared" si="14"/>
        <v/>
      </c>
      <c r="N109" s="201" t="str">
        <f t="shared" si="15"/>
        <v/>
      </c>
      <c r="P109" s="200" t="str">
        <f t="shared" si="16"/>
        <v/>
      </c>
      <c r="R109" s="201" t="str">
        <f t="shared" si="17"/>
        <v/>
      </c>
      <c r="T109" s="202" t="str">
        <f t="shared" si="18"/>
        <v/>
      </c>
      <c r="V109" s="201" t="str">
        <f t="shared" si="19"/>
        <v/>
      </c>
    </row>
    <row r="110" spans="1:22" hidden="1">
      <c r="A110" s="172"/>
      <c r="B110" s="173" t="s">
        <v>1134</v>
      </c>
      <c r="C110" s="174"/>
      <c r="D110" s="175"/>
      <c r="E110" s="164"/>
      <c r="F110" s="199" t="str">
        <f t="shared" si="20"/>
        <v/>
      </c>
      <c r="G110" s="176"/>
      <c r="H110" s="200" t="str">
        <f t="shared" si="21"/>
        <v/>
      </c>
      <c r="I110" s="177"/>
      <c r="J110" s="201" t="str">
        <f t="shared" si="13"/>
        <v/>
      </c>
      <c r="L110" s="200" t="str">
        <f t="shared" si="14"/>
        <v/>
      </c>
      <c r="N110" s="201" t="str">
        <f t="shared" si="15"/>
        <v/>
      </c>
      <c r="P110" s="200" t="str">
        <f t="shared" si="16"/>
        <v/>
      </c>
      <c r="R110" s="201" t="str">
        <f t="shared" si="17"/>
        <v/>
      </c>
      <c r="T110" s="202" t="str">
        <f t="shared" si="18"/>
        <v/>
      </c>
      <c r="V110" s="201" t="str">
        <f t="shared" si="19"/>
        <v/>
      </c>
    </row>
    <row r="111" spans="1:22" hidden="1">
      <c r="A111" s="172"/>
      <c r="B111" s="173" t="s">
        <v>1135</v>
      </c>
      <c r="C111" s="174"/>
      <c r="D111" s="175"/>
      <c r="E111" s="164"/>
      <c r="F111" s="199" t="str">
        <f t="shared" si="20"/>
        <v/>
      </c>
      <c r="G111" s="176"/>
      <c r="H111" s="200" t="str">
        <f t="shared" si="21"/>
        <v/>
      </c>
      <c r="I111" s="177"/>
      <c r="J111" s="201" t="str">
        <f t="shared" si="13"/>
        <v/>
      </c>
      <c r="L111" s="200" t="str">
        <f t="shared" si="14"/>
        <v/>
      </c>
      <c r="N111" s="201" t="str">
        <f t="shared" si="15"/>
        <v/>
      </c>
      <c r="P111" s="200" t="str">
        <f t="shared" si="16"/>
        <v/>
      </c>
      <c r="R111" s="201" t="str">
        <f t="shared" si="17"/>
        <v/>
      </c>
      <c r="T111" s="202" t="str">
        <f t="shared" si="18"/>
        <v/>
      </c>
      <c r="V111" s="201" t="str">
        <f t="shared" si="19"/>
        <v/>
      </c>
    </row>
    <row r="112" spans="1:22" hidden="1">
      <c r="A112" s="172"/>
      <c r="B112" s="173" t="s">
        <v>1136</v>
      </c>
      <c r="C112" s="174"/>
      <c r="D112" s="175"/>
      <c r="E112" s="164"/>
      <c r="F112" s="199" t="str">
        <f t="shared" si="20"/>
        <v/>
      </c>
      <c r="G112" s="176"/>
      <c r="H112" s="200" t="str">
        <f t="shared" si="21"/>
        <v/>
      </c>
      <c r="I112" s="177"/>
      <c r="J112" s="201" t="str">
        <f t="shared" si="13"/>
        <v/>
      </c>
      <c r="L112" s="200" t="str">
        <f t="shared" si="14"/>
        <v/>
      </c>
      <c r="N112" s="201" t="str">
        <f t="shared" si="15"/>
        <v/>
      </c>
      <c r="P112" s="200" t="str">
        <f t="shared" si="16"/>
        <v/>
      </c>
      <c r="R112" s="201" t="str">
        <f t="shared" si="17"/>
        <v/>
      </c>
      <c r="T112" s="202" t="str">
        <f t="shared" si="18"/>
        <v/>
      </c>
      <c r="V112" s="201" t="str">
        <f t="shared" si="19"/>
        <v/>
      </c>
    </row>
    <row r="113" spans="1:22" hidden="1">
      <c r="A113" s="172"/>
      <c r="B113" s="173" t="s">
        <v>1137</v>
      </c>
      <c r="C113" s="174"/>
      <c r="D113" s="175"/>
      <c r="E113" s="164"/>
      <c r="F113" s="199" t="str">
        <f t="shared" si="20"/>
        <v/>
      </c>
      <c r="G113" s="176"/>
      <c r="H113" s="200" t="str">
        <f t="shared" si="21"/>
        <v/>
      </c>
      <c r="I113" s="177"/>
      <c r="J113" s="201" t="str">
        <f t="shared" si="13"/>
        <v/>
      </c>
      <c r="L113" s="200" t="str">
        <f t="shared" si="14"/>
        <v/>
      </c>
      <c r="N113" s="201" t="str">
        <f t="shared" si="15"/>
        <v/>
      </c>
      <c r="P113" s="200" t="str">
        <f t="shared" si="16"/>
        <v/>
      </c>
      <c r="R113" s="201" t="str">
        <f t="shared" si="17"/>
        <v/>
      </c>
      <c r="T113" s="202" t="str">
        <f t="shared" si="18"/>
        <v/>
      </c>
      <c r="V113" s="201" t="str">
        <f t="shared" si="19"/>
        <v/>
      </c>
    </row>
    <row r="114" spans="1:22" hidden="1">
      <c r="A114" s="172"/>
      <c r="B114" s="173" t="s">
        <v>1138</v>
      </c>
      <c r="C114" s="174"/>
      <c r="D114" s="175"/>
      <c r="E114" s="164"/>
      <c r="F114" s="199" t="str">
        <f t="shared" si="20"/>
        <v/>
      </c>
      <c r="G114" s="176"/>
      <c r="H114" s="200" t="str">
        <f t="shared" si="21"/>
        <v/>
      </c>
      <c r="I114" s="177"/>
      <c r="J114" s="201" t="str">
        <f t="shared" si="13"/>
        <v/>
      </c>
      <c r="L114" s="200" t="str">
        <f t="shared" si="14"/>
        <v/>
      </c>
      <c r="N114" s="201" t="str">
        <f t="shared" si="15"/>
        <v/>
      </c>
      <c r="P114" s="200" t="str">
        <f t="shared" si="16"/>
        <v/>
      </c>
      <c r="R114" s="201" t="str">
        <f t="shared" si="17"/>
        <v/>
      </c>
      <c r="T114" s="202" t="str">
        <f t="shared" si="18"/>
        <v/>
      </c>
      <c r="V114" s="201" t="str">
        <f t="shared" si="19"/>
        <v/>
      </c>
    </row>
    <row r="115" spans="1:22" hidden="1">
      <c r="A115" s="172"/>
      <c r="B115" s="173" t="s">
        <v>1139</v>
      </c>
      <c r="C115" s="174"/>
      <c r="D115" s="175"/>
      <c r="E115" s="164"/>
      <c r="F115" s="199" t="str">
        <f t="shared" si="20"/>
        <v/>
      </c>
      <c r="G115" s="176"/>
      <c r="H115" s="200" t="str">
        <f t="shared" si="21"/>
        <v/>
      </c>
      <c r="I115" s="177"/>
      <c r="J115" s="201" t="str">
        <f t="shared" si="13"/>
        <v/>
      </c>
      <c r="L115" s="200" t="str">
        <f t="shared" si="14"/>
        <v/>
      </c>
      <c r="N115" s="201" t="str">
        <f t="shared" si="15"/>
        <v/>
      </c>
      <c r="P115" s="200" t="str">
        <f t="shared" si="16"/>
        <v/>
      </c>
      <c r="R115" s="201" t="str">
        <f t="shared" si="17"/>
        <v/>
      </c>
      <c r="T115" s="202" t="str">
        <f t="shared" si="18"/>
        <v/>
      </c>
      <c r="V115" s="201" t="str">
        <f t="shared" si="19"/>
        <v/>
      </c>
    </row>
    <row r="116" spans="1:22" hidden="1">
      <c r="A116" s="172"/>
      <c r="B116" s="173" t="s">
        <v>1140</v>
      </c>
      <c r="C116" s="174"/>
      <c r="D116" s="175"/>
      <c r="E116" s="164"/>
      <c r="F116" s="199" t="str">
        <f t="shared" si="20"/>
        <v/>
      </c>
      <c r="G116" s="176"/>
      <c r="H116" s="200" t="str">
        <f t="shared" si="21"/>
        <v/>
      </c>
      <c r="I116" s="177"/>
      <c r="J116" s="201" t="str">
        <f t="shared" si="13"/>
        <v/>
      </c>
      <c r="L116" s="200" t="str">
        <f t="shared" si="14"/>
        <v/>
      </c>
      <c r="N116" s="201" t="str">
        <f t="shared" si="15"/>
        <v/>
      </c>
      <c r="P116" s="200" t="str">
        <f t="shared" si="16"/>
        <v/>
      </c>
      <c r="R116" s="201" t="str">
        <f t="shared" si="17"/>
        <v/>
      </c>
      <c r="T116" s="202" t="str">
        <f t="shared" si="18"/>
        <v/>
      </c>
      <c r="V116" s="201" t="str">
        <f t="shared" si="19"/>
        <v/>
      </c>
    </row>
    <row r="117" spans="1:22" hidden="1">
      <c r="A117" s="172"/>
      <c r="B117" s="173" t="s">
        <v>1141</v>
      </c>
      <c r="C117" s="174"/>
      <c r="D117" s="175"/>
      <c r="E117" s="164"/>
      <c r="F117" s="199" t="str">
        <f t="shared" si="20"/>
        <v/>
      </c>
      <c r="G117" s="176"/>
      <c r="H117" s="200" t="str">
        <f t="shared" si="21"/>
        <v/>
      </c>
      <c r="I117" s="177"/>
      <c r="J117" s="201" t="str">
        <f t="shared" si="13"/>
        <v/>
      </c>
      <c r="L117" s="200" t="str">
        <f t="shared" si="14"/>
        <v/>
      </c>
      <c r="N117" s="201" t="str">
        <f t="shared" si="15"/>
        <v/>
      </c>
      <c r="P117" s="200" t="str">
        <f t="shared" si="16"/>
        <v/>
      </c>
      <c r="R117" s="201" t="str">
        <f t="shared" si="17"/>
        <v/>
      </c>
      <c r="T117" s="202" t="str">
        <f t="shared" si="18"/>
        <v/>
      </c>
      <c r="V117" s="201" t="str">
        <f t="shared" si="19"/>
        <v/>
      </c>
    </row>
    <row r="118" spans="1:22" hidden="1">
      <c r="A118" s="172"/>
      <c r="B118" s="173" t="s">
        <v>1142</v>
      </c>
      <c r="C118" s="174"/>
      <c r="D118" s="175"/>
      <c r="E118" s="164"/>
      <c r="F118" s="199" t="str">
        <f t="shared" si="20"/>
        <v/>
      </c>
      <c r="G118" s="176"/>
      <c r="H118" s="200" t="str">
        <f t="shared" si="21"/>
        <v/>
      </c>
      <c r="I118" s="177"/>
      <c r="J118" s="201" t="str">
        <f t="shared" si="13"/>
        <v/>
      </c>
      <c r="L118" s="200" t="str">
        <f t="shared" si="14"/>
        <v/>
      </c>
      <c r="N118" s="201" t="str">
        <f t="shared" si="15"/>
        <v/>
      </c>
      <c r="P118" s="200" t="str">
        <f t="shared" si="16"/>
        <v/>
      </c>
      <c r="R118" s="201" t="str">
        <f t="shared" si="17"/>
        <v/>
      </c>
      <c r="T118" s="202" t="str">
        <f t="shared" si="18"/>
        <v/>
      </c>
      <c r="V118" s="201" t="str">
        <f t="shared" si="19"/>
        <v/>
      </c>
    </row>
    <row r="119" spans="1:22" hidden="1">
      <c r="A119" s="172"/>
      <c r="B119" s="173" t="s">
        <v>1143</v>
      </c>
      <c r="C119" s="174"/>
      <c r="D119" s="175"/>
      <c r="E119" s="164"/>
      <c r="F119" s="199" t="str">
        <f t="shared" si="20"/>
        <v/>
      </c>
      <c r="G119" s="176"/>
      <c r="H119" s="200" t="str">
        <f t="shared" si="21"/>
        <v/>
      </c>
      <c r="I119" s="177"/>
      <c r="J119" s="201" t="str">
        <f t="shared" si="13"/>
        <v/>
      </c>
      <c r="L119" s="200" t="str">
        <f t="shared" si="14"/>
        <v/>
      </c>
      <c r="N119" s="201" t="str">
        <f t="shared" si="15"/>
        <v/>
      </c>
      <c r="P119" s="200" t="str">
        <f t="shared" si="16"/>
        <v/>
      </c>
      <c r="R119" s="201" t="str">
        <f t="shared" si="17"/>
        <v/>
      </c>
      <c r="T119" s="202" t="str">
        <f t="shared" si="18"/>
        <v/>
      </c>
      <c r="V119" s="201" t="str">
        <f t="shared" si="19"/>
        <v/>
      </c>
    </row>
    <row r="120" spans="1:22" hidden="1">
      <c r="A120" s="172"/>
      <c r="B120" s="173" t="s">
        <v>1144</v>
      </c>
      <c r="C120" s="174"/>
      <c r="D120" s="175"/>
      <c r="E120" s="164"/>
      <c r="F120" s="199" t="str">
        <f t="shared" si="20"/>
        <v/>
      </c>
      <c r="G120" s="176"/>
      <c r="H120" s="200" t="str">
        <f t="shared" si="21"/>
        <v/>
      </c>
      <c r="I120" s="177"/>
      <c r="J120" s="201" t="str">
        <f t="shared" si="13"/>
        <v/>
      </c>
      <c r="L120" s="200" t="str">
        <f t="shared" si="14"/>
        <v/>
      </c>
      <c r="N120" s="201" t="str">
        <f t="shared" si="15"/>
        <v/>
      </c>
      <c r="P120" s="200" t="str">
        <f t="shared" si="16"/>
        <v/>
      </c>
      <c r="R120" s="201" t="str">
        <f t="shared" si="17"/>
        <v/>
      </c>
      <c r="T120" s="202" t="str">
        <f t="shared" si="18"/>
        <v/>
      </c>
      <c r="V120" s="201" t="str">
        <f t="shared" si="19"/>
        <v/>
      </c>
    </row>
    <row r="121" spans="1:22" hidden="1">
      <c r="A121" s="172"/>
      <c r="B121" s="173" t="s">
        <v>1145</v>
      </c>
      <c r="C121" s="174"/>
      <c r="D121" s="175"/>
      <c r="E121" s="164"/>
      <c r="F121" s="199" t="str">
        <f t="shared" si="20"/>
        <v/>
      </c>
      <c r="G121" s="176"/>
      <c r="H121" s="200" t="str">
        <f t="shared" si="21"/>
        <v/>
      </c>
      <c r="I121" s="177"/>
      <c r="J121" s="201" t="str">
        <f t="shared" si="13"/>
        <v/>
      </c>
      <c r="L121" s="200" t="str">
        <f t="shared" si="14"/>
        <v/>
      </c>
      <c r="N121" s="201" t="str">
        <f t="shared" si="15"/>
        <v/>
      </c>
      <c r="P121" s="200" t="str">
        <f t="shared" si="16"/>
        <v/>
      </c>
      <c r="R121" s="201" t="str">
        <f t="shared" si="17"/>
        <v/>
      </c>
      <c r="T121" s="202" t="str">
        <f t="shared" si="18"/>
        <v/>
      </c>
      <c r="V121" s="201" t="str">
        <f t="shared" si="19"/>
        <v/>
      </c>
    </row>
    <row r="122" spans="1:22" hidden="1">
      <c r="A122" s="172"/>
      <c r="B122" s="173" t="s">
        <v>1146</v>
      </c>
      <c r="C122" s="174"/>
      <c r="D122" s="175"/>
      <c r="E122" s="164"/>
      <c r="F122" s="199" t="str">
        <f t="shared" si="20"/>
        <v/>
      </c>
      <c r="G122" s="176"/>
      <c r="H122" s="200" t="str">
        <f t="shared" si="21"/>
        <v/>
      </c>
      <c r="I122" s="177"/>
      <c r="J122" s="201" t="str">
        <f t="shared" si="13"/>
        <v/>
      </c>
      <c r="L122" s="200" t="str">
        <f t="shared" si="14"/>
        <v/>
      </c>
      <c r="N122" s="201" t="str">
        <f t="shared" si="15"/>
        <v/>
      </c>
      <c r="P122" s="200" t="str">
        <f t="shared" si="16"/>
        <v/>
      </c>
      <c r="R122" s="201" t="str">
        <f t="shared" si="17"/>
        <v/>
      </c>
      <c r="T122" s="202" t="str">
        <f t="shared" si="18"/>
        <v/>
      </c>
      <c r="V122" s="201" t="str">
        <f t="shared" si="19"/>
        <v/>
      </c>
    </row>
    <row r="123" spans="1:22" hidden="1">
      <c r="A123" s="172"/>
      <c r="B123" s="173" t="s">
        <v>1147</v>
      </c>
      <c r="C123" s="174"/>
      <c r="D123" s="175"/>
      <c r="E123" s="164"/>
      <c r="F123" s="199" t="str">
        <f t="shared" si="20"/>
        <v/>
      </c>
      <c r="G123" s="176"/>
      <c r="H123" s="200" t="str">
        <f t="shared" si="21"/>
        <v/>
      </c>
      <c r="I123" s="177"/>
      <c r="J123" s="201" t="str">
        <f t="shared" si="13"/>
        <v/>
      </c>
      <c r="L123" s="200" t="str">
        <f t="shared" si="14"/>
        <v/>
      </c>
      <c r="N123" s="201" t="str">
        <f t="shared" si="15"/>
        <v/>
      </c>
      <c r="P123" s="200" t="str">
        <f t="shared" si="16"/>
        <v/>
      </c>
      <c r="R123" s="201" t="str">
        <f t="shared" si="17"/>
        <v/>
      </c>
      <c r="T123" s="202" t="str">
        <f t="shared" si="18"/>
        <v/>
      </c>
      <c r="V123" s="201" t="str">
        <f t="shared" si="19"/>
        <v/>
      </c>
    </row>
    <row r="124" spans="1:22" hidden="1">
      <c r="A124" s="172"/>
      <c r="B124" s="173" t="s">
        <v>1148</v>
      </c>
      <c r="C124" s="174"/>
      <c r="D124" s="175"/>
      <c r="E124" s="164"/>
      <c r="F124" s="199" t="str">
        <f t="shared" si="20"/>
        <v/>
      </c>
      <c r="G124" s="176"/>
      <c r="H124" s="200" t="str">
        <f t="shared" si="21"/>
        <v/>
      </c>
      <c r="I124" s="177"/>
      <c r="J124" s="201" t="str">
        <f t="shared" si="13"/>
        <v/>
      </c>
      <c r="L124" s="200" t="str">
        <f t="shared" si="14"/>
        <v/>
      </c>
      <c r="N124" s="201" t="str">
        <f t="shared" si="15"/>
        <v/>
      </c>
      <c r="P124" s="200" t="str">
        <f t="shared" si="16"/>
        <v/>
      </c>
      <c r="R124" s="201" t="str">
        <f t="shared" si="17"/>
        <v/>
      </c>
      <c r="T124" s="202" t="str">
        <f t="shared" si="18"/>
        <v/>
      </c>
      <c r="V124" s="201" t="str">
        <f t="shared" si="19"/>
        <v/>
      </c>
    </row>
    <row r="125" spans="1:22" hidden="1">
      <c r="A125" s="172"/>
      <c r="B125" s="173" t="s">
        <v>1149</v>
      </c>
      <c r="C125" s="174"/>
      <c r="D125" s="175"/>
      <c r="E125" s="164"/>
      <c r="F125" s="199" t="str">
        <f t="shared" si="20"/>
        <v/>
      </c>
      <c r="G125" s="176"/>
      <c r="H125" s="200" t="str">
        <f t="shared" si="21"/>
        <v/>
      </c>
      <c r="I125" s="177"/>
      <c r="J125" s="201" t="str">
        <f t="shared" si="13"/>
        <v/>
      </c>
      <c r="L125" s="200" t="str">
        <f t="shared" si="14"/>
        <v/>
      </c>
      <c r="N125" s="201" t="str">
        <f t="shared" si="15"/>
        <v/>
      </c>
      <c r="P125" s="200" t="str">
        <f t="shared" si="16"/>
        <v/>
      </c>
      <c r="R125" s="201" t="str">
        <f t="shared" si="17"/>
        <v/>
      </c>
      <c r="T125" s="202" t="str">
        <f t="shared" si="18"/>
        <v/>
      </c>
      <c r="V125" s="201" t="str">
        <f t="shared" si="19"/>
        <v/>
      </c>
    </row>
    <row r="126" spans="1:22" hidden="1">
      <c r="A126" s="172"/>
      <c r="B126" s="173" t="s">
        <v>1150</v>
      </c>
      <c r="C126" s="174"/>
      <c r="D126" s="175"/>
      <c r="E126" s="164"/>
      <c r="F126" s="199" t="str">
        <f t="shared" si="20"/>
        <v/>
      </c>
      <c r="G126" s="176"/>
      <c r="H126" s="200" t="str">
        <f t="shared" si="21"/>
        <v/>
      </c>
      <c r="I126" s="177"/>
      <c r="J126" s="201" t="str">
        <f t="shared" si="13"/>
        <v/>
      </c>
      <c r="L126" s="200" t="str">
        <f t="shared" si="14"/>
        <v/>
      </c>
      <c r="N126" s="201" t="str">
        <f t="shared" si="15"/>
        <v/>
      </c>
      <c r="P126" s="200" t="str">
        <f t="shared" si="16"/>
        <v/>
      </c>
      <c r="R126" s="201" t="str">
        <f t="shared" si="17"/>
        <v/>
      </c>
      <c r="T126" s="202" t="str">
        <f t="shared" si="18"/>
        <v/>
      </c>
      <c r="V126" s="201" t="str">
        <f t="shared" si="19"/>
        <v/>
      </c>
    </row>
    <row r="127" spans="1:22" hidden="1">
      <c r="A127" s="172"/>
      <c r="B127" s="173" t="s">
        <v>1151</v>
      </c>
      <c r="C127" s="174"/>
      <c r="D127" s="175"/>
      <c r="E127" s="164"/>
      <c r="F127" s="199" t="str">
        <f t="shared" si="20"/>
        <v/>
      </c>
      <c r="G127" s="176"/>
      <c r="H127" s="200" t="str">
        <f t="shared" si="21"/>
        <v/>
      </c>
      <c r="I127" s="177"/>
      <c r="J127" s="201" t="str">
        <f t="shared" si="13"/>
        <v/>
      </c>
      <c r="L127" s="200" t="str">
        <f t="shared" si="14"/>
        <v/>
      </c>
      <c r="N127" s="201" t="str">
        <f t="shared" si="15"/>
        <v/>
      </c>
      <c r="P127" s="200" t="str">
        <f t="shared" si="16"/>
        <v/>
      </c>
      <c r="R127" s="201" t="str">
        <f t="shared" si="17"/>
        <v/>
      </c>
      <c r="T127" s="202" t="str">
        <f t="shared" si="18"/>
        <v/>
      </c>
      <c r="V127" s="201" t="str">
        <f t="shared" si="19"/>
        <v/>
      </c>
    </row>
    <row r="128" spans="1:22" hidden="1">
      <c r="A128" s="172"/>
      <c r="B128" s="173" t="s">
        <v>1152</v>
      </c>
      <c r="C128" s="174"/>
      <c r="D128" s="175"/>
      <c r="E128" s="164"/>
      <c r="F128" s="199" t="str">
        <f t="shared" si="20"/>
        <v/>
      </c>
      <c r="G128" s="176"/>
      <c r="H128" s="200" t="str">
        <f t="shared" si="21"/>
        <v/>
      </c>
      <c r="I128" s="177"/>
      <c r="J128" s="201" t="str">
        <f t="shared" si="13"/>
        <v/>
      </c>
      <c r="L128" s="200" t="str">
        <f t="shared" si="14"/>
        <v/>
      </c>
      <c r="N128" s="201" t="str">
        <f t="shared" si="15"/>
        <v/>
      </c>
      <c r="P128" s="200" t="str">
        <f t="shared" si="16"/>
        <v/>
      </c>
      <c r="R128" s="201" t="str">
        <f t="shared" si="17"/>
        <v/>
      </c>
      <c r="T128" s="202" t="str">
        <f t="shared" si="18"/>
        <v/>
      </c>
      <c r="V128" s="201" t="str">
        <f t="shared" si="19"/>
        <v/>
      </c>
    </row>
    <row r="129" spans="1:22" hidden="1">
      <c r="A129" s="172"/>
      <c r="B129" s="173" t="s">
        <v>1153</v>
      </c>
      <c r="C129" s="174"/>
      <c r="D129" s="175"/>
      <c r="E129" s="164"/>
      <c r="F129" s="199" t="str">
        <f t="shared" si="20"/>
        <v/>
      </c>
      <c r="G129" s="176"/>
      <c r="H129" s="200" t="str">
        <f t="shared" si="21"/>
        <v/>
      </c>
      <c r="I129" s="177"/>
      <c r="J129" s="201" t="str">
        <f t="shared" si="13"/>
        <v/>
      </c>
      <c r="L129" s="200" t="str">
        <f t="shared" si="14"/>
        <v/>
      </c>
      <c r="N129" s="201" t="str">
        <f t="shared" si="15"/>
        <v/>
      </c>
      <c r="P129" s="200" t="str">
        <f t="shared" si="16"/>
        <v/>
      </c>
      <c r="R129" s="201" t="str">
        <f t="shared" si="17"/>
        <v/>
      </c>
      <c r="T129" s="202" t="str">
        <f t="shared" si="18"/>
        <v/>
      </c>
      <c r="V129" s="201" t="str">
        <f t="shared" si="19"/>
        <v/>
      </c>
    </row>
    <row r="130" spans="1:22" hidden="1">
      <c r="A130" s="172"/>
      <c r="B130" s="173" t="s">
        <v>1154</v>
      </c>
      <c r="C130" s="174"/>
      <c r="D130" s="175"/>
      <c r="E130" s="164"/>
      <c r="F130" s="199" t="str">
        <f t="shared" si="20"/>
        <v/>
      </c>
      <c r="G130" s="176"/>
      <c r="H130" s="200" t="str">
        <f t="shared" si="21"/>
        <v/>
      </c>
      <c r="I130" s="177"/>
      <c r="J130" s="201" t="str">
        <f t="shared" si="13"/>
        <v/>
      </c>
      <c r="L130" s="200" t="str">
        <f t="shared" si="14"/>
        <v/>
      </c>
      <c r="N130" s="201" t="str">
        <f t="shared" si="15"/>
        <v/>
      </c>
      <c r="P130" s="200" t="str">
        <f t="shared" si="16"/>
        <v/>
      </c>
      <c r="R130" s="201" t="str">
        <f t="shared" si="17"/>
        <v/>
      </c>
      <c r="T130" s="202" t="str">
        <f t="shared" si="18"/>
        <v/>
      </c>
      <c r="V130" s="201" t="str">
        <f t="shared" si="19"/>
        <v/>
      </c>
    </row>
    <row r="131" spans="1:22" hidden="1">
      <c r="A131" s="172"/>
      <c r="B131" s="173" t="s">
        <v>1155</v>
      </c>
      <c r="C131" s="174"/>
      <c r="D131" s="175"/>
      <c r="E131" s="164"/>
      <c r="F131" s="199" t="str">
        <f t="shared" si="20"/>
        <v/>
      </c>
      <c r="G131" s="176"/>
      <c r="H131" s="200" t="str">
        <f t="shared" si="21"/>
        <v/>
      </c>
      <c r="I131" s="177"/>
      <c r="J131" s="201" t="str">
        <f t="shared" si="13"/>
        <v/>
      </c>
      <c r="L131" s="200" t="str">
        <f t="shared" si="14"/>
        <v/>
      </c>
      <c r="N131" s="201" t="str">
        <f t="shared" si="15"/>
        <v/>
      </c>
      <c r="P131" s="200" t="str">
        <f t="shared" si="16"/>
        <v/>
      </c>
      <c r="R131" s="201" t="str">
        <f t="shared" si="17"/>
        <v/>
      </c>
      <c r="T131" s="202" t="str">
        <f t="shared" si="18"/>
        <v/>
      </c>
      <c r="V131" s="201" t="str">
        <f t="shared" si="19"/>
        <v/>
      </c>
    </row>
    <row r="132" spans="1:22" hidden="1">
      <c r="C132" s="174"/>
      <c r="D132" s="175"/>
      <c r="E132" s="164"/>
      <c r="F132" s="199"/>
      <c r="G132" s="176"/>
      <c r="H132" s="200"/>
      <c r="I132" s="177"/>
      <c r="J132" s="201"/>
      <c r="L132" s="200"/>
      <c r="N132" s="201"/>
      <c r="P132" s="200"/>
      <c r="R132" s="201"/>
      <c r="T132" s="202" t="str">
        <f t="shared" si="18"/>
        <v/>
      </c>
      <c r="V132" s="201"/>
    </row>
    <row r="133" spans="1:22" hidden="1">
      <c r="C133" s="174"/>
      <c r="D133" s="175"/>
      <c r="E133" s="164"/>
      <c r="F133" s="199"/>
      <c r="G133" s="176"/>
      <c r="H133" s="200"/>
      <c r="I133" s="177"/>
      <c r="J133" s="201"/>
      <c r="L133" s="200"/>
      <c r="N133" s="201"/>
      <c r="P133" s="200"/>
      <c r="R133" s="201"/>
      <c r="T133" s="202" t="str">
        <f t="shared" si="18"/>
        <v/>
      </c>
      <c r="V133" s="201"/>
    </row>
    <row r="134" spans="1:22" hidden="1">
      <c r="C134" s="174"/>
      <c r="D134" s="175"/>
      <c r="E134" s="164"/>
      <c r="F134" s="199"/>
      <c r="G134" s="176"/>
      <c r="H134" s="200"/>
      <c r="I134" s="177"/>
      <c r="J134" s="201"/>
      <c r="L134" s="200"/>
      <c r="N134" s="201"/>
      <c r="P134" s="200"/>
      <c r="R134" s="201"/>
      <c r="T134" s="202" t="str">
        <f t="shared" si="18"/>
        <v/>
      </c>
      <c r="V134" s="201"/>
    </row>
    <row r="135" spans="1:22">
      <c r="A135" s="147">
        <v>1</v>
      </c>
      <c r="B135" s="181" t="s">
        <v>663</v>
      </c>
      <c r="C135" s="174"/>
      <c r="E135" s="164"/>
      <c r="F135" s="199"/>
      <c r="G135" s="176"/>
      <c r="H135" s="200"/>
      <c r="I135" s="177"/>
      <c r="J135" s="201"/>
      <c r="L135" s="200"/>
      <c r="N135" s="201"/>
      <c r="P135" s="200"/>
      <c r="R135" s="201"/>
      <c r="T135" s="202" t="str">
        <f t="shared" si="18"/>
        <v/>
      </c>
      <c r="V135" s="201"/>
    </row>
    <row r="136" spans="1:22">
      <c r="A136" s="147">
        <v>1</v>
      </c>
      <c r="B136" s="181" t="s">
        <v>438</v>
      </c>
      <c r="C136" s="174"/>
      <c r="E136" s="182"/>
      <c r="F136" s="199"/>
      <c r="G136" s="176"/>
      <c r="H136" s="200"/>
      <c r="I136" s="177"/>
      <c r="J136" s="201"/>
      <c r="L136" s="200"/>
      <c r="N136" s="201"/>
      <c r="P136" s="200"/>
      <c r="R136" s="201"/>
      <c r="T136" s="202" t="str">
        <f t="shared" si="18"/>
        <v/>
      </c>
      <c r="V136" s="201"/>
    </row>
    <row r="137" spans="1:22">
      <c r="A137" s="147">
        <v>1</v>
      </c>
      <c r="B137" s="181" t="s">
        <v>440</v>
      </c>
      <c r="C137" s="174"/>
      <c r="E137" s="182"/>
      <c r="F137" s="199"/>
      <c r="G137" s="176"/>
      <c r="H137" s="200"/>
      <c r="I137" s="177"/>
      <c r="J137" s="201"/>
      <c r="L137" s="200"/>
      <c r="N137" s="201"/>
      <c r="P137" s="200"/>
      <c r="R137" s="201"/>
      <c r="T137" s="202" t="str">
        <f t="shared" si="18"/>
        <v/>
      </c>
      <c r="V137" s="201"/>
    </row>
    <row r="138" spans="1:22" hidden="1">
      <c r="C138" s="174"/>
      <c r="F138" s="199"/>
      <c r="G138" s="176"/>
      <c r="H138" s="200"/>
      <c r="I138" s="177"/>
      <c r="J138" s="201"/>
      <c r="L138" s="200"/>
      <c r="N138" s="201"/>
      <c r="P138" s="200"/>
      <c r="R138" s="201"/>
      <c r="T138" s="202" t="str">
        <f t="shared" si="18"/>
        <v/>
      </c>
      <c r="V138" s="201"/>
    </row>
    <row r="139" spans="1:22">
      <c r="A139" s="147">
        <v>1</v>
      </c>
      <c r="B139" s="181" t="s">
        <v>442</v>
      </c>
      <c r="C139" s="174"/>
      <c r="F139" s="199"/>
      <c r="G139" s="176"/>
      <c r="H139" s="200"/>
      <c r="I139" s="177"/>
      <c r="J139" s="201"/>
      <c r="L139" s="200"/>
      <c r="N139" s="201"/>
      <c r="P139" s="200"/>
      <c r="R139" s="201"/>
      <c r="T139" s="202" t="str">
        <f t="shared" si="18"/>
        <v/>
      </c>
      <c r="V139" s="201"/>
    </row>
    <row r="140" spans="1:22">
      <c r="A140" s="147">
        <v>1</v>
      </c>
      <c r="B140" s="181" t="s">
        <v>443</v>
      </c>
      <c r="C140" s="174"/>
      <c r="F140" s="199"/>
      <c r="G140" s="176" t="s">
        <v>948</v>
      </c>
      <c r="H140" s="200" t="s">
        <v>1156</v>
      </c>
      <c r="I140" s="177" t="s">
        <v>1157</v>
      </c>
      <c r="J140" s="201"/>
      <c r="L140" s="200"/>
      <c r="N140" s="201"/>
      <c r="P140" s="200"/>
      <c r="R140" s="201"/>
      <c r="T140" s="202" t="str">
        <f t="shared" ref="T140:T203" si="22">IF($T$9="*",IF(S140&gt;0,"*",""),"")</f>
        <v/>
      </c>
      <c r="V140" s="201"/>
    </row>
    <row r="141" spans="1:22" ht="15.75" customHeight="1">
      <c r="A141" s="147">
        <v>1</v>
      </c>
      <c r="B141" s="181" t="s">
        <v>446</v>
      </c>
      <c r="C141" s="174"/>
      <c r="F141" s="199"/>
      <c r="G141" s="176" t="s">
        <v>1158</v>
      </c>
      <c r="H141" s="200" t="s">
        <v>1159</v>
      </c>
      <c r="I141" s="177" t="s">
        <v>1160</v>
      </c>
      <c r="J141" s="201"/>
      <c r="L141" s="200"/>
      <c r="N141" s="201"/>
      <c r="P141" s="200"/>
      <c r="R141" s="201"/>
      <c r="T141" s="202" t="str">
        <f t="shared" si="22"/>
        <v/>
      </c>
      <c r="V141" s="201"/>
    </row>
    <row r="142" spans="1:22">
      <c r="A142" s="147">
        <v>1</v>
      </c>
      <c r="B142" s="181" t="s">
        <v>452</v>
      </c>
      <c r="C142" s="179"/>
      <c r="F142" s="199"/>
      <c r="G142" s="176" t="s">
        <v>1161</v>
      </c>
      <c r="H142" s="200" t="s">
        <v>1162</v>
      </c>
      <c r="I142" s="177" t="s">
        <v>1163</v>
      </c>
      <c r="J142" s="201"/>
      <c r="L142" s="200"/>
      <c r="N142" s="201"/>
      <c r="P142" s="200"/>
      <c r="R142" s="201"/>
      <c r="T142" s="202" t="str">
        <f t="shared" si="22"/>
        <v/>
      </c>
      <c r="V142" s="201"/>
    </row>
    <row r="143" spans="1:22">
      <c r="A143" s="147">
        <v>1</v>
      </c>
      <c r="B143" s="181" t="s">
        <v>464</v>
      </c>
      <c r="C143" s="174"/>
      <c r="F143" s="199"/>
      <c r="G143" s="176" t="s">
        <v>1164</v>
      </c>
      <c r="H143" s="200" t="s">
        <v>1165</v>
      </c>
      <c r="I143" s="177" t="s">
        <v>1166</v>
      </c>
      <c r="J143" s="201"/>
      <c r="L143" s="200"/>
      <c r="N143" s="201"/>
      <c r="P143" s="200"/>
      <c r="R143" s="201"/>
      <c r="T143" s="202" t="str">
        <f t="shared" si="22"/>
        <v/>
      </c>
      <c r="V143" s="201"/>
    </row>
    <row r="144" spans="1:22">
      <c r="A144" s="147">
        <v>1</v>
      </c>
      <c r="B144" s="181" t="s">
        <v>321</v>
      </c>
      <c r="C144" s="174"/>
      <c r="F144" s="199"/>
      <c r="G144" s="516" t="s">
        <v>1167</v>
      </c>
      <c r="H144" s="200" t="s">
        <v>1168</v>
      </c>
      <c r="I144" s="177" t="s">
        <v>1169</v>
      </c>
      <c r="J144" s="201"/>
      <c r="L144" s="200"/>
      <c r="N144" s="201"/>
      <c r="O144" s="136" t="s">
        <v>1170</v>
      </c>
      <c r="P144" s="200"/>
      <c r="R144" s="201"/>
      <c r="T144" s="202" t="str">
        <f t="shared" si="22"/>
        <v/>
      </c>
      <c r="V144" s="201"/>
    </row>
    <row r="145" spans="1:22">
      <c r="A145" s="147">
        <v>1</v>
      </c>
      <c r="B145" s="181" t="s">
        <v>490</v>
      </c>
      <c r="F145" s="199"/>
      <c r="H145" s="200"/>
      <c r="I145" s="187" t="s">
        <v>1171</v>
      </c>
      <c r="J145" s="201"/>
      <c r="L145" s="200"/>
      <c r="N145" s="201"/>
      <c r="O145" s="136" t="s">
        <v>1172</v>
      </c>
      <c r="P145" s="200"/>
      <c r="R145" s="201"/>
      <c r="T145" s="202" t="str">
        <f t="shared" si="22"/>
        <v/>
      </c>
      <c r="V145" s="201"/>
    </row>
    <row r="146" spans="1:22">
      <c r="A146" s="147">
        <v>1</v>
      </c>
      <c r="B146" s="181" t="s">
        <v>501</v>
      </c>
      <c r="F146" s="199"/>
      <c r="H146" s="200"/>
      <c r="I146" s="187" t="s">
        <v>1173</v>
      </c>
      <c r="J146" s="201"/>
      <c r="L146" s="200"/>
      <c r="N146" s="201"/>
      <c r="P146" s="200"/>
      <c r="R146" s="201"/>
      <c r="T146" s="202" t="str">
        <f t="shared" si="22"/>
        <v/>
      </c>
      <c r="V146" s="201"/>
    </row>
    <row r="147" spans="1:22">
      <c r="A147" s="147">
        <v>1</v>
      </c>
      <c r="B147" s="181" t="s">
        <v>511</v>
      </c>
      <c r="F147" s="199"/>
      <c r="H147" s="200"/>
      <c r="J147" s="201"/>
      <c r="L147" s="200"/>
      <c r="N147" s="201"/>
      <c r="P147" s="200"/>
      <c r="R147" s="201"/>
      <c r="T147" s="202" t="str">
        <f t="shared" si="22"/>
        <v/>
      </c>
      <c r="V147" s="201"/>
    </row>
    <row r="148" spans="1:22" hidden="1">
      <c r="F148" s="199"/>
      <c r="H148" s="200"/>
      <c r="J148" s="201"/>
      <c r="L148" s="200"/>
      <c r="N148" s="201"/>
      <c r="P148" s="200"/>
      <c r="R148" s="201"/>
      <c r="T148" s="202" t="str">
        <f t="shared" si="22"/>
        <v/>
      </c>
      <c r="V148" s="201"/>
    </row>
    <row r="149" spans="1:22">
      <c r="A149" s="147">
        <v>1</v>
      </c>
      <c r="B149" s="181" t="s">
        <v>529</v>
      </c>
      <c r="F149" s="199"/>
      <c r="H149" s="200"/>
      <c r="J149" s="201"/>
      <c r="L149" s="200"/>
      <c r="N149" s="201"/>
      <c r="P149" s="200"/>
      <c r="R149" s="201"/>
      <c r="T149" s="202" t="str">
        <f t="shared" si="22"/>
        <v/>
      </c>
      <c r="V149" s="201"/>
    </row>
    <row r="150" spans="1:22" hidden="1">
      <c r="F150" s="199"/>
      <c r="H150" s="200"/>
      <c r="J150" s="201"/>
      <c r="L150" s="200"/>
      <c r="N150" s="201"/>
      <c r="P150" s="200"/>
      <c r="R150" s="201"/>
      <c r="T150" s="202" t="str">
        <f t="shared" si="22"/>
        <v/>
      </c>
      <c r="V150" s="201"/>
    </row>
    <row r="151" spans="1:22" hidden="1">
      <c r="F151" s="199"/>
      <c r="H151" s="200"/>
      <c r="J151" s="201"/>
      <c r="L151" s="200"/>
      <c r="N151" s="201"/>
      <c r="P151" s="200"/>
      <c r="R151" s="201"/>
      <c r="T151" s="202" t="str">
        <f t="shared" si="22"/>
        <v/>
      </c>
      <c r="V151" s="201"/>
    </row>
    <row r="152" spans="1:22" hidden="1">
      <c r="F152" s="199"/>
      <c r="H152" s="200"/>
      <c r="J152" s="201"/>
      <c r="L152" s="200"/>
      <c r="N152" s="201"/>
      <c r="P152" s="200"/>
      <c r="R152" s="201"/>
      <c r="T152" s="202" t="str">
        <f t="shared" si="22"/>
        <v/>
      </c>
      <c r="V152" s="201"/>
    </row>
    <row r="153" spans="1:22" hidden="1">
      <c r="F153" s="199"/>
      <c r="H153" s="200"/>
      <c r="J153" s="201"/>
      <c r="L153" s="200"/>
      <c r="N153" s="201"/>
      <c r="P153" s="200"/>
      <c r="R153" s="201"/>
      <c r="T153" s="202" t="str">
        <f t="shared" si="22"/>
        <v/>
      </c>
      <c r="V153" s="201"/>
    </row>
    <row r="154" spans="1:22" hidden="1">
      <c r="F154" s="199"/>
      <c r="H154" s="200"/>
      <c r="J154" s="201"/>
      <c r="L154" s="200"/>
      <c r="N154" s="201"/>
      <c r="P154" s="200"/>
      <c r="R154" s="201"/>
      <c r="T154" s="202" t="str">
        <f t="shared" si="22"/>
        <v/>
      </c>
      <c r="V154" s="201"/>
    </row>
    <row r="155" spans="1:22" hidden="1">
      <c r="F155" s="199"/>
      <c r="H155" s="200"/>
      <c r="J155" s="201"/>
      <c r="L155" s="200"/>
      <c r="N155" s="201"/>
      <c r="P155" s="200"/>
      <c r="R155" s="201"/>
      <c r="T155" s="202" t="str">
        <f t="shared" si="22"/>
        <v/>
      </c>
      <c r="V155" s="201"/>
    </row>
    <row r="156" spans="1:22" hidden="1">
      <c r="F156" s="199"/>
      <c r="H156" s="200"/>
      <c r="J156" s="201"/>
      <c r="L156" s="200"/>
      <c r="N156" s="201"/>
      <c r="P156" s="200"/>
      <c r="R156" s="201"/>
      <c r="T156" s="202" t="str">
        <f t="shared" si="22"/>
        <v/>
      </c>
      <c r="V156" s="201"/>
    </row>
    <row r="157" spans="1:22" hidden="1">
      <c r="F157" s="199"/>
      <c r="H157" s="200"/>
      <c r="J157" s="201"/>
      <c r="L157" s="200"/>
      <c r="N157" s="201"/>
      <c r="P157" s="200"/>
      <c r="R157" s="201"/>
      <c r="T157" s="202" t="str">
        <f t="shared" si="22"/>
        <v/>
      </c>
      <c r="V157" s="201"/>
    </row>
    <row r="158" spans="1:22" hidden="1">
      <c r="F158" s="199"/>
      <c r="H158" s="200"/>
      <c r="J158" s="201"/>
      <c r="L158" s="200"/>
      <c r="N158" s="201"/>
      <c r="P158" s="200"/>
      <c r="R158" s="201"/>
      <c r="T158" s="202" t="str">
        <f t="shared" si="22"/>
        <v/>
      </c>
      <c r="V158" s="201"/>
    </row>
    <row r="159" spans="1:22" hidden="1">
      <c r="F159" s="199"/>
      <c r="H159" s="200"/>
      <c r="J159" s="201"/>
      <c r="L159" s="200"/>
      <c r="N159" s="201"/>
      <c r="P159" s="200"/>
      <c r="R159" s="201"/>
      <c r="T159" s="202" t="str">
        <f t="shared" si="22"/>
        <v/>
      </c>
      <c r="V159" s="201"/>
    </row>
    <row r="160" spans="1:22" hidden="1">
      <c r="F160" s="199"/>
      <c r="H160" s="200"/>
      <c r="J160" s="201"/>
      <c r="L160" s="200"/>
      <c r="N160" s="201"/>
      <c r="P160" s="200"/>
      <c r="R160" s="201"/>
      <c r="T160" s="202" t="str">
        <f t="shared" si="22"/>
        <v/>
      </c>
      <c r="V160" s="201"/>
    </row>
    <row r="161" spans="6:22" hidden="1">
      <c r="F161" s="199"/>
      <c r="H161" s="200"/>
      <c r="J161" s="201"/>
      <c r="L161" s="200"/>
      <c r="N161" s="201"/>
      <c r="P161" s="200"/>
      <c r="R161" s="201"/>
      <c r="T161" s="202" t="str">
        <f t="shared" si="22"/>
        <v/>
      </c>
      <c r="V161" s="201"/>
    </row>
    <row r="162" spans="6:22" hidden="1">
      <c r="F162" s="199"/>
      <c r="H162" s="200"/>
      <c r="J162" s="201"/>
      <c r="L162" s="200"/>
      <c r="N162" s="201"/>
      <c r="P162" s="200"/>
      <c r="R162" s="201"/>
      <c r="T162" s="202" t="str">
        <f t="shared" si="22"/>
        <v/>
      </c>
      <c r="V162" s="201"/>
    </row>
    <row r="163" spans="6:22" hidden="1">
      <c r="F163" s="199"/>
      <c r="H163" s="200"/>
      <c r="J163" s="201"/>
      <c r="L163" s="200"/>
      <c r="N163" s="201"/>
      <c r="P163" s="200"/>
      <c r="R163" s="201"/>
      <c r="T163" s="202" t="str">
        <f t="shared" si="22"/>
        <v/>
      </c>
      <c r="V163" s="201"/>
    </row>
    <row r="164" spans="6:22" hidden="1">
      <c r="F164" s="199"/>
      <c r="H164" s="200"/>
      <c r="J164" s="201"/>
      <c r="L164" s="200"/>
      <c r="N164" s="201"/>
      <c r="P164" s="200"/>
      <c r="R164" s="201"/>
      <c r="T164" s="202" t="str">
        <f t="shared" si="22"/>
        <v/>
      </c>
      <c r="V164" s="201"/>
    </row>
    <row r="165" spans="6:22" hidden="1">
      <c r="F165" s="199"/>
      <c r="H165" s="200"/>
      <c r="J165" s="201"/>
      <c r="L165" s="200"/>
      <c r="N165" s="201"/>
      <c r="P165" s="200"/>
      <c r="R165" s="201"/>
      <c r="T165" s="202" t="str">
        <f t="shared" si="22"/>
        <v/>
      </c>
      <c r="V165" s="201"/>
    </row>
    <row r="166" spans="6:22" hidden="1">
      <c r="F166" s="199"/>
      <c r="H166" s="200"/>
      <c r="J166" s="201"/>
      <c r="L166" s="200"/>
      <c r="N166" s="201"/>
      <c r="P166" s="200"/>
      <c r="R166" s="201"/>
      <c r="T166" s="202" t="str">
        <f t="shared" si="22"/>
        <v/>
      </c>
      <c r="V166" s="201"/>
    </row>
    <row r="167" spans="6:22" hidden="1">
      <c r="F167" s="199"/>
      <c r="H167" s="200"/>
      <c r="J167" s="201"/>
      <c r="L167" s="200"/>
      <c r="N167" s="201"/>
      <c r="P167" s="200"/>
      <c r="R167" s="201"/>
      <c r="T167" s="202" t="str">
        <f t="shared" si="22"/>
        <v/>
      </c>
      <c r="V167" s="201"/>
    </row>
    <row r="168" spans="6:22" hidden="1">
      <c r="F168" s="199"/>
      <c r="H168" s="200"/>
      <c r="J168" s="201"/>
      <c r="L168" s="200"/>
      <c r="N168" s="201"/>
      <c r="P168" s="200"/>
      <c r="R168" s="201"/>
      <c r="T168" s="202" t="str">
        <f t="shared" si="22"/>
        <v/>
      </c>
      <c r="V168" s="201"/>
    </row>
    <row r="169" spans="6:22" hidden="1">
      <c r="F169" s="199"/>
      <c r="H169" s="200"/>
      <c r="J169" s="201"/>
      <c r="L169" s="200"/>
      <c r="N169" s="201"/>
      <c r="P169" s="200"/>
      <c r="R169" s="201"/>
      <c r="T169" s="202" t="str">
        <f t="shared" si="22"/>
        <v/>
      </c>
      <c r="V169" s="201"/>
    </row>
    <row r="170" spans="6:22" hidden="1">
      <c r="F170" s="199"/>
      <c r="H170" s="200"/>
      <c r="J170" s="201"/>
      <c r="L170" s="200"/>
      <c r="N170" s="201"/>
      <c r="P170" s="200"/>
      <c r="R170" s="201"/>
      <c r="T170" s="202" t="str">
        <f t="shared" si="22"/>
        <v/>
      </c>
      <c r="V170" s="201"/>
    </row>
    <row r="171" spans="6:22" hidden="1">
      <c r="F171" s="199"/>
      <c r="H171" s="200"/>
      <c r="J171" s="201"/>
      <c r="L171" s="200"/>
      <c r="N171" s="201"/>
      <c r="P171" s="200"/>
      <c r="R171" s="201"/>
      <c r="T171" s="202" t="str">
        <f t="shared" si="22"/>
        <v/>
      </c>
      <c r="V171" s="201"/>
    </row>
    <row r="172" spans="6:22" hidden="1">
      <c r="F172" s="199"/>
      <c r="H172" s="200"/>
      <c r="J172" s="201"/>
      <c r="L172" s="200"/>
      <c r="N172" s="201"/>
      <c r="P172" s="200"/>
      <c r="R172" s="201"/>
      <c r="T172" s="202" t="str">
        <f t="shared" si="22"/>
        <v/>
      </c>
      <c r="V172" s="201"/>
    </row>
    <row r="173" spans="6:22" hidden="1">
      <c r="F173" s="199"/>
      <c r="H173" s="200"/>
      <c r="J173" s="201"/>
      <c r="L173" s="200"/>
      <c r="N173" s="201"/>
      <c r="P173" s="200"/>
      <c r="R173" s="201"/>
      <c r="T173" s="202" t="str">
        <f t="shared" si="22"/>
        <v/>
      </c>
      <c r="V173" s="201"/>
    </row>
    <row r="174" spans="6:22" hidden="1">
      <c r="F174" s="199"/>
      <c r="H174" s="200"/>
      <c r="J174" s="201"/>
      <c r="L174" s="200"/>
      <c r="N174" s="201"/>
      <c r="P174" s="200"/>
      <c r="R174" s="201"/>
      <c r="T174" s="202" t="str">
        <f t="shared" si="22"/>
        <v/>
      </c>
      <c r="V174" s="201"/>
    </row>
    <row r="175" spans="6:22" hidden="1">
      <c r="F175" s="199"/>
      <c r="H175" s="200"/>
      <c r="J175" s="201"/>
      <c r="L175" s="200"/>
      <c r="N175" s="201"/>
      <c r="P175" s="200"/>
      <c r="R175" s="201"/>
      <c r="T175" s="202" t="str">
        <f t="shared" si="22"/>
        <v/>
      </c>
      <c r="V175" s="201"/>
    </row>
    <row r="176" spans="6:22" hidden="1">
      <c r="F176" s="199"/>
      <c r="H176" s="200"/>
      <c r="J176" s="201"/>
      <c r="L176" s="200"/>
      <c r="N176" s="201"/>
      <c r="P176" s="200"/>
      <c r="R176" s="201"/>
      <c r="T176" s="202" t="str">
        <f t="shared" si="22"/>
        <v/>
      </c>
      <c r="V176" s="201"/>
    </row>
    <row r="177" spans="6:22" hidden="1">
      <c r="F177" s="199"/>
      <c r="H177" s="200"/>
      <c r="J177" s="201"/>
      <c r="L177" s="200"/>
      <c r="N177" s="201"/>
      <c r="P177" s="200"/>
      <c r="R177" s="201"/>
      <c r="T177" s="202" t="str">
        <f t="shared" si="22"/>
        <v/>
      </c>
      <c r="V177" s="201"/>
    </row>
    <row r="178" spans="6:22" hidden="1">
      <c r="F178" s="199"/>
      <c r="H178" s="200"/>
      <c r="J178" s="201"/>
      <c r="L178" s="200"/>
      <c r="N178" s="201"/>
      <c r="P178" s="200"/>
      <c r="R178" s="201"/>
      <c r="T178" s="202" t="str">
        <f t="shared" si="22"/>
        <v/>
      </c>
      <c r="V178" s="201"/>
    </row>
    <row r="179" spans="6:22" hidden="1">
      <c r="F179" s="199"/>
      <c r="H179" s="200"/>
      <c r="J179" s="201"/>
      <c r="L179" s="200"/>
      <c r="N179" s="201"/>
      <c r="P179" s="200"/>
      <c r="R179" s="201"/>
      <c r="T179" s="202" t="str">
        <f t="shared" si="22"/>
        <v/>
      </c>
      <c r="V179" s="201"/>
    </row>
    <row r="180" spans="6:22" hidden="1">
      <c r="F180" s="199"/>
      <c r="H180" s="200"/>
      <c r="J180" s="201"/>
      <c r="L180" s="200"/>
      <c r="N180" s="201"/>
      <c r="P180" s="200"/>
      <c r="R180" s="201"/>
      <c r="T180" s="202" t="str">
        <f t="shared" si="22"/>
        <v/>
      </c>
      <c r="V180" s="201"/>
    </row>
    <row r="181" spans="6:22" hidden="1">
      <c r="F181" s="199"/>
      <c r="H181" s="200"/>
      <c r="J181" s="201"/>
      <c r="L181" s="200"/>
      <c r="N181" s="201"/>
      <c r="P181" s="200"/>
      <c r="R181" s="201"/>
      <c r="T181" s="202" t="str">
        <f t="shared" si="22"/>
        <v/>
      </c>
      <c r="V181" s="201"/>
    </row>
    <row r="182" spans="6:22" hidden="1">
      <c r="F182" s="199"/>
      <c r="H182" s="200"/>
      <c r="J182" s="201"/>
      <c r="L182" s="200"/>
      <c r="N182" s="201"/>
      <c r="P182" s="200"/>
      <c r="R182" s="201"/>
      <c r="T182" s="202" t="str">
        <f t="shared" si="22"/>
        <v/>
      </c>
      <c r="V182" s="201"/>
    </row>
    <row r="183" spans="6:22" hidden="1">
      <c r="F183" s="199"/>
      <c r="H183" s="200"/>
      <c r="J183" s="201"/>
      <c r="L183" s="200"/>
      <c r="N183" s="201"/>
      <c r="P183" s="200"/>
      <c r="R183" s="201"/>
      <c r="T183" s="202" t="str">
        <f t="shared" si="22"/>
        <v/>
      </c>
      <c r="V183" s="201"/>
    </row>
    <row r="184" spans="6:22" hidden="1">
      <c r="F184" s="199"/>
      <c r="H184" s="200"/>
      <c r="J184" s="201"/>
      <c r="L184" s="200"/>
      <c r="N184" s="201"/>
      <c r="P184" s="200"/>
      <c r="R184" s="201"/>
      <c r="T184" s="202" t="str">
        <f t="shared" si="22"/>
        <v/>
      </c>
      <c r="V184" s="201"/>
    </row>
    <row r="185" spans="6:22" hidden="1">
      <c r="F185" s="199"/>
      <c r="H185" s="200"/>
      <c r="J185" s="201"/>
      <c r="L185" s="200"/>
      <c r="N185" s="201"/>
      <c r="P185" s="200"/>
      <c r="R185" s="201"/>
      <c r="T185" s="202" t="str">
        <f t="shared" si="22"/>
        <v/>
      </c>
      <c r="V185" s="201"/>
    </row>
    <row r="186" spans="6:22" hidden="1">
      <c r="F186" s="199"/>
      <c r="H186" s="200"/>
      <c r="J186" s="201"/>
      <c r="L186" s="200"/>
      <c r="N186" s="201"/>
      <c r="P186" s="200"/>
      <c r="R186" s="201"/>
      <c r="T186" s="202" t="str">
        <f t="shared" si="22"/>
        <v/>
      </c>
      <c r="V186" s="201"/>
    </row>
    <row r="187" spans="6:22" hidden="1">
      <c r="F187" s="199"/>
      <c r="H187" s="200"/>
      <c r="J187" s="201"/>
      <c r="L187" s="200"/>
      <c r="N187" s="201"/>
      <c r="P187" s="200"/>
      <c r="R187" s="201"/>
      <c r="T187" s="202" t="str">
        <f t="shared" si="22"/>
        <v/>
      </c>
      <c r="V187" s="201"/>
    </row>
    <row r="188" spans="6:22" hidden="1">
      <c r="F188" s="199"/>
      <c r="H188" s="200"/>
      <c r="J188" s="201"/>
      <c r="L188" s="200"/>
      <c r="N188" s="201"/>
      <c r="P188" s="200"/>
      <c r="R188" s="201"/>
      <c r="T188" s="202" t="str">
        <f t="shared" si="22"/>
        <v/>
      </c>
      <c r="V188" s="201"/>
    </row>
    <row r="189" spans="6:22" hidden="1">
      <c r="F189" s="199"/>
      <c r="H189" s="200"/>
      <c r="J189" s="201"/>
      <c r="L189" s="200"/>
      <c r="N189" s="201"/>
      <c r="P189" s="200"/>
      <c r="R189" s="201"/>
      <c r="T189" s="202" t="str">
        <f t="shared" si="22"/>
        <v/>
      </c>
      <c r="V189" s="201"/>
    </row>
    <row r="190" spans="6:22" hidden="1">
      <c r="F190" s="199"/>
      <c r="H190" s="200"/>
      <c r="J190" s="201"/>
      <c r="L190" s="200"/>
      <c r="N190" s="201"/>
      <c r="P190" s="200"/>
      <c r="R190" s="201"/>
      <c r="T190" s="202" t="str">
        <f t="shared" si="22"/>
        <v/>
      </c>
      <c r="V190" s="201"/>
    </row>
    <row r="191" spans="6:22" hidden="1">
      <c r="F191" s="199"/>
      <c r="H191" s="200"/>
      <c r="J191" s="201"/>
      <c r="L191" s="200"/>
      <c r="N191" s="201"/>
      <c r="P191" s="200"/>
      <c r="R191" s="201"/>
      <c r="T191" s="202" t="str">
        <f t="shared" si="22"/>
        <v/>
      </c>
      <c r="V191" s="201"/>
    </row>
    <row r="192" spans="6:22" hidden="1">
      <c r="F192" s="199"/>
      <c r="H192" s="200"/>
      <c r="J192" s="201"/>
      <c r="L192" s="200"/>
      <c r="N192" s="201"/>
      <c r="P192" s="200"/>
      <c r="R192" s="201"/>
      <c r="T192" s="202" t="str">
        <f t="shared" si="22"/>
        <v/>
      </c>
      <c r="V192" s="201"/>
    </row>
    <row r="193" spans="6:22" hidden="1">
      <c r="F193" s="199"/>
      <c r="H193" s="200"/>
      <c r="J193" s="201"/>
      <c r="L193" s="200"/>
      <c r="N193" s="201"/>
      <c r="P193" s="200"/>
      <c r="R193" s="201"/>
      <c r="T193" s="202" t="str">
        <f t="shared" si="22"/>
        <v/>
      </c>
      <c r="V193" s="201"/>
    </row>
    <row r="194" spans="6:22" hidden="1">
      <c r="F194" s="199"/>
      <c r="H194" s="200"/>
      <c r="J194" s="201"/>
      <c r="L194" s="200"/>
      <c r="N194" s="201"/>
      <c r="P194" s="200"/>
      <c r="R194" s="201"/>
      <c r="T194" s="202" t="str">
        <f t="shared" si="22"/>
        <v/>
      </c>
      <c r="V194" s="201"/>
    </row>
    <row r="195" spans="6:22" hidden="1">
      <c r="F195" s="199"/>
      <c r="H195" s="200"/>
      <c r="J195" s="201"/>
      <c r="L195" s="200"/>
      <c r="N195" s="201"/>
      <c r="P195" s="200"/>
      <c r="R195" s="201"/>
      <c r="T195" s="202" t="str">
        <f t="shared" si="22"/>
        <v/>
      </c>
      <c r="V195" s="201"/>
    </row>
    <row r="196" spans="6:22" hidden="1">
      <c r="F196" s="199"/>
      <c r="H196" s="200"/>
      <c r="J196" s="201"/>
      <c r="L196" s="200"/>
      <c r="N196" s="201"/>
      <c r="P196" s="200"/>
      <c r="R196" s="201"/>
      <c r="T196" s="202" t="str">
        <f t="shared" si="22"/>
        <v/>
      </c>
      <c r="V196" s="201"/>
    </row>
    <row r="197" spans="6:22" hidden="1">
      <c r="F197" s="199"/>
      <c r="H197" s="200"/>
      <c r="J197" s="201"/>
      <c r="L197" s="200"/>
      <c r="N197" s="201"/>
      <c r="P197" s="200"/>
      <c r="R197" s="201"/>
      <c r="T197" s="202" t="str">
        <f t="shared" si="22"/>
        <v/>
      </c>
      <c r="V197" s="201"/>
    </row>
    <row r="198" spans="6:22" hidden="1">
      <c r="F198" s="199"/>
      <c r="H198" s="200"/>
      <c r="J198" s="201"/>
      <c r="L198" s="200"/>
      <c r="N198" s="201"/>
      <c r="P198" s="200"/>
      <c r="R198" s="201"/>
      <c r="T198" s="202" t="str">
        <f t="shared" si="22"/>
        <v/>
      </c>
      <c r="V198" s="201"/>
    </row>
    <row r="199" spans="6:22" hidden="1">
      <c r="F199" s="199"/>
      <c r="H199" s="200"/>
      <c r="J199" s="201"/>
      <c r="L199" s="200"/>
      <c r="N199" s="201"/>
      <c r="P199" s="200"/>
      <c r="R199" s="201"/>
      <c r="T199" s="202" t="str">
        <f t="shared" si="22"/>
        <v/>
      </c>
      <c r="V199" s="201"/>
    </row>
    <row r="200" spans="6:22" hidden="1">
      <c r="F200" s="199"/>
      <c r="H200" s="200"/>
      <c r="J200" s="201"/>
      <c r="L200" s="200"/>
      <c r="N200" s="201"/>
      <c r="P200" s="200"/>
      <c r="R200" s="201"/>
      <c r="T200" s="202" t="str">
        <f t="shared" si="22"/>
        <v/>
      </c>
      <c r="V200" s="201"/>
    </row>
    <row r="201" spans="6:22" hidden="1">
      <c r="F201" s="199"/>
      <c r="H201" s="200"/>
      <c r="J201" s="201"/>
      <c r="L201" s="200"/>
      <c r="N201" s="201"/>
      <c r="P201" s="200"/>
      <c r="R201" s="201"/>
      <c r="T201" s="202" t="str">
        <f t="shared" si="22"/>
        <v/>
      </c>
      <c r="V201" s="201"/>
    </row>
    <row r="202" spans="6:22" hidden="1">
      <c r="F202" s="199"/>
      <c r="H202" s="200"/>
      <c r="J202" s="201"/>
      <c r="L202" s="200"/>
      <c r="N202" s="201"/>
      <c r="P202" s="200"/>
      <c r="R202" s="201"/>
      <c r="T202" s="202" t="str">
        <f t="shared" si="22"/>
        <v/>
      </c>
      <c r="V202" s="201"/>
    </row>
    <row r="203" spans="6:22" hidden="1">
      <c r="F203" s="199"/>
      <c r="H203" s="200"/>
      <c r="J203" s="201"/>
      <c r="L203" s="200"/>
      <c r="N203" s="201"/>
      <c r="P203" s="200"/>
      <c r="R203" s="201"/>
      <c r="T203" s="202" t="str">
        <f t="shared" si="22"/>
        <v/>
      </c>
      <c r="V203" s="201"/>
    </row>
    <row r="204" spans="6:22" hidden="1">
      <c r="F204" s="199"/>
      <c r="H204" s="200"/>
      <c r="J204" s="201"/>
      <c r="L204" s="200"/>
      <c r="N204" s="201"/>
      <c r="P204" s="200"/>
      <c r="R204" s="201"/>
      <c r="T204" s="202" t="str">
        <f t="shared" ref="T204:T267" si="23">IF($T$9="*",IF(S204&gt;0,"*",""),"")</f>
        <v/>
      </c>
      <c r="V204" s="201"/>
    </row>
    <row r="205" spans="6:22" hidden="1">
      <c r="F205" s="199"/>
      <c r="H205" s="200"/>
      <c r="J205" s="201"/>
      <c r="L205" s="200"/>
      <c r="N205" s="201"/>
      <c r="P205" s="200"/>
      <c r="R205" s="201"/>
      <c r="T205" s="202" t="str">
        <f t="shared" si="23"/>
        <v/>
      </c>
      <c r="V205" s="201"/>
    </row>
    <row r="206" spans="6:22" hidden="1">
      <c r="F206" s="199"/>
      <c r="H206" s="200"/>
      <c r="J206" s="201"/>
      <c r="L206" s="200"/>
      <c r="N206" s="201"/>
      <c r="P206" s="200"/>
      <c r="R206" s="201"/>
      <c r="T206" s="202" t="str">
        <f t="shared" si="23"/>
        <v/>
      </c>
      <c r="V206" s="201"/>
    </row>
    <row r="207" spans="6:22" hidden="1">
      <c r="F207" s="199"/>
      <c r="H207" s="200"/>
      <c r="J207" s="201"/>
      <c r="L207" s="200"/>
      <c r="N207" s="201"/>
      <c r="P207" s="200"/>
      <c r="R207" s="201"/>
      <c r="T207" s="202" t="str">
        <f t="shared" si="23"/>
        <v/>
      </c>
      <c r="V207" s="201"/>
    </row>
    <row r="208" spans="6:22" hidden="1">
      <c r="F208" s="199"/>
      <c r="H208" s="200"/>
      <c r="J208" s="201"/>
      <c r="L208" s="200"/>
      <c r="N208" s="201"/>
      <c r="P208" s="200"/>
      <c r="R208" s="201"/>
      <c r="T208" s="202" t="str">
        <f t="shared" si="23"/>
        <v/>
      </c>
      <c r="V208" s="201"/>
    </row>
    <row r="209" spans="6:22" hidden="1">
      <c r="F209" s="199"/>
      <c r="H209" s="200"/>
      <c r="J209" s="201"/>
      <c r="L209" s="200"/>
      <c r="N209" s="201"/>
      <c r="P209" s="200"/>
      <c r="R209" s="201"/>
      <c r="T209" s="202" t="str">
        <f t="shared" si="23"/>
        <v/>
      </c>
      <c r="V209" s="201"/>
    </row>
    <row r="210" spans="6:22" hidden="1">
      <c r="F210" s="199"/>
      <c r="H210" s="200"/>
      <c r="J210" s="201"/>
      <c r="L210" s="200"/>
      <c r="N210" s="201"/>
      <c r="P210" s="200"/>
      <c r="R210" s="201"/>
      <c r="T210" s="202" t="str">
        <f t="shared" si="23"/>
        <v/>
      </c>
      <c r="V210" s="201"/>
    </row>
    <row r="211" spans="6:22" hidden="1">
      <c r="F211" s="199"/>
      <c r="H211" s="200"/>
      <c r="J211" s="201"/>
      <c r="L211" s="200"/>
      <c r="N211" s="201"/>
      <c r="P211" s="200"/>
      <c r="R211" s="201"/>
      <c r="T211" s="202" t="str">
        <f t="shared" si="23"/>
        <v/>
      </c>
      <c r="V211" s="201"/>
    </row>
    <row r="212" spans="6:22" hidden="1">
      <c r="F212" s="199"/>
      <c r="H212" s="200"/>
      <c r="J212" s="201"/>
      <c r="L212" s="200"/>
      <c r="N212" s="201"/>
      <c r="P212" s="200"/>
      <c r="R212" s="201"/>
      <c r="T212" s="202" t="str">
        <f t="shared" si="23"/>
        <v/>
      </c>
      <c r="V212" s="201"/>
    </row>
    <row r="213" spans="6:22" hidden="1">
      <c r="F213" s="199"/>
      <c r="H213" s="200"/>
      <c r="J213" s="201"/>
      <c r="L213" s="200"/>
      <c r="N213" s="201"/>
      <c r="P213" s="200"/>
      <c r="R213" s="201"/>
      <c r="T213" s="202" t="str">
        <f t="shared" si="23"/>
        <v/>
      </c>
      <c r="V213" s="201"/>
    </row>
    <row r="214" spans="6:22" hidden="1">
      <c r="F214" s="199"/>
      <c r="H214" s="200"/>
      <c r="J214" s="201"/>
      <c r="L214" s="200"/>
      <c r="N214" s="201"/>
      <c r="P214" s="200"/>
      <c r="R214" s="201"/>
      <c r="T214" s="202" t="str">
        <f t="shared" si="23"/>
        <v/>
      </c>
      <c r="V214" s="201"/>
    </row>
    <row r="215" spans="6:22" hidden="1">
      <c r="F215" s="199"/>
      <c r="H215" s="200"/>
      <c r="J215" s="201"/>
      <c r="L215" s="200"/>
      <c r="N215" s="201"/>
      <c r="P215" s="200"/>
      <c r="R215" s="201"/>
      <c r="T215" s="202" t="str">
        <f t="shared" si="23"/>
        <v/>
      </c>
      <c r="V215" s="201"/>
    </row>
    <row r="216" spans="6:22" hidden="1">
      <c r="F216" s="199"/>
      <c r="H216" s="200"/>
      <c r="J216" s="201"/>
      <c r="L216" s="200"/>
      <c r="N216" s="201"/>
      <c r="P216" s="200"/>
      <c r="R216" s="201"/>
      <c r="T216" s="202" t="str">
        <f t="shared" si="23"/>
        <v/>
      </c>
      <c r="V216" s="201"/>
    </row>
    <row r="217" spans="6:22" hidden="1">
      <c r="F217" s="199"/>
      <c r="H217" s="200"/>
      <c r="J217" s="201"/>
      <c r="L217" s="200"/>
      <c r="N217" s="201"/>
      <c r="P217" s="200"/>
      <c r="R217" s="201"/>
      <c r="T217" s="202" t="str">
        <f t="shared" si="23"/>
        <v/>
      </c>
      <c r="V217" s="201"/>
    </row>
    <row r="218" spans="6:22" hidden="1">
      <c r="F218" s="199"/>
      <c r="H218" s="200"/>
      <c r="J218" s="201"/>
      <c r="L218" s="200"/>
      <c r="N218" s="201"/>
      <c r="P218" s="200"/>
      <c r="R218" s="201"/>
      <c r="T218" s="202" t="str">
        <f t="shared" si="23"/>
        <v/>
      </c>
      <c r="V218" s="201"/>
    </row>
    <row r="219" spans="6:22" hidden="1">
      <c r="F219" s="199"/>
      <c r="H219" s="200"/>
      <c r="J219" s="201"/>
      <c r="L219" s="200"/>
      <c r="N219" s="201"/>
      <c r="P219" s="200"/>
      <c r="R219" s="201"/>
      <c r="T219" s="202" t="str">
        <f t="shared" si="23"/>
        <v/>
      </c>
      <c r="V219" s="201"/>
    </row>
    <row r="220" spans="6:22" hidden="1">
      <c r="F220" s="199"/>
      <c r="H220" s="200"/>
      <c r="J220" s="201"/>
      <c r="L220" s="200"/>
      <c r="N220" s="201"/>
      <c r="P220" s="200"/>
      <c r="R220" s="201"/>
      <c r="T220" s="202" t="str">
        <f t="shared" si="23"/>
        <v/>
      </c>
      <c r="V220" s="201"/>
    </row>
    <row r="221" spans="6:22" hidden="1">
      <c r="F221" s="199"/>
      <c r="H221" s="200"/>
      <c r="J221" s="201"/>
      <c r="L221" s="200"/>
      <c r="N221" s="201"/>
      <c r="P221" s="200"/>
      <c r="R221" s="201"/>
      <c r="T221" s="202" t="str">
        <f t="shared" si="23"/>
        <v/>
      </c>
      <c r="V221" s="201"/>
    </row>
    <row r="222" spans="6:22" hidden="1">
      <c r="F222" s="199"/>
      <c r="H222" s="200"/>
      <c r="J222" s="201"/>
      <c r="L222" s="200"/>
      <c r="N222" s="201"/>
      <c r="P222" s="200"/>
      <c r="R222" s="201"/>
      <c r="T222" s="202" t="str">
        <f t="shared" si="23"/>
        <v/>
      </c>
      <c r="V222" s="201"/>
    </row>
    <row r="223" spans="6:22" hidden="1">
      <c r="F223" s="199"/>
      <c r="H223" s="200"/>
      <c r="J223" s="201"/>
      <c r="L223" s="200"/>
      <c r="N223" s="201"/>
      <c r="P223" s="200"/>
      <c r="R223" s="201"/>
      <c r="T223" s="202" t="str">
        <f t="shared" si="23"/>
        <v/>
      </c>
      <c r="V223" s="201"/>
    </row>
    <row r="224" spans="6:22" hidden="1">
      <c r="F224" s="199"/>
      <c r="H224" s="200"/>
      <c r="J224" s="201"/>
      <c r="L224" s="200"/>
      <c r="N224" s="201"/>
      <c r="P224" s="200"/>
      <c r="R224" s="201"/>
      <c r="T224" s="202" t="str">
        <f t="shared" si="23"/>
        <v/>
      </c>
      <c r="V224" s="201"/>
    </row>
    <row r="225" spans="6:22" hidden="1">
      <c r="F225" s="199"/>
      <c r="H225" s="200"/>
      <c r="J225" s="201"/>
      <c r="L225" s="200"/>
      <c r="N225" s="201"/>
      <c r="P225" s="200"/>
      <c r="R225" s="201"/>
      <c r="T225" s="202" t="str">
        <f t="shared" si="23"/>
        <v/>
      </c>
      <c r="V225" s="201"/>
    </row>
    <row r="226" spans="6:22" hidden="1">
      <c r="F226" s="199"/>
      <c r="H226" s="200"/>
      <c r="J226" s="201"/>
      <c r="L226" s="200"/>
      <c r="N226" s="201"/>
      <c r="P226" s="200"/>
      <c r="R226" s="201"/>
      <c r="T226" s="202" t="str">
        <f t="shared" si="23"/>
        <v/>
      </c>
      <c r="V226" s="201"/>
    </row>
    <row r="227" spans="6:22" hidden="1">
      <c r="F227" s="199"/>
      <c r="H227" s="200"/>
      <c r="J227" s="201"/>
      <c r="L227" s="200"/>
      <c r="N227" s="201"/>
      <c r="P227" s="200"/>
      <c r="R227" s="201"/>
      <c r="T227" s="202" t="str">
        <f t="shared" si="23"/>
        <v/>
      </c>
      <c r="V227" s="201"/>
    </row>
    <row r="228" spans="6:22" hidden="1">
      <c r="F228" s="199"/>
      <c r="H228" s="200"/>
      <c r="J228" s="201"/>
      <c r="L228" s="200"/>
      <c r="N228" s="201"/>
      <c r="P228" s="200"/>
      <c r="R228" s="201"/>
      <c r="T228" s="202" t="str">
        <f t="shared" si="23"/>
        <v/>
      </c>
      <c r="V228" s="201"/>
    </row>
    <row r="229" spans="6:22" hidden="1">
      <c r="F229" s="199"/>
      <c r="H229" s="200"/>
      <c r="J229" s="201"/>
      <c r="L229" s="200"/>
      <c r="N229" s="201"/>
      <c r="P229" s="200"/>
      <c r="R229" s="201"/>
      <c r="T229" s="202" t="str">
        <f t="shared" si="23"/>
        <v/>
      </c>
      <c r="V229" s="201"/>
    </row>
    <row r="230" spans="6:22" hidden="1">
      <c r="F230" s="199"/>
      <c r="H230" s="200"/>
      <c r="J230" s="201"/>
      <c r="L230" s="200"/>
      <c r="N230" s="201"/>
      <c r="P230" s="200"/>
      <c r="R230" s="201"/>
      <c r="T230" s="202" t="str">
        <f t="shared" si="23"/>
        <v/>
      </c>
      <c r="V230" s="201"/>
    </row>
    <row r="231" spans="6:22" hidden="1">
      <c r="F231" s="199"/>
      <c r="H231" s="200"/>
      <c r="J231" s="201"/>
      <c r="L231" s="200"/>
      <c r="N231" s="201"/>
      <c r="P231" s="200"/>
      <c r="R231" s="201"/>
      <c r="T231" s="202" t="str">
        <f t="shared" si="23"/>
        <v/>
      </c>
      <c r="V231" s="201"/>
    </row>
    <row r="232" spans="6:22" hidden="1">
      <c r="F232" s="199"/>
      <c r="H232" s="200"/>
      <c r="J232" s="201"/>
      <c r="L232" s="200"/>
      <c r="N232" s="201"/>
      <c r="P232" s="200"/>
      <c r="R232" s="201"/>
      <c r="T232" s="202" t="str">
        <f t="shared" si="23"/>
        <v/>
      </c>
      <c r="V232" s="201"/>
    </row>
    <row r="233" spans="6:22" hidden="1">
      <c r="F233" s="199"/>
      <c r="H233" s="200"/>
      <c r="J233" s="201"/>
      <c r="L233" s="200"/>
      <c r="N233" s="201"/>
      <c r="P233" s="200"/>
      <c r="R233" s="201"/>
      <c r="T233" s="202" t="str">
        <f t="shared" si="23"/>
        <v/>
      </c>
      <c r="V233" s="201"/>
    </row>
    <row r="234" spans="6:22" hidden="1">
      <c r="F234" s="199"/>
      <c r="H234" s="200"/>
      <c r="J234" s="201"/>
      <c r="L234" s="200"/>
      <c r="N234" s="201"/>
      <c r="P234" s="200"/>
      <c r="R234" s="201"/>
      <c r="T234" s="202" t="str">
        <f t="shared" si="23"/>
        <v/>
      </c>
      <c r="V234" s="201"/>
    </row>
    <row r="235" spans="6:22" hidden="1">
      <c r="F235" s="199"/>
      <c r="H235" s="200"/>
      <c r="J235" s="201"/>
      <c r="L235" s="200"/>
      <c r="N235" s="201"/>
      <c r="P235" s="200"/>
      <c r="R235" s="201"/>
      <c r="T235" s="202" t="str">
        <f t="shared" si="23"/>
        <v/>
      </c>
      <c r="V235" s="201"/>
    </row>
    <row r="236" spans="6:22" hidden="1">
      <c r="F236" s="199"/>
      <c r="H236" s="200"/>
      <c r="J236" s="201"/>
      <c r="L236" s="200"/>
      <c r="N236" s="201"/>
      <c r="P236" s="200"/>
      <c r="R236" s="201"/>
      <c r="T236" s="202" t="str">
        <f t="shared" si="23"/>
        <v/>
      </c>
      <c r="V236" s="201"/>
    </row>
    <row r="237" spans="6:22" hidden="1">
      <c r="F237" s="199"/>
      <c r="H237" s="200"/>
      <c r="J237" s="201"/>
      <c r="L237" s="200"/>
      <c r="N237" s="201"/>
      <c r="P237" s="200"/>
      <c r="R237" s="201"/>
      <c r="T237" s="202" t="str">
        <f t="shared" si="23"/>
        <v/>
      </c>
      <c r="V237" s="201"/>
    </row>
    <row r="238" spans="6:22" hidden="1">
      <c r="F238" s="199"/>
      <c r="H238" s="200"/>
      <c r="J238" s="201"/>
      <c r="L238" s="200"/>
      <c r="N238" s="201"/>
      <c r="P238" s="200"/>
      <c r="R238" s="201"/>
      <c r="T238" s="202" t="str">
        <f t="shared" si="23"/>
        <v/>
      </c>
      <c r="V238" s="201"/>
    </row>
    <row r="239" spans="6:22" hidden="1">
      <c r="F239" s="199"/>
      <c r="H239" s="200"/>
      <c r="J239" s="201"/>
      <c r="L239" s="200"/>
      <c r="N239" s="201"/>
      <c r="P239" s="200"/>
      <c r="R239" s="201"/>
      <c r="T239" s="202" t="str">
        <f t="shared" si="23"/>
        <v/>
      </c>
      <c r="V239" s="201"/>
    </row>
    <row r="240" spans="6:22" hidden="1">
      <c r="F240" s="199"/>
      <c r="H240" s="200"/>
      <c r="J240" s="201"/>
      <c r="L240" s="200"/>
      <c r="N240" s="201"/>
      <c r="P240" s="200"/>
      <c r="R240" s="201"/>
      <c r="T240" s="202" t="str">
        <f t="shared" si="23"/>
        <v/>
      </c>
      <c r="V240" s="201"/>
    </row>
    <row r="241" spans="6:22" hidden="1">
      <c r="F241" s="199"/>
      <c r="H241" s="200"/>
      <c r="J241" s="201"/>
      <c r="L241" s="200"/>
      <c r="N241" s="201"/>
      <c r="P241" s="200"/>
      <c r="R241" s="201"/>
      <c r="T241" s="202" t="str">
        <f t="shared" si="23"/>
        <v/>
      </c>
      <c r="V241" s="201"/>
    </row>
    <row r="242" spans="6:22" hidden="1">
      <c r="F242" s="199"/>
      <c r="H242" s="200"/>
      <c r="J242" s="201"/>
      <c r="L242" s="200"/>
      <c r="N242" s="201"/>
      <c r="P242" s="200"/>
      <c r="R242" s="201"/>
      <c r="T242" s="202" t="str">
        <f t="shared" si="23"/>
        <v/>
      </c>
      <c r="V242" s="201"/>
    </row>
    <row r="243" spans="6:22" hidden="1">
      <c r="F243" s="199"/>
      <c r="H243" s="200"/>
      <c r="J243" s="201"/>
      <c r="L243" s="200"/>
      <c r="N243" s="201"/>
      <c r="P243" s="200"/>
      <c r="R243" s="201"/>
      <c r="T243" s="202" t="str">
        <f t="shared" si="23"/>
        <v/>
      </c>
      <c r="V243" s="201"/>
    </row>
    <row r="244" spans="6:22" hidden="1">
      <c r="F244" s="199"/>
      <c r="H244" s="200"/>
      <c r="J244" s="201"/>
      <c r="L244" s="200"/>
      <c r="N244" s="201"/>
      <c r="P244" s="200"/>
      <c r="R244" s="201"/>
      <c r="T244" s="202" t="str">
        <f t="shared" si="23"/>
        <v/>
      </c>
      <c r="V244" s="201"/>
    </row>
    <row r="245" spans="6:22" hidden="1">
      <c r="F245" s="199"/>
      <c r="H245" s="200"/>
      <c r="J245" s="201"/>
      <c r="L245" s="200"/>
      <c r="N245" s="201"/>
      <c r="P245" s="200"/>
      <c r="R245" s="201"/>
      <c r="T245" s="202" t="str">
        <f t="shared" si="23"/>
        <v/>
      </c>
      <c r="V245" s="201"/>
    </row>
    <row r="246" spans="6:22" hidden="1">
      <c r="F246" s="199"/>
      <c r="H246" s="200"/>
      <c r="J246" s="201"/>
      <c r="L246" s="200"/>
      <c r="N246" s="201"/>
      <c r="P246" s="200"/>
      <c r="R246" s="201"/>
      <c r="T246" s="202" t="str">
        <f t="shared" si="23"/>
        <v/>
      </c>
      <c r="V246" s="201"/>
    </row>
    <row r="247" spans="6:22" hidden="1">
      <c r="F247" s="199"/>
      <c r="H247" s="200"/>
      <c r="J247" s="201"/>
      <c r="L247" s="200"/>
      <c r="N247" s="201"/>
      <c r="P247" s="200"/>
      <c r="R247" s="201"/>
      <c r="T247" s="202" t="str">
        <f t="shared" si="23"/>
        <v/>
      </c>
      <c r="V247" s="201"/>
    </row>
    <row r="248" spans="6:22" hidden="1">
      <c r="F248" s="199"/>
      <c r="H248" s="200"/>
      <c r="J248" s="201"/>
      <c r="L248" s="200"/>
      <c r="N248" s="201"/>
      <c r="P248" s="200"/>
      <c r="R248" s="201"/>
      <c r="T248" s="202" t="str">
        <f t="shared" si="23"/>
        <v/>
      </c>
      <c r="V248" s="201"/>
    </row>
    <row r="249" spans="6:22" hidden="1">
      <c r="F249" s="199"/>
      <c r="H249" s="200"/>
      <c r="J249" s="201"/>
      <c r="L249" s="200"/>
      <c r="N249" s="201"/>
      <c r="P249" s="200"/>
      <c r="R249" s="201"/>
      <c r="T249" s="202" t="str">
        <f t="shared" si="23"/>
        <v/>
      </c>
      <c r="V249" s="201"/>
    </row>
    <row r="250" spans="6:22" hidden="1">
      <c r="F250" s="199"/>
      <c r="H250" s="200"/>
      <c r="J250" s="201"/>
      <c r="L250" s="200"/>
      <c r="N250" s="201"/>
      <c r="P250" s="200"/>
      <c r="R250" s="201"/>
      <c r="T250" s="202" t="str">
        <f t="shared" si="23"/>
        <v/>
      </c>
      <c r="V250" s="201"/>
    </row>
    <row r="251" spans="6:22" hidden="1">
      <c r="F251" s="199"/>
      <c r="H251" s="200"/>
      <c r="J251" s="201"/>
      <c r="L251" s="200"/>
      <c r="N251" s="201"/>
      <c r="P251" s="200"/>
      <c r="R251" s="201"/>
      <c r="T251" s="202" t="str">
        <f t="shared" si="23"/>
        <v/>
      </c>
      <c r="V251" s="201"/>
    </row>
    <row r="252" spans="6:22" hidden="1">
      <c r="F252" s="199"/>
      <c r="H252" s="200"/>
      <c r="J252" s="201"/>
      <c r="L252" s="200"/>
      <c r="N252" s="201"/>
      <c r="P252" s="200"/>
      <c r="R252" s="201"/>
      <c r="T252" s="202" t="str">
        <f t="shared" si="23"/>
        <v/>
      </c>
      <c r="V252" s="201"/>
    </row>
    <row r="253" spans="6:22" hidden="1">
      <c r="F253" s="199"/>
      <c r="H253" s="200"/>
      <c r="J253" s="201"/>
      <c r="L253" s="200"/>
      <c r="N253" s="201"/>
      <c r="P253" s="200"/>
      <c r="R253" s="201"/>
      <c r="T253" s="202" t="str">
        <f t="shared" si="23"/>
        <v/>
      </c>
      <c r="V253" s="201"/>
    </row>
    <row r="254" spans="6:22" hidden="1">
      <c r="F254" s="199"/>
      <c r="H254" s="200"/>
      <c r="J254" s="201"/>
      <c r="L254" s="200"/>
      <c r="N254" s="201"/>
      <c r="P254" s="200"/>
      <c r="R254" s="201"/>
      <c r="T254" s="202" t="str">
        <f t="shared" si="23"/>
        <v/>
      </c>
      <c r="V254" s="201"/>
    </row>
    <row r="255" spans="6:22" hidden="1">
      <c r="F255" s="199"/>
      <c r="H255" s="200"/>
      <c r="J255" s="201"/>
      <c r="L255" s="200"/>
      <c r="N255" s="201"/>
      <c r="P255" s="200"/>
      <c r="R255" s="201"/>
      <c r="T255" s="202" t="str">
        <f t="shared" si="23"/>
        <v/>
      </c>
      <c r="V255" s="201"/>
    </row>
    <row r="256" spans="6:22" hidden="1">
      <c r="F256" s="199"/>
      <c r="H256" s="200"/>
      <c r="J256" s="201"/>
      <c r="L256" s="200"/>
      <c r="N256" s="201"/>
      <c r="P256" s="200"/>
      <c r="R256" s="201"/>
      <c r="T256" s="202" t="str">
        <f t="shared" si="23"/>
        <v/>
      </c>
      <c r="V256" s="201"/>
    </row>
    <row r="257" spans="6:22" hidden="1">
      <c r="F257" s="199"/>
      <c r="H257" s="200"/>
      <c r="J257" s="201"/>
      <c r="L257" s="200"/>
      <c r="N257" s="201"/>
      <c r="P257" s="200"/>
      <c r="R257" s="201"/>
      <c r="T257" s="202" t="str">
        <f t="shared" si="23"/>
        <v/>
      </c>
      <c r="V257" s="201"/>
    </row>
    <row r="258" spans="6:22" hidden="1">
      <c r="F258" s="199"/>
      <c r="H258" s="200"/>
      <c r="J258" s="201"/>
      <c r="L258" s="200"/>
      <c r="N258" s="201"/>
      <c r="P258" s="200"/>
      <c r="R258" s="201"/>
      <c r="T258" s="202" t="str">
        <f t="shared" si="23"/>
        <v/>
      </c>
      <c r="V258" s="201"/>
    </row>
    <row r="259" spans="6:22" hidden="1">
      <c r="F259" s="199"/>
      <c r="H259" s="200"/>
      <c r="J259" s="201"/>
      <c r="L259" s="200"/>
      <c r="N259" s="201"/>
      <c r="P259" s="200"/>
      <c r="R259" s="201"/>
      <c r="T259" s="202" t="str">
        <f t="shared" si="23"/>
        <v/>
      </c>
      <c r="V259" s="201"/>
    </row>
    <row r="260" spans="6:22" hidden="1">
      <c r="F260" s="199"/>
      <c r="H260" s="200"/>
      <c r="J260" s="201"/>
      <c r="L260" s="200"/>
      <c r="N260" s="201"/>
      <c r="P260" s="200"/>
      <c r="R260" s="201"/>
      <c r="T260" s="202" t="str">
        <f t="shared" si="23"/>
        <v/>
      </c>
      <c r="V260" s="201"/>
    </row>
    <row r="261" spans="6:22" hidden="1">
      <c r="F261" s="199"/>
      <c r="H261" s="200"/>
      <c r="J261" s="201"/>
      <c r="L261" s="200"/>
      <c r="N261" s="201"/>
      <c r="P261" s="200"/>
      <c r="R261" s="201"/>
      <c r="T261" s="202" t="str">
        <f t="shared" si="23"/>
        <v/>
      </c>
      <c r="V261" s="201"/>
    </row>
    <row r="262" spans="6:22" hidden="1">
      <c r="F262" s="199"/>
      <c r="H262" s="200"/>
      <c r="J262" s="201"/>
      <c r="L262" s="200"/>
      <c r="N262" s="201"/>
      <c r="P262" s="200"/>
      <c r="R262" s="201"/>
      <c r="T262" s="202" t="str">
        <f t="shared" si="23"/>
        <v/>
      </c>
      <c r="V262" s="201"/>
    </row>
    <row r="263" spans="6:22" hidden="1">
      <c r="F263" s="199"/>
      <c r="H263" s="200"/>
      <c r="J263" s="201"/>
      <c r="L263" s="200"/>
      <c r="N263" s="201"/>
      <c r="P263" s="200"/>
      <c r="R263" s="201"/>
      <c r="T263" s="202" t="str">
        <f t="shared" si="23"/>
        <v/>
      </c>
      <c r="V263" s="201"/>
    </row>
    <row r="264" spans="6:22" hidden="1">
      <c r="F264" s="199"/>
      <c r="H264" s="200"/>
      <c r="J264" s="201"/>
      <c r="L264" s="200"/>
      <c r="N264" s="201"/>
      <c r="P264" s="200"/>
      <c r="R264" s="201"/>
      <c r="T264" s="202" t="str">
        <f t="shared" si="23"/>
        <v/>
      </c>
      <c r="V264" s="201"/>
    </row>
    <row r="265" spans="6:22" hidden="1">
      <c r="F265" s="199"/>
      <c r="H265" s="200"/>
      <c r="J265" s="201"/>
      <c r="L265" s="200"/>
      <c r="N265" s="201"/>
      <c r="P265" s="200"/>
      <c r="R265" s="201"/>
      <c r="T265" s="202" t="str">
        <f t="shared" si="23"/>
        <v/>
      </c>
      <c r="V265" s="201"/>
    </row>
    <row r="266" spans="6:22" hidden="1">
      <c r="F266" s="199"/>
      <c r="H266" s="200"/>
      <c r="J266" s="201"/>
      <c r="L266" s="200"/>
      <c r="N266" s="201"/>
      <c r="P266" s="200"/>
      <c r="R266" s="201"/>
      <c r="T266" s="202" t="str">
        <f t="shared" si="23"/>
        <v/>
      </c>
      <c r="V266" s="201"/>
    </row>
    <row r="267" spans="6:22" hidden="1">
      <c r="F267" s="199"/>
      <c r="H267" s="200"/>
      <c r="J267" s="201"/>
      <c r="L267" s="200"/>
      <c r="N267" s="201"/>
      <c r="P267" s="200"/>
      <c r="R267" s="201"/>
      <c r="T267" s="202" t="str">
        <f t="shared" si="23"/>
        <v/>
      </c>
      <c r="V267" s="201"/>
    </row>
    <row r="268" spans="6:22" hidden="1">
      <c r="F268" s="199"/>
      <c r="H268" s="200"/>
      <c r="J268" s="201"/>
      <c r="L268" s="200"/>
      <c r="N268" s="201"/>
      <c r="P268" s="200"/>
      <c r="R268" s="201"/>
      <c r="T268" s="202" t="str">
        <f t="shared" ref="T268:T331" si="24">IF($T$9="*",IF(S268&gt;0,"*",""),"")</f>
        <v/>
      </c>
      <c r="V268" s="201"/>
    </row>
    <row r="269" spans="6:22" hidden="1">
      <c r="F269" s="199"/>
      <c r="H269" s="200"/>
      <c r="J269" s="201"/>
      <c r="L269" s="200"/>
      <c r="N269" s="201"/>
      <c r="P269" s="200"/>
      <c r="R269" s="201"/>
      <c r="T269" s="202" t="str">
        <f t="shared" si="24"/>
        <v/>
      </c>
      <c r="V269" s="201"/>
    </row>
    <row r="270" spans="6:22" hidden="1">
      <c r="F270" s="199"/>
      <c r="H270" s="200"/>
      <c r="J270" s="201"/>
      <c r="L270" s="200"/>
      <c r="N270" s="201"/>
      <c r="P270" s="200"/>
      <c r="R270" s="201"/>
      <c r="T270" s="202" t="str">
        <f t="shared" si="24"/>
        <v/>
      </c>
      <c r="V270" s="201"/>
    </row>
    <row r="271" spans="6:22" hidden="1">
      <c r="F271" s="199"/>
      <c r="H271" s="200"/>
      <c r="J271" s="201"/>
      <c r="L271" s="200"/>
      <c r="N271" s="201"/>
      <c r="P271" s="200"/>
      <c r="R271" s="201"/>
      <c r="T271" s="202" t="str">
        <f t="shared" si="24"/>
        <v/>
      </c>
      <c r="V271" s="201"/>
    </row>
    <row r="272" spans="6:22" hidden="1">
      <c r="F272" s="199"/>
      <c r="H272" s="200"/>
      <c r="J272" s="201"/>
      <c r="L272" s="200"/>
      <c r="N272" s="201"/>
      <c r="P272" s="200"/>
      <c r="R272" s="201"/>
      <c r="T272" s="202" t="str">
        <f t="shared" si="24"/>
        <v/>
      </c>
      <c r="V272" s="201"/>
    </row>
    <row r="273" spans="6:22" hidden="1">
      <c r="F273" s="199"/>
      <c r="H273" s="200"/>
      <c r="J273" s="201"/>
      <c r="L273" s="200"/>
      <c r="N273" s="201"/>
      <c r="P273" s="200"/>
      <c r="R273" s="201"/>
      <c r="T273" s="202" t="str">
        <f t="shared" si="24"/>
        <v/>
      </c>
      <c r="V273" s="201"/>
    </row>
    <row r="274" spans="6:22" hidden="1">
      <c r="F274" s="199"/>
      <c r="H274" s="200"/>
      <c r="J274" s="201"/>
      <c r="L274" s="200"/>
      <c r="N274" s="201"/>
      <c r="P274" s="200"/>
      <c r="R274" s="201"/>
      <c r="T274" s="202" t="str">
        <f t="shared" si="24"/>
        <v/>
      </c>
      <c r="V274" s="201"/>
    </row>
    <row r="275" spans="6:22" hidden="1">
      <c r="F275" s="199"/>
      <c r="H275" s="200"/>
      <c r="J275" s="201"/>
      <c r="L275" s="200"/>
      <c r="N275" s="201"/>
      <c r="P275" s="200"/>
      <c r="R275" s="201"/>
      <c r="T275" s="202" t="str">
        <f t="shared" si="24"/>
        <v/>
      </c>
      <c r="V275" s="201"/>
    </row>
    <row r="276" spans="6:22" hidden="1">
      <c r="F276" s="199"/>
      <c r="H276" s="200"/>
      <c r="J276" s="201"/>
      <c r="L276" s="200"/>
      <c r="N276" s="201"/>
      <c r="P276" s="200"/>
      <c r="R276" s="201"/>
      <c r="T276" s="202" t="str">
        <f t="shared" si="24"/>
        <v/>
      </c>
      <c r="V276" s="201"/>
    </row>
    <row r="277" spans="6:22" hidden="1">
      <c r="F277" s="199"/>
      <c r="H277" s="200"/>
      <c r="J277" s="201"/>
      <c r="L277" s="200"/>
      <c r="N277" s="201"/>
      <c r="P277" s="200"/>
      <c r="R277" s="201"/>
      <c r="T277" s="202" t="str">
        <f t="shared" si="24"/>
        <v/>
      </c>
      <c r="V277" s="201"/>
    </row>
    <row r="278" spans="6:22" hidden="1">
      <c r="F278" s="199"/>
      <c r="H278" s="200"/>
      <c r="J278" s="201"/>
      <c r="L278" s="200"/>
      <c r="N278" s="201"/>
      <c r="P278" s="200"/>
      <c r="R278" s="201"/>
      <c r="T278" s="202" t="str">
        <f t="shared" si="24"/>
        <v/>
      </c>
      <c r="V278" s="201"/>
    </row>
    <row r="279" spans="6:22" hidden="1">
      <c r="F279" s="199"/>
      <c r="H279" s="200"/>
      <c r="J279" s="201"/>
      <c r="L279" s="200"/>
      <c r="N279" s="201"/>
      <c r="P279" s="200"/>
      <c r="R279" s="201"/>
      <c r="T279" s="202" t="str">
        <f t="shared" si="24"/>
        <v/>
      </c>
      <c r="V279" s="201"/>
    </row>
    <row r="280" spans="6:22" hidden="1">
      <c r="F280" s="199"/>
      <c r="H280" s="200"/>
      <c r="J280" s="201"/>
      <c r="L280" s="200"/>
      <c r="N280" s="201"/>
      <c r="P280" s="200"/>
      <c r="R280" s="201"/>
      <c r="T280" s="202" t="str">
        <f t="shared" si="24"/>
        <v/>
      </c>
      <c r="V280" s="201"/>
    </row>
    <row r="281" spans="6:22" hidden="1">
      <c r="F281" s="199"/>
      <c r="H281" s="200"/>
      <c r="J281" s="201"/>
      <c r="L281" s="200"/>
      <c r="N281" s="201"/>
      <c r="P281" s="200"/>
      <c r="R281" s="201"/>
      <c r="T281" s="202" t="str">
        <f t="shared" si="24"/>
        <v/>
      </c>
      <c r="V281" s="201"/>
    </row>
    <row r="282" spans="6:22" hidden="1">
      <c r="F282" s="199"/>
      <c r="H282" s="200"/>
      <c r="J282" s="201"/>
      <c r="L282" s="200"/>
      <c r="N282" s="201"/>
      <c r="P282" s="200"/>
      <c r="R282" s="201"/>
      <c r="T282" s="202" t="str">
        <f t="shared" si="24"/>
        <v/>
      </c>
      <c r="V282" s="201"/>
    </row>
    <row r="283" spans="6:22" hidden="1">
      <c r="F283" s="199"/>
      <c r="H283" s="200"/>
      <c r="J283" s="201"/>
      <c r="L283" s="200"/>
      <c r="N283" s="201"/>
      <c r="P283" s="200"/>
      <c r="R283" s="201"/>
      <c r="T283" s="202" t="str">
        <f t="shared" si="24"/>
        <v/>
      </c>
      <c r="V283" s="201"/>
    </row>
    <row r="284" spans="6:22" hidden="1">
      <c r="F284" s="199"/>
      <c r="H284" s="200"/>
      <c r="J284" s="201"/>
      <c r="L284" s="200"/>
      <c r="N284" s="201"/>
      <c r="P284" s="200"/>
      <c r="R284" s="201"/>
      <c r="T284" s="202" t="str">
        <f t="shared" si="24"/>
        <v/>
      </c>
      <c r="V284" s="201"/>
    </row>
    <row r="285" spans="6:22" hidden="1">
      <c r="F285" s="199"/>
      <c r="H285" s="200"/>
      <c r="J285" s="201"/>
      <c r="L285" s="200"/>
      <c r="N285" s="201"/>
      <c r="P285" s="200"/>
      <c r="R285" s="201"/>
      <c r="T285" s="202" t="str">
        <f t="shared" si="24"/>
        <v/>
      </c>
      <c r="V285" s="201"/>
    </row>
    <row r="286" spans="6:22" hidden="1">
      <c r="F286" s="199"/>
      <c r="H286" s="200"/>
      <c r="J286" s="201"/>
      <c r="L286" s="200"/>
      <c r="N286" s="201"/>
      <c r="P286" s="200"/>
      <c r="R286" s="201"/>
      <c r="T286" s="202" t="str">
        <f t="shared" si="24"/>
        <v/>
      </c>
      <c r="V286" s="201"/>
    </row>
    <row r="287" spans="6:22" hidden="1">
      <c r="F287" s="199"/>
      <c r="H287" s="200"/>
      <c r="J287" s="201"/>
      <c r="L287" s="200"/>
      <c r="N287" s="201"/>
      <c r="P287" s="200"/>
      <c r="R287" s="201"/>
      <c r="T287" s="202" t="str">
        <f t="shared" si="24"/>
        <v/>
      </c>
      <c r="V287" s="201"/>
    </row>
    <row r="288" spans="6:22" hidden="1">
      <c r="F288" s="199"/>
      <c r="H288" s="200"/>
      <c r="J288" s="201"/>
      <c r="L288" s="200"/>
      <c r="N288" s="201"/>
      <c r="P288" s="200"/>
      <c r="R288" s="201"/>
      <c r="T288" s="202" t="str">
        <f t="shared" si="24"/>
        <v/>
      </c>
      <c r="V288" s="201"/>
    </row>
    <row r="289" spans="6:22" hidden="1">
      <c r="F289" s="199"/>
      <c r="H289" s="200"/>
      <c r="J289" s="201"/>
      <c r="L289" s="200"/>
      <c r="N289" s="201"/>
      <c r="P289" s="200"/>
      <c r="R289" s="201"/>
      <c r="T289" s="202" t="str">
        <f t="shared" si="24"/>
        <v/>
      </c>
      <c r="V289" s="201"/>
    </row>
    <row r="290" spans="6:22" hidden="1">
      <c r="F290" s="199"/>
      <c r="H290" s="200"/>
      <c r="J290" s="201"/>
      <c r="L290" s="200"/>
      <c r="N290" s="201"/>
      <c r="P290" s="200"/>
      <c r="R290" s="201"/>
      <c r="T290" s="202" t="str">
        <f t="shared" si="24"/>
        <v/>
      </c>
      <c r="V290" s="201"/>
    </row>
    <row r="291" spans="6:22" hidden="1">
      <c r="F291" s="199"/>
      <c r="H291" s="200"/>
      <c r="J291" s="201"/>
      <c r="L291" s="200"/>
      <c r="N291" s="201"/>
      <c r="P291" s="200"/>
      <c r="R291" s="201"/>
      <c r="T291" s="202" t="str">
        <f t="shared" si="24"/>
        <v/>
      </c>
      <c r="V291" s="201"/>
    </row>
    <row r="292" spans="6:22" hidden="1">
      <c r="F292" s="199"/>
      <c r="H292" s="200"/>
      <c r="J292" s="201"/>
      <c r="L292" s="200"/>
      <c r="N292" s="201"/>
      <c r="P292" s="200"/>
      <c r="R292" s="201"/>
      <c r="T292" s="202" t="str">
        <f t="shared" si="24"/>
        <v/>
      </c>
      <c r="V292" s="201"/>
    </row>
    <row r="293" spans="6:22" hidden="1">
      <c r="F293" s="199"/>
      <c r="H293" s="200"/>
      <c r="J293" s="201"/>
      <c r="L293" s="200"/>
      <c r="N293" s="201"/>
      <c r="P293" s="200"/>
      <c r="R293" s="201"/>
      <c r="T293" s="202" t="str">
        <f t="shared" si="24"/>
        <v/>
      </c>
      <c r="V293" s="201"/>
    </row>
    <row r="294" spans="6:22" hidden="1">
      <c r="F294" s="199"/>
      <c r="H294" s="200"/>
      <c r="J294" s="201"/>
      <c r="L294" s="200"/>
      <c r="N294" s="201"/>
      <c r="P294" s="200"/>
      <c r="R294" s="201"/>
      <c r="T294" s="202" t="str">
        <f t="shared" si="24"/>
        <v/>
      </c>
      <c r="V294" s="201"/>
    </row>
    <row r="295" spans="6:22" hidden="1">
      <c r="F295" s="199"/>
      <c r="H295" s="200"/>
      <c r="J295" s="201"/>
      <c r="L295" s="200"/>
      <c r="N295" s="201"/>
      <c r="P295" s="200"/>
      <c r="R295" s="201"/>
      <c r="T295" s="202" t="str">
        <f t="shared" si="24"/>
        <v/>
      </c>
      <c r="V295" s="201"/>
    </row>
    <row r="296" spans="6:22" hidden="1">
      <c r="F296" s="199"/>
      <c r="H296" s="200"/>
      <c r="J296" s="201"/>
      <c r="L296" s="200"/>
      <c r="N296" s="201"/>
      <c r="P296" s="200"/>
      <c r="R296" s="201"/>
      <c r="T296" s="202" t="str">
        <f t="shared" si="24"/>
        <v/>
      </c>
      <c r="V296" s="201"/>
    </row>
    <row r="297" spans="6:22" hidden="1">
      <c r="F297" s="199"/>
      <c r="H297" s="200"/>
      <c r="J297" s="201"/>
      <c r="L297" s="200"/>
      <c r="N297" s="201"/>
      <c r="P297" s="200"/>
      <c r="R297" s="201"/>
      <c r="T297" s="202" t="str">
        <f t="shared" si="24"/>
        <v/>
      </c>
      <c r="V297" s="201"/>
    </row>
    <row r="298" spans="6:22" hidden="1">
      <c r="F298" s="199"/>
      <c r="H298" s="200"/>
      <c r="J298" s="201"/>
      <c r="L298" s="200"/>
      <c r="N298" s="201"/>
      <c r="P298" s="200"/>
      <c r="R298" s="201"/>
      <c r="T298" s="202" t="str">
        <f t="shared" si="24"/>
        <v/>
      </c>
      <c r="V298" s="201"/>
    </row>
    <row r="299" spans="6:22" hidden="1">
      <c r="F299" s="199"/>
      <c r="H299" s="200"/>
      <c r="J299" s="201"/>
      <c r="L299" s="200"/>
      <c r="N299" s="201"/>
      <c r="P299" s="200"/>
      <c r="R299" s="201"/>
      <c r="T299" s="202" t="str">
        <f t="shared" si="24"/>
        <v/>
      </c>
      <c r="V299" s="201"/>
    </row>
    <row r="300" spans="6:22" hidden="1">
      <c r="F300" s="199"/>
      <c r="H300" s="200"/>
      <c r="J300" s="201"/>
      <c r="L300" s="200"/>
      <c r="N300" s="201"/>
      <c r="P300" s="200"/>
      <c r="R300" s="201"/>
      <c r="T300" s="202" t="str">
        <f t="shared" si="24"/>
        <v/>
      </c>
      <c r="V300" s="201"/>
    </row>
    <row r="301" spans="6:22" hidden="1">
      <c r="F301" s="199"/>
      <c r="H301" s="200"/>
      <c r="J301" s="201"/>
      <c r="L301" s="200"/>
      <c r="N301" s="201"/>
      <c r="P301" s="200"/>
      <c r="R301" s="201"/>
      <c r="T301" s="202" t="str">
        <f t="shared" si="24"/>
        <v/>
      </c>
      <c r="V301" s="201"/>
    </row>
    <row r="302" spans="6:22" hidden="1">
      <c r="F302" s="199"/>
      <c r="H302" s="200"/>
      <c r="J302" s="201"/>
      <c r="L302" s="200"/>
      <c r="N302" s="201"/>
      <c r="P302" s="200"/>
      <c r="R302" s="201"/>
      <c r="T302" s="202" t="str">
        <f t="shared" si="24"/>
        <v/>
      </c>
      <c r="V302" s="201"/>
    </row>
    <row r="303" spans="6:22" hidden="1">
      <c r="F303" s="199"/>
      <c r="H303" s="200"/>
      <c r="J303" s="201"/>
      <c r="L303" s="200"/>
      <c r="N303" s="201"/>
      <c r="P303" s="200"/>
      <c r="R303" s="201"/>
      <c r="T303" s="202" t="str">
        <f t="shared" si="24"/>
        <v/>
      </c>
      <c r="V303" s="201"/>
    </row>
    <row r="304" spans="6:22" hidden="1">
      <c r="F304" s="199"/>
      <c r="H304" s="200"/>
      <c r="J304" s="201"/>
      <c r="L304" s="200"/>
      <c r="N304" s="201"/>
      <c r="P304" s="200"/>
      <c r="R304" s="201"/>
      <c r="T304" s="202" t="str">
        <f t="shared" si="24"/>
        <v/>
      </c>
      <c r="V304" s="201"/>
    </row>
    <row r="305" spans="6:22" hidden="1">
      <c r="F305" s="199"/>
      <c r="H305" s="200"/>
      <c r="J305" s="201"/>
      <c r="L305" s="200"/>
      <c r="N305" s="201"/>
      <c r="P305" s="200"/>
      <c r="R305" s="201"/>
      <c r="T305" s="202" t="str">
        <f t="shared" si="24"/>
        <v/>
      </c>
      <c r="V305" s="201"/>
    </row>
    <row r="306" spans="6:22" hidden="1">
      <c r="F306" s="199"/>
      <c r="H306" s="200"/>
      <c r="J306" s="201"/>
      <c r="L306" s="200"/>
      <c r="N306" s="201"/>
      <c r="P306" s="200"/>
      <c r="R306" s="201"/>
      <c r="T306" s="202" t="str">
        <f t="shared" si="24"/>
        <v/>
      </c>
      <c r="V306" s="201"/>
    </row>
    <row r="307" spans="6:22" hidden="1">
      <c r="F307" s="199"/>
      <c r="H307" s="200"/>
      <c r="J307" s="201"/>
      <c r="L307" s="200"/>
      <c r="N307" s="201"/>
      <c r="P307" s="200"/>
      <c r="R307" s="201"/>
      <c r="T307" s="202" t="str">
        <f t="shared" si="24"/>
        <v/>
      </c>
      <c r="V307" s="201"/>
    </row>
    <row r="308" spans="6:22" hidden="1">
      <c r="F308" s="199"/>
      <c r="H308" s="200"/>
      <c r="J308" s="201"/>
      <c r="L308" s="200"/>
      <c r="N308" s="201"/>
      <c r="P308" s="200"/>
      <c r="R308" s="201"/>
      <c r="T308" s="202" t="str">
        <f t="shared" si="24"/>
        <v/>
      </c>
      <c r="V308" s="201"/>
    </row>
    <row r="309" spans="6:22" hidden="1">
      <c r="F309" s="199"/>
      <c r="H309" s="200"/>
      <c r="J309" s="201"/>
      <c r="L309" s="200"/>
      <c r="N309" s="201"/>
      <c r="P309" s="200"/>
      <c r="R309" s="201"/>
      <c r="T309" s="202" t="str">
        <f t="shared" si="24"/>
        <v/>
      </c>
      <c r="V309" s="201"/>
    </row>
    <row r="310" spans="6:22" hidden="1">
      <c r="F310" s="199"/>
      <c r="H310" s="200"/>
      <c r="J310" s="201"/>
      <c r="L310" s="200"/>
      <c r="N310" s="201"/>
      <c r="P310" s="200"/>
      <c r="R310" s="201"/>
      <c r="T310" s="202" t="str">
        <f t="shared" si="24"/>
        <v/>
      </c>
      <c r="V310" s="201"/>
    </row>
    <row r="311" spans="6:22" hidden="1">
      <c r="F311" s="199"/>
      <c r="H311" s="200"/>
      <c r="J311" s="201"/>
      <c r="L311" s="200"/>
      <c r="N311" s="201"/>
      <c r="P311" s="200"/>
      <c r="R311" s="201"/>
      <c r="T311" s="202" t="str">
        <f t="shared" si="24"/>
        <v/>
      </c>
      <c r="V311" s="201"/>
    </row>
    <row r="312" spans="6:22" hidden="1">
      <c r="F312" s="199"/>
      <c r="H312" s="200"/>
      <c r="J312" s="201"/>
      <c r="L312" s="200"/>
      <c r="N312" s="201"/>
      <c r="P312" s="200"/>
      <c r="R312" s="201"/>
      <c r="T312" s="202" t="str">
        <f t="shared" si="24"/>
        <v/>
      </c>
      <c r="V312" s="201"/>
    </row>
    <row r="313" spans="6:22" hidden="1">
      <c r="F313" s="199"/>
      <c r="H313" s="200"/>
      <c r="J313" s="201"/>
      <c r="L313" s="200"/>
      <c r="N313" s="201"/>
      <c r="P313" s="200"/>
      <c r="R313" s="201"/>
      <c r="T313" s="202" t="str">
        <f t="shared" si="24"/>
        <v/>
      </c>
      <c r="V313" s="201"/>
    </row>
    <row r="314" spans="6:22" hidden="1">
      <c r="F314" s="199"/>
      <c r="H314" s="200"/>
      <c r="J314" s="201"/>
      <c r="L314" s="200"/>
      <c r="N314" s="201"/>
      <c r="P314" s="200"/>
      <c r="R314" s="201"/>
      <c r="T314" s="202" t="str">
        <f t="shared" si="24"/>
        <v/>
      </c>
      <c r="V314" s="201"/>
    </row>
    <row r="315" spans="6:22" hidden="1">
      <c r="F315" s="199"/>
      <c r="H315" s="200"/>
      <c r="J315" s="201"/>
      <c r="L315" s="200"/>
      <c r="N315" s="201"/>
      <c r="P315" s="200"/>
      <c r="R315" s="201"/>
      <c r="T315" s="202" t="str">
        <f t="shared" si="24"/>
        <v/>
      </c>
      <c r="V315" s="201"/>
    </row>
    <row r="316" spans="6:22" hidden="1">
      <c r="F316" s="199"/>
      <c r="H316" s="200"/>
      <c r="J316" s="201"/>
      <c r="L316" s="200"/>
      <c r="N316" s="201"/>
      <c r="P316" s="200"/>
      <c r="R316" s="201"/>
      <c r="T316" s="202" t="str">
        <f t="shared" si="24"/>
        <v/>
      </c>
      <c r="V316" s="201"/>
    </row>
    <row r="317" spans="6:22" hidden="1">
      <c r="F317" s="199"/>
      <c r="H317" s="200"/>
      <c r="J317" s="201"/>
      <c r="L317" s="200"/>
      <c r="N317" s="201"/>
      <c r="P317" s="200"/>
      <c r="R317" s="201"/>
      <c r="T317" s="202" t="str">
        <f t="shared" si="24"/>
        <v/>
      </c>
      <c r="V317" s="201"/>
    </row>
    <row r="318" spans="6:22" hidden="1">
      <c r="F318" s="199"/>
      <c r="H318" s="200"/>
      <c r="J318" s="201"/>
      <c r="L318" s="200"/>
      <c r="N318" s="201"/>
      <c r="P318" s="200"/>
      <c r="R318" s="201"/>
      <c r="T318" s="202" t="str">
        <f t="shared" si="24"/>
        <v/>
      </c>
      <c r="V318" s="201"/>
    </row>
    <row r="319" spans="6:22" hidden="1">
      <c r="F319" s="199"/>
      <c r="H319" s="200"/>
      <c r="J319" s="201"/>
      <c r="L319" s="200"/>
      <c r="N319" s="201"/>
      <c r="P319" s="200"/>
      <c r="R319" s="201"/>
      <c r="T319" s="202" t="str">
        <f t="shared" si="24"/>
        <v/>
      </c>
      <c r="V319" s="201"/>
    </row>
    <row r="320" spans="6:22" hidden="1">
      <c r="F320" s="199"/>
      <c r="H320" s="200"/>
      <c r="J320" s="201"/>
      <c r="L320" s="200"/>
      <c r="N320" s="201"/>
      <c r="P320" s="200"/>
      <c r="R320" s="201"/>
      <c r="T320" s="202" t="str">
        <f t="shared" si="24"/>
        <v/>
      </c>
      <c r="V320" s="201"/>
    </row>
    <row r="321" spans="6:22" hidden="1">
      <c r="F321" s="199"/>
      <c r="H321" s="200"/>
      <c r="J321" s="201"/>
      <c r="L321" s="200"/>
      <c r="N321" s="201"/>
      <c r="P321" s="200"/>
      <c r="R321" s="201"/>
      <c r="T321" s="202" t="str">
        <f t="shared" si="24"/>
        <v/>
      </c>
      <c r="V321" s="201"/>
    </row>
    <row r="322" spans="6:22" hidden="1">
      <c r="F322" s="199"/>
      <c r="H322" s="200"/>
      <c r="J322" s="201"/>
      <c r="L322" s="200"/>
      <c r="N322" s="201"/>
      <c r="P322" s="200"/>
      <c r="R322" s="201"/>
      <c r="T322" s="202" t="str">
        <f t="shared" si="24"/>
        <v/>
      </c>
      <c r="V322" s="201"/>
    </row>
    <row r="323" spans="6:22" hidden="1">
      <c r="F323" s="199"/>
      <c r="H323" s="200"/>
      <c r="J323" s="201"/>
      <c r="L323" s="200"/>
      <c r="N323" s="201"/>
      <c r="P323" s="200"/>
      <c r="R323" s="201"/>
      <c r="T323" s="202" t="str">
        <f t="shared" si="24"/>
        <v/>
      </c>
      <c r="V323" s="201"/>
    </row>
    <row r="324" spans="6:22" hidden="1">
      <c r="F324" s="199"/>
      <c r="H324" s="200"/>
      <c r="J324" s="201"/>
      <c r="L324" s="200"/>
      <c r="N324" s="201"/>
      <c r="P324" s="200"/>
      <c r="R324" s="201"/>
      <c r="T324" s="202" t="str">
        <f t="shared" si="24"/>
        <v/>
      </c>
      <c r="V324" s="201"/>
    </row>
    <row r="325" spans="6:22" hidden="1">
      <c r="F325" s="199"/>
      <c r="H325" s="200"/>
      <c r="J325" s="201"/>
      <c r="L325" s="200"/>
      <c r="N325" s="201"/>
      <c r="P325" s="200"/>
      <c r="R325" s="201"/>
      <c r="T325" s="202" t="str">
        <f t="shared" si="24"/>
        <v/>
      </c>
      <c r="V325" s="201"/>
    </row>
    <row r="326" spans="6:22" hidden="1">
      <c r="F326" s="199"/>
      <c r="H326" s="200"/>
      <c r="J326" s="201"/>
      <c r="L326" s="200"/>
      <c r="N326" s="201"/>
      <c r="P326" s="200"/>
      <c r="R326" s="201"/>
      <c r="T326" s="202" t="str">
        <f t="shared" si="24"/>
        <v/>
      </c>
      <c r="V326" s="201"/>
    </row>
    <row r="327" spans="6:22" hidden="1">
      <c r="F327" s="199"/>
      <c r="H327" s="200"/>
      <c r="J327" s="201"/>
      <c r="L327" s="200"/>
      <c r="N327" s="201"/>
      <c r="P327" s="200"/>
      <c r="R327" s="201"/>
      <c r="T327" s="202" t="str">
        <f t="shared" si="24"/>
        <v/>
      </c>
      <c r="V327" s="201"/>
    </row>
    <row r="328" spans="6:22" hidden="1">
      <c r="F328" s="199"/>
      <c r="H328" s="200"/>
      <c r="J328" s="201"/>
      <c r="L328" s="200"/>
      <c r="N328" s="201"/>
      <c r="P328" s="200"/>
      <c r="R328" s="201"/>
      <c r="T328" s="202" t="str">
        <f t="shared" si="24"/>
        <v/>
      </c>
      <c r="V328" s="201"/>
    </row>
    <row r="329" spans="6:22" hidden="1">
      <c r="F329" s="199"/>
      <c r="H329" s="200"/>
      <c r="J329" s="201"/>
      <c r="L329" s="200"/>
      <c r="N329" s="201"/>
      <c r="P329" s="200"/>
      <c r="R329" s="201"/>
      <c r="T329" s="202" t="str">
        <f t="shared" si="24"/>
        <v/>
      </c>
      <c r="V329" s="201"/>
    </row>
    <row r="330" spans="6:22" hidden="1">
      <c r="F330" s="199"/>
      <c r="H330" s="200"/>
      <c r="J330" s="201"/>
      <c r="L330" s="200"/>
      <c r="N330" s="201"/>
      <c r="P330" s="200"/>
      <c r="R330" s="201"/>
      <c r="T330" s="202" t="str">
        <f t="shared" si="24"/>
        <v/>
      </c>
      <c r="V330" s="201"/>
    </row>
    <row r="331" spans="6:22" hidden="1">
      <c r="F331" s="199"/>
      <c r="H331" s="200"/>
      <c r="J331" s="201"/>
      <c r="L331" s="200"/>
      <c r="N331" s="201"/>
      <c r="P331" s="200"/>
      <c r="R331" s="201"/>
      <c r="T331" s="202" t="str">
        <f t="shared" si="24"/>
        <v/>
      </c>
      <c r="V331" s="201"/>
    </row>
    <row r="332" spans="6:22" hidden="1">
      <c r="F332" s="199"/>
      <c r="H332" s="200"/>
      <c r="J332" s="201"/>
      <c r="L332" s="200"/>
      <c r="N332" s="201"/>
      <c r="P332" s="200"/>
      <c r="R332" s="201"/>
      <c r="T332" s="202" t="str">
        <f t="shared" ref="T332:T333" si="25">IF($T$9="*",IF(S332&gt;0,"*",""),"")</f>
        <v/>
      </c>
      <c r="V332" s="201"/>
    </row>
    <row r="333" spans="6:22" hidden="1">
      <c r="F333" s="183"/>
      <c r="H333" s="200"/>
      <c r="J333" s="201"/>
      <c r="L333" s="200"/>
      <c r="N333" s="201"/>
      <c r="P333" s="200"/>
      <c r="R333" s="201"/>
      <c r="T333" s="202" t="str">
        <f t="shared" si="25"/>
        <v/>
      </c>
      <c r="V333" s="201"/>
    </row>
  </sheetData>
  <sheetProtection autoFilter="0"/>
  <autoFilter ref="A10:XFD333" xr:uid="{686A86EE-CD38-4E48-8148-AF9D353AFF71}">
    <filterColumn colId="0">
      <filters>
        <filter val="1"/>
      </filters>
    </filterColumn>
  </autoFilter>
  <conditionalFormatting sqref="R9 P9 N9 L9 T9 V9 F9 H9:J9">
    <cfRule type="duplicateValues" dxfId="32" priority="1"/>
  </conditionalFormatting>
  <hyperlinks>
    <hyperlink ref="I5" r:id="rId1" xr:uid="{BB05248A-FBFD-4B8E-8583-2BEB949A142F}"/>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AC3EF3-EEAB-4343-9D2E-1584247204E7}">
  <sheetPr filterMode="1">
    <pageSetUpPr fitToPage="1"/>
  </sheetPr>
  <dimension ref="A1:X1048319"/>
  <sheetViews>
    <sheetView zoomScaleNormal="100" workbookViewId="0">
      <pane xSplit="2" topLeftCell="L1" activePane="topRight" state="frozen"/>
      <selection pane="topRight" activeCell="Q31" sqref="Q31"/>
      <selection activeCell="W1" sqref="W1:XFD1048576"/>
    </sheetView>
  </sheetViews>
  <sheetFormatPr defaultColWidth="0" defaultRowHeight="15.6"/>
  <cols>
    <col min="1" max="1" width="11.5703125" style="147" customWidth="1"/>
    <col min="2" max="2" width="80" style="181" customWidth="1"/>
    <col min="3" max="3" width="10" style="186" customWidth="1"/>
    <col min="4" max="4" width="12.28515625" style="182" customWidth="1"/>
    <col min="5" max="5" width="35.140625" style="185" customWidth="1"/>
    <col min="6" max="6" width="5.28515625" style="123" customWidth="1"/>
    <col min="7" max="7" width="39" style="148" customWidth="1"/>
    <col min="8" max="8" width="38.42578125" style="126" customWidth="1"/>
    <col min="9" max="9" width="46.7109375" style="187" bestFit="1" customWidth="1"/>
    <col min="10" max="10" width="43.28515625" style="128" customWidth="1"/>
    <col min="11" max="11" width="39" style="136" customWidth="1"/>
    <col min="12" max="12" width="5.28515625" style="126" customWidth="1"/>
    <col min="13" max="13" width="39" style="140" customWidth="1"/>
    <col min="14" max="14" width="44.5703125" style="128" customWidth="1"/>
    <col min="15" max="15" width="39" style="136" customWidth="1"/>
    <col min="16" max="16" width="5.28515625" style="126" customWidth="1"/>
    <col min="17" max="17" width="39" style="140" customWidth="1"/>
    <col min="18" max="18" width="5.28515625" style="128" customWidth="1"/>
    <col min="19" max="19" width="39" style="129" customWidth="1"/>
    <col min="20" max="20" width="5.28515625" style="126" customWidth="1"/>
    <col min="21" max="21" width="39" style="140" customWidth="1"/>
    <col min="22" max="22" width="5.28515625" style="128" customWidth="1"/>
    <col min="23" max="16384" width="9.140625" style="147" hidden="1"/>
  </cols>
  <sheetData>
    <row r="1" spans="1:24" s="120" customFormat="1" ht="30.6">
      <c r="B1" s="121"/>
      <c r="C1" s="122" t="s">
        <v>320</v>
      </c>
      <c r="D1" s="123" t="s">
        <v>321</v>
      </c>
      <c r="E1" s="124" t="s">
        <v>322</v>
      </c>
      <c r="F1" s="123" t="s">
        <v>323</v>
      </c>
      <c r="G1" s="125" t="s">
        <v>1174</v>
      </c>
      <c r="H1" s="126" t="s">
        <v>1174</v>
      </c>
      <c r="I1" s="127" t="s">
        <v>1174</v>
      </c>
      <c r="J1" s="128" t="s">
        <v>1174</v>
      </c>
      <c r="K1" s="129" t="s">
        <v>317</v>
      </c>
      <c r="L1" s="126" t="s">
        <v>323</v>
      </c>
      <c r="M1" s="130" t="s">
        <v>317</v>
      </c>
      <c r="N1" s="128" t="s">
        <v>1174</v>
      </c>
      <c r="O1" s="129" t="s">
        <v>1175</v>
      </c>
      <c r="P1" s="126" t="s">
        <v>323</v>
      </c>
      <c r="Q1" s="130" t="s">
        <v>1176</v>
      </c>
      <c r="R1" s="128" t="s">
        <v>323</v>
      </c>
      <c r="S1" s="129"/>
      <c r="T1" s="126" t="s">
        <v>323</v>
      </c>
      <c r="U1" s="130"/>
      <c r="V1" s="128" t="s">
        <v>323</v>
      </c>
    </row>
    <row r="2" spans="1:24" s="131" customFormat="1">
      <c r="A2" s="131" t="s">
        <v>161</v>
      </c>
      <c r="B2" s="132"/>
      <c r="C2" s="133"/>
      <c r="D2" s="134"/>
      <c r="E2" s="135"/>
      <c r="F2" s="134"/>
      <c r="G2" s="136" t="s">
        <v>1177</v>
      </c>
      <c r="H2" s="137" t="s">
        <v>140</v>
      </c>
      <c r="I2" s="138" t="s">
        <v>1178</v>
      </c>
      <c r="J2" s="139" t="s">
        <v>1179</v>
      </c>
      <c r="K2" s="136" t="s">
        <v>1180</v>
      </c>
      <c r="L2" s="137"/>
      <c r="M2" s="140" t="s">
        <v>318</v>
      </c>
      <c r="N2" s="139" t="s">
        <v>1181</v>
      </c>
      <c r="O2" s="136" t="s">
        <v>1182</v>
      </c>
      <c r="P2" s="137"/>
      <c r="Q2" s="140" t="s">
        <v>65</v>
      </c>
      <c r="R2" s="139"/>
      <c r="S2" s="129" t="s">
        <v>725</v>
      </c>
      <c r="T2" s="126"/>
      <c r="U2" s="140" t="s">
        <v>726</v>
      </c>
      <c r="V2" s="139"/>
    </row>
    <row r="3" spans="1:24" s="139" customFormat="1">
      <c r="B3" s="141" t="s">
        <v>352</v>
      </c>
      <c r="C3" s="142"/>
      <c r="D3" s="143"/>
      <c r="E3" s="144"/>
      <c r="F3" s="143"/>
      <c r="G3" s="145" t="s">
        <v>1183</v>
      </c>
      <c r="H3" s="137"/>
      <c r="I3" s="146" t="s">
        <v>1184</v>
      </c>
      <c r="K3" s="136" t="s">
        <v>1185</v>
      </c>
      <c r="L3" s="137"/>
      <c r="M3" s="140" t="s">
        <v>1186</v>
      </c>
      <c r="O3" s="136"/>
      <c r="P3" s="137"/>
      <c r="Q3" s="140" t="s">
        <v>1187</v>
      </c>
      <c r="S3" s="129"/>
      <c r="T3" s="126"/>
      <c r="U3" s="140"/>
    </row>
    <row r="4" spans="1:24" s="139" customFormat="1">
      <c r="B4" s="141" t="s">
        <v>369</v>
      </c>
      <c r="C4" s="142"/>
      <c r="D4" s="143"/>
      <c r="E4" s="144"/>
      <c r="F4" s="143"/>
      <c r="G4" s="145" t="s">
        <v>1188</v>
      </c>
      <c r="H4" s="137"/>
      <c r="I4" s="146" t="s">
        <v>1189</v>
      </c>
      <c r="K4" s="136" t="s">
        <v>1190</v>
      </c>
      <c r="L4" s="137"/>
      <c r="M4" s="140" t="s">
        <v>1191</v>
      </c>
      <c r="O4" s="136"/>
      <c r="P4" s="137"/>
      <c r="Q4" s="140" t="s">
        <v>1192</v>
      </c>
      <c r="S4" s="129"/>
      <c r="T4" s="126"/>
      <c r="U4" s="140"/>
    </row>
    <row r="5" spans="1:24" s="139" customFormat="1">
      <c r="B5" s="141" t="s">
        <v>385</v>
      </c>
      <c r="C5" s="142"/>
      <c r="D5" s="143"/>
      <c r="E5" s="144"/>
      <c r="F5" s="143"/>
      <c r="G5" s="145" t="s">
        <v>1193</v>
      </c>
      <c r="H5" s="137"/>
      <c r="I5" s="146" t="s">
        <v>1194</v>
      </c>
      <c r="K5" s="136" t="s">
        <v>1195</v>
      </c>
      <c r="L5" s="137"/>
      <c r="M5" s="140" t="s">
        <v>1196</v>
      </c>
      <c r="O5" s="136"/>
      <c r="P5" s="137"/>
      <c r="Q5" s="515" t="s">
        <v>1197</v>
      </c>
      <c r="S5" s="129"/>
      <c r="T5" s="126"/>
      <c r="U5" s="140"/>
    </row>
    <row r="6" spans="1:24">
      <c r="A6" s="317"/>
      <c r="B6" s="318" t="s">
        <v>163</v>
      </c>
      <c r="C6" s="319"/>
      <c r="D6" s="320"/>
      <c r="E6" s="320"/>
      <c r="F6" s="320"/>
      <c r="G6" s="321">
        <v>46035</v>
      </c>
      <c r="H6" s="322"/>
      <c r="I6" s="323">
        <v>46038</v>
      </c>
      <c r="J6" s="317"/>
      <c r="K6" s="324"/>
      <c r="L6" s="322"/>
      <c r="M6" s="325">
        <v>46036</v>
      </c>
      <c r="N6" s="317"/>
      <c r="O6" s="324"/>
      <c r="P6" s="322"/>
      <c r="Q6" s="325">
        <v>46041</v>
      </c>
      <c r="R6" s="317"/>
      <c r="S6" s="326"/>
      <c r="T6" s="327"/>
      <c r="U6" s="325"/>
      <c r="V6" s="317"/>
    </row>
    <row r="7" spans="1:24">
      <c r="B7" s="141" t="s">
        <v>402</v>
      </c>
      <c r="C7" s="142"/>
      <c r="D7" s="143"/>
      <c r="E7" s="144"/>
      <c r="F7" s="143"/>
      <c r="G7" s="145"/>
      <c r="H7" s="148"/>
      <c r="I7" s="146"/>
      <c r="J7" s="147"/>
      <c r="L7" s="148"/>
      <c r="N7" s="147"/>
      <c r="P7" s="148"/>
      <c r="R7" s="147"/>
      <c r="V7" s="147"/>
    </row>
    <row r="8" spans="1:24">
      <c r="B8" s="141" t="s">
        <v>403</v>
      </c>
      <c r="C8" s="149"/>
      <c r="D8" s="143"/>
      <c r="E8" s="144"/>
      <c r="F8" s="143"/>
      <c r="G8" s="145"/>
      <c r="H8" s="148"/>
      <c r="I8" s="146"/>
      <c r="J8" s="147"/>
      <c r="L8" s="148"/>
      <c r="N8" s="147"/>
      <c r="P8" s="148"/>
      <c r="R8" s="147"/>
      <c r="V8" s="147"/>
    </row>
    <row r="9" spans="1:24" s="155" customFormat="1" ht="16.149999999999999" thickBot="1">
      <c r="A9" s="150" t="s">
        <v>404</v>
      </c>
      <c r="B9" s="151" t="s">
        <v>405</v>
      </c>
      <c r="C9" s="152"/>
      <c r="D9" s="153"/>
      <c r="E9" s="195">
        <f>SUM(E11:E384)</f>
        <v>686786</v>
      </c>
      <c r="F9" s="153" t="s">
        <v>406</v>
      </c>
      <c r="G9" s="618">
        <f>G83</f>
        <v>91353</v>
      </c>
      <c r="H9" s="154"/>
      <c r="I9" s="146">
        <f>SUM(I11:I384)</f>
        <v>347698</v>
      </c>
      <c r="K9" s="136">
        <f>SUM(K11:K384)</f>
        <v>160773</v>
      </c>
      <c r="L9" s="154"/>
      <c r="M9" s="140">
        <f>SUM(M11:M384)</f>
        <v>116761</v>
      </c>
      <c r="O9" s="136">
        <f>SUM(O11:O384)</f>
        <v>997650</v>
      </c>
      <c r="P9" s="154"/>
      <c r="Q9" s="140">
        <f>SUM(Q11:Q384)</f>
        <v>799693</v>
      </c>
      <c r="S9" s="129">
        <f>SUM(S11:S384)</f>
        <v>0</v>
      </c>
      <c r="T9" s="126"/>
      <c r="U9" s="140">
        <f>SUM(U11:U384)</f>
        <v>0</v>
      </c>
      <c r="W9" s="196" t="str">
        <f>IF(X9="**","ERROR","")</f>
        <v/>
      </c>
      <c r="X9" s="196" t="str">
        <f>CONCATENATE(F9,H9,J9,L9,N9,P9,R9,T9,V9)</f>
        <v>*</v>
      </c>
    </row>
    <row r="10" spans="1:24" s="171" customFormat="1" ht="16.149999999999999" thickBot="1">
      <c r="A10" s="188">
        <v>1</v>
      </c>
      <c r="B10" s="189"/>
      <c r="C10" s="158"/>
      <c r="D10" s="158"/>
      <c r="E10" s="159">
        <v>100</v>
      </c>
      <c r="F10" s="158"/>
      <c r="G10" s="159"/>
      <c r="H10" s="158"/>
      <c r="I10" s="159"/>
      <c r="J10" s="158"/>
      <c r="K10" s="159"/>
      <c r="L10" s="158"/>
      <c r="M10" s="159"/>
      <c r="N10" s="158"/>
      <c r="O10" s="159"/>
      <c r="P10" s="158"/>
      <c r="Q10" s="159"/>
      <c r="R10" s="158"/>
      <c r="S10" s="159"/>
      <c r="T10" s="158"/>
      <c r="U10" s="159"/>
      <c r="V10" s="158"/>
    </row>
    <row r="11" spans="1:24" hidden="1">
      <c r="A11" s="161"/>
      <c r="B11" s="162" t="s">
        <v>1198</v>
      </c>
      <c r="C11" s="163"/>
      <c r="D11" s="164"/>
      <c r="E11" s="165"/>
      <c r="F11" s="199" t="str">
        <f>IF($F$9="*",IF(E11&gt;0,"*",""),"")</f>
        <v/>
      </c>
      <c r="G11" s="166"/>
      <c r="H11" s="200" t="str">
        <f>IF($H$9="*",IF(G11&gt;0,"*",""),"")</f>
        <v/>
      </c>
      <c r="I11" s="167"/>
      <c r="J11" s="201" t="str">
        <f>IF($J$9="*",IF(I11&gt;0,"*",""),"")</f>
        <v/>
      </c>
      <c r="K11" s="168"/>
      <c r="L11" s="200" t="str">
        <f>IF($L$9="*",IF(K11&gt;0,"*",""),"")</f>
        <v/>
      </c>
      <c r="M11" s="169"/>
      <c r="N11" s="201" t="str">
        <f>IF($N$9="*",IF(M11&gt;0,"*",""),"")</f>
        <v/>
      </c>
      <c r="O11" s="168"/>
      <c r="P11" s="200" t="str">
        <f>IF($P$9="*",IF(O11&gt;0,"*",""),"")</f>
        <v/>
      </c>
      <c r="Q11" s="169"/>
      <c r="R11" s="201" t="str">
        <f>IF($R$9="*",IF(Q11&gt;0,"*",""),"")</f>
        <v/>
      </c>
      <c r="T11" s="202" t="str">
        <f>IF($T$9="*",IF(S11&gt;0,"*",""),"")</f>
        <v/>
      </c>
      <c r="U11" s="169"/>
      <c r="V11" s="201" t="str">
        <f>IF($V$9="*",IF(U11&gt;0,"*",""),"")</f>
        <v/>
      </c>
    </row>
    <row r="12" spans="1:24" hidden="1">
      <c r="A12" s="172"/>
      <c r="B12" s="173" t="s">
        <v>1199</v>
      </c>
      <c r="C12" s="174"/>
      <c r="D12" s="175"/>
      <c r="E12" s="164"/>
      <c r="F12" s="199" t="str">
        <f t="shared" ref="F12:F59" si="0">IF($F$9="*",IF(E12&gt;0,"*",""),"")</f>
        <v/>
      </c>
      <c r="G12" s="176"/>
      <c r="H12" s="200" t="str">
        <f t="shared" ref="H12:H57" si="1">IF($H$9="*",IF(G12&gt;0,"*",""),"")</f>
        <v/>
      </c>
      <c r="I12" s="177"/>
      <c r="J12" s="201" t="str">
        <f t="shared" ref="J12:J57" si="2">IF($J$9="*",IF(I12&gt;0,"*",""),"")</f>
        <v/>
      </c>
      <c r="L12" s="200" t="str">
        <f t="shared" ref="L12:L57" si="3">IF($L$9="*",IF(K12&gt;0,"*",""),"")</f>
        <v/>
      </c>
      <c r="N12" s="201" t="str">
        <f t="shared" ref="N12:N57" si="4">IF($N$9="*",IF(M12&gt;0,"*",""),"")</f>
        <v/>
      </c>
      <c r="P12" s="200" t="str">
        <f t="shared" ref="P12:P57" si="5">IF($P$9="*",IF(O12&gt;0,"*",""),"")</f>
        <v/>
      </c>
      <c r="R12" s="201" t="str">
        <f t="shared" ref="R12:R57" si="6">IF($R$9="*",IF(Q12&gt;0,"*",""),"")</f>
        <v/>
      </c>
      <c r="T12" s="202" t="str">
        <f t="shared" ref="T12:T75" si="7">IF($T$9="*",IF(S12&gt;0,"*",""),"")</f>
        <v/>
      </c>
      <c r="V12" s="201" t="str">
        <f t="shared" ref="V12:V57" si="8">IF($V$9="*",IF(U12&gt;0,"*",""),"")</f>
        <v/>
      </c>
    </row>
    <row r="13" spans="1:24" hidden="1">
      <c r="A13" s="172"/>
      <c r="B13" s="173" t="s">
        <v>1200</v>
      </c>
      <c r="C13" s="174"/>
      <c r="D13" s="175"/>
      <c r="E13" s="164"/>
      <c r="F13" s="199" t="str">
        <f t="shared" si="0"/>
        <v/>
      </c>
      <c r="G13" s="176"/>
      <c r="H13" s="200" t="str">
        <f t="shared" si="1"/>
        <v/>
      </c>
      <c r="I13" s="177"/>
      <c r="J13" s="201" t="str">
        <f t="shared" si="2"/>
        <v/>
      </c>
      <c r="L13" s="200" t="str">
        <f t="shared" si="3"/>
        <v/>
      </c>
      <c r="N13" s="201" t="str">
        <f t="shared" si="4"/>
        <v/>
      </c>
      <c r="P13" s="200" t="str">
        <f t="shared" si="5"/>
        <v/>
      </c>
      <c r="R13" s="201" t="str">
        <f t="shared" si="6"/>
        <v/>
      </c>
      <c r="T13" s="202" t="str">
        <f t="shared" si="7"/>
        <v/>
      </c>
      <c r="V13" s="201" t="str">
        <f t="shared" si="8"/>
        <v/>
      </c>
    </row>
    <row r="14" spans="1:24" hidden="1">
      <c r="A14" s="172"/>
      <c r="B14" s="173" t="s">
        <v>1201</v>
      </c>
      <c r="C14" s="174"/>
      <c r="D14" s="175"/>
      <c r="E14" s="164"/>
      <c r="F14" s="199" t="str">
        <f t="shared" si="0"/>
        <v/>
      </c>
      <c r="G14" s="176"/>
      <c r="H14" s="200" t="str">
        <f t="shared" si="1"/>
        <v/>
      </c>
      <c r="I14" s="177"/>
      <c r="J14" s="201" t="str">
        <f t="shared" si="2"/>
        <v/>
      </c>
      <c r="L14" s="200" t="str">
        <f t="shared" si="3"/>
        <v/>
      </c>
      <c r="N14" s="201" t="str">
        <f t="shared" si="4"/>
        <v/>
      </c>
      <c r="P14" s="200" t="str">
        <f t="shared" si="5"/>
        <v/>
      </c>
      <c r="R14" s="201" t="str">
        <f t="shared" si="6"/>
        <v/>
      </c>
      <c r="T14" s="202" t="str">
        <f t="shared" si="7"/>
        <v/>
      </c>
      <c r="V14" s="201" t="str">
        <f t="shared" si="8"/>
        <v/>
      </c>
    </row>
    <row r="15" spans="1:24" hidden="1">
      <c r="A15" s="172"/>
      <c r="B15" s="173" t="s">
        <v>1202</v>
      </c>
      <c r="C15" s="174"/>
      <c r="D15" s="175"/>
      <c r="E15" s="164"/>
      <c r="F15" s="199" t="str">
        <f t="shared" si="0"/>
        <v/>
      </c>
      <c r="G15" s="176"/>
      <c r="H15" s="200" t="str">
        <f t="shared" si="1"/>
        <v/>
      </c>
      <c r="I15" s="177"/>
      <c r="J15" s="201" t="str">
        <f t="shared" si="2"/>
        <v/>
      </c>
      <c r="L15" s="200" t="str">
        <f t="shared" si="3"/>
        <v/>
      </c>
      <c r="N15" s="201" t="str">
        <f t="shared" si="4"/>
        <v/>
      </c>
      <c r="P15" s="200" t="str">
        <f t="shared" si="5"/>
        <v/>
      </c>
      <c r="R15" s="201" t="str">
        <f t="shared" si="6"/>
        <v/>
      </c>
      <c r="T15" s="202" t="str">
        <f t="shared" si="7"/>
        <v/>
      </c>
      <c r="V15" s="201" t="str">
        <f t="shared" si="8"/>
        <v/>
      </c>
    </row>
    <row r="16" spans="1:24" hidden="1">
      <c r="A16" s="172"/>
      <c r="B16" s="173" t="s">
        <v>1203</v>
      </c>
      <c r="C16" s="174"/>
      <c r="D16" s="175"/>
      <c r="E16" s="164"/>
      <c r="F16" s="199" t="str">
        <f t="shared" si="0"/>
        <v/>
      </c>
      <c r="G16" s="176"/>
      <c r="H16" s="200" t="str">
        <f t="shared" si="1"/>
        <v/>
      </c>
      <c r="I16" s="177"/>
      <c r="J16" s="201" t="str">
        <f t="shared" si="2"/>
        <v/>
      </c>
      <c r="L16" s="200" t="str">
        <f t="shared" si="3"/>
        <v/>
      </c>
      <c r="N16" s="201" t="str">
        <f t="shared" si="4"/>
        <v/>
      </c>
      <c r="P16" s="200" t="str">
        <f t="shared" si="5"/>
        <v/>
      </c>
      <c r="R16" s="201" t="str">
        <f t="shared" si="6"/>
        <v/>
      </c>
      <c r="T16" s="202" t="str">
        <f t="shared" si="7"/>
        <v/>
      </c>
      <c r="V16" s="201" t="str">
        <f t="shared" si="8"/>
        <v/>
      </c>
    </row>
    <row r="17" spans="1:22" hidden="1">
      <c r="A17" s="172"/>
      <c r="B17" s="173" t="s">
        <v>1204</v>
      </c>
      <c r="C17" s="174"/>
      <c r="D17" s="175"/>
      <c r="E17" s="164"/>
      <c r="F17" s="199" t="str">
        <f t="shared" si="0"/>
        <v/>
      </c>
      <c r="G17" s="176"/>
      <c r="H17" s="200" t="str">
        <f t="shared" si="1"/>
        <v/>
      </c>
      <c r="I17" s="177"/>
      <c r="J17" s="201" t="str">
        <f t="shared" si="2"/>
        <v/>
      </c>
      <c r="L17" s="200" t="str">
        <f t="shared" si="3"/>
        <v/>
      </c>
      <c r="N17" s="201" t="str">
        <f t="shared" si="4"/>
        <v/>
      </c>
      <c r="P17" s="200" t="str">
        <f t="shared" si="5"/>
        <v/>
      </c>
      <c r="R17" s="201" t="str">
        <f t="shared" si="6"/>
        <v/>
      </c>
      <c r="T17" s="202" t="str">
        <f t="shared" si="7"/>
        <v/>
      </c>
      <c r="V17" s="201" t="str">
        <f t="shared" si="8"/>
        <v/>
      </c>
    </row>
    <row r="18" spans="1:22" hidden="1">
      <c r="A18" s="172"/>
      <c r="B18" s="173" t="s">
        <v>1205</v>
      </c>
      <c r="C18" s="174"/>
      <c r="D18" s="175"/>
      <c r="E18" s="164"/>
      <c r="F18" s="199" t="str">
        <f t="shared" si="0"/>
        <v/>
      </c>
      <c r="G18" s="176"/>
      <c r="H18" s="200" t="str">
        <f t="shared" si="1"/>
        <v/>
      </c>
      <c r="I18" s="177"/>
      <c r="J18" s="201" t="str">
        <f t="shared" si="2"/>
        <v/>
      </c>
      <c r="L18" s="200" t="str">
        <f t="shared" si="3"/>
        <v/>
      </c>
      <c r="N18" s="201" t="str">
        <f t="shared" si="4"/>
        <v/>
      </c>
      <c r="P18" s="200" t="str">
        <f t="shared" si="5"/>
        <v/>
      </c>
      <c r="R18" s="201" t="str">
        <f t="shared" si="6"/>
        <v/>
      </c>
      <c r="T18" s="202" t="str">
        <f t="shared" si="7"/>
        <v/>
      </c>
      <c r="V18" s="201" t="str">
        <f t="shared" si="8"/>
        <v/>
      </c>
    </row>
    <row r="19" spans="1:22" hidden="1">
      <c r="A19" s="172"/>
      <c r="B19" s="173" t="s">
        <v>1206</v>
      </c>
      <c r="C19" s="174"/>
      <c r="D19" s="175"/>
      <c r="E19" s="164"/>
      <c r="F19" s="199" t="str">
        <f t="shared" si="0"/>
        <v/>
      </c>
      <c r="G19" s="176"/>
      <c r="H19" s="200" t="str">
        <f t="shared" si="1"/>
        <v/>
      </c>
      <c r="I19" s="177"/>
      <c r="J19" s="201" t="str">
        <f t="shared" si="2"/>
        <v/>
      </c>
      <c r="L19" s="200" t="str">
        <f t="shared" si="3"/>
        <v/>
      </c>
      <c r="N19" s="201" t="str">
        <f t="shared" si="4"/>
        <v/>
      </c>
      <c r="P19" s="200" t="str">
        <f t="shared" si="5"/>
        <v/>
      </c>
      <c r="R19" s="201" t="str">
        <f t="shared" si="6"/>
        <v/>
      </c>
      <c r="T19" s="202" t="str">
        <f t="shared" si="7"/>
        <v/>
      </c>
      <c r="V19" s="201" t="str">
        <f t="shared" si="8"/>
        <v/>
      </c>
    </row>
    <row r="20" spans="1:22" hidden="1">
      <c r="A20" s="172"/>
      <c r="B20" s="173" t="s">
        <v>1207</v>
      </c>
      <c r="C20" s="174"/>
      <c r="D20" s="175"/>
      <c r="E20" s="164"/>
      <c r="F20" s="199" t="str">
        <f t="shared" si="0"/>
        <v/>
      </c>
      <c r="G20" s="176"/>
      <c r="H20" s="200" t="str">
        <f t="shared" si="1"/>
        <v/>
      </c>
      <c r="I20" s="177"/>
      <c r="J20" s="201" t="str">
        <f t="shared" si="2"/>
        <v/>
      </c>
      <c r="L20" s="200" t="str">
        <f t="shared" si="3"/>
        <v/>
      </c>
      <c r="N20" s="201" t="str">
        <f t="shared" si="4"/>
        <v/>
      </c>
      <c r="P20" s="200" t="str">
        <f t="shared" si="5"/>
        <v/>
      </c>
      <c r="R20" s="201" t="str">
        <f t="shared" si="6"/>
        <v/>
      </c>
      <c r="T20" s="202" t="str">
        <f t="shared" si="7"/>
        <v/>
      </c>
      <c r="V20" s="201" t="str">
        <f t="shared" si="8"/>
        <v/>
      </c>
    </row>
    <row r="21" spans="1:22" hidden="1">
      <c r="A21" s="172"/>
      <c r="B21" s="173" t="s">
        <v>1208</v>
      </c>
      <c r="C21" s="174"/>
      <c r="D21" s="175"/>
      <c r="E21" s="164"/>
      <c r="F21" s="199" t="str">
        <f t="shared" si="0"/>
        <v/>
      </c>
      <c r="G21" s="176"/>
      <c r="H21" s="200" t="str">
        <f t="shared" si="1"/>
        <v/>
      </c>
      <c r="I21" s="177"/>
      <c r="J21" s="201" t="str">
        <f t="shared" si="2"/>
        <v/>
      </c>
      <c r="L21" s="200" t="str">
        <f t="shared" si="3"/>
        <v/>
      </c>
      <c r="N21" s="201" t="str">
        <f t="shared" si="4"/>
        <v/>
      </c>
      <c r="P21" s="200" t="str">
        <f t="shared" si="5"/>
        <v/>
      </c>
      <c r="R21" s="201" t="str">
        <f t="shared" si="6"/>
        <v/>
      </c>
      <c r="T21" s="202" t="str">
        <f t="shared" si="7"/>
        <v/>
      </c>
      <c r="V21" s="201" t="str">
        <f t="shared" si="8"/>
        <v/>
      </c>
    </row>
    <row r="22" spans="1:22" hidden="1">
      <c r="A22" s="172"/>
      <c r="B22" s="173" t="s">
        <v>1209</v>
      </c>
      <c r="C22" s="174"/>
      <c r="D22" s="175"/>
      <c r="E22" s="164"/>
      <c r="F22" s="199" t="str">
        <f t="shared" si="0"/>
        <v/>
      </c>
      <c r="G22" s="176"/>
      <c r="H22" s="200" t="str">
        <f t="shared" si="1"/>
        <v/>
      </c>
      <c r="I22" s="177"/>
      <c r="J22" s="201" t="str">
        <f t="shared" si="2"/>
        <v/>
      </c>
      <c r="L22" s="200" t="str">
        <f t="shared" si="3"/>
        <v/>
      </c>
      <c r="N22" s="201" t="str">
        <f t="shared" si="4"/>
        <v/>
      </c>
      <c r="P22" s="200" t="str">
        <f t="shared" si="5"/>
        <v/>
      </c>
      <c r="R22" s="201" t="str">
        <f t="shared" si="6"/>
        <v/>
      </c>
      <c r="T22" s="202" t="str">
        <f t="shared" si="7"/>
        <v/>
      </c>
      <c r="V22" s="201" t="str">
        <f t="shared" si="8"/>
        <v/>
      </c>
    </row>
    <row r="23" spans="1:22" hidden="1">
      <c r="A23" s="172"/>
      <c r="B23" s="173" t="s">
        <v>1210</v>
      </c>
      <c r="C23" s="174"/>
      <c r="D23" s="175"/>
      <c r="E23" s="164"/>
      <c r="F23" s="199" t="str">
        <f t="shared" si="0"/>
        <v/>
      </c>
      <c r="G23" s="176"/>
      <c r="H23" s="200" t="str">
        <f t="shared" si="1"/>
        <v/>
      </c>
      <c r="I23" s="177"/>
      <c r="J23" s="201" t="str">
        <f t="shared" si="2"/>
        <v/>
      </c>
      <c r="L23" s="200" t="str">
        <f t="shared" si="3"/>
        <v/>
      </c>
      <c r="N23" s="201" t="str">
        <f t="shared" si="4"/>
        <v/>
      </c>
      <c r="P23" s="200" t="str">
        <f t="shared" si="5"/>
        <v/>
      </c>
      <c r="R23" s="201" t="str">
        <f t="shared" si="6"/>
        <v/>
      </c>
      <c r="T23" s="202" t="str">
        <f t="shared" si="7"/>
        <v/>
      </c>
      <c r="V23" s="201" t="str">
        <f t="shared" si="8"/>
        <v/>
      </c>
    </row>
    <row r="24" spans="1:22" hidden="1">
      <c r="A24" s="172"/>
      <c r="B24" s="173" t="s">
        <v>1211</v>
      </c>
      <c r="C24" s="174"/>
      <c r="D24" s="175"/>
      <c r="E24" s="164"/>
      <c r="F24" s="199" t="str">
        <f t="shared" si="0"/>
        <v/>
      </c>
      <c r="G24" s="176"/>
      <c r="H24" s="200" t="str">
        <f t="shared" si="1"/>
        <v/>
      </c>
      <c r="I24" s="177"/>
      <c r="J24" s="201" t="str">
        <f t="shared" si="2"/>
        <v/>
      </c>
      <c r="L24" s="200" t="str">
        <f t="shared" si="3"/>
        <v/>
      </c>
      <c r="N24" s="201" t="str">
        <f t="shared" si="4"/>
        <v/>
      </c>
      <c r="P24" s="200" t="str">
        <f t="shared" si="5"/>
        <v/>
      </c>
      <c r="R24" s="201" t="str">
        <f t="shared" si="6"/>
        <v/>
      </c>
      <c r="T24" s="202" t="str">
        <f t="shared" si="7"/>
        <v/>
      </c>
      <c r="V24" s="201" t="str">
        <f t="shared" si="8"/>
        <v/>
      </c>
    </row>
    <row r="25" spans="1:22" hidden="1">
      <c r="A25" s="172"/>
      <c r="B25" s="173" t="s">
        <v>1212</v>
      </c>
      <c r="C25" s="174"/>
      <c r="D25" s="175"/>
      <c r="E25" s="164"/>
      <c r="F25" s="199" t="str">
        <f t="shared" si="0"/>
        <v/>
      </c>
      <c r="G25" s="176"/>
      <c r="H25" s="200" t="str">
        <f t="shared" si="1"/>
        <v/>
      </c>
      <c r="I25" s="177"/>
      <c r="J25" s="201" t="str">
        <f t="shared" si="2"/>
        <v/>
      </c>
      <c r="L25" s="200" t="str">
        <f t="shared" si="3"/>
        <v/>
      </c>
      <c r="N25" s="201" t="str">
        <f t="shared" si="4"/>
        <v/>
      </c>
      <c r="P25" s="200" t="str">
        <f t="shared" si="5"/>
        <v/>
      </c>
      <c r="R25" s="201" t="str">
        <f t="shared" si="6"/>
        <v/>
      </c>
      <c r="T25" s="202" t="str">
        <f t="shared" si="7"/>
        <v/>
      </c>
      <c r="V25" s="201" t="str">
        <f t="shared" si="8"/>
        <v/>
      </c>
    </row>
    <row r="26" spans="1:22" hidden="1">
      <c r="A26" s="172"/>
      <c r="B26" s="173" t="s">
        <v>1213</v>
      </c>
      <c r="C26" s="174"/>
      <c r="D26" s="175"/>
      <c r="E26" s="164"/>
      <c r="F26" s="199" t="str">
        <f t="shared" si="0"/>
        <v/>
      </c>
      <c r="G26" s="176"/>
      <c r="H26" s="200" t="str">
        <f t="shared" si="1"/>
        <v/>
      </c>
      <c r="I26" s="177"/>
      <c r="J26" s="201" t="str">
        <f t="shared" si="2"/>
        <v/>
      </c>
      <c r="L26" s="200" t="str">
        <f t="shared" si="3"/>
        <v/>
      </c>
      <c r="N26" s="201" t="str">
        <f t="shared" si="4"/>
        <v/>
      </c>
      <c r="P26" s="200" t="str">
        <f t="shared" si="5"/>
        <v/>
      </c>
      <c r="R26" s="201" t="str">
        <f t="shared" si="6"/>
        <v/>
      </c>
      <c r="T26" s="202" t="str">
        <f t="shared" si="7"/>
        <v/>
      </c>
      <c r="V26" s="201" t="str">
        <f t="shared" si="8"/>
        <v/>
      </c>
    </row>
    <row r="27" spans="1:22" hidden="1">
      <c r="A27" s="172"/>
      <c r="B27" s="173" t="s">
        <v>1214</v>
      </c>
      <c r="C27" s="174"/>
      <c r="D27" s="175"/>
      <c r="E27" s="164"/>
      <c r="F27" s="199" t="str">
        <f t="shared" si="0"/>
        <v/>
      </c>
      <c r="G27" s="176"/>
      <c r="H27" s="200" t="str">
        <f t="shared" si="1"/>
        <v/>
      </c>
      <c r="I27" s="177"/>
      <c r="J27" s="201" t="str">
        <f t="shared" si="2"/>
        <v/>
      </c>
      <c r="L27" s="200" t="str">
        <f t="shared" si="3"/>
        <v/>
      </c>
      <c r="N27" s="201" t="str">
        <f t="shared" si="4"/>
        <v/>
      </c>
      <c r="P27" s="200" t="str">
        <f t="shared" si="5"/>
        <v/>
      </c>
      <c r="R27" s="201" t="str">
        <f t="shared" si="6"/>
        <v/>
      </c>
      <c r="T27" s="202" t="str">
        <f t="shared" si="7"/>
        <v/>
      </c>
      <c r="V27" s="201" t="str">
        <f t="shared" si="8"/>
        <v/>
      </c>
    </row>
    <row r="28" spans="1:22" hidden="1">
      <c r="A28" s="172"/>
      <c r="B28" s="173" t="s">
        <v>1215</v>
      </c>
      <c r="C28" s="174"/>
      <c r="D28" s="175"/>
      <c r="E28" s="164"/>
      <c r="F28" s="199" t="str">
        <f t="shared" si="0"/>
        <v/>
      </c>
      <c r="G28" s="176"/>
      <c r="H28" s="200" t="str">
        <f t="shared" si="1"/>
        <v/>
      </c>
      <c r="I28" s="177"/>
      <c r="J28" s="201" t="str">
        <f t="shared" si="2"/>
        <v/>
      </c>
      <c r="L28" s="200" t="str">
        <f t="shared" si="3"/>
        <v/>
      </c>
      <c r="N28" s="201" t="str">
        <f t="shared" si="4"/>
        <v/>
      </c>
      <c r="P28" s="200" t="str">
        <f t="shared" si="5"/>
        <v/>
      </c>
      <c r="R28" s="201" t="str">
        <f t="shared" si="6"/>
        <v/>
      </c>
      <c r="T28" s="202" t="str">
        <f t="shared" si="7"/>
        <v/>
      </c>
      <c r="V28" s="201" t="str">
        <f t="shared" si="8"/>
        <v/>
      </c>
    </row>
    <row r="29" spans="1:22" hidden="1">
      <c r="A29" s="172"/>
      <c r="B29" s="173" t="s">
        <v>1216</v>
      </c>
      <c r="C29" s="174"/>
      <c r="D29" s="175"/>
      <c r="E29" s="164"/>
      <c r="F29" s="199" t="str">
        <f t="shared" si="0"/>
        <v/>
      </c>
      <c r="G29" s="176"/>
      <c r="H29" s="200" t="str">
        <f t="shared" si="1"/>
        <v/>
      </c>
      <c r="I29" s="177"/>
      <c r="J29" s="201" t="str">
        <f t="shared" si="2"/>
        <v/>
      </c>
      <c r="L29" s="200" t="str">
        <f t="shared" si="3"/>
        <v/>
      </c>
      <c r="N29" s="201" t="str">
        <f t="shared" si="4"/>
        <v/>
      </c>
      <c r="P29" s="200" t="str">
        <f t="shared" si="5"/>
        <v/>
      </c>
      <c r="R29" s="201" t="str">
        <f t="shared" si="6"/>
        <v/>
      </c>
      <c r="T29" s="202" t="str">
        <f t="shared" si="7"/>
        <v/>
      </c>
      <c r="V29" s="201" t="str">
        <f t="shared" si="8"/>
        <v/>
      </c>
    </row>
    <row r="30" spans="1:22" hidden="1">
      <c r="A30" s="172"/>
      <c r="B30" s="173" t="s">
        <v>1217</v>
      </c>
      <c r="C30" s="174"/>
      <c r="D30" s="175"/>
      <c r="E30" s="164"/>
      <c r="F30" s="199" t="str">
        <f t="shared" si="0"/>
        <v/>
      </c>
      <c r="G30" s="176"/>
      <c r="H30" s="200" t="str">
        <f t="shared" si="1"/>
        <v/>
      </c>
      <c r="I30" s="177"/>
      <c r="J30" s="201" t="str">
        <f t="shared" si="2"/>
        <v/>
      </c>
      <c r="L30" s="200" t="str">
        <f t="shared" si="3"/>
        <v/>
      </c>
      <c r="N30" s="201" t="str">
        <f t="shared" si="4"/>
        <v/>
      </c>
      <c r="P30" s="200" t="str">
        <f t="shared" si="5"/>
        <v/>
      </c>
      <c r="R30" s="201" t="str">
        <f t="shared" si="6"/>
        <v/>
      </c>
      <c r="T30" s="202" t="str">
        <f t="shared" si="7"/>
        <v/>
      </c>
      <c r="V30" s="201" t="str">
        <f t="shared" si="8"/>
        <v/>
      </c>
    </row>
    <row r="31" spans="1:22">
      <c r="A31" s="172">
        <v>1</v>
      </c>
      <c r="B31" s="173" t="s">
        <v>1218</v>
      </c>
      <c r="C31" s="174"/>
      <c r="D31" s="175"/>
      <c r="E31" s="165">
        <f>Q31</f>
        <v>595433</v>
      </c>
      <c r="F31" s="199" t="str">
        <f t="shared" si="0"/>
        <v>*</v>
      </c>
      <c r="G31" s="176"/>
      <c r="H31" s="200" t="str">
        <f t="shared" si="1"/>
        <v/>
      </c>
      <c r="I31" s="177"/>
      <c r="J31" s="201" t="str">
        <f t="shared" si="2"/>
        <v/>
      </c>
      <c r="L31" s="200" t="str">
        <f t="shared" si="3"/>
        <v/>
      </c>
      <c r="N31" s="201" t="str">
        <f t="shared" si="4"/>
        <v/>
      </c>
      <c r="O31" s="136">
        <v>997650</v>
      </c>
      <c r="P31" s="200" t="str">
        <f t="shared" si="5"/>
        <v/>
      </c>
      <c r="Q31" s="615">
        <v>595433</v>
      </c>
      <c r="R31" s="201" t="str">
        <f t="shared" si="6"/>
        <v/>
      </c>
      <c r="T31" s="202" t="str">
        <f t="shared" si="7"/>
        <v/>
      </c>
      <c r="V31" s="201" t="str">
        <f t="shared" si="8"/>
        <v/>
      </c>
    </row>
    <row r="32" spans="1:22" hidden="1">
      <c r="A32" s="172"/>
      <c r="B32" s="173" t="s">
        <v>1219</v>
      </c>
      <c r="C32" s="174"/>
      <c r="D32" s="175"/>
      <c r="E32" s="164"/>
      <c r="F32" s="199" t="str">
        <f t="shared" si="0"/>
        <v/>
      </c>
      <c r="G32" s="176"/>
      <c r="H32" s="200" t="str">
        <f t="shared" si="1"/>
        <v/>
      </c>
      <c r="I32" s="177"/>
      <c r="J32" s="201" t="str">
        <f t="shared" si="2"/>
        <v/>
      </c>
      <c r="L32" s="200" t="str">
        <f t="shared" si="3"/>
        <v/>
      </c>
      <c r="N32" s="201" t="str">
        <f t="shared" si="4"/>
        <v/>
      </c>
      <c r="P32" s="200" t="str">
        <f t="shared" si="5"/>
        <v/>
      </c>
      <c r="R32" s="201" t="str">
        <f t="shared" si="6"/>
        <v/>
      </c>
      <c r="T32" s="202" t="str">
        <f t="shared" si="7"/>
        <v/>
      </c>
      <c r="V32" s="201" t="str">
        <f t="shared" si="8"/>
        <v/>
      </c>
    </row>
    <row r="33" spans="1:22" hidden="1">
      <c r="A33" s="172"/>
      <c r="B33" s="173" t="s">
        <v>1220</v>
      </c>
      <c r="C33" s="174"/>
      <c r="D33" s="175"/>
      <c r="E33" s="164"/>
      <c r="F33" s="199" t="str">
        <f t="shared" si="0"/>
        <v/>
      </c>
      <c r="G33" s="176"/>
      <c r="H33" s="200" t="str">
        <f t="shared" si="1"/>
        <v/>
      </c>
      <c r="I33" s="177"/>
      <c r="J33" s="201" t="str">
        <f t="shared" si="2"/>
        <v/>
      </c>
      <c r="L33" s="200" t="str">
        <f t="shared" si="3"/>
        <v/>
      </c>
      <c r="N33" s="201" t="str">
        <f t="shared" si="4"/>
        <v/>
      </c>
      <c r="P33" s="200" t="str">
        <f t="shared" si="5"/>
        <v/>
      </c>
      <c r="R33" s="201" t="str">
        <f t="shared" si="6"/>
        <v/>
      </c>
      <c r="T33" s="202" t="str">
        <f t="shared" si="7"/>
        <v/>
      </c>
      <c r="V33" s="201" t="str">
        <f t="shared" si="8"/>
        <v/>
      </c>
    </row>
    <row r="34" spans="1:22" hidden="1">
      <c r="A34" s="172"/>
      <c r="B34" s="173" t="s">
        <v>1221</v>
      </c>
      <c r="C34" s="174"/>
      <c r="D34" s="175"/>
      <c r="E34" s="164"/>
      <c r="F34" s="199" t="str">
        <f t="shared" si="0"/>
        <v/>
      </c>
      <c r="G34" s="176"/>
      <c r="H34" s="200" t="str">
        <f t="shared" si="1"/>
        <v/>
      </c>
      <c r="I34" s="177"/>
      <c r="J34" s="201" t="str">
        <f t="shared" si="2"/>
        <v/>
      </c>
      <c r="L34" s="200" t="str">
        <f t="shared" si="3"/>
        <v/>
      </c>
      <c r="N34" s="201" t="str">
        <f t="shared" si="4"/>
        <v/>
      </c>
      <c r="P34" s="200" t="str">
        <f t="shared" si="5"/>
        <v/>
      </c>
      <c r="R34" s="201" t="str">
        <f t="shared" si="6"/>
        <v/>
      </c>
      <c r="T34" s="202" t="str">
        <f t="shared" si="7"/>
        <v/>
      </c>
      <c r="V34" s="201" t="str">
        <f t="shared" si="8"/>
        <v/>
      </c>
    </row>
    <row r="35" spans="1:22" hidden="1">
      <c r="A35" s="172"/>
      <c r="B35" s="173" t="s">
        <v>1222</v>
      </c>
      <c r="C35" s="174"/>
      <c r="D35" s="175"/>
      <c r="E35" s="164"/>
      <c r="F35" s="199" t="str">
        <f t="shared" si="0"/>
        <v/>
      </c>
      <c r="G35" s="176"/>
      <c r="H35" s="200" t="str">
        <f t="shared" si="1"/>
        <v/>
      </c>
      <c r="I35" s="177"/>
      <c r="J35" s="201" t="str">
        <f t="shared" si="2"/>
        <v/>
      </c>
      <c r="L35" s="200" t="str">
        <f t="shared" si="3"/>
        <v/>
      </c>
      <c r="N35" s="201" t="str">
        <f t="shared" si="4"/>
        <v/>
      </c>
      <c r="P35" s="200" t="str">
        <f t="shared" si="5"/>
        <v/>
      </c>
      <c r="R35" s="201" t="str">
        <f t="shared" si="6"/>
        <v/>
      </c>
      <c r="T35" s="202" t="str">
        <f t="shared" si="7"/>
        <v/>
      </c>
      <c r="V35" s="201" t="str">
        <f t="shared" si="8"/>
        <v/>
      </c>
    </row>
    <row r="36" spans="1:22" hidden="1">
      <c r="A36" s="172"/>
      <c r="B36" s="173" t="s">
        <v>1223</v>
      </c>
      <c r="C36" s="174"/>
      <c r="D36" s="175"/>
      <c r="E36" s="164"/>
      <c r="F36" s="199" t="str">
        <f t="shared" si="0"/>
        <v/>
      </c>
      <c r="G36" s="176"/>
      <c r="H36" s="200" t="str">
        <f t="shared" si="1"/>
        <v/>
      </c>
      <c r="I36" s="177"/>
      <c r="J36" s="201" t="str">
        <f t="shared" si="2"/>
        <v/>
      </c>
      <c r="L36" s="200" t="str">
        <f t="shared" si="3"/>
        <v/>
      </c>
      <c r="N36" s="201" t="str">
        <f t="shared" si="4"/>
        <v/>
      </c>
      <c r="P36" s="200" t="str">
        <f t="shared" si="5"/>
        <v/>
      </c>
      <c r="R36" s="201" t="str">
        <f t="shared" si="6"/>
        <v/>
      </c>
      <c r="T36" s="202" t="str">
        <f t="shared" si="7"/>
        <v/>
      </c>
      <c r="V36" s="201" t="str">
        <f t="shared" si="8"/>
        <v/>
      </c>
    </row>
    <row r="37" spans="1:22" hidden="1">
      <c r="A37" s="172"/>
      <c r="B37" s="173" t="s">
        <v>1224</v>
      </c>
      <c r="C37" s="174"/>
      <c r="D37" s="175"/>
      <c r="E37" s="164"/>
      <c r="F37" s="199" t="str">
        <f t="shared" si="0"/>
        <v/>
      </c>
      <c r="G37" s="176"/>
      <c r="H37" s="200" t="str">
        <f t="shared" si="1"/>
        <v/>
      </c>
      <c r="I37" s="177"/>
      <c r="J37" s="201" t="str">
        <f t="shared" si="2"/>
        <v/>
      </c>
      <c r="L37" s="200" t="str">
        <f t="shared" si="3"/>
        <v/>
      </c>
      <c r="N37" s="201" t="str">
        <f t="shared" si="4"/>
        <v/>
      </c>
      <c r="P37" s="200" t="str">
        <f t="shared" si="5"/>
        <v/>
      </c>
      <c r="R37" s="201" t="str">
        <f t="shared" si="6"/>
        <v/>
      </c>
      <c r="T37" s="202" t="str">
        <f t="shared" si="7"/>
        <v/>
      </c>
      <c r="V37" s="201" t="str">
        <f t="shared" si="8"/>
        <v/>
      </c>
    </row>
    <row r="38" spans="1:22" hidden="1">
      <c r="A38" s="172"/>
      <c r="B38" s="173" t="s">
        <v>1225</v>
      </c>
      <c r="C38" s="174"/>
      <c r="D38" s="175"/>
      <c r="E38" s="164"/>
      <c r="F38" s="199" t="str">
        <f t="shared" si="0"/>
        <v/>
      </c>
      <c r="G38" s="176"/>
      <c r="H38" s="200" t="str">
        <f t="shared" si="1"/>
        <v/>
      </c>
      <c r="I38" s="177"/>
      <c r="J38" s="201" t="str">
        <f t="shared" si="2"/>
        <v/>
      </c>
      <c r="L38" s="200" t="str">
        <f t="shared" si="3"/>
        <v/>
      </c>
      <c r="N38" s="201" t="str">
        <f t="shared" si="4"/>
        <v/>
      </c>
      <c r="P38" s="200" t="str">
        <f t="shared" si="5"/>
        <v/>
      </c>
      <c r="R38" s="201" t="str">
        <f t="shared" si="6"/>
        <v/>
      </c>
      <c r="T38" s="202" t="str">
        <f t="shared" si="7"/>
        <v/>
      </c>
      <c r="V38" s="201" t="str">
        <f t="shared" si="8"/>
        <v/>
      </c>
    </row>
    <row r="39" spans="1:22" hidden="1">
      <c r="A39" s="172"/>
      <c r="B39" s="173" t="s">
        <v>1226</v>
      </c>
      <c r="C39" s="174"/>
      <c r="D39" s="175"/>
      <c r="E39" s="164"/>
      <c r="F39" s="199" t="str">
        <f t="shared" si="0"/>
        <v/>
      </c>
      <c r="G39" s="176"/>
      <c r="H39" s="200" t="str">
        <f t="shared" si="1"/>
        <v/>
      </c>
      <c r="I39" s="177"/>
      <c r="J39" s="201" t="str">
        <f t="shared" si="2"/>
        <v/>
      </c>
      <c r="L39" s="200" t="str">
        <f t="shared" si="3"/>
        <v/>
      </c>
      <c r="N39" s="201" t="str">
        <f t="shared" si="4"/>
        <v/>
      </c>
      <c r="P39" s="200" t="str">
        <f t="shared" si="5"/>
        <v/>
      </c>
      <c r="R39" s="201" t="str">
        <f t="shared" si="6"/>
        <v/>
      </c>
      <c r="T39" s="202" t="str">
        <f t="shared" si="7"/>
        <v/>
      </c>
      <c r="V39" s="201" t="str">
        <f t="shared" si="8"/>
        <v/>
      </c>
    </row>
    <row r="40" spans="1:22" hidden="1">
      <c r="A40" s="172"/>
      <c r="B40" s="173" t="s">
        <v>1227</v>
      </c>
      <c r="C40" s="174"/>
      <c r="D40" s="175"/>
      <c r="E40" s="164"/>
      <c r="F40" s="199" t="str">
        <f t="shared" si="0"/>
        <v/>
      </c>
      <c r="G40" s="176"/>
      <c r="H40" s="200" t="str">
        <f t="shared" si="1"/>
        <v/>
      </c>
      <c r="I40" s="177"/>
      <c r="J40" s="201" t="str">
        <f t="shared" si="2"/>
        <v/>
      </c>
      <c r="L40" s="200" t="str">
        <f t="shared" si="3"/>
        <v/>
      </c>
      <c r="N40" s="201" t="str">
        <f t="shared" si="4"/>
        <v/>
      </c>
      <c r="P40" s="200" t="str">
        <f t="shared" si="5"/>
        <v/>
      </c>
      <c r="R40" s="201" t="str">
        <f t="shared" si="6"/>
        <v/>
      </c>
      <c r="T40" s="202" t="str">
        <f t="shared" si="7"/>
        <v/>
      </c>
      <c r="V40" s="201" t="str">
        <f t="shared" si="8"/>
        <v/>
      </c>
    </row>
    <row r="41" spans="1:22" hidden="1">
      <c r="A41" s="172"/>
      <c r="B41" s="173" t="s">
        <v>1228</v>
      </c>
      <c r="C41" s="174"/>
      <c r="D41" s="175"/>
      <c r="E41" s="164"/>
      <c r="F41" s="199" t="str">
        <f t="shared" si="0"/>
        <v/>
      </c>
      <c r="G41" s="176"/>
      <c r="H41" s="200" t="str">
        <f t="shared" si="1"/>
        <v/>
      </c>
      <c r="I41" s="177"/>
      <c r="J41" s="201" t="str">
        <f t="shared" si="2"/>
        <v/>
      </c>
      <c r="L41" s="200" t="str">
        <f t="shared" si="3"/>
        <v/>
      </c>
      <c r="N41" s="201" t="str">
        <f t="shared" si="4"/>
        <v/>
      </c>
      <c r="P41" s="200" t="str">
        <f t="shared" si="5"/>
        <v/>
      </c>
      <c r="R41" s="201" t="str">
        <f t="shared" si="6"/>
        <v/>
      </c>
      <c r="T41" s="202" t="str">
        <f t="shared" si="7"/>
        <v/>
      </c>
      <c r="V41" s="201" t="str">
        <f t="shared" si="8"/>
        <v/>
      </c>
    </row>
    <row r="42" spans="1:22" hidden="1">
      <c r="A42" s="172"/>
      <c r="B42" s="173" t="s">
        <v>1229</v>
      </c>
      <c r="C42" s="174"/>
      <c r="D42" s="175"/>
      <c r="E42" s="164"/>
      <c r="F42" s="199" t="str">
        <f t="shared" si="0"/>
        <v/>
      </c>
      <c r="G42" s="176"/>
      <c r="H42" s="200" t="str">
        <f t="shared" si="1"/>
        <v/>
      </c>
      <c r="I42" s="177"/>
      <c r="J42" s="201" t="str">
        <f t="shared" si="2"/>
        <v/>
      </c>
      <c r="L42" s="200" t="str">
        <f t="shared" si="3"/>
        <v/>
      </c>
      <c r="N42" s="201" t="str">
        <f t="shared" si="4"/>
        <v/>
      </c>
      <c r="P42" s="200" t="str">
        <f t="shared" si="5"/>
        <v/>
      </c>
      <c r="R42" s="201" t="str">
        <f t="shared" si="6"/>
        <v/>
      </c>
      <c r="T42" s="202" t="str">
        <f t="shared" si="7"/>
        <v/>
      </c>
      <c r="V42" s="201" t="str">
        <f t="shared" si="8"/>
        <v/>
      </c>
    </row>
    <row r="43" spans="1:22" hidden="1">
      <c r="A43" s="172"/>
      <c r="B43" s="173" t="s">
        <v>1230</v>
      </c>
      <c r="C43" s="174"/>
      <c r="D43" s="175"/>
      <c r="E43" s="164"/>
      <c r="F43" s="199" t="str">
        <f t="shared" si="0"/>
        <v/>
      </c>
      <c r="G43" s="176"/>
      <c r="H43" s="200" t="str">
        <f t="shared" si="1"/>
        <v/>
      </c>
      <c r="I43" s="177"/>
      <c r="J43" s="201" t="str">
        <f t="shared" si="2"/>
        <v/>
      </c>
      <c r="L43" s="200" t="str">
        <f t="shared" si="3"/>
        <v/>
      </c>
      <c r="N43" s="201" t="str">
        <f t="shared" si="4"/>
        <v/>
      </c>
      <c r="P43" s="200" t="str">
        <f t="shared" si="5"/>
        <v/>
      </c>
      <c r="R43" s="201" t="str">
        <f t="shared" si="6"/>
        <v/>
      </c>
      <c r="T43" s="202" t="str">
        <f t="shared" si="7"/>
        <v/>
      </c>
      <c r="V43" s="201" t="str">
        <f t="shared" si="8"/>
        <v/>
      </c>
    </row>
    <row r="44" spans="1:22" hidden="1">
      <c r="A44" s="172"/>
      <c r="B44" s="173" t="s">
        <v>1231</v>
      </c>
      <c r="C44" s="174"/>
      <c r="D44" s="175"/>
      <c r="E44" s="164"/>
      <c r="F44" s="199" t="str">
        <f t="shared" si="0"/>
        <v/>
      </c>
      <c r="G44" s="176"/>
      <c r="H44" s="200" t="str">
        <f t="shared" si="1"/>
        <v/>
      </c>
      <c r="I44" s="177"/>
      <c r="J44" s="201" t="str">
        <f t="shared" si="2"/>
        <v/>
      </c>
      <c r="L44" s="200" t="str">
        <f t="shared" si="3"/>
        <v/>
      </c>
      <c r="N44" s="201" t="str">
        <f t="shared" si="4"/>
        <v/>
      </c>
      <c r="P44" s="200" t="str">
        <f t="shared" si="5"/>
        <v/>
      </c>
      <c r="R44" s="201" t="str">
        <f t="shared" si="6"/>
        <v/>
      </c>
      <c r="T44" s="202" t="str">
        <f t="shared" si="7"/>
        <v/>
      </c>
      <c r="V44" s="201" t="str">
        <f t="shared" si="8"/>
        <v/>
      </c>
    </row>
    <row r="45" spans="1:22" hidden="1">
      <c r="A45" s="172"/>
      <c r="B45" s="173" t="s">
        <v>1232</v>
      </c>
      <c r="C45" s="174"/>
      <c r="D45" s="175"/>
      <c r="E45" s="164"/>
      <c r="F45" s="199" t="str">
        <f t="shared" si="0"/>
        <v/>
      </c>
      <c r="G45" s="176"/>
      <c r="H45" s="200" t="str">
        <f t="shared" si="1"/>
        <v/>
      </c>
      <c r="I45" s="177"/>
      <c r="J45" s="201" t="str">
        <f t="shared" si="2"/>
        <v/>
      </c>
      <c r="L45" s="200" t="str">
        <f t="shared" si="3"/>
        <v/>
      </c>
      <c r="N45" s="201" t="str">
        <f t="shared" si="4"/>
        <v/>
      </c>
      <c r="P45" s="200" t="str">
        <f t="shared" si="5"/>
        <v/>
      </c>
      <c r="R45" s="201" t="str">
        <f t="shared" si="6"/>
        <v/>
      </c>
      <c r="T45" s="202" t="str">
        <f t="shared" si="7"/>
        <v/>
      </c>
      <c r="V45" s="201" t="str">
        <f t="shared" si="8"/>
        <v/>
      </c>
    </row>
    <row r="46" spans="1:22" hidden="1">
      <c r="A46" s="172"/>
      <c r="B46" s="173" t="s">
        <v>1233</v>
      </c>
      <c r="C46" s="174"/>
      <c r="D46" s="175"/>
      <c r="E46" s="164"/>
      <c r="F46" s="199" t="str">
        <f t="shared" si="0"/>
        <v/>
      </c>
      <c r="G46" s="176"/>
      <c r="H46" s="200" t="str">
        <f t="shared" si="1"/>
        <v/>
      </c>
      <c r="I46" s="177"/>
      <c r="J46" s="201" t="str">
        <f t="shared" si="2"/>
        <v/>
      </c>
      <c r="L46" s="200" t="str">
        <f t="shared" si="3"/>
        <v/>
      </c>
      <c r="N46" s="201" t="str">
        <f t="shared" si="4"/>
        <v/>
      </c>
      <c r="P46" s="200" t="str">
        <f t="shared" si="5"/>
        <v/>
      </c>
      <c r="R46" s="201" t="str">
        <f t="shared" si="6"/>
        <v/>
      </c>
      <c r="T46" s="202" t="str">
        <f t="shared" si="7"/>
        <v/>
      </c>
      <c r="V46" s="201" t="str">
        <f t="shared" si="8"/>
        <v/>
      </c>
    </row>
    <row r="47" spans="1:22" hidden="1">
      <c r="A47" s="172"/>
      <c r="B47" s="173" t="s">
        <v>1234</v>
      </c>
      <c r="C47" s="174"/>
      <c r="D47" s="175"/>
      <c r="E47" s="164"/>
      <c r="F47" s="199" t="str">
        <f t="shared" si="0"/>
        <v/>
      </c>
      <c r="G47" s="176"/>
      <c r="H47" s="200" t="str">
        <f t="shared" si="1"/>
        <v/>
      </c>
      <c r="I47" s="177"/>
      <c r="J47" s="201" t="str">
        <f t="shared" si="2"/>
        <v/>
      </c>
      <c r="L47" s="200" t="str">
        <f t="shared" si="3"/>
        <v/>
      </c>
      <c r="N47" s="201" t="str">
        <f t="shared" si="4"/>
        <v/>
      </c>
      <c r="P47" s="200" t="str">
        <f t="shared" si="5"/>
        <v/>
      </c>
      <c r="R47" s="201" t="str">
        <f t="shared" si="6"/>
        <v/>
      </c>
      <c r="T47" s="202" t="str">
        <f t="shared" si="7"/>
        <v/>
      </c>
      <c r="V47" s="201" t="str">
        <f t="shared" si="8"/>
        <v/>
      </c>
    </row>
    <row r="48" spans="1:22" hidden="1">
      <c r="A48" s="172"/>
      <c r="B48" s="173" t="s">
        <v>1235</v>
      </c>
      <c r="C48" s="174"/>
      <c r="D48" s="175"/>
      <c r="E48" s="164"/>
      <c r="F48" s="199" t="str">
        <f t="shared" si="0"/>
        <v/>
      </c>
      <c r="G48" s="176"/>
      <c r="H48" s="200" t="str">
        <f t="shared" si="1"/>
        <v/>
      </c>
      <c r="I48" s="177"/>
      <c r="J48" s="201" t="str">
        <f t="shared" si="2"/>
        <v/>
      </c>
      <c r="L48" s="200" t="str">
        <f t="shared" si="3"/>
        <v/>
      </c>
      <c r="N48" s="201" t="str">
        <f t="shared" si="4"/>
        <v/>
      </c>
      <c r="P48" s="200" t="str">
        <f t="shared" si="5"/>
        <v/>
      </c>
      <c r="R48" s="201" t="str">
        <f t="shared" si="6"/>
        <v/>
      </c>
      <c r="T48" s="202" t="str">
        <f t="shared" si="7"/>
        <v/>
      </c>
      <c r="V48" s="201" t="str">
        <f t="shared" si="8"/>
        <v/>
      </c>
    </row>
    <row r="49" spans="1:22" hidden="1">
      <c r="A49" s="172"/>
      <c r="B49" s="173" t="s">
        <v>1236</v>
      </c>
      <c r="C49" s="174"/>
      <c r="D49" s="175"/>
      <c r="E49" s="164"/>
      <c r="F49" s="199" t="str">
        <f t="shared" si="0"/>
        <v/>
      </c>
      <c r="G49" s="176"/>
      <c r="H49" s="200" t="str">
        <f t="shared" si="1"/>
        <v/>
      </c>
      <c r="I49" s="177"/>
      <c r="J49" s="201" t="str">
        <f t="shared" si="2"/>
        <v/>
      </c>
      <c r="L49" s="200" t="str">
        <f t="shared" si="3"/>
        <v/>
      </c>
      <c r="N49" s="201" t="str">
        <f t="shared" si="4"/>
        <v/>
      </c>
      <c r="P49" s="200" t="str">
        <f t="shared" si="5"/>
        <v/>
      </c>
      <c r="R49" s="201" t="str">
        <f t="shared" si="6"/>
        <v/>
      </c>
      <c r="T49" s="202" t="str">
        <f t="shared" si="7"/>
        <v/>
      </c>
      <c r="V49" s="201" t="str">
        <f t="shared" si="8"/>
        <v/>
      </c>
    </row>
    <row r="50" spans="1:22" hidden="1">
      <c r="A50" s="172"/>
      <c r="B50" s="173" t="s">
        <v>1237</v>
      </c>
      <c r="C50" s="174"/>
      <c r="D50" s="175"/>
      <c r="E50" s="164"/>
      <c r="F50" s="199" t="str">
        <f t="shared" si="0"/>
        <v/>
      </c>
      <c r="G50" s="176"/>
      <c r="H50" s="200" t="str">
        <f t="shared" si="1"/>
        <v/>
      </c>
      <c r="I50" s="177"/>
      <c r="J50" s="201" t="str">
        <f t="shared" si="2"/>
        <v/>
      </c>
      <c r="L50" s="200" t="str">
        <f t="shared" si="3"/>
        <v/>
      </c>
      <c r="N50" s="201" t="str">
        <f t="shared" si="4"/>
        <v/>
      </c>
      <c r="P50" s="200" t="str">
        <f t="shared" si="5"/>
        <v/>
      </c>
      <c r="R50" s="201" t="str">
        <f t="shared" si="6"/>
        <v/>
      </c>
      <c r="T50" s="202" t="str">
        <f t="shared" si="7"/>
        <v/>
      </c>
      <c r="V50" s="201" t="str">
        <f t="shared" si="8"/>
        <v/>
      </c>
    </row>
    <row r="51" spans="1:22" hidden="1">
      <c r="A51" s="172"/>
      <c r="B51" s="173" t="s">
        <v>1238</v>
      </c>
      <c r="C51" s="174"/>
      <c r="D51" s="175"/>
      <c r="E51" s="164"/>
      <c r="F51" s="199" t="str">
        <f t="shared" si="0"/>
        <v/>
      </c>
      <c r="G51" s="176"/>
      <c r="H51" s="200" t="str">
        <f t="shared" si="1"/>
        <v/>
      </c>
      <c r="I51" s="177"/>
      <c r="J51" s="201" t="str">
        <f t="shared" si="2"/>
        <v/>
      </c>
      <c r="L51" s="200" t="str">
        <f t="shared" si="3"/>
        <v/>
      </c>
      <c r="N51" s="201" t="str">
        <f t="shared" si="4"/>
        <v/>
      </c>
      <c r="P51" s="200" t="str">
        <f t="shared" si="5"/>
        <v/>
      </c>
      <c r="R51" s="201" t="str">
        <f t="shared" si="6"/>
        <v/>
      </c>
      <c r="T51" s="202" t="str">
        <f t="shared" si="7"/>
        <v/>
      </c>
      <c r="V51" s="201" t="str">
        <f t="shared" si="8"/>
        <v/>
      </c>
    </row>
    <row r="52" spans="1:22" hidden="1">
      <c r="A52" s="172"/>
      <c r="B52" s="173" t="s">
        <v>1239</v>
      </c>
      <c r="C52" s="174"/>
      <c r="D52" s="175"/>
      <c r="E52" s="164"/>
      <c r="F52" s="199" t="str">
        <f t="shared" si="0"/>
        <v/>
      </c>
      <c r="G52" s="176"/>
      <c r="H52" s="200" t="str">
        <f t="shared" si="1"/>
        <v/>
      </c>
      <c r="I52" s="177"/>
      <c r="J52" s="201" t="str">
        <f t="shared" si="2"/>
        <v/>
      </c>
      <c r="L52" s="200" t="str">
        <f t="shared" si="3"/>
        <v/>
      </c>
      <c r="N52" s="201" t="str">
        <f t="shared" si="4"/>
        <v/>
      </c>
      <c r="P52" s="200" t="str">
        <f t="shared" si="5"/>
        <v/>
      </c>
      <c r="R52" s="201" t="str">
        <f t="shared" si="6"/>
        <v/>
      </c>
      <c r="T52" s="202" t="str">
        <f t="shared" si="7"/>
        <v/>
      </c>
      <c r="V52" s="201" t="str">
        <f t="shared" si="8"/>
        <v/>
      </c>
    </row>
    <row r="53" spans="1:22" hidden="1">
      <c r="A53" s="172"/>
      <c r="B53" s="173" t="s">
        <v>1240</v>
      </c>
      <c r="C53" s="174"/>
      <c r="D53" s="175"/>
      <c r="E53" s="164"/>
      <c r="F53" s="199" t="str">
        <f t="shared" si="0"/>
        <v/>
      </c>
      <c r="G53" s="176"/>
      <c r="H53" s="200" t="str">
        <f t="shared" si="1"/>
        <v/>
      </c>
      <c r="I53" s="177"/>
      <c r="J53" s="201" t="str">
        <f t="shared" si="2"/>
        <v/>
      </c>
      <c r="L53" s="200" t="str">
        <f t="shared" si="3"/>
        <v/>
      </c>
      <c r="N53" s="201" t="str">
        <f t="shared" si="4"/>
        <v/>
      </c>
      <c r="P53" s="200" t="str">
        <f t="shared" si="5"/>
        <v/>
      </c>
      <c r="R53" s="201" t="str">
        <f t="shared" si="6"/>
        <v/>
      </c>
      <c r="T53" s="202" t="str">
        <f t="shared" si="7"/>
        <v/>
      </c>
      <c r="V53" s="201" t="str">
        <f t="shared" si="8"/>
        <v/>
      </c>
    </row>
    <row r="54" spans="1:22" hidden="1">
      <c r="A54" s="172"/>
      <c r="B54" s="173" t="s">
        <v>1241</v>
      </c>
      <c r="C54" s="174"/>
      <c r="D54" s="175"/>
      <c r="E54" s="164"/>
      <c r="F54" s="199" t="str">
        <f t="shared" si="0"/>
        <v/>
      </c>
      <c r="G54" s="176"/>
      <c r="H54" s="200" t="str">
        <f t="shared" si="1"/>
        <v/>
      </c>
      <c r="I54" s="177"/>
      <c r="J54" s="201" t="str">
        <f t="shared" si="2"/>
        <v/>
      </c>
      <c r="L54" s="200" t="str">
        <f t="shared" si="3"/>
        <v/>
      </c>
      <c r="N54" s="201" t="str">
        <f t="shared" si="4"/>
        <v/>
      </c>
      <c r="P54" s="200" t="str">
        <f t="shared" si="5"/>
        <v/>
      </c>
      <c r="R54" s="201" t="str">
        <f t="shared" si="6"/>
        <v/>
      </c>
      <c r="T54" s="202" t="str">
        <f t="shared" si="7"/>
        <v/>
      </c>
      <c r="V54" s="201" t="str">
        <f t="shared" si="8"/>
        <v/>
      </c>
    </row>
    <row r="55" spans="1:22" hidden="1">
      <c r="A55" s="172"/>
      <c r="B55" s="173" t="s">
        <v>1242</v>
      </c>
      <c r="C55" s="174"/>
      <c r="D55" s="175"/>
      <c r="E55" s="164"/>
      <c r="F55" s="199" t="str">
        <f t="shared" si="0"/>
        <v/>
      </c>
      <c r="G55" s="176"/>
      <c r="H55" s="200" t="str">
        <f t="shared" si="1"/>
        <v/>
      </c>
      <c r="I55" s="177"/>
      <c r="J55" s="201" t="str">
        <f t="shared" si="2"/>
        <v/>
      </c>
      <c r="L55" s="200" t="str">
        <f t="shared" si="3"/>
        <v/>
      </c>
      <c r="N55" s="201" t="str">
        <f t="shared" si="4"/>
        <v/>
      </c>
      <c r="P55" s="200" t="str">
        <f t="shared" si="5"/>
        <v/>
      </c>
      <c r="R55" s="201" t="str">
        <f t="shared" si="6"/>
        <v/>
      </c>
      <c r="T55" s="202" t="str">
        <f t="shared" si="7"/>
        <v/>
      </c>
      <c r="V55" s="201" t="str">
        <f t="shared" si="8"/>
        <v/>
      </c>
    </row>
    <row r="56" spans="1:22" hidden="1">
      <c r="A56" s="172"/>
      <c r="B56" s="173" t="s">
        <v>1243</v>
      </c>
      <c r="C56" s="174"/>
      <c r="D56" s="175"/>
      <c r="E56" s="164"/>
      <c r="F56" s="199" t="str">
        <f t="shared" si="0"/>
        <v/>
      </c>
      <c r="G56" s="176"/>
      <c r="H56" s="200" t="str">
        <f t="shared" si="1"/>
        <v/>
      </c>
      <c r="I56" s="177"/>
      <c r="J56" s="201" t="str">
        <f t="shared" si="2"/>
        <v/>
      </c>
      <c r="L56" s="200" t="str">
        <f t="shared" si="3"/>
        <v/>
      </c>
      <c r="N56" s="201" t="str">
        <f t="shared" si="4"/>
        <v/>
      </c>
      <c r="P56" s="200" t="str">
        <f t="shared" si="5"/>
        <v/>
      </c>
      <c r="R56" s="201" t="str">
        <f t="shared" si="6"/>
        <v/>
      </c>
      <c r="T56" s="202" t="str">
        <f t="shared" si="7"/>
        <v/>
      </c>
      <c r="V56" s="201" t="str">
        <f t="shared" si="8"/>
        <v/>
      </c>
    </row>
    <row r="57" spans="1:22" hidden="1">
      <c r="A57" s="172"/>
      <c r="B57" s="173" t="s">
        <v>1244</v>
      </c>
      <c r="C57" s="174"/>
      <c r="D57" s="175"/>
      <c r="E57" s="164"/>
      <c r="F57" s="199" t="str">
        <f t="shared" si="0"/>
        <v/>
      </c>
      <c r="G57" s="176"/>
      <c r="H57" s="200" t="str">
        <f t="shared" si="1"/>
        <v/>
      </c>
      <c r="I57" s="177"/>
      <c r="J57" s="201" t="str">
        <f t="shared" si="2"/>
        <v/>
      </c>
      <c r="L57" s="200" t="str">
        <f t="shared" si="3"/>
        <v/>
      </c>
      <c r="N57" s="201" t="str">
        <f t="shared" si="4"/>
        <v/>
      </c>
      <c r="P57" s="200" t="str">
        <f t="shared" si="5"/>
        <v/>
      </c>
      <c r="R57" s="201" t="str">
        <f t="shared" si="6"/>
        <v/>
      </c>
      <c r="T57" s="202" t="str">
        <f t="shared" si="7"/>
        <v/>
      </c>
      <c r="V57" s="201" t="str">
        <f t="shared" si="8"/>
        <v/>
      </c>
    </row>
    <row r="58" spans="1:22" hidden="1">
      <c r="A58" s="172"/>
      <c r="B58" s="173" t="s">
        <v>1245</v>
      </c>
      <c r="C58" s="174"/>
      <c r="D58" s="175"/>
      <c r="E58" s="164"/>
      <c r="F58" s="199" t="str">
        <f t="shared" si="0"/>
        <v/>
      </c>
      <c r="G58" s="176"/>
      <c r="H58" s="200" t="str">
        <f t="shared" ref="H58:H105" si="9">IF($H$9="*",IF(G58&gt;0,"*",""),"")</f>
        <v/>
      </c>
      <c r="I58" s="177"/>
      <c r="J58" s="201" t="str">
        <f t="shared" ref="J58:J105" si="10">IF($J$9="*",IF(I58&gt;0,"*",""),"")</f>
        <v/>
      </c>
      <c r="L58" s="200" t="str">
        <f t="shared" ref="L58:L105" si="11">IF($L$9="*",IF(K58&gt;0,"*",""),"")</f>
        <v/>
      </c>
      <c r="N58" s="201" t="str">
        <f t="shared" ref="N58:N105" si="12">IF($N$9="*",IF(M58&gt;0,"*",""),"")</f>
        <v/>
      </c>
      <c r="P58" s="200" t="str">
        <f t="shared" ref="P58:P105" si="13">IF($P$9="*",IF(O58&gt;0,"*",""),"")</f>
        <v/>
      </c>
      <c r="R58" s="201" t="str">
        <f t="shared" ref="R58:R105" si="14">IF($R$9="*",IF(Q58&gt;0,"*",""),"")</f>
        <v/>
      </c>
      <c r="T58" s="202" t="str">
        <f t="shared" si="7"/>
        <v/>
      </c>
      <c r="V58" s="201" t="str">
        <f t="shared" ref="V58:V105" si="15">IF($V$9="*",IF(U58&gt;0,"*",""),"")</f>
        <v/>
      </c>
    </row>
    <row r="59" spans="1:22" hidden="1">
      <c r="A59" s="172"/>
      <c r="B59" s="173" t="s">
        <v>1246</v>
      </c>
      <c r="C59" s="174"/>
      <c r="D59" s="175"/>
      <c r="E59" s="164"/>
      <c r="F59" s="199" t="str">
        <f t="shared" si="0"/>
        <v/>
      </c>
      <c r="G59" s="176"/>
      <c r="H59" s="200" t="str">
        <f t="shared" si="9"/>
        <v/>
      </c>
      <c r="I59" s="177"/>
      <c r="J59" s="201" t="str">
        <f t="shared" si="10"/>
        <v/>
      </c>
      <c r="L59" s="200" t="str">
        <f t="shared" si="11"/>
        <v/>
      </c>
      <c r="N59" s="201" t="str">
        <f t="shared" si="12"/>
        <v/>
      </c>
      <c r="P59" s="200" t="str">
        <f t="shared" si="13"/>
        <v/>
      </c>
      <c r="R59" s="201" t="str">
        <f t="shared" si="14"/>
        <v/>
      </c>
      <c r="T59" s="202" t="str">
        <f t="shared" si="7"/>
        <v/>
      </c>
      <c r="V59" s="201" t="str">
        <f t="shared" si="15"/>
        <v/>
      </c>
    </row>
    <row r="60" spans="1:22" hidden="1">
      <c r="A60" s="172"/>
      <c r="B60" s="173" t="s">
        <v>1247</v>
      </c>
      <c r="C60" s="174"/>
      <c r="D60" s="175"/>
      <c r="E60" s="164"/>
      <c r="F60" s="199" t="str">
        <f t="shared" ref="F60:F107" si="16">IF($F$9="*",IF(E60&gt;0,"*",""),"")</f>
        <v/>
      </c>
      <c r="G60" s="176"/>
      <c r="H60" s="200" t="str">
        <f t="shared" si="9"/>
        <v/>
      </c>
      <c r="I60" s="177"/>
      <c r="J60" s="201" t="str">
        <f t="shared" si="10"/>
        <v/>
      </c>
      <c r="L60" s="200" t="str">
        <f t="shared" si="11"/>
        <v/>
      </c>
      <c r="N60" s="201" t="str">
        <f t="shared" si="12"/>
        <v/>
      </c>
      <c r="P60" s="200" t="str">
        <f t="shared" si="13"/>
        <v/>
      </c>
      <c r="R60" s="201" t="str">
        <f t="shared" si="14"/>
        <v/>
      </c>
      <c r="T60" s="202" t="str">
        <f t="shared" si="7"/>
        <v/>
      </c>
      <c r="V60" s="201" t="str">
        <f t="shared" si="15"/>
        <v/>
      </c>
    </row>
    <row r="61" spans="1:22" hidden="1">
      <c r="A61" s="172"/>
      <c r="B61" s="173" t="s">
        <v>1248</v>
      </c>
      <c r="C61" s="174"/>
      <c r="D61" s="175"/>
      <c r="E61" s="164"/>
      <c r="F61" s="199" t="str">
        <f t="shared" si="16"/>
        <v/>
      </c>
      <c r="G61" s="176"/>
      <c r="H61" s="200" t="str">
        <f t="shared" si="9"/>
        <v/>
      </c>
      <c r="I61" s="177"/>
      <c r="J61" s="201" t="str">
        <f t="shared" si="10"/>
        <v/>
      </c>
      <c r="L61" s="200" t="str">
        <f t="shared" si="11"/>
        <v/>
      </c>
      <c r="N61" s="201" t="str">
        <f t="shared" si="12"/>
        <v/>
      </c>
      <c r="P61" s="200" t="str">
        <f t="shared" si="13"/>
        <v/>
      </c>
      <c r="R61" s="201" t="str">
        <f t="shared" si="14"/>
        <v/>
      </c>
      <c r="T61" s="202" t="str">
        <f t="shared" si="7"/>
        <v/>
      </c>
      <c r="V61" s="201" t="str">
        <f t="shared" si="15"/>
        <v/>
      </c>
    </row>
    <row r="62" spans="1:22" hidden="1">
      <c r="A62" s="172"/>
      <c r="B62" s="173" t="s">
        <v>1249</v>
      </c>
      <c r="C62" s="174"/>
      <c r="D62" s="175"/>
      <c r="E62" s="164"/>
      <c r="F62" s="199" t="str">
        <f t="shared" si="16"/>
        <v/>
      </c>
      <c r="G62" s="176"/>
      <c r="H62" s="200" t="str">
        <f t="shared" si="9"/>
        <v/>
      </c>
      <c r="I62" s="177"/>
      <c r="J62" s="201" t="str">
        <f t="shared" si="10"/>
        <v/>
      </c>
      <c r="L62" s="200" t="str">
        <f t="shared" si="11"/>
        <v/>
      </c>
      <c r="N62" s="201" t="str">
        <f t="shared" si="12"/>
        <v/>
      </c>
      <c r="P62" s="200" t="str">
        <f t="shared" si="13"/>
        <v/>
      </c>
      <c r="R62" s="201" t="str">
        <f t="shared" si="14"/>
        <v/>
      </c>
      <c r="T62" s="202" t="str">
        <f t="shared" si="7"/>
        <v/>
      </c>
      <c r="V62" s="201" t="str">
        <f t="shared" si="15"/>
        <v/>
      </c>
    </row>
    <row r="63" spans="1:22" hidden="1">
      <c r="A63" s="172"/>
      <c r="B63" s="173" t="s">
        <v>1250</v>
      </c>
      <c r="C63" s="174"/>
      <c r="D63" s="175"/>
      <c r="E63" s="164"/>
      <c r="F63" s="199" t="str">
        <f t="shared" si="16"/>
        <v/>
      </c>
      <c r="G63" s="176"/>
      <c r="H63" s="200" t="str">
        <f t="shared" si="9"/>
        <v/>
      </c>
      <c r="I63" s="177"/>
      <c r="J63" s="201" t="str">
        <f t="shared" si="10"/>
        <v/>
      </c>
      <c r="L63" s="200" t="str">
        <f t="shared" si="11"/>
        <v/>
      </c>
      <c r="N63" s="201" t="str">
        <f t="shared" si="12"/>
        <v/>
      </c>
      <c r="P63" s="200" t="str">
        <f t="shared" si="13"/>
        <v/>
      </c>
      <c r="R63" s="201" t="str">
        <f t="shared" si="14"/>
        <v/>
      </c>
      <c r="T63" s="202" t="str">
        <f t="shared" si="7"/>
        <v/>
      </c>
      <c r="V63" s="201" t="str">
        <f t="shared" si="15"/>
        <v/>
      </c>
    </row>
    <row r="64" spans="1:22" hidden="1">
      <c r="A64" s="172"/>
      <c r="B64" s="173" t="s">
        <v>1251</v>
      </c>
      <c r="C64" s="174"/>
      <c r="D64" s="175"/>
      <c r="E64" s="164"/>
      <c r="F64" s="199" t="str">
        <f t="shared" si="16"/>
        <v/>
      </c>
      <c r="G64" s="176"/>
      <c r="H64" s="200" t="str">
        <f t="shared" si="9"/>
        <v/>
      </c>
      <c r="I64" s="177"/>
      <c r="J64" s="201" t="str">
        <f t="shared" si="10"/>
        <v/>
      </c>
      <c r="L64" s="200" t="str">
        <f t="shared" si="11"/>
        <v/>
      </c>
      <c r="N64" s="201" t="str">
        <f t="shared" si="12"/>
        <v/>
      </c>
      <c r="P64" s="200" t="str">
        <f t="shared" si="13"/>
        <v/>
      </c>
      <c r="R64" s="201" t="str">
        <f t="shared" si="14"/>
        <v/>
      </c>
      <c r="T64" s="202" t="str">
        <f t="shared" si="7"/>
        <v/>
      </c>
      <c r="V64" s="201" t="str">
        <f t="shared" si="15"/>
        <v/>
      </c>
    </row>
    <row r="65" spans="1:22" hidden="1">
      <c r="A65" s="172"/>
      <c r="B65" s="173" t="s">
        <v>1252</v>
      </c>
      <c r="C65" s="174"/>
      <c r="D65" s="175"/>
      <c r="E65" s="164"/>
      <c r="F65" s="199" t="str">
        <f t="shared" si="16"/>
        <v/>
      </c>
      <c r="G65" s="176"/>
      <c r="H65" s="200" t="str">
        <f t="shared" si="9"/>
        <v/>
      </c>
      <c r="I65" s="177"/>
      <c r="J65" s="201" t="str">
        <f t="shared" si="10"/>
        <v/>
      </c>
      <c r="L65" s="200" t="str">
        <f t="shared" si="11"/>
        <v/>
      </c>
      <c r="N65" s="201" t="str">
        <f t="shared" si="12"/>
        <v/>
      </c>
      <c r="P65" s="200" t="str">
        <f t="shared" si="13"/>
        <v/>
      </c>
      <c r="R65" s="201" t="str">
        <f t="shared" si="14"/>
        <v/>
      </c>
      <c r="T65" s="202" t="str">
        <f t="shared" si="7"/>
        <v/>
      </c>
      <c r="V65" s="201" t="str">
        <f t="shared" si="15"/>
        <v/>
      </c>
    </row>
    <row r="66" spans="1:22" hidden="1">
      <c r="A66" s="172"/>
      <c r="B66" s="173" t="s">
        <v>1253</v>
      </c>
      <c r="C66" s="174"/>
      <c r="D66" s="175"/>
      <c r="E66" s="164"/>
      <c r="F66" s="199" t="str">
        <f t="shared" si="16"/>
        <v/>
      </c>
      <c r="G66" s="176"/>
      <c r="H66" s="200" t="str">
        <f t="shared" si="9"/>
        <v/>
      </c>
      <c r="I66" s="177"/>
      <c r="J66" s="201" t="str">
        <f t="shared" si="10"/>
        <v/>
      </c>
      <c r="L66" s="200" t="str">
        <f t="shared" si="11"/>
        <v/>
      </c>
      <c r="N66" s="201" t="str">
        <f t="shared" si="12"/>
        <v/>
      </c>
      <c r="P66" s="200" t="str">
        <f t="shared" si="13"/>
        <v/>
      </c>
      <c r="R66" s="201" t="str">
        <f t="shared" si="14"/>
        <v/>
      </c>
      <c r="T66" s="202" t="str">
        <f t="shared" si="7"/>
        <v/>
      </c>
      <c r="V66" s="201" t="str">
        <f t="shared" si="15"/>
        <v/>
      </c>
    </row>
    <row r="67" spans="1:22" hidden="1">
      <c r="A67" s="172"/>
      <c r="B67" s="173" t="s">
        <v>1254</v>
      </c>
      <c r="C67" s="174"/>
      <c r="D67" s="175"/>
      <c r="E67" s="164"/>
      <c r="F67" s="199" t="str">
        <f t="shared" si="16"/>
        <v/>
      </c>
      <c r="G67" s="176"/>
      <c r="H67" s="200" t="str">
        <f t="shared" si="9"/>
        <v/>
      </c>
      <c r="I67" s="177"/>
      <c r="J67" s="201" t="str">
        <f t="shared" si="10"/>
        <v/>
      </c>
      <c r="L67" s="200" t="str">
        <f t="shared" si="11"/>
        <v/>
      </c>
      <c r="N67" s="201" t="str">
        <f t="shared" si="12"/>
        <v/>
      </c>
      <c r="P67" s="200" t="str">
        <f t="shared" si="13"/>
        <v/>
      </c>
      <c r="R67" s="201" t="str">
        <f t="shared" si="14"/>
        <v/>
      </c>
      <c r="T67" s="202" t="str">
        <f t="shared" si="7"/>
        <v/>
      </c>
      <c r="V67" s="201" t="str">
        <f t="shared" si="15"/>
        <v/>
      </c>
    </row>
    <row r="68" spans="1:22" hidden="1">
      <c r="A68" s="172"/>
      <c r="B68" s="173" t="s">
        <v>1255</v>
      </c>
      <c r="C68" s="174"/>
      <c r="D68" s="175"/>
      <c r="E68" s="164"/>
      <c r="F68" s="199" t="str">
        <f t="shared" si="16"/>
        <v/>
      </c>
      <c r="G68" s="176"/>
      <c r="H68" s="200" t="str">
        <f t="shared" si="9"/>
        <v/>
      </c>
      <c r="I68" s="177"/>
      <c r="J68" s="201" t="str">
        <f t="shared" si="10"/>
        <v/>
      </c>
      <c r="L68" s="200" t="str">
        <f t="shared" si="11"/>
        <v/>
      </c>
      <c r="N68" s="201" t="str">
        <f t="shared" si="12"/>
        <v/>
      </c>
      <c r="P68" s="200" t="str">
        <f t="shared" si="13"/>
        <v/>
      </c>
      <c r="R68" s="201" t="str">
        <f t="shared" si="14"/>
        <v/>
      </c>
      <c r="T68" s="202" t="str">
        <f t="shared" si="7"/>
        <v/>
      </c>
      <c r="V68" s="201" t="str">
        <f t="shared" si="15"/>
        <v/>
      </c>
    </row>
    <row r="69" spans="1:22" hidden="1">
      <c r="A69" s="172"/>
      <c r="B69" s="173" t="s">
        <v>1256</v>
      </c>
      <c r="C69" s="174"/>
      <c r="D69" s="175"/>
      <c r="E69" s="164"/>
      <c r="F69" s="199" t="str">
        <f t="shared" si="16"/>
        <v/>
      </c>
      <c r="G69" s="176"/>
      <c r="H69" s="200" t="str">
        <f t="shared" si="9"/>
        <v/>
      </c>
      <c r="I69" s="177"/>
      <c r="J69" s="201" t="str">
        <f t="shared" si="10"/>
        <v/>
      </c>
      <c r="L69" s="200" t="str">
        <f t="shared" si="11"/>
        <v/>
      </c>
      <c r="N69" s="201" t="str">
        <f t="shared" si="12"/>
        <v/>
      </c>
      <c r="P69" s="200" t="str">
        <f t="shared" si="13"/>
        <v/>
      </c>
      <c r="R69" s="201" t="str">
        <f t="shared" si="14"/>
        <v/>
      </c>
      <c r="T69" s="202" t="str">
        <f t="shared" si="7"/>
        <v/>
      </c>
      <c r="V69" s="201" t="str">
        <f t="shared" si="15"/>
        <v/>
      </c>
    </row>
    <row r="70" spans="1:22" hidden="1">
      <c r="A70" s="172"/>
      <c r="B70" s="173" t="s">
        <v>1257</v>
      </c>
      <c r="C70" s="174"/>
      <c r="D70" s="175"/>
      <c r="E70" s="164"/>
      <c r="F70" s="199" t="str">
        <f t="shared" si="16"/>
        <v/>
      </c>
      <c r="G70" s="176"/>
      <c r="H70" s="200" t="str">
        <f t="shared" si="9"/>
        <v/>
      </c>
      <c r="I70" s="177"/>
      <c r="J70" s="201" t="str">
        <f t="shared" si="10"/>
        <v/>
      </c>
      <c r="L70" s="200" t="str">
        <f t="shared" si="11"/>
        <v/>
      </c>
      <c r="N70" s="201" t="str">
        <f t="shared" si="12"/>
        <v/>
      </c>
      <c r="P70" s="200" t="str">
        <f t="shared" si="13"/>
        <v/>
      </c>
      <c r="R70" s="201" t="str">
        <f t="shared" si="14"/>
        <v/>
      </c>
      <c r="T70" s="202" t="str">
        <f t="shared" si="7"/>
        <v/>
      </c>
      <c r="V70" s="201" t="str">
        <f t="shared" si="15"/>
        <v/>
      </c>
    </row>
    <row r="71" spans="1:22" hidden="1">
      <c r="A71" s="172"/>
      <c r="B71" s="173" t="s">
        <v>1258</v>
      </c>
      <c r="C71" s="174"/>
      <c r="D71" s="175"/>
      <c r="E71" s="164"/>
      <c r="F71" s="199" t="str">
        <f t="shared" si="16"/>
        <v/>
      </c>
      <c r="G71" s="176"/>
      <c r="H71" s="200" t="str">
        <f t="shared" si="9"/>
        <v/>
      </c>
      <c r="I71" s="177"/>
      <c r="J71" s="201" t="str">
        <f t="shared" si="10"/>
        <v/>
      </c>
      <c r="L71" s="200" t="str">
        <f t="shared" si="11"/>
        <v/>
      </c>
      <c r="N71" s="201" t="str">
        <f t="shared" si="12"/>
        <v/>
      </c>
      <c r="P71" s="200" t="str">
        <f t="shared" si="13"/>
        <v/>
      </c>
      <c r="R71" s="201" t="str">
        <f t="shared" si="14"/>
        <v/>
      </c>
      <c r="T71" s="202" t="str">
        <f t="shared" si="7"/>
        <v/>
      </c>
      <c r="V71" s="201" t="str">
        <f t="shared" si="15"/>
        <v/>
      </c>
    </row>
    <row r="72" spans="1:22" hidden="1">
      <c r="A72" s="172"/>
      <c r="B72" s="173" t="s">
        <v>1259</v>
      </c>
      <c r="C72" s="174"/>
      <c r="D72" s="175"/>
      <c r="E72" s="164"/>
      <c r="F72" s="199" t="str">
        <f t="shared" si="16"/>
        <v/>
      </c>
      <c r="G72" s="176"/>
      <c r="H72" s="200" t="str">
        <f t="shared" si="9"/>
        <v/>
      </c>
      <c r="I72" s="177"/>
      <c r="J72" s="201" t="str">
        <f t="shared" si="10"/>
        <v/>
      </c>
      <c r="L72" s="200" t="str">
        <f t="shared" si="11"/>
        <v/>
      </c>
      <c r="N72" s="201" t="str">
        <f t="shared" si="12"/>
        <v/>
      </c>
      <c r="P72" s="200" t="str">
        <f t="shared" si="13"/>
        <v/>
      </c>
      <c r="R72" s="201" t="str">
        <f t="shared" si="14"/>
        <v/>
      </c>
      <c r="T72" s="202" t="str">
        <f t="shared" si="7"/>
        <v/>
      </c>
      <c r="V72" s="201" t="str">
        <f t="shared" si="15"/>
        <v/>
      </c>
    </row>
    <row r="73" spans="1:22" hidden="1">
      <c r="A73" s="172"/>
      <c r="B73" s="173" t="s">
        <v>1260</v>
      </c>
      <c r="C73" s="174"/>
      <c r="D73" s="175"/>
      <c r="E73" s="164"/>
      <c r="F73" s="199" t="str">
        <f t="shared" si="16"/>
        <v/>
      </c>
      <c r="G73" s="176"/>
      <c r="H73" s="200" t="str">
        <f t="shared" si="9"/>
        <v/>
      </c>
      <c r="I73" s="177"/>
      <c r="J73" s="201" t="str">
        <f t="shared" si="10"/>
        <v/>
      </c>
      <c r="L73" s="200" t="str">
        <f t="shared" si="11"/>
        <v/>
      </c>
      <c r="N73" s="201" t="str">
        <f t="shared" si="12"/>
        <v/>
      </c>
      <c r="P73" s="200" t="str">
        <f t="shared" si="13"/>
        <v/>
      </c>
      <c r="R73" s="201" t="str">
        <f t="shared" si="14"/>
        <v/>
      </c>
      <c r="T73" s="202" t="str">
        <f t="shared" si="7"/>
        <v/>
      </c>
      <c r="V73" s="201" t="str">
        <f t="shared" si="15"/>
        <v/>
      </c>
    </row>
    <row r="74" spans="1:22" hidden="1">
      <c r="A74" s="172"/>
      <c r="B74" s="173" t="s">
        <v>1261</v>
      </c>
      <c r="C74" s="174"/>
      <c r="D74" s="175"/>
      <c r="E74" s="164"/>
      <c r="F74" s="199" t="str">
        <f t="shared" si="16"/>
        <v/>
      </c>
      <c r="G74" s="176"/>
      <c r="H74" s="200" t="str">
        <f t="shared" si="9"/>
        <v/>
      </c>
      <c r="I74" s="177"/>
      <c r="J74" s="201" t="str">
        <f t="shared" si="10"/>
        <v/>
      </c>
      <c r="L74" s="200" t="str">
        <f t="shared" si="11"/>
        <v/>
      </c>
      <c r="N74" s="201" t="str">
        <f t="shared" si="12"/>
        <v/>
      </c>
      <c r="P74" s="200" t="str">
        <f t="shared" si="13"/>
        <v/>
      </c>
      <c r="R74" s="201" t="str">
        <f t="shared" si="14"/>
        <v/>
      </c>
      <c r="T74" s="202" t="str">
        <f t="shared" si="7"/>
        <v/>
      </c>
      <c r="V74" s="201" t="str">
        <f t="shared" si="15"/>
        <v/>
      </c>
    </row>
    <row r="75" spans="1:22" hidden="1">
      <c r="A75" s="172"/>
      <c r="B75" s="173" t="s">
        <v>1262</v>
      </c>
      <c r="C75" s="174"/>
      <c r="D75" s="175"/>
      <c r="E75" s="164"/>
      <c r="F75" s="199" t="str">
        <f t="shared" si="16"/>
        <v/>
      </c>
      <c r="G75" s="176"/>
      <c r="H75" s="200" t="str">
        <f t="shared" si="9"/>
        <v/>
      </c>
      <c r="I75" s="177"/>
      <c r="J75" s="201" t="str">
        <f t="shared" si="10"/>
        <v/>
      </c>
      <c r="L75" s="200" t="str">
        <f t="shared" si="11"/>
        <v/>
      </c>
      <c r="N75" s="201" t="str">
        <f t="shared" si="12"/>
        <v/>
      </c>
      <c r="P75" s="200" t="str">
        <f t="shared" si="13"/>
        <v/>
      </c>
      <c r="R75" s="201" t="str">
        <f t="shared" si="14"/>
        <v/>
      </c>
      <c r="T75" s="202" t="str">
        <f t="shared" si="7"/>
        <v/>
      </c>
      <c r="V75" s="201" t="str">
        <f t="shared" si="15"/>
        <v/>
      </c>
    </row>
    <row r="76" spans="1:22" hidden="1">
      <c r="A76" s="172"/>
      <c r="B76" s="173" t="s">
        <v>1263</v>
      </c>
      <c r="C76" s="174"/>
      <c r="D76" s="175"/>
      <c r="E76" s="164"/>
      <c r="F76" s="199" t="str">
        <f t="shared" si="16"/>
        <v/>
      </c>
      <c r="G76" s="176"/>
      <c r="H76" s="200" t="str">
        <f t="shared" si="9"/>
        <v/>
      </c>
      <c r="I76" s="177"/>
      <c r="J76" s="201" t="str">
        <f t="shared" si="10"/>
        <v/>
      </c>
      <c r="L76" s="200" t="str">
        <f t="shared" si="11"/>
        <v/>
      </c>
      <c r="N76" s="201" t="str">
        <f t="shared" si="12"/>
        <v/>
      </c>
      <c r="P76" s="200" t="str">
        <f t="shared" si="13"/>
        <v/>
      </c>
      <c r="R76" s="201" t="str">
        <f t="shared" si="14"/>
        <v/>
      </c>
      <c r="T76" s="202" t="str">
        <f t="shared" ref="T76:T110" si="17">IF($T$9="*",IF(S76&gt;0,"*",""),"")</f>
        <v/>
      </c>
      <c r="V76" s="201" t="str">
        <f t="shared" si="15"/>
        <v/>
      </c>
    </row>
    <row r="77" spans="1:22" hidden="1">
      <c r="A77" s="172"/>
      <c r="B77" s="173" t="s">
        <v>1264</v>
      </c>
      <c r="C77" s="174"/>
      <c r="D77" s="175"/>
      <c r="E77" s="164"/>
      <c r="F77" s="199" t="str">
        <f t="shared" si="16"/>
        <v/>
      </c>
      <c r="G77" s="176"/>
      <c r="H77" s="200" t="str">
        <f t="shared" si="9"/>
        <v/>
      </c>
      <c r="I77" s="177"/>
      <c r="J77" s="201" t="str">
        <f t="shared" si="10"/>
        <v/>
      </c>
      <c r="L77" s="200" t="str">
        <f t="shared" si="11"/>
        <v/>
      </c>
      <c r="N77" s="201" t="str">
        <f t="shared" si="12"/>
        <v/>
      </c>
      <c r="P77" s="200" t="str">
        <f t="shared" si="13"/>
        <v/>
      </c>
      <c r="R77" s="201" t="str">
        <f t="shared" si="14"/>
        <v/>
      </c>
      <c r="T77" s="202" t="str">
        <f t="shared" si="17"/>
        <v/>
      </c>
      <c r="V77" s="201" t="str">
        <f t="shared" si="15"/>
        <v/>
      </c>
    </row>
    <row r="78" spans="1:22" hidden="1">
      <c r="A78" s="172"/>
      <c r="B78" s="173" t="s">
        <v>1265</v>
      </c>
      <c r="C78" s="174"/>
      <c r="D78" s="175"/>
      <c r="E78" s="164"/>
      <c r="F78" s="199" t="str">
        <f t="shared" si="16"/>
        <v/>
      </c>
      <c r="G78" s="176"/>
      <c r="H78" s="200" t="str">
        <f t="shared" si="9"/>
        <v/>
      </c>
      <c r="I78" s="177"/>
      <c r="J78" s="201" t="str">
        <f t="shared" si="10"/>
        <v/>
      </c>
      <c r="L78" s="200" t="str">
        <f t="shared" si="11"/>
        <v/>
      </c>
      <c r="N78" s="201" t="str">
        <f t="shared" si="12"/>
        <v/>
      </c>
      <c r="P78" s="200" t="str">
        <f t="shared" si="13"/>
        <v/>
      </c>
      <c r="R78" s="201" t="str">
        <f t="shared" si="14"/>
        <v/>
      </c>
      <c r="T78" s="202" t="str">
        <f t="shared" si="17"/>
        <v/>
      </c>
      <c r="V78" s="201" t="str">
        <f t="shared" si="15"/>
        <v/>
      </c>
    </row>
    <row r="79" spans="1:22" hidden="1">
      <c r="A79" s="172"/>
      <c r="B79" s="173" t="s">
        <v>1266</v>
      </c>
      <c r="C79" s="174"/>
      <c r="D79" s="175"/>
      <c r="E79" s="164"/>
      <c r="F79" s="199" t="str">
        <f t="shared" si="16"/>
        <v/>
      </c>
      <c r="G79" s="176"/>
      <c r="H79" s="200" t="str">
        <f t="shared" si="9"/>
        <v/>
      </c>
      <c r="I79" s="177"/>
      <c r="J79" s="201" t="str">
        <f t="shared" si="10"/>
        <v/>
      </c>
      <c r="L79" s="200" t="str">
        <f t="shared" si="11"/>
        <v/>
      </c>
      <c r="N79" s="201" t="str">
        <f t="shared" si="12"/>
        <v/>
      </c>
      <c r="P79" s="200" t="str">
        <f t="shared" si="13"/>
        <v/>
      </c>
      <c r="R79" s="201" t="str">
        <f t="shared" si="14"/>
        <v/>
      </c>
      <c r="T79" s="202" t="str">
        <f t="shared" si="17"/>
        <v/>
      </c>
      <c r="V79" s="201" t="str">
        <f t="shared" si="15"/>
        <v/>
      </c>
    </row>
    <row r="80" spans="1:22" hidden="1">
      <c r="A80" s="172"/>
      <c r="B80" s="173" t="s">
        <v>1267</v>
      </c>
      <c r="C80" s="174"/>
      <c r="D80" s="175"/>
      <c r="E80" s="164"/>
      <c r="F80" s="199" t="str">
        <f t="shared" si="16"/>
        <v/>
      </c>
      <c r="G80" s="176"/>
      <c r="H80" s="200" t="str">
        <f t="shared" si="9"/>
        <v/>
      </c>
      <c r="I80" s="177"/>
      <c r="J80" s="201" t="str">
        <f t="shared" si="10"/>
        <v/>
      </c>
      <c r="L80" s="200" t="str">
        <f t="shared" si="11"/>
        <v/>
      </c>
      <c r="N80" s="201" t="str">
        <f t="shared" si="12"/>
        <v/>
      </c>
      <c r="P80" s="200" t="str">
        <f t="shared" si="13"/>
        <v/>
      </c>
      <c r="R80" s="201" t="str">
        <f t="shared" si="14"/>
        <v/>
      </c>
      <c r="T80" s="202" t="str">
        <f t="shared" si="17"/>
        <v/>
      </c>
      <c r="V80" s="201" t="str">
        <f t="shared" si="15"/>
        <v/>
      </c>
    </row>
    <row r="81" spans="1:22" hidden="1">
      <c r="A81" s="172"/>
      <c r="B81" s="173" t="s">
        <v>1268</v>
      </c>
      <c r="C81" s="174"/>
      <c r="D81" s="175"/>
      <c r="E81" s="164"/>
      <c r="F81" s="199" t="str">
        <f t="shared" si="16"/>
        <v/>
      </c>
      <c r="G81" s="176"/>
      <c r="H81" s="200" t="str">
        <f t="shared" si="9"/>
        <v/>
      </c>
      <c r="I81" s="177"/>
      <c r="J81" s="201" t="str">
        <f t="shared" si="10"/>
        <v/>
      </c>
      <c r="L81" s="200" t="str">
        <f t="shared" si="11"/>
        <v/>
      </c>
      <c r="N81" s="201" t="str">
        <f t="shared" si="12"/>
        <v/>
      </c>
      <c r="P81" s="200" t="str">
        <f t="shared" si="13"/>
        <v/>
      </c>
      <c r="R81" s="201" t="str">
        <f t="shared" si="14"/>
        <v/>
      </c>
      <c r="T81" s="202" t="str">
        <f t="shared" si="17"/>
        <v/>
      </c>
      <c r="V81" s="201" t="str">
        <f t="shared" si="15"/>
        <v/>
      </c>
    </row>
    <row r="82" spans="1:22" hidden="1">
      <c r="A82" s="172"/>
      <c r="B82" s="173" t="s">
        <v>1269</v>
      </c>
      <c r="C82" s="174"/>
      <c r="D82" s="175"/>
      <c r="E82" s="164"/>
      <c r="F82" s="199" t="str">
        <f t="shared" si="16"/>
        <v/>
      </c>
      <c r="G82" s="176"/>
      <c r="H82" s="200" t="str">
        <f t="shared" si="9"/>
        <v/>
      </c>
      <c r="I82" s="177"/>
      <c r="J82" s="201" t="str">
        <f t="shared" si="10"/>
        <v/>
      </c>
      <c r="L82" s="200" t="str">
        <f t="shared" si="11"/>
        <v/>
      </c>
      <c r="N82" s="201" t="str">
        <f t="shared" si="12"/>
        <v/>
      </c>
      <c r="P82" s="200" t="str">
        <f t="shared" si="13"/>
        <v/>
      </c>
      <c r="R82" s="201" t="str">
        <f t="shared" si="14"/>
        <v/>
      </c>
      <c r="T82" s="202" t="str">
        <f t="shared" si="17"/>
        <v/>
      </c>
      <c r="V82" s="201" t="str">
        <f t="shared" si="15"/>
        <v/>
      </c>
    </row>
    <row r="83" spans="1:22">
      <c r="A83" s="172">
        <v>1</v>
      </c>
      <c r="B83" s="173" t="s">
        <v>1270</v>
      </c>
      <c r="C83" s="174"/>
      <c r="D83" s="175"/>
      <c r="E83" s="165">
        <f>G83</f>
        <v>91353</v>
      </c>
      <c r="F83" s="199" t="str">
        <f t="shared" si="16"/>
        <v>*</v>
      </c>
      <c r="G83" s="176">
        <v>91353</v>
      </c>
      <c r="H83" s="200">
        <v>142393</v>
      </c>
      <c r="I83" s="177">
        <f>222000+66744+27805+14262+16887</f>
        <v>347698</v>
      </c>
      <c r="J83" s="201">
        <v>413790</v>
      </c>
      <c r="K83" s="136">
        <v>160773</v>
      </c>
      <c r="L83" s="200" t="str">
        <f t="shared" si="11"/>
        <v/>
      </c>
      <c r="M83" s="140">
        <f>SUM(89077+21304+6380)</f>
        <v>116761</v>
      </c>
      <c r="N83" s="201">
        <v>348754</v>
      </c>
      <c r="P83" s="200" t="str">
        <f t="shared" si="13"/>
        <v/>
      </c>
      <c r="Q83" s="140">
        <v>204260</v>
      </c>
      <c r="R83" s="201" t="str">
        <f t="shared" si="14"/>
        <v/>
      </c>
      <c r="T83" s="202" t="str">
        <f t="shared" si="17"/>
        <v/>
      </c>
      <c r="V83" s="201" t="str">
        <f t="shared" si="15"/>
        <v/>
      </c>
    </row>
    <row r="84" spans="1:22" hidden="1">
      <c r="A84" s="172"/>
      <c r="B84" s="173" t="s">
        <v>1271</v>
      </c>
      <c r="C84" s="174"/>
      <c r="D84" s="175"/>
      <c r="E84" s="164"/>
      <c r="F84" s="199" t="str">
        <f t="shared" si="16"/>
        <v/>
      </c>
      <c r="G84" s="176"/>
      <c r="H84" s="200" t="str">
        <f t="shared" si="9"/>
        <v/>
      </c>
      <c r="I84" s="177"/>
      <c r="J84" s="201" t="str">
        <f t="shared" si="10"/>
        <v/>
      </c>
      <c r="L84" s="200" t="str">
        <f t="shared" si="11"/>
        <v/>
      </c>
      <c r="N84" s="201" t="str">
        <f t="shared" si="12"/>
        <v/>
      </c>
      <c r="P84" s="200" t="str">
        <f t="shared" si="13"/>
        <v/>
      </c>
      <c r="R84" s="201" t="str">
        <f t="shared" si="14"/>
        <v/>
      </c>
      <c r="T84" s="202" t="str">
        <f t="shared" si="17"/>
        <v/>
      </c>
      <c r="V84" s="201" t="str">
        <f t="shared" si="15"/>
        <v/>
      </c>
    </row>
    <row r="85" spans="1:22" hidden="1">
      <c r="A85" s="172"/>
      <c r="B85" s="173" t="s">
        <v>1272</v>
      </c>
      <c r="C85" s="174"/>
      <c r="D85" s="175"/>
      <c r="E85" s="164"/>
      <c r="F85" s="199" t="str">
        <f t="shared" si="16"/>
        <v/>
      </c>
      <c r="G85" s="176"/>
      <c r="H85" s="200" t="str">
        <f t="shared" si="9"/>
        <v/>
      </c>
      <c r="I85" s="177"/>
      <c r="J85" s="201" t="str">
        <f t="shared" si="10"/>
        <v/>
      </c>
      <c r="L85" s="200" t="str">
        <f t="shared" si="11"/>
        <v/>
      </c>
      <c r="N85" s="201" t="str">
        <f t="shared" si="12"/>
        <v/>
      </c>
      <c r="P85" s="200" t="str">
        <f t="shared" si="13"/>
        <v/>
      </c>
      <c r="R85" s="201" t="str">
        <f t="shared" si="14"/>
        <v/>
      </c>
      <c r="T85" s="202" t="str">
        <f t="shared" si="17"/>
        <v/>
      </c>
      <c r="V85" s="201" t="str">
        <f t="shared" si="15"/>
        <v/>
      </c>
    </row>
    <row r="86" spans="1:22" hidden="1">
      <c r="A86" s="172"/>
      <c r="B86" s="173" t="s">
        <v>1273</v>
      </c>
      <c r="C86" s="174"/>
      <c r="D86" s="175"/>
      <c r="E86" s="164"/>
      <c r="F86" s="199" t="str">
        <f t="shared" si="16"/>
        <v/>
      </c>
      <c r="G86" s="176"/>
      <c r="H86" s="200" t="str">
        <f t="shared" si="9"/>
        <v/>
      </c>
      <c r="I86" s="177"/>
      <c r="J86" s="201" t="str">
        <f t="shared" si="10"/>
        <v/>
      </c>
      <c r="L86" s="200" t="str">
        <f t="shared" si="11"/>
        <v/>
      </c>
      <c r="N86" s="201" t="str">
        <f t="shared" si="12"/>
        <v/>
      </c>
      <c r="P86" s="200" t="str">
        <f t="shared" si="13"/>
        <v/>
      </c>
      <c r="R86" s="201" t="str">
        <f t="shared" si="14"/>
        <v/>
      </c>
      <c r="T86" s="202" t="str">
        <f t="shared" si="17"/>
        <v/>
      </c>
      <c r="V86" s="201" t="str">
        <f t="shared" si="15"/>
        <v/>
      </c>
    </row>
    <row r="87" spans="1:22" hidden="1">
      <c r="A87" s="172"/>
      <c r="B87" s="173" t="s">
        <v>1274</v>
      </c>
      <c r="C87" s="174"/>
      <c r="D87" s="175"/>
      <c r="E87" s="164"/>
      <c r="F87" s="199" t="str">
        <f t="shared" si="16"/>
        <v/>
      </c>
      <c r="G87" s="176"/>
      <c r="H87" s="200" t="str">
        <f t="shared" si="9"/>
        <v/>
      </c>
      <c r="I87" s="177"/>
      <c r="J87" s="201" t="str">
        <f t="shared" si="10"/>
        <v/>
      </c>
      <c r="L87" s="200" t="str">
        <f t="shared" si="11"/>
        <v/>
      </c>
      <c r="N87" s="201" t="str">
        <f t="shared" si="12"/>
        <v/>
      </c>
      <c r="P87" s="200" t="str">
        <f t="shared" si="13"/>
        <v/>
      </c>
      <c r="R87" s="201" t="str">
        <f t="shared" si="14"/>
        <v/>
      </c>
      <c r="T87" s="202" t="str">
        <f t="shared" si="17"/>
        <v/>
      </c>
      <c r="V87" s="201" t="str">
        <f t="shared" si="15"/>
        <v/>
      </c>
    </row>
    <row r="88" spans="1:22" hidden="1">
      <c r="A88" s="172"/>
      <c r="B88" s="173" t="s">
        <v>1275</v>
      </c>
      <c r="C88" s="174"/>
      <c r="D88" s="175"/>
      <c r="E88" s="164"/>
      <c r="F88" s="199" t="str">
        <f t="shared" si="16"/>
        <v/>
      </c>
      <c r="G88" s="176"/>
      <c r="H88" s="200" t="str">
        <f t="shared" si="9"/>
        <v/>
      </c>
      <c r="I88" s="177"/>
      <c r="J88" s="201" t="str">
        <f t="shared" si="10"/>
        <v/>
      </c>
      <c r="L88" s="200" t="str">
        <f t="shared" si="11"/>
        <v/>
      </c>
      <c r="N88" s="201" t="str">
        <f t="shared" si="12"/>
        <v/>
      </c>
      <c r="P88" s="200" t="str">
        <f t="shared" si="13"/>
        <v/>
      </c>
      <c r="R88" s="201" t="str">
        <f t="shared" si="14"/>
        <v/>
      </c>
      <c r="T88" s="202" t="str">
        <f t="shared" si="17"/>
        <v/>
      </c>
      <c r="V88" s="201" t="str">
        <f t="shared" si="15"/>
        <v/>
      </c>
    </row>
    <row r="89" spans="1:22" hidden="1">
      <c r="A89" s="172"/>
      <c r="B89" s="173" t="s">
        <v>1276</v>
      </c>
      <c r="C89" s="174"/>
      <c r="D89" s="175"/>
      <c r="E89" s="164"/>
      <c r="F89" s="199" t="str">
        <f t="shared" si="16"/>
        <v/>
      </c>
      <c r="G89" s="176"/>
      <c r="H89" s="200" t="str">
        <f t="shared" si="9"/>
        <v/>
      </c>
      <c r="I89" s="177"/>
      <c r="J89" s="201" t="str">
        <f t="shared" si="10"/>
        <v/>
      </c>
      <c r="L89" s="200" t="str">
        <f t="shared" si="11"/>
        <v/>
      </c>
      <c r="N89" s="201" t="str">
        <f t="shared" si="12"/>
        <v/>
      </c>
      <c r="P89" s="200" t="str">
        <f t="shared" si="13"/>
        <v/>
      </c>
      <c r="R89" s="201" t="str">
        <f t="shared" si="14"/>
        <v/>
      </c>
      <c r="T89" s="202" t="str">
        <f t="shared" si="17"/>
        <v/>
      </c>
      <c r="V89" s="201" t="str">
        <f t="shared" si="15"/>
        <v/>
      </c>
    </row>
    <row r="90" spans="1:22" hidden="1">
      <c r="A90" s="172"/>
      <c r="B90" s="173" t="s">
        <v>1277</v>
      </c>
      <c r="C90" s="174"/>
      <c r="D90" s="175"/>
      <c r="E90" s="164"/>
      <c r="F90" s="199" t="str">
        <f t="shared" si="16"/>
        <v/>
      </c>
      <c r="G90" s="176"/>
      <c r="H90" s="200" t="str">
        <f t="shared" si="9"/>
        <v/>
      </c>
      <c r="I90" s="177"/>
      <c r="J90" s="201" t="str">
        <f t="shared" si="10"/>
        <v/>
      </c>
      <c r="L90" s="200" t="str">
        <f t="shared" si="11"/>
        <v/>
      </c>
      <c r="N90" s="201" t="str">
        <f t="shared" si="12"/>
        <v/>
      </c>
      <c r="P90" s="200" t="str">
        <f t="shared" si="13"/>
        <v/>
      </c>
      <c r="R90" s="201" t="str">
        <f t="shared" si="14"/>
        <v/>
      </c>
      <c r="T90" s="202" t="str">
        <f t="shared" si="17"/>
        <v/>
      </c>
      <c r="V90" s="201" t="str">
        <f t="shared" si="15"/>
        <v/>
      </c>
    </row>
    <row r="91" spans="1:22" hidden="1">
      <c r="A91" s="172"/>
      <c r="B91" s="173" t="s">
        <v>1278</v>
      </c>
      <c r="C91" s="174"/>
      <c r="D91" s="175"/>
      <c r="E91" s="164"/>
      <c r="F91" s="199" t="str">
        <f t="shared" si="16"/>
        <v/>
      </c>
      <c r="G91" s="176"/>
      <c r="H91" s="200" t="str">
        <f t="shared" si="9"/>
        <v/>
      </c>
      <c r="I91" s="177"/>
      <c r="J91" s="201" t="str">
        <f t="shared" si="10"/>
        <v/>
      </c>
      <c r="L91" s="200" t="str">
        <f t="shared" si="11"/>
        <v/>
      </c>
      <c r="N91" s="201" t="str">
        <f t="shared" si="12"/>
        <v/>
      </c>
      <c r="P91" s="200" t="str">
        <f t="shared" si="13"/>
        <v/>
      </c>
      <c r="R91" s="201" t="str">
        <f t="shared" si="14"/>
        <v/>
      </c>
      <c r="T91" s="202" t="str">
        <f t="shared" si="17"/>
        <v/>
      </c>
      <c r="V91" s="201" t="str">
        <f t="shared" si="15"/>
        <v/>
      </c>
    </row>
    <row r="92" spans="1:22" hidden="1">
      <c r="A92" s="172"/>
      <c r="B92" s="173" t="s">
        <v>1279</v>
      </c>
      <c r="C92" s="174"/>
      <c r="D92" s="175"/>
      <c r="E92" s="164"/>
      <c r="F92" s="199" t="str">
        <f t="shared" si="16"/>
        <v/>
      </c>
      <c r="G92" s="176"/>
      <c r="H92" s="200" t="str">
        <f t="shared" si="9"/>
        <v/>
      </c>
      <c r="I92" s="177"/>
      <c r="J92" s="201" t="str">
        <f t="shared" si="10"/>
        <v/>
      </c>
      <c r="L92" s="200" t="str">
        <f t="shared" si="11"/>
        <v/>
      </c>
      <c r="N92" s="201" t="str">
        <f t="shared" si="12"/>
        <v/>
      </c>
      <c r="P92" s="200" t="str">
        <f t="shared" si="13"/>
        <v/>
      </c>
      <c r="R92" s="201" t="str">
        <f t="shared" si="14"/>
        <v/>
      </c>
      <c r="T92" s="202" t="str">
        <f t="shared" si="17"/>
        <v/>
      </c>
      <c r="V92" s="201" t="str">
        <f t="shared" si="15"/>
        <v/>
      </c>
    </row>
    <row r="93" spans="1:22" hidden="1">
      <c r="A93" s="172"/>
      <c r="B93" s="173" t="s">
        <v>1280</v>
      </c>
      <c r="C93" s="174"/>
      <c r="D93" s="175"/>
      <c r="E93" s="164"/>
      <c r="F93" s="199" t="str">
        <f t="shared" si="16"/>
        <v/>
      </c>
      <c r="G93" s="176"/>
      <c r="H93" s="200" t="str">
        <f t="shared" si="9"/>
        <v/>
      </c>
      <c r="I93" s="177"/>
      <c r="J93" s="201" t="str">
        <f t="shared" si="10"/>
        <v/>
      </c>
      <c r="L93" s="200" t="str">
        <f t="shared" si="11"/>
        <v/>
      </c>
      <c r="N93" s="201" t="str">
        <f t="shared" si="12"/>
        <v/>
      </c>
      <c r="P93" s="200" t="str">
        <f t="shared" si="13"/>
        <v/>
      </c>
      <c r="R93" s="201" t="str">
        <f t="shared" si="14"/>
        <v/>
      </c>
      <c r="T93" s="202" t="str">
        <f t="shared" si="17"/>
        <v/>
      </c>
      <c r="V93" s="201" t="str">
        <f t="shared" si="15"/>
        <v/>
      </c>
    </row>
    <row r="94" spans="1:22" hidden="1">
      <c r="A94" s="172"/>
      <c r="B94" s="173" t="s">
        <v>1281</v>
      </c>
      <c r="C94" s="174"/>
      <c r="D94" s="175"/>
      <c r="E94" s="164"/>
      <c r="F94" s="199" t="str">
        <f t="shared" si="16"/>
        <v/>
      </c>
      <c r="G94" s="176"/>
      <c r="H94" s="200" t="str">
        <f t="shared" si="9"/>
        <v/>
      </c>
      <c r="I94" s="177"/>
      <c r="J94" s="201" t="str">
        <f t="shared" si="10"/>
        <v/>
      </c>
      <c r="L94" s="200" t="str">
        <f t="shared" si="11"/>
        <v/>
      </c>
      <c r="N94" s="201" t="str">
        <f t="shared" si="12"/>
        <v/>
      </c>
      <c r="P94" s="200" t="str">
        <f t="shared" si="13"/>
        <v/>
      </c>
      <c r="R94" s="201" t="str">
        <f t="shared" si="14"/>
        <v/>
      </c>
      <c r="T94" s="202" t="str">
        <f t="shared" si="17"/>
        <v/>
      </c>
      <c r="V94" s="201" t="str">
        <f t="shared" si="15"/>
        <v/>
      </c>
    </row>
    <row r="95" spans="1:22" hidden="1">
      <c r="A95" s="172"/>
      <c r="B95" s="173" t="s">
        <v>1282</v>
      </c>
      <c r="C95" s="174"/>
      <c r="D95" s="175"/>
      <c r="E95" s="164"/>
      <c r="F95" s="199" t="str">
        <f t="shared" si="16"/>
        <v/>
      </c>
      <c r="G95" s="176"/>
      <c r="H95" s="200" t="str">
        <f t="shared" si="9"/>
        <v/>
      </c>
      <c r="I95" s="177"/>
      <c r="J95" s="201" t="str">
        <f t="shared" si="10"/>
        <v/>
      </c>
      <c r="L95" s="200" t="str">
        <f t="shared" si="11"/>
        <v/>
      </c>
      <c r="N95" s="201" t="str">
        <f t="shared" si="12"/>
        <v/>
      </c>
      <c r="P95" s="200" t="str">
        <f t="shared" si="13"/>
        <v/>
      </c>
      <c r="R95" s="201" t="str">
        <f t="shared" si="14"/>
        <v/>
      </c>
      <c r="T95" s="202" t="str">
        <f t="shared" si="17"/>
        <v/>
      </c>
      <c r="V95" s="201" t="str">
        <f t="shared" si="15"/>
        <v/>
      </c>
    </row>
    <row r="96" spans="1:22" hidden="1">
      <c r="A96" s="172"/>
      <c r="B96" s="173" t="s">
        <v>1283</v>
      </c>
      <c r="C96" s="174"/>
      <c r="D96" s="175"/>
      <c r="E96" s="164"/>
      <c r="F96" s="199" t="str">
        <f t="shared" si="16"/>
        <v/>
      </c>
      <c r="G96" s="176"/>
      <c r="H96" s="200" t="str">
        <f t="shared" si="9"/>
        <v/>
      </c>
      <c r="I96" s="177"/>
      <c r="J96" s="201" t="str">
        <f t="shared" si="10"/>
        <v/>
      </c>
      <c r="L96" s="200" t="str">
        <f t="shared" si="11"/>
        <v/>
      </c>
      <c r="N96" s="201" t="str">
        <f t="shared" si="12"/>
        <v/>
      </c>
      <c r="P96" s="200" t="str">
        <f t="shared" si="13"/>
        <v/>
      </c>
      <c r="R96" s="201" t="str">
        <f t="shared" si="14"/>
        <v/>
      </c>
      <c r="T96" s="202" t="str">
        <f t="shared" si="17"/>
        <v/>
      </c>
      <c r="V96" s="201" t="str">
        <f t="shared" si="15"/>
        <v/>
      </c>
    </row>
    <row r="97" spans="1:22" hidden="1">
      <c r="A97" s="172"/>
      <c r="B97" s="173" t="s">
        <v>1284</v>
      </c>
      <c r="C97" s="174"/>
      <c r="D97" s="175"/>
      <c r="E97" s="164"/>
      <c r="F97" s="199" t="str">
        <f t="shared" si="16"/>
        <v/>
      </c>
      <c r="G97" s="176"/>
      <c r="H97" s="200" t="str">
        <f t="shared" si="9"/>
        <v/>
      </c>
      <c r="I97" s="177"/>
      <c r="J97" s="201" t="str">
        <f t="shared" si="10"/>
        <v/>
      </c>
      <c r="L97" s="200" t="str">
        <f t="shared" si="11"/>
        <v/>
      </c>
      <c r="N97" s="201" t="str">
        <f t="shared" si="12"/>
        <v/>
      </c>
      <c r="P97" s="200" t="str">
        <f t="shared" si="13"/>
        <v/>
      </c>
      <c r="R97" s="201" t="str">
        <f t="shared" si="14"/>
        <v/>
      </c>
      <c r="T97" s="202" t="str">
        <f t="shared" si="17"/>
        <v/>
      </c>
      <c r="V97" s="201" t="str">
        <f t="shared" si="15"/>
        <v/>
      </c>
    </row>
    <row r="98" spans="1:22" hidden="1">
      <c r="A98" s="172"/>
      <c r="B98" s="173" t="s">
        <v>1285</v>
      </c>
      <c r="C98" s="174"/>
      <c r="D98" s="175"/>
      <c r="E98" s="164"/>
      <c r="F98" s="199" t="str">
        <f t="shared" si="16"/>
        <v/>
      </c>
      <c r="G98" s="176"/>
      <c r="H98" s="200" t="str">
        <f t="shared" si="9"/>
        <v/>
      </c>
      <c r="I98" s="177"/>
      <c r="J98" s="201" t="str">
        <f t="shared" si="10"/>
        <v/>
      </c>
      <c r="L98" s="200" t="str">
        <f t="shared" si="11"/>
        <v/>
      </c>
      <c r="N98" s="201" t="str">
        <f t="shared" si="12"/>
        <v/>
      </c>
      <c r="P98" s="200" t="str">
        <f t="shared" si="13"/>
        <v/>
      </c>
      <c r="R98" s="201" t="str">
        <f t="shared" si="14"/>
        <v/>
      </c>
      <c r="T98" s="202" t="str">
        <f t="shared" si="17"/>
        <v/>
      </c>
      <c r="V98" s="201" t="str">
        <f t="shared" si="15"/>
        <v/>
      </c>
    </row>
    <row r="99" spans="1:22" hidden="1">
      <c r="A99" s="172"/>
      <c r="B99" s="173" t="s">
        <v>1286</v>
      </c>
      <c r="C99" s="174"/>
      <c r="D99" s="175"/>
      <c r="E99" s="164"/>
      <c r="F99" s="199" t="str">
        <f t="shared" si="16"/>
        <v/>
      </c>
      <c r="G99" s="176"/>
      <c r="H99" s="200" t="str">
        <f t="shared" si="9"/>
        <v/>
      </c>
      <c r="I99" s="177"/>
      <c r="J99" s="201" t="str">
        <f t="shared" si="10"/>
        <v/>
      </c>
      <c r="L99" s="200" t="str">
        <f t="shared" si="11"/>
        <v/>
      </c>
      <c r="N99" s="201" t="str">
        <f t="shared" si="12"/>
        <v/>
      </c>
      <c r="P99" s="200" t="str">
        <f t="shared" si="13"/>
        <v/>
      </c>
      <c r="R99" s="201" t="str">
        <f t="shared" si="14"/>
        <v/>
      </c>
      <c r="T99" s="202" t="str">
        <f t="shared" si="17"/>
        <v/>
      </c>
      <c r="V99" s="201" t="str">
        <f t="shared" si="15"/>
        <v/>
      </c>
    </row>
    <row r="100" spans="1:22" hidden="1">
      <c r="A100" s="172"/>
      <c r="B100" s="173" t="s">
        <v>1287</v>
      </c>
      <c r="C100" s="174"/>
      <c r="D100" s="175"/>
      <c r="E100" s="164"/>
      <c r="F100" s="199" t="str">
        <f t="shared" si="16"/>
        <v/>
      </c>
      <c r="G100" s="176"/>
      <c r="H100" s="200" t="str">
        <f t="shared" si="9"/>
        <v/>
      </c>
      <c r="I100" s="177"/>
      <c r="J100" s="201" t="str">
        <f t="shared" si="10"/>
        <v/>
      </c>
      <c r="L100" s="200" t="str">
        <f t="shared" si="11"/>
        <v/>
      </c>
      <c r="N100" s="201" t="str">
        <f t="shared" si="12"/>
        <v/>
      </c>
      <c r="P100" s="200" t="str">
        <f t="shared" si="13"/>
        <v/>
      </c>
      <c r="R100" s="201" t="str">
        <f t="shared" si="14"/>
        <v/>
      </c>
      <c r="T100" s="202" t="str">
        <f t="shared" si="17"/>
        <v/>
      </c>
      <c r="V100" s="201" t="str">
        <f t="shared" si="15"/>
        <v/>
      </c>
    </row>
    <row r="101" spans="1:22" hidden="1">
      <c r="A101" s="172"/>
      <c r="B101" s="173" t="s">
        <v>1288</v>
      </c>
      <c r="C101" s="174"/>
      <c r="D101" s="175"/>
      <c r="E101" s="164"/>
      <c r="F101" s="199" t="str">
        <f t="shared" si="16"/>
        <v/>
      </c>
      <c r="G101" s="176"/>
      <c r="H101" s="200" t="str">
        <f t="shared" si="9"/>
        <v/>
      </c>
      <c r="I101" s="177"/>
      <c r="J101" s="201" t="str">
        <f t="shared" si="10"/>
        <v/>
      </c>
      <c r="L101" s="200" t="str">
        <f t="shared" si="11"/>
        <v/>
      </c>
      <c r="N101" s="201" t="str">
        <f t="shared" si="12"/>
        <v/>
      </c>
      <c r="P101" s="200" t="str">
        <f t="shared" si="13"/>
        <v/>
      </c>
      <c r="R101" s="201" t="str">
        <f t="shared" si="14"/>
        <v/>
      </c>
      <c r="T101" s="202" t="str">
        <f t="shared" si="17"/>
        <v/>
      </c>
      <c r="V101" s="201" t="str">
        <f t="shared" si="15"/>
        <v/>
      </c>
    </row>
    <row r="102" spans="1:22" hidden="1">
      <c r="A102" s="172"/>
      <c r="B102" s="173" t="s">
        <v>1289</v>
      </c>
      <c r="C102" s="174"/>
      <c r="D102" s="175"/>
      <c r="E102" s="164"/>
      <c r="F102" s="199" t="str">
        <f t="shared" si="16"/>
        <v/>
      </c>
      <c r="G102" s="176"/>
      <c r="H102" s="200" t="str">
        <f t="shared" si="9"/>
        <v/>
      </c>
      <c r="I102" s="177"/>
      <c r="J102" s="201" t="str">
        <f t="shared" si="10"/>
        <v/>
      </c>
      <c r="L102" s="200" t="str">
        <f t="shared" si="11"/>
        <v/>
      </c>
      <c r="N102" s="201" t="str">
        <f t="shared" si="12"/>
        <v/>
      </c>
      <c r="P102" s="200" t="str">
        <f t="shared" si="13"/>
        <v/>
      </c>
      <c r="R102" s="201" t="str">
        <f t="shared" si="14"/>
        <v/>
      </c>
      <c r="T102" s="202" t="str">
        <f t="shared" si="17"/>
        <v/>
      </c>
      <c r="V102" s="201" t="str">
        <f t="shared" si="15"/>
        <v/>
      </c>
    </row>
    <row r="103" spans="1:22" hidden="1">
      <c r="A103" s="172"/>
      <c r="B103" s="173" t="s">
        <v>1290</v>
      </c>
      <c r="C103" s="174"/>
      <c r="D103" s="175"/>
      <c r="E103" s="164"/>
      <c r="F103" s="199" t="str">
        <f t="shared" si="16"/>
        <v/>
      </c>
      <c r="G103" s="176"/>
      <c r="H103" s="200" t="str">
        <f t="shared" si="9"/>
        <v/>
      </c>
      <c r="I103" s="177"/>
      <c r="J103" s="201" t="str">
        <f t="shared" si="10"/>
        <v/>
      </c>
      <c r="L103" s="200" t="str">
        <f t="shared" si="11"/>
        <v/>
      </c>
      <c r="N103" s="201" t="str">
        <f t="shared" si="12"/>
        <v/>
      </c>
      <c r="P103" s="200" t="str">
        <f t="shared" si="13"/>
        <v/>
      </c>
      <c r="R103" s="201" t="str">
        <f t="shared" si="14"/>
        <v/>
      </c>
      <c r="T103" s="202" t="str">
        <f t="shared" si="17"/>
        <v/>
      </c>
      <c r="V103" s="201" t="str">
        <f t="shared" si="15"/>
        <v/>
      </c>
    </row>
    <row r="104" spans="1:22" hidden="1">
      <c r="A104" s="172">
        <v>1</v>
      </c>
      <c r="B104" s="173" t="s">
        <v>1291</v>
      </c>
      <c r="C104" s="174"/>
      <c r="D104" s="175"/>
      <c r="E104" s="164" t="s">
        <v>1292</v>
      </c>
      <c r="F104" s="199" t="str">
        <f t="shared" si="16"/>
        <v>*</v>
      </c>
      <c r="G104" s="176"/>
      <c r="H104" s="200" t="str">
        <f t="shared" si="9"/>
        <v/>
      </c>
      <c r="I104" s="177"/>
      <c r="J104" s="201" t="str">
        <f t="shared" si="10"/>
        <v/>
      </c>
      <c r="L104" s="200" t="str">
        <f t="shared" si="11"/>
        <v/>
      </c>
      <c r="N104" s="201" t="str">
        <f t="shared" si="12"/>
        <v/>
      </c>
      <c r="P104" s="200" t="str">
        <f t="shared" si="13"/>
        <v/>
      </c>
      <c r="R104" s="201" t="str">
        <f t="shared" si="14"/>
        <v/>
      </c>
      <c r="T104" s="202" t="str">
        <f t="shared" si="17"/>
        <v/>
      </c>
      <c r="V104" s="201" t="str">
        <f t="shared" si="15"/>
        <v/>
      </c>
    </row>
    <row r="105" spans="1:22" hidden="1">
      <c r="A105" s="172"/>
      <c r="B105" s="173" t="s">
        <v>1293</v>
      </c>
      <c r="C105" s="174"/>
      <c r="D105" s="175"/>
      <c r="E105" s="164"/>
      <c r="F105" s="199" t="str">
        <f t="shared" si="16"/>
        <v/>
      </c>
      <c r="G105" s="176"/>
      <c r="H105" s="200" t="str">
        <f t="shared" si="9"/>
        <v/>
      </c>
      <c r="I105" s="177"/>
      <c r="J105" s="201" t="str">
        <f t="shared" si="10"/>
        <v/>
      </c>
      <c r="L105" s="200" t="str">
        <f t="shared" si="11"/>
        <v/>
      </c>
      <c r="N105" s="201" t="str">
        <f t="shared" si="12"/>
        <v/>
      </c>
      <c r="P105" s="200" t="str">
        <f t="shared" si="13"/>
        <v/>
      </c>
      <c r="R105" s="201" t="str">
        <f t="shared" si="14"/>
        <v/>
      </c>
      <c r="T105" s="202" t="str">
        <f t="shared" si="17"/>
        <v/>
      </c>
      <c r="V105" s="201" t="str">
        <f t="shared" si="15"/>
        <v/>
      </c>
    </row>
    <row r="106" spans="1:22" hidden="1">
      <c r="A106" s="172"/>
      <c r="B106" s="173" t="s">
        <v>1294</v>
      </c>
      <c r="C106" s="174"/>
      <c r="D106" s="175"/>
      <c r="E106" s="164"/>
      <c r="F106" s="199" t="str">
        <f t="shared" si="16"/>
        <v/>
      </c>
      <c r="G106" s="176"/>
      <c r="H106" s="200" t="str">
        <f t="shared" ref="H106:H110" si="18">IF($H$9="*",IF(G106&gt;0,"*",""),"")</f>
        <v/>
      </c>
      <c r="I106" s="177"/>
      <c r="J106" s="201" t="str">
        <f t="shared" ref="J106:J110" si="19">IF($J$9="*",IF(I106&gt;0,"*",""),"")</f>
        <v/>
      </c>
      <c r="L106" s="200" t="str">
        <f t="shared" ref="L106:L110" si="20">IF($L$9="*",IF(K106&gt;0,"*",""),"")</f>
        <v/>
      </c>
      <c r="N106" s="201" t="str">
        <f t="shared" ref="N106:N110" si="21">IF($N$9="*",IF(M106&gt;0,"*",""),"")</f>
        <v/>
      </c>
      <c r="P106" s="200" t="str">
        <f t="shared" ref="P106:P110" si="22">IF($P$9="*",IF(O106&gt;0,"*",""),"")</f>
        <v/>
      </c>
      <c r="R106" s="201" t="str">
        <f t="shared" ref="R106:R110" si="23">IF($R$9="*",IF(Q106&gt;0,"*",""),"")</f>
        <v/>
      </c>
      <c r="T106" s="202" t="str">
        <f t="shared" si="17"/>
        <v/>
      </c>
      <c r="V106" s="201" t="str">
        <f t="shared" ref="V106:V110" si="24">IF($V$9="*",IF(U106&gt;0,"*",""),"")</f>
        <v/>
      </c>
    </row>
    <row r="107" spans="1:22" hidden="1">
      <c r="A107" s="172"/>
      <c r="B107" s="173" t="s">
        <v>1295</v>
      </c>
      <c r="C107" s="174"/>
      <c r="D107" s="175"/>
      <c r="E107" s="164"/>
      <c r="F107" s="199" t="str">
        <f t="shared" si="16"/>
        <v/>
      </c>
      <c r="G107" s="176"/>
      <c r="H107" s="200" t="str">
        <f t="shared" si="18"/>
        <v/>
      </c>
      <c r="I107" s="177"/>
      <c r="J107" s="201" t="str">
        <f t="shared" si="19"/>
        <v/>
      </c>
      <c r="L107" s="200" t="str">
        <f t="shared" si="20"/>
        <v/>
      </c>
      <c r="N107" s="201" t="str">
        <f t="shared" si="21"/>
        <v/>
      </c>
      <c r="P107" s="200" t="str">
        <f t="shared" si="22"/>
        <v/>
      </c>
      <c r="R107" s="201" t="str">
        <f t="shared" si="23"/>
        <v/>
      </c>
      <c r="T107" s="202" t="str">
        <f t="shared" si="17"/>
        <v/>
      </c>
      <c r="V107" s="201" t="str">
        <f t="shared" si="24"/>
        <v/>
      </c>
    </row>
    <row r="108" spans="1:22" hidden="1">
      <c r="A108" s="172"/>
      <c r="B108" s="173" t="s">
        <v>1296</v>
      </c>
      <c r="C108" s="174"/>
      <c r="D108" s="175"/>
      <c r="E108" s="164"/>
      <c r="F108" s="199" t="str">
        <f t="shared" ref="F108:F110" si="25">IF($F$9="*",IF(E108&gt;0,"*",""),"")</f>
        <v/>
      </c>
      <c r="G108" s="176"/>
      <c r="H108" s="200" t="str">
        <f t="shared" si="18"/>
        <v/>
      </c>
      <c r="I108" s="177"/>
      <c r="J108" s="201" t="str">
        <f t="shared" si="19"/>
        <v/>
      </c>
      <c r="L108" s="200" t="str">
        <f t="shared" si="20"/>
        <v/>
      </c>
      <c r="N108" s="201" t="str">
        <f t="shared" si="21"/>
        <v/>
      </c>
      <c r="P108" s="200" t="str">
        <f t="shared" si="22"/>
        <v/>
      </c>
      <c r="R108" s="201" t="str">
        <f t="shared" si="23"/>
        <v/>
      </c>
      <c r="T108" s="202" t="str">
        <f t="shared" si="17"/>
        <v/>
      </c>
      <c r="V108" s="201" t="str">
        <f t="shared" si="24"/>
        <v/>
      </c>
    </row>
    <row r="109" spans="1:22" hidden="1">
      <c r="A109" s="172"/>
      <c r="B109" s="173" t="s">
        <v>1297</v>
      </c>
      <c r="C109" s="174"/>
      <c r="D109" s="175"/>
      <c r="E109" s="164"/>
      <c r="F109" s="199" t="str">
        <f t="shared" si="25"/>
        <v/>
      </c>
      <c r="G109" s="176"/>
      <c r="H109" s="200" t="str">
        <f t="shared" si="18"/>
        <v/>
      </c>
      <c r="I109" s="177"/>
      <c r="J109" s="201" t="str">
        <f t="shared" si="19"/>
        <v/>
      </c>
      <c r="L109" s="200" t="str">
        <f t="shared" si="20"/>
        <v/>
      </c>
      <c r="N109" s="201" t="str">
        <f t="shared" si="21"/>
        <v/>
      </c>
      <c r="P109" s="200" t="str">
        <f t="shared" si="22"/>
        <v/>
      </c>
      <c r="R109" s="201" t="str">
        <f t="shared" si="23"/>
        <v/>
      </c>
      <c r="T109" s="202" t="str">
        <f t="shared" si="17"/>
        <v/>
      </c>
      <c r="V109" s="201" t="str">
        <f t="shared" si="24"/>
        <v/>
      </c>
    </row>
    <row r="110" spans="1:22" hidden="1">
      <c r="A110" s="172"/>
      <c r="B110" s="173" t="s">
        <v>1298</v>
      </c>
      <c r="C110" s="174"/>
      <c r="D110" s="175"/>
      <c r="E110" s="164"/>
      <c r="F110" s="199" t="str">
        <f t="shared" si="25"/>
        <v/>
      </c>
      <c r="G110" s="176"/>
      <c r="H110" s="200" t="str">
        <f t="shared" si="18"/>
        <v/>
      </c>
      <c r="I110" s="177"/>
      <c r="J110" s="201" t="str">
        <f t="shared" si="19"/>
        <v/>
      </c>
      <c r="L110" s="200" t="str">
        <f t="shared" si="20"/>
        <v/>
      </c>
      <c r="N110" s="201" t="str">
        <f t="shared" si="21"/>
        <v/>
      </c>
      <c r="P110" s="200" t="str">
        <f t="shared" si="22"/>
        <v/>
      </c>
      <c r="R110" s="201" t="str">
        <f t="shared" si="23"/>
        <v/>
      </c>
      <c r="T110" s="202" t="str">
        <f t="shared" si="17"/>
        <v/>
      </c>
      <c r="V110" s="201" t="str">
        <f t="shared" si="24"/>
        <v/>
      </c>
    </row>
    <row r="114" spans="1:17">
      <c r="A114" s="147">
        <v>1</v>
      </c>
      <c r="B114" s="181" t="s">
        <v>663</v>
      </c>
      <c r="C114" s="174"/>
      <c r="D114" s="175"/>
      <c r="E114" s="164"/>
      <c r="F114" s="199"/>
      <c r="G114" s="176"/>
      <c r="H114" s="200"/>
      <c r="I114" s="177"/>
      <c r="J114" s="201"/>
      <c r="L114" s="200"/>
      <c r="O114" s="136" t="s">
        <v>1299</v>
      </c>
    </row>
    <row r="115" spans="1:17">
      <c r="A115" s="147">
        <v>1</v>
      </c>
      <c r="B115" s="181" t="s">
        <v>438</v>
      </c>
      <c r="C115" s="174"/>
      <c r="D115" s="175"/>
      <c r="E115" s="164"/>
      <c r="F115" s="199"/>
      <c r="G115" s="176"/>
      <c r="H115" s="200"/>
      <c r="I115" s="177"/>
      <c r="J115" s="201"/>
      <c r="L115" s="200"/>
    </row>
    <row r="116" spans="1:17">
      <c r="A116" s="147">
        <v>1</v>
      </c>
      <c r="B116" s="181" t="s">
        <v>440</v>
      </c>
      <c r="C116" s="174"/>
      <c r="D116" s="175"/>
      <c r="E116" s="164"/>
      <c r="F116" s="199"/>
      <c r="G116" s="176"/>
      <c r="H116" s="200"/>
      <c r="I116" s="177"/>
      <c r="J116" s="201"/>
      <c r="L116" s="200"/>
    </row>
    <row r="117" spans="1:17">
      <c r="A117" s="147">
        <v>1</v>
      </c>
      <c r="C117" s="174"/>
      <c r="D117" s="175"/>
      <c r="E117" s="164"/>
      <c r="F117" s="199"/>
      <c r="G117" s="176"/>
      <c r="H117" s="200"/>
      <c r="I117" s="177"/>
      <c r="J117" s="201"/>
      <c r="L117" s="200"/>
    </row>
    <row r="118" spans="1:17">
      <c r="A118" s="147">
        <v>1</v>
      </c>
      <c r="B118" s="181" t="s">
        <v>442</v>
      </c>
      <c r="C118" s="174"/>
      <c r="D118" s="175"/>
      <c r="E118" s="164"/>
      <c r="F118" s="199"/>
      <c r="G118" s="176"/>
      <c r="H118" s="200"/>
      <c r="I118" s="177"/>
      <c r="J118" s="201"/>
      <c r="L118" s="200"/>
    </row>
    <row r="119" spans="1:17">
      <c r="A119" s="147">
        <v>1</v>
      </c>
      <c r="B119" s="181" t="s">
        <v>443</v>
      </c>
      <c r="C119" s="174"/>
      <c r="D119" s="175"/>
      <c r="E119" s="164"/>
      <c r="F119" s="199"/>
      <c r="G119" s="176" t="s">
        <v>444</v>
      </c>
      <c r="H119" s="200" t="s">
        <v>1300</v>
      </c>
      <c r="I119" s="177" t="s">
        <v>444</v>
      </c>
      <c r="J119" s="201"/>
      <c r="K119" s="136" t="s">
        <v>1157</v>
      </c>
      <c r="L119" s="200"/>
      <c r="M119" s="140" t="s">
        <v>1157</v>
      </c>
      <c r="Q119" s="140" t="s">
        <v>1301</v>
      </c>
    </row>
    <row r="120" spans="1:17">
      <c r="A120" s="147">
        <v>1</v>
      </c>
      <c r="B120" s="181" t="s">
        <v>446</v>
      </c>
      <c r="C120" s="174"/>
      <c r="D120" s="175"/>
      <c r="E120" s="164"/>
      <c r="F120" s="199"/>
      <c r="G120" s="176" t="s">
        <v>1157</v>
      </c>
      <c r="H120" s="200"/>
      <c r="I120" s="177" t="s">
        <v>1302</v>
      </c>
      <c r="J120" s="201"/>
      <c r="K120" s="136" t="s">
        <v>1303</v>
      </c>
      <c r="L120" s="200"/>
      <c r="M120" s="140" t="s">
        <v>1304</v>
      </c>
    </row>
    <row r="121" spans="1:17">
      <c r="A121" s="147">
        <v>1</v>
      </c>
      <c r="B121" s="181" t="s">
        <v>452</v>
      </c>
      <c r="C121" s="174"/>
      <c r="D121" s="175"/>
      <c r="E121" s="164"/>
      <c r="F121" s="199"/>
      <c r="G121" s="176" t="s">
        <v>1305</v>
      </c>
      <c r="H121" s="200"/>
      <c r="I121" s="177" t="s">
        <v>1306</v>
      </c>
      <c r="J121" s="201"/>
      <c r="K121" s="136" t="s">
        <v>1307</v>
      </c>
      <c r="L121" s="200"/>
      <c r="M121" s="140" t="s">
        <v>1308</v>
      </c>
    </row>
    <row r="122" spans="1:17">
      <c r="A122" s="147">
        <v>1</v>
      </c>
      <c r="B122" s="181" t="s">
        <v>464</v>
      </c>
      <c r="C122" s="179"/>
      <c r="D122" s="180"/>
      <c r="E122" s="164"/>
      <c r="F122" s="199"/>
      <c r="G122" s="176" t="s">
        <v>1309</v>
      </c>
      <c r="H122" s="200"/>
      <c r="I122" s="177" t="s">
        <v>1310</v>
      </c>
      <c r="J122" s="201"/>
      <c r="K122" s="136" t="s">
        <v>1311</v>
      </c>
      <c r="L122" s="200"/>
      <c r="M122" s="140" t="s">
        <v>1312</v>
      </c>
    </row>
    <row r="123" spans="1:17">
      <c r="A123" s="147">
        <v>1</v>
      </c>
      <c r="B123" s="181" t="s">
        <v>321</v>
      </c>
      <c r="C123" s="179"/>
      <c r="D123" s="180"/>
      <c r="E123" s="164"/>
      <c r="F123" s="199"/>
      <c r="G123" s="176" t="s">
        <v>1313</v>
      </c>
      <c r="H123" s="200"/>
      <c r="I123" s="177" t="s">
        <v>1314</v>
      </c>
      <c r="J123" s="201"/>
      <c r="K123" s="136" t="s">
        <v>1315</v>
      </c>
      <c r="L123" s="200"/>
      <c r="M123" s="140" t="s">
        <v>1316</v>
      </c>
    </row>
    <row r="124" spans="1:17">
      <c r="A124" s="147">
        <v>1</v>
      </c>
      <c r="B124" s="181" t="s">
        <v>490</v>
      </c>
      <c r="C124" s="174"/>
      <c r="D124" s="175"/>
      <c r="E124" s="164"/>
      <c r="F124" s="199"/>
      <c r="G124" s="176" t="s">
        <v>1317</v>
      </c>
      <c r="H124" s="200"/>
      <c r="I124" s="177" t="s">
        <v>1318</v>
      </c>
      <c r="J124" s="201"/>
      <c r="K124" s="136" t="s">
        <v>1319</v>
      </c>
      <c r="L124" s="200"/>
      <c r="M124" s="140" t="s">
        <v>1320</v>
      </c>
    </row>
    <row r="125" spans="1:17">
      <c r="A125" s="147">
        <v>1</v>
      </c>
      <c r="B125" s="181" t="s">
        <v>501</v>
      </c>
      <c r="C125" s="174"/>
      <c r="D125" s="175"/>
      <c r="E125" s="164"/>
      <c r="F125" s="199"/>
      <c r="G125" s="176" t="s">
        <v>1321</v>
      </c>
      <c r="H125" s="200"/>
      <c r="I125" s="177"/>
      <c r="J125" s="201"/>
      <c r="K125" s="136" t="s">
        <v>1322</v>
      </c>
      <c r="L125" s="200"/>
      <c r="M125" s="140" t="s">
        <v>1323</v>
      </c>
    </row>
    <row r="126" spans="1:17">
      <c r="A126" s="147">
        <v>1</v>
      </c>
      <c r="B126" s="181" t="s">
        <v>511</v>
      </c>
      <c r="C126" s="174"/>
      <c r="D126" s="175"/>
      <c r="E126" s="164"/>
      <c r="F126" s="199"/>
      <c r="G126" s="586" t="s">
        <v>1324</v>
      </c>
      <c r="H126" s="200"/>
      <c r="I126" s="177"/>
      <c r="J126" s="201"/>
      <c r="K126" s="136" t="s">
        <v>1325</v>
      </c>
      <c r="L126" s="200"/>
      <c r="M126" s="140" t="s">
        <v>1326</v>
      </c>
    </row>
    <row r="127" spans="1:17">
      <c r="A127" s="147">
        <v>1</v>
      </c>
      <c r="B127" s="181" t="s">
        <v>520</v>
      </c>
      <c r="C127" s="174"/>
      <c r="D127" s="175"/>
      <c r="E127" s="164"/>
      <c r="F127" s="199"/>
      <c r="G127" s="565" t="s">
        <v>1327</v>
      </c>
      <c r="H127" s="200"/>
      <c r="I127" s="177"/>
      <c r="J127" s="201"/>
      <c r="K127" s="136" t="s">
        <v>1328</v>
      </c>
      <c r="L127" s="200"/>
      <c r="M127" s="140" t="s">
        <v>1329</v>
      </c>
    </row>
    <row r="128" spans="1:17">
      <c r="A128" s="147">
        <v>1</v>
      </c>
      <c r="B128" s="181" t="s">
        <v>529</v>
      </c>
      <c r="C128" s="174"/>
      <c r="D128" s="175"/>
      <c r="E128" s="164"/>
      <c r="F128" s="199"/>
      <c r="G128" s="586" t="s">
        <v>1330</v>
      </c>
      <c r="H128" s="200"/>
      <c r="I128" s="177"/>
      <c r="J128" s="201"/>
      <c r="K128" s="136" t="s">
        <v>1331</v>
      </c>
      <c r="L128" s="200"/>
      <c r="M128" s="140" t="s">
        <v>1316</v>
      </c>
    </row>
    <row r="129" spans="7:7">
      <c r="G129" s="147" t="s">
        <v>1332</v>
      </c>
    </row>
    <row r="130" spans="7:7">
      <c r="G130" s="566" t="s">
        <v>1333</v>
      </c>
    </row>
    <row r="131" spans="7:7">
      <c r="G131" s="147" t="s">
        <v>1334</v>
      </c>
    </row>
    <row r="132" spans="7:7">
      <c r="G132" s="566" t="s">
        <v>1335</v>
      </c>
    </row>
    <row r="133" spans="7:7">
      <c r="G133" s="566" t="s">
        <v>1336</v>
      </c>
    </row>
    <row r="134" spans="7:7">
      <c r="G134" s="147" t="s">
        <v>1337</v>
      </c>
    </row>
    <row r="136" spans="7:7">
      <c r="G136" s="148">
        <v>91353</v>
      </c>
    </row>
    <row r="317" spans="8:22" hidden="1">
      <c r="H317" s="200" t="str">
        <f t="shared" ref="H317:H318" si="26">IF($H$9="*",IF(G317&gt;0,"*",""),"")</f>
        <v/>
      </c>
      <c r="J317" s="201" t="str">
        <f t="shared" ref="J317:J318" si="27">IF($J$9="*",IF(I317&gt;0,"*",""),"")</f>
        <v/>
      </c>
      <c r="L317" s="200" t="str">
        <f t="shared" ref="L317:L318" si="28">IF($L$9="*",IF(K317&gt;0,"*",""),"")</f>
        <v/>
      </c>
      <c r="N317" s="201" t="str">
        <f t="shared" ref="N317" si="29">IF($N$9="*",IF(M317&gt;0,"*",""),"")</f>
        <v/>
      </c>
      <c r="P317" s="200" t="str">
        <f t="shared" ref="P317" si="30">IF($P$9="*",IF(O317&gt;0,"*",""),"")</f>
        <v/>
      </c>
      <c r="R317" s="201" t="str">
        <f t="shared" ref="R317" si="31">IF($R$9="*",IF(Q317&gt;0,"*",""),"")</f>
        <v/>
      </c>
      <c r="T317" s="202" t="str">
        <f t="shared" ref="T317" si="32">IF($T$9="*",IF(S317&gt;0,"*",""),"")</f>
        <v/>
      </c>
      <c r="V317" s="201" t="str">
        <f t="shared" ref="V317" si="33">IF($V$9="*",IF(U317&gt;0,"*",""),"")</f>
        <v/>
      </c>
    </row>
    <row r="318" spans="8:22" hidden="1">
      <c r="H318" s="200" t="str">
        <f t="shared" si="26"/>
        <v/>
      </c>
      <c r="J318" s="201" t="str">
        <f t="shared" si="27"/>
        <v/>
      </c>
      <c r="L318" s="200" t="str">
        <f t="shared" si="28"/>
        <v/>
      </c>
      <c r="N318" s="184"/>
      <c r="P318" s="170"/>
      <c r="R318" s="184"/>
      <c r="T318" s="170"/>
      <c r="V318" s="184"/>
    </row>
    <row r="1048313" spans="11:13">
      <c r="K1048313" s="136" t="s">
        <v>1338</v>
      </c>
      <c r="M1048313" s="140" t="s">
        <v>1339</v>
      </c>
    </row>
    <row r="1048314" spans="11:13">
      <c r="K1048314" s="136" t="s">
        <v>1340</v>
      </c>
      <c r="M1048314" s="140" t="s">
        <v>1341</v>
      </c>
    </row>
    <row r="1048315" spans="11:13">
      <c r="K1048315" s="136" t="s">
        <v>1342</v>
      </c>
      <c r="M1048315" s="140" t="s">
        <v>1343</v>
      </c>
    </row>
    <row r="1048316" spans="11:13">
      <c r="M1048316" s="140" t="s">
        <v>1308</v>
      </c>
    </row>
    <row r="1048317" spans="11:13">
      <c r="M1048317" s="140" t="s">
        <v>1312</v>
      </c>
    </row>
    <row r="1048318" spans="11:13">
      <c r="M1048318" s="140" t="s">
        <v>1316</v>
      </c>
    </row>
    <row r="1048319" spans="11:13">
      <c r="M1048319" s="140" t="s">
        <v>1344</v>
      </c>
    </row>
  </sheetData>
  <sheetProtection autoFilter="0"/>
  <autoFilter ref="A10:A1048312" xr:uid="{F2AC3EF3-EEAB-4343-9D2E-1584247204E7}">
    <filterColumn colId="0">
      <customFilters>
        <customFilter operator="notEqual" val=" "/>
      </customFilters>
    </filterColumn>
  </autoFilter>
  <conditionalFormatting sqref="R9 P9 N9 L9 J9 H9 T9 V9 F9">
    <cfRule type="duplicateValues" dxfId="31" priority="1"/>
  </conditionalFormatting>
  <hyperlinks>
    <hyperlink ref="Q5" r:id="rId1" xr:uid="{55471378-2D8A-4363-8AE0-F6FFA2EDF512}"/>
  </hyperlinks>
  <pageMargins left="0.7" right="0.7" top="0.75" bottom="0.75" header="0.3" footer="0.3"/>
  <pageSetup scale="46" fitToHeight="0" orientation="portrait" r:id="rId2"/>
  <headerFooter>
    <oddHeader>&amp;LProject Name
Owner Bid Due
Sub Bids Due</oddHead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BD1966-F3CA-4FF6-9EF6-DF5CFF8689E6}">
  <sheetPr filterMode="1">
    <pageSetUpPr fitToPage="1"/>
  </sheetPr>
  <dimension ref="A1:X224"/>
  <sheetViews>
    <sheetView zoomScaleNormal="100" workbookViewId="0">
      <pane xSplit="2" topLeftCell="C1" activePane="topRight" state="frozen"/>
      <selection pane="topRight" activeCell="B210" sqref="B210"/>
      <selection activeCell="W1" sqref="W1:XFD1048576"/>
    </sheetView>
  </sheetViews>
  <sheetFormatPr defaultColWidth="0" defaultRowHeight="15.6"/>
  <cols>
    <col min="1" max="1" width="11.5703125" style="207" customWidth="1"/>
    <col min="2" max="2" width="80" style="207" customWidth="1"/>
    <col min="3" max="3" width="10" style="207" customWidth="1"/>
    <col min="4" max="4" width="12.28515625" style="207" customWidth="1"/>
    <col min="5" max="5" width="35.140625" style="280" customWidth="1"/>
    <col min="6" max="6" width="5.28515625" style="284" customWidth="1"/>
    <col min="7" max="7" width="39" style="207" customWidth="1"/>
    <col min="8" max="8" width="44.5703125" style="284" customWidth="1"/>
    <col min="9" max="9" width="39" style="207" customWidth="1"/>
    <col min="10" max="10" width="43.42578125" style="284" customWidth="1"/>
    <col min="11" max="11" width="39" style="282" customWidth="1"/>
    <col min="12" max="12" width="44.5703125" style="284" customWidth="1"/>
    <col min="13" max="13" width="39" style="282" customWidth="1"/>
    <col min="14" max="14" width="44.140625" style="284" customWidth="1"/>
    <col min="15" max="15" width="39" style="282" customWidth="1"/>
    <col min="16" max="16" width="44.140625" style="284" customWidth="1"/>
    <col min="17" max="17" width="39" style="282" customWidth="1"/>
    <col min="18" max="18" width="44.5703125" style="284" customWidth="1"/>
    <col min="19" max="19" width="39" style="290" customWidth="1"/>
    <col min="20" max="20" width="44.5703125" style="284" customWidth="1"/>
    <col min="21" max="21" width="39" style="282" customWidth="1"/>
    <col min="22" max="22" width="5.28515625" style="284" customWidth="1"/>
    <col min="23" max="23" width="0" style="191" hidden="1" customWidth="1"/>
    <col min="24" max="24" width="0" style="147" hidden="1" customWidth="1"/>
    <col min="25" max="16384" width="9.140625" style="147" hidden="1"/>
  </cols>
  <sheetData>
    <row r="1" spans="1:24" s="120" customFormat="1" ht="30.6">
      <c r="B1" s="121"/>
      <c r="C1" s="122" t="s">
        <v>320</v>
      </c>
      <c r="D1" s="123" t="s">
        <v>321</v>
      </c>
      <c r="E1" s="124" t="s">
        <v>322</v>
      </c>
      <c r="F1" s="123" t="s">
        <v>323</v>
      </c>
      <c r="G1" s="125" t="s">
        <v>1345</v>
      </c>
      <c r="H1" s="588" t="s">
        <v>1346</v>
      </c>
      <c r="I1" s="127" t="s">
        <v>1345</v>
      </c>
      <c r="J1" s="603" t="s">
        <v>1347</v>
      </c>
      <c r="K1" s="129" t="s">
        <v>1348</v>
      </c>
      <c r="L1" s="126" t="s">
        <v>1349</v>
      </c>
      <c r="M1" s="130" t="s">
        <v>1345</v>
      </c>
      <c r="N1" s="126" t="s">
        <v>1346</v>
      </c>
      <c r="O1" s="129" t="s">
        <v>1350</v>
      </c>
      <c r="P1" s="126" t="s">
        <v>1345</v>
      </c>
      <c r="Q1" s="614" t="s">
        <v>1351</v>
      </c>
      <c r="R1" s="125" t="s">
        <v>1346</v>
      </c>
      <c r="S1" s="129" t="s">
        <v>1352</v>
      </c>
      <c r="T1" s="126" t="s">
        <v>1353</v>
      </c>
      <c r="U1" s="130"/>
      <c r="V1" s="128" t="s">
        <v>323</v>
      </c>
    </row>
    <row r="2" spans="1:24" s="131" customFormat="1">
      <c r="A2" s="131" t="s">
        <v>161</v>
      </c>
      <c r="B2" s="132"/>
      <c r="C2" s="133"/>
      <c r="D2" s="134"/>
      <c r="E2" s="135"/>
      <c r="F2" s="134"/>
      <c r="G2" s="136" t="s">
        <v>1354</v>
      </c>
      <c r="H2" s="589" t="s">
        <v>1355</v>
      </c>
      <c r="I2" s="138" t="s">
        <v>1356</v>
      </c>
      <c r="J2" s="139" t="s">
        <v>1357</v>
      </c>
      <c r="K2" s="136" t="s">
        <v>1358</v>
      </c>
      <c r="L2" s="137" t="s">
        <v>1359</v>
      </c>
      <c r="M2" s="140" t="s">
        <v>769</v>
      </c>
      <c r="N2" s="137" t="s">
        <v>113</v>
      </c>
      <c r="O2" s="136" t="s">
        <v>1360</v>
      </c>
      <c r="P2" s="137" t="s">
        <v>1361</v>
      </c>
      <c r="Q2" s="140" t="s">
        <v>1362</v>
      </c>
      <c r="R2" s="140" t="s">
        <v>1363</v>
      </c>
      <c r="S2" s="129" t="s">
        <v>1364</v>
      </c>
      <c r="T2" s="126" t="s">
        <v>71</v>
      </c>
      <c r="U2" s="140" t="s">
        <v>726</v>
      </c>
      <c r="V2" s="139"/>
    </row>
    <row r="3" spans="1:24" s="139" customFormat="1">
      <c r="B3" s="141" t="s">
        <v>352</v>
      </c>
      <c r="C3" s="142"/>
      <c r="D3" s="143"/>
      <c r="E3" s="144"/>
      <c r="F3" s="143"/>
      <c r="G3" s="145" t="s">
        <v>1365</v>
      </c>
      <c r="H3" s="589" t="s">
        <v>1366</v>
      </c>
      <c r="I3" s="146"/>
      <c r="K3" s="136"/>
      <c r="L3" s="137"/>
      <c r="M3" s="140"/>
      <c r="N3" s="137" t="s">
        <v>53</v>
      </c>
      <c r="O3" s="136"/>
      <c r="P3" s="137"/>
      <c r="Q3" s="140" t="s">
        <v>1367</v>
      </c>
      <c r="R3" s="140" t="s">
        <v>1368</v>
      </c>
      <c r="S3" s="129"/>
      <c r="T3" s="126"/>
      <c r="U3" s="140"/>
    </row>
    <row r="4" spans="1:24" s="139" customFormat="1">
      <c r="B4" s="141" t="s">
        <v>369</v>
      </c>
      <c r="C4" s="142"/>
      <c r="D4" s="143"/>
      <c r="E4" s="144"/>
      <c r="F4" s="143"/>
      <c r="G4" s="145"/>
      <c r="H4" s="589" t="s">
        <v>1369</v>
      </c>
      <c r="I4" s="146"/>
      <c r="K4" s="136"/>
      <c r="L4" s="137"/>
      <c r="M4" s="140"/>
      <c r="O4" s="136"/>
      <c r="P4" s="137"/>
      <c r="Q4" s="140" t="s">
        <v>1370</v>
      </c>
      <c r="R4" s="140" t="s">
        <v>1371</v>
      </c>
      <c r="S4" s="129"/>
      <c r="T4" s="126"/>
      <c r="U4" s="140"/>
    </row>
    <row r="5" spans="1:24" s="139" customFormat="1">
      <c r="B5" s="141" t="s">
        <v>385</v>
      </c>
      <c r="C5" s="142"/>
      <c r="D5" s="143"/>
      <c r="E5" s="144"/>
      <c r="F5" s="143"/>
      <c r="G5" s="145"/>
      <c r="H5" s="553" t="s">
        <v>1372</v>
      </c>
      <c r="I5" s="146"/>
      <c r="K5" s="136"/>
      <c r="L5" s="137"/>
      <c r="M5" s="140"/>
      <c r="O5" s="136"/>
      <c r="P5" s="137"/>
      <c r="Q5" s="515" t="s">
        <v>1373</v>
      </c>
      <c r="R5" s="515" t="s">
        <v>1374</v>
      </c>
      <c r="S5" s="129"/>
      <c r="T5" s="126"/>
      <c r="U5" s="140"/>
    </row>
    <row r="6" spans="1:24">
      <c r="A6" s="317"/>
      <c r="B6" s="318" t="s">
        <v>163</v>
      </c>
      <c r="C6" s="319"/>
      <c r="D6" s="320"/>
      <c r="E6" s="320"/>
      <c r="F6" s="320"/>
      <c r="G6" s="321"/>
      <c r="H6" s="590">
        <v>46038</v>
      </c>
      <c r="I6" s="323"/>
      <c r="J6" s="317"/>
      <c r="K6" s="324"/>
      <c r="L6" s="322"/>
      <c r="M6" s="325"/>
      <c r="N6" s="317"/>
      <c r="O6" s="324"/>
      <c r="P6" s="322"/>
      <c r="Q6" s="325">
        <v>46041</v>
      </c>
      <c r="R6" s="325">
        <v>46041</v>
      </c>
      <c r="S6" s="326"/>
      <c r="T6" s="327"/>
      <c r="U6" s="325"/>
      <c r="V6" s="317"/>
      <c r="W6" s="147"/>
    </row>
    <row r="7" spans="1:24">
      <c r="A7" s="147"/>
      <c r="B7" s="141" t="s">
        <v>402</v>
      </c>
      <c r="C7" s="142"/>
      <c r="D7" s="143"/>
      <c r="E7" s="144"/>
      <c r="F7" s="143"/>
      <c r="G7" s="145"/>
      <c r="H7" s="148"/>
      <c r="I7" s="146"/>
      <c r="J7" s="147"/>
      <c r="K7" s="136"/>
      <c r="L7" s="148"/>
      <c r="M7" s="140"/>
      <c r="N7" s="147"/>
      <c r="O7" s="136"/>
      <c r="P7" s="148"/>
      <c r="Q7" s="140"/>
      <c r="R7" s="147"/>
      <c r="S7" s="129"/>
      <c r="T7" s="126"/>
      <c r="U7" s="140"/>
      <c r="V7" s="147"/>
      <c r="W7" s="147"/>
    </row>
    <row r="8" spans="1:24">
      <c r="A8" s="147"/>
      <c r="B8" s="141" t="s">
        <v>403</v>
      </c>
      <c r="C8" s="149"/>
      <c r="D8" s="143"/>
      <c r="E8" s="144"/>
      <c r="F8" s="143"/>
      <c r="G8" s="145"/>
      <c r="H8" s="148"/>
      <c r="I8" s="146"/>
      <c r="J8" s="147"/>
      <c r="K8" s="136"/>
      <c r="L8" s="148"/>
      <c r="M8" s="140"/>
      <c r="N8" s="147"/>
      <c r="O8" s="136"/>
      <c r="P8" s="148"/>
      <c r="Q8" s="140"/>
      <c r="R8" s="147"/>
      <c r="S8" s="129"/>
      <c r="T8" s="126"/>
      <c r="U8" s="140"/>
      <c r="V8" s="147"/>
      <c r="W8" s="147"/>
    </row>
    <row r="9" spans="1:24" s="155" customFormat="1">
      <c r="A9" s="150" t="s">
        <v>404</v>
      </c>
      <c r="B9" s="151" t="s">
        <v>405</v>
      </c>
      <c r="C9" s="152"/>
      <c r="D9" s="153"/>
      <c r="E9" s="195">
        <f>SUM(E11:E399)</f>
        <v>2008369</v>
      </c>
      <c r="F9" s="153" t="s">
        <v>406</v>
      </c>
      <c r="G9" s="618">
        <f>SUM(G11:G399)</f>
        <v>1538146</v>
      </c>
      <c r="H9" s="617">
        <f>H155</f>
        <v>73458</v>
      </c>
      <c r="I9" s="146">
        <f>SUM(I11:I399)</f>
        <v>0</v>
      </c>
      <c r="K9" s="136">
        <f>SUM(K11:K399)</f>
        <v>1497642</v>
      </c>
      <c r="L9" s="154"/>
      <c r="M9" s="140">
        <f>SUM(M11:M399)</f>
        <v>1062400</v>
      </c>
      <c r="O9" s="136">
        <f>SUM(O11:O399)</f>
        <v>17370</v>
      </c>
      <c r="P9" s="154"/>
      <c r="Q9" s="140">
        <f>SUM(Q11:Q399)</f>
        <v>414315</v>
      </c>
      <c r="S9" s="129">
        <f>SUM(S11:S399)</f>
        <v>0</v>
      </c>
      <c r="T9" s="638">
        <v>146765</v>
      </c>
      <c r="U9" s="140">
        <f>SUM(U11:U399)</f>
        <v>0</v>
      </c>
      <c r="W9" s="196" t="str">
        <f>IF(X9="**","ERROR","")</f>
        <v/>
      </c>
      <c r="X9" s="196" t="str">
        <f>CONCATENATE(F9,H9,J9,L9,N9,P9,R9,T9,V9)</f>
        <v>*73458146765</v>
      </c>
    </row>
    <row r="10" spans="1:24" s="171" customFormat="1" ht="16.149999999999999" thickBot="1">
      <c r="A10" s="188">
        <v>1</v>
      </c>
      <c r="B10" s="189"/>
      <c r="C10" s="158"/>
      <c r="D10" s="158"/>
      <c r="E10" s="159">
        <v>100</v>
      </c>
      <c r="F10" s="158"/>
      <c r="G10" s="159"/>
      <c r="H10" s="158"/>
      <c r="I10" s="159"/>
      <c r="J10" s="158"/>
      <c r="K10" s="159"/>
      <c r="L10" s="158"/>
      <c r="M10" s="159"/>
      <c r="N10" s="158"/>
      <c r="O10" s="159"/>
      <c r="P10" s="158"/>
      <c r="Q10" s="159"/>
      <c r="R10" s="158"/>
      <c r="S10" s="159"/>
      <c r="T10" s="158"/>
      <c r="U10" s="159"/>
      <c r="V10" s="158"/>
    </row>
    <row r="11" spans="1:24">
      <c r="A11" s="161">
        <v>1</v>
      </c>
      <c r="B11" s="162" t="s">
        <v>1375</v>
      </c>
      <c r="C11" s="163"/>
      <c r="D11" s="164"/>
      <c r="E11" s="165">
        <v>250000</v>
      </c>
      <c r="F11" s="199" t="str">
        <f>IF($F$9="*",IF(E11&gt;0,"*",""),"")</f>
        <v>*</v>
      </c>
      <c r="G11" s="166"/>
      <c r="H11" s="200" t="str">
        <f>IF($H$9="*",IF(G11&gt;0,"*",""),"")</f>
        <v/>
      </c>
      <c r="I11" s="167"/>
      <c r="J11" s="201" t="str">
        <f>IF($J$9="*",IF(I11&gt;0,"*",""),"")</f>
        <v/>
      </c>
      <c r="K11" s="168"/>
      <c r="L11" s="200" t="str">
        <f>IF($L$9="*",IF(K11&gt;0,"*",""),"")</f>
        <v/>
      </c>
      <c r="M11" s="169"/>
      <c r="N11" s="201" t="str">
        <f>IF($N$9="*",IF(M11&gt;0,"*",""),"")</f>
        <v/>
      </c>
      <c r="O11" s="168"/>
      <c r="P11" s="200" t="str">
        <f>IF($P$9="*",IF(O11&gt;0,"*",""),"")</f>
        <v/>
      </c>
      <c r="Q11" s="169"/>
      <c r="R11" s="201" t="str">
        <f>IF($R$9="*",IF(Q11&gt;0,"*",""),"")</f>
        <v/>
      </c>
      <c r="S11" s="129"/>
      <c r="T11" s="202" t="str">
        <f>IF($T$9="*",IF(S11&gt;0,"*",""),"")</f>
        <v/>
      </c>
      <c r="U11" s="169"/>
      <c r="V11" s="201" t="str">
        <f>IF($V$9="*",IF(U11&gt;0,"*",""),"")</f>
        <v/>
      </c>
      <c r="W11" s="147"/>
    </row>
    <row r="12" spans="1:24" hidden="1">
      <c r="A12" s="161"/>
      <c r="B12" s="173" t="s">
        <v>1376</v>
      </c>
      <c r="C12" s="174"/>
      <c r="D12" s="175"/>
      <c r="E12" s="165"/>
      <c r="F12" s="199" t="str">
        <f>IF($F$9="*",IF(E12&gt;0,"*",""),"")</f>
        <v/>
      </c>
      <c r="G12" s="166"/>
      <c r="H12" s="200" t="str">
        <f t="shared" ref="H12:H75" si="0">IF($H$9="*",IF(G12&gt;0,"*",""),"")</f>
        <v/>
      </c>
      <c r="I12" s="167"/>
      <c r="J12" s="201" t="str">
        <f t="shared" ref="J12:J75" si="1">IF($J$9="*",IF(I12&gt;0,"*",""),"")</f>
        <v/>
      </c>
      <c r="K12" s="136"/>
      <c r="L12" s="200" t="str">
        <f t="shared" ref="L12:L75" si="2">IF($L$9="*",IF(K12&gt;0,"*",""),"")</f>
        <v/>
      </c>
      <c r="M12" s="140"/>
      <c r="N12" s="201" t="str">
        <f t="shared" ref="N12:N75" si="3">IF($N$9="*",IF(M12&gt;0,"*",""),"")</f>
        <v/>
      </c>
      <c r="O12" s="136"/>
      <c r="P12" s="200" t="str">
        <f t="shared" ref="P12:P75" si="4">IF($P$9="*",IF(O12&gt;0,"*",""),"")</f>
        <v/>
      </c>
      <c r="Q12" s="140"/>
      <c r="R12" s="201" t="str">
        <f t="shared" ref="R12:R75" si="5">IF($R$9="*",IF(Q12&gt;0,"*",""),"")</f>
        <v/>
      </c>
      <c r="S12" s="129"/>
      <c r="T12" s="202" t="str">
        <f t="shared" ref="T12:T75" si="6">IF($T$9="*",IF(S12&gt;0,"*",""),"")</f>
        <v/>
      </c>
      <c r="U12" s="140"/>
      <c r="V12" s="201" t="str">
        <f t="shared" ref="V12:V75" si="7">IF($V$9="*",IF(U12&gt;0,"*",""),"")</f>
        <v/>
      </c>
      <c r="W12" s="147"/>
    </row>
    <row r="13" spans="1:24" hidden="1">
      <c r="A13" s="161"/>
      <c r="B13" s="173" t="s">
        <v>1377</v>
      </c>
      <c r="C13" s="174"/>
      <c r="D13" s="175"/>
      <c r="E13" s="165"/>
      <c r="F13" s="199" t="str">
        <f>IF($F$9="*",IF(E13&gt;0,"*",""),"")</f>
        <v/>
      </c>
      <c r="G13" s="166"/>
      <c r="H13" s="200" t="str">
        <f t="shared" si="0"/>
        <v/>
      </c>
      <c r="I13" s="177"/>
      <c r="J13" s="201" t="str">
        <f t="shared" si="1"/>
        <v/>
      </c>
      <c r="K13" s="136"/>
      <c r="L13" s="200" t="str">
        <f t="shared" si="2"/>
        <v/>
      </c>
      <c r="M13" s="140"/>
      <c r="N13" s="201" t="str">
        <f t="shared" si="3"/>
        <v/>
      </c>
      <c r="O13" s="136"/>
      <c r="P13" s="200" t="str">
        <f t="shared" si="4"/>
        <v/>
      </c>
      <c r="Q13" s="140"/>
      <c r="R13" s="201" t="str">
        <f t="shared" si="5"/>
        <v/>
      </c>
      <c r="S13" s="129"/>
      <c r="T13" s="202" t="str">
        <f t="shared" si="6"/>
        <v/>
      </c>
      <c r="U13" s="140"/>
      <c r="V13" s="201" t="str">
        <f t="shared" si="7"/>
        <v/>
      </c>
      <c r="W13" s="147"/>
    </row>
    <row r="14" spans="1:24" hidden="1">
      <c r="A14" s="161"/>
      <c r="B14" s="173" t="s">
        <v>1378</v>
      </c>
      <c r="C14" s="174"/>
      <c r="D14" s="175"/>
      <c r="E14" s="164"/>
      <c r="F14" s="199" t="str">
        <f t="shared" ref="F14:F77" si="8">IF($F$9="*",IF(E14&gt;0,"*",""),"")</f>
        <v/>
      </c>
      <c r="G14" s="176"/>
      <c r="H14" s="200" t="str">
        <f t="shared" si="0"/>
        <v/>
      </c>
      <c r="I14" s="177"/>
      <c r="J14" s="201" t="str">
        <f t="shared" si="1"/>
        <v/>
      </c>
      <c r="K14" s="136"/>
      <c r="L14" s="200" t="str">
        <f t="shared" si="2"/>
        <v/>
      </c>
      <c r="M14" s="140"/>
      <c r="N14" s="201" t="str">
        <f t="shared" si="3"/>
        <v/>
      </c>
      <c r="O14" s="136"/>
      <c r="P14" s="200" t="str">
        <f t="shared" si="4"/>
        <v/>
      </c>
      <c r="Q14" s="140"/>
      <c r="R14" s="201" t="str">
        <f t="shared" si="5"/>
        <v/>
      </c>
      <c r="S14" s="129"/>
      <c r="T14" s="202" t="str">
        <f t="shared" si="6"/>
        <v/>
      </c>
      <c r="U14" s="140"/>
      <c r="V14" s="201" t="str">
        <f t="shared" si="7"/>
        <v/>
      </c>
      <c r="W14" s="147"/>
    </row>
    <row r="15" spans="1:24" hidden="1">
      <c r="A15" s="161"/>
      <c r="B15" s="173" t="s">
        <v>1379</v>
      </c>
      <c r="C15" s="174"/>
      <c r="D15" s="175"/>
      <c r="E15" s="164"/>
      <c r="F15" s="199" t="str">
        <f t="shared" si="8"/>
        <v/>
      </c>
      <c r="G15" s="176"/>
      <c r="H15" s="200" t="str">
        <f t="shared" si="0"/>
        <v/>
      </c>
      <c r="I15" s="177"/>
      <c r="J15" s="201" t="str">
        <f t="shared" si="1"/>
        <v/>
      </c>
      <c r="K15" s="136"/>
      <c r="L15" s="200" t="str">
        <f t="shared" si="2"/>
        <v/>
      </c>
      <c r="M15" s="140"/>
      <c r="N15" s="201" t="str">
        <f t="shared" si="3"/>
        <v/>
      </c>
      <c r="O15" s="136"/>
      <c r="P15" s="200" t="str">
        <f t="shared" si="4"/>
        <v/>
      </c>
      <c r="Q15" s="140"/>
      <c r="R15" s="201" t="str">
        <f t="shared" si="5"/>
        <v/>
      </c>
      <c r="S15" s="129"/>
      <c r="T15" s="202" t="str">
        <f t="shared" si="6"/>
        <v/>
      </c>
      <c r="U15" s="140"/>
      <c r="V15" s="201" t="str">
        <f t="shared" si="7"/>
        <v/>
      </c>
      <c r="W15" s="147"/>
    </row>
    <row r="16" spans="1:24" hidden="1">
      <c r="A16" s="161"/>
      <c r="B16" s="173" t="s">
        <v>1380</v>
      </c>
      <c r="C16" s="174"/>
      <c r="D16" s="175"/>
      <c r="E16" s="164"/>
      <c r="F16" s="199" t="str">
        <f t="shared" si="8"/>
        <v/>
      </c>
      <c r="G16" s="176"/>
      <c r="H16" s="200" t="str">
        <f t="shared" si="0"/>
        <v/>
      </c>
      <c r="I16" s="177"/>
      <c r="J16" s="201" t="str">
        <f t="shared" si="1"/>
        <v/>
      </c>
      <c r="K16" s="136"/>
      <c r="L16" s="200" t="str">
        <f t="shared" si="2"/>
        <v/>
      </c>
      <c r="M16" s="140"/>
      <c r="N16" s="201" t="str">
        <f t="shared" si="3"/>
        <v/>
      </c>
      <c r="O16" s="136"/>
      <c r="P16" s="200" t="str">
        <f t="shared" si="4"/>
        <v/>
      </c>
      <c r="Q16" s="140"/>
      <c r="R16" s="201" t="str">
        <f t="shared" si="5"/>
        <v/>
      </c>
      <c r="S16" s="129"/>
      <c r="T16" s="202" t="str">
        <f t="shared" si="6"/>
        <v/>
      </c>
      <c r="U16" s="140"/>
      <c r="V16" s="201" t="str">
        <f t="shared" si="7"/>
        <v/>
      </c>
      <c r="W16" s="147"/>
    </row>
    <row r="17" spans="1:22" s="147" customFormat="1" hidden="1">
      <c r="A17" s="161"/>
      <c r="B17" s="173" t="s">
        <v>1381</v>
      </c>
      <c r="C17" s="174"/>
      <c r="D17" s="175"/>
      <c r="E17" s="164"/>
      <c r="F17" s="199" t="str">
        <f t="shared" si="8"/>
        <v/>
      </c>
      <c r="G17" s="176"/>
      <c r="H17" s="200" t="str">
        <f t="shared" si="0"/>
        <v/>
      </c>
      <c r="I17" s="177"/>
      <c r="J17" s="201" t="str">
        <f t="shared" si="1"/>
        <v/>
      </c>
      <c r="K17" s="136"/>
      <c r="L17" s="200" t="str">
        <f t="shared" si="2"/>
        <v/>
      </c>
      <c r="M17" s="140"/>
      <c r="N17" s="201" t="str">
        <f t="shared" si="3"/>
        <v/>
      </c>
      <c r="O17" s="136"/>
      <c r="P17" s="200" t="str">
        <f t="shared" si="4"/>
        <v/>
      </c>
      <c r="Q17" s="140"/>
      <c r="R17" s="201" t="str">
        <f t="shared" si="5"/>
        <v/>
      </c>
      <c r="S17" s="129"/>
      <c r="T17" s="202" t="str">
        <f t="shared" si="6"/>
        <v/>
      </c>
      <c r="U17" s="140"/>
      <c r="V17" s="201" t="str">
        <f t="shared" si="7"/>
        <v/>
      </c>
    </row>
    <row r="18" spans="1:22" s="147" customFormat="1" hidden="1">
      <c r="A18" s="161"/>
      <c r="B18" s="173" t="s">
        <v>1382</v>
      </c>
      <c r="C18" s="174"/>
      <c r="D18" s="175"/>
      <c r="E18" s="164"/>
      <c r="F18" s="199" t="str">
        <f t="shared" si="8"/>
        <v/>
      </c>
      <c r="G18" s="176"/>
      <c r="H18" s="200" t="str">
        <f t="shared" si="0"/>
        <v/>
      </c>
      <c r="I18" s="177"/>
      <c r="J18" s="201" t="str">
        <f t="shared" si="1"/>
        <v/>
      </c>
      <c r="K18" s="136"/>
      <c r="L18" s="200" t="str">
        <f t="shared" si="2"/>
        <v/>
      </c>
      <c r="M18" s="140"/>
      <c r="N18" s="201" t="str">
        <f t="shared" si="3"/>
        <v/>
      </c>
      <c r="O18" s="136"/>
      <c r="P18" s="200" t="str">
        <f t="shared" si="4"/>
        <v/>
      </c>
      <c r="Q18" s="140"/>
      <c r="R18" s="201" t="str">
        <f t="shared" si="5"/>
        <v/>
      </c>
      <c r="S18" s="129"/>
      <c r="T18" s="202" t="str">
        <f t="shared" si="6"/>
        <v/>
      </c>
      <c r="U18" s="140"/>
      <c r="V18" s="201" t="str">
        <f t="shared" si="7"/>
        <v/>
      </c>
    </row>
    <row r="19" spans="1:22" s="147" customFormat="1" hidden="1">
      <c r="A19" s="161"/>
      <c r="B19" s="173" t="s">
        <v>1383</v>
      </c>
      <c r="C19" s="174"/>
      <c r="D19" s="175"/>
      <c r="E19" s="164"/>
      <c r="F19" s="199" t="str">
        <f t="shared" si="8"/>
        <v/>
      </c>
      <c r="G19" s="176"/>
      <c r="H19" s="200" t="str">
        <f t="shared" si="0"/>
        <v/>
      </c>
      <c r="I19" s="177"/>
      <c r="J19" s="201" t="str">
        <f t="shared" si="1"/>
        <v/>
      </c>
      <c r="K19" s="136"/>
      <c r="L19" s="200" t="str">
        <f t="shared" si="2"/>
        <v/>
      </c>
      <c r="M19" s="140"/>
      <c r="N19" s="201" t="str">
        <f t="shared" si="3"/>
        <v/>
      </c>
      <c r="O19" s="136"/>
      <c r="P19" s="200" t="str">
        <f t="shared" si="4"/>
        <v/>
      </c>
      <c r="Q19" s="140"/>
      <c r="R19" s="201" t="str">
        <f t="shared" si="5"/>
        <v/>
      </c>
      <c r="S19" s="129"/>
      <c r="T19" s="202" t="str">
        <f t="shared" si="6"/>
        <v/>
      </c>
      <c r="U19" s="140"/>
      <c r="V19" s="201" t="str">
        <f t="shared" si="7"/>
        <v/>
      </c>
    </row>
    <row r="20" spans="1:22" s="147" customFormat="1" hidden="1">
      <c r="A20" s="161"/>
      <c r="B20" s="173" t="s">
        <v>1384</v>
      </c>
      <c r="C20" s="174"/>
      <c r="D20" s="175"/>
      <c r="E20" s="164"/>
      <c r="F20" s="199" t="str">
        <f t="shared" si="8"/>
        <v/>
      </c>
      <c r="G20" s="176"/>
      <c r="H20" s="200" t="str">
        <f t="shared" si="0"/>
        <v/>
      </c>
      <c r="I20" s="177"/>
      <c r="J20" s="201" t="str">
        <f t="shared" si="1"/>
        <v/>
      </c>
      <c r="K20" s="136"/>
      <c r="L20" s="200" t="str">
        <f t="shared" si="2"/>
        <v/>
      </c>
      <c r="M20" s="140"/>
      <c r="N20" s="201" t="str">
        <f t="shared" si="3"/>
        <v/>
      </c>
      <c r="O20" s="136"/>
      <c r="P20" s="200" t="str">
        <f t="shared" si="4"/>
        <v/>
      </c>
      <c r="Q20" s="140"/>
      <c r="R20" s="201" t="str">
        <f t="shared" si="5"/>
        <v/>
      </c>
      <c r="S20" s="129"/>
      <c r="T20" s="202" t="str">
        <f t="shared" si="6"/>
        <v/>
      </c>
      <c r="U20" s="140"/>
      <c r="V20" s="201" t="str">
        <f t="shared" si="7"/>
        <v/>
      </c>
    </row>
    <row r="21" spans="1:22" s="147" customFormat="1" hidden="1">
      <c r="A21" s="161"/>
      <c r="B21" s="173" t="s">
        <v>1385</v>
      </c>
      <c r="C21" s="174"/>
      <c r="D21" s="175"/>
      <c r="E21" s="164"/>
      <c r="F21" s="199" t="str">
        <f t="shared" si="8"/>
        <v/>
      </c>
      <c r="G21" s="176"/>
      <c r="H21" s="200" t="str">
        <f t="shared" si="0"/>
        <v/>
      </c>
      <c r="I21" s="177"/>
      <c r="J21" s="201" t="str">
        <f t="shared" si="1"/>
        <v/>
      </c>
      <c r="K21" s="136"/>
      <c r="L21" s="200" t="str">
        <f t="shared" si="2"/>
        <v/>
      </c>
      <c r="M21" s="140"/>
      <c r="N21" s="201" t="str">
        <f t="shared" si="3"/>
        <v/>
      </c>
      <c r="O21" s="136"/>
      <c r="P21" s="200" t="str">
        <f t="shared" si="4"/>
        <v/>
      </c>
      <c r="Q21" s="140"/>
      <c r="R21" s="201" t="str">
        <f t="shared" si="5"/>
        <v/>
      </c>
      <c r="S21" s="129"/>
      <c r="T21" s="202" t="str">
        <f t="shared" si="6"/>
        <v/>
      </c>
      <c r="U21" s="140"/>
      <c r="V21" s="201" t="str">
        <f t="shared" si="7"/>
        <v/>
      </c>
    </row>
    <row r="22" spans="1:22" s="147" customFormat="1" hidden="1">
      <c r="A22" s="161"/>
      <c r="B22" s="173" t="s">
        <v>1386</v>
      </c>
      <c r="C22" s="174"/>
      <c r="D22" s="175"/>
      <c r="E22" s="164"/>
      <c r="F22" s="199" t="str">
        <f t="shared" si="8"/>
        <v/>
      </c>
      <c r="G22" s="176"/>
      <c r="H22" s="200" t="str">
        <f t="shared" si="0"/>
        <v/>
      </c>
      <c r="I22" s="177"/>
      <c r="J22" s="201" t="str">
        <f t="shared" si="1"/>
        <v/>
      </c>
      <c r="K22" s="136"/>
      <c r="L22" s="200" t="str">
        <f t="shared" si="2"/>
        <v/>
      </c>
      <c r="M22" s="140"/>
      <c r="N22" s="201" t="str">
        <f t="shared" si="3"/>
        <v/>
      </c>
      <c r="O22" s="136"/>
      <c r="P22" s="200" t="str">
        <f t="shared" si="4"/>
        <v/>
      </c>
      <c r="Q22" s="140"/>
      <c r="R22" s="201" t="str">
        <f t="shared" si="5"/>
        <v/>
      </c>
      <c r="S22" s="129"/>
      <c r="T22" s="202" t="str">
        <f t="shared" si="6"/>
        <v/>
      </c>
      <c r="U22" s="140"/>
      <c r="V22" s="201" t="str">
        <f t="shared" si="7"/>
        <v/>
      </c>
    </row>
    <row r="23" spans="1:22" s="147" customFormat="1" hidden="1">
      <c r="A23" s="161"/>
      <c r="B23" s="173" t="s">
        <v>1387</v>
      </c>
      <c r="C23" s="174"/>
      <c r="D23" s="175"/>
      <c r="E23" s="164"/>
      <c r="F23" s="199" t="str">
        <f t="shared" si="8"/>
        <v/>
      </c>
      <c r="G23" s="176"/>
      <c r="H23" s="200" t="str">
        <f t="shared" si="0"/>
        <v/>
      </c>
      <c r="I23" s="177"/>
      <c r="J23" s="201" t="str">
        <f t="shared" si="1"/>
        <v/>
      </c>
      <c r="K23" s="136"/>
      <c r="L23" s="200" t="str">
        <f t="shared" si="2"/>
        <v/>
      </c>
      <c r="M23" s="140"/>
      <c r="N23" s="201" t="str">
        <f t="shared" si="3"/>
        <v/>
      </c>
      <c r="O23" s="136"/>
      <c r="P23" s="200" t="str">
        <f t="shared" si="4"/>
        <v/>
      </c>
      <c r="Q23" s="140"/>
      <c r="R23" s="201" t="str">
        <f t="shared" si="5"/>
        <v/>
      </c>
      <c r="S23" s="129"/>
      <c r="T23" s="202" t="str">
        <f t="shared" si="6"/>
        <v/>
      </c>
      <c r="U23" s="140"/>
      <c r="V23" s="201" t="str">
        <f t="shared" si="7"/>
        <v/>
      </c>
    </row>
    <row r="24" spans="1:22" s="147" customFormat="1" hidden="1">
      <c r="A24" s="161"/>
      <c r="B24" s="173" t="s">
        <v>1388</v>
      </c>
      <c r="C24" s="174"/>
      <c r="D24" s="175"/>
      <c r="E24" s="164"/>
      <c r="F24" s="199" t="str">
        <f t="shared" si="8"/>
        <v/>
      </c>
      <c r="G24" s="176"/>
      <c r="H24" s="200" t="str">
        <f t="shared" si="0"/>
        <v/>
      </c>
      <c r="I24" s="177"/>
      <c r="J24" s="201" t="str">
        <f t="shared" si="1"/>
        <v/>
      </c>
      <c r="K24" s="136"/>
      <c r="L24" s="200" t="str">
        <f t="shared" si="2"/>
        <v/>
      </c>
      <c r="M24" s="140"/>
      <c r="N24" s="201" t="str">
        <f t="shared" si="3"/>
        <v/>
      </c>
      <c r="O24" s="136"/>
      <c r="P24" s="200" t="str">
        <f t="shared" si="4"/>
        <v/>
      </c>
      <c r="Q24" s="140"/>
      <c r="R24" s="201" t="str">
        <f t="shared" si="5"/>
        <v/>
      </c>
      <c r="S24" s="129"/>
      <c r="T24" s="202" t="str">
        <f t="shared" si="6"/>
        <v/>
      </c>
      <c r="U24" s="140"/>
      <c r="V24" s="201" t="str">
        <f t="shared" si="7"/>
        <v/>
      </c>
    </row>
    <row r="25" spans="1:22" s="147" customFormat="1" hidden="1">
      <c r="A25" s="161"/>
      <c r="B25" s="173" t="s">
        <v>1389</v>
      </c>
      <c r="C25" s="174"/>
      <c r="D25" s="175"/>
      <c r="E25" s="164"/>
      <c r="F25" s="199" t="str">
        <f t="shared" si="8"/>
        <v/>
      </c>
      <c r="G25" s="176"/>
      <c r="H25" s="200" t="str">
        <f t="shared" si="0"/>
        <v/>
      </c>
      <c r="I25" s="177"/>
      <c r="J25" s="201" t="str">
        <f t="shared" si="1"/>
        <v/>
      </c>
      <c r="K25" s="136"/>
      <c r="L25" s="200" t="str">
        <f t="shared" si="2"/>
        <v/>
      </c>
      <c r="M25" s="140"/>
      <c r="N25" s="201" t="str">
        <f t="shared" si="3"/>
        <v/>
      </c>
      <c r="O25" s="136"/>
      <c r="P25" s="200" t="str">
        <f t="shared" si="4"/>
        <v/>
      </c>
      <c r="Q25" s="140"/>
      <c r="R25" s="201" t="str">
        <f t="shared" si="5"/>
        <v/>
      </c>
      <c r="S25" s="129"/>
      <c r="T25" s="202" t="str">
        <f t="shared" si="6"/>
        <v/>
      </c>
      <c r="U25" s="140"/>
      <c r="V25" s="201" t="str">
        <f t="shared" si="7"/>
        <v/>
      </c>
    </row>
    <row r="26" spans="1:22" s="147" customFormat="1" hidden="1">
      <c r="A26" s="161"/>
      <c r="B26" s="173" t="s">
        <v>1390</v>
      </c>
      <c r="C26" s="174"/>
      <c r="D26" s="175"/>
      <c r="E26" s="164"/>
      <c r="F26" s="199" t="str">
        <f t="shared" si="8"/>
        <v/>
      </c>
      <c r="G26" s="176"/>
      <c r="H26" s="200" t="str">
        <f t="shared" si="0"/>
        <v/>
      </c>
      <c r="I26" s="177"/>
      <c r="J26" s="201" t="str">
        <f t="shared" si="1"/>
        <v/>
      </c>
      <c r="K26" s="136"/>
      <c r="L26" s="200" t="str">
        <f t="shared" si="2"/>
        <v/>
      </c>
      <c r="M26" s="140"/>
      <c r="N26" s="201" t="str">
        <f t="shared" si="3"/>
        <v/>
      </c>
      <c r="O26" s="136"/>
      <c r="P26" s="200" t="str">
        <f t="shared" si="4"/>
        <v/>
      </c>
      <c r="Q26" s="140"/>
      <c r="R26" s="201" t="str">
        <f t="shared" si="5"/>
        <v/>
      </c>
      <c r="S26" s="129"/>
      <c r="T26" s="202" t="str">
        <f t="shared" si="6"/>
        <v/>
      </c>
      <c r="U26" s="140"/>
      <c r="V26" s="201" t="str">
        <f t="shared" si="7"/>
        <v/>
      </c>
    </row>
    <row r="27" spans="1:22" s="147" customFormat="1" hidden="1">
      <c r="A27" s="161"/>
      <c r="B27" s="173" t="s">
        <v>1391</v>
      </c>
      <c r="C27" s="174"/>
      <c r="D27" s="175"/>
      <c r="E27" s="164"/>
      <c r="F27" s="199" t="str">
        <f t="shared" si="8"/>
        <v/>
      </c>
      <c r="G27" s="176"/>
      <c r="H27" s="200" t="str">
        <f t="shared" si="0"/>
        <v/>
      </c>
      <c r="I27" s="177"/>
      <c r="J27" s="201" t="str">
        <f t="shared" si="1"/>
        <v/>
      </c>
      <c r="K27" s="136"/>
      <c r="L27" s="200" t="str">
        <f t="shared" si="2"/>
        <v/>
      </c>
      <c r="M27" s="140"/>
      <c r="N27" s="201" t="str">
        <f t="shared" si="3"/>
        <v/>
      </c>
      <c r="O27" s="136"/>
      <c r="P27" s="200" t="str">
        <f t="shared" si="4"/>
        <v/>
      </c>
      <c r="Q27" s="140"/>
      <c r="R27" s="201" t="str">
        <f t="shared" si="5"/>
        <v/>
      </c>
      <c r="S27" s="129"/>
      <c r="T27" s="202" t="str">
        <f t="shared" si="6"/>
        <v/>
      </c>
      <c r="U27" s="140"/>
      <c r="V27" s="201" t="str">
        <f t="shared" si="7"/>
        <v/>
      </c>
    </row>
    <row r="28" spans="1:22" s="147" customFormat="1" hidden="1">
      <c r="A28" s="161"/>
      <c r="B28" s="173" t="s">
        <v>1392</v>
      </c>
      <c r="C28" s="174"/>
      <c r="D28" s="175"/>
      <c r="E28" s="164"/>
      <c r="F28" s="199" t="str">
        <f t="shared" si="8"/>
        <v/>
      </c>
      <c r="G28" s="176"/>
      <c r="H28" s="200" t="str">
        <f t="shared" si="0"/>
        <v/>
      </c>
      <c r="I28" s="177"/>
      <c r="J28" s="201" t="str">
        <f t="shared" si="1"/>
        <v/>
      </c>
      <c r="K28" s="136"/>
      <c r="L28" s="200" t="str">
        <f t="shared" si="2"/>
        <v/>
      </c>
      <c r="M28" s="140"/>
      <c r="N28" s="201" t="str">
        <f t="shared" si="3"/>
        <v/>
      </c>
      <c r="O28" s="136"/>
      <c r="P28" s="200" t="str">
        <f t="shared" si="4"/>
        <v/>
      </c>
      <c r="Q28" s="140"/>
      <c r="R28" s="201" t="str">
        <f t="shared" si="5"/>
        <v/>
      </c>
      <c r="S28" s="129"/>
      <c r="T28" s="202" t="str">
        <f t="shared" si="6"/>
        <v/>
      </c>
      <c r="U28" s="140"/>
      <c r="V28" s="201" t="str">
        <f t="shared" si="7"/>
        <v/>
      </c>
    </row>
    <row r="29" spans="1:22" s="147" customFormat="1" hidden="1">
      <c r="A29" s="161"/>
      <c r="B29" s="173" t="s">
        <v>1393</v>
      </c>
      <c r="C29" s="174"/>
      <c r="D29" s="175"/>
      <c r="E29" s="164"/>
      <c r="F29" s="199" t="str">
        <f t="shared" si="8"/>
        <v/>
      </c>
      <c r="G29" s="176"/>
      <c r="H29" s="200" t="str">
        <f t="shared" si="0"/>
        <v/>
      </c>
      <c r="I29" s="177"/>
      <c r="J29" s="201" t="str">
        <f t="shared" si="1"/>
        <v/>
      </c>
      <c r="K29" s="136"/>
      <c r="L29" s="200" t="str">
        <f t="shared" si="2"/>
        <v/>
      </c>
      <c r="M29" s="140"/>
      <c r="N29" s="201" t="str">
        <f t="shared" si="3"/>
        <v/>
      </c>
      <c r="O29" s="136"/>
      <c r="P29" s="200" t="str">
        <f t="shared" si="4"/>
        <v/>
      </c>
      <c r="Q29" s="140"/>
      <c r="R29" s="201" t="str">
        <f t="shared" si="5"/>
        <v/>
      </c>
      <c r="S29" s="129"/>
      <c r="T29" s="202" t="str">
        <f t="shared" si="6"/>
        <v/>
      </c>
      <c r="U29" s="140"/>
      <c r="V29" s="201" t="str">
        <f t="shared" si="7"/>
        <v/>
      </c>
    </row>
    <row r="30" spans="1:22" s="147" customFormat="1" hidden="1">
      <c r="A30" s="161"/>
      <c r="B30" s="173" t="s">
        <v>1394</v>
      </c>
      <c r="C30" s="174"/>
      <c r="D30" s="175"/>
      <c r="E30" s="164"/>
      <c r="F30" s="199" t="str">
        <f t="shared" si="8"/>
        <v/>
      </c>
      <c r="G30" s="176"/>
      <c r="H30" s="200" t="str">
        <f t="shared" si="0"/>
        <v/>
      </c>
      <c r="I30" s="177"/>
      <c r="J30" s="201" t="str">
        <f t="shared" si="1"/>
        <v/>
      </c>
      <c r="K30" s="136"/>
      <c r="L30" s="200" t="str">
        <f t="shared" si="2"/>
        <v/>
      </c>
      <c r="M30" s="140"/>
      <c r="N30" s="201" t="str">
        <f t="shared" si="3"/>
        <v/>
      </c>
      <c r="O30" s="136"/>
      <c r="P30" s="200" t="str">
        <f t="shared" si="4"/>
        <v/>
      </c>
      <c r="Q30" s="140"/>
      <c r="R30" s="201" t="str">
        <f t="shared" si="5"/>
        <v/>
      </c>
      <c r="S30" s="129"/>
      <c r="T30" s="202" t="str">
        <f t="shared" si="6"/>
        <v/>
      </c>
      <c r="U30" s="140"/>
      <c r="V30" s="201" t="str">
        <f t="shared" si="7"/>
        <v/>
      </c>
    </row>
    <row r="31" spans="1:22" s="147" customFormat="1" hidden="1">
      <c r="A31" s="161"/>
      <c r="B31" s="173" t="s">
        <v>1395</v>
      </c>
      <c r="C31" s="174"/>
      <c r="D31" s="175"/>
      <c r="E31" s="164"/>
      <c r="F31" s="199" t="str">
        <f t="shared" si="8"/>
        <v/>
      </c>
      <c r="G31" s="176"/>
      <c r="H31" s="200" t="str">
        <f t="shared" si="0"/>
        <v/>
      </c>
      <c r="I31" s="177"/>
      <c r="J31" s="201" t="str">
        <f t="shared" si="1"/>
        <v/>
      </c>
      <c r="K31" s="136"/>
      <c r="L31" s="200" t="str">
        <f t="shared" si="2"/>
        <v/>
      </c>
      <c r="M31" s="140"/>
      <c r="N31" s="201" t="str">
        <f t="shared" si="3"/>
        <v/>
      </c>
      <c r="O31" s="136"/>
      <c r="P31" s="200" t="str">
        <f t="shared" si="4"/>
        <v/>
      </c>
      <c r="Q31" s="140"/>
      <c r="R31" s="201" t="str">
        <f t="shared" si="5"/>
        <v/>
      </c>
      <c r="S31" s="129"/>
      <c r="T31" s="202" t="str">
        <f t="shared" si="6"/>
        <v/>
      </c>
      <c r="U31" s="140"/>
      <c r="V31" s="201" t="str">
        <f t="shared" si="7"/>
        <v/>
      </c>
    </row>
    <row r="32" spans="1:22" s="147" customFormat="1" hidden="1">
      <c r="A32" s="161"/>
      <c r="B32" s="173" t="s">
        <v>1396</v>
      </c>
      <c r="C32" s="174"/>
      <c r="D32" s="175"/>
      <c r="E32" s="164"/>
      <c r="F32" s="199" t="str">
        <f t="shared" si="8"/>
        <v/>
      </c>
      <c r="G32" s="176"/>
      <c r="H32" s="200" t="str">
        <f t="shared" si="0"/>
        <v/>
      </c>
      <c r="I32" s="177"/>
      <c r="J32" s="201" t="str">
        <f t="shared" si="1"/>
        <v/>
      </c>
      <c r="K32" s="136"/>
      <c r="L32" s="200" t="str">
        <f t="shared" si="2"/>
        <v/>
      </c>
      <c r="M32" s="140"/>
      <c r="N32" s="201" t="str">
        <f t="shared" si="3"/>
        <v/>
      </c>
      <c r="O32" s="136"/>
      <c r="P32" s="200" t="str">
        <f t="shared" si="4"/>
        <v/>
      </c>
      <c r="Q32" s="140"/>
      <c r="R32" s="201" t="str">
        <f t="shared" si="5"/>
        <v/>
      </c>
      <c r="S32" s="129"/>
      <c r="T32" s="202" t="str">
        <f t="shared" si="6"/>
        <v/>
      </c>
      <c r="U32" s="140"/>
      <c r="V32" s="201" t="str">
        <f t="shared" si="7"/>
        <v/>
      </c>
    </row>
    <row r="33" spans="1:22" s="147" customFormat="1" hidden="1">
      <c r="A33" s="161"/>
      <c r="B33" s="173" t="s">
        <v>1397</v>
      </c>
      <c r="C33" s="174"/>
      <c r="D33" s="175"/>
      <c r="E33" s="164"/>
      <c r="F33" s="199" t="str">
        <f t="shared" si="8"/>
        <v/>
      </c>
      <c r="G33" s="176"/>
      <c r="H33" s="200" t="str">
        <f t="shared" si="0"/>
        <v/>
      </c>
      <c r="I33" s="177"/>
      <c r="J33" s="201" t="str">
        <f t="shared" si="1"/>
        <v/>
      </c>
      <c r="K33" s="136"/>
      <c r="L33" s="200" t="str">
        <f t="shared" si="2"/>
        <v/>
      </c>
      <c r="M33" s="140"/>
      <c r="N33" s="201" t="str">
        <f t="shared" si="3"/>
        <v/>
      </c>
      <c r="O33" s="136"/>
      <c r="P33" s="200" t="str">
        <f t="shared" si="4"/>
        <v/>
      </c>
      <c r="Q33" s="140"/>
      <c r="R33" s="201" t="str">
        <f t="shared" si="5"/>
        <v/>
      </c>
      <c r="S33" s="129"/>
      <c r="T33" s="202" t="str">
        <f t="shared" si="6"/>
        <v/>
      </c>
      <c r="U33" s="140"/>
      <c r="V33" s="201" t="str">
        <f t="shared" si="7"/>
        <v/>
      </c>
    </row>
    <row r="34" spans="1:22" s="147" customFormat="1" hidden="1">
      <c r="A34" s="161"/>
      <c r="B34" s="173" t="s">
        <v>1398</v>
      </c>
      <c r="C34" s="174"/>
      <c r="D34" s="175"/>
      <c r="E34" s="164"/>
      <c r="F34" s="199" t="str">
        <f t="shared" si="8"/>
        <v/>
      </c>
      <c r="G34" s="176"/>
      <c r="H34" s="200" t="str">
        <f t="shared" si="0"/>
        <v/>
      </c>
      <c r="I34" s="177"/>
      <c r="J34" s="201" t="str">
        <f t="shared" si="1"/>
        <v/>
      </c>
      <c r="K34" s="136"/>
      <c r="L34" s="200" t="str">
        <f t="shared" si="2"/>
        <v/>
      </c>
      <c r="M34" s="140"/>
      <c r="N34" s="201" t="str">
        <f t="shared" si="3"/>
        <v/>
      </c>
      <c r="O34" s="136"/>
      <c r="P34" s="200" t="str">
        <f t="shared" si="4"/>
        <v/>
      </c>
      <c r="Q34" s="140"/>
      <c r="R34" s="201" t="str">
        <f t="shared" si="5"/>
        <v/>
      </c>
      <c r="S34" s="129"/>
      <c r="T34" s="202" t="str">
        <f t="shared" si="6"/>
        <v/>
      </c>
      <c r="U34" s="140"/>
      <c r="V34" s="201" t="str">
        <f t="shared" si="7"/>
        <v/>
      </c>
    </row>
    <row r="35" spans="1:22" s="147" customFormat="1" hidden="1">
      <c r="A35" s="161"/>
      <c r="B35" s="173" t="s">
        <v>1399</v>
      </c>
      <c r="C35" s="174"/>
      <c r="D35" s="175"/>
      <c r="E35" s="164"/>
      <c r="F35" s="199" t="str">
        <f t="shared" si="8"/>
        <v/>
      </c>
      <c r="G35" s="176"/>
      <c r="H35" s="200" t="str">
        <f t="shared" si="0"/>
        <v/>
      </c>
      <c r="I35" s="177"/>
      <c r="J35" s="201" t="str">
        <f t="shared" si="1"/>
        <v/>
      </c>
      <c r="K35" s="136"/>
      <c r="L35" s="200" t="str">
        <f t="shared" si="2"/>
        <v/>
      </c>
      <c r="M35" s="140"/>
      <c r="N35" s="201" t="str">
        <f t="shared" si="3"/>
        <v/>
      </c>
      <c r="O35" s="136"/>
      <c r="P35" s="200" t="str">
        <f t="shared" si="4"/>
        <v/>
      </c>
      <c r="Q35" s="140"/>
      <c r="R35" s="201" t="str">
        <f t="shared" si="5"/>
        <v/>
      </c>
      <c r="S35" s="129"/>
      <c r="T35" s="202" t="str">
        <f t="shared" si="6"/>
        <v/>
      </c>
      <c r="U35" s="140"/>
      <c r="V35" s="201" t="str">
        <f t="shared" si="7"/>
        <v/>
      </c>
    </row>
    <row r="36" spans="1:22" s="147" customFormat="1" hidden="1">
      <c r="A36" s="161"/>
      <c r="B36" s="173" t="s">
        <v>1400</v>
      </c>
      <c r="C36" s="174"/>
      <c r="D36" s="175"/>
      <c r="E36" s="164"/>
      <c r="F36" s="199" t="str">
        <f t="shared" si="8"/>
        <v/>
      </c>
      <c r="G36" s="176"/>
      <c r="H36" s="200" t="str">
        <f t="shared" si="0"/>
        <v/>
      </c>
      <c r="I36" s="177"/>
      <c r="J36" s="201" t="str">
        <f t="shared" si="1"/>
        <v/>
      </c>
      <c r="K36" s="136"/>
      <c r="L36" s="200" t="str">
        <f t="shared" si="2"/>
        <v/>
      </c>
      <c r="M36" s="140"/>
      <c r="N36" s="201" t="str">
        <f t="shared" si="3"/>
        <v/>
      </c>
      <c r="O36" s="136"/>
      <c r="P36" s="200" t="str">
        <f t="shared" si="4"/>
        <v/>
      </c>
      <c r="Q36" s="140"/>
      <c r="R36" s="201" t="str">
        <f t="shared" si="5"/>
        <v/>
      </c>
      <c r="S36" s="129"/>
      <c r="T36" s="202" t="str">
        <f t="shared" si="6"/>
        <v/>
      </c>
      <c r="U36" s="140"/>
      <c r="V36" s="201" t="str">
        <f t="shared" si="7"/>
        <v/>
      </c>
    </row>
    <row r="37" spans="1:22" s="147" customFormat="1" hidden="1">
      <c r="A37" s="161"/>
      <c r="B37" s="173" t="s">
        <v>1401</v>
      </c>
      <c r="C37" s="174"/>
      <c r="D37" s="175"/>
      <c r="E37" s="164"/>
      <c r="F37" s="199" t="str">
        <f t="shared" si="8"/>
        <v/>
      </c>
      <c r="G37" s="176"/>
      <c r="H37" s="200" t="str">
        <f t="shared" si="0"/>
        <v/>
      </c>
      <c r="I37" s="177"/>
      <c r="J37" s="201" t="str">
        <f t="shared" si="1"/>
        <v/>
      </c>
      <c r="K37" s="136"/>
      <c r="L37" s="200" t="str">
        <f t="shared" si="2"/>
        <v/>
      </c>
      <c r="M37" s="140"/>
      <c r="N37" s="201" t="str">
        <f t="shared" si="3"/>
        <v/>
      </c>
      <c r="O37" s="136"/>
      <c r="P37" s="200" t="str">
        <f t="shared" si="4"/>
        <v/>
      </c>
      <c r="Q37" s="140"/>
      <c r="R37" s="201" t="str">
        <f t="shared" si="5"/>
        <v/>
      </c>
      <c r="S37" s="129"/>
      <c r="T37" s="202" t="str">
        <f t="shared" si="6"/>
        <v/>
      </c>
      <c r="U37" s="140"/>
      <c r="V37" s="201" t="str">
        <f t="shared" si="7"/>
        <v/>
      </c>
    </row>
    <row r="38" spans="1:22" s="147" customFormat="1" hidden="1">
      <c r="A38" s="161"/>
      <c r="B38" s="173" t="s">
        <v>1402</v>
      </c>
      <c r="C38" s="174"/>
      <c r="D38" s="175"/>
      <c r="E38" s="164"/>
      <c r="F38" s="199" t="str">
        <f t="shared" si="8"/>
        <v/>
      </c>
      <c r="G38" s="176"/>
      <c r="H38" s="200" t="str">
        <f t="shared" si="0"/>
        <v/>
      </c>
      <c r="I38" s="177"/>
      <c r="J38" s="201" t="str">
        <f t="shared" si="1"/>
        <v/>
      </c>
      <c r="K38" s="136"/>
      <c r="L38" s="200" t="str">
        <f t="shared" si="2"/>
        <v/>
      </c>
      <c r="M38" s="140"/>
      <c r="N38" s="201" t="str">
        <f t="shared" si="3"/>
        <v/>
      </c>
      <c r="O38" s="136"/>
      <c r="P38" s="200" t="str">
        <f t="shared" si="4"/>
        <v/>
      </c>
      <c r="Q38" s="140"/>
      <c r="R38" s="201" t="str">
        <f t="shared" si="5"/>
        <v/>
      </c>
      <c r="S38" s="129"/>
      <c r="T38" s="202" t="str">
        <f t="shared" si="6"/>
        <v/>
      </c>
      <c r="U38" s="140"/>
      <c r="V38" s="201" t="str">
        <f t="shared" si="7"/>
        <v/>
      </c>
    </row>
    <row r="39" spans="1:22" s="147" customFormat="1" hidden="1">
      <c r="A39" s="161"/>
      <c r="B39" s="173" t="s">
        <v>1403</v>
      </c>
      <c r="C39" s="174"/>
      <c r="D39" s="175"/>
      <c r="E39" s="164"/>
      <c r="F39" s="199" t="str">
        <f t="shared" si="8"/>
        <v/>
      </c>
      <c r="G39" s="176"/>
      <c r="H39" s="200" t="str">
        <f t="shared" si="0"/>
        <v/>
      </c>
      <c r="I39" s="177"/>
      <c r="J39" s="201" t="str">
        <f t="shared" si="1"/>
        <v/>
      </c>
      <c r="K39" s="136"/>
      <c r="L39" s="200" t="str">
        <f t="shared" si="2"/>
        <v/>
      </c>
      <c r="M39" s="140"/>
      <c r="N39" s="201" t="str">
        <f t="shared" si="3"/>
        <v/>
      </c>
      <c r="O39" s="136"/>
      <c r="P39" s="200" t="str">
        <f t="shared" si="4"/>
        <v/>
      </c>
      <c r="Q39" s="140"/>
      <c r="R39" s="201" t="str">
        <f t="shared" si="5"/>
        <v/>
      </c>
      <c r="S39" s="129"/>
      <c r="T39" s="202" t="str">
        <f t="shared" si="6"/>
        <v/>
      </c>
      <c r="U39" s="140"/>
      <c r="V39" s="201" t="str">
        <f t="shared" si="7"/>
        <v/>
      </c>
    </row>
    <row r="40" spans="1:22" s="147" customFormat="1" hidden="1">
      <c r="A40" s="161"/>
      <c r="B40" s="173" t="s">
        <v>1404</v>
      </c>
      <c r="C40" s="174"/>
      <c r="D40" s="175"/>
      <c r="E40" s="164"/>
      <c r="F40" s="199" t="str">
        <f t="shared" si="8"/>
        <v/>
      </c>
      <c r="G40" s="176"/>
      <c r="H40" s="200" t="str">
        <f t="shared" si="0"/>
        <v/>
      </c>
      <c r="I40" s="177"/>
      <c r="J40" s="201" t="str">
        <f t="shared" si="1"/>
        <v/>
      </c>
      <c r="K40" s="136"/>
      <c r="L40" s="200" t="str">
        <f t="shared" si="2"/>
        <v/>
      </c>
      <c r="M40" s="140"/>
      <c r="N40" s="201" t="str">
        <f t="shared" si="3"/>
        <v/>
      </c>
      <c r="O40" s="136"/>
      <c r="P40" s="200" t="str">
        <f t="shared" si="4"/>
        <v/>
      </c>
      <c r="Q40" s="140"/>
      <c r="R40" s="201" t="str">
        <f t="shared" si="5"/>
        <v/>
      </c>
      <c r="S40" s="129"/>
      <c r="T40" s="202" t="str">
        <f t="shared" si="6"/>
        <v/>
      </c>
      <c r="U40" s="140"/>
      <c r="V40" s="201" t="str">
        <f t="shared" si="7"/>
        <v/>
      </c>
    </row>
    <row r="41" spans="1:22" s="147" customFormat="1" hidden="1">
      <c r="A41" s="161"/>
      <c r="B41" s="173" t="s">
        <v>1405</v>
      </c>
      <c r="C41" s="174"/>
      <c r="D41" s="175"/>
      <c r="E41" s="164"/>
      <c r="F41" s="199" t="str">
        <f t="shared" si="8"/>
        <v/>
      </c>
      <c r="G41" s="176"/>
      <c r="H41" s="200" t="str">
        <f t="shared" si="0"/>
        <v/>
      </c>
      <c r="I41" s="177"/>
      <c r="J41" s="201" t="str">
        <f t="shared" si="1"/>
        <v/>
      </c>
      <c r="K41" s="136"/>
      <c r="L41" s="200" t="str">
        <f t="shared" si="2"/>
        <v/>
      </c>
      <c r="M41" s="140"/>
      <c r="N41" s="201" t="str">
        <f t="shared" si="3"/>
        <v/>
      </c>
      <c r="O41" s="136"/>
      <c r="P41" s="200" t="str">
        <f t="shared" si="4"/>
        <v/>
      </c>
      <c r="Q41" s="140"/>
      <c r="R41" s="201" t="str">
        <f t="shared" si="5"/>
        <v/>
      </c>
      <c r="S41" s="129"/>
      <c r="T41" s="202" t="str">
        <f t="shared" si="6"/>
        <v/>
      </c>
      <c r="U41" s="140"/>
      <c r="V41" s="201" t="str">
        <f t="shared" si="7"/>
        <v/>
      </c>
    </row>
    <row r="42" spans="1:22" s="147" customFormat="1" hidden="1">
      <c r="A42" s="161"/>
      <c r="B42" s="173" t="s">
        <v>1406</v>
      </c>
      <c r="C42" s="174"/>
      <c r="D42" s="175"/>
      <c r="E42" s="164"/>
      <c r="F42" s="199" t="str">
        <f t="shared" si="8"/>
        <v/>
      </c>
      <c r="G42" s="176"/>
      <c r="H42" s="200" t="str">
        <f t="shared" si="0"/>
        <v/>
      </c>
      <c r="I42" s="177"/>
      <c r="J42" s="201" t="str">
        <f t="shared" si="1"/>
        <v/>
      </c>
      <c r="K42" s="136"/>
      <c r="L42" s="200" t="str">
        <f t="shared" si="2"/>
        <v/>
      </c>
      <c r="M42" s="140"/>
      <c r="N42" s="201" t="str">
        <f t="shared" si="3"/>
        <v/>
      </c>
      <c r="O42" s="136"/>
      <c r="P42" s="200" t="str">
        <f t="shared" si="4"/>
        <v/>
      </c>
      <c r="Q42" s="140"/>
      <c r="R42" s="201" t="str">
        <f t="shared" si="5"/>
        <v/>
      </c>
      <c r="S42" s="129"/>
      <c r="T42" s="202" t="str">
        <f t="shared" si="6"/>
        <v/>
      </c>
      <c r="U42" s="140"/>
      <c r="V42" s="201" t="str">
        <f t="shared" si="7"/>
        <v/>
      </c>
    </row>
    <row r="43" spans="1:22" s="147" customFormat="1" hidden="1">
      <c r="A43" s="161"/>
      <c r="B43" s="173" t="s">
        <v>1407</v>
      </c>
      <c r="C43" s="174"/>
      <c r="D43" s="175"/>
      <c r="E43" s="164"/>
      <c r="F43" s="199" t="str">
        <f t="shared" si="8"/>
        <v/>
      </c>
      <c r="G43" s="176"/>
      <c r="H43" s="200" t="str">
        <f t="shared" si="0"/>
        <v/>
      </c>
      <c r="I43" s="177"/>
      <c r="J43" s="201" t="str">
        <f t="shared" si="1"/>
        <v/>
      </c>
      <c r="K43" s="136"/>
      <c r="L43" s="200" t="str">
        <f t="shared" si="2"/>
        <v/>
      </c>
      <c r="M43" s="140"/>
      <c r="N43" s="201" t="str">
        <f t="shared" si="3"/>
        <v/>
      </c>
      <c r="O43" s="136"/>
      <c r="P43" s="200" t="str">
        <f t="shared" si="4"/>
        <v/>
      </c>
      <c r="Q43" s="140"/>
      <c r="R43" s="201" t="str">
        <f t="shared" si="5"/>
        <v/>
      </c>
      <c r="S43" s="129"/>
      <c r="T43" s="202" t="str">
        <f t="shared" si="6"/>
        <v/>
      </c>
      <c r="U43" s="140"/>
      <c r="V43" s="201" t="str">
        <f t="shared" si="7"/>
        <v/>
      </c>
    </row>
    <row r="44" spans="1:22" s="147" customFormat="1" hidden="1">
      <c r="A44" s="161"/>
      <c r="B44" s="173" t="s">
        <v>1408</v>
      </c>
      <c r="C44" s="174"/>
      <c r="D44" s="175"/>
      <c r="E44" s="164"/>
      <c r="F44" s="199" t="str">
        <f t="shared" si="8"/>
        <v/>
      </c>
      <c r="G44" s="176"/>
      <c r="H44" s="200" t="str">
        <f t="shared" si="0"/>
        <v/>
      </c>
      <c r="I44" s="177"/>
      <c r="J44" s="201" t="str">
        <f t="shared" si="1"/>
        <v/>
      </c>
      <c r="K44" s="136"/>
      <c r="L44" s="200" t="str">
        <f t="shared" si="2"/>
        <v/>
      </c>
      <c r="M44" s="140"/>
      <c r="N44" s="201" t="str">
        <f t="shared" si="3"/>
        <v/>
      </c>
      <c r="O44" s="136"/>
      <c r="P44" s="200" t="str">
        <f t="shared" si="4"/>
        <v/>
      </c>
      <c r="Q44" s="140"/>
      <c r="R44" s="201" t="str">
        <f t="shared" si="5"/>
        <v/>
      </c>
      <c r="S44" s="129"/>
      <c r="T44" s="202" t="str">
        <f t="shared" si="6"/>
        <v/>
      </c>
      <c r="U44" s="140"/>
      <c r="V44" s="201" t="str">
        <f t="shared" si="7"/>
        <v/>
      </c>
    </row>
    <row r="45" spans="1:22" s="147" customFormat="1" hidden="1">
      <c r="A45" s="161"/>
      <c r="B45" s="173" t="s">
        <v>1409</v>
      </c>
      <c r="C45" s="174"/>
      <c r="D45" s="175"/>
      <c r="E45" s="164"/>
      <c r="F45" s="199" t="str">
        <f t="shared" si="8"/>
        <v/>
      </c>
      <c r="G45" s="176"/>
      <c r="H45" s="200" t="str">
        <f t="shared" si="0"/>
        <v/>
      </c>
      <c r="I45" s="177"/>
      <c r="J45" s="201" t="str">
        <f t="shared" si="1"/>
        <v/>
      </c>
      <c r="K45" s="136"/>
      <c r="L45" s="200" t="str">
        <f t="shared" si="2"/>
        <v/>
      </c>
      <c r="M45" s="140"/>
      <c r="N45" s="201" t="str">
        <f t="shared" si="3"/>
        <v/>
      </c>
      <c r="O45" s="136"/>
      <c r="P45" s="200" t="str">
        <f t="shared" si="4"/>
        <v/>
      </c>
      <c r="Q45" s="140"/>
      <c r="R45" s="201" t="str">
        <f t="shared" si="5"/>
        <v/>
      </c>
      <c r="S45" s="129"/>
      <c r="T45" s="202" t="str">
        <f t="shared" si="6"/>
        <v/>
      </c>
      <c r="U45" s="140"/>
      <c r="V45" s="201" t="str">
        <f t="shared" si="7"/>
        <v/>
      </c>
    </row>
    <row r="46" spans="1:22" s="147" customFormat="1" hidden="1">
      <c r="A46" s="161"/>
      <c r="B46" s="173" t="s">
        <v>1410</v>
      </c>
      <c r="C46" s="174"/>
      <c r="D46" s="175"/>
      <c r="E46" s="164"/>
      <c r="F46" s="199" t="str">
        <f t="shared" si="8"/>
        <v/>
      </c>
      <c r="G46" s="176"/>
      <c r="H46" s="200" t="str">
        <f t="shared" si="0"/>
        <v/>
      </c>
      <c r="I46" s="177"/>
      <c r="J46" s="201" t="str">
        <f t="shared" si="1"/>
        <v/>
      </c>
      <c r="K46" s="136"/>
      <c r="L46" s="200" t="str">
        <f t="shared" si="2"/>
        <v/>
      </c>
      <c r="M46" s="140"/>
      <c r="N46" s="201" t="str">
        <f t="shared" si="3"/>
        <v/>
      </c>
      <c r="O46" s="136"/>
      <c r="P46" s="200" t="str">
        <f t="shared" si="4"/>
        <v/>
      </c>
      <c r="Q46" s="140"/>
      <c r="R46" s="201" t="str">
        <f t="shared" si="5"/>
        <v/>
      </c>
      <c r="S46" s="129"/>
      <c r="T46" s="202" t="str">
        <f t="shared" si="6"/>
        <v/>
      </c>
      <c r="U46" s="140"/>
      <c r="V46" s="201" t="str">
        <f t="shared" si="7"/>
        <v/>
      </c>
    </row>
    <row r="47" spans="1:22" s="147" customFormat="1" hidden="1">
      <c r="A47" s="161"/>
      <c r="B47" s="173" t="s">
        <v>1411</v>
      </c>
      <c r="C47" s="174"/>
      <c r="D47" s="175"/>
      <c r="E47" s="164"/>
      <c r="F47" s="199" t="str">
        <f t="shared" si="8"/>
        <v/>
      </c>
      <c r="G47" s="176"/>
      <c r="H47" s="200" t="str">
        <f t="shared" si="0"/>
        <v/>
      </c>
      <c r="I47" s="177"/>
      <c r="J47" s="201" t="str">
        <f t="shared" si="1"/>
        <v/>
      </c>
      <c r="K47" s="136"/>
      <c r="L47" s="200" t="str">
        <f t="shared" si="2"/>
        <v/>
      </c>
      <c r="M47" s="140"/>
      <c r="N47" s="201" t="str">
        <f t="shared" si="3"/>
        <v/>
      </c>
      <c r="O47" s="136"/>
      <c r="P47" s="200" t="str">
        <f t="shared" si="4"/>
        <v/>
      </c>
      <c r="Q47" s="140"/>
      <c r="R47" s="201" t="str">
        <f t="shared" si="5"/>
        <v/>
      </c>
      <c r="S47" s="129"/>
      <c r="T47" s="202" t="str">
        <f t="shared" si="6"/>
        <v/>
      </c>
      <c r="U47" s="140"/>
      <c r="V47" s="201" t="str">
        <f t="shared" si="7"/>
        <v/>
      </c>
    </row>
    <row r="48" spans="1:22" s="147" customFormat="1" hidden="1">
      <c r="A48" s="161"/>
      <c r="B48" s="173" t="s">
        <v>1412</v>
      </c>
      <c r="C48" s="174"/>
      <c r="D48" s="175"/>
      <c r="E48" s="164"/>
      <c r="F48" s="199" t="str">
        <f t="shared" si="8"/>
        <v/>
      </c>
      <c r="G48" s="176"/>
      <c r="H48" s="200" t="str">
        <f t="shared" si="0"/>
        <v/>
      </c>
      <c r="I48" s="177"/>
      <c r="J48" s="201" t="str">
        <f t="shared" si="1"/>
        <v/>
      </c>
      <c r="K48" s="136"/>
      <c r="L48" s="200" t="str">
        <f t="shared" si="2"/>
        <v/>
      </c>
      <c r="M48" s="140"/>
      <c r="N48" s="201" t="str">
        <f t="shared" si="3"/>
        <v/>
      </c>
      <c r="O48" s="136"/>
      <c r="P48" s="200" t="str">
        <f t="shared" si="4"/>
        <v/>
      </c>
      <c r="Q48" s="140"/>
      <c r="R48" s="201" t="str">
        <f t="shared" si="5"/>
        <v/>
      </c>
      <c r="S48" s="129"/>
      <c r="T48" s="202" t="str">
        <f t="shared" si="6"/>
        <v/>
      </c>
      <c r="U48" s="140"/>
      <c r="V48" s="201" t="str">
        <f t="shared" si="7"/>
        <v/>
      </c>
    </row>
    <row r="49" spans="1:22" s="147" customFormat="1" hidden="1">
      <c r="A49" s="161"/>
      <c r="B49" s="173" t="s">
        <v>1413</v>
      </c>
      <c r="C49" s="174"/>
      <c r="D49" s="175"/>
      <c r="E49" s="164"/>
      <c r="F49" s="199" t="str">
        <f t="shared" si="8"/>
        <v/>
      </c>
      <c r="G49" s="176"/>
      <c r="H49" s="200" t="str">
        <f t="shared" si="0"/>
        <v/>
      </c>
      <c r="I49" s="177"/>
      <c r="J49" s="201" t="str">
        <f t="shared" si="1"/>
        <v/>
      </c>
      <c r="K49" s="136"/>
      <c r="L49" s="200" t="str">
        <f t="shared" si="2"/>
        <v/>
      </c>
      <c r="M49" s="140"/>
      <c r="N49" s="201" t="str">
        <f t="shared" si="3"/>
        <v/>
      </c>
      <c r="O49" s="136"/>
      <c r="P49" s="200" t="str">
        <f t="shared" si="4"/>
        <v/>
      </c>
      <c r="Q49" s="140"/>
      <c r="R49" s="201" t="str">
        <f t="shared" si="5"/>
        <v/>
      </c>
      <c r="S49" s="129"/>
      <c r="T49" s="202" t="str">
        <f t="shared" si="6"/>
        <v/>
      </c>
      <c r="U49" s="140"/>
      <c r="V49" s="201" t="str">
        <f t="shared" si="7"/>
        <v/>
      </c>
    </row>
    <row r="50" spans="1:22" s="147" customFormat="1" hidden="1">
      <c r="A50" s="161"/>
      <c r="B50" s="173" t="s">
        <v>1414</v>
      </c>
      <c r="C50" s="174"/>
      <c r="D50" s="175"/>
      <c r="E50" s="164"/>
      <c r="F50" s="199" t="str">
        <f t="shared" si="8"/>
        <v/>
      </c>
      <c r="G50" s="176"/>
      <c r="H50" s="200" t="str">
        <f t="shared" si="0"/>
        <v/>
      </c>
      <c r="I50" s="177"/>
      <c r="J50" s="201" t="str">
        <f t="shared" si="1"/>
        <v/>
      </c>
      <c r="K50" s="136"/>
      <c r="L50" s="200" t="str">
        <f t="shared" si="2"/>
        <v/>
      </c>
      <c r="M50" s="140"/>
      <c r="N50" s="201" t="str">
        <f t="shared" si="3"/>
        <v/>
      </c>
      <c r="O50" s="136"/>
      <c r="P50" s="200" t="str">
        <f t="shared" si="4"/>
        <v/>
      </c>
      <c r="Q50" s="140"/>
      <c r="R50" s="201" t="str">
        <f t="shared" si="5"/>
        <v/>
      </c>
      <c r="S50" s="129"/>
      <c r="T50" s="202" t="str">
        <f t="shared" si="6"/>
        <v/>
      </c>
      <c r="U50" s="140"/>
      <c r="V50" s="201" t="str">
        <f t="shared" si="7"/>
        <v/>
      </c>
    </row>
    <row r="51" spans="1:22" s="147" customFormat="1" hidden="1">
      <c r="A51" s="161"/>
      <c r="B51" s="173" t="s">
        <v>1415</v>
      </c>
      <c r="C51" s="174"/>
      <c r="D51" s="175"/>
      <c r="E51" s="164"/>
      <c r="F51" s="199" t="str">
        <f t="shared" si="8"/>
        <v/>
      </c>
      <c r="G51" s="176"/>
      <c r="H51" s="200" t="str">
        <f t="shared" si="0"/>
        <v/>
      </c>
      <c r="I51" s="177"/>
      <c r="J51" s="201" t="str">
        <f t="shared" si="1"/>
        <v/>
      </c>
      <c r="K51" s="136"/>
      <c r="L51" s="200" t="str">
        <f t="shared" si="2"/>
        <v/>
      </c>
      <c r="M51" s="140"/>
      <c r="N51" s="201" t="str">
        <f t="shared" si="3"/>
        <v/>
      </c>
      <c r="O51" s="136"/>
      <c r="P51" s="200" t="str">
        <f t="shared" si="4"/>
        <v/>
      </c>
      <c r="Q51" s="140"/>
      <c r="R51" s="201" t="str">
        <f t="shared" si="5"/>
        <v/>
      </c>
      <c r="S51" s="129"/>
      <c r="T51" s="202" t="str">
        <f t="shared" si="6"/>
        <v/>
      </c>
      <c r="U51" s="140"/>
      <c r="V51" s="201" t="str">
        <f t="shared" si="7"/>
        <v/>
      </c>
    </row>
    <row r="52" spans="1:22" s="147" customFormat="1" hidden="1">
      <c r="A52" s="161"/>
      <c r="B52" s="173" t="s">
        <v>1416</v>
      </c>
      <c r="C52" s="174"/>
      <c r="D52" s="175"/>
      <c r="E52" s="164"/>
      <c r="F52" s="199" t="str">
        <f t="shared" si="8"/>
        <v/>
      </c>
      <c r="G52" s="176"/>
      <c r="H52" s="200" t="str">
        <f t="shared" si="0"/>
        <v/>
      </c>
      <c r="I52" s="177"/>
      <c r="J52" s="201" t="str">
        <f t="shared" si="1"/>
        <v/>
      </c>
      <c r="K52" s="136"/>
      <c r="L52" s="200" t="str">
        <f t="shared" si="2"/>
        <v/>
      </c>
      <c r="M52" s="140"/>
      <c r="N52" s="201" t="str">
        <f t="shared" si="3"/>
        <v/>
      </c>
      <c r="O52" s="136"/>
      <c r="P52" s="200" t="str">
        <f t="shared" si="4"/>
        <v/>
      </c>
      <c r="Q52" s="140"/>
      <c r="R52" s="201" t="str">
        <f t="shared" si="5"/>
        <v/>
      </c>
      <c r="S52" s="129"/>
      <c r="T52" s="202" t="str">
        <f t="shared" si="6"/>
        <v/>
      </c>
      <c r="U52" s="140"/>
      <c r="V52" s="201" t="str">
        <f t="shared" si="7"/>
        <v/>
      </c>
    </row>
    <row r="53" spans="1:22" s="147" customFormat="1" hidden="1">
      <c r="A53" s="161"/>
      <c r="B53" s="173" t="s">
        <v>1417</v>
      </c>
      <c r="C53" s="174"/>
      <c r="D53" s="175"/>
      <c r="E53" s="164"/>
      <c r="F53" s="199" t="str">
        <f t="shared" si="8"/>
        <v/>
      </c>
      <c r="G53" s="176"/>
      <c r="H53" s="200" t="str">
        <f t="shared" si="0"/>
        <v/>
      </c>
      <c r="I53" s="177"/>
      <c r="J53" s="201" t="str">
        <f t="shared" si="1"/>
        <v/>
      </c>
      <c r="K53" s="136"/>
      <c r="L53" s="200" t="str">
        <f t="shared" si="2"/>
        <v/>
      </c>
      <c r="M53" s="140"/>
      <c r="N53" s="201" t="str">
        <f t="shared" si="3"/>
        <v/>
      </c>
      <c r="O53" s="136"/>
      <c r="P53" s="200" t="str">
        <f t="shared" si="4"/>
        <v/>
      </c>
      <c r="Q53" s="140"/>
      <c r="R53" s="201" t="str">
        <f t="shared" si="5"/>
        <v/>
      </c>
      <c r="S53" s="129"/>
      <c r="T53" s="202" t="str">
        <f t="shared" si="6"/>
        <v/>
      </c>
      <c r="U53" s="140"/>
      <c r="V53" s="201" t="str">
        <f t="shared" si="7"/>
        <v/>
      </c>
    </row>
    <row r="54" spans="1:22" s="147" customFormat="1" hidden="1">
      <c r="A54" s="161"/>
      <c r="B54" s="173" t="s">
        <v>1418</v>
      </c>
      <c r="C54" s="174"/>
      <c r="D54" s="175"/>
      <c r="E54" s="164"/>
      <c r="F54" s="199" t="str">
        <f t="shared" si="8"/>
        <v/>
      </c>
      <c r="G54" s="176"/>
      <c r="H54" s="200" t="str">
        <f t="shared" si="0"/>
        <v/>
      </c>
      <c r="I54" s="177"/>
      <c r="J54" s="201" t="str">
        <f t="shared" si="1"/>
        <v/>
      </c>
      <c r="K54" s="136"/>
      <c r="L54" s="200" t="str">
        <f t="shared" si="2"/>
        <v/>
      </c>
      <c r="M54" s="140"/>
      <c r="N54" s="201" t="str">
        <f t="shared" si="3"/>
        <v/>
      </c>
      <c r="O54" s="136"/>
      <c r="P54" s="200" t="str">
        <f t="shared" si="4"/>
        <v/>
      </c>
      <c r="Q54" s="140"/>
      <c r="R54" s="201" t="str">
        <f t="shared" si="5"/>
        <v/>
      </c>
      <c r="S54" s="129"/>
      <c r="T54" s="202" t="str">
        <f t="shared" si="6"/>
        <v/>
      </c>
      <c r="U54" s="140"/>
      <c r="V54" s="201" t="str">
        <f t="shared" si="7"/>
        <v/>
      </c>
    </row>
    <row r="55" spans="1:22" s="147" customFormat="1" hidden="1">
      <c r="A55" s="161"/>
      <c r="B55" s="173" t="s">
        <v>1419</v>
      </c>
      <c r="C55" s="174"/>
      <c r="D55" s="175"/>
      <c r="E55" s="164"/>
      <c r="F55" s="199" t="str">
        <f t="shared" si="8"/>
        <v/>
      </c>
      <c r="G55" s="176"/>
      <c r="H55" s="200" t="str">
        <f t="shared" si="0"/>
        <v/>
      </c>
      <c r="I55" s="177"/>
      <c r="J55" s="201" t="str">
        <f t="shared" si="1"/>
        <v/>
      </c>
      <c r="K55" s="136"/>
      <c r="L55" s="200" t="str">
        <f t="shared" si="2"/>
        <v/>
      </c>
      <c r="M55" s="140"/>
      <c r="N55" s="201" t="str">
        <f t="shared" si="3"/>
        <v/>
      </c>
      <c r="O55" s="136"/>
      <c r="P55" s="200" t="str">
        <f t="shared" si="4"/>
        <v/>
      </c>
      <c r="Q55" s="140"/>
      <c r="R55" s="201" t="str">
        <f t="shared" si="5"/>
        <v/>
      </c>
      <c r="S55" s="129"/>
      <c r="T55" s="202" t="str">
        <f t="shared" si="6"/>
        <v/>
      </c>
      <c r="U55" s="140"/>
      <c r="V55" s="201" t="str">
        <f t="shared" si="7"/>
        <v/>
      </c>
    </row>
    <row r="56" spans="1:22" s="147" customFormat="1" hidden="1">
      <c r="A56" s="161"/>
      <c r="B56" s="173" t="s">
        <v>1420</v>
      </c>
      <c r="C56" s="174"/>
      <c r="D56" s="175"/>
      <c r="E56" s="164"/>
      <c r="F56" s="199" t="str">
        <f t="shared" si="8"/>
        <v/>
      </c>
      <c r="G56" s="176"/>
      <c r="H56" s="200" t="str">
        <f t="shared" si="0"/>
        <v/>
      </c>
      <c r="I56" s="177"/>
      <c r="J56" s="201" t="str">
        <f t="shared" si="1"/>
        <v/>
      </c>
      <c r="K56" s="136"/>
      <c r="L56" s="200" t="str">
        <f t="shared" si="2"/>
        <v/>
      </c>
      <c r="M56" s="140"/>
      <c r="N56" s="201" t="str">
        <f t="shared" si="3"/>
        <v/>
      </c>
      <c r="O56" s="136"/>
      <c r="P56" s="200" t="str">
        <f t="shared" si="4"/>
        <v/>
      </c>
      <c r="Q56" s="140"/>
      <c r="R56" s="201" t="str">
        <f t="shared" si="5"/>
        <v/>
      </c>
      <c r="S56" s="129"/>
      <c r="T56" s="202" t="str">
        <f t="shared" si="6"/>
        <v/>
      </c>
      <c r="U56" s="140"/>
      <c r="V56" s="201" t="str">
        <f t="shared" si="7"/>
        <v/>
      </c>
    </row>
    <row r="57" spans="1:22" s="147" customFormat="1" hidden="1">
      <c r="A57" s="161"/>
      <c r="B57" s="173" t="s">
        <v>1421</v>
      </c>
      <c r="C57" s="174"/>
      <c r="D57" s="175"/>
      <c r="E57" s="164"/>
      <c r="F57" s="199" t="str">
        <f t="shared" si="8"/>
        <v/>
      </c>
      <c r="G57" s="176"/>
      <c r="H57" s="200" t="str">
        <f t="shared" si="0"/>
        <v/>
      </c>
      <c r="I57" s="177"/>
      <c r="J57" s="201" t="str">
        <f t="shared" si="1"/>
        <v/>
      </c>
      <c r="K57" s="136"/>
      <c r="L57" s="200" t="str">
        <f t="shared" si="2"/>
        <v/>
      </c>
      <c r="M57" s="140"/>
      <c r="N57" s="201" t="str">
        <f t="shared" si="3"/>
        <v/>
      </c>
      <c r="O57" s="136"/>
      <c r="P57" s="200" t="str">
        <f t="shared" si="4"/>
        <v/>
      </c>
      <c r="Q57" s="140"/>
      <c r="R57" s="201" t="str">
        <f t="shared" si="5"/>
        <v/>
      </c>
      <c r="S57" s="129"/>
      <c r="T57" s="202" t="str">
        <f t="shared" si="6"/>
        <v/>
      </c>
      <c r="U57" s="140"/>
      <c r="V57" s="201" t="str">
        <f t="shared" si="7"/>
        <v/>
      </c>
    </row>
    <row r="58" spans="1:22" s="147" customFormat="1" hidden="1">
      <c r="A58" s="161"/>
      <c r="B58" s="173" t="s">
        <v>1422</v>
      </c>
      <c r="C58" s="174"/>
      <c r="D58" s="175"/>
      <c r="E58" s="164"/>
      <c r="F58" s="199" t="str">
        <f t="shared" si="8"/>
        <v/>
      </c>
      <c r="G58" s="176"/>
      <c r="H58" s="200" t="str">
        <f t="shared" si="0"/>
        <v/>
      </c>
      <c r="I58" s="177"/>
      <c r="J58" s="201" t="str">
        <f t="shared" si="1"/>
        <v/>
      </c>
      <c r="K58" s="136"/>
      <c r="L58" s="200" t="str">
        <f t="shared" si="2"/>
        <v/>
      </c>
      <c r="M58" s="140"/>
      <c r="N58" s="201" t="str">
        <f t="shared" si="3"/>
        <v/>
      </c>
      <c r="O58" s="136"/>
      <c r="P58" s="200" t="str">
        <f t="shared" si="4"/>
        <v/>
      </c>
      <c r="Q58" s="140"/>
      <c r="R58" s="201" t="str">
        <f t="shared" si="5"/>
        <v/>
      </c>
      <c r="S58" s="129"/>
      <c r="T58" s="202" t="str">
        <f t="shared" si="6"/>
        <v/>
      </c>
      <c r="U58" s="140"/>
      <c r="V58" s="201" t="str">
        <f t="shared" si="7"/>
        <v/>
      </c>
    </row>
    <row r="59" spans="1:22" s="147" customFormat="1" hidden="1">
      <c r="A59" s="161"/>
      <c r="B59" s="173" t="s">
        <v>1423</v>
      </c>
      <c r="C59" s="174"/>
      <c r="D59" s="175"/>
      <c r="E59" s="164"/>
      <c r="F59" s="199" t="str">
        <f t="shared" si="8"/>
        <v/>
      </c>
      <c r="G59" s="176"/>
      <c r="H59" s="200" t="str">
        <f t="shared" si="0"/>
        <v/>
      </c>
      <c r="I59" s="177"/>
      <c r="J59" s="201" t="str">
        <f t="shared" si="1"/>
        <v/>
      </c>
      <c r="K59" s="136"/>
      <c r="L59" s="200" t="str">
        <f t="shared" si="2"/>
        <v/>
      </c>
      <c r="M59" s="140"/>
      <c r="N59" s="201" t="str">
        <f t="shared" si="3"/>
        <v/>
      </c>
      <c r="O59" s="136"/>
      <c r="P59" s="200" t="str">
        <f t="shared" si="4"/>
        <v/>
      </c>
      <c r="Q59" s="140"/>
      <c r="R59" s="201" t="str">
        <f t="shared" si="5"/>
        <v/>
      </c>
      <c r="S59" s="129"/>
      <c r="T59" s="202" t="str">
        <f t="shared" si="6"/>
        <v/>
      </c>
      <c r="U59" s="140"/>
      <c r="V59" s="201" t="str">
        <f t="shared" si="7"/>
        <v/>
      </c>
    </row>
    <row r="60" spans="1:22" s="147" customFormat="1" hidden="1">
      <c r="A60" s="161"/>
      <c r="B60" s="173" t="s">
        <v>1424</v>
      </c>
      <c r="C60" s="174"/>
      <c r="D60" s="175"/>
      <c r="E60" s="164"/>
      <c r="F60" s="199" t="str">
        <f t="shared" si="8"/>
        <v/>
      </c>
      <c r="G60" s="176"/>
      <c r="H60" s="200" t="str">
        <f t="shared" si="0"/>
        <v/>
      </c>
      <c r="I60" s="177"/>
      <c r="J60" s="201" t="str">
        <f t="shared" si="1"/>
        <v/>
      </c>
      <c r="K60" s="136"/>
      <c r="L60" s="200" t="str">
        <f t="shared" si="2"/>
        <v/>
      </c>
      <c r="M60" s="140"/>
      <c r="N60" s="201" t="str">
        <f t="shared" si="3"/>
        <v/>
      </c>
      <c r="O60" s="136"/>
      <c r="P60" s="200" t="str">
        <f t="shared" si="4"/>
        <v/>
      </c>
      <c r="Q60" s="140"/>
      <c r="R60" s="201" t="str">
        <f t="shared" si="5"/>
        <v/>
      </c>
      <c r="S60" s="129"/>
      <c r="T60" s="202" t="str">
        <f t="shared" si="6"/>
        <v/>
      </c>
      <c r="U60" s="140"/>
      <c r="V60" s="201" t="str">
        <f t="shared" si="7"/>
        <v/>
      </c>
    </row>
    <row r="61" spans="1:22" s="147" customFormat="1" hidden="1">
      <c r="A61" s="161"/>
      <c r="B61" s="173" t="s">
        <v>1425</v>
      </c>
      <c r="C61" s="174"/>
      <c r="D61" s="175"/>
      <c r="E61" s="164"/>
      <c r="F61" s="199" t="str">
        <f t="shared" si="8"/>
        <v/>
      </c>
      <c r="G61" s="176"/>
      <c r="H61" s="200" t="str">
        <f t="shared" si="0"/>
        <v/>
      </c>
      <c r="I61" s="177"/>
      <c r="J61" s="201" t="str">
        <f t="shared" si="1"/>
        <v/>
      </c>
      <c r="K61" s="136"/>
      <c r="L61" s="200" t="str">
        <f t="shared" si="2"/>
        <v/>
      </c>
      <c r="M61" s="140"/>
      <c r="N61" s="201" t="str">
        <f t="shared" si="3"/>
        <v/>
      </c>
      <c r="O61" s="136"/>
      <c r="P61" s="200" t="str">
        <f t="shared" si="4"/>
        <v/>
      </c>
      <c r="Q61" s="140"/>
      <c r="R61" s="201" t="str">
        <f t="shared" si="5"/>
        <v/>
      </c>
      <c r="S61" s="129"/>
      <c r="T61" s="202" t="str">
        <f t="shared" si="6"/>
        <v/>
      </c>
      <c r="U61" s="140"/>
      <c r="V61" s="201" t="str">
        <f t="shared" si="7"/>
        <v/>
      </c>
    </row>
    <row r="62" spans="1:22" s="147" customFormat="1" hidden="1">
      <c r="A62" s="161"/>
      <c r="B62" s="173" t="s">
        <v>1426</v>
      </c>
      <c r="C62" s="174"/>
      <c r="D62" s="175"/>
      <c r="E62" s="164"/>
      <c r="F62" s="199" t="str">
        <f t="shared" si="8"/>
        <v/>
      </c>
      <c r="G62" s="176"/>
      <c r="H62" s="200" t="str">
        <f t="shared" si="0"/>
        <v/>
      </c>
      <c r="I62" s="177"/>
      <c r="J62" s="201" t="str">
        <f t="shared" si="1"/>
        <v/>
      </c>
      <c r="K62" s="136"/>
      <c r="L62" s="200" t="str">
        <f t="shared" si="2"/>
        <v/>
      </c>
      <c r="M62" s="140"/>
      <c r="N62" s="201" t="str">
        <f t="shared" si="3"/>
        <v/>
      </c>
      <c r="O62" s="136"/>
      <c r="P62" s="200" t="str">
        <f t="shared" si="4"/>
        <v/>
      </c>
      <c r="Q62" s="140"/>
      <c r="R62" s="201" t="str">
        <f t="shared" si="5"/>
        <v/>
      </c>
      <c r="S62" s="129"/>
      <c r="T62" s="202" t="str">
        <f t="shared" si="6"/>
        <v/>
      </c>
      <c r="U62" s="140"/>
      <c r="V62" s="201" t="str">
        <f t="shared" si="7"/>
        <v/>
      </c>
    </row>
    <row r="63" spans="1:22" s="147" customFormat="1" hidden="1">
      <c r="A63" s="161"/>
      <c r="B63" s="173" t="s">
        <v>1427</v>
      </c>
      <c r="C63" s="174"/>
      <c r="D63" s="175"/>
      <c r="E63" s="164"/>
      <c r="F63" s="199" t="str">
        <f t="shared" si="8"/>
        <v/>
      </c>
      <c r="G63" s="176"/>
      <c r="H63" s="200" t="str">
        <f t="shared" si="0"/>
        <v/>
      </c>
      <c r="I63" s="177"/>
      <c r="J63" s="201" t="str">
        <f t="shared" si="1"/>
        <v/>
      </c>
      <c r="K63" s="136"/>
      <c r="L63" s="200" t="str">
        <f t="shared" si="2"/>
        <v/>
      </c>
      <c r="M63" s="140"/>
      <c r="N63" s="201" t="str">
        <f t="shared" si="3"/>
        <v/>
      </c>
      <c r="O63" s="136"/>
      <c r="P63" s="200" t="str">
        <f t="shared" si="4"/>
        <v/>
      </c>
      <c r="Q63" s="140"/>
      <c r="R63" s="201" t="str">
        <f t="shared" si="5"/>
        <v/>
      </c>
      <c r="S63" s="129"/>
      <c r="T63" s="202" t="str">
        <f t="shared" si="6"/>
        <v/>
      </c>
      <c r="U63" s="140"/>
      <c r="V63" s="201" t="str">
        <f t="shared" si="7"/>
        <v/>
      </c>
    </row>
    <row r="64" spans="1:22" s="147" customFormat="1" hidden="1">
      <c r="A64" s="161"/>
      <c r="B64" s="173" t="s">
        <v>1428</v>
      </c>
      <c r="C64" s="174"/>
      <c r="D64" s="175"/>
      <c r="E64" s="164"/>
      <c r="F64" s="199" t="str">
        <f t="shared" si="8"/>
        <v/>
      </c>
      <c r="G64" s="176"/>
      <c r="H64" s="200" t="str">
        <f t="shared" si="0"/>
        <v/>
      </c>
      <c r="I64" s="177"/>
      <c r="J64" s="201" t="str">
        <f t="shared" si="1"/>
        <v/>
      </c>
      <c r="K64" s="136"/>
      <c r="L64" s="200" t="str">
        <f t="shared" si="2"/>
        <v/>
      </c>
      <c r="M64" s="140"/>
      <c r="N64" s="201" t="str">
        <f t="shared" si="3"/>
        <v/>
      </c>
      <c r="O64" s="136"/>
      <c r="P64" s="200" t="str">
        <f t="shared" si="4"/>
        <v/>
      </c>
      <c r="Q64" s="140"/>
      <c r="R64" s="201" t="str">
        <f t="shared" si="5"/>
        <v/>
      </c>
      <c r="S64" s="129"/>
      <c r="T64" s="202" t="str">
        <f t="shared" si="6"/>
        <v/>
      </c>
      <c r="U64" s="140"/>
      <c r="V64" s="201" t="str">
        <f t="shared" si="7"/>
        <v/>
      </c>
    </row>
    <row r="65" spans="1:22" s="147" customFormat="1" hidden="1">
      <c r="A65" s="161"/>
      <c r="B65" s="173" t="s">
        <v>1429</v>
      </c>
      <c r="C65" s="174"/>
      <c r="D65" s="175"/>
      <c r="E65" s="164"/>
      <c r="F65" s="199" t="str">
        <f t="shared" si="8"/>
        <v/>
      </c>
      <c r="G65" s="176"/>
      <c r="H65" s="200" t="str">
        <f t="shared" si="0"/>
        <v/>
      </c>
      <c r="I65" s="177"/>
      <c r="J65" s="201" t="str">
        <f t="shared" si="1"/>
        <v/>
      </c>
      <c r="K65" s="136"/>
      <c r="L65" s="200" t="str">
        <f t="shared" si="2"/>
        <v/>
      </c>
      <c r="M65" s="140"/>
      <c r="N65" s="201" t="str">
        <f t="shared" si="3"/>
        <v/>
      </c>
      <c r="O65" s="136"/>
      <c r="P65" s="200" t="str">
        <f t="shared" si="4"/>
        <v/>
      </c>
      <c r="Q65" s="140"/>
      <c r="R65" s="201" t="str">
        <f t="shared" si="5"/>
        <v/>
      </c>
      <c r="S65" s="129"/>
      <c r="T65" s="202" t="str">
        <f t="shared" si="6"/>
        <v/>
      </c>
      <c r="U65" s="140"/>
      <c r="V65" s="201" t="str">
        <f t="shared" si="7"/>
        <v/>
      </c>
    </row>
    <row r="66" spans="1:22" s="147" customFormat="1" hidden="1">
      <c r="A66" s="161"/>
      <c r="B66" s="173" t="s">
        <v>1430</v>
      </c>
      <c r="C66" s="174"/>
      <c r="D66" s="175"/>
      <c r="E66" s="164"/>
      <c r="F66" s="199" t="str">
        <f t="shared" si="8"/>
        <v/>
      </c>
      <c r="G66" s="176"/>
      <c r="H66" s="200" t="str">
        <f t="shared" si="0"/>
        <v/>
      </c>
      <c r="I66" s="177"/>
      <c r="J66" s="201" t="str">
        <f t="shared" si="1"/>
        <v/>
      </c>
      <c r="K66" s="136"/>
      <c r="L66" s="200" t="str">
        <f t="shared" si="2"/>
        <v/>
      </c>
      <c r="M66" s="140"/>
      <c r="N66" s="201" t="str">
        <f t="shared" si="3"/>
        <v/>
      </c>
      <c r="O66" s="136"/>
      <c r="P66" s="200" t="str">
        <f t="shared" si="4"/>
        <v/>
      </c>
      <c r="Q66" s="140"/>
      <c r="R66" s="201" t="str">
        <f t="shared" si="5"/>
        <v/>
      </c>
      <c r="S66" s="129"/>
      <c r="T66" s="202" t="str">
        <f t="shared" si="6"/>
        <v/>
      </c>
      <c r="U66" s="140"/>
      <c r="V66" s="201" t="str">
        <f t="shared" si="7"/>
        <v/>
      </c>
    </row>
    <row r="67" spans="1:22" s="147" customFormat="1" hidden="1">
      <c r="A67" s="161"/>
      <c r="B67" s="173" t="s">
        <v>1431</v>
      </c>
      <c r="C67" s="174"/>
      <c r="D67" s="175"/>
      <c r="E67" s="164"/>
      <c r="F67" s="199" t="str">
        <f t="shared" si="8"/>
        <v/>
      </c>
      <c r="G67" s="176"/>
      <c r="H67" s="200" t="str">
        <f t="shared" si="0"/>
        <v/>
      </c>
      <c r="I67" s="177"/>
      <c r="J67" s="201" t="str">
        <f t="shared" si="1"/>
        <v/>
      </c>
      <c r="K67" s="136"/>
      <c r="L67" s="200" t="str">
        <f t="shared" si="2"/>
        <v/>
      </c>
      <c r="M67" s="140"/>
      <c r="N67" s="201" t="str">
        <f t="shared" si="3"/>
        <v/>
      </c>
      <c r="O67" s="136"/>
      <c r="P67" s="200" t="str">
        <f t="shared" si="4"/>
        <v/>
      </c>
      <c r="Q67" s="140"/>
      <c r="R67" s="201" t="str">
        <f t="shared" si="5"/>
        <v/>
      </c>
      <c r="S67" s="129"/>
      <c r="T67" s="202" t="str">
        <f t="shared" si="6"/>
        <v/>
      </c>
      <c r="U67" s="140"/>
      <c r="V67" s="201" t="str">
        <f t="shared" si="7"/>
        <v/>
      </c>
    </row>
    <row r="68" spans="1:22" s="147" customFormat="1" hidden="1">
      <c r="A68" s="161"/>
      <c r="B68" s="173" t="s">
        <v>1432</v>
      </c>
      <c r="C68" s="174"/>
      <c r="D68" s="175"/>
      <c r="E68" s="164"/>
      <c r="F68" s="199" t="str">
        <f t="shared" si="8"/>
        <v/>
      </c>
      <c r="G68" s="176"/>
      <c r="H68" s="200" t="str">
        <f t="shared" si="0"/>
        <v/>
      </c>
      <c r="I68" s="177"/>
      <c r="J68" s="201" t="str">
        <f t="shared" si="1"/>
        <v/>
      </c>
      <c r="K68" s="136"/>
      <c r="L68" s="200" t="str">
        <f t="shared" si="2"/>
        <v/>
      </c>
      <c r="M68" s="140"/>
      <c r="N68" s="201" t="str">
        <f t="shared" si="3"/>
        <v/>
      </c>
      <c r="O68" s="136"/>
      <c r="P68" s="200" t="str">
        <f t="shared" si="4"/>
        <v/>
      </c>
      <c r="Q68" s="140"/>
      <c r="R68" s="201" t="str">
        <f t="shared" si="5"/>
        <v/>
      </c>
      <c r="S68" s="129"/>
      <c r="T68" s="202" t="str">
        <f t="shared" si="6"/>
        <v/>
      </c>
      <c r="U68" s="140"/>
      <c r="V68" s="201" t="str">
        <f t="shared" si="7"/>
        <v/>
      </c>
    </row>
    <row r="69" spans="1:22" s="147" customFormat="1" hidden="1">
      <c r="A69" s="161"/>
      <c r="B69" s="173" t="s">
        <v>1433</v>
      </c>
      <c r="C69" s="174"/>
      <c r="D69" s="175"/>
      <c r="E69" s="164"/>
      <c r="F69" s="199" t="str">
        <f t="shared" si="8"/>
        <v/>
      </c>
      <c r="G69" s="176"/>
      <c r="H69" s="200" t="str">
        <f t="shared" si="0"/>
        <v/>
      </c>
      <c r="I69" s="177"/>
      <c r="J69" s="201" t="str">
        <f t="shared" si="1"/>
        <v/>
      </c>
      <c r="K69" s="136"/>
      <c r="L69" s="200" t="str">
        <f t="shared" si="2"/>
        <v/>
      </c>
      <c r="M69" s="140"/>
      <c r="N69" s="201" t="str">
        <f t="shared" si="3"/>
        <v/>
      </c>
      <c r="O69" s="136"/>
      <c r="P69" s="200" t="str">
        <f t="shared" si="4"/>
        <v/>
      </c>
      <c r="Q69" s="140"/>
      <c r="R69" s="201" t="str">
        <f t="shared" si="5"/>
        <v/>
      </c>
      <c r="S69" s="129"/>
      <c r="T69" s="202" t="str">
        <f t="shared" si="6"/>
        <v/>
      </c>
      <c r="U69" s="140"/>
      <c r="V69" s="201" t="str">
        <f t="shared" si="7"/>
        <v/>
      </c>
    </row>
    <row r="70" spans="1:22" s="147" customFormat="1" hidden="1">
      <c r="A70" s="161"/>
      <c r="B70" s="173" t="s">
        <v>1434</v>
      </c>
      <c r="C70" s="174"/>
      <c r="D70" s="175"/>
      <c r="E70" s="164"/>
      <c r="F70" s="199" t="str">
        <f t="shared" si="8"/>
        <v/>
      </c>
      <c r="G70" s="176"/>
      <c r="H70" s="200" t="str">
        <f t="shared" si="0"/>
        <v/>
      </c>
      <c r="I70" s="177"/>
      <c r="J70" s="201" t="str">
        <f t="shared" si="1"/>
        <v/>
      </c>
      <c r="K70" s="136"/>
      <c r="L70" s="200" t="str">
        <f t="shared" si="2"/>
        <v/>
      </c>
      <c r="M70" s="140"/>
      <c r="N70" s="201" t="str">
        <f t="shared" si="3"/>
        <v/>
      </c>
      <c r="O70" s="136"/>
      <c r="P70" s="200" t="str">
        <f t="shared" si="4"/>
        <v/>
      </c>
      <c r="Q70" s="140"/>
      <c r="R70" s="201" t="str">
        <f t="shared" si="5"/>
        <v/>
      </c>
      <c r="S70" s="129"/>
      <c r="T70" s="202" t="str">
        <f t="shared" si="6"/>
        <v/>
      </c>
      <c r="U70" s="140"/>
      <c r="V70" s="201" t="str">
        <f t="shared" si="7"/>
        <v/>
      </c>
    </row>
    <row r="71" spans="1:22" s="147" customFormat="1" hidden="1">
      <c r="A71" s="161"/>
      <c r="B71" s="173" t="s">
        <v>1435</v>
      </c>
      <c r="C71" s="174"/>
      <c r="D71" s="175"/>
      <c r="E71" s="164"/>
      <c r="F71" s="199" t="str">
        <f t="shared" si="8"/>
        <v/>
      </c>
      <c r="G71" s="176"/>
      <c r="H71" s="200" t="str">
        <f t="shared" si="0"/>
        <v/>
      </c>
      <c r="I71" s="177"/>
      <c r="J71" s="201" t="str">
        <f t="shared" si="1"/>
        <v/>
      </c>
      <c r="K71" s="136"/>
      <c r="L71" s="200" t="str">
        <f t="shared" si="2"/>
        <v/>
      </c>
      <c r="M71" s="140"/>
      <c r="N71" s="201" t="str">
        <f t="shared" si="3"/>
        <v/>
      </c>
      <c r="O71" s="136"/>
      <c r="P71" s="200" t="str">
        <f t="shared" si="4"/>
        <v/>
      </c>
      <c r="Q71" s="140"/>
      <c r="R71" s="201" t="str">
        <f t="shared" si="5"/>
        <v/>
      </c>
      <c r="S71" s="129"/>
      <c r="T71" s="202" t="str">
        <f t="shared" si="6"/>
        <v/>
      </c>
      <c r="U71" s="140"/>
      <c r="V71" s="201" t="str">
        <f t="shared" si="7"/>
        <v/>
      </c>
    </row>
    <row r="72" spans="1:22" s="147" customFormat="1" hidden="1">
      <c r="A72" s="161"/>
      <c r="B72" s="173" t="s">
        <v>1436</v>
      </c>
      <c r="C72" s="174"/>
      <c r="D72" s="175"/>
      <c r="E72" s="164"/>
      <c r="F72" s="199" t="str">
        <f t="shared" si="8"/>
        <v/>
      </c>
      <c r="G72" s="176"/>
      <c r="H72" s="200" t="str">
        <f t="shared" si="0"/>
        <v/>
      </c>
      <c r="I72" s="177"/>
      <c r="J72" s="201" t="str">
        <f t="shared" si="1"/>
        <v/>
      </c>
      <c r="K72" s="136"/>
      <c r="L72" s="200" t="str">
        <f t="shared" si="2"/>
        <v/>
      </c>
      <c r="M72" s="140"/>
      <c r="N72" s="201" t="str">
        <f t="shared" si="3"/>
        <v/>
      </c>
      <c r="O72" s="136"/>
      <c r="P72" s="200" t="str">
        <f t="shared" si="4"/>
        <v/>
      </c>
      <c r="Q72" s="140"/>
      <c r="R72" s="201" t="str">
        <f t="shared" si="5"/>
        <v/>
      </c>
      <c r="S72" s="129"/>
      <c r="T72" s="202" t="str">
        <f t="shared" si="6"/>
        <v/>
      </c>
      <c r="U72" s="140"/>
      <c r="V72" s="201" t="str">
        <f t="shared" si="7"/>
        <v/>
      </c>
    </row>
    <row r="73" spans="1:22" s="147" customFormat="1" hidden="1">
      <c r="A73" s="161"/>
      <c r="B73" s="173" t="s">
        <v>1437</v>
      </c>
      <c r="C73" s="174"/>
      <c r="D73" s="175"/>
      <c r="E73" s="164"/>
      <c r="F73" s="199" t="str">
        <f t="shared" si="8"/>
        <v/>
      </c>
      <c r="G73" s="176"/>
      <c r="H73" s="200" t="str">
        <f t="shared" si="0"/>
        <v/>
      </c>
      <c r="I73" s="177"/>
      <c r="J73" s="201" t="str">
        <f t="shared" si="1"/>
        <v/>
      </c>
      <c r="K73" s="136"/>
      <c r="L73" s="200" t="str">
        <f t="shared" si="2"/>
        <v/>
      </c>
      <c r="M73" s="140"/>
      <c r="N73" s="201" t="str">
        <f t="shared" si="3"/>
        <v/>
      </c>
      <c r="O73" s="136"/>
      <c r="P73" s="200" t="str">
        <f t="shared" si="4"/>
        <v/>
      </c>
      <c r="Q73" s="140"/>
      <c r="R73" s="201" t="str">
        <f t="shared" si="5"/>
        <v/>
      </c>
      <c r="S73" s="129"/>
      <c r="T73" s="202" t="str">
        <f t="shared" si="6"/>
        <v/>
      </c>
      <c r="U73" s="140"/>
      <c r="V73" s="201" t="str">
        <f t="shared" si="7"/>
        <v/>
      </c>
    </row>
    <row r="74" spans="1:22" s="147" customFormat="1" hidden="1">
      <c r="A74" s="161"/>
      <c r="B74" s="173" t="s">
        <v>1438</v>
      </c>
      <c r="C74" s="174"/>
      <c r="D74" s="175"/>
      <c r="E74" s="164"/>
      <c r="F74" s="199" t="str">
        <f t="shared" si="8"/>
        <v/>
      </c>
      <c r="G74" s="176"/>
      <c r="H74" s="200" t="str">
        <f t="shared" si="0"/>
        <v/>
      </c>
      <c r="I74" s="177"/>
      <c r="J74" s="201" t="str">
        <f t="shared" si="1"/>
        <v/>
      </c>
      <c r="K74" s="136"/>
      <c r="L74" s="200" t="str">
        <f t="shared" si="2"/>
        <v/>
      </c>
      <c r="M74" s="140"/>
      <c r="N74" s="201" t="str">
        <f t="shared" si="3"/>
        <v/>
      </c>
      <c r="O74" s="136"/>
      <c r="P74" s="200" t="str">
        <f t="shared" si="4"/>
        <v/>
      </c>
      <c r="Q74" s="140"/>
      <c r="R74" s="201" t="str">
        <f t="shared" si="5"/>
        <v/>
      </c>
      <c r="S74" s="129"/>
      <c r="T74" s="202" t="str">
        <f t="shared" si="6"/>
        <v/>
      </c>
      <c r="U74" s="140"/>
      <c r="V74" s="201" t="str">
        <f t="shared" si="7"/>
        <v/>
      </c>
    </row>
    <row r="75" spans="1:22" s="147" customFormat="1" hidden="1">
      <c r="A75" s="161"/>
      <c r="B75" s="173" t="s">
        <v>1439</v>
      </c>
      <c r="C75" s="174"/>
      <c r="D75" s="175"/>
      <c r="E75" s="164"/>
      <c r="F75" s="199" t="str">
        <f t="shared" si="8"/>
        <v/>
      </c>
      <c r="G75" s="176"/>
      <c r="H75" s="200" t="str">
        <f t="shared" si="0"/>
        <v/>
      </c>
      <c r="I75" s="177"/>
      <c r="J75" s="201" t="str">
        <f t="shared" si="1"/>
        <v/>
      </c>
      <c r="K75" s="136"/>
      <c r="L75" s="200" t="str">
        <f t="shared" si="2"/>
        <v/>
      </c>
      <c r="M75" s="140"/>
      <c r="N75" s="201" t="str">
        <f t="shared" si="3"/>
        <v/>
      </c>
      <c r="O75" s="136"/>
      <c r="P75" s="200" t="str">
        <f t="shared" si="4"/>
        <v/>
      </c>
      <c r="Q75" s="140"/>
      <c r="R75" s="201" t="str">
        <f t="shared" si="5"/>
        <v/>
      </c>
      <c r="S75" s="129"/>
      <c r="T75" s="202" t="str">
        <f t="shared" si="6"/>
        <v/>
      </c>
      <c r="U75" s="140"/>
      <c r="V75" s="201" t="str">
        <f t="shared" si="7"/>
        <v/>
      </c>
    </row>
    <row r="76" spans="1:22" s="147" customFormat="1">
      <c r="A76" s="161">
        <v>1</v>
      </c>
      <c r="B76" s="173" t="s">
        <v>1440</v>
      </c>
      <c r="C76" s="174"/>
      <c r="D76" s="175"/>
      <c r="E76" s="165">
        <f>G76</f>
        <v>1538146</v>
      </c>
      <c r="F76" s="199" t="str">
        <f t="shared" si="8"/>
        <v>*</v>
      </c>
      <c r="G76" s="176">
        <f>641055+341896+469721+85474</f>
        <v>1538146</v>
      </c>
      <c r="H76" s="200" t="str">
        <f t="shared" ref="H76:H139" si="9">IF($H$9="*",IF(G76&gt;0,"*",""),"")</f>
        <v/>
      </c>
      <c r="I76" s="177"/>
      <c r="J76" s="201" t="str">
        <f t="shared" ref="J76:J139" si="10">IF($J$9="*",IF(I76&gt;0,"*",""),"")</f>
        <v/>
      </c>
      <c r="K76" s="168">
        <v>1497642</v>
      </c>
      <c r="L76" s="200" t="str">
        <f t="shared" ref="L76:L139" si="11">IF($L$9="*",IF(K76&gt;0,"*",""),"")</f>
        <v/>
      </c>
      <c r="M76" s="140">
        <v>1062400</v>
      </c>
      <c r="N76" s="201" t="str">
        <f t="shared" ref="N76:N139" si="12">IF($N$9="*",IF(M76&gt;0,"*",""),"")</f>
        <v/>
      </c>
      <c r="O76" s="136"/>
      <c r="P76" s="200">
        <v>2072611</v>
      </c>
      <c r="Q76" s="140"/>
      <c r="R76" s="201" t="str">
        <f t="shared" ref="R76:R139" si="13">IF($R$9="*",IF(Q76&gt;0,"*",""),"")</f>
        <v/>
      </c>
      <c r="S76" s="129"/>
      <c r="T76" s="202" t="str">
        <f t="shared" ref="T76:T139" si="14">IF($T$9="*",IF(S76&gt;0,"*",""),"")</f>
        <v/>
      </c>
      <c r="U76" s="140"/>
      <c r="V76" s="201" t="str">
        <f t="shared" ref="V76:V139" si="15">IF($V$9="*",IF(U76&gt;0,"*",""),"")</f>
        <v/>
      </c>
    </row>
    <row r="77" spans="1:22" s="147" customFormat="1" hidden="1">
      <c r="A77" s="161"/>
      <c r="B77" s="173" t="s">
        <v>1441</v>
      </c>
      <c r="C77" s="174"/>
      <c r="D77" s="175"/>
      <c r="E77" s="164"/>
      <c r="F77" s="199" t="str">
        <f t="shared" si="8"/>
        <v/>
      </c>
      <c r="G77" s="176"/>
      <c r="H77" s="200" t="str">
        <f t="shared" si="9"/>
        <v/>
      </c>
      <c r="I77" s="177"/>
      <c r="J77" s="201" t="str">
        <f t="shared" si="10"/>
        <v/>
      </c>
      <c r="K77" s="136"/>
      <c r="L77" s="200" t="str">
        <f t="shared" si="11"/>
        <v/>
      </c>
      <c r="M77" s="140"/>
      <c r="N77" s="201" t="str">
        <f t="shared" si="12"/>
        <v/>
      </c>
      <c r="O77" s="136"/>
      <c r="P77" s="200" t="str">
        <f t="shared" ref="P77:P139" si="16">IF($P$9="*",IF(O77&gt;0,"*",""),"")</f>
        <v/>
      </c>
      <c r="Q77" s="140"/>
      <c r="R77" s="201" t="str">
        <f t="shared" si="13"/>
        <v/>
      </c>
      <c r="S77" s="129"/>
      <c r="T77" s="202" t="str">
        <f t="shared" si="14"/>
        <v/>
      </c>
      <c r="U77" s="140"/>
      <c r="V77" s="201" t="str">
        <f t="shared" si="15"/>
        <v/>
      </c>
    </row>
    <row r="78" spans="1:22" s="147" customFormat="1" hidden="1">
      <c r="A78" s="161"/>
      <c r="B78" s="173" t="s">
        <v>1442</v>
      </c>
      <c r="C78" s="174"/>
      <c r="D78" s="175"/>
      <c r="E78" s="164"/>
      <c r="F78" s="199" t="str">
        <f t="shared" ref="F78:F141" si="17">IF($F$9="*",IF(E78&gt;0,"*",""),"")</f>
        <v/>
      </c>
      <c r="G78" s="176"/>
      <c r="H78" s="200" t="str">
        <f t="shared" si="9"/>
        <v/>
      </c>
      <c r="I78" s="177"/>
      <c r="J78" s="201" t="str">
        <f t="shared" si="10"/>
        <v/>
      </c>
      <c r="K78" s="136"/>
      <c r="L78" s="200" t="str">
        <f t="shared" si="11"/>
        <v/>
      </c>
      <c r="M78" s="140"/>
      <c r="N78" s="201" t="str">
        <f t="shared" si="12"/>
        <v/>
      </c>
      <c r="O78" s="136"/>
      <c r="P78" s="200" t="str">
        <f t="shared" si="16"/>
        <v/>
      </c>
      <c r="Q78" s="140"/>
      <c r="R78" s="201" t="str">
        <f t="shared" si="13"/>
        <v/>
      </c>
      <c r="S78" s="129"/>
      <c r="T78" s="202" t="str">
        <f t="shared" si="14"/>
        <v/>
      </c>
      <c r="U78" s="140"/>
      <c r="V78" s="201" t="str">
        <f t="shared" si="15"/>
        <v/>
      </c>
    </row>
    <row r="79" spans="1:22" s="147" customFormat="1" hidden="1">
      <c r="A79" s="161"/>
      <c r="B79" s="173" t="s">
        <v>1443</v>
      </c>
      <c r="C79" s="174"/>
      <c r="D79" s="175"/>
      <c r="E79" s="164"/>
      <c r="F79" s="199" t="str">
        <f t="shared" si="17"/>
        <v/>
      </c>
      <c r="G79" s="176"/>
      <c r="H79" s="200" t="str">
        <f t="shared" si="9"/>
        <v/>
      </c>
      <c r="I79" s="177"/>
      <c r="J79" s="201" t="str">
        <f t="shared" si="10"/>
        <v/>
      </c>
      <c r="K79" s="136"/>
      <c r="L79" s="200" t="str">
        <f t="shared" si="11"/>
        <v/>
      </c>
      <c r="M79" s="140"/>
      <c r="N79" s="201" t="str">
        <f t="shared" si="12"/>
        <v/>
      </c>
      <c r="O79" s="136"/>
      <c r="P79" s="200" t="str">
        <f t="shared" si="16"/>
        <v/>
      </c>
      <c r="Q79" s="140"/>
      <c r="R79" s="201" t="str">
        <f t="shared" si="13"/>
        <v/>
      </c>
      <c r="S79" s="129"/>
      <c r="T79" s="202" t="str">
        <f t="shared" si="14"/>
        <v/>
      </c>
      <c r="U79" s="140"/>
      <c r="V79" s="201" t="str">
        <f t="shared" si="15"/>
        <v/>
      </c>
    </row>
    <row r="80" spans="1:22" s="147" customFormat="1" hidden="1">
      <c r="A80" s="161"/>
      <c r="B80" s="173" t="s">
        <v>1444</v>
      </c>
      <c r="C80" s="174"/>
      <c r="D80" s="175"/>
      <c r="E80" s="164"/>
      <c r="F80" s="199" t="str">
        <f t="shared" si="17"/>
        <v/>
      </c>
      <c r="G80" s="176"/>
      <c r="H80" s="200" t="str">
        <f t="shared" si="9"/>
        <v/>
      </c>
      <c r="I80" s="177"/>
      <c r="J80" s="201" t="str">
        <f t="shared" si="10"/>
        <v/>
      </c>
      <c r="K80" s="136"/>
      <c r="L80" s="200" t="str">
        <f t="shared" si="11"/>
        <v/>
      </c>
      <c r="M80" s="140"/>
      <c r="N80" s="201" t="str">
        <f t="shared" si="12"/>
        <v/>
      </c>
      <c r="O80" s="136"/>
      <c r="P80" s="200" t="str">
        <f t="shared" si="16"/>
        <v/>
      </c>
      <c r="Q80" s="140"/>
      <c r="R80" s="201" t="str">
        <f t="shared" si="13"/>
        <v/>
      </c>
      <c r="S80" s="129"/>
      <c r="T80" s="202" t="str">
        <f t="shared" si="14"/>
        <v/>
      </c>
      <c r="U80" s="140"/>
      <c r="V80" s="201" t="str">
        <f t="shared" si="15"/>
        <v/>
      </c>
    </row>
    <row r="81" spans="1:22" s="147" customFormat="1" hidden="1">
      <c r="A81" s="161"/>
      <c r="B81" s="173" t="s">
        <v>1445</v>
      </c>
      <c r="C81" s="174"/>
      <c r="D81" s="175"/>
      <c r="E81" s="164"/>
      <c r="F81" s="199" t="str">
        <f t="shared" si="17"/>
        <v/>
      </c>
      <c r="G81" s="176"/>
      <c r="H81" s="200" t="str">
        <f t="shared" si="9"/>
        <v/>
      </c>
      <c r="I81" s="177"/>
      <c r="J81" s="201" t="str">
        <f t="shared" si="10"/>
        <v/>
      </c>
      <c r="K81" s="136"/>
      <c r="L81" s="200" t="str">
        <f t="shared" si="11"/>
        <v/>
      </c>
      <c r="M81" s="140"/>
      <c r="N81" s="201" t="str">
        <f t="shared" si="12"/>
        <v/>
      </c>
      <c r="O81" s="136"/>
      <c r="P81" s="200" t="str">
        <f t="shared" si="16"/>
        <v/>
      </c>
      <c r="Q81" s="140"/>
      <c r="R81" s="201" t="str">
        <f t="shared" si="13"/>
        <v/>
      </c>
      <c r="S81" s="129"/>
      <c r="T81" s="202" t="str">
        <f t="shared" si="14"/>
        <v/>
      </c>
      <c r="U81" s="140"/>
      <c r="V81" s="201" t="str">
        <f t="shared" si="15"/>
        <v/>
      </c>
    </row>
    <row r="82" spans="1:22" s="147" customFormat="1" hidden="1">
      <c r="A82" s="161"/>
      <c r="B82" s="173" t="s">
        <v>1446</v>
      </c>
      <c r="C82" s="174"/>
      <c r="D82" s="175"/>
      <c r="E82" s="164"/>
      <c r="F82" s="199" t="str">
        <f t="shared" si="17"/>
        <v/>
      </c>
      <c r="G82" s="176"/>
      <c r="H82" s="200" t="str">
        <f t="shared" si="9"/>
        <v/>
      </c>
      <c r="I82" s="177"/>
      <c r="J82" s="201" t="str">
        <f t="shared" si="10"/>
        <v/>
      </c>
      <c r="K82" s="136"/>
      <c r="L82" s="200" t="str">
        <f t="shared" si="11"/>
        <v/>
      </c>
      <c r="M82" s="140"/>
      <c r="N82" s="201" t="str">
        <f t="shared" si="12"/>
        <v/>
      </c>
      <c r="O82" s="136"/>
      <c r="P82" s="200" t="str">
        <f t="shared" si="16"/>
        <v/>
      </c>
      <c r="Q82" s="140"/>
      <c r="R82" s="201" t="str">
        <f t="shared" si="13"/>
        <v/>
      </c>
      <c r="S82" s="129"/>
      <c r="T82" s="202" t="str">
        <f t="shared" si="14"/>
        <v/>
      </c>
      <c r="U82" s="140"/>
      <c r="V82" s="201" t="str">
        <f t="shared" si="15"/>
        <v/>
      </c>
    </row>
    <row r="83" spans="1:22" s="147" customFormat="1" hidden="1">
      <c r="A83" s="161"/>
      <c r="B83" s="173" t="s">
        <v>1447</v>
      </c>
      <c r="C83" s="174"/>
      <c r="D83" s="175"/>
      <c r="E83" s="164"/>
      <c r="F83" s="199" t="str">
        <f t="shared" si="17"/>
        <v/>
      </c>
      <c r="G83" s="176"/>
      <c r="H83" s="200" t="str">
        <f t="shared" si="9"/>
        <v/>
      </c>
      <c r="I83" s="177"/>
      <c r="J83" s="201" t="str">
        <f t="shared" si="10"/>
        <v/>
      </c>
      <c r="K83" s="136"/>
      <c r="L83" s="200" t="str">
        <f t="shared" si="11"/>
        <v/>
      </c>
      <c r="M83" s="140"/>
      <c r="N83" s="201" t="str">
        <f t="shared" si="12"/>
        <v/>
      </c>
      <c r="O83" s="136"/>
      <c r="P83" s="200" t="str">
        <f t="shared" si="16"/>
        <v/>
      </c>
      <c r="Q83" s="140"/>
      <c r="R83" s="201" t="str">
        <f t="shared" si="13"/>
        <v/>
      </c>
      <c r="S83" s="129"/>
      <c r="T83" s="202" t="str">
        <f t="shared" si="14"/>
        <v/>
      </c>
      <c r="U83" s="140"/>
      <c r="V83" s="201" t="str">
        <f t="shared" si="15"/>
        <v/>
      </c>
    </row>
    <row r="84" spans="1:22" s="147" customFormat="1" hidden="1">
      <c r="A84" s="161"/>
      <c r="B84" s="173" t="s">
        <v>1448</v>
      </c>
      <c r="C84" s="174"/>
      <c r="D84" s="175"/>
      <c r="E84" s="164"/>
      <c r="F84" s="199" t="str">
        <f t="shared" si="17"/>
        <v/>
      </c>
      <c r="G84" s="176"/>
      <c r="H84" s="200" t="str">
        <f t="shared" si="9"/>
        <v/>
      </c>
      <c r="I84" s="177"/>
      <c r="J84" s="201" t="str">
        <f t="shared" si="10"/>
        <v/>
      </c>
      <c r="K84" s="136"/>
      <c r="L84" s="200" t="str">
        <f t="shared" si="11"/>
        <v/>
      </c>
      <c r="M84" s="140"/>
      <c r="N84" s="201" t="str">
        <f t="shared" si="12"/>
        <v/>
      </c>
      <c r="O84" s="136"/>
      <c r="P84" s="200" t="str">
        <f t="shared" si="16"/>
        <v/>
      </c>
      <c r="Q84" s="140"/>
      <c r="R84" s="201" t="str">
        <f t="shared" si="13"/>
        <v/>
      </c>
      <c r="S84" s="129"/>
      <c r="T84" s="202" t="str">
        <f t="shared" si="14"/>
        <v/>
      </c>
      <c r="U84" s="140"/>
      <c r="V84" s="201" t="str">
        <f t="shared" si="15"/>
        <v/>
      </c>
    </row>
    <row r="85" spans="1:22" s="147" customFormat="1" hidden="1">
      <c r="A85" s="161"/>
      <c r="B85" s="173" t="s">
        <v>1449</v>
      </c>
      <c r="C85" s="174"/>
      <c r="D85" s="175"/>
      <c r="E85" s="164"/>
      <c r="F85" s="199" t="str">
        <f t="shared" si="17"/>
        <v/>
      </c>
      <c r="G85" s="176"/>
      <c r="H85" s="200" t="str">
        <f t="shared" si="9"/>
        <v/>
      </c>
      <c r="I85" s="177"/>
      <c r="J85" s="201" t="str">
        <f t="shared" si="10"/>
        <v/>
      </c>
      <c r="K85" s="136"/>
      <c r="L85" s="200" t="str">
        <f t="shared" si="11"/>
        <v/>
      </c>
      <c r="M85" s="140"/>
      <c r="N85" s="201" t="str">
        <f t="shared" si="12"/>
        <v/>
      </c>
      <c r="O85" s="136"/>
      <c r="P85" s="200" t="str">
        <f t="shared" si="16"/>
        <v/>
      </c>
      <c r="Q85" s="140"/>
      <c r="R85" s="201" t="str">
        <f t="shared" si="13"/>
        <v/>
      </c>
      <c r="S85" s="129"/>
      <c r="T85" s="202" t="str">
        <f t="shared" si="14"/>
        <v/>
      </c>
      <c r="U85" s="140"/>
      <c r="V85" s="201" t="str">
        <f t="shared" si="15"/>
        <v/>
      </c>
    </row>
    <row r="86" spans="1:22" s="147" customFormat="1" hidden="1">
      <c r="A86" s="161"/>
      <c r="B86" s="173" t="s">
        <v>1450</v>
      </c>
      <c r="C86" s="174"/>
      <c r="D86" s="175"/>
      <c r="E86" s="164"/>
      <c r="F86" s="199" t="str">
        <f t="shared" si="17"/>
        <v/>
      </c>
      <c r="G86" s="176"/>
      <c r="H86" s="200" t="str">
        <f t="shared" si="9"/>
        <v/>
      </c>
      <c r="I86" s="177"/>
      <c r="J86" s="201" t="str">
        <f t="shared" si="10"/>
        <v/>
      </c>
      <c r="K86" s="136"/>
      <c r="L86" s="200" t="str">
        <f t="shared" si="11"/>
        <v/>
      </c>
      <c r="M86" s="140"/>
      <c r="N86" s="201" t="str">
        <f t="shared" si="12"/>
        <v/>
      </c>
      <c r="O86" s="136"/>
      <c r="P86" s="200" t="str">
        <f t="shared" si="16"/>
        <v/>
      </c>
      <c r="Q86" s="140"/>
      <c r="R86" s="201" t="str">
        <f t="shared" si="13"/>
        <v/>
      </c>
      <c r="S86" s="129"/>
      <c r="T86" s="202" t="str">
        <f t="shared" si="14"/>
        <v/>
      </c>
      <c r="U86" s="140"/>
      <c r="V86" s="201" t="str">
        <f t="shared" si="15"/>
        <v/>
      </c>
    </row>
    <row r="87" spans="1:22" s="147" customFormat="1" hidden="1">
      <c r="A87" s="161"/>
      <c r="B87" s="173" t="s">
        <v>1451</v>
      </c>
      <c r="C87" s="174"/>
      <c r="D87" s="175"/>
      <c r="E87" s="164"/>
      <c r="F87" s="199" t="str">
        <f t="shared" si="17"/>
        <v/>
      </c>
      <c r="G87" s="176"/>
      <c r="H87" s="200" t="str">
        <f t="shared" si="9"/>
        <v/>
      </c>
      <c r="I87" s="177"/>
      <c r="J87" s="201" t="str">
        <f t="shared" si="10"/>
        <v/>
      </c>
      <c r="K87" s="136"/>
      <c r="L87" s="200" t="str">
        <f t="shared" si="11"/>
        <v/>
      </c>
      <c r="M87" s="140"/>
      <c r="N87" s="201" t="str">
        <f t="shared" si="12"/>
        <v/>
      </c>
      <c r="O87" s="136"/>
      <c r="P87" s="200" t="str">
        <f t="shared" si="16"/>
        <v/>
      </c>
      <c r="Q87" s="140"/>
      <c r="R87" s="201" t="str">
        <f t="shared" si="13"/>
        <v/>
      </c>
      <c r="S87" s="129"/>
      <c r="T87" s="202" t="str">
        <f t="shared" si="14"/>
        <v/>
      </c>
      <c r="U87" s="140"/>
      <c r="V87" s="201" t="str">
        <f t="shared" si="15"/>
        <v/>
      </c>
    </row>
    <row r="88" spans="1:22" s="147" customFormat="1" hidden="1">
      <c r="A88" s="161"/>
      <c r="B88" s="173" t="s">
        <v>1452</v>
      </c>
      <c r="C88" s="174"/>
      <c r="D88" s="175"/>
      <c r="E88" s="164"/>
      <c r="F88" s="199" t="str">
        <f t="shared" si="17"/>
        <v/>
      </c>
      <c r="G88" s="176"/>
      <c r="H88" s="200" t="str">
        <f t="shared" si="9"/>
        <v/>
      </c>
      <c r="I88" s="177"/>
      <c r="J88" s="201" t="str">
        <f t="shared" si="10"/>
        <v/>
      </c>
      <c r="K88" s="136"/>
      <c r="L88" s="200" t="str">
        <f t="shared" si="11"/>
        <v/>
      </c>
      <c r="M88" s="140"/>
      <c r="N88" s="201" t="str">
        <f t="shared" si="12"/>
        <v/>
      </c>
      <c r="O88" s="136"/>
      <c r="P88" s="200" t="str">
        <f t="shared" si="16"/>
        <v/>
      </c>
      <c r="Q88" s="140"/>
      <c r="R88" s="201" t="str">
        <f t="shared" si="13"/>
        <v/>
      </c>
      <c r="S88" s="129"/>
      <c r="T88" s="202" t="str">
        <f t="shared" si="14"/>
        <v/>
      </c>
      <c r="U88" s="140"/>
      <c r="V88" s="201" t="str">
        <f t="shared" si="15"/>
        <v/>
      </c>
    </row>
    <row r="89" spans="1:22" s="147" customFormat="1" hidden="1">
      <c r="A89" s="161"/>
      <c r="B89" s="173" t="s">
        <v>1453</v>
      </c>
      <c r="C89" s="174"/>
      <c r="D89" s="175"/>
      <c r="E89" s="164"/>
      <c r="F89" s="199" t="str">
        <f t="shared" si="17"/>
        <v/>
      </c>
      <c r="G89" s="176"/>
      <c r="H89" s="200" t="str">
        <f t="shared" si="9"/>
        <v/>
      </c>
      <c r="I89" s="177"/>
      <c r="J89" s="201" t="str">
        <f t="shared" si="10"/>
        <v/>
      </c>
      <c r="K89" s="136"/>
      <c r="L89" s="200" t="str">
        <f t="shared" si="11"/>
        <v/>
      </c>
      <c r="M89" s="140"/>
      <c r="N89" s="201" t="str">
        <f t="shared" si="12"/>
        <v/>
      </c>
      <c r="O89" s="136"/>
      <c r="P89" s="200" t="str">
        <f t="shared" si="16"/>
        <v/>
      </c>
      <c r="Q89" s="140"/>
      <c r="R89" s="201" t="str">
        <f t="shared" si="13"/>
        <v/>
      </c>
      <c r="S89" s="129"/>
      <c r="T89" s="202" t="str">
        <f t="shared" si="14"/>
        <v/>
      </c>
      <c r="U89" s="140"/>
      <c r="V89" s="201" t="str">
        <f t="shared" si="15"/>
        <v/>
      </c>
    </row>
    <row r="90" spans="1:22" s="147" customFormat="1" hidden="1">
      <c r="A90" s="161"/>
      <c r="B90" s="173" t="s">
        <v>1454</v>
      </c>
      <c r="C90" s="174"/>
      <c r="D90" s="175"/>
      <c r="E90" s="164"/>
      <c r="F90" s="199" t="str">
        <f t="shared" si="17"/>
        <v/>
      </c>
      <c r="G90" s="176"/>
      <c r="H90" s="200" t="str">
        <f t="shared" si="9"/>
        <v/>
      </c>
      <c r="I90" s="177"/>
      <c r="J90" s="201" t="str">
        <f t="shared" si="10"/>
        <v/>
      </c>
      <c r="K90" s="136"/>
      <c r="L90" s="200" t="str">
        <f t="shared" si="11"/>
        <v/>
      </c>
      <c r="M90" s="140"/>
      <c r="N90" s="201" t="str">
        <f t="shared" si="12"/>
        <v/>
      </c>
      <c r="O90" s="136"/>
      <c r="P90" s="200" t="str">
        <f t="shared" si="16"/>
        <v/>
      </c>
      <c r="Q90" s="140"/>
      <c r="R90" s="201" t="str">
        <f t="shared" si="13"/>
        <v/>
      </c>
      <c r="S90" s="129"/>
      <c r="T90" s="202" t="str">
        <f t="shared" si="14"/>
        <v/>
      </c>
      <c r="U90" s="140"/>
      <c r="V90" s="201" t="str">
        <f t="shared" si="15"/>
        <v/>
      </c>
    </row>
    <row r="91" spans="1:22" s="147" customFormat="1" hidden="1">
      <c r="A91" s="161"/>
      <c r="B91" s="173" t="s">
        <v>1455</v>
      </c>
      <c r="C91" s="174"/>
      <c r="D91" s="175"/>
      <c r="E91" s="164"/>
      <c r="F91" s="199" t="str">
        <f t="shared" si="17"/>
        <v/>
      </c>
      <c r="G91" s="176"/>
      <c r="H91" s="200" t="str">
        <f t="shared" si="9"/>
        <v/>
      </c>
      <c r="I91" s="177"/>
      <c r="J91" s="201" t="str">
        <f t="shared" si="10"/>
        <v/>
      </c>
      <c r="K91" s="136"/>
      <c r="L91" s="200" t="str">
        <f t="shared" si="11"/>
        <v/>
      </c>
      <c r="M91" s="140"/>
      <c r="N91" s="201" t="str">
        <f t="shared" si="12"/>
        <v/>
      </c>
      <c r="O91" s="136"/>
      <c r="P91" s="200" t="str">
        <f t="shared" si="16"/>
        <v/>
      </c>
      <c r="Q91" s="140"/>
      <c r="R91" s="201" t="str">
        <f t="shared" si="13"/>
        <v/>
      </c>
      <c r="S91" s="129"/>
      <c r="T91" s="202" t="str">
        <f t="shared" si="14"/>
        <v/>
      </c>
      <c r="U91" s="140"/>
      <c r="V91" s="201" t="str">
        <f t="shared" si="15"/>
        <v/>
      </c>
    </row>
    <row r="92" spans="1:22" s="147" customFormat="1" hidden="1">
      <c r="A92" s="161"/>
      <c r="B92" s="173" t="s">
        <v>1456</v>
      </c>
      <c r="C92" s="174"/>
      <c r="D92" s="175"/>
      <c r="E92" s="164"/>
      <c r="F92" s="199" t="str">
        <f t="shared" si="17"/>
        <v/>
      </c>
      <c r="G92" s="176"/>
      <c r="H92" s="200" t="str">
        <f t="shared" si="9"/>
        <v/>
      </c>
      <c r="I92" s="177"/>
      <c r="J92" s="201" t="str">
        <f t="shared" si="10"/>
        <v/>
      </c>
      <c r="K92" s="136"/>
      <c r="L92" s="200" t="str">
        <f t="shared" si="11"/>
        <v/>
      </c>
      <c r="M92" s="140"/>
      <c r="N92" s="201" t="str">
        <f t="shared" si="12"/>
        <v/>
      </c>
      <c r="O92" s="136"/>
      <c r="P92" s="200" t="str">
        <f t="shared" si="16"/>
        <v/>
      </c>
      <c r="Q92" s="140"/>
      <c r="R92" s="201" t="str">
        <f t="shared" si="13"/>
        <v/>
      </c>
      <c r="S92" s="129"/>
      <c r="T92" s="202" t="str">
        <f t="shared" si="14"/>
        <v/>
      </c>
      <c r="U92" s="140"/>
      <c r="V92" s="201" t="str">
        <f t="shared" si="15"/>
        <v/>
      </c>
    </row>
    <row r="93" spans="1:22" s="147" customFormat="1" hidden="1">
      <c r="A93" s="161"/>
      <c r="B93" s="173" t="s">
        <v>1457</v>
      </c>
      <c r="C93" s="174"/>
      <c r="D93" s="175"/>
      <c r="E93" s="164"/>
      <c r="F93" s="199" t="str">
        <f t="shared" si="17"/>
        <v/>
      </c>
      <c r="G93" s="176"/>
      <c r="H93" s="200" t="str">
        <f t="shared" si="9"/>
        <v/>
      </c>
      <c r="I93" s="177"/>
      <c r="J93" s="201" t="str">
        <f t="shared" si="10"/>
        <v/>
      </c>
      <c r="K93" s="136"/>
      <c r="L93" s="200" t="str">
        <f t="shared" si="11"/>
        <v/>
      </c>
      <c r="M93" s="140"/>
      <c r="N93" s="201" t="str">
        <f t="shared" si="12"/>
        <v/>
      </c>
      <c r="O93" s="136"/>
      <c r="P93" s="200" t="str">
        <f t="shared" si="16"/>
        <v/>
      </c>
      <c r="Q93" s="140"/>
      <c r="R93" s="201" t="str">
        <f t="shared" si="13"/>
        <v/>
      </c>
      <c r="S93" s="129"/>
      <c r="T93" s="202" t="str">
        <f t="shared" si="14"/>
        <v/>
      </c>
      <c r="U93" s="140"/>
      <c r="V93" s="201" t="str">
        <f t="shared" si="15"/>
        <v/>
      </c>
    </row>
    <row r="94" spans="1:22" s="147" customFormat="1" hidden="1">
      <c r="A94" s="161"/>
      <c r="B94" s="173" t="s">
        <v>1458</v>
      </c>
      <c r="C94" s="174"/>
      <c r="D94" s="175"/>
      <c r="E94" s="164"/>
      <c r="F94" s="199" t="str">
        <f t="shared" si="17"/>
        <v/>
      </c>
      <c r="G94" s="176"/>
      <c r="H94" s="200" t="str">
        <f t="shared" si="9"/>
        <v/>
      </c>
      <c r="I94" s="177"/>
      <c r="J94" s="201" t="str">
        <f t="shared" si="10"/>
        <v/>
      </c>
      <c r="K94" s="136"/>
      <c r="L94" s="200" t="str">
        <f t="shared" si="11"/>
        <v/>
      </c>
      <c r="M94" s="140"/>
      <c r="N94" s="201" t="str">
        <f t="shared" si="12"/>
        <v/>
      </c>
      <c r="O94" s="136"/>
      <c r="P94" s="200" t="str">
        <f t="shared" si="16"/>
        <v/>
      </c>
      <c r="Q94" s="140"/>
      <c r="R94" s="201" t="str">
        <f t="shared" si="13"/>
        <v/>
      </c>
      <c r="S94" s="129"/>
      <c r="T94" s="202" t="str">
        <f t="shared" si="14"/>
        <v/>
      </c>
      <c r="U94" s="140"/>
      <c r="V94" s="201" t="str">
        <f t="shared" si="15"/>
        <v/>
      </c>
    </row>
    <row r="95" spans="1:22" s="147" customFormat="1" hidden="1">
      <c r="A95" s="161"/>
      <c r="B95" s="173" t="s">
        <v>1459</v>
      </c>
      <c r="C95" s="174"/>
      <c r="D95" s="175"/>
      <c r="E95" s="164"/>
      <c r="F95" s="199" t="str">
        <f t="shared" si="17"/>
        <v/>
      </c>
      <c r="G95" s="176"/>
      <c r="H95" s="200" t="str">
        <f t="shared" si="9"/>
        <v/>
      </c>
      <c r="I95" s="177"/>
      <c r="J95" s="201" t="str">
        <f t="shared" si="10"/>
        <v/>
      </c>
      <c r="K95" s="136"/>
      <c r="L95" s="200" t="str">
        <f t="shared" si="11"/>
        <v/>
      </c>
      <c r="M95" s="140"/>
      <c r="N95" s="201" t="str">
        <f t="shared" si="12"/>
        <v/>
      </c>
      <c r="O95" s="136"/>
      <c r="P95" s="200" t="str">
        <f t="shared" si="16"/>
        <v/>
      </c>
      <c r="Q95" s="140"/>
      <c r="R95" s="201" t="str">
        <f t="shared" si="13"/>
        <v/>
      </c>
      <c r="S95" s="129"/>
      <c r="T95" s="202" t="str">
        <f t="shared" si="14"/>
        <v/>
      </c>
      <c r="U95" s="140"/>
      <c r="V95" s="201" t="str">
        <f t="shared" si="15"/>
        <v/>
      </c>
    </row>
    <row r="96" spans="1:22" s="147" customFormat="1" hidden="1">
      <c r="A96" s="161"/>
      <c r="B96" s="173" t="s">
        <v>1460</v>
      </c>
      <c r="C96" s="174"/>
      <c r="D96" s="175"/>
      <c r="E96" s="164"/>
      <c r="F96" s="199" t="str">
        <f t="shared" si="17"/>
        <v/>
      </c>
      <c r="G96" s="176"/>
      <c r="H96" s="200" t="str">
        <f t="shared" si="9"/>
        <v/>
      </c>
      <c r="I96" s="177"/>
      <c r="J96" s="201" t="str">
        <f t="shared" si="10"/>
        <v/>
      </c>
      <c r="K96" s="136"/>
      <c r="L96" s="200" t="str">
        <f t="shared" si="11"/>
        <v/>
      </c>
      <c r="M96" s="140"/>
      <c r="N96" s="201" t="str">
        <f t="shared" si="12"/>
        <v/>
      </c>
      <c r="O96" s="136"/>
      <c r="P96" s="200" t="str">
        <f t="shared" si="16"/>
        <v/>
      </c>
      <c r="Q96" s="140"/>
      <c r="R96" s="201" t="str">
        <f t="shared" si="13"/>
        <v/>
      </c>
      <c r="S96" s="129"/>
      <c r="T96" s="202" t="str">
        <f t="shared" si="14"/>
        <v/>
      </c>
      <c r="U96" s="140"/>
      <c r="V96" s="201" t="str">
        <f t="shared" si="15"/>
        <v/>
      </c>
    </row>
    <row r="97" spans="1:22" s="147" customFormat="1" hidden="1">
      <c r="A97" s="161"/>
      <c r="B97" s="173" t="s">
        <v>1461</v>
      </c>
      <c r="C97" s="174"/>
      <c r="D97" s="175"/>
      <c r="E97" s="164"/>
      <c r="F97" s="199" t="str">
        <f t="shared" si="17"/>
        <v/>
      </c>
      <c r="G97" s="176"/>
      <c r="H97" s="200" t="str">
        <f t="shared" si="9"/>
        <v/>
      </c>
      <c r="I97" s="177"/>
      <c r="J97" s="201" t="str">
        <f t="shared" si="10"/>
        <v/>
      </c>
      <c r="K97" s="136"/>
      <c r="L97" s="200" t="str">
        <f t="shared" si="11"/>
        <v/>
      </c>
      <c r="M97" s="140"/>
      <c r="N97" s="201" t="str">
        <f t="shared" si="12"/>
        <v/>
      </c>
      <c r="O97" s="136"/>
      <c r="P97" s="200" t="str">
        <f t="shared" si="16"/>
        <v/>
      </c>
      <c r="Q97" s="140"/>
      <c r="R97" s="201" t="str">
        <f t="shared" si="13"/>
        <v/>
      </c>
      <c r="S97" s="129"/>
      <c r="T97" s="202" t="str">
        <f t="shared" si="14"/>
        <v/>
      </c>
      <c r="U97" s="140"/>
      <c r="V97" s="201" t="str">
        <f t="shared" si="15"/>
        <v/>
      </c>
    </row>
    <row r="98" spans="1:22" s="147" customFormat="1" hidden="1">
      <c r="A98" s="161"/>
      <c r="B98" s="173" t="s">
        <v>1462</v>
      </c>
      <c r="C98" s="174"/>
      <c r="D98" s="175"/>
      <c r="E98" s="164"/>
      <c r="F98" s="199" t="str">
        <f t="shared" si="17"/>
        <v/>
      </c>
      <c r="G98" s="176"/>
      <c r="H98" s="200" t="str">
        <f t="shared" si="9"/>
        <v/>
      </c>
      <c r="I98" s="177"/>
      <c r="J98" s="201" t="str">
        <f t="shared" si="10"/>
        <v/>
      </c>
      <c r="K98" s="136"/>
      <c r="L98" s="200" t="str">
        <f t="shared" si="11"/>
        <v/>
      </c>
      <c r="M98" s="140"/>
      <c r="N98" s="201" t="str">
        <f t="shared" si="12"/>
        <v/>
      </c>
      <c r="O98" s="136"/>
      <c r="P98" s="200" t="str">
        <f t="shared" si="16"/>
        <v/>
      </c>
      <c r="Q98" s="140"/>
      <c r="R98" s="201" t="str">
        <f t="shared" si="13"/>
        <v/>
      </c>
      <c r="S98" s="129"/>
      <c r="T98" s="202" t="str">
        <f t="shared" si="14"/>
        <v/>
      </c>
      <c r="U98" s="140"/>
      <c r="V98" s="201" t="str">
        <f t="shared" si="15"/>
        <v/>
      </c>
    </row>
    <row r="99" spans="1:22" s="147" customFormat="1" hidden="1">
      <c r="A99" s="161"/>
      <c r="B99" s="173" t="s">
        <v>1463</v>
      </c>
      <c r="C99" s="174"/>
      <c r="D99" s="175"/>
      <c r="E99" s="164"/>
      <c r="F99" s="199" t="str">
        <f t="shared" si="17"/>
        <v/>
      </c>
      <c r="G99" s="176"/>
      <c r="H99" s="200" t="str">
        <f t="shared" si="9"/>
        <v/>
      </c>
      <c r="I99" s="177"/>
      <c r="J99" s="201" t="str">
        <f t="shared" si="10"/>
        <v/>
      </c>
      <c r="K99" s="136"/>
      <c r="L99" s="200" t="str">
        <f t="shared" si="11"/>
        <v/>
      </c>
      <c r="M99" s="140"/>
      <c r="N99" s="201" t="str">
        <f t="shared" si="12"/>
        <v/>
      </c>
      <c r="O99" s="136"/>
      <c r="P99" s="200" t="str">
        <f t="shared" si="16"/>
        <v/>
      </c>
      <c r="Q99" s="140"/>
      <c r="R99" s="201" t="str">
        <f t="shared" si="13"/>
        <v/>
      </c>
      <c r="S99" s="129"/>
      <c r="T99" s="202" t="str">
        <f t="shared" si="14"/>
        <v/>
      </c>
      <c r="U99" s="140"/>
      <c r="V99" s="201" t="str">
        <f t="shared" si="15"/>
        <v/>
      </c>
    </row>
    <row r="100" spans="1:22" s="147" customFormat="1" hidden="1">
      <c r="A100" s="161"/>
      <c r="B100" s="173" t="s">
        <v>1464</v>
      </c>
      <c r="C100" s="174"/>
      <c r="D100" s="175"/>
      <c r="E100" s="164"/>
      <c r="F100" s="199" t="str">
        <f t="shared" si="17"/>
        <v/>
      </c>
      <c r="G100" s="176"/>
      <c r="H100" s="200" t="str">
        <f t="shared" si="9"/>
        <v/>
      </c>
      <c r="I100" s="177"/>
      <c r="J100" s="201" t="str">
        <f t="shared" si="10"/>
        <v/>
      </c>
      <c r="K100" s="136"/>
      <c r="L100" s="200" t="str">
        <f t="shared" si="11"/>
        <v/>
      </c>
      <c r="M100" s="140"/>
      <c r="N100" s="201" t="str">
        <f t="shared" si="12"/>
        <v/>
      </c>
      <c r="O100" s="136"/>
      <c r="P100" s="200" t="str">
        <f t="shared" si="16"/>
        <v/>
      </c>
      <c r="Q100" s="140"/>
      <c r="R100" s="201" t="str">
        <f t="shared" si="13"/>
        <v/>
      </c>
      <c r="S100" s="129"/>
      <c r="T100" s="202" t="str">
        <f t="shared" si="14"/>
        <v/>
      </c>
      <c r="U100" s="140"/>
      <c r="V100" s="201" t="str">
        <f t="shared" si="15"/>
        <v/>
      </c>
    </row>
    <row r="101" spans="1:22" s="147" customFormat="1" hidden="1">
      <c r="A101" s="161"/>
      <c r="B101" s="173" t="s">
        <v>1465</v>
      </c>
      <c r="C101" s="174"/>
      <c r="D101" s="175"/>
      <c r="E101" s="164"/>
      <c r="F101" s="199" t="str">
        <f t="shared" si="17"/>
        <v/>
      </c>
      <c r="G101" s="176"/>
      <c r="H101" s="200" t="str">
        <f t="shared" si="9"/>
        <v/>
      </c>
      <c r="I101" s="177"/>
      <c r="J101" s="201" t="str">
        <f t="shared" si="10"/>
        <v/>
      </c>
      <c r="K101" s="136"/>
      <c r="L101" s="200" t="str">
        <f t="shared" si="11"/>
        <v/>
      </c>
      <c r="M101" s="140"/>
      <c r="N101" s="201" t="str">
        <f t="shared" si="12"/>
        <v/>
      </c>
      <c r="O101" s="136"/>
      <c r="P101" s="200" t="str">
        <f t="shared" si="16"/>
        <v/>
      </c>
      <c r="Q101" s="140"/>
      <c r="R101" s="201" t="str">
        <f t="shared" si="13"/>
        <v/>
      </c>
      <c r="S101" s="129"/>
      <c r="T101" s="202" t="str">
        <f t="shared" si="14"/>
        <v/>
      </c>
      <c r="U101" s="140"/>
      <c r="V101" s="201" t="str">
        <f t="shared" si="15"/>
        <v/>
      </c>
    </row>
    <row r="102" spans="1:22" s="147" customFormat="1" hidden="1">
      <c r="A102" s="161"/>
      <c r="B102" s="173" t="s">
        <v>1466</v>
      </c>
      <c r="C102" s="174"/>
      <c r="D102" s="175"/>
      <c r="E102" s="164"/>
      <c r="F102" s="199" t="str">
        <f t="shared" si="17"/>
        <v/>
      </c>
      <c r="G102" s="176"/>
      <c r="H102" s="200" t="str">
        <f t="shared" si="9"/>
        <v/>
      </c>
      <c r="I102" s="177"/>
      <c r="J102" s="201" t="str">
        <f t="shared" si="10"/>
        <v/>
      </c>
      <c r="K102" s="136"/>
      <c r="L102" s="200" t="str">
        <f t="shared" si="11"/>
        <v/>
      </c>
      <c r="M102" s="140"/>
      <c r="N102" s="201" t="str">
        <f t="shared" si="12"/>
        <v/>
      </c>
      <c r="O102" s="136"/>
      <c r="P102" s="200" t="str">
        <f t="shared" si="16"/>
        <v/>
      </c>
      <c r="Q102" s="140"/>
      <c r="R102" s="201" t="str">
        <f t="shared" si="13"/>
        <v/>
      </c>
      <c r="S102" s="129"/>
      <c r="T102" s="202" t="str">
        <f t="shared" si="14"/>
        <v/>
      </c>
      <c r="U102" s="140"/>
      <c r="V102" s="201" t="str">
        <f t="shared" si="15"/>
        <v/>
      </c>
    </row>
    <row r="103" spans="1:22" s="147" customFormat="1" hidden="1">
      <c r="A103" s="161"/>
      <c r="B103" s="173" t="s">
        <v>1467</v>
      </c>
      <c r="C103" s="174"/>
      <c r="D103" s="175"/>
      <c r="E103" s="164"/>
      <c r="F103" s="199" t="str">
        <f t="shared" si="17"/>
        <v/>
      </c>
      <c r="G103" s="176"/>
      <c r="H103" s="200" t="str">
        <f t="shared" si="9"/>
        <v/>
      </c>
      <c r="I103" s="177"/>
      <c r="J103" s="201" t="str">
        <f t="shared" si="10"/>
        <v/>
      </c>
      <c r="K103" s="136"/>
      <c r="L103" s="200" t="str">
        <f t="shared" si="11"/>
        <v/>
      </c>
      <c r="M103" s="140"/>
      <c r="N103" s="201" t="str">
        <f t="shared" si="12"/>
        <v/>
      </c>
      <c r="O103" s="136"/>
      <c r="P103" s="200" t="str">
        <f t="shared" si="16"/>
        <v/>
      </c>
      <c r="Q103" s="140"/>
      <c r="R103" s="201" t="str">
        <f t="shared" si="13"/>
        <v/>
      </c>
      <c r="S103" s="129"/>
      <c r="T103" s="202" t="str">
        <f t="shared" si="14"/>
        <v/>
      </c>
      <c r="U103" s="140"/>
      <c r="V103" s="201" t="str">
        <f t="shared" si="15"/>
        <v/>
      </c>
    </row>
    <row r="104" spans="1:22" s="147" customFormat="1" hidden="1">
      <c r="A104" s="161"/>
      <c r="B104" s="173" t="s">
        <v>1468</v>
      </c>
      <c r="C104" s="174"/>
      <c r="D104" s="175"/>
      <c r="E104" s="164"/>
      <c r="F104" s="199" t="str">
        <f t="shared" si="17"/>
        <v/>
      </c>
      <c r="G104" s="176"/>
      <c r="H104" s="200" t="str">
        <f t="shared" si="9"/>
        <v/>
      </c>
      <c r="I104" s="177"/>
      <c r="J104" s="201" t="str">
        <f t="shared" si="10"/>
        <v/>
      </c>
      <c r="K104" s="136"/>
      <c r="L104" s="200" t="str">
        <f t="shared" si="11"/>
        <v/>
      </c>
      <c r="M104" s="140"/>
      <c r="N104" s="201" t="str">
        <f t="shared" si="12"/>
        <v/>
      </c>
      <c r="O104" s="136"/>
      <c r="P104" s="200" t="str">
        <f t="shared" si="16"/>
        <v/>
      </c>
      <c r="Q104" s="140"/>
      <c r="R104" s="201" t="str">
        <f t="shared" si="13"/>
        <v/>
      </c>
      <c r="S104" s="129"/>
      <c r="T104" s="202" t="str">
        <f t="shared" si="14"/>
        <v/>
      </c>
      <c r="U104" s="140"/>
      <c r="V104" s="201" t="str">
        <f t="shared" si="15"/>
        <v/>
      </c>
    </row>
    <row r="105" spans="1:22" s="147" customFormat="1" hidden="1">
      <c r="A105" s="161"/>
      <c r="B105" s="173" t="s">
        <v>1469</v>
      </c>
      <c r="C105" s="174"/>
      <c r="D105" s="175"/>
      <c r="E105" s="164"/>
      <c r="F105" s="199" t="str">
        <f t="shared" si="17"/>
        <v/>
      </c>
      <c r="G105" s="176"/>
      <c r="H105" s="200" t="str">
        <f t="shared" si="9"/>
        <v/>
      </c>
      <c r="I105" s="177"/>
      <c r="J105" s="201" t="str">
        <f t="shared" si="10"/>
        <v/>
      </c>
      <c r="K105" s="136"/>
      <c r="L105" s="200" t="str">
        <f t="shared" si="11"/>
        <v/>
      </c>
      <c r="M105" s="140"/>
      <c r="N105" s="201" t="str">
        <f t="shared" si="12"/>
        <v/>
      </c>
      <c r="O105" s="136"/>
      <c r="P105" s="200" t="str">
        <f t="shared" si="16"/>
        <v/>
      </c>
      <c r="Q105" s="140"/>
      <c r="R105" s="201" t="str">
        <f t="shared" si="13"/>
        <v/>
      </c>
      <c r="S105" s="129"/>
      <c r="T105" s="202" t="str">
        <f t="shared" si="14"/>
        <v/>
      </c>
      <c r="U105" s="140"/>
      <c r="V105" s="201" t="str">
        <f t="shared" si="15"/>
        <v/>
      </c>
    </row>
    <row r="106" spans="1:22" s="147" customFormat="1" hidden="1">
      <c r="A106" s="161"/>
      <c r="B106" s="173" t="s">
        <v>1470</v>
      </c>
      <c r="C106" s="174"/>
      <c r="D106" s="175"/>
      <c r="E106" s="164"/>
      <c r="F106" s="199" t="str">
        <f t="shared" si="17"/>
        <v/>
      </c>
      <c r="G106" s="176"/>
      <c r="H106" s="200" t="str">
        <f t="shared" si="9"/>
        <v/>
      </c>
      <c r="I106" s="177"/>
      <c r="J106" s="201" t="str">
        <f t="shared" si="10"/>
        <v/>
      </c>
      <c r="K106" s="136"/>
      <c r="L106" s="200" t="str">
        <f t="shared" si="11"/>
        <v/>
      </c>
      <c r="M106" s="140"/>
      <c r="N106" s="201" t="str">
        <f t="shared" si="12"/>
        <v/>
      </c>
      <c r="O106" s="136"/>
      <c r="P106" s="200" t="str">
        <f t="shared" si="16"/>
        <v/>
      </c>
      <c r="Q106" s="140"/>
      <c r="R106" s="201" t="str">
        <f t="shared" si="13"/>
        <v/>
      </c>
      <c r="S106" s="129"/>
      <c r="T106" s="202" t="str">
        <f t="shared" si="14"/>
        <v/>
      </c>
      <c r="U106" s="140"/>
      <c r="V106" s="201" t="str">
        <f t="shared" si="15"/>
        <v/>
      </c>
    </row>
    <row r="107" spans="1:22" s="147" customFormat="1" hidden="1">
      <c r="A107" s="161"/>
      <c r="B107" s="173" t="s">
        <v>1471</v>
      </c>
      <c r="C107" s="174"/>
      <c r="D107" s="175"/>
      <c r="E107" s="164"/>
      <c r="F107" s="199" t="str">
        <f t="shared" si="17"/>
        <v/>
      </c>
      <c r="G107" s="176"/>
      <c r="H107" s="200" t="str">
        <f t="shared" si="9"/>
        <v/>
      </c>
      <c r="I107" s="177"/>
      <c r="J107" s="201" t="str">
        <f t="shared" si="10"/>
        <v/>
      </c>
      <c r="K107" s="136"/>
      <c r="L107" s="200" t="str">
        <f t="shared" si="11"/>
        <v/>
      </c>
      <c r="M107" s="140"/>
      <c r="N107" s="201" t="str">
        <f t="shared" si="12"/>
        <v/>
      </c>
      <c r="O107" s="136"/>
      <c r="P107" s="200" t="str">
        <f t="shared" si="16"/>
        <v/>
      </c>
      <c r="Q107" s="140"/>
      <c r="R107" s="201" t="str">
        <f t="shared" si="13"/>
        <v/>
      </c>
      <c r="S107" s="129"/>
      <c r="T107" s="202" t="str">
        <f t="shared" si="14"/>
        <v/>
      </c>
      <c r="U107" s="140"/>
      <c r="V107" s="201" t="str">
        <f t="shared" si="15"/>
        <v/>
      </c>
    </row>
    <row r="108" spans="1:22" s="147" customFormat="1" hidden="1">
      <c r="A108" s="161"/>
      <c r="B108" s="173" t="s">
        <v>1472</v>
      </c>
      <c r="C108" s="174"/>
      <c r="D108" s="175"/>
      <c r="E108" s="164"/>
      <c r="F108" s="199" t="str">
        <f t="shared" si="17"/>
        <v/>
      </c>
      <c r="G108" s="176"/>
      <c r="H108" s="200" t="str">
        <f t="shared" si="9"/>
        <v/>
      </c>
      <c r="I108" s="177"/>
      <c r="J108" s="201" t="str">
        <f t="shared" si="10"/>
        <v/>
      </c>
      <c r="K108" s="136"/>
      <c r="L108" s="200" t="str">
        <f t="shared" si="11"/>
        <v/>
      </c>
      <c r="M108" s="140"/>
      <c r="N108" s="201" t="str">
        <f t="shared" si="12"/>
        <v/>
      </c>
      <c r="O108" s="136"/>
      <c r="P108" s="200" t="str">
        <f t="shared" si="16"/>
        <v/>
      </c>
      <c r="Q108" s="140"/>
      <c r="R108" s="201" t="str">
        <f t="shared" si="13"/>
        <v/>
      </c>
      <c r="S108" s="129"/>
      <c r="T108" s="202" t="str">
        <f t="shared" si="14"/>
        <v/>
      </c>
      <c r="U108" s="140"/>
      <c r="V108" s="201" t="str">
        <f t="shared" si="15"/>
        <v/>
      </c>
    </row>
    <row r="109" spans="1:22" s="147" customFormat="1" hidden="1">
      <c r="A109" s="161"/>
      <c r="B109" s="173" t="s">
        <v>1473</v>
      </c>
      <c r="C109" s="174"/>
      <c r="D109" s="175"/>
      <c r="E109" s="164"/>
      <c r="F109" s="199" t="str">
        <f t="shared" si="17"/>
        <v/>
      </c>
      <c r="G109" s="176"/>
      <c r="H109" s="200" t="str">
        <f t="shared" si="9"/>
        <v/>
      </c>
      <c r="I109" s="177"/>
      <c r="J109" s="201" t="str">
        <f t="shared" si="10"/>
        <v/>
      </c>
      <c r="K109" s="136"/>
      <c r="L109" s="200" t="str">
        <f t="shared" si="11"/>
        <v/>
      </c>
      <c r="M109" s="140"/>
      <c r="N109" s="201" t="str">
        <f t="shared" si="12"/>
        <v/>
      </c>
      <c r="O109" s="136"/>
      <c r="P109" s="200" t="str">
        <f t="shared" si="16"/>
        <v/>
      </c>
      <c r="Q109" s="140"/>
      <c r="R109" s="201" t="str">
        <f t="shared" si="13"/>
        <v/>
      </c>
      <c r="S109" s="129"/>
      <c r="T109" s="202" t="str">
        <f t="shared" si="14"/>
        <v/>
      </c>
      <c r="U109" s="140"/>
      <c r="V109" s="201" t="str">
        <f t="shared" si="15"/>
        <v/>
      </c>
    </row>
    <row r="110" spans="1:22" s="147" customFormat="1" hidden="1">
      <c r="A110" s="161"/>
      <c r="B110" s="173" t="s">
        <v>1474</v>
      </c>
      <c r="C110" s="174"/>
      <c r="D110" s="175"/>
      <c r="E110" s="164"/>
      <c r="F110" s="199" t="str">
        <f t="shared" si="17"/>
        <v/>
      </c>
      <c r="G110" s="176"/>
      <c r="H110" s="200" t="str">
        <f t="shared" si="9"/>
        <v/>
      </c>
      <c r="I110" s="177"/>
      <c r="J110" s="201" t="str">
        <f t="shared" si="10"/>
        <v/>
      </c>
      <c r="K110" s="136"/>
      <c r="L110" s="200" t="str">
        <f t="shared" si="11"/>
        <v/>
      </c>
      <c r="M110" s="140"/>
      <c r="N110" s="201" t="str">
        <f t="shared" si="12"/>
        <v/>
      </c>
      <c r="O110" s="136"/>
      <c r="P110" s="200" t="str">
        <f t="shared" si="16"/>
        <v/>
      </c>
      <c r="Q110" s="140"/>
      <c r="R110" s="201" t="str">
        <f t="shared" si="13"/>
        <v/>
      </c>
      <c r="S110" s="129"/>
      <c r="T110" s="202" t="str">
        <f t="shared" si="14"/>
        <v/>
      </c>
      <c r="U110" s="140"/>
      <c r="V110" s="201" t="str">
        <f t="shared" si="15"/>
        <v/>
      </c>
    </row>
    <row r="111" spans="1:22" s="147" customFormat="1" hidden="1">
      <c r="A111" s="161"/>
      <c r="B111" s="173" t="s">
        <v>1475</v>
      </c>
      <c r="C111" s="174"/>
      <c r="D111" s="175"/>
      <c r="E111" s="164"/>
      <c r="F111" s="199" t="str">
        <f t="shared" si="17"/>
        <v/>
      </c>
      <c r="G111" s="176"/>
      <c r="H111" s="200" t="str">
        <f t="shared" si="9"/>
        <v/>
      </c>
      <c r="I111" s="177"/>
      <c r="J111" s="201" t="str">
        <f t="shared" si="10"/>
        <v/>
      </c>
      <c r="K111" s="136"/>
      <c r="L111" s="200" t="str">
        <f t="shared" si="11"/>
        <v/>
      </c>
      <c r="M111" s="140"/>
      <c r="N111" s="201" t="str">
        <f t="shared" si="12"/>
        <v/>
      </c>
      <c r="O111" s="136"/>
      <c r="P111" s="200" t="str">
        <f t="shared" si="16"/>
        <v/>
      </c>
      <c r="Q111" s="140"/>
      <c r="R111" s="201" t="str">
        <f t="shared" si="13"/>
        <v/>
      </c>
      <c r="S111" s="129"/>
      <c r="T111" s="202" t="str">
        <f t="shared" si="14"/>
        <v/>
      </c>
      <c r="U111" s="140"/>
      <c r="V111" s="201" t="str">
        <f t="shared" si="15"/>
        <v/>
      </c>
    </row>
    <row r="112" spans="1:22" s="147" customFormat="1" hidden="1">
      <c r="A112" s="161"/>
      <c r="B112" s="173" t="s">
        <v>1476</v>
      </c>
      <c r="C112" s="174"/>
      <c r="D112" s="175"/>
      <c r="E112" s="164"/>
      <c r="F112" s="199" t="str">
        <f t="shared" si="17"/>
        <v/>
      </c>
      <c r="G112" s="176"/>
      <c r="H112" s="200" t="str">
        <f t="shared" si="9"/>
        <v/>
      </c>
      <c r="I112" s="177"/>
      <c r="J112" s="201" t="str">
        <f t="shared" si="10"/>
        <v/>
      </c>
      <c r="K112" s="136"/>
      <c r="L112" s="200" t="str">
        <f t="shared" si="11"/>
        <v/>
      </c>
      <c r="M112" s="140"/>
      <c r="N112" s="201" t="str">
        <f t="shared" si="12"/>
        <v/>
      </c>
      <c r="O112" s="136"/>
      <c r="P112" s="200" t="str">
        <f t="shared" si="16"/>
        <v/>
      </c>
      <c r="Q112" s="140"/>
      <c r="R112" s="201" t="str">
        <f t="shared" si="13"/>
        <v/>
      </c>
      <c r="S112" s="129"/>
      <c r="T112" s="202" t="str">
        <f t="shared" si="14"/>
        <v/>
      </c>
      <c r="U112" s="140"/>
      <c r="V112" s="201" t="str">
        <f t="shared" si="15"/>
        <v/>
      </c>
    </row>
    <row r="113" spans="1:22" s="147" customFormat="1" hidden="1">
      <c r="A113" s="161"/>
      <c r="B113" s="173" t="s">
        <v>1477</v>
      </c>
      <c r="C113" s="174"/>
      <c r="D113" s="175"/>
      <c r="E113" s="164"/>
      <c r="F113" s="199" t="str">
        <f t="shared" si="17"/>
        <v/>
      </c>
      <c r="G113" s="176"/>
      <c r="H113" s="200" t="str">
        <f t="shared" si="9"/>
        <v/>
      </c>
      <c r="I113" s="177"/>
      <c r="J113" s="201" t="str">
        <f t="shared" si="10"/>
        <v/>
      </c>
      <c r="K113" s="136"/>
      <c r="L113" s="200" t="str">
        <f t="shared" si="11"/>
        <v/>
      </c>
      <c r="M113" s="140"/>
      <c r="N113" s="201" t="str">
        <f t="shared" si="12"/>
        <v/>
      </c>
      <c r="O113" s="136"/>
      <c r="P113" s="200" t="str">
        <f t="shared" si="16"/>
        <v/>
      </c>
      <c r="Q113" s="140"/>
      <c r="R113" s="201" t="str">
        <f t="shared" si="13"/>
        <v/>
      </c>
      <c r="S113" s="129"/>
      <c r="T113" s="202" t="str">
        <f t="shared" si="14"/>
        <v/>
      </c>
      <c r="U113" s="140"/>
      <c r="V113" s="201" t="str">
        <f t="shared" si="15"/>
        <v/>
      </c>
    </row>
    <row r="114" spans="1:22" s="147" customFormat="1" hidden="1">
      <c r="A114" s="161"/>
      <c r="B114" s="173" t="s">
        <v>1478</v>
      </c>
      <c r="C114" s="174"/>
      <c r="D114" s="175"/>
      <c r="E114" s="164"/>
      <c r="F114" s="199" t="str">
        <f t="shared" si="17"/>
        <v/>
      </c>
      <c r="G114" s="176"/>
      <c r="H114" s="200" t="str">
        <f t="shared" si="9"/>
        <v/>
      </c>
      <c r="I114" s="177"/>
      <c r="J114" s="201" t="str">
        <f t="shared" si="10"/>
        <v/>
      </c>
      <c r="K114" s="136"/>
      <c r="L114" s="200" t="str">
        <f t="shared" si="11"/>
        <v/>
      </c>
      <c r="M114" s="140"/>
      <c r="N114" s="201" t="str">
        <f t="shared" si="12"/>
        <v/>
      </c>
      <c r="O114" s="136"/>
      <c r="P114" s="200" t="str">
        <f t="shared" si="16"/>
        <v/>
      </c>
      <c r="Q114" s="140"/>
      <c r="R114" s="201" t="str">
        <f t="shared" si="13"/>
        <v/>
      </c>
      <c r="S114" s="129"/>
      <c r="T114" s="202" t="str">
        <f t="shared" si="14"/>
        <v/>
      </c>
      <c r="U114" s="140"/>
      <c r="V114" s="201" t="str">
        <f t="shared" si="15"/>
        <v/>
      </c>
    </row>
    <row r="115" spans="1:22" s="147" customFormat="1" hidden="1">
      <c r="A115" s="161"/>
      <c r="B115" s="173" t="s">
        <v>1479</v>
      </c>
      <c r="C115" s="174"/>
      <c r="D115" s="175"/>
      <c r="E115" s="164"/>
      <c r="F115" s="199" t="str">
        <f t="shared" si="17"/>
        <v/>
      </c>
      <c r="G115" s="176"/>
      <c r="H115" s="200" t="str">
        <f t="shared" si="9"/>
        <v/>
      </c>
      <c r="I115" s="177"/>
      <c r="J115" s="201" t="str">
        <f t="shared" si="10"/>
        <v/>
      </c>
      <c r="K115" s="136"/>
      <c r="L115" s="200" t="str">
        <f t="shared" si="11"/>
        <v/>
      </c>
      <c r="M115" s="140"/>
      <c r="N115" s="201" t="str">
        <f t="shared" si="12"/>
        <v/>
      </c>
      <c r="O115" s="136"/>
      <c r="P115" s="200" t="str">
        <f t="shared" si="16"/>
        <v/>
      </c>
      <c r="Q115" s="140"/>
      <c r="R115" s="201" t="str">
        <f t="shared" si="13"/>
        <v/>
      </c>
      <c r="S115" s="129"/>
      <c r="T115" s="202" t="str">
        <f t="shared" si="14"/>
        <v/>
      </c>
      <c r="U115" s="140"/>
      <c r="V115" s="201" t="str">
        <f t="shared" si="15"/>
        <v/>
      </c>
    </row>
    <row r="116" spans="1:22" s="147" customFormat="1" hidden="1">
      <c r="A116" s="161"/>
      <c r="B116" s="173" t="s">
        <v>1480</v>
      </c>
      <c r="C116" s="174"/>
      <c r="D116" s="175"/>
      <c r="E116" s="164"/>
      <c r="F116" s="199" t="str">
        <f t="shared" si="17"/>
        <v/>
      </c>
      <c r="G116" s="176"/>
      <c r="H116" s="200" t="str">
        <f t="shared" si="9"/>
        <v/>
      </c>
      <c r="I116" s="177"/>
      <c r="J116" s="201" t="str">
        <f t="shared" si="10"/>
        <v/>
      </c>
      <c r="K116" s="136"/>
      <c r="L116" s="200" t="str">
        <f t="shared" si="11"/>
        <v/>
      </c>
      <c r="M116" s="140"/>
      <c r="N116" s="201" t="str">
        <f t="shared" si="12"/>
        <v/>
      </c>
      <c r="O116" s="136"/>
      <c r="P116" s="200" t="str">
        <f t="shared" si="16"/>
        <v/>
      </c>
      <c r="Q116" s="140"/>
      <c r="R116" s="201" t="str">
        <f t="shared" si="13"/>
        <v/>
      </c>
      <c r="S116" s="129"/>
      <c r="T116" s="202" t="str">
        <f t="shared" si="14"/>
        <v/>
      </c>
      <c r="U116" s="140"/>
      <c r="V116" s="201" t="str">
        <f t="shared" si="15"/>
        <v/>
      </c>
    </row>
    <row r="117" spans="1:22" s="147" customFormat="1" hidden="1">
      <c r="A117" s="161"/>
      <c r="B117" s="173" t="s">
        <v>1481</v>
      </c>
      <c r="C117" s="174"/>
      <c r="D117" s="175"/>
      <c r="E117" s="164"/>
      <c r="F117" s="199" t="str">
        <f t="shared" si="17"/>
        <v/>
      </c>
      <c r="G117" s="176"/>
      <c r="H117" s="200" t="str">
        <f t="shared" si="9"/>
        <v/>
      </c>
      <c r="I117" s="177"/>
      <c r="J117" s="201" t="str">
        <f t="shared" si="10"/>
        <v/>
      </c>
      <c r="K117" s="136"/>
      <c r="L117" s="200" t="str">
        <f t="shared" si="11"/>
        <v/>
      </c>
      <c r="M117" s="140"/>
      <c r="N117" s="201" t="str">
        <f t="shared" si="12"/>
        <v/>
      </c>
      <c r="O117" s="136"/>
      <c r="P117" s="200" t="str">
        <f t="shared" si="16"/>
        <v/>
      </c>
      <c r="Q117" s="140"/>
      <c r="R117" s="201" t="str">
        <f t="shared" si="13"/>
        <v/>
      </c>
      <c r="S117" s="129"/>
      <c r="T117" s="202" t="str">
        <f t="shared" si="14"/>
        <v/>
      </c>
      <c r="U117" s="140"/>
      <c r="V117" s="201" t="str">
        <f t="shared" si="15"/>
        <v/>
      </c>
    </row>
    <row r="118" spans="1:22" s="147" customFormat="1" hidden="1">
      <c r="A118" s="161"/>
      <c r="B118" s="173" t="s">
        <v>1482</v>
      </c>
      <c r="C118" s="174"/>
      <c r="D118" s="175"/>
      <c r="E118" s="164"/>
      <c r="F118" s="199" t="str">
        <f t="shared" si="17"/>
        <v/>
      </c>
      <c r="G118" s="176"/>
      <c r="H118" s="200" t="str">
        <f t="shared" si="9"/>
        <v/>
      </c>
      <c r="I118" s="177"/>
      <c r="J118" s="201" t="str">
        <f t="shared" si="10"/>
        <v/>
      </c>
      <c r="K118" s="136"/>
      <c r="L118" s="200" t="str">
        <f t="shared" si="11"/>
        <v/>
      </c>
      <c r="M118" s="140"/>
      <c r="N118" s="201" t="str">
        <f t="shared" si="12"/>
        <v/>
      </c>
      <c r="O118" s="136"/>
      <c r="P118" s="200" t="str">
        <f t="shared" si="16"/>
        <v/>
      </c>
      <c r="Q118" s="140"/>
      <c r="R118" s="201" t="str">
        <f t="shared" si="13"/>
        <v/>
      </c>
      <c r="S118" s="129"/>
      <c r="T118" s="202" t="str">
        <f t="shared" si="14"/>
        <v/>
      </c>
      <c r="U118" s="140"/>
      <c r="V118" s="201" t="str">
        <f t="shared" si="15"/>
        <v/>
      </c>
    </row>
    <row r="119" spans="1:22" s="147" customFormat="1" hidden="1">
      <c r="A119" s="161"/>
      <c r="B119" s="173" t="s">
        <v>1483</v>
      </c>
      <c r="C119" s="174"/>
      <c r="D119" s="175"/>
      <c r="E119" s="164"/>
      <c r="F119" s="199" t="str">
        <f t="shared" si="17"/>
        <v/>
      </c>
      <c r="G119" s="176"/>
      <c r="H119" s="200" t="str">
        <f t="shared" si="9"/>
        <v/>
      </c>
      <c r="I119" s="177"/>
      <c r="J119" s="201" t="str">
        <f t="shared" si="10"/>
        <v/>
      </c>
      <c r="K119" s="136"/>
      <c r="L119" s="200" t="str">
        <f t="shared" si="11"/>
        <v/>
      </c>
      <c r="M119" s="140"/>
      <c r="N119" s="201" t="str">
        <f t="shared" si="12"/>
        <v/>
      </c>
      <c r="O119" s="136"/>
      <c r="P119" s="200" t="str">
        <f t="shared" si="16"/>
        <v/>
      </c>
      <c r="Q119" s="140"/>
      <c r="R119" s="201" t="str">
        <f t="shared" si="13"/>
        <v/>
      </c>
      <c r="S119" s="129"/>
      <c r="T119" s="202" t="str">
        <f t="shared" si="14"/>
        <v/>
      </c>
      <c r="U119" s="140"/>
      <c r="V119" s="201" t="str">
        <f t="shared" si="15"/>
        <v/>
      </c>
    </row>
    <row r="120" spans="1:22" s="147" customFormat="1">
      <c r="A120" s="161" t="s">
        <v>53</v>
      </c>
      <c r="B120" s="173" t="s">
        <v>1484</v>
      </c>
      <c r="C120" s="174"/>
      <c r="D120" s="175"/>
      <c r="E120" s="164"/>
      <c r="F120" s="199" t="str">
        <f t="shared" si="17"/>
        <v/>
      </c>
      <c r="G120" s="176"/>
      <c r="H120" s="200" t="str">
        <f t="shared" si="9"/>
        <v/>
      </c>
      <c r="I120" s="177"/>
      <c r="J120" s="201" t="str">
        <f t="shared" si="10"/>
        <v/>
      </c>
      <c r="K120" s="136"/>
      <c r="L120" s="200">
        <v>78000</v>
      </c>
      <c r="M120" s="140"/>
      <c r="N120" s="201" t="s">
        <v>53</v>
      </c>
      <c r="O120" s="136">
        <v>17370</v>
      </c>
      <c r="P120" s="200" t="str">
        <f t="shared" si="16"/>
        <v/>
      </c>
      <c r="Q120" s="140"/>
      <c r="R120" s="201" t="str">
        <f t="shared" si="13"/>
        <v/>
      </c>
      <c r="S120" s="129"/>
      <c r="T120" s="202" t="str">
        <f t="shared" si="14"/>
        <v/>
      </c>
      <c r="U120" s="140"/>
      <c r="V120" s="201" t="str">
        <f t="shared" si="15"/>
        <v/>
      </c>
    </row>
    <row r="121" spans="1:22" s="147" customFormat="1" hidden="1">
      <c r="A121" s="161"/>
      <c r="B121" s="173" t="s">
        <v>1485</v>
      </c>
      <c r="C121" s="174"/>
      <c r="D121" s="175"/>
      <c r="E121" s="164"/>
      <c r="F121" s="199" t="str">
        <f t="shared" si="17"/>
        <v/>
      </c>
      <c r="G121" s="176"/>
      <c r="H121" s="200" t="str">
        <f t="shared" si="9"/>
        <v/>
      </c>
      <c r="I121" s="177"/>
      <c r="J121" s="201" t="str">
        <f t="shared" si="10"/>
        <v/>
      </c>
      <c r="K121" s="136"/>
      <c r="L121" s="200" t="str">
        <f t="shared" si="11"/>
        <v/>
      </c>
      <c r="M121" s="140"/>
      <c r="N121" s="201" t="str">
        <f t="shared" si="12"/>
        <v/>
      </c>
      <c r="O121" s="136"/>
      <c r="P121" s="200" t="str">
        <f t="shared" si="16"/>
        <v/>
      </c>
      <c r="Q121" s="140"/>
      <c r="R121" s="201" t="str">
        <f t="shared" si="13"/>
        <v/>
      </c>
      <c r="S121" s="129"/>
      <c r="T121" s="202" t="str">
        <f t="shared" si="14"/>
        <v/>
      </c>
      <c r="U121" s="140"/>
      <c r="V121" s="201" t="str">
        <f t="shared" si="15"/>
        <v/>
      </c>
    </row>
    <row r="122" spans="1:22" s="147" customFormat="1" hidden="1">
      <c r="A122" s="161"/>
      <c r="B122" s="173" t="s">
        <v>1486</v>
      </c>
      <c r="C122" s="174"/>
      <c r="D122" s="175"/>
      <c r="E122" s="164"/>
      <c r="F122" s="199" t="str">
        <f t="shared" si="17"/>
        <v/>
      </c>
      <c r="G122" s="176"/>
      <c r="H122" s="200" t="str">
        <f t="shared" si="9"/>
        <v/>
      </c>
      <c r="I122" s="177"/>
      <c r="J122" s="201" t="str">
        <f t="shared" si="10"/>
        <v/>
      </c>
      <c r="K122" s="136"/>
      <c r="L122" s="200" t="str">
        <f t="shared" si="11"/>
        <v/>
      </c>
      <c r="M122" s="140"/>
      <c r="N122" s="201" t="str">
        <f t="shared" si="12"/>
        <v/>
      </c>
      <c r="O122" s="136"/>
      <c r="P122" s="200" t="str">
        <f t="shared" si="16"/>
        <v/>
      </c>
      <c r="Q122" s="140"/>
      <c r="R122" s="201" t="str">
        <f t="shared" si="13"/>
        <v/>
      </c>
      <c r="S122" s="129"/>
      <c r="T122" s="202" t="str">
        <f t="shared" si="14"/>
        <v/>
      </c>
      <c r="U122" s="140"/>
      <c r="V122" s="201" t="str">
        <f t="shared" si="15"/>
        <v/>
      </c>
    </row>
    <row r="123" spans="1:22" s="147" customFormat="1" hidden="1">
      <c r="A123" s="161"/>
      <c r="B123" s="173" t="s">
        <v>1487</v>
      </c>
      <c r="C123" s="174"/>
      <c r="D123" s="175"/>
      <c r="E123" s="164"/>
      <c r="F123" s="199" t="str">
        <f t="shared" si="17"/>
        <v/>
      </c>
      <c r="G123" s="176"/>
      <c r="H123" s="200" t="str">
        <f t="shared" si="9"/>
        <v/>
      </c>
      <c r="I123" s="177"/>
      <c r="J123" s="201" t="str">
        <f t="shared" si="10"/>
        <v/>
      </c>
      <c r="K123" s="136"/>
      <c r="L123" s="200" t="str">
        <f t="shared" si="11"/>
        <v/>
      </c>
      <c r="M123" s="140"/>
      <c r="N123" s="201" t="str">
        <f t="shared" si="12"/>
        <v/>
      </c>
      <c r="O123" s="136"/>
      <c r="P123" s="200" t="str">
        <f t="shared" si="16"/>
        <v/>
      </c>
      <c r="Q123" s="140"/>
      <c r="R123" s="201" t="str">
        <f t="shared" si="13"/>
        <v/>
      </c>
      <c r="S123" s="129"/>
      <c r="T123" s="202" t="str">
        <f t="shared" si="14"/>
        <v/>
      </c>
      <c r="U123" s="140"/>
      <c r="V123" s="201" t="str">
        <f t="shared" si="15"/>
        <v/>
      </c>
    </row>
    <row r="124" spans="1:22" s="147" customFormat="1" hidden="1">
      <c r="A124" s="161"/>
      <c r="B124" s="173" t="s">
        <v>1488</v>
      </c>
      <c r="C124" s="174"/>
      <c r="D124" s="175"/>
      <c r="E124" s="164"/>
      <c r="F124" s="199" t="str">
        <f t="shared" si="17"/>
        <v/>
      </c>
      <c r="G124" s="176"/>
      <c r="H124" s="200" t="str">
        <f t="shared" si="9"/>
        <v/>
      </c>
      <c r="I124" s="177"/>
      <c r="J124" s="201" t="str">
        <f t="shared" si="10"/>
        <v/>
      </c>
      <c r="K124" s="136"/>
      <c r="L124" s="200" t="str">
        <f t="shared" si="11"/>
        <v/>
      </c>
      <c r="M124" s="140"/>
      <c r="N124" s="201" t="str">
        <f t="shared" si="12"/>
        <v/>
      </c>
      <c r="O124" s="136"/>
      <c r="P124" s="200" t="str">
        <f t="shared" si="16"/>
        <v/>
      </c>
      <c r="Q124" s="140"/>
      <c r="R124" s="201" t="str">
        <f t="shared" si="13"/>
        <v/>
      </c>
      <c r="S124" s="129"/>
      <c r="T124" s="202" t="str">
        <f t="shared" si="14"/>
        <v/>
      </c>
      <c r="U124" s="140"/>
      <c r="V124" s="201" t="str">
        <f t="shared" si="15"/>
        <v/>
      </c>
    </row>
    <row r="125" spans="1:22" s="147" customFormat="1" hidden="1">
      <c r="A125" s="161"/>
      <c r="B125" s="173" t="s">
        <v>1489</v>
      </c>
      <c r="C125" s="174"/>
      <c r="D125" s="175"/>
      <c r="E125" s="164"/>
      <c r="F125" s="199" t="str">
        <f t="shared" si="17"/>
        <v/>
      </c>
      <c r="G125" s="176"/>
      <c r="H125" s="200" t="str">
        <f t="shared" si="9"/>
        <v/>
      </c>
      <c r="I125" s="177"/>
      <c r="J125" s="201" t="str">
        <f t="shared" si="10"/>
        <v/>
      </c>
      <c r="K125" s="136"/>
      <c r="L125" s="200" t="str">
        <f t="shared" si="11"/>
        <v/>
      </c>
      <c r="M125" s="140"/>
      <c r="N125" s="201" t="str">
        <f t="shared" si="12"/>
        <v/>
      </c>
      <c r="O125" s="136"/>
      <c r="P125" s="200" t="str">
        <f t="shared" si="16"/>
        <v/>
      </c>
      <c r="Q125" s="140"/>
      <c r="R125" s="201" t="str">
        <f t="shared" si="13"/>
        <v/>
      </c>
      <c r="S125" s="129"/>
      <c r="T125" s="202" t="str">
        <f t="shared" si="14"/>
        <v/>
      </c>
      <c r="U125" s="140"/>
      <c r="V125" s="201" t="str">
        <f t="shared" si="15"/>
        <v/>
      </c>
    </row>
    <row r="126" spans="1:22" s="147" customFormat="1" hidden="1">
      <c r="A126" s="161"/>
      <c r="B126" s="173" t="s">
        <v>1490</v>
      </c>
      <c r="C126" s="174"/>
      <c r="D126" s="175"/>
      <c r="E126" s="164"/>
      <c r="F126" s="199" t="str">
        <f t="shared" si="17"/>
        <v/>
      </c>
      <c r="G126" s="176"/>
      <c r="H126" s="200" t="str">
        <f t="shared" si="9"/>
        <v/>
      </c>
      <c r="I126" s="177"/>
      <c r="J126" s="201" t="str">
        <f t="shared" si="10"/>
        <v/>
      </c>
      <c r="K126" s="136"/>
      <c r="L126" s="200" t="str">
        <f t="shared" si="11"/>
        <v/>
      </c>
      <c r="M126" s="140"/>
      <c r="N126" s="201" t="str">
        <f t="shared" si="12"/>
        <v/>
      </c>
      <c r="O126" s="136"/>
      <c r="P126" s="200" t="str">
        <f t="shared" si="16"/>
        <v/>
      </c>
      <c r="Q126" s="140"/>
      <c r="R126" s="201" t="str">
        <f t="shared" si="13"/>
        <v/>
      </c>
      <c r="S126" s="129"/>
      <c r="T126" s="202" t="str">
        <f t="shared" si="14"/>
        <v/>
      </c>
      <c r="U126" s="140"/>
      <c r="V126" s="201" t="str">
        <f t="shared" si="15"/>
        <v/>
      </c>
    </row>
    <row r="127" spans="1:22" s="147" customFormat="1" hidden="1">
      <c r="A127" s="161"/>
      <c r="B127" s="173" t="s">
        <v>1491</v>
      </c>
      <c r="C127" s="174"/>
      <c r="D127" s="175"/>
      <c r="E127" s="164"/>
      <c r="F127" s="199" t="str">
        <f t="shared" si="17"/>
        <v/>
      </c>
      <c r="G127" s="176"/>
      <c r="H127" s="200" t="str">
        <f t="shared" si="9"/>
        <v/>
      </c>
      <c r="I127" s="177"/>
      <c r="J127" s="201" t="str">
        <f t="shared" si="10"/>
        <v/>
      </c>
      <c r="K127" s="136"/>
      <c r="L127" s="200" t="str">
        <f t="shared" si="11"/>
        <v/>
      </c>
      <c r="M127" s="140"/>
      <c r="N127" s="201" t="str">
        <f t="shared" si="12"/>
        <v/>
      </c>
      <c r="O127" s="136"/>
      <c r="P127" s="200" t="str">
        <f t="shared" si="16"/>
        <v/>
      </c>
      <c r="Q127" s="140"/>
      <c r="R127" s="201" t="str">
        <f t="shared" si="13"/>
        <v/>
      </c>
      <c r="S127" s="129"/>
      <c r="T127" s="202" t="str">
        <f t="shared" si="14"/>
        <v/>
      </c>
      <c r="U127" s="140"/>
      <c r="V127" s="201" t="str">
        <f t="shared" si="15"/>
        <v/>
      </c>
    </row>
    <row r="128" spans="1:22" s="147" customFormat="1" hidden="1">
      <c r="A128" s="161"/>
      <c r="B128" s="173" t="s">
        <v>1492</v>
      </c>
      <c r="C128" s="174"/>
      <c r="D128" s="175"/>
      <c r="E128" s="164"/>
      <c r="F128" s="199" t="str">
        <f t="shared" si="17"/>
        <v/>
      </c>
      <c r="G128" s="176"/>
      <c r="H128" s="200" t="str">
        <f t="shared" si="9"/>
        <v/>
      </c>
      <c r="I128" s="177"/>
      <c r="J128" s="201" t="str">
        <f t="shared" si="10"/>
        <v/>
      </c>
      <c r="K128" s="136"/>
      <c r="L128" s="200" t="str">
        <f t="shared" si="11"/>
        <v/>
      </c>
      <c r="M128" s="140"/>
      <c r="N128" s="201" t="str">
        <f t="shared" si="12"/>
        <v/>
      </c>
      <c r="O128" s="136"/>
      <c r="P128" s="200" t="str">
        <f t="shared" si="16"/>
        <v/>
      </c>
      <c r="Q128" s="140"/>
      <c r="R128" s="201" t="str">
        <f t="shared" si="13"/>
        <v/>
      </c>
      <c r="S128" s="129"/>
      <c r="T128" s="202" t="str">
        <f t="shared" si="14"/>
        <v/>
      </c>
      <c r="U128" s="140"/>
      <c r="V128" s="201" t="str">
        <f t="shared" si="15"/>
        <v/>
      </c>
    </row>
    <row r="129" spans="1:22" s="147" customFormat="1" hidden="1">
      <c r="A129" s="161"/>
      <c r="B129" s="173" t="s">
        <v>1493</v>
      </c>
      <c r="C129" s="174"/>
      <c r="D129" s="175"/>
      <c r="E129" s="164"/>
      <c r="F129" s="199" t="str">
        <f t="shared" si="17"/>
        <v/>
      </c>
      <c r="G129" s="176"/>
      <c r="H129" s="200" t="str">
        <f t="shared" si="9"/>
        <v/>
      </c>
      <c r="I129" s="177"/>
      <c r="J129" s="201" t="str">
        <f t="shared" si="10"/>
        <v/>
      </c>
      <c r="K129" s="136"/>
      <c r="L129" s="200" t="str">
        <f t="shared" si="11"/>
        <v/>
      </c>
      <c r="M129" s="140"/>
      <c r="N129" s="201" t="str">
        <f t="shared" si="12"/>
        <v/>
      </c>
      <c r="O129" s="136"/>
      <c r="P129" s="200" t="str">
        <f t="shared" si="16"/>
        <v/>
      </c>
      <c r="Q129" s="140"/>
      <c r="R129" s="201" t="str">
        <f t="shared" si="13"/>
        <v/>
      </c>
      <c r="S129" s="129"/>
      <c r="T129" s="202" t="str">
        <f t="shared" si="14"/>
        <v/>
      </c>
      <c r="U129" s="140"/>
      <c r="V129" s="201" t="str">
        <f t="shared" si="15"/>
        <v/>
      </c>
    </row>
    <row r="130" spans="1:22" s="147" customFormat="1">
      <c r="A130" s="161">
        <v>1</v>
      </c>
      <c r="B130" s="173" t="s">
        <v>1494</v>
      </c>
      <c r="C130" s="174"/>
      <c r="D130" s="175"/>
      <c r="E130" s="164">
        <f>T9</f>
        <v>146765</v>
      </c>
      <c r="F130" s="199" t="str">
        <f t="shared" si="17"/>
        <v>*</v>
      </c>
      <c r="G130" s="176"/>
      <c r="H130" s="200" t="s">
        <v>53</v>
      </c>
      <c r="I130" s="177"/>
      <c r="J130" s="201" t="str">
        <f t="shared" si="10"/>
        <v/>
      </c>
      <c r="K130" s="136"/>
      <c r="L130" s="200" t="str">
        <f t="shared" si="11"/>
        <v/>
      </c>
      <c r="M130" s="140"/>
      <c r="N130" s="201">
        <v>272580</v>
      </c>
      <c r="O130" s="136"/>
      <c r="P130" s="200" t="str">
        <f t="shared" si="16"/>
        <v/>
      </c>
      <c r="Q130" s="140">
        <v>414315</v>
      </c>
      <c r="R130" s="201">
        <v>23643</v>
      </c>
      <c r="S130" s="129"/>
      <c r="T130" s="202" t="str">
        <f t="shared" si="14"/>
        <v/>
      </c>
      <c r="U130" s="140"/>
      <c r="V130" s="201" t="str">
        <f t="shared" si="15"/>
        <v/>
      </c>
    </row>
    <row r="131" spans="1:22" s="147" customFormat="1" hidden="1">
      <c r="A131" s="161"/>
      <c r="B131" s="173" t="s">
        <v>1495</v>
      </c>
      <c r="C131" s="174"/>
      <c r="D131" s="175"/>
      <c r="E131" s="164"/>
      <c r="F131" s="199" t="str">
        <f t="shared" si="17"/>
        <v/>
      </c>
      <c r="G131" s="176"/>
      <c r="H131" s="200" t="str">
        <f t="shared" si="9"/>
        <v/>
      </c>
      <c r="I131" s="177"/>
      <c r="J131" s="201" t="str">
        <f t="shared" si="10"/>
        <v/>
      </c>
      <c r="K131" s="136"/>
      <c r="L131" s="200" t="str">
        <f t="shared" si="11"/>
        <v/>
      </c>
      <c r="M131" s="140"/>
      <c r="N131" s="201" t="str">
        <f t="shared" si="12"/>
        <v/>
      </c>
      <c r="O131" s="136"/>
      <c r="P131" s="200" t="str">
        <f t="shared" si="16"/>
        <v/>
      </c>
      <c r="Q131" s="140"/>
      <c r="R131" s="201" t="str">
        <f t="shared" si="13"/>
        <v/>
      </c>
      <c r="S131" s="129"/>
      <c r="T131" s="202" t="str">
        <f t="shared" si="14"/>
        <v/>
      </c>
      <c r="U131" s="140"/>
      <c r="V131" s="201" t="str">
        <f t="shared" si="15"/>
        <v/>
      </c>
    </row>
    <row r="132" spans="1:22" s="147" customFormat="1" hidden="1">
      <c r="A132" s="161"/>
      <c r="B132" s="173" t="s">
        <v>1496</v>
      </c>
      <c r="C132" s="174"/>
      <c r="D132" s="175"/>
      <c r="E132" s="164"/>
      <c r="F132" s="199" t="str">
        <f t="shared" si="17"/>
        <v/>
      </c>
      <c r="G132" s="176"/>
      <c r="H132" s="200" t="str">
        <f t="shared" si="9"/>
        <v/>
      </c>
      <c r="I132" s="177"/>
      <c r="J132" s="201" t="str">
        <f t="shared" si="10"/>
        <v/>
      </c>
      <c r="K132" s="136"/>
      <c r="L132" s="200" t="str">
        <f t="shared" si="11"/>
        <v/>
      </c>
      <c r="M132" s="140"/>
      <c r="N132" s="201" t="str">
        <f t="shared" si="12"/>
        <v/>
      </c>
      <c r="O132" s="136"/>
      <c r="P132" s="200" t="str">
        <f t="shared" si="16"/>
        <v/>
      </c>
      <c r="Q132" s="140"/>
      <c r="R132" s="201" t="str">
        <f t="shared" si="13"/>
        <v/>
      </c>
      <c r="S132" s="129"/>
      <c r="T132" s="202" t="str">
        <f t="shared" si="14"/>
        <v/>
      </c>
      <c r="U132" s="140"/>
      <c r="V132" s="201" t="str">
        <f t="shared" si="15"/>
        <v/>
      </c>
    </row>
    <row r="133" spans="1:22" s="147" customFormat="1" hidden="1">
      <c r="A133" s="161"/>
      <c r="B133" s="173" t="s">
        <v>1497</v>
      </c>
      <c r="C133" s="174"/>
      <c r="D133" s="175"/>
      <c r="E133" s="164"/>
      <c r="F133" s="199" t="str">
        <f t="shared" si="17"/>
        <v/>
      </c>
      <c r="G133" s="176"/>
      <c r="H133" s="200" t="str">
        <f t="shared" si="9"/>
        <v/>
      </c>
      <c r="I133" s="177"/>
      <c r="J133" s="201" t="str">
        <f t="shared" si="10"/>
        <v/>
      </c>
      <c r="K133" s="136"/>
      <c r="L133" s="200" t="str">
        <f t="shared" si="11"/>
        <v/>
      </c>
      <c r="M133" s="140"/>
      <c r="N133" s="201" t="str">
        <f t="shared" si="12"/>
        <v/>
      </c>
      <c r="O133" s="136"/>
      <c r="P133" s="200" t="str">
        <f t="shared" si="16"/>
        <v/>
      </c>
      <c r="Q133" s="140"/>
      <c r="R133" s="201" t="str">
        <f t="shared" si="13"/>
        <v/>
      </c>
      <c r="S133" s="129"/>
      <c r="T133" s="202" t="str">
        <f t="shared" si="14"/>
        <v/>
      </c>
      <c r="U133" s="140"/>
      <c r="V133" s="201" t="str">
        <f t="shared" si="15"/>
        <v/>
      </c>
    </row>
    <row r="134" spans="1:22" s="147" customFormat="1" hidden="1">
      <c r="A134" s="161"/>
      <c r="B134" s="173" t="s">
        <v>1498</v>
      </c>
      <c r="C134" s="174"/>
      <c r="D134" s="175"/>
      <c r="E134" s="164"/>
      <c r="F134" s="199" t="str">
        <f t="shared" si="17"/>
        <v/>
      </c>
      <c r="G134" s="176"/>
      <c r="H134" s="200" t="str">
        <f t="shared" si="9"/>
        <v/>
      </c>
      <c r="I134" s="177"/>
      <c r="J134" s="201" t="str">
        <f t="shared" si="10"/>
        <v/>
      </c>
      <c r="K134" s="136"/>
      <c r="L134" s="200" t="str">
        <f t="shared" si="11"/>
        <v/>
      </c>
      <c r="M134" s="140"/>
      <c r="N134" s="201" t="str">
        <f t="shared" si="12"/>
        <v/>
      </c>
      <c r="O134" s="136"/>
      <c r="P134" s="200" t="str">
        <f t="shared" si="16"/>
        <v/>
      </c>
      <c r="Q134" s="140"/>
      <c r="R134" s="201" t="str">
        <f t="shared" si="13"/>
        <v/>
      </c>
      <c r="S134" s="129"/>
      <c r="T134" s="202" t="str">
        <f t="shared" si="14"/>
        <v/>
      </c>
      <c r="U134" s="140"/>
      <c r="V134" s="201" t="str">
        <f t="shared" si="15"/>
        <v/>
      </c>
    </row>
    <row r="135" spans="1:22" s="147" customFormat="1" hidden="1">
      <c r="A135" s="161"/>
      <c r="B135" s="173" t="s">
        <v>1499</v>
      </c>
      <c r="C135" s="174"/>
      <c r="D135" s="175"/>
      <c r="E135" s="164"/>
      <c r="F135" s="199" t="str">
        <f t="shared" si="17"/>
        <v/>
      </c>
      <c r="G135" s="176"/>
      <c r="H135" s="200" t="str">
        <f t="shared" si="9"/>
        <v/>
      </c>
      <c r="I135" s="177"/>
      <c r="J135" s="201" t="str">
        <f t="shared" si="10"/>
        <v/>
      </c>
      <c r="K135" s="136"/>
      <c r="L135" s="200" t="str">
        <f t="shared" si="11"/>
        <v/>
      </c>
      <c r="M135" s="140"/>
      <c r="N135" s="201" t="str">
        <f t="shared" si="12"/>
        <v/>
      </c>
      <c r="O135" s="136"/>
      <c r="P135" s="200" t="str">
        <f t="shared" si="16"/>
        <v/>
      </c>
      <c r="Q135" s="140"/>
      <c r="R135" s="201" t="str">
        <f t="shared" si="13"/>
        <v/>
      </c>
      <c r="S135" s="129"/>
      <c r="T135" s="202" t="str">
        <f t="shared" si="14"/>
        <v/>
      </c>
      <c r="U135" s="140"/>
      <c r="V135" s="201" t="str">
        <f t="shared" si="15"/>
        <v/>
      </c>
    </row>
    <row r="136" spans="1:22" s="147" customFormat="1" hidden="1">
      <c r="A136" s="161"/>
      <c r="B136" s="173" t="s">
        <v>1500</v>
      </c>
      <c r="C136" s="174"/>
      <c r="D136" s="175"/>
      <c r="E136" s="164"/>
      <c r="F136" s="199" t="str">
        <f t="shared" si="17"/>
        <v/>
      </c>
      <c r="G136" s="176"/>
      <c r="H136" s="200" t="str">
        <f t="shared" si="9"/>
        <v/>
      </c>
      <c r="I136" s="177"/>
      <c r="J136" s="201" t="str">
        <f t="shared" si="10"/>
        <v/>
      </c>
      <c r="K136" s="136"/>
      <c r="L136" s="200" t="str">
        <f t="shared" si="11"/>
        <v/>
      </c>
      <c r="M136" s="140"/>
      <c r="N136" s="201" t="str">
        <f t="shared" si="12"/>
        <v/>
      </c>
      <c r="O136" s="136"/>
      <c r="P136" s="200" t="str">
        <f t="shared" si="16"/>
        <v/>
      </c>
      <c r="Q136" s="140"/>
      <c r="R136" s="201" t="str">
        <f t="shared" si="13"/>
        <v/>
      </c>
      <c r="S136" s="129"/>
      <c r="T136" s="202" t="str">
        <f t="shared" si="14"/>
        <v/>
      </c>
      <c r="U136" s="140"/>
      <c r="V136" s="201" t="str">
        <f t="shared" si="15"/>
        <v/>
      </c>
    </row>
    <row r="137" spans="1:22" s="147" customFormat="1" hidden="1">
      <c r="A137" s="161"/>
      <c r="B137" s="173" t="s">
        <v>1501</v>
      </c>
      <c r="C137" s="174"/>
      <c r="D137" s="175"/>
      <c r="E137" s="164"/>
      <c r="F137" s="199" t="str">
        <f t="shared" si="17"/>
        <v/>
      </c>
      <c r="G137" s="176"/>
      <c r="H137" s="200" t="str">
        <f t="shared" si="9"/>
        <v/>
      </c>
      <c r="I137" s="177"/>
      <c r="J137" s="201" t="str">
        <f t="shared" si="10"/>
        <v/>
      </c>
      <c r="K137" s="136"/>
      <c r="L137" s="200" t="str">
        <f t="shared" si="11"/>
        <v/>
      </c>
      <c r="M137" s="140"/>
      <c r="N137" s="201" t="str">
        <f t="shared" si="12"/>
        <v/>
      </c>
      <c r="O137" s="136"/>
      <c r="P137" s="200" t="str">
        <f t="shared" si="16"/>
        <v/>
      </c>
      <c r="Q137" s="140"/>
      <c r="R137" s="201" t="str">
        <f t="shared" si="13"/>
        <v/>
      </c>
      <c r="S137" s="129"/>
      <c r="T137" s="202" t="str">
        <f t="shared" si="14"/>
        <v/>
      </c>
      <c r="U137" s="140"/>
      <c r="V137" s="201" t="str">
        <f t="shared" si="15"/>
        <v/>
      </c>
    </row>
    <row r="138" spans="1:22" s="147" customFormat="1" hidden="1">
      <c r="A138" s="161"/>
      <c r="B138" s="173" t="s">
        <v>1502</v>
      </c>
      <c r="C138" s="174"/>
      <c r="D138" s="175"/>
      <c r="E138" s="164"/>
      <c r="F138" s="199" t="str">
        <f t="shared" si="17"/>
        <v/>
      </c>
      <c r="G138" s="176"/>
      <c r="H138" s="200" t="str">
        <f t="shared" si="9"/>
        <v/>
      </c>
      <c r="I138" s="177"/>
      <c r="J138" s="201" t="str">
        <f t="shared" si="10"/>
        <v/>
      </c>
      <c r="K138" s="136"/>
      <c r="L138" s="200" t="str">
        <f t="shared" si="11"/>
        <v/>
      </c>
      <c r="M138" s="140"/>
      <c r="N138" s="201" t="str">
        <f t="shared" si="12"/>
        <v/>
      </c>
      <c r="O138" s="136"/>
      <c r="P138" s="200" t="str">
        <f t="shared" si="16"/>
        <v/>
      </c>
      <c r="Q138" s="140"/>
      <c r="R138" s="201" t="str">
        <f t="shared" si="13"/>
        <v/>
      </c>
      <c r="S138" s="129"/>
      <c r="T138" s="202" t="str">
        <f t="shared" si="14"/>
        <v/>
      </c>
      <c r="U138" s="140"/>
      <c r="V138" s="201" t="str">
        <f t="shared" si="15"/>
        <v/>
      </c>
    </row>
    <row r="139" spans="1:22" s="147" customFormat="1" hidden="1">
      <c r="A139" s="161"/>
      <c r="B139" s="173" t="s">
        <v>1503</v>
      </c>
      <c r="C139" s="174"/>
      <c r="D139" s="175"/>
      <c r="E139" s="164"/>
      <c r="F139" s="199" t="str">
        <f t="shared" si="17"/>
        <v/>
      </c>
      <c r="G139" s="176"/>
      <c r="H139" s="200" t="str">
        <f t="shared" si="9"/>
        <v/>
      </c>
      <c r="I139" s="177"/>
      <c r="J139" s="201" t="str">
        <f t="shared" si="10"/>
        <v/>
      </c>
      <c r="K139" s="136"/>
      <c r="L139" s="200" t="str">
        <f t="shared" si="11"/>
        <v/>
      </c>
      <c r="M139" s="140"/>
      <c r="N139" s="201" t="str">
        <f t="shared" si="12"/>
        <v/>
      </c>
      <c r="O139" s="136"/>
      <c r="P139" s="200" t="str">
        <f t="shared" si="16"/>
        <v/>
      </c>
      <c r="Q139" s="140"/>
      <c r="R139" s="201" t="str">
        <f t="shared" si="13"/>
        <v/>
      </c>
      <c r="S139" s="129"/>
      <c r="T139" s="202" t="str">
        <f t="shared" si="14"/>
        <v/>
      </c>
      <c r="U139" s="140"/>
      <c r="V139" s="201" t="str">
        <f t="shared" si="15"/>
        <v/>
      </c>
    </row>
    <row r="140" spans="1:22" s="147" customFormat="1" hidden="1">
      <c r="A140" s="161"/>
      <c r="B140" s="173" t="s">
        <v>1504</v>
      </c>
      <c r="C140" s="174"/>
      <c r="D140" s="175"/>
      <c r="E140" s="164"/>
      <c r="F140" s="199" t="str">
        <f t="shared" si="17"/>
        <v/>
      </c>
      <c r="G140" s="176"/>
      <c r="H140" s="200" t="str">
        <f t="shared" ref="H140:H202" si="18">IF($H$9="*",IF(G140&gt;0,"*",""),"")</f>
        <v/>
      </c>
      <c r="I140" s="177"/>
      <c r="J140" s="201" t="str">
        <f t="shared" ref="J140:J202" si="19">IF($J$9="*",IF(I140&gt;0,"*",""),"")</f>
        <v/>
      </c>
      <c r="K140" s="136"/>
      <c r="L140" s="200" t="str">
        <f t="shared" ref="L140:L202" si="20">IF($L$9="*",IF(K140&gt;0,"*",""),"")</f>
        <v/>
      </c>
      <c r="M140" s="140"/>
      <c r="N140" s="201" t="str">
        <f t="shared" ref="N140:N202" si="21">IF($N$9="*",IF(M140&gt;0,"*",""),"")</f>
        <v/>
      </c>
      <c r="O140" s="136"/>
      <c r="P140" s="200" t="str">
        <f t="shared" ref="P140:P202" si="22">IF($P$9="*",IF(O140&gt;0,"*",""),"")</f>
        <v/>
      </c>
      <c r="Q140" s="140"/>
      <c r="R140" s="201" t="str">
        <f t="shared" ref="R140:R202" si="23">IF($R$9="*",IF(Q140&gt;0,"*",""),"")</f>
        <v/>
      </c>
      <c r="S140" s="129"/>
      <c r="T140" s="202" t="str">
        <f t="shared" ref="T140:T202" si="24">IF($T$9="*",IF(S140&gt;0,"*",""),"")</f>
        <v/>
      </c>
      <c r="U140" s="140"/>
      <c r="V140" s="201" t="str">
        <f t="shared" ref="V140:V202" si="25">IF($V$9="*",IF(U140&gt;0,"*",""),"")</f>
        <v/>
      </c>
    </row>
    <row r="141" spans="1:22" s="147" customFormat="1" hidden="1">
      <c r="A141" s="161"/>
      <c r="B141" s="173" t="s">
        <v>1505</v>
      </c>
      <c r="C141" s="174"/>
      <c r="D141" s="175"/>
      <c r="E141" s="164"/>
      <c r="F141" s="199" t="str">
        <f t="shared" si="17"/>
        <v/>
      </c>
      <c r="G141" s="176"/>
      <c r="H141" s="200" t="str">
        <f t="shared" si="18"/>
        <v/>
      </c>
      <c r="I141" s="177"/>
      <c r="J141" s="201" t="str">
        <f t="shared" si="19"/>
        <v/>
      </c>
      <c r="K141" s="136"/>
      <c r="L141" s="200" t="str">
        <f t="shared" si="20"/>
        <v/>
      </c>
      <c r="M141" s="140"/>
      <c r="N141" s="201" t="str">
        <f t="shared" si="21"/>
        <v/>
      </c>
      <c r="O141" s="136"/>
      <c r="P141" s="200" t="str">
        <f t="shared" si="22"/>
        <v/>
      </c>
      <c r="Q141" s="140"/>
      <c r="R141" s="201" t="str">
        <f t="shared" si="23"/>
        <v/>
      </c>
      <c r="S141" s="129"/>
      <c r="T141" s="202" t="str">
        <f t="shared" si="24"/>
        <v/>
      </c>
      <c r="U141" s="140"/>
      <c r="V141" s="201" t="str">
        <f t="shared" si="25"/>
        <v/>
      </c>
    </row>
    <row r="142" spans="1:22" s="147" customFormat="1" hidden="1">
      <c r="A142" s="161"/>
      <c r="B142" s="173" t="s">
        <v>1506</v>
      </c>
      <c r="C142" s="174"/>
      <c r="D142" s="175"/>
      <c r="E142" s="164"/>
      <c r="F142" s="199" t="str">
        <f t="shared" ref="F142:F204" si="26">IF($F$9="*",IF(E142&gt;0,"*",""),"")</f>
        <v/>
      </c>
      <c r="G142" s="176"/>
      <c r="H142" s="200" t="str">
        <f t="shared" si="18"/>
        <v/>
      </c>
      <c r="I142" s="177"/>
      <c r="J142" s="201" t="str">
        <f t="shared" si="19"/>
        <v/>
      </c>
      <c r="K142" s="136"/>
      <c r="L142" s="200" t="str">
        <f t="shared" si="20"/>
        <v/>
      </c>
      <c r="M142" s="140"/>
      <c r="N142" s="201" t="str">
        <f t="shared" si="21"/>
        <v/>
      </c>
      <c r="O142" s="136"/>
      <c r="P142" s="200" t="str">
        <f t="shared" si="22"/>
        <v/>
      </c>
      <c r="Q142" s="140"/>
      <c r="R142" s="201" t="str">
        <f t="shared" si="23"/>
        <v/>
      </c>
      <c r="S142" s="129"/>
      <c r="T142" s="202" t="str">
        <f t="shared" si="24"/>
        <v/>
      </c>
      <c r="U142" s="140"/>
      <c r="V142" s="201" t="str">
        <f t="shared" si="25"/>
        <v/>
      </c>
    </row>
    <row r="143" spans="1:22" s="147" customFormat="1" hidden="1">
      <c r="A143" s="161"/>
      <c r="B143" s="173" t="s">
        <v>1507</v>
      </c>
      <c r="C143" s="174"/>
      <c r="D143" s="175"/>
      <c r="E143" s="164"/>
      <c r="F143" s="199" t="str">
        <f t="shared" si="26"/>
        <v/>
      </c>
      <c r="G143" s="176"/>
      <c r="H143" s="200" t="str">
        <f t="shared" si="18"/>
        <v/>
      </c>
      <c r="I143" s="177"/>
      <c r="J143" s="201" t="str">
        <f t="shared" si="19"/>
        <v/>
      </c>
      <c r="K143" s="136"/>
      <c r="L143" s="200" t="str">
        <f t="shared" si="20"/>
        <v/>
      </c>
      <c r="M143" s="140"/>
      <c r="N143" s="201" t="str">
        <f t="shared" si="21"/>
        <v/>
      </c>
      <c r="O143" s="136"/>
      <c r="P143" s="200" t="str">
        <f t="shared" si="22"/>
        <v/>
      </c>
      <c r="Q143" s="140"/>
      <c r="R143" s="201" t="str">
        <f t="shared" si="23"/>
        <v/>
      </c>
      <c r="S143" s="129"/>
      <c r="T143" s="202" t="str">
        <f t="shared" si="24"/>
        <v/>
      </c>
      <c r="U143" s="140"/>
      <c r="V143" s="201" t="str">
        <f t="shared" si="25"/>
        <v/>
      </c>
    </row>
    <row r="144" spans="1:22" s="147" customFormat="1" hidden="1">
      <c r="A144" s="161"/>
      <c r="B144" s="173" t="s">
        <v>1508</v>
      </c>
      <c r="C144" s="174"/>
      <c r="D144" s="175"/>
      <c r="E144" s="164"/>
      <c r="F144" s="199" t="str">
        <f t="shared" si="26"/>
        <v/>
      </c>
      <c r="G144" s="176"/>
      <c r="H144" s="200" t="str">
        <f t="shared" si="18"/>
        <v/>
      </c>
      <c r="I144" s="177"/>
      <c r="J144" s="201" t="str">
        <f t="shared" si="19"/>
        <v/>
      </c>
      <c r="K144" s="136"/>
      <c r="L144" s="200" t="str">
        <f t="shared" si="20"/>
        <v/>
      </c>
      <c r="M144" s="140"/>
      <c r="N144" s="201" t="str">
        <f t="shared" si="21"/>
        <v/>
      </c>
      <c r="O144" s="136"/>
      <c r="P144" s="200" t="str">
        <f t="shared" si="22"/>
        <v/>
      </c>
      <c r="Q144" s="140"/>
      <c r="R144" s="201" t="str">
        <f t="shared" si="23"/>
        <v/>
      </c>
      <c r="S144" s="129"/>
      <c r="T144" s="202" t="str">
        <f t="shared" si="24"/>
        <v/>
      </c>
      <c r="U144" s="140"/>
      <c r="V144" s="201" t="str">
        <f t="shared" si="25"/>
        <v/>
      </c>
    </row>
    <row r="145" spans="1:22" s="147" customFormat="1" hidden="1">
      <c r="A145" s="161"/>
      <c r="B145" s="173" t="s">
        <v>1509</v>
      </c>
      <c r="C145" s="174"/>
      <c r="D145" s="175"/>
      <c r="E145" s="164"/>
      <c r="F145" s="199" t="str">
        <f t="shared" si="26"/>
        <v/>
      </c>
      <c r="G145" s="176"/>
      <c r="H145" s="200" t="str">
        <f t="shared" si="18"/>
        <v/>
      </c>
      <c r="I145" s="177"/>
      <c r="J145" s="201" t="str">
        <f t="shared" si="19"/>
        <v/>
      </c>
      <c r="K145" s="136"/>
      <c r="L145" s="200" t="str">
        <f t="shared" si="20"/>
        <v/>
      </c>
      <c r="M145" s="140"/>
      <c r="N145" s="201" t="str">
        <f t="shared" si="21"/>
        <v/>
      </c>
      <c r="O145" s="136"/>
      <c r="P145" s="200" t="str">
        <f t="shared" si="22"/>
        <v/>
      </c>
      <c r="Q145" s="140"/>
      <c r="R145" s="201" t="str">
        <f t="shared" si="23"/>
        <v/>
      </c>
      <c r="S145" s="129"/>
      <c r="T145" s="202" t="str">
        <f t="shared" si="24"/>
        <v/>
      </c>
      <c r="U145" s="140"/>
      <c r="V145" s="201" t="str">
        <f t="shared" si="25"/>
        <v/>
      </c>
    </row>
    <row r="146" spans="1:22" s="147" customFormat="1" hidden="1">
      <c r="A146" s="161"/>
      <c r="B146" s="173" t="s">
        <v>1510</v>
      </c>
      <c r="C146" s="174"/>
      <c r="D146" s="175"/>
      <c r="E146" s="164"/>
      <c r="F146" s="199" t="str">
        <f t="shared" si="26"/>
        <v/>
      </c>
      <c r="G146" s="176"/>
      <c r="H146" s="200" t="str">
        <f t="shared" si="18"/>
        <v/>
      </c>
      <c r="I146" s="177"/>
      <c r="J146" s="201" t="str">
        <f t="shared" si="19"/>
        <v/>
      </c>
      <c r="K146" s="136"/>
      <c r="L146" s="200" t="str">
        <f t="shared" si="20"/>
        <v/>
      </c>
      <c r="M146" s="140"/>
      <c r="N146" s="201" t="str">
        <f t="shared" si="21"/>
        <v/>
      </c>
      <c r="O146" s="136"/>
      <c r="P146" s="200" t="str">
        <f t="shared" si="22"/>
        <v/>
      </c>
      <c r="Q146" s="140"/>
      <c r="R146" s="201" t="str">
        <f t="shared" si="23"/>
        <v/>
      </c>
      <c r="S146" s="129"/>
      <c r="T146" s="202" t="str">
        <f t="shared" si="24"/>
        <v/>
      </c>
      <c r="U146" s="140"/>
      <c r="V146" s="201" t="str">
        <f t="shared" si="25"/>
        <v/>
      </c>
    </row>
    <row r="147" spans="1:22" s="147" customFormat="1" hidden="1">
      <c r="A147" s="161"/>
      <c r="B147" s="173" t="s">
        <v>1511</v>
      </c>
      <c r="C147" s="174"/>
      <c r="D147" s="175"/>
      <c r="E147" s="164"/>
      <c r="F147" s="199" t="str">
        <f t="shared" si="26"/>
        <v/>
      </c>
      <c r="G147" s="176"/>
      <c r="H147" s="200" t="str">
        <f t="shared" si="18"/>
        <v/>
      </c>
      <c r="I147" s="177"/>
      <c r="J147" s="201" t="str">
        <f t="shared" si="19"/>
        <v/>
      </c>
      <c r="K147" s="136"/>
      <c r="L147" s="200" t="str">
        <f t="shared" si="20"/>
        <v/>
      </c>
      <c r="M147" s="140"/>
      <c r="N147" s="201" t="str">
        <f t="shared" si="21"/>
        <v/>
      </c>
      <c r="O147" s="136"/>
      <c r="P147" s="200" t="str">
        <f t="shared" si="22"/>
        <v/>
      </c>
      <c r="Q147" s="140"/>
      <c r="R147" s="201" t="str">
        <f t="shared" si="23"/>
        <v/>
      </c>
      <c r="S147" s="129"/>
      <c r="T147" s="202" t="str">
        <f t="shared" si="24"/>
        <v/>
      </c>
      <c r="U147" s="140"/>
      <c r="V147" s="201" t="str">
        <f t="shared" si="25"/>
        <v/>
      </c>
    </row>
    <row r="148" spans="1:22" s="147" customFormat="1" hidden="1">
      <c r="A148" s="161"/>
      <c r="B148" s="173" t="s">
        <v>1512</v>
      </c>
      <c r="C148" s="174"/>
      <c r="D148" s="175"/>
      <c r="E148" s="164"/>
      <c r="F148" s="199" t="str">
        <f t="shared" si="26"/>
        <v/>
      </c>
      <c r="G148" s="176"/>
      <c r="H148" s="200" t="str">
        <f t="shared" si="18"/>
        <v/>
      </c>
      <c r="I148" s="177"/>
      <c r="J148" s="201" t="str">
        <f t="shared" si="19"/>
        <v/>
      </c>
      <c r="K148" s="136"/>
      <c r="L148" s="200" t="str">
        <f t="shared" si="20"/>
        <v/>
      </c>
      <c r="M148" s="140"/>
      <c r="N148" s="201" t="str">
        <f t="shared" si="21"/>
        <v/>
      </c>
      <c r="O148" s="136"/>
      <c r="P148" s="200" t="str">
        <f t="shared" si="22"/>
        <v/>
      </c>
      <c r="Q148" s="140"/>
      <c r="R148" s="201" t="str">
        <f t="shared" si="23"/>
        <v/>
      </c>
      <c r="S148" s="129"/>
      <c r="T148" s="202" t="str">
        <f t="shared" si="24"/>
        <v/>
      </c>
      <c r="U148" s="140"/>
      <c r="V148" s="201" t="str">
        <f t="shared" si="25"/>
        <v/>
      </c>
    </row>
    <row r="149" spans="1:22" s="147" customFormat="1" hidden="1">
      <c r="A149" s="161"/>
      <c r="B149" s="173" t="s">
        <v>1513</v>
      </c>
      <c r="C149" s="174"/>
      <c r="D149" s="175"/>
      <c r="E149" s="164"/>
      <c r="F149" s="199" t="str">
        <f t="shared" si="26"/>
        <v/>
      </c>
      <c r="G149" s="176"/>
      <c r="H149" s="200" t="str">
        <f t="shared" si="18"/>
        <v/>
      </c>
      <c r="I149" s="177"/>
      <c r="J149" s="201" t="str">
        <f t="shared" si="19"/>
        <v/>
      </c>
      <c r="K149" s="136"/>
      <c r="L149" s="200" t="str">
        <f t="shared" si="20"/>
        <v/>
      </c>
      <c r="M149" s="140"/>
      <c r="N149" s="201" t="str">
        <f t="shared" si="21"/>
        <v/>
      </c>
      <c r="O149" s="136"/>
      <c r="P149" s="200" t="str">
        <f t="shared" si="22"/>
        <v/>
      </c>
      <c r="Q149" s="140"/>
      <c r="R149" s="201" t="str">
        <f t="shared" si="23"/>
        <v/>
      </c>
      <c r="S149" s="129"/>
      <c r="T149" s="202" t="str">
        <f t="shared" si="24"/>
        <v/>
      </c>
      <c r="U149" s="140"/>
      <c r="V149" s="201" t="str">
        <f t="shared" si="25"/>
        <v/>
      </c>
    </row>
    <row r="150" spans="1:22" s="147" customFormat="1" hidden="1">
      <c r="A150" s="161"/>
      <c r="B150" s="173" t="s">
        <v>1514</v>
      </c>
      <c r="C150" s="174"/>
      <c r="D150" s="175"/>
      <c r="E150" s="164"/>
      <c r="F150" s="199" t="str">
        <f t="shared" si="26"/>
        <v/>
      </c>
      <c r="G150" s="176"/>
      <c r="H150" s="200" t="str">
        <f t="shared" si="18"/>
        <v/>
      </c>
      <c r="I150" s="177"/>
      <c r="J150" s="201" t="str">
        <f t="shared" si="19"/>
        <v/>
      </c>
      <c r="K150" s="136"/>
      <c r="L150" s="200" t="str">
        <f t="shared" si="20"/>
        <v/>
      </c>
      <c r="M150" s="140"/>
      <c r="N150" s="201" t="str">
        <f t="shared" si="21"/>
        <v/>
      </c>
      <c r="O150" s="136"/>
      <c r="P150" s="200" t="str">
        <f t="shared" si="22"/>
        <v/>
      </c>
      <c r="Q150" s="140"/>
      <c r="R150" s="201" t="str">
        <f t="shared" si="23"/>
        <v/>
      </c>
      <c r="S150" s="129"/>
      <c r="T150" s="202" t="str">
        <f t="shared" si="24"/>
        <v/>
      </c>
      <c r="U150" s="140"/>
      <c r="V150" s="201" t="str">
        <f t="shared" si="25"/>
        <v/>
      </c>
    </row>
    <row r="151" spans="1:22" s="147" customFormat="1" hidden="1">
      <c r="A151" s="161"/>
      <c r="B151" s="173" t="s">
        <v>1515</v>
      </c>
      <c r="C151" s="174"/>
      <c r="D151" s="175"/>
      <c r="E151" s="164"/>
      <c r="F151" s="199" t="str">
        <f t="shared" si="26"/>
        <v/>
      </c>
      <c r="G151" s="176"/>
      <c r="H151" s="200" t="str">
        <f t="shared" si="18"/>
        <v/>
      </c>
      <c r="I151" s="177"/>
      <c r="J151" s="201" t="str">
        <f t="shared" si="19"/>
        <v/>
      </c>
      <c r="K151" s="136"/>
      <c r="L151" s="200" t="str">
        <f t="shared" si="20"/>
        <v/>
      </c>
      <c r="M151" s="140"/>
      <c r="N151" s="201" t="str">
        <f t="shared" si="21"/>
        <v/>
      </c>
      <c r="O151" s="136"/>
      <c r="P151" s="200" t="str">
        <f t="shared" si="22"/>
        <v/>
      </c>
      <c r="Q151" s="140"/>
      <c r="R151" s="201" t="str">
        <f t="shared" si="23"/>
        <v/>
      </c>
      <c r="S151" s="129"/>
      <c r="T151" s="202" t="str">
        <f t="shared" si="24"/>
        <v/>
      </c>
      <c r="U151" s="140"/>
      <c r="V151" s="201" t="str">
        <f t="shared" si="25"/>
        <v/>
      </c>
    </row>
    <row r="152" spans="1:22" s="147" customFormat="1" hidden="1">
      <c r="A152" s="161"/>
      <c r="B152" s="173" t="s">
        <v>1516</v>
      </c>
      <c r="C152" s="174"/>
      <c r="D152" s="175"/>
      <c r="E152" s="164"/>
      <c r="F152" s="199" t="str">
        <f t="shared" si="26"/>
        <v/>
      </c>
      <c r="G152" s="176"/>
      <c r="H152" s="200" t="str">
        <f t="shared" si="18"/>
        <v/>
      </c>
      <c r="I152" s="177"/>
      <c r="J152" s="201" t="str">
        <f t="shared" si="19"/>
        <v/>
      </c>
      <c r="K152" s="136"/>
      <c r="L152" s="200" t="str">
        <f t="shared" si="20"/>
        <v/>
      </c>
      <c r="M152" s="140"/>
      <c r="N152" s="201" t="str">
        <f t="shared" si="21"/>
        <v/>
      </c>
      <c r="O152" s="136"/>
      <c r="P152" s="200" t="str">
        <f t="shared" si="22"/>
        <v/>
      </c>
      <c r="Q152" s="140"/>
      <c r="R152" s="201" t="str">
        <f t="shared" si="23"/>
        <v/>
      </c>
      <c r="S152" s="129"/>
      <c r="T152" s="202" t="str">
        <f t="shared" si="24"/>
        <v/>
      </c>
      <c r="U152" s="140"/>
      <c r="V152" s="201" t="str">
        <f t="shared" si="25"/>
        <v/>
      </c>
    </row>
    <row r="153" spans="1:22" s="147" customFormat="1" hidden="1">
      <c r="A153" s="161"/>
      <c r="B153" s="173" t="s">
        <v>1517</v>
      </c>
      <c r="C153" s="174"/>
      <c r="D153" s="175"/>
      <c r="E153" s="164"/>
      <c r="F153" s="199" t="str">
        <f t="shared" si="26"/>
        <v/>
      </c>
      <c r="G153" s="176"/>
      <c r="H153" s="200" t="str">
        <f t="shared" si="18"/>
        <v/>
      </c>
      <c r="I153" s="177"/>
      <c r="J153" s="201" t="str">
        <f t="shared" si="19"/>
        <v/>
      </c>
      <c r="K153" s="136"/>
      <c r="L153" s="200" t="str">
        <f t="shared" si="20"/>
        <v/>
      </c>
      <c r="M153" s="140"/>
      <c r="N153" s="201" t="str">
        <f t="shared" si="21"/>
        <v/>
      </c>
      <c r="O153" s="136"/>
      <c r="P153" s="200" t="str">
        <f t="shared" si="22"/>
        <v/>
      </c>
      <c r="Q153" s="140"/>
      <c r="R153" s="201" t="str">
        <f t="shared" si="23"/>
        <v/>
      </c>
      <c r="S153" s="129"/>
      <c r="T153" s="202" t="str">
        <f t="shared" si="24"/>
        <v/>
      </c>
      <c r="U153" s="140"/>
      <c r="V153" s="201" t="str">
        <f t="shared" si="25"/>
        <v/>
      </c>
    </row>
    <row r="154" spans="1:22" s="147" customFormat="1" hidden="1">
      <c r="A154" s="161"/>
      <c r="B154" s="173" t="s">
        <v>1518</v>
      </c>
      <c r="C154" s="174"/>
      <c r="D154" s="175"/>
      <c r="E154" s="164"/>
      <c r="F154" s="199" t="str">
        <f t="shared" si="26"/>
        <v/>
      </c>
      <c r="G154" s="176"/>
      <c r="H154" s="200" t="str">
        <f t="shared" si="18"/>
        <v/>
      </c>
      <c r="I154" s="177"/>
      <c r="J154" s="201" t="str">
        <f t="shared" si="19"/>
        <v/>
      </c>
      <c r="K154" s="136"/>
      <c r="L154" s="200" t="str">
        <f t="shared" si="20"/>
        <v/>
      </c>
      <c r="M154" s="140"/>
      <c r="N154" s="201" t="str">
        <f t="shared" si="21"/>
        <v/>
      </c>
      <c r="O154" s="136"/>
      <c r="P154" s="200" t="str">
        <f t="shared" si="22"/>
        <v/>
      </c>
      <c r="Q154" s="140"/>
      <c r="R154" s="201" t="str">
        <f t="shared" si="23"/>
        <v/>
      </c>
      <c r="S154" s="129"/>
      <c r="T154" s="202" t="str">
        <f t="shared" si="24"/>
        <v/>
      </c>
      <c r="U154" s="140"/>
      <c r="V154" s="201" t="str">
        <f t="shared" si="25"/>
        <v/>
      </c>
    </row>
    <row r="155" spans="1:22" s="147" customFormat="1">
      <c r="A155" s="161">
        <v>1</v>
      </c>
      <c r="B155" s="173" t="s">
        <v>1519</v>
      </c>
      <c r="C155" s="174"/>
      <c r="D155" s="175"/>
      <c r="E155" s="623">
        <f>H155</f>
        <v>73458</v>
      </c>
      <c r="F155" s="199" t="str">
        <f t="shared" si="26"/>
        <v>*</v>
      </c>
      <c r="G155" s="176"/>
      <c r="H155" s="200">
        <v>73458</v>
      </c>
      <c r="I155" s="177"/>
      <c r="J155" s="201" t="str">
        <f t="shared" si="19"/>
        <v/>
      </c>
      <c r="K155" s="136"/>
      <c r="L155" s="200" t="str">
        <f t="shared" si="20"/>
        <v/>
      </c>
      <c r="M155" s="140"/>
      <c r="N155" s="201" t="str">
        <f t="shared" si="21"/>
        <v/>
      </c>
      <c r="O155" s="136"/>
      <c r="P155" s="200" t="str">
        <f t="shared" si="22"/>
        <v/>
      </c>
      <c r="Q155" s="140"/>
      <c r="R155" s="201" t="str">
        <f t="shared" si="23"/>
        <v/>
      </c>
      <c r="S155" s="129"/>
      <c r="T155" s="202" t="str">
        <f t="shared" si="24"/>
        <v/>
      </c>
      <c r="U155" s="140"/>
      <c r="V155" s="201" t="str">
        <f t="shared" si="25"/>
        <v/>
      </c>
    </row>
    <row r="156" spans="1:22" s="147" customFormat="1" hidden="1">
      <c r="A156" s="161"/>
      <c r="B156" s="178" t="s">
        <v>1520</v>
      </c>
      <c r="C156" s="179"/>
      <c r="D156" s="180"/>
      <c r="E156" s="164"/>
      <c r="F156" s="199" t="str">
        <f t="shared" si="26"/>
        <v/>
      </c>
      <c r="G156" s="176"/>
      <c r="H156" s="200" t="str">
        <f t="shared" si="18"/>
        <v/>
      </c>
      <c r="I156" s="177"/>
      <c r="J156" s="201" t="str">
        <f t="shared" si="19"/>
        <v/>
      </c>
      <c r="K156" s="136"/>
      <c r="L156" s="200" t="str">
        <f t="shared" si="20"/>
        <v/>
      </c>
      <c r="M156" s="140"/>
      <c r="N156" s="201" t="str">
        <f t="shared" si="21"/>
        <v/>
      </c>
      <c r="O156" s="136"/>
      <c r="P156" s="200" t="str">
        <f t="shared" si="22"/>
        <v/>
      </c>
      <c r="Q156" s="140"/>
      <c r="R156" s="201" t="str">
        <f t="shared" si="23"/>
        <v/>
      </c>
      <c r="S156" s="129"/>
      <c r="T156" s="202" t="str">
        <f t="shared" si="24"/>
        <v/>
      </c>
      <c r="U156" s="140"/>
      <c r="V156" s="201" t="str">
        <f t="shared" si="25"/>
        <v/>
      </c>
    </row>
    <row r="157" spans="1:22" s="147" customFormat="1" hidden="1">
      <c r="A157" s="161"/>
      <c r="B157" s="178" t="s">
        <v>1521</v>
      </c>
      <c r="C157" s="179"/>
      <c r="D157" s="180"/>
      <c r="E157" s="164"/>
      <c r="F157" s="199" t="str">
        <f t="shared" si="26"/>
        <v/>
      </c>
      <c r="G157" s="176"/>
      <c r="H157" s="200" t="str">
        <f t="shared" si="18"/>
        <v/>
      </c>
      <c r="I157" s="177"/>
      <c r="J157" s="201" t="str">
        <f t="shared" si="19"/>
        <v/>
      </c>
      <c r="K157" s="136"/>
      <c r="L157" s="200" t="str">
        <f t="shared" si="20"/>
        <v/>
      </c>
      <c r="M157" s="140"/>
      <c r="N157" s="201" t="str">
        <f t="shared" si="21"/>
        <v/>
      </c>
      <c r="O157" s="136"/>
      <c r="P157" s="200" t="str">
        <f t="shared" si="22"/>
        <v/>
      </c>
      <c r="Q157" s="140"/>
      <c r="R157" s="201" t="str">
        <f t="shared" si="23"/>
        <v/>
      </c>
      <c r="S157" s="129"/>
      <c r="T157" s="202" t="str">
        <f t="shared" si="24"/>
        <v/>
      </c>
      <c r="U157" s="140"/>
      <c r="V157" s="201" t="str">
        <f t="shared" si="25"/>
        <v/>
      </c>
    </row>
    <row r="158" spans="1:22" s="147" customFormat="1" hidden="1">
      <c r="A158" s="161"/>
      <c r="B158" s="173" t="s">
        <v>1522</v>
      </c>
      <c r="C158" s="174"/>
      <c r="D158" s="175"/>
      <c r="E158" s="164"/>
      <c r="F158" s="199" t="str">
        <f t="shared" si="26"/>
        <v/>
      </c>
      <c r="G158" s="176"/>
      <c r="H158" s="200" t="str">
        <f t="shared" si="18"/>
        <v/>
      </c>
      <c r="I158" s="177"/>
      <c r="J158" s="201" t="str">
        <f t="shared" si="19"/>
        <v/>
      </c>
      <c r="K158" s="136"/>
      <c r="L158" s="200" t="str">
        <f t="shared" si="20"/>
        <v/>
      </c>
      <c r="M158" s="140"/>
      <c r="N158" s="201" t="str">
        <f t="shared" si="21"/>
        <v/>
      </c>
      <c r="O158" s="136"/>
      <c r="P158" s="200" t="str">
        <f t="shared" si="22"/>
        <v/>
      </c>
      <c r="Q158" s="140"/>
      <c r="R158" s="201" t="str">
        <f t="shared" si="23"/>
        <v/>
      </c>
      <c r="S158" s="129"/>
      <c r="T158" s="202" t="str">
        <f t="shared" si="24"/>
        <v/>
      </c>
      <c r="U158" s="140"/>
      <c r="V158" s="201" t="str">
        <f t="shared" si="25"/>
        <v/>
      </c>
    </row>
    <row r="159" spans="1:22" s="147" customFormat="1" hidden="1">
      <c r="A159" s="161"/>
      <c r="B159" s="173" t="s">
        <v>1523</v>
      </c>
      <c r="C159" s="174"/>
      <c r="D159" s="175"/>
      <c r="E159" s="164"/>
      <c r="F159" s="199" t="str">
        <f t="shared" si="26"/>
        <v/>
      </c>
      <c r="G159" s="176"/>
      <c r="H159" s="200" t="str">
        <f t="shared" si="18"/>
        <v/>
      </c>
      <c r="I159" s="177"/>
      <c r="J159" s="201" t="str">
        <f t="shared" si="19"/>
        <v/>
      </c>
      <c r="K159" s="136"/>
      <c r="L159" s="200" t="str">
        <f t="shared" si="20"/>
        <v/>
      </c>
      <c r="M159" s="140"/>
      <c r="N159" s="201" t="str">
        <f t="shared" si="21"/>
        <v/>
      </c>
      <c r="O159" s="136"/>
      <c r="P159" s="200" t="str">
        <f t="shared" si="22"/>
        <v/>
      </c>
      <c r="Q159" s="140"/>
      <c r="R159" s="201" t="str">
        <f t="shared" si="23"/>
        <v/>
      </c>
      <c r="S159" s="129"/>
      <c r="T159" s="202" t="str">
        <f t="shared" si="24"/>
        <v/>
      </c>
      <c r="U159" s="140"/>
      <c r="V159" s="201" t="str">
        <f t="shared" si="25"/>
        <v/>
      </c>
    </row>
    <row r="160" spans="1:22" s="147" customFormat="1" hidden="1">
      <c r="A160" s="161"/>
      <c r="B160" s="173" t="s">
        <v>1524</v>
      </c>
      <c r="C160" s="174"/>
      <c r="D160" s="175"/>
      <c r="E160" s="164"/>
      <c r="F160" s="199" t="str">
        <f t="shared" si="26"/>
        <v/>
      </c>
      <c r="G160" s="176"/>
      <c r="H160" s="200" t="str">
        <f t="shared" si="18"/>
        <v/>
      </c>
      <c r="I160" s="177"/>
      <c r="J160" s="201" t="str">
        <f t="shared" si="19"/>
        <v/>
      </c>
      <c r="K160" s="136"/>
      <c r="L160" s="200" t="str">
        <f t="shared" si="20"/>
        <v/>
      </c>
      <c r="M160" s="140"/>
      <c r="N160" s="201" t="str">
        <f t="shared" si="21"/>
        <v/>
      </c>
      <c r="O160" s="136"/>
      <c r="P160" s="200" t="str">
        <f t="shared" si="22"/>
        <v/>
      </c>
      <c r="Q160" s="140"/>
      <c r="R160" s="201" t="str">
        <f t="shared" si="23"/>
        <v/>
      </c>
      <c r="S160" s="129"/>
      <c r="T160" s="202" t="str">
        <f t="shared" si="24"/>
        <v/>
      </c>
      <c r="U160" s="140"/>
      <c r="V160" s="201" t="str">
        <f t="shared" si="25"/>
        <v/>
      </c>
    </row>
    <row r="161" spans="1:22" s="147" customFormat="1" hidden="1">
      <c r="A161" s="161"/>
      <c r="B161" s="173" t="s">
        <v>1525</v>
      </c>
      <c r="C161" s="174"/>
      <c r="D161" s="175"/>
      <c r="E161" s="164"/>
      <c r="F161" s="199" t="str">
        <f t="shared" si="26"/>
        <v/>
      </c>
      <c r="G161" s="176"/>
      <c r="H161" s="200" t="str">
        <f t="shared" si="18"/>
        <v/>
      </c>
      <c r="I161" s="177"/>
      <c r="J161" s="201" t="str">
        <f t="shared" si="19"/>
        <v/>
      </c>
      <c r="K161" s="136"/>
      <c r="L161" s="200" t="str">
        <f t="shared" si="20"/>
        <v/>
      </c>
      <c r="M161" s="140"/>
      <c r="N161" s="201" t="str">
        <f t="shared" si="21"/>
        <v/>
      </c>
      <c r="O161" s="136"/>
      <c r="P161" s="200" t="str">
        <f t="shared" si="22"/>
        <v/>
      </c>
      <c r="Q161" s="140"/>
      <c r="R161" s="201" t="str">
        <f t="shared" si="23"/>
        <v/>
      </c>
      <c r="S161" s="129"/>
      <c r="T161" s="202" t="str">
        <f t="shared" si="24"/>
        <v/>
      </c>
      <c r="U161" s="140"/>
      <c r="V161" s="201" t="str">
        <f t="shared" si="25"/>
        <v/>
      </c>
    </row>
    <row r="162" spans="1:22" s="147" customFormat="1" hidden="1">
      <c r="A162" s="161"/>
      <c r="B162" s="173" t="s">
        <v>1526</v>
      </c>
      <c r="C162" s="174"/>
      <c r="D162" s="175"/>
      <c r="E162" s="164"/>
      <c r="F162" s="199" t="str">
        <f t="shared" si="26"/>
        <v/>
      </c>
      <c r="G162" s="176"/>
      <c r="H162" s="200" t="str">
        <f t="shared" si="18"/>
        <v/>
      </c>
      <c r="I162" s="177"/>
      <c r="J162" s="201" t="str">
        <f t="shared" si="19"/>
        <v/>
      </c>
      <c r="K162" s="136"/>
      <c r="L162" s="200" t="str">
        <f t="shared" si="20"/>
        <v/>
      </c>
      <c r="M162" s="140"/>
      <c r="N162" s="201" t="str">
        <f t="shared" si="21"/>
        <v/>
      </c>
      <c r="O162" s="136"/>
      <c r="P162" s="200" t="str">
        <f t="shared" si="22"/>
        <v/>
      </c>
      <c r="Q162" s="140"/>
      <c r="R162" s="201" t="str">
        <f t="shared" si="23"/>
        <v/>
      </c>
      <c r="S162" s="129"/>
      <c r="T162" s="202" t="str">
        <f t="shared" si="24"/>
        <v/>
      </c>
      <c r="U162" s="140"/>
      <c r="V162" s="201" t="str">
        <f t="shared" si="25"/>
        <v/>
      </c>
    </row>
    <row r="163" spans="1:22" s="147" customFormat="1" hidden="1">
      <c r="A163" s="161"/>
      <c r="B163" s="173" t="s">
        <v>1527</v>
      </c>
      <c r="C163" s="174"/>
      <c r="D163" s="175"/>
      <c r="E163" s="164"/>
      <c r="F163" s="199" t="str">
        <f t="shared" si="26"/>
        <v/>
      </c>
      <c r="G163" s="176"/>
      <c r="H163" s="200" t="str">
        <f t="shared" si="18"/>
        <v/>
      </c>
      <c r="I163" s="177"/>
      <c r="J163" s="201" t="str">
        <f t="shared" si="19"/>
        <v/>
      </c>
      <c r="K163" s="136"/>
      <c r="L163" s="200" t="str">
        <f t="shared" si="20"/>
        <v/>
      </c>
      <c r="M163" s="140"/>
      <c r="N163" s="201" t="str">
        <f t="shared" si="21"/>
        <v/>
      </c>
      <c r="O163" s="136"/>
      <c r="P163" s="200" t="str">
        <f t="shared" si="22"/>
        <v/>
      </c>
      <c r="Q163" s="140"/>
      <c r="R163" s="201" t="str">
        <f t="shared" si="23"/>
        <v/>
      </c>
      <c r="S163" s="129"/>
      <c r="T163" s="202" t="str">
        <f t="shared" si="24"/>
        <v/>
      </c>
      <c r="U163" s="140"/>
      <c r="V163" s="201" t="str">
        <f t="shared" si="25"/>
        <v/>
      </c>
    </row>
    <row r="164" spans="1:22" s="147" customFormat="1" hidden="1">
      <c r="A164" s="161"/>
      <c r="B164" s="173" t="s">
        <v>1528</v>
      </c>
      <c r="C164" s="174"/>
      <c r="D164" s="175"/>
      <c r="E164" s="164"/>
      <c r="F164" s="199" t="str">
        <f t="shared" si="26"/>
        <v/>
      </c>
      <c r="G164" s="176"/>
      <c r="H164" s="200" t="str">
        <f t="shared" si="18"/>
        <v/>
      </c>
      <c r="I164" s="177"/>
      <c r="J164" s="201" t="str">
        <f t="shared" si="19"/>
        <v/>
      </c>
      <c r="K164" s="136"/>
      <c r="L164" s="200" t="str">
        <f t="shared" si="20"/>
        <v/>
      </c>
      <c r="M164" s="140"/>
      <c r="N164" s="201" t="str">
        <f t="shared" si="21"/>
        <v/>
      </c>
      <c r="O164" s="136"/>
      <c r="P164" s="200" t="str">
        <f t="shared" si="22"/>
        <v/>
      </c>
      <c r="Q164" s="140"/>
      <c r="R164" s="201" t="str">
        <f t="shared" si="23"/>
        <v/>
      </c>
      <c r="S164" s="129"/>
      <c r="T164" s="202" t="str">
        <f t="shared" si="24"/>
        <v/>
      </c>
      <c r="U164" s="140"/>
      <c r="V164" s="201" t="str">
        <f t="shared" si="25"/>
        <v/>
      </c>
    </row>
    <row r="165" spans="1:22" s="147" customFormat="1" hidden="1">
      <c r="A165" s="161"/>
      <c r="B165" s="173" t="s">
        <v>1529</v>
      </c>
      <c r="C165" s="174"/>
      <c r="D165" s="175"/>
      <c r="E165" s="164"/>
      <c r="F165" s="199" t="str">
        <f t="shared" si="26"/>
        <v/>
      </c>
      <c r="G165" s="176"/>
      <c r="H165" s="200" t="str">
        <f t="shared" si="18"/>
        <v/>
      </c>
      <c r="I165" s="177"/>
      <c r="J165" s="201" t="str">
        <f t="shared" si="19"/>
        <v/>
      </c>
      <c r="K165" s="136"/>
      <c r="L165" s="200" t="str">
        <f t="shared" si="20"/>
        <v/>
      </c>
      <c r="M165" s="140"/>
      <c r="N165" s="201" t="str">
        <f t="shared" si="21"/>
        <v/>
      </c>
      <c r="O165" s="136"/>
      <c r="P165" s="200" t="str">
        <f t="shared" si="22"/>
        <v/>
      </c>
      <c r="Q165" s="140"/>
      <c r="R165" s="201" t="str">
        <f t="shared" si="23"/>
        <v/>
      </c>
      <c r="S165" s="129"/>
      <c r="T165" s="202" t="str">
        <f t="shared" si="24"/>
        <v/>
      </c>
      <c r="U165" s="140"/>
      <c r="V165" s="201" t="str">
        <f t="shared" si="25"/>
        <v/>
      </c>
    </row>
    <row r="166" spans="1:22" s="147" customFormat="1" hidden="1">
      <c r="A166" s="161"/>
      <c r="B166" s="173" t="s">
        <v>1530</v>
      </c>
      <c r="C166" s="174"/>
      <c r="D166" s="175"/>
      <c r="E166" s="164"/>
      <c r="F166" s="199" t="str">
        <f t="shared" si="26"/>
        <v/>
      </c>
      <c r="G166" s="176"/>
      <c r="H166" s="200" t="str">
        <f t="shared" si="18"/>
        <v/>
      </c>
      <c r="I166" s="177"/>
      <c r="J166" s="201" t="str">
        <f t="shared" si="19"/>
        <v/>
      </c>
      <c r="K166" s="136"/>
      <c r="L166" s="200" t="str">
        <f t="shared" si="20"/>
        <v/>
      </c>
      <c r="M166" s="140"/>
      <c r="N166" s="201" t="str">
        <f t="shared" si="21"/>
        <v/>
      </c>
      <c r="O166" s="136"/>
      <c r="P166" s="200" t="str">
        <f t="shared" si="22"/>
        <v/>
      </c>
      <c r="Q166" s="140"/>
      <c r="R166" s="201" t="str">
        <f t="shared" si="23"/>
        <v/>
      </c>
      <c r="S166" s="129"/>
      <c r="T166" s="202" t="str">
        <f t="shared" si="24"/>
        <v/>
      </c>
      <c r="U166" s="140"/>
      <c r="V166" s="201" t="str">
        <f t="shared" si="25"/>
        <v/>
      </c>
    </row>
    <row r="167" spans="1:22" s="147" customFormat="1" hidden="1">
      <c r="A167" s="161"/>
      <c r="B167" s="173" t="s">
        <v>1531</v>
      </c>
      <c r="C167" s="174"/>
      <c r="D167" s="175"/>
      <c r="E167" s="164"/>
      <c r="F167" s="199" t="str">
        <f t="shared" si="26"/>
        <v/>
      </c>
      <c r="G167" s="176"/>
      <c r="H167" s="200" t="str">
        <f t="shared" si="18"/>
        <v/>
      </c>
      <c r="I167" s="177"/>
      <c r="J167" s="201" t="str">
        <f t="shared" si="19"/>
        <v/>
      </c>
      <c r="K167" s="136"/>
      <c r="L167" s="200" t="str">
        <f t="shared" si="20"/>
        <v/>
      </c>
      <c r="M167" s="140"/>
      <c r="N167" s="201" t="str">
        <f t="shared" si="21"/>
        <v/>
      </c>
      <c r="O167" s="136"/>
      <c r="P167" s="200" t="str">
        <f t="shared" si="22"/>
        <v/>
      </c>
      <c r="Q167" s="140"/>
      <c r="R167" s="201" t="str">
        <f t="shared" si="23"/>
        <v/>
      </c>
      <c r="S167" s="129"/>
      <c r="T167" s="202" t="str">
        <f t="shared" si="24"/>
        <v/>
      </c>
      <c r="U167" s="140"/>
      <c r="V167" s="201" t="str">
        <f t="shared" si="25"/>
        <v/>
      </c>
    </row>
    <row r="168" spans="1:22" s="147" customFormat="1" hidden="1">
      <c r="A168" s="161"/>
      <c r="B168" s="173" t="s">
        <v>1532</v>
      </c>
      <c r="C168" s="174"/>
      <c r="D168" s="175"/>
      <c r="E168" s="164"/>
      <c r="F168" s="199" t="str">
        <f t="shared" si="26"/>
        <v/>
      </c>
      <c r="G168" s="176"/>
      <c r="H168" s="200" t="str">
        <f t="shared" si="18"/>
        <v/>
      </c>
      <c r="I168" s="177"/>
      <c r="J168" s="201" t="str">
        <f t="shared" si="19"/>
        <v/>
      </c>
      <c r="K168" s="136"/>
      <c r="L168" s="200" t="str">
        <f t="shared" si="20"/>
        <v/>
      </c>
      <c r="M168" s="140"/>
      <c r="N168" s="201" t="str">
        <f t="shared" si="21"/>
        <v/>
      </c>
      <c r="O168" s="136"/>
      <c r="P168" s="200" t="str">
        <f t="shared" si="22"/>
        <v/>
      </c>
      <c r="Q168" s="140"/>
      <c r="R168" s="201" t="str">
        <f t="shared" si="23"/>
        <v/>
      </c>
      <c r="S168" s="129"/>
      <c r="T168" s="202" t="str">
        <f t="shared" si="24"/>
        <v/>
      </c>
      <c r="U168" s="140"/>
      <c r="V168" s="201" t="str">
        <f t="shared" si="25"/>
        <v/>
      </c>
    </row>
    <row r="169" spans="1:22" s="147" customFormat="1" hidden="1">
      <c r="A169" s="161"/>
      <c r="B169" s="173" t="s">
        <v>1533</v>
      </c>
      <c r="C169" s="174"/>
      <c r="D169" s="175"/>
      <c r="E169" s="164"/>
      <c r="F169" s="199" t="str">
        <f t="shared" si="26"/>
        <v/>
      </c>
      <c r="G169" s="176"/>
      <c r="H169" s="200" t="str">
        <f t="shared" si="18"/>
        <v/>
      </c>
      <c r="I169" s="177"/>
      <c r="J169" s="201" t="str">
        <f t="shared" si="19"/>
        <v/>
      </c>
      <c r="K169" s="136"/>
      <c r="L169" s="200" t="str">
        <f t="shared" si="20"/>
        <v/>
      </c>
      <c r="M169" s="140"/>
      <c r="N169" s="201" t="str">
        <f t="shared" si="21"/>
        <v/>
      </c>
      <c r="O169" s="136"/>
      <c r="P169" s="200" t="str">
        <f t="shared" si="22"/>
        <v/>
      </c>
      <c r="Q169" s="140"/>
      <c r="R169" s="201" t="str">
        <f t="shared" si="23"/>
        <v/>
      </c>
      <c r="S169" s="129"/>
      <c r="T169" s="202" t="str">
        <f t="shared" si="24"/>
        <v/>
      </c>
      <c r="U169" s="140"/>
      <c r="V169" s="201" t="str">
        <f t="shared" si="25"/>
        <v/>
      </c>
    </row>
    <row r="170" spans="1:22" s="147" customFormat="1" hidden="1">
      <c r="A170" s="161"/>
      <c r="B170" s="173" t="s">
        <v>1534</v>
      </c>
      <c r="C170" s="174"/>
      <c r="D170" s="175"/>
      <c r="E170" s="164"/>
      <c r="F170" s="199" t="str">
        <f t="shared" si="26"/>
        <v/>
      </c>
      <c r="G170" s="176"/>
      <c r="H170" s="200" t="str">
        <f t="shared" si="18"/>
        <v/>
      </c>
      <c r="I170" s="177"/>
      <c r="J170" s="201" t="str">
        <f t="shared" si="19"/>
        <v/>
      </c>
      <c r="K170" s="136"/>
      <c r="L170" s="200" t="str">
        <f t="shared" si="20"/>
        <v/>
      </c>
      <c r="M170" s="140"/>
      <c r="N170" s="201" t="str">
        <f t="shared" si="21"/>
        <v/>
      </c>
      <c r="O170" s="136"/>
      <c r="P170" s="200" t="str">
        <f t="shared" si="22"/>
        <v/>
      </c>
      <c r="Q170" s="140"/>
      <c r="R170" s="201" t="str">
        <f t="shared" si="23"/>
        <v/>
      </c>
      <c r="S170" s="129"/>
      <c r="T170" s="202" t="str">
        <f t="shared" si="24"/>
        <v/>
      </c>
      <c r="U170" s="140"/>
      <c r="V170" s="201" t="str">
        <f t="shared" si="25"/>
        <v/>
      </c>
    </row>
    <row r="171" spans="1:22" s="147" customFormat="1" hidden="1">
      <c r="A171" s="161"/>
      <c r="B171" s="173" t="s">
        <v>1535</v>
      </c>
      <c r="C171" s="174"/>
      <c r="D171" s="175"/>
      <c r="E171" s="164"/>
      <c r="F171" s="199" t="str">
        <f t="shared" si="26"/>
        <v/>
      </c>
      <c r="G171" s="176"/>
      <c r="H171" s="200" t="str">
        <f t="shared" si="18"/>
        <v/>
      </c>
      <c r="I171" s="177"/>
      <c r="J171" s="201" t="str">
        <f t="shared" si="19"/>
        <v/>
      </c>
      <c r="K171" s="136"/>
      <c r="L171" s="200" t="str">
        <f t="shared" si="20"/>
        <v/>
      </c>
      <c r="M171" s="140"/>
      <c r="N171" s="201" t="str">
        <f t="shared" si="21"/>
        <v/>
      </c>
      <c r="O171" s="136"/>
      <c r="P171" s="200" t="str">
        <f t="shared" si="22"/>
        <v/>
      </c>
      <c r="Q171" s="140"/>
      <c r="R171" s="201" t="str">
        <f t="shared" si="23"/>
        <v/>
      </c>
      <c r="S171" s="129"/>
      <c r="T171" s="202" t="str">
        <f t="shared" si="24"/>
        <v/>
      </c>
      <c r="U171" s="140"/>
      <c r="V171" s="201" t="str">
        <f t="shared" si="25"/>
        <v/>
      </c>
    </row>
    <row r="172" spans="1:22" s="147" customFormat="1" hidden="1">
      <c r="A172" s="161"/>
      <c r="B172" s="173" t="s">
        <v>1536</v>
      </c>
      <c r="C172" s="174"/>
      <c r="D172" s="175"/>
      <c r="E172" s="164"/>
      <c r="F172" s="199" t="str">
        <f t="shared" si="26"/>
        <v/>
      </c>
      <c r="G172" s="176"/>
      <c r="H172" s="200" t="str">
        <f t="shared" si="18"/>
        <v/>
      </c>
      <c r="I172" s="177"/>
      <c r="J172" s="201" t="str">
        <f t="shared" si="19"/>
        <v/>
      </c>
      <c r="K172" s="136"/>
      <c r="L172" s="200" t="str">
        <f t="shared" si="20"/>
        <v/>
      </c>
      <c r="M172" s="140"/>
      <c r="N172" s="201" t="str">
        <f t="shared" si="21"/>
        <v/>
      </c>
      <c r="O172" s="136"/>
      <c r="P172" s="200" t="str">
        <f t="shared" si="22"/>
        <v/>
      </c>
      <c r="Q172" s="140"/>
      <c r="R172" s="201" t="str">
        <f t="shared" si="23"/>
        <v/>
      </c>
      <c r="S172" s="129"/>
      <c r="T172" s="202" t="str">
        <f t="shared" si="24"/>
        <v/>
      </c>
      <c r="U172" s="140"/>
      <c r="V172" s="201" t="str">
        <f t="shared" si="25"/>
        <v/>
      </c>
    </row>
    <row r="173" spans="1:22" s="147" customFormat="1" hidden="1">
      <c r="A173" s="161"/>
      <c r="B173" s="178" t="s">
        <v>1537</v>
      </c>
      <c r="C173" s="179"/>
      <c r="D173" s="180"/>
      <c r="E173" s="164"/>
      <c r="F173" s="199" t="str">
        <f t="shared" si="26"/>
        <v/>
      </c>
      <c r="G173" s="176"/>
      <c r="H173" s="200" t="str">
        <f t="shared" si="18"/>
        <v/>
      </c>
      <c r="I173" s="177"/>
      <c r="J173" s="201" t="str">
        <f t="shared" si="19"/>
        <v/>
      </c>
      <c r="K173" s="136"/>
      <c r="L173" s="200" t="str">
        <f t="shared" si="20"/>
        <v/>
      </c>
      <c r="M173" s="140"/>
      <c r="N173" s="201" t="str">
        <f t="shared" si="21"/>
        <v/>
      </c>
      <c r="O173" s="136"/>
      <c r="P173" s="200" t="str">
        <f t="shared" si="22"/>
        <v/>
      </c>
      <c r="Q173" s="140"/>
      <c r="R173" s="201" t="str">
        <f t="shared" si="23"/>
        <v/>
      </c>
      <c r="S173" s="129"/>
      <c r="T173" s="202" t="str">
        <f t="shared" si="24"/>
        <v/>
      </c>
      <c r="U173" s="140"/>
      <c r="V173" s="201" t="str">
        <f t="shared" si="25"/>
        <v/>
      </c>
    </row>
    <row r="174" spans="1:22" s="147" customFormat="1" hidden="1">
      <c r="A174" s="161"/>
      <c r="B174" s="178" t="s">
        <v>1538</v>
      </c>
      <c r="C174" s="179"/>
      <c r="D174" s="180"/>
      <c r="E174" s="164"/>
      <c r="F174" s="199" t="str">
        <f t="shared" si="26"/>
        <v/>
      </c>
      <c r="G174" s="176"/>
      <c r="H174" s="200" t="str">
        <f t="shared" si="18"/>
        <v/>
      </c>
      <c r="I174" s="177"/>
      <c r="J174" s="201" t="str">
        <f t="shared" si="19"/>
        <v/>
      </c>
      <c r="K174" s="136"/>
      <c r="L174" s="200" t="str">
        <f t="shared" si="20"/>
        <v/>
      </c>
      <c r="M174" s="140"/>
      <c r="N174" s="201" t="str">
        <f t="shared" si="21"/>
        <v/>
      </c>
      <c r="O174" s="136"/>
      <c r="P174" s="200" t="str">
        <f t="shared" si="22"/>
        <v/>
      </c>
      <c r="Q174" s="140"/>
      <c r="R174" s="201" t="str">
        <f t="shared" si="23"/>
        <v/>
      </c>
      <c r="S174" s="129"/>
      <c r="T174" s="202" t="str">
        <f t="shared" si="24"/>
        <v/>
      </c>
      <c r="U174" s="140"/>
      <c r="V174" s="201" t="str">
        <f t="shared" si="25"/>
        <v/>
      </c>
    </row>
    <row r="175" spans="1:22" s="147" customFormat="1" hidden="1">
      <c r="A175" s="161"/>
      <c r="B175" s="178" t="s">
        <v>1539</v>
      </c>
      <c r="C175" s="179"/>
      <c r="D175" s="180"/>
      <c r="E175" s="164"/>
      <c r="F175" s="199" t="str">
        <f t="shared" si="26"/>
        <v/>
      </c>
      <c r="G175" s="176"/>
      <c r="H175" s="200" t="str">
        <f t="shared" si="18"/>
        <v/>
      </c>
      <c r="I175" s="177"/>
      <c r="J175" s="201" t="str">
        <f t="shared" si="19"/>
        <v/>
      </c>
      <c r="K175" s="136"/>
      <c r="L175" s="200" t="str">
        <f t="shared" si="20"/>
        <v/>
      </c>
      <c r="M175" s="140"/>
      <c r="N175" s="201" t="str">
        <f t="shared" si="21"/>
        <v/>
      </c>
      <c r="O175" s="136"/>
      <c r="P175" s="200" t="str">
        <f t="shared" si="22"/>
        <v/>
      </c>
      <c r="Q175" s="140"/>
      <c r="R175" s="201" t="str">
        <f t="shared" si="23"/>
        <v/>
      </c>
      <c r="S175" s="129"/>
      <c r="T175" s="202" t="str">
        <f t="shared" si="24"/>
        <v/>
      </c>
      <c r="U175" s="140"/>
      <c r="V175" s="201" t="str">
        <f t="shared" si="25"/>
        <v/>
      </c>
    </row>
    <row r="176" spans="1:22" s="147" customFormat="1" hidden="1">
      <c r="A176" s="161"/>
      <c r="B176" s="173" t="s">
        <v>1540</v>
      </c>
      <c r="C176" s="174"/>
      <c r="D176" s="175"/>
      <c r="E176" s="164"/>
      <c r="F176" s="199" t="str">
        <f t="shared" si="26"/>
        <v/>
      </c>
      <c r="G176" s="176"/>
      <c r="H176" s="200" t="str">
        <f t="shared" si="18"/>
        <v/>
      </c>
      <c r="I176" s="177"/>
      <c r="J176" s="201" t="str">
        <f t="shared" si="19"/>
        <v/>
      </c>
      <c r="K176" s="136"/>
      <c r="L176" s="200" t="str">
        <f t="shared" si="20"/>
        <v/>
      </c>
      <c r="M176" s="140"/>
      <c r="N176" s="201" t="str">
        <f t="shared" si="21"/>
        <v/>
      </c>
      <c r="O176" s="136"/>
      <c r="P176" s="200" t="str">
        <f t="shared" si="22"/>
        <v/>
      </c>
      <c r="Q176" s="140"/>
      <c r="R176" s="201" t="str">
        <f t="shared" si="23"/>
        <v/>
      </c>
      <c r="S176" s="129"/>
      <c r="T176" s="202" t="str">
        <f t="shared" si="24"/>
        <v/>
      </c>
      <c r="U176" s="140"/>
      <c r="V176" s="201" t="str">
        <f t="shared" si="25"/>
        <v/>
      </c>
    </row>
    <row r="177" spans="1:22" s="147" customFormat="1" hidden="1">
      <c r="A177" s="161"/>
      <c r="B177" s="173" t="s">
        <v>1541</v>
      </c>
      <c r="C177" s="174"/>
      <c r="D177" s="175"/>
      <c r="E177" s="164"/>
      <c r="F177" s="199" t="str">
        <f t="shared" si="26"/>
        <v/>
      </c>
      <c r="G177" s="176"/>
      <c r="H177" s="200" t="str">
        <f t="shared" si="18"/>
        <v/>
      </c>
      <c r="I177" s="177"/>
      <c r="J177" s="201" t="str">
        <f t="shared" si="19"/>
        <v/>
      </c>
      <c r="K177" s="136"/>
      <c r="L177" s="200" t="str">
        <f t="shared" si="20"/>
        <v/>
      </c>
      <c r="M177" s="140"/>
      <c r="N177" s="201" t="str">
        <f t="shared" si="21"/>
        <v/>
      </c>
      <c r="O177" s="136"/>
      <c r="P177" s="200" t="str">
        <f t="shared" si="22"/>
        <v/>
      </c>
      <c r="Q177" s="140"/>
      <c r="R177" s="201" t="str">
        <f t="shared" si="23"/>
        <v/>
      </c>
      <c r="S177" s="129"/>
      <c r="T177" s="202" t="str">
        <f t="shared" si="24"/>
        <v/>
      </c>
      <c r="U177" s="140"/>
      <c r="V177" s="201" t="str">
        <f t="shared" si="25"/>
        <v/>
      </c>
    </row>
    <row r="178" spans="1:22" s="147" customFormat="1" hidden="1">
      <c r="A178" s="161"/>
      <c r="B178" s="173" t="s">
        <v>1542</v>
      </c>
      <c r="C178" s="174"/>
      <c r="D178" s="175"/>
      <c r="E178" s="164"/>
      <c r="F178" s="199" t="str">
        <f t="shared" si="26"/>
        <v/>
      </c>
      <c r="G178" s="176"/>
      <c r="H178" s="200" t="str">
        <f t="shared" si="18"/>
        <v/>
      </c>
      <c r="I178" s="177"/>
      <c r="J178" s="201" t="str">
        <f t="shared" si="19"/>
        <v/>
      </c>
      <c r="K178" s="136"/>
      <c r="L178" s="200" t="str">
        <f t="shared" si="20"/>
        <v/>
      </c>
      <c r="M178" s="140"/>
      <c r="N178" s="201" t="str">
        <f t="shared" si="21"/>
        <v/>
      </c>
      <c r="O178" s="136"/>
      <c r="P178" s="200" t="str">
        <f t="shared" si="22"/>
        <v/>
      </c>
      <c r="Q178" s="140"/>
      <c r="R178" s="201" t="str">
        <f t="shared" si="23"/>
        <v/>
      </c>
      <c r="S178" s="129"/>
      <c r="T178" s="202" t="str">
        <f t="shared" si="24"/>
        <v/>
      </c>
      <c r="U178" s="140"/>
      <c r="V178" s="201" t="str">
        <f t="shared" si="25"/>
        <v/>
      </c>
    </row>
    <row r="179" spans="1:22" s="147" customFormat="1" hidden="1">
      <c r="A179" s="161"/>
      <c r="B179" s="173" t="s">
        <v>1543</v>
      </c>
      <c r="C179" s="174"/>
      <c r="D179" s="175"/>
      <c r="E179" s="164"/>
      <c r="F179" s="199" t="str">
        <f t="shared" si="26"/>
        <v/>
      </c>
      <c r="G179" s="176"/>
      <c r="H179" s="200" t="str">
        <f t="shared" si="18"/>
        <v/>
      </c>
      <c r="I179" s="177"/>
      <c r="J179" s="201" t="str">
        <f t="shared" si="19"/>
        <v/>
      </c>
      <c r="K179" s="136"/>
      <c r="L179" s="200" t="str">
        <f t="shared" si="20"/>
        <v/>
      </c>
      <c r="M179" s="140"/>
      <c r="N179" s="201" t="str">
        <f t="shared" si="21"/>
        <v/>
      </c>
      <c r="O179" s="136"/>
      <c r="P179" s="200" t="str">
        <f t="shared" si="22"/>
        <v/>
      </c>
      <c r="Q179" s="140"/>
      <c r="R179" s="201" t="str">
        <f t="shared" si="23"/>
        <v/>
      </c>
      <c r="S179" s="129"/>
      <c r="T179" s="202" t="str">
        <f t="shared" si="24"/>
        <v/>
      </c>
      <c r="U179" s="140"/>
      <c r="V179" s="201" t="str">
        <f t="shared" si="25"/>
        <v/>
      </c>
    </row>
    <row r="180" spans="1:22" s="147" customFormat="1" hidden="1">
      <c r="A180" s="161"/>
      <c r="B180" s="173" t="s">
        <v>1544</v>
      </c>
      <c r="C180" s="174"/>
      <c r="D180" s="175"/>
      <c r="E180" s="164"/>
      <c r="F180" s="199" t="str">
        <f t="shared" si="26"/>
        <v/>
      </c>
      <c r="G180" s="176"/>
      <c r="H180" s="200" t="str">
        <f t="shared" si="18"/>
        <v/>
      </c>
      <c r="I180" s="177"/>
      <c r="J180" s="201" t="str">
        <f t="shared" si="19"/>
        <v/>
      </c>
      <c r="K180" s="136"/>
      <c r="L180" s="200" t="str">
        <f t="shared" si="20"/>
        <v/>
      </c>
      <c r="M180" s="140"/>
      <c r="N180" s="201" t="str">
        <f t="shared" si="21"/>
        <v/>
      </c>
      <c r="O180" s="136"/>
      <c r="P180" s="200" t="str">
        <f t="shared" si="22"/>
        <v/>
      </c>
      <c r="Q180" s="140"/>
      <c r="R180" s="201" t="str">
        <f t="shared" si="23"/>
        <v/>
      </c>
      <c r="S180" s="129"/>
      <c r="T180" s="202" t="str">
        <f t="shared" si="24"/>
        <v/>
      </c>
      <c r="U180" s="140"/>
      <c r="V180" s="201" t="str">
        <f t="shared" si="25"/>
        <v/>
      </c>
    </row>
    <row r="181" spans="1:22" s="147" customFormat="1" hidden="1">
      <c r="A181" s="161"/>
      <c r="B181" s="173" t="s">
        <v>1545</v>
      </c>
      <c r="C181" s="174"/>
      <c r="D181" s="175"/>
      <c r="E181" s="164"/>
      <c r="F181" s="199" t="str">
        <f t="shared" si="26"/>
        <v/>
      </c>
      <c r="G181" s="176"/>
      <c r="H181" s="200" t="str">
        <f t="shared" si="18"/>
        <v/>
      </c>
      <c r="I181" s="177"/>
      <c r="J181" s="201" t="str">
        <f t="shared" si="19"/>
        <v/>
      </c>
      <c r="K181" s="136"/>
      <c r="L181" s="200" t="str">
        <f t="shared" si="20"/>
        <v/>
      </c>
      <c r="M181" s="140"/>
      <c r="N181" s="201" t="str">
        <f t="shared" si="21"/>
        <v/>
      </c>
      <c r="O181" s="136"/>
      <c r="P181" s="200" t="str">
        <f t="shared" si="22"/>
        <v/>
      </c>
      <c r="Q181" s="140"/>
      <c r="R181" s="201" t="str">
        <f t="shared" si="23"/>
        <v/>
      </c>
      <c r="S181" s="129"/>
      <c r="T181" s="202" t="str">
        <f t="shared" si="24"/>
        <v/>
      </c>
      <c r="U181" s="140"/>
      <c r="V181" s="201" t="str">
        <f t="shared" si="25"/>
        <v/>
      </c>
    </row>
    <row r="182" spans="1:22" s="147" customFormat="1" hidden="1">
      <c r="A182" s="161"/>
      <c r="B182" s="173" t="s">
        <v>1546</v>
      </c>
      <c r="C182" s="174"/>
      <c r="D182" s="175"/>
      <c r="E182" s="164"/>
      <c r="F182" s="199" t="str">
        <f t="shared" si="26"/>
        <v/>
      </c>
      <c r="G182" s="176"/>
      <c r="H182" s="200" t="str">
        <f t="shared" si="18"/>
        <v/>
      </c>
      <c r="I182" s="177"/>
      <c r="J182" s="201" t="str">
        <f t="shared" si="19"/>
        <v/>
      </c>
      <c r="K182" s="136"/>
      <c r="L182" s="200" t="str">
        <f t="shared" si="20"/>
        <v/>
      </c>
      <c r="M182" s="140"/>
      <c r="N182" s="201" t="str">
        <f t="shared" si="21"/>
        <v/>
      </c>
      <c r="O182" s="136"/>
      <c r="P182" s="200" t="str">
        <f t="shared" si="22"/>
        <v/>
      </c>
      <c r="Q182" s="140"/>
      <c r="R182" s="201" t="str">
        <f t="shared" si="23"/>
        <v/>
      </c>
      <c r="S182" s="129"/>
      <c r="T182" s="202" t="str">
        <f t="shared" si="24"/>
        <v/>
      </c>
      <c r="U182" s="140"/>
      <c r="V182" s="201" t="str">
        <f t="shared" si="25"/>
        <v/>
      </c>
    </row>
    <row r="183" spans="1:22" s="147" customFormat="1" hidden="1">
      <c r="A183" s="161"/>
      <c r="B183" s="173" t="s">
        <v>1547</v>
      </c>
      <c r="C183" s="174"/>
      <c r="D183" s="175"/>
      <c r="E183" s="164"/>
      <c r="F183" s="199" t="str">
        <f t="shared" si="26"/>
        <v/>
      </c>
      <c r="G183" s="176"/>
      <c r="H183" s="200" t="str">
        <f t="shared" si="18"/>
        <v/>
      </c>
      <c r="I183" s="177"/>
      <c r="J183" s="201" t="str">
        <f t="shared" si="19"/>
        <v/>
      </c>
      <c r="K183" s="136"/>
      <c r="L183" s="200" t="str">
        <f t="shared" si="20"/>
        <v/>
      </c>
      <c r="M183" s="140"/>
      <c r="N183" s="201" t="str">
        <f t="shared" si="21"/>
        <v/>
      </c>
      <c r="O183" s="136"/>
      <c r="P183" s="200" t="str">
        <f t="shared" si="22"/>
        <v/>
      </c>
      <c r="Q183" s="140"/>
      <c r="R183" s="201" t="str">
        <f t="shared" si="23"/>
        <v/>
      </c>
      <c r="S183" s="129"/>
      <c r="T183" s="202" t="str">
        <f t="shared" si="24"/>
        <v/>
      </c>
      <c r="U183" s="140"/>
      <c r="V183" s="201" t="str">
        <f t="shared" si="25"/>
        <v/>
      </c>
    </row>
    <row r="184" spans="1:22" s="147" customFormat="1" hidden="1">
      <c r="A184" s="161"/>
      <c r="B184" s="173" t="s">
        <v>1548</v>
      </c>
      <c r="C184" s="174"/>
      <c r="D184" s="175"/>
      <c r="E184" s="164" t="s">
        <v>53</v>
      </c>
      <c r="F184" s="199" t="str">
        <f t="shared" si="26"/>
        <v>*</v>
      </c>
      <c r="G184" s="176"/>
      <c r="H184" s="200" t="str">
        <f t="shared" si="18"/>
        <v/>
      </c>
      <c r="I184" s="177"/>
      <c r="J184" s="201" t="str">
        <f t="shared" si="19"/>
        <v/>
      </c>
      <c r="K184" s="136"/>
      <c r="L184" s="200" t="str">
        <f t="shared" si="20"/>
        <v/>
      </c>
      <c r="M184" s="140"/>
      <c r="N184" s="201" t="str">
        <f t="shared" si="21"/>
        <v/>
      </c>
      <c r="O184" s="136"/>
      <c r="P184" s="200" t="str">
        <f t="shared" si="22"/>
        <v/>
      </c>
      <c r="Q184" s="140"/>
      <c r="R184" s="201" t="str">
        <f t="shared" si="23"/>
        <v/>
      </c>
      <c r="S184" s="129"/>
      <c r="T184" s="202" t="str">
        <f t="shared" si="24"/>
        <v/>
      </c>
      <c r="U184" s="140"/>
      <c r="V184" s="201" t="str">
        <f t="shared" si="25"/>
        <v/>
      </c>
    </row>
    <row r="185" spans="1:22" s="147" customFormat="1" hidden="1">
      <c r="A185" s="161"/>
      <c r="B185" s="173" t="s">
        <v>1549</v>
      </c>
      <c r="C185" s="174"/>
      <c r="D185" s="175"/>
      <c r="E185" s="164"/>
      <c r="F185" s="199" t="str">
        <f t="shared" si="26"/>
        <v/>
      </c>
      <c r="G185" s="176"/>
      <c r="H185" s="200" t="str">
        <f t="shared" si="18"/>
        <v/>
      </c>
      <c r="I185" s="177"/>
      <c r="J185" s="201" t="str">
        <f t="shared" si="19"/>
        <v/>
      </c>
      <c r="K185" s="136"/>
      <c r="L185" s="200" t="str">
        <f t="shared" si="20"/>
        <v/>
      </c>
      <c r="M185" s="140"/>
      <c r="N185" s="201" t="str">
        <f t="shared" si="21"/>
        <v/>
      </c>
      <c r="O185" s="136"/>
      <c r="P185" s="200" t="str">
        <f t="shared" si="22"/>
        <v/>
      </c>
      <c r="Q185" s="140"/>
      <c r="R185" s="201" t="str">
        <f t="shared" si="23"/>
        <v/>
      </c>
      <c r="S185" s="129"/>
      <c r="T185" s="202" t="str">
        <f t="shared" si="24"/>
        <v/>
      </c>
      <c r="U185" s="140"/>
      <c r="V185" s="201" t="str">
        <f t="shared" si="25"/>
        <v/>
      </c>
    </row>
    <row r="186" spans="1:22" s="147" customFormat="1" hidden="1">
      <c r="A186" s="161"/>
      <c r="B186" s="173" t="s">
        <v>1550</v>
      </c>
      <c r="C186" s="174"/>
      <c r="D186" s="175"/>
      <c r="E186" s="164"/>
      <c r="F186" s="199" t="str">
        <f t="shared" si="26"/>
        <v/>
      </c>
      <c r="G186" s="176"/>
      <c r="H186" s="200" t="str">
        <f t="shared" si="18"/>
        <v/>
      </c>
      <c r="I186" s="177"/>
      <c r="J186" s="201" t="str">
        <f t="shared" si="19"/>
        <v/>
      </c>
      <c r="K186" s="136"/>
      <c r="L186" s="200" t="str">
        <f t="shared" si="20"/>
        <v/>
      </c>
      <c r="M186" s="140"/>
      <c r="N186" s="201" t="str">
        <f t="shared" si="21"/>
        <v/>
      </c>
      <c r="O186" s="136"/>
      <c r="P186" s="200" t="str">
        <f t="shared" si="22"/>
        <v/>
      </c>
      <c r="Q186" s="140"/>
      <c r="R186" s="201" t="str">
        <f t="shared" si="23"/>
        <v/>
      </c>
      <c r="S186" s="129"/>
      <c r="T186" s="202" t="str">
        <f t="shared" si="24"/>
        <v/>
      </c>
      <c r="U186" s="140"/>
      <c r="V186" s="201" t="str">
        <f t="shared" si="25"/>
        <v/>
      </c>
    </row>
    <row r="187" spans="1:22" s="147" customFormat="1" hidden="1">
      <c r="A187" s="161"/>
      <c r="B187" s="173" t="s">
        <v>1551</v>
      </c>
      <c r="C187" s="174"/>
      <c r="D187" s="175"/>
      <c r="E187" s="164"/>
      <c r="F187" s="199" t="str">
        <f t="shared" si="26"/>
        <v/>
      </c>
      <c r="G187" s="176"/>
      <c r="H187" s="200" t="str">
        <f t="shared" si="18"/>
        <v/>
      </c>
      <c r="I187" s="177"/>
      <c r="J187" s="201" t="str">
        <f t="shared" si="19"/>
        <v/>
      </c>
      <c r="K187" s="136"/>
      <c r="L187" s="200" t="str">
        <f t="shared" si="20"/>
        <v/>
      </c>
      <c r="M187" s="140"/>
      <c r="N187" s="201" t="str">
        <f t="shared" si="21"/>
        <v/>
      </c>
      <c r="O187" s="136"/>
      <c r="P187" s="200" t="str">
        <f t="shared" si="22"/>
        <v/>
      </c>
      <c r="Q187" s="140"/>
      <c r="R187" s="201" t="str">
        <f t="shared" si="23"/>
        <v/>
      </c>
      <c r="S187" s="129"/>
      <c r="T187" s="202" t="str">
        <f t="shared" si="24"/>
        <v/>
      </c>
      <c r="U187" s="140"/>
      <c r="V187" s="201" t="str">
        <f t="shared" si="25"/>
        <v/>
      </c>
    </row>
    <row r="188" spans="1:22" s="147" customFormat="1" hidden="1">
      <c r="A188" s="161"/>
      <c r="B188" s="173" t="s">
        <v>1552</v>
      </c>
      <c r="C188" s="174"/>
      <c r="D188" s="175"/>
      <c r="E188" s="164"/>
      <c r="F188" s="199" t="str">
        <f t="shared" si="26"/>
        <v/>
      </c>
      <c r="G188" s="176"/>
      <c r="H188" s="200" t="str">
        <f t="shared" si="18"/>
        <v/>
      </c>
      <c r="I188" s="177"/>
      <c r="J188" s="201" t="str">
        <f t="shared" si="19"/>
        <v/>
      </c>
      <c r="K188" s="136"/>
      <c r="L188" s="200" t="str">
        <f t="shared" si="20"/>
        <v/>
      </c>
      <c r="M188" s="140"/>
      <c r="N188" s="201" t="str">
        <f t="shared" si="21"/>
        <v/>
      </c>
      <c r="O188" s="136"/>
      <c r="P188" s="200" t="str">
        <f t="shared" si="22"/>
        <v/>
      </c>
      <c r="Q188" s="140"/>
      <c r="R188" s="201" t="str">
        <f t="shared" si="23"/>
        <v/>
      </c>
      <c r="S188" s="129"/>
      <c r="T188" s="202" t="str">
        <f t="shared" si="24"/>
        <v/>
      </c>
      <c r="U188" s="140"/>
      <c r="V188" s="201" t="str">
        <f t="shared" si="25"/>
        <v/>
      </c>
    </row>
    <row r="189" spans="1:22" s="147" customFormat="1" hidden="1">
      <c r="A189" s="161"/>
      <c r="B189" s="173" t="s">
        <v>1553</v>
      </c>
      <c r="C189" s="174"/>
      <c r="D189" s="175"/>
      <c r="E189" s="164"/>
      <c r="F189" s="199" t="str">
        <f t="shared" si="26"/>
        <v/>
      </c>
      <c r="G189" s="176"/>
      <c r="H189" s="200" t="str">
        <f t="shared" si="18"/>
        <v/>
      </c>
      <c r="I189" s="177"/>
      <c r="J189" s="201" t="str">
        <f t="shared" si="19"/>
        <v/>
      </c>
      <c r="K189" s="136"/>
      <c r="L189" s="200" t="str">
        <f t="shared" si="20"/>
        <v/>
      </c>
      <c r="M189" s="140"/>
      <c r="N189" s="201" t="str">
        <f t="shared" si="21"/>
        <v/>
      </c>
      <c r="O189" s="136"/>
      <c r="P189" s="200" t="str">
        <f t="shared" si="22"/>
        <v/>
      </c>
      <c r="Q189" s="140"/>
      <c r="R189" s="201" t="str">
        <f t="shared" si="23"/>
        <v/>
      </c>
      <c r="S189" s="129"/>
      <c r="T189" s="202" t="str">
        <f t="shared" si="24"/>
        <v/>
      </c>
      <c r="U189" s="140"/>
      <c r="V189" s="201" t="str">
        <f t="shared" si="25"/>
        <v/>
      </c>
    </row>
    <row r="190" spans="1:22" s="147" customFormat="1" hidden="1">
      <c r="A190" s="161"/>
      <c r="B190" s="173" t="s">
        <v>1554</v>
      </c>
      <c r="C190" s="174"/>
      <c r="D190" s="175"/>
      <c r="E190" s="164"/>
      <c r="F190" s="199" t="str">
        <f t="shared" si="26"/>
        <v/>
      </c>
      <c r="G190" s="176"/>
      <c r="H190" s="200" t="str">
        <f t="shared" si="18"/>
        <v/>
      </c>
      <c r="I190" s="177"/>
      <c r="J190" s="201" t="str">
        <f t="shared" si="19"/>
        <v/>
      </c>
      <c r="K190" s="136"/>
      <c r="L190" s="200" t="str">
        <f t="shared" si="20"/>
        <v/>
      </c>
      <c r="M190" s="140"/>
      <c r="N190" s="201" t="str">
        <f t="shared" si="21"/>
        <v/>
      </c>
      <c r="O190" s="136"/>
      <c r="P190" s="200" t="str">
        <f t="shared" si="22"/>
        <v/>
      </c>
      <c r="Q190" s="140"/>
      <c r="R190" s="201" t="str">
        <f t="shared" si="23"/>
        <v/>
      </c>
      <c r="S190" s="129"/>
      <c r="T190" s="202" t="str">
        <f t="shared" si="24"/>
        <v/>
      </c>
      <c r="U190" s="140"/>
      <c r="V190" s="201" t="str">
        <f t="shared" si="25"/>
        <v/>
      </c>
    </row>
    <row r="191" spans="1:22" s="147" customFormat="1" hidden="1">
      <c r="A191" s="161"/>
      <c r="B191" s="173" t="s">
        <v>1555</v>
      </c>
      <c r="C191" s="174"/>
      <c r="D191" s="175"/>
      <c r="E191" s="164"/>
      <c r="F191" s="199" t="str">
        <f t="shared" si="26"/>
        <v/>
      </c>
      <c r="G191" s="176"/>
      <c r="H191" s="200" t="str">
        <f t="shared" si="18"/>
        <v/>
      </c>
      <c r="I191" s="177"/>
      <c r="J191" s="201" t="str">
        <f t="shared" si="19"/>
        <v/>
      </c>
      <c r="K191" s="136"/>
      <c r="L191" s="200" t="str">
        <f t="shared" si="20"/>
        <v/>
      </c>
      <c r="M191" s="140"/>
      <c r="N191" s="201" t="str">
        <f t="shared" si="21"/>
        <v/>
      </c>
      <c r="O191" s="136"/>
      <c r="P191" s="200" t="str">
        <f t="shared" si="22"/>
        <v/>
      </c>
      <c r="Q191" s="140"/>
      <c r="R191" s="201" t="str">
        <f t="shared" si="23"/>
        <v/>
      </c>
      <c r="S191" s="129"/>
      <c r="T191" s="202" t="str">
        <f t="shared" si="24"/>
        <v/>
      </c>
      <c r="U191" s="140"/>
      <c r="V191" s="201" t="str">
        <f t="shared" si="25"/>
        <v/>
      </c>
    </row>
    <row r="192" spans="1:22" s="147" customFormat="1" hidden="1">
      <c r="A192" s="161"/>
      <c r="B192" s="173" t="s">
        <v>1556</v>
      </c>
      <c r="C192" s="174"/>
      <c r="D192" s="175"/>
      <c r="E192" s="164"/>
      <c r="F192" s="199" t="str">
        <f t="shared" si="26"/>
        <v/>
      </c>
      <c r="G192" s="176"/>
      <c r="H192" s="200" t="str">
        <f t="shared" si="18"/>
        <v/>
      </c>
      <c r="I192" s="177"/>
      <c r="J192" s="201" t="str">
        <f t="shared" si="19"/>
        <v/>
      </c>
      <c r="K192" s="136"/>
      <c r="L192" s="200" t="str">
        <f t="shared" si="20"/>
        <v/>
      </c>
      <c r="M192" s="140"/>
      <c r="N192" s="201" t="str">
        <f t="shared" si="21"/>
        <v/>
      </c>
      <c r="O192" s="136"/>
      <c r="P192" s="200" t="str">
        <f t="shared" si="22"/>
        <v/>
      </c>
      <c r="Q192" s="140"/>
      <c r="R192" s="201" t="str">
        <f t="shared" si="23"/>
        <v/>
      </c>
      <c r="S192" s="129"/>
      <c r="T192" s="202" t="str">
        <f t="shared" si="24"/>
        <v/>
      </c>
      <c r="U192" s="140"/>
      <c r="V192" s="201" t="str">
        <f t="shared" si="25"/>
        <v/>
      </c>
    </row>
    <row r="193" spans="1:22" s="147" customFormat="1" hidden="1">
      <c r="A193" s="161"/>
      <c r="B193" s="173" t="s">
        <v>1557</v>
      </c>
      <c r="C193" s="174"/>
      <c r="D193" s="175"/>
      <c r="E193" s="164"/>
      <c r="F193" s="199" t="str">
        <f t="shared" si="26"/>
        <v/>
      </c>
      <c r="G193" s="176"/>
      <c r="H193" s="200" t="str">
        <f t="shared" si="18"/>
        <v/>
      </c>
      <c r="I193" s="177"/>
      <c r="J193" s="201" t="str">
        <f t="shared" si="19"/>
        <v/>
      </c>
      <c r="K193" s="136"/>
      <c r="L193" s="200" t="str">
        <f t="shared" si="20"/>
        <v/>
      </c>
      <c r="M193" s="140"/>
      <c r="N193" s="201" t="str">
        <f t="shared" si="21"/>
        <v/>
      </c>
      <c r="O193" s="136"/>
      <c r="P193" s="200" t="str">
        <f t="shared" si="22"/>
        <v/>
      </c>
      <c r="Q193" s="140"/>
      <c r="R193" s="201" t="str">
        <f t="shared" si="23"/>
        <v/>
      </c>
      <c r="S193" s="129"/>
      <c r="T193" s="202" t="str">
        <f t="shared" si="24"/>
        <v/>
      </c>
      <c r="U193" s="140"/>
      <c r="V193" s="201" t="str">
        <f t="shared" si="25"/>
        <v/>
      </c>
    </row>
    <row r="194" spans="1:22" s="147" customFormat="1" hidden="1">
      <c r="A194" s="161"/>
      <c r="B194" s="173" t="s">
        <v>1558</v>
      </c>
      <c r="C194" s="174"/>
      <c r="D194" s="175"/>
      <c r="E194" s="164"/>
      <c r="F194" s="199" t="str">
        <f t="shared" si="26"/>
        <v/>
      </c>
      <c r="G194" s="176"/>
      <c r="H194" s="200" t="str">
        <f t="shared" si="18"/>
        <v/>
      </c>
      <c r="I194" s="177"/>
      <c r="J194" s="201" t="str">
        <f t="shared" si="19"/>
        <v/>
      </c>
      <c r="K194" s="136"/>
      <c r="L194" s="200" t="str">
        <f t="shared" si="20"/>
        <v/>
      </c>
      <c r="M194" s="140"/>
      <c r="N194" s="201" t="str">
        <f t="shared" si="21"/>
        <v/>
      </c>
      <c r="O194" s="136"/>
      <c r="P194" s="200" t="str">
        <f t="shared" si="22"/>
        <v/>
      </c>
      <c r="Q194" s="140"/>
      <c r="R194" s="201" t="str">
        <f t="shared" si="23"/>
        <v/>
      </c>
      <c r="S194" s="129"/>
      <c r="T194" s="202" t="str">
        <f t="shared" si="24"/>
        <v/>
      </c>
      <c r="U194" s="140"/>
      <c r="V194" s="201" t="str">
        <f t="shared" si="25"/>
        <v/>
      </c>
    </row>
    <row r="195" spans="1:22" s="147" customFormat="1" hidden="1">
      <c r="A195" s="161"/>
      <c r="B195" s="173" t="s">
        <v>1559</v>
      </c>
      <c r="C195" s="174"/>
      <c r="D195" s="175"/>
      <c r="E195" s="164"/>
      <c r="F195" s="199" t="str">
        <f t="shared" si="26"/>
        <v/>
      </c>
      <c r="G195" s="176"/>
      <c r="H195" s="200" t="str">
        <f t="shared" si="18"/>
        <v/>
      </c>
      <c r="I195" s="177"/>
      <c r="J195" s="201" t="str">
        <f t="shared" si="19"/>
        <v/>
      </c>
      <c r="K195" s="136"/>
      <c r="L195" s="200" t="str">
        <f t="shared" si="20"/>
        <v/>
      </c>
      <c r="M195" s="140"/>
      <c r="N195" s="201" t="str">
        <f t="shared" si="21"/>
        <v/>
      </c>
      <c r="O195" s="136"/>
      <c r="P195" s="200" t="str">
        <f t="shared" si="22"/>
        <v/>
      </c>
      <c r="Q195" s="140"/>
      <c r="R195" s="201" t="str">
        <f t="shared" si="23"/>
        <v/>
      </c>
      <c r="S195" s="129"/>
      <c r="T195" s="202" t="str">
        <f t="shared" si="24"/>
        <v/>
      </c>
      <c r="U195" s="140"/>
      <c r="V195" s="201" t="str">
        <f t="shared" si="25"/>
        <v/>
      </c>
    </row>
    <row r="196" spans="1:22" s="147" customFormat="1" hidden="1">
      <c r="A196" s="161"/>
      <c r="B196" s="173" t="s">
        <v>1560</v>
      </c>
      <c r="C196" s="174"/>
      <c r="D196" s="175"/>
      <c r="E196" s="164"/>
      <c r="F196" s="199" t="str">
        <f t="shared" si="26"/>
        <v/>
      </c>
      <c r="G196" s="176"/>
      <c r="H196" s="200" t="str">
        <f t="shared" si="18"/>
        <v/>
      </c>
      <c r="I196" s="177"/>
      <c r="J196" s="201" t="str">
        <f t="shared" si="19"/>
        <v/>
      </c>
      <c r="K196" s="136"/>
      <c r="L196" s="200" t="str">
        <f t="shared" si="20"/>
        <v/>
      </c>
      <c r="M196" s="140"/>
      <c r="N196" s="201" t="str">
        <f t="shared" si="21"/>
        <v/>
      </c>
      <c r="O196" s="136"/>
      <c r="P196" s="200" t="str">
        <f t="shared" si="22"/>
        <v/>
      </c>
      <c r="Q196" s="140"/>
      <c r="R196" s="201" t="str">
        <f t="shared" si="23"/>
        <v/>
      </c>
      <c r="S196" s="129"/>
      <c r="T196" s="202" t="str">
        <f t="shared" si="24"/>
        <v/>
      </c>
      <c r="U196" s="140"/>
      <c r="V196" s="201" t="str">
        <f t="shared" si="25"/>
        <v/>
      </c>
    </row>
    <row r="197" spans="1:22" s="147" customFormat="1" hidden="1">
      <c r="A197" s="161"/>
      <c r="B197" s="173" t="s">
        <v>1561</v>
      </c>
      <c r="C197" s="174"/>
      <c r="D197" s="175"/>
      <c r="E197" s="164"/>
      <c r="F197" s="199" t="str">
        <f t="shared" si="26"/>
        <v/>
      </c>
      <c r="G197" s="176"/>
      <c r="H197" s="200" t="str">
        <f t="shared" si="18"/>
        <v/>
      </c>
      <c r="I197" s="177"/>
      <c r="J197" s="201" t="str">
        <f t="shared" si="19"/>
        <v/>
      </c>
      <c r="K197" s="136"/>
      <c r="L197" s="200" t="str">
        <f t="shared" si="20"/>
        <v/>
      </c>
      <c r="M197" s="140"/>
      <c r="N197" s="201" t="str">
        <f t="shared" si="21"/>
        <v/>
      </c>
      <c r="O197" s="136"/>
      <c r="P197" s="200" t="str">
        <f t="shared" si="22"/>
        <v/>
      </c>
      <c r="Q197" s="140"/>
      <c r="R197" s="201" t="str">
        <f t="shared" si="23"/>
        <v/>
      </c>
      <c r="S197" s="129"/>
      <c r="T197" s="202" t="str">
        <f t="shared" si="24"/>
        <v/>
      </c>
      <c r="U197" s="140"/>
      <c r="V197" s="201" t="str">
        <f t="shared" si="25"/>
        <v/>
      </c>
    </row>
    <row r="198" spans="1:22" s="147" customFormat="1" hidden="1">
      <c r="A198" s="161"/>
      <c r="B198" s="173" t="s">
        <v>1562</v>
      </c>
      <c r="C198" s="174"/>
      <c r="D198" s="175"/>
      <c r="E198" s="164"/>
      <c r="F198" s="199" t="str">
        <f t="shared" si="26"/>
        <v/>
      </c>
      <c r="G198" s="176"/>
      <c r="H198" s="200" t="str">
        <f t="shared" si="18"/>
        <v/>
      </c>
      <c r="I198" s="177"/>
      <c r="J198" s="201" t="str">
        <f t="shared" si="19"/>
        <v/>
      </c>
      <c r="K198" s="136"/>
      <c r="L198" s="200" t="str">
        <f t="shared" si="20"/>
        <v/>
      </c>
      <c r="M198" s="140"/>
      <c r="N198" s="201" t="str">
        <f t="shared" si="21"/>
        <v/>
      </c>
      <c r="O198" s="136"/>
      <c r="P198" s="200" t="str">
        <f t="shared" si="22"/>
        <v/>
      </c>
      <c r="Q198" s="140"/>
      <c r="R198" s="201" t="str">
        <f t="shared" si="23"/>
        <v/>
      </c>
      <c r="S198" s="129"/>
      <c r="T198" s="202" t="str">
        <f t="shared" si="24"/>
        <v/>
      </c>
      <c r="U198" s="140"/>
      <c r="V198" s="201" t="str">
        <f t="shared" si="25"/>
        <v/>
      </c>
    </row>
    <row r="199" spans="1:22" s="147" customFormat="1" hidden="1">
      <c r="A199" s="161"/>
      <c r="B199" s="173" t="s">
        <v>1563</v>
      </c>
      <c r="C199" s="174"/>
      <c r="D199" s="175"/>
      <c r="E199" s="164"/>
      <c r="F199" s="199" t="str">
        <f t="shared" si="26"/>
        <v/>
      </c>
      <c r="G199" s="176"/>
      <c r="H199" s="200" t="str">
        <f t="shared" si="18"/>
        <v/>
      </c>
      <c r="I199" s="177"/>
      <c r="J199" s="201" t="str">
        <f t="shared" si="19"/>
        <v/>
      </c>
      <c r="K199" s="136"/>
      <c r="L199" s="200" t="str">
        <f t="shared" si="20"/>
        <v/>
      </c>
      <c r="M199" s="140"/>
      <c r="N199" s="201" t="str">
        <f t="shared" si="21"/>
        <v/>
      </c>
      <c r="O199" s="136"/>
      <c r="P199" s="200" t="str">
        <f t="shared" si="22"/>
        <v/>
      </c>
      <c r="Q199" s="140"/>
      <c r="R199" s="201" t="str">
        <f t="shared" si="23"/>
        <v/>
      </c>
      <c r="S199" s="129"/>
      <c r="T199" s="202" t="str">
        <f t="shared" si="24"/>
        <v/>
      </c>
      <c r="U199" s="140"/>
      <c r="V199" s="201" t="str">
        <f t="shared" si="25"/>
        <v/>
      </c>
    </row>
    <row r="200" spans="1:22" s="147" customFormat="1" hidden="1">
      <c r="A200" s="161"/>
      <c r="B200" s="173" t="s">
        <v>1564</v>
      </c>
      <c r="C200" s="174"/>
      <c r="D200" s="175"/>
      <c r="E200" s="164"/>
      <c r="F200" s="199" t="str">
        <f t="shared" si="26"/>
        <v/>
      </c>
      <c r="G200" s="176"/>
      <c r="H200" s="200" t="str">
        <f t="shared" si="18"/>
        <v/>
      </c>
      <c r="I200" s="177"/>
      <c r="J200" s="201" t="str">
        <f t="shared" si="19"/>
        <v/>
      </c>
      <c r="K200" s="136"/>
      <c r="L200" s="200" t="str">
        <f t="shared" si="20"/>
        <v/>
      </c>
      <c r="M200" s="140"/>
      <c r="N200" s="201" t="str">
        <f t="shared" si="21"/>
        <v/>
      </c>
      <c r="O200" s="136"/>
      <c r="P200" s="200" t="str">
        <f t="shared" si="22"/>
        <v/>
      </c>
      <c r="Q200" s="140"/>
      <c r="R200" s="201" t="str">
        <f t="shared" si="23"/>
        <v/>
      </c>
      <c r="S200" s="129"/>
      <c r="T200" s="202" t="str">
        <f t="shared" si="24"/>
        <v/>
      </c>
      <c r="U200" s="140"/>
      <c r="V200" s="201" t="str">
        <f t="shared" si="25"/>
        <v/>
      </c>
    </row>
    <row r="201" spans="1:22" s="147" customFormat="1" hidden="1">
      <c r="A201" s="161"/>
      <c r="B201" s="173" t="s">
        <v>1565</v>
      </c>
      <c r="C201" s="174"/>
      <c r="D201" s="175"/>
      <c r="E201" s="164"/>
      <c r="F201" s="199" t="str">
        <f t="shared" si="26"/>
        <v/>
      </c>
      <c r="G201" s="176"/>
      <c r="H201" s="200" t="str">
        <f t="shared" si="18"/>
        <v/>
      </c>
      <c r="I201" s="177"/>
      <c r="J201" s="201" t="str">
        <f t="shared" si="19"/>
        <v/>
      </c>
      <c r="K201" s="136"/>
      <c r="L201" s="200" t="str">
        <f t="shared" si="20"/>
        <v/>
      </c>
      <c r="M201" s="140"/>
      <c r="N201" s="201" t="str">
        <f t="shared" si="21"/>
        <v/>
      </c>
      <c r="O201" s="136"/>
      <c r="P201" s="200" t="str">
        <f t="shared" si="22"/>
        <v/>
      </c>
      <c r="Q201" s="140"/>
      <c r="R201" s="201" t="str">
        <f t="shared" si="23"/>
        <v/>
      </c>
      <c r="S201" s="129"/>
      <c r="T201" s="202" t="str">
        <f t="shared" si="24"/>
        <v/>
      </c>
      <c r="U201" s="140"/>
      <c r="V201" s="201" t="str">
        <f t="shared" si="25"/>
        <v/>
      </c>
    </row>
    <row r="202" spans="1:22" s="147" customFormat="1" hidden="1">
      <c r="A202" s="161"/>
      <c r="B202" s="173" t="s">
        <v>1566</v>
      </c>
      <c r="C202" s="174"/>
      <c r="D202" s="175"/>
      <c r="E202" s="164"/>
      <c r="F202" s="199" t="str">
        <f t="shared" si="26"/>
        <v/>
      </c>
      <c r="G202" s="176"/>
      <c r="H202" s="200" t="str">
        <f t="shared" si="18"/>
        <v/>
      </c>
      <c r="I202" s="177"/>
      <c r="J202" s="201" t="str">
        <f t="shared" si="19"/>
        <v/>
      </c>
      <c r="K202" s="136"/>
      <c r="L202" s="200" t="str">
        <f t="shared" si="20"/>
        <v/>
      </c>
      <c r="M202" s="140"/>
      <c r="N202" s="201" t="str">
        <f t="shared" si="21"/>
        <v/>
      </c>
      <c r="O202" s="136"/>
      <c r="P202" s="200" t="str">
        <f t="shared" si="22"/>
        <v/>
      </c>
      <c r="Q202" s="140"/>
      <c r="R202" s="201" t="str">
        <f t="shared" si="23"/>
        <v/>
      </c>
      <c r="S202" s="129"/>
      <c r="T202" s="202" t="str">
        <f t="shared" si="24"/>
        <v/>
      </c>
      <c r="U202" s="140"/>
      <c r="V202" s="201" t="str">
        <f t="shared" si="25"/>
        <v/>
      </c>
    </row>
    <row r="203" spans="1:22" s="147" customFormat="1" hidden="1">
      <c r="A203" s="161"/>
      <c r="B203" s="173" t="s">
        <v>1567</v>
      </c>
      <c r="C203" s="174"/>
      <c r="D203" s="175"/>
      <c r="E203" s="164"/>
      <c r="F203" s="199" t="str">
        <f t="shared" si="26"/>
        <v/>
      </c>
      <c r="G203" s="176"/>
      <c r="H203" s="200" t="str">
        <f t="shared" ref="H203:H206" si="27">IF($H$9="*",IF(G203&gt;0,"*",""),"")</f>
        <v/>
      </c>
      <c r="I203" s="177"/>
      <c r="J203" s="201" t="str">
        <f t="shared" ref="J203:J206" si="28">IF($J$9="*",IF(I203&gt;0,"*",""),"")</f>
        <v/>
      </c>
      <c r="K203" s="136"/>
      <c r="L203" s="200" t="str">
        <f t="shared" ref="L203:L206" si="29">IF($L$9="*",IF(K203&gt;0,"*",""),"")</f>
        <v/>
      </c>
      <c r="M203" s="140"/>
      <c r="N203" s="201" t="str">
        <f t="shared" ref="N203:N206" si="30">IF($N$9="*",IF(M203&gt;0,"*",""),"")</f>
        <v/>
      </c>
      <c r="O203" s="136"/>
      <c r="P203" s="200" t="str">
        <f t="shared" ref="P203:P206" si="31">IF($P$9="*",IF(O203&gt;0,"*",""),"")</f>
        <v/>
      </c>
      <c r="Q203" s="140"/>
      <c r="R203" s="201" t="str">
        <f t="shared" ref="R203:R206" si="32">IF($R$9="*",IF(Q203&gt;0,"*",""),"")</f>
        <v/>
      </c>
      <c r="S203" s="129"/>
      <c r="T203" s="202" t="str">
        <f t="shared" ref="T203:T206" si="33">IF($T$9="*",IF(S203&gt;0,"*",""),"")</f>
        <v/>
      </c>
      <c r="U203" s="140"/>
      <c r="V203" s="201" t="str">
        <f t="shared" ref="V203:V206" si="34">IF($V$9="*",IF(U203&gt;0,"*",""),"")</f>
        <v/>
      </c>
    </row>
    <row r="204" spans="1:22" s="147" customFormat="1" hidden="1">
      <c r="A204" s="161"/>
      <c r="B204" s="173" t="s">
        <v>1568</v>
      </c>
      <c r="C204" s="174"/>
      <c r="D204" s="175"/>
      <c r="E204" s="164"/>
      <c r="F204" s="199" t="str">
        <f t="shared" si="26"/>
        <v/>
      </c>
      <c r="G204" s="176"/>
      <c r="H204" s="200" t="str">
        <f t="shared" si="27"/>
        <v/>
      </c>
      <c r="I204" s="177"/>
      <c r="J204" s="201" t="str">
        <f t="shared" si="28"/>
        <v/>
      </c>
      <c r="K204" s="136"/>
      <c r="L204" s="200" t="str">
        <f t="shared" si="29"/>
        <v/>
      </c>
      <c r="M204" s="140"/>
      <c r="N204" s="201" t="str">
        <f t="shared" si="30"/>
        <v/>
      </c>
      <c r="O204" s="136"/>
      <c r="P204" s="200" t="str">
        <f t="shared" si="31"/>
        <v/>
      </c>
      <c r="Q204" s="140"/>
      <c r="R204" s="201" t="str">
        <f t="shared" si="32"/>
        <v/>
      </c>
      <c r="S204" s="129"/>
      <c r="T204" s="202" t="str">
        <f t="shared" si="33"/>
        <v/>
      </c>
      <c r="U204" s="140"/>
      <c r="V204" s="201" t="str">
        <f t="shared" si="34"/>
        <v/>
      </c>
    </row>
    <row r="205" spans="1:22" s="147" customFormat="1" hidden="1">
      <c r="A205" s="161"/>
      <c r="B205" s="173" t="s">
        <v>1569</v>
      </c>
      <c r="C205" s="174"/>
      <c r="D205" s="175"/>
      <c r="E205" s="164"/>
      <c r="F205" s="199" t="str">
        <f t="shared" ref="F205:F206" si="35">IF($F$9="*",IF(E205&gt;0,"*",""),"")</f>
        <v/>
      </c>
      <c r="G205" s="176"/>
      <c r="H205" s="200" t="str">
        <f t="shared" si="27"/>
        <v/>
      </c>
      <c r="I205" s="177"/>
      <c r="J205" s="201" t="str">
        <f t="shared" si="28"/>
        <v/>
      </c>
      <c r="K205" s="136"/>
      <c r="L205" s="200" t="str">
        <f t="shared" si="29"/>
        <v/>
      </c>
      <c r="M205" s="140"/>
      <c r="N205" s="201" t="str">
        <f t="shared" si="30"/>
        <v/>
      </c>
      <c r="O205" s="136"/>
      <c r="P205" s="200" t="str">
        <f t="shared" si="31"/>
        <v/>
      </c>
      <c r="Q205" s="140"/>
      <c r="R205" s="201" t="str">
        <f t="shared" si="32"/>
        <v/>
      </c>
      <c r="S205" s="129"/>
      <c r="T205" s="202" t="str">
        <f t="shared" si="33"/>
        <v/>
      </c>
      <c r="U205" s="140"/>
      <c r="V205" s="201" t="str">
        <f t="shared" si="34"/>
        <v/>
      </c>
    </row>
    <row r="206" spans="1:22" s="147" customFormat="1" hidden="1">
      <c r="A206" s="161"/>
      <c r="B206" s="173" t="s">
        <v>1570</v>
      </c>
      <c r="C206" s="174"/>
      <c r="D206" s="175"/>
      <c r="E206" s="164"/>
      <c r="F206" s="199" t="str">
        <f t="shared" si="35"/>
        <v/>
      </c>
      <c r="G206" s="176"/>
      <c r="H206" s="200" t="str">
        <f t="shared" si="27"/>
        <v/>
      </c>
      <c r="I206" s="177"/>
      <c r="J206" s="201" t="str">
        <f t="shared" si="28"/>
        <v/>
      </c>
      <c r="K206" s="136"/>
      <c r="L206" s="200" t="str">
        <f t="shared" si="29"/>
        <v/>
      </c>
      <c r="M206" s="140"/>
      <c r="N206" s="201" t="str">
        <f t="shared" si="30"/>
        <v/>
      </c>
      <c r="O206" s="136"/>
      <c r="P206" s="200" t="str">
        <f t="shared" si="31"/>
        <v/>
      </c>
      <c r="Q206" s="140"/>
      <c r="R206" s="201" t="str">
        <f t="shared" si="32"/>
        <v/>
      </c>
      <c r="S206" s="129"/>
      <c r="T206" s="202" t="str">
        <f t="shared" si="33"/>
        <v/>
      </c>
      <c r="U206" s="140"/>
      <c r="V206" s="201" t="str">
        <f t="shared" si="34"/>
        <v/>
      </c>
    </row>
    <row r="210" spans="1:20" s="147" customFormat="1" ht="15">
      <c r="A210" s="147">
        <v>1</v>
      </c>
      <c r="B210" s="181" t="s">
        <v>663</v>
      </c>
      <c r="G210" s="147" t="s">
        <v>448</v>
      </c>
      <c r="H210" s="147" t="s">
        <v>1571</v>
      </c>
      <c r="I210" s="557" t="s">
        <v>1572</v>
      </c>
      <c r="J210" s="147" t="s">
        <v>1573</v>
      </c>
      <c r="L210" s="147" t="s">
        <v>1574</v>
      </c>
      <c r="Q210" s="147" t="s">
        <v>1575</v>
      </c>
      <c r="R210" s="147" t="s">
        <v>1576</v>
      </c>
      <c r="S210" s="147" t="s">
        <v>448</v>
      </c>
    </row>
    <row r="211" spans="1:20" s="147" customFormat="1" ht="15">
      <c r="A211" s="147">
        <v>1</v>
      </c>
      <c r="B211" s="181" t="s">
        <v>438</v>
      </c>
      <c r="G211" s="147" t="s">
        <v>1577</v>
      </c>
      <c r="H211" s="147" t="s">
        <v>1578</v>
      </c>
      <c r="I211" s="557"/>
      <c r="J211" s="147" t="s">
        <v>1579</v>
      </c>
      <c r="L211" s="147" t="s">
        <v>1580</v>
      </c>
      <c r="O211" s="147" t="s">
        <v>1581</v>
      </c>
      <c r="P211" s="147" t="s">
        <v>448</v>
      </c>
      <c r="Q211" s="147" t="s">
        <v>1582</v>
      </c>
      <c r="R211" s="147" t="s">
        <v>1583</v>
      </c>
      <c r="S211" s="147" t="s">
        <v>1584</v>
      </c>
      <c r="T211" s="147" t="s">
        <v>1585</v>
      </c>
    </row>
    <row r="212" spans="1:20" s="147" customFormat="1" ht="15">
      <c r="A212" s="147">
        <v>1</v>
      </c>
      <c r="B212" s="181" t="s">
        <v>440</v>
      </c>
      <c r="G212" s="147" t="s">
        <v>1586</v>
      </c>
      <c r="I212" s="557" t="s">
        <v>1587</v>
      </c>
      <c r="J212" s="147" t="s">
        <v>1588</v>
      </c>
      <c r="L212" s="147" t="s">
        <v>1589</v>
      </c>
      <c r="O212" s="147" t="s">
        <v>1590</v>
      </c>
      <c r="P212" s="147" t="s">
        <v>1591</v>
      </c>
      <c r="Q212" s="147" t="s">
        <v>1592</v>
      </c>
      <c r="R212" s="147" t="s">
        <v>1593</v>
      </c>
      <c r="S212" s="147" t="s">
        <v>1594</v>
      </c>
      <c r="T212" s="147" t="s">
        <v>1595</v>
      </c>
    </row>
    <row r="213" spans="1:20" s="147" customFormat="1" ht="15">
      <c r="A213" s="147">
        <v>1</v>
      </c>
      <c r="B213" s="181"/>
      <c r="G213" s="147" t="s">
        <v>1596</v>
      </c>
      <c r="I213" s="557"/>
      <c r="L213" s="147" t="s">
        <v>1597</v>
      </c>
      <c r="O213" s="147" t="s">
        <v>1598</v>
      </c>
      <c r="P213" s="147" t="s">
        <v>1599</v>
      </c>
      <c r="S213" s="147" t="s">
        <v>1600</v>
      </c>
    </row>
    <row r="214" spans="1:20" s="147" customFormat="1" ht="15">
      <c r="A214" s="147">
        <v>1</v>
      </c>
      <c r="B214" s="181" t="s">
        <v>442</v>
      </c>
      <c r="G214" s="147" t="s">
        <v>1601</v>
      </c>
      <c r="I214" s="557" t="s">
        <v>1602</v>
      </c>
      <c r="L214" s="147" t="s">
        <v>1603</v>
      </c>
      <c r="O214" s="147" t="s">
        <v>1604</v>
      </c>
      <c r="P214" s="147" t="s">
        <v>1605</v>
      </c>
      <c r="S214" s="147" t="s">
        <v>1606</v>
      </c>
    </row>
    <row r="215" spans="1:20" s="147" customFormat="1" ht="15">
      <c r="A215" s="147">
        <v>1</v>
      </c>
      <c r="B215" s="181" t="s">
        <v>443</v>
      </c>
      <c r="L215" s="147" t="s">
        <v>1607</v>
      </c>
      <c r="P215" s="147" t="s">
        <v>1608</v>
      </c>
      <c r="S215" s="147" t="s">
        <v>1609</v>
      </c>
    </row>
    <row r="216" spans="1:20" s="147" customFormat="1" ht="15">
      <c r="A216" s="147">
        <v>1</v>
      </c>
      <c r="B216" s="181" t="s">
        <v>446</v>
      </c>
    </row>
    <row r="217" spans="1:20" s="147" customFormat="1" ht="15">
      <c r="A217" s="147">
        <v>1</v>
      </c>
      <c r="B217" s="181" t="s">
        <v>452</v>
      </c>
    </row>
    <row r="218" spans="1:20" s="147" customFormat="1" ht="15">
      <c r="A218" s="147">
        <v>1</v>
      </c>
      <c r="B218" s="181" t="s">
        <v>464</v>
      </c>
    </row>
    <row r="219" spans="1:20" s="147" customFormat="1" ht="15">
      <c r="A219" s="147">
        <v>1</v>
      </c>
      <c r="B219" s="181" t="s">
        <v>321</v>
      </c>
    </row>
    <row r="220" spans="1:20" s="147" customFormat="1" ht="15">
      <c r="A220" s="147">
        <v>1</v>
      </c>
      <c r="B220" s="181" t="s">
        <v>490</v>
      </c>
    </row>
    <row r="221" spans="1:20" s="147" customFormat="1" ht="15">
      <c r="A221" s="147">
        <v>1</v>
      </c>
      <c r="B221" s="181" t="s">
        <v>501</v>
      </c>
    </row>
    <row r="222" spans="1:20" s="147" customFormat="1" ht="15">
      <c r="A222" s="147">
        <v>1</v>
      </c>
      <c r="B222" s="181" t="s">
        <v>511</v>
      </c>
    </row>
    <row r="223" spans="1:20" s="147" customFormat="1" ht="15">
      <c r="A223" s="147">
        <v>1</v>
      </c>
      <c r="B223" s="181" t="s">
        <v>520</v>
      </c>
    </row>
    <row r="224" spans="1:20" s="147" customFormat="1" ht="15">
      <c r="A224" s="294">
        <v>1</v>
      </c>
      <c r="B224" s="295" t="s">
        <v>529</v>
      </c>
    </row>
  </sheetData>
  <sheetProtection autoFilter="0"/>
  <autoFilter ref="A10:A1048344" xr:uid="{27BD1966-F3CA-4FF6-9EF6-DF5CFF8689E6}">
    <filterColumn colId="0">
      <filters>
        <filter val="1"/>
      </filters>
    </filterColumn>
  </autoFilter>
  <conditionalFormatting sqref="R9 P9 N9 L9 J9 H9 T9 V9 F9">
    <cfRule type="duplicateValues" dxfId="30" priority="1"/>
  </conditionalFormatting>
  <hyperlinks>
    <hyperlink ref="H5" r:id="rId1" xr:uid="{D06DF4A4-8CD1-42E8-920E-88AF40C5D687}"/>
    <hyperlink ref="Q5" r:id="rId2" xr:uid="{9F714A8A-F859-4325-80C1-B86BAF4405C9}"/>
    <hyperlink ref="R5" r:id="rId3" xr:uid="{5F9F2E80-0EB7-402E-96BB-C6609FEBC7FC}"/>
  </hyperlinks>
  <pageMargins left="0.7" right="0.7" top="0.75" bottom="0.75" header="0.3" footer="0.3"/>
  <pageSetup scale="46" fitToHeight="0" orientation="portrait" r:id="rId4"/>
  <headerFooter>
    <oddHeader>&amp;LProject Name
Owner Bid Due
Sub Bids Due</oddHead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3A371D-1DF0-4522-AC3A-CFB68A518C5D}">
  <sheetPr filterMode="1">
    <pageSetUpPr fitToPage="1"/>
  </sheetPr>
  <dimension ref="A1:W194"/>
  <sheetViews>
    <sheetView tabSelected="1" zoomScaleNormal="100" workbookViewId="0">
      <pane xSplit="2" topLeftCell="M1" activePane="topRight" state="frozen"/>
      <selection pane="topRight" activeCell="P7" sqref="P7"/>
      <selection activeCell="A132" sqref="A132"/>
    </sheetView>
  </sheetViews>
  <sheetFormatPr defaultColWidth="0" defaultRowHeight="15.75" customHeight="1"/>
  <cols>
    <col min="1" max="1" width="11.5703125" style="207" customWidth="1"/>
    <col min="2" max="2" width="80" style="207" customWidth="1"/>
    <col min="3" max="3" width="10" style="207" customWidth="1"/>
    <col min="4" max="4" width="12.28515625" style="207" customWidth="1"/>
    <col min="5" max="5" width="35.140625" style="280" customWidth="1"/>
    <col min="6" max="6" width="5.28515625" style="284" customWidth="1"/>
    <col min="7" max="7" width="39" style="207" customWidth="1"/>
    <col min="8" max="8" width="44.140625" style="284" customWidth="1"/>
    <col min="9" max="9" width="39" style="207" customWidth="1"/>
    <col min="10" max="10" width="43" style="284" customWidth="1"/>
    <col min="11" max="11" width="39" style="282" customWidth="1"/>
    <col min="12" max="12" width="49.7109375" style="284" customWidth="1"/>
    <col min="13" max="13" width="44.85546875" style="284" customWidth="1"/>
    <col min="14" max="14" width="39" style="282" customWidth="1"/>
    <col min="15" max="15" width="44.140625" style="284" customWidth="1"/>
    <col min="16" max="16" width="39" style="282" customWidth="1"/>
    <col min="17" max="17" width="44.85546875" style="284" customWidth="1"/>
    <col min="18" max="18" width="39" style="290" customWidth="1"/>
    <col min="19" max="19" width="5.28515625" style="284" customWidth="1"/>
    <col min="20" max="20" width="39" style="282" customWidth="1"/>
    <col min="21" max="21" width="5.28515625" style="284" customWidth="1"/>
    <col min="22" max="22" width="8.85546875" style="191" hidden="1" customWidth="1"/>
    <col min="23" max="16384" width="9.140625" style="147" hidden="1"/>
  </cols>
  <sheetData>
    <row r="1" spans="1:23" s="120" customFormat="1" ht="30.6">
      <c r="B1" s="121"/>
      <c r="C1" s="122" t="s">
        <v>320</v>
      </c>
      <c r="D1" s="123" t="s">
        <v>321</v>
      </c>
      <c r="E1" s="124" t="s">
        <v>322</v>
      </c>
      <c r="F1" s="123" t="s">
        <v>323</v>
      </c>
      <c r="G1" s="125" t="s">
        <v>1610</v>
      </c>
      <c r="H1" s="126" t="s">
        <v>1610</v>
      </c>
      <c r="I1" s="125" t="s">
        <v>1611</v>
      </c>
      <c r="J1" s="128" t="s">
        <v>1610</v>
      </c>
      <c r="K1" s="129" t="s">
        <v>1612</v>
      </c>
      <c r="L1" s="125" t="s">
        <v>1612</v>
      </c>
      <c r="M1" s="128" t="s">
        <v>1613</v>
      </c>
      <c r="N1" s="129" t="s">
        <v>1612</v>
      </c>
      <c r="O1" s="126" t="s">
        <v>1610</v>
      </c>
      <c r="P1" s="130" t="s">
        <v>1611</v>
      </c>
      <c r="Q1" s="128" t="s">
        <v>1612</v>
      </c>
      <c r="R1" s="129" t="s">
        <v>1614</v>
      </c>
      <c r="S1" s="126" t="s">
        <v>323</v>
      </c>
      <c r="T1" s="130"/>
      <c r="U1" s="128" t="s">
        <v>323</v>
      </c>
    </row>
    <row r="2" spans="1:23" s="131" customFormat="1" ht="15.6">
      <c r="A2" s="131" t="s">
        <v>161</v>
      </c>
      <c r="B2" s="132"/>
      <c r="C2" s="133"/>
      <c r="D2" s="134"/>
      <c r="E2" s="135"/>
      <c r="F2" s="134"/>
      <c r="G2" s="136" t="s">
        <v>1615</v>
      </c>
      <c r="H2" s="137" t="s">
        <v>1616</v>
      </c>
      <c r="I2" s="136" t="s">
        <v>1617</v>
      </c>
      <c r="J2" s="568" t="s">
        <v>1618</v>
      </c>
      <c r="K2" s="136" t="s">
        <v>1619</v>
      </c>
      <c r="L2" s="136" t="s">
        <v>112</v>
      </c>
      <c r="M2" s="139" t="s">
        <v>1620</v>
      </c>
      <c r="N2" s="136" t="s">
        <v>1621</v>
      </c>
      <c r="O2" s="137" t="s">
        <v>1622</v>
      </c>
      <c r="P2" s="140" t="s">
        <v>75</v>
      </c>
      <c r="Q2" s="139" t="s">
        <v>1623</v>
      </c>
      <c r="R2" s="129" t="s">
        <v>1624</v>
      </c>
      <c r="S2" s="126"/>
      <c r="T2" s="140" t="s">
        <v>726</v>
      </c>
      <c r="U2" s="139"/>
    </row>
    <row r="3" spans="1:23" s="139" customFormat="1" ht="15.6">
      <c r="B3" s="141" t="s">
        <v>352</v>
      </c>
      <c r="C3" s="142"/>
      <c r="D3" s="143"/>
      <c r="E3" s="144"/>
      <c r="F3" s="143"/>
      <c r="G3" s="145" t="s">
        <v>1625</v>
      </c>
      <c r="H3" s="137" t="s">
        <v>53</v>
      </c>
      <c r="I3" s="145" t="s">
        <v>53</v>
      </c>
      <c r="J3" s="568" t="s">
        <v>1626</v>
      </c>
      <c r="K3" s="136" t="s">
        <v>1627</v>
      </c>
      <c r="L3" s="145" t="s">
        <v>1628</v>
      </c>
      <c r="M3" s="139" t="s">
        <v>1629</v>
      </c>
      <c r="N3" s="136"/>
      <c r="O3" s="137"/>
      <c r="P3" s="140" t="s">
        <v>1630</v>
      </c>
      <c r="R3" s="129"/>
      <c r="S3" s="126"/>
      <c r="T3" s="140"/>
    </row>
    <row r="4" spans="1:23" s="139" customFormat="1" ht="15.6">
      <c r="B4" s="141" t="s">
        <v>369</v>
      </c>
      <c r="C4" s="142"/>
      <c r="D4" s="143"/>
      <c r="E4" s="144"/>
      <c r="F4" s="143"/>
      <c r="G4" s="145" t="s">
        <v>1631</v>
      </c>
      <c r="H4" s="137"/>
      <c r="I4" s="145" t="s">
        <v>53</v>
      </c>
      <c r="J4" s="568" t="s">
        <v>1632</v>
      </c>
      <c r="K4" s="136" t="s">
        <v>1633</v>
      </c>
      <c r="L4" s="145" t="s">
        <v>1634</v>
      </c>
      <c r="M4" s="139" t="s">
        <v>1635</v>
      </c>
      <c r="N4" s="136"/>
      <c r="O4" s="137"/>
      <c r="P4" s="140" t="s">
        <v>1636</v>
      </c>
      <c r="R4" s="129"/>
      <c r="S4" s="126"/>
      <c r="T4" s="140"/>
    </row>
    <row r="5" spans="1:23" s="139" customFormat="1">
      <c r="B5" s="141" t="s">
        <v>385</v>
      </c>
      <c r="C5" s="142"/>
      <c r="D5" s="143"/>
      <c r="E5" s="144"/>
      <c r="F5" s="143"/>
      <c r="G5" s="496" t="s">
        <v>1637</v>
      </c>
      <c r="H5" s="137"/>
      <c r="I5" s="496" t="s">
        <v>53</v>
      </c>
      <c r="J5" s="524" t="s">
        <v>1638</v>
      </c>
      <c r="K5" s="513" t="s">
        <v>1639</v>
      </c>
      <c r="L5" s="496" t="s">
        <v>1640</v>
      </c>
      <c r="M5" s="553" t="s">
        <v>1641</v>
      </c>
      <c r="N5" s="136"/>
      <c r="O5" s="137"/>
      <c r="P5" s="515" t="s">
        <v>1642</v>
      </c>
      <c r="R5" s="129"/>
      <c r="S5" s="126"/>
      <c r="T5" s="140"/>
    </row>
    <row r="6" spans="1:23" ht="15.6">
      <c r="A6" s="317"/>
      <c r="B6" s="318" t="s">
        <v>163</v>
      </c>
      <c r="C6" s="319"/>
      <c r="D6" s="320"/>
      <c r="E6" s="320"/>
      <c r="F6" s="320"/>
      <c r="G6" s="321"/>
      <c r="H6" s="322"/>
      <c r="I6" s="321" t="s">
        <v>53</v>
      </c>
      <c r="J6" s="569">
        <v>46038</v>
      </c>
      <c r="K6" s="324">
        <v>46036</v>
      </c>
      <c r="L6" s="321">
        <v>46037</v>
      </c>
      <c r="M6" s="317">
        <v>46043</v>
      </c>
      <c r="N6" s="324"/>
      <c r="O6" s="322"/>
      <c r="P6" s="325">
        <v>46041</v>
      </c>
      <c r="Q6" s="317"/>
      <c r="R6" s="326"/>
      <c r="S6" s="327"/>
      <c r="T6" s="325"/>
      <c r="U6" s="317"/>
      <c r="V6" s="147"/>
    </row>
    <row r="7" spans="1:23" ht="15.6">
      <c r="A7" s="147"/>
      <c r="B7" s="141" t="s">
        <v>402</v>
      </c>
      <c r="C7" s="142"/>
      <c r="D7" s="143"/>
      <c r="E7" s="144"/>
      <c r="F7" s="143"/>
      <c r="G7" s="145"/>
      <c r="H7" s="148"/>
      <c r="I7" s="146" t="s">
        <v>53</v>
      </c>
      <c r="J7" s="147"/>
      <c r="K7" s="136"/>
      <c r="L7" s="148"/>
      <c r="M7" s="147"/>
      <c r="N7" s="136"/>
      <c r="O7" s="148"/>
      <c r="P7" s="140"/>
      <c r="Q7" s="147"/>
      <c r="R7" s="129"/>
      <c r="S7" s="126"/>
      <c r="T7" s="140"/>
      <c r="U7" s="147"/>
      <c r="V7" s="147"/>
    </row>
    <row r="8" spans="1:23" ht="15.6">
      <c r="A8" s="147"/>
      <c r="B8" s="141" t="s">
        <v>403</v>
      </c>
      <c r="C8" s="149"/>
      <c r="D8" s="143"/>
      <c r="E8" s="144"/>
      <c r="F8" s="143"/>
      <c r="G8" s="145"/>
      <c r="H8" s="148"/>
      <c r="I8" s="146"/>
      <c r="J8" s="147"/>
      <c r="K8" s="136"/>
      <c r="L8" s="148"/>
      <c r="M8" s="147"/>
      <c r="N8" s="136"/>
      <c r="O8" s="148"/>
      <c r="P8" s="140"/>
      <c r="Q8" s="147"/>
      <c r="R8" s="129"/>
      <c r="S8" s="126"/>
      <c r="T8" s="140"/>
      <c r="U8" s="147"/>
      <c r="V8" s="147"/>
    </row>
    <row r="9" spans="1:23" s="155" customFormat="1" ht="15.6">
      <c r="A9" s="150" t="s">
        <v>404</v>
      </c>
      <c r="B9" s="151" t="s">
        <v>405</v>
      </c>
      <c r="C9" s="152"/>
      <c r="D9" s="153"/>
      <c r="E9" s="195">
        <f>SUM(E11:E226)</f>
        <v>602997</v>
      </c>
      <c r="F9" s="153" t="s">
        <v>406</v>
      </c>
      <c r="G9" s="145">
        <f>SUM(G11:G226)</f>
        <v>60000</v>
      </c>
      <c r="H9" s="154"/>
      <c r="I9" s="621">
        <f>I65+I79</f>
        <v>491195</v>
      </c>
      <c r="J9" s="562">
        <f>J79</f>
        <v>343000</v>
      </c>
      <c r="K9" s="615">
        <f>SUM(K11:K226)</f>
        <v>171114</v>
      </c>
      <c r="L9" s="522">
        <f>L103</f>
        <v>218500</v>
      </c>
      <c r="N9" s="136">
        <f>SUM(N11:N226)</f>
        <v>169357</v>
      </c>
      <c r="O9" s="154"/>
      <c r="P9" s="140">
        <f>SUM(P11:P226)</f>
        <v>389945</v>
      </c>
      <c r="R9" s="129">
        <f>SUM(R11:R226)</f>
        <v>104300</v>
      </c>
      <c r="S9" s="126"/>
      <c r="T9" s="140">
        <f>SUM(T11:T226)</f>
        <v>0</v>
      </c>
      <c r="V9" s="196" t="str">
        <f>IF(W9="**","ERROR","")</f>
        <v/>
      </c>
      <c r="W9" s="196" t="str">
        <f>CONCATENATE(F9,H9,J9,L9,M9,O9,Q9,S9,U9)</f>
        <v>*343000218500</v>
      </c>
    </row>
    <row r="10" spans="1:23" s="171" customFormat="1" ht="15.6">
      <c r="A10" s="188">
        <v>1</v>
      </c>
      <c r="B10" s="189"/>
      <c r="C10" s="158"/>
      <c r="D10" s="158"/>
      <c r="E10" s="159">
        <v>100</v>
      </c>
      <c r="F10" s="158"/>
      <c r="G10" s="159"/>
      <c r="H10" s="158"/>
      <c r="I10" s="159"/>
      <c r="J10" s="158"/>
      <c r="K10" s="159"/>
      <c r="L10" s="158"/>
      <c r="M10" s="158"/>
      <c r="N10" s="159"/>
      <c r="O10" s="158"/>
      <c r="P10" s="159"/>
      <c r="Q10" s="158"/>
      <c r="R10" s="159"/>
      <c r="S10" s="158"/>
      <c r="T10" s="159"/>
      <c r="U10" s="158"/>
    </row>
    <row r="11" spans="1:23" ht="15.6" hidden="1">
      <c r="A11" s="161" t="s">
        <v>53</v>
      </c>
      <c r="B11" s="162" t="s">
        <v>1643</v>
      </c>
      <c r="C11" s="163"/>
      <c r="D11" s="164"/>
      <c r="E11" s="165"/>
      <c r="F11" s="199" t="str">
        <f t="shared" ref="F11:F30" si="0">IF($F$9="*",IF(E11&gt;0,"*",""),"")</f>
        <v/>
      </c>
      <c r="G11" s="166"/>
      <c r="H11" s="200" t="str">
        <f t="shared" ref="H11:H30" si="1">IF($H$9="*",IF(G11&gt;0,"*",""),"")</f>
        <v/>
      </c>
      <c r="I11" s="167"/>
      <c r="J11" s="201" t="str">
        <f t="shared" ref="J11:J30" si="2">IF($J$9="*",IF(I11&gt;0,"*",""),"")</f>
        <v/>
      </c>
      <c r="K11" s="168"/>
      <c r="L11" s="200" t="str">
        <f t="shared" ref="L11:L30" si="3">IF($L$9="*",IF(K11&gt;0,"*",""),"")</f>
        <v/>
      </c>
      <c r="M11" s="201" t="str">
        <f>IF($M$9="*",IF(#REF!&gt;0,"*",""),"")</f>
        <v/>
      </c>
      <c r="N11" s="168"/>
      <c r="O11" s="200" t="str">
        <f t="shared" ref="O11:O30" si="4">IF($O$9="*",IF(N11&gt;0,"*",""),"")</f>
        <v/>
      </c>
      <c r="P11" s="169"/>
      <c r="Q11" s="201" t="str">
        <f t="shared" ref="Q11:Q30" si="5">IF($Q$9="*",IF(P11&gt;0,"*",""),"")</f>
        <v/>
      </c>
      <c r="R11" s="129"/>
      <c r="S11" s="202" t="str">
        <f t="shared" ref="S11:S30" si="6">IF($S$9="*",IF(R11&gt;0,"*",""),"")</f>
        <v/>
      </c>
      <c r="T11" s="169"/>
      <c r="U11" s="201" t="str">
        <f t="shared" ref="U11:U30" si="7">IF($U$9="*",IF(T11&gt;0,"*",""),"")</f>
        <v/>
      </c>
      <c r="V11" s="147"/>
    </row>
    <row r="12" spans="1:23" ht="15.6" hidden="1">
      <c r="A12" s="161"/>
      <c r="B12" s="173" t="s">
        <v>1644</v>
      </c>
      <c r="C12" s="174"/>
      <c r="D12" s="175"/>
      <c r="E12" s="165"/>
      <c r="F12" s="199" t="str">
        <f t="shared" si="0"/>
        <v/>
      </c>
      <c r="G12" s="166"/>
      <c r="H12" s="200" t="str">
        <f t="shared" si="1"/>
        <v/>
      </c>
      <c r="I12" s="167"/>
      <c r="J12" s="201" t="str">
        <f t="shared" si="2"/>
        <v/>
      </c>
      <c r="K12" s="136"/>
      <c r="L12" s="200" t="str">
        <f t="shared" si="3"/>
        <v/>
      </c>
      <c r="M12" s="201" t="str">
        <f>IF($M$9="*",IF(#REF!&gt;0,"*",""),"")</f>
        <v/>
      </c>
      <c r="N12" s="136"/>
      <c r="O12" s="200" t="str">
        <f t="shared" si="4"/>
        <v/>
      </c>
      <c r="P12" s="140"/>
      <c r="Q12" s="201" t="str">
        <f t="shared" si="5"/>
        <v/>
      </c>
      <c r="R12" s="129"/>
      <c r="S12" s="202" t="str">
        <f t="shared" si="6"/>
        <v/>
      </c>
      <c r="T12" s="140"/>
      <c r="U12" s="201" t="str">
        <f t="shared" si="7"/>
        <v/>
      </c>
      <c r="V12" s="147"/>
    </row>
    <row r="13" spans="1:23" ht="15.6" hidden="1">
      <c r="A13" s="161"/>
      <c r="B13" s="173" t="s">
        <v>1645</v>
      </c>
      <c r="C13" s="174"/>
      <c r="D13" s="175"/>
      <c r="E13" s="165"/>
      <c r="F13" s="199" t="str">
        <f t="shared" si="0"/>
        <v/>
      </c>
      <c r="G13" s="166"/>
      <c r="H13" s="200" t="str">
        <f t="shared" si="1"/>
        <v/>
      </c>
      <c r="I13" s="177"/>
      <c r="J13" s="201" t="str">
        <f t="shared" si="2"/>
        <v/>
      </c>
      <c r="K13" s="136"/>
      <c r="L13" s="200" t="str">
        <f t="shared" si="3"/>
        <v/>
      </c>
      <c r="M13" s="201" t="str">
        <f>IF($M$9="*",IF(#REF!&gt;0,"*",""),"")</f>
        <v/>
      </c>
      <c r="N13" s="136"/>
      <c r="O13" s="200" t="str">
        <f t="shared" si="4"/>
        <v/>
      </c>
      <c r="P13" s="140"/>
      <c r="Q13" s="201" t="str">
        <f t="shared" si="5"/>
        <v/>
      </c>
      <c r="R13" s="129"/>
      <c r="S13" s="202" t="str">
        <f t="shared" si="6"/>
        <v/>
      </c>
      <c r="T13" s="140"/>
      <c r="U13" s="201" t="str">
        <f t="shared" si="7"/>
        <v/>
      </c>
      <c r="V13" s="147"/>
    </row>
    <row r="14" spans="1:23" ht="15.6" hidden="1">
      <c r="A14" s="161"/>
      <c r="B14" s="173" t="s">
        <v>1646</v>
      </c>
      <c r="C14" s="174"/>
      <c r="D14" s="175"/>
      <c r="E14" s="164"/>
      <c r="F14" s="199" t="str">
        <f t="shared" si="0"/>
        <v/>
      </c>
      <c r="G14" s="176"/>
      <c r="H14" s="200" t="str">
        <f t="shared" si="1"/>
        <v/>
      </c>
      <c r="I14" s="177"/>
      <c r="J14" s="201" t="str">
        <f t="shared" si="2"/>
        <v/>
      </c>
      <c r="K14" s="136"/>
      <c r="L14" s="200" t="str">
        <f t="shared" si="3"/>
        <v/>
      </c>
      <c r="M14" s="201" t="str">
        <f>IF($M$9="*",IF(#REF!&gt;0,"*",""),"")</f>
        <v/>
      </c>
      <c r="N14" s="136"/>
      <c r="O14" s="200" t="str">
        <f t="shared" si="4"/>
        <v/>
      </c>
      <c r="P14" s="140"/>
      <c r="Q14" s="201" t="str">
        <f t="shared" si="5"/>
        <v/>
      </c>
      <c r="R14" s="129"/>
      <c r="S14" s="202" t="str">
        <f t="shared" si="6"/>
        <v/>
      </c>
      <c r="T14" s="140"/>
      <c r="U14" s="201" t="str">
        <f t="shared" si="7"/>
        <v/>
      </c>
      <c r="V14" s="147"/>
    </row>
    <row r="15" spans="1:23" ht="15.6" hidden="1">
      <c r="A15" s="161"/>
      <c r="B15" s="173" t="s">
        <v>1647</v>
      </c>
      <c r="C15" s="174"/>
      <c r="D15" s="175"/>
      <c r="E15" s="164"/>
      <c r="F15" s="199" t="str">
        <f t="shared" si="0"/>
        <v/>
      </c>
      <c r="G15" s="176"/>
      <c r="H15" s="200" t="str">
        <f t="shared" si="1"/>
        <v/>
      </c>
      <c r="I15" s="177"/>
      <c r="J15" s="201" t="str">
        <f t="shared" si="2"/>
        <v/>
      </c>
      <c r="K15" s="136"/>
      <c r="L15" s="200" t="str">
        <f t="shared" si="3"/>
        <v/>
      </c>
      <c r="M15" s="201" t="str">
        <f>IF($M$9="*",IF(#REF!&gt;0,"*",""),"")</f>
        <v/>
      </c>
      <c r="N15" s="136"/>
      <c r="O15" s="200" t="str">
        <f t="shared" si="4"/>
        <v/>
      </c>
      <c r="P15" s="140"/>
      <c r="Q15" s="201" t="str">
        <f t="shared" si="5"/>
        <v/>
      </c>
      <c r="R15" s="129"/>
      <c r="S15" s="202" t="str">
        <f t="shared" si="6"/>
        <v/>
      </c>
      <c r="T15" s="140"/>
      <c r="U15" s="201" t="str">
        <f t="shared" si="7"/>
        <v/>
      </c>
      <c r="V15" s="147"/>
    </row>
    <row r="16" spans="1:23" ht="15.6" hidden="1">
      <c r="A16" s="161"/>
      <c r="B16" s="173" t="s">
        <v>1648</v>
      </c>
      <c r="C16" s="174"/>
      <c r="D16" s="175"/>
      <c r="E16" s="164"/>
      <c r="F16" s="199" t="str">
        <f t="shared" si="0"/>
        <v/>
      </c>
      <c r="G16" s="176"/>
      <c r="H16" s="200" t="str">
        <f t="shared" si="1"/>
        <v/>
      </c>
      <c r="I16" s="177"/>
      <c r="J16" s="201" t="str">
        <f t="shared" si="2"/>
        <v/>
      </c>
      <c r="K16" s="136"/>
      <c r="L16" s="200" t="str">
        <f t="shared" si="3"/>
        <v/>
      </c>
      <c r="M16" s="201" t="str">
        <f>IF($M$9="*",IF(#REF!&gt;0,"*",""),"")</f>
        <v/>
      </c>
      <c r="N16" s="136"/>
      <c r="O16" s="200" t="str">
        <f t="shared" si="4"/>
        <v/>
      </c>
      <c r="P16" s="140"/>
      <c r="Q16" s="201" t="str">
        <f t="shared" si="5"/>
        <v/>
      </c>
      <c r="R16" s="129"/>
      <c r="S16" s="202" t="str">
        <f t="shared" si="6"/>
        <v/>
      </c>
      <c r="T16" s="140"/>
      <c r="U16" s="201" t="str">
        <f t="shared" si="7"/>
        <v/>
      </c>
      <c r="V16" s="147"/>
    </row>
    <row r="17" spans="1:22" ht="15.6" hidden="1">
      <c r="A17" s="161"/>
      <c r="B17" s="173" t="s">
        <v>1649</v>
      </c>
      <c r="C17" s="174"/>
      <c r="D17" s="175"/>
      <c r="E17" s="164"/>
      <c r="F17" s="199" t="str">
        <f t="shared" si="0"/>
        <v/>
      </c>
      <c r="G17" s="176"/>
      <c r="H17" s="200" t="str">
        <f t="shared" si="1"/>
        <v/>
      </c>
      <c r="I17" s="177"/>
      <c r="J17" s="201" t="str">
        <f t="shared" si="2"/>
        <v/>
      </c>
      <c r="K17" s="136"/>
      <c r="L17" s="200" t="str">
        <f t="shared" si="3"/>
        <v/>
      </c>
      <c r="M17" s="201" t="str">
        <f>IF($M$9="*",IF(#REF!&gt;0,"*",""),"")</f>
        <v/>
      </c>
      <c r="N17" s="136"/>
      <c r="O17" s="200" t="str">
        <f t="shared" si="4"/>
        <v/>
      </c>
      <c r="P17" s="140"/>
      <c r="Q17" s="201" t="str">
        <f t="shared" si="5"/>
        <v/>
      </c>
      <c r="R17" s="129"/>
      <c r="S17" s="202" t="str">
        <f t="shared" si="6"/>
        <v/>
      </c>
      <c r="T17" s="140"/>
      <c r="U17" s="201" t="str">
        <f t="shared" si="7"/>
        <v/>
      </c>
      <c r="V17" s="147"/>
    </row>
    <row r="18" spans="1:22" ht="15.6" hidden="1">
      <c r="A18" s="161"/>
      <c r="B18" s="173" t="s">
        <v>1650</v>
      </c>
      <c r="C18" s="174"/>
      <c r="D18" s="175"/>
      <c r="E18" s="164"/>
      <c r="F18" s="199" t="str">
        <f t="shared" si="0"/>
        <v/>
      </c>
      <c r="G18" s="176"/>
      <c r="H18" s="200" t="str">
        <f t="shared" si="1"/>
        <v/>
      </c>
      <c r="I18" s="177"/>
      <c r="J18" s="201" t="str">
        <f t="shared" si="2"/>
        <v/>
      </c>
      <c r="K18" s="136"/>
      <c r="L18" s="200" t="str">
        <f t="shared" si="3"/>
        <v/>
      </c>
      <c r="M18" s="201" t="str">
        <f>IF($M$9="*",IF(#REF!&gt;0,"*",""),"")</f>
        <v/>
      </c>
      <c r="N18" s="136"/>
      <c r="O18" s="200" t="str">
        <f t="shared" si="4"/>
        <v/>
      </c>
      <c r="P18" s="140"/>
      <c r="Q18" s="201" t="str">
        <f t="shared" si="5"/>
        <v/>
      </c>
      <c r="R18" s="129"/>
      <c r="S18" s="202" t="str">
        <f t="shared" si="6"/>
        <v/>
      </c>
      <c r="T18" s="140"/>
      <c r="U18" s="201" t="str">
        <f t="shared" si="7"/>
        <v/>
      </c>
      <c r="V18" s="147"/>
    </row>
    <row r="19" spans="1:22" ht="15.6" hidden="1">
      <c r="A19" s="161"/>
      <c r="B19" s="173" t="s">
        <v>1651</v>
      </c>
      <c r="C19" s="174"/>
      <c r="D19" s="175"/>
      <c r="E19" s="164"/>
      <c r="F19" s="199" t="str">
        <f t="shared" si="0"/>
        <v/>
      </c>
      <c r="G19" s="176"/>
      <c r="H19" s="200" t="str">
        <f t="shared" si="1"/>
        <v/>
      </c>
      <c r="I19" s="177"/>
      <c r="J19" s="201" t="str">
        <f t="shared" si="2"/>
        <v/>
      </c>
      <c r="K19" s="136"/>
      <c r="L19" s="200" t="str">
        <f t="shared" si="3"/>
        <v/>
      </c>
      <c r="M19" s="201" t="str">
        <f>IF($M$9="*",IF(#REF!&gt;0,"*",""),"")</f>
        <v/>
      </c>
      <c r="N19" s="136"/>
      <c r="O19" s="200" t="str">
        <f t="shared" si="4"/>
        <v/>
      </c>
      <c r="P19" s="140"/>
      <c r="Q19" s="201" t="str">
        <f t="shared" si="5"/>
        <v/>
      </c>
      <c r="R19" s="129"/>
      <c r="S19" s="202" t="str">
        <f t="shared" si="6"/>
        <v/>
      </c>
      <c r="T19" s="140"/>
      <c r="U19" s="201" t="str">
        <f t="shared" si="7"/>
        <v/>
      </c>
      <c r="V19" s="147"/>
    </row>
    <row r="20" spans="1:22" ht="15.6" hidden="1">
      <c r="A20" s="161"/>
      <c r="B20" s="173" t="s">
        <v>1652</v>
      </c>
      <c r="C20" s="174"/>
      <c r="D20" s="175"/>
      <c r="E20" s="164"/>
      <c r="F20" s="199" t="str">
        <f t="shared" si="0"/>
        <v/>
      </c>
      <c r="G20" s="176"/>
      <c r="H20" s="200" t="str">
        <f t="shared" si="1"/>
        <v/>
      </c>
      <c r="I20" s="177"/>
      <c r="J20" s="201" t="str">
        <f t="shared" si="2"/>
        <v/>
      </c>
      <c r="K20" s="136"/>
      <c r="L20" s="200" t="str">
        <f t="shared" si="3"/>
        <v/>
      </c>
      <c r="M20" s="201" t="str">
        <f>IF($M$9="*",IF(#REF!&gt;0,"*",""),"")</f>
        <v/>
      </c>
      <c r="N20" s="136"/>
      <c r="O20" s="200" t="str">
        <f t="shared" si="4"/>
        <v/>
      </c>
      <c r="P20" s="140"/>
      <c r="Q20" s="201" t="str">
        <f t="shared" si="5"/>
        <v/>
      </c>
      <c r="R20" s="129"/>
      <c r="S20" s="202" t="str">
        <f t="shared" si="6"/>
        <v/>
      </c>
      <c r="T20" s="140"/>
      <c r="U20" s="201" t="str">
        <f t="shared" si="7"/>
        <v/>
      </c>
      <c r="V20" s="147"/>
    </row>
    <row r="21" spans="1:22" ht="15.6" hidden="1">
      <c r="A21" s="161"/>
      <c r="B21" s="173" t="s">
        <v>1653</v>
      </c>
      <c r="C21" s="174"/>
      <c r="D21" s="175"/>
      <c r="E21" s="164"/>
      <c r="F21" s="199" t="str">
        <f t="shared" si="0"/>
        <v/>
      </c>
      <c r="G21" s="176"/>
      <c r="H21" s="200" t="str">
        <f t="shared" si="1"/>
        <v/>
      </c>
      <c r="I21" s="177"/>
      <c r="J21" s="201" t="str">
        <f t="shared" si="2"/>
        <v/>
      </c>
      <c r="K21" s="136"/>
      <c r="L21" s="200" t="str">
        <f t="shared" si="3"/>
        <v/>
      </c>
      <c r="M21" s="201" t="str">
        <f>IF($M$9="*",IF(#REF!&gt;0,"*",""),"")</f>
        <v/>
      </c>
      <c r="N21" s="136"/>
      <c r="O21" s="200" t="str">
        <f t="shared" si="4"/>
        <v/>
      </c>
      <c r="P21" s="140"/>
      <c r="Q21" s="201" t="str">
        <f t="shared" si="5"/>
        <v/>
      </c>
      <c r="R21" s="129"/>
      <c r="S21" s="202" t="str">
        <f t="shared" si="6"/>
        <v/>
      </c>
      <c r="T21" s="140"/>
      <c r="U21" s="201" t="str">
        <f t="shared" si="7"/>
        <v/>
      </c>
      <c r="V21" s="147"/>
    </row>
    <row r="22" spans="1:22" ht="15.6" hidden="1">
      <c r="A22" s="161"/>
      <c r="B22" s="173" t="s">
        <v>1654</v>
      </c>
      <c r="C22" s="174"/>
      <c r="D22" s="175"/>
      <c r="E22" s="164"/>
      <c r="F22" s="199" t="str">
        <f t="shared" si="0"/>
        <v/>
      </c>
      <c r="G22" s="176"/>
      <c r="H22" s="200" t="str">
        <f t="shared" si="1"/>
        <v/>
      </c>
      <c r="I22" s="177"/>
      <c r="J22" s="201" t="str">
        <f t="shared" si="2"/>
        <v/>
      </c>
      <c r="K22" s="136"/>
      <c r="L22" s="200" t="str">
        <f t="shared" si="3"/>
        <v/>
      </c>
      <c r="M22" s="201" t="str">
        <f>IF($M$9="*",IF(#REF!&gt;0,"*",""),"")</f>
        <v/>
      </c>
      <c r="N22" s="136"/>
      <c r="O22" s="200" t="str">
        <f t="shared" si="4"/>
        <v/>
      </c>
      <c r="P22" s="140"/>
      <c r="Q22" s="201" t="str">
        <f t="shared" si="5"/>
        <v/>
      </c>
      <c r="R22" s="129"/>
      <c r="S22" s="202" t="str">
        <f t="shared" si="6"/>
        <v/>
      </c>
      <c r="T22" s="140"/>
      <c r="U22" s="201" t="str">
        <f t="shared" si="7"/>
        <v/>
      </c>
      <c r="V22" s="147"/>
    </row>
    <row r="23" spans="1:22" ht="15.6" hidden="1">
      <c r="A23" s="161"/>
      <c r="B23" s="173" t="s">
        <v>1655</v>
      </c>
      <c r="C23" s="174"/>
      <c r="D23" s="175"/>
      <c r="E23" s="164"/>
      <c r="F23" s="199" t="str">
        <f t="shared" si="0"/>
        <v/>
      </c>
      <c r="G23" s="176"/>
      <c r="H23" s="200" t="str">
        <f t="shared" si="1"/>
        <v/>
      </c>
      <c r="I23" s="177"/>
      <c r="J23" s="201" t="str">
        <f t="shared" si="2"/>
        <v/>
      </c>
      <c r="K23" s="136"/>
      <c r="L23" s="200" t="str">
        <f t="shared" si="3"/>
        <v/>
      </c>
      <c r="M23" s="201" t="str">
        <f>IF($M$9="*",IF(#REF!&gt;0,"*",""),"")</f>
        <v/>
      </c>
      <c r="N23" s="136"/>
      <c r="O23" s="200" t="str">
        <f t="shared" si="4"/>
        <v/>
      </c>
      <c r="P23" s="140"/>
      <c r="Q23" s="201" t="str">
        <f t="shared" si="5"/>
        <v/>
      </c>
      <c r="R23" s="129"/>
      <c r="S23" s="202" t="str">
        <f t="shared" si="6"/>
        <v/>
      </c>
      <c r="T23" s="140"/>
      <c r="U23" s="201" t="str">
        <f t="shared" si="7"/>
        <v/>
      </c>
      <c r="V23" s="147"/>
    </row>
    <row r="24" spans="1:22" ht="15.6" hidden="1">
      <c r="A24" s="161"/>
      <c r="B24" s="173" t="s">
        <v>1656</v>
      </c>
      <c r="C24" s="174"/>
      <c r="D24" s="175"/>
      <c r="E24" s="164"/>
      <c r="F24" s="199" t="str">
        <f t="shared" si="0"/>
        <v/>
      </c>
      <c r="G24" s="176"/>
      <c r="H24" s="200" t="str">
        <f t="shared" si="1"/>
        <v/>
      </c>
      <c r="I24" s="177"/>
      <c r="J24" s="201" t="str">
        <f t="shared" si="2"/>
        <v/>
      </c>
      <c r="K24" s="136"/>
      <c r="L24" s="200" t="str">
        <f t="shared" si="3"/>
        <v/>
      </c>
      <c r="M24" s="201" t="str">
        <f>IF($M$9="*",IF(#REF!&gt;0,"*",""),"")</f>
        <v/>
      </c>
      <c r="N24" s="136"/>
      <c r="O24" s="200" t="str">
        <f t="shared" si="4"/>
        <v/>
      </c>
      <c r="P24" s="140"/>
      <c r="Q24" s="201" t="str">
        <f t="shared" si="5"/>
        <v/>
      </c>
      <c r="R24" s="129"/>
      <c r="S24" s="202" t="str">
        <f t="shared" si="6"/>
        <v/>
      </c>
      <c r="T24" s="140"/>
      <c r="U24" s="201" t="str">
        <f t="shared" si="7"/>
        <v/>
      </c>
      <c r="V24" s="147"/>
    </row>
    <row r="25" spans="1:22" ht="15.6" hidden="1">
      <c r="A25" s="161"/>
      <c r="B25" s="173" t="s">
        <v>1657</v>
      </c>
      <c r="C25" s="174"/>
      <c r="D25" s="175"/>
      <c r="E25" s="164"/>
      <c r="F25" s="199" t="str">
        <f t="shared" si="0"/>
        <v/>
      </c>
      <c r="G25" s="176"/>
      <c r="H25" s="200" t="str">
        <f t="shared" si="1"/>
        <v/>
      </c>
      <c r="I25" s="177"/>
      <c r="J25" s="201" t="str">
        <f t="shared" si="2"/>
        <v/>
      </c>
      <c r="K25" s="136"/>
      <c r="L25" s="200" t="str">
        <f t="shared" si="3"/>
        <v/>
      </c>
      <c r="M25" s="201" t="str">
        <f>IF($M$9="*",IF(#REF!&gt;0,"*",""),"")</f>
        <v/>
      </c>
      <c r="N25" s="136"/>
      <c r="O25" s="200" t="str">
        <f t="shared" si="4"/>
        <v/>
      </c>
      <c r="P25" s="140"/>
      <c r="Q25" s="201" t="str">
        <f t="shared" si="5"/>
        <v/>
      </c>
      <c r="R25" s="129"/>
      <c r="S25" s="202" t="str">
        <f t="shared" si="6"/>
        <v/>
      </c>
      <c r="T25" s="140"/>
      <c r="U25" s="201" t="str">
        <f t="shared" si="7"/>
        <v/>
      </c>
      <c r="V25" s="147"/>
    </row>
    <row r="26" spans="1:22" ht="15.6" hidden="1">
      <c r="A26" s="161"/>
      <c r="B26" s="173" t="s">
        <v>1658</v>
      </c>
      <c r="C26" s="174"/>
      <c r="D26" s="175"/>
      <c r="E26" s="164"/>
      <c r="F26" s="199" t="str">
        <f t="shared" si="0"/>
        <v/>
      </c>
      <c r="G26" s="176"/>
      <c r="H26" s="200" t="str">
        <f t="shared" si="1"/>
        <v/>
      </c>
      <c r="I26" s="177"/>
      <c r="J26" s="201" t="str">
        <f t="shared" si="2"/>
        <v/>
      </c>
      <c r="K26" s="136"/>
      <c r="L26" s="200" t="str">
        <f t="shared" si="3"/>
        <v/>
      </c>
      <c r="M26" s="201" t="str">
        <f>IF($M$9="*",IF(#REF!&gt;0,"*",""),"")</f>
        <v/>
      </c>
      <c r="N26" s="136"/>
      <c r="O26" s="200" t="str">
        <f t="shared" si="4"/>
        <v/>
      </c>
      <c r="P26" s="140"/>
      <c r="Q26" s="201" t="str">
        <f t="shared" si="5"/>
        <v/>
      </c>
      <c r="R26" s="129"/>
      <c r="S26" s="202" t="str">
        <f t="shared" si="6"/>
        <v/>
      </c>
      <c r="T26" s="140"/>
      <c r="U26" s="201" t="str">
        <f t="shared" si="7"/>
        <v/>
      </c>
      <c r="V26" s="147"/>
    </row>
    <row r="27" spans="1:22" ht="15.6" hidden="1">
      <c r="A27" s="161"/>
      <c r="B27" s="173" t="s">
        <v>1659</v>
      </c>
      <c r="C27" s="174"/>
      <c r="D27" s="175"/>
      <c r="E27" s="164"/>
      <c r="F27" s="199" t="str">
        <f t="shared" si="0"/>
        <v/>
      </c>
      <c r="G27" s="176"/>
      <c r="H27" s="200" t="str">
        <f t="shared" si="1"/>
        <v/>
      </c>
      <c r="I27" s="177"/>
      <c r="J27" s="201" t="str">
        <f t="shared" si="2"/>
        <v/>
      </c>
      <c r="K27" s="136"/>
      <c r="L27" s="200" t="str">
        <f t="shared" si="3"/>
        <v/>
      </c>
      <c r="M27" s="201" t="str">
        <f>IF($M$9="*",IF(#REF!&gt;0,"*",""),"")</f>
        <v/>
      </c>
      <c r="N27" s="136"/>
      <c r="O27" s="200" t="str">
        <f t="shared" si="4"/>
        <v/>
      </c>
      <c r="P27" s="140"/>
      <c r="Q27" s="201" t="str">
        <f t="shared" si="5"/>
        <v/>
      </c>
      <c r="R27" s="129"/>
      <c r="S27" s="202" t="str">
        <f t="shared" si="6"/>
        <v/>
      </c>
      <c r="T27" s="140"/>
      <c r="U27" s="201" t="str">
        <f t="shared" si="7"/>
        <v/>
      </c>
      <c r="V27" s="147"/>
    </row>
    <row r="28" spans="1:22" ht="15.6" hidden="1">
      <c r="A28" s="161"/>
      <c r="B28" s="173" t="s">
        <v>1660</v>
      </c>
      <c r="C28" s="174"/>
      <c r="D28" s="175"/>
      <c r="E28" s="164"/>
      <c r="F28" s="199" t="str">
        <f t="shared" si="0"/>
        <v/>
      </c>
      <c r="G28" s="176"/>
      <c r="H28" s="200" t="str">
        <f t="shared" si="1"/>
        <v/>
      </c>
      <c r="I28" s="177"/>
      <c r="J28" s="201" t="str">
        <f t="shared" si="2"/>
        <v/>
      </c>
      <c r="K28" s="136"/>
      <c r="L28" s="200" t="str">
        <f t="shared" si="3"/>
        <v/>
      </c>
      <c r="M28" s="201" t="str">
        <f>IF($M$9="*",IF(#REF!&gt;0,"*",""),"")</f>
        <v/>
      </c>
      <c r="N28" s="136"/>
      <c r="O28" s="200" t="str">
        <f t="shared" si="4"/>
        <v/>
      </c>
      <c r="P28" s="140"/>
      <c r="Q28" s="201" t="str">
        <f t="shared" si="5"/>
        <v/>
      </c>
      <c r="R28" s="129"/>
      <c r="S28" s="202" t="str">
        <f t="shared" si="6"/>
        <v/>
      </c>
      <c r="T28" s="140"/>
      <c r="U28" s="201" t="str">
        <f t="shared" si="7"/>
        <v/>
      </c>
      <c r="V28" s="147"/>
    </row>
    <row r="29" spans="1:22" ht="15.6" hidden="1">
      <c r="A29" s="161"/>
      <c r="B29" s="173" t="s">
        <v>1661</v>
      </c>
      <c r="C29" s="174"/>
      <c r="D29" s="175"/>
      <c r="E29" s="164"/>
      <c r="F29" s="199" t="str">
        <f t="shared" si="0"/>
        <v/>
      </c>
      <c r="G29" s="176"/>
      <c r="H29" s="200" t="str">
        <f t="shared" si="1"/>
        <v/>
      </c>
      <c r="I29" s="177"/>
      <c r="J29" s="201" t="str">
        <f t="shared" si="2"/>
        <v/>
      </c>
      <c r="K29" s="136"/>
      <c r="L29" s="200" t="str">
        <f t="shared" si="3"/>
        <v/>
      </c>
      <c r="M29" s="201" t="str">
        <f>IF($M$9="*",IF(#REF!&gt;0,"*",""),"")</f>
        <v/>
      </c>
      <c r="N29" s="136"/>
      <c r="O29" s="200" t="str">
        <f t="shared" si="4"/>
        <v/>
      </c>
      <c r="P29" s="140"/>
      <c r="Q29" s="201" t="str">
        <f t="shared" si="5"/>
        <v/>
      </c>
      <c r="R29" s="129"/>
      <c r="S29" s="202" t="str">
        <f t="shared" si="6"/>
        <v/>
      </c>
      <c r="T29" s="140"/>
      <c r="U29" s="201" t="str">
        <f t="shared" si="7"/>
        <v/>
      </c>
      <c r="V29" s="147"/>
    </row>
    <row r="30" spans="1:22" ht="15.6" hidden="1">
      <c r="A30" s="161"/>
      <c r="B30" s="173" t="s">
        <v>1662</v>
      </c>
      <c r="C30" s="174"/>
      <c r="D30" s="175"/>
      <c r="E30" s="164"/>
      <c r="F30" s="199" t="str">
        <f t="shared" si="0"/>
        <v/>
      </c>
      <c r="G30" s="176"/>
      <c r="H30" s="200" t="str">
        <f t="shared" si="1"/>
        <v/>
      </c>
      <c r="I30" s="177"/>
      <c r="J30" s="201" t="str">
        <f t="shared" si="2"/>
        <v/>
      </c>
      <c r="K30" s="136"/>
      <c r="L30" s="200" t="str">
        <f t="shared" si="3"/>
        <v/>
      </c>
      <c r="M30" s="201" t="str">
        <f>IF($M$9="*",IF(#REF!&gt;0,"*",""),"")</f>
        <v/>
      </c>
      <c r="N30" s="136"/>
      <c r="O30" s="200" t="str">
        <f t="shared" si="4"/>
        <v/>
      </c>
      <c r="P30" s="140"/>
      <c r="Q30" s="201" t="str">
        <f t="shared" si="5"/>
        <v/>
      </c>
      <c r="R30" s="129"/>
      <c r="S30" s="202" t="str">
        <f t="shared" si="6"/>
        <v/>
      </c>
      <c r="T30" s="140"/>
      <c r="U30" s="201" t="str">
        <f t="shared" si="7"/>
        <v/>
      </c>
      <c r="V30" s="147"/>
    </row>
    <row r="31" spans="1:22" ht="15.6" hidden="1">
      <c r="A31" s="161"/>
      <c r="B31" s="173" t="s">
        <v>1663</v>
      </c>
      <c r="C31" s="174"/>
      <c r="D31" s="175"/>
      <c r="E31" s="164"/>
      <c r="F31" s="199" t="str">
        <f t="shared" ref="F31:F62" si="8">IF($F$9="*",IF(E31&gt;0,"*",""),"")</f>
        <v/>
      </c>
      <c r="G31" s="176"/>
      <c r="H31" s="200" t="str">
        <f t="shared" ref="H31:H62" si="9">IF($H$9="*",IF(G31&gt;0,"*",""),"")</f>
        <v/>
      </c>
      <c r="I31" s="177"/>
      <c r="J31" s="201" t="str">
        <f t="shared" ref="J31:J62" si="10">IF($J$9="*",IF(I31&gt;0,"*",""),"")</f>
        <v/>
      </c>
      <c r="K31" s="136"/>
      <c r="L31" s="200" t="str">
        <f t="shared" ref="L31:L62" si="11">IF($L$9="*",IF(K31&gt;0,"*",""),"")</f>
        <v/>
      </c>
      <c r="M31" s="201" t="str">
        <f>IF($M$9="*",IF(#REF!&gt;0,"*",""),"")</f>
        <v/>
      </c>
      <c r="N31" s="136"/>
      <c r="O31" s="200" t="str">
        <f t="shared" ref="O31:O62" si="12">IF($O$9="*",IF(N31&gt;0,"*",""),"")</f>
        <v/>
      </c>
      <c r="P31" s="140"/>
      <c r="Q31" s="201" t="str">
        <f t="shared" ref="Q31:Q62" si="13">IF($Q$9="*",IF(P31&gt;0,"*",""),"")</f>
        <v/>
      </c>
      <c r="R31" s="129"/>
      <c r="S31" s="202" t="str">
        <f t="shared" ref="S31:S62" si="14">IF($S$9="*",IF(R31&gt;0,"*",""),"")</f>
        <v/>
      </c>
      <c r="T31" s="140"/>
      <c r="U31" s="201" t="str">
        <f t="shared" ref="U31:U62" si="15">IF($U$9="*",IF(T31&gt;0,"*",""),"")</f>
        <v/>
      </c>
      <c r="V31" s="147"/>
    </row>
    <row r="32" spans="1:22" ht="15.6" hidden="1">
      <c r="A32" s="161"/>
      <c r="B32" s="173" t="s">
        <v>1664</v>
      </c>
      <c r="C32" s="174"/>
      <c r="D32" s="175"/>
      <c r="E32" s="164"/>
      <c r="F32" s="199" t="str">
        <f t="shared" si="8"/>
        <v/>
      </c>
      <c r="G32" s="176"/>
      <c r="H32" s="200" t="str">
        <f t="shared" si="9"/>
        <v/>
      </c>
      <c r="I32" s="177"/>
      <c r="J32" s="201" t="str">
        <f t="shared" si="10"/>
        <v/>
      </c>
      <c r="K32" s="136"/>
      <c r="L32" s="200" t="str">
        <f t="shared" si="11"/>
        <v/>
      </c>
      <c r="M32" s="201" t="str">
        <f>IF($M$9="*",IF(#REF!&gt;0,"*",""),"")</f>
        <v/>
      </c>
      <c r="N32" s="136"/>
      <c r="O32" s="200" t="str">
        <f t="shared" si="12"/>
        <v/>
      </c>
      <c r="P32" s="140"/>
      <c r="Q32" s="201" t="str">
        <f t="shared" si="13"/>
        <v/>
      </c>
      <c r="R32" s="129"/>
      <c r="S32" s="202" t="str">
        <f t="shared" si="14"/>
        <v/>
      </c>
      <c r="T32" s="140"/>
      <c r="U32" s="201" t="str">
        <f t="shared" si="15"/>
        <v/>
      </c>
      <c r="V32" s="147"/>
    </row>
    <row r="33" spans="1:22" ht="15.6" hidden="1">
      <c r="A33" s="161"/>
      <c r="B33" s="173" t="s">
        <v>1665</v>
      </c>
      <c r="C33" s="174"/>
      <c r="D33" s="175"/>
      <c r="E33" s="164"/>
      <c r="F33" s="199" t="str">
        <f t="shared" si="8"/>
        <v/>
      </c>
      <c r="G33" s="176"/>
      <c r="H33" s="200" t="str">
        <f t="shared" si="9"/>
        <v/>
      </c>
      <c r="I33" s="177"/>
      <c r="J33" s="201" t="str">
        <f t="shared" si="10"/>
        <v/>
      </c>
      <c r="K33" s="136"/>
      <c r="L33" s="200" t="str">
        <f t="shared" si="11"/>
        <v/>
      </c>
      <c r="M33" s="201" t="str">
        <f>IF($M$9="*",IF(#REF!&gt;0,"*",""),"")</f>
        <v/>
      </c>
      <c r="N33" s="136"/>
      <c r="O33" s="200" t="str">
        <f t="shared" si="12"/>
        <v/>
      </c>
      <c r="P33" s="140"/>
      <c r="Q33" s="201" t="str">
        <f t="shared" si="13"/>
        <v/>
      </c>
      <c r="R33" s="129"/>
      <c r="S33" s="202" t="str">
        <f t="shared" si="14"/>
        <v/>
      </c>
      <c r="T33" s="140"/>
      <c r="U33" s="201" t="str">
        <f t="shared" si="15"/>
        <v/>
      </c>
      <c r="V33" s="147"/>
    </row>
    <row r="34" spans="1:22" ht="15.6" hidden="1">
      <c r="A34" s="161"/>
      <c r="B34" s="173" t="s">
        <v>1666</v>
      </c>
      <c r="C34" s="174"/>
      <c r="D34" s="175"/>
      <c r="E34" s="164"/>
      <c r="F34" s="199" t="str">
        <f t="shared" si="8"/>
        <v/>
      </c>
      <c r="G34" s="176"/>
      <c r="H34" s="200" t="str">
        <f t="shared" si="9"/>
        <v/>
      </c>
      <c r="I34" s="177"/>
      <c r="J34" s="201" t="str">
        <f t="shared" si="10"/>
        <v/>
      </c>
      <c r="K34" s="136"/>
      <c r="L34" s="200" t="str">
        <f t="shared" si="11"/>
        <v/>
      </c>
      <c r="M34" s="201" t="str">
        <f>IF($M$9="*",IF(#REF!&gt;0,"*",""),"")</f>
        <v/>
      </c>
      <c r="N34" s="136"/>
      <c r="O34" s="200" t="str">
        <f t="shared" si="12"/>
        <v/>
      </c>
      <c r="P34" s="140"/>
      <c r="Q34" s="201" t="str">
        <f t="shared" si="13"/>
        <v/>
      </c>
      <c r="R34" s="129"/>
      <c r="S34" s="202" t="str">
        <f t="shared" si="14"/>
        <v/>
      </c>
      <c r="T34" s="140"/>
      <c r="U34" s="201" t="str">
        <f t="shared" si="15"/>
        <v/>
      </c>
      <c r="V34" s="147"/>
    </row>
    <row r="35" spans="1:22" ht="15.6" hidden="1">
      <c r="A35" s="161"/>
      <c r="B35" s="173" t="s">
        <v>1667</v>
      </c>
      <c r="C35" s="174"/>
      <c r="D35" s="175"/>
      <c r="E35" s="164"/>
      <c r="F35" s="199" t="str">
        <f t="shared" si="8"/>
        <v/>
      </c>
      <c r="G35" s="176"/>
      <c r="H35" s="200" t="str">
        <f t="shared" si="9"/>
        <v/>
      </c>
      <c r="I35" s="177"/>
      <c r="J35" s="201" t="str">
        <f t="shared" si="10"/>
        <v/>
      </c>
      <c r="K35" s="136"/>
      <c r="L35" s="200" t="str">
        <f t="shared" si="11"/>
        <v/>
      </c>
      <c r="M35" s="201" t="str">
        <f>IF($M$9="*",IF(#REF!&gt;0,"*",""),"")</f>
        <v/>
      </c>
      <c r="N35" s="136"/>
      <c r="O35" s="200" t="str">
        <f t="shared" si="12"/>
        <v/>
      </c>
      <c r="P35" s="140"/>
      <c r="Q35" s="201" t="str">
        <f t="shared" si="13"/>
        <v/>
      </c>
      <c r="R35" s="129"/>
      <c r="S35" s="202" t="str">
        <f t="shared" si="14"/>
        <v/>
      </c>
      <c r="T35" s="140"/>
      <c r="U35" s="201" t="str">
        <f t="shared" si="15"/>
        <v/>
      </c>
      <c r="V35" s="147"/>
    </row>
    <row r="36" spans="1:22" ht="15.6" hidden="1">
      <c r="A36" s="161"/>
      <c r="B36" s="173" t="s">
        <v>1668</v>
      </c>
      <c r="C36" s="174"/>
      <c r="D36" s="175"/>
      <c r="E36" s="164"/>
      <c r="F36" s="199" t="str">
        <f t="shared" si="8"/>
        <v/>
      </c>
      <c r="G36" s="176"/>
      <c r="H36" s="200" t="str">
        <f t="shared" si="9"/>
        <v/>
      </c>
      <c r="I36" s="177"/>
      <c r="J36" s="201" t="str">
        <f t="shared" si="10"/>
        <v/>
      </c>
      <c r="K36" s="136"/>
      <c r="L36" s="200" t="str">
        <f t="shared" si="11"/>
        <v/>
      </c>
      <c r="M36" s="201" t="str">
        <f>IF($M$9="*",IF(#REF!&gt;0,"*",""),"")</f>
        <v/>
      </c>
      <c r="N36" s="136"/>
      <c r="O36" s="200" t="str">
        <f t="shared" si="12"/>
        <v/>
      </c>
      <c r="P36" s="140"/>
      <c r="Q36" s="201" t="str">
        <f t="shared" si="13"/>
        <v/>
      </c>
      <c r="R36" s="129"/>
      <c r="S36" s="202" t="str">
        <f t="shared" si="14"/>
        <v/>
      </c>
      <c r="T36" s="140"/>
      <c r="U36" s="201" t="str">
        <f t="shared" si="15"/>
        <v/>
      </c>
      <c r="V36" s="147"/>
    </row>
    <row r="37" spans="1:22" ht="15.6" hidden="1">
      <c r="A37" s="161"/>
      <c r="B37" s="173" t="s">
        <v>1669</v>
      </c>
      <c r="C37" s="174"/>
      <c r="D37" s="175"/>
      <c r="E37" s="164"/>
      <c r="F37" s="199" t="str">
        <f t="shared" si="8"/>
        <v/>
      </c>
      <c r="G37" s="176"/>
      <c r="H37" s="200" t="str">
        <f t="shared" si="9"/>
        <v/>
      </c>
      <c r="I37" s="177"/>
      <c r="J37" s="201" t="str">
        <f t="shared" si="10"/>
        <v/>
      </c>
      <c r="K37" s="136"/>
      <c r="L37" s="200" t="str">
        <f t="shared" si="11"/>
        <v/>
      </c>
      <c r="M37" s="201" t="str">
        <f>IF($M$9="*",IF(#REF!&gt;0,"*",""),"")</f>
        <v/>
      </c>
      <c r="N37" s="136"/>
      <c r="O37" s="200" t="str">
        <f t="shared" si="12"/>
        <v/>
      </c>
      <c r="P37" s="140"/>
      <c r="Q37" s="201" t="str">
        <f t="shared" si="13"/>
        <v/>
      </c>
      <c r="R37" s="129"/>
      <c r="S37" s="202" t="str">
        <f t="shared" si="14"/>
        <v/>
      </c>
      <c r="T37" s="140"/>
      <c r="U37" s="201" t="str">
        <f t="shared" si="15"/>
        <v/>
      </c>
      <c r="V37" s="147"/>
    </row>
    <row r="38" spans="1:22" ht="15.6" hidden="1">
      <c r="A38" s="161"/>
      <c r="B38" s="173" t="s">
        <v>1670</v>
      </c>
      <c r="C38" s="174"/>
      <c r="D38" s="175"/>
      <c r="E38" s="164"/>
      <c r="F38" s="199" t="str">
        <f t="shared" si="8"/>
        <v/>
      </c>
      <c r="G38" s="176"/>
      <c r="H38" s="200" t="str">
        <f t="shared" si="9"/>
        <v/>
      </c>
      <c r="I38" s="177"/>
      <c r="J38" s="201" t="str">
        <f t="shared" si="10"/>
        <v/>
      </c>
      <c r="K38" s="136"/>
      <c r="L38" s="200" t="str">
        <f t="shared" si="11"/>
        <v/>
      </c>
      <c r="M38" s="201" t="str">
        <f>IF($M$9="*",IF(#REF!&gt;0,"*",""),"")</f>
        <v/>
      </c>
      <c r="N38" s="136"/>
      <c r="O38" s="200" t="str">
        <f t="shared" si="12"/>
        <v/>
      </c>
      <c r="P38" s="140"/>
      <c r="Q38" s="201" t="str">
        <f t="shared" si="13"/>
        <v/>
      </c>
      <c r="R38" s="129"/>
      <c r="S38" s="202" t="str">
        <f t="shared" si="14"/>
        <v/>
      </c>
      <c r="T38" s="140"/>
      <c r="U38" s="201" t="str">
        <f t="shared" si="15"/>
        <v/>
      </c>
      <c r="V38" s="147"/>
    </row>
    <row r="39" spans="1:22" ht="15.6" hidden="1">
      <c r="A39" s="161"/>
      <c r="B39" s="173" t="s">
        <v>1671</v>
      </c>
      <c r="C39" s="174"/>
      <c r="D39" s="175"/>
      <c r="E39" s="164"/>
      <c r="F39" s="199" t="str">
        <f t="shared" si="8"/>
        <v/>
      </c>
      <c r="G39" s="176"/>
      <c r="H39" s="200" t="str">
        <f t="shared" si="9"/>
        <v/>
      </c>
      <c r="I39" s="177"/>
      <c r="J39" s="201" t="str">
        <f t="shared" si="10"/>
        <v/>
      </c>
      <c r="K39" s="136"/>
      <c r="L39" s="200" t="str">
        <f t="shared" si="11"/>
        <v/>
      </c>
      <c r="M39" s="201" t="str">
        <f>IF($M$9="*",IF(#REF!&gt;0,"*",""),"")</f>
        <v/>
      </c>
      <c r="N39" s="136"/>
      <c r="O39" s="200" t="str">
        <f t="shared" si="12"/>
        <v/>
      </c>
      <c r="P39" s="140"/>
      <c r="Q39" s="201" t="str">
        <f t="shared" si="13"/>
        <v/>
      </c>
      <c r="R39" s="129"/>
      <c r="S39" s="202" t="str">
        <f t="shared" si="14"/>
        <v/>
      </c>
      <c r="T39" s="140"/>
      <c r="U39" s="201" t="str">
        <f t="shared" si="15"/>
        <v/>
      </c>
      <c r="V39" s="147"/>
    </row>
    <row r="40" spans="1:22" ht="15.6" hidden="1">
      <c r="A40" s="161"/>
      <c r="B40" s="173" t="s">
        <v>1672</v>
      </c>
      <c r="C40" s="174"/>
      <c r="D40" s="175"/>
      <c r="E40" s="164"/>
      <c r="F40" s="199" t="str">
        <f t="shared" si="8"/>
        <v/>
      </c>
      <c r="G40" s="176"/>
      <c r="H40" s="200" t="str">
        <f t="shared" si="9"/>
        <v/>
      </c>
      <c r="I40" s="177"/>
      <c r="J40" s="201" t="str">
        <f t="shared" si="10"/>
        <v/>
      </c>
      <c r="K40" s="136"/>
      <c r="L40" s="200" t="str">
        <f t="shared" si="11"/>
        <v/>
      </c>
      <c r="M40" s="201" t="str">
        <f>IF($M$9="*",IF(#REF!&gt;0,"*",""),"")</f>
        <v/>
      </c>
      <c r="N40" s="136"/>
      <c r="O40" s="200" t="str">
        <f t="shared" si="12"/>
        <v/>
      </c>
      <c r="P40" s="140"/>
      <c r="Q40" s="201" t="str">
        <f t="shared" si="13"/>
        <v/>
      </c>
      <c r="R40" s="129"/>
      <c r="S40" s="202" t="str">
        <f t="shared" si="14"/>
        <v/>
      </c>
      <c r="T40" s="140"/>
      <c r="U40" s="201" t="str">
        <f t="shared" si="15"/>
        <v/>
      </c>
      <c r="V40" s="147"/>
    </row>
    <row r="41" spans="1:22" ht="15.6" hidden="1">
      <c r="A41" s="161"/>
      <c r="B41" s="173" t="s">
        <v>1673</v>
      </c>
      <c r="C41" s="174"/>
      <c r="D41" s="175"/>
      <c r="E41" s="164"/>
      <c r="F41" s="199" t="str">
        <f t="shared" si="8"/>
        <v/>
      </c>
      <c r="G41" s="176"/>
      <c r="H41" s="200" t="str">
        <f t="shared" si="9"/>
        <v/>
      </c>
      <c r="I41" s="177"/>
      <c r="J41" s="201" t="str">
        <f t="shared" si="10"/>
        <v/>
      </c>
      <c r="K41" s="136"/>
      <c r="L41" s="200" t="str">
        <f t="shared" si="11"/>
        <v/>
      </c>
      <c r="M41" s="201" t="str">
        <f>IF($M$9="*",IF(#REF!&gt;0,"*",""),"")</f>
        <v/>
      </c>
      <c r="N41" s="136"/>
      <c r="O41" s="200" t="str">
        <f t="shared" si="12"/>
        <v/>
      </c>
      <c r="P41" s="140"/>
      <c r="Q41" s="201" t="str">
        <f t="shared" si="13"/>
        <v/>
      </c>
      <c r="R41" s="129"/>
      <c r="S41" s="202" t="str">
        <f t="shared" si="14"/>
        <v/>
      </c>
      <c r="T41" s="140"/>
      <c r="U41" s="201" t="str">
        <f t="shared" si="15"/>
        <v/>
      </c>
      <c r="V41" s="147"/>
    </row>
    <row r="42" spans="1:22" ht="15.6" hidden="1">
      <c r="A42" s="161"/>
      <c r="B42" s="173" t="s">
        <v>1674</v>
      </c>
      <c r="C42" s="174"/>
      <c r="D42" s="175"/>
      <c r="E42" s="164"/>
      <c r="F42" s="199" t="str">
        <f t="shared" si="8"/>
        <v/>
      </c>
      <c r="G42" s="176"/>
      <c r="H42" s="200" t="str">
        <f t="shared" si="9"/>
        <v/>
      </c>
      <c r="I42" s="177"/>
      <c r="J42" s="201" t="str">
        <f t="shared" si="10"/>
        <v/>
      </c>
      <c r="K42" s="136"/>
      <c r="L42" s="200" t="str">
        <f t="shared" si="11"/>
        <v/>
      </c>
      <c r="M42" s="201" t="str">
        <f>IF($M$9="*",IF(#REF!&gt;0,"*",""),"")</f>
        <v/>
      </c>
      <c r="N42" s="136"/>
      <c r="O42" s="200" t="str">
        <f t="shared" si="12"/>
        <v/>
      </c>
      <c r="P42" s="140"/>
      <c r="Q42" s="201" t="str">
        <f t="shared" si="13"/>
        <v/>
      </c>
      <c r="R42" s="129"/>
      <c r="S42" s="202" t="str">
        <f t="shared" si="14"/>
        <v/>
      </c>
      <c r="T42" s="140"/>
      <c r="U42" s="201" t="str">
        <f t="shared" si="15"/>
        <v/>
      </c>
      <c r="V42" s="147"/>
    </row>
    <row r="43" spans="1:22" ht="15.6" hidden="1">
      <c r="A43" s="161"/>
      <c r="B43" s="173" t="s">
        <v>1675</v>
      </c>
      <c r="C43" s="174"/>
      <c r="D43" s="175"/>
      <c r="E43" s="164"/>
      <c r="F43" s="199" t="str">
        <f t="shared" si="8"/>
        <v/>
      </c>
      <c r="G43" s="176"/>
      <c r="H43" s="200" t="str">
        <f t="shared" si="9"/>
        <v/>
      </c>
      <c r="I43" s="177"/>
      <c r="J43" s="201" t="str">
        <f t="shared" si="10"/>
        <v/>
      </c>
      <c r="K43" s="136"/>
      <c r="L43" s="200" t="str">
        <f t="shared" si="11"/>
        <v/>
      </c>
      <c r="M43" s="201" t="str">
        <f>IF($M$9="*",IF(#REF!&gt;0,"*",""),"")</f>
        <v/>
      </c>
      <c r="N43" s="136"/>
      <c r="O43" s="200" t="str">
        <f t="shared" si="12"/>
        <v/>
      </c>
      <c r="P43" s="140"/>
      <c r="Q43" s="201" t="str">
        <f t="shared" si="13"/>
        <v/>
      </c>
      <c r="R43" s="129"/>
      <c r="S43" s="202" t="str">
        <f t="shared" si="14"/>
        <v/>
      </c>
      <c r="T43" s="140"/>
      <c r="U43" s="201" t="str">
        <f t="shared" si="15"/>
        <v/>
      </c>
      <c r="V43" s="147"/>
    </row>
    <row r="44" spans="1:22" ht="15.6" hidden="1">
      <c r="A44" s="161"/>
      <c r="B44" s="173" t="s">
        <v>1676</v>
      </c>
      <c r="C44" s="174"/>
      <c r="D44" s="175"/>
      <c r="E44" s="164"/>
      <c r="F44" s="199" t="str">
        <f t="shared" si="8"/>
        <v/>
      </c>
      <c r="G44" s="176"/>
      <c r="H44" s="200" t="str">
        <f t="shared" si="9"/>
        <v/>
      </c>
      <c r="I44" s="177"/>
      <c r="J44" s="201" t="str">
        <f t="shared" si="10"/>
        <v/>
      </c>
      <c r="K44" s="136"/>
      <c r="L44" s="200" t="str">
        <f t="shared" si="11"/>
        <v/>
      </c>
      <c r="M44" s="201" t="str">
        <f>IF($M$9="*",IF(#REF!&gt;0,"*",""),"")</f>
        <v/>
      </c>
      <c r="N44" s="136"/>
      <c r="O44" s="200" t="str">
        <f t="shared" si="12"/>
        <v/>
      </c>
      <c r="P44" s="140"/>
      <c r="Q44" s="201" t="str">
        <f t="shared" si="13"/>
        <v/>
      </c>
      <c r="R44" s="129"/>
      <c r="S44" s="202" t="str">
        <f t="shared" si="14"/>
        <v/>
      </c>
      <c r="T44" s="140"/>
      <c r="U44" s="201" t="str">
        <f t="shared" si="15"/>
        <v/>
      </c>
      <c r="V44" s="147"/>
    </row>
    <row r="45" spans="1:22" ht="15.6" hidden="1">
      <c r="A45" s="161"/>
      <c r="B45" s="173" t="s">
        <v>1677</v>
      </c>
      <c r="C45" s="174"/>
      <c r="D45" s="175"/>
      <c r="E45" s="164"/>
      <c r="F45" s="199" t="str">
        <f t="shared" si="8"/>
        <v/>
      </c>
      <c r="G45" s="176"/>
      <c r="H45" s="200" t="str">
        <f t="shared" si="9"/>
        <v/>
      </c>
      <c r="I45" s="177"/>
      <c r="J45" s="201" t="str">
        <f t="shared" si="10"/>
        <v/>
      </c>
      <c r="K45" s="136"/>
      <c r="L45" s="200" t="str">
        <f t="shared" si="11"/>
        <v/>
      </c>
      <c r="M45" s="201" t="str">
        <f>IF($M$9="*",IF(#REF!&gt;0,"*",""),"")</f>
        <v/>
      </c>
      <c r="N45" s="136"/>
      <c r="O45" s="200" t="str">
        <f t="shared" si="12"/>
        <v/>
      </c>
      <c r="P45" s="140"/>
      <c r="Q45" s="201" t="str">
        <f t="shared" si="13"/>
        <v/>
      </c>
      <c r="R45" s="129"/>
      <c r="S45" s="202" t="str">
        <f t="shared" si="14"/>
        <v/>
      </c>
      <c r="T45" s="140"/>
      <c r="U45" s="201" t="str">
        <f t="shared" si="15"/>
        <v/>
      </c>
      <c r="V45" s="147"/>
    </row>
    <row r="46" spans="1:22" ht="15.6" hidden="1">
      <c r="A46" s="161"/>
      <c r="B46" s="173" t="s">
        <v>1678</v>
      </c>
      <c r="C46" s="174"/>
      <c r="D46" s="175"/>
      <c r="E46" s="164"/>
      <c r="F46" s="199" t="str">
        <f t="shared" si="8"/>
        <v/>
      </c>
      <c r="G46" s="176"/>
      <c r="H46" s="200" t="str">
        <f t="shared" si="9"/>
        <v/>
      </c>
      <c r="I46" s="177"/>
      <c r="J46" s="201" t="str">
        <f t="shared" si="10"/>
        <v/>
      </c>
      <c r="K46" s="136"/>
      <c r="L46" s="200" t="str">
        <f t="shared" si="11"/>
        <v/>
      </c>
      <c r="M46" s="201" t="str">
        <f>IF($M$9="*",IF(#REF!&gt;0,"*",""),"")</f>
        <v/>
      </c>
      <c r="N46" s="136"/>
      <c r="O46" s="200" t="str">
        <f t="shared" si="12"/>
        <v/>
      </c>
      <c r="P46" s="140"/>
      <c r="Q46" s="201" t="str">
        <f t="shared" si="13"/>
        <v/>
      </c>
      <c r="R46" s="129"/>
      <c r="S46" s="202" t="str">
        <f t="shared" si="14"/>
        <v/>
      </c>
      <c r="T46" s="140"/>
      <c r="U46" s="201" t="str">
        <f t="shared" si="15"/>
        <v/>
      </c>
      <c r="V46" s="147"/>
    </row>
    <row r="47" spans="1:22" ht="15.6" hidden="1">
      <c r="A47" s="161"/>
      <c r="B47" s="173" t="s">
        <v>1679</v>
      </c>
      <c r="C47" s="174"/>
      <c r="D47" s="175"/>
      <c r="E47" s="164"/>
      <c r="F47" s="199" t="str">
        <f t="shared" si="8"/>
        <v/>
      </c>
      <c r="G47" s="176"/>
      <c r="H47" s="200" t="str">
        <f t="shared" si="9"/>
        <v/>
      </c>
      <c r="I47" s="177"/>
      <c r="J47" s="201" t="str">
        <f t="shared" si="10"/>
        <v/>
      </c>
      <c r="K47" s="136"/>
      <c r="L47" s="200" t="str">
        <f t="shared" si="11"/>
        <v/>
      </c>
      <c r="M47" s="201" t="str">
        <f>IF($M$9="*",IF(#REF!&gt;0,"*",""),"")</f>
        <v/>
      </c>
      <c r="N47" s="136"/>
      <c r="O47" s="200" t="str">
        <f t="shared" si="12"/>
        <v/>
      </c>
      <c r="P47" s="140"/>
      <c r="Q47" s="201" t="str">
        <f t="shared" si="13"/>
        <v/>
      </c>
      <c r="R47" s="129"/>
      <c r="S47" s="202" t="str">
        <f t="shared" si="14"/>
        <v/>
      </c>
      <c r="T47" s="140"/>
      <c r="U47" s="201" t="str">
        <f t="shared" si="15"/>
        <v/>
      </c>
      <c r="V47" s="147"/>
    </row>
    <row r="48" spans="1:22" ht="15.6" hidden="1">
      <c r="A48" s="161"/>
      <c r="B48" s="173" t="s">
        <v>1680</v>
      </c>
      <c r="C48" s="174"/>
      <c r="D48" s="175"/>
      <c r="E48" s="164"/>
      <c r="F48" s="199" t="str">
        <f t="shared" si="8"/>
        <v/>
      </c>
      <c r="G48" s="176"/>
      <c r="H48" s="200" t="str">
        <f t="shared" si="9"/>
        <v/>
      </c>
      <c r="I48" s="177"/>
      <c r="J48" s="201" t="str">
        <f t="shared" si="10"/>
        <v/>
      </c>
      <c r="K48" s="136"/>
      <c r="L48" s="200" t="str">
        <f t="shared" si="11"/>
        <v/>
      </c>
      <c r="M48" s="201" t="str">
        <f>IF($M$9="*",IF(#REF!&gt;0,"*",""),"")</f>
        <v/>
      </c>
      <c r="N48" s="136"/>
      <c r="O48" s="200" t="str">
        <f t="shared" si="12"/>
        <v/>
      </c>
      <c r="P48" s="140"/>
      <c r="Q48" s="201" t="str">
        <f t="shared" si="13"/>
        <v/>
      </c>
      <c r="R48" s="129"/>
      <c r="S48" s="202" t="str">
        <f t="shared" si="14"/>
        <v/>
      </c>
      <c r="T48" s="140"/>
      <c r="U48" s="201" t="str">
        <f t="shared" si="15"/>
        <v/>
      </c>
      <c r="V48" s="147"/>
    </row>
    <row r="49" spans="1:22" ht="15.6" hidden="1">
      <c r="A49" s="161"/>
      <c r="B49" s="173" t="s">
        <v>1681</v>
      </c>
      <c r="C49" s="174"/>
      <c r="D49" s="175"/>
      <c r="E49" s="164"/>
      <c r="F49" s="199" t="str">
        <f t="shared" si="8"/>
        <v/>
      </c>
      <c r="G49" s="176"/>
      <c r="H49" s="200" t="str">
        <f t="shared" si="9"/>
        <v/>
      </c>
      <c r="I49" s="177"/>
      <c r="J49" s="201" t="str">
        <f t="shared" si="10"/>
        <v/>
      </c>
      <c r="K49" s="136"/>
      <c r="L49" s="200" t="str">
        <f t="shared" si="11"/>
        <v/>
      </c>
      <c r="M49" s="201" t="str">
        <f>IF($M$9="*",IF(#REF!&gt;0,"*",""),"")</f>
        <v/>
      </c>
      <c r="N49" s="136"/>
      <c r="O49" s="200" t="str">
        <f t="shared" si="12"/>
        <v/>
      </c>
      <c r="P49" s="140"/>
      <c r="Q49" s="201" t="str">
        <f t="shared" si="13"/>
        <v/>
      </c>
      <c r="R49" s="129"/>
      <c r="S49" s="202" t="str">
        <f t="shared" si="14"/>
        <v/>
      </c>
      <c r="T49" s="140"/>
      <c r="U49" s="201" t="str">
        <f t="shared" si="15"/>
        <v/>
      </c>
      <c r="V49" s="147"/>
    </row>
    <row r="50" spans="1:22" ht="15.6" hidden="1">
      <c r="A50" s="161"/>
      <c r="B50" s="173" t="s">
        <v>1682</v>
      </c>
      <c r="C50" s="174"/>
      <c r="D50" s="175"/>
      <c r="E50" s="164"/>
      <c r="F50" s="199" t="str">
        <f t="shared" si="8"/>
        <v/>
      </c>
      <c r="G50" s="176"/>
      <c r="H50" s="200" t="str">
        <f t="shared" si="9"/>
        <v/>
      </c>
      <c r="I50" s="177"/>
      <c r="J50" s="201" t="str">
        <f t="shared" si="10"/>
        <v/>
      </c>
      <c r="K50" s="136"/>
      <c r="L50" s="200" t="str">
        <f t="shared" si="11"/>
        <v/>
      </c>
      <c r="M50" s="201" t="str">
        <f>IF($M$9="*",IF(#REF!&gt;0,"*",""),"")</f>
        <v/>
      </c>
      <c r="N50" s="136"/>
      <c r="O50" s="200" t="str">
        <f t="shared" si="12"/>
        <v/>
      </c>
      <c r="P50" s="140"/>
      <c r="Q50" s="201" t="str">
        <f t="shared" si="13"/>
        <v/>
      </c>
      <c r="R50" s="129"/>
      <c r="S50" s="202" t="str">
        <f t="shared" si="14"/>
        <v/>
      </c>
      <c r="T50" s="140"/>
      <c r="U50" s="201" t="str">
        <f t="shared" si="15"/>
        <v/>
      </c>
      <c r="V50" s="147"/>
    </row>
    <row r="51" spans="1:22" ht="15.6" hidden="1">
      <c r="A51" s="161"/>
      <c r="B51" s="173" t="s">
        <v>1683</v>
      </c>
      <c r="C51" s="174"/>
      <c r="D51" s="175"/>
      <c r="E51" s="164"/>
      <c r="F51" s="199" t="str">
        <f t="shared" si="8"/>
        <v/>
      </c>
      <c r="G51" s="176"/>
      <c r="H51" s="200" t="str">
        <f t="shared" si="9"/>
        <v/>
      </c>
      <c r="I51" s="177"/>
      <c r="J51" s="201" t="str">
        <f t="shared" si="10"/>
        <v/>
      </c>
      <c r="K51" s="136"/>
      <c r="L51" s="200" t="str">
        <f t="shared" si="11"/>
        <v/>
      </c>
      <c r="M51" s="201" t="str">
        <f>IF($M$9="*",IF(#REF!&gt;0,"*",""),"")</f>
        <v/>
      </c>
      <c r="N51" s="136"/>
      <c r="O51" s="200" t="str">
        <f t="shared" si="12"/>
        <v/>
      </c>
      <c r="P51" s="140"/>
      <c r="Q51" s="201" t="str">
        <f t="shared" si="13"/>
        <v/>
      </c>
      <c r="R51" s="129"/>
      <c r="S51" s="202" t="str">
        <f t="shared" si="14"/>
        <v/>
      </c>
      <c r="T51" s="140"/>
      <c r="U51" s="201" t="str">
        <f t="shared" si="15"/>
        <v/>
      </c>
      <c r="V51" s="147"/>
    </row>
    <row r="52" spans="1:22" ht="15.6" hidden="1">
      <c r="A52" s="161"/>
      <c r="B52" s="173" t="s">
        <v>1684</v>
      </c>
      <c r="C52" s="174"/>
      <c r="D52" s="175"/>
      <c r="E52" s="164"/>
      <c r="F52" s="199" t="str">
        <f t="shared" si="8"/>
        <v/>
      </c>
      <c r="G52" s="176"/>
      <c r="H52" s="200" t="str">
        <f t="shared" si="9"/>
        <v/>
      </c>
      <c r="I52" s="177"/>
      <c r="J52" s="201" t="str">
        <f t="shared" si="10"/>
        <v/>
      </c>
      <c r="K52" s="136"/>
      <c r="L52" s="200" t="str">
        <f t="shared" si="11"/>
        <v/>
      </c>
      <c r="M52" s="201" t="str">
        <f>IF($M$9="*",IF(#REF!&gt;0,"*",""),"")</f>
        <v/>
      </c>
      <c r="N52" s="136"/>
      <c r="O52" s="200" t="str">
        <f t="shared" si="12"/>
        <v/>
      </c>
      <c r="P52" s="140"/>
      <c r="Q52" s="201" t="str">
        <f t="shared" si="13"/>
        <v/>
      </c>
      <c r="R52" s="129"/>
      <c r="S52" s="202" t="str">
        <f t="shared" si="14"/>
        <v/>
      </c>
      <c r="T52" s="140"/>
      <c r="U52" s="201" t="str">
        <f t="shared" si="15"/>
        <v/>
      </c>
      <c r="V52" s="147"/>
    </row>
    <row r="53" spans="1:22" ht="15.6" hidden="1">
      <c r="A53" s="161"/>
      <c r="B53" s="173" t="s">
        <v>1685</v>
      </c>
      <c r="C53" s="174"/>
      <c r="D53" s="175"/>
      <c r="E53" s="164"/>
      <c r="F53" s="199" t="str">
        <f t="shared" si="8"/>
        <v/>
      </c>
      <c r="G53" s="176"/>
      <c r="H53" s="200" t="str">
        <f t="shared" si="9"/>
        <v/>
      </c>
      <c r="I53" s="177"/>
      <c r="J53" s="201" t="str">
        <f t="shared" si="10"/>
        <v/>
      </c>
      <c r="K53" s="136"/>
      <c r="L53" s="200" t="str">
        <f t="shared" si="11"/>
        <v/>
      </c>
      <c r="M53" s="201" t="str">
        <f>IF($M$9="*",IF(#REF!&gt;0,"*",""),"")</f>
        <v/>
      </c>
      <c r="N53" s="136"/>
      <c r="O53" s="200" t="str">
        <f t="shared" si="12"/>
        <v/>
      </c>
      <c r="P53" s="140"/>
      <c r="Q53" s="201" t="str">
        <f t="shared" si="13"/>
        <v/>
      </c>
      <c r="R53" s="129"/>
      <c r="S53" s="202" t="str">
        <f t="shared" si="14"/>
        <v/>
      </c>
      <c r="T53" s="140"/>
      <c r="U53" s="201" t="str">
        <f t="shared" si="15"/>
        <v/>
      </c>
      <c r="V53" s="147"/>
    </row>
    <row r="54" spans="1:22" ht="15.6" hidden="1">
      <c r="A54" s="161"/>
      <c r="B54" s="173" t="s">
        <v>1686</v>
      </c>
      <c r="C54" s="174"/>
      <c r="D54" s="175"/>
      <c r="E54" s="164"/>
      <c r="F54" s="199" t="str">
        <f t="shared" si="8"/>
        <v/>
      </c>
      <c r="G54" s="176"/>
      <c r="H54" s="200" t="str">
        <f t="shared" si="9"/>
        <v/>
      </c>
      <c r="I54" s="177"/>
      <c r="J54" s="201" t="str">
        <f t="shared" si="10"/>
        <v/>
      </c>
      <c r="K54" s="136"/>
      <c r="L54" s="200" t="str">
        <f t="shared" si="11"/>
        <v/>
      </c>
      <c r="M54" s="201" t="str">
        <f>IF($M$9="*",IF(#REF!&gt;0,"*",""),"")</f>
        <v/>
      </c>
      <c r="N54" s="136"/>
      <c r="O54" s="200" t="str">
        <f t="shared" si="12"/>
        <v/>
      </c>
      <c r="P54" s="140"/>
      <c r="Q54" s="201" t="str">
        <f t="shared" si="13"/>
        <v/>
      </c>
      <c r="R54" s="129"/>
      <c r="S54" s="202" t="str">
        <f t="shared" si="14"/>
        <v/>
      </c>
      <c r="T54" s="140"/>
      <c r="U54" s="201" t="str">
        <f t="shared" si="15"/>
        <v/>
      </c>
      <c r="V54" s="147"/>
    </row>
    <row r="55" spans="1:22" ht="15.6" hidden="1">
      <c r="A55" s="161"/>
      <c r="B55" s="173" t="s">
        <v>1687</v>
      </c>
      <c r="C55" s="174"/>
      <c r="D55" s="175"/>
      <c r="E55" s="164"/>
      <c r="F55" s="199" t="str">
        <f t="shared" si="8"/>
        <v/>
      </c>
      <c r="G55" s="176"/>
      <c r="H55" s="200" t="str">
        <f t="shared" si="9"/>
        <v/>
      </c>
      <c r="I55" s="177"/>
      <c r="J55" s="201" t="str">
        <f t="shared" si="10"/>
        <v/>
      </c>
      <c r="K55" s="136"/>
      <c r="L55" s="200" t="str">
        <f t="shared" si="11"/>
        <v/>
      </c>
      <c r="M55" s="201" t="str">
        <f>IF($M$9="*",IF(#REF!&gt;0,"*",""),"")</f>
        <v/>
      </c>
      <c r="N55" s="136"/>
      <c r="O55" s="200" t="str">
        <f t="shared" si="12"/>
        <v/>
      </c>
      <c r="P55" s="140"/>
      <c r="Q55" s="201" t="str">
        <f t="shared" si="13"/>
        <v/>
      </c>
      <c r="R55" s="129"/>
      <c r="S55" s="202" t="str">
        <f t="shared" si="14"/>
        <v/>
      </c>
      <c r="T55" s="140"/>
      <c r="U55" s="201" t="str">
        <f t="shared" si="15"/>
        <v/>
      </c>
      <c r="V55" s="147"/>
    </row>
    <row r="56" spans="1:22" ht="15.6" hidden="1">
      <c r="A56" s="161"/>
      <c r="B56" s="173" t="s">
        <v>1688</v>
      </c>
      <c r="C56" s="174"/>
      <c r="D56" s="175"/>
      <c r="E56" s="164"/>
      <c r="F56" s="199" t="str">
        <f t="shared" si="8"/>
        <v/>
      </c>
      <c r="G56" s="176"/>
      <c r="H56" s="200" t="str">
        <f t="shared" si="9"/>
        <v/>
      </c>
      <c r="I56" s="177"/>
      <c r="J56" s="201" t="str">
        <f t="shared" si="10"/>
        <v/>
      </c>
      <c r="K56" s="136"/>
      <c r="L56" s="200" t="str">
        <f t="shared" si="11"/>
        <v/>
      </c>
      <c r="M56" s="201" t="str">
        <f>IF($M$9="*",IF(#REF!&gt;0,"*",""),"")</f>
        <v/>
      </c>
      <c r="N56" s="136"/>
      <c r="O56" s="200" t="str">
        <f t="shared" si="12"/>
        <v/>
      </c>
      <c r="P56" s="140"/>
      <c r="Q56" s="201" t="str">
        <f t="shared" si="13"/>
        <v/>
      </c>
      <c r="R56" s="129"/>
      <c r="S56" s="202" t="str">
        <f t="shared" si="14"/>
        <v/>
      </c>
      <c r="T56" s="140"/>
      <c r="U56" s="201" t="str">
        <f t="shared" si="15"/>
        <v/>
      </c>
      <c r="V56" s="147"/>
    </row>
    <row r="57" spans="1:22" ht="15.6" hidden="1">
      <c r="A57" s="161"/>
      <c r="B57" s="173" t="s">
        <v>1689</v>
      </c>
      <c r="C57" s="174"/>
      <c r="D57" s="175"/>
      <c r="E57" s="164"/>
      <c r="F57" s="199" t="str">
        <f t="shared" si="8"/>
        <v/>
      </c>
      <c r="G57" s="176"/>
      <c r="H57" s="200" t="str">
        <f t="shared" si="9"/>
        <v/>
      </c>
      <c r="I57" s="177"/>
      <c r="J57" s="201" t="str">
        <f t="shared" si="10"/>
        <v/>
      </c>
      <c r="K57" s="136"/>
      <c r="L57" s="200" t="str">
        <f t="shared" si="11"/>
        <v/>
      </c>
      <c r="M57" s="201" t="str">
        <f>IF($M$9="*",IF(#REF!&gt;0,"*",""),"")</f>
        <v/>
      </c>
      <c r="N57" s="136"/>
      <c r="O57" s="200" t="str">
        <f t="shared" si="12"/>
        <v/>
      </c>
      <c r="P57" s="140"/>
      <c r="Q57" s="201" t="str">
        <f t="shared" si="13"/>
        <v/>
      </c>
      <c r="R57" s="129"/>
      <c r="S57" s="202" t="str">
        <f t="shared" si="14"/>
        <v/>
      </c>
      <c r="T57" s="140"/>
      <c r="U57" s="201" t="str">
        <f t="shared" si="15"/>
        <v/>
      </c>
      <c r="V57" s="147"/>
    </row>
    <row r="58" spans="1:22" ht="15.6" hidden="1">
      <c r="A58" s="161"/>
      <c r="B58" s="173" t="s">
        <v>1690</v>
      </c>
      <c r="C58" s="174"/>
      <c r="D58" s="175"/>
      <c r="E58" s="164"/>
      <c r="F58" s="199" t="str">
        <f t="shared" si="8"/>
        <v/>
      </c>
      <c r="G58" s="176"/>
      <c r="H58" s="200" t="str">
        <f t="shared" si="9"/>
        <v/>
      </c>
      <c r="I58" s="177"/>
      <c r="J58" s="201" t="str">
        <f t="shared" si="10"/>
        <v/>
      </c>
      <c r="K58" s="136"/>
      <c r="L58" s="200" t="str">
        <f t="shared" si="11"/>
        <v/>
      </c>
      <c r="M58" s="201" t="str">
        <f>IF($M$9="*",IF(#REF!&gt;0,"*",""),"")</f>
        <v/>
      </c>
      <c r="N58" s="136"/>
      <c r="O58" s="200" t="str">
        <f t="shared" si="12"/>
        <v/>
      </c>
      <c r="P58" s="140"/>
      <c r="Q58" s="201" t="str">
        <f t="shared" si="13"/>
        <v/>
      </c>
      <c r="R58" s="129"/>
      <c r="S58" s="202" t="str">
        <f t="shared" si="14"/>
        <v/>
      </c>
      <c r="T58" s="140"/>
      <c r="U58" s="201" t="str">
        <f t="shared" si="15"/>
        <v/>
      </c>
      <c r="V58" s="147"/>
    </row>
    <row r="59" spans="1:22" ht="15.6" hidden="1">
      <c r="A59" s="161"/>
      <c r="B59" s="173" t="s">
        <v>1691</v>
      </c>
      <c r="C59" s="174"/>
      <c r="D59" s="175"/>
      <c r="E59" s="164"/>
      <c r="F59" s="199" t="str">
        <f t="shared" si="8"/>
        <v/>
      </c>
      <c r="G59" s="176"/>
      <c r="H59" s="200" t="str">
        <f t="shared" si="9"/>
        <v/>
      </c>
      <c r="I59" s="177"/>
      <c r="J59" s="201" t="str">
        <f t="shared" si="10"/>
        <v/>
      </c>
      <c r="K59" s="136"/>
      <c r="L59" s="200" t="str">
        <f t="shared" si="11"/>
        <v/>
      </c>
      <c r="M59" s="201" t="str">
        <f>IF($M$9="*",IF(#REF!&gt;0,"*",""),"")</f>
        <v/>
      </c>
      <c r="N59" s="136"/>
      <c r="O59" s="200" t="str">
        <f t="shared" si="12"/>
        <v/>
      </c>
      <c r="P59" s="140"/>
      <c r="Q59" s="201" t="str">
        <f t="shared" si="13"/>
        <v/>
      </c>
      <c r="R59" s="129"/>
      <c r="S59" s="202" t="str">
        <f t="shared" si="14"/>
        <v/>
      </c>
      <c r="T59" s="140"/>
      <c r="U59" s="201" t="str">
        <f t="shared" si="15"/>
        <v/>
      </c>
      <c r="V59" s="147"/>
    </row>
    <row r="60" spans="1:22" ht="15.6" hidden="1">
      <c r="A60" s="161"/>
      <c r="B60" s="173" t="s">
        <v>1692</v>
      </c>
      <c r="C60" s="174"/>
      <c r="D60" s="175"/>
      <c r="E60" s="164"/>
      <c r="F60" s="199" t="str">
        <f t="shared" si="8"/>
        <v/>
      </c>
      <c r="G60" s="176"/>
      <c r="H60" s="200" t="str">
        <f t="shared" si="9"/>
        <v/>
      </c>
      <c r="I60" s="177"/>
      <c r="J60" s="201" t="str">
        <f t="shared" si="10"/>
        <v/>
      </c>
      <c r="K60" s="136"/>
      <c r="L60" s="200" t="str">
        <f t="shared" si="11"/>
        <v/>
      </c>
      <c r="M60" s="201" t="str">
        <f>IF($M$9="*",IF(#REF!&gt;0,"*",""),"")</f>
        <v/>
      </c>
      <c r="N60" s="136"/>
      <c r="O60" s="200" t="str">
        <f t="shared" si="12"/>
        <v/>
      </c>
      <c r="P60" s="140"/>
      <c r="Q60" s="201" t="str">
        <f t="shared" si="13"/>
        <v/>
      </c>
      <c r="R60" s="129"/>
      <c r="S60" s="202" t="str">
        <f t="shared" si="14"/>
        <v/>
      </c>
      <c r="T60" s="140"/>
      <c r="U60" s="201" t="str">
        <f t="shared" si="15"/>
        <v/>
      </c>
      <c r="V60" s="147"/>
    </row>
    <row r="61" spans="1:22" ht="15.6" hidden="1">
      <c r="A61" s="161"/>
      <c r="B61" s="173" t="s">
        <v>1693</v>
      </c>
      <c r="C61" s="174"/>
      <c r="D61" s="175"/>
      <c r="E61" s="164"/>
      <c r="F61" s="199" t="str">
        <f t="shared" si="8"/>
        <v/>
      </c>
      <c r="G61" s="176"/>
      <c r="H61" s="200" t="str">
        <f t="shared" si="9"/>
        <v/>
      </c>
      <c r="I61" s="177"/>
      <c r="J61" s="201" t="str">
        <f t="shared" si="10"/>
        <v/>
      </c>
      <c r="K61" s="136"/>
      <c r="L61" s="200" t="str">
        <f t="shared" si="11"/>
        <v/>
      </c>
      <c r="M61" s="201" t="str">
        <f>IF($M$9="*",IF(#REF!&gt;0,"*",""),"")</f>
        <v/>
      </c>
      <c r="N61" s="136"/>
      <c r="O61" s="200" t="str">
        <f t="shared" si="12"/>
        <v/>
      </c>
      <c r="P61" s="140"/>
      <c r="Q61" s="201" t="str">
        <f t="shared" si="13"/>
        <v/>
      </c>
      <c r="R61" s="129"/>
      <c r="S61" s="202" t="str">
        <f t="shared" si="14"/>
        <v/>
      </c>
      <c r="T61" s="140"/>
      <c r="U61" s="201" t="str">
        <f t="shared" si="15"/>
        <v/>
      </c>
      <c r="V61" s="147"/>
    </row>
    <row r="62" spans="1:22" ht="15.6" hidden="1">
      <c r="A62" s="161"/>
      <c r="B62" s="173" t="s">
        <v>1694</v>
      </c>
      <c r="C62" s="174"/>
      <c r="D62" s="175"/>
      <c r="E62" s="164"/>
      <c r="F62" s="199" t="str">
        <f t="shared" si="8"/>
        <v/>
      </c>
      <c r="G62" s="176"/>
      <c r="H62" s="200" t="str">
        <f t="shared" si="9"/>
        <v/>
      </c>
      <c r="I62" s="177"/>
      <c r="J62" s="201" t="str">
        <f t="shared" si="10"/>
        <v/>
      </c>
      <c r="K62" s="136"/>
      <c r="L62" s="200" t="str">
        <f t="shared" si="11"/>
        <v/>
      </c>
      <c r="M62" s="201" t="str">
        <f>IF($M$9="*",IF(#REF!&gt;0,"*",""),"")</f>
        <v/>
      </c>
      <c r="N62" s="136"/>
      <c r="O62" s="200" t="str">
        <f t="shared" si="12"/>
        <v/>
      </c>
      <c r="P62" s="140"/>
      <c r="Q62" s="201" t="str">
        <f t="shared" si="13"/>
        <v/>
      </c>
      <c r="R62" s="129"/>
      <c r="S62" s="202" t="str">
        <f t="shared" si="14"/>
        <v/>
      </c>
      <c r="T62" s="140"/>
      <c r="U62" s="201" t="str">
        <f t="shared" si="15"/>
        <v/>
      </c>
      <c r="V62" s="147"/>
    </row>
    <row r="63" spans="1:22" ht="15.6" hidden="1">
      <c r="A63" s="161"/>
      <c r="B63" s="173" t="s">
        <v>1695</v>
      </c>
      <c r="C63" s="174"/>
      <c r="D63" s="175"/>
      <c r="E63" s="164"/>
      <c r="F63" s="199" t="str">
        <f t="shared" ref="F63:F94" si="16">IF($F$9="*",IF(E63&gt;0,"*",""),"")</f>
        <v/>
      </c>
      <c r="G63" s="176"/>
      <c r="H63" s="200" t="str">
        <f t="shared" ref="H63:H94" si="17">IF($H$9="*",IF(G63&gt;0,"*",""),"")</f>
        <v/>
      </c>
      <c r="I63" s="177"/>
      <c r="J63" s="201" t="str">
        <f t="shared" ref="J63:J94" si="18">IF($J$9="*",IF(I63&gt;0,"*",""),"")</f>
        <v/>
      </c>
      <c r="K63" s="136"/>
      <c r="L63" s="200" t="str">
        <f t="shared" ref="L63:L94" si="19">IF($L$9="*",IF(K63&gt;0,"*",""),"")</f>
        <v/>
      </c>
      <c r="M63" s="201" t="str">
        <f>IF($M$9="*",IF(#REF!&gt;0,"*",""),"")</f>
        <v/>
      </c>
      <c r="N63" s="136"/>
      <c r="O63" s="200" t="str">
        <f t="shared" ref="O63:O94" si="20">IF($O$9="*",IF(N63&gt;0,"*",""),"")</f>
        <v/>
      </c>
      <c r="P63" s="140"/>
      <c r="Q63" s="201" t="str">
        <f t="shared" ref="Q63:Q94" si="21">IF($Q$9="*",IF(P63&gt;0,"*",""),"")</f>
        <v/>
      </c>
      <c r="R63" s="129"/>
      <c r="S63" s="202" t="str">
        <f t="shared" ref="S63:S94" si="22">IF($S$9="*",IF(R63&gt;0,"*",""),"")</f>
        <v/>
      </c>
      <c r="T63" s="140"/>
      <c r="U63" s="201" t="str">
        <f t="shared" ref="U63:U94" si="23">IF($U$9="*",IF(T63&gt;0,"*",""),"")</f>
        <v/>
      </c>
      <c r="V63" s="147"/>
    </row>
    <row r="64" spans="1:22" ht="15.6" hidden="1">
      <c r="A64" s="161"/>
      <c r="B64" s="173" t="s">
        <v>1696</v>
      </c>
      <c r="C64" s="174"/>
      <c r="D64" s="175"/>
      <c r="E64" s="164"/>
      <c r="F64" s="199" t="str">
        <f t="shared" si="16"/>
        <v/>
      </c>
      <c r="G64" s="176"/>
      <c r="H64" s="200" t="str">
        <f t="shared" si="17"/>
        <v/>
      </c>
      <c r="I64" s="177"/>
      <c r="J64" s="201" t="str">
        <f t="shared" si="18"/>
        <v/>
      </c>
      <c r="K64" s="136"/>
      <c r="L64" s="200" t="str">
        <f t="shared" si="19"/>
        <v/>
      </c>
      <c r="M64" s="201" t="str">
        <f>IF($M$9="*",IF(#REF!&gt;0,"*",""),"")</f>
        <v/>
      </c>
      <c r="N64" s="136"/>
      <c r="O64" s="200" t="str">
        <f t="shared" si="20"/>
        <v/>
      </c>
      <c r="P64" s="140"/>
      <c r="Q64" s="201" t="str">
        <f t="shared" si="21"/>
        <v/>
      </c>
      <c r="R64" s="129"/>
      <c r="S64" s="202" t="str">
        <f t="shared" si="22"/>
        <v/>
      </c>
      <c r="T64" s="140"/>
      <c r="U64" s="201" t="str">
        <f t="shared" si="23"/>
        <v/>
      </c>
      <c r="V64" s="147"/>
    </row>
    <row r="65" spans="1:22" ht="15.6">
      <c r="A65" s="161">
        <v>1</v>
      </c>
      <c r="B65" s="173" t="s">
        <v>1697</v>
      </c>
      <c r="C65" s="174"/>
      <c r="D65" s="175"/>
      <c r="E65" s="165" t="s">
        <v>1698</v>
      </c>
      <c r="F65" s="199" t="str">
        <f t="shared" si="16"/>
        <v>*</v>
      </c>
      <c r="G65" s="176">
        <v>60000</v>
      </c>
      <c r="H65" s="200">
        <v>249902</v>
      </c>
      <c r="I65" s="177">
        <f>16394+76493+19910</f>
        <v>112797</v>
      </c>
      <c r="J65" s="201" t="str">
        <f t="shared" si="18"/>
        <v/>
      </c>
      <c r="K65" s="136"/>
      <c r="L65" s="200" t="str">
        <f t="shared" si="19"/>
        <v/>
      </c>
      <c r="M65" s="201" t="str">
        <f>IF($M$9="*",IF(#REF!&gt;0,"*",""),"")</f>
        <v/>
      </c>
      <c r="N65" s="136"/>
      <c r="O65" s="200">
        <v>58574</v>
      </c>
      <c r="P65" s="140"/>
      <c r="Q65" s="201" t="str">
        <f t="shared" si="21"/>
        <v/>
      </c>
      <c r="R65" s="129"/>
      <c r="S65" s="202" t="str">
        <f t="shared" si="22"/>
        <v/>
      </c>
      <c r="T65" s="140"/>
      <c r="U65" s="201" t="str">
        <f t="shared" si="23"/>
        <v/>
      </c>
      <c r="V65" s="147"/>
    </row>
    <row r="66" spans="1:22" ht="15.6" hidden="1">
      <c r="A66" s="161"/>
      <c r="B66" s="173" t="s">
        <v>1699</v>
      </c>
      <c r="C66" s="174"/>
      <c r="D66" s="175"/>
      <c r="E66" s="164"/>
      <c r="F66" s="199" t="str">
        <f t="shared" si="16"/>
        <v/>
      </c>
      <c r="G66" s="176"/>
      <c r="H66" s="200" t="str">
        <f t="shared" si="17"/>
        <v/>
      </c>
      <c r="I66" s="177"/>
      <c r="J66" s="201" t="str">
        <f t="shared" si="18"/>
        <v/>
      </c>
      <c r="K66" s="136"/>
      <c r="L66" s="200" t="str">
        <f t="shared" si="19"/>
        <v/>
      </c>
      <c r="M66" s="201" t="str">
        <f>IF($M$9="*",IF(#REF!&gt;0,"*",""),"")</f>
        <v/>
      </c>
      <c r="N66" s="136"/>
      <c r="O66" s="200" t="str">
        <f t="shared" si="20"/>
        <v/>
      </c>
      <c r="P66" s="140"/>
      <c r="Q66" s="201" t="str">
        <f t="shared" si="21"/>
        <v/>
      </c>
      <c r="R66" s="129"/>
      <c r="S66" s="202" t="str">
        <f t="shared" si="22"/>
        <v/>
      </c>
      <c r="T66" s="140"/>
      <c r="U66" s="201" t="str">
        <f t="shared" si="23"/>
        <v/>
      </c>
      <c r="V66" s="147"/>
    </row>
    <row r="67" spans="1:22" ht="15.6" hidden="1">
      <c r="A67" s="161"/>
      <c r="B67" s="173" t="s">
        <v>1700</v>
      </c>
      <c r="C67" s="174"/>
      <c r="D67" s="175"/>
      <c r="E67" s="164"/>
      <c r="F67" s="199" t="str">
        <f t="shared" si="16"/>
        <v/>
      </c>
      <c r="G67" s="176"/>
      <c r="H67" s="200" t="str">
        <f t="shared" si="17"/>
        <v/>
      </c>
      <c r="I67" s="177"/>
      <c r="J67" s="201" t="str">
        <f t="shared" si="18"/>
        <v/>
      </c>
      <c r="K67" s="136"/>
      <c r="L67" s="200" t="str">
        <f t="shared" si="19"/>
        <v/>
      </c>
      <c r="M67" s="201" t="str">
        <f>IF($M$9="*",IF(#REF!&gt;0,"*",""),"")</f>
        <v/>
      </c>
      <c r="N67" s="136"/>
      <c r="O67" s="200" t="str">
        <f t="shared" si="20"/>
        <v/>
      </c>
      <c r="P67" s="140"/>
      <c r="Q67" s="201" t="str">
        <f t="shared" si="21"/>
        <v/>
      </c>
      <c r="R67" s="129"/>
      <c r="S67" s="202" t="str">
        <f t="shared" si="22"/>
        <v/>
      </c>
      <c r="T67" s="140"/>
      <c r="U67" s="201" t="str">
        <f t="shared" si="23"/>
        <v/>
      </c>
      <c r="V67" s="147"/>
    </row>
    <row r="68" spans="1:22" ht="15.6" hidden="1">
      <c r="A68" s="161"/>
      <c r="B68" s="173" t="s">
        <v>1701</v>
      </c>
      <c r="C68" s="174"/>
      <c r="D68" s="175"/>
      <c r="E68" s="164"/>
      <c r="F68" s="199" t="str">
        <f t="shared" si="16"/>
        <v/>
      </c>
      <c r="G68" s="176"/>
      <c r="H68" s="200" t="str">
        <f t="shared" si="17"/>
        <v/>
      </c>
      <c r="I68" s="177"/>
      <c r="J68" s="201" t="str">
        <f t="shared" si="18"/>
        <v/>
      </c>
      <c r="K68" s="136"/>
      <c r="L68" s="200" t="str">
        <f t="shared" si="19"/>
        <v/>
      </c>
      <c r="M68" s="201" t="str">
        <f>IF($M$9="*",IF(#REF!&gt;0,"*",""),"")</f>
        <v/>
      </c>
      <c r="N68" s="136"/>
      <c r="O68" s="200" t="str">
        <f t="shared" si="20"/>
        <v/>
      </c>
      <c r="P68" s="140"/>
      <c r="Q68" s="201" t="str">
        <f t="shared" si="21"/>
        <v/>
      </c>
      <c r="R68" s="129"/>
      <c r="S68" s="202" t="str">
        <f t="shared" si="22"/>
        <v/>
      </c>
      <c r="T68" s="140"/>
      <c r="U68" s="201" t="str">
        <f t="shared" si="23"/>
        <v/>
      </c>
      <c r="V68" s="147"/>
    </row>
    <row r="69" spans="1:22" ht="15.6" hidden="1">
      <c r="A69" s="161"/>
      <c r="B69" s="173" t="s">
        <v>1702</v>
      </c>
      <c r="C69" s="174"/>
      <c r="D69" s="175"/>
      <c r="E69" s="164"/>
      <c r="F69" s="199" t="str">
        <f t="shared" si="16"/>
        <v/>
      </c>
      <c r="G69" s="176"/>
      <c r="H69" s="200" t="str">
        <f t="shared" si="17"/>
        <v/>
      </c>
      <c r="I69" s="177"/>
      <c r="J69" s="201" t="str">
        <f t="shared" si="18"/>
        <v/>
      </c>
      <c r="K69" s="136"/>
      <c r="L69" s="200" t="str">
        <f t="shared" si="19"/>
        <v/>
      </c>
      <c r="M69" s="201" t="str">
        <f>IF($M$9="*",IF(#REF!&gt;0,"*",""),"")</f>
        <v/>
      </c>
      <c r="N69" s="136"/>
      <c r="O69" s="200" t="str">
        <f t="shared" si="20"/>
        <v/>
      </c>
      <c r="P69" s="140"/>
      <c r="Q69" s="201" t="str">
        <f t="shared" si="21"/>
        <v/>
      </c>
      <c r="R69" s="129"/>
      <c r="S69" s="202" t="str">
        <f t="shared" si="22"/>
        <v/>
      </c>
      <c r="T69" s="140"/>
      <c r="U69" s="201" t="str">
        <f t="shared" si="23"/>
        <v/>
      </c>
      <c r="V69" s="147"/>
    </row>
    <row r="70" spans="1:22" ht="15.6" hidden="1">
      <c r="A70" s="161"/>
      <c r="B70" s="173" t="s">
        <v>1703</v>
      </c>
      <c r="C70" s="174"/>
      <c r="D70" s="175"/>
      <c r="E70" s="164"/>
      <c r="F70" s="199" t="str">
        <f t="shared" si="16"/>
        <v/>
      </c>
      <c r="G70" s="176"/>
      <c r="H70" s="200" t="str">
        <f t="shared" si="17"/>
        <v/>
      </c>
      <c r="I70" s="177"/>
      <c r="J70" s="201" t="str">
        <f t="shared" si="18"/>
        <v/>
      </c>
      <c r="K70" s="136"/>
      <c r="L70" s="200" t="str">
        <f t="shared" si="19"/>
        <v/>
      </c>
      <c r="M70" s="201" t="str">
        <f>IF($M$9="*",IF(#REF!&gt;0,"*",""),"")</f>
        <v/>
      </c>
      <c r="N70" s="136"/>
      <c r="O70" s="200" t="str">
        <f t="shared" si="20"/>
        <v/>
      </c>
      <c r="P70" s="140"/>
      <c r="Q70" s="201" t="str">
        <f t="shared" si="21"/>
        <v/>
      </c>
      <c r="R70" s="129"/>
      <c r="S70" s="202" t="str">
        <f t="shared" si="22"/>
        <v/>
      </c>
      <c r="T70" s="140"/>
      <c r="U70" s="201" t="str">
        <f t="shared" si="23"/>
        <v/>
      </c>
      <c r="V70" s="147"/>
    </row>
    <row r="71" spans="1:22" ht="15.6" hidden="1">
      <c r="A71" s="161"/>
      <c r="B71" s="173" t="s">
        <v>1704</v>
      </c>
      <c r="C71" s="174"/>
      <c r="D71" s="175"/>
      <c r="E71" s="164"/>
      <c r="F71" s="199" t="str">
        <f t="shared" si="16"/>
        <v/>
      </c>
      <c r="G71" s="176"/>
      <c r="H71" s="200" t="str">
        <f t="shared" si="17"/>
        <v/>
      </c>
      <c r="I71" s="177"/>
      <c r="J71" s="201" t="str">
        <f t="shared" si="18"/>
        <v/>
      </c>
      <c r="K71" s="136"/>
      <c r="L71" s="200" t="str">
        <f t="shared" si="19"/>
        <v/>
      </c>
      <c r="M71" s="201" t="str">
        <f>IF($M$9="*",IF(#REF!&gt;0,"*",""),"")</f>
        <v/>
      </c>
      <c r="N71" s="136"/>
      <c r="O71" s="200" t="str">
        <f t="shared" si="20"/>
        <v/>
      </c>
      <c r="P71" s="140"/>
      <c r="Q71" s="201" t="str">
        <f t="shared" si="21"/>
        <v/>
      </c>
      <c r="R71" s="129"/>
      <c r="S71" s="202" t="str">
        <f t="shared" si="22"/>
        <v/>
      </c>
      <c r="T71" s="140"/>
      <c r="U71" s="201" t="str">
        <f t="shared" si="23"/>
        <v/>
      </c>
      <c r="V71" s="147"/>
    </row>
    <row r="72" spans="1:22" ht="15.6" hidden="1">
      <c r="A72" s="161"/>
      <c r="B72" s="173" t="s">
        <v>1705</v>
      </c>
      <c r="C72" s="174"/>
      <c r="D72" s="175"/>
      <c r="E72" s="164"/>
      <c r="F72" s="199" t="str">
        <f t="shared" si="16"/>
        <v/>
      </c>
      <c r="G72" s="176"/>
      <c r="H72" s="200" t="str">
        <f t="shared" si="17"/>
        <v/>
      </c>
      <c r="I72" s="177"/>
      <c r="J72" s="201" t="str">
        <f t="shared" si="18"/>
        <v/>
      </c>
      <c r="K72" s="136"/>
      <c r="L72" s="200" t="str">
        <f t="shared" si="19"/>
        <v/>
      </c>
      <c r="M72" s="201" t="str">
        <f>IF($M$9="*",IF(#REF!&gt;0,"*",""),"")</f>
        <v/>
      </c>
      <c r="N72" s="136"/>
      <c r="O72" s="200" t="str">
        <f t="shared" si="20"/>
        <v/>
      </c>
      <c r="P72" s="140"/>
      <c r="Q72" s="201" t="str">
        <f t="shared" si="21"/>
        <v/>
      </c>
      <c r="R72" s="129"/>
      <c r="S72" s="202" t="str">
        <f t="shared" si="22"/>
        <v/>
      </c>
      <c r="T72" s="140"/>
      <c r="U72" s="201" t="str">
        <f t="shared" si="23"/>
        <v/>
      </c>
      <c r="V72" s="147"/>
    </row>
    <row r="73" spans="1:22" ht="15.6" hidden="1">
      <c r="A73" s="161"/>
      <c r="B73" s="173" t="s">
        <v>1706</v>
      </c>
      <c r="C73" s="174"/>
      <c r="D73" s="175"/>
      <c r="E73" s="164"/>
      <c r="F73" s="199" t="str">
        <f t="shared" si="16"/>
        <v/>
      </c>
      <c r="G73" s="176"/>
      <c r="H73" s="200" t="str">
        <f t="shared" si="17"/>
        <v/>
      </c>
      <c r="I73" s="177"/>
      <c r="J73" s="201" t="str">
        <f t="shared" si="18"/>
        <v/>
      </c>
      <c r="K73" s="136"/>
      <c r="L73" s="200" t="str">
        <f t="shared" si="19"/>
        <v/>
      </c>
      <c r="M73" s="201" t="str">
        <f>IF($M$9="*",IF(#REF!&gt;0,"*",""),"")</f>
        <v/>
      </c>
      <c r="N73" s="136"/>
      <c r="O73" s="200" t="str">
        <f t="shared" si="20"/>
        <v/>
      </c>
      <c r="P73" s="140"/>
      <c r="Q73" s="201" t="str">
        <f t="shared" si="21"/>
        <v/>
      </c>
      <c r="R73" s="129"/>
      <c r="S73" s="202" t="str">
        <f t="shared" si="22"/>
        <v/>
      </c>
      <c r="T73" s="140"/>
      <c r="U73" s="201" t="str">
        <f t="shared" si="23"/>
        <v/>
      </c>
      <c r="V73" s="147"/>
    </row>
    <row r="74" spans="1:22" ht="15.6" hidden="1">
      <c r="A74" s="161"/>
      <c r="B74" s="173" t="s">
        <v>1707</v>
      </c>
      <c r="C74" s="174"/>
      <c r="D74" s="175"/>
      <c r="E74" s="164"/>
      <c r="F74" s="199" t="str">
        <f t="shared" si="16"/>
        <v/>
      </c>
      <c r="G74" s="176"/>
      <c r="H74" s="200" t="str">
        <f t="shared" si="17"/>
        <v/>
      </c>
      <c r="I74" s="177"/>
      <c r="J74" s="201" t="str">
        <f t="shared" si="18"/>
        <v/>
      </c>
      <c r="K74" s="136"/>
      <c r="L74" s="200" t="str">
        <f t="shared" si="19"/>
        <v/>
      </c>
      <c r="M74" s="201" t="str">
        <f>IF($M$9="*",IF(#REF!&gt;0,"*",""),"")</f>
        <v/>
      </c>
      <c r="N74" s="136"/>
      <c r="O74" s="200" t="str">
        <f t="shared" si="20"/>
        <v/>
      </c>
      <c r="P74" s="140"/>
      <c r="Q74" s="201" t="str">
        <f t="shared" si="21"/>
        <v/>
      </c>
      <c r="R74" s="129"/>
      <c r="S74" s="202" t="str">
        <f t="shared" si="22"/>
        <v/>
      </c>
      <c r="T74" s="140"/>
      <c r="U74" s="201" t="str">
        <f t="shared" si="23"/>
        <v/>
      </c>
      <c r="V74" s="147"/>
    </row>
    <row r="75" spans="1:22" ht="15.6" hidden="1">
      <c r="A75" s="161"/>
      <c r="B75" s="173" t="s">
        <v>1708</v>
      </c>
      <c r="C75" s="174"/>
      <c r="D75" s="175"/>
      <c r="E75" s="164"/>
      <c r="F75" s="199" t="str">
        <f t="shared" si="16"/>
        <v/>
      </c>
      <c r="G75" s="176"/>
      <c r="H75" s="200" t="str">
        <f t="shared" si="17"/>
        <v/>
      </c>
      <c r="I75" s="177"/>
      <c r="J75" s="201" t="str">
        <f t="shared" si="18"/>
        <v/>
      </c>
      <c r="K75" s="136"/>
      <c r="L75" s="200" t="str">
        <f t="shared" si="19"/>
        <v/>
      </c>
      <c r="M75" s="201" t="str">
        <f>IF($M$9="*",IF(#REF!&gt;0,"*",""),"")</f>
        <v/>
      </c>
      <c r="N75" s="136"/>
      <c r="O75" s="200" t="str">
        <f t="shared" si="20"/>
        <v/>
      </c>
      <c r="P75" s="140"/>
      <c r="Q75" s="201" t="str">
        <f t="shared" si="21"/>
        <v/>
      </c>
      <c r="R75" s="129"/>
      <c r="S75" s="202" t="str">
        <f t="shared" si="22"/>
        <v/>
      </c>
      <c r="T75" s="140"/>
      <c r="U75" s="201" t="str">
        <f t="shared" si="23"/>
        <v/>
      </c>
      <c r="V75" s="147"/>
    </row>
    <row r="76" spans="1:22" ht="15.6" hidden="1">
      <c r="A76" s="161"/>
      <c r="B76" s="173" t="s">
        <v>1709</v>
      </c>
      <c r="C76" s="174"/>
      <c r="D76" s="175"/>
      <c r="E76" s="164"/>
      <c r="F76" s="199" t="str">
        <f t="shared" si="16"/>
        <v/>
      </c>
      <c r="G76" s="176"/>
      <c r="H76" s="200" t="str">
        <f t="shared" si="17"/>
        <v/>
      </c>
      <c r="I76" s="177"/>
      <c r="J76" s="201" t="str">
        <f t="shared" si="18"/>
        <v/>
      </c>
      <c r="K76" s="136"/>
      <c r="L76" s="200" t="str">
        <f t="shared" si="19"/>
        <v/>
      </c>
      <c r="M76" s="201" t="str">
        <f>IF($M$9="*",IF(#REF!&gt;0,"*",""),"")</f>
        <v/>
      </c>
      <c r="N76" s="136"/>
      <c r="O76" s="200" t="str">
        <f t="shared" si="20"/>
        <v/>
      </c>
      <c r="P76" s="140"/>
      <c r="Q76" s="201" t="str">
        <f t="shared" si="21"/>
        <v/>
      </c>
      <c r="R76" s="129"/>
      <c r="S76" s="202" t="str">
        <f t="shared" si="22"/>
        <v/>
      </c>
      <c r="T76" s="140"/>
      <c r="U76" s="201" t="str">
        <f t="shared" si="23"/>
        <v/>
      </c>
      <c r="V76" s="147"/>
    </row>
    <row r="77" spans="1:22" ht="15.6" hidden="1">
      <c r="A77" s="161"/>
      <c r="B77" s="173" t="s">
        <v>1710</v>
      </c>
      <c r="C77" s="174"/>
      <c r="D77" s="175"/>
      <c r="E77" s="164"/>
      <c r="F77" s="199" t="str">
        <f t="shared" si="16"/>
        <v/>
      </c>
      <c r="G77" s="176"/>
      <c r="H77" s="200" t="str">
        <f t="shared" si="17"/>
        <v/>
      </c>
      <c r="I77" s="177"/>
      <c r="J77" s="201" t="str">
        <f t="shared" si="18"/>
        <v/>
      </c>
      <c r="K77" s="136"/>
      <c r="L77" s="200" t="str">
        <f t="shared" si="19"/>
        <v/>
      </c>
      <c r="M77" s="201" t="str">
        <f>IF($M$9="*",IF(#REF!&gt;0,"*",""),"")</f>
        <v/>
      </c>
      <c r="N77" s="136"/>
      <c r="O77" s="200" t="str">
        <f t="shared" si="20"/>
        <v/>
      </c>
      <c r="P77" s="140"/>
      <c r="Q77" s="201" t="str">
        <f t="shared" si="21"/>
        <v/>
      </c>
      <c r="R77" s="129"/>
      <c r="S77" s="202" t="str">
        <f t="shared" si="22"/>
        <v/>
      </c>
      <c r="T77" s="140"/>
      <c r="U77" s="201" t="str">
        <f t="shared" si="23"/>
        <v/>
      </c>
      <c r="V77" s="147"/>
    </row>
    <row r="78" spans="1:22" ht="15.6" hidden="1">
      <c r="A78" s="161"/>
      <c r="B78" s="173" t="s">
        <v>1711</v>
      </c>
      <c r="C78" s="174"/>
      <c r="D78" s="175"/>
      <c r="E78" s="164"/>
      <c r="F78" s="199" t="str">
        <f t="shared" si="16"/>
        <v/>
      </c>
      <c r="G78" s="176"/>
      <c r="H78" s="200" t="str">
        <f t="shared" si="17"/>
        <v/>
      </c>
      <c r="I78" s="177"/>
      <c r="J78" s="201" t="str">
        <f t="shared" si="18"/>
        <v/>
      </c>
      <c r="K78" s="136"/>
      <c r="L78" s="200" t="str">
        <f t="shared" si="19"/>
        <v/>
      </c>
      <c r="M78" s="201" t="str">
        <f>IF($M$9="*",IF(#REF!&gt;0,"*",""),"")</f>
        <v/>
      </c>
      <c r="N78" s="136"/>
      <c r="O78" s="200" t="str">
        <f t="shared" si="20"/>
        <v/>
      </c>
      <c r="P78" s="140"/>
      <c r="Q78" s="201" t="str">
        <f t="shared" si="21"/>
        <v/>
      </c>
      <c r="R78" s="129"/>
      <c r="S78" s="202" t="str">
        <f t="shared" si="22"/>
        <v/>
      </c>
      <c r="T78" s="140"/>
      <c r="U78" s="201" t="str">
        <f t="shared" si="23"/>
        <v/>
      </c>
      <c r="V78" s="147"/>
    </row>
    <row r="79" spans="1:22" ht="15.6">
      <c r="A79" s="161">
        <v>1</v>
      </c>
      <c r="B79" s="173" t="s">
        <v>1712</v>
      </c>
      <c r="C79" s="174"/>
      <c r="D79" s="175"/>
      <c r="E79" s="165">
        <v>389945</v>
      </c>
      <c r="F79" s="199" t="str">
        <f t="shared" si="16"/>
        <v>*</v>
      </c>
      <c r="G79" s="176"/>
      <c r="H79" s="200" t="str">
        <f t="shared" si="17"/>
        <v/>
      </c>
      <c r="I79" s="177">
        <v>378398</v>
      </c>
      <c r="J79" s="201">
        <v>343000</v>
      </c>
      <c r="K79" s="136"/>
      <c r="L79" s="200" t="str">
        <f t="shared" si="19"/>
        <v/>
      </c>
      <c r="M79" s="201" t="str">
        <f>IF($M$9="*",IF(#REF!&gt;0,"*",""),"")</f>
        <v/>
      </c>
      <c r="N79" s="136"/>
      <c r="O79" s="200" t="str">
        <f t="shared" si="20"/>
        <v/>
      </c>
      <c r="P79" s="140">
        <v>389945</v>
      </c>
      <c r="Q79" s="201">
        <v>302235</v>
      </c>
      <c r="R79" s="129">
        <v>104300</v>
      </c>
      <c r="S79" s="202" t="str">
        <f t="shared" si="22"/>
        <v/>
      </c>
      <c r="T79" s="140"/>
      <c r="U79" s="201" t="str">
        <f t="shared" si="23"/>
        <v/>
      </c>
      <c r="V79" s="147"/>
    </row>
    <row r="80" spans="1:22" ht="15.6" hidden="1">
      <c r="A80" s="161"/>
      <c r="B80" s="173" t="s">
        <v>1713</v>
      </c>
      <c r="C80" s="174"/>
      <c r="D80" s="175"/>
      <c r="E80" s="164"/>
      <c r="F80" s="199" t="str">
        <f t="shared" si="16"/>
        <v/>
      </c>
      <c r="G80" s="176"/>
      <c r="H80" s="200" t="str">
        <f t="shared" si="17"/>
        <v/>
      </c>
      <c r="I80" s="177"/>
      <c r="J80" s="201" t="str">
        <f t="shared" si="18"/>
        <v/>
      </c>
      <c r="K80" s="136"/>
      <c r="L80" s="200" t="str">
        <f t="shared" si="19"/>
        <v/>
      </c>
      <c r="M80" s="201" t="str">
        <f>IF($M$9="*",IF(#REF!&gt;0,"*",""),"")</f>
        <v/>
      </c>
      <c r="N80" s="136"/>
      <c r="O80" s="200" t="str">
        <f t="shared" si="20"/>
        <v/>
      </c>
      <c r="P80" s="140"/>
      <c r="Q80" s="201" t="str">
        <f t="shared" si="21"/>
        <v/>
      </c>
      <c r="R80" s="129"/>
      <c r="S80" s="202" t="str">
        <f t="shared" si="22"/>
        <v/>
      </c>
      <c r="T80" s="140"/>
      <c r="U80" s="201" t="str">
        <f t="shared" si="23"/>
        <v/>
      </c>
      <c r="V80" s="147"/>
    </row>
    <row r="81" spans="1:22" ht="15.6" hidden="1">
      <c r="A81" s="161"/>
      <c r="B81" s="173" t="s">
        <v>1714</v>
      </c>
      <c r="C81" s="174"/>
      <c r="D81" s="175"/>
      <c r="E81" s="164"/>
      <c r="F81" s="199" t="str">
        <f t="shared" si="16"/>
        <v/>
      </c>
      <c r="G81" s="176"/>
      <c r="H81" s="200" t="str">
        <f t="shared" si="17"/>
        <v/>
      </c>
      <c r="I81" s="177"/>
      <c r="J81" s="201" t="str">
        <f t="shared" si="18"/>
        <v/>
      </c>
      <c r="K81" s="136"/>
      <c r="L81" s="200" t="str">
        <f t="shared" si="19"/>
        <v/>
      </c>
      <c r="M81" s="201" t="str">
        <f>IF($M$9="*",IF(#REF!&gt;0,"*",""),"")</f>
        <v/>
      </c>
      <c r="N81" s="136"/>
      <c r="O81" s="200" t="str">
        <f t="shared" si="20"/>
        <v/>
      </c>
      <c r="P81" s="140"/>
      <c r="Q81" s="201" t="str">
        <f t="shared" si="21"/>
        <v/>
      </c>
      <c r="R81" s="129"/>
      <c r="S81" s="202" t="str">
        <f t="shared" si="22"/>
        <v/>
      </c>
      <c r="T81" s="140"/>
      <c r="U81" s="201" t="str">
        <f t="shared" si="23"/>
        <v/>
      </c>
      <c r="V81" s="147"/>
    </row>
    <row r="82" spans="1:22" ht="15.6" hidden="1">
      <c r="A82" s="161"/>
      <c r="B82" s="173" t="s">
        <v>1715</v>
      </c>
      <c r="C82" s="174"/>
      <c r="D82" s="175"/>
      <c r="E82" s="164"/>
      <c r="F82" s="199" t="str">
        <f t="shared" si="16"/>
        <v/>
      </c>
      <c r="G82" s="176"/>
      <c r="H82" s="200" t="str">
        <f t="shared" si="17"/>
        <v/>
      </c>
      <c r="I82" s="177"/>
      <c r="J82" s="201" t="str">
        <f t="shared" si="18"/>
        <v/>
      </c>
      <c r="K82" s="136"/>
      <c r="L82" s="200" t="str">
        <f t="shared" si="19"/>
        <v/>
      </c>
      <c r="M82" s="201" t="str">
        <f>IF($M$9="*",IF(#REF!&gt;0,"*",""),"")</f>
        <v/>
      </c>
      <c r="N82" s="136"/>
      <c r="O82" s="200" t="str">
        <f t="shared" si="20"/>
        <v/>
      </c>
      <c r="P82" s="140"/>
      <c r="Q82" s="201" t="str">
        <f t="shared" si="21"/>
        <v/>
      </c>
      <c r="R82" s="129"/>
      <c r="S82" s="202" t="str">
        <f t="shared" si="22"/>
        <v/>
      </c>
      <c r="T82" s="140"/>
      <c r="U82" s="201" t="str">
        <f t="shared" si="23"/>
        <v/>
      </c>
      <c r="V82" s="147"/>
    </row>
    <row r="83" spans="1:22" ht="15.6" hidden="1">
      <c r="A83" s="161"/>
      <c r="B83" s="173" t="s">
        <v>1716</v>
      </c>
      <c r="C83" s="174"/>
      <c r="D83" s="175"/>
      <c r="E83" s="164"/>
      <c r="F83" s="199" t="str">
        <f t="shared" si="16"/>
        <v/>
      </c>
      <c r="G83" s="176"/>
      <c r="H83" s="200" t="str">
        <f t="shared" si="17"/>
        <v/>
      </c>
      <c r="I83" s="177"/>
      <c r="J83" s="201" t="str">
        <f t="shared" si="18"/>
        <v/>
      </c>
      <c r="K83" s="136"/>
      <c r="L83" s="200" t="str">
        <f t="shared" si="19"/>
        <v/>
      </c>
      <c r="M83" s="201" t="str">
        <f>IF($M$9="*",IF(#REF!&gt;0,"*",""),"")</f>
        <v/>
      </c>
      <c r="N83" s="136"/>
      <c r="O83" s="200" t="str">
        <f t="shared" si="20"/>
        <v/>
      </c>
      <c r="P83" s="140"/>
      <c r="Q83" s="201" t="str">
        <f t="shared" si="21"/>
        <v/>
      </c>
      <c r="R83" s="129"/>
      <c r="S83" s="202" t="str">
        <f t="shared" si="22"/>
        <v/>
      </c>
      <c r="T83" s="140"/>
      <c r="U83" s="201" t="str">
        <f t="shared" si="23"/>
        <v/>
      </c>
      <c r="V83" s="147"/>
    </row>
    <row r="84" spans="1:22" ht="15.6" hidden="1">
      <c r="A84" s="161"/>
      <c r="B84" s="173" t="s">
        <v>1717</v>
      </c>
      <c r="C84" s="174"/>
      <c r="D84" s="175"/>
      <c r="E84" s="164"/>
      <c r="F84" s="199" t="str">
        <f t="shared" si="16"/>
        <v/>
      </c>
      <c r="G84" s="176"/>
      <c r="H84" s="200" t="str">
        <f t="shared" si="17"/>
        <v/>
      </c>
      <c r="I84" s="177"/>
      <c r="J84" s="201" t="str">
        <f t="shared" si="18"/>
        <v/>
      </c>
      <c r="K84" s="136"/>
      <c r="L84" s="200" t="str">
        <f t="shared" si="19"/>
        <v/>
      </c>
      <c r="M84" s="201" t="str">
        <f>IF($M$9="*",IF(#REF!&gt;0,"*",""),"")</f>
        <v/>
      </c>
      <c r="N84" s="136"/>
      <c r="O84" s="200" t="str">
        <f t="shared" si="20"/>
        <v/>
      </c>
      <c r="P84" s="140"/>
      <c r="Q84" s="201" t="str">
        <f t="shared" si="21"/>
        <v/>
      </c>
      <c r="R84" s="129"/>
      <c r="S84" s="202" t="str">
        <f t="shared" si="22"/>
        <v/>
      </c>
      <c r="T84" s="140"/>
      <c r="U84" s="201" t="str">
        <f t="shared" si="23"/>
        <v/>
      </c>
      <c r="V84" s="147"/>
    </row>
    <row r="85" spans="1:22" ht="15.6" hidden="1">
      <c r="A85" s="161"/>
      <c r="B85" s="173" t="s">
        <v>1718</v>
      </c>
      <c r="C85" s="174"/>
      <c r="D85" s="175"/>
      <c r="E85" s="164"/>
      <c r="F85" s="199" t="str">
        <f t="shared" si="16"/>
        <v/>
      </c>
      <c r="G85" s="176"/>
      <c r="H85" s="200" t="str">
        <f t="shared" si="17"/>
        <v/>
      </c>
      <c r="I85" s="177"/>
      <c r="J85" s="201" t="str">
        <f t="shared" si="18"/>
        <v/>
      </c>
      <c r="K85" s="136"/>
      <c r="L85" s="200" t="str">
        <f t="shared" si="19"/>
        <v/>
      </c>
      <c r="M85" s="201" t="str">
        <f>IF($M$9="*",IF(#REF!&gt;0,"*",""),"")</f>
        <v/>
      </c>
      <c r="N85" s="136"/>
      <c r="O85" s="200" t="str">
        <f t="shared" si="20"/>
        <v/>
      </c>
      <c r="P85" s="140"/>
      <c r="Q85" s="201" t="str">
        <f t="shared" si="21"/>
        <v/>
      </c>
      <c r="R85" s="129"/>
      <c r="S85" s="202" t="str">
        <f t="shared" si="22"/>
        <v/>
      </c>
      <c r="T85" s="140"/>
      <c r="U85" s="201" t="str">
        <f t="shared" si="23"/>
        <v/>
      </c>
      <c r="V85" s="147"/>
    </row>
    <row r="86" spans="1:22" ht="15.6" hidden="1">
      <c r="A86" s="161"/>
      <c r="B86" s="173" t="s">
        <v>1719</v>
      </c>
      <c r="C86" s="174"/>
      <c r="D86" s="175"/>
      <c r="E86" s="164"/>
      <c r="F86" s="199" t="str">
        <f t="shared" si="16"/>
        <v/>
      </c>
      <c r="G86" s="176"/>
      <c r="H86" s="200" t="str">
        <f t="shared" si="17"/>
        <v/>
      </c>
      <c r="I86" s="177"/>
      <c r="J86" s="201" t="str">
        <f t="shared" si="18"/>
        <v/>
      </c>
      <c r="K86" s="136"/>
      <c r="L86" s="200" t="str">
        <f t="shared" si="19"/>
        <v/>
      </c>
      <c r="M86" s="201" t="str">
        <f>IF($M$9="*",IF(#REF!&gt;0,"*",""),"")</f>
        <v/>
      </c>
      <c r="N86" s="136"/>
      <c r="O86" s="200" t="str">
        <f t="shared" si="20"/>
        <v/>
      </c>
      <c r="P86" s="140"/>
      <c r="Q86" s="201" t="str">
        <f t="shared" si="21"/>
        <v/>
      </c>
      <c r="R86" s="129"/>
      <c r="S86" s="202" t="str">
        <f t="shared" si="22"/>
        <v/>
      </c>
      <c r="T86" s="140"/>
      <c r="U86" s="201" t="str">
        <f t="shared" si="23"/>
        <v/>
      </c>
      <c r="V86" s="147"/>
    </row>
    <row r="87" spans="1:22" ht="15.6" hidden="1">
      <c r="A87" s="161"/>
      <c r="B87" s="173" t="s">
        <v>1720</v>
      </c>
      <c r="C87" s="174"/>
      <c r="D87" s="175"/>
      <c r="E87" s="164"/>
      <c r="F87" s="199" t="str">
        <f t="shared" si="16"/>
        <v/>
      </c>
      <c r="G87" s="176"/>
      <c r="H87" s="200" t="str">
        <f t="shared" si="17"/>
        <v/>
      </c>
      <c r="I87" s="177"/>
      <c r="J87" s="201" t="str">
        <f t="shared" si="18"/>
        <v/>
      </c>
      <c r="K87" s="136"/>
      <c r="L87" s="200" t="str">
        <f t="shared" si="19"/>
        <v/>
      </c>
      <c r="M87" s="201" t="str">
        <f>IF($M$9="*",IF(#REF!&gt;0,"*",""),"")</f>
        <v/>
      </c>
      <c r="N87" s="136"/>
      <c r="O87" s="200" t="str">
        <f t="shared" si="20"/>
        <v/>
      </c>
      <c r="P87" s="140"/>
      <c r="Q87" s="201" t="str">
        <f t="shared" si="21"/>
        <v/>
      </c>
      <c r="R87" s="129"/>
      <c r="S87" s="202" t="str">
        <f t="shared" si="22"/>
        <v/>
      </c>
      <c r="T87" s="140"/>
      <c r="U87" s="201" t="str">
        <f t="shared" si="23"/>
        <v/>
      </c>
      <c r="V87" s="147"/>
    </row>
    <row r="88" spans="1:22" ht="15.6" hidden="1">
      <c r="A88" s="161"/>
      <c r="B88" s="173" t="s">
        <v>1721</v>
      </c>
      <c r="C88" s="174"/>
      <c r="D88" s="175"/>
      <c r="E88" s="164"/>
      <c r="F88" s="199" t="str">
        <f t="shared" si="16"/>
        <v/>
      </c>
      <c r="G88" s="176"/>
      <c r="H88" s="200" t="str">
        <f t="shared" si="17"/>
        <v/>
      </c>
      <c r="I88" s="177"/>
      <c r="J88" s="201" t="str">
        <f t="shared" si="18"/>
        <v/>
      </c>
      <c r="K88" s="136"/>
      <c r="L88" s="200" t="str">
        <f t="shared" si="19"/>
        <v/>
      </c>
      <c r="M88" s="201" t="str">
        <f>IF($M$9="*",IF(#REF!&gt;0,"*",""),"")</f>
        <v/>
      </c>
      <c r="N88" s="136"/>
      <c r="O88" s="200" t="str">
        <f t="shared" si="20"/>
        <v/>
      </c>
      <c r="P88" s="140"/>
      <c r="Q88" s="201" t="str">
        <f t="shared" si="21"/>
        <v/>
      </c>
      <c r="R88" s="129"/>
      <c r="S88" s="202" t="str">
        <f t="shared" si="22"/>
        <v/>
      </c>
      <c r="T88" s="140"/>
      <c r="U88" s="201" t="str">
        <f t="shared" si="23"/>
        <v/>
      </c>
      <c r="V88" s="147"/>
    </row>
    <row r="89" spans="1:22" ht="15.6" hidden="1">
      <c r="A89" s="161"/>
      <c r="B89" s="173" t="s">
        <v>1722</v>
      </c>
      <c r="C89" s="174"/>
      <c r="D89" s="175"/>
      <c r="E89" s="164"/>
      <c r="F89" s="199" t="str">
        <f t="shared" si="16"/>
        <v/>
      </c>
      <c r="G89" s="176"/>
      <c r="H89" s="200" t="str">
        <f t="shared" si="17"/>
        <v/>
      </c>
      <c r="I89" s="177"/>
      <c r="J89" s="201" t="str">
        <f t="shared" si="18"/>
        <v/>
      </c>
      <c r="K89" s="136"/>
      <c r="L89" s="200" t="str">
        <f t="shared" si="19"/>
        <v/>
      </c>
      <c r="M89" s="201" t="str">
        <f>IF($M$9="*",IF(#REF!&gt;0,"*",""),"")</f>
        <v/>
      </c>
      <c r="N89" s="136"/>
      <c r="O89" s="200" t="str">
        <f t="shared" si="20"/>
        <v/>
      </c>
      <c r="P89" s="140"/>
      <c r="Q89" s="201" t="str">
        <f t="shared" si="21"/>
        <v/>
      </c>
      <c r="R89" s="129"/>
      <c r="S89" s="202" t="str">
        <f t="shared" si="22"/>
        <v/>
      </c>
      <c r="T89" s="140"/>
      <c r="U89" s="201" t="str">
        <f t="shared" si="23"/>
        <v/>
      </c>
      <c r="V89" s="147"/>
    </row>
    <row r="90" spans="1:22" ht="15.6" hidden="1">
      <c r="A90" s="161"/>
      <c r="B90" s="173" t="s">
        <v>1723</v>
      </c>
      <c r="C90" s="174"/>
      <c r="D90" s="175"/>
      <c r="E90" s="164"/>
      <c r="F90" s="199" t="str">
        <f t="shared" si="16"/>
        <v/>
      </c>
      <c r="G90" s="176"/>
      <c r="H90" s="200" t="str">
        <f t="shared" si="17"/>
        <v/>
      </c>
      <c r="I90" s="177"/>
      <c r="J90" s="201" t="str">
        <f t="shared" si="18"/>
        <v/>
      </c>
      <c r="K90" s="136"/>
      <c r="L90" s="200" t="str">
        <f t="shared" si="19"/>
        <v/>
      </c>
      <c r="M90" s="201" t="str">
        <f>IF($M$9="*",IF(#REF!&gt;0,"*",""),"")</f>
        <v/>
      </c>
      <c r="N90" s="136"/>
      <c r="O90" s="200" t="str">
        <f t="shared" si="20"/>
        <v/>
      </c>
      <c r="P90" s="140"/>
      <c r="Q90" s="201" t="str">
        <f t="shared" si="21"/>
        <v/>
      </c>
      <c r="R90" s="129"/>
      <c r="S90" s="202" t="str">
        <f t="shared" si="22"/>
        <v/>
      </c>
      <c r="T90" s="140"/>
      <c r="U90" s="201" t="str">
        <f t="shared" si="23"/>
        <v/>
      </c>
      <c r="V90" s="147"/>
    </row>
    <row r="91" spans="1:22" ht="15.6" hidden="1">
      <c r="A91" s="161"/>
      <c r="B91" s="173" t="s">
        <v>1724</v>
      </c>
      <c r="C91" s="174"/>
      <c r="D91" s="175"/>
      <c r="E91" s="164"/>
      <c r="F91" s="199" t="str">
        <f t="shared" si="16"/>
        <v/>
      </c>
      <c r="G91" s="176"/>
      <c r="H91" s="200" t="str">
        <f t="shared" si="17"/>
        <v/>
      </c>
      <c r="I91" s="177"/>
      <c r="J91" s="201" t="str">
        <f t="shared" si="18"/>
        <v/>
      </c>
      <c r="K91" s="136"/>
      <c r="L91" s="200" t="str">
        <f t="shared" si="19"/>
        <v/>
      </c>
      <c r="M91" s="201" t="str">
        <f>IF($M$9="*",IF(#REF!&gt;0,"*",""),"")</f>
        <v/>
      </c>
      <c r="N91" s="136"/>
      <c r="O91" s="200" t="str">
        <f t="shared" si="20"/>
        <v/>
      </c>
      <c r="P91" s="140"/>
      <c r="Q91" s="201" t="str">
        <f t="shared" si="21"/>
        <v/>
      </c>
      <c r="R91" s="129"/>
      <c r="S91" s="202" t="str">
        <f t="shared" si="22"/>
        <v/>
      </c>
      <c r="T91" s="140"/>
      <c r="U91" s="201" t="str">
        <f t="shared" si="23"/>
        <v/>
      </c>
      <c r="V91" s="147"/>
    </row>
    <row r="92" spans="1:22" ht="15.6" hidden="1">
      <c r="A92" s="161"/>
      <c r="B92" s="173" t="s">
        <v>1725</v>
      </c>
      <c r="C92" s="174"/>
      <c r="D92" s="175"/>
      <c r="E92" s="164"/>
      <c r="F92" s="199" t="str">
        <f t="shared" si="16"/>
        <v/>
      </c>
      <c r="G92" s="176"/>
      <c r="H92" s="200" t="str">
        <f t="shared" si="17"/>
        <v/>
      </c>
      <c r="I92" s="177"/>
      <c r="J92" s="201" t="str">
        <f t="shared" si="18"/>
        <v/>
      </c>
      <c r="K92" s="136"/>
      <c r="L92" s="200" t="str">
        <f t="shared" si="19"/>
        <v/>
      </c>
      <c r="M92" s="201" t="str">
        <f>IF($M$9="*",IF(#REF!&gt;0,"*",""),"")</f>
        <v/>
      </c>
      <c r="N92" s="136"/>
      <c r="O92" s="200" t="str">
        <f t="shared" si="20"/>
        <v/>
      </c>
      <c r="P92" s="140"/>
      <c r="Q92" s="201" t="str">
        <f t="shared" si="21"/>
        <v/>
      </c>
      <c r="R92" s="129"/>
      <c r="S92" s="202" t="str">
        <f t="shared" si="22"/>
        <v/>
      </c>
      <c r="T92" s="140"/>
      <c r="U92" s="201" t="str">
        <f t="shared" si="23"/>
        <v/>
      </c>
      <c r="V92" s="147"/>
    </row>
    <row r="93" spans="1:22" ht="15.6" hidden="1">
      <c r="A93" s="161"/>
      <c r="B93" s="173" t="s">
        <v>1726</v>
      </c>
      <c r="C93" s="174"/>
      <c r="D93" s="175"/>
      <c r="E93" s="164"/>
      <c r="F93" s="199" t="str">
        <f t="shared" si="16"/>
        <v/>
      </c>
      <c r="G93" s="176"/>
      <c r="H93" s="200" t="str">
        <f t="shared" si="17"/>
        <v/>
      </c>
      <c r="I93" s="177"/>
      <c r="J93" s="201" t="str">
        <f t="shared" si="18"/>
        <v/>
      </c>
      <c r="K93" s="136"/>
      <c r="L93" s="200" t="str">
        <f t="shared" si="19"/>
        <v/>
      </c>
      <c r="M93" s="201" t="str">
        <f>IF($M$9="*",IF(#REF!&gt;0,"*",""),"")</f>
        <v/>
      </c>
      <c r="N93" s="136"/>
      <c r="O93" s="200" t="str">
        <f t="shared" si="20"/>
        <v/>
      </c>
      <c r="P93" s="140"/>
      <c r="Q93" s="201" t="str">
        <f t="shared" si="21"/>
        <v/>
      </c>
      <c r="R93" s="129"/>
      <c r="S93" s="202" t="str">
        <f t="shared" si="22"/>
        <v/>
      </c>
      <c r="T93" s="140"/>
      <c r="U93" s="201" t="str">
        <f t="shared" si="23"/>
        <v/>
      </c>
      <c r="V93" s="147"/>
    </row>
    <row r="94" spans="1:22" ht="15.6" hidden="1">
      <c r="A94" s="161"/>
      <c r="B94" s="173" t="s">
        <v>1727</v>
      </c>
      <c r="C94" s="174"/>
      <c r="D94" s="175"/>
      <c r="E94" s="164"/>
      <c r="F94" s="199" t="str">
        <f t="shared" si="16"/>
        <v/>
      </c>
      <c r="G94" s="176"/>
      <c r="H94" s="200" t="str">
        <f t="shared" si="17"/>
        <v/>
      </c>
      <c r="I94" s="177"/>
      <c r="J94" s="201" t="str">
        <f t="shared" si="18"/>
        <v/>
      </c>
      <c r="K94" s="136"/>
      <c r="L94" s="200" t="str">
        <f t="shared" si="19"/>
        <v/>
      </c>
      <c r="M94" s="201" t="str">
        <f>IF($M$9="*",IF(#REF!&gt;0,"*",""),"")</f>
        <v/>
      </c>
      <c r="N94" s="136"/>
      <c r="O94" s="200" t="str">
        <f t="shared" si="20"/>
        <v/>
      </c>
      <c r="P94" s="140"/>
      <c r="Q94" s="201" t="str">
        <f t="shared" si="21"/>
        <v/>
      </c>
      <c r="R94" s="129"/>
      <c r="S94" s="202" t="str">
        <f t="shared" si="22"/>
        <v/>
      </c>
      <c r="T94" s="140"/>
      <c r="U94" s="201" t="str">
        <f t="shared" si="23"/>
        <v/>
      </c>
      <c r="V94" s="147"/>
    </row>
    <row r="95" spans="1:22" ht="15.6" hidden="1">
      <c r="A95" s="161"/>
      <c r="B95" s="173" t="s">
        <v>1728</v>
      </c>
      <c r="C95" s="174"/>
      <c r="D95" s="175"/>
      <c r="E95" s="164"/>
      <c r="F95" s="199" t="str">
        <f t="shared" ref="F95:F158" si="24">IF($F$9="*",IF(E95&gt;0,"*",""),"")</f>
        <v/>
      </c>
      <c r="G95" s="176"/>
      <c r="H95" s="200" t="str">
        <f t="shared" ref="H95:H158" si="25">IF($H$9="*",IF(G95&gt;0,"*",""),"")</f>
        <v/>
      </c>
      <c r="I95" s="177"/>
      <c r="J95" s="201" t="str">
        <f t="shared" ref="J95:J158" si="26">IF($J$9="*",IF(I95&gt;0,"*",""),"")</f>
        <v/>
      </c>
      <c r="K95" s="136"/>
      <c r="L95" s="200" t="str">
        <f t="shared" ref="L95:L158" si="27">IF($L$9="*",IF(K95&gt;0,"*",""),"")</f>
        <v/>
      </c>
      <c r="M95" s="201" t="str">
        <f>IF($M$9="*",IF(#REF!&gt;0,"*",""),"")</f>
        <v/>
      </c>
      <c r="N95" s="136"/>
      <c r="O95" s="200" t="str">
        <f t="shared" ref="O95:O158" si="28">IF($O$9="*",IF(N95&gt;0,"*",""),"")</f>
        <v/>
      </c>
      <c r="P95" s="140"/>
      <c r="Q95" s="201" t="str">
        <f t="shared" ref="Q95:Q158" si="29">IF($Q$9="*",IF(P95&gt;0,"*",""),"")</f>
        <v/>
      </c>
      <c r="R95" s="129"/>
      <c r="S95" s="202" t="str">
        <f t="shared" ref="S95:S158" si="30">IF($S$9="*",IF(R95&gt;0,"*",""),"")</f>
        <v/>
      </c>
      <c r="T95" s="140"/>
      <c r="U95" s="201" t="str">
        <f t="shared" ref="U95:U158" si="31">IF($U$9="*",IF(T95&gt;0,"*",""),"")</f>
        <v/>
      </c>
      <c r="V95" s="147"/>
    </row>
    <row r="96" spans="1:22" ht="15.6" hidden="1">
      <c r="A96" s="161"/>
      <c r="B96" s="173" t="s">
        <v>1729</v>
      </c>
      <c r="C96" s="174"/>
      <c r="D96" s="175"/>
      <c r="E96" s="164"/>
      <c r="F96" s="199" t="str">
        <f t="shared" si="24"/>
        <v/>
      </c>
      <c r="G96" s="176"/>
      <c r="H96" s="200" t="str">
        <f t="shared" si="25"/>
        <v/>
      </c>
      <c r="I96" s="177"/>
      <c r="J96" s="201" t="str">
        <f t="shared" si="26"/>
        <v/>
      </c>
      <c r="K96" s="136"/>
      <c r="L96" s="200" t="str">
        <f t="shared" si="27"/>
        <v/>
      </c>
      <c r="M96" s="201" t="str">
        <f>IF($M$9="*",IF(#REF!&gt;0,"*",""),"")</f>
        <v/>
      </c>
      <c r="N96" s="136"/>
      <c r="O96" s="200" t="str">
        <f t="shared" si="28"/>
        <v/>
      </c>
      <c r="P96" s="140"/>
      <c r="Q96" s="201" t="str">
        <f t="shared" si="29"/>
        <v/>
      </c>
      <c r="R96" s="129"/>
      <c r="S96" s="202" t="str">
        <f t="shared" si="30"/>
        <v/>
      </c>
      <c r="T96" s="140"/>
      <c r="U96" s="201" t="str">
        <f t="shared" si="31"/>
        <v/>
      </c>
      <c r="V96" s="147"/>
    </row>
    <row r="97" spans="1:22" ht="15.6" hidden="1">
      <c r="A97" s="161"/>
      <c r="B97" s="173" t="s">
        <v>1730</v>
      </c>
      <c r="C97" s="174"/>
      <c r="D97" s="175"/>
      <c r="E97" s="164"/>
      <c r="F97" s="199" t="str">
        <f t="shared" si="24"/>
        <v/>
      </c>
      <c r="G97" s="176"/>
      <c r="H97" s="200" t="str">
        <f t="shared" si="25"/>
        <v/>
      </c>
      <c r="I97" s="177"/>
      <c r="J97" s="201" t="str">
        <f t="shared" si="26"/>
        <v/>
      </c>
      <c r="K97" s="136"/>
      <c r="L97" s="200" t="str">
        <f t="shared" si="27"/>
        <v/>
      </c>
      <c r="M97" s="201" t="str">
        <f>IF($M$9="*",IF(#REF!&gt;0,"*",""),"")</f>
        <v/>
      </c>
      <c r="N97" s="136"/>
      <c r="O97" s="200" t="str">
        <f t="shared" si="28"/>
        <v/>
      </c>
      <c r="P97" s="140"/>
      <c r="Q97" s="201" t="str">
        <f t="shared" si="29"/>
        <v/>
      </c>
      <c r="R97" s="129"/>
      <c r="S97" s="202" t="str">
        <f t="shared" si="30"/>
        <v/>
      </c>
      <c r="T97" s="140"/>
      <c r="U97" s="201" t="str">
        <f t="shared" si="31"/>
        <v/>
      </c>
      <c r="V97" s="147"/>
    </row>
    <row r="98" spans="1:22" ht="15.6" hidden="1">
      <c r="A98" s="161"/>
      <c r="B98" s="173" t="s">
        <v>1731</v>
      </c>
      <c r="C98" s="174"/>
      <c r="D98" s="175"/>
      <c r="E98" s="164"/>
      <c r="F98" s="199" t="str">
        <f t="shared" si="24"/>
        <v/>
      </c>
      <c r="G98" s="176"/>
      <c r="H98" s="200" t="str">
        <f t="shared" si="25"/>
        <v/>
      </c>
      <c r="I98" s="177"/>
      <c r="J98" s="201" t="str">
        <f t="shared" si="26"/>
        <v/>
      </c>
      <c r="K98" s="136"/>
      <c r="L98" s="200" t="str">
        <f t="shared" si="27"/>
        <v/>
      </c>
      <c r="M98" s="201" t="str">
        <f>IF($M$9="*",IF(#REF!&gt;0,"*",""),"")</f>
        <v/>
      </c>
      <c r="N98" s="136"/>
      <c r="O98" s="200" t="str">
        <f t="shared" si="28"/>
        <v/>
      </c>
      <c r="P98" s="140"/>
      <c r="Q98" s="201" t="str">
        <f t="shared" si="29"/>
        <v/>
      </c>
      <c r="R98" s="129"/>
      <c r="S98" s="202" t="str">
        <f t="shared" si="30"/>
        <v/>
      </c>
      <c r="T98" s="140"/>
      <c r="U98" s="201" t="str">
        <f t="shared" si="31"/>
        <v/>
      </c>
      <c r="V98" s="147"/>
    </row>
    <row r="99" spans="1:22" ht="15.6" hidden="1">
      <c r="A99" s="161"/>
      <c r="B99" s="173" t="s">
        <v>1732</v>
      </c>
      <c r="C99" s="174"/>
      <c r="D99" s="175"/>
      <c r="E99" s="164"/>
      <c r="F99" s="199" t="str">
        <f t="shared" si="24"/>
        <v/>
      </c>
      <c r="G99" s="176"/>
      <c r="H99" s="200" t="str">
        <f t="shared" si="25"/>
        <v/>
      </c>
      <c r="I99" s="177"/>
      <c r="J99" s="201" t="str">
        <f t="shared" si="26"/>
        <v/>
      </c>
      <c r="K99" s="136"/>
      <c r="L99" s="200" t="str">
        <f t="shared" si="27"/>
        <v/>
      </c>
      <c r="M99" s="201" t="str">
        <f>IF($M$9="*",IF(#REF!&gt;0,"*",""),"")</f>
        <v/>
      </c>
      <c r="N99" s="136"/>
      <c r="O99" s="200" t="str">
        <f t="shared" si="28"/>
        <v/>
      </c>
      <c r="P99" s="140"/>
      <c r="Q99" s="201" t="str">
        <f t="shared" si="29"/>
        <v/>
      </c>
      <c r="R99" s="129"/>
      <c r="S99" s="202" t="str">
        <f t="shared" si="30"/>
        <v/>
      </c>
      <c r="T99" s="140"/>
      <c r="U99" s="201" t="str">
        <f t="shared" si="31"/>
        <v/>
      </c>
      <c r="V99" s="147"/>
    </row>
    <row r="100" spans="1:22" ht="15.6" hidden="1">
      <c r="A100" s="161"/>
      <c r="B100" s="173" t="s">
        <v>1733</v>
      </c>
      <c r="C100" s="174"/>
      <c r="D100" s="175"/>
      <c r="E100" s="164"/>
      <c r="F100" s="199" t="str">
        <f t="shared" si="24"/>
        <v/>
      </c>
      <c r="G100" s="176"/>
      <c r="H100" s="200" t="str">
        <f t="shared" si="25"/>
        <v/>
      </c>
      <c r="I100" s="177"/>
      <c r="J100" s="201" t="str">
        <f t="shared" si="26"/>
        <v/>
      </c>
      <c r="K100" s="136"/>
      <c r="L100" s="200" t="str">
        <f t="shared" si="27"/>
        <v/>
      </c>
      <c r="M100" s="201" t="str">
        <f>IF($M$9="*",IF(#REF!&gt;0,"*",""),"")</f>
        <v/>
      </c>
      <c r="N100" s="136"/>
      <c r="O100" s="200" t="str">
        <f t="shared" si="28"/>
        <v/>
      </c>
      <c r="P100" s="140"/>
      <c r="Q100" s="201" t="str">
        <f t="shared" si="29"/>
        <v/>
      </c>
      <c r="R100" s="129"/>
      <c r="S100" s="202" t="str">
        <f t="shared" si="30"/>
        <v/>
      </c>
      <c r="T100" s="140"/>
      <c r="U100" s="201" t="str">
        <f t="shared" si="31"/>
        <v/>
      </c>
      <c r="V100" s="147"/>
    </row>
    <row r="101" spans="1:22" ht="15.6" hidden="1">
      <c r="A101" s="161"/>
      <c r="B101" s="173" t="s">
        <v>1734</v>
      </c>
      <c r="C101" s="174"/>
      <c r="D101" s="175"/>
      <c r="E101" s="164"/>
      <c r="F101" s="199" t="str">
        <f t="shared" si="24"/>
        <v/>
      </c>
      <c r="G101" s="176"/>
      <c r="H101" s="200" t="str">
        <f t="shared" si="25"/>
        <v/>
      </c>
      <c r="I101" s="177"/>
      <c r="J101" s="201" t="str">
        <f t="shared" si="26"/>
        <v/>
      </c>
      <c r="K101" s="136"/>
      <c r="L101" s="200" t="str">
        <f t="shared" si="27"/>
        <v/>
      </c>
      <c r="M101" s="201" t="str">
        <f>IF($M$9="*",IF(#REF!&gt;0,"*",""),"")</f>
        <v/>
      </c>
      <c r="N101" s="136"/>
      <c r="O101" s="200" t="str">
        <f t="shared" si="28"/>
        <v/>
      </c>
      <c r="P101" s="140"/>
      <c r="Q101" s="201" t="str">
        <f t="shared" si="29"/>
        <v/>
      </c>
      <c r="R101" s="129"/>
      <c r="S101" s="202" t="str">
        <f t="shared" si="30"/>
        <v/>
      </c>
      <c r="T101" s="140"/>
      <c r="U101" s="201" t="str">
        <f t="shared" si="31"/>
        <v/>
      </c>
      <c r="V101" s="147"/>
    </row>
    <row r="102" spans="1:22" ht="15.6" hidden="1">
      <c r="A102" s="161"/>
      <c r="B102" s="173" t="s">
        <v>1735</v>
      </c>
      <c r="C102" s="174"/>
      <c r="D102" s="175"/>
      <c r="E102" s="164"/>
      <c r="F102" s="199" t="str">
        <f t="shared" si="24"/>
        <v/>
      </c>
      <c r="G102" s="176"/>
      <c r="H102" s="200" t="str">
        <f t="shared" si="25"/>
        <v/>
      </c>
      <c r="I102" s="177"/>
      <c r="J102" s="201" t="str">
        <f t="shared" si="26"/>
        <v/>
      </c>
      <c r="K102" s="136"/>
      <c r="L102" s="200" t="str">
        <f t="shared" si="27"/>
        <v/>
      </c>
      <c r="M102" s="201" t="str">
        <f>IF($M$9="*",IF(#REF!&gt;0,"*",""),"")</f>
        <v/>
      </c>
      <c r="N102" s="136"/>
      <c r="O102" s="200" t="str">
        <f t="shared" si="28"/>
        <v/>
      </c>
      <c r="P102" s="140"/>
      <c r="Q102" s="201" t="str">
        <f t="shared" si="29"/>
        <v/>
      </c>
      <c r="R102" s="129"/>
      <c r="S102" s="202" t="str">
        <f t="shared" si="30"/>
        <v/>
      </c>
      <c r="T102" s="140"/>
      <c r="U102" s="201" t="str">
        <f t="shared" si="31"/>
        <v/>
      </c>
      <c r="V102" s="147"/>
    </row>
    <row r="103" spans="1:22" ht="15.6">
      <c r="A103" s="161">
        <v>1</v>
      </c>
      <c r="B103" s="173" t="s">
        <v>1736</v>
      </c>
      <c r="C103" s="174"/>
      <c r="D103" s="175"/>
      <c r="E103" s="165">
        <f>K103</f>
        <v>171114</v>
      </c>
      <c r="F103" s="199" t="str">
        <f t="shared" si="24"/>
        <v>*</v>
      </c>
      <c r="G103" s="176"/>
      <c r="H103" s="200" t="str">
        <f t="shared" si="25"/>
        <v/>
      </c>
      <c r="I103" s="177"/>
      <c r="J103" s="201" t="str">
        <f t="shared" si="26"/>
        <v/>
      </c>
      <c r="K103" s="136">
        <f>142886+19475+8753</f>
        <v>171114</v>
      </c>
      <c r="L103" s="523">
        <f>149500+56000+13000</f>
        <v>218500</v>
      </c>
      <c r="M103" s="201" t="str">
        <f>IF($M$9="*",IF(#REF!&gt;0,"*",""),"")</f>
        <v/>
      </c>
      <c r="N103" s="136">
        <v>169357</v>
      </c>
      <c r="O103" s="200" t="str">
        <f t="shared" si="28"/>
        <v/>
      </c>
      <c r="P103" s="140"/>
      <c r="Q103" s="201" t="str">
        <f t="shared" si="29"/>
        <v/>
      </c>
      <c r="R103" s="129"/>
      <c r="S103" s="202" t="str">
        <f t="shared" si="30"/>
        <v/>
      </c>
      <c r="T103" s="140"/>
      <c r="U103" s="201" t="str">
        <f t="shared" si="31"/>
        <v/>
      </c>
      <c r="V103" s="147"/>
    </row>
    <row r="104" spans="1:22" ht="15.6" hidden="1">
      <c r="A104" s="161"/>
      <c r="B104" s="173" t="s">
        <v>1737</v>
      </c>
      <c r="C104" s="174"/>
      <c r="D104" s="175"/>
      <c r="E104" s="164"/>
      <c r="F104" s="199" t="str">
        <f t="shared" si="24"/>
        <v/>
      </c>
      <c r="G104" s="176"/>
      <c r="H104" s="200" t="str">
        <f t="shared" si="25"/>
        <v/>
      </c>
      <c r="I104" s="177"/>
      <c r="J104" s="201" t="str">
        <f t="shared" si="26"/>
        <v/>
      </c>
      <c r="K104" s="136"/>
      <c r="L104" s="200" t="str">
        <f t="shared" si="27"/>
        <v/>
      </c>
      <c r="M104" s="201" t="str">
        <f>IF($M$9="*",IF(#REF!&gt;0,"*",""),"")</f>
        <v/>
      </c>
      <c r="N104" s="136"/>
      <c r="O104" s="200" t="str">
        <f t="shared" si="28"/>
        <v/>
      </c>
      <c r="P104" s="140"/>
      <c r="Q104" s="201" t="str">
        <f t="shared" si="29"/>
        <v/>
      </c>
      <c r="R104" s="129"/>
      <c r="S104" s="202" t="str">
        <f t="shared" si="30"/>
        <v/>
      </c>
      <c r="T104" s="140"/>
      <c r="U104" s="201" t="str">
        <f t="shared" si="31"/>
        <v/>
      </c>
      <c r="V104" s="147"/>
    </row>
    <row r="105" spans="1:22" ht="15.6" hidden="1">
      <c r="A105" s="161"/>
      <c r="B105" s="173" t="s">
        <v>1738</v>
      </c>
      <c r="C105" s="174"/>
      <c r="D105" s="175"/>
      <c r="E105" s="164"/>
      <c r="F105" s="199" t="str">
        <f t="shared" si="24"/>
        <v/>
      </c>
      <c r="G105" s="176"/>
      <c r="H105" s="200" t="str">
        <f t="shared" si="25"/>
        <v/>
      </c>
      <c r="I105" s="177"/>
      <c r="J105" s="201" t="str">
        <f t="shared" si="26"/>
        <v/>
      </c>
      <c r="K105" s="136"/>
      <c r="L105" s="200" t="str">
        <f t="shared" si="27"/>
        <v/>
      </c>
      <c r="M105" s="201" t="str">
        <f>IF($M$9="*",IF(#REF!&gt;0,"*",""),"")</f>
        <v/>
      </c>
      <c r="N105" s="136"/>
      <c r="O105" s="200" t="str">
        <f t="shared" si="28"/>
        <v/>
      </c>
      <c r="P105" s="140"/>
      <c r="Q105" s="201" t="str">
        <f t="shared" si="29"/>
        <v/>
      </c>
      <c r="R105" s="129"/>
      <c r="S105" s="202" t="str">
        <f t="shared" si="30"/>
        <v/>
      </c>
      <c r="T105" s="140"/>
      <c r="U105" s="201" t="str">
        <f t="shared" si="31"/>
        <v/>
      </c>
      <c r="V105" s="147"/>
    </row>
    <row r="106" spans="1:22" ht="15.6" hidden="1">
      <c r="A106" s="161"/>
      <c r="B106" s="173" t="s">
        <v>1739</v>
      </c>
      <c r="C106" s="174"/>
      <c r="D106" s="175"/>
      <c r="E106" s="164"/>
      <c r="F106" s="199" t="str">
        <f t="shared" si="24"/>
        <v/>
      </c>
      <c r="G106" s="176"/>
      <c r="H106" s="200" t="str">
        <f t="shared" si="25"/>
        <v/>
      </c>
      <c r="I106" s="177"/>
      <c r="J106" s="201" t="str">
        <f t="shared" si="26"/>
        <v/>
      </c>
      <c r="K106" s="136"/>
      <c r="L106" s="200" t="str">
        <f t="shared" si="27"/>
        <v/>
      </c>
      <c r="M106" s="201" t="str">
        <f>IF($M$9="*",IF(#REF!&gt;0,"*",""),"")</f>
        <v/>
      </c>
      <c r="N106" s="136"/>
      <c r="O106" s="200" t="str">
        <f t="shared" si="28"/>
        <v/>
      </c>
      <c r="P106" s="140"/>
      <c r="Q106" s="201" t="str">
        <f t="shared" si="29"/>
        <v/>
      </c>
      <c r="R106" s="129"/>
      <c r="S106" s="202" t="str">
        <f t="shared" si="30"/>
        <v/>
      </c>
      <c r="T106" s="140"/>
      <c r="U106" s="201" t="str">
        <f t="shared" si="31"/>
        <v/>
      </c>
      <c r="V106" s="147"/>
    </row>
    <row r="107" spans="1:22" ht="15.6" hidden="1">
      <c r="A107" s="161"/>
      <c r="B107" s="173" t="s">
        <v>1740</v>
      </c>
      <c r="C107" s="174"/>
      <c r="D107" s="175"/>
      <c r="E107" s="164"/>
      <c r="F107" s="199" t="str">
        <f t="shared" si="24"/>
        <v/>
      </c>
      <c r="G107" s="176"/>
      <c r="H107" s="200" t="str">
        <f t="shared" si="25"/>
        <v/>
      </c>
      <c r="I107" s="177"/>
      <c r="J107" s="201" t="str">
        <f t="shared" si="26"/>
        <v/>
      </c>
      <c r="K107" s="136"/>
      <c r="L107" s="200" t="str">
        <f t="shared" si="27"/>
        <v/>
      </c>
      <c r="M107" s="201" t="str">
        <f>IF($M$9="*",IF(#REF!&gt;0,"*",""),"")</f>
        <v/>
      </c>
      <c r="N107" s="136"/>
      <c r="O107" s="200" t="str">
        <f t="shared" si="28"/>
        <v/>
      </c>
      <c r="P107" s="140"/>
      <c r="Q107" s="201" t="str">
        <f t="shared" si="29"/>
        <v/>
      </c>
      <c r="R107" s="129"/>
      <c r="S107" s="202" t="str">
        <f t="shared" si="30"/>
        <v/>
      </c>
      <c r="T107" s="140"/>
      <c r="U107" s="201" t="str">
        <f t="shared" si="31"/>
        <v/>
      </c>
      <c r="V107" s="147"/>
    </row>
    <row r="108" spans="1:22" ht="15.6" hidden="1">
      <c r="A108" s="161"/>
      <c r="B108" s="173" t="s">
        <v>1741</v>
      </c>
      <c r="C108" s="174"/>
      <c r="D108" s="175"/>
      <c r="E108" s="164"/>
      <c r="F108" s="199" t="str">
        <f t="shared" si="24"/>
        <v/>
      </c>
      <c r="G108" s="176"/>
      <c r="H108" s="200" t="str">
        <f t="shared" si="25"/>
        <v/>
      </c>
      <c r="I108" s="177"/>
      <c r="J108" s="201" t="str">
        <f t="shared" si="26"/>
        <v/>
      </c>
      <c r="K108" s="136"/>
      <c r="L108" s="200" t="str">
        <f t="shared" si="27"/>
        <v/>
      </c>
      <c r="M108" s="201" t="str">
        <f>IF($M$9="*",IF(#REF!&gt;0,"*",""),"")</f>
        <v/>
      </c>
      <c r="N108" s="136"/>
      <c r="O108" s="200" t="str">
        <f t="shared" si="28"/>
        <v/>
      </c>
      <c r="P108" s="140"/>
      <c r="Q108" s="201" t="str">
        <f t="shared" si="29"/>
        <v/>
      </c>
      <c r="R108" s="129"/>
      <c r="S108" s="202" t="str">
        <f t="shared" si="30"/>
        <v/>
      </c>
      <c r="T108" s="140"/>
      <c r="U108" s="201" t="str">
        <f t="shared" si="31"/>
        <v/>
      </c>
      <c r="V108" s="147"/>
    </row>
    <row r="109" spans="1:22" ht="15.6" hidden="1">
      <c r="A109" s="161"/>
      <c r="B109" s="173" t="s">
        <v>1742</v>
      </c>
      <c r="C109" s="174"/>
      <c r="D109" s="175"/>
      <c r="E109" s="164"/>
      <c r="F109" s="199" t="str">
        <f t="shared" si="24"/>
        <v/>
      </c>
      <c r="G109" s="176"/>
      <c r="H109" s="200" t="str">
        <f t="shared" si="25"/>
        <v/>
      </c>
      <c r="I109" s="177"/>
      <c r="J109" s="201" t="str">
        <f t="shared" si="26"/>
        <v/>
      </c>
      <c r="K109" s="136"/>
      <c r="L109" s="200" t="str">
        <f t="shared" si="27"/>
        <v/>
      </c>
      <c r="M109" s="201" t="str">
        <f>IF($M$9="*",IF(#REF!&gt;0,"*",""),"")</f>
        <v/>
      </c>
      <c r="N109" s="136"/>
      <c r="O109" s="200" t="str">
        <f t="shared" si="28"/>
        <v/>
      </c>
      <c r="P109" s="140"/>
      <c r="Q109" s="201" t="str">
        <f t="shared" si="29"/>
        <v/>
      </c>
      <c r="R109" s="129"/>
      <c r="S109" s="202" t="str">
        <f t="shared" si="30"/>
        <v/>
      </c>
      <c r="T109" s="140"/>
      <c r="U109" s="201" t="str">
        <f t="shared" si="31"/>
        <v/>
      </c>
      <c r="V109" s="147"/>
    </row>
    <row r="110" spans="1:22" ht="15.6" hidden="1">
      <c r="A110" s="161"/>
      <c r="B110" s="173" t="s">
        <v>1743</v>
      </c>
      <c r="C110" s="174"/>
      <c r="D110" s="175"/>
      <c r="E110" s="164"/>
      <c r="F110" s="199" t="str">
        <f t="shared" si="24"/>
        <v/>
      </c>
      <c r="G110" s="176"/>
      <c r="H110" s="200" t="str">
        <f t="shared" si="25"/>
        <v/>
      </c>
      <c r="I110" s="177"/>
      <c r="J110" s="201" t="str">
        <f t="shared" si="26"/>
        <v/>
      </c>
      <c r="K110" s="136"/>
      <c r="L110" s="200" t="str">
        <f t="shared" si="27"/>
        <v/>
      </c>
      <c r="M110" s="201" t="str">
        <f>IF($M$9="*",IF(#REF!&gt;0,"*",""),"")</f>
        <v/>
      </c>
      <c r="N110" s="136"/>
      <c r="O110" s="200" t="str">
        <f t="shared" si="28"/>
        <v/>
      </c>
      <c r="P110" s="140"/>
      <c r="Q110" s="201" t="str">
        <f t="shared" si="29"/>
        <v/>
      </c>
      <c r="R110" s="129"/>
      <c r="S110" s="202" t="str">
        <f t="shared" si="30"/>
        <v/>
      </c>
      <c r="T110" s="140"/>
      <c r="U110" s="201" t="str">
        <f t="shared" si="31"/>
        <v/>
      </c>
      <c r="V110" s="147"/>
    </row>
    <row r="111" spans="1:22" ht="15.6" hidden="1">
      <c r="A111" s="161"/>
      <c r="B111" s="173" t="s">
        <v>1744</v>
      </c>
      <c r="C111" s="174"/>
      <c r="D111" s="175"/>
      <c r="E111" s="164"/>
      <c r="F111" s="199" t="str">
        <f t="shared" si="24"/>
        <v/>
      </c>
      <c r="G111" s="176"/>
      <c r="H111" s="200" t="str">
        <f t="shared" si="25"/>
        <v/>
      </c>
      <c r="I111" s="177"/>
      <c r="J111" s="201" t="str">
        <f t="shared" si="26"/>
        <v/>
      </c>
      <c r="K111" s="136"/>
      <c r="L111" s="200" t="str">
        <f t="shared" si="27"/>
        <v/>
      </c>
      <c r="M111" s="201" t="str">
        <f>IF($M$9="*",IF(#REF!&gt;0,"*",""),"")</f>
        <v/>
      </c>
      <c r="N111" s="136"/>
      <c r="O111" s="200" t="str">
        <f t="shared" si="28"/>
        <v/>
      </c>
      <c r="P111" s="140"/>
      <c r="Q111" s="201" t="str">
        <f t="shared" si="29"/>
        <v/>
      </c>
      <c r="R111" s="129"/>
      <c r="S111" s="202" t="str">
        <f t="shared" si="30"/>
        <v/>
      </c>
      <c r="T111" s="140"/>
      <c r="U111" s="201" t="str">
        <f t="shared" si="31"/>
        <v/>
      </c>
      <c r="V111" s="147"/>
    </row>
    <row r="112" spans="1:22" ht="15.6" hidden="1">
      <c r="A112" s="161"/>
      <c r="B112" s="173" t="s">
        <v>1745</v>
      </c>
      <c r="C112" s="174"/>
      <c r="D112" s="175"/>
      <c r="E112" s="164"/>
      <c r="F112" s="199" t="str">
        <f t="shared" si="24"/>
        <v/>
      </c>
      <c r="G112" s="176"/>
      <c r="H112" s="200" t="str">
        <f t="shared" si="25"/>
        <v/>
      </c>
      <c r="I112" s="177"/>
      <c r="J112" s="201" t="str">
        <f t="shared" si="26"/>
        <v/>
      </c>
      <c r="K112" s="136"/>
      <c r="L112" s="200" t="str">
        <f t="shared" si="27"/>
        <v/>
      </c>
      <c r="M112" s="201" t="str">
        <f>IF($M$9="*",IF(#REF!&gt;0,"*",""),"")</f>
        <v/>
      </c>
      <c r="N112" s="136"/>
      <c r="O112" s="200" t="str">
        <f t="shared" si="28"/>
        <v/>
      </c>
      <c r="P112" s="140"/>
      <c r="Q112" s="201" t="str">
        <f t="shared" si="29"/>
        <v/>
      </c>
      <c r="R112" s="129"/>
      <c r="S112" s="202" t="str">
        <f t="shared" si="30"/>
        <v/>
      </c>
      <c r="T112" s="140"/>
      <c r="U112" s="201" t="str">
        <f t="shared" si="31"/>
        <v/>
      </c>
      <c r="V112" s="147"/>
    </row>
    <row r="113" spans="1:22" ht="15.6" hidden="1">
      <c r="A113" s="161"/>
      <c r="B113" s="173" t="s">
        <v>1746</v>
      </c>
      <c r="C113" s="174"/>
      <c r="D113" s="175"/>
      <c r="E113" s="164"/>
      <c r="F113" s="199" t="str">
        <f t="shared" si="24"/>
        <v/>
      </c>
      <c r="G113" s="176"/>
      <c r="H113" s="200" t="str">
        <f t="shared" si="25"/>
        <v/>
      </c>
      <c r="I113" s="177"/>
      <c r="J113" s="201" t="str">
        <f t="shared" si="26"/>
        <v/>
      </c>
      <c r="K113" s="136"/>
      <c r="L113" s="200" t="str">
        <f t="shared" si="27"/>
        <v/>
      </c>
      <c r="M113" s="201" t="str">
        <f>IF($M$9="*",IF(#REF!&gt;0,"*",""),"")</f>
        <v/>
      </c>
      <c r="N113" s="136"/>
      <c r="O113" s="200" t="str">
        <f t="shared" si="28"/>
        <v/>
      </c>
      <c r="P113" s="140"/>
      <c r="Q113" s="201" t="str">
        <f t="shared" si="29"/>
        <v/>
      </c>
      <c r="R113" s="129"/>
      <c r="S113" s="202" t="str">
        <f t="shared" si="30"/>
        <v/>
      </c>
      <c r="T113" s="140"/>
      <c r="U113" s="201" t="str">
        <f t="shared" si="31"/>
        <v/>
      </c>
      <c r="V113" s="147"/>
    </row>
    <row r="114" spans="1:22" ht="15.6" hidden="1">
      <c r="A114" s="161"/>
      <c r="B114" s="173" t="s">
        <v>1747</v>
      </c>
      <c r="C114" s="174"/>
      <c r="D114" s="175"/>
      <c r="E114" s="164"/>
      <c r="F114" s="199" t="str">
        <f t="shared" si="24"/>
        <v/>
      </c>
      <c r="G114" s="176"/>
      <c r="H114" s="200" t="str">
        <f t="shared" si="25"/>
        <v/>
      </c>
      <c r="I114" s="177"/>
      <c r="J114" s="201" t="str">
        <f t="shared" si="26"/>
        <v/>
      </c>
      <c r="K114" s="136"/>
      <c r="L114" s="200" t="str">
        <f t="shared" si="27"/>
        <v/>
      </c>
      <c r="M114" s="201" t="str">
        <f>IF($M$9="*",IF(#REF!&gt;0,"*",""),"")</f>
        <v/>
      </c>
      <c r="N114" s="136"/>
      <c r="O114" s="200" t="str">
        <f t="shared" si="28"/>
        <v/>
      </c>
      <c r="P114" s="140"/>
      <c r="Q114" s="201" t="str">
        <f t="shared" si="29"/>
        <v/>
      </c>
      <c r="R114" s="129"/>
      <c r="S114" s="202" t="str">
        <f t="shared" si="30"/>
        <v/>
      </c>
      <c r="T114" s="140"/>
      <c r="U114" s="201" t="str">
        <f t="shared" si="31"/>
        <v/>
      </c>
      <c r="V114" s="147"/>
    </row>
    <row r="115" spans="1:22" ht="15.6" hidden="1">
      <c r="A115" s="161"/>
      <c r="B115" s="173" t="s">
        <v>1748</v>
      </c>
      <c r="C115" s="174"/>
      <c r="D115" s="175"/>
      <c r="E115" s="164"/>
      <c r="F115" s="199" t="str">
        <f t="shared" si="24"/>
        <v/>
      </c>
      <c r="G115" s="176"/>
      <c r="H115" s="200" t="str">
        <f t="shared" si="25"/>
        <v/>
      </c>
      <c r="I115" s="177"/>
      <c r="J115" s="201" t="str">
        <f t="shared" si="26"/>
        <v/>
      </c>
      <c r="K115" s="136"/>
      <c r="L115" s="200" t="str">
        <f t="shared" si="27"/>
        <v/>
      </c>
      <c r="M115" s="201" t="str">
        <f>IF($M$9="*",IF(#REF!&gt;0,"*",""),"")</f>
        <v/>
      </c>
      <c r="N115" s="136"/>
      <c r="O115" s="200" t="str">
        <f t="shared" si="28"/>
        <v/>
      </c>
      <c r="P115" s="140"/>
      <c r="Q115" s="201" t="str">
        <f t="shared" si="29"/>
        <v/>
      </c>
      <c r="R115" s="129"/>
      <c r="S115" s="202" t="str">
        <f t="shared" si="30"/>
        <v/>
      </c>
      <c r="T115" s="140"/>
      <c r="U115" s="201" t="str">
        <f t="shared" si="31"/>
        <v/>
      </c>
      <c r="V115" s="147"/>
    </row>
    <row r="116" spans="1:22" ht="15.6" hidden="1">
      <c r="A116" s="161"/>
      <c r="B116" s="173" t="s">
        <v>1749</v>
      </c>
      <c r="C116" s="174"/>
      <c r="D116" s="175"/>
      <c r="E116" s="164"/>
      <c r="F116" s="199" t="str">
        <f t="shared" si="24"/>
        <v/>
      </c>
      <c r="G116" s="176"/>
      <c r="H116" s="200" t="str">
        <f t="shared" si="25"/>
        <v/>
      </c>
      <c r="I116" s="177"/>
      <c r="J116" s="201" t="str">
        <f t="shared" si="26"/>
        <v/>
      </c>
      <c r="K116" s="136"/>
      <c r="L116" s="200" t="str">
        <f t="shared" si="27"/>
        <v/>
      </c>
      <c r="M116" s="201" t="str">
        <f>IF($M$9="*",IF(#REF!&gt;0,"*",""),"")</f>
        <v/>
      </c>
      <c r="N116" s="136"/>
      <c r="O116" s="200" t="str">
        <f t="shared" si="28"/>
        <v/>
      </c>
      <c r="P116" s="140"/>
      <c r="Q116" s="201" t="str">
        <f t="shared" si="29"/>
        <v/>
      </c>
      <c r="R116" s="129"/>
      <c r="S116" s="202" t="str">
        <f t="shared" si="30"/>
        <v/>
      </c>
      <c r="T116" s="140"/>
      <c r="U116" s="201" t="str">
        <f t="shared" si="31"/>
        <v/>
      </c>
      <c r="V116" s="147"/>
    </row>
    <row r="117" spans="1:22" ht="15.6" hidden="1">
      <c r="A117" s="161"/>
      <c r="B117" s="173" t="s">
        <v>1750</v>
      </c>
      <c r="C117" s="174"/>
      <c r="D117" s="175"/>
      <c r="E117" s="164"/>
      <c r="F117" s="199" t="str">
        <f t="shared" si="24"/>
        <v/>
      </c>
      <c r="G117" s="176"/>
      <c r="H117" s="200" t="str">
        <f t="shared" si="25"/>
        <v/>
      </c>
      <c r="I117" s="177"/>
      <c r="J117" s="201" t="str">
        <f t="shared" si="26"/>
        <v/>
      </c>
      <c r="K117" s="136"/>
      <c r="L117" s="200" t="str">
        <f t="shared" si="27"/>
        <v/>
      </c>
      <c r="M117" s="201" t="str">
        <f>IF($M$9="*",IF(#REF!&gt;0,"*",""),"")</f>
        <v/>
      </c>
      <c r="N117" s="136"/>
      <c r="O117" s="200" t="str">
        <f t="shared" si="28"/>
        <v/>
      </c>
      <c r="P117" s="140"/>
      <c r="Q117" s="201" t="str">
        <f t="shared" si="29"/>
        <v/>
      </c>
      <c r="R117" s="129"/>
      <c r="S117" s="202" t="str">
        <f t="shared" si="30"/>
        <v/>
      </c>
      <c r="T117" s="140"/>
      <c r="U117" s="201" t="str">
        <f t="shared" si="31"/>
        <v/>
      </c>
      <c r="V117" s="147"/>
    </row>
    <row r="118" spans="1:22" ht="15.6" hidden="1">
      <c r="A118" s="161"/>
      <c r="B118" s="173" t="s">
        <v>1751</v>
      </c>
      <c r="C118" s="174"/>
      <c r="D118" s="175"/>
      <c r="E118" s="164"/>
      <c r="F118" s="199" t="str">
        <f t="shared" si="24"/>
        <v/>
      </c>
      <c r="G118" s="176"/>
      <c r="H118" s="200" t="str">
        <f t="shared" si="25"/>
        <v/>
      </c>
      <c r="I118" s="177"/>
      <c r="J118" s="201" t="str">
        <f t="shared" si="26"/>
        <v/>
      </c>
      <c r="K118" s="136"/>
      <c r="L118" s="200" t="str">
        <f t="shared" si="27"/>
        <v/>
      </c>
      <c r="M118" s="201" t="str">
        <f>IF($M$9="*",IF(#REF!&gt;0,"*",""),"")</f>
        <v/>
      </c>
      <c r="N118" s="136"/>
      <c r="O118" s="200" t="str">
        <f t="shared" si="28"/>
        <v/>
      </c>
      <c r="P118" s="140"/>
      <c r="Q118" s="201" t="str">
        <f t="shared" si="29"/>
        <v/>
      </c>
      <c r="R118" s="129"/>
      <c r="S118" s="202" t="str">
        <f t="shared" si="30"/>
        <v/>
      </c>
      <c r="T118" s="140"/>
      <c r="U118" s="201" t="str">
        <f t="shared" si="31"/>
        <v/>
      </c>
      <c r="V118" s="147"/>
    </row>
    <row r="119" spans="1:22" ht="15.6" hidden="1">
      <c r="A119" s="161"/>
      <c r="B119" s="173" t="s">
        <v>1752</v>
      </c>
      <c r="C119" s="174"/>
      <c r="D119" s="175"/>
      <c r="E119" s="164"/>
      <c r="F119" s="199" t="str">
        <f t="shared" si="24"/>
        <v/>
      </c>
      <c r="G119" s="176"/>
      <c r="H119" s="200" t="str">
        <f t="shared" si="25"/>
        <v/>
      </c>
      <c r="I119" s="177"/>
      <c r="J119" s="201" t="str">
        <f t="shared" si="26"/>
        <v/>
      </c>
      <c r="K119" s="136"/>
      <c r="L119" s="200" t="str">
        <f t="shared" si="27"/>
        <v/>
      </c>
      <c r="M119" s="201" t="str">
        <f>IF($M$9="*",IF(#REF!&gt;0,"*",""),"")</f>
        <v/>
      </c>
      <c r="N119" s="136"/>
      <c r="O119" s="200" t="str">
        <f t="shared" si="28"/>
        <v/>
      </c>
      <c r="P119" s="140"/>
      <c r="Q119" s="201" t="str">
        <f t="shared" si="29"/>
        <v/>
      </c>
      <c r="R119" s="129"/>
      <c r="S119" s="202" t="str">
        <f t="shared" si="30"/>
        <v/>
      </c>
      <c r="T119" s="140"/>
      <c r="U119" s="201" t="str">
        <f t="shared" si="31"/>
        <v/>
      </c>
      <c r="V119" s="147"/>
    </row>
    <row r="120" spans="1:22" ht="15.6" hidden="1">
      <c r="A120" s="161"/>
      <c r="B120" s="173" t="s">
        <v>1753</v>
      </c>
      <c r="C120" s="174"/>
      <c r="D120" s="175"/>
      <c r="E120" s="164"/>
      <c r="F120" s="199" t="str">
        <f t="shared" si="24"/>
        <v/>
      </c>
      <c r="G120" s="176"/>
      <c r="H120" s="200" t="str">
        <f t="shared" si="25"/>
        <v/>
      </c>
      <c r="I120" s="177"/>
      <c r="J120" s="201" t="str">
        <f t="shared" si="26"/>
        <v/>
      </c>
      <c r="K120" s="136"/>
      <c r="L120" s="200" t="str">
        <f t="shared" si="27"/>
        <v/>
      </c>
      <c r="M120" s="201" t="str">
        <f>IF($M$9="*",IF(#REF!&gt;0,"*",""),"")</f>
        <v/>
      </c>
      <c r="N120" s="136"/>
      <c r="O120" s="200" t="str">
        <f t="shared" si="28"/>
        <v/>
      </c>
      <c r="P120" s="140"/>
      <c r="Q120" s="201" t="str">
        <f t="shared" si="29"/>
        <v/>
      </c>
      <c r="R120" s="129"/>
      <c r="S120" s="202" t="str">
        <f t="shared" si="30"/>
        <v/>
      </c>
      <c r="T120" s="140"/>
      <c r="U120" s="201" t="str">
        <f t="shared" si="31"/>
        <v/>
      </c>
      <c r="V120" s="147"/>
    </row>
    <row r="121" spans="1:22" ht="15.6" hidden="1">
      <c r="A121" s="161"/>
      <c r="B121" s="173" t="s">
        <v>1754</v>
      </c>
      <c r="C121" s="174"/>
      <c r="D121" s="175"/>
      <c r="E121" s="164"/>
      <c r="F121" s="199" t="str">
        <f t="shared" si="24"/>
        <v/>
      </c>
      <c r="G121" s="176"/>
      <c r="H121" s="200" t="str">
        <f t="shared" si="25"/>
        <v/>
      </c>
      <c r="I121" s="177"/>
      <c r="J121" s="201" t="str">
        <f t="shared" si="26"/>
        <v/>
      </c>
      <c r="K121" s="136"/>
      <c r="L121" s="200" t="str">
        <f t="shared" si="27"/>
        <v/>
      </c>
      <c r="M121" s="201" t="str">
        <f>IF($M$9="*",IF(#REF!&gt;0,"*",""),"")</f>
        <v/>
      </c>
      <c r="N121" s="136"/>
      <c r="O121" s="200" t="str">
        <f t="shared" si="28"/>
        <v/>
      </c>
      <c r="P121" s="140"/>
      <c r="Q121" s="201" t="str">
        <f t="shared" si="29"/>
        <v/>
      </c>
      <c r="R121" s="129"/>
      <c r="S121" s="202" t="str">
        <f t="shared" si="30"/>
        <v/>
      </c>
      <c r="T121" s="140"/>
      <c r="U121" s="201" t="str">
        <f t="shared" si="31"/>
        <v/>
      </c>
      <c r="V121" s="147"/>
    </row>
    <row r="122" spans="1:22" ht="15.6" hidden="1">
      <c r="A122" s="161"/>
      <c r="B122" s="173" t="s">
        <v>1755</v>
      </c>
      <c r="C122" s="174"/>
      <c r="D122" s="175"/>
      <c r="E122" s="164"/>
      <c r="F122" s="199" t="str">
        <f t="shared" si="24"/>
        <v/>
      </c>
      <c r="G122" s="176"/>
      <c r="H122" s="200" t="str">
        <f t="shared" si="25"/>
        <v/>
      </c>
      <c r="I122" s="177"/>
      <c r="J122" s="201" t="str">
        <f t="shared" si="26"/>
        <v/>
      </c>
      <c r="K122" s="136"/>
      <c r="L122" s="200" t="str">
        <f t="shared" si="27"/>
        <v/>
      </c>
      <c r="M122" s="201" t="str">
        <f>IF($M$9="*",IF(#REF!&gt;0,"*",""),"")</f>
        <v/>
      </c>
      <c r="N122" s="136"/>
      <c r="O122" s="200" t="str">
        <f t="shared" si="28"/>
        <v/>
      </c>
      <c r="P122" s="140"/>
      <c r="Q122" s="201" t="str">
        <f t="shared" si="29"/>
        <v/>
      </c>
      <c r="R122" s="129"/>
      <c r="S122" s="202" t="str">
        <f t="shared" si="30"/>
        <v/>
      </c>
      <c r="T122" s="140"/>
      <c r="U122" s="201" t="str">
        <f t="shared" si="31"/>
        <v/>
      </c>
      <c r="V122" s="147"/>
    </row>
    <row r="123" spans="1:22" ht="15.6" hidden="1">
      <c r="A123" s="161" t="s">
        <v>53</v>
      </c>
      <c r="B123" s="173" t="s">
        <v>1756</v>
      </c>
      <c r="C123" s="174"/>
      <c r="D123" s="175"/>
      <c r="E123" s="164"/>
      <c r="F123" s="199" t="str">
        <f t="shared" si="24"/>
        <v/>
      </c>
      <c r="G123" s="176"/>
      <c r="H123" s="200" t="str">
        <f t="shared" si="25"/>
        <v/>
      </c>
      <c r="I123" s="177"/>
      <c r="J123" s="201" t="str">
        <f t="shared" si="26"/>
        <v/>
      </c>
      <c r="K123" s="136"/>
      <c r="L123" s="200" t="str">
        <f t="shared" si="27"/>
        <v/>
      </c>
      <c r="M123" s="201" t="str">
        <f>IF($M$9="*",IF(#REF!&gt;0,"*",""),"")</f>
        <v/>
      </c>
      <c r="N123" s="136"/>
      <c r="O123" s="200" t="str">
        <f t="shared" si="28"/>
        <v/>
      </c>
      <c r="P123" s="140"/>
      <c r="Q123" s="201" t="str">
        <f t="shared" si="29"/>
        <v/>
      </c>
      <c r="R123" s="129"/>
      <c r="S123" s="202" t="str">
        <f t="shared" si="30"/>
        <v/>
      </c>
      <c r="T123" s="140"/>
      <c r="U123" s="201" t="str">
        <f t="shared" si="31"/>
        <v/>
      </c>
      <c r="V123" s="147"/>
    </row>
    <row r="124" spans="1:22" ht="15.6" hidden="1">
      <c r="A124" s="161"/>
      <c r="B124" s="173" t="s">
        <v>1757</v>
      </c>
      <c r="C124" s="174"/>
      <c r="D124" s="175"/>
      <c r="E124" s="164"/>
      <c r="F124" s="199" t="str">
        <f t="shared" si="24"/>
        <v/>
      </c>
      <c r="G124" s="176"/>
      <c r="H124" s="200" t="str">
        <f t="shared" si="25"/>
        <v/>
      </c>
      <c r="I124" s="177"/>
      <c r="J124" s="201" t="str">
        <f t="shared" si="26"/>
        <v/>
      </c>
      <c r="K124" s="136"/>
      <c r="L124" s="200" t="str">
        <f t="shared" si="27"/>
        <v/>
      </c>
      <c r="M124" s="201" t="str">
        <f>IF($M$9="*",IF(#REF!&gt;0,"*",""),"")</f>
        <v/>
      </c>
      <c r="N124" s="136"/>
      <c r="O124" s="200" t="str">
        <f t="shared" si="28"/>
        <v/>
      </c>
      <c r="P124" s="140"/>
      <c r="Q124" s="201" t="str">
        <f t="shared" si="29"/>
        <v/>
      </c>
      <c r="R124" s="129"/>
      <c r="S124" s="202" t="str">
        <f t="shared" si="30"/>
        <v/>
      </c>
      <c r="T124" s="140"/>
      <c r="U124" s="201" t="str">
        <f t="shared" si="31"/>
        <v/>
      </c>
      <c r="V124" s="147"/>
    </row>
    <row r="125" spans="1:22" ht="15.6" hidden="1">
      <c r="A125" s="161"/>
      <c r="B125" s="173" t="s">
        <v>1758</v>
      </c>
      <c r="C125" s="174"/>
      <c r="D125" s="175"/>
      <c r="E125" s="164"/>
      <c r="F125" s="199" t="str">
        <f t="shared" si="24"/>
        <v/>
      </c>
      <c r="G125" s="176"/>
      <c r="H125" s="200" t="str">
        <f t="shared" si="25"/>
        <v/>
      </c>
      <c r="I125" s="177"/>
      <c r="J125" s="201" t="str">
        <f t="shared" si="26"/>
        <v/>
      </c>
      <c r="K125" s="136"/>
      <c r="L125" s="200" t="str">
        <f t="shared" si="27"/>
        <v/>
      </c>
      <c r="M125" s="201" t="str">
        <f>IF($M$9="*",IF(#REF!&gt;0,"*",""),"")</f>
        <v/>
      </c>
      <c r="N125" s="136"/>
      <c r="O125" s="200" t="str">
        <f t="shared" si="28"/>
        <v/>
      </c>
      <c r="P125" s="140"/>
      <c r="Q125" s="201" t="str">
        <f t="shared" si="29"/>
        <v/>
      </c>
      <c r="R125" s="129"/>
      <c r="S125" s="202" t="str">
        <f t="shared" si="30"/>
        <v/>
      </c>
      <c r="T125" s="140"/>
      <c r="U125" s="201" t="str">
        <f t="shared" si="31"/>
        <v/>
      </c>
      <c r="V125" s="147"/>
    </row>
    <row r="126" spans="1:22" ht="15.6" hidden="1">
      <c r="A126" s="161"/>
      <c r="B126" s="173" t="s">
        <v>1759</v>
      </c>
      <c r="C126" s="174"/>
      <c r="D126" s="175"/>
      <c r="E126" s="164"/>
      <c r="F126" s="199" t="str">
        <f t="shared" si="24"/>
        <v/>
      </c>
      <c r="G126" s="176"/>
      <c r="H126" s="200" t="str">
        <f t="shared" si="25"/>
        <v/>
      </c>
      <c r="I126" s="177"/>
      <c r="J126" s="201" t="str">
        <f t="shared" si="26"/>
        <v/>
      </c>
      <c r="K126" s="136"/>
      <c r="L126" s="200" t="str">
        <f t="shared" si="27"/>
        <v/>
      </c>
      <c r="M126" s="201" t="str">
        <f>IF($M$9="*",IF(#REF!&gt;0,"*",""),"")</f>
        <v/>
      </c>
      <c r="N126" s="136"/>
      <c r="O126" s="200" t="str">
        <f t="shared" si="28"/>
        <v/>
      </c>
      <c r="P126" s="140"/>
      <c r="Q126" s="201" t="str">
        <f t="shared" si="29"/>
        <v/>
      </c>
      <c r="R126" s="129"/>
      <c r="S126" s="202" t="str">
        <f t="shared" si="30"/>
        <v/>
      </c>
      <c r="T126" s="140"/>
      <c r="U126" s="201" t="str">
        <f t="shared" si="31"/>
        <v/>
      </c>
      <c r="V126" s="147"/>
    </row>
    <row r="127" spans="1:22" ht="15.6" hidden="1">
      <c r="A127" s="161"/>
      <c r="B127" s="173" t="s">
        <v>1760</v>
      </c>
      <c r="C127" s="174"/>
      <c r="D127" s="175"/>
      <c r="E127" s="164"/>
      <c r="F127" s="199" t="str">
        <f t="shared" si="24"/>
        <v/>
      </c>
      <c r="G127" s="176"/>
      <c r="H127" s="200" t="str">
        <f t="shared" si="25"/>
        <v/>
      </c>
      <c r="I127" s="177"/>
      <c r="J127" s="201" t="str">
        <f t="shared" si="26"/>
        <v/>
      </c>
      <c r="K127" s="136"/>
      <c r="L127" s="200" t="str">
        <f t="shared" si="27"/>
        <v/>
      </c>
      <c r="M127" s="201" t="str">
        <f>IF($M$9="*",IF(#REF!&gt;0,"*",""),"")</f>
        <v/>
      </c>
      <c r="N127" s="136"/>
      <c r="O127" s="200" t="str">
        <f t="shared" si="28"/>
        <v/>
      </c>
      <c r="P127" s="140"/>
      <c r="Q127" s="201" t="str">
        <f t="shared" si="29"/>
        <v/>
      </c>
      <c r="R127" s="129"/>
      <c r="S127" s="202" t="str">
        <f t="shared" si="30"/>
        <v/>
      </c>
      <c r="T127" s="140"/>
      <c r="U127" s="201" t="str">
        <f t="shared" si="31"/>
        <v/>
      </c>
      <c r="V127" s="147"/>
    </row>
    <row r="128" spans="1:22" ht="15.6" hidden="1">
      <c r="A128" s="161" t="s">
        <v>53</v>
      </c>
      <c r="B128" s="173" t="s">
        <v>1761</v>
      </c>
      <c r="C128" s="174"/>
      <c r="D128" s="175"/>
      <c r="E128" s="164"/>
      <c r="F128" s="199" t="str">
        <f t="shared" si="24"/>
        <v/>
      </c>
      <c r="G128" s="176"/>
      <c r="H128" s="200" t="str">
        <f t="shared" si="25"/>
        <v/>
      </c>
      <c r="I128" s="177"/>
      <c r="J128" s="201" t="str">
        <f t="shared" si="26"/>
        <v/>
      </c>
      <c r="K128" s="136"/>
      <c r="L128" s="200" t="str">
        <f t="shared" si="27"/>
        <v/>
      </c>
      <c r="M128" s="201" t="str">
        <f>IF($M$9="*",IF(#REF!&gt;0,"*",""),"")</f>
        <v/>
      </c>
      <c r="N128" s="136"/>
      <c r="O128" s="200" t="str">
        <f t="shared" si="28"/>
        <v/>
      </c>
      <c r="P128" s="140"/>
      <c r="Q128" s="201" t="str">
        <f t="shared" si="29"/>
        <v/>
      </c>
      <c r="R128" s="129"/>
      <c r="S128" s="202" t="str">
        <f t="shared" si="30"/>
        <v/>
      </c>
      <c r="T128" s="140"/>
      <c r="U128" s="201" t="str">
        <f t="shared" si="31"/>
        <v/>
      </c>
      <c r="V128" s="147"/>
    </row>
    <row r="129" spans="1:22" ht="15.6" hidden="1">
      <c r="A129" s="161"/>
      <c r="B129" s="173" t="s">
        <v>1762</v>
      </c>
      <c r="C129" s="174"/>
      <c r="D129" s="175"/>
      <c r="E129" s="164"/>
      <c r="F129" s="199" t="str">
        <f t="shared" si="24"/>
        <v/>
      </c>
      <c r="G129" s="176"/>
      <c r="H129" s="200" t="str">
        <f t="shared" si="25"/>
        <v/>
      </c>
      <c r="I129" s="177"/>
      <c r="J129" s="201" t="str">
        <f t="shared" si="26"/>
        <v/>
      </c>
      <c r="K129" s="136"/>
      <c r="L129" s="200" t="str">
        <f t="shared" si="27"/>
        <v/>
      </c>
      <c r="M129" s="201" t="str">
        <f>IF($M$9="*",IF(#REF!&gt;0,"*",""),"")</f>
        <v/>
      </c>
      <c r="N129" s="136"/>
      <c r="O129" s="200" t="str">
        <f t="shared" si="28"/>
        <v/>
      </c>
      <c r="P129" s="140"/>
      <c r="Q129" s="201" t="str">
        <f t="shared" si="29"/>
        <v/>
      </c>
      <c r="R129" s="129"/>
      <c r="S129" s="202" t="str">
        <f t="shared" si="30"/>
        <v/>
      </c>
      <c r="T129" s="140"/>
      <c r="U129" s="201" t="str">
        <f t="shared" si="31"/>
        <v/>
      </c>
      <c r="V129" s="147"/>
    </row>
    <row r="130" spans="1:22" ht="15.6" hidden="1">
      <c r="A130" s="161"/>
      <c r="B130" s="173" t="s">
        <v>1763</v>
      </c>
      <c r="C130" s="174"/>
      <c r="D130" s="175"/>
      <c r="E130" s="164"/>
      <c r="F130" s="199" t="str">
        <f t="shared" si="24"/>
        <v/>
      </c>
      <c r="G130" s="176"/>
      <c r="H130" s="200" t="str">
        <f t="shared" si="25"/>
        <v/>
      </c>
      <c r="I130" s="177"/>
      <c r="J130" s="201" t="str">
        <f t="shared" si="26"/>
        <v/>
      </c>
      <c r="K130" s="136"/>
      <c r="L130" s="200" t="str">
        <f t="shared" si="27"/>
        <v/>
      </c>
      <c r="M130" s="201" t="str">
        <f>IF($M$9="*",IF(#REF!&gt;0,"*",""),"")</f>
        <v/>
      </c>
      <c r="N130" s="136"/>
      <c r="O130" s="200" t="str">
        <f t="shared" si="28"/>
        <v/>
      </c>
      <c r="P130" s="140"/>
      <c r="Q130" s="201" t="str">
        <f t="shared" si="29"/>
        <v/>
      </c>
      <c r="R130" s="129"/>
      <c r="S130" s="202" t="str">
        <f t="shared" si="30"/>
        <v/>
      </c>
      <c r="T130" s="140"/>
      <c r="U130" s="201" t="str">
        <f t="shared" si="31"/>
        <v/>
      </c>
      <c r="V130" s="147"/>
    </row>
    <row r="131" spans="1:22" ht="15.6" hidden="1">
      <c r="A131" s="161"/>
      <c r="B131" s="173" t="s">
        <v>1764</v>
      </c>
      <c r="C131" s="174"/>
      <c r="D131" s="175"/>
      <c r="E131" s="164"/>
      <c r="F131" s="199" t="str">
        <f t="shared" si="24"/>
        <v/>
      </c>
      <c r="G131" s="176"/>
      <c r="H131" s="200" t="str">
        <f t="shared" si="25"/>
        <v/>
      </c>
      <c r="I131" s="177"/>
      <c r="J131" s="201" t="str">
        <f t="shared" si="26"/>
        <v/>
      </c>
      <c r="K131" s="136"/>
      <c r="L131" s="200" t="str">
        <f t="shared" si="27"/>
        <v/>
      </c>
      <c r="M131" s="201" t="str">
        <f>IF($M$9="*",IF(#REF!&gt;0,"*",""),"")</f>
        <v/>
      </c>
      <c r="N131" s="136"/>
      <c r="O131" s="200" t="str">
        <f t="shared" si="28"/>
        <v/>
      </c>
      <c r="P131" s="140"/>
      <c r="Q131" s="201" t="str">
        <f t="shared" si="29"/>
        <v/>
      </c>
      <c r="R131" s="129"/>
      <c r="S131" s="202" t="str">
        <f t="shared" si="30"/>
        <v/>
      </c>
      <c r="T131" s="140"/>
      <c r="U131" s="201" t="str">
        <f t="shared" si="31"/>
        <v/>
      </c>
      <c r="V131" s="147"/>
    </row>
    <row r="132" spans="1:22" ht="15.6" hidden="1">
      <c r="A132" s="161"/>
      <c r="B132" s="173" t="s">
        <v>1765</v>
      </c>
      <c r="C132" s="174"/>
      <c r="D132" s="175"/>
      <c r="E132" s="164"/>
      <c r="F132" s="199" t="str">
        <f t="shared" si="24"/>
        <v/>
      </c>
      <c r="G132" s="176"/>
      <c r="H132" s="200" t="str">
        <f t="shared" si="25"/>
        <v/>
      </c>
      <c r="I132" s="177"/>
      <c r="J132" s="201" t="str">
        <f t="shared" si="26"/>
        <v/>
      </c>
      <c r="K132" s="136"/>
      <c r="L132" s="200" t="str">
        <f t="shared" si="27"/>
        <v/>
      </c>
      <c r="M132" s="201" t="str">
        <f>IF($M$9="*",IF(#REF!&gt;0,"*",""),"")</f>
        <v/>
      </c>
      <c r="N132" s="136"/>
      <c r="O132" s="200" t="str">
        <f t="shared" si="28"/>
        <v/>
      </c>
      <c r="P132" s="140"/>
      <c r="Q132" s="201" t="str">
        <f t="shared" si="29"/>
        <v/>
      </c>
      <c r="R132" s="129"/>
      <c r="S132" s="202" t="str">
        <f t="shared" si="30"/>
        <v/>
      </c>
      <c r="T132" s="140"/>
      <c r="U132" s="201" t="str">
        <f t="shared" si="31"/>
        <v/>
      </c>
      <c r="V132" s="147"/>
    </row>
    <row r="133" spans="1:22" ht="15.6" hidden="1">
      <c r="A133" s="161"/>
      <c r="B133" s="173" t="s">
        <v>1766</v>
      </c>
      <c r="C133" s="174"/>
      <c r="D133" s="175"/>
      <c r="E133" s="164"/>
      <c r="F133" s="199" t="str">
        <f t="shared" si="24"/>
        <v/>
      </c>
      <c r="G133" s="176"/>
      <c r="H133" s="200" t="str">
        <f t="shared" si="25"/>
        <v/>
      </c>
      <c r="I133" s="177"/>
      <c r="J133" s="201" t="str">
        <f t="shared" si="26"/>
        <v/>
      </c>
      <c r="K133" s="136"/>
      <c r="L133" s="200" t="str">
        <f t="shared" si="27"/>
        <v/>
      </c>
      <c r="M133" s="201" t="str">
        <f>IF($M$9="*",IF(#REF!&gt;0,"*",""),"")</f>
        <v/>
      </c>
      <c r="N133" s="136"/>
      <c r="O133" s="200" t="str">
        <f t="shared" si="28"/>
        <v/>
      </c>
      <c r="P133" s="140"/>
      <c r="Q133" s="201" t="str">
        <f t="shared" si="29"/>
        <v/>
      </c>
      <c r="R133" s="129"/>
      <c r="S133" s="202" t="str">
        <f t="shared" si="30"/>
        <v/>
      </c>
      <c r="T133" s="140"/>
      <c r="U133" s="201" t="str">
        <f t="shared" si="31"/>
        <v/>
      </c>
      <c r="V133" s="147"/>
    </row>
    <row r="134" spans="1:22" ht="15.6" hidden="1">
      <c r="A134" s="161"/>
      <c r="B134" s="173" t="s">
        <v>1767</v>
      </c>
      <c r="C134" s="174"/>
      <c r="D134" s="175"/>
      <c r="E134" s="164"/>
      <c r="F134" s="199" t="str">
        <f t="shared" si="24"/>
        <v/>
      </c>
      <c r="G134" s="176"/>
      <c r="H134" s="200" t="str">
        <f t="shared" si="25"/>
        <v/>
      </c>
      <c r="I134" s="177"/>
      <c r="J134" s="201" t="str">
        <f t="shared" si="26"/>
        <v/>
      </c>
      <c r="K134" s="136"/>
      <c r="L134" s="200" t="str">
        <f t="shared" si="27"/>
        <v/>
      </c>
      <c r="M134" s="201" t="str">
        <f>IF($M$9="*",IF(#REF!&gt;0,"*",""),"")</f>
        <v/>
      </c>
      <c r="N134" s="136"/>
      <c r="O134" s="200" t="str">
        <f t="shared" si="28"/>
        <v/>
      </c>
      <c r="P134" s="140"/>
      <c r="Q134" s="201" t="str">
        <f t="shared" si="29"/>
        <v/>
      </c>
      <c r="R134" s="129"/>
      <c r="S134" s="202" t="str">
        <f t="shared" si="30"/>
        <v/>
      </c>
      <c r="T134" s="140"/>
      <c r="U134" s="201" t="str">
        <f t="shared" si="31"/>
        <v/>
      </c>
      <c r="V134" s="147"/>
    </row>
    <row r="135" spans="1:22" ht="15.6" hidden="1">
      <c r="A135" s="161"/>
      <c r="B135" s="173" t="s">
        <v>1768</v>
      </c>
      <c r="C135" s="174"/>
      <c r="D135" s="175"/>
      <c r="E135" s="164"/>
      <c r="F135" s="199" t="str">
        <f t="shared" si="24"/>
        <v/>
      </c>
      <c r="G135" s="176"/>
      <c r="H135" s="200" t="str">
        <f t="shared" si="25"/>
        <v/>
      </c>
      <c r="I135" s="177"/>
      <c r="J135" s="201" t="str">
        <f t="shared" si="26"/>
        <v/>
      </c>
      <c r="K135" s="136"/>
      <c r="L135" s="200" t="str">
        <f t="shared" si="27"/>
        <v/>
      </c>
      <c r="M135" s="201" t="str">
        <f>IF($M$9="*",IF(#REF!&gt;0,"*",""),"")</f>
        <v/>
      </c>
      <c r="N135" s="136"/>
      <c r="O135" s="200" t="str">
        <f t="shared" si="28"/>
        <v/>
      </c>
      <c r="P135" s="140"/>
      <c r="Q135" s="201" t="str">
        <f t="shared" si="29"/>
        <v/>
      </c>
      <c r="R135" s="129"/>
      <c r="S135" s="202" t="str">
        <f t="shared" si="30"/>
        <v/>
      </c>
      <c r="T135" s="140"/>
      <c r="U135" s="201" t="str">
        <f t="shared" si="31"/>
        <v/>
      </c>
      <c r="V135" s="147"/>
    </row>
    <row r="136" spans="1:22" ht="15.6" hidden="1">
      <c r="A136" s="161"/>
      <c r="B136" s="173" t="s">
        <v>1769</v>
      </c>
      <c r="C136" s="174"/>
      <c r="D136" s="175"/>
      <c r="E136" s="164"/>
      <c r="F136" s="199" t="str">
        <f t="shared" si="24"/>
        <v/>
      </c>
      <c r="G136" s="176"/>
      <c r="H136" s="200" t="str">
        <f t="shared" si="25"/>
        <v/>
      </c>
      <c r="I136" s="177"/>
      <c r="J136" s="201" t="str">
        <f t="shared" si="26"/>
        <v/>
      </c>
      <c r="K136" s="136"/>
      <c r="L136" s="200" t="str">
        <f t="shared" si="27"/>
        <v/>
      </c>
      <c r="M136" s="201" t="str">
        <f>IF($M$9="*",IF(#REF!&gt;0,"*",""),"")</f>
        <v/>
      </c>
      <c r="N136" s="136"/>
      <c r="O136" s="200" t="str">
        <f t="shared" si="28"/>
        <v/>
      </c>
      <c r="P136" s="140"/>
      <c r="Q136" s="201" t="str">
        <f t="shared" si="29"/>
        <v/>
      </c>
      <c r="R136" s="129"/>
      <c r="S136" s="202" t="str">
        <f t="shared" si="30"/>
        <v/>
      </c>
      <c r="T136" s="140"/>
      <c r="U136" s="201" t="str">
        <f t="shared" si="31"/>
        <v/>
      </c>
      <c r="V136" s="147"/>
    </row>
    <row r="137" spans="1:22" ht="15.6" hidden="1">
      <c r="A137" s="161"/>
      <c r="B137" s="173" t="s">
        <v>1770</v>
      </c>
      <c r="C137" s="174"/>
      <c r="D137" s="175"/>
      <c r="E137" s="164"/>
      <c r="F137" s="199" t="str">
        <f t="shared" si="24"/>
        <v/>
      </c>
      <c r="G137" s="176"/>
      <c r="H137" s="200" t="str">
        <f t="shared" si="25"/>
        <v/>
      </c>
      <c r="I137" s="177"/>
      <c r="J137" s="201" t="str">
        <f t="shared" si="26"/>
        <v/>
      </c>
      <c r="K137" s="136"/>
      <c r="L137" s="200" t="str">
        <f t="shared" si="27"/>
        <v/>
      </c>
      <c r="M137" s="201" t="str">
        <f>IF($M$9="*",IF(#REF!&gt;0,"*",""),"")</f>
        <v/>
      </c>
      <c r="N137" s="136"/>
      <c r="O137" s="200" t="str">
        <f t="shared" si="28"/>
        <v/>
      </c>
      <c r="P137" s="140"/>
      <c r="Q137" s="201" t="str">
        <f t="shared" si="29"/>
        <v/>
      </c>
      <c r="R137" s="129"/>
      <c r="S137" s="202" t="str">
        <f t="shared" si="30"/>
        <v/>
      </c>
      <c r="T137" s="140"/>
      <c r="U137" s="201" t="str">
        <f t="shared" si="31"/>
        <v/>
      </c>
      <c r="V137" s="147"/>
    </row>
    <row r="138" spans="1:22" ht="15.6" hidden="1">
      <c r="A138" s="161"/>
      <c r="B138" s="173" t="s">
        <v>1771</v>
      </c>
      <c r="C138" s="174"/>
      <c r="D138" s="175"/>
      <c r="E138" s="164"/>
      <c r="F138" s="199" t="str">
        <f t="shared" si="24"/>
        <v/>
      </c>
      <c r="G138" s="176"/>
      <c r="H138" s="200" t="str">
        <f t="shared" si="25"/>
        <v/>
      </c>
      <c r="I138" s="177"/>
      <c r="J138" s="201" t="str">
        <f t="shared" si="26"/>
        <v/>
      </c>
      <c r="K138" s="136"/>
      <c r="L138" s="200" t="str">
        <f t="shared" si="27"/>
        <v/>
      </c>
      <c r="M138" s="201" t="str">
        <f>IF($M$9="*",IF(#REF!&gt;0,"*",""),"")</f>
        <v/>
      </c>
      <c r="N138" s="136"/>
      <c r="O138" s="200" t="str">
        <f t="shared" si="28"/>
        <v/>
      </c>
      <c r="P138" s="140"/>
      <c r="Q138" s="201" t="str">
        <f t="shared" si="29"/>
        <v/>
      </c>
      <c r="R138" s="129"/>
      <c r="S138" s="202" t="str">
        <f t="shared" si="30"/>
        <v/>
      </c>
      <c r="T138" s="140"/>
      <c r="U138" s="201" t="str">
        <f t="shared" si="31"/>
        <v/>
      </c>
      <c r="V138" s="147"/>
    </row>
    <row r="139" spans="1:22" ht="15.6" hidden="1">
      <c r="A139" s="161"/>
      <c r="B139" s="173" t="s">
        <v>1772</v>
      </c>
      <c r="C139" s="174"/>
      <c r="D139" s="175"/>
      <c r="E139" s="164"/>
      <c r="F139" s="199" t="str">
        <f t="shared" si="24"/>
        <v/>
      </c>
      <c r="G139" s="176"/>
      <c r="H139" s="200" t="str">
        <f t="shared" si="25"/>
        <v/>
      </c>
      <c r="I139" s="177"/>
      <c r="J139" s="201" t="str">
        <f t="shared" si="26"/>
        <v/>
      </c>
      <c r="K139" s="136"/>
      <c r="L139" s="200" t="str">
        <f t="shared" si="27"/>
        <v/>
      </c>
      <c r="M139" s="201" t="str">
        <f>IF($M$9="*",IF(#REF!&gt;0,"*",""),"")</f>
        <v/>
      </c>
      <c r="N139" s="136"/>
      <c r="O139" s="200" t="str">
        <f t="shared" si="28"/>
        <v/>
      </c>
      <c r="P139" s="140"/>
      <c r="Q139" s="201" t="str">
        <f t="shared" si="29"/>
        <v/>
      </c>
      <c r="R139" s="129"/>
      <c r="S139" s="202" t="str">
        <f t="shared" si="30"/>
        <v/>
      </c>
      <c r="T139" s="140"/>
      <c r="U139" s="201" t="str">
        <f t="shared" si="31"/>
        <v/>
      </c>
      <c r="V139" s="147"/>
    </row>
    <row r="140" spans="1:22" ht="15.6">
      <c r="A140" s="161">
        <v>1</v>
      </c>
      <c r="B140" s="173" t="s">
        <v>1773</v>
      </c>
      <c r="C140" s="174"/>
      <c r="D140" s="175"/>
      <c r="E140" s="623">
        <f>M140</f>
        <v>41938</v>
      </c>
      <c r="F140" s="199" t="str">
        <f t="shared" si="24"/>
        <v>*</v>
      </c>
      <c r="G140" s="176"/>
      <c r="H140" s="200" t="str">
        <f t="shared" si="25"/>
        <v/>
      </c>
      <c r="I140" s="177"/>
      <c r="J140" s="201" t="str">
        <f t="shared" si="26"/>
        <v/>
      </c>
      <c r="K140" s="136"/>
      <c r="L140" s="200" t="str">
        <f t="shared" si="27"/>
        <v/>
      </c>
      <c r="M140" s="619">
        <v>41938</v>
      </c>
      <c r="N140" s="136"/>
      <c r="O140" s="200" t="str">
        <f t="shared" si="28"/>
        <v/>
      </c>
      <c r="P140" s="140"/>
      <c r="Q140" s="201" t="str">
        <f t="shared" si="29"/>
        <v/>
      </c>
      <c r="R140" s="129"/>
      <c r="S140" s="202" t="str">
        <f t="shared" si="30"/>
        <v/>
      </c>
      <c r="T140" s="140"/>
      <c r="U140" s="201" t="str">
        <f t="shared" si="31"/>
        <v/>
      </c>
      <c r="V140" s="147"/>
    </row>
    <row r="141" spans="1:22" ht="15.6" hidden="1">
      <c r="A141" s="161"/>
      <c r="B141" s="173" t="s">
        <v>1774</v>
      </c>
      <c r="C141" s="174"/>
      <c r="D141" s="175"/>
      <c r="E141" s="164"/>
      <c r="F141" s="199" t="str">
        <f t="shared" si="24"/>
        <v/>
      </c>
      <c r="G141" s="176"/>
      <c r="H141" s="200" t="str">
        <f t="shared" si="25"/>
        <v/>
      </c>
      <c r="I141" s="177"/>
      <c r="J141" s="201" t="str">
        <f t="shared" si="26"/>
        <v/>
      </c>
      <c r="K141" s="136"/>
      <c r="L141" s="200" t="str">
        <f t="shared" si="27"/>
        <v/>
      </c>
      <c r="M141" s="201" t="str">
        <f>IF($M$9="*",IF(#REF!&gt;0,"*",""),"")</f>
        <v/>
      </c>
      <c r="N141" s="136"/>
      <c r="O141" s="200" t="str">
        <f t="shared" si="28"/>
        <v/>
      </c>
      <c r="P141" s="140"/>
      <c r="Q141" s="201" t="str">
        <f t="shared" si="29"/>
        <v/>
      </c>
      <c r="R141" s="129"/>
      <c r="S141" s="202" t="str">
        <f t="shared" si="30"/>
        <v/>
      </c>
      <c r="T141" s="140"/>
      <c r="U141" s="201" t="str">
        <f t="shared" si="31"/>
        <v/>
      </c>
      <c r="V141" s="147"/>
    </row>
    <row r="142" spans="1:22" ht="15.6" hidden="1">
      <c r="A142" s="161"/>
      <c r="B142" s="173" t="s">
        <v>1775</v>
      </c>
      <c r="C142" s="174"/>
      <c r="D142" s="175"/>
      <c r="E142" s="164"/>
      <c r="F142" s="199" t="str">
        <f t="shared" si="24"/>
        <v/>
      </c>
      <c r="G142" s="176"/>
      <c r="H142" s="200" t="str">
        <f t="shared" si="25"/>
        <v/>
      </c>
      <c r="I142" s="177"/>
      <c r="J142" s="201" t="str">
        <f t="shared" si="26"/>
        <v/>
      </c>
      <c r="K142" s="136"/>
      <c r="L142" s="200" t="str">
        <f t="shared" si="27"/>
        <v/>
      </c>
      <c r="M142" s="201" t="str">
        <f>IF($M$9="*",IF(#REF!&gt;0,"*",""),"")</f>
        <v/>
      </c>
      <c r="N142" s="136"/>
      <c r="O142" s="200" t="str">
        <f t="shared" si="28"/>
        <v/>
      </c>
      <c r="P142" s="140"/>
      <c r="Q142" s="201" t="str">
        <f t="shared" si="29"/>
        <v/>
      </c>
      <c r="R142" s="129"/>
      <c r="S142" s="202" t="str">
        <f t="shared" si="30"/>
        <v/>
      </c>
      <c r="T142" s="140"/>
      <c r="U142" s="201" t="str">
        <f t="shared" si="31"/>
        <v/>
      </c>
      <c r="V142" s="147"/>
    </row>
    <row r="143" spans="1:22" ht="15.6" hidden="1">
      <c r="A143" s="161"/>
      <c r="B143" s="173" t="s">
        <v>1776</v>
      </c>
      <c r="C143" s="174"/>
      <c r="D143" s="175"/>
      <c r="E143" s="164"/>
      <c r="F143" s="199" t="str">
        <f t="shared" si="24"/>
        <v/>
      </c>
      <c r="G143" s="176"/>
      <c r="H143" s="200" t="str">
        <f t="shared" si="25"/>
        <v/>
      </c>
      <c r="I143" s="177"/>
      <c r="J143" s="201" t="str">
        <f t="shared" si="26"/>
        <v/>
      </c>
      <c r="K143" s="136"/>
      <c r="L143" s="200" t="str">
        <f t="shared" si="27"/>
        <v/>
      </c>
      <c r="M143" s="201" t="str">
        <f>IF($M$9="*",IF(#REF!&gt;0,"*",""),"")</f>
        <v/>
      </c>
      <c r="N143" s="136"/>
      <c r="O143" s="200" t="str">
        <f t="shared" si="28"/>
        <v/>
      </c>
      <c r="P143" s="140"/>
      <c r="Q143" s="201" t="str">
        <f t="shared" si="29"/>
        <v/>
      </c>
      <c r="R143" s="129"/>
      <c r="S143" s="202" t="str">
        <f t="shared" si="30"/>
        <v/>
      </c>
      <c r="T143" s="140"/>
      <c r="U143" s="201" t="str">
        <f t="shared" si="31"/>
        <v/>
      </c>
      <c r="V143" s="147"/>
    </row>
    <row r="144" spans="1:22" ht="15.6" hidden="1">
      <c r="A144" s="161"/>
      <c r="B144" s="173" t="s">
        <v>1777</v>
      </c>
      <c r="C144" s="174"/>
      <c r="D144" s="175"/>
      <c r="E144" s="164"/>
      <c r="F144" s="199" t="str">
        <f t="shared" si="24"/>
        <v/>
      </c>
      <c r="G144" s="176"/>
      <c r="H144" s="200" t="str">
        <f t="shared" si="25"/>
        <v/>
      </c>
      <c r="I144" s="177"/>
      <c r="J144" s="201" t="str">
        <f t="shared" si="26"/>
        <v/>
      </c>
      <c r="K144" s="136"/>
      <c r="L144" s="200" t="str">
        <f t="shared" si="27"/>
        <v/>
      </c>
      <c r="M144" s="201" t="str">
        <f>IF($M$9="*",IF(#REF!&gt;0,"*",""),"")</f>
        <v/>
      </c>
      <c r="N144" s="136"/>
      <c r="O144" s="200" t="str">
        <f t="shared" si="28"/>
        <v/>
      </c>
      <c r="P144" s="140"/>
      <c r="Q144" s="201" t="str">
        <f t="shared" si="29"/>
        <v/>
      </c>
      <c r="R144" s="129"/>
      <c r="S144" s="202" t="str">
        <f t="shared" si="30"/>
        <v/>
      </c>
      <c r="T144" s="140"/>
      <c r="U144" s="201" t="str">
        <f t="shared" si="31"/>
        <v/>
      </c>
      <c r="V144" s="147"/>
    </row>
    <row r="145" spans="1:22" ht="15.6" hidden="1">
      <c r="A145" s="161"/>
      <c r="B145" s="173" t="s">
        <v>1778</v>
      </c>
      <c r="C145" s="174"/>
      <c r="D145" s="175"/>
      <c r="E145" s="164"/>
      <c r="F145" s="199" t="str">
        <f t="shared" si="24"/>
        <v/>
      </c>
      <c r="G145" s="176"/>
      <c r="H145" s="200" t="str">
        <f t="shared" si="25"/>
        <v/>
      </c>
      <c r="I145" s="177"/>
      <c r="J145" s="201" t="str">
        <f t="shared" si="26"/>
        <v/>
      </c>
      <c r="K145" s="136"/>
      <c r="L145" s="200" t="str">
        <f t="shared" si="27"/>
        <v/>
      </c>
      <c r="M145" s="201" t="str">
        <f>IF($M$9="*",IF(#REF!&gt;0,"*",""),"")</f>
        <v/>
      </c>
      <c r="N145" s="136"/>
      <c r="O145" s="200" t="str">
        <f t="shared" si="28"/>
        <v/>
      </c>
      <c r="P145" s="140"/>
      <c r="Q145" s="201" t="str">
        <f t="shared" si="29"/>
        <v/>
      </c>
      <c r="R145" s="129"/>
      <c r="S145" s="202" t="str">
        <f t="shared" si="30"/>
        <v/>
      </c>
      <c r="T145" s="140"/>
      <c r="U145" s="201" t="str">
        <f t="shared" si="31"/>
        <v/>
      </c>
      <c r="V145" s="147"/>
    </row>
    <row r="146" spans="1:22" ht="15.6" hidden="1">
      <c r="A146" s="161"/>
      <c r="B146" s="173" t="s">
        <v>1779</v>
      </c>
      <c r="C146" s="174"/>
      <c r="D146" s="175"/>
      <c r="E146" s="164"/>
      <c r="F146" s="199" t="str">
        <f t="shared" si="24"/>
        <v/>
      </c>
      <c r="G146" s="176"/>
      <c r="H146" s="200" t="str">
        <f t="shared" si="25"/>
        <v/>
      </c>
      <c r="I146" s="177"/>
      <c r="J146" s="201" t="str">
        <f t="shared" si="26"/>
        <v/>
      </c>
      <c r="K146" s="136"/>
      <c r="L146" s="200" t="str">
        <f t="shared" si="27"/>
        <v/>
      </c>
      <c r="M146" s="201" t="str">
        <f>IF($M$9="*",IF(#REF!&gt;0,"*",""),"")</f>
        <v/>
      </c>
      <c r="N146" s="136"/>
      <c r="O146" s="200" t="str">
        <f t="shared" si="28"/>
        <v/>
      </c>
      <c r="P146" s="140"/>
      <c r="Q146" s="201" t="str">
        <f t="shared" si="29"/>
        <v/>
      </c>
      <c r="R146" s="129"/>
      <c r="S146" s="202" t="str">
        <f t="shared" si="30"/>
        <v/>
      </c>
      <c r="T146" s="140"/>
      <c r="U146" s="201" t="str">
        <f t="shared" si="31"/>
        <v/>
      </c>
      <c r="V146" s="147"/>
    </row>
    <row r="147" spans="1:22" ht="15.6" hidden="1">
      <c r="A147" s="161"/>
      <c r="B147" s="173" t="s">
        <v>1780</v>
      </c>
      <c r="C147" s="174"/>
      <c r="D147" s="175"/>
      <c r="E147" s="164"/>
      <c r="F147" s="199" t="str">
        <f t="shared" si="24"/>
        <v/>
      </c>
      <c r="G147" s="176"/>
      <c r="H147" s="200" t="str">
        <f t="shared" si="25"/>
        <v/>
      </c>
      <c r="I147" s="177"/>
      <c r="J147" s="201" t="str">
        <f t="shared" si="26"/>
        <v/>
      </c>
      <c r="K147" s="136"/>
      <c r="L147" s="200" t="str">
        <f t="shared" si="27"/>
        <v/>
      </c>
      <c r="M147" s="201" t="str">
        <f>IF($M$9="*",IF(#REF!&gt;0,"*",""),"")</f>
        <v/>
      </c>
      <c r="N147" s="136"/>
      <c r="O147" s="200" t="str">
        <f t="shared" si="28"/>
        <v/>
      </c>
      <c r="P147" s="140"/>
      <c r="Q147" s="201" t="str">
        <f t="shared" si="29"/>
        <v/>
      </c>
      <c r="R147" s="129"/>
      <c r="S147" s="202" t="str">
        <f t="shared" si="30"/>
        <v/>
      </c>
      <c r="T147" s="140"/>
      <c r="U147" s="201" t="str">
        <f t="shared" si="31"/>
        <v/>
      </c>
      <c r="V147" s="147"/>
    </row>
    <row r="148" spans="1:22" ht="15.6" hidden="1">
      <c r="A148" s="161"/>
      <c r="B148" s="173" t="s">
        <v>1781</v>
      </c>
      <c r="C148" s="174"/>
      <c r="D148" s="175"/>
      <c r="E148" s="164"/>
      <c r="F148" s="199" t="str">
        <f t="shared" si="24"/>
        <v/>
      </c>
      <c r="G148" s="176"/>
      <c r="H148" s="200" t="str">
        <f t="shared" si="25"/>
        <v/>
      </c>
      <c r="I148" s="177"/>
      <c r="J148" s="201" t="str">
        <f t="shared" si="26"/>
        <v/>
      </c>
      <c r="K148" s="136"/>
      <c r="L148" s="200" t="str">
        <f t="shared" si="27"/>
        <v/>
      </c>
      <c r="M148" s="201" t="str">
        <f>IF($M$9="*",IF(#REF!&gt;0,"*",""),"")</f>
        <v/>
      </c>
      <c r="N148" s="136"/>
      <c r="O148" s="200" t="str">
        <f t="shared" si="28"/>
        <v/>
      </c>
      <c r="P148" s="140"/>
      <c r="Q148" s="201" t="str">
        <f t="shared" si="29"/>
        <v/>
      </c>
      <c r="R148" s="129"/>
      <c r="S148" s="202" t="str">
        <f t="shared" si="30"/>
        <v/>
      </c>
      <c r="T148" s="140"/>
      <c r="U148" s="201" t="str">
        <f t="shared" si="31"/>
        <v/>
      </c>
      <c r="V148" s="147"/>
    </row>
    <row r="149" spans="1:22" ht="15.6" hidden="1">
      <c r="A149" s="161"/>
      <c r="B149" s="173" t="s">
        <v>1782</v>
      </c>
      <c r="C149" s="174"/>
      <c r="D149" s="175"/>
      <c r="E149" s="164"/>
      <c r="F149" s="199" t="str">
        <f t="shared" si="24"/>
        <v/>
      </c>
      <c r="G149" s="176"/>
      <c r="H149" s="200" t="str">
        <f t="shared" si="25"/>
        <v/>
      </c>
      <c r="I149" s="177"/>
      <c r="J149" s="201" t="str">
        <f t="shared" si="26"/>
        <v/>
      </c>
      <c r="K149" s="136"/>
      <c r="L149" s="200" t="str">
        <f t="shared" si="27"/>
        <v/>
      </c>
      <c r="M149" s="201" t="str">
        <f>IF($M$9="*",IF(#REF!&gt;0,"*",""),"")</f>
        <v/>
      </c>
      <c r="N149" s="136"/>
      <c r="O149" s="200" t="str">
        <f t="shared" si="28"/>
        <v/>
      </c>
      <c r="P149" s="140"/>
      <c r="Q149" s="201" t="str">
        <f t="shared" si="29"/>
        <v/>
      </c>
      <c r="R149" s="129"/>
      <c r="S149" s="202" t="str">
        <f t="shared" si="30"/>
        <v/>
      </c>
      <c r="T149" s="140"/>
      <c r="U149" s="201" t="str">
        <f t="shared" si="31"/>
        <v/>
      </c>
      <c r="V149" s="147"/>
    </row>
    <row r="150" spans="1:22" ht="15.6" hidden="1">
      <c r="A150" s="161"/>
      <c r="B150" s="173" t="s">
        <v>1783</v>
      </c>
      <c r="C150" s="174"/>
      <c r="D150" s="175"/>
      <c r="E150" s="164"/>
      <c r="F150" s="199" t="str">
        <f t="shared" si="24"/>
        <v/>
      </c>
      <c r="G150" s="176"/>
      <c r="H150" s="200" t="str">
        <f t="shared" si="25"/>
        <v/>
      </c>
      <c r="I150" s="177"/>
      <c r="J150" s="201" t="str">
        <f t="shared" si="26"/>
        <v/>
      </c>
      <c r="K150" s="136"/>
      <c r="L150" s="200" t="str">
        <f t="shared" si="27"/>
        <v/>
      </c>
      <c r="M150" s="201" t="str">
        <f>IF($M$9="*",IF(#REF!&gt;0,"*",""),"")</f>
        <v/>
      </c>
      <c r="N150" s="136"/>
      <c r="O150" s="200" t="str">
        <f t="shared" si="28"/>
        <v/>
      </c>
      <c r="P150" s="140"/>
      <c r="Q150" s="201" t="str">
        <f t="shared" si="29"/>
        <v/>
      </c>
      <c r="R150" s="129"/>
      <c r="S150" s="202" t="str">
        <f t="shared" si="30"/>
        <v/>
      </c>
      <c r="T150" s="140"/>
      <c r="U150" s="201" t="str">
        <f t="shared" si="31"/>
        <v/>
      </c>
      <c r="V150" s="147"/>
    </row>
    <row r="151" spans="1:22" ht="15.6" hidden="1">
      <c r="A151" s="161"/>
      <c r="B151" s="173" t="s">
        <v>1784</v>
      </c>
      <c r="C151" s="174"/>
      <c r="D151" s="175"/>
      <c r="E151" s="164"/>
      <c r="F151" s="199" t="str">
        <f t="shared" si="24"/>
        <v/>
      </c>
      <c r="G151" s="176"/>
      <c r="H151" s="200" t="str">
        <f t="shared" si="25"/>
        <v/>
      </c>
      <c r="I151" s="177"/>
      <c r="J151" s="201" t="str">
        <f t="shared" si="26"/>
        <v/>
      </c>
      <c r="K151" s="136"/>
      <c r="L151" s="200" t="str">
        <f t="shared" si="27"/>
        <v/>
      </c>
      <c r="M151" s="201" t="str">
        <f>IF($M$9="*",IF(#REF!&gt;0,"*",""),"")</f>
        <v/>
      </c>
      <c r="N151" s="136"/>
      <c r="O151" s="200" t="str">
        <f t="shared" si="28"/>
        <v/>
      </c>
      <c r="P151" s="140"/>
      <c r="Q151" s="201" t="str">
        <f t="shared" si="29"/>
        <v/>
      </c>
      <c r="R151" s="129"/>
      <c r="S151" s="202" t="str">
        <f t="shared" si="30"/>
        <v/>
      </c>
      <c r="T151" s="140"/>
      <c r="U151" s="201" t="str">
        <f t="shared" si="31"/>
        <v/>
      </c>
      <c r="V151" s="147"/>
    </row>
    <row r="152" spans="1:22" ht="15.6" hidden="1">
      <c r="A152" s="161"/>
      <c r="B152" s="173" t="s">
        <v>1785</v>
      </c>
      <c r="C152" s="174"/>
      <c r="D152" s="175"/>
      <c r="E152" s="164"/>
      <c r="F152" s="199" t="str">
        <f t="shared" si="24"/>
        <v/>
      </c>
      <c r="G152" s="176"/>
      <c r="H152" s="200" t="str">
        <f t="shared" si="25"/>
        <v/>
      </c>
      <c r="I152" s="177"/>
      <c r="J152" s="201" t="str">
        <f t="shared" si="26"/>
        <v/>
      </c>
      <c r="K152" s="136"/>
      <c r="L152" s="200" t="str">
        <f t="shared" si="27"/>
        <v/>
      </c>
      <c r="M152" s="201" t="str">
        <f>IF($M$9="*",IF(#REF!&gt;0,"*",""),"")</f>
        <v/>
      </c>
      <c r="N152" s="136"/>
      <c r="O152" s="200" t="str">
        <f t="shared" si="28"/>
        <v/>
      </c>
      <c r="P152" s="140"/>
      <c r="Q152" s="201" t="str">
        <f t="shared" si="29"/>
        <v/>
      </c>
      <c r="R152" s="129"/>
      <c r="S152" s="202" t="str">
        <f t="shared" si="30"/>
        <v/>
      </c>
      <c r="T152" s="140"/>
      <c r="U152" s="201" t="str">
        <f t="shared" si="31"/>
        <v/>
      </c>
      <c r="V152" s="147"/>
    </row>
    <row r="153" spans="1:22" ht="15.6" hidden="1">
      <c r="A153" s="161"/>
      <c r="B153" s="173" t="s">
        <v>1786</v>
      </c>
      <c r="C153" s="174"/>
      <c r="D153" s="175"/>
      <c r="E153" s="164"/>
      <c r="F153" s="199" t="str">
        <f t="shared" si="24"/>
        <v/>
      </c>
      <c r="G153" s="176"/>
      <c r="H153" s="200" t="str">
        <f t="shared" si="25"/>
        <v/>
      </c>
      <c r="I153" s="177"/>
      <c r="J153" s="201" t="str">
        <f t="shared" si="26"/>
        <v/>
      </c>
      <c r="K153" s="136"/>
      <c r="L153" s="200" t="str">
        <f t="shared" si="27"/>
        <v/>
      </c>
      <c r="M153" s="201" t="str">
        <f>IF($M$9="*",IF(#REF!&gt;0,"*",""),"")</f>
        <v/>
      </c>
      <c r="N153" s="136"/>
      <c r="O153" s="200" t="str">
        <f t="shared" si="28"/>
        <v/>
      </c>
      <c r="P153" s="140"/>
      <c r="Q153" s="201" t="str">
        <f t="shared" si="29"/>
        <v/>
      </c>
      <c r="R153" s="129"/>
      <c r="S153" s="202" t="str">
        <f t="shared" si="30"/>
        <v/>
      </c>
      <c r="T153" s="140"/>
      <c r="U153" s="201" t="str">
        <f t="shared" si="31"/>
        <v/>
      </c>
      <c r="V153" s="147"/>
    </row>
    <row r="154" spans="1:22" ht="15.6" hidden="1">
      <c r="A154" s="161"/>
      <c r="B154" s="173" t="s">
        <v>1787</v>
      </c>
      <c r="C154" s="174"/>
      <c r="D154" s="175"/>
      <c r="E154" s="164"/>
      <c r="F154" s="199" t="str">
        <f t="shared" si="24"/>
        <v/>
      </c>
      <c r="G154" s="176"/>
      <c r="H154" s="200" t="str">
        <f t="shared" si="25"/>
        <v/>
      </c>
      <c r="I154" s="177"/>
      <c r="J154" s="201" t="str">
        <f t="shared" si="26"/>
        <v/>
      </c>
      <c r="K154" s="136"/>
      <c r="L154" s="200" t="str">
        <f t="shared" si="27"/>
        <v/>
      </c>
      <c r="M154" s="201" t="str">
        <f>IF($M$9="*",IF(#REF!&gt;0,"*",""),"")</f>
        <v/>
      </c>
      <c r="N154" s="136"/>
      <c r="O154" s="200" t="str">
        <f t="shared" si="28"/>
        <v/>
      </c>
      <c r="P154" s="140"/>
      <c r="Q154" s="201" t="str">
        <f t="shared" si="29"/>
        <v/>
      </c>
      <c r="R154" s="129"/>
      <c r="S154" s="202" t="str">
        <f t="shared" si="30"/>
        <v/>
      </c>
      <c r="T154" s="140"/>
      <c r="U154" s="201" t="str">
        <f t="shared" si="31"/>
        <v/>
      </c>
      <c r="V154" s="147"/>
    </row>
    <row r="155" spans="1:22" ht="15.6" hidden="1">
      <c r="A155" s="161"/>
      <c r="B155" s="173" t="s">
        <v>1788</v>
      </c>
      <c r="C155" s="174"/>
      <c r="D155" s="175"/>
      <c r="E155" s="164"/>
      <c r="F155" s="199" t="str">
        <f t="shared" si="24"/>
        <v/>
      </c>
      <c r="G155" s="176"/>
      <c r="H155" s="200" t="str">
        <f t="shared" si="25"/>
        <v/>
      </c>
      <c r="I155" s="177"/>
      <c r="J155" s="201" t="str">
        <f t="shared" si="26"/>
        <v/>
      </c>
      <c r="K155" s="136"/>
      <c r="L155" s="200" t="str">
        <f t="shared" si="27"/>
        <v/>
      </c>
      <c r="M155" s="201" t="str">
        <f>IF($M$9="*",IF(#REF!&gt;0,"*",""),"")</f>
        <v/>
      </c>
      <c r="N155" s="136"/>
      <c r="O155" s="200" t="str">
        <f t="shared" si="28"/>
        <v/>
      </c>
      <c r="P155" s="140"/>
      <c r="Q155" s="201" t="str">
        <f t="shared" si="29"/>
        <v/>
      </c>
      <c r="R155" s="129"/>
      <c r="S155" s="202" t="str">
        <f t="shared" si="30"/>
        <v/>
      </c>
      <c r="T155" s="140"/>
      <c r="U155" s="201" t="str">
        <f t="shared" si="31"/>
        <v/>
      </c>
      <c r="V155" s="147"/>
    </row>
    <row r="156" spans="1:22" ht="15.6" hidden="1">
      <c r="A156" s="161"/>
      <c r="B156" s="173" t="s">
        <v>1789</v>
      </c>
      <c r="C156" s="174"/>
      <c r="D156" s="175"/>
      <c r="E156" s="164"/>
      <c r="F156" s="199" t="str">
        <f t="shared" si="24"/>
        <v/>
      </c>
      <c r="G156" s="176"/>
      <c r="H156" s="200" t="str">
        <f t="shared" si="25"/>
        <v/>
      </c>
      <c r="I156" s="177"/>
      <c r="J156" s="201" t="str">
        <f t="shared" si="26"/>
        <v/>
      </c>
      <c r="K156" s="136"/>
      <c r="L156" s="200" t="str">
        <f t="shared" si="27"/>
        <v/>
      </c>
      <c r="M156" s="201" t="str">
        <f>IF($M$9="*",IF(#REF!&gt;0,"*",""),"")</f>
        <v/>
      </c>
      <c r="N156" s="136"/>
      <c r="O156" s="200" t="str">
        <f t="shared" si="28"/>
        <v/>
      </c>
      <c r="P156" s="140"/>
      <c r="Q156" s="201" t="str">
        <f t="shared" si="29"/>
        <v/>
      </c>
      <c r="R156" s="129"/>
      <c r="S156" s="202" t="str">
        <f t="shared" si="30"/>
        <v/>
      </c>
      <c r="T156" s="140"/>
      <c r="U156" s="201" t="str">
        <f t="shared" si="31"/>
        <v/>
      </c>
      <c r="V156" s="147"/>
    </row>
    <row r="157" spans="1:22" ht="15.6" hidden="1">
      <c r="A157" s="161"/>
      <c r="B157" s="173" t="s">
        <v>1790</v>
      </c>
      <c r="C157" s="174"/>
      <c r="D157" s="175"/>
      <c r="E157" s="164"/>
      <c r="F157" s="199" t="str">
        <f t="shared" si="24"/>
        <v/>
      </c>
      <c r="G157" s="176"/>
      <c r="H157" s="200" t="str">
        <f t="shared" si="25"/>
        <v/>
      </c>
      <c r="I157" s="177"/>
      <c r="J157" s="201" t="str">
        <f t="shared" si="26"/>
        <v/>
      </c>
      <c r="K157" s="136"/>
      <c r="L157" s="200" t="str">
        <f t="shared" si="27"/>
        <v/>
      </c>
      <c r="M157" s="201" t="str">
        <f>IF($M$9="*",IF(#REF!&gt;0,"*",""),"")</f>
        <v/>
      </c>
      <c r="N157" s="136"/>
      <c r="O157" s="200" t="str">
        <f t="shared" si="28"/>
        <v/>
      </c>
      <c r="P157" s="140"/>
      <c r="Q157" s="201" t="str">
        <f t="shared" si="29"/>
        <v/>
      </c>
      <c r="R157" s="129"/>
      <c r="S157" s="202" t="str">
        <f t="shared" si="30"/>
        <v/>
      </c>
      <c r="T157" s="140"/>
      <c r="U157" s="201" t="str">
        <f t="shared" si="31"/>
        <v/>
      </c>
      <c r="V157" s="147"/>
    </row>
    <row r="158" spans="1:22" ht="15.6" hidden="1">
      <c r="A158" s="161"/>
      <c r="B158" s="173" t="s">
        <v>1791</v>
      </c>
      <c r="C158" s="174"/>
      <c r="D158" s="175"/>
      <c r="E158" s="164"/>
      <c r="F158" s="199" t="str">
        <f t="shared" si="24"/>
        <v/>
      </c>
      <c r="G158" s="176"/>
      <c r="H158" s="200" t="str">
        <f t="shared" si="25"/>
        <v/>
      </c>
      <c r="I158" s="177"/>
      <c r="J158" s="201" t="str">
        <f t="shared" si="26"/>
        <v/>
      </c>
      <c r="K158" s="136"/>
      <c r="L158" s="200" t="str">
        <f t="shared" si="27"/>
        <v/>
      </c>
      <c r="M158" s="201" t="str">
        <f>IF($M$9="*",IF(#REF!&gt;0,"*",""),"")</f>
        <v/>
      </c>
      <c r="N158" s="136"/>
      <c r="O158" s="200" t="str">
        <f t="shared" si="28"/>
        <v/>
      </c>
      <c r="P158" s="140"/>
      <c r="Q158" s="201" t="str">
        <f t="shared" si="29"/>
        <v/>
      </c>
      <c r="R158" s="129"/>
      <c r="S158" s="202" t="str">
        <f t="shared" si="30"/>
        <v/>
      </c>
      <c r="T158" s="140"/>
      <c r="U158" s="201" t="str">
        <f t="shared" si="31"/>
        <v/>
      </c>
      <c r="V158" s="147"/>
    </row>
    <row r="159" spans="1:22" ht="15.6" hidden="1">
      <c r="A159" s="161"/>
      <c r="B159" s="173" t="s">
        <v>1792</v>
      </c>
      <c r="C159" s="174"/>
      <c r="D159" s="175"/>
      <c r="E159" s="164"/>
      <c r="F159" s="199" t="str">
        <f t="shared" ref="F159:F170" si="32">IF($F$9="*",IF(E159&gt;0,"*",""),"")</f>
        <v/>
      </c>
      <c r="G159" s="176"/>
      <c r="H159" s="200" t="str">
        <f t="shared" ref="H159:H170" si="33">IF($H$9="*",IF(G159&gt;0,"*",""),"")</f>
        <v/>
      </c>
      <c r="I159" s="177"/>
      <c r="J159" s="201" t="str">
        <f t="shared" ref="J159:J170" si="34">IF($J$9="*",IF(I159&gt;0,"*",""),"")</f>
        <v/>
      </c>
      <c r="K159" s="136"/>
      <c r="L159" s="200" t="str">
        <f t="shared" ref="L159:L170" si="35">IF($L$9="*",IF(K159&gt;0,"*",""),"")</f>
        <v/>
      </c>
      <c r="M159" s="201" t="str">
        <f>IF($M$9="*",IF(#REF!&gt;0,"*",""),"")</f>
        <v/>
      </c>
      <c r="N159" s="136"/>
      <c r="O159" s="200" t="str">
        <f t="shared" ref="O159:O170" si="36">IF($O$9="*",IF(N159&gt;0,"*",""),"")</f>
        <v/>
      </c>
      <c r="P159" s="140"/>
      <c r="Q159" s="201" t="str">
        <f t="shared" ref="Q159:Q170" si="37">IF($Q$9="*",IF(P159&gt;0,"*",""),"")</f>
        <v/>
      </c>
      <c r="R159" s="129"/>
      <c r="S159" s="202" t="str">
        <f t="shared" ref="S159:S170" si="38">IF($S$9="*",IF(R159&gt;0,"*",""),"")</f>
        <v/>
      </c>
      <c r="T159" s="140"/>
      <c r="U159" s="201" t="str">
        <f t="shared" ref="U159:U170" si="39">IF($U$9="*",IF(T159&gt;0,"*",""),"")</f>
        <v/>
      </c>
      <c r="V159" s="147"/>
    </row>
    <row r="160" spans="1:22" ht="15.6" hidden="1">
      <c r="A160" s="161"/>
      <c r="B160" s="173" t="s">
        <v>1793</v>
      </c>
      <c r="C160" s="174"/>
      <c r="D160" s="175"/>
      <c r="E160" s="164"/>
      <c r="F160" s="199" t="str">
        <f t="shared" si="32"/>
        <v/>
      </c>
      <c r="G160" s="176"/>
      <c r="H160" s="200" t="str">
        <f t="shared" si="33"/>
        <v/>
      </c>
      <c r="I160" s="177"/>
      <c r="J160" s="201" t="str">
        <f t="shared" si="34"/>
        <v/>
      </c>
      <c r="K160" s="136"/>
      <c r="L160" s="200" t="str">
        <f t="shared" si="35"/>
        <v/>
      </c>
      <c r="M160" s="201" t="str">
        <f>IF($M$9="*",IF(#REF!&gt;0,"*",""),"")</f>
        <v/>
      </c>
      <c r="N160" s="136"/>
      <c r="O160" s="200" t="str">
        <f t="shared" si="36"/>
        <v/>
      </c>
      <c r="P160" s="140"/>
      <c r="Q160" s="201" t="str">
        <f t="shared" si="37"/>
        <v/>
      </c>
      <c r="R160" s="129"/>
      <c r="S160" s="202" t="str">
        <f t="shared" si="38"/>
        <v/>
      </c>
      <c r="T160" s="140"/>
      <c r="U160" s="201" t="str">
        <f t="shared" si="39"/>
        <v/>
      </c>
      <c r="V160" s="147"/>
    </row>
    <row r="161" spans="1:22" ht="15.6">
      <c r="A161" s="161">
        <v>1</v>
      </c>
      <c r="B161" s="173" t="s">
        <v>1794</v>
      </c>
      <c r="C161" s="174"/>
      <c r="D161" s="175"/>
      <c r="E161" s="164" t="s">
        <v>77</v>
      </c>
      <c r="F161" s="199" t="str">
        <f t="shared" si="32"/>
        <v>*</v>
      </c>
      <c r="G161" s="176"/>
      <c r="H161" s="200" t="str">
        <f t="shared" si="33"/>
        <v/>
      </c>
      <c r="I161" s="177"/>
      <c r="J161" s="201" t="str">
        <f t="shared" si="34"/>
        <v/>
      </c>
      <c r="K161" s="136"/>
      <c r="L161" s="200" t="str">
        <f t="shared" si="35"/>
        <v/>
      </c>
      <c r="M161" s="201" t="str">
        <f>IF($M$9="*",IF(#REF!&gt;0,"*",""),"")</f>
        <v/>
      </c>
      <c r="N161" s="136"/>
      <c r="O161" s="200" t="str">
        <f t="shared" si="36"/>
        <v/>
      </c>
      <c r="P161" s="140"/>
      <c r="Q161" s="201" t="str">
        <f t="shared" si="37"/>
        <v/>
      </c>
      <c r="R161" s="129"/>
      <c r="S161" s="202" t="str">
        <f t="shared" si="38"/>
        <v/>
      </c>
      <c r="T161" s="140"/>
      <c r="U161" s="201" t="str">
        <f t="shared" si="39"/>
        <v/>
      </c>
      <c r="V161" s="147"/>
    </row>
    <row r="162" spans="1:22" ht="15.6" hidden="1">
      <c r="A162" s="161"/>
      <c r="B162" s="173" t="s">
        <v>1795</v>
      </c>
      <c r="C162" s="174"/>
      <c r="D162" s="175"/>
      <c r="E162" s="164"/>
      <c r="F162" s="199" t="str">
        <f t="shared" si="32"/>
        <v/>
      </c>
      <c r="G162" s="176"/>
      <c r="H162" s="200" t="str">
        <f t="shared" si="33"/>
        <v/>
      </c>
      <c r="I162" s="177"/>
      <c r="J162" s="201" t="str">
        <f t="shared" si="34"/>
        <v/>
      </c>
      <c r="K162" s="136"/>
      <c r="L162" s="200" t="str">
        <f t="shared" si="35"/>
        <v/>
      </c>
      <c r="M162" s="201" t="str">
        <f>IF($M$9="*",IF(#REF!&gt;0,"*",""),"")</f>
        <v/>
      </c>
      <c r="N162" s="136"/>
      <c r="O162" s="200" t="str">
        <f t="shared" si="36"/>
        <v/>
      </c>
      <c r="P162" s="140"/>
      <c r="Q162" s="201" t="str">
        <f t="shared" si="37"/>
        <v/>
      </c>
      <c r="R162" s="129"/>
      <c r="S162" s="202" t="str">
        <f t="shared" si="38"/>
        <v/>
      </c>
      <c r="T162" s="140"/>
      <c r="U162" s="201" t="str">
        <f t="shared" si="39"/>
        <v/>
      </c>
      <c r="V162" s="147"/>
    </row>
    <row r="163" spans="1:22" ht="15.6" hidden="1">
      <c r="A163" s="161"/>
      <c r="B163" s="173" t="s">
        <v>1796</v>
      </c>
      <c r="C163" s="174"/>
      <c r="D163" s="175"/>
      <c r="E163" s="164"/>
      <c r="F163" s="199" t="str">
        <f t="shared" si="32"/>
        <v/>
      </c>
      <c r="G163" s="176"/>
      <c r="H163" s="200" t="str">
        <f t="shared" si="33"/>
        <v/>
      </c>
      <c r="I163" s="177"/>
      <c r="J163" s="201" t="str">
        <f t="shared" si="34"/>
        <v/>
      </c>
      <c r="K163" s="136"/>
      <c r="L163" s="200" t="str">
        <f t="shared" si="35"/>
        <v/>
      </c>
      <c r="M163" s="201" t="str">
        <f>IF($M$9="*",IF(#REF!&gt;0,"*",""),"")</f>
        <v/>
      </c>
      <c r="N163" s="136"/>
      <c r="O163" s="200" t="str">
        <f t="shared" si="36"/>
        <v/>
      </c>
      <c r="P163" s="140"/>
      <c r="Q163" s="201" t="str">
        <f t="shared" si="37"/>
        <v/>
      </c>
      <c r="R163" s="129"/>
      <c r="S163" s="202" t="str">
        <f t="shared" si="38"/>
        <v/>
      </c>
      <c r="T163" s="140"/>
      <c r="U163" s="201" t="str">
        <f t="shared" si="39"/>
        <v/>
      </c>
      <c r="V163" s="147"/>
    </row>
    <row r="164" spans="1:22" ht="15.6" hidden="1">
      <c r="A164" s="161"/>
      <c r="B164" s="173" t="s">
        <v>1797</v>
      </c>
      <c r="C164" s="174"/>
      <c r="D164" s="175"/>
      <c r="E164" s="164"/>
      <c r="F164" s="199" t="str">
        <f t="shared" si="32"/>
        <v/>
      </c>
      <c r="G164" s="176"/>
      <c r="H164" s="200" t="str">
        <f t="shared" si="33"/>
        <v/>
      </c>
      <c r="I164" s="177"/>
      <c r="J164" s="201" t="str">
        <f t="shared" si="34"/>
        <v/>
      </c>
      <c r="K164" s="136"/>
      <c r="L164" s="200" t="str">
        <f t="shared" si="35"/>
        <v/>
      </c>
      <c r="M164" s="201" t="str">
        <f>IF($M$9="*",IF(#REF!&gt;0,"*",""),"")</f>
        <v/>
      </c>
      <c r="N164" s="136"/>
      <c r="O164" s="200" t="str">
        <f t="shared" si="36"/>
        <v/>
      </c>
      <c r="P164" s="140"/>
      <c r="Q164" s="201" t="str">
        <f t="shared" si="37"/>
        <v/>
      </c>
      <c r="R164" s="129"/>
      <c r="S164" s="202" t="str">
        <f t="shared" si="38"/>
        <v/>
      </c>
      <c r="T164" s="140"/>
      <c r="U164" s="201" t="str">
        <f t="shared" si="39"/>
        <v/>
      </c>
      <c r="V164" s="147"/>
    </row>
    <row r="165" spans="1:22" ht="15.6" hidden="1">
      <c r="A165" s="161"/>
      <c r="B165" s="173" t="s">
        <v>1798</v>
      </c>
      <c r="C165" s="174"/>
      <c r="D165" s="175"/>
      <c r="E165" s="164"/>
      <c r="F165" s="199" t="str">
        <f t="shared" si="32"/>
        <v/>
      </c>
      <c r="G165" s="176"/>
      <c r="H165" s="200" t="str">
        <f t="shared" si="33"/>
        <v/>
      </c>
      <c r="I165" s="177"/>
      <c r="J165" s="201" t="str">
        <f t="shared" si="34"/>
        <v/>
      </c>
      <c r="K165" s="136"/>
      <c r="L165" s="200" t="str">
        <f t="shared" si="35"/>
        <v/>
      </c>
      <c r="M165" s="201" t="str">
        <f>IF($M$9="*",IF(#REF!&gt;0,"*",""),"")</f>
        <v/>
      </c>
      <c r="N165" s="136"/>
      <c r="O165" s="200" t="str">
        <f t="shared" si="36"/>
        <v/>
      </c>
      <c r="P165" s="140"/>
      <c r="Q165" s="201" t="str">
        <f t="shared" si="37"/>
        <v/>
      </c>
      <c r="R165" s="129"/>
      <c r="S165" s="202" t="str">
        <f t="shared" si="38"/>
        <v/>
      </c>
      <c r="T165" s="140"/>
      <c r="U165" s="201" t="str">
        <f t="shared" si="39"/>
        <v/>
      </c>
      <c r="V165" s="147"/>
    </row>
    <row r="166" spans="1:22" ht="15.6" hidden="1">
      <c r="A166" s="161"/>
      <c r="B166" s="173" t="s">
        <v>1799</v>
      </c>
      <c r="C166" s="174"/>
      <c r="D166" s="175"/>
      <c r="E166" s="164"/>
      <c r="F166" s="199" t="str">
        <f t="shared" si="32"/>
        <v/>
      </c>
      <c r="G166" s="176"/>
      <c r="H166" s="200" t="str">
        <f t="shared" si="33"/>
        <v/>
      </c>
      <c r="I166" s="177"/>
      <c r="J166" s="201" t="str">
        <f t="shared" si="34"/>
        <v/>
      </c>
      <c r="K166" s="136"/>
      <c r="L166" s="200" t="str">
        <f t="shared" si="35"/>
        <v/>
      </c>
      <c r="M166" s="201" t="str">
        <f>IF($M$9="*",IF(#REF!&gt;0,"*",""),"")</f>
        <v/>
      </c>
      <c r="N166" s="136"/>
      <c r="O166" s="200" t="str">
        <f t="shared" si="36"/>
        <v/>
      </c>
      <c r="P166" s="140"/>
      <c r="Q166" s="201" t="str">
        <f t="shared" si="37"/>
        <v/>
      </c>
      <c r="R166" s="129"/>
      <c r="S166" s="202" t="str">
        <f t="shared" si="38"/>
        <v/>
      </c>
      <c r="T166" s="140"/>
      <c r="U166" s="201" t="str">
        <f t="shared" si="39"/>
        <v/>
      </c>
      <c r="V166" s="147"/>
    </row>
    <row r="167" spans="1:22" ht="15.6" hidden="1">
      <c r="A167" s="161"/>
      <c r="B167" s="173" t="s">
        <v>1800</v>
      </c>
      <c r="C167" s="174"/>
      <c r="D167" s="175"/>
      <c r="E167" s="164"/>
      <c r="F167" s="199" t="str">
        <f t="shared" si="32"/>
        <v/>
      </c>
      <c r="G167" s="176"/>
      <c r="H167" s="200" t="str">
        <f t="shared" si="33"/>
        <v/>
      </c>
      <c r="I167" s="177"/>
      <c r="J167" s="201" t="str">
        <f t="shared" si="34"/>
        <v/>
      </c>
      <c r="K167" s="136"/>
      <c r="L167" s="200" t="str">
        <f t="shared" si="35"/>
        <v/>
      </c>
      <c r="M167" s="201" t="str">
        <f>IF($M$9="*",IF(#REF!&gt;0,"*",""),"")</f>
        <v/>
      </c>
      <c r="N167" s="136"/>
      <c r="O167" s="200" t="str">
        <f t="shared" si="36"/>
        <v/>
      </c>
      <c r="P167" s="140"/>
      <c r="Q167" s="201" t="str">
        <f t="shared" si="37"/>
        <v/>
      </c>
      <c r="R167" s="129"/>
      <c r="S167" s="202" t="str">
        <f t="shared" si="38"/>
        <v/>
      </c>
      <c r="T167" s="140"/>
      <c r="U167" s="201" t="str">
        <f t="shared" si="39"/>
        <v/>
      </c>
      <c r="V167" s="147"/>
    </row>
    <row r="168" spans="1:22" ht="15.6" hidden="1">
      <c r="A168" s="161"/>
      <c r="B168" s="173" t="s">
        <v>1801</v>
      </c>
      <c r="C168" s="174"/>
      <c r="D168" s="175"/>
      <c r="E168" s="164"/>
      <c r="F168" s="199" t="str">
        <f t="shared" si="32"/>
        <v/>
      </c>
      <c r="G168" s="176"/>
      <c r="H168" s="200" t="str">
        <f t="shared" si="33"/>
        <v/>
      </c>
      <c r="I168" s="177"/>
      <c r="J168" s="201" t="str">
        <f t="shared" si="34"/>
        <v/>
      </c>
      <c r="K168" s="136"/>
      <c r="L168" s="200" t="str">
        <f t="shared" si="35"/>
        <v/>
      </c>
      <c r="M168" s="201" t="str">
        <f>IF($M$9="*",IF(#REF!&gt;0,"*",""),"")</f>
        <v/>
      </c>
      <c r="N168" s="136"/>
      <c r="O168" s="200" t="str">
        <f t="shared" si="36"/>
        <v/>
      </c>
      <c r="P168" s="140"/>
      <c r="Q168" s="201" t="str">
        <f t="shared" si="37"/>
        <v/>
      </c>
      <c r="R168" s="129"/>
      <c r="S168" s="202" t="str">
        <f t="shared" si="38"/>
        <v/>
      </c>
      <c r="T168" s="140"/>
      <c r="U168" s="201" t="str">
        <f t="shared" si="39"/>
        <v/>
      </c>
      <c r="V168" s="147"/>
    </row>
    <row r="169" spans="1:22" ht="15.6" hidden="1">
      <c r="A169" s="161"/>
      <c r="B169" s="173" t="s">
        <v>1802</v>
      </c>
      <c r="C169" s="174"/>
      <c r="D169" s="175"/>
      <c r="E169" s="164"/>
      <c r="F169" s="199" t="str">
        <f t="shared" si="32"/>
        <v/>
      </c>
      <c r="G169" s="176"/>
      <c r="H169" s="200" t="str">
        <f t="shared" si="33"/>
        <v/>
      </c>
      <c r="I169" s="177"/>
      <c r="J169" s="201" t="str">
        <f t="shared" si="34"/>
        <v/>
      </c>
      <c r="K169" s="136"/>
      <c r="L169" s="200" t="str">
        <f t="shared" si="35"/>
        <v/>
      </c>
      <c r="M169" s="201" t="str">
        <f>IF($M$9="*",IF(#REF!&gt;0,"*",""),"")</f>
        <v/>
      </c>
      <c r="N169" s="136"/>
      <c r="O169" s="200" t="str">
        <f t="shared" si="36"/>
        <v/>
      </c>
      <c r="P169" s="140"/>
      <c r="Q169" s="201" t="str">
        <f t="shared" si="37"/>
        <v/>
      </c>
      <c r="R169" s="129"/>
      <c r="S169" s="202" t="str">
        <f t="shared" si="38"/>
        <v/>
      </c>
      <c r="T169" s="140"/>
      <c r="U169" s="201" t="str">
        <f t="shared" si="39"/>
        <v/>
      </c>
      <c r="V169" s="147"/>
    </row>
    <row r="170" spans="1:22" ht="15.6" hidden="1">
      <c r="A170" s="161"/>
      <c r="B170" s="173" t="s">
        <v>1803</v>
      </c>
      <c r="C170" s="174"/>
      <c r="D170" s="175"/>
      <c r="E170" s="164"/>
      <c r="F170" s="199" t="str">
        <f t="shared" si="32"/>
        <v/>
      </c>
      <c r="G170" s="176"/>
      <c r="H170" s="200" t="str">
        <f t="shared" si="33"/>
        <v/>
      </c>
      <c r="I170" s="177"/>
      <c r="J170" s="201" t="str">
        <f t="shared" si="34"/>
        <v/>
      </c>
      <c r="K170" s="136"/>
      <c r="L170" s="200" t="str">
        <f t="shared" si="35"/>
        <v/>
      </c>
      <c r="M170" s="201" t="str">
        <f>IF($M$9="*",IF(#REF!&gt;0,"*",""),"")</f>
        <v/>
      </c>
      <c r="N170" s="136"/>
      <c r="O170" s="200" t="str">
        <f t="shared" si="36"/>
        <v/>
      </c>
      <c r="P170" s="140"/>
      <c r="Q170" s="201" t="str">
        <f t="shared" si="37"/>
        <v/>
      </c>
      <c r="R170" s="129"/>
      <c r="S170" s="202" t="str">
        <f t="shared" si="38"/>
        <v/>
      </c>
      <c r="T170" s="140"/>
      <c r="U170" s="201" t="str">
        <f t="shared" si="39"/>
        <v/>
      </c>
      <c r="V170" s="147"/>
    </row>
    <row r="171" spans="1:22" ht="15.6" hidden="1">
      <c r="A171" s="147"/>
      <c r="B171" s="181"/>
      <c r="C171" s="186"/>
      <c r="D171" s="182"/>
      <c r="E171" s="185"/>
      <c r="F171" s="123"/>
      <c r="G171" s="176"/>
      <c r="H171" s="126"/>
      <c r="I171" s="177"/>
      <c r="J171" s="128"/>
      <c r="K171" s="136"/>
      <c r="L171" s="126"/>
      <c r="M171" s="128"/>
      <c r="N171" s="136"/>
      <c r="O171" s="126"/>
      <c r="P171" s="140"/>
      <c r="Q171" s="128"/>
      <c r="R171" s="129"/>
      <c r="S171" s="126"/>
      <c r="T171" s="140"/>
      <c r="U171" s="128"/>
      <c r="V171" s="147"/>
    </row>
    <row r="172" spans="1:22" ht="15.6">
      <c r="A172" s="147">
        <v>1</v>
      </c>
      <c r="B172" s="147"/>
      <c r="C172" s="186"/>
      <c r="D172" s="182"/>
      <c r="E172" s="185"/>
      <c r="F172" s="123"/>
      <c r="G172" s="176"/>
      <c r="H172" s="126"/>
      <c r="I172" s="177"/>
      <c r="J172" s="128"/>
      <c r="K172" s="136"/>
      <c r="L172" s="126"/>
      <c r="M172" s="128"/>
      <c r="N172" s="136"/>
      <c r="O172" s="126"/>
      <c r="P172" s="140"/>
      <c r="Q172" s="128"/>
      <c r="R172" s="129"/>
      <c r="S172" s="126"/>
      <c r="T172" s="140"/>
      <c r="U172" s="128"/>
      <c r="V172" s="147"/>
    </row>
    <row r="173" spans="1:22" ht="15.6">
      <c r="A173" s="147">
        <v>1</v>
      </c>
      <c r="B173" s="181" t="s">
        <v>663</v>
      </c>
      <c r="C173" s="186"/>
      <c r="D173" s="182"/>
      <c r="E173" s="185"/>
      <c r="F173" s="123"/>
      <c r="G173" s="176" t="s">
        <v>1804</v>
      </c>
      <c r="H173" s="126" t="s">
        <v>1805</v>
      </c>
      <c r="I173" s="501" t="s">
        <v>948</v>
      </c>
      <c r="J173" s="128"/>
      <c r="K173" s="136"/>
      <c r="L173" s="126"/>
      <c r="M173" s="128"/>
      <c r="N173" s="136"/>
      <c r="O173" s="126"/>
      <c r="P173" s="140"/>
      <c r="Q173" s="128"/>
      <c r="R173" s="129"/>
      <c r="S173" s="126"/>
      <c r="T173" s="140"/>
      <c r="U173" s="128"/>
      <c r="V173" s="147"/>
    </row>
    <row r="174" spans="1:22" ht="15.6">
      <c r="A174" s="147">
        <v>1</v>
      </c>
      <c r="B174" s="181" t="s">
        <v>438</v>
      </c>
      <c r="C174" s="186"/>
      <c r="D174" s="182"/>
      <c r="E174" s="185"/>
      <c r="F174" s="123"/>
      <c r="G174" s="176" t="s">
        <v>1806</v>
      </c>
      <c r="H174" s="126" t="s">
        <v>1807</v>
      </c>
      <c r="I174" s="501" t="s">
        <v>1808</v>
      </c>
      <c r="J174" s="128" t="s">
        <v>1809</v>
      </c>
      <c r="K174" s="136" t="s">
        <v>1157</v>
      </c>
      <c r="L174" s="176" t="s">
        <v>1157</v>
      </c>
      <c r="M174" s="128"/>
      <c r="N174" s="136"/>
      <c r="O174" s="126" t="s">
        <v>1810</v>
      </c>
      <c r="P174" s="140"/>
      <c r="Q174" s="128"/>
      <c r="R174" s="129"/>
      <c r="S174" s="126"/>
      <c r="T174" s="140"/>
      <c r="U174" s="128"/>
      <c r="V174" s="147"/>
    </row>
    <row r="175" spans="1:22" ht="15.6">
      <c r="A175" s="147">
        <v>1</v>
      </c>
      <c r="B175" s="181" t="s">
        <v>440</v>
      </c>
      <c r="C175" s="186"/>
      <c r="D175" s="182"/>
      <c r="E175" s="185"/>
      <c r="F175" s="123"/>
      <c r="G175" s="176"/>
      <c r="H175" s="604">
        <v>249902</v>
      </c>
      <c r="I175" s="501" t="s">
        <v>1811</v>
      </c>
      <c r="J175" s="128" t="s">
        <v>1812</v>
      </c>
      <c r="K175" s="136" t="s">
        <v>1813</v>
      </c>
      <c r="L175" s="516" t="s">
        <v>1814</v>
      </c>
      <c r="M175" s="128" t="s">
        <v>1815</v>
      </c>
      <c r="N175" s="136"/>
      <c r="O175" s="126" t="s">
        <v>1816</v>
      </c>
      <c r="P175" s="140"/>
      <c r="Q175" s="128"/>
      <c r="R175" s="129"/>
      <c r="S175" s="126"/>
      <c r="T175" s="140"/>
      <c r="U175" s="128"/>
      <c r="V175" s="147"/>
    </row>
    <row r="176" spans="1:22" ht="15.6">
      <c r="A176" s="147">
        <v>1</v>
      </c>
      <c r="B176" s="181" t="s">
        <v>442</v>
      </c>
      <c r="C176" s="186"/>
      <c r="D176" s="182"/>
      <c r="E176" s="185"/>
      <c r="F176" s="123"/>
      <c r="G176" s="176"/>
      <c r="H176" s="126" t="s">
        <v>1817</v>
      </c>
      <c r="I176" s="501" t="s">
        <v>1818</v>
      </c>
      <c r="J176" s="128" t="s">
        <v>1819</v>
      </c>
      <c r="K176" s="136" t="s">
        <v>1820</v>
      </c>
      <c r="L176" s="176" t="s">
        <v>1821</v>
      </c>
      <c r="M176" s="128" t="s">
        <v>1822</v>
      </c>
      <c r="N176" s="136" t="s">
        <v>948</v>
      </c>
      <c r="O176" s="126" t="s">
        <v>1823</v>
      </c>
      <c r="P176" s="140"/>
      <c r="Q176" s="128"/>
      <c r="R176" s="129"/>
      <c r="S176" s="126"/>
      <c r="T176" s="140"/>
      <c r="U176" s="128"/>
      <c r="V176" s="147"/>
    </row>
    <row r="177" spans="1:15" ht="15.6">
      <c r="A177" s="147">
        <v>1</v>
      </c>
      <c r="B177" s="181" t="s">
        <v>443</v>
      </c>
      <c r="H177" s="284" t="s">
        <v>1824</v>
      </c>
      <c r="I177" s="613" t="s">
        <v>1825</v>
      </c>
      <c r="J177" s="284" t="s">
        <v>1826</v>
      </c>
      <c r="K177" s="282" t="s">
        <v>1827</v>
      </c>
      <c r="L177" s="207" t="s">
        <v>1828</v>
      </c>
      <c r="M177" s="284" t="s">
        <v>1829</v>
      </c>
      <c r="N177" s="282" t="s">
        <v>1830</v>
      </c>
      <c r="O177" s="284" t="s">
        <v>1831</v>
      </c>
    </row>
    <row r="178" spans="1:15" ht="15.6">
      <c r="A178" s="147">
        <v>1</v>
      </c>
      <c r="B178" s="181" t="s">
        <v>446</v>
      </c>
      <c r="I178" s="501" t="s">
        <v>1832</v>
      </c>
      <c r="K178" s="282" t="s">
        <v>1833</v>
      </c>
      <c r="L178" s="207" t="s">
        <v>1834</v>
      </c>
      <c r="M178" s="284" t="s">
        <v>1835</v>
      </c>
      <c r="N178" s="282" t="s">
        <v>1836</v>
      </c>
      <c r="O178" s="284" t="s">
        <v>1837</v>
      </c>
    </row>
    <row r="179" spans="1:15" ht="15.6">
      <c r="A179" s="147">
        <v>1</v>
      </c>
      <c r="B179" s="181" t="s">
        <v>452</v>
      </c>
      <c r="K179" s="282" t="s">
        <v>1838</v>
      </c>
      <c r="L179" s="207" t="s">
        <v>1839</v>
      </c>
      <c r="O179" s="605" t="s">
        <v>1840</v>
      </c>
    </row>
    <row r="180" spans="1:15" ht="15.6">
      <c r="A180" s="147">
        <v>1</v>
      </c>
      <c r="B180" s="181" t="s">
        <v>464</v>
      </c>
      <c r="K180" s="282" t="s">
        <v>1841</v>
      </c>
      <c r="L180" s="207" t="s">
        <v>1842</v>
      </c>
    </row>
    <row r="181" spans="1:15" ht="15.6">
      <c r="A181" s="147">
        <v>1</v>
      </c>
      <c r="B181" s="181" t="s">
        <v>321</v>
      </c>
      <c r="K181" s="282" t="s">
        <v>1843</v>
      </c>
      <c r="L181" s="207" t="s">
        <v>1844</v>
      </c>
    </row>
    <row r="182" spans="1:15" ht="15.6">
      <c r="A182" s="147">
        <v>1</v>
      </c>
      <c r="B182" s="181" t="s">
        <v>490</v>
      </c>
      <c r="K182" s="282" t="s">
        <v>1845</v>
      </c>
      <c r="L182" s="207" t="s">
        <v>1846</v>
      </c>
    </row>
    <row r="183" spans="1:15" ht="15.6">
      <c r="A183" s="147">
        <v>1</v>
      </c>
      <c r="B183" s="181" t="s">
        <v>501</v>
      </c>
      <c r="K183" s="282" t="s">
        <v>1847</v>
      </c>
      <c r="L183" s="207" t="s">
        <v>1848</v>
      </c>
    </row>
    <row r="184" spans="1:15" ht="15.6">
      <c r="A184" s="147">
        <v>1</v>
      </c>
      <c r="B184" s="181" t="s">
        <v>511</v>
      </c>
      <c r="K184" s="282" t="s">
        <v>1849</v>
      </c>
      <c r="L184" s="207" t="s">
        <v>1850</v>
      </c>
    </row>
    <row r="185" spans="1:15" ht="15.6">
      <c r="A185" s="147">
        <v>1</v>
      </c>
      <c r="B185" s="181" t="s">
        <v>520</v>
      </c>
      <c r="I185" s="207" t="s">
        <v>1851</v>
      </c>
      <c r="K185" s="282" t="s">
        <v>1852</v>
      </c>
      <c r="L185" s="207" t="s">
        <v>1853</v>
      </c>
    </row>
    <row r="186" spans="1:15" ht="15.6">
      <c r="A186" s="294">
        <v>1</v>
      </c>
      <c r="B186" s="295" t="s">
        <v>529</v>
      </c>
      <c r="K186" s="282" t="s">
        <v>1854</v>
      </c>
      <c r="L186" s="207" t="s">
        <v>1855</v>
      </c>
    </row>
    <row r="187" spans="1:15" ht="15.6" hidden="1">
      <c r="K187" s="282" t="s">
        <v>1856</v>
      </c>
      <c r="L187" s="207" t="s">
        <v>1857</v>
      </c>
    </row>
    <row r="188" spans="1:15" ht="15.6" hidden="1">
      <c r="K188" s="282" t="s">
        <v>1858</v>
      </c>
      <c r="L188" s="554" t="s">
        <v>1859</v>
      </c>
    </row>
    <row r="189" spans="1:15" ht="15.6" hidden="1">
      <c r="K189" s="282" t="s">
        <v>1860</v>
      </c>
      <c r="L189" s="207" t="s">
        <v>1861</v>
      </c>
    </row>
    <row r="190" spans="1:15" ht="15.6" hidden="1">
      <c r="K190" s="282" t="s">
        <v>1862</v>
      </c>
      <c r="L190" s="207" t="s">
        <v>1863</v>
      </c>
    </row>
    <row r="191" spans="1:15" ht="15.6" hidden="1">
      <c r="K191" s="282" t="s">
        <v>1864</v>
      </c>
      <c r="L191" s="284" t="s">
        <v>1865</v>
      </c>
    </row>
    <row r="192" spans="1:15" ht="15.6" hidden="1">
      <c r="K192" s="282" t="s">
        <v>1866</v>
      </c>
      <c r="L192" s="284" t="s">
        <v>1867</v>
      </c>
    </row>
    <row r="193" spans="11:12" ht="15.6" hidden="1">
      <c r="K193" s="282" t="s">
        <v>1868</v>
      </c>
      <c r="L193" s="284" t="s">
        <v>1869</v>
      </c>
    </row>
    <row r="194" spans="11:12" ht="15.75" hidden="1" customHeight="1">
      <c r="L194" s="284" t="s">
        <v>1870</v>
      </c>
    </row>
  </sheetData>
  <sheetProtection autoFilter="0"/>
  <autoFilter ref="A10:A1048171" xr:uid="{133A371D-1DF0-4522-AC3A-CFB68A518C5D}">
    <filterColumn colId="0">
      <customFilters>
        <customFilter operator="notEqual" val=" "/>
      </customFilters>
    </filterColumn>
  </autoFilter>
  <conditionalFormatting sqref="Q9 O9 L9:M9 J9 H9 S9 U9 F9">
    <cfRule type="duplicateValues" dxfId="29" priority="1"/>
  </conditionalFormatting>
  <hyperlinks>
    <hyperlink ref="G5" r:id="rId1" xr:uid="{DA8FEFF2-B35E-43A7-99F6-C642A2AEF7D8}"/>
    <hyperlink ref="I5" r:id="rId2" xr:uid="{0DB3CD6E-7F39-43A3-A122-9637DF45D702}"/>
    <hyperlink ref="K5" r:id="rId3" xr:uid="{63E9CF4F-7B07-4775-A877-C4523ABC6D69}"/>
    <hyperlink ref="L5" r:id="rId4" xr:uid="{C3BE3D5F-CEEC-46B5-8359-9C4D356BC1EE}"/>
    <hyperlink ref="J5" r:id="rId5" xr:uid="{B5A272D4-A69B-442A-AAD0-7848FD9FBFE5}"/>
    <hyperlink ref="M5" r:id="rId6" xr:uid="{F140B7B1-2A45-4C6D-B90D-6A091B587469}"/>
    <hyperlink ref="P5" r:id="rId7" xr:uid="{0D81E268-D9BE-4D5B-8D57-2A5EA717AFA0}"/>
  </hyperlinks>
  <pageMargins left="0.7" right="0.7" top="0.75" bottom="0.75" header="0.3" footer="0.3"/>
  <pageSetup scale="46" fitToHeight="0" orientation="portrait" r:id="rId8"/>
  <headerFooter>
    <oddHeader>&amp;LProject Name
Owner Bid Due
Sub Bids Due</oddHead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E159C9-E505-4EF2-ACB5-0A2BC7BE4BA2}">
  <sheetPr filterMode="1"/>
  <dimension ref="A1:V197"/>
  <sheetViews>
    <sheetView workbookViewId="0">
      <pane xSplit="2" topLeftCell="D1" activePane="topRight" state="frozen"/>
      <selection pane="topRight" activeCell="B174" sqref="B174"/>
    </sheetView>
  </sheetViews>
  <sheetFormatPr defaultRowHeight="14.45"/>
  <cols>
    <col min="1" max="1" width="11.5703125" customWidth="1"/>
    <col min="2" max="2" width="80" customWidth="1"/>
    <col min="3" max="3" width="10" customWidth="1"/>
    <col min="4" max="4" width="12.28515625" customWidth="1"/>
    <col min="5" max="5" width="35.140625" customWidth="1"/>
    <col min="6" max="6" width="5.28515625" customWidth="1"/>
    <col min="7" max="7" width="39" customWidth="1"/>
    <col min="8" max="8" width="34.7109375" customWidth="1"/>
    <col min="9" max="9" width="43" bestFit="1" customWidth="1"/>
    <col min="10" max="10" width="43.28515625" customWidth="1"/>
    <col min="11" max="11" width="39" customWidth="1"/>
    <col min="12" max="12" width="44.7109375" customWidth="1"/>
    <col min="13" max="13" width="39" customWidth="1"/>
    <col min="14" max="14" width="44.42578125" customWidth="1"/>
    <col min="15" max="15" width="39" customWidth="1"/>
    <col min="16" max="16" width="45.5703125" customWidth="1"/>
    <col min="17" max="17" width="39" customWidth="1"/>
    <col min="18" max="18" width="44.42578125" customWidth="1"/>
    <col min="19" max="19" width="39" customWidth="1"/>
    <col min="20" max="20" width="44.5703125" customWidth="1"/>
    <col min="21" max="21" width="39" customWidth="1"/>
    <col min="22" max="22" width="5.28515625" customWidth="1"/>
  </cols>
  <sheetData>
    <row r="1" spans="1:22" ht="30.6">
      <c r="A1" s="120"/>
      <c r="B1" s="121"/>
      <c r="C1" s="122" t="s">
        <v>320</v>
      </c>
      <c r="D1" s="123" t="s">
        <v>321</v>
      </c>
      <c r="E1" s="124" t="s">
        <v>322</v>
      </c>
      <c r="F1" s="123" t="s">
        <v>323</v>
      </c>
      <c r="G1" s="125" t="s">
        <v>1871</v>
      </c>
      <c r="H1" s="126" t="s">
        <v>1872</v>
      </c>
      <c r="I1" s="127" t="s">
        <v>1872</v>
      </c>
      <c r="J1" s="128" t="s">
        <v>1872</v>
      </c>
      <c r="K1" s="129" t="s">
        <v>1872</v>
      </c>
      <c r="L1" s="126" t="s">
        <v>1872</v>
      </c>
      <c r="M1" s="130" t="s">
        <v>1872</v>
      </c>
      <c r="N1" s="128" t="s">
        <v>1872</v>
      </c>
      <c r="O1" s="129" t="s">
        <v>1872</v>
      </c>
      <c r="P1" s="126" t="s">
        <v>1872</v>
      </c>
      <c r="Q1" s="130" t="s">
        <v>1872</v>
      </c>
      <c r="R1" s="128" t="s">
        <v>1872</v>
      </c>
      <c r="S1" s="129" t="s">
        <v>1873</v>
      </c>
      <c r="T1" s="126" t="s">
        <v>1872</v>
      </c>
      <c r="U1" s="130" t="s">
        <v>1872</v>
      </c>
      <c r="V1" s="128" t="s">
        <v>323</v>
      </c>
    </row>
    <row r="2" spans="1:22" ht="15.6">
      <c r="A2" s="131" t="s">
        <v>161</v>
      </c>
      <c r="B2" s="132"/>
      <c r="C2" s="133"/>
      <c r="D2" s="134"/>
      <c r="E2" s="135"/>
      <c r="F2" s="134"/>
      <c r="G2" s="136" t="s">
        <v>112</v>
      </c>
      <c r="H2" s="137" t="s">
        <v>1874</v>
      </c>
      <c r="I2" s="138" t="s">
        <v>1875</v>
      </c>
      <c r="J2" s="139" t="s">
        <v>1876</v>
      </c>
      <c r="K2" s="136" t="s">
        <v>1619</v>
      </c>
      <c r="L2" s="137" t="s">
        <v>1877</v>
      </c>
      <c r="M2" s="140" t="s">
        <v>1878</v>
      </c>
      <c r="N2" s="139" t="s">
        <v>1879</v>
      </c>
      <c r="O2" s="136" t="s">
        <v>1880</v>
      </c>
      <c r="P2" s="137" t="s">
        <v>1881</v>
      </c>
      <c r="Q2" s="140" t="s">
        <v>1882</v>
      </c>
      <c r="R2" s="139" t="s">
        <v>1883</v>
      </c>
      <c r="S2" s="129" t="s">
        <v>1622</v>
      </c>
      <c r="T2" s="126" t="s">
        <v>1884</v>
      </c>
      <c r="U2" s="140" t="s">
        <v>1885</v>
      </c>
      <c r="V2" s="139"/>
    </row>
    <row r="3" spans="1:22" ht="15.6">
      <c r="A3" s="139"/>
      <c r="B3" s="141" t="s">
        <v>352</v>
      </c>
      <c r="C3" s="142"/>
      <c r="D3" s="143"/>
      <c r="E3" s="144"/>
      <c r="F3" s="143"/>
      <c r="G3" s="145" t="s">
        <v>1886</v>
      </c>
      <c r="H3" s="137"/>
      <c r="I3" s="146" t="s">
        <v>1887</v>
      </c>
      <c r="J3" s="139" t="s">
        <v>1888</v>
      </c>
      <c r="K3" s="136" t="s">
        <v>1627</v>
      </c>
      <c r="L3" s="137" t="s">
        <v>1889</v>
      </c>
      <c r="M3" s="140" t="s">
        <v>1890</v>
      </c>
      <c r="N3" s="139" t="s">
        <v>1891</v>
      </c>
      <c r="O3" s="136"/>
      <c r="P3" s="137"/>
      <c r="Q3" s="140"/>
      <c r="R3" s="139"/>
      <c r="S3" s="129"/>
      <c r="T3" s="126"/>
      <c r="U3" s="140"/>
      <c r="V3" s="139"/>
    </row>
    <row r="4" spans="1:22" ht="15.6">
      <c r="A4" s="139"/>
      <c r="B4" s="141" t="s">
        <v>369</v>
      </c>
      <c r="C4" s="142"/>
      <c r="D4" s="143"/>
      <c r="E4" s="144"/>
      <c r="F4" s="143"/>
      <c r="G4" s="145" t="s">
        <v>1892</v>
      </c>
      <c r="H4" s="137"/>
      <c r="I4" s="146" t="s">
        <v>1893</v>
      </c>
      <c r="J4" s="139" t="s">
        <v>1894</v>
      </c>
      <c r="K4" s="136" t="s">
        <v>1633</v>
      </c>
      <c r="L4" s="137"/>
      <c r="M4" s="140" t="s">
        <v>1895</v>
      </c>
      <c r="N4" s="139" t="s">
        <v>1896</v>
      </c>
      <c r="O4" s="136"/>
      <c r="P4" s="137"/>
      <c r="Q4" s="140"/>
      <c r="R4" s="139"/>
      <c r="S4" s="129"/>
      <c r="T4" s="126"/>
      <c r="U4" s="140"/>
      <c r="V4" s="139"/>
    </row>
    <row r="5" spans="1:22" ht="15.6">
      <c r="A5" s="139"/>
      <c r="B5" s="141" t="s">
        <v>385</v>
      </c>
      <c r="C5" s="142"/>
      <c r="D5" s="143"/>
      <c r="E5" s="144"/>
      <c r="F5" s="143"/>
      <c r="G5" s="496" t="s">
        <v>1897</v>
      </c>
      <c r="H5" s="137"/>
      <c r="I5" s="512" t="s">
        <v>1898</v>
      </c>
      <c r="J5" s="553" t="s">
        <v>1899</v>
      </c>
      <c r="K5" s="513" t="s">
        <v>1639</v>
      </c>
      <c r="L5" s="137"/>
      <c r="M5" s="515" t="s">
        <v>1900</v>
      </c>
      <c r="N5" s="553" t="s">
        <v>1901</v>
      </c>
      <c r="O5" s="136"/>
      <c r="P5" s="137"/>
      <c r="Q5" s="140"/>
      <c r="R5" s="139"/>
      <c r="S5" s="129"/>
      <c r="T5" s="126"/>
      <c r="U5" s="140"/>
      <c r="V5" s="139"/>
    </row>
    <row r="6" spans="1:22" ht="15.6">
      <c r="A6" s="317"/>
      <c r="B6" s="318" t="s">
        <v>163</v>
      </c>
      <c r="C6" s="319"/>
      <c r="D6" s="320"/>
      <c r="E6" s="320"/>
      <c r="F6" s="320"/>
      <c r="G6" s="321">
        <v>46028</v>
      </c>
      <c r="H6" s="322"/>
      <c r="I6" s="323"/>
      <c r="J6" s="317">
        <v>46037</v>
      </c>
      <c r="K6" s="324">
        <v>46036</v>
      </c>
      <c r="L6" s="322"/>
      <c r="M6" s="325">
        <v>46038</v>
      </c>
      <c r="N6" s="317">
        <v>46040</v>
      </c>
      <c r="O6" s="324"/>
      <c r="P6" s="322"/>
      <c r="Q6" s="325"/>
      <c r="R6" s="317"/>
      <c r="S6" s="326"/>
      <c r="T6" s="327"/>
      <c r="U6" s="325"/>
      <c r="V6" s="317"/>
    </row>
    <row r="7" spans="1:22" ht="15.6">
      <c r="A7" s="147"/>
      <c r="B7" s="141" t="s">
        <v>402</v>
      </c>
      <c r="C7" s="142"/>
      <c r="D7" s="143"/>
      <c r="E7" s="144"/>
      <c r="F7" s="143"/>
      <c r="G7" s="145"/>
      <c r="H7" s="148"/>
      <c r="I7" s="146"/>
      <c r="J7" s="147"/>
      <c r="K7" s="140"/>
      <c r="L7" s="148"/>
      <c r="M7" s="140"/>
      <c r="N7" s="147"/>
      <c r="O7" s="136"/>
      <c r="P7" s="148"/>
      <c r="Q7" s="140"/>
      <c r="R7" s="147"/>
      <c r="S7" s="129"/>
      <c r="T7" s="126"/>
      <c r="U7" s="140"/>
      <c r="V7" s="147"/>
    </row>
    <row r="8" spans="1:22" ht="15.6">
      <c r="A8" s="147"/>
      <c r="B8" s="141" t="s">
        <v>403</v>
      </c>
      <c r="C8" s="149"/>
      <c r="D8" s="143"/>
      <c r="E8" s="144"/>
      <c r="F8" s="143"/>
      <c r="G8" s="145"/>
      <c r="H8" s="148"/>
      <c r="I8" s="146"/>
      <c r="J8" s="147"/>
      <c r="K8" s="140"/>
      <c r="L8" s="148"/>
      <c r="M8" s="140"/>
      <c r="N8" s="147"/>
      <c r="O8" s="136"/>
      <c r="P8" s="148"/>
      <c r="Q8" s="140"/>
      <c r="R8" s="147"/>
      <c r="S8" s="129"/>
      <c r="T8" s="126"/>
      <c r="U8" s="140"/>
      <c r="V8" s="147"/>
    </row>
    <row r="9" spans="1:22" ht="15.6">
      <c r="A9" s="150" t="s">
        <v>404</v>
      </c>
      <c r="B9" s="151" t="s">
        <v>405</v>
      </c>
      <c r="C9" s="152"/>
      <c r="D9" s="153"/>
      <c r="E9" s="195">
        <f>SUM(E11:E408)</f>
        <v>377500</v>
      </c>
      <c r="F9" s="153" t="s">
        <v>406</v>
      </c>
      <c r="G9" s="145">
        <f>SUM(G11:G408)</f>
        <v>6800</v>
      </c>
      <c r="H9" s="145">
        <f ca="1">SUM(H17:H174)</f>
        <v>0</v>
      </c>
      <c r="I9" s="146">
        <f>SUM(I11:I408)</f>
        <v>237787</v>
      </c>
      <c r="J9" s="556">
        <f>J109</f>
        <v>338315</v>
      </c>
      <c r="K9" s="140">
        <f>SUM(K11:K226)</f>
        <v>286515</v>
      </c>
      <c r="L9" s="560">
        <f>L109</f>
        <v>310023</v>
      </c>
      <c r="M9" s="140">
        <f>SUM(M11:M408)</f>
        <v>391000</v>
      </c>
      <c r="N9" s="620">
        <f>N109+N174</f>
        <v>370000</v>
      </c>
      <c r="O9" s="136">
        <f>SUM(O11:O408)</f>
        <v>467180</v>
      </c>
      <c r="P9" s="154"/>
      <c r="Q9" s="140">
        <f>SUM(Q11:Q408)</f>
        <v>222162</v>
      </c>
      <c r="R9" s="155"/>
      <c r="S9" s="129">
        <f>SUM(S11:S408)</f>
        <v>69000</v>
      </c>
      <c r="T9" s="126"/>
      <c r="U9" s="140">
        <f>SUM(U11:U408)</f>
        <v>348042</v>
      </c>
      <c r="V9" s="155"/>
    </row>
    <row r="10" spans="1:22" ht="15.6">
      <c r="A10" s="188">
        <v>1</v>
      </c>
      <c r="B10" s="189"/>
      <c r="C10" s="158"/>
      <c r="D10" s="158"/>
      <c r="E10" s="159">
        <v>100</v>
      </c>
      <c r="F10" s="158"/>
      <c r="G10" s="159"/>
      <c r="H10" s="158"/>
      <c r="I10" s="159"/>
      <c r="J10" s="158"/>
      <c r="K10" s="159"/>
      <c r="L10" s="158"/>
      <c r="M10" s="159"/>
      <c r="N10" s="158"/>
      <c r="O10" s="159"/>
      <c r="P10" s="158"/>
      <c r="Q10" s="159"/>
      <c r="R10" s="158"/>
      <c r="S10" s="159"/>
      <c r="T10" s="158"/>
      <c r="U10" s="159"/>
      <c r="V10" s="158"/>
    </row>
    <row r="11" spans="1:22" s="147" customFormat="1" ht="15.6" hidden="1">
      <c r="A11" s="173"/>
      <c r="B11" s="173" t="s">
        <v>1648</v>
      </c>
      <c r="C11" s="163"/>
      <c r="D11" s="164"/>
      <c r="E11" s="165"/>
      <c r="F11" s="199" t="str">
        <f t="shared" ref="F11:F55" si="0">IF($F$9="*",IF(E11&gt;0,"*",""),"")</f>
        <v/>
      </c>
      <c r="G11" s="166"/>
      <c r="H11" s="200" t="str">
        <f t="shared" ref="H11:H55" ca="1" si="1">IF($H$9="*",IF(G11&gt;0,"*",""),"")</f>
        <v/>
      </c>
      <c r="I11" s="167"/>
      <c r="J11" s="201" t="str">
        <f t="shared" ref="J11:J55" si="2">IF($J$9="*",IF(I11&gt;0,"*",""),"")</f>
        <v/>
      </c>
      <c r="K11" s="169"/>
      <c r="L11" s="200" t="str">
        <f t="shared" ref="L11:L55" si="3">IF($L$9="*",IF(K11&gt;0,"*",""),"")</f>
        <v/>
      </c>
      <c r="M11" s="169"/>
      <c r="N11" s="201" t="str">
        <f t="shared" ref="N11:N55" si="4">IF($N$9="*",IF(M11&gt;0,"*",""),"")</f>
        <v/>
      </c>
      <c r="O11" s="168"/>
      <c r="P11" s="200" t="str">
        <f t="shared" ref="P11:P55" si="5">IF($P$9="*",IF(O11&gt;0,"*",""),"")</f>
        <v/>
      </c>
      <c r="Q11" s="169"/>
      <c r="R11" s="201" t="str">
        <f t="shared" ref="R11:R55" si="6">IF($R$9="*",IF(Q11&gt;0,"*",""),"")</f>
        <v/>
      </c>
      <c r="S11" s="129"/>
      <c r="T11" s="202" t="str">
        <f t="shared" ref="T11:T55" si="7">IF($T$9="*",IF(S11&gt;0,"*",""),"")</f>
        <v/>
      </c>
      <c r="U11" s="169"/>
      <c r="V11" s="201" t="str">
        <f t="shared" ref="V11:V55" si="8">IF($V$9="*",IF(U11&gt;0,"*",""),"")</f>
        <v/>
      </c>
    </row>
    <row r="12" spans="1:22" s="207" customFormat="1" ht="15.6" hidden="1">
      <c r="A12" s="173"/>
      <c r="B12" s="173" t="s">
        <v>1649</v>
      </c>
      <c r="C12" s="163"/>
      <c r="D12" s="164"/>
      <c r="E12" s="165"/>
      <c r="F12" s="199" t="str">
        <f t="shared" si="0"/>
        <v/>
      </c>
      <c r="G12" s="166"/>
      <c r="H12" s="200" t="str">
        <f t="shared" ca="1" si="1"/>
        <v/>
      </c>
      <c r="I12" s="167"/>
      <c r="J12" s="201" t="str">
        <f t="shared" si="2"/>
        <v/>
      </c>
      <c r="K12" s="140"/>
      <c r="L12" s="200" t="str">
        <f t="shared" si="3"/>
        <v/>
      </c>
      <c r="M12" s="169"/>
      <c r="N12" s="201" t="str">
        <f t="shared" si="4"/>
        <v/>
      </c>
      <c r="O12" s="168"/>
      <c r="P12" s="200" t="str">
        <f t="shared" si="5"/>
        <v/>
      </c>
      <c r="Q12" s="169"/>
      <c r="R12" s="201" t="str">
        <f t="shared" si="6"/>
        <v/>
      </c>
      <c r="S12" s="129"/>
      <c r="T12" s="202" t="str">
        <f t="shared" si="7"/>
        <v/>
      </c>
      <c r="U12" s="169"/>
      <c r="V12" s="201" t="str">
        <f t="shared" si="8"/>
        <v/>
      </c>
    </row>
    <row r="13" spans="1:22" s="207" customFormat="1" ht="15.6" hidden="1">
      <c r="A13" s="173"/>
      <c r="B13" s="173" t="s">
        <v>1650</v>
      </c>
      <c r="C13" s="163"/>
      <c r="D13" s="164"/>
      <c r="E13" s="165"/>
      <c r="F13" s="199" t="str">
        <f t="shared" si="0"/>
        <v/>
      </c>
      <c r="G13" s="166"/>
      <c r="H13" s="200" t="str">
        <f t="shared" ca="1" si="1"/>
        <v/>
      </c>
      <c r="I13" s="167"/>
      <c r="J13" s="201" t="str">
        <f t="shared" si="2"/>
        <v/>
      </c>
      <c r="K13" s="140"/>
      <c r="L13" s="200" t="str">
        <f t="shared" si="3"/>
        <v/>
      </c>
      <c r="M13" s="169"/>
      <c r="N13" s="201" t="str">
        <f t="shared" si="4"/>
        <v/>
      </c>
      <c r="O13" s="168"/>
      <c r="P13" s="200" t="str">
        <f t="shared" si="5"/>
        <v/>
      </c>
      <c r="Q13" s="169"/>
      <c r="R13" s="201" t="str">
        <f t="shared" si="6"/>
        <v/>
      </c>
      <c r="S13" s="129"/>
      <c r="T13" s="202" t="str">
        <f t="shared" si="7"/>
        <v/>
      </c>
      <c r="U13" s="169"/>
      <c r="V13" s="201" t="str">
        <f t="shared" si="8"/>
        <v/>
      </c>
    </row>
    <row r="14" spans="1:22" s="207" customFormat="1" ht="15.6" hidden="1">
      <c r="A14" s="173"/>
      <c r="B14" s="173" t="s">
        <v>1902</v>
      </c>
      <c r="C14" s="163"/>
      <c r="D14" s="164"/>
      <c r="E14" s="165"/>
      <c r="F14" s="199" t="str">
        <f t="shared" si="0"/>
        <v/>
      </c>
      <c r="G14" s="166"/>
      <c r="H14" s="200" t="str">
        <f t="shared" ca="1" si="1"/>
        <v/>
      </c>
      <c r="I14" s="167"/>
      <c r="J14" s="201" t="str">
        <f t="shared" si="2"/>
        <v/>
      </c>
      <c r="K14" s="140"/>
      <c r="L14" s="200" t="str">
        <f t="shared" si="3"/>
        <v/>
      </c>
      <c r="M14" s="169"/>
      <c r="N14" s="201" t="str">
        <f t="shared" si="4"/>
        <v/>
      </c>
      <c r="O14" s="168"/>
      <c r="P14" s="200" t="str">
        <f t="shared" si="5"/>
        <v/>
      </c>
      <c r="Q14" s="169"/>
      <c r="R14" s="201" t="str">
        <f t="shared" si="6"/>
        <v/>
      </c>
      <c r="S14" s="129"/>
      <c r="T14" s="202" t="str">
        <f t="shared" si="7"/>
        <v/>
      </c>
      <c r="U14" s="169"/>
      <c r="V14" s="201" t="str">
        <f t="shared" si="8"/>
        <v/>
      </c>
    </row>
    <row r="15" spans="1:22" s="207" customFormat="1" ht="15.6" hidden="1">
      <c r="A15" s="173"/>
      <c r="B15" s="173" t="s">
        <v>1903</v>
      </c>
      <c r="C15" s="163"/>
      <c r="D15" s="164"/>
      <c r="E15" s="165"/>
      <c r="F15" s="199" t="str">
        <f t="shared" si="0"/>
        <v/>
      </c>
      <c r="G15" s="166"/>
      <c r="H15" s="200" t="str">
        <f t="shared" ca="1" si="1"/>
        <v/>
      </c>
      <c r="I15" s="167"/>
      <c r="J15" s="201" t="str">
        <f t="shared" si="2"/>
        <v/>
      </c>
      <c r="K15" s="140"/>
      <c r="L15" s="200" t="str">
        <f t="shared" si="3"/>
        <v/>
      </c>
      <c r="M15" s="169"/>
      <c r="N15" s="201" t="str">
        <f t="shared" si="4"/>
        <v/>
      </c>
      <c r="O15" s="168"/>
      <c r="P15" s="200" t="str">
        <f t="shared" si="5"/>
        <v/>
      </c>
      <c r="Q15" s="169"/>
      <c r="R15" s="201" t="str">
        <f t="shared" si="6"/>
        <v/>
      </c>
      <c r="S15" s="129"/>
      <c r="T15" s="202" t="str">
        <f t="shared" si="7"/>
        <v/>
      </c>
      <c r="U15" s="169"/>
      <c r="V15" s="201" t="str">
        <f t="shared" si="8"/>
        <v/>
      </c>
    </row>
    <row r="16" spans="1:22" s="207" customFormat="1" ht="15.6" hidden="1">
      <c r="A16" s="173"/>
      <c r="B16" s="173" t="s">
        <v>1904</v>
      </c>
      <c r="C16" s="163"/>
      <c r="D16" s="164"/>
      <c r="E16" s="165"/>
      <c r="F16" s="199" t="str">
        <f t="shared" si="0"/>
        <v/>
      </c>
      <c r="G16" s="166"/>
      <c r="H16" s="200" t="str">
        <f t="shared" ca="1" si="1"/>
        <v/>
      </c>
      <c r="I16" s="167"/>
      <c r="J16" s="201" t="str">
        <f t="shared" si="2"/>
        <v/>
      </c>
      <c r="K16" s="140"/>
      <c r="L16" s="200" t="str">
        <f t="shared" si="3"/>
        <v/>
      </c>
      <c r="M16" s="169"/>
      <c r="N16" s="201" t="str">
        <f t="shared" si="4"/>
        <v/>
      </c>
      <c r="O16" s="168"/>
      <c r="P16" s="200" t="str">
        <f t="shared" si="5"/>
        <v/>
      </c>
      <c r="Q16" s="169"/>
      <c r="R16" s="201" t="str">
        <f t="shared" si="6"/>
        <v/>
      </c>
      <c r="S16" s="129"/>
      <c r="T16" s="202" t="str">
        <f t="shared" si="7"/>
        <v/>
      </c>
      <c r="U16" s="169"/>
      <c r="V16" s="201" t="str">
        <f t="shared" si="8"/>
        <v/>
      </c>
    </row>
    <row r="17" spans="1:22" s="207" customFormat="1" ht="15.6" hidden="1">
      <c r="A17" s="173" t="s">
        <v>53</v>
      </c>
      <c r="B17" s="173" t="s">
        <v>1905</v>
      </c>
      <c r="C17" s="163"/>
      <c r="D17" s="164"/>
      <c r="E17" s="165"/>
      <c r="F17" s="199" t="str">
        <f t="shared" si="0"/>
        <v/>
      </c>
      <c r="G17" s="166"/>
      <c r="H17" s="200"/>
      <c r="I17" s="167"/>
      <c r="J17" s="201" t="str">
        <f t="shared" si="2"/>
        <v/>
      </c>
      <c r="K17" s="140"/>
      <c r="L17" s="200" t="str">
        <f t="shared" si="3"/>
        <v/>
      </c>
      <c r="M17" s="169"/>
      <c r="N17" s="201" t="str">
        <f t="shared" si="4"/>
        <v/>
      </c>
      <c r="O17" s="168"/>
      <c r="P17" s="200" t="str">
        <f t="shared" si="5"/>
        <v/>
      </c>
      <c r="Q17" s="169"/>
      <c r="R17" s="201" t="str">
        <f t="shared" si="6"/>
        <v/>
      </c>
      <c r="S17" s="129"/>
      <c r="T17" s="202" t="str">
        <f t="shared" si="7"/>
        <v/>
      </c>
      <c r="U17" s="169"/>
      <c r="V17" s="201" t="str">
        <f t="shared" si="8"/>
        <v/>
      </c>
    </row>
    <row r="18" spans="1:22" s="207" customFormat="1" ht="15.6" hidden="1">
      <c r="A18" s="173"/>
      <c r="B18" s="173" t="s">
        <v>1906</v>
      </c>
      <c r="C18" s="163"/>
      <c r="D18" s="164"/>
      <c r="E18" s="165"/>
      <c r="F18" s="199" t="str">
        <f t="shared" si="0"/>
        <v/>
      </c>
      <c r="G18" s="166"/>
      <c r="H18" s="200" t="str">
        <f t="shared" ca="1" si="1"/>
        <v/>
      </c>
      <c r="I18" s="167"/>
      <c r="J18" s="201" t="str">
        <f t="shared" si="2"/>
        <v/>
      </c>
      <c r="K18" s="140"/>
      <c r="L18" s="200" t="str">
        <f t="shared" si="3"/>
        <v/>
      </c>
      <c r="M18" s="169"/>
      <c r="N18" s="201" t="str">
        <f t="shared" si="4"/>
        <v/>
      </c>
      <c r="O18" s="168"/>
      <c r="P18" s="200" t="str">
        <f t="shared" si="5"/>
        <v/>
      </c>
      <c r="Q18" s="169"/>
      <c r="R18" s="201" t="str">
        <f t="shared" si="6"/>
        <v/>
      </c>
      <c r="S18" s="129"/>
      <c r="T18" s="202" t="str">
        <f t="shared" si="7"/>
        <v/>
      </c>
      <c r="U18" s="169"/>
      <c r="V18" s="201" t="str">
        <f t="shared" si="8"/>
        <v/>
      </c>
    </row>
    <row r="19" spans="1:22" s="207" customFormat="1" ht="15.6" hidden="1">
      <c r="A19" s="173" t="s">
        <v>53</v>
      </c>
      <c r="B19" s="173" t="s">
        <v>1907</v>
      </c>
      <c r="C19" s="163"/>
      <c r="D19" s="164"/>
      <c r="E19" s="165"/>
      <c r="F19" s="199" t="str">
        <f t="shared" si="0"/>
        <v/>
      </c>
      <c r="G19" s="166"/>
      <c r="H19" s="200"/>
      <c r="I19" s="167"/>
      <c r="J19" s="201" t="str">
        <f t="shared" si="2"/>
        <v/>
      </c>
      <c r="K19" s="140"/>
      <c r="L19" s="200" t="str">
        <f t="shared" si="3"/>
        <v/>
      </c>
      <c r="M19" s="169"/>
      <c r="N19" s="201" t="str">
        <f t="shared" si="4"/>
        <v/>
      </c>
      <c r="O19" s="168"/>
      <c r="P19" s="200" t="str">
        <f t="shared" si="5"/>
        <v/>
      </c>
      <c r="Q19" s="169"/>
      <c r="R19" s="201" t="str">
        <f t="shared" si="6"/>
        <v/>
      </c>
      <c r="S19" s="129"/>
      <c r="T19" s="202" t="str">
        <f t="shared" si="7"/>
        <v/>
      </c>
      <c r="U19" s="169"/>
      <c r="V19" s="201" t="str">
        <f t="shared" si="8"/>
        <v/>
      </c>
    </row>
    <row r="20" spans="1:22" s="207" customFormat="1" ht="15.6" hidden="1">
      <c r="A20" s="173"/>
      <c r="B20" s="173" t="s">
        <v>1908</v>
      </c>
      <c r="C20" s="163"/>
      <c r="D20" s="164"/>
      <c r="E20" s="165"/>
      <c r="F20" s="199" t="str">
        <f t="shared" si="0"/>
        <v/>
      </c>
      <c r="G20" s="166"/>
      <c r="H20" s="200" t="str">
        <f t="shared" ca="1" si="1"/>
        <v/>
      </c>
      <c r="I20" s="167"/>
      <c r="J20" s="201" t="str">
        <f t="shared" si="2"/>
        <v/>
      </c>
      <c r="K20" s="140"/>
      <c r="L20" s="200" t="str">
        <f t="shared" si="3"/>
        <v/>
      </c>
      <c r="M20" s="169"/>
      <c r="N20" s="201" t="str">
        <f t="shared" si="4"/>
        <v/>
      </c>
      <c r="O20" s="168"/>
      <c r="P20" s="200" t="str">
        <f t="shared" si="5"/>
        <v/>
      </c>
      <c r="Q20" s="169"/>
      <c r="R20" s="201" t="str">
        <f t="shared" si="6"/>
        <v/>
      </c>
      <c r="S20" s="129"/>
      <c r="T20" s="202" t="str">
        <f t="shared" si="7"/>
        <v/>
      </c>
      <c r="U20" s="169"/>
      <c r="V20" s="201" t="str">
        <f t="shared" si="8"/>
        <v/>
      </c>
    </row>
    <row r="21" spans="1:22" s="207" customFormat="1" ht="15.6" hidden="1">
      <c r="A21" s="173"/>
      <c r="B21" s="173" t="s">
        <v>1909</v>
      </c>
      <c r="C21" s="163"/>
      <c r="D21" s="164"/>
      <c r="E21" s="165"/>
      <c r="F21" s="199" t="str">
        <f t="shared" si="0"/>
        <v/>
      </c>
      <c r="G21" s="166"/>
      <c r="H21" s="200" t="str">
        <f t="shared" ca="1" si="1"/>
        <v/>
      </c>
      <c r="I21" s="167"/>
      <c r="J21" s="201" t="str">
        <f t="shared" si="2"/>
        <v/>
      </c>
      <c r="K21" s="140"/>
      <c r="L21" s="200" t="str">
        <f t="shared" si="3"/>
        <v/>
      </c>
      <c r="M21" s="169"/>
      <c r="N21" s="201" t="str">
        <f t="shared" si="4"/>
        <v/>
      </c>
      <c r="O21" s="168"/>
      <c r="P21" s="200" t="str">
        <f t="shared" si="5"/>
        <v/>
      </c>
      <c r="Q21" s="169"/>
      <c r="R21" s="201" t="str">
        <f t="shared" si="6"/>
        <v/>
      </c>
      <c r="S21" s="129"/>
      <c r="T21" s="202" t="str">
        <f t="shared" si="7"/>
        <v/>
      </c>
      <c r="U21" s="169"/>
      <c r="V21" s="201" t="str">
        <f t="shared" si="8"/>
        <v/>
      </c>
    </row>
    <row r="22" spans="1:22" s="207" customFormat="1" ht="15.6" hidden="1">
      <c r="A22" s="173"/>
      <c r="B22" s="173" t="s">
        <v>1910</v>
      </c>
      <c r="C22" s="163"/>
      <c r="D22" s="164"/>
      <c r="E22" s="165"/>
      <c r="F22" s="199" t="str">
        <f t="shared" si="0"/>
        <v/>
      </c>
      <c r="G22" s="166"/>
      <c r="H22" s="200" t="str">
        <f t="shared" ca="1" si="1"/>
        <v/>
      </c>
      <c r="I22" s="167"/>
      <c r="J22" s="201" t="str">
        <f t="shared" si="2"/>
        <v/>
      </c>
      <c r="K22" s="140"/>
      <c r="L22" s="200" t="str">
        <f t="shared" si="3"/>
        <v/>
      </c>
      <c r="M22" s="169"/>
      <c r="N22" s="201" t="str">
        <f t="shared" si="4"/>
        <v/>
      </c>
      <c r="O22" s="168"/>
      <c r="P22" s="200" t="str">
        <f t="shared" si="5"/>
        <v/>
      </c>
      <c r="Q22" s="169"/>
      <c r="R22" s="201" t="str">
        <f t="shared" si="6"/>
        <v/>
      </c>
      <c r="S22" s="129"/>
      <c r="T22" s="202" t="str">
        <f t="shared" si="7"/>
        <v/>
      </c>
      <c r="U22" s="169"/>
      <c r="V22" s="201" t="str">
        <f t="shared" si="8"/>
        <v/>
      </c>
    </row>
    <row r="23" spans="1:22" s="207" customFormat="1" ht="15.6" hidden="1">
      <c r="A23" s="173"/>
      <c r="B23" s="173" t="s">
        <v>1911</v>
      </c>
      <c r="C23" s="163"/>
      <c r="D23" s="164"/>
      <c r="E23" s="165"/>
      <c r="F23" s="199" t="str">
        <f t="shared" si="0"/>
        <v/>
      </c>
      <c r="G23" s="166"/>
      <c r="H23" s="200" t="str">
        <f t="shared" ca="1" si="1"/>
        <v/>
      </c>
      <c r="I23" s="167"/>
      <c r="J23" s="201" t="str">
        <f t="shared" si="2"/>
        <v/>
      </c>
      <c r="K23" s="140"/>
      <c r="L23" s="200" t="str">
        <f t="shared" si="3"/>
        <v/>
      </c>
      <c r="M23" s="169"/>
      <c r="N23" s="201" t="str">
        <f t="shared" si="4"/>
        <v/>
      </c>
      <c r="O23" s="168"/>
      <c r="P23" s="200" t="str">
        <f t="shared" si="5"/>
        <v/>
      </c>
      <c r="Q23" s="169"/>
      <c r="R23" s="201" t="str">
        <f t="shared" si="6"/>
        <v/>
      </c>
      <c r="S23" s="129"/>
      <c r="T23" s="202" t="str">
        <f t="shared" si="7"/>
        <v/>
      </c>
      <c r="U23" s="169"/>
      <c r="V23" s="201" t="str">
        <f t="shared" si="8"/>
        <v/>
      </c>
    </row>
    <row r="24" spans="1:22" s="207" customFormat="1" ht="15.6" hidden="1">
      <c r="A24" s="173"/>
      <c r="B24" s="173" t="s">
        <v>1912</v>
      </c>
      <c r="C24" s="163"/>
      <c r="D24" s="164"/>
      <c r="E24" s="165"/>
      <c r="F24" s="199" t="str">
        <f t="shared" si="0"/>
        <v/>
      </c>
      <c r="G24" s="166"/>
      <c r="H24" s="200" t="str">
        <f t="shared" ca="1" si="1"/>
        <v/>
      </c>
      <c r="I24" s="167"/>
      <c r="J24" s="201" t="str">
        <f t="shared" si="2"/>
        <v/>
      </c>
      <c r="K24" s="140"/>
      <c r="L24" s="200" t="str">
        <f t="shared" si="3"/>
        <v/>
      </c>
      <c r="M24" s="169"/>
      <c r="N24" s="201" t="str">
        <f t="shared" si="4"/>
        <v/>
      </c>
      <c r="O24" s="168"/>
      <c r="P24" s="200" t="str">
        <f t="shared" si="5"/>
        <v/>
      </c>
      <c r="Q24" s="169"/>
      <c r="R24" s="201" t="str">
        <f t="shared" si="6"/>
        <v/>
      </c>
      <c r="S24" s="129"/>
      <c r="T24" s="202" t="str">
        <f t="shared" si="7"/>
        <v/>
      </c>
      <c r="U24" s="169"/>
      <c r="V24" s="201" t="str">
        <f t="shared" si="8"/>
        <v/>
      </c>
    </row>
    <row r="25" spans="1:22" s="207" customFormat="1" ht="15.6" hidden="1">
      <c r="A25" s="173"/>
      <c r="B25" s="173" t="s">
        <v>1913</v>
      </c>
      <c r="C25" s="163"/>
      <c r="D25" s="164"/>
      <c r="E25" s="165"/>
      <c r="F25" s="199" t="str">
        <f t="shared" si="0"/>
        <v/>
      </c>
      <c r="G25" s="166"/>
      <c r="H25" s="200" t="str">
        <f t="shared" ca="1" si="1"/>
        <v/>
      </c>
      <c r="I25" s="167"/>
      <c r="J25" s="201" t="str">
        <f t="shared" si="2"/>
        <v/>
      </c>
      <c r="K25" s="140"/>
      <c r="L25" s="200" t="str">
        <f t="shared" si="3"/>
        <v/>
      </c>
      <c r="M25" s="169"/>
      <c r="N25" s="201" t="str">
        <f t="shared" si="4"/>
        <v/>
      </c>
      <c r="O25" s="168"/>
      <c r="P25" s="200" t="str">
        <f t="shared" si="5"/>
        <v/>
      </c>
      <c r="Q25" s="169"/>
      <c r="R25" s="201" t="str">
        <f t="shared" si="6"/>
        <v/>
      </c>
      <c r="S25" s="129"/>
      <c r="T25" s="202" t="str">
        <f t="shared" si="7"/>
        <v/>
      </c>
      <c r="U25" s="169"/>
      <c r="V25" s="201" t="str">
        <f t="shared" si="8"/>
        <v/>
      </c>
    </row>
    <row r="26" spans="1:22" s="207" customFormat="1" ht="15.6" hidden="1">
      <c r="A26" s="173"/>
      <c r="B26" s="173" t="s">
        <v>1655</v>
      </c>
      <c r="C26" s="163"/>
      <c r="D26" s="164"/>
      <c r="E26" s="165"/>
      <c r="F26" s="199" t="str">
        <f t="shared" si="0"/>
        <v/>
      </c>
      <c r="G26" s="166"/>
      <c r="H26" s="200" t="str">
        <f t="shared" ca="1" si="1"/>
        <v/>
      </c>
      <c r="I26" s="167"/>
      <c r="J26" s="201" t="str">
        <f t="shared" si="2"/>
        <v/>
      </c>
      <c r="K26" s="140"/>
      <c r="L26" s="200" t="str">
        <f t="shared" si="3"/>
        <v/>
      </c>
      <c r="M26" s="169"/>
      <c r="N26" s="201" t="str">
        <f t="shared" si="4"/>
        <v/>
      </c>
      <c r="O26" s="168"/>
      <c r="P26" s="200" t="str">
        <f t="shared" si="5"/>
        <v/>
      </c>
      <c r="Q26" s="169"/>
      <c r="R26" s="201" t="str">
        <f t="shared" si="6"/>
        <v/>
      </c>
      <c r="S26" s="129"/>
      <c r="T26" s="202" t="str">
        <f t="shared" si="7"/>
        <v/>
      </c>
      <c r="U26" s="169"/>
      <c r="V26" s="201" t="str">
        <f t="shared" si="8"/>
        <v/>
      </c>
    </row>
    <row r="27" spans="1:22" s="207" customFormat="1" ht="15.6" hidden="1">
      <c r="A27" s="173"/>
      <c r="B27" s="173" t="s">
        <v>1656</v>
      </c>
      <c r="C27" s="163"/>
      <c r="D27" s="164"/>
      <c r="E27" s="165"/>
      <c r="F27" s="199" t="str">
        <f t="shared" si="0"/>
        <v/>
      </c>
      <c r="G27" s="166"/>
      <c r="H27" s="200" t="str">
        <f t="shared" ca="1" si="1"/>
        <v/>
      </c>
      <c r="I27" s="167"/>
      <c r="J27" s="201" t="str">
        <f t="shared" si="2"/>
        <v/>
      </c>
      <c r="K27" s="140"/>
      <c r="L27" s="200" t="str">
        <f t="shared" si="3"/>
        <v/>
      </c>
      <c r="M27" s="169"/>
      <c r="N27" s="201" t="str">
        <f t="shared" si="4"/>
        <v/>
      </c>
      <c r="O27" s="168"/>
      <c r="P27" s="200" t="str">
        <f t="shared" si="5"/>
        <v/>
      </c>
      <c r="Q27" s="169"/>
      <c r="R27" s="201" t="str">
        <f t="shared" si="6"/>
        <v/>
      </c>
      <c r="S27" s="129"/>
      <c r="T27" s="202" t="str">
        <f t="shared" si="7"/>
        <v/>
      </c>
      <c r="U27" s="169"/>
      <c r="V27" s="201" t="str">
        <f t="shared" si="8"/>
        <v/>
      </c>
    </row>
    <row r="28" spans="1:22" s="207" customFormat="1" ht="15.6" hidden="1">
      <c r="A28" s="173"/>
      <c r="B28" s="173" t="s">
        <v>1657</v>
      </c>
      <c r="C28" s="163"/>
      <c r="D28" s="164"/>
      <c r="E28" s="165"/>
      <c r="F28" s="199" t="str">
        <f t="shared" si="0"/>
        <v/>
      </c>
      <c r="G28" s="166"/>
      <c r="H28" s="200" t="str">
        <f t="shared" ca="1" si="1"/>
        <v/>
      </c>
      <c r="I28" s="167"/>
      <c r="J28" s="201" t="str">
        <f t="shared" si="2"/>
        <v/>
      </c>
      <c r="K28" s="140"/>
      <c r="L28" s="200" t="str">
        <f t="shared" si="3"/>
        <v/>
      </c>
      <c r="M28" s="169"/>
      <c r="N28" s="201" t="str">
        <f t="shared" si="4"/>
        <v/>
      </c>
      <c r="O28" s="168"/>
      <c r="P28" s="200" t="str">
        <f t="shared" si="5"/>
        <v/>
      </c>
      <c r="Q28" s="169"/>
      <c r="R28" s="201" t="str">
        <f t="shared" si="6"/>
        <v/>
      </c>
      <c r="S28" s="129"/>
      <c r="T28" s="202" t="str">
        <f t="shared" si="7"/>
        <v/>
      </c>
      <c r="U28" s="169"/>
      <c r="V28" s="201" t="str">
        <f t="shared" si="8"/>
        <v/>
      </c>
    </row>
    <row r="29" spans="1:22" s="207" customFormat="1" ht="15.6" hidden="1">
      <c r="A29" s="173"/>
      <c r="B29" s="173" t="s">
        <v>1658</v>
      </c>
      <c r="C29" s="163"/>
      <c r="D29" s="164"/>
      <c r="E29" s="165"/>
      <c r="F29" s="199" t="str">
        <f t="shared" si="0"/>
        <v/>
      </c>
      <c r="G29" s="166"/>
      <c r="H29" s="200" t="str">
        <f t="shared" ca="1" si="1"/>
        <v/>
      </c>
      <c r="I29" s="167"/>
      <c r="J29" s="201" t="str">
        <f t="shared" si="2"/>
        <v/>
      </c>
      <c r="K29" s="140"/>
      <c r="L29" s="200" t="str">
        <f t="shared" si="3"/>
        <v/>
      </c>
      <c r="M29" s="169"/>
      <c r="N29" s="201" t="str">
        <f t="shared" si="4"/>
        <v/>
      </c>
      <c r="O29" s="168"/>
      <c r="P29" s="200" t="str">
        <f t="shared" si="5"/>
        <v/>
      </c>
      <c r="Q29" s="169"/>
      <c r="R29" s="201" t="str">
        <f t="shared" si="6"/>
        <v/>
      </c>
      <c r="S29" s="129"/>
      <c r="T29" s="202" t="str">
        <f t="shared" si="7"/>
        <v/>
      </c>
      <c r="U29" s="169"/>
      <c r="V29" s="201" t="str">
        <f t="shared" si="8"/>
        <v/>
      </c>
    </row>
    <row r="30" spans="1:22" s="207" customFormat="1" ht="15.6" hidden="1">
      <c r="A30" s="173"/>
      <c r="B30" s="173" t="s">
        <v>1659</v>
      </c>
      <c r="C30" s="163"/>
      <c r="D30" s="164"/>
      <c r="E30" s="165"/>
      <c r="F30" s="199" t="str">
        <f t="shared" si="0"/>
        <v/>
      </c>
      <c r="G30" s="166"/>
      <c r="H30" s="200" t="str">
        <f t="shared" ca="1" si="1"/>
        <v/>
      </c>
      <c r="I30" s="167"/>
      <c r="J30" s="201" t="str">
        <f t="shared" si="2"/>
        <v/>
      </c>
      <c r="K30" s="140"/>
      <c r="L30" s="200" t="str">
        <f t="shared" si="3"/>
        <v/>
      </c>
      <c r="M30" s="169"/>
      <c r="N30" s="201" t="str">
        <f t="shared" si="4"/>
        <v/>
      </c>
      <c r="O30" s="168"/>
      <c r="P30" s="200" t="str">
        <f t="shared" si="5"/>
        <v/>
      </c>
      <c r="Q30" s="169"/>
      <c r="R30" s="201" t="str">
        <f t="shared" si="6"/>
        <v/>
      </c>
      <c r="S30" s="129"/>
      <c r="T30" s="202" t="str">
        <f t="shared" si="7"/>
        <v/>
      </c>
      <c r="U30" s="169"/>
      <c r="V30" s="201" t="str">
        <f t="shared" si="8"/>
        <v/>
      </c>
    </row>
    <row r="31" spans="1:22" s="207" customFormat="1" ht="15.6" hidden="1">
      <c r="A31" s="173"/>
      <c r="B31" s="173" t="s">
        <v>1660</v>
      </c>
      <c r="C31" s="163"/>
      <c r="D31" s="164"/>
      <c r="E31" s="165"/>
      <c r="F31" s="199" t="str">
        <f t="shared" si="0"/>
        <v/>
      </c>
      <c r="G31" s="166"/>
      <c r="H31" s="200" t="str">
        <f t="shared" ca="1" si="1"/>
        <v/>
      </c>
      <c r="I31" s="167"/>
      <c r="J31" s="201" t="str">
        <f t="shared" si="2"/>
        <v/>
      </c>
      <c r="K31" s="140"/>
      <c r="L31" s="200" t="str">
        <f t="shared" si="3"/>
        <v/>
      </c>
      <c r="M31" s="169"/>
      <c r="N31" s="201" t="str">
        <f t="shared" si="4"/>
        <v/>
      </c>
      <c r="O31" s="168"/>
      <c r="P31" s="200" t="str">
        <f t="shared" si="5"/>
        <v/>
      </c>
      <c r="Q31" s="169"/>
      <c r="R31" s="201" t="str">
        <f t="shared" si="6"/>
        <v/>
      </c>
      <c r="S31" s="129"/>
      <c r="T31" s="202" t="str">
        <f t="shared" si="7"/>
        <v/>
      </c>
      <c r="U31" s="169"/>
      <c r="V31" s="201" t="str">
        <f t="shared" si="8"/>
        <v/>
      </c>
    </row>
    <row r="32" spans="1:22" s="207" customFormat="1" ht="15.6" hidden="1">
      <c r="A32" s="173"/>
      <c r="B32" s="173" t="s">
        <v>1661</v>
      </c>
      <c r="C32" s="163"/>
      <c r="D32" s="164"/>
      <c r="E32" s="165"/>
      <c r="F32" s="199" t="str">
        <f t="shared" si="0"/>
        <v/>
      </c>
      <c r="G32" s="166"/>
      <c r="H32" s="200" t="str">
        <f t="shared" ca="1" si="1"/>
        <v/>
      </c>
      <c r="I32" s="167"/>
      <c r="J32" s="201" t="str">
        <f t="shared" si="2"/>
        <v/>
      </c>
      <c r="K32" s="140"/>
      <c r="L32" s="200" t="str">
        <f t="shared" si="3"/>
        <v/>
      </c>
      <c r="M32" s="169"/>
      <c r="N32" s="201" t="str">
        <f t="shared" si="4"/>
        <v/>
      </c>
      <c r="O32" s="168"/>
      <c r="P32" s="200" t="str">
        <f t="shared" si="5"/>
        <v/>
      </c>
      <c r="Q32" s="169"/>
      <c r="R32" s="201" t="str">
        <f t="shared" si="6"/>
        <v/>
      </c>
      <c r="S32" s="129"/>
      <c r="T32" s="202" t="str">
        <f t="shared" si="7"/>
        <v/>
      </c>
      <c r="U32" s="169"/>
      <c r="V32" s="201" t="str">
        <f t="shared" si="8"/>
        <v/>
      </c>
    </row>
    <row r="33" spans="1:22" s="207" customFormat="1" ht="15.6" hidden="1">
      <c r="A33" s="173"/>
      <c r="B33" s="173" t="s">
        <v>1662</v>
      </c>
      <c r="C33" s="163"/>
      <c r="D33" s="164"/>
      <c r="E33" s="165"/>
      <c r="F33" s="199" t="str">
        <f t="shared" si="0"/>
        <v/>
      </c>
      <c r="G33" s="166"/>
      <c r="H33" s="200" t="str">
        <f t="shared" ca="1" si="1"/>
        <v/>
      </c>
      <c r="I33" s="167"/>
      <c r="J33" s="201" t="str">
        <f t="shared" si="2"/>
        <v/>
      </c>
      <c r="K33" s="140"/>
      <c r="L33" s="200" t="str">
        <f t="shared" si="3"/>
        <v/>
      </c>
      <c r="M33" s="169"/>
      <c r="N33" s="201" t="str">
        <f t="shared" si="4"/>
        <v/>
      </c>
      <c r="O33" s="168"/>
      <c r="P33" s="200" t="str">
        <f t="shared" si="5"/>
        <v/>
      </c>
      <c r="Q33" s="169"/>
      <c r="R33" s="201" t="str">
        <f t="shared" si="6"/>
        <v/>
      </c>
      <c r="S33" s="129"/>
      <c r="T33" s="202" t="str">
        <f t="shared" si="7"/>
        <v/>
      </c>
      <c r="U33" s="169"/>
      <c r="V33" s="201" t="str">
        <f t="shared" si="8"/>
        <v/>
      </c>
    </row>
    <row r="34" spans="1:22" s="207" customFormat="1" ht="15.6" hidden="1">
      <c r="A34" s="173"/>
      <c r="B34" s="173" t="s">
        <v>1663</v>
      </c>
      <c r="C34" s="163"/>
      <c r="D34" s="164"/>
      <c r="E34" s="165"/>
      <c r="F34" s="199" t="str">
        <f t="shared" si="0"/>
        <v/>
      </c>
      <c r="G34" s="166"/>
      <c r="H34" s="200" t="str">
        <f t="shared" ca="1" si="1"/>
        <v/>
      </c>
      <c r="I34" s="167"/>
      <c r="J34" s="201" t="str">
        <f t="shared" si="2"/>
        <v/>
      </c>
      <c r="K34" s="140"/>
      <c r="L34" s="200" t="str">
        <f t="shared" si="3"/>
        <v/>
      </c>
      <c r="M34" s="169"/>
      <c r="N34" s="201" t="str">
        <f t="shared" si="4"/>
        <v/>
      </c>
      <c r="O34" s="168"/>
      <c r="P34" s="200" t="str">
        <f t="shared" si="5"/>
        <v/>
      </c>
      <c r="Q34" s="169"/>
      <c r="R34" s="201" t="str">
        <f t="shared" si="6"/>
        <v/>
      </c>
      <c r="S34" s="129"/>
      <c r="T34" s="202" t="str">
        <f t="shared" si="7"/>
        <v/>
      </c>
      <c r="U34" s="169"/>
      <c r="V34" s="201" t="str">
        <f t="shared" si="8"/>
        <v/>
      </c>
    </row>
    <row r="35" spans="1:22" s="207" customFormat="1" ht="15.6" hidden="1">
      <c r="A35" s="173"/>
      <c r="B35" s="173" t="s">
        <v>1664</v>
      </c>
      <c r="C35" s="163"/>
      <c r="D35" s="164"/>
      <c r="E35" s="165"/>
      <c r="F35" s="199" t="str">
        <f t="shared" si="0"/>
        <v/>
      </c>
      <c r="G35" s="166"/>
      <c r="H35" s="200" t="str">
        <f t="shared" ca="1" si="1"/>
        <v/>
      </c>
      <c r="I35" s="167"/>
      <c r="J35" s="201" t="str">
        <f t="shared" si="2"/>
        <v/>
      </c>
      <c r="K35" s="140"/>
      <c r="L35" s="200" t="str">
        <f t="shared" si="3"/>
        <v/>
      </c>
      <c r="M35" s="169"/>
      <c r="N35" s="201" t="str">
        <f t="shared" si="4"/>
        <v/>
      </c>
      <c r="O35" s="168"/>
      <c r="P35" s="200" t="str">
        <f t="shared" si="5"/>
        <v/>
      </c>
      <c r="Q35" s="169"/>
      <c r="R35" s="201" t="str">
        <f t="shared" si="6"/>
        <v/>
      </c>
      <c r="S35" s="129"/>
      <c r="T35" s="202" t="str">
        <f t="shared" si="7"/>
        <v/>
      </c>
      <c r="U35" s="169"/>
      <c r="V35" s="201" t="str">
        <f t="shared" si="8"/>
        <v/>
      </c>
    </row>
    <row r="36" spans="1:22" s="207" customFormat="1" ht="15.6" hidden="1">
      <c r="A36" s="173"/>
      <c r="B36" s="173" t="s">
        <v>1665</v>
      </c>
      <c r="C36" s="163"/>
      <c r="D36" s="164"/>
      <c r="E36" s="165"/>
      <c r="F36" s="199" t="str">
        <f t="shared" si="0"/>
        <v/>
      </c>
      <c r="G36" s="166"/>
      <c r="H36" s="200" t="str">
        <f t="shared" ca="1" si="1"/>
        <v/>
      </c>
      <c r="I36" s="167"/>
      <c r="J36" s="201" t="str">
        <f t="shared" si="2"/>
        <v/>
      </c>
      <c r="K36" s="140"/>
      <c r="L36" s="200" t="str">
        <f t="shared" si="3"/>
        <v/>
      </c>
      <c r="M36" s="169"/>
      <c r="N36" s="201" t="str">
        <f t="shared" si="4"/>
        <v/>
      </c>
      <c r="O36" s="168"/>
      <c r="P36" s="200" t="str">
        <f t="shared" si="5"/>
        <v/>
      </c>
      <c r="Q36" s="169"/>
      <c r="R36" s="201" t="str">
        <f t="shared" si="6"/>
        <v/>
      </c>
      <c r="S36" s="129"/>
      <c r="T36" s="202" t="str">
        <f t="shared" si="7"/>
        <v/>
      </c>
      <c r="U36" s="169"/>
      <c r="V36" s="201" t="str">
        <f t="shared" si="8"/>
        <v/>
      </c>
    </row>
    <row r="37" spans="1:22" s="207" customFormat="1" ht="15.6" hidden="1">
      <c r="A37" s="173"/>
      <c r="B37" s="173" t="s">
        <v>1666</v>
      </c>
      <c r="C37" s="163"/>
      <c r="D37" s="164"/>
      <c r="E37" s="165"/>
      <c r="F37" s="199" t="str">
        <f t="shared" si="0"/>
        <v/>
      </c>
      <c r="G37" s="166"/>
      <c r="H37" s="200" t="str">
        <f t="shared" ca="1" si="1"/>
        <v/>
      </c>
      <c r="I37" s="167"/>
      <c r="J37" s="201" t="str">
        <f t="shared" si="2"/>
        <v/>
      </c>
      <c r="K37" s="140"/>
      <c r="L37" s="200" t="str">
        <f t="shared" si="3"/>
        <v/>
      </c>
      <c r="M37" s="169"/>
      <c r="N37" s="201" t="str">
        <f t="shared" si="4"/>
        <v/>
      </c>
      <c r="O37" s="168"/>
      <c r="P37" s="200" t="str">
        <f t="shared" si="5"/>
        <v/>
      </c>
      <c r="Q37" s="169"/>
      <c r="R37" s="201" t="str">
        <f t="shared" si="6"/>
        <v/>
      </c>
      <c r="S37" s="129"/>
      <c r="T37" s="202" t="str">
        <f t="shared" si="7"/>
        <v/>
      </c>
      <c r="U37" s="169"/>
      <c r="V37" s="201" t="str">
        <f t="shared" si="8"/>
        <v/>
      </c>
    </row>
    <row r="38" spans="1:22" s="207" customFormat="1" ht="15.6" hidden="1">
      <c r="A38" s="173"/>
      <c r="B38" s="173" t="s">
        <v>1667</v>
      </c>
      <c r="C38" s="163"/>
      <c r="D38" s="164"/>
      <c r="E38" s="165"/>
      <c r="F38" s="199" t="str">
        <f t="shared" si="0"/>
        <v/>
      </c>
      <c r="G38" s="166"/>
      <c r="H38" s="200" t="str">
        <f t="shared" ca="1" si="1"/>
        <v/>
      </c>
      <c r="I38" s="167"/>
      <c r="J38" s="201" t="str">
        <f t="shared" si="2"/>
        <v/>
      </c>
      <c r="K38" s="140"/>
      <c r="L38" s="200" t="str">
        <f t="shared" si="3"/>
        <v/>
      </c>
      <c r="M38" s="169"/>
      <c r="N38" s="201" t="str">
        <f t="shared" si="4"/>
        <v/>
      </c>
      <c r="O38" s="168"/>
      <c r="P38" s="200" t="str">
        <f t="shared" si="5"/>
        <v/>
      </c>
      <c r="Q38" s="169"/>
      <c r="R38" s="201" t="str">
        <f t="shared" si="6"/>
        <v/>
      </c>
      <c r="S38" s="129"/>
      <c r="T38" s="202" t="str">
        <f t="shared" si="7"/>
        <v/>
      </c>
      <c r="U38" s="169"/>
      <c r="V38" s="201" t="str">
        <f t="shared" si="8"/>
        <v/>
      </c>
    </row>
    <row r="39" spans="1:22" s="207" customFormat="1" ht="15.6" hidden="1">
      <c r="A39" s="173"/>
      <c r="B39" s="173" t="s">
        <v>1668</v>
      </c>
      <c r="C39" s="163"/>
      <c r="D39" s="164"/>
      <c r="E39" s="165"/>
      <c r="F39" s="199" t="str">
        <f t="shared" si="0"/>
        <v/>
      </c>
      <c r="G39" s="166"/>
      <c r="H39" s="200" t="str">
        <f t="shared" ca="1" si="1"/>
        <v/>
      </c>
      <c r="I39" s="167"/>
      <c r="J39" s="201" t="str">
        <f t="shared" si="2"/>
        <v/>
      </c>
      <c r="K39" s="140"/>
      <c r="L39" s="200" t="str">
        <f t="shared" si="3"/>
        <v/>
      </c>
      <c r="M39" s="169"/>
      <c r="N39" s="201" t="str">
        <f t="shared" si="4"/>
        <v/>
      </c>
      <c r="O39" s="168"/>
      <c r="P39" s="200" t="str">
        <f t="shared" si="5"/>
        <v/>
      </c>
      <c r="Q39" s="169"/>
      <c r="R39" s="201" t="str">
        <f t="shared" si="6"/>
        <v/>
      </c>
      <c r="S39" s="129"/>
      <c r="T39" s="202" t="str">
        <f t="shared" si="7"/>
        <v/>
      </c>
      <c r="U39" s="169"/>
      <c r="V39" s="201" t="str">
        <f t="shared" si="8"/>
        <v/>
      </c>
    </row>
    <row r="40" spans="1:22" s="207" customFormat="1" ht="15.6" hidden="1">
      <c r="A40" s="173"/>
      <c r="B40" s="173" t="s">
        <v>1669</v>
      </c>
      <c r="C40" s="163"/>
      <c r="D40" s="164"/>
      <c r="E40" s="165"/>
      <c r="F40" s="199" t="str">
        <f t="shared" si="0"/>
        <v/>
      </c>
      <c r="G40" s="166"/>
      <c r="H40" s="200" t="str">
        <f t="shared" ca="1" si="1"/>
        <v/>
      </c>
      <c r="I40" s="167"/>
      <c r="J40" s="201" t="str">
        <f t="shared" si="2"/>
        <v/>
      </c>
      <c r="K40" s="140"/>
      <c r="L40" s="200" t="str">
        <f t="shared" si="3"/>
        <v/>
      </c>
      <c r="M40" s="169"/>
      <c r="N40" s="201" t="str">
        <f t="shared" si="4"/>
        <v/>
      </c>
      <c r="O40" s="168"/>
      <c r="P40" s="200" t="str">
        <f t="shared" si="5"/>
        <v/>
      </c>
      <c r="Q40" s="169"/>
      <c r="R40" s="201" t="str">
        <f t="shared" si="6"/>
        <v/>
      </c>
      <c r="S40" s="129"/>
      <c r="T40" s="202" t="str">
        <f t="shared" si="7"/>
        <v/>
      </c>
      <c r="U40" s="169"/>
      <c r="V40" s="201" t="str">
        <f t="shared" si="8"/>
        <v/>
      </c>
    </row>
    <row r="41" spans="1:22" s="207" customFormat="1" ht="15.6" hidden="1">
      <c r="A41" s="173"/>
      <c r="B41" s="173" t="s">
        <v>1670</v>
      </c>
      <c r="C41" s="163"/>
      <c r="D41" s="164"/>
      <c r="E41" s="165"/>
      <c r="F41" s="199" t="str">
        <f t="shared" si="0"/>
        <v/>
      </c>
      <c r="G41" s="166"/>
      <c r="H41" s="200" t="str">
        <f t="shared" ca="1" si="1"/>
        <v/>
      </c>
      <c r="I41" s="167"/>
      <c r="J41" s="201" t="str">
        <f t="shared" si="2"/>
        <v/>
      </c>
      <c r="K41" s="140"/>
      <c r="L41" s="200" t="str">
        <f t="shared" si="3"/>
        <v/>
      </c>
      <c r="M41" s="169"/>
      <c r="N41" s="201" t="str">
        <f t="shared" si="4"/>
        <v/>
      </c>
      <c r="O41" s="168"/>
      <c r="P41" s="200" t="str">
        <f t="shared" si="5"/>
        <v/>
      </c>
      <c r="Q41" s="169"/>
      <c r="R41" s="201" t="str">
        <f t="shared" si="6"/>
        <v/>
      </c>
      <c r="S41" s="129"/>
      <c r="T41" s="202" t="str">
        <f t="shared" si="7"/>
        <v/>
      </c>
      <c r="U41" s="169"/>
      <c r="V41" s="201" t="str">
        <f t="shared" si="8"/>
        <v/>
      </c>
    </row>
    <row r="42" spans="1:22" s="207" customFormat="1" ht="15.6" hidden="1">
      <c r="A42" s="173"/>
      <c r="B42" s="173" t="s">
        <v>1671</v>
      </c>
      <c r="C42" s="163"/>
      <c r="D42" s="164"/>
      <c r="E42" s="165"/>
      <c r="F42" s="199" t="str">
        <f t="shared" si="0"/>
        <v/>
      </c>
      <c r="G42" s="166"/>
      <c r="H42" s="200" t="str">
        <f t="shared" ca="1" si="1"/>
        <v/>
      </c>
      <c r="I42" s="167"/>
      <c r="J42" s="201" t="str">
        <f t="shared" si="2"/>
        <v/>
      </c>
      <c r="K42" s="140"/>
      <c r="L42" s="200" t="str">
        <f t="shared" si="3"/>
        <v/>
      </c>
      <c r="M42" s="169"/>
      <c r="N42" s="201" t="str">
        <f t="shared" si="4"/>
        <v/>
      </c>
      <c r="O42" s="168"/>
      <c r="P42" s="200" t="str">
        <f t="shared" si="5"/>
        <v/>
      </c>
      <c r="Q42" s="169"/>
      <c r="R42" s="201" t="str">
        <f t="shared" si="6"/>
        <v/>
      </c>
      <c r="S42" s="129"/>
      <c r="T42" s="202" t="str">
        <f t="shared" si="7"/>
        <v/>
      </c>
      <c r="U42" s="169"/>
      <c r="V42" s="201" t="str">
        <f t="shared" si="8"/>
        <v/>
      </c>
    </row>
    <row r="43" spans="1:22" s="207" customFormat="1" ht="15.6" hidden="1">
      <c r="A43" s="173"/>
      <c r="B43" s="173" t="s">
        <v>1672</v>
      </c>
      <c r="C43" s="163"/>
      <c r="D43" s="164"/>
      <c r="E43" s="165"/>
      <c r="F43" s="199" t="str">
        <f t="shared" si="0"/>
        <v/>
      </c>
      <c r="G43" s="166"/>
      <c r="H43" s="200" t="str">
        <f t="shared" ca="1" si="1"/>
        <v/>
      </c>
      <c r="I43" s="167"/>
      <c r="J43" s="201" t="str">
        <f t="shared" si="2"/>
        <v/>
      </c>
      <c r="K43" s="140"/>
      <c r="L43" s="200" t="str">
        <f t="shared" si="3"/>
        <v/>
      </c>
      <c r="M43" s="169"/>
      <c r="N43" s="201" t="str">
        <f t="shared" si="4"/>
        <v/>
      </c>
      <c r="O43" s="168"/>
      <c r="P43" s="200" t="str">
        <f t="shared" si="5"/>
        <v/>
      </c>
      <c r="Q43" s="169"/>
      <c r="R43" s="201" t="str">
        <f t="shared" si="6"/>
        <v/>
      </c>
      <c r="S43" s="129"/>
      <c r="T43" s="202" t="str">
        <f t="shared" si="7"/>
        <v/>
      </c>
      <c r="U43" s="169"/>
      <c r="V43" s="201" t="str">
        <f t="shared" si="8"/>
        <v/>
      </c>
    </row>
    <row r="44" spans="1:22" s="207" customFormat="1" ht="15.6" hidden="1">
      <c r="A44" s="173"/>
      <c r="B44" s="173" t="s">
        <v>1673</v>
      </c>
      <c r="C44" s="163"/>
      <c r="D44" s="164"/>
      <c r="E44" s="165"/>
      <c r="F44" s="199" t="str">
        <f t="shared" si="0"/>
        <v/>
      </c>
      <c r="G44" s="166"/>
      <c r="H44" s="200" t="str">
        <f t="shared" ca="1" si="1"/>
        <v/>
      </c>
      <c r="I44" s="167"/>
      <c r="J44" s="201" t="str">
        <f t="shared" si="2"/>
        <v/>
      </c>
      <c r="K44" s="140"/>
      <c r="L44" s="200" t="str">
        <f t="shared" si="3"/>
        <v/>
      </c>
      <c r="M44" s="169"/>
      <c r="N44" s="201" t="str">
        <f t="shared" si="4"/>
        <v/>
      </c>
      <c r="O44" s="168"/>
      <c r="P44" s="200" t="str">
        <f t="shared" si="5"/>
        <v/>
      </c>
      <c r="Q44" s="169"/>
      <c r="R44" s="201" t="str">
        <f t="shared" si="6"/>
        <v/>
      </c>
      <c r="S44" s="129"/>
      <c r="T44" s="202" t="str">
        <f t="shared" si="7"/>
        <v/>
      </c>
      <c r="U44" s="169"/>
      <c r="V44" s="201" t="str">
        <f t="shared" si="8"/>
        <v/>
      </c>
    </row>
    <row r="45" spans="1:22" s="207" customFormat="1" ht="15.6" hidden="1">
      <c r="A45" s="173"/>
      <c r="B45" s="173" t="s">
        <v>1674</v>
      </c>
      <c r="C45" s="163"/>
      <c r="D45" s="164"/>
      <c r="E45" s="165"/>
      <c r="F45" s="199" t="str">
        <f t="shared" si="0"/>
        <v/>
      </c>
      <c r="G45" s="166"/>
      <c r="H45" s="200" t="str">
        <f t="shared" ca="1" si="1"/>
        <v/>
      </c>
      <c r="I45" s="167"/>
      <c r="J45" s="201" t="str">
        <f t="shared" si="2"/>
        <v/>
      </c>
      <c r="K45" s="140"/>
      <c r="L45" s="200" t="str">
        <f t="shared" si="3"/>
        <v/>
      </c>
      <c r="M45" s="169"/>
      <c r="N45" s="201" t="str">
        <f t="shared" si="4"/>
        <v/>
      </c>
      <c r="O45" s="168"/>
      <c r="P45" s="200" t="str">
        <f t="shared" si="5"/>
        <v/>
      </c>
      <c r="Q45" s="169"/>
      <c r="R45" s="201" t="str">
        <f t="shared" si="6"/>
        <v/>
      </c>
      <c r="S45" s="129"/>
      <c r="T45" s="202" t="str">
        <f t="shared" si="7"/>
        <v/>
      </c>
      <c r="U45" s="169"/>
      <c r="V45" s="201" t="str">
        <f t="shared" si="8"/>
        <v/>
      </c>
    </row>
    <row r="46" spans="1:22" s="207" customFormat="1" ht="15.6" hidden="1">
      <c r="A46" s="173"/>
      <c r="B46" s="173" t="s">
        <v>1675</v>
      </c>
      <c r="C46" s="163"/>
      <c r="D46" s="164"/>
      <c r="E46" s="165"/>
      <c r="F46" s="199" t="str">
        <f t="shared" si="0"/>
        <v/>
      </c>
      <c r="G46" s="166"/>
      <c r="H46" s="200" t="str">
        <f t="shared" ca="1" si="1"/>
        <v/>
      </c>
      <c r="I46" s="167"/>
      <c r="J46" s="201" t="str">
        <f t="shared" si="2"/>
        <v/>
      </c>
      <c r="K46" s="140"/>
      <c r="L46" s="200" t="str">
        <f t="shared" si="3"/>
        <v/>
      </c>
      <c r="M46" s="169"/>
      <c r="N46" s="201" t="str">
        <f t="shared" si="4"/>
        <v/>
      </c>
      <c r="O46" s="168"/>
      <c r="P46" s="200" t="str">
        <f t="shared" si="5"/>
        <v/>
      </c>
      <c r="Q46" s="169"/>
      <c r="R46" s="201" t="str">
        <f t="shared" si="6"/>
        <v/>
      </c>
      <c r="S46" s="129"/>
      <c r="T46" s="202" t="str">
        <f t="shared" si="7"/>
        <v/>
      </c>
      <c r="U46" s="169"/>
      <c r="V46" s="201" t="str">
        <f t="shared" si="8"/>
        <v/>
      </c>
    </row>
    <row r="47" spans="1:22" s="207" customFormat="1" ht="15.6" hidden="1">
      <c r="A47" s="173"/>
      <c r="B47" s="173" t="s">
        <v>1676</v>
      </c>
      <c r="C47" s="163"/>
      <c r="D47" s="164"/>
      <c r="E47" s="165"/>
      <c r="F47" s="199" t="str">
        <f t="shared" si="0"/>
        <v/>
      </c>
      <c r="G47" s="166"/>
      <c r="H47" s="200" t="str">
        <f t="shared" ca="1" si="1"/>
        <v/>
      </c>
      <c r="I47" s="167"/>
      <c r="J47" s="201" t="str">
        <f t="shared" si="2"/>
        <v/>
      </c>
      <c r="K47" s="140"/>
      <c r="L47" s="200" t="str">
        <f t="shared" si="3"/>
        <v/>
      </c>
      <c r="M47" s="169"/>
      <c r="N47" s="201" t="str">
        <f t="shared" si="4"/>
        <v/>
      </c>
      <c r="O47" s="168"/>
      <c r="P47" s="200" t="str">
        <f t="shared" si="5"/>
        <v/>
      </c>
      <c r="Q47" s="169"/>
      <c r="R47" s="201" t="str">
        <f t="shared" si="6"/>
        <v/>
      </c>
      <c r="S47" s="129"/>
      <c r="T47" s="202" t="str">
        <f t="shared" si="7"/>
        <v/>
      </c>
      <c r="U47" s="169"/>
      <c r="V47" s="201" t="str">
        <f t="shared" si="8"/>
        <v/>
      </c>
    </row>
    <row r="48" spans="1:22" s="207" customFormat="1" ht="15.6" hidden="1">
      <c r="A48" s="173"/>
      <c r="B48" s="173" t="s">
        <v>1677</v>
      </c>
      <c r="C48" s="163"/>
      <c r="D48" s="164"/>
      <c r="E48" s="165"/>
      <c r="F48" s="199" t="str">
        <f t="shared" si="0"/>
        <v/>
      </c>
      <c r="G48" s="166"/>
      <c r="H48" s="200" t="str">
        <f t="shared" ca="1" si="1"/>
        <v/>
      </c>
      <c r="I48" s="167"/>
      <c r="J48" s="201" t="str">
        <f t="shared" si="2"/>
        <v/>
      </c>
      <c r="K48" s="140"/>
      <c r="L48" s="200" t="str">
        <f t="shared" si="3"/>
        <v/>
      </c>
      <c r="M48" s="169"/>
      <c r="N48" s="201" t="str">
        <f t="shared" si="4"/>
        <v/>
      </c>
      <c r="O48" s="168"/>
      <c r="P48" s="200" t="str">
        <f t="shared" si="5"/>
        <v/>
      </c>
      <c r="Q48" s="169"/>
      <c r="R48" s="201" t="str">
        <f t="shared" si="6"/>
        <v/>
      </c>
      <c r="S48" s="129"/>
      <c r="T48" s="202" t="str">
        <f t="shared" si="7"/>
        <v/>
      </c>
      <c r="U48" s="169"/>
      <c r="V48" s="201" t="str">
        <f t="shared" si="8"/>
        <v/>
      </c>
    </row>
    <row r="49" spans="1:22" s="207" customFormat="1" ht="15.6" hidden="1">
      <c r="A49" s="173"/>
      <c r="B49" s="173" t="s">
        <v>1678</v>
      </c>
      <c r="C49" s="163"/>
      <c r="D49" s="164"/>
      <c r="E49" s="165"/>
      <c r="F49" s="199" t="str">
        <f t="shared" si="0"/>
        <v/>
      </c>
      <c r="G49" s="166"/>
      <c r="H49" s="200" t="str">
        <f t="shared" ca="1" si="1"/>
        <v/>
      </c>
      <c r="I49" s="167"/>
      <c r="J49" s="201" t="str">
        <f t="shared" si="2"/>
        <v/>
      </c>
      <c r="K49" s="140"/>
      <c r="L49" s="200" t="str">
        <f t="shared" si="3"/>
        <v/>
      </c>
      <c r="M49" s="169"/>
      <c r="N49" s="201" t="str">
        <f t="shared" si="4"/>
        <v/>
      </c>
      <c r="O49" s="168"/>
      <c r="P49" s="200" t="str">
        <f t="shared" si="5"/>
        <v/>
      </c>
      <c r="Q49" s="169"/>
      <c r="R49" s="201" t="str">
        <f t="shared" si="6"/>
        <v/>
      </c>
      <c r="S49" s="129"/>
      <c r="T49" s="202" t="str">
        <f t="shared" si="7"/>
        <v/>
      </c>
      <c r="U49" s="169"/>
      <c r="V49" s="201" t="str">
        <f t="shared" si="8"/>
        <v/>
      </c>
    </row>
    <row r="50" spans="1:22" s="207" customFormat="1" ht="15.6" hidden="1">
      <c r="A50" s="173"/>
      <c r="B50" s="173" t="s">
        <v>1686</v>
      </c>
      <c r="C50" s="163"/>
      <c r="D50" s="164"/>
      <c r="E50" s="165"/>
      <c r="F50" s="199" t="str">
        <f t="shared" si="0"/>
        <v/>
      </c>
      <c r="G50" s="166"/>
      <c r="H50" s="200" t="str">
        <f t="shared" ca="1" si="1"/>
        <v/>
      </c>
      <c r="I50" s="167"/>
      <c r="J50" s="201" t="str">
        <f t="shared" si="2"/>
        <v/>
      </c>
      <c r="K50" s="140"/>
      <c r="L50" s="200" t="str">
        <f t="shared" si="3"/>
        <v/>
      </c>
      <c r="M50" s="169"/>
      <c r="N50" s="201" t="str">
        <f t="shared" si="4"/>
        <v/>
      </c>
      <c r="O50" s="168"/>
      <c r="P50" s="200" t="str">
        <f t="shared" si="5"/>
        <v/>
      </c>
      <c r="Q50" s="169"/>
      <c r="R50" s="201" t="str">
        <f t="shared" si="6"/>
        <v/>
      </c>
      <c r="S50" s="129"/>
      <c r="T50" s="202" t="str">
        <f t="shared" si="7"/>
        <v/>
      </c>
      <c r="U50" s="169"/>
      <c r="V50" s="201" t="str">
        <f t="shared" si="8"/>
        <v/>
      </c>
    </row>
    <row r="51" spans="1:22" s="207" customFormat="1" ht="15.6" hidden="1">
      <c r="A51" s="173"/>
      <c r="B51" s="173" t="s">
        <v>1687</v>
      </c>
      <c r="C51" s="163"/>
      <c r="D51" s="164"/>
      <c r="E51" s="165"/>
      <c r="F51" s="199" t="str">
        <f t="shared" si="0"/>
        <v/>
      </c>
      <c r="G51" s="166"/>
      <c r="H51" s="200" t="str">
        <f t="shared" ca="1" si="1"/>
        <v/>
      </c>
      <c r="I51" s="167"/>
      <c r="J51" s="201" t="str">
        <f t="shared" si="2"/>
        <v/>
      </c>
      <c r="K51" s="140"/>
      <c r="L51" s="200" t="str">
        <f t="shared" si="3"/>
        <v/>
      </c>
      <c r="M51" s="169"/>
      <c r="N51" s="201" t="str">
        <f t="shared" si="4"/>
        <v/>
      </c>
      <c r="O51" s="168"/>
      <c r="P51" s="200" t="str">
        <f t="shared" si="5"/>
        <v/>
      </c>
      <c r="Q51" s="169"/>
      <c r="R51" s="201" t="str">
        <f t="shared" si="6"/>
        <v/>
      </c>
      <c r="S51" s="129"/>
      <c r="T51" s="202" t="str">
        <f t="shared" si="7"/>
        <v/>
      </c>
      <c r="U51" s="169"/>
      <c r="V51" s="201" t="str">
        <f t="shared" si="8"/>
        <v/>
      </c>
    </row>
    <row r="52" spans="1:22" s="207" customFormat="1" ht="15.6" hidden="1">
      <c r="A52" s="173"/>
      <c r="B52" s="173" t="s">
        <v>1688</v>
      </c>
      <c r="C52" s="163"/>
      <c r="D52" s="164"/>
      <c r="E52" s="165"/>
      <c r="F52" s="199" t="str">
        <f t="shared" si="0"/>
        <v/>
      </c>
      <c r="G52" s="166"/>
      <c r="H52" s="200" t="str">
        <f t="shared" ca="1" si="1"/>
        <v/>
      </c>
      <c r="I52" s="167"/>
      <c r="J52" s="201" t="str">
        <f t="shared" si="2"/>
        <v/>
      </c>
      <c r="K52" s="140"/>
      <c r="L52" s="200" t="str">
        <f t="shared" si="3"/>
        <v/>
      </c>
      <c r="M52" s="169"/>
      <c r="N52" s="201" t="str">
        <f t="shared" si="4"/>
        <v/>
      </c>
      <c r="O52" s="168"/>
      <c r="P52" s="200" t="str">
        <f t="shared" si="5"/>
        <v/>
      </c>
      <c r="Q52" s="169"/>
      <c r="R52" s="201" t="str">
        <f t="shared" si="6"/>
        <v/>
      </c>
      <c r="S52" s="129"/>
      <c r="T52" s="202" t="str">
        <f t="shared" si="7"/>
        <v/>
      </c>
      <c r="U52" s="169"/>
      <c r="V52" s="201" t="str">
        <f t="shared" si="8"/>
        <v/>
      </c>
    </row>
    <row r="53" spans="1:22" s="207" customFormat="1" ht="15.6" hidden="1">
      <c r="A53" s="173"/>
      <c r="B53" s="173" t="s">
        <v>1689</v>
      </c>
      <c r="C53" s="163"/>
      <c r="D53" s="164"/>
      <c r="E53" s="165"/>
      <c r="F53" s="199" t="str">
        <f t="shared" si="0"/>
        <v/>
      </c>
      <c r="G53" s="166"/>
      <c r="H53" s="200" t="str">
        <f t="shared" ca="1" si="1"/>
        <v/>
      </c>
      <c r="I53" s="167"/>
      <c r="J53" s="201" t="str">
        <f t="shared" si="2"/>
        <v/>
      </c>
      <c r="K53" s="140"/>
      <c r="L53" s="200" t="str">
        <f t="shared" si="3"/>
        <v/>
      </c>
      <c r="M53" s="169"/>
      <c r="N53" s="201" t="str">
        <f t="shared" si="4"/>
        <v/>
      </c>
      <c r="O53" s="168"/>
      <c r="P53" s="200" t="str">
        <f t="shared" si="5"/>
        <v/>
      </c>
      <c r="Q53" s="169"/>
      <c r="R53" s="201" t="str">
        <f t="shared" si="6"/>
        <v/>
      </c>
      <c r="S53" s="129"/>
      <c r="T53" s="202" t="str">
        <f t="shared" si="7"/>
        <v/>
      </c>
      <c r="U53" s="169"/>
      <c r="V53" s="201" t="str">
        <f t="shared" si="8"/>
        <v/>
      </c>
    </row>
    <row r="54" spans="1:22" s="207" customFormat="1" ht="15.6" hidden="1">
      <c r="A54" s="173"/>
      <c r="B54" s="173" t="s">
        <v>1690</v>
      </c>
      <c r="C54" s="163"/>
      <c r="D54" s="164"/>
      <c r="E54" s="165"/>
      <c r="F54" s="199" t="str">
        <f t="shared" si="0"/>
        <v/>
      </c>
      <c r="G54" s="166"/>
      <c r="H54" s="200" t="str">
        <f t="shared" ca="1" si="1"/>
        <v/>
      </c>
      <c r="I54" s="167"/>
      <c r="J54" s="201" t="str">
        <f t="shared" si="2"/>
        <v/>
      </c>
      <c r="K54" s="140"/>
      <c r="L54" s="200" t="str">
        <f t="shared" si="3"/>
        <v/>
      </c>
      <c r="M54" s="169"/>
      <c r="N54" s="201" t="str">
        <f t="shared" si="4"/>
        <v/>
      </c>
      <c r="O54" s="168"/>
      <c r="P54" s="200" t="str">
        <f t="shared" si="5"/>
        <v/>
      </c>
      <c r="Q54" s="169"/>
      <c r="R54" s="201" t="str">
        <f t="shared" si="6"/>
        <v/>
      </c>
      <c r="S54" s="129"/>
      <c r="T54" s="202" t="str">
        <f t="shared" si="7"/>
        <v/>
      </c>
      <c r="U54" s="169"/>
      <c r="V54" s="201" t="str">
        <f t="shared" si="8"/>
        <v/>
      </c>
    </row>
    <row r="55" spans="1:22" s="207" customFormat="1" ht="15.6" hidden="1">
      <c r="A55" s="173"/>
      <c r="B55" s="173" t="s">
        <v>1691</v>
      </c>
      <c r="C55" s="163"/>
      <c r="D55" s="164"/>
      <c r="E55" s="165"/>
      <c r="F55" s="199" t="str">
        <f t="shared" si="0"/>
        <v/>
      </c>
      <c r="G55" s="166"/>
      <c r="H55" s="200" t="str">
        <f t="shared" ca="1" si="1"/>
        <v/>
      </c>
      <c r="I55" s="167"/>
      <c r="J55" s="201" t="str">
        <f t="shared" si="2"/>
        <v/>
      </c>
      <c r="K55" s="140"/>
      <c r="L55" s="200" t="str">
        <f t="shared" si="3"/>
        <v/>
      </c>
      <c r="M55" s="169"/>
      <c r="N55" s="201" t="str">
        <f t="shared" si="4"/>
        <v/>
      </c>
      <c r="O55" s="168"/>
      <c r="P55" s="200" t="str">
        <f t="shared" si="5"/>
        <v/>
      </c>
      <c r="Q55" s="169"/>
      <c r="R55" s="201" t="str">
        <f t="shared" si="6"/>
        <v/>
      </c>
      <c r="S55" s="129"/>
      <c r="T55" s="202" t="str">
        <f t="shared" si="7"/>
        <v/>
      </c>
      <c r="U55" s="169"/>
      <c r="V55" s="201" t="str">
        <f t="shared" si="8"/>
        <v/>
      </c>
    </row>
    <row r="56" spans="1:22" s="147" customFormat="1" ht="15.6" hidden="1">
      <c r="A56" s="173" t="s">
        <v>53</v>
      </c>
      <c r="B56" s="173" t="s">
        <v>1914</v>
      </c>
      <c r="C56" s="163"/>
      <c r="D56" s="164"/>
      <c r="E56" s="165"/>
      <c r="F56" s="199" t="str">
        <f>IF($F$9="*",IF(E56&gt;0,"*",""),"")</f>
        <v/>
      </c>
      <c r="G56" s="166"/>
      <c r="H56" s="599"/>
      <c r="I56" s="167"/>
      <c r="J56" s="201" t="str">
        <f>IF($J$9="*",IF(I56&gt;0,"*",""),"")</f>
        <v/>
      </c>
      <c r="K56" s="140"/>
      <c r="L56" s="200" t="str">
        <f>IF($L$9="*",IF(K56&gt;0,"*",""),"")</f>
        <v/>
      </c>
      <c r="M56" s="169"/>
      <c r="N56" s="201" t="str">
        <f>IF($N$9="*",IF(M56&gt;0,"*",""),"")</f>
        <v/>
      </c>
      <c r="O56" s="168"/>
      <c r="P56" s="200" t="str">
        <f>IF($P$9="*",IF(O56&gt;0,"*",""),"")</f>
        <v/>
      </c>
      <c r="Q56" s="169"/>
      <c r="R56" s="201" t="str">
        <f>IF($R$9="*",IF(Q56&gt;0,"*",""),"")</f>
        <v/>
      </c>
      <c r="S56" s="129"/>
      <c r="T56" s="202" t="str">
        <f>IF($T$9="*",IF(S56&gt;0,"*",""),"")</f>
        <v/>
      </c>
      <c r="U56" s="169"/>
      <c r="V56" s="201" t="str">
        <f>IF($V$9="*",IF(U56&gt;0,"*",""),"")</f>
        <v/>
      </c>
    </row>
    <row r="57" spans="1:22" ht="15.6" hidden="1">
      <c r="A57" s="173"/>
      <c r="B57" s="173" t="s">
        <v>1915</v>
      </c>
      <c r="C57" s="163"/>
      <c r="D57" s="164"/>
      <c r="E57" s="165"/>
      <c r="F57" s="199" t="str">
        <f t="shared" ref="F57:F120" si="9">IF($F$9="*",IF(E57&gt;0,"*",""),"")</f>
        <v/>
      </c>
      <c r="G57" s="166"/>
      <c r="H57" s="200" t="str">
        <f t="shared" ref="H57:H120" ca="1" si="10">IF($H$9="*",IF(G57&gt;0,"*",""),"")</f>
        <v/>
      </c>
      <c r="I57" s="167"/>
      <c r="J57" s="201" t="str">
        <f t="shared" ref="J57:J120" si="11">IF($J$9="*",IF(I57&gt;0,"*",""),"")</f>
        <v/>
      </c>
      <c r="K57" s="140"/>
      <c r="L57" s="200" t="str">
        <f t="shared" ref="L57:L120" si="12">IF($L$9="*",IF(K57&gt;0,"*",""),"")</f>
        <v/>
      </c>
      <c r="M57" s="169"/>
      <c r="N57" s="201" t="str">
        <f t="shared" ref="N57:N120" si="13">IF($N$9="*",IF(M57&gt;0,"*",""),"")</f>
        <v/>
      </c>
      <c r="O57" s="168"/>
      <c r="P57" s="200" t="str">
        <f t="shared" ref="P57:P120" si="14">IF($P$9="*",IF(O57&gt;0,"*",""),"")</f>
        <v/>
      </c>
      <c r="Q57" s="169"/>
      <c r="R57" s="201" t="str">
        <f t="shared" ref="R57:R120" si="15">IF($R$9="*",IF(Q57&gt;0,"*",""),"")</f>
        <v/>
      </c>
      <c r="S57" s="129"/>
      <c r="T57" s="202" t="str">
        <f t="shared" ref="T57:T120" si="16">IF($T$9="*",IF(S57&gt;0,"*",""),"")</f>
        <v/>
      </c>
      <c r="U57" s="169"/>
      <c r="V57" s="201" t="str">
        <f t="shared" ref="V57:V120" si="17">IF($V$9="*",IF(U57&gt;0,"*",""),"")</f>
        <v/>
      </c>
    </row>
    <row r="58" spans="1:22" ht="15.6" hidden="1">
      <c r="A58" s="173"/>
      <c r="B58" s="173" t="s">
        <v>1916</v>
      </c>
      <c r="C58" s="163"/>
      <c r="D58" s="164"/>
      <c r="E58" s="165"/>
      <c r="F58" s="199" t="str">
        <f t="shared" si="9"/>
        <v/>
      </c>
      <c r="G58" s="166"/>
      <c r="H58" s="200" t="str">
        <f t="shared" ca="1" si="10"/>
        <v/>
      </c>
      <c r="I58" s="167"/>
      <c r="J58" s="201" t="str">
        <f t="shared" si="11"/>
        <v/>
      </c>
      <c r="K58" s="140"/>
      <c r="L58" s="200" t="str">
        <f t="shared" si="12"/>
        <v/>
      </c>
      <c r="M58" s="169"/>
      <c r="N58" s="201" t="str">
        <f t="shared" si="13"/>
        <v/>
      </c>
      <c r="O58" s="168"/>
      <c r="P58" s="200" t="str">
        <f t="shared" si="14"/>
        <v/>
      </c>
      <c r="Q58" s="169"/>
      <c r="R58" s="201" t="str">
        <f t="shared" si="15"/>
        <v/>
      </c>
      <c r="S58" s="129"/>
      <c r="T58" s="202" t="str">
        <f t="shared" si="16"/>
        <v/>
      </c>
      <c r="U58" s="169"/>
      <c r="V58" s="201" t="str">
        <f t="shared" si="17"/>
        <v/>
      </c>
    </row>
    <row r="59" spans="1:22" ht="15.6" hidden="1">
      <c r="A59" s="173" t="s">
        <v>53</v>
      </c>
      <c r="B59" s="173" t="s">
        <v>1917</v>
      </c>
      <c r="C59" s="163"/>
      <c r="D59" s="164"/>
      <c r="E59" s="165"/>
      <c r="F59" s="199" t="str">
        <f t="shared" si="9"/>
        <v/>
      </c>
      <c r="G59" s="166"/>
      <c r="H59" s="599"/>
      <c r="I59" s="167"/>
      <c r="J59" s="201" t="str">
        <f t="shared" si="11"/>
        <v/>
      </c>
      <c r="K59" s="140"/>
      <c r="L59" s="200" t="str">
        <f t="shared" si="12"/>
        <v/>
      </c>
      <c r="M59" s="169"/>
      <c r="N59" s="201" t="str">
        <f t="shared" si="13"/>
        <v/>
      </c>
      <c r="O59" s="168"/>
      <c r="P59" s="200" t="str">
        <f t="shared" si="14"/>
        <v/>
      </c>
      <c r="Q59" s="169"/>
      <c r="R59" s="201" t="str">
        <f t="shared" si="15"/>
        <v/>
      </c>
      <c r="S59" s="129"/>
      <c r="T59" s="202" t="str">
        <f t="shared" si="16"/>
        <v/>
      </c>
      <c r="U59" s="169"/>
      <c r="V59" s="201" t="str">
        <f t="shared" si="17"/>
        <v/>
      </c>
    </row>
    <row r="60" spans="1:22" ht="15.6" hidden="1">
      <c r="A60" s="173"/>
      <c r="B60" s="173" t="s">
        <v>1918</v>
      </c>
      <c r="C60" s="163"/>
      <c r="D60" s="164"/>
      <c r="E60" s="165"/>
      <c r="F60" s="199" t="str">
        <f t="shared" si="9"/>
        <v/>
      </c>
      <c r="G60" s="166"/>
      <c r="H60" s="200" t="str">
        <f t="shared" ca="1" si="10"/>
        <v/>
      </c>
      <c r="I60" s="167"/>
      <c r="J60" s="201" t="str">
        <f t="shared" si="11"/>
        <v/>
      </c>
      <c r="K60" s="140"/>
      <c r="L60" s="200" t="str">
        <f t="shared" si="12"/>
        <v/>
      </c>
      <c r="M60" s="169"/>
      <c r="N60" s="201" t="str">
        <f t="shared" si="13"/>
        <v/>
      </c>
      <c r="O60" s="168"/>
      <c r="P60" s="200" t="str">
        <f t="shared" si="14"/>
        <v/>
      </c>
      <c r="Q60" s="169"/>
      <c r="R60" s="201" t="str">
        <f t="shared" si="15"/>
        <v/>
      </c>
      <c r="S60" s="129"/>
      <c r="T60" s="202" t="str">
        <f t="shared" si="16"/>
        <v/>
      </c>
      <c r="U60" s="169"/>
      <c r="V60" s="201" t="str">
        <f t="shared" si="17"/>
        <v/>
      </c>
    </row>
    <row r="61" spans="1:22" ht="15.6" hidden="1">
      <c r="A61" s="173"/>
      <c r="B61" s="173" t="s">
        <v>1919</v>
      </c>
      <c r="C61" s="163"/>
      <c r="D61" s="164"/>
      <c r="E61" s="165"/>
      <c r="F61" s="199" t="str">
        <f t="shared" si="9"/>
        <v/>
      </c>
      <c r="G61" s="166"/>
      <c r="H61" s="200" t="str">
        <f t="shared" ca="1" si="10"/>
        <v/>
      </c>
      <c r="I61" s="167"/>
      <c r="J61" s="201" t="str">
        <f t="shared" si="11"/>
        <v/>
      </c>
      <c r="K61" s="140"/>
      <c r="L61" s="200" t="str">
        <f t="shared" si="12"/>
        <v/>
      </c>
      <c r="M61" s="169"/>
      <c r="N61" s="201" t="str">
        <f t="shared" si="13"/>
        <v/>
      </c>
      <c r="O61" s="168"/>
      <c r="P61" s="200" t="str">
        <f t="shared" si="14"/>
        <v/>
      </c>
      <c r="Q61" s="169"/>
      <c r="R61" s="201" t="str">
        <f t="shared" si="15"/>
        <v/>
      </c>
      <c r="S61" s="129"/>
      <c r="T61" s="202" t="str">
        <f t="shared" si="16"/>
        <v/>
      </c>
      <c r="U61" s="169"/>
      <c r="V61" s="201" t="str">
        <f t="shared" si="17"/>
        <v/>
      </c>
    </row>
    <row r="62" spans="1:22" ht="15.6" hidden="1">
      <c r="A62" s="173"/>
      <c r="B62" s="173" t="s">
        <v>1920</v>
      </c>
      <c r="C62" s="163"/>
      <c r="D62" s="164"/>
      <c r="E62" s="165"/>
      <c r="F62" s="199" t="str">
        <f t="shared" si="9"/>
        <v/>
      </c>
      <c r="G62" s="166"/>
      <c r="H62" s="200" t="str">
        <f t="shared" ca="1" si="10"/>
        <v/>
      </c>
      <c r="I62" s="167"/>
      <c r="J62" s="201" t="str">
        <f t="shared" si="11"/>
        <v/>
      </c>
      <c r="K62" s="140"/>
      <c r="L62" s="200" t="str">
        <f t="shared" si="12"/>
        <v/>
      </c>
      <c r="M62" s="169"/>
      <c r="N62" s="201" t="str">
        <f t="shared" si="13"/>
        <v/>
      </c>
      <c r="O62" s="168"/>
      <c r="P62" s="200" t="str">
        <f t="shared" si="14"/>
        <v/>
      </c>
      <c r="Q62" s="169"/>
      <c r="R62" s="201" t="str">
        <f t="shared" si="15"/>
        <v/>
      </c>
      <c r="S62" s="129"/>
      <c r="T62" s="202" t="str">
        <f t="shared" si="16"/>
        <v/>
      </c>
      <c r="U62" s="169"/>
      <c r="V62" s="201" t="str">
        <f t="shared" si="17"/>
        <v/>
      </c>
    </row>
    <row r="63" spans="1:22" ht="15.6" hidden="1">
      <c r="A63" s="173"/>
      <c r="B63" s="173" t="s">
        <v>1921</v>
      </c>
      <c r="C63" s="163"/>
      <c r="D63" s="164"/>
      <c r="E63" s="165"/>
      <c r="F63" s="199" t="str">
        <f t="shared" si="9"/>
        <v/>
      </c>
      <c r="G63" s="166"/>
      <c r="H63" s="200" t="str">
        <f t="shared" ca="1" si="10"/>
        <v/>
      </c>
      <c r="I63" s="167"/>
      <c r="J63" s="201" t="str">
        <f t="shared" si="11"/>
        <v/>
      </c>
      <c r="K63" s="140"/>
      <c r="L63" s="200" t="str">
        <f t="shared" si="12"/>
        <v/>
      </c>
      <c r="M63" s="169"/>
      <c r="N63" s="201" t="str">
        <f t="shared" si="13"/>
        <v/>
      </c>
      <c r="O63" s="168"/>
      <c r="P63" s="200" t="str">
        <f t="shared" si="14"/>
        <v/>
      </c>
      <c r="Q63" s="169"/>
      <c r="R63" s="201" t="str">
        <f t="shared" si="15"/>
        <v/>
      </c>
      <c r="S63" s="129"/>
      <c r="T63" s="202" t="str">
        <f t="shared" si="16"/>
        <v/>
      </c>
      <c r="U63" s="169"/>
      <c r="V63" s="201" t="str">
        <f t="shared" si="17"/>
        <v/>
      </c>
    </row>
    <row r="64" spans="1:22" ht="15.6" hidden="1">
      <c r="A64" s="173"/>
      <c r="B64" s="173" t="s">
        <v>1922</v>
      </c>
      <c r="C64" s="163"/>
      <c r="D64" s="164"/>
      <c r="E64" s="165"/>
      <c r="F64" s="199" t="str">
        <f t="shared" si="9"/>
        <v/>
      </c>
      <c r="G64" s="166"/>
      <c r="H64" s="200" t="str">
        <f t="shared" ca="1" si="10"/>
        <v/>
      </c>
      <c r="I64" s="167"/>
      <c r="J64" s="201" t="str">
        <f t="shared" si="11"/>
        <v/>
      </c>
      <c r="K64" s="140"/>
      <c r="L64" s="200" t="str">
        <f t="shared" si="12"/>
        <v/>
      </c>
      <c r="M64" s="169"/>
      <c r="N64" s="201" t="str">
        <f t="shared" si="13"/>
        <v/>
      </c>
      <c r="O64" s="168"/>
      <c r="P64" s="200" t="str">
        <f t="shared" si="14"/>
        <v/>
      </c>
      <c r="Q64" s="169"/>
      <c r="R64" s="201" t="str">
        <f t="shared" si="15"/>
        <v/>
      </c>
      <c r="S64" s="129"/>
      <c r="T64" s="202" t="str">
        <f t="shared" si="16"/>
        <v/>
      </c>
      <c r="U64" s="169"/>
      <c r="V64" s="201" t="str">
        <f t="shared" si="17"/>
        <v/>
      </c>
    </row>
    <row r="65" spans="1:22" ht="15.6" hidden="1">
      <c r="A65" s="173"/>
      <c r="B65" s="178" t="s">
        <v>1923</v>
      </c>
      <c r="C65" s="163"/>
      <c r="D65" s="164"/>
      <c r="E65" s="165"/>
      <c r="F65" s="199" t="str">
        <f t="shared" si="9"/>
        <v/>
      </c>
      <c r="G65" s="166"/>
      <c r="H65" s="200" t="str">
        <f t="shared" ca="1" si="10"/>
        <v/>
      </c>
      <c r="I65" s="167"/>
      <c r="J65" s="201" t="str">
        <f t="shared" si="11"/>
        <v/>
      </c>
      <c r="K65" s="140"/>
      <c r="L65" s="200" t="str">
        <f t="shared" si="12"/>
        <v/>
      </c>
      <c r="M65" s="169"/>
      <c r="N65" s="201" t="str">
        <f t="shared" si="13"/>
        <v/>
      </c>
      <c r="O65" s="168"/>
      <c r="P65" s="200" t="str">
        <f t="shared" si="14"/>
        <v/>
      </c>
      <c r="Q65" s="169"/>
      <c r="R65" s="201" t="str">
        <f t="shared" si="15"/>
        <v/>
      </c>
      <c r="S65" s="129"/>
      <c r="T65" s="202" t="str">
        <f t="shared" si="16"/>
        <v/>
      </c>
      <c r="U65" s="169"/>
      <c r="V65" s="201" t="str">
        <f t="shared" si="17"/>
        <v/>
      </c>
    </row>
    <row r="66" spans="1:22" ht="15.6" hidden="1">
      <c r="A66" s="173"/>
      <c r="B66" s="178" t="s">
        <v>1924</v>
      </c>
      <c r="C66" s="163"/>
      <c r="D66" s="164"/>
      <c r="E66" s="165"/>
      <c r="F66" s="199" t="str">
        <f t="shared" si="9"/>
        <v/>
      </c>
      <c r="G66" s="166"/>
      <c r="H66" s="200" t="str">
        <f t="shared" ca="1" si="10"/>
        <v/>
      </c>
      <c r="I66" s="167"/>
      <c r="J66" s="201" t="str">
        <f t="shared" si="11"/>
        <v/>
      </c>
      <c r="K66" s="140"/>
      <c r="L66" s="200" t="str">
        <f t="shared" si="12"/>
        <v/>
      </c>
      <c r="M66" s="169"/>
      <c r="N66" s="201" t="str">
        <f t="shared" si="13"/>
        <v/>
      </c>
      <c r="O66" s="168"/>
      <c r="P66" s="200" t="str">
        <f t="shared" si="14"/>
        <v/>
      </c>
      <c r="Q66" s="169"/>
      <c r="R66" s="201" t="str">
        <f t="shared" si="15"/>
        <v/>
      </c>
      <c r="S66" s="129"/>
      <c r="T66" s="202" t="str">
        <f t="shared" si="16"/>
        <v/>
      </c>
      <c r="U66" s="169"/>
      <c r="V66" s="201" t="str">
        <f t="shared" si="17"/>
        <v/>
      </c>
    </row>
    <row r="67" spans="1:22" ht="15.6" hidden="1">
      <c r="A67" s="173"/>
      <c r="B67" s="173" t="s">
        <v>1925</v>
      </c>
      <c r="C67" s="163"/>
      <c r="D67" s="164"/>
      <c r="E67" s="165"/>
      <c r="F67" s="199" t="str">
        <f t="shared" si="9"/>
        <v/>
      </c>
      <c r="G67" s="166"/>
      <c r="H67" s="200" t="str">
        <f t="shared" ca="1" si="10"/>
        <v/>
      </c>
      <c r="I67" s="167"/>
      <c r="J67" s="201" t="str">
        <f t="shared" si="11"/>
        <v/>
      </c>
      <c r="K67" s="140"/>
      <c r="L67" s="200" t="str">
        <f t="shared" si="12"/>
        <v/>
      </c>
      <c r="M67" s="169"/>
      <c r="N67" s="201" t="str">
        <f t="shared" si="13"/>
        <v/>
      </c>
      <c r="O67" s="168"/>
      <c r="P67" s="200" t="str">
        <f t="shared" si="14"/>
        <v/>
      </c>
      <c r="Q67" s="169"/>
      <c r="R67" s="201" t="str">
        <f t="shared" si="15"/>
        <v/>
      </c>
      <c r="S67" s="129"/>
      <c r="T67" s="202" t="str">
        <f t="shared" si="16"/>
        <v/>
      </c>
      <c r="U67" s="169"/>
      <c r="V67" s="201" t="str">
        <f t="shared" si="17"/>
        <v/>
      </c>
    </row>
    <row r="68" spans="1:22" ht="15.6" hidden="1">
      <c r="A68" s="173"/>
      <c r="B68" s="173" t="s">
        <v>1926</v>
      </c>
      <c r="C68" s="163"/>
      <c r="D68" s="164"/>
      <c r="E68" s="165"/>
      <c r="F68" s="199" t="str">
        <f t="shared" si="9"/>
        <v/>
      </c>
      <c r="G68" s="166"/>
      <c r="H68" s="200" t="str">
        <f t="shared" ca="1" si="10"/>
        <v/>
      </c>
      <c r="I68" s="167"/>
      <c r="J68" s="201" t="str">
        <f t="shared" si="11"/>
        <v/>
      </c>
      <c r="K68" s="140"/>
      <c r="L68" s="200" t="str">
        <f t="shared" si="12"/>
        <v/>
      </c>
      <c r="M68" s="169"/>
      <c r="N68" s="201" t="str">
        <f t="shared" si="13"/>
        <v/>
      </c>
      <c r="O68" s="168"/>
      <c r="P68" s="200" t="str">
        <f t="shared" si="14"/>
        <v/>
      </c>
      <c r="Q68" s="169"/>
      <c r="R68" s="201" t="str">
        <f t="shared" si="15"/>
        <v/>
      </c>
      <c r="S68" s="129"/>
      <c r="T68" s="202" t="str">
        <f t="shared" si="16"/>
        <v/>
      </c>
      <c r="U68" s="169"/>
      <c r="V68" s="201" t="str">
        <f t="shared" si="17"/>
        <v/>
      </c>
    </row>
    <row r="69" spans="1:22" ht="15.6" hidden="1">
      <c r="A69" s="173"/>
      <c r="B69" s="173" t="s">
        <v>1927</v>
      </c>
      <c r="C69" s="163"/>
      <c r="D69" s="164"/>
      <c r="E69" s="165"/>
      <c r="F69" s="199" t="str">
        <f t="shared" si="9"/>
        <v/>
      </c>
      <c r="G69" s="166"/>
      <c r="H69" s="200" t="str">
        <f t="shared" ca="1" si="10"/>
        <v/>
      </c>
      <c r="I69" s="167"/>
      <c r="J69" s="201" t="str">
        <f t="shared" si="11"/>
        <v/>
      </c>
      <c r="K69" s="140"/>
      <c r="L69" s="200" t="str">
        <f t="shared" si="12"/>
        <v/>
      </c>
      <c r="M69" s="169"/>
      <c r="N69" s="201" t="str">
        <f t="shared" si="13"/>
        <v/>
      </c>
      <c r="O69" s="168"/>
      <c r="P69" s="200" t="str">
        <f t="shared" si="14"/>
        <v/>
      </c>
      <c r="Q69" s="169"/>
      <c r="R69" s="201" t="str">
        <f t="shared" si="15"/>
        <v/>
      </c>
      <c r="S69" s="129"/>
      <c r="T69" s="202" t="str">
        <f t="shared" si="16"/>
        <v/>
      </c>
      <c r="U69" s="169"/>
      <c r="V69" s="201" t="str">
        <f t="shared" si="17"/>
        <v/>
      </c>
    </row>
    <row r="70" spans="1:22" ht="15.6" hidden="1">
      <c r="A70" s="173"/>
      <c r="B70" s="173" t="s">
        <v>1928</v>
      </c>
      <c r="C70" s="163"/>
      <c r="D70" s="164"/>
      <c r="E70" s="165"/>
      <c r="F70" s="199" t="str">
        <f t="shared" si="9"/>
        <v/>
      </c>
      <c r="G70" s="166"/>
      <c r="H70" s="200" t="str">
        <f t="shared" ca="1" si="10"/>
        <v/>
      </c>
      <c r="I70" s="167"/>
      <c r="J70" s="201" t="str">
        <f t="shared" si="11"/>
        <v/>
      </c>
      <c r="K70" s="140"/>
      <c r="L70" s="200" t="str">
        <f t="shared" si="12"/>
        <v/>
      </c>
      <c r="M70" s="169"/>
      <c r="N70" s="201" t="str">
        <f t="shared" si="13"/>
        <v/>
      </c>
      <c r="O70" s="168"/>
      <c r="P70" s="200" t="str">
        <f t="shared" si="14"/>
        <v/>
      </c>
      <c r="Q70" s="169"/>
      <c r="R70" s="201" t="str">
        <f t="shared" si="15"/>
        <v/>
      </c>
      <c r="S70" s="129"/>
      <c r="T70" s="202" t="str">
        <f t="shared" si="16"/>
        <v/>
      </c>
      <c r="U70" s="169"/>
      <c r="V70" s="201" t="str">
        <f t="shared" si="17"/>
        <v/>
      </c>
    </row>
    <row r="71" spans="1:22" ht="15.6" hidden="1">
      <c r="A71" s="173"/>
      <c r="B71" s="173" t="s">
        <v>1929</v>
      </c>
      <c r="C71" s="163"/>
      <c r="D71" s="164"/>
      <c r="E71" s="165"/>
      <c r="F71" s="199" t="str">
        <f t="shared" si="9"/>
        <v/>
      </c>
      <c r="G71" s="166"/>
      <c r="H71" s="200" t="str">
        <f t="shared" ca="1" si="10"/>
        <v/>
      </c>
      <c r="I71" s="167"/>
      <c r="J71" s="201" t="str">
        <f t="shared" si="11"/>
        <v/>
      </c>
      <c r="K71" s="140"/>
      <c r="L71" s="200" t="str">
        <f t="shared" si="12"/>
        <v/>
      </c>
      <c r="M71" s="169"/>
      <c r="N71" s="201" t="str">
        <f t="shared" si="13"/>
        <v/>
      </c>
      <c r="O71" s="168"/>
      <c r="P71" s="200" t="str">
        <f t="shared" si="14"/>
        <v/>
      </c>
      <c r="Q71" s="169"/>
      <c r="R71" s="201" t="str">
        <f t="shared" si="15"/>
        <v/>
      </c>
      <c r="S71" s="129"/>
      <c r="T71" s="202" t="str">
        <f t="shared" si="16"/>
        <v/>
      </c>
      <c r="U71" s="169"/>
      <c r="V71" s="201" t="str">
        <f t="shared" si="17"/>
        <v/>
      </c>
    </row>
    <row r="72" spans="1:22" ht="15.6" hidden="1">
      <c r="A72" s="173"/>
      <c r="B72" s="173" t="s">
        <v>1930</v>
      </c>
      <c r="C72" s="163"/>
      <c r="D72" s="164"/>
      <c r="E72" s="165"/>
      <c r="F72" s="199" t="str">
        <f t="shared" si="9"/>
        <v/>
      </c>
      <c r="G72" s="166"/>
      <c r="H72" s="200" t="str">
        <f t="shared" ca="1" si="10"/>
        <v/>
      </c>
      <c r="I72" s="167"/>
      <c r="J72" s="201" t="str">
        <f t="shared" si="11"/>
        <v/>
      </c>
      <c r="K72" s="140"/>
      <c r="L72" s="200" t="str">
        <f t="shared" si="12"/>
        <v/>
      </c>
      <c r="M72" s="169"/>
      <c r="N72" s="201" t="str">
        <f t="shared" si="13"/>
        <v/>
      </c>
      <c r="O72" s="168"/>
      <c r="P72" s="200" t="str">
        <f t="shared" si="14"/>
        <v/>
      </c>
      <c r="Q72" s="169"/>
      <c r="R72" s="201" t="str">
        <f t="shared" si="15"/>
        <v/>
      </c>
      <c r="S72" s="129"/>
      <c r="T72" s="202" t="str">
        <f t="shared" si="16"/>
        <v/>
      </c>
      <c r="U72" s="169"/>
      <c r="V72" s="201" t="str">
        <f t="shared" si="17"/>
        <v/>
      </c>
    </row>
    <row r="73" spans="1:22" ht="15.6" hidden="1">
      <c r="A73" s="173"/>
      <c r="B73" s="173" t="s">
        <v>1931</v>
      </c>
      <c r="C73" s="163"/>
      <c r="D73" s="164"/>
      <c r="E73" s="165"/>
      <c r="F73" s="199" t="str">
        <f t="shared" si="9"/>
        <v/>
      </c>
      <c r="G73" s="166"/>
      <c r="H73" s="200" t="str">
        <f t="shared" ca="1" si="10"/>
        <v/>
      </c>
      <c r="I73" s="167"/>
      <c r="J73" s="201" t="str">
        <f t="shared" si="11"/>
        <v/>
      </c>
      <c r="K73" s="140"/>
      <c r="L73" s="200" t="str">
        <f t="shared" si="12"/>
        <v/>
      </c>
      <c r="M73" s="169"/>
      <c r="N73" s="201" t="str">
        <f t="shared" si="13"/>
        <v/>
      </c>
      <c r="O73" s="168"/>
      <c r="P73" s="200" t="str">
        <f t="shared" si="14"/>
        <v/>
      </c>
      <c r="Q73" s="169"/>
      <c r="R73" s="201" t="str">
        <f t="shared" si="15"/>
        <v/>
      </c>
      <c r="S73" s="129"/>
      <c r="T73" s="202" t="str">
        <f t="shared" si="16"/>
        <v/>
      </c>
      <c r="U73" s="169"/>
      <c r="V73" s="201" t="str">
        <f t="shared" si="17"/>
        <v/>
      </c>
    </row>
    <row r="74" spans="1:22" ht="15.6" hidden="1">
      <c r="A74" s="173"/>
      <c r="B74" s="173" t="s">
        <v>1932</v>
      </c>
      <c r="C74" s="163"/>
      <c r="D74" s="164"/>
      <c r="E74" s="165"/>
      <c r="F74" s="199" t="str">
        <f t="shared" si="9"/>
        <v/>
      </c>
      <c r="G74" s="166"/>
      <c r="H74" s="200" t="str">
        <f t="shared" ca="1" si="10"/>
        <v/>
      </c>
      <c r="I74" s="167"/>
      <c r="J74" s="201" t="str">
        <f t="shared" si="11"/>
        <v/>
      </c>
      <c r="K74" s="140"/>
      <c r="L74" s="200" t="str">
        <f t="shared" si="12"/>
        <v/>
      </c>
      <c r="M74" s="169"/>
      <c r="N74" s="201" t="str">
        <f t="shared" si="13"/>
        <v/>
      </c>
      <c r="O74" s="168"/>
      <c r="P74" s="200" t="str">
        <f t="shared" si="14"/>
        <v/>
      </c>
      <c r="Q74" s="169"/>
      <c r="R74" s="201" t="str">
        <f t="shared" si="15"/>
        <v/>
      </c>
      <c r="S74" s="129"/>
      <c r="T74" s="202" t="str">
        <f t="shared" si="16"/>
        <v/>
      </c>
      <c r="U74" s="169"/>
      <c r="V74" s="201" t="str">
        <f t="shared" si="17"/>
        <v/>
      </c>
    </row>
    <row r="75" spans="1:22" ht="15.6" hidden="1">
      <c r="A75" s="173"/>
      <c r="B75" s="173" t="s">
        <v>1933</v>
      </c>
      <c r="C75" s="163"/>
      <c r="D75" s="164"/>
      <c r="E75" s="165"/>
      <c r="F75" s="199" t="str">
        <f t="shared" si="9"/>
        <v/>
      </c>
      <c r="G75" s="166"/>
      <c r="H75" s="200" t="str">
        <f t="shared" ca="1" si="10"/>
        <v/>
      </c>
      <c r="I75" s="167"/>
      <c r="J75" s="201" t="str">
        <f t="shared" si="11"/>
        <v/>
      </c>
      <c r="K75" s="140"/>
      <c r="L75" s="200" t="str">
        <f t="shared" si="12"/>
        <v/>
      </c>
      <c r="M75" s="169"/>
      <c r="N75" s="201" t="str">
        <f t="shared" si="13"/>
        <v/>
      </c>
      <c r="O75" s="168"/>
      <c r="P75" s="200" t="str">
        <f t="shared" si="14"/>
        <v/>
      </c>
      <c r="Q75" s="169"/>
      <c r="R75" s="201" t="str">
        <f t="shared" si="15"/>
        <v/>
      </c>
      <c r="S75" s="129"/>
      <c r="T75" s="202" t="str">
        <f t="shared" si="16"/>
        <v/>
      </c>
      <c r="U75" s="169"/>
      <c r="V75" s="201" t="str">
        <f t="shared" si="17"/>
        <v/>
      </c>
    </row>
    <row r="76" spans="1:22" ht="15.6" hidden="1">
      <c r="A76" s="173"/>
      <c r="B76" s="173" t="s">
        <v>1934</v>
      </c>
      <c r="C76" s="163"/>
      <c r="D76" s="164"/>
      <c r="E76" s="165"/>
      <c r="F76" s="199" t="str">
        <f t="shared" si="9"/>
        <v/>
      </c>
      <c r="G76" s="166"/>
      <c r="H76" s="200" t="str">
        <f t="shared" ca="1" si="10"/>
        <v/>
      </c>
      <c r="I76" s="167"/>
      <c r="J76" s="201" t="str">
        <f t="shared" si="11"/>
        <v/>
      </c>
      <c r="K76" s="140"/>
      <c r="L76" s="200" t="str">
        <f t="shared" si="12"/>
        <v/>
      </c>
      <c r="M76" s="169"/>
      <c r="N76" s="201" t="str">
        <f t="shared" si="13"/>
        <v/>
      </c>
      <c r="O76" s="168"/>
      <c r="P76" s="200" t="str">
        <f t="shared" si="14"/>
        <v/>
      </c>
      <c r="Q76" s="169"/>
      <c r="R76" s="201" t="str">
        <f t="shared" si="15"/>
        <v/>
      </c>
      <c r="S76" s="129"/>
      <c r="T76" s="202" t="str">
        <f t="shared" si="16"/>
        <v/>
      </c>
      <c r="U76" s="169"/>
      <c r="V76" s="201" t="str">
        <f t="shared" si="17"/>
        <v/>
      </c>
    </row>
    <row r="77" spans="1:22" ht="15.6" hidden="1">
      <c r="A77" s="173"/>
      <c r="B77" s="173" t="s">
        <v>1935</v>
      </c>
      <c r="C77" s="163"/>
      <c r="D77" s="164"/>
      <c r="E77" s="165"/>
      <c r="F77" s="199" t="str">
        <f t="shared" si="9"/>
        <v/>
      </c>
      <c r="G77" s="166"/>
      <c r="H77" s="200" t="str">
        <f t="shared" ca="1" si="10"/>
        <v/>
      </c>
      <c r="I77" s="167"/>
      <c r="J77" s="201" t="str">
        <f t="shared" si="11"/>
        <v/>
      </c>
      <c r="K77" s="140"/>
      <c r="L77" s="200" t="str">
        <f t="shared" si="12"/>
        <v/>
      </c>
      <c r="M77" s="169"/>
      <c r="N77" s="201" t="str">
        <f t="shared" si="13"/>
        <v/>
      </c>
      <c r="O77" s="168"/>
      <c r="P77" s="200" t="str">
        <f t="shared" si="14"/>
        <v/>
      </c>
      <c r="Q77" s="169"/>
      <c r="R77" s="201" t="str">
        <f t="shared" si="15"/>
        <v/>
      </c>
      <c r="S77" s="129"/>
      <c r="T77" s="202" t="str">
        <f t="shared" si="16"/>
        <v/>
      </c>
      <c r="U77" s="169"/>
      <c r="V77" s="201" t="str">
        <f t="shared" si="17"/>
        <v/>
      </c>
    </row>
    <row r="78" spans="1:22" ht="15.6" hidden="1">
      <c r="A78" s="173"/>
      <c r="B78" s="173" t="s">
        <v>1936</v>
      </c>
      <c r="C78" s="163"/>
      <c r="D78" s="164"/>
      <c r="E78" s="165"/>
      <c r="F78" s="199" t="str">
        <f t="shared" si="9"/>
        <v/>
      </c>
      <c r="G78" s="166"/>
      <c r="H78" s="200" t="str">
        <f t="shared" ca="1" si="10"/>
        <v/>
      </c>
      <c r="I78" s="167"/>
      <c r="J78" s="201" t="str">
        <f t="shared" si="11"/>
        <v/>
      </c>
      <c r="K78" s="140"/>
      <c r="L78" s="200" t="str">
        <f t="shared" si="12"/>
        <v/>
      </c>
      <c r="M78" s="169"/>
      <c r="N78" s="201" t="str">
        <f t="shared" si="13"/>
        <v/>
      </c>
      <c r="O78" s="168"/>
      <c r="P78" s="200" t="str">
        <f t="shared" si="14"/>
        <v/>
      </c>
      <c r="Q78" s="169"/>
      <c r="R78" s="201" t="str">
        <f t="shared" si="15"/>
        <v/>
      </c>
      <c r="S78" s="129"/>
      <c r="T78" s="202" t="str">
        <f t="shared" si="16"/>
        <v/>
      </c>
      <c r="U78" s="169"/>
      <c r="V78" s="201" t="str">
        <f t="shared" si="17"/>
        <v/>
      </c>
    </row>
    <row r="79" spans="1:22" ht="15.6" hidden="1">
      <c r="A79" s="173"/>
      <c r="B79" s="173" t="s">
        <v>1937</v>
      </c>
      <c r="C79" s="163"/>
      <c r="D79" s="164"/>
      <c r="E79" s="165"/>
      <c r="F79" s="199" t="str">
        <f t="shared" si="9"/>
        <v/>
      </c>
      <c r="G79" s="166"/>
      <c r="H79" s="200" t="str">
        <f t="shared" ca="1" si="10"/>
        <v/>
      </c>
      <c r="I79" s="167"/>
      <c r="J79" s="201" t="str">
        <f t="shared" si="11"/>
        <v/>
      </c>
      <c r="K79" s="140"/>
      <c r="L79" s="200" t="str">
        <f t="shared" si="12"/>
        <v/>
      </c>
      <c r="M79" s="169"/>
      <c r="N79" s="201" t="str">
        <f t="shared" si="13"/>
        <v/>
      </c>
      <c r="O79" s="168"/>
      <c r="P79" s="200" t="str">
        <f t="shared" si="14"/>
        <v/>
      </c>
      <c r="Q79" s="169"/>
      <c r="R79" s="201" t="str">
        <f t="shared" si="15"/>
        <v/>
      </c>
      <c r="S79" s="129"/>
      <c r="T79" s="202" t="str">
        <f t="shared" si="16"/>
        <v/>
      </c>
      <c r="U79" s="169"/>
      <c r="V79" s="201" t="str">
        <f t="shared" si="17"/>
        <v/>
      </c>
    </row>
    <row r="80" spans="1:22" ht="15.6" hidden="1">
      <c r="A80" s="173"/>
      <c r="B80" s="173" t="s">
        <v>1938</v>
      </c>
      <c r="C80" s="163"/>
      <c r="D80" s="164"/>
      <c r="E80" s="165"/>
      <c r="F80" s="199" t="str">
        <f t="shared" si="9"/>
        <v/>
      </c>
      <c r="G80" s="166"/>
      <c r="H80" s="200" t="str">
        <f t="shared" ca="1" si="10"/>
        <v/>
      </c>
      <c r="I80" s="167"/>
      <c r="J80" s="201" t="str">
        <f t="shared" si="11"/>
        <v/>
      </c>
      <c r="K80" s="140"/>
      <c r="L80" s="200" t="str">
        <f t="shared" si="12"/>
        <v/>
      </c>
      <c r="M80" s="169"/>
      <c r="N80" s="201" t="str">
        <f t="shared" si="13"/>
        <v/>
      </c>
      <c r="O80" s="168"/>
      <c r="P80" s="200" t="str">
        <f t="shared" si="14"/>
        <v/>
      </c>
      <c r="Q80" s="169"/>
      <c r="R80" s="201" t="str">
        <f t="shared" si="15"/>
        <v/>
      </c>
      <c r="S80" s="129"/>
      <c r="T80" s="202" t="str">
        <f t="shared" si="16"/>
        <v/>
      </c>
      <c r="U80" s="169"/>
      <c r="V80" s="201" t="str">
        <f t="shared" si="17"/>
        <v/>
      </c>
    </row>
    <row r="81" spans="1:22" ht="15.6" hidden="1">
      <c r="A81" s="173"/>
      <c r="B81" s="173" t="s">
        <v>1939</v>
      </c>
      <c r="C81" s="163"/>
      <c r="D81" s="164"/>
      <c r="E81" s="165"/>
      <c r="F81" s="199" t="str">
        <f t="shared" si="9"/>
        <v/>
      </c>
      <c r="G81" s="166"/>
      <c r="H81" s="200" t="str">
        <f t="shared" ca="1" si="10"/>
        <v/>
      </c>
      <c r="I81" s="167"/>
      <c r="J81" s="201" t="str">
        <f t="shared" si="11"/>
        <v/>
      </c>
      <c r="K81" s="140"/>
      <c r="L81" s="200" t="str">
        <f t="shared" si="12"/>
        <v/>
      </c>
      <c r="M81" s="169"/>
      <c r="N81" s="201" t="str">
        <f t="shared" si="13"/>
        <v/>
      </c>
      <c r="O81" s="168"/>
      <c r="P81" s="200" t="str">
        <f t="shared" si="14"/>
        <v/>
      </c>
      <c r="Q81" s="169"/>
      <c r="R81" s="201" t="str">
        <f t="shared" si="15"/>
        <v/>
      </c>
      <c r="S81" s="129"/>
      <c r="T81" s="202" t="str">
        <f t="shared" si="16"/>
        <v/>
      </c>
      <c r="U81" s="169"/>
      <c r="V81" s="201" t="str">
        <f t="shared" si="17"/>
        <v/>
      </c>
    </row>
    <row r="82" spans="1:22" ht="15.6" hidden="1">
      <c r="A82" s="173"/>
      <c r="B82" s="178" t="s">
        <v>1940</v>
      </c>
      <c r="C82" s="163"/>
      <c r="D82" s="164"/>
      <c r="E82" s="165"/>
      <c r="F82" s="199" t="str">
        <f t="shared" si="9"/>
        <v/>
      </c>
      <c r="G82" s="166"/>
      <c r="H82" s="200" t="str">
        <f t="shared" ca="1" si="10"/>
        <v/>
      </c>
      <c r="I82" s="167"/>
      <c r="J82" s="201" t="str">
        <f t="shared" si="11"/>
        <v/>
      </c>
      <c r="K82" s="140"/>
      <c r="L82" s="200" t="str">
        <f t="shared" si="12"/>
        <v/>
      </c>
      <c r="M82" s="169"/>
      <c r="N82" s="201" t="str">
        <f t="shared" si="13"/>
        <v/>
      </c>
      <c r="O82" s="168"/>
      <c r="P82" s="200" t="str">
        <f t="shared" si="14"/>
        <v/>
      </c>
      <c r="Q82" s="169"/>
      <c r="R82" s="201" t="str">
        <f t="shared" si="15"/>
        <v/>
      </c>
      <c r="S82" s="129"/>
      <c r="T82" s="202" t="str">
        <f t="shared" si="16"/>
        <v/>
      </c>
      <c r="U82" s="169"/>
      <c r="V82" s="201" t="str">
        <f t="shared" si="17"/>
        <v/>
      </c>
    </row>
    <row r="83" spans="1:22" ht="15.6" hidden="1">
      <c r="A83" s="173"/>
      <c r="B83" s="178" t="s">
        <v>1941</v>
      </c>
      <c r="C83" s="163"/>
      <c r="D83" s="164"/>
      <c r="E83" s="165"/>
      <c r="F83" s="199" t="str">
        <f t="shared" si="9"/>
        <v/>
      </c>
      <c r="G83" s="166"/>
      <c r="H83" s="200" t="str">
        <f t="shared" ca="1" si="10"/>
        <v/>
      </c>
      <c r="I83" s="167"/>
      <c r="J83" s="201" t="str">
        <f t="shared" si="11"/>
        <v/>
      </c>
      <c r="K83" s="140"/>
      <c r="L83" s="200" t="str">
        <f t="shared" si="12"/>
        <v/>
      </c>
      <c r="M83" s="169"/>
      <c r="N83" s="201" t="str">
        <f t="shared" si="13"/>
        <v/>
      </c>
      <c r="O83" s="168"/>
      <c r="P83" s="200" t="str">
        <f t="shared" si="14"/>
        <v/>
      </c>
      <c r="Q83" s="169"/>
      <c r="R83" s="201" t="str">
        <f t="shared" si="15"/>
        <v/>
      </c>
      <c r="S83" s="129"/>
      <c r="T83" s="202" t="str">
        <f t="shared" si="16"/>
        <v/>
      </c>
      <c r="U83" s="169"/>
      <c r="V83" s="201" t="str">
        <f t="shared" si="17"/>
        <v/>
      </c>
    </row>
    <row r="84" spans="1:22" ht="15.6" hidden="1">
      <c r="A84" s="173"/>
      <c r="B84" s="178" t="s">
        <v>1942</v>
      </c>
      <c r="C84" s="163"/>
      <c r="D84" s="164"/>
      <c r="E84" s="165"/>
      <c r="F84" s="199" t="str">
        <f t="shared" si="9"/>
        <v/>
      </c>
      <c r="G84" s="166"/>
      <c r="H84" s="200" t="str">
        <f t="shared" ca="1" si="10"/>
        <v/>
      </c>
      <c r="I84" s="167"/>
      <c r="J84" s="201" t="str">
        <f t="shared" si="11"/>
        <v/>
      </c>
      <c r="K84" s="140"/>
      <c r="L84" s="200" t="str">
        <f t="shared" si="12"/>
        <v/>
      </c>
      <c r="M84" s="169"/>
      <c r="N84" s="201" t="str">
        <f t="shared" si="13"/>
        <v/>
      </c>
      <c r="O84" s="168"/>
      <c r="P84" s="200" t="str">
        <f t="shared" si="14"/>
        <v/>
      </c>
      <c r="Q84" s="169"/>
      <c r="R84" s="201" t="str">
        <f t="shared" si="15"/>
        <v/>
      </c>
      <c r="S84" s="129"/>
      <c r="T84" s="202" t="str">
        <f t="shared" si="16"/>
        <v/>
      </c>
      <c r="U84" s="169"/>
      <c r="V84" s="201" t="str">
        <f t="shared" si="17"/>
        <v/>
      </c>
    </row>
    <row r="85" spans="1:22" ht="15.6" hidden="1">
      <c r="A85" s="173"/>
      <c r="B85" s="173" t="s">
        <v>1943</v>
      </c>
      <c r="C85" s="163"/>
      <c r="D85" s="164"/>
      <c r="E85" s="165"/>
      <c r="F85" s="199" t="str">
        <f t="shared" si="9"/>
        <v/>
      </c>
      <c r="G85" s="166"/>
      <c r="H85" s="200" t="str">
        <f t="shared" ca="1" si="10"/>
        <v/>
      </c>
      <c r="I85" s="167"/>
      <c r="J85" s="201" t="str">
        <f t="shared" si="11"/>
        <v/>
      </c>
      <c r="K85" s="140"/>
      <c r="L85" s="200" t="str">
        <f t="shared" si="12"/>
        <v/>
      </c>
      <c r="M85" s="169"/>
      <c r="N85" s="201" t="str">
        <f t="shared" si="13"/>
        <v/>
      </c>
      <c r="O85" s="168"/>
      <c r="P85" s="200" t="str">
        <f t="shared" si="14"/>
        <v/>
      </c>
      <c r="Q85" s="169"/>
      <c r="R85" s="201" t="str">
        <f t="shared" si="15"/>
        <v/>
      </c>
      <c r="S85" s="129"/>
      <c r="T85" s="202" t="str">
        <f t="shared" si="16"/>
        <v/>
      </c>
      <c r="U85" s="169"/>
      <c r="V85" s="201" t="str">
        <f t="shared" si="17"/>
        <v/>
      </c>
    </row>
    <row r="86" spans="1:22" ht="15.6" hidden="1">
      <c r="A86" s="173"/>
      <c r="B86" s="173" t="s">
        <v>1944</v>
      </c>
      <c r="C86" s="163"/>
      <c r="D86" s="164"/>
      <c r="E86" s="165"/>
      <c r="F86" s="199" t="str">
        <f t="shared" si="9"/>
        <v/>
      </c>
      <c r="G86" s="166"/>
      <c r="H86" s="200" t="str">
        <f t="shared" ca="1" si="10"/>
        <v/>
      </c>
      <c r="I86" s="167"/>
      <c r="J86" s="201" t="str">
        <f t="shared" si="11"/>
        <v/>
      </c>
      <c r="K86" s="140"/>
      <c r="L86" s="200" t="str">
        <f t="shared" si="12"/>
        <v/>
      </c>
      <c r="M86" s="169"/>
      <c r="N86" s="201" t="str">
        <f t="shared" si="13"/>
        <v/>
      </c>
      <c r="O86" s="168"/>
      <c r="P86" s="200" t="str">
        <f t="shared" si="14"/>
        <v/>
      </c>
      <c r="Q86" s="169"/>
      <c r="R86" s="201" t="str">
        <f t="shared" si="15"/>
        <v/>
      </c>
      <c r="S86" s="129"/>
      <c r="T86" s="202" t="str">
        <f t="shared" si="16"/>
        <v/>
      </c>
      <c r="U86" s="169"/>
      <c r="V86" s="201" t="str">
        <f t="shared" si="17"/>
        <v/>
      </c>
    </row>
    <row r="87" spans="1:22" ht="15.6" hidden="1">
      <c r="A87" s="173"/>
      <c r="B87" s="173" t="s">
        <v>1945</v>
      </c>
      <c r="C87" s="163"/>
      <c r="D87" s="164"/>
      <c r="E87" s="165"/>
      <c r="F87" s="199" t="str">
        <f t="shared" si="9"/>
        <v/>
      </c>
      <c r="G87" s="166"/>
      <c r="H87" s="200" t="str">
        <f t="shared" ca="1" si="10"/>
        <v/>
      </c>
      <c r="I87" s="167"/>
      <c r="J87" s="201" t="str">
        <f t="shared" si="11"/>
        <v/>
      </c>
      <c r="K87" s="140"/>
      <c r="L87" s="200" t="str">
        <f t="shared" si="12"/>
        <v/>
      </c>
      <c r="M87" s="169"/>
      <c r="N87" s="201" t="str">
        <f t="shared" si="13"/>
        <v/>
      </c>
      <c r="O87" s="168"/>
      <c r="P87" s="200" t="str">
        <f t="shared" si="14"/>
        <v/>
      </c>
      <c r="Q87" s="169"/>
      <c r="R87" s="201" t="str">
        <f t="shared" si="15"/>
        <v/>
      </c>
      <c r="S87" s="129"/>
      <c r="T87" s="202" t="str">
        <f t="shared" si="16"/>
        <v/>
      </c>
      <c r="U87" s="169"/>
      <c r="V87" s="201" t="str">
        <f t="shared" si="17"/>
        <v/>
      </c>
    </row>
    <row r="88" spans="1:22" ht="15.6" hidden="1">
      <c r="A88" s="173"/>
      <c r="B88" s="173" t="s">
        <v>1946</v>
      </c>
      <c r="C88" s="163"/>
      <c r="D88" s="164"/>
      <c r="E88" s="165"/>
      <c r="F88" s="199" t="str">
        <f t="shared" si="9"/>
        <v/>
      </c>
      <c r="G88" s="166"/>
      <c r="H88" s="200" t="str">
        <f t="shared" ca="1" si="10"/>
        <v/>
      </c>
      <c r="I88" s="167"/>
      <c r="J88" s="201" t="str">
        <f t="shared" si="11"/>
        <v/>
      </c>
      <c r="K88" s="140"/>
      <c r="L88" s="200" t="str">
        <f t="shared" si="12"/>
        <v/>
      </c>
      <c r="M88" s="169"/>
      <c r="N88" s="201" t="str">
        <f t="shared" si="13"/>
        <v/>
      </c>
      <c r="O88" s="168"/>
      <c r="P88" s="200" t="str">
        <f t="shared" si="14"/>
        <v/>
      </c>
      <c r="Q88" s="169"/>
      <c r="R88" s="201" t="str">
        <f t="shared" si="15"/>
        <v/>
      </c>
      <c r="S88" s="129"/>
      <c r="T88" s="202" t="str">
        <f t="shared" si="16"/>
        <v/>
      </c>
      <c r="U88" s="169"/>
      <c r="V88" s="201" t="str">
        <f t="shared" si="17"/>
        <v/>
      </c>
    </row>
    <row r="89" spans="1:22" ht="15.6" hidden="1">
      <c r="A89" s="173"/>
      <c r="B89" s="173" t="s">
        <v>1947</v>
      </c>
      <c r="C89" s="163"/>
      <c r="D89" s="164"/>
      <c r="E89" s="165"/>
      <c r="F89" s="199" t="str">
        <f t="shared" si="9"/>
        <v/>
      </c>
      <c r="G89" s="166"/>
      <c r="H89" s="200" t="str">
        <f t="shared" ca="1" si="10"/>
        <v/>
      </c>
      <c r="I89" s="167"/>
      <c r="J89" s="201" t="str">
        <f t="shared" si="11"/>
        <v/>
      </c>
      <c r="K89" s="140"/>
      <c r="L89" s="200" t="str">
        <f t="shared" si="12"/>
        <v/>
      </c>
      <c r="M89" s="169"/>
      <c r="N89" s="201" t="str">
        <f t="shared" si="13"/>
        <v/>
      </c>
      <c r="O89" s="168"/>
      <c r="P89" s="200" t="str">
        <f t="shared" si="14"/>
        <v/>
      </c>
      <c r="Q89" s="169"/>
      <c r="R89" s="201" t="str">
        <f t="shared" si="15"/>
        <v/>
      </c>
      <c r="S89" s="129"/>
      <c r="T89" s="202" t="str">
        <f t="shared" si="16"/>
        <v/>
      </c>
      <c r="U89" s="169"/>
      <c r="V89" s="201" t="str">
        <f t="shared" si="17"/>
        <v/>
      </c>
    </row>
    <row r="90" spans="1:22" ht="15.6" hidden="1">
      <c r="A90" s="173"/>
      <c r="B90" s="173" t="s">
        <v>1948</v>
      </c>
      <c r="C90" s="163"/>
      <c r="D90" s="164"/>
      <c r="E90" s="165"/>
      <c r="F90" s="199" t="str">
        <f t="shared" si="9"/>
        <v/>
      </c>
      <c r="G90" s="166"/>
      <c r="H90" s="200" t="str">
        <f t="shared" ca="1" si="10"/>
        <v/>
      </c>
      <c r="I90" s="167"/>
      <c r="J90" s="201" t="str">
        <f t="shared" si="11"/>
        <v/>
      </c>
      <c r="K90" s="140"/>
      <c r="L90" s="200" t="str">
        <f t="shared" si="12"/>
        <v/>
      </c>
      <c r="M90" s="169"/>
      <c r="N90" s="201" t="str">
        <f t="shared" si="13"/>
        <v/>
      </c>
      <c r="O90" s="168"/>
      <c r="P90" s="200" t="str">
        <f t="shared" si="14"/>
        <v/>
      </c>
      <c r="Q90" s="169"/>
      <c r="R90" s="201" t="str">
        <f t="shared" si="15"/>
        <v/>
      </c>
      <c r="S90" s="129"/>
      <c r="T90" s="202" t="str">
        <f t="shared" si="16"/>
        <v/>
      </c>
      <c r="U90" s="169"/>
      <c r="V90" s="201" t="str">
        <f t="shared" si="17"/>
        <v/>
      </c>
    </row>
    <row r="91" spans="1:22" ht="15.6" hidden="1">
      <c r="A91" s="173"/>
      <c r="B91" s="173" t="s">
        <v>1949</v>
      </c>
      <c r="C91" s="163"/>
      <c r="D91" s="164"/>
      <c r="E91" s="165"/>
      <c r="F91" s="199" t="str">
        <f t="shared" si="9"/>
        <v/>
      </c>
      <c r="G91" s="166"/>
      <c r="H91" s="200" t="str">
        <f t="shared" ca="1" si="10"/>
        <v/>
      </c>
      <c r="I91" s="167"/>
      <c r="J91" s="201" t="str">
        <f t="shared" si="11"/>
        <v/>
      </c>
      <c r="K91" s="140"/>
      <c r="L91" s="200" t="str">
        <f t="shared" si="12"/>
        <v/>
      </c>
      <c r="M91" s="169"/>
      <c r="N91" s="201" t="str">
        <f t="shared" si="13"/>
        <v/>
      </c>
      <c r="O91" s="168"/>
      <c r="P91" s="200" t="str">
        <f t="shared" si="14"/>
        <v/>
      </c>
      <c r="Q91" s="169"/>
      <c r="R91" s="201" t="str">
        <f t="shared" si="15"/>
        <v/>
      </c>
      <c r="S91" s="129"/>
      <c r="T91" s="202" t="str">
        <f t="shared" si="16"/>
        <v/>
      </c>
      <c r="U91" s="169"/>
      <c r="V91" s="201" t="str">
        <f t="shared" si="17"/>
        <v/>
      </c>
    </row>
    <row r="92" spans="1:22" ht="15.6" hidden="1">
      <c r="A92" s="173"/>
      <c r="B92" s="173" t="s">
        <v>1950</v>
      </c>
      <c r="C92" s="163"/>
      <c r="D92" s="164"/>
      <c r="E92" s="165"/>
      <c r="F92" s="199" t="str">
        <f t="shared" si="9"/>
        <v/>
      </c>
      <c r="G92" s="166"/>
      <c r="H92" s="200" t="str">
        <f t="shared" ca="1" si="10"/>
        <v/>
      </c>
      <c r="I92" s="167"/>
      <c r="J92" s="201" t="str">
        <f t="shared" si="11"/>
        <v/>
      </c>
      <c r="K92" s="140"/>
      <c r="L92" s="200" t="str">
        <f t="shared" si="12"/>
        <v/>
      </c>
      <c r="M92" s="169"/>
      <c r="N92" s="201" t="str">
        <f t="shared" si="13"/>
        <v/>
      </c>
      <c r="O92" s="168"/>
      <c r="P92" s="200" t="str">
        <f t="shared" si="14"/>
        <v/>
      </c>
      <c r="Q92" s="169"/>
      <c r="R92" s="201" t="str">
        <f t="shared" si="15"/>
        <v/>
      </c>
      <c r="S92" s="129"/>
      <c r="T92" s="202" t="str">
        <f t="shared" si="16"/>
        <v/>
      </c>
      <c r="U92" s="169"/>
      <c r="V92" s="201" t="str">
        <f t="shared" si="17"/>
        <v/>
      </c>
    </row>
    <row r="93" spans="1:22" ht="15.6" hidden="1">
      <c r="A93" s="173"/>
      <c r="B93" s="173" t="s">
        <v>1951</v>
      </c>
      <c r="C93" s="163"/>
      <c r="D93" s="164"/>
      <c r="E93" s="165"/>
      <c r="F93" s="199" t="str">
        <f t="shared" si="9"/>
        <v/>
      </c>
      <c r="G93" s="166"/>
      <c r="H93" s="200" t="str">
        <f t="shared" ca="1" si="10"/>
        <v/>
      </c>
      <c r="I93" s="167"/>
      <c r="J93" s="201" t="str">
        <f t="shared" si="11"/>
        <v/>
      </c>
      <c r="K93" s="140"/>
      <c r="L93" s="200" t="str">
        <f t="shared" si="12"/>
        <v/>
      </c>
      <c r="M93" s="169"/>
      <c r="N93" s="201" t="str">
        <f t="shared" si="13"/>
        <v/>
      </c>
      <c r="O93" s="168"/>
      <c r="P93" s="200" t="str">
        <f t="shared" si="14"/>
        <v/>
      </c>
      <c r="Q93" s="169"/>
      <c r="R93" s="201" t="str">
        <f t="shared" si="15"/>
        <v/>
      </c>
      <c r="S93" s="129"/>
      <c r="T93" s="202" t="str">
        <f t="shared" si="16"/>
        <v/>
      </c>
      <c r="U93" s="169"/>
      <c r="V93" s="201" t="str">
        <f t="shared" si="17"/>
        <v/>
      </c>
    </row>
    <row r="94" spans="1:22" ht="15.6" hidden="1">
      <c r="A94" s="173"/>
      <c r="B94" s="173" t="s">
        <v>1952</v>
      </c>
      <c r="C94" s="163"/>
      <c r="D94" s="164"/>
      <c r="E94" s="165"/>
      <c r="F94" s="199" t="str">
        <f t="shared" si="9"/>
        <v/>
      </c>
      <c r="G94" s="166"/>
      <c r="H94" s="200" t="str">
        <f t="shared" ca="1" si="10"/>
        <v/>
      </c>
      <c r="I94" s="167"/>
      <c r="J94" s="201" t="str">
        <f t="shared" si="11"/>
        <v/>
      </c>
      <c r="K94" s="140"/>
      <c r="L94" s="200" t="str">
        <f t="shared" si="12"/>
        <v/>
      </c>
      <c r="M94" s="169"/>
      <c r="N94" s="201" t="str">
        <f t="shared" si="13"/>
        <v/>
      </c>
      <c r="O94" s="168"/>
      <c r="P94" s="200" t="str">
        <f t="shared" si="14"/>
        <v/>
      </c>
      <c r="Q94" s="169"/>
      <c r="R94" s="201" t="str">
        <f t="shared" si="15"/>
        <v/>
      </c>
      <c r="S94" s="129"/>
      <c r="T94" s="202" t="str">
        <f t="shared" si="16"/>
        <v/>
      </c>
      <c r="U94" s="169"/>
      <c r="V94" s="201" t="str">
        <f t="shared" si="17"/>
        <v/>
      </c>
    </row>
    <row r="95" spans="1:22" ht="15.6" hidden="1">
      <c r="A95" s="173"/>
      <c r="B95" s="173" t="s">
        <v>1953</v>
      </c>
      <c r="C95" s="163"/>
      <c r="D95" s="164"/>
      <c r="E95" s="165"/>
      <c r="F95" s="199" t="str">
        <f t="shared" si="9"/>
        <v/>
      </c>
      <c r="G95" s="166"/>
      <c r="H95" s="200" t="str">
        <f t="shared" ca="1" si="10"/>
        <v/>
      </c>
      <c r="I95" s="167"/>
      <c r="J95" s="201" t="str">
        <f t="shared" si="11"/>
        <v/>
      </c>
      <c r="K95" s="140"/>
      <c r="L95" s="200" t="str">
        <f t="shared" si="12"/>
        <v/>
      </c>
      <c r="M95" s="169"/>
      <c r="N95" s="201" t="str">
        <f t="shared" si="13"/>
        <v/>
      </c>
      <c r="O95" s="168"/>
      <c r="P95" s="200" t="str">
        <f t="shared" si="14"/>
        <v/>
      </c>
      <c r="Q95" s="169"/>
      <c r="R95" s="201" t="str">
        <f t="shared" si="15"/>
        <v/>
      </c>
      <c r="S95" s="129"/>
      <c r="T95" s="202" t="str">
        <f t="shared" si="16"/>
        <v/>
      </c>
      <c r="U95" s="169"/>
      <c r="V95" s="201" t="str">
        <f t="shared" si="17"/>
        <v/>
      </c>
    </row>
    <row r="96" spans="1:22" ht="15.6" hidden="1">
      <c r="A96" s="173"/>
      <c r="B96" s="173" t="s">
        <v>1954</v>
      </c>
      <c r="C96" s="163"/>
      <c r="D96" s="164"/>
      <c r="E96" s="165"/>
      <c r="F96" s="199" t="str">
        <f t="shared" si="9"/>
        <v/>
      </c>
      <c r="G96" s="166"/>
      <c r="H96" s="200" t="str">
        <f t="shared" ca="1" si="10"/>
        <v/>
      </c>
      <c r="I96" s="167"/>
      <c r="J96" s="201" t="str">
        <f t="shared" si="11"/>
        <v/>
      </c>
      <c r="K96" s="140"/>
      <c r="L96" s="200" t="str">
        <f t="shared" si="12"/>
        <v/>
      </c>
      <c r="M96" s="169"/>
      <c r="N96" s="201" t="str">
        <f t="shared" si="13"/>
        <v/>
      </c>
      <c r="O96" s="168"/>
      <c r="P96" s="200" t="str">
        <f t="shared" si="14"/>
        <v/>
      </c>
      <c r="Q96" s="169"/>
      <c r="R96" s="201" t="str">
        <f t="shared" si="15"/>
        <v/>
      </c>
      <c r="S96" s="129"/>
      <c r="T96" s="202" t="str">
        <f t="shared" si="16"/>
        <v/>
      </c>
      <c r="U96" s="169"/>
      <c r="V96" s="201" t="str">
        <f t="shared" si="17"/>
        <v/>
      </c>
    </row>
    <row r="97" spans="1:22" ht="15.6" hidden="1">
      <c r="A97" s="173"/>
      <c r="B97" s="173" t="s">
        <v>1955</v>
      </c>
      <c r="C97" s="163"/>
      <c r="D97" s="164"/>
      <c r="E97" s="165"/>
      <c r="F97" s="199" t="str">
        <f t="shared" si="9"/>
        <v/>
      </c>
      <c r="G97" s="166"/>
      <c r="H97" s="200" t="str">
        <f t="shared" ca="1" si="10"/>
        <v/>
      </c>
      <c r="I97" s="167"/>
      <c r="J97" s="201" t="str">
        <f t="shared" si="11"/>
        <v/>
      </c>
      <c r="K97" s="140"/>
      <c r="L97" s="200" t="str">
        <f t="shared" si="12"/>
        <v/>
      </c>
      <c r="M97" s="169"/>
      <c r="N97" s="201" t="str">
        <f t="shared" si="13"/>
        <v/>
      </c>
      <c r="O97" s="168"/>
      <c r="P97" s="200" t="str">
        <f t="shared" si="14"/>
        <v/>
      </c>
      <c r="Q97" s="169"/>
      <c r="R97" s="201" t="str">
        <f t="shared" si="15"/>
        <v/>
      </c>
      <c r="S97" s="129"/>
      <c r="T97" s="202" t="str">
        <f t="shared" si="16"/>
        <v/>
      </c>
      <c r="U97" s="169"/>
      <c r="V97" s="201" t="str">
        <f t="shared" si="17"/>
        <v/>
      </c>
    </row>
    <row r="98" spans="1:22" ht="15.6" hidden="1">
      <c r="A98" s="173"/>
      <c r="B98" s="173" t="s">
        <v>1956</v>
      </c>
      <c r="C98" s="163"/>
      <c r="D98" s="164"/>
      <c r="E98" s="165"/>
      <c r="F98" s="199" t="str">
        <f t="shared" si="9"/>
        <v/>
      </c>
      <c r="G98" s="166"/>
      <c r="H98" s="200" t="str">
        <f t="shared" ca="1" si="10"/>
        <v/>
      </c>
      <c r="I98" s="167"/>
      <c r="J98" s="201" t="str">
        <f t="shared" si="11"/>
        <v/>
      </c>
      <c r="K98" s="140"/>
      <c r="L98" s="200" t="str">
        <f t="shared" si="12"/>
        <v/>
      </c>
      <c r="M98" s="169"/>
      <c r="N98" s="201" t="str">
        <f t="shared" si="13"/>
        <v/>
      </c>
      <c r="O98" s="168"/>
      <c r="P98" s="200" t="str">
        <f t="shared" si="14"/>
        <v/>
      </c>
      <c r="Q98" s="169"/>
      <c r="R98" s="201" t="str">
        <f t="shared" si="15"/>
        <v/>
      </c>
      <c r="S98" s="129"/>
      <c r="T98" s="202" t="str">
        <f t="shared" si="16"/>
        <v/>
      </c>
      <c r="U98" s="169"/>
      <c r="V98" s="201" t="str">
        <f t="shared" si="17"/>
        <v/>
      </c>
    </row>
    <row r="99" spans="1:22" ht="15.6" hidden="1">
      <c r="A99" s="173"/>
      <c r="B99" s="173" t="s">
        <v>1957</v>
      </c>
      <c r="C99" s="163"/>
      <c r="D99" s="164"/>
      <c r="E99" s="165"/>
      <c r="F99" s="199" t="str">
        <f t="shared" si="9"/>
        <v/>
      </c>
      <c r="G99" s="166"/>
      <c r="H99" s="200" t="str">
        <f t="shared" ca="1" si="10"/>
        <v/>
      </c>
      <c r="I99" s="167"/>
      <c r="J99" s="201" t="str">
        <f t="shared" si="11"/>
        <v/>
      </c>
      <c r="K99" s="140"/>
      <c r="L99" s="200" t="str">
        <f t="shared" si="12"/>
        <v/>
      </c>
      <c r="M99" s="169"/>
      <c r="N99" s="201" t="str">
        <f t="shared" si="13"/>
        <v/>
      </c>
      <c r="O99" s="168"/>
      <c r="P99" s="200" t="str">
        <f t="shared" si="14"/>
        <v/>
      </c>
      <c r="Q99" s="169"/>
      <c r="R99" s="201" t="str">
        <f t="shared" si="15"/>
        <v/>
      </c>
      <c r="S99" s="129"/>
      <c r="T99" s="202" t="str">
        <f t="shared" si="16"/>
        <v/>
      </c>
      <c r="U99" s="169"/>
      <c r="V99" s="201" t="str">
        <f t="shared" si="17"/>
        <v/>
      </c>
    </row>
    <row r="100" spans="1:22" ht="15.6" hidden="1">
      <c r="A100" s="173"/>
      <c r="B100" s="173" t="s">
        <v>1958</v>
      </c>
      <c r="C100" s="163"/>
      <c r="D100" s="164"/>
      <c r="E100" s="165"/>
      <c r="F100" s="199" t="str">
        <f t="shared" si="9"/>
        <v/>
      </c>
      <c r="G100" s="166"/>
      <c r="H100" s="200" t="str">
        <f t="shared" ca="1" si="10"/>
        <v/>
      </c>
      <c r="I100" s="167"/>
      <c r="J100" s="201" t="str">
        <f t="shared" si="11"/>
        <v/>
      </c>
      <c r="K100" s="140"/>
      <c r="L100" s="200" t="str">
        <f t="shared" si="12"/>
        <v/>
      </c>
      <c r="M100" s="169"/>
      <c r="N100" s="201" t="str">
        <f t="shared" si="13"/>
        <v/>
      </c>
      <c r="O100" s="168"/>
      <c r="P100" s="200" t="str">
        <f t="shared" si="14"/>
        <v/>
      </c>
      <c r="Q100" s="169"/>
      <c r="R100" s="201" t="str">
        <f t="shared" si="15"/>
        <v/>
      </c>
      <c r="S100" s="129"/>
      <c r="T100" s="202" t="str">
        <f t="shared" si="16"/>
        <v/>
      </c>
      <c r="U100" s="169"/>
      <c r="V100" s="201" t="str">
        <f t="shared" si="17"/>
        <v/>
      </c>
    </row>
    <row r="101" spans="1:22" ht="15.6" hidden="1">
      <c r="A101" s="173"/>
      <c r="B101" s="173" t="s">
        <v>1959</v>
      </c>
      <c r="C101" s="163"/>
      <c r="D101" s="164"/>
      <c r="E101" s="165"/>
      <c r="F101" s="199" t="str">
        <f t="shared" si="9"/>
        <v/>
      </c>
      <c r="G101" s="166"/>
      <c r="H101" s="200" t="str">
        <f t="shared" ca="1" si="10"/>
        <v/>
      </c>
      <c r="I101" s="167"/>
      <c r="J101" s="201" t="str">
        <f t="shared" si="11"/>
        <v/>
      </c>
      <c r="K101" s="140"/>
      <c r="L101" s="200" t="str">
        <f t="shared" si="12"/>
        <v/>
      </c>
      <c r="M101" s="169"/>
      <c r="N101" s="201" t="str">
        <f t="shared" si="13"/>
        <v/>
      </c>
      <c r="O101" s="168"/>
      <c r="P101" s="200" t="str">
        <f t="shared" si="14"/>
        <v/>
      </c>
      <c r="Q101" s="169"/>
      <c r="R101" s="201" t="str">
        <f t="shared" si="15"/>
        <v/>
      </c>
      <c r="S101" s="129"/>
      <c r="T101" s="202" t="str">
        <f t="shared" si="16"/>
        <v/>
      </c>
      <c r="U101" s="169"/>
      <c r="V101" s="201" t="str">
        <f t="shared" si="17"/>
        <v/>
      </c>
    </row>
    <row r="102" spans="1:22" ht="15.6" hidden="1">
      <c r="A102" s="173"/>
      <c r="B102" s="173" t="s">
        <v>1960</v>
      </c>
      <c r="C102" s="163"/>
      <c r="D102" s="164"/>
      <c r="E102" s="165"/>
      <c r="F102" s="199" t="str">
        <f t="shared" si="9"/>
        <v/>
      </c>
      <c r="G102" s="166"/>
      <c r="H102" s="200" t="str">
        <f t="shared" ca="1" si="10"/>
        <v/>
      </c>
      <c r="I102" s="167"/>
      <c r="J102" s="201" t="str">
        <f t="shared" si="11"/>
        <v/>
      </c>
      <c r="K102" s="140"/>
      <c r="L102" s="200" t="str">
        <f t="shared" si="12"/>
        <v/>
      </c>
      <c r="M102" s="169"/>
      <c r="N102" s="201" t="str">
        <f t="shared" si="13"/>
        <v/>
      </c>
      <c r="O102" s="168"/>
      <c r="P102" s="200" t="str">
        <f t="shared" si="14"/>
        <v/>
      </c>
      <c r="Q102" s="169"/>
      <c r="R102" s="201" t="str">
        <f t="shared" si="15"/>
        <v/>
      </c>
      <c r="S102" s="129"/>
      <c r="T102" s="202" t="str">
        <f t="shared" si="16"/>
        <v/>
      </c>
      <c r="U102" s="169"/>
      <c r="V102" s="201" t="str">
        <f t="shared" si="17"/>
        <v/>
      </c>
    </row>
    <row r="103" spans="1:22" ht="15.6" hidden="1">
      <c r="A103" s="173"/>
      <c r="B103" s="173" t="s">
        <v>1961</v>
      </c>
      <c r="C103" s="163"/>
      <c r="D103" s="164"/>
      <c r="E103" s="165"/>
      <c r="F103" s="199" t="str">
        <f t="shared" si="9"/>
        <v/>
      </c>
      <c r="G103" s="166"/>
      <c r="H103" s="200" t="str">
        <f t="shared" ca="1" si="10"/>
        <v/>
      </c>
      <c r="I103" s="167"/>
      <c r="J103" s="201" t="str">
        <f t="shared" si="11"/>
        <v/>
      </c>
      <c r="K103" s="140"/>
      <c r="L103" s="200" t="str">
        <f t="shared" si="12"/>
        <v/>
      </c>
      <c r="M103" s="169"/>
      <c r="N103" s="201" t="str">
        <f t="shared" si="13"/>
        <v/>
      </c>
      <c r="O103" s="168"/>
      <c r="P103" s="200" t="str">
        <f t="shared" si="14"/>
        <v/>
      </c>
      <c r="Q103" s="169"/>
      <c r="R103" s="201" t="str">
        <f t="shared" si="15"/>
        <v/>
      </c>
      <c r="S103" s="129"/>
      <c r="T103" s="202" t="str">
        <f t="shared" si="16"/>
        <v/>
      </c>
      <c r="U103" s="169"/>
      <c r="V103" s="201" t="str">
        <f t="shared" si="17"/>
        <v/>
      </c>
    </row>
    <row r="104" spans="1:22" ht="15.6" hidden="1">
      <c r="A104" s="173"/>
      <c r="B104" s="173" t="s">
        <v>1962</v>
      </c>
      <c r="C104" s="163"/>
      <c r="D104" s="164"/>
      <c r="E104" s="165"/>
      <c r="F104" s="199" t="str">
        <f t="shared" si="9"/>
        <v/>
      </c>
      <c r="G104" s="166"/>
      <c r="H104" s="200" t="str">
        <f t="shared" ca="1" si="10"/>
        <v/>
      </c>
      <c r="I104" s="167"/>
      <c r="J104" s="201" t="str">
        <f t="shared" si="11"/>
        <v/>
      </c>
      <c r="K104" s="140"/>
      <c r="L104" s="200" t="str">
        <f t="shared" si="12"/>
        <v/>
      </c>
      <c r="M104" s="169"/>
      <c r="N104" s="201" t="str">
        <f t="shared" si="13"/>
        <v/>
      </c>
      <c r="O104" s="168"/>
      <c r="P104" s="200" t="str">
        <f t="shared" si="14"/>
        <v/>
      </c>
      <c r="Q104" s="169"/>
      <c r="R104" s="201" t="str">
        <f t="shared" si="15"/>
        <v/>
      </c>
      <c r="S104" s="129"/>
      <c r="T104" s="202" t="str">
        <f t="shared" si="16"/>
        <v/>
      </c>
      <c r="U104" s="169"/>
      <c r="V104" s="201" t="str">
        <f t="shared" si="17"/>
        <v/>
      </c>
    </row>
    <row r="105" spans="1:22" ht="15.6" hidden="1">
      <c r="A105" s="173"/>
      <c r="B105" s="173" t="s">
        <v>1963</v>
      </c>
      <c r="C105" s="163"/>
      <c r="D105" s="164"/>
      <c r="E105" s="165"/>
      <c r="F105" s="199" t="str">
        <f t="shared" si="9"/>
        <v/>
      </c>
      <c r="G105" s="166"/>
      <c r="H105" s="200" t="str">
        <f t="shared" ca="1" si="10"/>
        <v/>
      </c>
      <c r="I105" s="167"/>
      <c r="J105" s="201" t="str">
        <f t="shared" si="11"/>
        <v/>
      </c>
      <c r="K105" s="140"/>
      <c r="L105" s="200" t="str">
        <f t="shared" si="12"/>
        <v/>
      </c>
      <c r="M105" s="169"/>
      <c r="N105" s="201" t="str">
        <f t="shared" si="13"/>
        <v/>
      </c>
      <c r="O105" s="168"/>
      <c r="P105" s="200" t="str">
        <f t="shared" si="14"/>
        <v/>
      </c>
      <c r="Q105" s="169"/>
      <c r="R105" s="201" t="str">
        <f t="shared" si="15"/>
        <v/>
      </c>
      <c r="S105" s="129"/>
      <c r="T105" s="202" t="str">
        <f t="shared" si="16"/>
        <v/>
      </c>
      <c r="U105" s="169"/>
      <c r="V105" s="201" t="str">
        <f t="shared" si="17"/>
        <v/>
      </c>
    </row>
    <row r="106" spans="1:22" ht="15.6" hidden="1">
      <c r="A106" s="173"/>
      <c r="B106" s="173" t="s">
        <v>1964</v>
      </c>
      <c r="C106" s="163"/>
      <c r="D106" s="164"/>
      <c r="E106" s="165"/>
      <c r="F106" s="199" t="str">
        <f t="shared" si="9"/>
        <v/>
      </c>
      <c r="G106" s="166"/>
      <c r="H106" s="200" t="str">
        <f t="shared" ca="1" si="10"/>
        <v/>
      </c>
      <c r="I106" s="167"/>
      <c r="J106" s="201" t="str">
        <f t="shared" si="11"/>
        <v/>
      </c>
      <c r="K106" s="140"/>
      <c r="L106" s="200" t="str">
        <f t="shared" si="12"/>
        <v/>
      </c>
      <c r="M106" s="169"/>
      <c r="N106" s="201" t="str">
        <f t="shared" si="13"/>
        <v/>
      </c>
      <c r="O106" s="168"/>
      <c r="P106" s="200" t="str">
        <f t="shared" si="14"/>
        <v/>
      </c>
      <c r="Q106" s="169"/>
      <c r="R106" s="201" t="str">
        <f t="shared" si="15"/>
        <v/>
      </c>
      <c r="S106" s="129"/>
      <c r="T106" s="202" t="str">
        <f t="shared" si="16"/>
        <v/>
      </c>
      <c r="U106" s="169"/>
      <c r="V106" s="201" t="str">
        <f t="shared" si="17"/>
        <v/>
      </c>
    </row>
    <row r="107" spans="1:22" ht="15.6" hidden="1">
      <c r="A107" s="173"/>
      <c r="B107" s="173" t="s">
        <v>1965</v>
      </c>
      <c r="C107" s="163"/>
      <c r="D107" s="164"/>
      <c r="E107" s="165"/>
      <c r="F107" s="199" t="str">
        <f t="shared" si="9"/>
        <v/>
      </c>
      <c r="G107" s="166"/>
      <c r="H107" s="200" t="str">
        <f t="shared" ca="1" si="10"/>
        <v/>
      </c>
      <c r="I107" s="167"/>
      <c r="J107" s="201" t="str">
        <f t="shared" si="11"/>
        <v/>
      </c>
      <c r="K107" s="140"/>
      <c r="L107" s="200" t="str">
        <f t="shared" si="12"/>
        <v/>
      </c>
      <c r="M107" s="169"/>
      <c r="N107" s="201" t="str">
        <f t="shared" si="13"/>
        <v/>
      </c>
      <c r="O107" s="168"/>
      <c r="P107" s="200" t="str">
        <f t="shared" si="14"/>
        <v/>
      </c>
      <c r="Q107" s="169"/>
      <c r="R107" s="201" t="str">
        <f t="shared" si="15"/>
        <v/>
      </c>
      <c r="S107" s="129"/>
      <c r="T107" s="202" t="str">
        <f t="shared" si="16"/>
        <v/>
      </c>
      <c r="U107" s="169"/>
      <c r="V107" s="201" t="str">
        <f t="shared" si="17"/>
        <v/>
      </c>
    </row>
    <row r="108" spans="1:22" ht="15.6" hidden="1">
      <c r="A108" s="173"/>
      <c r="B108" s="173" t="s">
        <v>1966</v>
      </c>
      <c r="C108" s="163"/>
      <c r="D108" s="164"/>
      <c r="E108" s="165"/>
      <c r="F108" s="199" t="str">
        <f t="shared" si="9"/>
        <v/>
      </c>
      <c r="G108" s="166"/>
      <c r="H108" s="200" t="str">
        <f t="shared" ca="1" si="10"/>
        <v/>
      </c>
      <c r="I108" s="167"/>
      <c r="J108" s="201" t="str">
        <f t="shared" si="11"/>
        <v/>
      </c>
      <c r="K108" s="140"/>
      <c r="L108" s="200" t="str">
        <f t="shared" si="12"/>
        <v/>
      </c>
      <c r="M108" s="169"/>
      <c r="N108" s="201" t="str">
        <f t="shared" si="13"/>
        <v/>
      </c>
      <c r="O108" s="168"/>
      <c r="P108" s="200" t="str">
        <f t="shared" si="14"/>
        <v/>
      </c>
      <c r="Q108" s="169"/>
      <c r="R108" s="201" t="str">
        <f t="shared" si="15"/>
        <v/>
      </c>
      <c r="S108" s="129"/>
      <c r="T108" s="202" t="str">
        <f t="shared" si="16"/>
        <v/>
      </c>
      <c r="U108" s="169"/>
      <c r="V108" s="201" t="str">
        <f t="shared" si="17"/>
        <v/>
      </c>
    </row>
    <row r="109" spans="1:22" ht="15.6">
      <c r="A109" s="173">
        <v>1</v>
      </c>
      <c r="B109" s="173" t="s">
        <v>1967</v>
      </c>
      <c r="C109" s="163"/>
      <c r="D109" s="164"/>
      <c r="E109" s="165">
        <f>N109</f>
        <v>320000</v>
      </c>
      <c r="F109" s="199" t="str">
        <f t="shared" si="9"/>
        <v>*</v>
      </c>
      <c r="G109" s="166"/>
      <c r="H109" s="599">
        <v>399500</v>
      </c>
      <c r="I109" s="167">
        <f>235287+2500</f>
        <v>237787</v>
      </c>
      <c r="J109" s="536">
        <v>338315</v>
      </c>
      <c r="K109" s="140">
        <f>263670+15345</f>
        <v>279015</v>
      </c>
      <c r="L109" s="200">
        <v>310023</v>
      </c>
      <c r="M109" s="169">
        <v>391000</v>
      </c>
      <c r="N109" s="201">
        <f>295000+25000</f>
        <v>320000</v>
      </c>
      <c r="O109" s="168">
        <v>417180</v>
      </c>
      <c r="P109" s="200">
        <v>263800</v>
      </c>
      <c r="Q109" s="169">
        <v>222162</v>
      </c>
      <c r="R109" s="201">
        <v>400750</v>
      </c>
      <c r="S109" s="129"/>
      <c r="T109" s="202">
        <v>268498</v>
      </c>
      <c r="U109" s="169">
        <v>348042</v>
      </c>
      <c r="V109" s="201" t="str">
        <f t="shared" si="17"/>
        <v/>
      </c>
    </row>
    <row r="110" spans="1:22" ht="15.6" hidden="1">
      <c r="A110" s="173"/>
      <c r="B110" s="173" t="s">
        <v>1968</v>
      </c>
      <c r="C110" s="163"/>
      <c r="D110" s="164"/>
      <c r="E110" s="165"/>
      <c r="F110" s="199" t="str">
        <f t="shared" si="9"/>
        <v/>
      </c>
      <c r="G110" s="166"/>
      <c r="H110" s="200" t="str">
        <f t="shared" ca="1" si="10"/>
        <v/>
      </c>
      <c r="I110" s="167"/>
      <c r="J110" s="201" t="str">
        <f t="shared" si="11"/>
        <v/>
      </c>
      <c r="K110" s="140"/>
      <c r="L110" s="200" t="str">
        <f t="shared" si="12"/>
        <v/>
      </c>
      <c r="M110" s="169"/>
      <c r="N110" s="201" t="str">
        <f t="shared" si="13"/>
        <v/>
      </c>
      <c r="O110" s="168"/>
      <c r="P110" s="200" t="str">
        <f t="shared" si="14"/>
        <v/>
      </c>
      <c r="Q110" s="169"/>
      <c r="R110" s="201" t="str">
        <f t="shared" si="15"/>
        <v/>
      </c>
      <c r="S110" s="129"/>
      <c r="T110" s="202" t="str">
        <f t="shared" si="16"/>
        <v/>
      </c>
      <c r="U110" s="169"/>
      <c r="V110" s="201" t="str">
        <f t="shared" si="17"/>
        <v/>
      </c>
    </row>
    <row r="111" spans="1:22" ht="15.6" hidden="1">
      <c r="A111" s="173"/>
      <c r="B111" s="173" t="s">
        <v>1969</v>
      </c>
      <c r="C111" s="163"/>
      <c r="D111" s="164"/>
      <c r="E111" s="165"/>
      <c r="F111" s="199" t="str">
        <f t="shared" si="9"/>
        <v/>
      </c>
      <c r="G111" s="166"/>
      <c r="H111" s="200" t="str">
        <f t="shared" ca="1" si="10"/>
        <v/>
      </c>
      <c r="I111" s="167"/>
      <c r="J111" s="201" t="str">
        <f t="shared" si="11"/>
        <v/>
      </c>
      <c r="K111" s="140"/>
      <c r="L111" s="200" t="str">
        <f t="shared" si="12"/>
        <v/>
      </c>
      <c r="M111" s="169"/>
      <c r="N111" s="201" t="str">
        <f t="shared" si="13"/>
        <v/>
      </c>
      <c r="O111" s="168"/>
      <c r="P111" s="200" t="str">
        <f t="shared" si="14"/>
        <v/>
      </c>
      <c r="Q111" s="169"/>
      <c r="R111" s="201" t="str">
        <f t="shared" si="15"/>
        <v/>
      </c>
      <c r="S111" s="129"/>
      <c r="T111" s="202" t="str">
        <f t="shared" si="16"/>
        <v/>
      </c>
      <c r="U111" s="169"/>
      <c r="V111" s="201" t="str">
        <f t="shared" si="17"/>
        <v/>
      </c>
    </row>
    <row r="112" spans="1:22" ht="15.6" hidden="1">
      <c r="A112" s="173"/>
      <c r="B112" s="173" t="s">
        <v>1970</v>
      </c>
      <c r="C112" s="163"/>
      <c r="D112" s="164"/>
      <c r="E112" s="165"/>
      <c r="F112" s="199" t="str">
        <f t="shared" si="9"/>
        <v/>
      </c>
      <c r="G112" s="166"/>
      <c r="H112" s="200" t="str">
        <f t="shared" ca="1" si="10"/>
        <v/>
      </c>
      <c r="I112" s="167"/>
      <c r="J112" s="201" t="str">
        <f t="shared" si="11"/>
        <v/>
      </c>
      <c r="K112" s="140"/>
      <c r="L112" s="200" t="str">
        <f t="shared" si="12"/>
        <v/>
      </c>
      <c r="M112" s="169"/>
      <c r="N112" s="201" t="str">
        <f t="shared" si="13"/>
        <v/>
      </c>
      <c r="O112" s="168"/>
      <c r="P112" s="200" t="str">
        <f t="shared" si="14"/>
        <v/>
      </c>
      <c r="Q112" s="169"/>
      <c r="R112" s="201" t="str">
        <f t="shared" si="15"/>
        <v/>
      </c>
      <c r="S112" s="129"/>
      <c r="T112" s="202" t="str">
        <f t="shared" si="16"/>
        <v/>
      </c>
      <c r="U112" s="169"/>
      <c r="V112" s="201" t="str">
        <f t="shared" si="17"/>
        <v/>
      </c>
    </row>
    <row r="113" spans="1:22" ht="15.6" hidden="1">
      <c r="A113" s="173"/>
      <c r="B113" s="173" t="s">
        <v>1971</v>
      </c>
      <c r="C113" s="163"/>
      <c r="D113" s="164"/>
      <c r="E113" s="165"/>
      <c r="F113" s="199" t="str">
        <f t="shared" si="9"/>
        <v/>
      </c>
      <c r="G113" s="166"/>
      <c r="H113" s="200" t="str">
        <f t="shared" ca="1" si="10"/>
        <v/>
      </c>
      <c r="I113" s="167"/>
      <c r="J113" s="201" t="str">
        <f t="shared" si="11"/>
        <v/>
      </c>
      <c r="K113" s="140"/>
      <c r="L113" s="200" t="str">
        <f t="shared" si="12"/>
        <v/>
      </c>
      <c r="M113" s="169"/>
      <c r="N113" s="201" t="str">
        <f t="shared" si="13"/>
        <v/>
      </c>
      <c r="O113" s="168"/>
      <c r="P113" s="200" t="str">
        <f t="shared" si="14"/>
        <v/>
      </c>
      <c r="Q113" s="169"/>
      <c r="R113" s="201" t="str">
        <f t="shared" si="15"/>
        <v/>
      </c>
      <c r="S113" s="129"/>
      <c r="T113" s="202" t="str">
        <f t="shared" si="16"/>
        <v/>
      </c>
      <c r="U113" s="169"/>
      <c r="V113" s="201" t="str">
        <f t="shared" si="17"/>
        <v/>
      </c>
    </row>
    <row r="114" spans="1:22" ht="15.6" hidden="1">
      <c r="A114" s="173"/>
      <c r="B114" s="173" t="s">
        <v>1972</v>
      </c>
      <c r="C114" s="163"/>
      <c r="D114" s="164"/>
      <c r="E114" s="165"/>
      <c r="F114" s="199" t="str">
        <f t="shared" si="9"/>
        <v/>
      </c>
      <c r="G114" s="166"/>
      <c r="H114" s="200" t="str">
        <f t="shared" ca="1" si="10"/>
        <v/>
      </c>
      <c r="I114" s="167"/>
      <c r="J114" s="201" t="str">
        <f t="shared" si="11"/>
        <v/>
      </c>
      <c r="K114" s="140"/>
      <c r="L114" s="200" t="str">
        <f t="shared" si="12"/>
        <v/>
      </c>
      <c r="M114" s="169"/>
      <c r="N114" s="201" t="str">
        <f t="shared" si="13"/>
        <v/>
      </c>
      <c r="O114" s="168"/>
      <c r="P114" s="200" t="str">
        <f t="shared" si="14"/>
        <v/>
      </c>
      <c r="Q114" s="169"/>
      <c r="R114" s="201" t="str">
        <f t="shared" si="15"/>
        <v/>
      </c>
      <c r="S114" s="129"/>
      <c r="T114" s="202" t="str">
        <f t="shared" si="16"/>
        <v/>
      </c>
      <c r="U114" s="169"/>
      <c r="V114" s="201" t="str">
        <f t="shared" si="17"/>
        <v/>
      </c>
    </row>
    <row r="115" spans="1:22" ht="15.6" hidden="1">
      <c r="A115" s="173"/>
      <c r="B115" s="173" t="s">
        <v>1973</v>
      </c>
      <c r="C115" s="163"/>
      <c r="D115" s="164"/>
      <c r="E115" s="165"/>
      <c r="F115" s="199" t="str">
        <f t="shared" si="9"/>
        <v/>
      </c>
      <c r="G115" s="166"/>
      <c r="H115" s="200" t="str">
        <f t="shared" ca="1" si="10"/>
        <v/>
      </c>
      <c r="I115" s="167"/>
      <c r="J115" s="201" t="str">
        <f t="shared" si="11"/>
        <v/>
      </c>
      <c r="K115" s="140"/>
      <c r="L115" s="200" t="str">
        <f t="shared" si="12"/>
        <v/>
      </c>
      <c r="M115" s="169"/>
      <c r="N115" s="201" t="str">
        <f t="shared" si="13"/>
        <v/>
      </c>
      <c r="O115" s="168"/>
      <c r="P115" s="200" t="str">
        <f t="shared" si="14"/>
        <v/>
      </c>
      <c r="Q115" s="169"/>
      <c r="R115" s="201" t="str">
        <f t="shared" si="15"/>
        <v/>
      </c>
      <c r="S115" s="129"/>
      <c r="T115" s="202" t="str">
        <f t="shared" si="16"/>
        <v/>
      </c>
      <c r="U115" s="169"/>
      <c r="V115" s="201" t="str">
        <f t="shared" si="17"/>
        <v/>
      </c>
    </row>
    <row r="116" spans="1:22" ht="15.6" hidden="1">
      <c r="A116" s="173"/>
      <c r="B116" s="173" t="s">
        <v>1974</v>
      </c>
      <c r="C116" s="163"/>
      <c r="D116" s="164"/>
      <c r="E116" s="165"/>
      <c r="F116" s="199" t="str">
        <f t="shared" si="9"/>
        <v/>
      </c>
      <c r="G116" s="166"/>
      <c r="H116" s="200" t="str">
        <f t="shared" ca="1" si="10"/>
        <v/>
      </c>
      <c r="I116" s="167"/>
      <c r="J116" s="201" t="str">
        <f t="shared" si="11"/>
        <v/>
      </c>
      <c r="K116" s="140"/>
      <c r="L116" s="200" t="str">
        <f t="shared" si="12"/>
        <v/>
      </c>
      <c r="M116" s="169"/>
      <c r="N116" s="201" t="str">
        <f t="shared" si="13"/>
        <v/>
      </c>
      <c r="O116" s="168"/>
      <c r="P116" s="200" t="str">
        <f t="shared" si="14"/>
        <v/>
      </c>
      <c r="Q116" s="169"/>
      <c r="R116" s="201" t="str">
        <f t="shared" si="15"/>
        <v/>
      </c>
      <c r="S116" s="129"/>
      <c r="T116" s="202" t="str">
        <f t="shared" si="16"/>
        <v/>
      </c>
      <c r="U116" s="169"/>
      <c r="V116" s="201" t="str">
        <f t="shared" si="17"/>
        <v/>
      </c>
    </row>
    <row r="117" spans="1:22" ht="15.6" hidden="1">
      <c r="A117" s="173"/>
      <c r="B117" s="173" t="s">
        <v>1975</v>
      </c>
      <c r="C117" s="163"/>
      <c r="D117" s="164"/>
      <c r="E117" s="165"/>
      <c r="F117" s="199" t="str">
        <f t="shared" si="9"/>
        <v/>
      </c>
      <c r="G117" s="166"/>
      <c r="H117" s="200" t="str">
        <f t="shared" ca="1" si="10"/>
        <v/>
      </c>
      <c r="I117" s="167"/>
      <c r="J117" s="201" t="str">
        <f t="shared" si="11"/>
        <v/>
      </c>
      <c r="K117" s="140"/>
      <c r="L117" s="200" t="str">
        <f t="shared" si="12"/>
        <v/>
      </c>
      <c r="M117" s="169"/>
      <c r="N117" s="201" t="str">
        <f t="shared" si="13"/>
        <v/>
      </c>
      <c r="O117" s="168"/>
      <c r="P117" s="200" t="str">
        <f t="shared" si="14"/>
        <v/>
      </c>
      <c r="Q117" s="169"/>
      <c r="R117" s="201" t="str">
        <f t="shared" si="15"/>
        <v/>
      </c>
      <c r="S117" s="129"/>
      <c r="T117" s="202" t="str">
        <f t="shared" si="16"/>
        <v/>
      </c>
      <c r="U117" s="169"/>
      <c r="V117" s="201" t="str">
        <f t="shared" si="17"/>
        <v/>
      </c>
    </row>
    <row r="118" spans="1:22" ht="15.6" hidden="1">
      <c r="A118" s="173"/>
      <c r="B118" s="173" t="s">
        <v>1976</v>
      </c>
      <c r="C118" s="163"/>
      <c r="D118" s="164"/>
      <c r="E118" s="165"/>
      <c r="F118" s="199" t="str">
        <f t="shared" si="9"/>
        <v/>
      </c>
      <c r="G118" s="166"/>
      <c r="H118" s="200" t="str">
        <f t="shared" ca="1" si="10"/>
        <v/>
      </c>
      <c r="I118" s="167"/>
      <c r="J118" s="201" t="str">
        <f t="shared" si="11"/>
        <v/>
      </c>
      <c r="K118" s="140"/>
      <c r="L118" s="200" t="str">
        <f t="shared" si="12"/>
        <v/>
      </c>
      <c r="M118" s="169"/>
      <c r="N118" s="201" t="str">
        <f t="shared" si="13"/>
        <v/>
      </c>
      <c r="O118" s="168"/>
      <c r="P118" s="200" t="str">
        <f t="shared" si="14"/>
        <v/>
      </c>
      <c r="Q118" s="169"/>
      <c r="R118" s="201" t="str">
        <f t="shared" si="15"/>
        <v/>
      </c>
      <c r="S118" s="129"/>
      <c r="T118" s="202" t="str">
        <f t="shared" si="16"/>
        <v/>
      </c>
      <c r="U118" s="169"/>
      <c r="V118" s="201" t="str">
        <f t="shared" si="17"/>
        <v/>
      </c>
    </row>
    <row r="119" spans="1:22" ht="15.6" hidden="1">
      <c r="A119" s="173"/>
      <c r="B119" s="173" t="s">
        <v>1977</v>
      </c>
      <c r="C119" s="163"/>
      <c r="D119" s="164"/>
      <c r="E119" s="165"/>
      <c r="F119" s="199" t="str">
        <f t="shared" si="9"/>
        <v/>
      </c>
      <c r="G119" s="166"/>
      <c r="H119" s="200" t="str">
        <f t="shared" ca="1" si="10"/>
        <v/>
      </c>
      <c r="I119" s="167"/>
      <c r="J119" s="201" t="str">
        <f t="shared" si="11"/>
        <v/>
      </c>
      <c r="K119" s="140"/>
      <c r="L119" s="200" t="str">
        <f t="shared" si="12"/>
        <v/>
      </c>
      <c r="M119" s="169"/>
      <c r="N119" s="201" t="str">
        <f t="shared" si="13"/>
        <v/>
      </c>
      <c r="O119" s="168"/>
      <c r="P119" s="200" t="str">
        <f t="shared" si="14"/>
        <v/>
      </c>
      <c r="Q119" s="169"/>
      <c r="R119" s="201" t="str">
        <f t="shared" si="15"/>
        <v/>
      </c>
      <c r="S119" s="129"/>
      <c r="T119" s="202" t="str">
        <f t="shared" si="16"/>
        <v/>
      </c>
      <c r="U119" s="169"/>
      <c r="V119" s="201" t="str">
        <f t="shared" si="17"/>
        <v/>
      </c>
    </row>
    <row r="120" spans="1:22" ht="15.6" hidden="1">
      <c r="A120" s="173"/>
      <c r="B120" s="173" t="s">
        <v>1978</v>
      </c>
      <c r="C120" s="163"/>
      <c r="D120" s="164"/>
      <c r="E120" s="165"/>
      <c r="F120" s="199" t="str">
        <f t="shared" si="9"/>
        <v/>
      </c>
      <c r="G120" s="166"/>
      <c r="H120" s="200" t="str">
        <f t="shared" ca="1" si="10"/>
        <v/>
      </c>
      <c r="I120" s="167"/>
      <c r="J120" s="201" t="str">
        <f t="shared" si="11"/>
        <v/>
      </c>
      <c r="K120" s="140"/>
      <c r="L120" s="200" t="str">
        <f t="shared" si="12"/>
        <v/>
      </c>
      <c r="M120" s="169"/>
      <c r="N120" s="201" t="str">
        <f t="shared" si="13"/>
        <v/>
      </c>
      <c r="O120" s="168"/>
      <c r="P120" s="200" t="str">
        <f t="shared" si="14"/>
        <v/>
      </c>
      <c r="Q120" s="169"/>
      <c r="R120" s="201" t="str">
        <f t="shared" si="15"/>
        <v/>
      </c>
      <c r="S120" s="129"/>
      <c r="T120" s="202" t="str">
        <f t="shared" si="16"/>
        <v/>
      </c>
      <c r="U120" s="169"/>
      <c r="V120" s="201" t="str">
        <f t="shared" si="17"/>
        <v/>
      </c>
    </row>
    <row r="121" spans="1:22" ht="15.6" hidden="1">
      <c r="A121" s="173"/>
      <c r="B121" s="173" t="s">
        <v>1979</v>
      </c>
      <c r="C121" s="163"/>
      <c r="D121" s="164"/>
      <c r="E121" s="165"/>
      <c r="F121" s="199" t="str">
        <f t="shared" ref="F121:F177" si="18">IF($F$9="*",IF(E121&gt;0,"*",""),"")</f>
        <v/>
      </c>
      <c r="G121" s="166"/>
      <c r="H121" s="200" t="str">
        <f t="shared" ref="H121:H177" ca="1" si="19">IF($H$9="*",IF(G121&gt;0,"*",""),"")</f>
        <v/>
      </c>
      <c r="I121" s="167"/>
      <c r="J121" s="201" t="str">
        <f t="shared" ref="J121:J177" si="20">IF($J$9="*",IF(I121&gt;0,"*",""),"")</f>
        <v/>
      </c>
      <c r="K121" s="140"/>
      <c r="L121" s="200" t="str">
        <f t="shared" ref="L121:L177" si="21">IF($L$9="*",IF(K121&gt;0,"*",""),"")</f>
        <v/>
      </c>
      <c r="M121" s="169"/>
      <c r="N121" s="201" t="str">
        <f t="shared" ref="N121:N177" si="22">IF($N$9="*",IF(M121&gt;0,"*",""),"")</f>
        <v/>
      </c>
      <c r="O121" s="168"/>
      <c r="P121" s="200" t="str">
        <f t="shared" ref="P121:P177" si="23">IF($P$9="*",IF(O121&gt;0,"*",""),"")</f>
        <v/>
      </c>
      <c r="Q121" s="169"/>
      <c r="R121" s="201" t="str">
        <f t="shared" ref="R121:R177" si="24">IF($R$9="*",IF(Q121&gt;0,"*",""),"")</f>
        <v/>
      </c>
      <c r="S121" s="129"/>
      <c r="T121" s="202" t="str">
        <f t="shared" ref="T121:T177" si="25">IF($T$9="*",IF(S121&gt;0,"*",""),"")</f>
        <v/>
      </c>
      <c r="U121" s="169"/>
      <c r="V121" s="201" t="str">
        <f t="shared" ref="V121:V177" si="26">IF($V$9="*",IF(U121&gt;0,"*",""),"")</f>
        <v/>
      </c>
    </row>
    <row r="122" spans="1:22" ht="15.6" hidden="1">
      <c r="A122" s="173"/>
      <c r="B122" s="173" t="s">
        <v>1980</v>
      </c>
      <c r="C122" s="163"/>
      <c r="D122" s="164"/>
      <c r="E122" s="165"/>
      <c r="F122" s="199" t="str">
        <f t="shared" si="18"/>
        <v/>
      </c>
      <c r="G122" s="166"/>
      <c r="H122" s="200" t="str">
        <f t="shared" ca="1" si="19"/>
        <v/>
      </c>
      <c r="I122" s="167"/>
      <c r="J122" s="201" t="str">
        <f t="shared" si="20"/>
        <v/>
      </c>
      <c r="K122" s="140"/>
      <c r="L122" s="200" t="str">
        <f t="shared" si="21"/>
        <v/>
      </c>
      <c r="M122" s="169"/>
      <c r="N122" s="201" t="str">
        <f t="shared" si="22"/>
        <v/>
      </c>
      <c r="O122" s="168"/>
      <c r="P122" s="200" t="str">
        <f t="shared" si="23"/>
        <v/>
      </c>
      <c r="Q122" s="169"/>
      <c r="R122" s="201" t="str">
        <f t="shared" si="24"/>
        <v/>
      </c>
      <c r="S122" s="129"/>
      <c r="T122" s="202" t="str">
        <f t="shared" si="25"/>
        <v/>
      </c>
      <c r="U122" s="169"/>
      <c r="V122" s="201" t="str">
        <f t="shared" si="26"/>
        <v/>
      </c>
    </row>
    <row r="123" spans="1:22" ht="15.6" hidden="1">
      <c r="A123" s="173"/>
      <c r="B123" s="173" t="s">
        <v>1981</v>
      </c>
      <c r="C123" s="163"/>
      <c r="D123" s="164"/>
      <c r="E123" s="165"/>
      <c r="F123" s="199" t="str">
        <f t="shared" si="18"/>
        <v/>
      </c>
      <c r="G123" s="166"/>
      <c r="H123" s="200" t="str">
        <f t="shared" ca="1" si="19"/>
        <v/>
      </c>
      <c r="I123" s="167"/>
      <c r="J123" s="201" t="str">
        <f t="shared" si="20"/>
        <v/>
      </c>
      <c r="K123" s="140"/>
      <c r="L123" s="200" t="str">
        <f t="shared" si="21"/>
        <v/>
      </c>
      <c r="M123" s="169"/>
      <c r="N123" s="201" t="str">
        <f t="shared" si="22"/>
        <v/>
      </c>
      <c r="O123" s="168"/>
      <c r="P123" s="200" t="str">
        <f t="shared" si="23"/>
        <v/>
      </c>
      <c r="Q123" s="169"/>
      <c r="R123" s="201" t="str">
        <f t="shared" si="24"/>
        <v/>
      </c>
      <c r="S123" s="129"/>
      <c r="T123" s="202" t="str">
        <f t="shared" si="25"/>
        <v/>
      </c>
      <c r="U123" s="169"/>
      <c r="V123" s="201" t="str">
        <f t="shared" si="26"/>
        <v/>
      </c>
    </row>
    <row r="124" spans="1:22" ht="15.6" hidden="1">
      <c r="A124" s="173"/>
      <c r="B124" s="173" t="s">
        <v>1982</v>
      </c>
      <c r="C124" s="163"/>
      <c r="D124" s="164"/>
      <c r="E124" s="165"/>
      <c r="F124" s="199" t="str">
        <f t="shared" si="18"/>
        <v/>
      </c>
      <c r="G124" s="166"/>
      <c r="H124" s="200" t="str">
        <f t="shared" ca="1" si="19"/>
        <v/>
      </c>
      <c r="I124" s="167"/>
      <c r="J124" s="201" t="str">
        <f t="shared" si="20"/>
        <v/>
      </c>
      <c r="K124" s="140"/>
      <c r="L124" s="200" t="str">
        <f t="shared" si="21"/>
        <v/>
      </c>
      <c r="M124" s="169"/>
      <c r="N124" s="201" t="str">
        <f t="shared" si="22"/>
        <v/>
      </c>
      <c r="O124" s="168"/>
      <c r="P124" s="200" t="str">
        <f t="shared" si="23"/>
        <v/>
      </c>
      <c r="Q124" s="169"/>
      <c r="R124" s="201" t="str">
        <f t="shared" si="24"/>
        <v/>
      </c>
      <c r="S124" s="129"/>
      <c r="T124" s="202" t="str">
        <f t="shared" si="25"/>
        <v/>
      </c>
      <c r="U124" s="169"/>
      <c r="V124" s="201" t="str">
        <f t="shared" si="26"/>
        <v/>
      </c>
    </row>
    <row r="125" spans="1:22" ht="15.6" hidden="1">
      <c r="A125" s="173"/>
      <c r="B125" s="173" t="s">
        <v>1983</v>
      </c>
      <c r="C125" s="163"/>
      <c r="D125" s="164"/>
      <c r="E125" s="165"/>
      <c r="F125" s="199" t="str">
        <f t="shared" si="18"/>
        <v/>
      </c>
      <c r="G125" s="166"/>
      <c r="H125" s="200" t="str">
        <f t="shared" ca="1" si="19"/>
        <v/>
      </c>
      <c r="I125" s="167"/>
      <c r="J125" s="201" t="str">
        <f t="shared" si="20"/>
        <v/>
      </c>
      <c r="K125" s="140"/>
      <c r="L125" s="200" t="str">
        <f t="shared" si="21"/>
        <v/>
      </c>
      <c r="M125" s="169"/>
      <c r="N125" s="201" t="str">
        <f t="shared" si="22"/>
        <v/>
      </c>
      <c r="O125" s="168"/>
      <c r="P125" s="200" t="str">
        <f t="shared" si="23"/>
        <v/>
      </c>
      <c r="Q125" s="169"/>
      <c r="R125" s="201" t="str">
        <f t="shared" si="24"/>
        <v/>
      </c>
      <c r="S125" s="129"/>
      <c r="T125" s="202" t="str">
        <f t="shared" si="25"/>
        <v/>
      </c>
      <c r="U125" s="169"/>
      <c r="V125" s="201" t="str">
        <f t="shared" si="26"/>
        <v/>
      </c>
    </row>
    <row r="126" spans="1:22" ht="15.6" hidden="1">
      <c r="A126" s="173"/>
      <c r="B126" s="173" t="s">
        <v>1984</v>
      </c>
      <c r="C126" s="163"/>
      <c r="D126" s="164"/>
      <c r="E126" s="165"/>
      <c r="F126" s="199" t="str">
        <f t="shared" si="18"/>
        <v/>
      </c>
      <c r="G126" s="166"/>
      <c r="H126" s="200" t="str">
        <f t="shared" ca="1" si="19"/>
        <v/>
      </c>
      <c r="I126" s="167"/>
      <c r="J126" s="201" t="str">
        <f t="shared" si="20"/>
        <v/>
      </c>
      <c r="K126" s="140"/>
      <c r="L126" s="200" t="str">
        <f t="shared" si="21"/>
        <v/>
      </c>
      <c r="M126" s="169"/>
      <c r="N126" s="201" t="str">
        <f t="shared" si="22"/>
        <v/>
      </c>
      <c r="O126" s="168"/>
      <c r="P126" s="200" t="str">
        <f t="shared" si="23"/>
        <v/>
      </c>
      <c r="Q126" s="169"/>
      <c r="R126" s="201" t="str">
        <f t="shared" si="24"/>
        <v/>
      </c>
      <c r="S126" s="129"/>
      <c r="T126" s="202" t="str">
        <f t="shared" si="25"/>
        <v/>
      </c>
      <c r="U126" s="169"/>
      <c r="V126" s="201" t="str">
        <f t="shared" si="26"/>
        <v/>
      </c>
    </row>
    <row r="127" spans="1:22" ht="15.6" hidden="1">
      <c r="A127" s="173"/>
      <c r="B127" s="173" t="s">
        <v>1985</v>
      </c>
      <c r="C127" s="163"/>
      <c r="D127" s="164"/>
      <c r="E127" s="165"/>
      <c r="F127" s="199" t="str">
        <f t="shared" si="18"/>
        <v/>
      </c>
      <c r="G127" s="166"/>
      <c r="H127" s="200" t="str">
        <f t="shared" ca="1" si="19"/>
        <v/>
      </c>
      <c r="I127" s="167"/>
      <c r="J127" s="201" t="str">
        <f t="shared" si="20"/>
        <v/>
      </c>
      <c r="K127" s="140"/>
      <c r="L127" s="200" t="str">
        <f t="shared" si="21"/>
        <v/>
      </c>
      <c r="M127" s="169"/>
      <c r="N127" s="201" t="str">
        <f t="shared" si="22"/>
        <v/>
      </c>
      <c r="O127" s="168"/>
      <c r="P127" s="200" t="str">
        <f t="shared" si="23"/>
        <v/>
      </c>
      <c r="Q127" s="169"/>
      <c r="R127" s="201" t="str">
        <f t="shared" si="24"/>
        <v/>
      </c>
      <c r="S127" s="129"/>
      <c r="T127" s="202" t="str">
        <f t="shared" si="25"/>
        <v/>
      </c>
      <c r="U127" s="169"/>
      <c r="V127" s="201" t="str">
        <f t="shared" si="26"/>
        <v/>
      </c>
    </row>
    <row r="128" spans="1:22" ht="15.6" hidden="1">
      <c r="A128" s="173"/>
      <c r="B128" s="173" t="s">
        <v>1986</v>
      </c>
      <c r="C128" s="163"/>
      <c r="D128" s="164"/>
      <c r="E128" s="165"/>
      <c r="F128" s="199" t="str">
        <f t="shared" si="18"/>
        <v/>
      </c>
      <c r="G128" s="166"/>
      <c r="H128" s="200" t="str">
        <f t="shared" ca="1" si="19"/>
        <v/>
      </c>
      <c r="I128" s="167"/>
      <c r="J128" s="201" t="str">
        <f t="shared" si="20"/>
        <v/>
      </c>
      <c r="K128" s="140"/>
      <c r="L128" s="200" t="str">
        <f t="shared" si="21"/>
        <v/>
      </c>
      <c r="M128" s="169"/>
      <c r="N128" s="201" t="str">
        <f t="shared" si="22"/>
        <v/>
      </c>
      <c r="O128" s="168"/>
      <c r="P128" s="200" t="str">
        <f t="shared" si="23"/>
        <v/>
      </c>
      <c r="Q128" s="169"/>
      <c r="R128" s="201" t="str">
        <f t="shared" si="24"/>
        <v/>
      </c>
      <c r="S128" s="129"/>
      <c r="T128" s="202" t="str">
        <f t="shared" si="25"/>
        <v/>
      </c>
      <c r="U128" s="169"/>
      <c r="V128" s="201" t="str">
        <f t="shared" si="26"/>
        <v/>
      </c>
    </row>
    <row r="129" spans="1:22" ht="15.6" hidden="1">
      <c r="A129" s="173" t="s">
        <v>53</v>
      </c>
      <c r="B129" s="173" t="s">
        <v>1987</v>
      </c>
      <c r="C129" s="163"/>
      <c r="D129" s="164"/>
      <c r="E129" s="165"/>
      <c r="F129" s="199" t="str">
        <f t="shared" si="18"/>
        <v/>
      </c>
      <c r="G129" s="166"/>
      <c r="H129" s="599"/>
      <c r="I129" s="167"/>
      <c r="J129" s="201" t="str">
        <f t="shared" si="20"/>
        <v/>
      </c>
      <c r="K129" s="140"/>
      <c r="L129" s="200" t="str">
        <f t="shared" si="21"/>
        <v/>
      </c>
      <c r="M129" s="169"/>
      <c r="N129" s="201" t="str">
        <f t="shared" si="22"/>
        <v/>
      </c>
      <c r="O129" s="168"/>
      <c r="P129" s="200" t="str">
        <f t="shared" si="23"/>
        <v/>
      </c>
      <c r="Q129" s="169"/>
      <c r="R129" s="201" t="str">
        <f t="shared" si="24"/>
        <v/>
      </c>
      <c r="S129" s="129"/>
      <c r="T129" s="202" t="str">
        <f t="shared" si="25"/>
        <v/>
      </c>
      <c r="U129" s="169"/>
      <c r="V129" s="201" t="str">
        <f t="shared" si="26"/>
        <v/>
      </c>
    </row>
    <row r="130" spans="1:22" ht="15.6" hidden="1">
      <c r="A130" s="173"/>
      <c r="B130" s="173" t="s">
        <v>1988</v>
      </c>
      <c r="C130" s="163"/>
      <c r="D130" s="164"/>
      <c r="E130" s="165"/>
      <c r="F130" s="199" t="str">
        <f t="shared" si="18"/>
        <v/>
      </c>
      <c r="G130" s="166"/>
      <c r="H130" s="200" t="str">
        <f t="shared" ca="1" si="19"/>
        <v/>
      </c>
      <c r="I130" s="167"/>
      <c r="J130" s="201" t="str">
        <f t="shared" si="20"/>
        <v/>
      </c>
      <c r="K130" s="140"/>
      <c r="L130" s="200" t="str">
        <f t="shared" si="21"/>
        <v/>
      </c>
      <c r="M130" s="169"/>
      <c r="N130" s="201" t="str">
        <f t="shared" si="22"/>
        <v/>
      </c>
      <c r="O130" s="168"/>
      <c r="P130" s="200" t="str">
        <f t="shared" si="23"/>
        <v/>
      </c>
      <c r="Q130" s="169"/>
      <c r="R130" s="201" t="str">
        <f t="shared" si="24"/>
        <v/>
      </c>
      <c r="S130" s="129"/>
      <c r="T130" s="202" t="str">
        <f t="shared" si="25"/>
        <v/>
      </c>
      <c r="U130" s="169"/>
      <c r="V130" s="201" t="str">
        <f t="shared" si="26"/>
        <v/>
      </c>
    </row>
    <row r="131" spans="1:22" ht="15.6">
      <c r="A131" s="173">
        <v>1</v>
      </c>
      <c r="B131" s="173" t="s">
        <v>1989</v>
      </c>
      <c r="C131" s="163"/>
      <c r="D131" s="164"/>
      <c r="E131" s="165">
        <f>K131</f>
        <v>7500</v>
      </c>
      <c r="F131" s="199" t="str">
        <f t="shared" si="18"/>
        <v>*</v>
      </c>
      <c r="G131" s="166"/>
      <c r="H131" s="599"/>
      <c r="I131" s="167"/>
      <c r="J131" s="201" t="s">
        <v>1990</v>
      </c>
      <c r="K131" s="140">
        <v>7500</v>
      </c>
      <c r="L131" s="200" t="str">
        <f t="shared" si="21"/>
        <v/>
      </c>
      <c r="M131" s="169"/>
      <c r="N131" s="201" t="str">
        <f t="shared" si="22"/>
        <v/>
      </c>
      <c r="O131" s="168"/>
      <c r="P131" s="200" t="str">
        <f t="shared" si="23"/>
        <v/>
      </c>
      <c r="Q131" s="169"/>
      <c r="R131" s="201" t="str">
        <f t="shared" si="24"/>
        <v/>
      </c>
      <c r="S131" s="129"/>
      <c r="T131" s="202" t="str">
        <f t="shared" si="25"/>
        <v/>
      </c>
      <c r="U131" s="169"/>
      <c r="V131" s="201" t="str">
        <f t="shared" si="26"/>
        <v/>
      </c>
    </row>
    <row r="132" spans="1:22" ht="15.6" hidden="1">
      <c r="A132" s="173"/>
      <c r="B132" s="173" t="s">
        <v>1991</v>
      </c>
      <c r="C132" s="163"/>
      <c r="D132" s="164"/>
      <c r="E132" s="165"/>
      <c r="F132" s="199" t="str">
        <f t="shared" si="18"/>
        <v/>
      </c>
      <c r="G132" s="166"/>
      <c r="H132" s="200" t="str">
        <f t="shared" ca="1" si="19"/>
        <v/>
      </c>
      <c r="I132" s="167"/>
      <c r="J132" s="201" t="str">
        <f t="shared" si="20"/>
        <v/>
      </c>
      <c r="K132" s="140"/>
      <c r="L132" s="200" t="str">
        <f t="shared" si="21"/>
        <v/>
      </c>
      <c r="M132" s="169"/>
      <c r="N132" s="201" t="str">
        <f t="shared" si="22"/>
        <v/>
      </c>
      <c r="O132" s="168"/>
      <c r="P132" s="200" t="str">
        <f t="shared" si="23"/>
        <v/>
      </c>
      <c r="Q132" s="169"/>
      <c r="R132" s="201" t="str">
        <f t="shared" si="24"/>
        <v/>
      </c>
      <c r="S132" s="129"/>
      <c r="T132" s="202" t="str">
        <f t="shared" si="25"/>
        <v/>
      </c>
      <c r="U132" s="169"/>
      <c r="V132" s="201" t="str">
        <f t="shared" si="26"/>
        <v/>
      </c>
    </row>
    <row r="133" spans="1:22" ht="15.6" hidden="1">
      <c r="A133" s="173"/>
      <c r="B133" s="173" t="s">
        <v>1992</v>
      </c>
      <c r="C133" s="163"/>
      <c r="D133" s="164"/>
      <c r="E133" s="165"/>
      <c r="F133" s="199" t="str">
        <f t="shared" si="18"/>
        <v/>
      </c>
      <c r="G133" s="166"/>
      <c r="H133" s="200" t="str">
        <f t="shared" ca="1" si="19"/>
        <v/>
      </c>
      <c r="I133" s="167"/>
      <c r="J133" s="201" t="str">
        <f t="shared" si="20"/>
        <v/>
      </c>
      <c r="K133" s="140"/>
      <c r="L133" s="200" t="str">
        <f t="shared" si="21"/>
        <v/>
      </c>
      <c r="M133" s="169"/>
      <c r="N133" s="201" t="str">
        <f t="shared" si="22"/>
        <v/>
      </c>
      <c r="O133" s="168"/>
      <c r="P133" s="200" t="str">
        <f t="shared" si="23"/>
        <v/>
      </c>
      <c r="Q133" s="169"/>
      <c r="R133" s="201" t="str">
        <f t="shared" si="24"/>
        <v/>
      </c>
      <c r="S133" s="129"/>
      <c r="T133" s="202" t="str">
        <f t="shared" si="25"/>
        <v/>
      </c>
      <c r="U133" s="169"/>
      <c r="V133" s="201" t="str">
        <f t="shared" si="26"/>
        <v/>
      </c>
    </row>
    <row r="134" spans="1:22" ht="15.6" hidden="1">
      <c r="A134" s="173" t="s">
        <v>53</v>
      </c>
      <c r="B134" s="173" t="s">
        <v>1993</v>
      </c>
      <c r="C134" s="163"/>
      <c r="D134" s="164"/>
      <c r="E134" s="165"/>
      <c r="F134" s="199" t="str">
        <f t="shared" si="18"/>
        <v/>
      </c>
      <c r="G134" s="166"/>
      <c r="H134" s="200"/>
      <c r="I134" s="167"/>
      <c r="J134" s="201" t="str">
        <f t="shared" si="20"/>
        <v/>
      </c>
      <c r="K134" s="140"/>
      <c r="L134" s="200" t="str">
        <f t="shared" si="21"/>
        <v/>
      </c>
      <c r="M134" s="169"/>
      <c r="N134" s="201" t="str">
        <f t="shared" si="22"/>
        <v/>
      </c>
      <c r="O134" s="168"/>
      <c r="P134" s="200" t="str">
        <f t="shared" si="23"/>
        <v/>
      </c>
      <c r="Q134" s="169"/>
      <c r="R134" s="201" t="str">
        <f t="shared" si="24"/>
        <v/>
      </c>
      <c r="S134" s="129"/>
      <c r="T134" s="202" t="str">
        <f t="shared" si="25"/>
        <v/>
      </c>
      <c r="U134" s="169"/>
      <c r="V134" s="201" t="str">
        <f t="shared" si="26"/>
        <v/>
      </c>
    </row>
    <row r="135" spans="1:22" ht="15.6" hidden="1">
      <c r="A135" s="173"/>
      <c r="B135" s="178" t="s">
        <v>1994</v>
      </c>
      <c r="C135" s="163"/>
      <c r="D135" s="164"/>
      <c r="E135" s="165"/>
      <c r="F135" s="199" t="str">
        <f t="shared" si="18"/>
        <v/>
      </c>
      <c r="G135" s="166"/>
      <c r="H135" s="200" t="str">
        <f t="shared" ca="1" si="19"/>
        <v/>
      </c>
      <c r="I135" s="167"/>
      <c r="J135" s="201" t="str">
        <f t="shared" si="20"/>
        <v/>
      </c>
      <c r="K135" s="140"/>
      <c r="L135" s="200" t="str">
        <f t="shared" si="21"/>
        <v/>
      </c>
      <c r="M135" s="169"/>
      <c r="N135" s="201" t="str">
        <f t="shared" si="22"/>
        <v/>
      </c>
      <c r="O135" s="168"/>
      <c r="P135" s="200" t="str">
        <f t="shared" si="23"/>
        <v/>
      </c>
      <c r="Q135" s="169"/>
      <c r="R135" s="201" t="str">
        <f t="shared" si="24"/>
        <v/>
      </c>
      <c r="S135" s="129"/>
      <c r="T135" s="202" t="str">
        <f t="shared" si="25"/>
        <v/>
      </c>
      <c r="U135" s="169"/>
      <c r="V135" s="201" t="str">
        <f t="shared" si="26"/>
        <v/>
      </c>
    </row>
    <row r="136" spans="1:22" ht="15.6" hidden="1">
      <c r="A136" s="173"/>
      <c r="B136" s="173" t="s">
        <v>1995</v>
      </c>
      <c r="C136" s="163"/>
      <c r="D136" s="164"/>
      <c r="E136" s="165"/>
      <c r="F136" s="199" t="str">
        <f t="shared" si="18"/>
        <v/>
      </c>
      <c r="G136" s="166"/>
      <c r="H136" s="200" t="str">
        <f t="shared" ca="1" si="19"/>
        <v/>
      </c>
      <c r="I136" s="167"/>
      <c r="J136" s="201" t="str">
        <f t="shared" si="20"/>
        <v/>
      </c>
      <c r="K136" s="140"/>
      <c r="L136" s="200" t="str">
        <f t="shared" si="21"/>
        <v/>
      </c>
      <c r="M136" s="169"/>
      <c r="N136" s="201" t="str">
        <f t="shared" si="22"/>
        <v/>
      </c>
      <c r="O136" s="168"/>
      <c r="P136" s="200" t="str">
        <f t="shared" si="23"/>
        <v/>
      </c>
      <c r="Q136" s="169"/>
      <c r="R136" s="201" t="str">
        <f t="shared" si="24"/>
        <v/>
      </c>
      <c r="S136" s="129"/>
      <c r="T136" s="202" t="str">
        <f t="shared" si="25"/>
        <v/>
      </c>
      <c r="U136" s="169"/>
      <c r="V136" s="201" t="str">
        <f t="shared" si="26"/>
        <v/>
      </c>
    </row>
    <row r="137" spans="1:22" ht="15.6" hidden="1">
      <c r="A137" s="173"/>
      <c r="B137" s="173" t="s">
        <v>1996</v>
      </c>
      <c r="C137" s="163"/>
      <c r="D137" s="164"/>
      <c r="E137" s="165"/>
      <c r="F137" s="199" t="str">
        <f t="shared" si="18"/>
        <v/>
      </c>
      <c r="G137" s="166"/>
      <c r="H137" s="200" t="str">
        <f t="shared" ca="1" si="19"/>
        <v/>
      </c>
      <c r="I137" s="167"/>
      <c r="J137" s="201" t="str">
        <f t="shared" si="20"/>
        <v/>
      </c>
      <c r="K137" s="140"/>
      <c r="L137" s="200" t="str">
        <f t="shared" si="21"/>
        <v/>
      </c>
      <c r="M137" s="169"/>
      <c r="N137" s="201" t="str">
        <f t="shared" si="22"/>
        <v/>
      </c>
      <c r="O137" s="168"/>
      <c r="P137" s="200" t="str">
        <f t="shared" si="23"/>
        <v/>
      </c>
      <c r="Q137" s="169"/>
      <c r="R137" s="201" t="str">
        <f t="shared" si="24"/>
        <v/>
      </c>
      <c r="S137" s="129"/>
      <c r="T137" s="202" t="str">
        <f t="shared" si="25"/>
        <v/>
      </c>
      <c r="U137" s="169"/>
      <c r="V137" s="201" t="str">
        <f t="shared" si="26"/>
        <v/>
      </c>
    </row>
    <row r="138" spans="1:22" ht="15.6">
      <c r="A138" s="173">
        <v>1</v>
      </c>
      <c r="B138" s="173" t="s">
        <v>1997</v>
      </c>
      <c r="C138" s="163"/>
      <c r="D138" s="164"/>
      <c r="E138" s="165" t="s">
        <v>80</v>
      </c>
      <c r="F138" s="199" t="str">
        <f t="shared" si="18"/>
        <v>*</v>
      </c>
      <c r="G138" s="166">
        <v>6800</v>
      </c>
      <c r="H138" s="200"/>
      <c r="I138" s="167"/>
      <c r="J138" s="201" t="str">
        <f t="shared" si="20"/>
        <v/>
      </c>
      <c r="K138" s="140"/>
      <c r="L138" s="200" t="str">
        <f t="shared" si="21"/>
        <v/>
      </c>
      <c r="M138" s="169"/>
      <c r="N138" s="201" t="str">
        <f t="shared" si="22"/>
        <v/>
      </c>
      <c r="O138" s="168"/>
      <c r="P138" s="200" t="str">
        <f t="shared" si="23"/>
        <v/>
      </c>
      <c r="Q138" s="169"/>
      <c r="R138" s="201" t="str">
        <f t="shared" si="24"/>
        <v/>
      </c>
      <c r="S138" s="129"/>
      <c r="T138" s="202" t="str">
        <f t="shared" si="25"/>
        <v/>
      </c>
      <c r="U138" s="169"/>
      <c r="V138" s="201" t="str">
        <f t="shared" si="26"/>
        <v/>
      </c>
    </row>
    <row r="139" spans="1:22" ht="15.6" hidden="1">
      <c r="A139" s="173"/>
      <c r="B139" s="173" t="s">
        <v>1998</v>
      </c>
      <c r="C139" s="163"/>
      <c r="D139" s="164"/>
      <c r="E139" s="165"/>
      <c r="F139" s="199" t="str">
        <f t="shared" si="18"/>
        <v/>
      </c>
      <c r="G139" s="166"/>
      <c r="H139" s="200" t="str">
        <f t="shared" ca="1" si="19"/>
        <v/>
      </c>
      <c r="I139" s="167"/>
      <c r="J139" s="201" t="str">
        <f t="shared" si="20"/>
        <v/>
      </c>
      <c r="K139" s="140"/>
      <c r="L139" s="200" t="str">
        <f t="shared" si="21"/>
        <v/>
      </c>
      <c r="M139" s="169"/>
      <c r="N139" s="201" t="str">
        <f t="shared" si="22"/>
        <v/>
      </c>
      <c r="O139" s="168"/>
      <c r="P139" s="200" t="str">
        <f t="shared" si="23"/>
        <v/>
      </c>
      <c r="Q139" s="169"/>
      <c r="R139" s="201" t="str">
        <f t="shared" si="24"/>
        <v/>
      </c>
      <c r="S139" s="129"/>
      <c r="T139" s="202" t="str">
        <f t="shared" si="25"/>
        <v/>
      </c>
      <c r="U139" s="169"/>
      <c r="V139" s="201" t="str">
        <f t="shared" si="26"/>
        <v/>
      </c>
    </row>
    <row r="140" spans="1:22" ht="15.6" hidden="1">
      <c r="A140" s="173" t="s">
        <v>53</v>
      </c>
      <c r="B140" s="173" t="s">
        <v>1999</v>
      </c>
      <c r="C140" s="163"/>
      <c r="D140" s="164"/>
      <c r="E140" s="165"/>
      <c r="F140" s="199" t="str">
        <f t="shared" si="18"/>
        <v/>
      </c>
      <c r="G140" s="166"/>
      <c r="H140" s="200"/>
      <c r="I140" s="167"/>
      <c r="J140" s="201" t="str">
        <f t="shared" si="20"/>
        <v/>
      </c>
      <c r="K140" s="140"/>
      <c r="L140" s="200" t="str">
        <f t="shared" si="21"/>
        <v/>
      </c>
      <c r="M140" s="169"/>
      <c r="N140" s="201" t="str">
        <f t="shared" si="22"/>
        <v/>
      </c>
      <c r="O140" s="168"/>
      <c r="P140" s="200" t="str">
        <f t="shared" si="23"/>
        <v/>
      </c>
      <c r="Q140" s="169"/>
      <c r="R140" s="201" t="str">
        <f t="shared" si="24"/>
        <v/>
      </c>
      <c r="S140" s="129"/>
      <c r="T140" s="202" t="str">
        <f t="shared" si="25"/>
        <v/>
      </c>
      <c r="U140" s="169"/>
      <c r="V140" s="201" t="str">
        <f t="shared" si="26"/>
        <v/>
      </c>
    </row>
    <row r="141" spans="1:22" ht="15.6" hidden="1">
      <c r="A141" s="173"/>
      <c r="B141" s="173" t="s">
        <v>2000</v>
      </c>
      <c r="C141" s="163"/>
      <c r="D141" s="164"/>
      <c r="E141" s="165"/>
      <c r="F141" s="199" t="str">
        <f t="shared" si="18"/>
        <v/>
      </c>
      <c r="G141" s="166"/>
      <c r="H141" s="200" t="str">
        <f t="shared" ca="1" si="19"/>
        <v/>
      </c>
      <c r="I141" s="167"/>
      <c r="J141" s="201" t="str">
        <f t="shared" si="20"/>
        <v/>
      </c>
      <c r="K141" s="140"/>
      <c r="L141" s="200" t="str">
        <f t="shared" si="21"/>
        <v/>
      </c>
      <c r="M141" s="169"/>
      <c r="N141" s="201" t="str">
        <f t="shared" si="22"/>
        <v/>
      </c>
      <c r="O141" s="168"/>
      <c r="P141" s="200" t="str">
        <f t="shared" si="23"/>
        <v/>
      </c>
      <c r="Q141" s="169"/>
      <c r="R141" s="201" t="str">
        <f t="shared" si="24"/>
        <v/>
      </c>
      <c r="S141" s="129"/>
      <c r="T141" s="202" t="str">
        <f t="shared" si="25"/>
        <v/>
      </c>
      <c r="U141" s="169"/>
      <c r="V141" s="201" t="str">
        <f t="shared" si="26"/>
        <v/>
      </c>
    </row>
    <row r="142" spans="1:22" ht="15.6" hidden="1">
      <c r="A142" s="173"/>
      <c r="B142" s="173" t="s">
        <v>2001</v>
      </c>
      <c r="C142" s="163"/>
      <c r="D142" s="164"/>
      <c r="E142" s="165"/>
      <c r="F142" s="199" t="str">
        <f t="shared" si="18"/>
        <v/>
      </c>
      <c r="G142" s="166"/>
      <c r="H142" s="200" t="str">
        <f t="shared" ca="1" si="19"/>
        <v/>
      </c>
      <c r="I142" s="167"/>
      <c r="J142" s="201" t="str">
        <f t="shared" si="20"/>
        <v/>
      </c>
      <c r="K142" s="140"/>
      <c r="L142" s="200" t="str">
        <f t="shared" si="21"/>
        <v/>
      </c>
      <c r="M142" s="169"/>
      <c r="N142" s="201" t="str">
        <f t="shared" si="22"/>
        <v/>
      </c>
      <c r="O142" s="168"/>
      <c r="P142" s="200" t="str">
        <f t="shared" si="23"/>
        <v/>
      </c>
      <c r="Q142" s="169"/>
      <c r="R142" s="201" t="str">
        <f t="shared" si="24"/>
        <v/>
      </c>
      <c r="S142" s="129"/>
      <c r="T142" s="202" t="str">
        <f t="shared" si="25"/>
        <v/>
      </c>
      <c r="U142" s="169"/>
      <c r="V142" s="201" t="str">
        <f t="shared" si="26"/>
        <v/>
      </c>
    </row>
    <row r="143" spans="1:22" ht="15.6" hidden="1">
      <c r="A143" s="173"/>
      <c r="B143" s="173" t="s">
        <v>2002</v>
      </c>
      <c r="C143" s="163"/>
      <c r="D143" s="164"/>
      <c r="E143" s="165"/>
      <c r="F143" s="199" t="str">
        <f t="shared" si="18"/>
        <v/>
      </c>
      <c r="G143" s="166"/>
      <c r="H143" s="200" t="str">
        <f t="shared" ca="1" si="19"/>
        <v/>
      </c>
      <c r="I143" s="167"/>
      <c r="J143" s="201" t="str">
        <f t="shared" si="20"/>
        <v/>
      </c>
      <c r="K143" s="140"/>
      <c r="L143" s="200" t="str">
        <f t="shared" si="21"/>
        <v/>
      </c>
      <c r="M143" s="169"/>
      <c r="N143" s="201" t="str">
        <f t="shared" si="22"/>
        <v/>
      </c>
      <c r="O143" s="168"/>
      <c r="P143" s="200" t="str">
        <f t="shared" si="23"/>
        <v/>
      </c>
      <c r="Q143" s="169"/>
      <c r="R143" s="201" t="str">
        <f t="shared" si="24"/>
        <v/>
      </c>
      <c r="S143" s="129"/>
      <c r="T143" s="202" t="str">
        <f t="shared" si="25"/>
        <v/>
      </c>
      <c r="U143" s="169"/>
      <c r="V143" s="201" t="str">
        <f t="shared" si="26"/>
        <v/>
      </c>
    </row>
    <row r="144" spans="1:22" ht="15.6" hidden="1">
      <c r="A144" s="173"/>
      <c r="B144" s="173" t="s">
        <v>2003</v>
      </c>
      <c r="C144" s="163"/>
      <c r="D144" s="164"/>
      <c r="E144" s="165"/>
      <c r="F144" s="199" t="str">
        <f t="shared" si="18"/>
        <v/>
      </c>
      <c r="G144" s="166"/>
      <c r="H144" s="200" t="str">
        <f t="shared" ca="1" si="19"/>
        <v/>
      </c>
      <c r="I144" s="167"/>
      <c r="J144" s="201" t="str">
        <f t="shared" si="20"/>
        <v/>
      </c>
      <c r="K144" s="140"/>
      <c r="L144" s="200" t="str">
        <f t="shared" si="21"/>
        <v/>
      </c>
      <c r="M144" s="169"/>
      <c r="N144" s="201" t="str">
        <f t="shared" si="22"/>
        <v/>
      </c>
      <c r="O144" s="168"/>
      <c r="P144" s="200" t="str">
        <f t="shared" si="23"/>
        <v/>
      </c>
      <c r="Q144" s="169"/>
      <c r="R144" s="201" t="str">
        <f t="shared" si="24"/>
        <v/>
      </c>
      <c r="S144" s="129"/>
      <c r="T144" s="202" t="str">
        <f t="shared" si="25"/>
        <v/>
      </c>
      <c r="U144" s="169"/>
      <c r="V144" s="201" t="str">
        <f t="shared" si="26"/>
        <v/>
      </c>
    </row>
    <row r="145" spans="1:22" ht="15.6" hidden="1">
      <c r="A145" s="173"/>
      <c r="B145" s="173" t="s">
        <v>2004</v>
      </c>
      <c r="C145" s="163"/>
      <c r="D145" s="164"/>
      <c r="E145" s="165"/>
      <c r="F145" s="199" t="str">
        <f t="shared" si="18"/>
        <v/>
      </c>
      <c r="G145" s="166"/>
      <c r="H145" s="200" t="str">
        <f t="shared" ca="1" si="19"/>
        <v/>
      </c>
      <c r="I145" s="167"/>
      <c r="J145" s="201" t="str">
        <f t="shared" si="20"/>
        <v/>
      </c>
      <c r="K145" s="140"/>
      <c r="L145" s="200" t="str">
        <f t="shared" si="21"/>
        <v/>
      </c>
      <c r="M145" s="169"/>
      <c r="N145" s="201" t="str">
        <f t="shared" si="22"/>
        <v/>
      </c>
      <c r="O145" s="168"/>
      <c r="P145" s="200" t="str">
        <f t="shared" si="23"/>
        <v/>
      </c>
      <c r="Q145" s="169"/>
      <c r="R145" s="201" t="str">
        <f t="shared" si="24"/>
        <v/>
      </c>
      <c r="S145" s="129"/>
      <c r="T145" s="202" t="str">
        <f t="shared" si="25"/>
        <v/>
      </c>
      <c r="U145" s="169"/>
      <c r="V145" s="201" t="str">
        <f t="shared" si="26"/>
        <v/>
      </c>
    </row>
    <row r="146" spans="1:22" ht="15.6" hidden="1">
      <c r="A146" s="173"/>
      <c r="B146" s="173" t="s">
        <v>2005</v>
      </c>
      <c r="C146" s="163"/>
      <c r="D146" s="164"/>
      <c r="E146" s="165"/>
      <c r="F146" s="199" t="str">
        <f t="shared" si="18"/>
        <v/>
      </c>
      <c r="G146" s="166"/>
      <c r="H146" s="200" t="str">
        <f t="shared" ca="1" si="19"/>
        <v/>
      </c>
      <c r="I146" s="167"/>
      <c r="J146" s="201" t="str">
        <f t="shared" si="20"/>
        <v/>
      </c>
      <c r="K146" s="140"/>
      <c r="L146" s="200" t="str">
        <f t="shared" si="21"/>
        <v/>
      </c>
      <c r="M146" s="169"/>
      <c r="N146" s="201" t="str">
        <f t="shared" si="22"/>
        <v/>
      </c>
      <c r="O146" s="168"/>
      <c r="P146" s="200" t="str">
        <f t="shared" si="23"/>
        <v/>
      </c>
      <c r="Q146" s="169"/>
      <c r="R146" s="201" t="str">
        <f t="shared" si="24"/>
        <v/>
      </c>
      <c r="S146" s="129"/>
      <c r="T146" s="202" t="str">
        <f t="shared" si="25"/>
        <v/>
      </c>
      <c r="U146" s="169"/>
      <c r="V146" s="201" t="str">
        <f t="shared" si="26"/>
        <v/>
      </c>
    </row>
    <row r="147" spans="1:22" ht="15.6" hidden="1">
      <c r="A147" s="173"/>
      <c r="B147" s="173" t="s">
        <v>2006</v>
      </c>
      <c r="C147" s="163"/>
      <c r="D147" s="164"/>
      <c r="E147" s="165"/>
      <c r="F147" s="199" t="str">
        <f t="shared" si="18"/>
        <v/>
      </c>
      <c r="G147" s="166"/>
      <c r="H147" s="200" t="str">
        <f t="shared" ca="1" si="19"/>
        <v/>
      </c>
      <c r="I147" s="167"/>
      <c r="J147" s="201" t="str">
        <f t="shared" si="20"/>
        <v/>
      </c>
      <c r="K147" s="140"/>
      <c r="L147" s="200" t="str">
        <f t="shared" si="21"/>
        <v/>
      </c>
      <c r="M147" s="169"/>
      <c r="N147" s="201" t="str">
        <f t="shared" si="22"/>
        <v/>
      </c>
      <c r="O147" s="168"/>
      <c r="P147" s="200" t="str">
        <f t="shared" si="23"/>
        <v/>
      </c>
      <c r="Q147" s="169"/>
      <c r="R147" s="201" t="str">
        <f t="shared" si="24"/>
        <v/>
      </c>
      <c r="S147" s="129"/>
      <c r="T147" s="202" t="str">
        <f t="shared" si="25"/>
        <v/>
      </c>
      <c r="U147" s="169"/>
      <c r="V147" s="201" t="str">
        <f t="shared" si="26"/>
        <v/>
      </c>
    </row>
    <row r="148" spans="1:22" ht="15.6" hidden="1">
      <c r="A148" s="173"/>
      <c r="B148" s="173" t="s">
        <v>2007</v>
      </c>
      <c r="C148" s="163"/>
      <c r="D148" s="164"/>
      <c r="E148" s="165"/>
      <c r="F148" s="199" t="str">
        <f t="shared" si="18"/>
        <v/>
      </c>
      <c r="G148" s="166"/>
      <c r="H148" s="200" t="str">
        <f t="shared" ca="1" si="19"/>
        <v/>
      </c>
      <c r="I148" s="167"/>
      <c r="J148" s="201" t="str">
        <f t="shared" si="20"/>
        <v/>
      </c>
      <c r="K148" s="140"/>
      <c r="L148" s="200" t="str">
        <f t="shared" si="21"/>
        <v/>
      </c>
      <c r="M148" s="169"/>
      <c r="N148" s="201" t="str">
        <f t="shared" si="22"/>
        <v/>
      </c>
      <c r="O148" s="168"/>
      <c r="P148" s="200" t="str">
        <f t="shared" si="23"/>
        <v/>
      </c>
      <c r="Q148" s="169"/>
      <c r="R148" s="201" t="str">
        <f t="shared" si="24"/>
        <v/>
      </c>
      <c r="S148" s="129"/>
      <c r="T148" s="202" t="str">
        <f t="shared" si="25"/>
        <v/>
      </c>
      <c r="U148" s="169"/>
      <c r="V148" s="201" t="str">
        <f t="shared" si="26"/>
        <v/>
      </c>
    </row>
    <row r="149" spans="1:22" ht="15.6" hidden="1">
      <c r="A149" s="173"/>
      <c r="B149" s="173" t="s">
        <v>2008</v>
      </c>
      <c r="C149" s="163"/>
      <c r="D149" s="164"/>
      <c r="E149" s="165"/>
      <c r="F149" s="199" t="str">
        <f t="shared" si="18"/>
        <v/>
      </c>
      <c r="G149" s="166"/>
      <c r="H149" s="200" t="str">
        <f t="shared" ca="1" si="19"/>
        <v/>
      </c>
      <c r="I149" s="167"/>
      <c r="J149" s="201" t="str">
        <f t="shared" si="20"/>
        <v/>
      </c>
      <c r="K149" s="140"/>
      <c r="L149" s="200" t="str">
        <f t="shared" si="21"/>
        <v/>
      </c>
      <c r="M149" s="169"/>
      <c r="N149" s="201" t="str">
        <f t="shared" si="22"/>
        <v/>
      </c>
      <c r="O149" s="168"/>
      <c r="P149" s="200" t="str">
        <f t="shared" si="23"/>
        <v/>
      </c>
      <c r="Q149" s="169"/>
      <c r="R149" s="201" t="str">
        <f t="shared" si="24"/>
        <v/>
      </c>
      <c r="S149" s="129"/>
      <c r="T149" s="202" t="str">
        <f t="shared" si="25"/>
        <v/>
      </c>
      <c r="U149" s="169"/>
      <c r="V149" s="201" t="str">
        <f t="shared" si="26"/>
        <v/>
      </c>
    </row>
    <row r="150" spans="1:22" ht="15.6" hidden="1">
      <c r="A150" s="173"/>
      <c r="B150" s="173" t="s">
        <v>2009</v>
      </c>
      <c r="C150" s="163"/>
      <c r="D150" s="164"/>
      <c r="E150" s="165"/>
      <c r="F150" s="199" t="str">
        <f t="shared" si="18"/>
        <v/>
      </c>
      <c r="G150" s="166"/>
      <c r="H150" s="200" t="str">
        <f t="shared" ca="1" si="19"/>
        <v/>
      </c>
      <c r="I150" s="167"/>
      <c r="J150" s="201" t="str">
        <f t="shared" si="20"/>
        <v/>
      </c>
      <c r="K150" s="140"/>
      <c r="L150" s="200" t="str">
        <f t="shared" si="21"/>
        <v/>
      </c>
      <c r="M150" s="169"/>
      <c r="N150" s="201" t="str">
        <f t="shared" si="22"/>
        <v/>
      </c>
      <c r="O150" s="168"/>
      <c r="P150" s="200" t="str">
        <f t="shared" si="23"/>
        <v/>
      </c>
      <c r="Q150" s="169"/>
      <c r="R150" s="201" t="str">
        <f t="shared" si="24"/>
        <v/>
      </c>
      <c r="S150" s="129"/>
      <c r="T150" s="202" t="str">
        <f t="shared" si="25"/>
        <v/>
      </c>
      <c r="U150" s="169"/>
      <c r="V150" s="201" t="str">
        <f t="shared" si="26"/>
        <v/>
      </c>
    </row>
    <row r="151" spans="1:22" ht="15.6" hidden="1">
      <c r="A151" s="173"/>
      <c r="B151" s="173" t="s">
        <v>2010</v>
      </c>
      <c r="C151" s="163"/>
      <c r="D151" s="164"/>
      <c r="E151" s="165"/>
      <c r="F151" s="199" t="str">
        <f t="shared" si="18"/>
        <v/>
      </c>
      <c r="G151" s="166"/>
      <c r="H151" s="200" t="str">
        <f t="shared" ca="1" si="19"/>
        <v/>
      </c>
      <c r="I151" s="167"/>
      <c r="J151" s="201" t="str">
        <f t="shared" si="20"/>
        <v/>
      </c>
      <c r="K151" s="140"/>
      <c r="L151" s="200" t="str">
        <f t="shared" si="21"/>
        <v/>
      </c>
      <c r="M151" s="169"/>
      <c r="N151" s="201" t="str">
        <f t="shared" si="22"/>
        <v/>
      </c>
      <c r="O151" s="168"/>
      <c r="P151" s="200" t="str">
        <f t="shared" si="23"/>
        <v/>
      </c>
      <c r="Q151" s="169"/>
      <c r="R151" s="201" t="str">
        <f t="shared" si="24"/>
        <v/>
      </c>
      <c r="S151" s="129"/>
      <c r="T151" s="202" t="str">
        <f t="shared" si="25"/>
        <v/>
      </c>
      <c r="U151" s="169"/>
      <c r="V151" s="201" t="str">
        <f t="shared" si="26"/>
        <v/>
      </c>
    </row>
    <row r="152" spans="1:22" ht="15.6" hidden="1">
      <c r="A152" s="173"/>
      <c r="B152" s="173" t="s">
        <v>2011</v>
      </c>
      <c r="C152" s="163"/>
      <c r="D152" s="164"/>
      <c r="E152" s="165"/>
      <c r="F152" s="199" t="str">
        <f t="shared" si="18"/>
        <v/>
      </c>
      <c r="G152" s="166"/>
      <c r="H152" s="200" t="str">
        <f t="shared" ca="1" si="19"/>
        <v/>
      </c>
      <c r="I152" s="167"/>
      <c r="J152" s="201" t="str">
        <f t="shared" si="20"/>
        <v/>
      </c>
      <c r="K152" s="140"/>
      <c r="L152" s="200" t="str">
        <f t="shared" si="21"/>
        <v/>
      </c>
      <c r="M152" s="169"/>
      <c r="N152" s="201" t="str">
        <f t="shared" si="22"/>
        <v/>
      </c>
      <c r="O152" s="168"/>
      <c r="P152" s="200" t="str">
        <f t="shared" si="23"/>
        <v/>
      </c>
      <c r="Q152" s="169"/>
      <c r="R152" s="201" t="str">
        <f t="shared" si="24"/>
        <v/>
      </c>
      <c r="S152" s="129"/>
      <c r="T152" s="202" t="str">
        <f t="shared" si="25"/>
        <v/>
      </c>
      <c r="U152" s="169"/>
      <c r="V152" s="201" t="str">
        <f t="shared" si="26"/>
        <v/>
      </c>
    </row>
    <row r="153" spans="1:22" ht="15.6" hidden="1">
      <c r="A153" s="173"/>
      <c r="B153" s="173" t="s">
        <v>2012</v>
      </c>
      <c r="C153" s="163"/>
      <c r="D153" s="164"/>
      <c r="E153" s="165"/>
      <c r="F153" s="199" t="str">
        <f t="shared" si="18"/>
        <v/>
      </c>
      <c r="G153" s="166"/>
      <c r="H153" s="200" t="str">
        <f t="shared" ca="1" si="19"/>
        <v/>
      </c>
      <c r="I153" s="167"/>
      <c r="J153" s="201" t="str">
        <f t="shared" si="20"/>
        <v/>
      </c>
      <c r="K153" s="140"/>
      <c r="L153" s="200" t="str">
        <f t="shared" si="21"/>
        <v/>
      </c>
      <c r="M153" s="169"/>
      <c r="N153" s="201" t="str">
        <f t="shared" si="22"/>
        <v/>
      </c>
      <c r="O153" s="168"/>
      <c r="P153" s="200" t="str">
        <f t="shared" si="23"/>
        <v/>
      </c>
      <c r="Q153" s="169"/>
      <c r="R153" s="201" t="str">
        <f t="shared" si="24"/>
        <v/>
      </c>
      <c r="S153" s="129"/>
      <c r="T153" s="202" t="str">
        <f t="shared" si="25"/>
        <v/>
      </c>
      <c r="U153" s="169"/>
      <c r="V153" s="201" t="str">
        <f t="shared" si="26"/>
        <v/>
      </c>
    </row>
    <row r="154" spans="1:22" ht="15.6" hidden="1">
      <c r="A154" s="173" t="s">
        <v>53</v>
      </c>
      <c r="B154" s="173" t="s">
        <v>2013</v>
      </c>
      <c r="C154" s="163"/>
      <c r="D154" s="164"/>
      <c r="E154" s="165"/>
      <c r="F154" s="199" t="str">
        <f t="shared" si="18"/>
        <v/>
      </c>
      <c r="G154" s="166"/>
      <c r="H154" s="200"/>
      <c r="I154" s="167"/>
      <c r="J154" s="201" t="str">
        <f t="shared" si="20"/>
        <v/>
      </c>
      <c r="K154" s="140"/>
      <c r="L154" s="200" t="str">
        <f t="shared" si="21"/>
        <v/>
      </c>
      <c r="M154" s="169"/>
      <c r="N154" s="201" t="str">
        <f t="shared" si="22"/>
        <v/>
      </c>
      <c r="O154" s="168"/>
      <c r="P154" s="200" t="str">
        <f t="shared" si="23"/>
        <v/>
      </c>
      <c r="Q154" s="169"/>
      <c r="R154" s="201" t="str">
        <f t="shared" si="24"/>
        <v/>
      </c>
      <c r="S154" s="129"/>
      <c r="T154" s="202" t="str">
        <f t="shared" si="25"/>
        <v/>
      </c>
      <c r="U154" s="169"/>
      <c r="V154" s="201" t="str">
        <f t="shared" si="26"/>
        <v/>
      </c>
    </row>
    <row r="155" spans="1:22" ht="15.6" hidden="1">
      <c r="A155" s="173"/>
      <c r="B155" s="173" t="s">
        <v>2014</v>
      </c>
      <c r="C155" s="163"/>
      <c r="D155" s="164"/>
      <c r="E155" s="165"/>
      <c r="F155" s="199" t="str">
        <f t="shared" si="18"/>
        <v/>
      </c>
      <c r="G155" s="166"/>
      <c r="H155" s="200" t="str">
        <f t="shared" ca="1" si="19"/>
        <v/>
      </c>
      <c r="I155" s="167"/>
      <c r="J155" s="201" t="str">
        <f t="shared" si="20"/>
        <v/>
      </c>
      <c r="K155" s="140"/>
      <c r="L155" s="200" t="str">
        <f t="shared" si="21"/>
        <v/>
      </c>
      <c r="M155" s="169"/>
      <c r="N155" s="201" t="str">
        <f t="shared" si="22"/>
        <v/>
      </c>
      <c r="O155" s="168"/>
      <c r="P155" s="200" t="str">
        <f t="shared" si="23"/>
        <v/>
      </c>
      <c r="Q155" s="169"/>
      <c r="R155" s="201" t="str">
        <f t="shared" si="24"/>
        <v/>
      </c>
      <c r="S155" s="129"/>
      <c r="T155" s="202" t="str">
        <f t="shared" si="25"/>
        <v/>
      </c>
      <c r="U155" s="169"/>
      <c r="V155" s="201" t="str">
        <f t="shared" si="26"/>
        <v/>
      </c>
    </row>
    <row r="156" spans="1:22" ht="15.6" hidden="1">
      <c r="A156" s="173"/>
      <c r="B156" s="173" t="s">
        <v>2015</v>
      </c>
      <c r="C156" s="163"/>
      <c r="D156" s="164"/>
      <c r="E156" s="165"/>
      <c r="F156" s="199" t="str">
        <f t="shared" si="18"/>
        <v/>
      </c>
      <c r="G156" s="166"/>
      <c r="H156" s="200" t="str">
        <f t="shared" ca="1" si="19"/>
        <v/>
      </c>
      <c r="I156" s="167"/>
      <c r="J156" s="201" t="str">
        <f t="shared" si="20"/>
        <v/>
      </c>
      <c r="K156" s="140"/>
      <c r="L156" s="200" t="str">
        <f t="shared" si="21"/>
        <v/>
      </c>
      <c r="M156" s="169"/>
      <c r="N156" s="201" t="str">
        <f t="shared" si="22"/>
        <v/>
      </c>
      <c r="O156" s="168"/>
      <c r="P156" s="200" t="str">
        <f t="shared" si="23"/>
        <v/>
      </c>
      <c r="Q156" s="169"/>
      <c r="R156" s="201" t="str">
        <f t="shared" si="24"/>
        <v/>
      </c>
      <c r="S156" s="129"/>
      <c r="T156" s="202" t="str">
        <f t="shared" si="25"/>
        <v/>
      </c>
      <c r="U156" s="169"/>
      <c r="V156" s="201" t="str">
        <f t="shared" si="26"/>
        <v/>
      </c>
    </row>
    <row r="157" spans="1:22" ht="15.6" hidden="1">
      <c r="A157" s="173"/>
      <c r="B157" s="173" t="s">
        <v>2016</v>
      </c>
      <c r="C157" s="163"/>
      <c r="D157" s="164"/>
      <c r="E157" s="165"/>
      <c r="F157" s="199" t="str">
        <f t="shared" si="18"/>
        <v/>
      </c>
      <c r="G157" s="166"/>
      <c r="H157" s="200" t="str">
        <f t="shared" ca="1" si="19"/>
        <v/>
      </c>
      <c r="I157" s="167"/>
      <c r="J157" s="201" t="str">
        <f t="shared" si="20"/>
        <v/>
      </c>
      <c r="K157" s="140"/>
      <c r="L157" s="200" t="str">
        <f t="shared" si="21"/>
        <v/>
      </c>
      <c r="M157" s="169"/>
      <c r="N157" s="201" t="str">
        <f t="shared" si="22"/>
        <v/>
      </c>
      <c r="O157" s="168"/>
      <c r="P157" s="200" t="str">
        <f t="shared" si="23"/>
        <v/>
      </c>
      <c r="Q157" s="169"/>
      <c r="R157" s="201" t="str">
        <f t="shared" si="24"/>
        <v/>
      </c>
      <c r="S157" s="129"/>
      <c r="T157" s="202" t="str">
        <f t="shared" si="25"/>
        <v/>
      </c>
      <c r="U157" s="169"/>
      <c r="V157" s="201" t="str">
        <f t="shared" si="26"/>
        <v/>
      </c>
    </row>
    <row r="158" spans="1:22" ht="15.6" hidden="1">
      <c r="A158" s="173"/>
      <c r="B158" s="173" t="s">
        <v>2017</v>
      </c>
      <c r="C158" s="163"/>
      <c r="D158" s="164"/>
      <c r="E158" s="165"/>
      <c r="F158" s="199" t="str">
        <f t="shared" si="18"/>
        <v/>
      </c>
      <c r="G158" s="166"/>
      <c r="H158" s="200" t="str">
        <f t="shared" ca="1" si="19"/>
        <v/>
      </c>
      <c r="I158" s="167"/>
      <c r="J158" s="201" t="str">
        <f t="shared" si="20"/>
        <v/>
      </c>
      <c r="K158" s="140"/>
      <c r="L158" s="200" t="str">
        <f t="shared" si="21"/>
        <v/>
      </c>
      <c r="M158" s="169"/>
      <c r="N158" s="201" t="str">
        <f t="shared" si="22"/>
        <v/>
      </c>
      <c r="O158" s="168"/>
      <c r="P158" s="200" t="str">
        <f t="shared" si="23"/>
        <v/>
      </c>
      <c r="Q158" s="169"/>
      <c r="R158" s="201" t="str">
        <f t="shared" si="24"/>
        <v/>
      </c>
      <c r="S158" s="129"/>
      <c r="T158" s="202" t="str">
        <f t="shared" si="25"/>
        <v/>
      </c>
      <c r="U158" s="169"/>
      <c r="V158" s="201" t="str">
        <f t="shared" si="26"/>
        <v/>
      </c>
    </row>
    <row r="159" spans="1:22" ht="15.6" hidden="1">
      <c r="A159" s="173"/>
      <c r="B159" s="173" t="s">
        <v>2018</v>
      </c>
      <c r="C159" s="163"/>
      <c r="D159" s="164"/>
      <c r="E159" s="165"/>
      <c r="F159" s="199" t="str">
        <f t="shared" si="18"/>
        <v/>
      </c>
      <c r="G159" s="166"/>
      <c r="H159" s="200" t="str">
        <f t="shared" ca="1" si="19"/>
        <v/>
      </c>
      <c r="I159" s="167"/>
      <c r="J159" s="201" t="str">
        <f t="shared" si="20"/>
        <v/>
      </c>
      <c r="K159" s="140"/>
      <c r="L159" s="200" t="str">
        <f t="shared" si="21"/>
        <v/>
      </c>
      <c r="M159" s="169"/>
      <c r="N159" s="201" t="str">
        <f t="shared" si="22"/>
        <v/>
      </c>
      <c r="O159" s="168"/>
      <c r="P159" s="200" t="str">
        <f t="shared" si="23"/>
        <v/>
      </c>
      <c r="Q159" s="169"/>
      <c r="R159" s="201" t="str">
        <f t="shared" si="24"/>
        <v/>
      </c>
      <c r="S159" s="129"/>
      <c r="T159" s="202" t="str">
        <f t="shared" si="25"/>
        <v/>
      </c>
      <c r="U159" s="169"/>
      <c r="V159" s="201" t="str">
        <f t="shared" si="26"/>
        <v/>
      </c>
    </row>
    <row r="160" spans="1:22" ht="15.6" hidden="1">
      <c r="A160" s="173"/>
      <c r="B160" s="173" t="s">
        <v>2019</v>
      </c>
      <c r="C160" s="163"/>
      <c r="D160" s="164"/>
      <c r="E160" s="165"/>
      <c r="F160" s="199" t="str">
        <f t="shared" si="18"/>
        <v/>
      </c>
      <c r="G160" s="166"/>
      <c r="H160" s="200" t="str">
        <f t="shared" ca="1" si="19"/>
        <v/>
      </c>
      <c r="I160" s="167"/>
      <c r="J160" s="201" t="str">
        <f t="shared" si="20"/>
        <v/>
      </c>
      <c r="K160" s="140"/>
      <c r="L160" s="200" t="str">
        <f t="shared" si="21"/>
        <v/>
      </c>
      <c r="M160" s="169"/>
      <c r="N160" s="201" t="str">
        <f t="shared" si="22"/>
        <v/>
      </c>
      <c r="O160" s="168"/>
      <c r="P160" s="200" t="str">
        <f t="shared" si="23"/>
        <v/>
      </c>
      <c r="Q160" s="169"/>
      <c r="R160" s="201" t="str">
        <f t="shared" si="24"/>
        <v/>
      </c>
      <c r="S160" s="129"/>
      <c r="T160" s="202" t="str">
        <f t="shared" si="25"/>
        <v/>
      </c>
      <c r="U160" s="169"/>
      <c r="V160" s="201" t="str">
        <f t="shared" si="26"/>
        <v/>
      </c>
    </row>
    <row r="161" spans="1:22" ht="15.6" hidden="1">
      <c r="A161" s="173"/>
      <c r="B161" s="173" t="s">
        <v>2020</v>
      </c>
      <c r="C161" s="163"/>
      <c r="D161" s="164"/>
      <c r="E161" s="165"/>
      <c r="F161" s="199" t="str">
        <f t="shared" si="18"/>
        <v/>
      </c>
      <c r="G161" s="166"/>
      <c r="H161" s="200" t="str">
        <f t="shared" ca="1" si="19"/>
        <v/>
      </c>
      <c r="I161" s="167"/>
      <c r="J161" s="201" t="str">
        <f t="shared" si="20"/>
        <v/>
      </c>
      <c r="K161" s="140"/>
      <c r="L161" s="200" t="str">
        <f t="shared" si="21"/>
        <v/>
      </c>
      <c r="M161" s="169"/>
      <c r="N161" s="201" t="str">
        <f t="shared" si="22"/>
        <v/>
      </c>
      <c r="O161" s="168"/>
      <c r="P161" s="200" t="str">
        <f t="shared" si="23"/>
        <v/>
      </c>
      <c r="Q161" s="169"/>
      <c r="R161" s="201" t="str">
        <f t="shared" si="24"/>
        <v/>
      </c>
      <c r="S161" s="129"/>
      <c r="T161" s="202" t="str">
        <f t="shared" si="25"/>
        <v/>
      </c>
      <c r="U161" s="169"/>
      <c r="V161" s="201" t="str">
        <f t="shared" si="26"/>
        <v/>
      </c>
    </row>
    <row r="162" spans="1:22" ht="15.6" hidden="1">
      <c r="A162" s="173"/>
      <c r="B162" s="173" t="s">
        <v>2021</v>
      </c>
      <c r="C162" s="163"/>
      <c r="D162" s="164"/>
      <c r="E162" s="165"/>
      <c r="F162" s="199" t="str">
        <f t="shared" si="18"/>
        <v/>
      </c>
      <c r="G162" s="166"/>
      <c r="H162" s="200" t="str">
        <f t="shared" ca="1" si="19"/>
        <v/>
      </c>
      <c r="I162" s="167"/>
      <c r="J162" s="201" t="str">
        <f t="shared" si="20"/>
        <v/>
      </c>
      <c r="K162" s="140"/>
      <c r="L162" s="200" t="str">
        <f t="shared" si="21"/>
        <v/>
      </c>
      <c r="M162" s="169"/>
      <c r="N162" s="201" t="str">
        <f t="shared" si="22"/>
        <v/>
      </c>
      <c r="O162" s="168"/>
      <c r="P162" s="200" t="str">
        <f t="shared" si="23"/>
        <v/>
      </c>
      <c r="Q162" s="169"/>
      <c r="R162" s="201" t="str">
        <f t="shared" si="24"/>
        <v/>
      </c>
      <c r="S162" s="129"/>
      <c r="T162" s="202" t="str">
        <f t="shared" si="25"/>
        <v/>
      </c>
      <c r="U162" s="169"/>
      <c r="V162" s="201" t="str">
        <f t="shared" si="26"/>
        <v/>
      </c>
    </row>
    <row r="163" spans="1:22" ht="15.6" hidden="1">
      <c r="A163" s="173"/>
      <c r="B163" s="173" t="s">
        <v>2022</v>
      </c>
      <c r="C163" s="163"/>
      <c r="D163" s="164"/>
      <c r="E163" s="165"/>
      <c r="F163" s="199" t="str">
        <f t="shared" si="18"/>
        <v/>
      </c>
      <c r="G163" s="166"/>
      <c r="H163" s="200" t="str">
        <f t="shared" ca="1" si="19"/>
        <v/>
      </c>
      <c r="I163" s="167"/>
      <c r="J163" s="201" t="str">
        <f t="shared" si="20"/>
        <v/>
      </c>
      <c r="K163" s="140"/>
      <c r="L163" s="200" t="str">
        <f t="shared" si="21"/>
        <v/>
      </c>
      <c r="M163" s="169"/>
      <c r="N163" s="201" t="str">
        <f t="shared" si="22"/>
        <v/>
      </c>
      <c r="O163" s="168"/>
      <c r="P163" s="200" t="str">
        <f t="shared" si="23"/>
        <v/>
      </c>
      <c r="Q163" s="169"/>
      <c r="R163" s="201" t="str">
        <f t="shared" si="24"/>
        <v/>
      </c>
      <c r="S163" s="129"/>
      <c r="T163" s="202" t="str">
        <f t="shared" si="25"/>
        <v/>
      </c>
      <c r="U163" s="169"/>
      <c r="V163" s="201" t="str">
        <f t="shared" si="26"/>
        <v/>
      </c>
    </row>
    <row r="164" spans="1:22" ht="15.6" hidden="1">
      <c r="A164" s="173"/>
      <c r="B164" s="173" t="s">
        <v>2023</v>
      </c>
      <c r="C164" s="163"/>
      <c r="D164" s="164"/>
      <c r="E164" s="165"/>
      <c r="F164" s="199" t="str">
        <f t="shared" si="18"/>
        <v/>
      </c>
      <c r="G164" s="166"/>
      <c r="H164" s="200" t="str">
        <f t="shared" ca="1" si="19"/>
        <v/>
      </c>
      <c r="I164" s="167"/>
      <c r="J164" s="201" t="str">
        <f t="shared" si="20"/>
        <v/>
      </c>
      <c r="K164" s="140"/>
      <c r="L164" s="200" t="str">
        <f t="shared" si="21"/>
        <v/>
      </c>
      <c r="M164" s="169"/>
      <c r="N164" s="201" t="str">
        <f t="shared" si="22"/>
        <v/>
      </c>
      <c r="O164" s="168"/>
      <c r="P164" s="200" t="str">
        <f t="shared" si="23"/>
        <v/>
      </c>
      <c r="Q164" s="169"/>
      <c r="R164" s="201" t="str">
        <f t="shared" si="24"/>
        <v/>
      </c>
      <c r="S164" s="129"/>
      <c r="T164" s="202" t="str">
        <f t="shared" si="25"/>
        <v/>
      </c>
      <c r="U164" s="169"/>
      <c r="V164" s="201" t="str">
        <f t="shared" si="26"/>
        <v/>
      </c>
    </row>
    <row r="165" spans="1:22" ht="15.6" hidden="1">
      <c r="A165" s="173"/>
      <c r="B165" s="173" t="s">
        <v>2024</v>
      </c>
      <c r="C165" s="163"/>
      <c r="D165" s="164"/>
      <c r="E165" s="165"/>
      <c r="F165" s="199" t="str">
        <f t="shared" si="18"/>
        <v/>
      </c>
      <c r="G165" s="166"/>
      <c r="H165" s="200" t="str">
        <f t="shared" ca="1" si="19"/>
        <v/>
      </c>
      <c r="I165" s="167"/>
      <c r="J165" s="201" t="str">
        <f t="shared" si="20"/>
        <v/>
      </c>
      <c r="K165" s="140"/>
      <c r="L165" s="200" t="str">
        <f t="shared" si="21"/>
        <v/>
      </c>
      <c r="M165" s="169"/>
      <c r="N165" s="201" t="str">
        <f t="shared" si="22"/>
        <v/>
      </c>
      <c r="O165" s="168"/>
      <c r="P165" s="200" t="str">
        <f t="shared" si="23"/>
        <v/>
      </c>
      <c r="Q165" s="169"/>
      <c r="R165" s="201" t="str">
        <f t="shared" si="24"/>
        <v/>
      </c>
      <c r="S165" s="129"/>
      <c r="T165" s="202" t="str">
        <f t="shared" si="25"/>
        <v/>
      </c>
      <c r="U165" s="169"/>
      <c r="V165" s="201" t="str">
        <f t="shared" si="26"/>
        <v/>
      </c>
    </row>
    <row r="166" spans="1:22" ht="15.6" hidden="1">
      <c r="A166" s="173"/>
      <c r="B166" s="173" t="s">
        <v>2025</v>
      </c>
      <c r="C166" s="163"/>
      <c r="D166" s="164"/>
      <c r="E166" s="165"/>
      <c r="F166" s="199" t="str">
        <f t="shared" si="18"/>
        <v/>
      </c>
      <c r="G166" s="166"/>
      <c r="H166" s="200" t="str">
        <f t="shared" ca="1" si="19"/>
        <v/>
      </c>
      <c r="I166" s="167"/>
      <c r="J166" s="201" t="str">
        <f t="shared" si="20"/>
        <v/>
      </c>
      <c r="K166" s="140"/>
      <c r="L166" s="200" t="str">
        <f t="shared" si="21"/>
        <v/>
      </c>
      <c r="M166" s="169"/>
      <c r="N166" s="201" t="str">
        <f t="shared" si="22"/>
        <v/>
      </c>
      <c r="O166" s="168"/>
      <c r="P166" s="200" t="str">
        <f t="shared" si="23"/>
        <v/>
      </c>
      <c r="Q166" s="169"/>
      <c r="R166" s="201" t="str">
        <f t="shared" si="24"/>
        <v/>
      </c>
      <c r="S166" s="129"/>
      <c r="T166" s="202" t="str">
        <f t="shared" si="25"/>
        <v/>
      </c>
      <c r="U166" s="169"/>
      <c r="V166" s="201" t="str">
        <f t="shared" si="26"/>
        <v/>
      </c>
    </row>
    <row r="167" spans="1:22" ht="15.6" hidden="1">
      <c r="A167" s="173"/>
      <c r="B167" s="173" t="s">
        <v>2026</v>
      </c>
      <c r="C167" s="163"/>
      <c r="D167" s="164"/>
      <c r="E167" s="165"/>
      <c r="F167" s="199" t="str">
        <f t="shared" si="18"/>
        <v/>
      </c>
      <c r="G167" s="166"/>
      <c r="H167" s="200" t="str">
        <f t="shared" ca="1" si="19"/>
        <v/>
      </c>
      <c r="I167" s="167"/>
      <c r="J167" s="201" t="str">
        <f t="shared" si="20"/>
        <v/>
      </c>
      <c r="K167" s="140"/>
      <c r="L167" s="200" t="str">
        <f t="shared" si="21"/>
        <v/>
      </c>
      <c r="M167" s="169"/>
      <c r="N167" s="201" t="str">
        <f t="shared" si="22"/>
        <v/>
      </c>
      <c r="O167" s="168"/>
      <c r="P167" s="200" t="str">
        <f t="shared" si="23"/>
        <v/>
      </c>
      <c r="Q167" s="169"/>
      <c r="R167" s="201" t="str">
        <f t="shared" si="24"/>
        <v/>
      </c>
      <c r="S167" s="129"/>
      <c r="T167" s="202" t="str">
        <f t="shared" si="25"/>
        <v/>
      </c>
      <c r="U167" s="169"/>
      <c r="V167" s="201" t="str">
        <f t="shared" si="26"/>
        <v/>
      </c>
    </row>
    <row r="168" spans="1:22" ht="15.6" hidden="1">
      <c r="A168" s="173"/>
      <c r="B168" s="173" t="s">
        <v>2027</v>
      </c>
      <c r="C168" s="163"/>
      <c r="D168" s="164"/>
      <c r="E168" s="165"/>
      <c r="F168" s="199" t="str">
        <f t="shared" si="18"/>
        <v/>
      </c>
      <c r="G168" s="166"/>
      <c r="H168" s="200" t="str">
        <f t="shared" ca="1" si="19"/>
        <v/>
      </c>
      <c r="I168" s="167"/>
      <c r="J168" s="201" t="str">
        <f t="shared" si="20"/>
        <v/>
      </c>
      <c r="K168" s="140"/>
      <c r="L168" s="200" t="str">
        <f t="shared" si="21"/>
        <v/>
      </c>
      <c r="M168" s="169"/>
      <c r="N168" s="201" t="str">
        <f t="shared" si="22"/>
        <v/>
      </c>
      <c r="O168" s="168"/>
      <c r="P168" s="200" t="str">
        <f t="shared" si="23"/>
        <v/>
      </c>
      <c r="Q168" s="169"/>
      <c r="R168" s="201" t="str">
        <f t="shared" si="24"/>
        <v/>
      </c>
      <c r="S168" s="129"/>
      <c r="T168" s="202" t="str">
        <f t="shared" si="25"/>
        <v/>
      </c>
      <c r="U168" s="169"/>
      <c r="V168" s="201" t="str">
        <f t="shared" si="26"/>
        <v/>
      </c>
    </row>
    <row r="169" spans="1:22" ht="15.6" hidden="1">
      <c r="A169" s="173"/>
      <c r="B169" s="173" t="s">
        <v>2028</v>
      </c>
      <c r="C169" s="163"/>
      <c r="D169" s="164"/>
      <c r="E169" s="165"/>
      <c r="F169" s="199" t="str">
        <f t="shared" si="18"/>
        <v/>
      </c>
      <c r="G169" s="166"/>
      <c r="H169" s="200" t="str">
        <f t="shared" ca="1" si="19"/>
        <v/>
      </c>
      <c r="I169" s="167"/>
      <c r="J169" s="201" t="str">
        <f t="shared" si="20"/>
        <v/>
      </c>
      <c r="K169" s="140"/>
      <c r="L169" s="200" t="str">
        <f t="shared" si="21"/>
        <v/>
      </c>
      <c r="M169" s="169"/>
      <c r="N169" s="201" t="str">
        <f t="shared" si="22"/>
        <v/>
      </c>
      <c r="O169" s="168"/>
      <c r="P169" s="200" t="str">
        <f t="shared" si="23"/>
        <v/>
      </c>
      <c r="Q169" s="169"/>
      <c r="R169" s="201" t="str">
        <f t="shared" si="24"/>
        <v/>
      </c>
      <c r="S169" s="129"/>
      <c r="T169" s="202" t="str">
        <f t="shared" si="25"/>
        <v/>
      </c>
      <c r="U169" s="169"/>
      <c r="V169" s="201" t="str">
        <f t="shared" si="26"/>
        <v/>
      </c>
    </row>
    <row r="170" spans="1:22" ht="15.6" hidden="1">
      <c r="A170" s="173"/>
      <c r="B170" s="173" t="s">
        <v>2029</v>
      </c>
      <c r="C170" s="163"/>
      <c r="D170" s="164"/>
      <c r="E170" s="165"/>
      <c r="F170" s="199" t="str">
        <f t="shared" si="18"/>
        <v/>
      </c>
      <c r="G170" s="166"/>
      <c r="H170" s="200" t="str">
        <f t="shared" ca="1" si="19"/>
        <v/>
      </c>
      <c r="I170" s="167"/>
      <c r="J170" s="201" t="str">
        <f t="shared" si="20"/>
        <v/>
      </c>
      <c r="K170" s="140"/>
      <c r="L170" s="200" t="str">
        <f t="shared" si="21"/>
        <v/>
      </c>
      <c r="M170" s="169"/>
      <c r="N170" s="201" t="str">
        <f t="shared" si="22"/>
        <v/>
      </c>
      <c r="O170" s="168"/>
      <c r="P170" s="200" t="str">
        <f t="shared" si="23"/>
        <v/>
      </c>
      <c r="Q170" s="169"/>
      <c r="R170" s="201" t="str">
        <f t="shared" si="24"/>
        <v/>
      </c>
      <c r="S170" s="129"/>
      <c r="T170" s="202" t="str">
        <f t="shared" si="25"/>
        <v/>
      </c>
      <c r="U170" s="169"/>
      <c r="V170" s="201" t="str">
        <f t="shared" si="26"/>
        <v/>
      </c>
    </row>
    <row r="171" spans="1:22" ht="15.6" hidden="1">
      <c r="A171" s="173"/>
      <c r="B171" s="173" t="s">
        <v>2030</v>
      </c>
      <c r="C171" s="163"/>
      <c r="D171" s="164"/>
      <c r="E171" s="165"/>
      <c r="F171" s="199" t="str">
        <f t="shared" si="18"/>
        <v/>
      </c>
      <c r="G171" s="166"/>
      <c r="H171" s="200" t="str">
        <f t="shared" ca="1" si="19"/>
        <v/>
      </c>
      <c r="I171" s="167"/>
      <c r="J171" s="201" t="str">
        <f t="shared" si="20"/>
        <v/>
      </c>
      <c r="K171" s="140"/>
      <c r="L171" s="200" t="str">
        <f t="shared" si="21"/>
        <v/>
      </c>
      <c r="M171" s="169"/>
      <c r="N171" s="201" t="str">
        <f t="shared" si="22"/>
        <v/>
      </c>
      <c r="O171" s="168"/>
      <c r="P171" s="200" t="str">
        <f t="shared" si="23"/>
        <v/>
      </c>
      <c r="Q171" s="169"/>
      <c r="R171" s="201" t="str">
        <f t="shared" si="24"/>
        <v/>
      </c>
      <c r="S171" s="129"/>
      <c r="T171" s="202" t="str">
        <f t="shared" si="25"/>
        <v/>
      </c>
      <c r="U171" s="169"/>
      <c r="V171" s="201" t="str">
        <f t="shared" si="26"/>
        <v/>
      </c>
    </row>
    <row r="172" spans="1:22" ht="15.6" hidden="1">
      <c r="A172" s="173"/>
      <c r="B172" s="173" t="s">
        <v>2031</v>
      </c>
      <c r="C172" s="163"/>
      <c r="D172" s="164"/>
      <c r="E172" s="165"/>
      <c r="F172" s="199" t="str">
        <f t="shared" si="18"/>
        <v/>
      </c>
      <c r="G172" s="166"/>
      <c r="H172" s="200" t="str">
        <f t="shared" ca="1" si="19"/>
        <v/>
      </c>
      <c r="I172" s="167"/>
      <c r="J172" s="201" t="str">
        <f t="shared" si="20"/>
        <v/>
      </c>
      <c r="K172" s="140"/>
      <c r="L172" s="200" t="str">
        <f t="shared" si="21"/>
        <v/>
      </c>
      <c r="M172" s="169"/>
      <c r="N172" s="201" t="str">
        <f t="shared" si="22"/>
        <v/>
      </c>
      <c r="O172" s="168"/>
      <c r="P172" s="200" t="str">
        <f t="shared" si="23"/>
        <v/>
      </c>
      <c r="Q172" s="169"/>
      <c r="R172" s="201" t="str">
        <f t="shared" si="24"/>
        <v/>
      </c>
      <c r="S172" s="129"/>
      <c r="T172" s="202" t="str">
        <f t="shared" si="25"/>
        <v/>
      </c>
      <c r="U172" s="169"/>
      <c r="V172" s="201" t="str">
        <f t="shared" si="26"/>
        <v/>
      </c>
    </row>
    <row r="173" spans="1:22" ht="15.6" hidden="1">
      <c r="A173" s="173"/>
      <c r="B173" s="173" t="s">
        <v>2032</v>
      </c>
      <c r="C173" s="163"/>
      <c r="D173" s="164"/>
      <c r="E173" s="165"/>
      <c r="F173" s="199" t="str">
        <f t="shared" si="18"/>
        <v/>
      </c>
      <c r="G173" s="166"/>
      <c r="H173" s="200" t="str">
        <f t="shared" ca="1" si="19"/>
        <v/>
      </c>
      <c r="I173" s="167"/>
      <c r="J173" s="201" t="str">
        <f t="shared" si="20"/>
        <v/>
      </c>
      <c r="K173" s="140" t="s">
        <v>1157</v>
      </c>
      <c r="L173" s="200" t="str">
        <f t="shared" si="21"/>
        <v/>
      </c>
      <c r="M173" s="169"/>
      <c r="N173" s="201" t="str">
        <f t="shared" si="22"/>
        <v/>
      </c>
      <c r="O173" s="168"/>
      <c r="P173" s="200" t="str">
        <f t="shared" si="23"/>
        <v/>
      </c>
      <c r="Q173" s="169"/>
      <c r="R173" s="201" t="str">
        <f t="shared" si="24"/>
        <v/>
      </c>
      <c r="S173" s="129"/>
      <c r="T173" s="202" t="str">
        <f t="shared" si="25"/>
        <v/>
      </c>
      <c r="U173" s="169"/>
      <c r="V173" s="201" t="str">
        <f t="shared" si="26"/>
        <v/>
      </c>
    </row>
    <row r="174" spans="1:22" ht="15.6">
      <c r="A174" s="173">
        <v>1</v>
      </c>
      <c r="B174" s="173" t="s">
        <v>2033</v>
      </c>
      <c r="C174" s="163"/>
      <c r="D174" s="164"/>
      <c r="E174" s="165">
        <f>N174</f>
        <v>50000</v>
      </c>
      <c r="F174" s="199" t="str">
        <f t="shared" si="18"/>
        <v>*</v>
      </c>
      <c r="G174" s="166"/>
      <c r="H174" s="200"/>
      <c r="I174" s="167"/>
      <c r="J174" s="201" t="str">
        <f t="shared" si="20"/>
        <v/>
      </c>
      <c r="K174" s="140" t="s">
        <v>2034</v>
      </c>
      <c r="L174" s="200" t="str">
        <f t="shared" si="21"/>
        <v/>
      </c>
      <c r="M174" s="169"/>
      <c r="N174" s="201">
        <v>50000</v>
      </c>
      <c r="O174" s="168">
        <v>50000</v>
      </c>
      <c r="P174" s="200" t="str">
        <f t="shared" si="23"/>
        <v/>
      </c>
      <c r="Q174" s="169"/>
      <c r="R174" s="201" t="str">
        <f t="shared" si="24"/>
        <v/>
      </c>
      <c r="S174" s="129">
        <v>69000</v>
      </c>
      <c r="T174" s="202" t="str">
        <f t="shared" si="25"/>
        <v/>
      </c>
      <c r="U174" s="169"/>
      <c r="V174" s="201" t="str">
        <f t="shared" si="26"/>
        <v/>
      </c>
    </row>
    <row r="175" spans="1:22" ht="15.6" hidden="1">
      <c r="A175" s="173"/>
      <c r="B175" s="173" t="s">
        <v>2035</v>
      </c>
      <c r="C175" s="163"/>
      <c r="D175" s="164"/>
      <c r="E175" s="165"/>
      <c r="F175" s="199" t="str">
        <f t="shared" si="18"/>
        <v/>
      </c>
      <c r="G175" s="166"/>
      <c r="H175" s="200" t="str">
        <f t="shared" ca="1" si="19"/>
        <v/>
      </c>
      <c r="I175" s="167"/>
      <c r="J175" s="201" t="str">
        <f t="shared" si="20"/>
        <v/>
      </c>
      <c r="K175" s="140" t="s">
        <v>2036</v>
      </c>
      <c r="L175" s="200" t="str">
        <f t="shared" si="21"/>
        <v/>
      </c>
      <c r="M175" s="169"/>
      <c r="N175" s="201" t="str">
        <f t="shared" si="22"/>
        <v/>
      </c>
      <c r="O175" s="168"/>
      <c r="P175" s="200" t="str">
        <f t="shared" si="23"/>
        <v/>
      </c>
      <c r="Q175" s="169"/>
      <c r="R175" s="201" t="str">
        <f t="shared" si="24"/>
        <v/>
      </c>
      <c r="S175" s="129"/>
      <c r="T175" s="202" t="str">
        <f t="shared" si="25"/>
        <v/>
      </c>
      <c r="U175" s="169"/>
      <c r="V175" s="201" t="str">
        <f t="shared" si="26"/>
        <v/>
      </c>
    </row>
    <row r="176" spans="1:22" ht="15.6" hidden="1">
      <c r="A176" s="173"/>
      <c r="B176" s="173" t="s">
        <v>2037</v>
      </c>
      <c r="C176" s="163"/>
      <c r="D176" s="164"/>
      <c r="E176" s="165"/>
      <c r="F176" s="199" t="str">
        <f t="shared" si="18"/>
        <v/>
      </c>
      <c r="G176" s="166"/>
      <c r="H176" s="200" t="str">
        <f t="shared" ca="1" si="19"/>
        <v/>
      </c>
      <c r="I176" s="167"/>
      <c r="J176" s="201" t="str">
        <f t="shared" si="20"/>
        <v/>
      </c>
      <c r="K176" s="140" t="s">
        <v>2038</v>
      </c>
      <c r="L176" s="200" t="str">
        <f t="shared" si="21"/>
        <v/>
      </c>
      <c r="M176" s="169"/>
      <c r="N176" s="201" t="str">
        <f t="shared" si="22"/>
        <v/>
      </c>
      <c r="O176" s="168"/>
      <c r="P176" s="200" t="str">
        <f t="shared" si="23"/>
        <v/>
      </c>
      <c r="Q176" s="169"/>
      <c r="R176" s="201" t="str">
        <f t="shared" si="24"/>
        <v/>
      </c>
      <c r="S176" s="129"/>
      <c r="T176" s="202" t="str">
        <f t="shared" si="25"/>
        <v/>
      </c>
      <c r="U176" s="169"/>
      <c r="V176" s="201" t="str">
        <f t="shared" si="26"/>
        <v/>
      </c>
    </row>
    <row r="177" spans="1:22" ht="15.6" hidden="1">
      <c r="A177" s="173"/>
      <c r="B177" s="173" t="s">
        <v>2039</v>
      </c>
      <c r="C177" s="234"/>
      <c r="D177" s="227"/>
      <c r="E177" s="502"/>
      <c r="F177" s="269" t="str">
        <f t="shared" si="18"/>
        <v/>
      </c>
      <c r="G177" s="497"/>
      <c r="H177" s="271" t="str">
        <f t="shared" ca="1" si="19"/>
        <v/>
      </c>
      <c r="I177" s="498"/>
      <c r="J177" s="273" t="str">
        <f t="shared" si="20"/>
        <v/>
      </c>
      <c r="K177" s="282" t="s">
        <v>2040</v>
      </c>
      <c r="L177" s="271" t="str">
        <f t="shared" si="21"/>
        <v/>
      </c>
      <c r="M177" s="500"/>
      <c r="N177" s="273" t="str">
        <f t="shared" si="22"/>
        <v/>
      </c>
      <c r="O177" s="499"/>
      <c r="P177" s="271" t="str">
        <f t="shared" si="23"/>
        <v/>
      </c>
      <c r="Q177" s="500"/>
      <c r="R177" s="273" t="str">
        <f t="shared" si="24"/>
        <v/>
      </c>
      <c r="S177" s="289"/>
      <c r="T177" s="276" t="str">
        <f t="shared" si="25"/>
        <v/>
      </c>
      <c r="U177" s="500"/>
      <c r="V177" s="273" t="str">
        <f t="shared" si="26"/>
        <v/>
      </c>
    </row>
    <row r="178" spans="1:22" ht="15.6" hidden="1">
      <c r="A178" s="173"/>
      <c r="B178" s="173"/>
      <c r="C178" s="98"/>
      <c r="D178" s="98"/>
      <c r="E178" s="98"/>
      <c r="F178" s="98"/>
      <c r="G178" s="501"/>
      <c r="H178" s="98"/>
      <c r="I178" s="98"/>
      <c r="J178" s="98" t="s">
        <v>444</v>
      </c>
      <c r="K178" s="282" t="s">
        <v>2041</v>
      </c>
      <c r="L178" s="98"/>
      <c r="M178" s="98" t="s">
        <v>1157</v>
      </c>
      <c r="N178" s="98"/>
      <c r="O178" s="98"/>
      <c r="P178" s="98"/>
      <c r="Q178" s="98"/>
      <c r="R178" s="98"/>
      <c r="S178" s="98"/>
      <c r="T178" s="98"/>
      <c r="U178" s="98"/>
      <c r="V178" s="98"/>
    </row>
    <row r="179" spans="1:22" ht="15.6" hidden="1">
      <c r="A179" s="173"/>
      <c r="B179" s="173"/>
      <c r="C179" s="98"/>
      <c r="D179" s="98"/>
      <c r="E179" s="98"/>
      <c r="F179" s="98"/>
      <c r="G179" s="501"/>
      <c r="H179" s="98"/>
      <c r="I179" s="98"/>
      <c r="J179" s="98" t="s">
        <v>2042</v>
      </c>
      <c r="K179" s="282" t="s">
        <v>2043</v>
      </c>
      <c r="L179" s="98"/>
      <c r="M179" s="98" t="s">
        <v>2044</v>
      </c>
      <c r="N179" s="98"/>
      <c r="O179" s="98" t="s">
        <v>2045</v>
      </c>
      <c r="P179" s="98"/>
      <c r="Q179" s="98"/>
      <c r="R179" s="98"/>
      <c r="S179" s="98"/>
      <c r="T179" s="98"/>
      <c r="U179" s="98"/>
      <c r="V179" s="98"/>
    </row>
    <row r="180" spans="1:22" ht="15.6" hidden="1">
      <c r="A180" s="173"/>
      <c r="B180" s="173"/>
      <c r="C180" s="98"/>
      <c r="D180" s="98"/>
      <c r="E180" s="98"/>
      <c r="F180" s="98"/>
      <c r="G180" s="501"/>
      <c r="H180" s="98"/>
      <c r="I180" s="98"/>
      <c r="J180" s="98" t="s">
        <v>2046</v>
      </c>
      <c r="K180" s="282" t="s">
        <v>2047</v>
      </c>
      <c r="L180" s="98"/>
      <c r="M180" s="98" t="s">
        <v>2048</v>
      </c>
      <c r="N180" s="98"/>
      <c r="O180" s="98" t="s">
        <v>2049</v>
      </c>
      <c r="P180" s="98"/>
      <c r="Q180" s="98"/>
      <c r="R180" s="98"/>
      <c r="S180" s="98"/>
      <c r="T180" s="98"/>
      <c r="U180" s="98"/>
      <c r="V180" s="98"/>
    </row>
    <row r="181" spans="1:22" ht="15.6" hidden="1">
      <c r="A181" s="173"/>
      <c r="B181" s="173"/>
      <c r="C181" s="98"/>
      <c r="D181" s="98"/>
      <c r="E181" s="98"/>
      <c r="F181" s="98"/>
      <c r="G181" s="501"/>
      <c r="H181" s="98"/>
      <c r="I181" s="98"/>
      <c r="J181" s="98" t="s">
        <v>2050</v>
      </c>
      <c r="K181" s="282" t="s">
        <v>2051</v>
      </c>
      <c r="L181" s="98"/>
      <c r="M181" s="98" t="s">
        <v>2052</v>
      </c>
      <c r="N181" s="98"/>
      <c r="O181" s="98"/>
      <c r="P181" s="98"/>
      <c r="Q181" s="98"/>
      <c r="R181" s="98"/>
      <c r="S181" s="606" t="s">
        <v>2053</v>
      </c>
      <c r="T181" s="98"/>
      <c r="U181" s="98"/>
      <c r="V181" s="98"/>
    </row>
    <row r="182" spans="1:22" ht="15.6">
      <c r="A182" s="147">
        <v>1</v>
      </c>
      <c r="B182" s="173" t="s">
        <v>663</v>
      </c>
      <c r="C182" s="98"/>
      <c r="D182" s="98"/>
      <c r="E182" s="98"/>
      <c r="F182" s="98"/>
      <c r="G182" s="501" t="s">
        <v>807</v>
      </c>
      <c r="H182" s="98"/>
      <c r="I182" s="98" t="s">
        <v>444</v>
      </c>
      <c r="J182" s="98" t="s">
        <v>2054</v>
      </c>
      <c r="K182" s="282" t="s">
        <v>2055</v>
      </c>
      <c r="L182" s="98"/>
      <c r="M182" s="98" t="s">
        <v>2056</v>
      </c>
      <c r="N182" s="98" t="s">
        <v>2057</v>
      </c>
      <c r="O182" s="98"/>
      <c r="P182" s="98"/>
      <c r="Q182" s="98"/>
      <c r="R182" s="98"/>
      <c r="S182" s="98"/>
      <c r="T182" s="98"/>
      <c r="U182" s="98"/>
      <c r="V182" s="98"/>
    </row>
    <row r="183" spans="1:22" ht="15.6">
      <c r="A183" s="147">
        <v>1</v>
      </c>
      <c r="B183" s="181" t="s">
        <v>438</v>
      </c>
      <c r="C183" s="98"/>
      <c r="D183" s="98"/>
      <c r="E183" s="98"/>
      <c r="F183" s="98"/>
      <c r="G183" s="501" t="s">
        <v>2058</v>
      </c>
      <c r="H183" s="98"/>
      <c r="I183" s="98" t="s">
        <v>2059</v>
      </c>
      <c r="J183" s="98" t="s">
        <v>2060</v>
      </c>
      <c r="K183" s="282" t="s">
        <v>2061</v>
      </c>
      <c r="L183" s="98"/>
      <c r="M183" s="98" t="s">
        <v>2062</v>
      </c>
      <c r="N183" s="98" t="s">
        <v>2063</v>
      </c>
      <c r="O183" s="98"/>
      <c r="P183" s="98"/>
      <c r="Q183" s="98"/>
      <c r="R183" s="98"/>
      <c r="S183" s="98"/>
      <c r="T183" s="98"/>
      <c r="U183" s="98"/>
      <c r="V183" s="98"/>
    </row>
    <row r="184" spans="1:22" ht="15.6">
      <c r="A184" s="147">
        <v>1</v>
      </c>
      <c r="B184" s="181" t="s">
        <v>440</v>
      </c>
      <c r="C184" s="98"/>
      <c r="D184" s="98"/>
      <c r="E184" s="98"/>
      <c r="F184" s="98"/>
      <c r="G184" s="501" t="s">
        <v>2064</v>
      </c>
      <c r="H184" s="98"/>
      <c r="I184" s="98" t="s">
        <v>2065</v>
      </c>
      <c r="J184" s="98" t="s">
        <v>2066</v>
      </c>
      <c r="K184" s="282" t="s">
        <v>2067</v>
      </c>
      <c r="L184" s="98"/>
      <c r="M184" s="98" t="s">
        <v>2068</v>
      </c>
      <c r="N184" s="98"/>
      <c r="O184" s="98"/>
      <c r="P184" s="98"/>
      <c r="Q184" s="98"/>
      <c r="R184" s="98"/>
      <c r="S184" s="98"/>
      <c r="T184" s="98"/>
      <c r="U184" s="98"/>
      <c r="V184" s="98"/>
    </row>
    <row r="185" spans="1:22" ht="15.6">
      <c r="A185" s="147">
        <v>1</v>
      </c>
      <c r="B185" s="181"/>
      <c r="C185" s="98"/>
      <c r="D185" s="98"/>
      <c r="E185" s="98"/>
      <c r="F185" s="98"/>
      <c r="G185" s="501" t="s">
        <v>2069</v>
      </c>
      <c r="H185" s="98"/>
      <c r="I185" s="98" t="s">
        <v>2070</v>
      </c>
      <c r="J185" s="98" t="s">
        <v>2071</v>
      </c>
      <c r="K185" s="282" t="s">
        <v>2072</v>
      </c>
      <c r="L185" s="98"/>
      <c r="M185" s="98" t="s">
        <v>687</v>
      </c>
      <c r="N185" s="98"/>
      <c r="O185" s="98"/>
      <c r="P185" s="98"/>
      <c r="Q185" s="98"/>
      <c r="R185" s="98"/>
      <c r="S185" s="98"/>
      <c r="T185" s="98"/>
      <c r="U185" s="98"/>
      <c r="V185" s="98"/>
    </row>
    <row r="186" spans="1:22" ht="15.6">
      <c r="A186" s="147">
        <v>1</v>
      </c>
      <c r="B186" s="181" t="s">
        <v>442</v>
      </c>
      <c r="C186" s="98"/>
      <c r="D186" s="98"/>
      <c r="E186" s="98"/>
      <c r="F186" s="98"/>
      <c r="G186" s="501" t="s">
        <v>2073</v>
      </c>
      <c r="H186" s="98"/>
      <c r="I186" s="98" t="s">
        <v>2074</v>
      </c>
      <c r="J186" s="98" t="s">
        <v>2075</v>
      </c>
      <c r="K186" s="282" t="s">
        <v>2076</v>
      </c>
      <c r="L186" s="98"/>
      <c r="M186" s="98" t="s">
        <v>2077</v>
      </c>
      <c r="N186" s="98"/>
      <c r="O186" s="98"/>
      <c r="P186" s="98"/>
      <c r="Q186" s="98"/>
      <c r="R186" s="98"/>
      <c r="S186" s="98"/>
      <c r="T186" s="98"/>
      <c r="U186" s="98"/>
      <c r="V186" s="98"/>
    </row>
    <row r="187" spans="1:22" ht="15.6">
      <c r="A187" s="147">
        <v>1</v>
      </c>
      <c r="B187" s="181" t="s">
        <v>443</v>
      </c>
      <c r="C187" s="98"/>
      <c r="D187" s="98"/>
      <c r="E187" s="98"/>
      <c r="F187" s="98"/>
      <c r="G187" s="501" t="s">
        <v>2078</v>
      </c>
      <c r="H187" s="98"/>
      <c r="I187" s="98" t="s">
        <v>2079</v>
      </c>
      <c r="J187" s="98" t="s">
        <v>2080</v>
      </c>
      <c r="K187" s="282" t="s">
        <v>2081</v>
      </c>
      <c r="L187" s="98"/>
      <c r="M187" s="98" t="s">
        <v>2082</v>
      </c>
      <c r="N187" s="98"/>
      <c r="O187" s="98"/>
      <c r="P187" s="98"/>
      <c r="Q187" s="98"/>
      <c r="R187" s="98"/>
      <c r="S187" s="98"/>
      <c r="T187" s="98"/>
      <c r="U187" s="98"/>
      <c r="V187" s="98"/>
    </row>
    <row r="188" spans="1:22" ht="15.6">
      <c r="A188" s="147">
        <v>1</v>
      </c>
      <c r="B188" s="181" t="s">
        <v>446</v>
      </c>
      <c r="C188" s="98"/>
      <c r="D188" s="98"/>
      <c r="E188" s="98"/>
      <c r="F188" s="98"/>
      <c r="G188" s="501"/>
      <c r="H188" s="98"/>
      <c r="I188" s="98" t="s">
        <v>2083</v>
      </c>
      <c r="J188" s="98"/>
      <c r="K188" s="282" t="s">
        <v>2084</v>
      </c>
      <c r="L188" s="98"/>
      <c r="M188" s="98" t="s">
        <v>2085</v>
      </c>
      <c r="N188" s="98"/>
      <c r="O188" s="98"/>
      <c r="P188" s="98"/>
      <c r="Q188" s="98"/>
      <c r="R188" s="98"/>
      <c r="S188" s="98"/>
      <c r="T188" s="98"/>
      <c r="U188" s="98"/>
      <c r="V188" s="98"/>
    </row>
    <row r="189" spans="1:22" ht="15.6">
      <c r="A189" s="147">
        <v>1</v>
      </c>
      <c r="B189" s="181" t="s">
        <v>452</v>
      </c>
      <c r="C189" s="98"/>
      <c r="D189" s="98"/>
      <c r="E189" s="98"/>
      <c r="F189" s="98"/>
      <c r="G189" s="501"/>
      <c r="H189" s="98"/>
      <c r="I189" s="98" t="s">
        <v>2086</v>
      </c>
      <c r="J189" s="98"/>
      <c r="K189" s="282" t="s">
        <v>2087</v>
      </c>
      <c r="L189" s="98"/>
      <c r="M189" s="98"/>
      <c r="N189" s="98"/>
      <c r="O189" s="98"/>
      <c r="P189" s="98"/>
      <c r="Q189" s="98"/>
      <c r="R189" s="98"/>
      <c r="S189" s="98"/>
      <c r="T189" s="98"/>
      <c r="U189" s="98"/>
      <c r="V189" s="98"/>
    </row>
    <row r="190" spans="1:22" ht="15.6">
      <c r="A190" s="147">
        <v>1</v>
      </c>
      <c r="B190" s="181" t="s">
        <v>464</v>
      </c>
      <c r="C190" s="98"/>
      <c r="D190" s="98"/>
      <c r="E190" s="98"/>
      <c r="F190" s="98"/>
      <c r="G190" s="501"/>
      <c r="H190" s="98"/>
      <c r="I190" s="98"/>
      <c r="J190" s="98"/>
      <c r="K190" s="282" t="s">
        <v>2088</v>
      </c>
      <c r="L190" s="98"/>
      <c r="M190" s="98"/>
      <c r="N190" s="98"/>
      <c r="O190" s="98"/>
      <c r="P190" s="98"/>
      <c r="Q190" s="98"/>
      <c r="R190" s="98"/>
      <c r="S190" s="98"/>
      <c r="T190" s="98"/>
      <c r="U190" s="98"/>
      <c r="V190" s="98"/>
    </row>
    <row r="191" spans="1:22" ht="15.6">
      <c r="A191" s="147">
        <v>1</v>
      </c>
      <c r="B191" s="181" t="s">
        <v>321</v>
      </c>
      <c r="C191" s="98"/>
      <c r="D191" s="98"/>
      <c r="E191" s="98"/>
      <c r="F191" s="98"/>
      <c r="G191" s="501"/>
      <c r="H191" s="98"/>
      <c r="I191" s="98" t="s">
        <v>2089</v>
      </c>
      <c r="J191" s="98"/>
      <c r="K191" s="282" t="s">
        <v>2090</v>
      </c>
      <c r="L191" s="98"/>
      <c r="M191" s="98"/>
      <c r="N191" s="98"/>
      <c r="O191" s="98"/>
      <c r="P191" s="98"/>
      <c r="Q191" s="98"/>
      <c r="R191" s="98"/>
      <c r="S191" s="98"/>
      <c r="T191" s="98"/>
      <c r="U191" s="98"/>
      <c r="V191" s="98"/>
    </row>
    <row r="192" spans="1:22" ht="15.6">
      <c r="A192" s="147">
        <v>1</v>
      </c>
      <c r="B192" s="181" t="s">
        <v>490</v>
      </c>
      <c r="C192" s="98"/>
      <c r="D192" s="98"/>
      <c r="E192" s="98"/>
      <c r="F192" s="98"/>
      <c r="G192" s="501"/>
      <c r="H192" s="98"/>
      <c r="I192" s="98" t="s">
        <v>2091</v>
      </c>
      <c r="J192" s="98"/>
      <c r="K192" s="282" t="s">
        <v>2092</v>
      </c>
      <c r="L192" s="98"/>
      <c r="M192" s="98"/>
      <c r="N192" s="98"/>
      <c r="O192" s="98"/>
      <c r="P192" s="98"/>
      <c r="Q192" s="98"/>
      <c r="R192" s="98"/>
      <c r="S192" s="98"/>
      <c r="T192" s="98"/>
      <c r="U192" s="98"/>
      <c r="V192" s="98"/>
    </row>
    <row r="193" spans="1:9" ht="15.6">
      <c r="A193" s="147">
        <v>1</v>
      </c>
      <c r="B193" s="181" t="s">
        <v>501</v>
      </c>
      <c r="I193" t="s">
        <v>2093</v>
      </c>
    </row>
    <row r="194" spans="1:9" ht="15.6">
      <c r="A194" s="147">
        <v>1</v>
      </c>
      <c r="B194" s="181" t="s">
        <v>511</v>
      </c>
      <c r="I194" t="s">
        <v>2094</v>
      </c>
    </row>
    <row r="195" spans="1:9" ht="15.6">
      <c r="A195" s="147">
        <v>1</v>
      </c>
      <c r="B195" s="181" t="s">
        <v>520</v>
      </c>
      <c r="I195" t="s">
        <v>2095</v>
      </c>
    </row>
    <row r="196" spans="1:9" ht="15.6">
      <c r="A196" s="294">
        <v>1</v>
      </c>
      <c r="B196" s="295" t="s">
        <v>529</v>
      </c>
      <c r="I196" t="s">
        <v>2096</v>
      </c>
    </row>
    <row r="197" spans="1:9" hidden="1">
      <c r="I197" t="s">
        <v>2097</v>
      </c>
    </row>
  </sheetData>
  <autoFilter ref="A10:V197" xr:uid="{67E159C9-E505-4EF2-ACB5-0A2BC7BE4BA2}">
    <filterColumn colId="0">
      <customFilters>
        <customFilter operator="notEqual" val=" "/>
      </customFilters>
    </filterColumn>
  </autoFilter>
  <conditionalFormatting sqref="R9 P9 N9 L9 J9 T9 V9 F9">
    <cfRule type="duplicateValues" dxfId="28" priority="1"/>
  </conditionalFormatting>
  <hyperlinks>
    <hyperlink ref="G5" r:id="rId1" xr:uid="{6D556E80-8396-4E2C-A215-E12B4AE274FE}"/>
    <hyperlink ref="I5" r:id="rId2" xr:uid="{1170FF2D-1550-40F8-9620-082638D0C592}"/>
    <hyperlink ref="K5" r:id="rId3" xr:uid="{D2823B1B-0E9A-4542-9125-443F1C24F34F}"/>
    <hyperlink ref="J5" r:id="rId4" xr:uid="{FB3D6C3B-7EBB-4973-BF3F-651F992634C2}"/>
    <hyperlink ref="M5" r:id="rId5" xr:uid="{A429144F-F4CE-417F-BBB0-4B4E63CC6421}"/>
    <hyperlink ref="N5" r:id="rId6" xr:uid="{BCC2B0BC-6FF3-4408-A6A7-F3ED3141025B}"/>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E9395C-D452-4EB0-9482-478492DEF4BD}">
  <sheetPr filterMode="1"/>
  <dimension ref="A1:V50"/>
  <sheetViews>
    <sheetView workbookViewId="0">
      <pane xSplit="2" topLeftCell="F9" activePane="topRight" state="frozen"/>
      <selection pane="topRight" activeCell="F9" sqref="F9"/>
      <selection activeCell="A4" sqref="A4"/>
    </sheetView>
  </sheetViews>
  <sheetFormatPr defaultRowHeight="14.45"/>
  <cols>
    <col min="1" max="1" width="11.5703125" customWidth="1"/>
    <col min="2" max="2" width="80" customWidth="1"/>
    <col min="3" max="3" width="10" customWidth="1"/>
    <col min="4" max="4" width="12.28515625" customWidth="1"/>
    <col min="5" max="5" width="35.140625" customWidth="1"/>
    <col min="6" max="6" width="5.28515625" customWidth="1"/>
    <col min="7" max="7" width="39" customWidth="1"/>
    <col min="8" max="8" width="5.28515625" customWidth="1"/>
    <col min="9" max="9" width="39" customWidth="1"/>
    <col min="10" max="10" width="4.28515625" customWidth="1"/>
    <col min="11" max="11" width="39" customWidth="1"/>
    <col min="12" max="12" width="5.28515625" customWidth="1"/>
    <col min="13" max="13" width="39" customWidth="1"/>
    <col min="14" max="14" width="5.28515625" customWidth="1"/>
    <col min="15" max="15" width="39" customWidth="1"/>
    <col min="16" max="16" width="5.28515625" customWidth="1"/>
    <col min="17" max="17" width="39" customWidth="1"/>
    <col min="18" max="18" width="5.28515625" customWidth="1"/>
    <col min="19" max="19" width="39" customWidth="1"/>
    <col min="20" max="20" width="5.28515625" customWidth="1"/>
    <col min="21" max="21" width="39" customWidth="1"/>
    <col min="22" max="22" width="5.28515625" customWidth="1"/>
  </cols>
  <sheetData>
    <row r="1" spans="1:22" ht="46.15" thickBot="1">
      <c r="A1" s="120"/>
      <c r="B1" s="121"/>
      <c r="C1" s="122" t="s">
        <v>320</v>
      </c>
      <c r="D1" s="123" t="s">
        <v>321</v>
      </c>
      <c r="E1" s="124" t="s">
        <v>322</v>
      </c>
      <c r="F1" s="123" t="s">
        <v>323</v>
      </c>
      <c r="G1" s="125"/>
      <c r="H1" s="126" t="s">
        <v>323</v>
      </c>
      <c r="I1" s="127"/>
      <c r="J1" s="128" t="s">
        <v>323</v>
      </c>
      <c r="K1" s="129"/>
      <c r="L1" s="126" t="s">
        <v>323</v>
      </c>
      <c r="M1" s="130"/>
      <c r="N1" s="128" t="s">
        <v>323</v>
      </c>
      <c r="O1" s="129"/>
      <c r="P1" s="126" t="s">
        <v>323</v>
      </c>
      <c r="Q1" s="130"/>
      <c r="R1" s="128" t="s">
        <v>323</v>
      </c>
      <c r="S1" s="129"/>
      <c r="T1" s="126" t="s">
        <v>323</v>
      </c>
      <c r="U1" s="130"/>
      <c r="V1" s="128" t="s">
        <v>323</v>
      </c>
    </row>
    <row r="2" spans="1:22" ht="15.6">
      <c r="A2" s="131" t="s">
        <v>161</v>
      </c>
      <c r="B2" s="132"/>
      <c r="C2" s="133"/>
      <c r="D2" s="134"/>
      <c r="E2" s="135"/>
      <c r="F2" s="134"/>
      <c r="G2" s="136" t="s">
        <v>1000</v>
      </c>
      <c r="H2" s="137"/>
      <c r="I2" s="138" t="s">
        <v>1001</v>
      </c>
      <c r="J2" s="139"/>
      <c r="K2" s="136" t="s">
        <v>1002</v>
      </c>
      <c r="L2" s="137"/>
      <c r="M2" s="140" t="s">
        <v>722</v>
      </c>
      <c r="N2" s="139"/>
      <c r="O2" s="136" t="s">
        <v>723</v>
      </c>
      <c r="P2" s="137"/>
      <c r="Q2" s="140" t="s">
        <v>724</v>
      </c>
      <c r="R2" s="139"/>
      <c r="S2" s="129" t="s">
        <v>725</v>
      </c>
      <c r="T2" s="126"/>
      <c r="U2" s="140" t="s">
        <v>726</v>
      </c>
      <c r="V2" s="139"/>
    </row>
    <row r="3" spans="1:22" ht="15.6">
      <c r="A3" s="139"/>
      <c r="B3" s="141" t="s">
        <v>352</v>
      </c>
      <c r="C3" s="142"/>
      <c r="D3" s="143"/>
      <c r="E3" s="144"/>
      <c r="F3" s="143"/>
      <c r="G3" s="145"/>
      <c r="H3" s="137"/>
      <c r="I3" s="146"/>
      <c r="J3" s="139"/>
      <c r="K3" s="136"/>
      <c r="L3" s="137"/>
      <c r="M3" s="140"/>
      <c r="N3" s="139"/>
      <c r="O3" s="136"/>
      <c r="P3" s="137"/>
      <c r="Q3" s="140"/>
      <c r="R3" s="139"/>
      <c r="S3" s="129"/>
      <c r="T3" s="126"/>
      <c r="U3" s="140"/>
      <c r="V3" s="139"/>
    </row>
    <row r="4" spans="1:22" ht="15.6">
      <c r="A4" s="139"/>
      <c r="B4" s="141" t="s">
        <v>369</v>
      </c>
      <c r="C4" s="142"/>
      <c r="D4" s="143"/>
      <c r="E4" s="144"/>
      <c r="F4" s="143"/>
      <c r="G4" s="145"/>
      <c r="H4" s="137"/>
      <c r="I4" s="146"/>
      <c r="J4" s="139"/>
      <c r="K4" s="136"/>
      <c r="L4" s="137"/>
      <c r="M4" s="140"/>
      <c r="N4" s="139"/>
      <c r="O4" s="136"/>
      <c r="P4" s="137"/>
      <c r="Q4" s="140"/>
      <c r="R4" s="139"/>
      <c r="S4" s="129"/>
      <c r="T4" s="126"/>
      <c r="U4" s="140"/>
      <c r="V4" s="139"/>
    </row>
    <row r="5" spans="1:22" ht="15.6">
      <c r="A5" s="139"/>
      <c r="B5" s="141" t="s">
        <v>385</v>
      </c>
      <c r="C5" s="142"/>
      <c r="D5" s="143"/>
      <c r="E5" s="144"/>
      <c r="F5" s="143"/>
      <c r="G5" s="145"/>
      <c r="H5" s="137"/>
      <c r="I5" s="146"/>
      <c r="J5" s="139"/>
      <c r="K5" s="136"/>
      <c r="L5" s="137"/>
      <c r="M5" s="140"/>
      <c r="N5" s="139"/>
      <c r="O5" s="136"/>
      <c r="P5" s="137"/>
      <c r="Q5" s="140"/>
      <c r="R5" s="139"/>
      <c r="S5" s="129"/>
      <c r="T5" s="126"/>
      <c r="U5" s="140"/>
      <c r="V5" s="139"/>
    </row>
    <row r="6" spans="1:22" ht="15.6">
      <c r="A6" s="317"/>
      <c r="B6" s="318" t="s">
        <v>163</v>
      </c>
      <c r="C6" s="319"/>
      <c r="D6" s="320"/>
      <c r="E6" s="320"/>
      <c r="F6" s="320"/>
      <c r="G6" s="321"/>
      <c r="H6" s="322"/>
      <c r="I6" s="323"/>
      <c r="J6" s="317"/>
      <c r="K6" s="324"/>
      <c r="L6" s="322"/>
      <c r="M6" s="325"/>
      <c r="N6" s="317"/>
      <c r="O6" s="324"/>
      <c r="P6" s="322"/>
      <c r="Q6" s="325"/>
      <c r="R6" s="317"/>
      <c r="S6" s="326"/>
      <c r="T6" s="327"/>
      <c r="U6" s="325"/>
      <c r="V6" s="317"/>
    </row>
    <row r="7" spans="1:22" ht="15.6">
      <c r="A7" s="147"/>
      <c r="B7" s="141" t="s">
        <v>402</v>
      </c>
      <c r="C7" s="142"/>
      <c r="D7" s="143"/>
      <c r="E7" s="144"/>
      <c r="F7" s="143"/>
      <c r="G7" s="145"/>
      <c r="H7" s="148"/>
      <c r="I7" s="146"/>
      <c r="J7" s="147"/>
      <c r="K7" s="136"/>
      <c r="L7" s="148"/>
      <c r="M7" s="140"/>
      <c r="N7" s="147"/>
      <c r="O7" s="136"/>
      <c r="P7" s="148"/>
      <c r="Q7" s="140"/>
      <c r="R7" s="147"/>
      <c r="S7" s="129"/>
      <c r="T7" s="126"/>
      <c r="U7" s="140"/>
      <c r="V7" s="147"/>
    </row>
    <row r="8" spans="1:22" ht="15.6">
      <c r="A8" s="147"/>
      <c r="B8" s="141" t="s">
        <v>403</v>
      </c>
      <c r="C8" s="149"/>
      <c r="D8" s="143"/>
      <c r="E8" s="144"/>
      <c r="F8" s="143"/>
      <c r="G8" s="145"/>
      <c r="H8" s="148"/>
      <c r="I8" s="146"/>
      <c r="J8" s="147"/>
      <c r="K8" s="136"/>
      <c r="L8" s="148"/>
      <c r="M8" s="140"/>
      <c r="N8" s="147"/>
      <c r="O8" s="136"/>
      <c r="P8" s="148"/>
      <c r="Q8" s="140"/>
      <c r="R8" s="147"/>
      <c r="S8" s="129"/>
      <c r="T8" s="126"/>
      <c r="U8" s="140"/>
      <c r="V8" s="147"/>
    </row>
    <row r="9" spans="1:22" ht="16.149999999999999" thickBot="1">
      <c r="A9" s="150" t="s">
        <v>404</v>
      </c>
      <c r="B9" s="151" t="s">
        <v>405</v>
      </c>
      <c r="C9" s="152"/>
      <c r="D9" s="153"/>
      <c r="E9" s="195">
        <f>SUM(E11:E363)</f>
        <v>0</v>
      </c>
      <c r="F9" s="153"/>
      <c r="G9" s="145">
        <f>SUM(G11:G363)</f>
        <v>0</v>
      </c>
      <c r="H9" s="154"/>
      <c r="I9" s="146">
        <f>SUM(I11:I363)</f>
        <v>0</v>
      </c>
      <c r="J9" s="155"/>
      <c r="K9" s="136">
        <f>SUM(K11:K363)</f>
        <v>0</v>
      </c>
      <c r="L9" s="154"/>
      <c r="M9" s="140">
        <f>SUM(M11:M363)</f>
        <v>0</v>
      </c>
      <c r="N9" s="155"/>
      <c r="O9" s="136">
        <f>SUM(O11:O363)</f>
        <v>0</v>
      </c>
      <c r="P9" s="154"/>
      <c r="Q9" s="140">
        <f>SUM(Q11:Q363)</f>
        <v>0</v>
      </c>
      <c r="R9" s="155"/>
      <c r="S9" s="129">
        <f>SUM(S11:S363)</f>
        <v>0</v>
      </c>
      <c r="T9" s="126"/>
      <c r="U9" s="140">
        <f>SUM(U11:U363)</f>
        <v>0</v>
      </c>
      <c r="V9" s="155"/>
    </row>
    <row r="10" spans="1:22" ht="16.149999999999999" thickBot="1">
      <c r="A10" s="188">
        <v>1</v>
      </c>
      <c r="B10" s="189"/>
      <c r="C10" s="158"/>
      <c r="D10" s="158"/>
      <c r="E10" s="159">
        <v>100</v>
      </c>
      <c r="F10" s="158"/>
      <c r="G10" s="159"/>
      <c r="H10" s="158"/>
      <c r="I10" s="159"/>
      <c r="J10" s="158"/>
      <c r="K10" s="159"/>
      <c r="L10" s="158"/>
      <c r="M10" s="159"/>
      <c r="N10" s="158"/>
      <c r="O10" s="159"/>
      <c r="P10" s="158"/>
      <c r="Q10" s="159"/>
      <c r="R10" s="158"/>
      <c r="S10" s="159"/>
      <c r="T10" s="158"/>
      <c r="U10" s="159"/>
      <c r="V10" s="158"/>
    </row>
    <row r="11" spans="1:22" s="147" customFormat="1" ht="15.6">
      <c r="A11" s="173">
        <v>1</v>
      </c>
      <c r="B11" s="173" t="s">
        <v>2098</v>
      </c>
      <c r="C11" s="163"/>
      <c r="D11" s="164"/>
      <c r="E11" s="165"/>
      <c r="F11" s="199" t="str">
        <f>IF($F$9="*",IF(E11&gt;0,"*",""),"")</f>
        <v/>
      </c>
      <c r="G11" s="166"/>
      <c r="H11" s="200" t="str">
        <f>IF($H$9="*",IF(G11&gt;0,"*",""),"")</f>
        <v/>
      </c>
      <c r="I11" s="167"/>
      <c r="J11" s="201" t="str">
        <f>IF($J$9="*",IF(I11&gt;0,"*",""),"")</f>
        <v/>
      </c>
      <c r="K11" s="168"/>
      <c r="L11" s="200" t="str">
        <f>IF($L$9="*",IF(K11&gt;0,"*",""),"")</f>
        <v/>
      </c>
      <c r="M11" s="169"/>
      <c r="N11" s="201" t="str">
        <f>IF($N$9="*",IF(M11&gt;0,"*",""),"")</f>
        <v/>
      </c>
      <c r="O11" s="168"/>
      <c r="P11" s="200" t="str">
        <f>IF($P$9="*",IF(O11&gt;0,"*",""),"")</f>
        <v/>
      </c>
      <c r="Q11" s="169"/>
      <c r="R11" s="201" t="str">
        <f>IF($R$9="*",IF(Q11&gt;0,"*",""),"")</f>
        <v/>
      </c>
      <c r="S11" s="129"/>
      <c r="T11" s="202" t="str">
        <f>IF($T$9="*",IF(S11&gt;0,"*",""),"")</f>
        <v/>
      </c>
      <c r="U11" s="169"/>
      <c r="V11" s="201" t="str">
        <f>IF($V$9="*",IF(U11&gt;0,"*",""),"")</f>
        <v/>
      </c>
    </row>
    <row r="12" spans="1:22" ht="15.6">
      <c r="A12" s="173">
        <v>1</v>
      </c>
      <c r="B12" s="173" t="s">
        <v>2099</v>
      </c>
      <c r="C12" s="163"/>
      <c r="D12" s="164"/>
      <c r="E12" s="165"/>
      <c r="F12" s="199" t="str">
        <f t="shared" ref="F12:F35" si="0">IF($F$9="*",IF(E12&gt;0,"*",""),"")</f>
        <v/>
      </c>
      <c r="G12" s="166"/>
      <c r="H12" s="200" t="str">
        <f t="shared" ref="H12:H35" si="1">IF($H$9="*",IF(G12&gt;0,"*",""),"")</f>
        <v/>
      </c>
      <c r="I12" s="167"/>
      <c r="J12" s="201" t="str">
        <f t="shared" ref="J12:J35" si="2">IF($J$9="*",IF(I12&gt;0,"*",""),"")</f>
        <v/>
      </c>
      <c r="K12" s="168"/>
      <c r="L12" s="200" t="str">
        <f t="shared" ref="L12:L35" si="3">IF($L$9="*",IF(K12&gt;0,"*",""),"")</f>
        <v/>
      </c>
      <c r="M12" s="169"/>
      <c r="N12" s="201" t="str">
        <f t="shared" ref="N12:N35" si="4">IF($N$9="*",IF(M12&gt;0,"*",""),"")</f>
        <v/>
      </c>
      <c r="O12" s="168"/>
      <c r="P12" s="200" t="str">
        <f t="shared" ref="P12:P35" si="5">IF($P$9="*",IF(O12&gt;0,"*",""),"")</f>
        <v/>
      </c>
      <c r="Q12" s="169"/>
      <c r="R12" s="201" t="str">
        <f t="shared" ref="R12:R35" si="6">IF($R$9="*",IF(Q12&gt;0,"*",""),"")</f>
        <v/>
      </c>
      <c r="S12" s="129"/>
      <c r="T12" s="202" t="str">
        <f t="shared" ref="T12:T35" si="7">IF($T$9="*",IF(S12&gt;0,"*",""),"")</f>
        <v/>
      </c>
      <c r="U12" s="169"/>
      <c r="V12" s="201" t="str">
        <f t="shared" ref="V12:V35" si="8">IF($V$9="*",IF(U12&gt;0,"*",""),"")</f>
        <v/>
      </c>
    </row>
    <row r="13" spans="1:22" ht="15.6" hidden="1">
      <c r="A13" s="173"/>
      <c r="B13" s="173" t="s">
        <v>2100</v>
      </c>
      <c r="C13" s="163"/>
      <c r="D13" s="164"/>
      <c r="E13" s="165"/>
      <c r="F13" s="199" t="str">
        <f t="shared" si="0"/>
        <v/>
      </c>
      <c r="G13" s="166"/>
      <c r="H13" s="200" t="str">
        <f t="shared" si="1"/>
        <v/>
      </c>
      <c r="I13" s="167"/>
      <c r="J13" s="201" t="str">
        <f t="shared" si="2"/>
        <v/>
      </c>
      <c r="K13" s="168"/>
      <c r="L13" s="200" t="str">
        <f t="shared" si="3"/>
        <v/>
      </c>
      <c r="M13" s="169"/>
      <c r="N13" s="201" t="str">
        <f t="shared" si="4"/>
        <v/>
      </c>
      <c r="O13" s="168"/>
      <c r="P13" s="200" t="str">
        <f t="shared" si="5"/>
        <v/>
      </c>
      <c r="Q13" s="169"/>
      <c r="R13" s="201" t="str">
        <f t="shared" si="6"/>
        <v/>
      </c>
      <c r="S13" s="129"/>
      <c r="T13" s="202" t="str">
        <f t="shared" si="7"/>
        <v/>
      </c>
      <c r="U13" s="169"/>
      <c r="V13" s="201" t="str">
        <f t="shared" si="8"/>
        <v/>
      </c>
    </row>
    <row r="14" spans="1:22" ht="15.6" hidden="1">
      <c r="A14" s="173"/>
      <c r="B14" s="173" t="s">
        <v>2101</v>
      </c>
      <c r="C14" s="163"/>
      <c r="D14" s="164"/>
      <c r="E14" s="165"/>
      <c r="F14" s="199" t="str">
        <f t="shared" si="0"/>
        <v/>
      </c>
      <c r="G14" s="166"/>
      <c r="H14" s="200" t="str">
        <f t="shared" si="1"/>
        <v/>
      </c>
      <c r="I14" s="167"/>
      <c r="J14" s="201" t="str">
        <f t="shared" si="2"/>
        <v/>
      </c>
      <c r="K14" s="168"/>
      <c r="L14" s="200" t="str">
        <f t="shared" si="3"/>
        <v/>
      </c>
      <c r="M14" s="169"/>
      <c r="N14" s="201" t="str">
        <f t="shared" si="4"/>
        <v/>
      </c>
      <c r="O14" s="168"/>
      <c r="P14" s="200" t="str">
        <f t="shared" si="5"/>
        <v/>
      </c>
      <c r="Q14" s="169"/>
      <c r="R14" s="201" t="str">
        <f t="shared" si="6"/>
        <v/>
      </c>
      <c r="S14" s="129"/>
      <c r="T14" s="202" t="str">
        <f t="shared" si="7"/>
        <v/>
      </c>
      <c r="U14" s="169"/>
      <c r="V14" s="201" t="str">
        <f t="shared" si="8"/>
        <v/>
      </c>
    </row>
    <row r="15" spans="1:22" ht="15.6" hidden="1">
      <c r="A15" s="173"/>
      <c r="B15" s="173" t="s">
        <v>2102</v>
      </c>
      <c r="C15" s="163"/>
      <c r="D15" s="164"/>
      <c r="E15" s="165"/>
      <c r="F15" s="199" t="str">
        <f t="shared" si="0"/>
        <v/>
      </c>
      <c r="G15" s="166"/>
      <c r="H15" s="200" t="str">
        <f t="shared" si="1"/>
        <v/>
      </c>
      <c r="I15" s="167"/>
      <c r="J15" s="201" t="str">
        <f t="shared" si="2"/>
        <v/>
      </c>
      <c r="K15" s="168"/>
      <c r="L15" s="200" t="str">
        <f t="shared" si="3"/>
        <v/>
      </c>
      <c r="M15" s="169"/>
      <c r="N15" s="201" t="str">
        <f t="shared" si="4"/>
        <v/>
      </c>
      <c r="O15" s="168"/>
      <c r="P15" s="200" t="str">
        <f t="shared" si="5"/>
        <v/>
      </c>
      <c r="Q15" s="169"/>
      <c r="R15" s="201" t="str">
        <f t="shared" si="6"/>
        <v/>
      </c>
      <c r="S15" s="129"/>
      <c r="T15" s="202" t="str">
        <f t="shared" si="7"/>
        <v/>
      </c>
      <c r="U15" s="169"/>
      <c r="V15" s="201" t="str">
        <f t="shared" si="8"/>
        <v/>
      </c>
    </row>
    <row r="16" spans="1:22" ht="15.6" hidden="1">
      <c r="A16" s="173"/>
      <c r="B16" s="173" t="s">
        <v>2103</v>
      </c>
      <c r="C16" s="163"/>
      <c r="D16" s="164"/>
      <c r="E16" s="165"/>
      <c r="F16" s="199" t="str">
        <f t="shared" si="0"/>
        <v/>
      </c>
      <c r="G16" s="166"/>
      <c r="H16" s="200" t="str">
        <f t="shared" si="1"/>
        <v/>
      </c>
      <c r="I16" s="167"/>
      <c r="J16" s="201" t="str">
        <f t="shared" si="2"/>
        <v/>
      </c>
      <c r="K16" s="168"/>
      <c r="L16" s="200" t="str">
        <f t="shared" si="3"/>
        <v/>
      </c>
      <c r="M16" s="169"/>
      <c r="N16" s="201" t="str">
        <f t="shared" si="4"/>
        <v/>
      </c>
      <c r="O16" s="168"/>
      <c r="P16" s="200" t="str">
        <f t="shared" si="5"/>
        <v/>
      </c>
      <c r="Q16" s="169"/>
      <c r="R16" s="201" t="str">
        <f t="shared" si="6"/>
        <v/>
      </c>
      <c r="S16" s="129"/>
      <c r="T16" s="202" t="str">
        <f t="shared" si="7"/>
        <v/>
      </c>
      <c r="U16" s="169"/>
      <c r="V16" s="201" t="str">
        <f t="shared" si="8"/>
        <v/>
      </c>
    </row>
    <row r="17" spans="1:22" ht="15.6" hidden="1">
      <c r="A17" s="173"/>
      <c r="B17" s="173" t="s">
        <v>2104</v>
      </c>
      <c r="C17" s="163"/>
      <c r="D17" s="164"/>
      <c r="E17" s="165"/>
      <c r="F17" s="199" t="str">
        <f t="shared" si="0"/>
        <v/>
      </c>
      <c r="G17" s="166"/>
      <c r="H17" s="200" t="str">
        <f t="shared" si="1"/>
        <v/>
      </c>
      <c r="I17" s="167"/>
      <c r="J17" s="201" t="str">
        <f t="shared" si="2"/>
        <v/>
      </c>
      <c r="K17" s="168"/>
      <c r="L17" s="200" t="str">
        <f t="shared" si="3"/>
        <v/>
      </c>
      <c r="M17" s="169"/>
      <c r="N17" s="201" t="str">
        <f t="shared" si="4"/>
        <v/>
      </c>
      <c r="O17" s="168"/>
      <c r="P17" s="200" t="str">
        <f t="shared" si="5"/>
        <v/>
      </c>
      <c r="Q17" s="169"/>
      <c r="R17" s="201" t="str">
        <f t="shared" si="6"/>
        <v/>
      </c>
      <c r="S17" s="129"/>
      <c r="T17" s="202" t="str">
        <f t="shared" si="7"/>
        <v/>
      </c>
      <c r="U17" s="169"/>
      <c r="V17" s="201" t="str">
        <f t="shared" si="8"/>
        <v/>
      </c>
    </row>
    <row r="18" spans="1:22" ht="15.6" hidden="1">
      <c r="A18" s="173"/>
      <c r="B18" s="173" t="s">
        <v>2105</v>
      </c>
      <c r="C18" s="163"/>
      <c r="D18" s="164"/>
      <c r="E18" s="165"/>
      <c r="F18" s="199" t="str">
        <f t="shared" si="0"/>
        <v/>
      </c>
      <c r="G18" s="166"/>
      <c r="H18" s="200" t="str">
        <f t="shared" si="1"/>
        <v/>
      </c>
      <c r="I18" s="167"/>
      <c r="J18" s="201" t="str">
        <f t="shared" si="2"/>
        <v/>
      </c>
      <c r="K18" s="168"/>
      <c r="L18" s="200" t="str">
        <f t="shared" si="3"/>
        <v/>
      </c>
      <c r="M18" s="169"/>
      <c r="N18" s="201" t="str">
        <f t="shared" si="4"/>
        <v/>
      </c>
      <c r="O18" s="168"/>
      <c r="P18" s="200" t="str">
        <f t="shared" si="5"/>
        <v/>
      </c>
      <c r="Q18" s="169"/>
      <c r="R18" s="201" t="str">
        <f t="shared" si="6"/>
        <v/>
      </c>
      <c r="S18" s="129"/>
      <c r="T18" s="202" t="str">
        <f t="shared" si="7"/>
        <v/>
      </c>
      <c r="U18" s="169"/>
      <c r="V18" s="201" t="str">
        <f t="shared" si="8"/>
        <v/>
      </c>
    </row>
    <row r="19" spans="1:22" ht="15.6" hidden="1">
      <c r="A19" s="173"/>
      <c r="B19" s="173" t="s">
        <v>2106</v>
      </c>
      <c r="C19" s="163"/>
      <c r="D19" s="164"/>
      <c r="E19" s="165"/>
      <c r="F19" s="199" t="str">
        <f t="shared" si="0"/>
        <v/>
      </c>
      <c r="G19" s="166"/>
      <c r="H19" s="200" t="str">
        <f t="shared" si="1"/>
        <v/>
      </c>
      <c r="I19" s="167"/>
      <c r="J19" s="201" t="str">
        <f t="shared" si="2"/>
        <v/>
      </c>
      <c r="K19" s="168"/>
      <c r="L19" s="200" t="str">
        <f t="shared" si="3"/>
        <v/>
      </c>
      <c r="M19" s="169"/>
      <c r="N19" s="201" t="str">
        <f t="shared" si="4"/>
        <v/>
      </c>
      <c r="O19" s="168"/>
      <c r="P19" s="200" t="str">
        <f t="shared" si="5"/>
        <v/>
      </c>
      <c r="Q19" s="169"/>
      <c r="R19" s="201" t="str">
        <f t="shared" si="6"/>
        <v/>
      </c>
      <c r="S19" s="129"/>
      <c r="T19" s="202" t="str">
        <f t="shared" si="7"/>
        <v/>
      </c>
      <c r="U19" s="169"/>
      <c r="V19" s="201" t="str">
        <f t="shared" si="8"/>
        <v/>
      </c>
    </row>
    <row r="20" spans="1:22" ht="15.6" hidden="1">
      <c r="A20" s="173"/>
      <c r="B20" s="173" t="s">
        <v>2107</v>
      </c>
      <c r="C20" s="163"/>
      <c r="D20" s="164"/>
      <c r="E20" s="165"/>
      <c r="F20" s="199" t="str">
        <f t="shared" si="0"/>
        <v/>
      </c>
      <c r="G20" s="166"/>
      <c r="H20" s="200" t="str">
        <f t="shared" si="1"/>
        <v/>
      </c>
      <c r="I20" s="167"/>
      <c r="J20" s="201" t="str">
        <f t="shared" si="2"/>
        <v/>
      </c>
      <c r="K20" s="168"/>
      <c r="L20" s="200" t="str">
        <f t="shared" si="3"/>
        <v/>
      </c>
      <c r="M20" s="169"/>
      <c r="N20" s="201" t="str">
        <f t="shared" si="4"/>
        <v/>
      </c>
      <c r="O20" s="168"/>
      <c r="P20" s="200" t="str">
        <f t="shared" si="5"/>
        <v/>
      </c>
      <c r="Q20" s="169"/>
      <c r="R20" s="201" t="str">
        <f t="shared" si="6"/>
        <v/>
      </c>
      <c r="S20" s="129"/>
      <c r="T20" s="202" t="str">
        <f t="shared" si="7"/>
        <v/>
      </c>
      <c r="U20" s="169"/>
      <c r="V20" s="201" t="str">
        <f t="shared" si="8"/>
        <v/>
      </c>
    </row>
    <row r="21" spans="1:22" ht="15.6">
      <c r="A21" s="173">
        <v>1</v>
      </c>
      <c r="B21" s="173" t="s">
        <v>2108</v>
      </c>
      <c r="C21" s="163"/>
      <c r="D21" s="164"/>
      <c r="E21" s="165"/>
      <c r="F21" s="199" t="str">
        <f t="shared" si="0"/>
        <v/>
      </c>
      <c r="G21" s="166"/>
      <c r="H21" s="200" t="str">
        <f t="shared" si="1"/>
        <v/>
      </c>
      <c r="I21" s="167"/>
      <c r="J21" s="201" t="str">
        <f t="shared" si="2"/>
        <v/>
      </c>
      <c r="K21" s="168"/>
      <c r="L21" s="200" t="str">
        <f t="shared" si="3"/>
        <v/>
      </c>
      <c r="M21" s="169"/>
      <c r="N21" s="201" t="str">
        <f t="shared" si="4"/>
        <v/>
      </c>
      <c r="O21" s="168"/>
      <c r="P21" s="200" t="str">
        <f t="shared" si="5"/>
        <v/>
      </c>
      <c r="Q21" s="169"/>
      <c r="R21" s="201" t="str">
        <f t="shared" si="6"/>
        <v/>
      </c>
      <c r="S21" s="129"/>
      <c r="T21" s="202" t="str">
        <f t="shared" si="7"/>
        <v/>
      </c>
      <c r="U21" s="169"/>
      <c r="V21" s="201" t="str">
        <f t="shared" si="8"/>
        <v/>
      </c>
    </row>
    <row r="22" spans="1:22" ht="15.6">
      <c r="A22" s="173">
        <v>1</v>
      </c>
      <c r="B22" s="173" t="s">
        <v>2109</v>
      </c>
      <c r="C22" s="163"/>
      <c r="D22" s="164"/>
      <c r="E22" s="165"/>
      <c r="F22" s="199" t="str">
        <f t="shared" si="0"/>
        <v/>
      </c>
      <c r="G22" s="166"/>
      <c r="H22" s="200" t="str">
        <f t="shared" si="1"/>
        <v/>
      </c>
      <c r="I22" s="167"/>
      <c r="J22" s="201" t="str">
        <f t="shared" si="2"/>
        <v/>
      </c>
      <c r="K22" s="168"/>
      <c r="L22" s="200" t="str">
        <f t="shared" si="3"/>
        <v/>
      </c>
      <c r="M22" s="169"/>
      <c r="N22" s="201" t="str">
        <f t="shared" si="4"/>
        <v/>
      </c>
      <c r="O22" s="168"/>
      <c r="P22" s="200" t="str">
        <f t="shared" si="5"/>
        <v/>
      </c>
      <c r="Q22" s="169"/>
      <c r="R22" s="201" t="str">
        <f t="shared" si="6"/>
        <v/>
      </c>
      <c r="S22" s="129"/>
      <c r="T22" s="202" t="str">
        <f t="shared" si="7"/>
        <v/>
      </c>
      <c r="U22" s="169"/>
      <c r="V22" s="201" t="str">
        <f t="shared" si="8"/>
        <v/>
      </c>
    </row>
    <row r="23" spans="1:22" ht="15.6" hidden="1">
      <c r="A23" s="173"/>
      <c r="B23" s="173" t="s">
        <v>2110</v>
      </c>
      <c r="C23" s="163"/>
      <c r="D23" s="164"/>
      <c r="E23" s="165"/>
      <c r="F23" s="199" t="str">
        <f t="shared" si="0"/>
        <v/>
      </c>
      <c r="G23" s="166"/>
      <c r="H23" s="200" t="str">
        <f t="shared" si="1"/>
        <v/>
      </c>
      <c r="I23" s="167"/>
      <c r="J23" s="201" t="str">
        <f t="shared" si="2"/>
        <v/>
      </c>
      <c r="K23" s="168"/>
      <c r="L23" s="200" t="str">
        <f t="shared" si="3"/>
        <v/>
      </c>
      <c r="M23" s="169"/>
      <c r="N23" s="201" t="str">
        <f t="shared" si="4"/>
        <v/>
      </c>
      <c r="O23" s="168"/>
      <c r="P23" s="200" t="str">
        <f t="shared" si="5"/>
        <v/>
      </c>
      <c r="Q23" s="169"/>
      <c r="R23" s="201" t="str">
        <f t="shared" si="6"/>
        <v/>
      </c>
      <c r="S23" s="129"/>
      <c r="T23" s="202" t="str">
        <f t="shared" si="7"/>
        <v/>
      </c>
      <c r="U23" s="169"/>
      <c r="V23" s="201" t="str">
        <f t="shared" si="8"/>
        <v/>
      </c>
    </row>
    <row r="24" spans="1:22" ht="15.6">
      <c r="A24" s="173">
        <v>1</v>
      </c>
      <c r="B24" s="173" t="s">
        <v>2111</v>
      </c>
      <c r="C24" s="163"/>
      <c r="D24" s="164"/>
      <c r="E24" s="165"/>
      <c r="F24" s="199" t="str">
        <f t="shared" si="0"/>
        <v/>
      </c>
      <c r="G24" s="166"/>
      <c r="H24" s="200" t="str">
        <f t="shared" si="1"/>
        <v/>
      </c>
      <c r="I24" s="167"/>
      <c r="J24" s="201" t="str">
        <f t="shared" si="2"/>
        <v/>
      </c>
      <c r="K24" s="168"/>
      <c r="L24" s="200" t="str">
        <f t="shared" si="3"/>
        <v/>
      </c>
      <c r="M24" s="169"/>
      <c r="N24" s="201" t="str">
        <f t="shared" si="4"/>
        <v/>
      </c>
      <c r="O24" s="168"/>
      <c r="P24" s="200" t="str">
        <f t="shared" si="5"/>
        <v/>
      </c>
      <c r="Q24" s="169"/>
      <c r="R24" s="201" t="str">
        <f t="shared" si="6"/>
        <v/>
      </c>
      <c r="S24" s="129"/>
      <c r="T24" s="202" t="str">
        <f t="shared" si="7"/>
        <v/>
      </c>
      <c r="U24" s="169"/>
      <c r="V24" s="201" t="str">
        <f t="shared" si="8"/>
        <v/>
      </c>
    </row>
    <row r="25" spans="1:22" ht="15.6">
      <c r="A25" s="173">
        <v>1</v>
      </c>
      <c r="B25" s="173" t="s">
        <v>2112</v>
      </c>
      <c r="C25" s="163"/>
      <c r="D25" s="164"/>
      <c r="E25" s="165"/>
      <c r="F25" s="199" t="str">
        <f t="shared" si="0"/>
        <v/>
      </c>
      <c r="G25" s="166"/>
      <c r="H25" s="200" t="str">
        <f t="shared" si="1"/>
        <v/>
      </c>
      <c r="I25" s="167"/>
      <c r="J25" s="201" t="str">
        <f t="shared" si="2"/>
        <v/>
      </c>
      <c r="K25" s="168"/>
      <c r="L25" s="200" t="str">
        <f t="shared" si="3"/>
        <v/>
      </c>
      <c r="M25" s="169"/>
      <c r="N25" s="201" t="str">
        <f t="shared" si="4"/>
        <v/>
      </c>
      <c r="O25" s="168"/>
      <c r="P25" s="200" t="str">
        <f t="shared" si="5"/>
        <v/>
      </c>
      <c r="Q25" s="169"/>
      <c r="R25" s="201" t="str">
        <f t="shared" si="6"/>
        <v/>
      </c>
      <c r="S25" s="129"/>
      <c r="T25" s="202" t="str">
        <f t="shared" si="7"/>
        <v/>
      </c>
      <c r="U25" s="169"/>
      <c r="V25" s="201" t="str">
        <f t="shared" si="8"/>
        <v/>
      </c>
    </row>
    <row r="26" spans="1:22" ht="15.6" hidden="1">
      <c r="A26" s="173"/>
      <c r="B26" s="173" t="s">
        <v>2113</v>
      </c>
      <c r="C26" s="163"/>
      <c r="D26" s="164"/>
      <c r="E26" s="165"/>
      <c r="F26" s="199" t="str">
        <f t="shared" si="0"/>
        <v/>
      </c>
      <c r="G26" s="166"/>
      <c r="H26" s="200" t="str">
        <f t="shared" si="1"/>
        <v/>
      </c>
      <c r="I26" s="167"/>
      <c r="J26" s="201" t="str">
        <f t="shared" si="2"/>
        <v/>
      </c>
      <c r="K26" s="168"/>
      <c r="L26" s="200" t="str">
        <f t="shared" si="3"/>
        <v/>
      </c>
      <c r="M26" s="169"/>
      <c r="N26" s="201" t="str">
        <f t="shared" si="4"/>
        <v/>
      </c>
      <c r="O26" s="168"/>
      <c r="P26" s="200" t="str">
        <f t="shared" si="5"/>
        <v/>
      </c>
      <c r="Q26" s="169"/>
      <c r="R26" s="201" t="str">
        <f t="shared" si="6"/>
        <v/>
      </c>
      <c r="S26" s="129"/>
      <c r="T26" s="202" t="str">
        <f t="shared" si="7"/>
        <v/>
      </c>
      <c r="U26" s="169"/>
      <c r="V26" s="201" t="str">
        <f t="shared" si="8"/>
        <v/>
      </c>
    </row>
    <row r="27" spans="1:22" ht="15.6" hidden="1">
      <c r="A27" s="173"/>
      <c r="B27" s="173" t="s">
        <v>2114</v>
      </c>
      <c r="C27" s="163"/>
      <c r="D27" s="164"/>
      <c r="E27" s="165"/>
      <c r="F27" s="199" t="str">
        <f t="shared" si="0"/>
        <v/>
      </c>
      <c r="G27" s="166"/>
      <c r="H27" s="200" t="str">
        <f t="shared" si="1"/>
        <v/>
      </c>
      <c r="I27" s="167"/>
      <c r="J27" s="201" t="str">
        <f t="shared" si="2"/>
        <v/>
      </c>
      <c r="K27" s="168"/>
      <c r="L27" s="200" t="str">
        <f t="shared" si="3"/>
        <v/>
      </c>
      <c r="M27" s="169"/>
      <c r="N27" s="201" t="str">
        <f t="shared" si="4"/>
        <v/>
      </c>
      <c r="O27" s="168"/>
      <c r="P27" s="200" t="str">
        <f t="shared" si="5"/>
        <v/>
      </c>
      <c r="Q27" s="169"/>
      <c r="R27" s="201" t="str">
        <f t="shared" si="6"/>
        <v/>
      </c>
      <c r="S27" s="129"/>
      <c r="T27" s="202" t="str">
        <f t="shared" si="7"/>
        <v/>
      </c>
      <c r="U27" s="169"/>
      <c r="V27" s="201" t="str">
        <f t="shared" si="8"/>
        <v/>
      </c>
    </row>
    <row r="28" spans="1:22" ht="15.6" hidden="1">
      <c r="A28" s="173"/>
      <c r="B28" s="173" t="s">
        <v>2115</v>
      </c>
      <c r="C28" s="163"/>
      <c r="D28" s="164"/>
      <c r="E28" s="165"/>
      <c r="F28" s="199" t="str">
        <f t="shared" si="0"/>
        <v/>
      </c>
      <c r="G28" s="166"/>
      <c r="H28" s="200" t="str">
        <f t="shared" si="1"/>
        <v/>
      </c>
      <c r="I28" s="167"/>
      <c r="J28" s="201" t="str">
        <f t="shared" si="2"/>
        <v/>
      </c>
      <c r="K28" s="168"/>
      <c r="L28" s="200" t="str">
        <f t="shared" si="3"/>
        <v/>
      </c>
      <c r="M28" s="169"/>
      <c r="N28" s="201" t="str">
        <f t="shared" si="4"/>
        <v/>
      </c>
      <c r="O28" s="168"/>
      <c r="P28" s="200" t="str">
        <f t="shared" si="5"/>
        <v/>
      </c>
      <c r="Q28" s="169"/>
      <c r="R28" s="201" t="str">
        <f t="shared" si="6"/>
        <v/>
      </c>
      <c r="S28" s="129"/>
      <c r="T28" s="202" t="str">
        <f t="shared" si="7"/>
        <v/>
      </c>
      <c r="U28" s="169"/>
      <c r="V28" s="201" t="str">
        <f t="shared" si="8"/>
        <v/>
      </c>
    </row>
    <row r="29" spans="1:22" ht="15.6" hidden="1">
      <c r="A29" s="173"/>
      <c r="B29" s="173" t="s">
        <v>2116</v>
      </c>
      <c r="C29" s="163"/>
      <c r="D29" s="164"/>
      <c r="E29" s="165"/>
      <c r="F29" s="199" t="str">
        <f t="shared" si="0"/>
        <v/>
      </c>
      <c r="G29" s="166"/>
      <c r="H29" s="200" t="str">
        <f t="shared" si="1"/>
        <v/>
      </c>
      <c r="I29" s="167"/>
      <c r="J29" s="201" t="str">
        <f t="shared" si="2"/>
        <v/>
      </c>
      <c r="K29" s="168"/>
      <c r="L29" s="200" t="str">
        <f t="shared" si="3"/>
        <v/>
      </c>
      <c r="M29" s="169"/>
      <c r="N29" s="201" t="str">
        <f t="shared" si="4"/>
        <v/>
      </c>
      <c r="O29" s="168"/>
      <c r="P29" s="200" t="str">
        <f t="shared" si="5"/>
        <v/>
      </c>
      <c r="Q29" s="169"/>
      <c r="R29" s="201" t="str">
        <f t="shared" si="6"/>
        <v/>
      </c>
      <c r="S29" s="129"/>
      <c r="T29" s="202" t="str">
        <f t="shared" si="7"/>
        <v/>
      </c>
      <c r="U29" s="169"/>
      <c r="V29" s="201" t="str">
        <f t="shared" si="8"/>
        <v/>
      </c>
    </row>
    <row r="30" spans="1:22" ht="15.6" hidden="1">
      <c r="A30" s="173"/>
      <c r="B30" s="173" t="s">
        <v>2117</v>
      </c>
      <c r="C30" s="163"/>
      <c r="D30" s="164"/>
      <c r="E30" s="165"/>
      <c r="F30" s="199" t="str">
        <f t="shared" si="0"/>
        <v/>
      </c>
      <c r="G30" s="166"/>
      <c r="H30" s="200" t="str">
        <f t="shared" si="1"/>
        <v/>
      </c>
      <c r="I30" s="167"/>
      <c r="J30" s="201" t="str">
        <f t="shared" si="2"/>
        <v/>
      </c>
      <c r="K30" s="168"/>
      <c r="L30" s="200" t="str">
        <f t="shared" si="3"/>
        <v/>
      </c>
      <c r="M30" s="169"/>
      <c r="N30" s="201" t="str">
        <f t="shared" si="4"/>
        <v/>
      </c>
      <c r="O30" s="168"/>
      <c r="P30" s="200" t="str">
        <f t="shared" si="5"/>
        <v/>
      </c>
      <c r="Q30" s="169"/>
      <c r="R30" s="201" t="str">
        <f t="shared" si="6"/>
        <v/>
      </c>
      <c r="S30" s="129"/>
      <c r="T30" s="202" t="str">
        <f t="shared" si="7"/>
        <v/>
      </c>
      <c r="U30" s="169"/>
      <c r="V30" s="201" t="str">
        <f t="shared" si="8"/>
        <v/>
      </c>
    </row>
    <row r="31" spans="1:22" ht="15.6" hidden="1">
      <c r="A31" s="173"/>
      <c r="B31" s="173" t="s">
        <v>2118</v>
      </c>
      <c r="C31" s="163"/>
      <c r="D31" s="164"/>
      <c r="E31" s="165"/>
      <c r="F31" s="199" t="str">
        <f t="shared" si="0"/>
        <v/>
      </c>
      <c r="G31" s="166"/>
      <c r="H31" s="200" t="str">
        <f t="shared" si="1"/>
        <v/>
      </c>
      <c r="I31" s="167"/>
      <c r="J31" s="201" t="str">
        <f t="shared" si="2"/>
        <v/>
      </c>
      <c r="K31" s="168"/>
      <c r="L31" s="200" t="str">
        <f t="shared" si="3"/>
        <v/>
      </c>
      <c r="M31" s="169"/>
      <c r="N31" s="201" t="str">
        <f t="shared" si="4"/>
        <v/>
      </c>
      <c r="O31" s="168"/>
      <c r="P31" s="200" t="str">
        <f t="shared" si="5"/>
        <v/>
      </c>
      <c r="Q31" s="169"/>
      <c r="R31" s="201" t="str">
        <f t="shared" si="6"/>
        <v/>
      </c>
      <c r="S31" s="129"/>
      <c r="T31" s="202" t="str">
        <f t="shared" si="7"/>
        <v/>
      </c>
      <c r="U31" s="169"/>
      <c r="V31" s="201" t="str">
        <f t="shared" si="8"/>
        <v/>
      </c>
    </row>
    <row r="32" spans="1:22" ht="15.6" hidden="1">
      <c r="A32" s="173"/>
      <c r="B32" s="173" t="s">
        <v>2119</v>
      </c>
      <c r="C32" s="163"/>
      <c r="D32" s="164"/>
      <c r="E32" s="165"/>
      <c r="F32" s="199" t="str">
        <f t="shared" si="0"/>
        <v/>
      </c>
      <c r="G32" s="166"/>
      <c r="H32" s="200" t="str">
        <f t="shared" si="1"/>
        <v/>
      </c>
      <c r="I32" s="167"/>
      <c r="J32" s="201" t="str">
        <f t="shared" si="2"/>
        <v/>
      </c>
      <c r="K32" s="168"/>
      <c r="L32" s="200" t="str">
        <f t="shared" si="3"/>
        <v/>
      </c>
      <c r="M32" s="169"/>
      <c r="N32" s="201" t="str">
        <f t="shared" si="4"/>
        <v/>
      </c>
      <c r="O32" s="168"/>
      <c r="P32" s="200" t="str">
        <f t="shared" si="5"/>
        <v/>
      </c>
      <c r="Q32" s="169"/>
      <c r="R32" s="201" t="str">
        <f t="shared" si="6"/>
        <v/>
      </c>
      <c r="S32" s="129"/>
      <c r="T32" s="202" t="str">
        <f t="shared" si="7"/>
        <v/>
      </c>
      <c r="U32" s="169"/>
      <c r="V32" s="201" t="str">
        <f t="shared" si="8"/>
        <v/>
      </c>
    </row>
    <row r="33" spans="1:22" ht="15.6">
      <c r="A33" s="173">
        <v>1</v>
      </c>
      <c r="B33" s="173" t="s">
        <v>2120</v>
      </c>
      <c r="C33" s="163"/>
      <c r="D33" s="164"/>
      <c r="E33" s="165"/>
      <c r="F33" s="199" t="str">
        <f t="shared" si="0"/>
        <v/>
      </c>
      <c r="G33" s="166"/>
      <c r="H33" s="200" t="str">
        <f t="shared" si="1"/>
        <v/>
      </c>
      <c r="I33" s="167"/>
      <c r="J33" s="201" t="str">
        <f t="shared" si="2"/>
        <v/>
      </c>
      <c r="K33" s="168"/>
      <c r="L33" s="200" t="str">
        <f t="shared" si="3"/>
        <v/>
      </c>
      <c r="M33" s="169"/>
      <c r="N33" s="201" t="str">
        <f t="shared" si="4"/>
        <v/>
      </c>
      <c r="O33" s="168"/>
      <c r="P33" s="200" t="str">
        <f t="shared" si="5"/>
        <v/>
      </c>
      <c r="Q33" s="169"/>
      <c r="R33" s="201" t="str">
        <f t="shared" si="6"/>
        <v/>
      </c>
      <c r="S33" s="129"/>
      <c r="T33" s="202" t="str">
        <f t="shared" si="7"/>
        <v/>
      </c>
      <c r="U33" s="169"/>
      <c r="V33" s="201" t="str">
        <f t="shared" si="8"/>
        <v/>
      </c>
    </row>
    <row r="34" spans="1:22" ht="15.6" hidden="1">
      <c r="A34" s="173"/>
      <c r="B34" s="173"/>
      <c r="C34" s="163"/>
      <c r="D34" s="164"/>
      <c r="E34" s="165"/>
      <c r="F34" s="199" t="str">
        <f t="shared" si="0"/>
        <v/>
      </c>
      <c r="G34" s="166"/>
      <c r="H34" s="200" t="str">
        <f t="shared" si="1"/>
        <v/>
      </c>
      <c r="I34" s="167"/>
      <c r="J34" s="201" t="str">
        <f t="shared" si="2"/>
        <v/>
      </c>
      <c r="K34" s="168"/>
      <c r="L34" s="200" t="str">
        <f t="shared" si="3"/>
        <v/>
      </c>
      <c r="M34" s="169"/>
      <c r="N34" s="201" t="str">
        <f t="shared" si="4"/>
        <v/>
      </c>
      <c r="O34" s="168"/>
      <c r="P34" s="200" t="str">
        <f t="shared" si="5"/>
        <v/>
      </c>
      <c r="Q34" s="169"/>
      <c r="R34" s="201" t="str">
        <f t="shared" si="6"/>
        <v/>
      </c>
      <c r="S34" s="129"/>
      <c r="T34" s="202" t="str">
        <f t="shared" si="7"/>
        <v/>
      </c>
      <c r="U34" s="169"/>
      <c r="V34" s="201" t="str">
        <f t="shared" si="8"/>
        <v/>
      </c>
    </row>
    <row r="35" spans="1:22" ht="15.6" hidden="1">
      <c r="A35" s="173"/>
      <c r="B35" s="173"/>
      <c r="C35" s="163"/>
      <c r="D35" s="164"/>
      <c r="E35" s="165"/>
      <c r="F35" s="199" t="str">
        <f t="shared" si="0"/>
        <v/>
      </c>
      <c r="G35" s="166"/>
      <c r="H35" s="200" t="str">
        <f t="shared" si="1"/>
        <v/>
      </c>
      <c r="I35" s="167"/>
      <c r="J35" s="201" t="str">
        <f t="shared" si="2"/>
        <v/>
      </c>
      <c r="K35" s="168"/>
      <c r="L35" s="200" t="str">
        <f t="shared" si="3"/>
        <v/>
      </c>
      <c r="M35" s="169"/>
      <c r="N35" s="201" t="str">
        <f t="shared" si="4"/>
        <v/>
      </c>
      <c r="O35" s="168"/>
      <c r="P35" s="200" t="str">
        <f t="shared" si="5"/>
        <v/>
      </c>
      <c r="Q35" s="169"/>
      <c r="R35" s="201" t="str">
        <f t="shared" si="6"/>
        <v/>
      </c>
      <c r="S35" s="129"/>
      <c r="T35" s="202" t="str">
        <f t="shared" si="7"/>
        <v/>
      </c>
      <c r="U35" s="169"/>
      <c r="V35" s="201" t="str">
        <f t="shared" si="8"/>
        <v/>
      </c>
    </row>
    <row r="36" spans="1:22" ht="15.6">
      <c r="A36" s="147">
        <v>1</v>
      </c>
      <c r="B36" s="173" t="s">
        <v>663</v>
      </c>
      <c r="C36" s="163"/>
      <c r="D36" s="164"/>
      <c r="E36" s="165"/>
      <c r="F36" s="199"/>
      <c r="G36" s="166"/>
      <c r="H36" s="200"/>
      <c r="I36" s="167"/>
      <c r="J36" s="201"/>
      <c r="K36" s="168"/>
      <c r="L36" s="200"/>
      <c r="M36" s="169"/>
      <c r="N36" s="201"/>
      <c r="O36" s="168"/>
      <c r="P36" s="200"/>
      <c r="Q36" s="169"/>
      <c r="R36" s="201"/>
      <c r="S36" s="129"/>
      <c r="T36" s="202"/>
      <c r="U36" s="169"/>
      <c r="V36" s="201"/>
    </row>
    <row r="37" spans="1:22" ht="15.6">
      <c r="A37" s="147">
        <v>1</v>
      </c>
      <c r="B37" s="181" t="s">
        <v>438</v>
      </c>
      <c r="C37" s="163"/>
      <c r="D37" s="164"/>
      <c r="E37" s="165"/>
      <c r="F37" s="199"/>
      <c r="G37" s="166"/>
      <c r="H37" s="200"/>
      <c r="I37" s="167"/>
      <c r="J37" s="201"/>
      <c r="K37" s="168"/>
      <c r="L37" s="200"/>
      <c r="M37" s="169"/>
      <c r="N37" s="201"/>
      <c r="O37" s="168"/>
      <c r="P37" s="200"/>
      <c r="Q37" s="169"/>
      <c r="R37" s="201"/>
      <c r="S37" s="129"/>
      <c r="T37" s="202"/>
      <c r="U37" s="169"/>
      <c r="V37" s="201"/>
    </row>
    <row r="38" spans="1:22" ht="15.6">
      <c r="A38" s="147">
        <v>1</v>
      </c>
      <c r="B38" s="181" t="s">
        <v>440</v>
      </c>
      <c r="C38" s="163"/>
      <c r="D38" s="164"/>
      <c r="E38" s="165"/>
      <c r="F38" s="199"/>
      <c r="G38" s="166"/>
      <c r="H38" s="200"/>
      <c r="I38" s="167"/>
      <c r="J38" s="201"/>
      <c r="K38" s="168"/>
      <c r="L38" s="200"/>
      <c r="M38" s="169"/>
      <c r="N38" s="201"/>
      <c r="O38" s="168"/>
      <c r="P38" s="200"/>
      <c r="Q38" s="169"/>
      <c r="R38" s="201"/>
      <c r="S38" s="129"/>
      <c r="T38" s="202"/>
      <c r="U38" s="169"/>
      <c r="V38" s="201"/>
    </row>
    <row r="39" spans="1:22" ht="15.6">
      <c r="A39" s="147">
        <v>1</v>
      </c>
      <c r="B39" s="181"/>
      <c r="C39" s="163"/>
      <c r="D39" s="164"/>
      <c r="E39" s="165"/>
      <c r="F39" s="199"/>
      <c r="G39" s="166"/>
      <c r="H39" s="200"/>
      <c r="I39" s="167"/>
      <c r="J39" s="201"/>
      <c r="K39" s="168"/>
      <c r="L39" s="200"/>
      <c r="M39" s="169"/>
      <c r="N39" s="201"/>
      <c r="O39" s="168"/>
      <c r="P39" s="200"/>
      <c r="Q39" s="169"/>
      <c r="R39" s="201"/>
      <c r="S39" s="129"/>
      <c r="T39" s="202"/>
      <c r="U39" s="169"/>
      <c r="V39" s="201"/>
    </row>
    <row r="40" spans="1:22" ht="15.6">
      <c r="A40" s="147">
        <v>1</v>
      </c>
      <c r="B40" s="181" t="s">
        <v>442</v>
      </c>
      <c r="C40" s="163"/>
      <c r="D40" s="164"/>
      <c r="E40" s="165"/>
      <c r="F40" s="199"/>
      <c r="G40" s="166"/>
      <c r="H40" s="200"/>
      <c r="I40" s="167"/>
      <c r="J40" s="201"/>
      <c r="K40" s="168"/>
      <c r="L40" s="200"/>
      <c r="M40" s="169"/>
      <c r="N40" s="201"/>
      <c r="O40" s="168"/>
      <c r="P40" s="200"/>
      <c r="Q40" s="169"/>
      <c r="R40" s="201"/>
      <c r="S40" s="129"/>
      <c r="T40" s="202"/>
      <c r="U40" s="169"/>
      <c r="V40" s="201"/>
    </row>
    <row r="41" spans="1:22" ht="15.6">
      <c r="A41" s="147">
        <v>1</v>
      </c>
      <c r="B41" s="181" t="s">
        <v>443</v>
      </c>
      <c r="C41" s="163"/>
      <c r="D41" s="164"/>
      <c r="E41" s="165"/>
      <c r="F41" s="199"/>
      <c r="G41" s="166"/>
      <c r="H41" s="200"/>
      <c r="I41" s="167"/>
      <c r="J41" s="201"/>
      <c r="K41" s="168"/>
      <c r="L41" s="200"/>
      <c r="M41" s="169"/>
      <c r="N41" s="201"/>
      <c r="O41" s="168"/>
      <c r="P41" s="200"/>
      <c r="Q41" s="169"/>
      <c r="R41" s="201"/>
      <c r="S41" s="129"/>
      <c r="T41" s="202"/>
      <c r="U41" s="169"/>
      <c r="V41" s="201"/>
    </row>
    <row r="42" spans="1:22" ht="15.6">
      <c r="A42" s="147">
        <v>1</v>
      </c>
      <c r="B42" s="181" t="s">
        <v>446</v>
      </c>
      <c r="C42" s="163"/>
      <c r="D42" s="164"/>
      <c r="E42" s="165"/>
      <c r="F42" s="199"/>
      <c r="G42" s="166"/>
      <c r="H42" s="200"/>
      <c r="I42" s="167"/>
      <c r="J42" s="201"/>
      <c r="K42" s="168"/>
      <c r="L42" s="200"/>
      <c r="M42" s="169"/>
      <c r="N42" s="201"/>
      <c r="O42" s="168"/>
      <c r="P42" s="200"/>
      <c r="Q42" s="169"/>
      <c r="R42" s="201"/>
      <c r="S42" s="129"/>
      <c r="T42" s="202"/>
      <c r="U42" s="169"/>
      <c r="V42" s="201"/>
    </row>
    <row r="43" spans="1:22" ht="15.6">
      <c r="A43" s="147">
        <v>1</v>
      </c>
      <c r="B43" s="181" t="s">
        <v>452</v>
      </c>
      <c r="C43" s="163"/>
      <c r="D43" s="164"/>
      <c r="E43" s="165"/>
      <c r="F43" s="199"/>
      <c r="G43" s="166"/>
      <c r="H43" s="200"/>
      <c r="I43" s="167"/>
      <c r="J43" s="201"/>
      <c r="K43" s="168"/>
      <c r="L43" s="200"/>
      <c r="M43" s="169"/>
      <c r="N43" s="201"/>
      <c r="O43" s="168"/>
      <c r="P43" s="200"/>
      <c r="Q43" s="169"/>
      <c r="R43" s="201"/>
      <c r="S43" s="129"/>
      <c r="T43" s="202"/>
      <c r="U43" s="169"/>
      <c r="V43" s="201"/>
    </row>
    <row r="44" spans="1:22" ht="15.6">
      <c r="A44" s="147">
        <v>1</v>
      </c>
      <c r="B44" s="181" t="s">
        <v>464</v>
      </c>
      <c r="C44" s="163"/>
      <c r="D44" s="164"/>
      <c r="E44" s="165"/>
      <c r="F44" s="199"/>
      <c r="G44" s="166"/>
      <c r="H44" s="200"/>
      <c r="I44" s="167"/>
      <c r="J44" s="201"/>
      <c r="K44" s="168"/>
      <c r="L44" s="200"/>
      <c r="M44" s="169"/>
      <c r="N44" s="201"/>
      <c r="O44" s="168"/>
      <c r="P44" s="200"/>
      <c r="Q44" s="169"/>
      <c r="R44" s="201"/>
      <c r="S44" s="129"/>
      <c r="T44" s="202"/>
      <c r="U44" s="169"/>
      <c r="V44" s="201"/>
    </row>
    <row r="45" spans="1:22" ht="15.6">
      <c r="A45" s="147">
        <v>1</v>
      </c>
      <c r="B45" s="181" t="s">
        <v>321</v>
      </c>
      <c r="C45" s="163"/>
      <c r="D45" s="164"/>
      <c r="E45" s="165"/>
      <c r="F45" s="199"/>
      <c r="G45" s="166"/>
      <c r="H45" s="200"/>
      <c r="I45" s="167"/>
      <c r="J45" s="201"/>
      <c r="K45" s="168"/>
      <c r="L45" s="200"/>
      <c r="M45" s="169"/>
      <c r="N45" s="201"/>
      <c r="O45" s="168"/>
      <c r="P45" s="200"/>
      <c r="Q45" s="169"/>
      <c r="R45" s="201"/>
      <c r="S45" s="129"/>
      <c r="T45" s="202"/>
      <c r="U45" s="169"/>
      <c r="V45" s="201"/>
    </row>
    <row r="46" spans="1:22" ht="15.6">
      <c r="A46" s="147">
        <v>1</v>
      </c>
      <c r="B46" s="181" t="s">
        <v>490</v>
      </c>
      <c r="C46" s="163"/>
      <c r="D46" s="164"/>
      <c r="E46" s="165"/>
      <c r="F46" s="199"/>
      <c r="G46" s="166"/>
      <c r="H46" s="200"/>
      <c r="I46" s="167"/>
      <c r="J46" s="201"/>
      <c r="K46" s="168"/>
      <c r="L46" s="200"/>
      <c r="M46" s="169"/>
      <c r="N46" s="201"/>
      <c r="O46" s="168"/>
      <c r="P46" s="200"/>
      <c r="Q46" s="169"/>
      <c r="R46" s="201"/>
      <c r="S46" s="129"/>
      <c r="T46" s="202"/>
      <c r="U46" s="169"/>
      <c r="V46" s="201"/>
    </row>
    <row r="47" spans="1:22" ht="15.6">
      <c r="A47" s="147">
        <v>1</v>
      </c>
      <c r="B47" s="181" t="s">
        <v>501</v>
      </c>
      <c r="C47" s="163"/>
      <c r="D47" s="164"/>
      <c r="E47" s="165"/>
      <c r="F47" s="199"/>
      <c r="G47" s="166"/>
      <c r="H47" s="200"/>
      <c r="I47" s="167"/>
      <c r="J47" s="201"/>
      <c r="K47" s="168"/>
      <c r="L47" s="200"/>
      <c r="M47" s="169"/>
      <c r="N47" s="201"/>
      <c r="O47" s="168"/>
      <c r="P47" s="200"/>
      <c r="Q47" s="169"/>
      <c r="R47" s="201"/>
      <c r="S47" s="129"/>
      <c r="T47" s="202"/>
      <c r="U47" s="169"/>
      <c r="V47" s="201"/>
    </row>
    <row r="48" spans="1:22" ht="15.6">
      <c r="A48" s="147">
        <v>1</v>
      </c>
      <c r="B48" s="181" t="s">
        <v>511</v>
      </c>
      <c r="C48" s="163"/>
      <c r="D48" s="164"/>
      <c r="E48" s="165"/>
      <c r="F48" s="199"/>
      <c r="G48" s="166"/>
      <c r="H48" s="200"/>
      <c r="I48" s="167"/>
      <c r="J48" s="201"/>
      <c r="K48" s="168"/>
      <c r="L48" s="200"/>
      <c r="M48" s="169"/>
      <c r="N48" s="201"/>
      <c r="O48" s="168"/>
      <c r="P48" s="200"/>
      <c r="Q48" s="169"/>
      <c r="R48" s="201"/>
      <c r="S48" s="129"/>
      <c r="T48" s="202"/>
      <c r="U48" s="169"/>
      <c r="V48" s="201"/>
    </row>
    <row r="49" spans="1:22" ht="15.6">
      <c r="A49" s="147">
        <v>1</v>
      </c>
      <c r="B49" s="181" t="s">
        <v>520</v>
      </c>
      <c r="C49" s="163"/>
      <c r="D49" s="164"/>
      <c r="E49" s="165"/>
      <c r="F49" s="199"/>
      <c r="G49" s="166"/>
      <c r="H49" s="200"/>
      <c r="I49" s="167"/>
      <c r="J49" s="201"/>
      <c r="K49" s="168"/>
      <c r="L49" s="200"/>
      <c r="M49" s="169"/>
      <c r="N49" s="201"/>
      <c r="O49" s="168"/>
      <c r="P49" s="200"/>
      <c r="Q49" s="169"/>
      <c r="R49" s="201"/>
      <c r="S49" s="129"/>
      <c r="T49" s="202"/>
      <c r="U49" s="169"/>
      <c r="V49" s="201"/>
    </row>
    <row r="50" spans="1:22" ht="15.6">
      <c r="A50" s="294">
        <v>1</v>
      </c>
      <c r="B50" s="295" t="s">
        <v>529</v>
      </c>
      <c r="C50" s="163"/>
      <c r="D50" s="164"/>
      <c r="E50" s="165"/>
      <c r="F50" s="199"/>
      <c r="G50" s="166"/>
      <c r="H50" s="200"/>
      <c r="I50" s="167"/>
      <c r="J50" s="201"/>
      <c r="K50" s="168"/>
      <c r="L50" s="200"/>
      <c r="M50" s="169"/>
      <c r="N50" s="201"/>
      <c r="O50" s="168"/>
      <c r="P50" s="200"/>
      <c r="Q50" s="169"/>
      <c r="R50" s="201"/>
      <c r="S50" s="129"/>
      <c r="T50" s="202"/>
      <c r="U50" s="169"/>
      <c r="V50" s="201"/>
    </row>
  </sheetData>
  <autoFilter ref="A10:V50" xr:uid="{26E9395C-D452-4EB0-9482-478492DEF4BD}">
    <filterColumn colId="0">
      <customFilters>
        <customFilter operator="notEqual" val=" "/>
      </customFilters>
    </filterColumn>
  </autoFilter>
  <conditionalFormatting sqref="R9 P9 N9 L9 J9 H9 T9 V9 F9">
    <cfRule type="duplicateValues" dxfId="27" priority="1"/>
  </conditionalFormatting>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17AC0D-4ECD-4880-AEF3-90ABA0D98B4D}">
  <sheetPr filterMode="1"/>
  <dimension ref="A1:V115"/>
  <sheetViews>
    <sheetView workbookViewId="0">
      <pane xSplit="2" topLeftCell="C1" activePane="topRight" state="frozen"/>
      <selection pane="topRight" activeCell="H7" sqref="H7"/>
    </sheetView>
  </sheetViews>
  <sheetFormatPr defaultRowHeight="14.45"/>
  <cols>
    <col min="1" max="1" width="11.5703125" customWidth="1"/>
    <col min="2" max="2" width="80" customWidth="1"/>
    <col min="3" max="3" width="10" customWidth="1"/>
    <col min="4" max="4" width="12.28515625" customWidth="1"/>
    <col min="5" max="5" width="35.140625" customWidth="1"/>
    <col min="6" max="6" width="5.28515625" customWidth="1"/>
    <col min="7" max="7" width="39" customWidth="1"/>
    <col min="8" max="8" width="43.7109375" customWidth="1"/>
    <col min="9" max="9" width="39" customWidth="1"/>
    <col min="10" max="10" width="4.28515625" customWidth="1"/>
    <col min="11" max="11" width="39" customWidth="1"/>
    <col min="12" max="12" width="5.28515625" customWidth="1"/>
    <col min="13" max="13" width="39" customWidth="1"/>
    <col min="14" max="14" width="5.28515625" customWidth="1"/>
    <col min="15" max="15" width="39" customWidth="1"/>
    <col min="16" max="16" width="5.28515625" customWidth="1"/>
    <col min="17" max="17" width="39" customWidth="1"/>
    <col min="18" max="18" width="5.28515625" customWidth="1"/>
    <col min="19" max="19" width="39" customWidth="1"/>
    <col min="20" max="20" width="5.28515625" customWidth="1"/>
    <col min="21" max="21" width="39" customWidth="1"/>
    <col min="22" max="22" width="5.28515625" customWidth="1"/>
  </cols>
  <sheetData>
    <row r="1" spans="1:22" ht="45.6">
      <c r="A1" s="120"/>
      <c r="B1" s="121"/>
      <c r="C1" s="122" t="s">
        <v>320</v>
      </c>
      <c r="D1" s="123" t="s">
        <v>321</v>
      </c>
      <c r="E1" s="124" t="s">
        <v>322</v>
      </c>
      <c r="F1" s="123" t="s">
        <v>323</v>
      </c>
      <c r="G1" s="125" t="s">
        <v>194</v>
      </c>
      <c r="H1" s="126" t="s">
        <v>2121</v>
      </c>
      <c r="I1" s="127" t="s">
        <v>2121</v>
      </c>
      <c r="J1" s="128" t="s">
        <v>323</v>
      </c>
      <c r="K1" s="129"/>
      <c r="L1" s="126" t="s">
        <v>323</v>
      </c>
      <c r="M1" s="130"/>
      <c r="N1" s="128" t="s">
        <v>323</v>
      </c>
      <c r="O1" s="129"/>
      <c r="P1" s="126" t="s">
        <v>323</v>
      </c>
      <c r="Q1" s="130"/>
      <c r="R1" s="128" t="s">
        <v>323</v>
      </c>
      <c r="S1" s="129"/>
      <c r="T1" s="126" t="s">
        <v>323</v>
      </c>
      <c r="U1" s="130"/>
      <c r="V1" s="128" t="s">
        <v>323</v>
      </c>
    </row>
    <row r="2" spans="1:22" ht="15.6">
      <c r="A2" s="131" t="s">
        <v>161</v>
      </c>
      <c r="B2" s="132"/>
      <c r="C2" s="133"/>
      <c r="D2" s="134"/>
      <c r="E2" s="135"/>
      <c r="F2" s="134"/>
      <c r="G2" s="136" t="s">
        <v>63</v>
      </c>
      <c r="H2" s="137" t="s">
        <v>2122</v>
      </c>
      <c r="I2" s="138" t="s">
        <v>2123</v>
      </c>
      <c r="J2" s="139"/>
      <c r="K2" s="136" t="s">
        <v>1002</v>
      </c>
      <c r="L2" s="137"/>
      <c r="M2" s="140" t="s">
        <v>722</v>
      </c>
      <c r="N2" s="139"/>
      <c r="O2" s="136" t="s">
        <v>723</v>
      </c>
      <c r="P2" s="137"/>
      <c r="Q2" s="140" t="s">
        <v>724</v>
      </c>
      <c r="R2" s="139"/>
      <c r="S2" s="129" t="s">
        <v>725</v>
      </c>
      <c r="T2" s="126"/>
      <c r="U2" s="140" t="s">
        <v>726</v>
      </c>
      <c r="V2" s="139"/>
    </row>
    <row r="3" spans="1:22" ht="15.6">
      <c r="A3" s="139"/>
      <c r="B3" s="141" t="s">
        <v>352</v>
      </c>
      <c r="C3" s="142"/>
      <c r="D3" s="143"/>
      <c r="E3" s="144"/>
      <c r="F3" s="143"/>
      <c r="G3" s="145" t="s">
        <v>1031</v>
      </c>
      <c r="H3" s="137" t="s">
        <v>2124</v>
      </c>
      <c r="I3" s="146"/>
      <c r="J3" s="139"/>
      <c r="K3" s="136"/>
      <c r="L3" s="137"/>
      <c r="M3" s="140"/>
      <c r="N3" s="139"/>
      <c r="O3" s="136"/>
      <c r="P3" s="137"/>
      <c r="Q3" s="140"/>
      <c r="R3" s="139"/>
      <c r="S3" s="129"/>
      <c r="T3" s="126"/>
      <c r="U3" s="140"/>
      <c r="V3" s="139"/>
    </row>
    <row r="4" spans="1:22" ht="15.6">
      <c r="A4" s="139"/>
      <c r="B4" s="141" t="s">
        <v>369</v>
      </c>
      <c r="C4" s="142"/>
      <c r="D4" s="143"/>
      <c r="E4" s="144"/>
      <c r="F4" s="143"/>
      <c r="G4" s="145" t="s">
        <v>1032</v>
      </c>
      <c r="H4" s="137" t="s">
        <v>2125</v>
      </c>
      <c r="I4" s="146"/>
      <c r="J4" s="139"/>
      <c r="K4" s="136"/>
      <c r="L4" s="137"/>
      <c r="M4" s="140"/>
      <c r="N4" s="139"/>
      <c r="O4" s="136"/>
      <c r="P4" s="137"/>
      <c r="Q4" s="140"/>
      <c r="R4" s="139"/>
      <c r="S4" s="129"/>
      <c r="T4" s="126"/>
      <c r="U4" s="140"/>
      <c r="V4" s="139"/>
    </row>
    <row r="5" spans="1:22" ht="15.75">
      <c r="A5" s="139"/>
      <c r="B5" s="141" t="s">
        <v>385</v>
      </c>
      <c r="C5" s="142"/>
      <c r="D5" s="143"/>
      <c r="E5" s="144"/>
      <c r="F5" s="143"/>
      <c r="G5" s="496" t="s">
        <v>1033</v>
      </c>
      <c r="H5" s="524" t="s">
        <v>2126</v>
      </c>
      <c r="I5" s="146"/>
      <c r="J5" s="139"/>
      <c r="K5" s="136"/>
      <c r="L5" s="137"/>
      <c r="M5" s="140"/>
      <c r="N5" s="139"/>
      <c r="O5" s="136"/>
      <c r="P5" s="137"/>
      <c r="Q5" s="140"/>
      <c r="R5" s="139"/>
      <c r="S5" s="129"/>
      <c r="T5" s="126"/>
      <c r="U5" s="140"/>
      <c r="V5" s="139"/>
    </row>
    <row r="6" spans="1:22" ht="15.6">
      <c r="A6" s="317"/>
      <c r="B6" s="318" t="s">
        <v>163</v>
      </c>
      <c r="C6" s="319"/>
      <c r="D6" s="320"/>
      <c r="E6" s="320"/>
      <c r="F6" s="320"/>
      <c r="G6" s="321">
        <v>46035</v>
      </c>
      <c r="H6" s="322">
        <v>46041</v>
      </c>
      <c r="I6" s="323"/>
      <c r="J6" s="317"/>
      <c r="K6" s="324"/>
      <c r="L6" s="322"/>
      <c r="M6" s="325"/>
      <c r="N6" s="317"/>
      <c r="O6" s="324"/>
      <c r="P6" s="322"/>
      <c r="Q6" s="325"/>
      <c r="R6" s="317"/>
      <c r="S6" s="326"/>
      <c r="T6" s="327"/>
      <c r="U6" s="325"/>
      <c r="V6" s="317"/>
    </row>
    <row r="7" spans="1:22" ht="15.6">
      <c r="A7" s="147"/>
      <c r="B7" s="141" t="s">
        <v>402</v>
      </c>
      <c r="C7" s="142"/>
      <c r="D7" s="143"/>
      <c r="E7" s="144"/>
      <c r="F7" s="143"/>
      <c r="G7" s="145"/>
      <c r="H7" s="148"/>
      <c r="I7" s="146"/>
      <c r="J7" s="147"/>
      <c r="K7" s="136"/>
      <c r="L7" s="148"/>
      <c r="M7" s="140"/>
      <c r="N7" s="147"/>
      <c r="O7" s="136"/>
      <c r="P7" s="148"/>
      <c r="Q7" s="140"/>
      <c r="R7" s="147"/>
      <c r="S7" s="129"/>
      <c r="T7" s="126"/>
      <c r="U7" s="140"/>
      <c r="V7" s="147"/>
    </row>
    <row r="8" spans="1:22" ht="15.6">
      <c r="A8" s="147"/>
      <c r="B8" s="141" t="s">
        <v>403</v>
      </c>
      <c r="C8" s="149"/>
      <c r="D8" s="143"/>
      <c r="E8" s="144"/>
      <c r="F8" s="143"/>
      <c r="G8" s="145"/>
      <c r="H8" s="148"/>
      <c r="I8" s="146"/>
      <c r="J8" s="147"/>
      <c r="K8" s="136"/>
      <c r="L8" s="148"/>
      <c r="M8" s="140"/>
      <c r="N8" s="147"/>
      <c r="O8" s="136"/>
      <c r="P8" s="148"/>
      <c r="Q8" s="140"/>
      <c r="R8" s="147"/>
      <c r="S8" s="129"/>
      <c r="T8" s="126"/>
      <c r="U8" s="140"/>
      <c r="V8" s="147"/>
    </row>
    <row r="9" spans="1:22" ht="15.6">
      <c r="A9" s="150" t="s">
        <v>404</v>
      </c>
      <c r="B9" s="151" t="s">
        <v>405</v>
      </c>
      <c r="C9" s="152"/>
      <c r="D9" s="153"/>
      <c r="E9" s="195">
        <f>SUM(E11:E399)</f>
        <v>467650</v>
      </c>
      <c r="F9" s="153" t="s">
        <v>406</v>
      </c>
      <c r="G9" s="618">
        <f>SUM(G11:G399)</f>
        <v>577654</v>
      </c>
      <c r="H9" s="612">
        <f ca="1">SUM(H11:H33)</f>
        <v>0</v>
      </c>
      <c r="I9" s="146">
        <f>SUM(I11:I399)</f>
        <v>418808</v>
      </c>
      <c r="J9" s="155"/>
      <c r="K9" s="136">
        <f>SUM(K11:K399)</f>
        <v>0</v>
      </c>
      <c r="L9" s="154"/>
      <c r="M9" s="140">
        <f>SUM(M11:M399)</f>
        <v>0</v>
      </c>
      <c r="N9" s="155"/>
      <c r="O9" s="136">
        <f>SUM(O11:O399)</f>
        <v>0</v>
      </c>
      <c r="P9" s="154"/>
      <c r="Q9" s="140">
        <f>SUM(Q11:Q399)</f>
        <v>0</v>
      </c>
      <c r="R9" s="155"/>
      <c r="S9" s="129">
        <f>SUM(S11:S399)</f>
        <v>0</v>
      </c>
      <c r="T9" s="126"/>
      <c r="U9" s="140">
        <f>SUM(U11:U399)</f>
        <v>0</v>
      </c>
      <c r="V9" s="155"/>
    </row>
    <row r="10" spans="1:22" ht="15.6">
      <c r="A10" s="188">
        <v>1</v>
      </c>
      <c r="B10" s="189"/>
      <c r="C10" s="158"/>
      <c r="D10" s="158"/>
      <c r="E10" s="159">
        <v>100</v>
      </c>
      <c r="F10" s="158"/>
      <c r="G10" s="159"/>
      <c r="H10" s="158"/>
      <c r="I10" s="159"/>
      <c r="J10" s="158"/>
      <c r="K10" s="159"/>
      <c r="L10" s="158"/>
      <c r="M10" s="159"/>
      <c r="N10" s="158"/>
      <c r="O10" s="159"/>
      <c r="P10" s="158"/>
      <c r="Q10" s="159"/>
      <c r="R10" s="158"/>
      <c r="S10" s="159"/>
      <c r="T10" s="158"/>
      <c r="U10" s="159"/>
      <c r="V10" s="158"/>
    </row>
    <row r="11" spans="1:22" s="147" customFormat="1" ht="15.6" hidden="1">
      <c r="A11" s="147" t="s">
        <v>53</v>
      </c>
      <c r="B11" s="147" t="s">
        <v>2127</v>
      </c>
      <c r="C11" s="163"/>
      <c r="D11" s="164"/>
      <c r="E11" s="165"/>
      <c r="F11" s="199" t="str">
        <f>IF($F$9="*",IF(E11&gt;0,"*",""),"")</f>
        <v/>
      </c>
      <c r="G11" s="166" t="s">
        <v>53</v>
      </c>
      <c r="H11" s="200" t="str">
        <f ca="1">IF($H$9="*",IF(G11&gt;0,"*",""),"")</f>
        <v/>
      </c>
      <c r="I11" s="167"/>
      <c r="J11" s="201" t="str">
        <f>IF($J$9="*",IF(I11&gt;0,"*",""),"")</f>
        <v/>
      </c>
      <c r="K11" s="168"/>
      <c r="L11" s="200" t="str">
        <f>IF($L$9="*",IF(K11&gt;0,"*",""),"")</f>
        <v/>
      </c>
      <c r="M11" s="169"/>
      <c r="N11" s="201" t="str">
        <f>IF($N$9="*",IF(M11&gt;0,"*",""),"")</f>
        <v/>
      </c>
      <c r="O11" s="168"/>
      <c r="P11" s="200" t="str">
        <f>IF($P$9="*",IF(O11&gt;0,"*",""),"")</f>
        <v/>
      </c>
      <c r="Q11" s="169"/>
      <c r="R11" s="201" t="str">
        <f>IF($R$9="*",IF(Q11&gt;0,"*",""),"")</f>
        <v/>
      </c>
      <c r="S11" s="129"/>
      <c r="T11" s="202" t="str">
        <f>IF($T$9="*",IF(S11&gt;0,"*",""),"")</f>
        <v/>
      </c>
      <c r="U11" s="169"/>
      <c r="V11" s="201" t="str">
        <f>IF($V$9="*",IF(U11&gt;0,"*",""),"")</f>
        <v/>
      </c>
    </row>
    <row r="12" spans="1:22" ht="15.6" hidden="1">
      <c r="A12" s="147"/>
      <c r="B12" s="147" t="s">
        <v>2128</v>
      </c>
      <c r="C12" s="163"/>
      <c r="D12" s="164"/>
      <c r="E12" s="165"/>
      <c r="F12" s="199" t="str">
        <f t="shared" ref="F12:F24" si="0">IF($F$9="*",IF(E12&gt;0,"*",""),"")</f>
        <v/>
      </c>
      <c r="G12" s="166"/>
      <c r="H12" s="200" t="str">
        <f t="shared" ref="H12:H38" ca="1" si="1">IF($H$9="*",IF(G12&gt;0,"*",""),"")</f>
        <v/>
      </c>
      <c r="I12" s="167"/>
      <c r="J12" s="201" t="str">
        <f t="shared" ref="J12:J38" si="2">IF($J$9="*",IF(I12&gt;0,"*",""),"")</f>
        <v/>
      </c>
      <c r="K12" s="168"/>
      <c r="L12" s="200" t="str">
        <f t="shared" ref="L12:L38" si="3">IF($L$9="*",IF(K12&gt;0,"*",""),"")</f>
        <v/>
      </c>
      <c r="M12" s="169"/>
      <c r="N12" s="201" t="str">
        <f t="shared" ref="N12:N38" si="4">IF($N$9="*",IF(M12&gt;0,"*",""),"")</f>
        <v/>
      </c>
      <c r="O12" s="168"/>
      <c r="P12" s="200" t="str">
        <f t="shared" ref="P12:P38" si="5">IF($P$9="*",IF(O12&gt;0,"*",""),"")</f>
        <v/>
      </c>
      <c r="Q12" s="169"/>
      <c r="R12" s="201" t="str">
        <f t="shared" ref="R12:R38" si="6">IF($R$9="*",IF(Q12&gt;0,"*",""),"")</f>
        <v/>
      </c>
      <c r="S12" s="129"/>
      <c r="T12" s="202" t="str">
        <f t="shared" ref="T12:T38" si="7">IF($T$9="*",IF(S12&gt;0,"*",""),"")</f>
        <v/>
      </c>
      <c r="U12" s="169"/>
      <c r="V12" s="201" t="str">
        <f t="shared" ref="V12:V38" si="8">IF($V$9="*",IF(U12&gt;0,"*",""),"")</f>
        <v/>
      </c>
    </row>
    <row r="13" spans="1:22" ht="15.6" hidden="1">
      <c r="A13" s="147"/>
      <c r="B13" s="147" t="s">
        <v>2129</v>
      </c>
      <c r="C13" s="163"/>
      <c r="D13" s="164"/>
      <c r="E13" s="165"/>
      <c r="F13" s="199" t="str">
        <f t="shared" si="0"/>
        <v/>
      </c>
      <c r="G13" s="166"/>
      <c r="H13" s="200" t="str">
        <f t="shared" ca="1" si="1"/>
        <v/>
      </c>
      <c r="I13" s="167"/>
      <c r="J13" s="201" t="str">
        <f t="shared" si="2"/>
        <v/>
      </c>
      <c r="K13" s="168"/>
      <c r="L13" s="200" t="str">
        <f t="shared" si="3"/>
        <v/>
      </c>
      <c r="M13" s="169"/>
      <c r="N13" s="201" t="str">
        <f t="shared" si="4"/>
        <v/>
      </c>
      <c r="O13" s="168"/>
      <c r="P13" s="200" t="str">
        <f t="shared" si="5"/>
        <v/>
      </c>
      <c r="Q13" s="169"/>
      <c r="R13" s="201" t="str">
        <f t="shared" si="6"/>
        <v/>
      </c>
      <c r="S13" s="129"/>
      <c r="T13" s="202" t="str">
        <f t="shared" si="7"/>
        <v/>
      </c>
      <c r="U13" s="169"/>
      <c r="V13" s="201" t="str">
        <f t="shared" si="8"/>
        <v/>
      </c>
    </row>
    <row r="14" spans="1:22" ht="15.6">
      <c r="A14" s="147"/>
      <c r="B14" s="147" t="s">
        <v>2130</v>
      </c>
      <c r="C14" s="163"/>
      <c r="D14" s="164"/>
      <c r="E14" s="165" t="s">
        <v>2131</v>
      </c>
      <c r="F14" s="199" t="str">
        <f t="shared" si="0"/>
        <v>*</v>
      </c>
      <c r="G14" s="166">
        <v>104993</v>
      </c>
      <c r="H14" s="200">
        <v>467650</v>
      </c>
      <c r="I14" s="167">
        <v>418808</v>
      </c>
      <c r="J14" s="201" t="str">
        <f t="shared" si="2"/>
        <v/>
      </c>
      <c r="K14" s="168"/>
      <c r="L14" s="200" t="str">
        <f t="shared" si="3"/>
        <v/>
      </c>
      <c r="M14" s="169"/>
      <c r="N14" s="201" t="str">
        <f t="shared" si="4"/>
        <v/>
      </c>
      <c r="O14" s="168"/>
      <c r="P14" s="200" t="str">
        <f t="shared" si="5"/>
        <v/>
      </c>
      <c r="Q14" s="169"/>
      <c r="R14" s="201" t="str">
        <f t="shared" si="6"/>
        <v/>
      </c>
      <c r="S14" s="129"/>
      <c r="T14" s="202" t="str">
        <f t="shared" si="7"/>
        <v/>
      </c>
      <c r="U14" s="169"/>
      <c r="V14" s="201" t="str">
        <f t="shared" si="8"/>
        <v/>
      </c>
    </row>
    <row r="15" spans="1:22" ht="15.6" hidden="1">
      <c r="A15" s="147" t="s">
        <v>53</v>
      </c>
      <c r="B15" s="147" t="s">
        <v>2132</v>
      </c>
      <c r="C15" s="163"/>
      <c r="D15" s="164"/>
      <c r="E15" s="165"/>
      <c r="F15" s="199" t="str">
        <f t="shared" si="0"/>
        <v/>
      </c>
      <c r="G15" s="166"/>
      <c r="H15" s="200" t="str">
        <f t="shared" ca="1" si="1"/>
        <v/>
      </c>
      <c r="I15" s="167"/>
      <c r="J15" s="201" t="str">
        <f t="shared" si="2"/>
        <v/>
      </c>
      <c r="K15" s="168"/>
      <c r="L15" s="200" t="str">
        <f t="shared" si="3"/>
        <v/>
      </c>
      <c r="M15" s="169"/>
      <c r="N15" s="201" t="str">
        <f t="shared" si="4"/>
        <v/>
      </c>
      <c r="O15" s="168"/>
      <c r="P15" s="200" t="str">
        <f t="shared" si="5"/>
        <v/>
      </c>
      <c r="Q15" s="169"/>
      <c r="R15" s="201" t="str">
        <f t="shared" si="6"/>
        <v/>
      </c>
      <c r="S15" s="129"/>
      <c r="T15" s="202" t="str">
        <f t="shared" si="7"/>
        <v/>
      </c>
      <c r="U15" s="169"/>
      <c r="V15" s="201" t="str">
        <f t="shared" si="8"/>
        <v/>
      </c>
    </row>
    <row r="16" spans="1:22" ht="15.6" hidden="1">
      <c r="A16" s="147"/>
      <c r="B16" s="147" t="s">
        <v>2133</v>
      </c>
      <c r="C16" s="163"/>
      <c r="D16" s="164"/>
      <c r="E16" s="165"/>
      <c r="F16" s="199" t="str">
        <f t="shared" si="0"/>
        <v/>
      </c>
      <c r="G16" s="166"/>
      <c r="H16" s="200" t="str">
        <f t="shared" ca="1" si="1"/>
        <v/>
      </c>
      <c r="I16" s="167"/>
      <c r="J16" s="201" t="str">
        <f t="shared" si="2"/>
        <v/>
      </c>
      <c r="K16" s="168"/>
      <c r="L16" s="200" t="str">
        <f t="shared" si="3"/>
        <v/>
      </c>
      <c r="M16" s="169"/>
      <c r="N16" s="201" t="str">
        <f t="shared" si="4"/>
        <v/>
      </c>
      <c r="O16" s="168"/>
      <c r="P16" s="200" t="str">
        <f t="shared" si="5"/>
        <v/>
      </c>
      <c r="Q16" s="169"/>
      <c r="R16" s="201" t="str">
        <f t="shared" si="6"/>
        <v/>
      </c>
      <c r="S16" s="129"/>
      <c r="T16" s="202" t="str">
        <f t="shared" si="7"/>
        <v/>
      </c>
      <c r="U16" s="169"/>
      <c r="V16" s="201" t="str">
        <f t="shared" si="8"/>
        <v/>
      </c>
    </row>
    <row r="17" spans="1:22" ht="15.6" hidden="1">
      <c r="A17" s="147"/>
      <c r="B17" s="147" t="s">
        <v>2134</v>
      </c>
      <c r="C17" s="163"/>
      <c r="D17" s="164"/>
      <c r="E17" s="165"/>
      <c r="F17" s="199" t="str">
        <f t="shared" si="0"/>
        <v/>
      </c>
      <c r="G17" s="166"/>
      <c r="H17" s="200" t="str">
        <f t="shared" ca="1" si="1"/>
        <v/>
      </c>
      <c r="I17" s="167"/>
      <c r="J17" s="201" t="str">
        <f t="shared" si="2"/>
        <v/>
      </c>
      <c r="K17" s="168"/>
      <c r="L17" s="200" t="str">
        <f t="shared" si="3"/>
        <v/>
      </c>
      <c r="M17" s="169"/>
      <c r="N17" s="201" t="str">
        <f t="shared" si="4"/>
        <v/>
      </c>
      <c r="O17" s="168"/>
      <c r="P17" s="200" t="str">
        <f t="shared" si="5"/>
        <v/>
      </c>
      <c r="Q17" s="169"/>
      <c r="R17" s="201" t="str">
        <f t="shared" si="6"/>
        <v/>
      </c>
      <c r="S17" s="129"/>
      <c r="T17" s="202" t="str">
        <f t="shared" si="7"/>
        <v/>
      </c>
      <c r="U17" s="169"/>
      <c r="V17" s="201" t="str">
        <f t="shared" si="8"/>
        <v/>
      </c>
    </row>
    <row r="18" spans="1:22" ht="15.6" hidden="1">
      <c r="A18" s="147"/>
      <c r="B18" s="147" t="s">
        <v>2135</v>
      </c>
      <c r="C18" s="163"/>
      <c r="D18" s="164"/>
      <c r="E18" s="165"/>
      <c r="F18" s="199" t="str">
        <f t="shared" si="0"/>
        <v/>
      </c>
      <c r="G18" s="166"/>
      <c r="H18" s="200" t="str">
        <f t="shared" ca="1" si="1"/>
        <v/>
      </c>
      <c r="I18" s="167"/>
      <c r="J18" s="201" t="str">
        <f t="shared" si="2"/>
        <v/>
      </c>
      <c r="K18" s="168"/>
      <c r="L18" s="200" t="str">
        <f t="shared" si="3"/>
        <v/>
      </c>
      <c r="M18" s="169"/>
      <c r="N18" s="201" t="str">
        <f t="shared" si="4"/>
        <v/>
      </c>
      <c r="O18" s="168"/>
      <c r="P18" s="200" t="str">
        <f t="shared" si="5"/>
        <v/>
      </c>
      <c r="Q18" s="169"/>
      <c r="R18" s="201" t="str">
        <f t="shared" si="6"/>
        <v/>
      </c>
      <c r="S18" s="129"/>
      <c r="T18" s="202" t="str">
        <f t="shared" si="7"/>
        <v/>
      </c>
      <c r="U18" s="169"/>
      <c r="V18" s="201" t="str">
        <f t="shared" si="8"/>
        <v/>
      </c>
    </row>
    <row r="19" spans="1:22" ht="15.6" hidden="1">
      <c r="A19" s="147" t="s">
        <v>53</v>
      </c>
      <c r="B19" s="147" t="s">
        <v>2136</v>
      </c>
      <c r="C19" s="163"/>
      <c r="D19" s="164"/>
      <c r="E19" s="165"/>
      <c r="F19" s="199" t="str">
        <f t="shared" si="0"/>
        <v/>
      </c>
      <c r="G19" s="166"/>
      <c r="H19" s="200" t="str">
        <f t="shared" ca="1" si="1"/>
        <v/>
      </c>
      <c r="I19" s="167"/>
      <c r="J19" s="201" t="str">
        <f t="shared" si="2"/>
        <v/>
      </c>
      <c r="K19" s="168"/>
      <c r="L19" s="200" t="str">
        <f t="shared" si="3"/>
        <v/>
      </c>
      <c r="M19" s="169"/>
      <c r="N19" s="201" t="str">
        <f t="shared" si="4"/>
        <v/>
      </c>
      <c r="O19" s="168"/>
      <c r="P19" s="200" t="str">
        <f t="shared" si="5"/>
        <v/>
      </c>
      <c r="Q19" s="169"/>
      <c r="R19" s="201" t="str">
        <f t="shared" si="6"/>
        <v/>
      </c>
      <c r="S19" s="129"/>
      <c r="T19" s="202" t="str">
        <f t="shared" si="7"/>
        <v/>
      </c>
      <c r="U19" s="169"/>
      <c r="V19" s="201" t="str">
        <f t="shared" si="8"/>
        <v/>
      </c>
    </row>
    <row r="20" spans="1:22" ht="15.6" hidden="1">
      <c r="A20" s="147"/>
      <c r="B20" s="147" t="s">
        <v>2137</v>
      </c>
      <c r="C20" s="163"/>
      <c r="D20" s="164"/>
      <c r="E20" s="165"/>
      <c r="F20" s="199" t="str">
        <f t="shared" si="0"/>
        <v/>
      </c>
      <c r="G20" s="166"/>
      <c r="H20" s="200" t="str">
        <f t="shared" ca="1" si="1"/>
        <v/>
      </c>
      <c r="I20" s="167"/>
      <c r="J20" s="201" t="str">
        <f t="shared" si="2"/>
        <v/>
      </c>
      <c r="K20" s="168"/>
      <c r="L20" s="200" t="str">
        <f t="shared" si="3"/>
        <v/>
      </c>
      <c r="M20" s="169"/>
      <c r="N20" s="201" t="str">
        <f t="shared" si="4"/>
        <v/>
      </c>
      <c r="O20" s="168"/>
      <c r="P20" s="200" t="str">
        <f t="shared" si="5"/>
        <v/>
      </c>
      <c r="Q20" s="169"/>
      <c r="R20" s="201" t="str">
        <f t="shared" si="6"/>
        <v/>
      </c>
      <c r="S20" s="129"/>
      <c r="T20" s="202" t="str">
        <f t="shared" si="7"/>
        <v/>
      </c>
      <c r="U20" s="169"/>
      <c r="V20" s="201" t="str">
        <f t="shared" si="8"/>
        <v/>
      </c>
    </row>
    <row r="21" spans="1:22" ht="15.6">
      <c r="A21" s="147">
        <v>1</v>
      </c>
      <c r="B21" s="147" t="s">
        <v>2138</v>
      </c>
      <c r="C21" s="163"/>
      <c r="D21" s="164"/>
      <c r="E21" s="165">
        <f>H14</f>
        <v>467650</v>
      </c>
      <c r="F21" s="199" t="str">
        <f t="shared" si="0"/>
        <v>*</v>
      </c>
      <c r="G21" s="166">
        <v>419906</v>
      </c>
      <c r="H21" s="200" t="str">
        <f t="shared" ca="1" si="1"/>
        <v/>
      </c>
      <c r="I21" s="167"/>
      <c r="J21" s="201" t="str">
        <f t="shared" si="2"/>
        <v/>
      </c>
      <c r="K21" s="168"/>
      <c r="L21" s="200" t="str">
        <f t="shared" si="3"/>
        <v/>
      </c>
      <c r="M21" s="169"/>
      <c r="N21" s="201" t="str">
        <f t="shared" si="4"/>
        <v/>
      </c>
      <c r="O21" s="168"/>
      <c r="P21" s="200" t="str">
        <f t="shared" si="5"/>
        <v/>
      </c>
      <c r="Q21" s="169"/>
      <c r="R21" s="201" t="str">
        <f t="shared" si="6"/>
        <v/>
      </c>
      <c r="S21" s="129"/>
      <c r="T21" s="202" t="str">
        <f t="shared" si="7"/>
        <v/>
      </c>
      <c r="U21" s="169"/>
      <c r="V21" s="201" t="str">
        <f t="shared" si="8"/>
        <v/>
      </c>
    </row>
    <row r="22" spans="1:22" ht="15.6" hidden="1">
      <c r="A22" s="147" t="s">
        <v>53</v>
      </c>
      <c r="B22" s="147" t="s">
        <v>2139</v>
      </c>
      <c r="C22" s="163"/>
      <c r="D22" s="164"/>
      <c r="E22" s="165"/>
      <c r="F22" s="199" t="str">
        <f t="shared" si="0"/>
        <v/>
      </c>
      <c r="G22" s="166"/>
      <c r="H22" s="200" t="str">
        <f t="shared" ca="1" si="1"/>
        <v/>
      </c>
      <c r="I22" s="167"/>
      <c r="J22" s="201" t="str">
        <f t="shared" si="2"/>
        <v/>
      </c>
      <c r="K22" s="168"/>
      <c r="L22" s="200" t="str">
        <f t="shared" si="3"/>
        <v/>
      </c>
      <c r="M22" s="169"/>
      <c r="N22" s="201" t="str">
        <f t="shared" si="4"/>
        <v/>
      </c>
      <c r="O22" s="168"/>
      <c r="P22" s="200" t="str">
        <f t="shared" si="5"/>
        <v/>
      </c>
      <c r="Q22" s="169"/>
      <c r="R22" s="201" t="str">
        <f t="shared" si="6"/>
        <v/>
      </c>
      <c r="S22" s="129"/>
      <c r="T22" s="202" t="str">
        <f t="shared" si="7"/>
        <v/>
      </c>
      <c r="U22" s="169"/>
      <c r="V22" s="201" t="str">
        <f t="shared" si="8"/>
        <v/>
      </c>
    </row>
    <row r="23" spans="1:22" ht="15.6">
      <c r="A23" s="147">
        <v>1</v>
      </c>
      <c r="B23" s="147" t="s">
        <v>2140</v>
      </c>
      <c r="C23" s="163"/>
      <c r="D23" s="164"/>
      <c r="E23" s="165" t="s">
        <v>2131</v>
      </c>
      <c r="F23" s="199" t="str">
        <f t="shared" si="0"/>
        <v>*</v>
      </c>
      <c r="G23" s="166">
        <f>18440+34315</f>
        <v>52755</v>
      </c>
      <c r="H23" s="200" t="str">
        <f t="shared" ca="1" si="1"/>
        <v/>
      </c>
      <c r="I23" s="167"/>
      <c r="J23" s="201" t="str">
        <f t="shared" si="2"/>
        <v/>
      </c>
      <c r="K23" s="168"/>
      <c r="L23" s="200" t="str">
        <f t="shared" si="3"/>
        <v/>
      </c>
      <c r="M23" s="169"/>
      <c r="N23" s="201" t="str">
        <f t="shared" si="4"/>
        <v/>
      </c>
      <c r="O23" s="168"/>
      <c r="P23" s="200" t="str">
        <f t="shared" si="5"/>
        <v/>
      </c>
      <c r="Q23" s="169"/>
      <c r="R23" s="201" t="str">
        <f t="shared" si="6"/>
        <v/>
      </c>
      <c r="S23" s="129"/>
      <c r="T23" s="202" t="str">
        <f t="shared" si="7"/>
        <v/>
      </c>
      <c r="U23" s="169"/>
      <c r="V23" s="201" t="str">
        <f t="shared" si="8"/>
        <v/>
      </c>
    </row>
    <row r="24" spans="1:22" ht="15.6" hidden="1">
      <c r="A24" s="147" t="s">
        <v>53</v>
      </c>
      <c r="B24" s="147" t="s">
        <v>2141</v>
      </c>
      <c r="C24" s="163"/>
      <c r="D24" s="164"/>
      <c r="E24" s="165"/>
      <c r="F24" s="199" t="str">
        <f t="shared" si="0"/>
        <v/>
      </c>
      <c r="G24" s="166"/>
      <c r="H24" s="200" t="str">
        <f t="shared" ca="1" si="1"/>
        <v/>
      </c>
      <c r="I24" s="167"/>
      <c r="J24" s="201" t="str">
        <f t="shared" si="2"/>
        <v/>
      </c>
      <c r="K24" s="168"/>
      <c r="L24" s="200" t="str">
        <f t="shared" si="3"/>
        <v/>
      </c>
      <c r="M24" s="169"/>
      <c r="N24" s="201" t="str">
        <f t="shared" si="4"/>
        <v/>
      </c>
      <c r="O24" s="168"/>
      <c r="P24" s="200" t="str">
        <f t="shared" si="5"/>
        <v/>
      </c>
      <c r="Q24" s="169"/>
      <c r="R24" s="201" t="str">
        <f t="shared" si="6"/>
        <v/>
      </c>
      <c r="S24" s="129"/>
      <c r="T24" s="202" t="str">
        <f t="shared" si="7"/>
        <v/>
      </c>
      <c r="U24" s="169"/>
      <c r="V24" s="201" t="str">
        <f t="shared" si="8"/>
        <v/>
      </c>
    </row>
    <row r="25" spans="1:22" ht="15.6" hidden="1">
      <c r="A25" s="147"/>
      <c r="B25" s="147"/>
      <c r="C25" s="163"/>
      <c r="D25" s="164"/>
      <c r="E25" s="165"/>
      <c r="F25" s="199" t="str">
        <f t="shared" ref="F25:F75" si="9">IF($F$9="*",IF(E25&gt;0,"*",""),"")</f>
        <v/>
      </c>
      <c r="G25" s="166"/>
      <c r="H25" s="200" t="str">
        <f t="shared" ca="1" si="1"/>
        <v/>
      </c>
      <c r="I25" s="167"/>
      <c r="J25" s="201" t="str">
        <f t="shared" si="2"/>
        <v/>
      </c>
      <c r="K25" s="168"/>
      <c r="L25" s="200" t="str">
        <f t="shared" si="3"/>
        <v/>
      </c>
      <c r="M25" s="169"/>
      <c r="N25" s="201" t="str">
        <f t="shared" si="4"/>
        <v/>
      </c>
      <c r="O25" s="168"/>
      <c r="P25" s="200" t="str">
        <f t="shared" si="5"/>
        <v/>
      </c>
      <c r="Q25" s="169"/>
      <c r="R25" s="201" t="str">
        <f t="shared" si="6"/>
        <v/>
      </c>
      <c r="S25" s="129"/>
      <c r="T25" s="202" t="str">
        <f t="shared" si="7"/>
        <v/>
      </c>
      <c r="U25" s="169"/>
      <c r="V25" s="201" t="str">
        <f t="shared" si="8"/>
        <v/>
      </c>
    </row>
    <row r="26" spans="1:22" ht="15.6" hidden="1">
      <c r="A26" s="147"/>
      <c r="B26" s="147"/>
      <c r="C26" s="163"/>
      <c r="D26" s="164"/>
      <c r="E26" s="165"/>
      <c r="F26" s="199" t="str">
        <f t="shared" si="9"/>
        <v/>
      </c>
      <c r="G26" s="166"/>
      <c r="H26" s="200" t="str">
        <f t="shared" ca="1" si="1"/>
        <v/>
      </c>
      <c r="I26" s="167"/>
      <c r="J26" s="201" t="str">
        <f t="shared" si="2"/>
        <v/>
      </c>
      <c r="K26" s="168"/>
      <c r="L26" s="200" t="str">
        <f t="shared" si="3"/>
        <v/>
      </c>
      <c r="M26" s="169"/>
      <c r="N26" s="201" t="str">
        <f t="shared" si="4"/>
        <v/>
      </c>
      <c r="O26" s="168"/>
      <c r="P26" s="200" t="str">
        <f t="shared" si="5"/>
        <v/>
      </c>
      <c r="Q26" s="169"/>
      <c r="R26" s="201" t="str">
        <f t="shared" si="6"/>
        <v/>
      </c>
      <c r="S26" s="129"/>
      <c r="T26" s="202" t="str">
        <f t="shared" si="7"/>
        <v/>
      </c>
      <c r="U26" s="169"/>
      <c r="V26" s="201" t="str">
        <f t="shared" si="8"/>
        <v/>
      </c>
    </row>
    <row r="27" spans="1:22" ht="15.6">
      <c r="A27" s="147">
        <v>1</v>
      </c>
      <c r="B27" s="181" t="s">
        <v>442</v>
      </c>
      <c r="C27" s="163"/>
      <c r="D27" s="164"/>
      <c r="E27" s="165"/>
      <c r="F27" s="199" t="str">
        <f t="shared" si="9"/>
        <v/>
      </c>
      <c r="G27" s="166"/>
      <c r="H27" s="200" t="str">
        <f t="shared" ca="1" si="1"/>
        <v/>
      </c>
      <c r="I27" s="167"/>
      <c r="J27" s="201" t="str">
        <f t="shared" si="2"/>
        <v/>
      </c>
      <c r="K27" s="168"/>
      <c r="L27" s="200" t="str">
        <f t="shared" si="3"/>
        <v/>
      </c>
      <c r="M27" s="169"/>
      <c r="N27" s="201" t="str">
        <f t="shared" si="4"/>
        <v/>
      </c>
      <c r="O27" s="168"/>
      <c r="P27" s="200" t="str">
        <f t="shared" si="5"/>
        <v/>
      </c>
      <c r="Q27" s="169"/>
      <c r="R27" s="201" t="str">
        <f t="shared" si="6"/>
        <v/>
      </c>
      <c r="S27" s="129"/>
      <c r="T27" s="202" t="str">
        <f t="shared" si="7"/>
        <v/>
      </c>
      <c r="U27" s="169"/>
      <c r="V27" s="201" t="str">
        <f t="shared" si="8"/>
        <v/>
      </c>
    </row>
    <row r="28" spans="1:22" ht="15.6">
      <c r="A28" s="147">
        <v>1</v>
      </c>
      <c r="B28" s="181" t="s">
        <v>443</v>
      </c>
      <c r="C28" s="163"/>
      <c r="D28" s="164"/>
      <c r="E28" s="165"/>
      <c r="F28" s="199" t="str">
        <f t="shared" si="9"/>
        <v/>
      </c>
      <c r="G28" t="s">
        <v>2142</v>
      </c>
      <c r="H28" s="200" t="str">
        <f t="shared" ca="1" si="1"/>
        <v/>
      </c>
      <c r="I28" s="167"/>
      <c r="J28" s="201" t="str">
        <f t="shared" si="2"/>
        <v/>
      </c>
      <c r="K28" s="168"/>
      <c r="L28" s="200" t="str">
        <f t="shared" si="3"/>
        <v/>
      </c>
      <c r="M28" s="169"/>
      <c r="N28" s="201" t="str">
        <f t="shared" si="4"/>
        <v/>
      </c>
      <c r="O28" s="168"/>
      <c r="P28" s="200" t="str">
        <f t="shared" si="5"/>
        <v/>
      </c>
      <c r="Q28" s="169"/>
      <c r="R28" s="201" t="str">
        <f t="shared" si="6"/>
        <v/>
      </c>
      <c r="S28" s="129"/>
      <c r="T28" s="202" t="str">
        <f t="shared" si="7"/>
        <v/>
      </c>
      <c r="U28" s="169"/>
      <c r="V28" s="201" t="str">
        <f t="shared" si="8"/>
        <v/>
      </c>
    </row>
    <row r="29" spans="1:22" ht="15.6">
      <c r="A29" s="147">
        <v>1</v>
      </c>
      <c r="B29" s="181" t="s">
        <v>446</v>
      </c>
      <c r="C29" s="163"/>
      <c r="D29" s="164"/>
      <c r="E29" s="165"/>
      <c r="F29" s="199" t="str">
        <f t="shared" si="9"/>
        <v/>
      </c>
      <c r="G29" t="s">
        <v>2143</v>
      </c>
      <c r="H29" s="200" t="str">
        <f t="shared" ca="1" si="1"/>
        <v/>
      </c>
      <c r="I29" s="167" t="s">
        <v>2144</v>
      </c>
      <c r="J29" s="201" t="str">
        <f t="shared" si="2"/>
        <v/>
      </c>
      <c r="K29" s="168"/>
      <c r="L29" s="200" t="str">
        <f t="shared" si="3"/>
        <v/>
      </c>
      <c r="M29" s="169"/>
      <c r="N29" s="201" t="str">
        <f t="shared" si="4"/>
        <v/>
      </c>
      <c r="O29" s="168"/>
      <c r="P29" s="200" t="str">
        <f t="shared" si="5"/>
        <v/>
      </c>
      <c r="Q29" s="169"/>
      <c r="R29" s="201" t="str">
        <f t="shared" si="6"/>
        <v/>
      </c>
      <c r="S29" s="129"/>
      <c r="T29" s="202" t="str">
        <f t="shared" si="7"/>
        <v/>
      </c>
      <c r="U29" s="169"/>
      <c r="V29" s="201" t="str">
        <f t="shared" si="8"/>
        <v/>
      </c>
    </row>
    <row r="30" spans="1:22" ht="15.6">
      <c r="A30" s="147">
        <v>1</v>
      </c>
      <c r="B30" s="181" t="s">
        <v>452</v>
      </c>
      <c r="C30" s="163"/>
      <c r="D30" s="164"/>
      <c r="E30" s="165"/>
      <c r="F30" s="199" t="str">
        <f t="shared" si="9"/>
        <v/>
      </c>
      <c r="G30" t="s">
        <v>2145</v>
      </c>
      <c r="H30" s="200" t="str">
        <f t="shared" ca="1" si="1"/>
        <v/>
      </c>
      <c r="I30" s="167" t="s">
        <v>2146</v>
      </c>
      <c r="J30" s="201" t="str">
        <f t="shared" si="2"/>
        <v/>
      </c>
      <c r="K30" s="168"/>
      <c r="L30" s="200" t="str">
        <f t="shared" si="3"/>
        <v/>
      </c>
      <c r="M30" s="169"/>
      <c r="N30" s="201" t="str">
        <f t="shared" si="4"/>
        <v/>
      </c>
      <c r="O30" s="168"/>
      <c r="P30" s="200" t="str">
        <f t="shared" si="5"/>
        <v/>
      </c>
      <c r="Q30" s="169"/>
      <c r="R30" s="201" t="str">
        <f t="shared" si="6"/>
        <v/>
      </c>
      <c r="S30" s="129"/>
      <c r="T30" s="202" t="str">
        <f t="shared" si="7"/>
        <v/>
      </c>
      <c r="U30" s="169"/>
      <c r="V30" s="201" t="str">
        <f t="shared" si="8"/>
        <v/>
      </c>
    </row>
    <row r="31" spans="1:22" ht="15.6">
      <c r="A31" s="147">
        <v>1</v>
      </c>
      <c r="B31" s="181" t="s">
        <v>464</v>
      </c>
      <c r="C31" s="163"/>
      <c r="D31" s="164"/>
      <c r="E31" s="165"/>
      <c r="F31" s="199" t="str">
        <f t="shared" si="9"/>
        <v/>
      </c>
      <c r="G31" t="s">
        <v>2147</v>
      </c>
      <c r="H31" s="200" t="str">
        <f t="shared" ca="1" si="1"/>
        <v/>
      </c>
      <c r="I31" s="167"/>
      <c r="J31" s="201" t="str">
        <f t="shared" si="2"/>
        <v/>
      </c>
      <c r="K31" s="168"/>
      <c r="L31" s="200" t="str">
        <f t="shared" si="3"/>
        <v/>
      </c>
      <c r="M31" s="169"/>
      <c r="N31" s="201" t="str">
        <f t="shared" si="4"/>
        <v/>
      </c>
      <c r="O31" s="168"/>
      <c r="P31" s="200" t="str">
        <f t="shared" si="5"/>
        <v/>
      </c>
      <c r="Q31" s="169"/>
      <c r="R31" s="201" t="str">
        <f t="shared" si="6"/>
        <v/>
      </c>
      <c r="S31" s="129"/>
      <c r="T31" s="202" t="str">
        <f t="shared" si="7"/>
        <v/>
      </c>
      <c r="U31" s="169"/>
      <c r="V31" s="201" t="str">
        <f t="shared" si="8"/>
        <v/>
      </c>
    </row>
    <row r="32" spans="1:22" ht="15.6">
      <c r="A32" s="147">
        <v>1</v>
      </c>
      <c r="B32" s="181" t="s">
        <v>321</v>
      </c>
      <c r="C32" s="163"/>
      <c r="D32" s="164"/>
      <c r="E32" s="165"/>
      <c r="F32" s="199" t="str">
        <f t="shared" si="9"/>
        <v/>
      </c>
      <c r="G32" s="166" t="s">
        <v>2148</v>
      </c>
      <c r="H32" s="200" t="str">
        <f t="shared" ca="1" si="1"/>
        <v/>
      </c>
      <c r="I32" s="167"/>
      <c r="J32" s="201" t="str">
        <f t="shared" si="2"/>
        <v/>
      </c>
      <c r="K32" s="168"/>
      <c r="L32" s="200" t="str">
        <f t="shared" si="3"/>
        <v/>
      </c>
      <c r="M32" s="169"/>
      <c r="N32" s="201" t="str">
        <f t="shared" si="4"/>
        <v/>
      </c>
      <c r="O32" s="168"/>
      <c r="P32" s="200" t="str">
        <f t="shared" si="5"/>
        <v/>
      </c>
      <c r="Q32" s="169"/>
      <c r="R32" s="201" t="str">
        <f t="shared" si="6"/>
        <v/>
      </c>
      <c r="S32" s="129"/>
      <c r="T32" s="202" t="str">
        <f t="shared" si="7"/>
        <v/>
      </c>
      <c r="U32" s="169"/>
      <c r="V32" s="201" t="str">
        <f t="shared" si="8"/>
        <v/>
      </c>
    </row>
    <row r="33" spans="1:22" ht="15.6">
      <c r="A33" s="147">
        <v>1</v>
      </c>
      <c r="B33" s="181" t="s">
        <v>490</v>
      </c>
      <c r="C33" s="163"/>
      <c r="D33" s="164"/>
      <c r="E33" s="165"/>
      <c r="F33" s="199" t="str">
        <f t="shared" si="9"/>
        <v/>
      </c>
      <c r="G33" s="166" t="s">
        <v>2149</v>
      </c>
      <c r="H33" s="200" t="str">
        <f t="shared" ca="1" si="1"/>
        <v/>
      </c>
      <c r="I33" s="167"/>
      <c r="J33" s="201" t="str">
        <f t="shared" si="2"/>
        <v/>
      </c>
      <c r="K33" s="168"/>
      <c r="L33" s="200" t="str">
        <f t="shared" si="3"/>
        <v/>
      </c>
      <c r="M33" s="169"/>
      <c r="N33" s="201" t="str">
        <f t="shared" si="4"/>
        <v/>
      </c>
      <c r="O33" s="168"/>
      <c r="P33" s="200" t="str">
        <f t="shared" si="5"/>
        <v/>
      </c>
      <c r="Q33" s="169"/>
      <c r="R33" s="201" t="str">
        <f t="shared" si="6"/>
        <v/>
      </c>
      <c r="S33" s="129"/>
      <c r="T33" s="202" t="str">
        <f t="shared" si="7"/>
        <v/>
      </c>
      <c r="U33" s="169"/>
      <c r="V33" s="201" t="str">
        <f t="shared" si="8"/>
        <v/>
      </c>
    </row>
    <row r="34" spans="1:22" ht="15.6">
      <c r="A34" s="147">
        <v>1</v>
      </c>
      <c r="B34" s="181" t="s">
        <v>501</v>
      </c>
      <c r="C34" s="163"/>
      <c r="D34" s="164"/>
      <c r="E34" s="165"/>
      <c r="F34" s="199" t="str">
        <f t="shared" si="9"/>
        <v/>
      </c>
      <c r="G34" s="166" t="s">
        <v>2150</v>
      </c>
      <c r="H34" s="200" t="str">
        <f t="shared" ca="1" si="1"/>
        <v/>
      </c>
      <c r="I34" s="167"/>
      <c r="J34" s="201" t="str">
        <f t="shared" si="2"/>
        <v/>
      </c>
      <c r="K34" s="168"/>
      <c r="L34" s="200" t="str">
        <f t="shared" si="3"/>
        <v/>
      </c>
      <c r="M34" s="169"/>
      <c r="N34" s="201" t="str">
        <f t="shared" si="4"/>
        <v/>
      </c>
      <c r="O34" s="168"/>
      <c r="P34" s="200" t="str">
        <f t="shared" si="5"/>
        <v/>
      </c>
      <c r="Q34" s="169"/>
      <c r="R34" s="201" t="str">
        <f t="shared" si="6"/>
        <v/>
      </c>
      <c r="S34" s="129"/>
      <c r="T34" s="202" t="str">
        <f t="shared" si="7"/>
        <v/>
      </c>
      <c r="U34" s="169"/>
      <c r="V34" s="201" t="str">
        <f t="shared" si="8"/>
        <v/>
      </c>
    </row>
    <row r="35" spans="1:22" ht="15.6">
      <c r="A35" s="147">
        <v>1</v>
      </c>
      <c r="B35" s="181" t="s">
        <v>511</v>
      </c>
      <c r="C35" s="163"/>
      <c r="D35" s="164"/>
      <c r="E35" s="165"/>
      <c r="F35" s="199" t="str">
        <f t="shared" si="9"/>
        <v/>
      </c>
      <c r="G35" s="166" t="s">
        <v>2151</v>
      </c>
      <c r="H35" s="200" t="str">
        <f t="shared" ca="1" si="1"/>
        <v/>
      </c>
      <c r="I35" s="167"/>
      <c r="J35" s="201" t="str">
        <f t="shared" si="2"/>
        <v/>
      </c>
      <c r="K35" s="168"/>
      <c r="L35" s="200" t="str">
        <f t="shared" si="3"/>
        <v/>
      </c>
      <c r="M35" s="169"/>
      <c r="N35" s="201" t="str">
        <f t="shared" si="4"/>
        <v/>
      </c>
      <c r="O35" s="168"/>
      <c r="P35" s="200" t="str">
        <f t="shared" si="5"/>
        <v/>
      </c>
      <c r="Q35" s="169"/>
      <c r="R35" s="201" t="str">
        <f t="shared" si="6"/>
        <v/>
      </c>
      <c r="S35" s="129"/>
      <c r="T35" s="202" t="str">
        <f t="shared" si="7"/>
        <v/>
      </c>
      <c r="U35" s="169"/>
      <c r="V35" s="201" t="str">
        <f t="shared" si="8"/>
        <v/>
      </c>
    </row>
    <row r="36" spans="1:22" ht="15.6">
      <c r="A36" s="147">
        <v>1</v>
      </c>
      <c r="B36" s="181" t="s">
        <v>520</v>
      </c>
      <c r="C36" s="163"/>
      <c r="D36" s="164"/>
      <c r="E36" s="165"/>
      <c r="F36" s="199" t="str">
        <f t="shared" si="9"/>
        <v/>
      </c>
      <c r="G36" s="166" t="s">
        <v>2152</v>
      </c>
      <c r="H36" s="200" t="str">
        <f t="shared" ca="1" si="1"/>
        <v/>
      </c>
      <c r="I36" s="167"/>
      <c r="J36" s="201" t="str">
        <f t="shared" si="2"/>
        <v/>
      </c>
      <c r="K36" s="168"/>
      <c r="L36" s="200" t="str">
        <f t="shared" si="3"/>
        <v/>
      </c>
      <c r="M36" s="169"/>
      <c r="N36" s="201" t="str">
        <f t="shared" si="4"/>
        <v/>
      </c>
      <c r="O36" s="168"/>
      <c r="P36" s="200" t="str">
        <f t="shared" si="5"/>
        <v/>
      </c>
      <c r="Q36" s="169"/>
      <c r="R36" s="201" t="str">
        <f t="shared" si="6"/>
        <v/>
      </c>
      <c r="S36" s="129"/>
      <c r="T36" s="202" t="str">
        <f t="shared" si="7"/>
        <v/>
      </c>
      <c r="U36" s="169"/>
      <c r="V36" s="201" t="str">
        <f t="shared" si="8"/>
        <v/>
      </c>
    </row>
    <row r="37" spans="1:22" ht="15.6">
      <c r="A37" s="294">
        <v>1</v>
      </c>
      <c r="B37" s="295" t="s">
        <v>529</v>
      </c>
      <c r="C37" s="163"/>
      <c r="D37" s="164"/>
      <c r="E37" s="165"/>
      <c r="F37" s="199" t="str">
        <f t="shared" si="9"/>
        <v/>
      </c>
      <c r="G37" s="166" t="s">
        <v>2153</v>
      </c>
      <c r="H37" s="200" t="str">
        <f t="shared" ca="1" si="1"/>
        <v/>
      </c>
      <c r="I37" s="167"/>
      <c r="J37" s="201" t="str">
        <f t="shared" si="2"/>
        <v/>
      </c>
      <c r="K37" s="168"/>
      <c r="L37" s="200" t="str">
        <f t="shared" si="3"/>
        <v/>
      </c>
      <c r="M37" s="169"/>
      <c r="N37" s="201" t="str">
        <f t="shared" si="4"/>
        <v/>
      </c>
      <c r="O37" s="168"/>
      <c r="P37" s="200" t="str">
        <f t="shared" si="5"/>
        <v/>
      </c>
      <c r="Q37" s="169"/>
      <c r="R37" s="201" t="str">
        <f t="shared" si="6"/>
        <v/>
      </c>
      <c r="S37" s="129"/>
      <c r="T37" s="202" t="str">
        <f t="shared" si="7"/>
        <v/>
      </c>
      <c r="U37" s="169"/>
      <c r="V37" s="201" t="str">
        <f t="shared" si="8"/>
        <v/>
      </c>
    </row>
    <row r="38" spans="1:22" ht="15.6" hidden="1">
      <c r="C38" s="163"/>
      <c r="D38" s="164"/>
      <c r="E38" s="165"/>
      <c r="F38" s="199" t="str">
        <f t="shared" si="9"/>
        <v/>
      </c>
      <c r="G38" s="166"/>
      <c r="H38" s="200" t="str">
        <f t="shared" ca="1" si="1"/>
        <v/>
      </c>
      <c r="I38" s="167"/>
      <c r="J38" s="201" t="str">
        <f t="shared" si="2"/>
        <v/>
      </c>
      <c r="K38" s="168"/>
      <c r="L38" s="200" t="str">
        <f t="shared" si="3"/>
        <v/>
      </c>
      <c r="M38" s="169"/>
      <c r="N38" s="201" t="str">
        <f t="shared" si="4"/>
        <v/>
      </c>
      <c r="O38" s="168"/>
      <c r="P38" s="200" t="str">
        <f t="shared" si="5"/>
        <v/>
      </c>
      <c r="Q38" s="169"/>
      <c r="R38" s="201" t="str">
        <f t="shared" si="6"/>
        <v/>
      </c>
      <c r="S38" s="129"/>
      <c r="T38" s="202" t="str">
        <f t="shared" si="7"/>
        <v/>
      </c>
      <c r="U38" s="169"/>
      <c r="V38" s="201" t="str">
        <f t="shared" si="8"/>
        <v/>
      </c>
    </row>
    <row r="39" spans="1:22" ht="15.6" hidden="1">
      <c r="C39" s="163"/>
      <c r="D39" s="164"/>
      <c r="E39" s="165"/>
      <c r="F39" s="199" t="str">
        <f t="shared" si="9"/>
        <v/>
      </c>
      <c r="G39" s="166"/>
      <c r="H39" s="200" t="str">
        <f t="shared" ref="H39:H75" ca="1" si="10">IF($H$9="*",IF(G39&gt;0,"*",""),"")</f>
        <v/>
      </c>
      <c r="I39" s="167"/>
      <c r="J39" s="201" t="str">
        <f t="shared" ref="J39:J75" si="11">IF($J$9="*",IF(I39&gt;0,"*",""),"")</f>
        <v/>
      </c>
      <c r="K39" s="168"/>
      <c r="L39" s="200" t="str">
        <f t="shared" ref="L39:L75" si="12">IF($L$9="*",IF(K39&gt;0,"*",""),"")</f>
        <v/>
      </c>
      <c r="M39" s="169"/>
      <c r="N39" s="201" t="str">
        <f t="shared" ref="N39:N75" si="13">IF($N$9="*",IF(M39&gt;0,"*",""),"")</f>
        <v/>
      </c>
      <c r="O39" s="168"/>
      <c r="P39" s="200" t="str">
        <f t="shared" ref="P39:P75" si="14">IF($P$9="*",IF(O39&gt;0,"*",""),"")</f>
        <v/>
      </c>
      <c r="Q39" s="169"/>
      <c r="R39" s="201" t="str">
        <f t="shared" ref="R39:R75" si="15">IF($R$9="*",IF(Q39&gt;0,"*",""),"")</f>
        <v/>
      </c>
      <c r="S39" s="129"/>
      <c r="T39" s="202" t="str">
        <f t="shared" ref="T39:T75" si="16">IF($T$9="*",IF(S39&gt;0,"*",""),"")</f>
        <v/>
      </c>
      <c r="U39" s="169"/>
      <c r="V39" s="201" t="str">
        <f t="shared" ref="V39:V75" si="17">IF($V$9="*",IF(U39&gt;0,"*",""),"")</f>
        <v/>
      </c>
    </row>
    <row r="40" spans="1:22" ht="15.6" hidden="1">
      <c r="C40" s="163"/>
      <c r="D40" s="164"/>
      <c r="E40" s="165"/>
      <c r="F40" s="199" t="str">
        <f t="shared" si="9"/>
        <v/>
      </c>
      <c r="G40" s="166"/>
      <c r="H40" s="200" t="str">
        <f t="shared" ca="1" si="10"/>
        <v/>
      </c>
      <c r="I40" s="167"/>
      <c r="J40" s="201" t="str">
        <f t="shared" si="11"/>
        <v/>
      </c>
      <c r="K40" s="168"/>
      <c r="L40" s="200" t="str">
        <f t="shared" si="12"/>
        <v/>
      </c>
      <c r="M40" s="169"/>
      <c r="N40" s="201" t="str">
        <f t="shared" si="13"/>
        <v/>
      </c>
      <c r="O40" s="168"/>
      <c r="P40" s="200" t="str">
        <f t="shared" si="14"/>
        <v/>
      </c>
      <c r="Q40" s="169"/>
      <c r="R40" s="201" t="str">
        <f t="shared" si="15"/>
        <v/>
      </c>
      <c r="S40" s="129"/>
      <c r="T40" s="202" t="str">
        <f t="shared" si="16"/>
        <v/>
      </c>
      <c r="U40" s="169"/>
      <c r="V40" s="201" t="str">
        <f t="shared" si="17"/>
        <v/>
      </c>
    </row>
    <row r="41" spans="1:22" ht="15.6" hidden="1">
      <c r="C41" s="163"/>
      <c r="D41" s="164"/>
      <c r="E41" s="165"/>
      <c r="F41" s="199" t="str">
        <f t="shared" si="9"/>
        <v/>
      </c>
      <c r="G41" s="166"/>
      <c r="H41" s="200" t="str">
        <f t="shared" ca="1" si="10"/>
        <v/>
      </c>
      <c r="I41" s="167"/>
      <c r="J41" s="201" t="str">
        <f t="shared" si="11"/>
        <v/>
      </c>
      <c r="K41" s="168"/>
      <c r="L41" s="200" t="str">
        <f t="shared" si="12"/>
        <v/>
      </c>
      <c r="M41" s="169"/>
      <c r="N41" s="201" t="str">
        <f t="shared" si="13"/>
        <v/>
      </c>
      <c r="O41" s="168"/>
      <c r="P41" s="200" t="str">
        <f t="shared" si="14"/>
        <v/>
      </c>
      <c r="Q41" s="169"/>
      <c r="R41" s="201" t="str">
        <f t="shared" si="15"/>
        <v/>
      </c>
      <c r="S41" s="129"/>
      <c r="T41" s="202" t="str">
        <f t="shared" si="16"/>
        <v/>
      </c>
      <c r="U41" s="169"/>
      <c r="V41" s="201" t="str">
        <f t="shared" si="17"/>
        <v/>
      </c>
    </row>
    <row r="42" spans="1:22" ht="15.6" hidden="1">
      <c r="C42" s="163"/>
      <c r="D42" s="164"/>
      <c r="E42" s="165"/>
      <c r="F42" s="199" t="str">
        <f t="shared" si="9"/>
        <v/>
      </c>
      <c r="G42" s="166"/>
      <c r="H42" s="200" t="str">
        <f t="shared" ca="1" si="10"/>
        <v/>
      </c>
      <c r="I42" s="167"/>
      <c r="J42" s="201" t="str">
        <f t="shared" si="11"/>
        <v/>
      </c>
      <c r="K42" s="168"/>
      <c r="L42" s="200" t="str">
        <f t="shared" si="12"/>
        <v/>
      </c>
      <c r="M42" s="169"/>
      <c r="N42" s="201" t="str">
        <f t="shared" si="13"/>
        <v/>
      </c>
      <c r="O42" s="168"/>
      <c r="P42" s="200" t="str">
        <f t="shared" si="14"/>
        <v/>
      </c>
      <c r="Q42" s="169"/>
      <c r="R42" s="201" t="str">
        <f t="shared" si="15"/>
        <v/>
      </c>
      <c r="S42" s="129"/>
      <c r="T42" s="202" t="str">
        <f t="shared" si="16"/>
        <v/>
      </c>
      <c r="U42" s="169"/>
      <c r="V42" s="201" t="str">
        <f t="shared" si="17"/>
        <v/>
      </c>
    </row>
    <row r="43" spans="1:22" ht="15.6" hidden="1">
      <c r="C43" s="163"/>
      <c r="D43" s="164"/>
      <c r="E43" s="165"/>
      <c r="F43" s="199" t="str">
        <f t="shared" si="9"/>
        <v/>
      </c>
      <c r="G43" s="166"/>
      <c r="H43" s="200" t="str">
        <f t="shared" ca="1" si="10"/>
        <v/>
      </c>
      <c r="I43" s="167"/>
      <c r="J43" s="201" t="str">
        <f t="shared" si="11"/>
        <v/>
      </c>
      <c r="K43" s="168"/>
      <c r="L43" s="200" t="str">
        <f t="shared" si="12"/>
        <v/>
      </c>
      <c r="M43" s="169"/>
      <c r="N43" s="201" t="str">
        <f t="shared" si="13"/>
        <v/>
      </c>
      <c r="O43" s="168"/>
      <c r="P43" s="200" t="str">
        <f t="shared" si="14"/>
        <v/>
      </c>
      <c r="Q43" s="169"/>
      <c r="R43" s="201" t="str">
        <f t="shared" si="15"/>
        <v/>
      </c>
      <c r="S43" s="129"/>
      <c r="T43" s="202" t="str">
        <f t="shared" si="16"/>
        <v/>
      </c>
      <c r="U43" s="169"/>
      <c r="V43" s="201" t="str">
        <f t="shared" si="17"/>
        <v/>
      </c>
    </row>
    <row r="44" spans="1:22" ht="15.6" hidden="1">
      <c r="C44" s="163"/>
      <c r="D44" s="164"/>
      <c r="E44" s="165"/>
      <c r="F44" s="199" t="str">
        <f t="shared" si="9"/>
        <v/>
      </c>
      <c r="G44" s="166"/>
      <c r="H44" s="200" t="str">
        <f t="shared" ca="1" si="10"/>
        <v/>
      </c>
      <c r="I44" s="167"/>
      <c r="J44" s="201" t="str">
        <f t="shared" si="11"/>
        <v/>
      </c>
      <c r="K44" s="168"/>
      <c r="L44" s="200" t="str">
        <f t="shared" si="12"/>
        <v/>
      </c>
      <c r="M44" s="169"/>
      <c r="N44" s="201" t="str">
        <f t="shared" si="13"/>
        <v/>
      </c>
      <c r="O44" s="168"/>
      <c r="P44" s="200" t="str">
        <f t="shared" si="14"/>
        <v/>
      </c>
      <c r="Q44" s="169"/>
      <c r="R44" s="201" t="str">
        <f t="shared" si="15"/>
        <v/>
      </c>
      <c r="S44" s="129"/>
      <c r="T44" s="202" t="str">
        <f t="shared" si="16"/>
        <v/>
      </c>
      <c r="U44" s="169"/>
      <c r="V44" s="201" t="str">
        <f t="shared" si="17"/>
        <v/>
      </c>
    </row>
    <row r="45" spans="1:22" ht="15.6" hidden="1">
      <c r="C45" s="163"/>
      <c r="D45" s="164"/>
      <c r="E45" s="165"/>
      <c r="F45" s="199" t="str">
        <f t="shared" si="9"/>
        <v/>
      </c>
      <c r="G45" s="166"/>
      <c r="H45" s="200" t="str">
        <f t="shared" ca="1" si="10"/>
        <v/>
      </c>
      <c r="I45" s="167"/>
      <c r="J45" s="201" t="str">
        <f t="shared" si="11"/>
        <v/>
      </c>
      <c r="K45" s="168"/>
      <c r="L45" s="200" t="str">
        <f t="shared" si="12"/>
        <v/>
      </c>
      <c r="M45" s="169"/>
      <c r="N45" s="201" t="str">
        <f t="shared" si="13"/>
        <v/>
      </c>
      <c r="O45" s="168"/>
      <c r="P45" s="200" t="str">
        <f t="shared" si="14"/>
        <v/>
      </c>
      <c r="Q45" s="169"/>
      <c r="R45" s="201" t="str">
        <f t="shared" si="15"/>
        <v/>
      </c>
      <c r="S45" s="129"/>
      <c r="T45" s="202" t="str">
        <f t="shared" si="16"/>
        <v/>
      </c>
      <c r="U45" s="169"/>
      <c r="V45" s="201" t="str">
        <f t="shared" si="17"/>
        <v/>
      </c>
    </row>
    <row r="46" spans="1:22" ht="15.6" hidden="1">
      <c r="C46" s="163"/>
      <c r="D46" s="164"/>
      <c r="E46" s="165"/>
      <c r="F46" s="199" t="str">
        <f t="shared" si="9"/>
        <v/>
      </c>
      <c r="G46" s="166"/>
      <c r="H46" s="200" t="str">
        <f t="shared" ca="1" si="10"/>
        <v/>
      </c>
      <c r="I46" s="167"/>
      <c r="J46" s="201" t="str">
        <f t="shared" si="11"/>
        <v/>
      </c>
      <c r="K46" s="168"/>
      <c r="L46" s="200" t="str">
        <f t="shared" si="12"/>
        <v/>
      </c>
      <c r="M46" s="169"/>
      <c r="N46" s="201" t="str">
        <f t="shared" si="13"/>
        <v/>
      </c>
      <c r="O46" s="168"/>
      <c r="P46" s="200" t="str">
        <f t="shared" si="14"/>
        <v/>
      </c>
      <c r="Q46" s="169"/>
      <c r="R46" s="201" t="str">
        <f t="shared" si="15"/>
        <v/>
      </c>
      <c r="S46" s="129"/>
      <c r="T46" s="202" t="str">
        <f t="shared" si="16"/>
        <v/>
      </c>
      <c r="U46" s="169"/>
      <c r="V46" s="201" t="str">
        <f t="shared" si="17"/>
        <v/>
      </c>
    </row>
    <row r="47" spans="1:22" ht="15.6" hidden="1">
      <c r="C47" s="163"/>
      <c r="D47" s="164"/>
      <c r="E47" s="165"/>
      <c r="F47" s="199" t="str">
        <f t="shared" si="9"/>
        <v/>
      </c>
      <c r="G47" s="166"/>
      <c r="H47" s="200" t="str">
        <f t="shared" ca="1" si="10"/>
        <v/>
      </c>
      <c r="I47" s="167"/>
      <c r="J47" s="201" t="str">
        <f t="shared" si="11"/>
        <v/>
      </c>
      <c r="K47" s="168"/>
      <c r="L47" s="200" t="str">
        <f t="shared" si="12"/>
        <v/>
      </c>
      <c r="M47" s="169"/>
      <c r="N47" s="201" t="str">
        <f t="shared" si="13"/>
        <v/>
      </c>
      <c r="O47" s="168"/>
      <c r="P47" s="200" t="str">
        <f t="shared" si="14"/>
        <v/>
      </c>
      <c r="Q47" s="169"/>
      <c r="R47" s="201" t="str">
        <f t="shared" si="15"/>
        <v/>
      </c>
      <c r="S47" s="129"/>
      <c r="T47" s="202" t="str">
        <f t="shared" si="16"/>
        <v/>
      </c>
      <c r="U47" s="169"/>
      <c r="V47" s="201" t="str">
        <f t="shared" si="17"/>
        <v/>
      </c>
    </row>
    <row r="48" spans="1:22" ht="15.6" hidden="1">
      <c r="C48" s="163"/>
      <c r="D48" s="164"/>
      <c r="E48" s="165"/>
      <c r="F48" s="199" t="str">
        <f t="shared" si="9"/>
        <v/>
      </c>
      <c r="G48" s="166"/>
      <c r="H48" s="200" t="str">
        <f t="shared" ca="1" si="10"/>
        <v/>
      </c>
      <c r="I48" s="167"/>
      <c r="J48" s="201" t="str">
        <f t="shared" si="11"/>
        <v/>
      </c>
      <c r="K48" s="168"/>
      <c r="L48" s="200" t="str">
        <f t="shared" si="12"/>
        <v/>
      </c>
      <c r="M48" s="169"/>
      <c r="N48" s="201" t="str">
        <f t="shared" si="13"/>
        <v/>
      </c>
      <c r="O48" s="168"/>
      <c r="P48" s="200" t="str">
        <f t="shared" si="14"/>
        <v/>
      </c>
      <c r="Q48" s="169"/>
      <c r="R48" s="201" t="str">
        <f t="shared" si="15"/>
        <v/>
      </c>
      <c r="S48" s="129"/>
      <c r="T48" s="202" t="str">
        <f t="shared" si="16"/>
        <v/>
      </c>
      <c r="U48" s="169"/>
      <c r="V48" s="201" t="str">
        <f t="shared" si="17"/>
        <v/>
      </c>
    </row>
    <row r="49" spans="3:22" ht="15.6" hidden="1">
      <c r="C49" s="163"/>
      <c r="D49" s="164"/>
      <c r="E49" s="165"/>
      <c r="F49" s="199" t="str">
        <f t="shared" si="9"/>
        <v/>
      </c>
      <c r="G49" s="166"/>
      <c r="H49" s="200" t="str">
        <f t="shared" ca="1" si="10"/>
        <v/>
      </c>
      <c r="I49" s="167"/>
      <c r="J49" s="201" t="str">
        <f t="shared" si="11"/>
        <v/>
      </c>
      <c r="K49" s="168"/>
      <c r="L49" s="200" t="str">
        <f t="shared" si="12"/>
        <v/>
      </c>
      <c r="M49" s="169"/>
      <c r="N49" s="201" t="str">
        <f t="shared" si="13"/>
        <v/>
      </c>
      <c r="O49" s="168"/>
      <c r="P49" s="200" t="str">
        <f t="shared" si="14"/>
        <v/>
      </c>
      <c r="Q49" s="169"/>
      <c r="R49" s="201" t="str">
        <f t="shared" si="15"/>
        <v/>
      </c>
      <c r="S49" s="129"/>
      <c r="T49" s="202" t="str">
        <f t="shared" si="16"/>
        <v/>
      </c>
      <c r="U49" s="169"/>
      <c r="V49" s="201" t="str">
        <f t="shared" si="17"/>
        <v/>
      </c>
    </row>
    <row r="50" spans="3:22" ht="15.6" hidden="1">
      <c r="C50" s="163"/>
      <c r="D50" s="164"/>
      <c r="E50" s="165"/>
      <c r="F50" s="199" t="str">
        <f t="shared" si="9"/>
        <v/>
      </c>
      <c r="G50" s="166"/>
      <c r="H50" s="200" t="str">
        <f t="shared" ca="1" si="10"/>
        <v/>
      </c>
      <c r="I50" s="167"/>
      <c r="J50" s="201" t="str">
        <f t="shared" si="11"/>
        <v/>
      </c>
      <c r="K50" s="168"/>
      <c r="L50" s="200" t="str">
        <f t="shared" si="12"/>
        <v/>
      </c>
      <c r="M50" s="169"/>
      <c r="N50" s="201" t="str">
        <f t="shared" si="13"/>
        <v/>
      </c>
      <c r="O50" s="168"/>
      <c r="P50" s="200" t="str">
        <f t="shared" si="14"/>
        <v/>
      </c>
      <c r="Q50" s="169"/>
      <c r="R50" s="201" t="str">
        <f t="shared" si="15"/>
        <v/>
      </c>
      <c r="S50" s="129"/>
      <c r="T50" s="202" t="str">
        <f t="shared" si="16"/>
        <v/>
      </c>
      <c r="U50" s="169"/>
      <c r="V50" s="201" t="str">
        <f t="shared" si="17"/>
        <v/>
      </c>
    </row>
    <row r="51" spans="3:22" ht="15.6" hidden="1">
      <c r="C51" s="163"/>
      <c r="D51" s="164"/>
      <c r="E51" s="165"/>
      <c r="F51" s="199" t="str">
        <f t="shared" si="9"/>
        <v/>
      </c>
      <c r="G51" s="166"/>
      <c r="H51" s="200" t="str">
        <f t="shared" ca="1" si="10"/>
        <v/>
      </c>
      <c r="I51" s="167"/>
      <c r="J51" s="201" t="str">
        <f t="shared" si="11"/>
        <v/>
      </c>
      <c r="K51" s="168"/>
      <c r="L51" s="200" t="str">
        <f t="shared" si="12"/>
        <v/>
      </c>
      <c r="M51" s="169"/>
      <c r="N51" s="201" t="str">
        <f t="shared" si="13"/>
        <v/>
      </c>
      <c r="O51" s="168"/>
      <c r="P51" s="200" t="str">
        <f t="shared" si="14"/>
        <v/>
      </c>
      <c r="Q51" s="169"/>
      <c r="R51" s="201" t="str">
        <f t="shared" si="15"/>
        <v/>
      </c>
      <c r="S51" s="129"/>
      <c r="T51" s="202" t="str">
        <f t="shared" si="16"/>
        <v/>
      </c>
      <c r="U51" s="169"/>
      <c r="V51" s="201" t="str">
        <f t="shared" si="17"/>
        <v/>
      </c>
    </row>
    <row r="52" spans="3:22" ht="15.6" hidden="1">
      <c r="C52" s="163"/>
      <c r="D52" s="164"/>
      <c r="E52" s="165"/>
      <c r="F52" s="199" t="str">
        <f t="shared" si="9"/>
        <v/>
      </c>
      <c r="G52" s="166"/>
      <c r="H52" s="200" t="str">
        <f t="shared" ca="1" si="10"/>
        <v/>
      </c>
      <c r="I52" s="167"/>
      <c r="J52" s="201" t="str">
        <f t="shared" si="11"/>
        <v/>
      </c>
      <c r="K52" s="168"/>
      <c r="L52" s="200" t="str">
        <f t="shared" si="12"/>
        <v/>
      </c>
      <c r="M52" s="169"/>
      <c r="N52" s="201" t="str">
        <f t="shared" si="13"/>
        <v/>
      </c>
      <c r="O52" s="168"/>
      <c r="P52" s="200" t="str">
        <f t="shared" si="14"/>
        <v/>
      </c>
      <c r="Q52" s="169"/>
      <c r="R52" s="201" t="str">
        <f t="shared" si="15"/>
        <v/>
      </c>
      <c r="S52" s="129"/>
      <c r="T52" s="202" t="str">
        <f t="shared" si="16"/>
        <v/>
      </c>
      <c r="U52" s="169"/>
      <c r="V52" s="201" t="str">
        <f t="shared" si="17"/>
        <v/>
      </c>
    </row>
    <row r="53" spans="3:22" ht="15.6" hidden="1">
      <c r="C53" s="163"/>
      <c r="D53" s="164"/>
      <c r="E53" s="165"/>
      <c r="F53" s="199" t="str">
        <f t="shared" si="9"/>
        <v/>
      </c>
      <c r="G53" s="166"/>
      <c r="H53" s="200" t="str">
        <f t="shared" ca="1" si="10"/>
        <v/>
      </c>
      <c r="I53" s="167"/>
      <c r="J53" s="201" t="str">
        <f t="shared" si="11"/>
        <v/>
      </c>
      <c r="K53" s="168"/>
      <c r="L53" s="200" t="str">
        <f t="shared" si="12"/>
        <v/>
      </c>
      <c r="M53" s="169"/>
      <c r="N53" s="201" t="str">
        <f t="shared" si="13"/>
        <v/>
      </c>
      <c r="O53" s="168"/>
      <c r="P53" s="200" t="str">
        <f t="shared" si="14"/>
        <v/>
      </c>
      <c r="Q53" s="169"/>
      <c r="R53" s="201" t="str">
        <f t="shared" si="15"/>
        <v/>
      </c>
      <c r="S53" s="129"/>
      <c r="T53" s="202" t="str">
        <f t="shared" si="16"/>
        <v/>
      </c>
      <c r="U53" s="169"/>
      <c r="V53" s="201" t="str">
        <f t="shared" si="17"/>
        <v/>
      </c>
    </row>
    <row r="54" spans="3:22" ht="15.6" hidden="1">
      <c r="C54" s="163"/>
      <c r="D54" s="164"/>
      <c r="E54" s="165"/>
      <c r="F54" s="199" t="str">
        <f t="shared" si="9"/>
        <v/>
      </c>
      <c r="G54" s="166"/>
      <c r="H54" s="200" t="str">
        <f t="shared" ca="1" si="10"/>
        <v/>
      </c>
      <c r="I54" s="167"/>
      <c r="J54" s="201" t="str">
        <f t="shared" si="11"/>
        <v/>
      </c>
      <c r="K54" s="168"/>
      <c r="L54" s="200" t="str">
        <f t="shared" si="12"/>
        <v/>
      </c>
      <c r="M54" s="169"/>
      <c r="N54" s="201" t="str">
        <f t="shared" si="13"/>
        <v/>
      </c>
      <c r="O54" s="168"/>
      <c r="P54" s="200" t="str">
        <f t="shared" si="14"/>
        <v/>
      </c>
      <c r="Q54" s="169"/>
      <c r="R54" s="201" t="str">
        <f t="shared" si="15"/>
        <v/>
      </c>
      <c r="S54" s="129"/>
      <c r="T54" s="202" t="str">
        <f t="shared" si="16"/>
        <v/>
      </c>
      <c r="U54" s="169"/>
      <c r="V54" s="201" t="str">
        <f t="shared" si="17"/>
        <v/>
      </c>
    </row>
    <row r="55" spans="3:22" ht="15.6" hidden="1">
      <c r="C55" s="163"/>
      <c r="D55" s="164"/>
      <c r="E55" s="165"/>
      <c r="F55" s="199" t="str">
        <f t="shared" si="9"/>
        <v/>
      </c>
      <c r="G55" s="166"/>
      <c r="H55" s="200" t="str">
        <f t="shared" ca="1" si="10"/>
        <v/>
      </c>
      <c r="I55" s="167"/>
      <c r="J55" s="201" t="str">
        <f t="shared" si="11"/>
        <v/>
      </c>
      <c r="K55" s="168"/>
      <c r="L55" s="200" t="str">
        <f t="shared" si="12"/>
        <v/>
      </c>
      <c r="M55" s="169"/>
      <c r="N55" s="201" t="str">
        <f t="shared" si="13"/>
        <v/>
      </c>
      <c r="O55" s="168"/>
      <c r="P55" s="200" t="str">
        <f t="shared" si="14"/>
        <v/>
      </c>
      <c r="Q55" s="169"/>
      <c r="R55" s="201" t="str">
        <f t="shared" si="15"/>
        <v/>
      </c>
      <c r="S55" s="129"/>
      <c r="T55" s="202" t="str">
        <f t="shared" si="16"/>
        <v/>
      </c>
      <c r="U55" s="169"/>
      <c r="V55" s="201" t="str">
        <f t="shared" si="17"/>
        <v/>
      </c>
    </row>
    <row r="56" spans="3:22" ht="15.6" hidden="1">
      <c r="C56" s="163"/>
      <c r="D56" s="164"/>
      <c r="E56" s="165"/>
      <c r="F56" s="199" t="str">
        <f t="shared" si="9"/>
        <v/>
      </c>
      <c r="G56" s="166"/>
      <c r="H56" s="200" t="str">
        <f t="shared" ca="1" si="10"/>
        <v/>
      </c>
      <c r="I56" s="167"/>
      <c r="J56" s="201" t="str">
        <f t="shared" si="11"/>
        <v/>
      </c>
      <c r="K56" s="168"/>
      <c r="L56" s="200" t="str">
        <f t="shared" si="12"/>
        <v/>
      </c>
      <c r="M56" s="169"/>
      <c r="N56" s="201" t="str">
        <f t="shared" si="13"/>
        <v/>
      </c>
      <c r="O56" s="168"/>
      <c r="P56" s="200" t="str">
        <f t="shared" si="14"/>
        <v/>
      </c>
      <c r="Q56" s="169"/>
      <c r="R56" s="201" t="str">
        <f t="shared" si="15"/>
        <v/>
      </c>
      <c r="S56" s="129"/>
      <c r="T56" s="202" t="str">
        <f t="shared" si="16"/>
        <v/>
      </c>
      <c r="U56" s="169"/>
      <c r="V56" s="201" t="str">
        <f t="shared" si="17"/>
        <v/>
      </c>
    </row>
    <row r="57" spans="3:22" ht="15.6" hidden="1">
      <c r="C57" s="163"/>
      <c r="D57" s="164"/>
      <c r="E57" s="165"/>
      <c r="F57" s="199" t="str">
        <f t="shared" si="9"/>
        <v/>
      </c>
      <c r="G57" s="166"/>
      <c r="H57" s="200" t="str">
        <f t="shared" ca="1" si="10"/>
        <v/>
      </c>
      <c r="I57" s="167"/>
      <c r="J57" s="201" t="str">
        <f t="shared" si="11"/>
        <v/>
      </c>
      <c r="K57" s="168"/>
      <c r="L57" s="200" t="str">
        <f t="shared" si="12"/>
        <v/>
      </c>
      <c r="M57" s="169"/>
      <c r="N57" s="201" t="str">
        <f t="shared" si="13"/>
        <v/>
      </c>
      <c r="O57" s="168"/>
      <c r="P57" s="200" t="str">
        <f t="shared" si="14"/>
        <v/>
      </c>
      <c r="Q57" s="169"/>
      <c r="R57" s="201" t="str">
        <f t="shared" si="15"/>
        <v/>
      </c>
      <c r="S57" s="129"/>
      <c r="T57" s="202" t="str">
        <f t="shared" si="16"/>
        <v/>
      </c>
      <c r="U57" s="169"/>
      <c r="V57" s="201" t="str">
        <f t="shared" si="17"/>
        <v/>
      </c>
    </row>
    <row r="58" spans="3:22" ht="15.6" hidden="1">
      <c r="C58" s="163"/>
      <c r="D58" s="164"/>
      <c r="E58" s="165"/>
      <c r="F58" s="199" t="str">
        <f t="shared" si="9"/>
        <v/>
      </c>
      <c r="G58" s="166"/>
      <c r="H58" s="200" t="str">
        <f t="shared" ca="1" si="10"/>
        <v/>
      </c>
      <c r="I58" s="167"/>
      <c r="J58" s="201" t="str">
        <f t="shared" si="11"/>
        <v/>
      </c>
      <c r="K58" s="168"/>
      <c r="L58" s="200" t="str">
        <f t="shared" si="12"/>
        <v/>
      </c>
      <c r="M58" s="169"/>
      <c r="N58" s="201" t="str">
        <f t="shared" si="13"/>
        <v/>
      </c>
      <c r="O58" s="168"/>
      <c r="P58" s="200" t="str">
        <f t="shared" si="14"/>
        <v/>
      </c>
      <c r="Q58" s="169"/>
      <c r="R58" s="201" t="str">
        <f t="shared" si="15"/>
        <v/>
      </c>
      <c r="S58" s="129"/>
      <c r="T58" s="202" t="str">
        <f t="shared" si="16"/>
        <v/>
      </c>
      <c r="U58" s="169"/>
      <c r="V58" s="201" t="str">
        <f t="shared" si="17"/>
        <v/>
      </c>
    </row>
    <row r="59" spans="3:22" ht="15.6" hidden="1">
      <c r="C59" s="163"/>
      <c r="D59" s="164"/>
      <c r="E59" s="165"/>
      <c r="F59" s="199" t="str">
        <f t="shared" si="9"/>
        <v/>
      </c>
      <c r="G59" s="166"/>
      <c r="H59" s="200" t="str">
        <f t="shared" ca="1" si="10"/>
        <v/>
      </c>
      <c r="I59" s="167"/>
      <c r="J59" s="201" t="str">
        <f t="shared" si="11"/>
        <v/>
      </c>
      <c r="K59" s="168"/>
      <c r="L59" s="200" t="str">
        <f t="shared" si="12"/>
        <v/>
      </c>
      <c r="M59" s="169"/>
      <c r="N59" s="201" t="str">
        <f t="shared" si="13"/>
        <v/>
      </c>
      <c r="O59" s="168"/>
      <c r="P59" s="200" t="str">
        <f t="shared" si="14"/>
        <v/>
      </c>
      <c r="Q59" s="169"/>
      <c r="R59" s="201" t="str">
        <f t="shared" si="15"/>
        <v/>
      </c>
      <c r="S59" s="129"/>
      <c r="T59" s="202" t="str">
        <f t="shared" si="16"/>
        <v/>
      </c>
      <c r="U59" s="169"/>
      <c r="V59" s="201" t="str">
        <f t="shared" si="17"/>
        <v/>
      </c>
    </row>
    <row r="60" spans="3:22" ht="15.6" hidden="1">
      <c r="C60" s="163"/>
      <c r="D60" s="164"/>
      <c r="E60" s="165"/>
      <c r="F60" s="199" t="str">
        <f t="shared" si="9"/>
        <v/>
      </c>
      <c r="G60" s="166"/>
      <c r="H60" s="200" t="str">
        <f t="shared" ca="1" si="10"/>
        <v/>
      </c>
      <c r="I60" s="167"/>
      <c r="J60" s="201" t="str">
        <f t="shared" si="11"/>
        <v/>
      </c>
      <c r="K60" s="168"/>
      <c r="L60" s="200" t="str">
        <f t="shared" si="12"/>
        <v/>
      </c>
      <c r="M60" s="169"/>
      <c r="N60" s="201" t="str">
        <f t="shared" si="13"/>
        <v/>
      </c>
      <c r="O60" s="168"/>
      <c r="P60" s="200" t="str">
        <f t="shared" si="14"/>
        <v/>
      </c>
      <c r="Q60" s="169"/>
      <c r="R60" s="201" t="str">
        <f t="shared" si="15"/>
        <v/>
      </c>
      <c r="S60" s="129"/>
      <c r="T60" s="202" t="str">
        <f t="shared" si="16"/>
        <v/>
      </c>
      <c r="U60" s="169"/>
      <c r="V60" s="201" t="str">
        <f t="shared" si="17"/>
        <v/>
      </c>
    </row>
    <row r="61" spans="3:22" ht="15.6" hidden="1">
      <c r="C61" s="163"/>
      <c r="D61" s="164"/>
      <c r="E61" s="165"/>
      <c r="F61" s="199" t="str">
        <f t="shared" si="9"/>
        <v/>
      </c>
      <c r="G61" s="166"/>
      <c r="H61" s="200" t="str">
        <f t="shared" ca="1" si="10"/>
        <v/>
      </c>
      <c r="I61" s="167"/>
      <c r="J61" s="201" t="str">
        <f t="shared" si="11"/>
        <v/>
      </c>
      <c r="K61" s="168"/>
      <c r="L61" s="200" t="str">
        <f t="shared" si="12"/>
        <v/>
      </c>
      <c r="M61" s="169"/>
      <c r="N61" s="201" t="str">
        <f t="shared" si="13"/>
        <v/>
      </c>
      <c r="O61" s="168"/>
      <c r="P61" s="200" t="str">
        <f t="shared" si="14"/>
        <v/>
      </c>
      <c r="Q61" s="169"/>
      <c r="R61" s="201" t="str">
        <f t="shared" si="15"/>
        <v/>
      </c>
      <c r="S61" s="129"/>
      <c r="T61" s="202" t="str">
        <f t="shared" si="16"/>
        <v/>
      </c>
      <c r="U61" s="169"/>
      <c r="V61" s="201" t="str">
        <f t="shared" si="17"/>
        <v/>
      </c>
    </row>
    <row r="62" spans="3:22" ht="15.6" hidden="1">
      <c r="C62" s="163"/>
      <c r="D62" s="164"/>
      <c r="E62" s="165"/>
      <c r="F62" s="199" t="str">
        <f t="shared" si="9"/>
        <v/>
      </c>
      <c r="G62" s="166"/>
      <c r="H62" s="200" t="str">
        <f t="shared" ca="1" si="10"/>
        <v/>
      </c>
      <c r="I62" s="167"/>
      <c r="J62" s="201" t="str">
        <f t="shared" si="11"/>
        <v/>
      </c>
      <c r="K62" s="168"/>
      <c r="L62" s="200" t="str">
        <f t="shared" si="12"/>
        <v/>
      </c>
      <c r="M62" s="169"/>
      <c r="N62" s="201" t="str">
        <f t="shared" si="13"/>
        <v/>
      </c>
      <c r="O62" s="168"/>
      <c r="P62" s="200" t="str">
        <f t="shared" si="14"/>
        <v/>
      </c>
      <c r="Q62" s="169"/>
      <c r="R62" s="201" t="str">
        <f t="shared" si="15"/>
        <v/>
      </c>
      <c r="S62" s="129"/>
      <c r="T62" s="202" t="str">
        <f t="shared" si="16"/>
        <v/>
      </c>
      <c r="U62" s="169"/>
      <c r="V62" s="201" t="str">
        <f t="shared" si="17"/>
        <v/>
      </c>
    </row>
    <row r="63" spans="3:22" ht="15.6" hidden="1">
      <c r="C63" s="163"/>
      <c r="D63" s="164"/>
      <c r="E63" s="165"/>
      <c r="F63" s="199" t="str">
        <f t="shared" si="9"/>
        <v/>
      </c>
      <c r="G63" s="166"/>
      <c r="H63" s="200" t="str">
        <f t="shared" ca="1" si="10"/>
        <v/>
      </c>
      <c r="I63" s="167"/>
      <c r="J63" s="201" t="str">
        <f t="shared" si="11"/>
        <v/>
      </c>
      <c r="K63" s="168"/>
      <c r="L63" s="200" t="str">
        <f t="shared" si="12"/>
        <v/>
      </c>
      <c r="M63" s="169"/>
      <c r="N63" s="201" t="str">
        <f t="shared" si="13"/>
        <v/>
      </c>
      <c r="O63" s="168"/>
      <c r="P63" s="200" t="str">
        <f t="shared" si="14"/>
        <v/>
      </c>
      <c r="Q63" s="169"/>
      <c r="R63" s="201" t="str">
        <f t="shared" si="15"/>
        <v/>
      </c>
      <c r="S63" s="129"/>
      <c r="T63" s="202" t="str">
        <f t="shared" si="16"/>
        <v/>
      </c>
      <c r="U63" s="169"/>
      <c r="V63" s="201" t="str">
        <f t="shared" si="17"/>
        <v/>
      </c>
    </row>
    <row r="64" spans="3:22" ht="15.6" hidden="1">
      <c r="C64" s="163"/>
      <c r="D64" s="164"/>
      <c r="E64" s="165"/>
      <c r="F64" s="199" t="str">
        <f t="shared" si="9"/>
        <v/>
      </c>
      <c r="G64" s="166"/>
      <c r="H64" s="200" t="str">
        <f t="shared" ca="1" si="10"/>
        <v/>
      </c>
      <c r="I64" s="167"/>
      <c r="J64" s="201" t="str">
        <f t="shared" si="11"/>
        <v/>
      </c>
      <c r="K64" s="168"/>
      <c r="L64" s="200" t="str">
        <f t="shared" si="12"/>
        <v/>
      </c>
      <c r="M64" s="169"/>
      <c r="N64" s="201" t="str">
        <f t="shared" si="13"/>
        <v/>
      </c>
      <c r="O64" s="168"/>
      <c r="P64" s="200" t="str">
        <f t="shared" si="14"/>
        <v/>
      </c>
      <c r="Q64" s="169"/>
      <c r="R64" s="201" t="str">
        <f t="shared" si="15"/>
        <v/>
      </c>
      <c r="S64" s="129"/>
      <c r="T64" s="202" t="str">
        <f t="shared" si="16"/>
        <v/>
      </c>
      <c r="U64" s="169"/>
      <c r="V64" s="201" t="str">
        <f t="shared" si="17"/>
        <v/>
      </c>
    </row>
    <row r="65" spans="3:22" ht="15.6" hidden="1">
      <c r="C65" s="163"/>
      <c r="D65" s="164"/>
      <c r="E65" s="165"/>
      <c r="F65" s="199" t="str">
        <f t="shared" si="9"/>
        <v/>
      </c>
      <c r="G65" s="166"/>
      <c r="H65" s="200" t="str">
        <f t="shared" ca="1" si="10"/>
        <v/>
      </c>
      <c r="I65" s="167"/>
      <c r="J65" s="201" t="str">
        <f t="shared" si="11"/>
        <v/>
      </c>
      <c r="K65" s="168"/>
      <c r="L65" s="200" t="str">
        <f t="shared" si="12"/>
        <v/>
      </c>
      <c r="M65" s="169"/>
      <c r="N65" s="201" t="str">
        <f t="shared" si="13"/>
        <v/>
      </c>
      <c r="O65" s="168"/>
      <c r="P65" s="200" t="str">
        <f t="shared" si="14"/>
        <v/>
      </c>
      <c r="Q65" s="169"/>
      <c r="R65" s="201" t="str">
        <f t="shared" si="15"/>
        <v/>
      </c>
      <c r="S65" s="129"/>
      <c r="T65" s="202" t="str">
        <f t="shared" si="16"/>
        <v/>
      </c>
      <c r="U65" s="169"/>
      <c r="V65" s="201" t="str">
        <f t="shared" si="17"/>
        <v/>
      </c>
    </row>
    <row r="66" spans="3:22" ht="15.6" hidden="1">
      <c r="C66" s="163"/>
      <c r="D66" s="164"/>
      <c r="E66" s="165"/>
      <c r="F66" s="199" t="str">
        <f t="shared" si="9"/>
        <v/>
      </c>
      <c r="G66" s="166"/>
      <c r="H66" s="200" t="str">
        <f t="shared" ca="1" si="10"/>
        <v/>
      </c>
      <c r="I66" s="167"/>
      <c r="J66" s="201" t="str">
        <f t="shared" si="11"/>
        <v/>
      </c>
      <c r="K66" s="168"/>
      <c r="L66" s="200" t="str">
        <f t="shared" si="12"/>
        <v/>
      </c>
      <c r="M66" s="169"/>
      <c r="N66" s="201" t="str">
        <f t="shared" si="13"/>
        <v/>
      </c>
      <c r="O66" s="168"/>
      <c r="P66" s="200" t="str">
        <f t="shared" si="14"/>
        <v/>
      </c>
      <c r="Q66" s="169"/>
      <c r="R66" s="201" t="str">
        <f t="shared" si="15"/>
        <v/>
      </c>
      <c r="S66" s="129"/>
      <c r="T66" s="202" t="str">
        <f t="shared" si="16"/>
        <v/>
      </c>
      <c r="U66" s="169"/>
      <c r="V66" s="201" t="str">
        <f t="shared" si="17"/>
        <v/>
      </c>
    </row>
    <row r="67" spans="3:22" ht="15.6" hidden="1">
      <c r="C67" s="163"/>
      <c r="D67" s="164"/>
      <c r="E67" s="165"/>
      <c r="F67" s="199" t="str">
        <f t="shared" si="9"/>
        <v/>
      </c>
      <c r="G67" s="166"/>
      <c r="H67" s="200" t="str">
        <f t="shared" ca="1" si="10"/>
        <v/>
      </c>
      <c r="I67" s="167"/>
      <c r="J67" s="201" t="str">
        <f t="shared" si="11"/>
        <v/>
      </c>
      <c r="K67" s="168"/>
      <c r="L67" s="200" t="str">
        <f t="shared" si="12"/>
        <v/>
      </c>
      <c r="M67" s="169"/>
      <c r="N67" s="201" t="str">
        <f t="shared" si="13"/>
        <v/>
      </c>
      <c r="O67" s="168"/>
      <c r="P67" s="200" t="str">
        <f t="shared" si="14"/>
        <v/>
      </c>
      <c r="Q67" s="169"/>
      <c r="R67" s="201" t="str">
        <f t="shared" si="15"/>
        <v/>
      </c>
      <c r="S67" s="129"/>
      <c r="T67" s="202" t="str">
        <f t="shared" si="16"/>
        <v/>
      </c>
      <c r="U67" s="169"/>
      <c r="V67" s="201" t="str">
        <f t="shared" si="17"/>
        <v/>
      </c>
    </row>
    <row r="68" spans="3:22" ht="15.6" hidden="1">
      <c r="C68" s="163"/>
      <c r="D68" s="164"/>
      <c r="E68" s="165"/>
      <c r="F68" s="199" t="str">
        <f t="shared" si="9"/>
        <v/>
      </c>
      <c r="G68" s="166"/>
      <c r="H68" s="200" t="str">
        <f t="shared" ca="1" si="10"/>
        <v/>
      </c>
      <c r="I68" s="167"/>
      <c r="J68" s="201" t="str">
        <f t="shared" si="11"/>
        <v/>
      </c>
      <c r="K68" s="168"/>
      <c r="L68" s="200" t="str">
        <f t="shared" si="12"/>
        <v/>
      </c>
      <c r="M68" s="169"/>
      <c r="N68" s="201" t="str">
        <f t="shared" si="13"/>
        <v/>
      </c>
      <c r="O68" s="168"/>
      <c r="P68" s="200" t="str">
        <f t="shared" si="14"/>
        <v/>
      </c>
      <c r="Q68" s="169"/>
      <c r="R68" s="201" t="str">
        <f t="shared" si="15"/>
        <v/>
      </c>
      <c r="S68" s="129"/>
      <c r="T68" s="202" t="str">
        <f t="shared" si="16"/>
        <v/>
      </c>
      <c r="U68" s="169"/>
      <c r="V68" s="201" t="str">
        <f t="shared" si="17"/>
        <v/>
      </c>
    </row>
    <row r="69" spans="3:22" ht="15.6" hidden="1">
      <c r="C69" s="163"/>
      <c r="D69" s="164"/>
      <c r="E69" s="165"/>
      <c r="F69" s="199" t="str">
        <f t="shared" si="9"/>
        <v/>
      </c>
      <c r="G69" s="166"/>
      <c r="H69" s="200" t="str">
        <f t="shared" ca="1" si="10"/>
        <v/>
      </c>
      <c r="I69" s="167"/>
      <c r="J69" s="201" t="str">
        <f t="shared" si="11"/>
        <v/>
      </c>
      <c r="K69" s="168"/>
      <c r="L69" s="200" t="str">
        <f t="shared" si="12"/>
        <v/>
      </c>
      <c r="M69" s="169"/>
      <c r="N69" s="201" t="str">
        <f t="shared" si="13"/>
        <v/>
      </c>
      <c r="O69" s="168"/>
      <c r="P69" s="200" t="str">
        <f t="shared" si="14"/>
        <v/>
      </c>
      <c r="Q69" s="169"/>
      <c r="R69" s="201" t="str">
        <f t="shared" si="15"/>
        <v/>
      </c>
      <c r="S69" s="129"/>
      <c r="T69" s="202" t="str">
        <f t="shared" si="16"/>
        <v/>
      </c>
      <c r="U69" s="169"/>
      <c r="V69" s="201" t="str">
        <f t="shared" si="17"/>
        <v/>
      </c>
    </row>
    <row r="70" spans="3:22" ht="15.6" hidden="1">
      <c r="C70" s="163"/>
      <c r="D70" s="164"/>
      <c r="E70" s="165"/>
      <c r="F70" s="199" t="str">
        <f t="shared" si="9"/>
        <v/>
      </c>
      <c r="G70" s="166"/>
      <c r="H70" s="200" t="str">
        <f t="shared" ca="1" si="10"/>
        <v/>
      </c>
      <c r="I70" s="167"/>
      <c r="J70" s="201" t="str">
        <f t="shared" si="11"/>
        <v/>
      </c>
      <c r="K70" s="168"/>
      <c r="L70" s="200" t="str">
        <f t="shared" si="12"/>
        <v/>
      </c>
      <c r="M70" s="169"/>
      <c r="N70" s="201" t="str">
        <f t="shared" si="13"/>
        <v/>
      </c>
      <c r="O70" s="168"/>
      <c r="P70" s="200" t="str">
        <f t="shared" si="14"/>
        <v/>
      </c>
      <c r="Q70" s="169"/>
      <c r="R70" s="201" t="str">
        <f t="shared" si="15"/>
        <v/>
      </c>
      <c r="S70" s="129"/>
      <c r="T70" s="202" t="str">
        <f t="shared" si="16"/>
        <v/>
      </c>
      <c r="U70" s="169"/>
      <c r="V70" s="201" t="str">
        <f t="shared" si="17"/>
        <v/>
      </c>
    </row>
    <row r="71" spans="3:22" ht="15.6" hidden="1">
      <c r="C71" s="163"/>
      <c r="D71" s="164"/>
      <c r="E71" s="165"/>
      <c r="F71" s="199" t="str">
        <f t="shared" si="9"/>
        <v/>
      </c>
      <c r="G71" s="166"/>
      <c r="H71" s="200" t="str">
        <f t="shared" ca="1" si="10"/>
        <v/>
      </c>
      <c r="I71" s="167"/>
      <c r="J71" s="201" t="str">
        <f t="shared" si="11"/>
        <v/>
      </c>
      <c r="K71" s="168"/>
      <c r="L71" s="200" t="str">
        <f t="shared" si="12"/>
        <v/>
      </c>
      <c r="M71" s="169"/>
      <c r="N71" s="201" t="str">
        <f t="shared" si="13"/>
        <v/>
      </c>
      <c r="O71" s="168"/>
      <c r="P71" s="200" t="str">
        <f t="shared" si="14"/>
        <v/>
      </c>
      <c r="Q71" s="169"/>
      <c r="R71" s="201" t="str">
        <f t="shared" si="15"/>
        <v/>
      </c>
      <c r="S71" s="129"/>
      <c r="T71" s="202" t="str">
        <f t="shared" si="16"/>
        <v/>
      </c>
      <c r="U71" s="169"/>
      <c r="V71" s="201" t="str">
        <f t="shared" si="17"/>
        <v/>
      </c>
    </row>
    <row r="72" spans="3:22" ht="15.6" hidden="1">
      <c r="C72" s="163"/>
      <c r="D72" s="164"/>
      <c r="E72" s="165"/>
      <c r="F72" s="199" t="str">
        <f t="shared" si="9"/>
        <v/>
      </c>
      <c r="G72" s="166"/>
      <c r="H72" s="200" t="str">
        <f t="shared" ca="1" si="10"/>
        <v/>
      </c>
      <c r="I72" s="167"/>
      <c r="J72" s="201" t="str">
        <f t="shared" si="11"/>
        <v/>
      </c>
      <c r="K72" s="168"/>
      <c r="L72" s="200" t="str">
        <f t="shared" si="12"/>
        <v/>
      </c>
      <c r="M72" s="169"/>
      <c r="N72" s="201" t="str">
        <f t="shared" si="13"/>
        <v/>
      </c>
      <c r="O72" s="168"/>
      <c r="P72" s="200" t="str">
        <f t="shared" si="14"/>
        <v/>
      </c>
      <c r="Q72" s="169"/>
      <c r="R72" s="201" t="str">
        <f t="shared" si="15"/>
        <v/>
      </c>
      <c r="S72" s="129"/>
      <c r="T72" s="202" t="str">
        <f t="shared" si="16"/>
        <v/>
      </c>
      <c r="U72" s="169"/>
      <c r="V72" s="201" t="str">
        <f t="shared" si="17"/>
        <v/>
      </c>
    </row>
    <row r="73" spans="3:22" ht="15.6" hidden="1">
      <c r="C73" s="163"/>
      <c r="D73" s="164"/>
      <c r="E73" s="165"/>
      <c r="F73" s="199" t="str">
        <f t="shared" si="9"/>
        <v/>
      </c>
      <c r="G73" s="166"/>
      <c r="H73" s="200" t="str">
        <f t="shared" ca="1" si="10"/>
        <v/>
      </c>
      <c r="I73" s="167"/>
      <c r="J73" s="201" t="str">
        <f t="shared" si="11"/>
        <v/>
      </c>
      <c r="K73" s="168"/>
      <c r="L73" s="200" t="str">
        <f t="shared" si="12"/>
        <v/>
      </c>
      <c r="M73" s="169"/>
      <c r="N73" s="201" t="str">
        <f t="shared" si="13"/>
        <v/>
      </c>
      <c r="O73" s="168"/>
      <c r="P73" s="200" t="str">
        <f t="shared" si="14"/>
        <v/>
      </c>
      <c r="Q73" s="169"/>
      <c r="R73" s="201" t="str">
        <f t="shared" si="15"/>
        <v/>
      </c>
      <c r="S73" s="129"/>
      <c r="T73" s="202" t="str">
        <f t="shared" si="16"/>
        <v/>
      </c>
      <c r="U73" s="169"/>
      <c r="V73" s="201" t="str">
        <f t="shared" si="17"/>
        <v/>
      </c>
    </row>
    <row r="74" spans="3:22" ht="15.6" hidden="1">
      <c r="C74" s="163"/>
      <c r="D74" s="164"/>
      <c r="E74" s="165"/>
      <c r="F74" s="199" t="str">
        <f t="shared" si="9"/>
        <v/>
      </c>
      <c r="G74" s="166"/>
      <c r="H74" s="200" t="str">
        <f t="shared" ca="1" si="10"/>
        <v/>
      </c>
      <c r="I74" s="167"/>
      <c r="J74" s="201" t="str">
        <f t="shared" si="11"/>
        <v/>
      </c>
      <c r="K74" s="168"/>
      <c r="L74" s="200" t="str">
        <f t="shared" si="12"/>
        <v/>
      </c>
      <c r="M74" s="169"/>
      <c r="N74" s="201" t="str">
        <f t="shared" si="13"/>
        <v/>
      </c>
      <c r="O74" s="168"/>
      <c r="P74" s="200" t="str">
        <f t="shared" si="14"/>
        <v/>
      </c>
      <c r="Q74" s="169"/>
      <c r="R74" s="201" t="str">
        <f t="shared" si="15"/>
        <v/>
      </c>
      <c r="S74" s="129"/>
      <c r="T74" s="202" t="str">
        <f t="shared" si="16"/>
        <v/>
      </c>
      <c r="U74" s="169"/>
      <c r="V74" s="201" t="str">
        <f t="shared" si="17"/>
        <v/>
      </c>
    </row>
    <row r="75" spans="3:22" ht="15.6" hidden="1">
      <c r="C75" s="163"/>
      <c r="D75" s="164"/>
      <c r="E75" s="165"/>
      <c r="F75" s="199" t="str">
        <f t="shared" si="9"/>
        <v/>
      </c>
      <c r="G75" s="166"/>
      <c r="H75" s="200" t="str">
        <f t="shared" ca="1" si="10"/>
        <v/>
      </c>
      <c r="I75" s="167"/>
      <c r="J75" s="201" t="str">
        <f t="shared" si="11"/>
        <v/>
      </c>
      <c r="K75" s="168"/>
      <c r="L75" s="200" t="str">
        <f t="shared" si="12"/>
        <v/>
      </c>
      <c r="M75" s="169"/>
      <c r="N75" s="201" t="str">
        <f t="shared" si="13"/>
        <v/>
      </c>
      <c r="O75" s="168"/>
      <c r="P75" s="200" t="str">
        <f t="shared" si="14"/>
        <v/>
      </c>
      <c r="Q75" s="169"/>
      <c r="R75" s="201" t="str">
        <f t="shared" si="15"/>
        <v/>
      </c>
      <c r="S75" s="129"/>
      <c r="T75" s="202" t="str">
        <f t="shared" si="16"/>
        <v/>
      </c>
      <c r="U75" s="169"/>
      <c r="V75" s="201" t="str">
        <f t="shared" si="17"/>
        <v/>
      </c>
    </row>
    <row r="76" spans="3:22" ht="15.6" hidden="1">
      <c r="C76" s="163"/>
      <c r="D76" s="164"/>
      <c r="E76" s="165"/>
      <c r="F76" s="199" t="str">
        <f t="shared" ref="F76:F102" si="18">IF($F$9="*",IF(E76&gt;0,"*",""),"")</f>
        <v/>
      </c>
      <c r="G76" s="166"/>
      <c r="H76" s="200" t="str">
        <f t="shared" ref="H76:H102" ca="1" si="19">IF($H$9="*",IF(G76&gt;0,"*",""),"")</f>
        <v/>
      </c>
      <c r="I76" s="167"/>
      <c r="J76" s="201" t="str">
        <f t="shared" ref="J76:J102" si="20">IF($J$9="*",IF(I76&gt;0,"*",""),"")</f>
        <v/>
      </c>
      <c r="K76" s="168"/>
      <c r="L76" s="200" t="str">
        <f t="shared" ref="L76:L102" si="21">IF($L$9="*",IF(K76&gt;0,"*",""),"")</f>
        <v/>
      </c>
      <c r="M76" s="169"/>
      <c r="N76" s="201" t="str">
        <f t="shared" ref="N76:N102" si="22">IF($N$9="*",IF(M76&gt;0,"*",""),"")</f>
        <v/>
      </c>
      <c r="O76" s="168"/>
      <c r="P76" s="200" t="str">
        <f t="shared" ref="P76:P102" si="23">IF($P$9="*",IF(O76&gt;0,"*",""),"")</f>
        <v/>
      </c>
      <c r="Q76" s="169"/>
      <c r="R76" s="201" t="str">
        <f t="shared" ref="R76:R102" si="24">IF($R$9="*",IF(Q76&gt;0,"*",""),"")</f>
        <v/>
      </c>
      <c r="S76" s="129"/>
      <c r="T76" s="202" t="str">
        <f t="shared" ref="T76:T102" si="25">IF($T$9="*",IF(S76&gt;0,"*",""),"")</f>
        <v/>
      </c>
      <c r="U76" s="169"/>
      <c r="V76" s="201" t="str">
        <f t="shared" ref="V76:V102" si="26">IF($V$9="*",IF(U76&gt;0,"*",""),"")</f>
        <v/>
      </c>
    </row>
    <row r="77" spans="3:22" ht="15.6" hidden="1">
      <c r="C77" s="163"/>
      <c r="D77" s="164"/>
      <c r="E77" s="165"/>
      <c r="F77" s="199" t="str">
        <f t="shared" si="18"/>
        <v/>
      </c>
      <c r="G77" s="166"/>
      <c r="H77" s="200" t="str">
        <f t="shared" ca="1" si="19"/>
        <v/>
      </c>
      <c r="I77" s="167"/>
      <c r="J77" s="201" t="str">
        <f t="shared" si="20"/>
        <v/>
      </c>
      <c r="K77" s="168"/>
      <c r="L77" s="200" t="str">
        <f t="shared" si="21"/>
        <v/>
      </c>
      <c r="M77" s="169"/>
      <c r="N77" s="201" t="str">
        <f t="shared" si="22"/>
        <v/>
      </c>
      <c r="O77" s="168"/>
      <c r="P77" s="200" t="str">
        <f t="shared" si="23"/>
        <v/>
      </c>
      <c r="Q77" s="169"/>
      <c r="R77" s="201" t="str">
        <f t="shared" si="24"/>
        <v/>
      </c>
      <c r="S77" s="129"/>
      <c r="T77" s="202" t="str">
        <f t="shared" si="25"/>
        <v/>
      </c>
      <c r="U77" s="169"/>
      <c r="V77" s="201" t="str">
        <f t="shared" si="26"/>
        <v/>
      </c>
    </row>
    <row r="78" spans="3:22" ht="15.6" hidden="1">
      <c r="C78" s="163"/>
      <c r="D78" s="164"/>
      <c r="E78" s="165"/>
      <c r="F78" s="199" t="str">
        <f t="shared" si="18"/>
        <v/>
      </c>
      <c r="G78" s="166"/>
      <c r="H78" s="200" t="str">
        <f t="shared" ca="1" si="19"/>
        <v/>
      </c>
      <c r="I78" s="167"/>
      <c r="J78" s="201" t="str">
        <f t="shared" si="20"/>
        <v/>
      </c>
      <c r="K78" s="168"/>
      <c r="L78" s="200" t="str">
        <f t="shared" si="21"/>
        <v/>
      </c>
      <c r="M78" s="169"/>
      <c r="N78" s="201" t="str">
        <f t="shared" si="22"/>
        <v/>
      </c>
      <c r="O78" s="168"/>
      <c r="P78" s="200" t="str">
        <f t="shared" si="23"/>
        <v/>
      </c>
      <c r="Q78" s="169"/>
      <c r="R78" s="201" t="str">
        <f t="shared" si="24"/>
        <v/>
      </c>
      <c r="S78" s="129"/>
      <c r="T78" s="202" t="str">
        <f t="shared" si="25"/>
        <v/>
      </c>
      <c r="U78" s="169"/>
      <c r="V78" s="201" t="str">
        <f t="shared" si="26"/>
        <v/>
      </c>
    </row>
    <row r="79" spans="3:22" ht="15.6" hidden="1">
      <c r="C79" s="163"/>
      <c r="D79" s="164"/>
      <c r="E79" s="165"/>
      <c r="F79" s="199" t="str">
        <f t="shared" si="18"/>
        <v/>
      </c>
      <c r="G79" s="166"/>
      <c r="H79" s="200" t="str">
        <f t="shared" ca="1" si="19"/>
        <v/>
      </c>
      <c r="I79" s="167"/>
      <c r="J79" s="201" t="str">
        <f t="shared" si="20"/>
        <v/>
      </c>
      <c r="K79" s="168"/>
      <c r="L79" s="200" t="str">
        <f t="shared" si="21"/>
        <v/>
      </c>
      <c r="M79" s="169"/>
      <c r="N79" s="201" t="str">
        <f t="shared" si="22"/>
        <v/>
      </c>
      <c r="O79" s="168"/>
      <c r="P79" s="200" t="str">
        <f t="shared" si="23"/>
        <v/>
      </c>
      <c r="Q79" s="169"/>
      <c r="R79" s="201" t="str">
        <f t="shared" si="24"/>
        <v/>
      </c>
      <c r="S79" s="129"/>
      <c r="T79" s="202" t="str">
        <f t="shared" si="25"/>
        <v/>
      </c>
      <c r="U79" s="169"/>
      <c r="V79" s="201" t="str">
        <f t="shared" si="26"/>
        <v/>
      </c>
    </row>
    <row r="80" spans="3:22" ht="15.6" hidden="1">
      <c r="C80" s="163"/>
      <c r="D80" s="164"/>
      <c r="E80" s="165"/>
      <c r="F80" s="199" t="str">
        <f t="shared" si="18"/>
        <v/>
      </c>
      <c r="G80" s="166"/>
      <c r="H80" s="200" t="str">
        <f t="shared" ca="1" si="19"/>
        <v/>
      </c>
      <c r="I80" s="167"/>
      <c r="J80" s="201" t="str">
        <f t="shared" si="20"/>
        <v/>
      </c>
      <c r="K80" s="168"/>
      <c r="L80" s="200" t="str">
        <f t="shared" si="21"/>
        <v/>
      </c>
      <c r="M80" s="169"/>
      <c r="N80" s="201" t="str">
        <f t="shared" si="22"/>
        <v/>
      </c>
      <c r="O80" s="168"/>
      <c r="P80" s="200" t="str">
        <f t="shared" si="23"/>
        <v/>
      </c>
      <c r="Q80" s="169"/>
      <c r="R80" s="201" t="str">
        <f t="shared" si="24"/>
        <v/>
      </c>
      <c r="S80" s="129"/>
      <c r="T80" s="202" t="str">
        <f t="shared" si="25"/>
        <v/>
      </c>
      <c r="U80" s="169"/>
      <c r="V80" s="201" t="str">
        <f t="shared" si="26"/>
        <v/>
      </c>
    </row>
    <row r="81" spans="3:22" ht="15.6" hidden="1">
      <c r="C81" s="163"/>
      <c r="D81" s="164"/>
      <c r="E81" s="165"/>
      <c r="F81" s="199" t="str">
        <f t="shared" si="18"/>
        <v/>
      </c>
      <c r="G81" s="166"/>
      <c r="H81" s="200" t="str">
        <f t="shared" ca="1" si="19"/>
        <v/>
      </c>
      <c r="I81" s="167"/>
      <c r="J81" s="201" t="str">
        <f t="shared" si="20"/>
        <v/>
      </c>
      <c r="K81" s="168"/>
      <c r="L81" s="200" t="str">
        <f t="shared" si="21"/>
        <v/>
      </c>
      <c r="M81" s="169"/>
      <c r="N81" s="201" t="str">
        <f t="shared" si="22"/>
        <v/>
      </c>
      <c r="O81" s="168"/>
      <c r="P81" s="200" t="str">
        <f t="shared" si="23"/>
        <v/>
      </c>
      <c r="Q81" s="169"/>
      <c r="R81" s="201" t="str">
        <f t="shared" si="24"/>
        <v/>
      </c>
      <c r="S81" s="129"/>
      <c r="T81" s="202" t="str">
        <f t="shared" si="25"/>
        <v/>
      </c>
      <c r="U81" s="169"/>
      <c r="V81" s="201" t="str">
        <f t="shared" si="26"/>
        <v/>
      </c>
    </row>
    <row r="82" spans="3:22" ht="15.6" hidden="1">
      <c r="C82" s="163"/>
      <c r="D82" s="164"/>
      <c r="E82" s="165"/>
      <c r="F82" s="199" t="str">
        <f t="shared" si="18"/>
        <v/>
      </c>
      <c r="G82" s="166"/>
      <c r="H82" s="200" t="str">
        <f t="shared" ca="1" si="19"/>
        <v/>
      </c>
      <c r="I82" s="167"/>
      <c r="J82" s="201" t="str">
        <f t="shared" si="20"/>
        <v/>
      </c>
      <c r="K82" s="168"/>
      <c r="L82" s="200" t="str">
        <f t="shared" si="21"/>
        <v/>
      </c>
      <c r="M82" s="169"/>
      <c r="N82" s="201" t="str">
        <f t="shared" si="22"/>
        <v/>
      </c>
      <c r="O82" s="168"/>
      <c r="P82" s="200" t="str">
        <f t="shared" si="23"/>
        <v/>
      </c>
      <c r="Q82" s="169"/>
      <c r="R82" s="201" t="str">
        <f t="shared" si="24"/>
        <v/>
      </c>
      <c r="S82" s="129"/>
      <c r="T82" s="202" t="str">
        <f t="shared" si="25"/>
        <v/>
      </c>
      <c r="U82" s="169"/>
      <c r="V82" s="201" t="str">
        <f t="shared" si="26"/>
        <v/>
      </c>
    </row>
    <row r="83" spans="3:22" ht="15.6" hidden="1">
      <c r="C83" s="163"/>
      <c r="D83" s="164"/>
      <c r="E83" s="165"/>
      <c r="F83" s="199" t="str">
        <f t="shared" si="18"/>
        <v/>
      </c>
      <c r="G83" s="166"/>
      <c r="H83" s="200" t="str">
        <f t="shared" ca="1" si="19"/>
        <v/>
      </c>
      <c r="I83" s="167"/>
      <c r="J83" s="201" t="str">
        <f t="shared" si="20"/>
        <v/>
      </c>
      <c r="K83" s="168"/>
      <c r="L83" s="200" t="str">
        <f t="shared" si="21"/>
        <v/>
      </c>
      <c r="M83" s="169"/>
      <c r="N83" s="201" t="str">
        <f t="shared" si="22"/>
        <v/>
      </c>
      <c r="O83" s="168"/>
      <c r="P83" s="200" t="str">
        <f t="shared" si="23"/>
        <v/>
      </c>
      <c r="Q83" s="169"/>
      <c r="R83" s="201" t="str">
        <f t="shared" si="24"/>
        <v/>
      </c>
      <c r="S83" s="129"/>
      <c r="T83" s="202" t="str">
        <f t="shared" si="25"/>
        <v/>
      </c>
      <c r="U83" s="169"/>
      <c r="V83" s="201" t="str">
        <f t="shared" si="26"/>
        <v/>
      </c>
    </row>
    <row r="84" spans="3:22" ht="15.6" hidden="1">
      <c r="C84" s="163"/>
      <c r="D84" s="164"/>
      <c r="E84" s="165"/>
      <c r="F84" s="199" t="str">
        <f t="shared" si="18"/>
        <v/>
      </c>
      <c r="G84" s="166"/>
      <c r="H84" s="200" t="str">
        <f t="shared" ca="1" si="19"/>
        <v/>
      </c>
      <c r="I84" s="167"/>
      <c r="J84" s="201" t="str">
        <f t="shared" si="20"/>
        <v/>
      </c>
      <c r="K84" s="168"/>
      <c r="L84" s="200" t="str">
        <f t="shared" si="21"/>
        <v/>
      </c>
      <c r="M84" s="169"/>
      <c r="N84" s="201" t="str">
        <f t="shared" si="22"/>
        <v/>
      </c>
      <c r="O84" s="168"/>
      <c r="P84" s="200" t="str">
        <f t="shared" si="23"/>
        <v/>
      </c>
      <c r="Q84" s="169"/>
      <c r="R84" s="201" t="str">
        <f t="shared" si="24"/>
        <v/>
      </c>
      <c r="S84" s="129"/>
      <c r="T84" s="202" t="str">
        <f t="shared" si="25"/>
        <v/>
      </c>
      <c r="U84" s="169"/>
      <c r="V84" s="201" t="str">
        <f t="shared" si="26"/>
        <v/>
      </c>
    </row>
    <row r="85" spans="3:22" ht="15.6" hidden="1">
      <c r="C85" s="163"/>
      <c r="D85" s="164"/>
      <c r="E85" s="165"/>
      <c r="F85" s="199" t="str">
        <f t="shared" si="18"/>
        <v/>
      </c>
      <c r="G85" s="166"/>
      <c r="H85" s="200" t="str">
        <f t="shared" ca="1" si="19"/>
        <v/>
      </c>
      <c r="I85" s="167"/>
      <c r="J85" s="201" t="str">
        <f t="shared" si="20"/>
        <v/>
      </c>
      <c r="K85" s="168"/>
      <c r="L85" s="200" t="str">
        <f t="shared" si="21"/>
        <v/>
      </c>
      <c r="M85" s="169"/>
      <c r="N85" s="201" t="str">
        <f t="shared" si="22"/>
        <v/>
      </c>
      <c r="O85" s="168"/>
      <c r="P85" s="200" t="str">
        <f t="shared" si="23"/>
        <v/>
      </c>
      <c r="Q85" s="169"/>
      <c r="R85" s="201" t="str">
        <f t="shared" si="24"/>
        <v/>
      </c>
      <c r="S85" s="129"/>
      <c r="T85" s="202" t="str">
        <f t="shared" si="25"/>
        <v/>
      </c>
      <c r="U85" s="169"/>
      <c r="V85" s="201" t="str">
        <f t="shared" si="26"/>
        <v/>
      </c>
    </row>
    <row r="86" spans="3:22" ht="15.6" hidden="1">
      <c r="C86" s="163"/>
      <c r="D86" s="164"/>
      <c r="E86" s="165"/>
      <c r="F86" s="199" t="str">
        <f t="shared" si="18"/>
        <v/>
      </c>
      <c r="G86" s="166"/>
      <c r="H86" s="200" t="str">
        <f t="shared" ca="1" si="19"/>
        <v/>
      </c>
      <c r="I86" s="167"/>
      <c r="J86" s="201" t="str">
        <f t="shared" si="20"/>
        <v/>
      </c>
      <c r="K86" s="168"/>
      <c r="L86" s="200" t="str">
        <f t="shared" si="21"/>
        <v/>
      </c>
      <c r="M86" s="169"/>
      <c r="N86" s="201" t="str">
        <f t="shared" si="22"/>
        <v/>
      </c>
      <c r="O86" s="168"/>
      <c r="P86" s="200" t="str">
        <f t="shared" si="23"/>
        <v/>
      </c>
      <c r="Q86" s="169"/>
      <c r="R86" s="201" t="str">
        <f t="shared" si="24"/>
        <v/>
      </c>
      <c r="S86" s="129"/>
      <c r="T86" s="202" t="str">
        <f t="shared" si="25"/>
        <v/>
      </c>
      <c r="U86" s="169"/>
      <c r="V86" s="201" t="str">
        <f t="shared" si="26"/>
        <v/>
      </c>
    </row>
    <row r="87" spans="3:22" ht="15.6" hidden="1">
      <c r="C87" s="163"/>
      <c r="D87" s="164"/>
      <c r="E87" s="165"/>
      <c r="F87" s="199" t="str">
        <f t="shared" si="18"/>
        <v/>
      </c>
      <c r="G87" s="166"/>
      <c r="H87" s="200" t="str">
        <f t="shared" ca="1" si="19"/>
        <v/>
      </c>
      <c r="I87" s="167"/>
      <c r="J87" s="201" t="str">
        <f t="shared" si="20"/>
        <v/>
      </c>
      <c r="K87" s="168"/>
      <c r="L87" s="200" t="str">
        <f t="shared" si="21"/>
        <v/>
      </c>
      <c r="M87" s="169"/>
      <c r="N87" s="201" t="str">
        <f t="shared" si="22"/>
        <v/>
      </c>
      <c r="O87" s="168"/>
      <c r="P87" s="200" t="str">
        <f t="shared" si="23"/>
        <v/>
      </c>
      <c r="Q87" s="169"/>
      <c r="R87" s="201" t="str">
        <f t="shared" si="24"/>
        <v/>
      </c>
      <c r="S87" s="129"/>
      <c r="T87" s="202" t="str">
        <f t="shared" si="25"/>
        <v/>
      </c>
      <c r="U87" s="169"/>
      <c r="V87" s="201" t="str">
        <f t="shared" si="26"/>
        <v/>
      </c>
    </row>
    <row r="88" spans="3:22" ht="15.6" hidden="1">
      <c r="C88" s="163"/>
      <c r="D88" s="164"/>
      <c r="E88" s="165"/>
      <c r="F88" s="199" t="str">
        <f t="shared" si="18"/>
        <v/>
      </c>
      <c r="G88" s="166"/>
      <c r="H88" s="200" t="str">
        <f t="shared" ca="1" si="19"/>
        <v/>
      </c>
      <c r="I88" s="167"/>
      <c r="J88" s="201" t="str">
        <f t="shared" si="20"/>
        <v/>
      </c>
      <c r="K88" s="168"/>
      <c r="L88" s="200" t="str">
        <f t="shared" si="21"/>
        <v/>
      </c>
      <c r="M88" s="169"/>
      <c r="N88" s="201" t="str">
        <f t="shared" si="22"/>
        <v/>
      </c>
      <c r="O88" s="168"/>
      <c r="P88" s="200" t="str">
        <f t="shared" si="23"/>
        <v/>
      </c>
      <c r="Q88" s="169"/>
      <c r="R88" s="201" t="str">
        <f t="shared" si="24"/>
        <v/>
      </c>
      <c r="S88" s="129"/>
      <c r="T88" s="202" t="str">
        <f t="shared" si="25"/>
        <v/>
      </c>
      <c r="U88" s="169"/>
      <c r="V88" s="201" t="str">
        <f t="shared" si="26"/>
        <v/>
      </c>
    </row>
    <row r="89" spans="3:22" ht="15.6" hidden="1">
      <c r="C89" s="163"/>
      <c r="D89" s="164"/>
      <c r="E89" s="165"/>
      <c r="F89" s="199" t="str">
        <f t="shared" si="18"/>
        <v/>
      </c>
      <c r="G89" s="166"/>
      <c r="H89" s="200" t="str">
        <f t="shared" ca="1" si="19"/>
        <v/>
      </c>
      <c r="I89" s="167"/>
      <c r="J89" s="201" t="str">
        <f t="shared" si="20"/>
        <v/>
      </c>
      <c r="K89" s="168"/>
      <c r="L89" s="200" t="str">
        <f t="shared" si="21"/>
        <v/>
      </c>
      <c r="M89" s="169"/>
      <c r="N89" s="201" t="str">
        <f t="shared" si="22"/>
        <v/>
      </c>
      <c r="O89" s="168"/>
      <c r="P89" s="200" t="str">
        <f t="shared" si="23"/>
        <v/>
      </c>
      <c r="Q89" s="169"/>
      <c r="R89" s="201" t="str">
        <f t="shared" si="24"/>
        <v/>
      </c>
      <c r="S89" s="129"/>
      <c r="T89" s="202" t="str">
        <f t="shared" si="25"/>
        <v/>
      </c>
      <c r="U89" s="169"/>
      <c r="V89" s="201" t="str">
        <f t="shared" si="26"/>
        <v/>
      </c>
    </row>
    <row r="90" spans="3:22" ht="15.6" hidden="1">
      <c r="C90" s="163"/>
      <c r="D90" s="164"/>
      <c r="E90" s="165"/>
      <c r="F90" s="199" t="str">
        <f t="shared" si="18"/>
        <v/>
      </c>
      <c r="G90" s="166"/>
      <c r="H90" s="200" t="str">
        <f t="shared" ca="1" si="19"/>
        <v/>
      </c>
      <c r="I90" s="167"/>
      <c r="J90" s="201" t="str">
        <f t="shared" si="20"/>
        <v/>
      </c>
      <c r="K90" s="168"/>
      <c r="L90" s="200" t="str">
        <f t="shared" si="21"/>
        <v/>
      </c>
      <c r="M90" s="169"/>
      <c r="N90" s="201" t="str">
        <f t="shared" si="22"/>
        <v/>
      </c>
      <c r="O90" s="168"/>
      <c r="P90" s="200" t="str">
        <f t="shared" si="23"/>
        <v/>
      </c>
      <c r="Q90" s="169"/>
      <c r="R90" s="201" t="str">
        <f t="shared" si="24"/>
        <v/>
      </c>
      <c r="S90" s="129"/>
      <c r="T90" s="202" t="str">
        <f t="shared" si="25"/>
        <v/>
      </c>
      <c r="U90" s="169"/>
      <c r="V90" s="201" t="str">
        <f t="shared" si="26"/>
        <v/>
      </c>
    </row>
    <row r="91" spans="3:22" ht="15.6" hidden="1">
      <c r="C91" s="163"/>
      <c r="D91" s="164"/>
      <c r="E91" s="165"/>
      <c r="F91" s="199" t="str">
        <f t="shared" si="18"/>
        <v/>
      </c>
      <c r="G91" s="166"/>
      <c r="H91" s="200" t="str">
        <f t="shared" ca="1" si="19"/>
        <v/>
      </c>
      <c r="I91" s="167"/>
      <c r="J91" s="201" t="str">
        <f t="shared" si="20"/>
        <v/>
      </c>
      <c r="K91" s="168"/>
      <c r="L91" s="200" t="str">
        <f t="shared" si="21"/>
        <v/>
      </c>
      <c r="M91" s="169"/>
      <c r="N91" s="201" t="str">
        <f t="shared" si="22"/>
        <v/>
      </c>
      <c r="O91" s="168"/>
      <c r="P91" s="200" t="str">
        <f t="shared" si="23"/>
        <v/>
      </c>
      <c r="Q91" s="169"/>
      <c r="R91" s="201" t="str">
        <f t="shared" si="24"/>
        <v/>
      </c>
      <c r="S91" s="129"/>
      <c r="T91" s="202" t="str">
        <f t="shared" si="25"/>
        <v/>
      </c>
      <c r="U91" s="169"/>
      <c r="V91" s="201" t="str">
        <f t="shared" si="26"/>
        <v/>
      </c>
    </row>
    <row r="92" spans="3:22" ht="15.6" hidden="1">
      <c r="C92" s="163"/>
      <c r="D92" s="164"/>
      <c r="E92" s="165"/>
      <c r="F92" s="199" t="str">
        <f t="shared" si="18"/>
        <v/>
      </c>
      <c r="G92" s="166"/>
      <c r="H92" s="200" t="str">
        <f t="shared" ca="1" si="19"/>
        <v/>
      </c>
      <c r="I92" s="167"/>
      <c r="J92" s="201" t="str">
        <f t="shared" si="20"/>
        <v/>
      </c>
      <c r="K92" s="168"/>
      <c r="L92" s="200" t="str">
        <f t="shared" si="21"/>
        <v/>
      </c>
      <c r="M92" s="169"/>
      <c r="N92" s="201" t="str">
        <f t="shared" si="22"/>
        <v/>
      </c>
      <c r="O92" s="168"/>
      <c r="P92" s="200" t="str">
        <f t="shared" si="23"/>
        <v/>
      </c>
      <c r="Q92" s="169"/>
      <c r="R92" s="201" t="str">
        <f t="shared" si="24"/>
        <v/>
      </c>
      <c r="S92" s="129"/>
      <c r="T92" s="202" t="str">
        <f t="shared" si="25"/>
        <v/>
      </c>
      <c r="U92" s="169"/>
      <c r="V92" s="201" t="str">
        <f t="shared" si="26"/>
        <v/>
      </c>
    </row>
    <row r="93" spans="3:22" ht="15.6" hidden="1">
      <c r="C93" s="163"/>
      <c r="D93" s="164"/>
      <c r="E93" s="165"/>
      <c r="F93" s="199" t="str">
        <f t="shared" si="18"/>
        <v/>
      </c>
      <c r="G93" s="166"/>
      <c r="H93" s="200" t="str">
        <f t="shared" ca="1" si="19"/>
        <v/>
      </c>
      <c r="I93" s="167"/>
      <c r="J93" s="201" t="str">
        <f t="shared" si="20"/>
        <v/>
      </c>
      <c r="K93" s="168"/>
      <c r="L93" s="200" t="str">
        <f t="shared" si="21"/>
        <v/>
      </c>
      <c r="M93" s="169"/>
      <c r="N93" s="201" t="str">
        <f t="shared" si="22"/>
        <v/>
      </c>
      <c r="O93" s="168"/>
      <c r="P93" s="200" t="str">
        <f t="shared" si="23"/>
        <v/>
      </c>
      <c r="Q93" s="169"/>
      <c r="R93" s="201" t="str">
        <f t="shared" si="24"/>
        <v/>
      </c>
      <c r="S93" s="129"/>
      <c r="T93" s="202" t="str">
        <f t="shared" si="25"/>
        <v/>
      </c>
      <c r="U93" s="169"/>
      <c r="V93" s="201" t="str">
        <f t="shared" si="26"/>
        <v/>
      </c>
    </row>
    <row r="94" spans="3:22" ht="15.6" hidden="1">
      <c r="C94" s="163"/>
      <c r="D94" s="164"/>
      <c r="E94" s="165"/>
      <c r="F94" s="199" t="str">
        <f t="shared" si="18"/>
        <v/>
      </c>
      <c r="G94" s="166"/>
      <c r="H94" s="200" t="str">
        <f t="shared" ca="1" si="19"/>
        <v/>
      </c>
      <c r="I94" s="167"/>
      <c r="J94" s="201" t="str">
        <f t="shared" si="20"/>
        <v/>
      </c>
      <c r="K94" s="168"/>
      <c r="L94" s="200" t="str">
        <f t="shared" si="21"/>
        <v/>
      </c>
      <c r="M94" s="169"/>
      <c r="N94" s="201" t="str">
        <f t="shared" si="22"/>
        <v/>
      </c>
      <c r="O94" s="168"/>
      <c r="P94" s="200" t="str">
        <f t="shared" si="23"/>
        <v/>
      </c>
      <c r="Q94" s="169"/>
      <c r="R94" s="201" t="str">
        <f t="shared" si="24"/>
        <v/>
      </c>
      <c r="S94" s="129"/>
      <c r="T94" s="202" t="str">
        <f t="shared" si="25"/>
        <v/>
      </c>
      <c r="U94" s="169"/>
      <c r="V94" s="201" t="str">
        <f t="shared" si="26"/>
        <v/>
      </c>
    </row>
    <row r="95" spans="3:22" ht="15.6" hidden="1">
      <c r="C95" s="163"/>
      <c r="D95" s="164"/>
      <c r="E95" s="165"/>
      <c r="F95" s="199" t="str">
        <f t="shared" si="18"/>
        <v/>
      </c>
      <c r="G95" s="166"/>
      <c r="H95" s="200" t="str">
        <f t="shared" ca="1" si="19"/>
        <v/>
      </c>
      <c r="I95" s="167"/>
      <c r="J95" s="201" t="str">
        <f t="shared" si="20"/>
        <v/>
      </c>
      <c r="K95" s="168"/>
      <c r="L95" s="200" t="str">
        <f t="shared" si="21"/>
        <v/>
      </c>
      <c r="M95" s="169"/>
      <c r="N95" s="201" t="str">
        <f t="shared" si="22"/>
        <v/>
      </c>
      <c r="O95" s="168"/>
      <c r="P95" s="200" t="str">
        <f t="shared" si="23"/>
        <v/>
      </c>
      <c r="Q95" s="169"/>
      <c r="R95" s="201" t="str">
        <f t="shared" si="24"/>
        <v/>
      </c>
      <c r="S95" s="129"/>
      <c r="T95" s="202" t="str">
        <f t="shared" si="25"/>
        <v/>
      </c>
      <c r="U95" s="169"/>
      <c r="V95" s="201" t="str">
        <f t="shared" si="26"/>
        <v/>
      </c>
    </row>
    <row r="96" spans="3:22" ht="15.6" hidden="1">
      <c r="C96" s="163"/>
      <c r="D96" s="164"/>
      <c r="E96" s="165"/>
      <c r="F96" s="199" t="str">
        <f t="shared" si="18"/>
        <v/>
      </c>
      <c r="G96" s="166"/>
      <c r="H96" s="200" t="str">
        <f t="shared" ca="1" si="19"/>
        <v/>
      </c>
      <c r="I96" s="167"/>
      <c r="J96" s="201" t="str">
        <f t="shared" si="20"/>
        <v/>
      </c>
      <c r="K96" s="168"/>
      <c r="L96" s="200" t="str">
        <f t="shared" si="21"/>
        <v/>
      </c>
      <c r="M96" s="169"/>
      <c r="N96" s="201" t="str">
        <f t="shared" si="22"/>
        <v/>
      </c>
      <c r="O96" s="168"/>
      <c r="P96" s="200" t="str">
        <f t="shared" si="23"/>
        <v/>
      </c>
      <c r="Q96" s="169"/>
      <c r="R96" s="201" t="str">
        <f t="shared" si="24"/>
        <v/>
      </c>
      <c r="S96" s="129"/>
      <c r="T96" s="202" t="str">
        <f t="shared" si="25"/>
        <v/>
      </c>
      <c r="U96" s="169"/>
      <c r="V96" s="201" t="str">
        <f t="shared" si="26"/>
        <v/>
      </c>
    </row>
    <row r="97" spans="3:22" ht="15.6" hidden="1">
      <c r="C97" s="163"/>
      <c r="D97" s="164"/>
      <c r="E97" s="165"/>
      <c r="F97" s="199" t="str">
        <f t="shared" si="18"/>
        <v/>
      </c>
      <c r="G97" s="166"/>
      <c r="H97" s="200" t="str">
        <f t="shared" ca="1" si="19"/>
        <v/>
      </c>
      <c r="I97" s="167"/>
      <c r="J97" s="201" t="str">
        <f t="shared" si="20"/>
        <v/>
      </c>
      <c r="K97" s="168"/>
      <c r="L97" s="200" t="str">
        <f t="shared" si="21"/>
        <v/>
      </c>
      <c r="M97" s="169"/>
      <c r="N97" s="201" t="str">
        <f t="shared" si="22"/>
        <v/>
      </c>
      <c r="O97" s="168"/>
      <c r="P97" s="200" t="str">
        <f t="shared" si="23"/>
        <v/>
      </c>
      <c r="Q97" s="169"/>
      <c r="R97" s="201" t="str">
        <f t="shared" si="24"/>
        <v/>
      </c>
      <c r="S97" s="129"/>
      <c r="T97" s="202" t="str">
        <f t="shared" si="25"/>
        <v/>
      </c>
      <c r="U97" s="169"/>
      <c r="V97" s="201" t="str">
        <f t="shared" si="26"/>
        <v/>
      </c>
    </row>
    <row r="98" spans="3:22" ht="15.6" hidden="1">
      <c r="C98" s="163"/>
      <c r="D98" s="164"/>
      <c r="E98" s="165"/>
      <c r="F98" s="199" t="str">
        <f t="shared" si="18"/>
        <v/>
      </c>
      <c r="G98" s="166"/>
      <c r="H98" s="200" t="str">
        <f t="shared" ca="1" si="19"/>
        <v/>
      </c>
      <c r="I98" s="167"/>
      <c r="J98" s="201" t="str">
        <f t="shared" si="20"/>
        <v/>
      </c>
      <c r="K98" s="168"/>
      <c r="L98" s="200" t="str">
        <f t="shared" si="21"/>
        <v/>
      </c>
      <c r="M98" s="169"/>
      <c r="N98" s="201" t="str">
        <f t="shared" si="22"/>
        <v/>
      </c>
      <c r="O98" s="168"/>
      <c r="P98" s="200" t="str">
        <f t="shared" si="23"/>
        <v/>
      </c>
      <c r="Q98" s="169"/>
      <c r="R98" s="201" t="str">
        <f t="shared" si="24"/>
        <v/>
      </c>
      <c r="S98" s="129"/>
      <c r="T98" s="202" t="str">
        <f t="shared" si="25"/>
        <v/>
      </c>
      <c r="U98" s="169"/>
      <c r="V98" s="201" t="str">
        <f t="shared" si="26"/>
        <v/>
      </c>
    </row>
    <row r="99" spans="3:22" ht="15.6" hidden="1">
      <c r="C99" s="163"/>
      <c r="D99" s="164"/>
      <c r="E99" s="165"/>
      <c r="F99" s="199" t="str">
        <f t="shared" si="18"/>
        <v/>
      </c>
      <c r="G99" s="166"/>
      <c r="H99" s="200" t="str">
        <f t="shared" ca="1" si="19"/>
        <v/>
      </c>
      <c r="I99" s="167"/>
      <c r="J99" s="201" t="str">
        <f t="shared" si="20"/>
        <v/>
      </c>
      <c r="K99" s="168"/>
      <c r="L99" s="200" t="str">
        <f t="shared" si="21"/>
        <v/>
      </c>
      <c r="M99" s="169"/>
      <c r="N99" s="201" t="str">
        <f t="shared" si="22"/>
        <v/>
      </c>
      <c r="O99" s="168"/>
      <c r="P99" s="200" t="str">
        <f t="shared" si="23"/>
        <v/>
      </c>
      <c r="Q99" s="169"/>
      <c r="R99" s="201" t="str">
        <f t="shared" si="24"/>
        <v/>
      </c>
      <c r="S99" s="129"/>
      <c r="T99" s="202" t="str">
        <f t="shared" si="25"/>
        <v/>
      </c>
      <c r="U99" s="169"/>
      <c r="V99" s="201" t="str">
        <f t="shared" si="26"/>
        <v/>
      </c>
    </row>
    <row r="100" spans="3:22" ht="15.6" hidden="1">
      <c r="C100" s="163"/>
      <c r="D100" s="164"/>
      <c r="E100" s="165"/>
      <c r="F100" s="199" t="str">
        <f t="shared" si="18"/>
        <v/>
      </c>
      <c r="G100" s="166"/>
      <c r="H100" s="200" t="str">
        <f t="shared" ca="1" si="19"/>
        <v/>
      </c>
      <c r="I100" s="167"/>
      <c r="J100" s="201" t="str">
        <f t="shared" si="20"/>
        <v/>
      </c>
      <c r="K100" s="168"/>
      <c r="L100" s="200" t="str">
        <f t="shared" si="21"/>
        <v/>
      </c>
      <c r="M100" s="169"/>
      <c r="N100" s="201" t="str">
        <f t="shared" si="22"/>
        <v/>
      </c>
      <c r="O100" s="168"/>
      <c r="P100" s="200" t="str">
        <f t="shared" si="23"/>
        <v/>
      </c>
      <c r="Q100" s="169"/>
      <c r="R100" s="201" t="str">
        <f t="shared" si="24"/>
        <v/>
      </c>
      <c r="S100" s="129"/>
      <c r="T100" s="202" t="str">
        <f t="shared" si="25"/>
        <v/>
      </c>
      <c r="U100" s="169"/>
      <c r="V100" s="201" t="str">
        <f t="shared" si="26"/>
        <v/>
      </c>
    </row>
    <row r="101" spans="3:22" ht="15.6" hidden="1">
      <c r="C101" s="163"/>
      <c r="D101" s="164"/>
      <c r="E101" s="165"/>
      <c r="F101" s="199" t="str">
        <f t="shared" si="18"/>
        <v/>
      </c>
      <c r="G101" s="166"/>
      <c r="H101" s="200" t="str">
        <f t="shared" ca="1" si="19"/>
        <v/>
      </c>
      <c r="I101" s="167"/>
      <c r="J101" s="201" t="str">
        <f t="shared" si="20"/>
        <v/>
      </c>
      <c r="K101" s="168"/>
      <c r="L101" s="200" t="str">
        <f t="shared" si="21"/>
        <v/>
      </c>
      <c r="M101" s="169"/>
      <c r="N101" s="201" t="str">
        <f t="shared" si="22"/>
        <v/>
      </c>
      <c r="O101" s="168"/>
      <c r="P101" s="200" t="str">
        <f t="shared" si="23"/>
        <v/>
      </c>
      <c r="Q101" s="169"/>
      <c r="R101" s="201" t="str">
        <f t="shared" si="24"/>
        <v/>
      </c>
      <c r="S101" s="129"/>
      <c r="T101" s="202" t="str">
        <f t="shared" si="25"/>
        <v/>
      </c>
      <c r="U101" s="169"/>
      <c r="V101" s="201" t="str">
        <f t="shared" si="26"/>
        <v/>
      </c>
    </row>
    <row r="102" spans="3:22" ht="15.6" hidden="1">
      <c r="C102" s="163"/>
      <c r="D102" s="164"/>
      <c r="E102" s="165"/>
      <c r="F102" s="199" t="str">
        <f t="shared" si="18"/>
        <v/>
      </c>
      <c r="G102" s="166"/>
      <c r="H102" s="200" t="str">
        <f t="shared" ca="1" si="19"/>
        <v/>
      </c>
      <c r="I102" s="167"/>
      <c r="J102" s="201" t="str">
        <f t="shared" si="20"/>
        <v/>
      </c>
      <c r="K102" s="168"/>
      <c r="L102" s="200" t="str">
        <f t="shared" si="21"/>
        <v/>
      </c>
      <c r="M102" s="169"/>
      <c r="N102" s="201" t="str">
        <f t="shared" si="22"/>
        <v/>
      </c>
      <c r="O102" s="168"/>
      <c r="P102" s="200" t="str">
        <f t="shared" si="23"/>
        <v/>
      </c>
      <c r="Q102" s="169"/>
      <c r="R102" s="201" t="str">
        <f t="shared" si="24"/>
        <v/>
      </c>
      <c r="S102" s="129"/>
      <c r="T102" s="202" t="str">
        <f t="shared" si="25"/>
        <v/>
      </c>
      <c r="U102" s="169"/>
      <c r="V102" s="201" t="str">
        <f t="shared" si="26"/>
        <v/>
      </c>
    </row>
    <row r="103" spans="3:22">
      <c r="G103" t="s">
        <v>2154</v>
      </c>
    </row>
    <row r="104" spans="3:22">
      <c r="G104" t="s">
        <v>2155</v>
      </c>
    </row>
    <row r="105" spans="3:22">
      <c r="G105" t="s">
        <v>2156</v>
      </c>
    </row>
    <row r="106" spans="3:22">
      <c r="G106" t="s">
        <v>2157</v>
      </c>
    </row>
    <row r="107" spans="3:22">
      <c r="G107" t="s">
        <v>2158</v>
      </c>
    </row>
    <row r="108" spans="3:22">
      <c r="G108" t="s">
        <v>2159</v>
      </c>
    </row>
    <row r="109" spans="3:22">
      <c r="G109" t="s">
        <v>2160</v>
      </c>
    </row>
    <row r="110" spans="3:22">
      <c r="G110" t="s">
        <v>2161</v>
      </c>
    </row>
    <row r="111" spans="3:22">
      <c r="G111" t="s">
        <v>2162</v>
      </c>
    </row>
    <row r="112" spans="3:22">
      <c r="G112" t="s">
        <v>2163</v>
      </c>
    </row>
    <row r="113" spans="7:7">
      <c r="G113" t="s">
        <v>2164</v>
      </c>
    </row>
    <row r="114" spans="7:7">
      <c r="G114" t="s">
        <v>2165</v>
      </c>
    </row>
    <row r="115" spans="7:7">
      <c r="G115" t="s">
        <v>2166</v>
      </c>
    </row>
  </sheetData>
  <autoFilter ref="A10:V102" xr:uid="{0217AC0D-4ECD-4880-AEF3-90ABA0D98B4D}">
    <filterColumn colId="0">
      <filters>
        <filter val="1"/>
      </filters>
    </filterColumn>
  </autoFilter>
  <conditionalFormatting sqref="R9 P9 N9 L9 J9 T9 V9 F9">
    <cfRule type="duplicateValues" dxfId="26" priority="2"/>
  </conditionalFormatting>
  <hyperlinks>
    <hyperlink ref="G5" r:id="rId1" xr:uid="{C0E6C77C-68ED-4FBD-982E-1C1DAC205B3E}"/>
    <hyperlink ref="H5" r:id="rId2" xr:uid="{CEFC8110-4B51-4A57-B504-1568DF3D724B}"/>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722C6D-6833-4849-B2CB-70992F722562}">
  <sheetPr filterMode="1">
    <pageSetUpPr fitToPage="1"/>
  </sheetPr>
  <dimension ref="A1:X346"/>
  <sheetViews>
    <sheetView zoomScaleNormal="100" workbookViewId="0">
      <pane xSplit="2" topLeftCell="E1" activePane="topRight" state="frozen"/>
      <selection pane="topRight" activeCell="E201" sqref="E201"/>
      <selection activeCell="W1" sqref="W1:XFD1048576"/>
    </sheetView>
  </sheetViews>
  <sheetFormatPr defaultColWidth="0" defaultRowHeight="15.6"/>
  <cols>
    <col min="1" max="1" width="11.5703125" style="207" customWidth="1"/>
    <col min="2" max="2" width="80" style="207" customWidth="1"/>
    <col min="3" max="3" width="10" style="207" customWidth="1"/>
    <col min="4" max="4" width="12.28515625" style="207" customWidth="1"/>
    <col min="5" max="5" width="35.140625" style="280" customWidth="1"/>
    <col min="6" max="6" width="5.28515625" style="284" customWidth="1"/>
    <col min="7" max="7" width="49" style="207" customWidth="1"/>
    <col min="8" max="8" width="44.42578125" style="284" customWidth="1"/>
    <col min="9" max="9" width="39" style="207" customWidth="1"/>
    <col min="10" max="10" width="44.140625" style="284" customWidth="1"/>
    <col min="11" max="11" width="39" style="282" customWidth="1"/>
    <col min="12" max="12" width="44.5703125" style="284" customWidth="1"/>
    <col min="13" max="13" width="39" style="282" customWidth="1"/>
    <col min="14" max="14" width="5.28515625" style="284" customWidth="1"/>
    <col min="15" max="15" width="39" style="282" customWidth="1"/>
    <col min="16" max="16" width="5.28515625" style="284" customWidth="1"/>
    <col min="17" max="17" width="39" style="282" customWidth="1"/>
    <col min="18" max="18" width="5.28515625" style="284" customWidth="1"/>
    <col min="19" max="19" width="39" style="290" customWidth="1"/>
    <col min="20" max="20" width="5.28515625" style="284" customWidth="1"/>
    <col min="21" max="21" width="39" style="282" customWidth="1"/>
    <col min="22" max="22" width="5.28515625" style="284" customWidth="1"/>
    <col min="23" max="23" width="8.85546875" style="191" hidden="1" customWidth="1"/>
    <col min="24" max="16384" width="8.85546875" style="147" hidden="1"/>
  </cols>
  <sheetData>
    <row r="1" spans="1:24" s="120" customFormat="1" ht="30.6">
      <c r="B1" s="121" t="s">
        <v>2167</v>
      </c>
      <c r="C1" s="122" t="s">
        <v>320</v>
      </c>
      <c r="D1" s="123" t="s">
        <v>321</v>
      </c>
      <c r="E1" s="124" t="s">
        <v>322</v>
      </c>
      <c r="F1" s="123" t="s">
        <v>323</v>
      </c>
      <c r="G1" s="125" t="s">
        <v>2168</v>
      </c>
      <c r="H1" s="588" t="s">
        <v>2168</v>
      </c>
      <c r="I1" s="125" t="s">
        <v>2168</v>
      </c>
      <c r="J1" s="571" t="s">
        <v>2168</v>
      </c>
      <c r="K1" s="125" t="s">
        <v>2168</v>
      </c>
      <c r="L1" s="126" t="s">
        <v>2169</v>
      </c>
      <c r="M1" s="125" t="s">
        <v>2168</v>
      </c>
      <c r="N1" s="128" t="s">
        <v>323</v>
      </c>
      <c r="O1" s="129" t="s">
        <v>2168</v>
      </c>
      <c r="P1" s="587" t="s">
        <v>323</v>
      </c>
      <c r="Q1" s="130"/>
      <c r="R1" s="128" t="s">
        <v>323</v>
      </c>
      <c r="S1" s="129"/>
      <c r="T1" s="126" t="s">
        <v>323</v>
      </c>
      <c r="U1" s="130"/>
      <c r="V1" s="128" t="s">
        <v>323</v>
      </c>
    </row>
    <row r="2" spans="1:24" s="131" customFormat="1">
      <c r="A2" s="131" t="s">
        <v>161</v>
      </c>
      <c r="B2" s="132"/>
      <c r="C2" s="133"/>
      <c r="D2" s="134"/>
      <c r="E2" s="135"/>
      <c r="F2" s="134"/>
      <c r="G2" s="136" t="s">
        <v>2170</v>
      </c>
      <c r="H2" s="589" t="s">
        <v>1355</v>
      </c>
      <c r="I2" s="138" t="s">
        <v>1178</v>
      </c>
      <c r="J2" s="572" t="s">
        <v>2171</v>
      </c>
      <c r="K2" s="136" t="s">
        <v>2172</v>
      </c>
      <c r="L2" s="137" t="s">
        <v>113</v>
      </c>
      <c r="M2" s="140" t="s">
        <v>1363</v>
      </c>
      <c r="N2" s="139"/>
      <c r="O2" s="136" t="s">
        <v>769</v>
      </c>
      <c r="P2" s="137"/>
      <c r="Q2" s="140" t="s">
        <v>724</v>
      </c>
      <c r="R2" s="139"/>
      <c r="S2" s="129" t="s">
        <v>725</v>
      </c>
      <c r="T2" s="126"/>
      <c r="U2" s="140" t="s">
        <v>726</v>
      </c>
      <c r="V2" s="139"/>
    </row>
    <row r="3" spans="1:24" s="139" customFormat="1">
      <c r="B3" s="141" t="s">
        <v>352</v>
      </c>
      <c r="C3" s="142"/>
      <c r="D3" s="143"/>
      <c r="E3" s="144"/>
      <c r="F3" s="143"/>
      <c r="G3" s="145" t="s">
        <v>2173</v>
      </c>
      <c r="H3" s="589" t="s">
        <v>1366</v>
      </c>
      <c r="I3" s="146" t="s">
        <v>1184</v>
      </c>
      <c r="J3" s="572" t="s">
        <v>2174</v>
      </c>
      <c r="K3" s="136" t="s">
        <v>2175</v>
      </c>
      <c r="L3" s="137" t="s">
        <v>2176</v>
      </c>
      <c r="M3" s="140" t="s">
        <v>1368</v>
      </c>
      <c r="O3" s="136"/>
      <c r="P3" s="137"/>
      <c r="Q3" s="140"/>
      <c r="S3" s="129"/>
      <c r="T3" s="126"/>
      <c r="U3" s="140"/>
    </row>
    <row r="4" spans="1:24" s="139" customFormat="1">
      <c r="B4" s="141" t="s">
        <v>369</v>
      </c>
      <c r="C4" s="142"/>
      <c r="D4" s="143"/>
      <c r="E4" s="144"/>
      <c r="F4" s="143"/>
      <c r="G4" s="145" t="s">
        <v>2177</v>
      </c>
      <c r="H4" s="589" t="s">
        <v>1369</v>
      </c>
      <c r="I4" s="146" t="s">
        <v>1189</v>
      </c>
      <c r="J4" s="572" t="s">
        <v>2178</v>
      </c>
      <c r="K4" s="136" t="s">
        <v>2179</v>
      </c>
      <c r="L4" s="137"/>
      <c r="M4" s="140" t="s">
        <v>1371</v>
      </c>
      <c r="O4" s="136"/>
      <c r="P4" s="137"/>
      <c r="Q4" s="140"/>
      <c r="S4" s="129"/>
      <c r="T4" s="126"/>
      <c r="U4" s="140"/>
    </row>
    <row r="5" spans="1:24" s="139" customFormat="1">
      <c r="B5" s="141" t="s">
        <v>385</v>
      </c>
      <c r="C5" s="142"/>
      <c r="D5" s="143"/>
      <c r="E5" s="144"/>
      <c r="F5" s="143"/>
      <c r="G5" s="496" t="s">
        <v>2180</v>
      </c>
      <c r="H5" s="553" t="s">
        <v>1372</v>
      </c>
      <c r="I5" s="512" t="s">
        <v>1194</v>
      </c>
      <c r="J5" s="513" t="s">
        <v>2181</v>
      </c>
      <c r="K5" s="513" t="s">
        <v>2182</v>
      </c>
      <c r="L5" s="137"/>
      <c r="M5" s="515" t="s">
        <v>1374</v>
      </c>
      <c r="O5" s="136"/>
      <c r="P5" s="137"/>
      <c r="Q5" s="140"/>
      <c r="S5" s="129"/>
      <c r="T5" s="126"/>
      <c r="U5" s="140"/>
    </row>
    <row r="6" spans="1:24">
      <c r="A6" s="317"/>
      <c r="B6" s="318" t="s">
        <v>163</v>
      </c>
      <c r="C6" s="319"/>
      <c r="D6" s="320"/>
      <c r="E6" s="320"/>
      <c r="F6" s="320"/>
      <c r="G6" s="321"/>
      <c r="H6" s="590">
        <v>46038</v>
      </c>
      <c r="I6" s="323"/>
      <c r="J6" s="573">
        <v>46038</v>
      </c>
      <c r="K6" s="324">
        <v>46041</v>
      </c>
      <c r="L6" s="322"/>
      <c r="M6" s="325">
        <v>46041</v>
      </c>
      <c r="N6" s="317"/>
      <c r="O6" s="324"/>
      <c r="P6" s="322"/>
      <c r="Q6" s="325"/>
      <c r="R6" s="317"/>
      <c r="S6" s="326"/>
      <c r="T6" s="327"/>
      <c r="U6" s="325"/>
      <c r="V6" s="317"/>
      <c r="W6" s="147"/>
    </row>
    <row r="7" spans="1:24">
      <c r="A7" s="147"/>
      <c r="B7" s="141" t="s">
        <v>402</v>
      </c>
      <c r="C7" s="142"/>
      <c r="D7" s="143"/>
      <c r="E7" s="144"/>
      <c r="F7" s="143"/>
      <c r="G7" s="145"/>
      <c r="H7" s="148"/>
      <c r="I7" s="146"/>
      <c r="J7" s="147"/>
      <c r="K7" s="136"/>
      <c r="L7" s="148"/>
      <c r="M7" s="140"/>
      <c r="N7" s="147"/>
      <c r="O7" s="136"/>
      <c r="P7" s="148"/>
      <c r="Q7" s="140"/>
      <c r="R7" s="147"/>
      <c r="S7" s="129"/>
      <c r="T7" s="126"/>
      <c r="U7" s="140"/>
      <c r="V7" s="147"/>
      <c r="W7" s="147"/>
    </row>
    <row r="8" spans="1:24">
      <c r="A8" s="147"/>
      <c r="B8" s="141" t="s">
        <v>403</v>
      </c>
      <c r="C8" s="149"/>
      <c r="D8" s="143"/>
      <c r="E8" s="144"/>
      <c r="F8" s="143"/>
      <c r="G8" s="145"/>
      <c r="H8" s="148"/>
      <c r="I8" s="146"/>
      <c r="J8" s="147"/>
      <c r="K8" s="136"/>
      <c r="L8" s="148"/>
      <c r="M8" s="140"/>
      <c r="N8" s="147"/>
      <c r="O8" s="136"/>
      <c r="P8" s="148"/>
      <c r="Q8" s="140"/>
      <c r="R8" s="147"/>
      <c r="S8" s="129"/>
      <c r="T8" s="126"/>
      <c r="U8" s="140"/>
      <c r="V8" s="147"/>
      <c r="W8" s="147"/>
    </row>
    <row r="9" spans="1:24" s="155" customFormat="1" ht="16.149999999999999" thickBot="1">
      <c r="A9" s="150" t="s">
        <v>404</v>
      </c>
      <c r="B9" s="151" t="s">
        <v>405</v>
      </c>
      <c r="C9" s="152"/>
      <c r="D9" s="153"/>
      <c r="E9" s="195">
        <f>SUM(E11:E219)</f>
        <v>458896</v>
      </c>
      <c r="F9" s="153" t="s">
        <v>406</v>
      </c>
      <c r="G9" s="145">
        <f>SUM(G11:G219)</f>
        <v>0</v>
      </c>
      <c r="H9" s="617">
        <f>H11</f>
        <v>448896</v>
      </c>
      <c r="I9" s="146">
        <f>SUM(I11:I219)</f>
        <v>0</v>
      </c>
      <c r="K9" s="136">
        <f>SUM(K11:K219)</f>
        <v>379832</v>
      </c>
      <c r="L9" s="154"/>
      <c r="M9" s="140">
        <f>SUM(M11:M219)</f>
        <v>730998</v>
      </c>
      <c r="O9" s="136">
        <f>SUM(O11:O219)</f>
        <v>952580</v>
      </c>
      <c r="P9" s="154"/>
      <c r="Q9" s="140">
        <f>SUM(Q11:Q219)</f>
        <v>0</v>
      </c>
      <c r="S9" s="129">
        <f>SUM(S11:S219)</f>
        <v>0</v>
      </c>
      <c r="T9" s="126"/>
      <c r="U9" s="140">
        <f>SUM(U11:U219)</f>
        <v>0</v>
      </c>
      <c r="W9" s="196" t="str">
        <f>IF(X9="**","ERROR","")</f>
        <v/>
      </c>
      <c r="X9" s="196" t="str">
        <f>CONCATENATE(F9,H9,J9,L9,N9,P9,R9,T9,V9)</f>
        <v>*448896</v>
      </c>
    </row>
    <row r="10" spans="1:24" s="171" customFormat="1" ht="16.149999999999999" thickBot="1">
      <c r="A10" s="188">
        <v>1</v>
      </c>
      <c r="B10" s="189"/>
      <c r="C10" s="158"/>
      <c r="D10" s="158"/>
      <c r="E10" s="159">
        <v>100</v>
      </c>
      <c r="F10" s="158"/>
      <c r="G10" s="159"/>
      <c r="H10" s="158"/>
      <c r="I10" s="159"/>
      <c r="J10" s="158"/>
      <c r="K10" s="159"/>
      <c r="L10" s="158"/>
      <c r="M10" s="159"/>
      <c r="N10" s="158"/>
      <c r="O10" s="159"/>
      <c r="P10" s="158"/>
      <c r="Q10" s="159"/>
      <c r="R10" s="158"/>
      <c r="S10" s="159"/>
      <c r="T10" s="158"/>
      <c r="U10" s="159"/>
      <c r="V10" s="158"/>
    </row>
    <row r="11" spans="1:24">
      <c r="A11" s="161">
        <v>1</v>
      </c>
      <c r="B11" s="162" t="s">
        <v>2183</v>
      </c>
      <c r="C11" s="163"/>
      <c r="D11" s="164"/>
      <c r="E11" s="165">
        <f>H11</f>
        <v>448896</v>
      </c>
      <c r="F11" s="199" t="str">
        <f>IF($F$9="*",IF(E11&gt;0,"*",""),"")</f>
        <v>*</v>
      </c>
      <c r="G11" s="166"/>
      <c r="H11" s="200">
        <f>124468+94965+147607+50745+31111</f>
        <v>448896</v>
      </c>
      <c r="I11" s="167"/>
      <c r="J11" s="201" t="str">
        <f t="shared" ref="J11:J42" si="0">IF($J$9="*",IF(I11&gt;0,"*",""),"")</f>
        <v/>
      </c>
      <c r="K11" s="168">
        <f>91956+120025+96640+42225+28986</f>
        <v>379832</v>
      </c>
      <c r="L11" s="200" t="str">
        <f t="shared" ref="L11:L42" si="1">IF($L$9="*",IF(K11&gt;0,"*",""),"")</f>
        <v/>
      </c>
      <c r="M11" s="169">
        <f>62077+47983+286080+178708+156150</f>
        <v>730998</v>
      </c>
      <c r="N11" s="201" t="str">
        <f t="shared" ref="N11:N42" si="2">IF($N$9="*",IF(M11&gt;0,"*",""),"")</f>
        <v/>
      </c>
      <c r="O11" s="168"/>
      <c r="P11" s="200" t="str">
        <f t="shared" ref="P11:P42" si="3">IF($P$9="*",IF(O11&gt;0,"*",""),"")</f>
        <v/>
      </c>
      <c r="Q11" s="169"/>
      <c r="R11" s="201" t="str">
        <f t="shared" ref="R11:R42" si="4">IF($R$9="*",IF(Q11&gt;0,"*",""),"")</f>
        <v/>
      </c>
      <c r="S11" s="129"/>
      <c r="T11" s="202" t="str">
        <f>IF($T$9="*",IF(S11&gt;0,"*",""),"")</f>
        <v/>
      </c>
      <c r="U11" s="169"/>
      <c r="V11" s="201" t="str">
        <f t="shared" ref="V11:V42" si="5">IF($V$9="*",IF(U11&gt;0,"*",""),"")</f>
        <v/>
      </c>
      <c r="W11" s="147"/>
    </row>
    <row r="12" spans="1:24" hidden="1">
      <c r="A12" s="161"/>
      <c r="B12" s="173" t="s">
        <v>2184</v>
      </c>
      <c r="C12" s="174"/>
      <c r="D12" s="175"/>
      <c r="E12" s="165"/>
      <c r="F12" s="199" t="str">
        <f t="shared" ref="F12:F37" si="6">IF($F$9="*",IF(E12&gt;0,"*",""),"")</f>
        <v/>
      </c>
      <c r="G12" s="166"/>
      <c r="H12" s="200" t="str">
        <f t="shared" ref="H12:H42" si="7">IF($H$9="*",IF(G12&gt;0,"*",""),"")</f>
        <v/>
      </c>
      <c r="I12" s="167"/>
      <c r="J12" s="201" t="str">
        <f t="shared" si="0"/>
        <v/>
      </c>
      <c r="K12" s="136"/>
      <c r="L12" s="200" t="str">
        <f t="shared" si="1"/>
        <v/>
      </c>
      <c r="M12" s="140"/>
      <c r="N12" s="201" t="str">
        <f t="shared" si="2"/>
        <v/>
      </c>
      <c r="O12" s="136"/>
      <c r="P12" s="200" t="str">
        <f t="shared" si="3"/>
        <v/>
      </c>
      <c r="Q12" s="140"/>
      <c r="R12" s="201" t="str">
        <f t="shared" si="4"/>
        <v/>
      </c>
      <c r="S12" s="129"/>
      <c r="T12" s="202" t="str">
        <f>IF($T$9="*",IF(S12&gt;0,"*",""),"")</f>
        <v/>
      </c>
      <c r="U12" s="140"/>
      <c r="V12" s="201" t="str">
        <f t="shared" si="5"/>
        <v/>
      </c>
      <c r="W12" s="147"/>
    </row>
    <row r="13" spans="1:24" hidden="1">
      <c r="A13" s="161"/>
      <c r="B13" s="173" t="s">
        <v>2185</v>
      </c>
      <c r="C13" s="174"/>
      <c r="D13" s="175"/>
      <c r="E13" s="165"/>
      <c r="F13" s="199" t="str">
        <f t="shared" si="6"/>
        <v/>
      </c>
      <c r="G13" s="166"/>
      <c r="H13" s="200" t="str">
        <f t="shared" si="7"/>
        <v/>
      </c>
      <c r="I13" s="177"/>
      <c r="J13" s="201" t="str">
        <f t="shared" si="0"/>
        <v/>
      </c>
      <c r="K13" s="136"/>
      <c r="L13" s="200" t="str">
        <f t="shared" si="1"/>
        <v/>
      </c>
      <c r="M13" s="140"/>
      <c r="N13" s="201" t="str">
        <f t="shared" si="2"/>
        <v/>
      </c>
      <c r="O13" s="136"/>
      <c r="P13" s="200" t="str">
        <f t="shared" si="3"/>
        <v/>
      </c>
      <c r="Q13" s="140"/>
      <c r="R13" s="201" t="str">
        <f t="shared" si="4"/>
        <v/>
      </c>
      <c r="S13" s="129"/>
      <c r="T13" s="202" t="str">
        <f t="shared" ref="T13:T39" si="8">IF($T$9="*",IF(S13&gt;0,"*",""),"")</f>
        <v/>
      </c>
      <c r="U13" s="140"/>
      <c r="V13" s="201" t="str">
        <f t="shared" si="5"/>
        <v/>
      </c>
      <c r="W13" s="147"/>
    </row>
    <row r="14" spans="1:24" hidden="1">
      <c r="A14" s="161"/>
      <c r="B14" s="173" t="s">
        <v>2186</v>
      </c>
      <c r="C14" s="174"/>
      <c r="D14" s="175"/>
      <c r="E14" s="164"/>
      <c r="F14" s="199" t="str">
        <f t="shared" si="6"/>
        <v/>
      </c>
      <c r="G14" s="176"/>
      <c r="H14" s="200" t="str">
        <f t="shared" si="7"/>
        <v/>
      </c>
      <c r="I14" s="177"/>
      <c r="J14" s="201" t="str">
        <f t="shared" si="0"/>
        <v/>
      </c>
      <c r="K14" s="136"/>
      <c r="L14" s="200" t="str">
        <f t="shared" si="1"/>
        <v/>
      </c>
      <c r="M14" s="140"/>
      <c r="N14" s="201" t="str">
        <f t="shared" si="2"/>
        <v/>
      </c>
      <c r="O14" s="136"/>
      <c r="P14" s="200" t="str">
        <f t="shared" si="3"/>
        <v/>
      </c>
      <c r="Q14" s="140"/>
      <c r="R14" s="201" t="str">
        <f t="shared" si="4"/>
        <v/>
      </c>
      <c r="S14" s="129"/>
      <c r="T14" s="202" t="str">
        <f t="shared" si="8"/>
        <v/>
      </c>
      <c r="U14" s="140"/>
      <c r="V14" s="201" t="str">
        <f t="shared" si="5"/>
        <v/>
      </c>
      <c r="W14" s="147"/>
    </row>
    <row r="15" spans="1:24" hidden="1">
      <c r="A15" s="161"/>
      <c r="B15" s="173" t="s">
        <v>2187</v>
      </c>
      <c r="C15" s="174"/>
      <c r="D15" s="175"/>
      <c r="E15" s="164"/>
      <c r="F15" s="199" t="str">
        <f t="shared" si="6"/>
        <v/>
      </c>
      <c r="G15" s="176"/>
      <c r="H15" s="200" t="str">
        <f t="shared" si="7"/>
        <v/>
      </c>
      <c r="I15" s="177"/>
      <c r="J15" s="201" t="str">
        <f t="shared" si="0"/>
        <v/>
      </c>
      <c r="K15" s="136"/>
      <c r="L15" s="200" t="str">
        <f t="shared" si="1"/>
        <v/>
      </c>
      <c r="M15" s="140"/>
      <c r="N15" s="201" t="str">
        <f t="shared" si="2"/>
        <v/>
      </c>
      <c r="O15" s="136"/>
      <c r="P15" s="200" t="str">
        <f t="shared" si="3"/>
        <v/>
      </c>
      <c r="Q15" s="140"/>
      <c r="R15" s="201" t="str">
        <f t="shared" si="4"/>
        <v/>
      </c>
      <c r="S15" s="129"/>
      <c r="T15" s="202" t="str">
        <f t="shared" si="8"/>
        <v/>
      </c>
      <c r="U15" s="140"/>
      <c r="V15" s="201" t="str">
        <f t="shared" si="5"/>
        <v/>
      </c>
      <c r="W15" s="147"/>
    </row>
    <row r="16" spans="1:24" hidden="1">
      <c r="A16" s="161"/>
      <c r="B16" s="173" t="s">
        <v>2188</v>
      </c>
      <c r="C16" s="174"/>
      <c r="D16" s="175"/>
      <c r="E16" s="164"/>
      <c r="F16" s="199" t="str">
        <f>IF($F$9="*",IF(E16&gt;0,"*",""),"")</f>
        <v/>
      </c>
      <c r="G16" s="176"/>
      <c r="H16" s="200" t="str">
        <f t="shared" si="7"/>
        <v/>
      </c>
      <c r="I16" s="177"/>
      <c r="J16" s="201" t="str">
        <f t="shared" si="0"/>
        <v/>
      </c>
      <c r="K16" s="136"/>
      <c r="L16" s="200" t="str">
        <f t="shared" si="1"/>
        <v/>
      </c>
      <c r="M16" s="140"/>
      <c r="N16" s="201" t="str">
        <f t="shared" si="2"/>
        <v/>
      </c>
      <c r="O16" s="136"/>
      <c r="P16" s="200" t="str">
        <f t="shared" si="3"/>
        <v/>
      </c>
      <c r="Q16" s="140"/>
      <c r="R16" s="201" t="str">
        <f t="shared" si="4"/>
        <v/>
      </c>
      <c r="S16" s="129"/>
      <c r="T16" s="202" t="str">
        <f t="shared" si="8"/>
        <v/>
      </c>
      <c r="U16" s="140"/>
      <c r="V16" s="201" t="str">
        <f t="shared" si="5"/>
        <v/>
      </c>
      <c r="W16" s="147"/>
    </row>
    <row r="17" spans="1:23" hidden="1">
      <c r="A17" s="161"/>
      <c r="B17" s="173" t="s">
        <v>2189</v>
      </c>
      <c r="C17" s="174"/>
      <c r="D17" s="175"/>
      <c r="E17" s="164"/>
      <c r="F17" s="199" t="str">
        <f>IF($F$9="*",IF(E17&gt;0,"*",""),"")</f>
        <v/>
      </c>
      <c r="G17" s="176"/>
      <c r="H17" s="200" t="str">
        <f t="shared" si="7"/>
        <v/>
      </c>
      <c r="I17" s="177"/>
      <c r="J17" s="201" t="str">
        <f t="shared" si="0"/>
        <v/>
      </c>
      <c r="K17" s="136"/>
      <c r="L17" s="200" t="str">
        <f t="shared" si="1"/>
        <v/>
      </c>
      <c r="M17" s="140"/>
      <c r="N17" s="201" t="str">
        <f t="shared" si="2"/>
        <v/>
      </c>
      <c r="O17" s="136"/>
      <c r="P17" s="200" t="str">
        <f t="shared" si="3"/>
        <v/>
      </c>
      <c r="Q17" s="140"/>
      <c r="R17" s="201" t="str">
        <f t="shared" si="4"/>
        <v/>
      </c>
      <c r="S17" s="129"/>
      <c r="T17" s="202" t="str">
        <f t="shared" si="8"/>
        <v/>
      </c>
      <c r="U17" s="140"/>
      <c r="V17" s="201" t="str">
        <f t="shared" si="5"/>
        <v/>
      </c>
      <c r="W17" s="147"/>
    </row>
    <row r="18" spans="1:23" hidden="1">
      <c r="A18" s="161"/>
      <c r="B18" s="173" t="s">
        <v>2190</v>
      </c>
      <c r="C18" s="174"/>
      <c r="D18" s="175"/>
      <c r="E18" s="164"/>
      <c r="F18" s="199" t="str">
        <f>IF($F$9="*",IF(E18&gt;0,"*",""),"")</f>
        <v/>
      </c>
      <c r="G18" s="176"/>
      <c r="H18" s="200" t="str">
        <f t="shared" si="7"/>
        <v/>
      </c>
      <c r="I18" s="177"/>
      <c r="J18" s="201" t="str">
        <f t="shared" si="0"/>
        <v/>
      </c>
      <c r="K18" s="136"/>
      <c r="L18" s="200" t="str">
        <f t="shared" si="1"/>
        <v/>
      </c>
      <c r="M18" s="140"/>
      <c r="N18" s="201" t="str">
        <f t="shared" si="2"/>
        <v/>
      </c>
      <c r="O18" s="136"/>
      <c r="P18" s="200" t="str">
        <f t="shared" si="3"/>
        <v/>
      </c>
      <c r="Q18" s="140"/>
      <c r="R18" s="201" t="str">
        <f t="shared" si="4"/>
        <v/>
      </c>
      <c r="S18" s="129"/>
      <c r="T18" s="202" t="str">
        <f t="shared" si="8"/>
        <v/>
      </c>
      <c r="U18" s="140"/>
      <c r="V18" s="201" t="str">
        <f t="shared" si="5"/>
        <v/>
      </c>
      <c r="W18" s="147"/>
    </row>
    <row r="19" spans="1:23" hidden="1">
      <c r="A19" s="161"/>
      <c r="B19" s="173" t="s">
        <v>2191</v>
      </c>
      <c r="C19" s="174"/>
      <c r="D19" s="175"/>
      <c r="E19" s="164"/>
      <c r="F19" s="199" t="str">
        <f>IF($F$9="*",IF(E19&gt;0,"*",""),"")</f>
        <v/>
      </c>
      <c r="G19" s="176"/>
      <c r="H19" s="200" t="str">
        <f t="shared" si="7"/>
        <v/>
      </c>
      <c r="I19" s="177"/>
      <c r="J19" s="201" t="str">
        <f t="shared" si="0"/>
        <v/>
      </c>
      <c r="K19" s="136"/>
      <c r="L19" s="200" t="str">
        <f t="shared" si="1"/>
        <v/>
      </c>
      <c r="M19" s="140"/>
      <c r="N19" s="201" t="str">
        <f t="shared" si="2"/>
        <v/>
      </c>
      <c r="O19" s="136"/>
      <c r="P19" s="200" t="str">
        <f t="shared" si="3"/>
        <v/>
      </c>
      <c r="Q19" s="140"/>
      <c r="R19" s="201" t="str">
        <f t="shared" si="4"/>
        <v/>
      </c>
      <c r="S19" s="129"/>
      <c r="T19" s="202" t="str">
        <f>IF($T$9="*",IF(S19&gt;0,"*",""),"")</f>
        <v/>
      </c>
      <c r="U19" s="140"/>
      <c r="V19" s="201" t="str">
        <f t="shared" si="5"/>
        <v/>
      </c>
      <c r="W19" s="147"/>
    </row>
    <row r="20" spans="1:23" hidden="1">
      <c r="A20" s="161"/>
      <c r="B20" s="173" t="s">
        <v>2192</v>
      </c>
      <c r="C20" s="174"/>
      <c r="D20" s="175"/>
      <c r="E20" s="164"/>
      <c r="F20" s="199" t="str">
        <f t="shared" si="6"/>
        <v/>
      </c>
      <c r="G20" s="176"/>
      <c r="H20" s="200" t="str">
        <f t="shared" si="7"/>
        <v/>
      </c>
      <c r="I20" s="177"/>
      <c r="J20" s="201" t="str">
        <f t="shared" si="0"/>
        <v/>
      </c>
      <c r="K20" s="136"/>
      <c r="L20" s="200" t="str">
        <f t="shared" si="1"/>
        <v/>
      </c>
      <c r="M20" s="140"/>
      <c r="N20" s="201" t="str">
        <f t="shared" si="2"/>
        <v/>
      </c>
      <c r="O20" s="136"/>
      <c r="P20" s="200" t="str">
        <f t="shared" si="3"/>
        <v/>
      </c>
      <c r="Q20" s="140"/>
      <c r="R20" s="201" t="str">
        <f t="shared" si="4"/>
        <v/>
      </c>
      <c r="S20" s="129"/>
      <c r="T20" s="202" t="str">
        <f>IF($T$9="*",IF(S20&gt;0,"*",""),"")</f>
        <v/>
      </c>
      <c r="U20" s="140"/>
      <c r="V20" s="201" t="str">
        <f t="shared" si="5"/>
        <v/>
      </c>
      <c r="W20" s="147"/>
    </row>
    <row r="21" spans="1:23" hidden="1">
      <c r="A21" s="161"/>
      <c r="B21" s="173" t="s">
        <v>2193</v>
      </c>
      <c r="C21" s="174"/>
      <c r="D21" s="175"/>
      <c r="E21" s="164"/>
      <c r="F21" s="199" t="str">
        <f t="shared" si="6"/>
        <v/>
      </c>
      <c r="G21" s="176"/>
      <c r="H21" s="200" t="str">
        <f t="shared" si="7"/>
        <v/>
      </c>
      <c r="I21" s="177"/>
      <c r="J21" s="201" t="str">
        <f t="shared" si="0"/>
        <v/>
      </c>
      <c r="K21" s="136"/>
      <c r="L21" s="200" t="str">
        <f t="shared" si="1"/>
        <v/>
      </c>
      <c r="M21" s="140"/>
      <c r="N21" s="201" t="str">
        <f t="shared" si="2"/>
        <v/>
      </c>
      <c r="O21" s="136"/>
      <c r="P21" s="200" t="str">
        <f t="shared" si="3"/>
        <v/>
      </c>
      <c r="Q21" s="140"/>
      <c r="R21" s="201" t="str">
        <f t="shared" si="4"/>
        <v/>
      </c>
      <c r="S21" s="129"/>
      <c r="T21" s="202" t="str">
        <f>IF($T$9="*",IF(S21&gt;0,"*",""),"")</f>
        <v/>
      </c>
      <c r="U21" s="140"/>
      <c r="V21" s="201" t="str">
        <f t="shared" si="5"/>
        <v/>
      </c>
      <c r="W21" s="147"/>
    </row>
    <row r="22" spans="1:23" hidden="1">
      <c r="A22" s="161"/>
      <c r="B22" s="173" t="s">
        <v>2194</v>
      </c>
      <c r="C22" s="174"/>
      <c r="D22" s="175"/>
      <c r="E22" s="164"/>
      <c r="F22" s="199" t="str">
        <f t="shared" si="6"/>
        <v/>
      </c>
      <c r="G22" s="176"/>
      <c r="H22" s="200" t="str">
        <f t="shared" si="7"/>
        <v/>
      </c>
      <c r="I22" s="177"/>
      <c r="J22" s="201" t="str">
        <f t="shared" si="0"/>
        <v/>
      </c>
      <c r="K22" s="136"/>
      <c r="L22" s="200" t="str">
        <f t="shared" si="1"/>
        <v/>
      </c>
      <c r="M22" s="140"/>
      <c r="N22" s="201" t="str">
        <f t="shared" si="2"/>
        <v/>
      </c>
      <c r="O22" s="136"/>
      <c r="P22" s="200" t="str">
        <f t="shared" si="3"/>
        <v/>
      </c>
      <c r="Q22" s="140"/>
      <c r="R22" s="201" t="str">
        <f t="shared" si="4"/>
        <v/>
      </c>
      <c r="S22" s="129"/>
      <c r="T22" s="202" t="str">
        <f>IF($T$9="*",IF(S22&gt;0,"*",""),"")</f>
        <v/>
      </c>
      <c r="U22" s="140"/>
      <c r="V22" s="201" t="str">
        <f t="shared" si="5"/>
        <v/>
      </c>
      <c r="W22" s="147"/>
    </row>
    <row r="23" spans="1:23" hidden="1">
      <c r="A23" s="161"/>
      <c r="B23" s="173" t="s">
        <v>2195</v>
      </c>
      <c r="C23" s="174"/>
      <c r="D23" s="175"/>
      <c r="E23" s="164"/>
      <c r="F23" s="199" t="str">
        <f t="shared" si="6"/>
        <v/>
      </c>
      <c r="G23" s="176"/>
      <c r="H23" s="200" t="str">
        <f t="shared" si="7"/>
        <v/>
      </c>
      <c r="I23" s="177"/>
      <c r="J23" s="201" t="str">
        <f t="shared" si="0"/>
        <v/>
      </c>
      <c r="K23" s="136"/>
      <c r="L23" s="200" t="str">
        <f t="shared" si="1"/>
        <v/>
      </c>
      <c r="M23" s="140"/>
      <c r="N23" s="201" t="str">
        <f t="shared" si="2"/>
        <v/>
      </c>
      <c r="O23" s="136"/>
      <c r="P23" s="200" t="str">
        <f t="shared" si="3"/>
        <v/>
      </c>
      <c r="Q23" s="140"/>
      <c r="R23" s="201" t="str">
        <f t="shared" si="4"/>
        <v/>
      </c>
      <c r="S23" s="129"/>
      <c r="T23" s="202" t="str">
        <f t="shared" si="8"/>
        <v/>
      </c>
      <c r="U23" s="140"/>
      <c r="V23" s="201" t="str">
        <f t="shared" si="5"/>
        <v/>
      </c>
      <c r="W23" s="147"/>
    </row>
    <row r="24" spans="1:23" hidden="1">
      <c r="A24" s="161"/>
      <c r="B24" s="173" t="s">
        <v>2196</v>
      </c>
      <c r="C24" s="174"/>
      <c r="D24" s="175"/>
      <c r="E24" s="164"/>
      <c r="F24" s="199" t="str">
        <f t="shared" si="6"/>
        <v/>
      </c>
      <c r="G24" s="176"/>
      <c r="H24" s="200" t="str">
        <f t="shared" si="7"/>
        <v/>
      </c>
      <c r="I24" s="177"/>
      <c r="J24" s="201" t="str">
        <f t="shared" si="0"/>
        <v/>
      </c>
      <c r="K24" s="136"/>
      <c r="L24" s="200" t="str">
        <f t="shared" si="1"/>
        <v/>
      </c>
      <c r="M24" s="140"/>
      <c r="N24" s="201" t="str">
        <f t="shared" si="2"/>
        <v/>
      </c>
      <c r="O24" s="136"/>
      <c r="P24" s="200" t="str">
        <f t="shared" si="3"/>
        <v/>
      </c>
      <c r="Q24" s="140"/>
      <c r="R24" s="201" t="str">
        <f t="shared" si="4"/>
        <v/>
      </c>
      <c r="S24" s="129"/>
      <c r="T24" s="202" t="str">
        <f t="shared" si="8"/>
        <v/>
      </c>
      <c r="U24" s="140"/>
      <c r="V24" s="201" t="str">
        <f t="shared" si="5"/>
        <v/>
      </c>
      <c r="W24" s="147"/>
    </row>
    <row r="25" spans="1:23" hidden="1">
      <c r="A25" s="161"/>
      <c r="B25" s="173" t="s">
        <v>2197</v>
      </c>
      <c r="C25" s="174"/>
      <c r="D25" s="175"/>
      <c r="E25" s="164"/>
      <c r="F25" s="199" t="str">
        <f t="shared" si="6"/>
        <v/>
      </c>
      <c r="G25" s="176"/>
      <c r="H25" s="200" t="str">
        <f t="shared" si="7"/>
        <v/>
      </c>
      <c r="I25" s="177"/>
      <c r="J25" s="201" t="str">
        <f t="shared" si="0"/>
        <v/>
      </c>
      <c r="K25" s="136"/>
      <c r="L25" s="200" t="str">
        <f t="shared" si="1"/>
        <v/>
      </c>
      <c r="M25" s="140"/>
      <c r="N25" s="201" t="str">
        <f t="shared" si="2"/>
        <v/>
      </c>
      <c r="O25" s="136"/>
      <c r="P25" s="200" t="str">
        <f t="shared" si="3"/>
        <v/>
      </c>
      <c r="Q25" s="140"/>
      <c r="R25" s="201" t="str">
        <f t="shared" si="4"/>
        <v/>
      </c>
      <c r="S25" s="129"/>
      <c r="T25" s="202" t="str">
        <f t="shared" si="8"/>
        <v/>
      </c>
      <c r="U25" s="140"/>
      <c r="V25" s="201" t="str">
        <f t="shared" si="5"/>
        <v/>
      </c>
      <c r="W25" s="147"/>
    </row>
    <row r="26" spans="1:23" hidden="1">
      <c r="A26" s="161"/>
      <c r="B26" s="173" t="s">
        <v>2198</v>
      </c>
      <c r="C26" s="174"/>
      <c r="D26" s="175"/>
      <c r="E26" s="164"/>
      <c r="F26" s="199" t="str">
        <f>IF($F$9="*",IF(E26&gt;0,"*",""),"")</f>
        <v/>
      </c>
      <c r="G26" s="176"/>
      <c r="H26" s="200" t="str">
        <f t="shared" si="7"/>
        <v/>
      </c>
      <c r="I26" s="177"/>
      <c r="J26" s="201" t="str">
        <f t="shared" si="0"/>
        <v/>
      </c>
      <c r="K26" s="136"/>
      <c r="L26" s="200" t="str">
        <f t="shared" si="1"/>
        <v/>
      </c>
      <c r="M26" s="140"/>
      <c r="N26" s="201" t="str">
        <f t="shared" si="2"/>
        <v/>
      </c>
      <c r="O26" s="136"/>
      <c r="P26" s="200" t="str">
        <f t="shared" si="3"/>
        <v/>
      </c>
      <c r="Q26" s="140"/>
      <c r="R26" s="201" t="str">
        <f t="shared" si="4"/>
        <v/>
      </c>
      <c r="S26" s="129"/>
      <c r="T26" s="202" t="str">
        <f t="shared" si="8"/>
        <v/>
      </c>
      <c r="U26" s="140"/>
      <c r="V26" s="201" t="str">
        <f t="shared" si="5"/>
        <v/>
      </c>
      <c r="W26" s="147"/>
    </row>
    <row r="27" spans="1:23" hidden="1">
      <c r="A27" s="161"/>
      <c r="B27" s="173" t="s">
        <v>2199</v>
      </c>
      <c r="C27" s="174"/>
      <c r="D27" s="175"/>
      <c r="E27" s="164"/>
      <c r="F27" s="199" t="str">
        <f>IF($F$9="*",IF(E27&gt;0,"*",""),"")</f>
        <v/>
      </c>
      <c r="G27" s="176"/>
      <c r="H27" s="200" t="str">
        <f t="shared" si="7"/>
        <v/>
      </c>
      <c r="I27" s="177"/>
      <c r="J27" s="201" t="str">
        <f t="shared" si="0"/>
        <v/>
      </c>
      <c r="K27" s="136"/>
      <c r="L27" s="200" t="str">
        <f t="shared" si="1"/>
        <v/>
      </c>
      <c r="M27" s="140"/>
      <c r="N27" s="201" t="str">
        <f t="shared" si="2"/>
        <v/>
      </c>
      <c r="O27" s="136"/>
      <c r="P27" s="200" t="str">
        <f t="shared" si="3"/>
        <v/>
      </c>
      <c r="Q27" s="140"/>
      <c r="R27" s="201" t="str">
        <f t="shared" si="4"/>
        <v/>
      </c>
      <c r="S27" s="129"/>
      <c r="T27" s="202" t="str">
        <f>IF($T$9="*",IF(S27&gt;0,"*",""),"")</f>
        <v/>
      </c>
      <c r="U27" s="140"/>
      <c r="V27" s="201" t="str">
        <f t="shared" si="5"/>
        <v/>
      </c>
      <c r="W27" s="147"/>
    </row>
    <row r="28" spans="1:23" hidden="1">
      <c r="A28" s="161"/>
      <c r="B28" s="173" t="s">
        <v>2200</v>
      </c>
      <c r="C28" s="174"/>
      <c r="D28" s="175"/>
      <c r="E28" s="164"/>
      <c r="F28" s="199" t="str">
        <f t="shared" si="6"/>
        <v/>
      </c>
      <c r="G28" s="176"/>
      <c r="H28" s="200" t="str">
        <f t="shared" si="7"/>
        <v/>
      </c>
      <c r="I28" s="177"/>
      <c r="J28" s="201" t="str">
        <f t="shared" si="0"/>
        <v/>
      </c>
      <c r="K28" s="136"/>
      <c r="L28" s="200" t="str">
        <f t="shared" si="1"/>
        <v/>
      </c>
      <c r="M28" s="140"/>
      <c r="N28" s="201" t="str">
        <f t="shared" si="2"/>
        <v/>
      </c>
      <c r="O28" s="136"/>
      <c r="P28" s="200" t="str">
        <f t="shared" si="3"/>
        <v/>
      </c>
      <c r="Q28" s="140"/>
      <c r="R28" s="201" t="str">
        <f t="shared" si="4"/>
        <v/>
      </c>
      <c r="S28" s="129"/>
      <c r="T28" s="202" t="str">
        <f>IF($T$9="*",IF(S28&gt;0,"*",""),"")</f>
        <v/>
      </c>
      <c r="U28" s="140"/>
      <c r="V28" s="201" t="str">
        <f t="shared" si="5"/>
        <v/>
      </c>
      <c r="W28" s="147"/>
    </row>
    <row r="29" spans="1:23" hidden="1">
      <c r="A29" s="161"/>
      <c r="B29" s="173" t="s">
        <v>2201</v>
      </c>
      <c r="C29" s="174"/>
      <c r="D29" s="175"/>
      <c r="E29" s="164"/>
      <c r="F29" s="199" t="str">
        <f>IF($F$9="*",IF(E29&gt;0,"*",""),"")</f>
        <v/>
      </c>
      <c r="G29" s="176"/>
      <c r="H29" s="200" t="str">
        <f t="shared" si="7"/>
        <v/>
      </c>
      <c r="I29" s="177"/>
      <c r="J29" s="201" t="str">
        <f t="shared" si="0"/>
        <v/>
      </c>
      <c r="K29" s="136"/>
      <c r="L29" s="200" t="str">
        <f t="shared" si="1"/>
        <v/>
      </c>
      <c r="M29" s="140"/>
      <c r="N29" s="201" t="str">
        <f t="shared" si="2"/>
        <v/>
      </c>
      <c r="O29" s="136"/>
      <c r="P29" s="200" t="str">
        <f t="shared" si="3"/>
        <v/>
      </c>
      <c r="Q29" s="140"/>
      <c r="R29" s="201" t="str">
        <f t="shared" si="4"/>
        <v/>
      </c>
      <c r="S29" s="129"/>
      <c r="T29" s="202" t="str">
        <f t="shared" si="8"/>
        <v/>
      </c>
      <c r="U29" s="140"/>
      <c r="V29" s="201" t="str">
        <f t="shared" si="5"/>
        <v/>
      </c>
      <c r="W29" s="147"/>
    </row>
    <row r="30" spans="1:23" hidden="1">
      <c r="A30" s="161"/>
      <c r="B30" s="173" t="s">
        <v>2202</v>
      </c>
      <c r="C30" s="174"/>
      <c r="D30" s="175"/>
      <c r="E30" s="164"/>
      <c r="F30" s="199" t="str">
        <f>IF($F$9="*",IF(E30&gt;0,"*",""),"")</f>
        <v/>
      </c>
      <c r="G30" s="176"/>
      <c r="H30" s="200" t="str">
        <f t="shared" si="7"/>
        <v/>
      </c>
      <c r="I30" s="177"/>
      <c r="J30" s="201" t="str">
        <f t="shared" si="0"/>
        <v/>
      </c>
      <c r="K30" s="136"/>
      <c r="L30" s="200" t="str">
        <f t="shared" si="1"/>
        <v/>
      </c>
      <c r="M30" s="140"/>
      <c r="N30" s="201" t="str">
        <f t="shared" si="2"/>
        <v/>
      </c>
      <c r="O30" s="136"/>
      <c r="P30" s="200" t="str">
        <f t="shared" si="3"/>
        <v/>
      </c>
      <c r="Q30" s="140"/>
      <c r="R30" s="201" t="str">
        <f t="shared" si="4"/>
        <v/>
      </c>
      <c r="S30" s="129"/>
      <c r="T30" s="202" t="str">
        <f t="shared" si="8"/>
        <v/>
      </c>
      <c r="U30" s="140"/>
      <c r="V30" s="201" t="str">
        <f t="shared" si="5"/>
        <v/>
      </c>
      <c r="W30" s="147"/>
    </row>
    <row r="31" spans="1:23" hidden="1">
      <c r="A31" s="161"/>
      <c r="B31" s="173" t="s">
        <v>2203</v>
      </c>
      <c r="C31" s="174"/>
      <c r="D31" s="175"/>
      <c r="E31" s="164"/>
      <c r="F31" s="199" t="str">
        <f>IF($F$9="*",IF(E31&gt;0,"*",""),"")</f>
        <v/>
      </c>
      <c r="G31" s="176"/>
      <c r="H31" s="200" t="str">
        <f t="shared" si="7"/>
        <v/>
      </c>
      <c r="I31" s="177"/>
      <c r="J31" s="201" t="str">
        <f t="shared" si="0"/>
        <v/>
      </c>
      <c r="K31" s="136"/>
      <c r="L31" s="200" t="str">
        <f t="shared" si="1"/>
        <v/>
      </c>
      <c r="M31" s="140"/>
      <c r="N31" s="201" t="str">
        <f t="shared" si="2"/>
        <v/>
      </c>
      <c r="O31" s="136"/>
      <c r="P31" s="200" t="str">
        <f t="shared" si="3"/>
        <v/>
      </c>
      <c r="Q31" s="140"/>
      <c r="R31" s="201" t="str">
        <f t="shared" si="4"/>
        <v/>
      </c>
      <c r="S31" s="129"/>
      <c r="T31" s="202" t="str">
        <f t="shared" si="8"/>
        <v/>
      </c>
      <c r="U31" s="140"/>
      <c r="V31" s="201" t="str">
        <f t="shared" si="5"/>
        <v/>
      </c>
      <c r="W31" s="147"/>
    </row>
    <row r="32" spans="1:23" hidden="1">
      <c r="A32" s="161"/>
      <c r="B32" s="173" t="s">
        <v>2204</v>
      </c>
      <c r="C32" s="174"/>
      <c r="D32" s="175"/>
      <c r="E32" s="164"/>
      <c r="F32" s="199" t="str">
        <f>IF($F$9="*",IF(E32&gt;0,"*",""),"")</f>
        <v/>
      </c>
      <c r="G32" s="176"/>
      <c r="H32" s="200" t="str">
        <f t="shared" si="7"/>
        <v/>
      </c>
      <c r="I32" s="177"/>
      <c r="J32" s="201" t="str">
        <f t="shared" si="0"/>
        <v/>
      </c>
      <c r="K32" s="136"/>
      <c r="L32" s="200" t="str">
        <f t="shared" si="1"/>
        <v/>
      </c>
      <c r="M32" s="140"/>
      <c r="N32" s="201" t="str">
        <f t="shared" si="2"/>
        <v/>
      </c>
      <c r="O32" s="136"/>
      <c r="P32" s="200" t="str">
        <f t="shared" si="3"/>
        <v/>
      </c>
      <c r="Q32" s="140"/>
      <c r="R32" s="201" t="str">
        <f t="shared" si="4"/>
        <v/>
      </c>
      <c r="S32" s="129"/>
      <c r="T32" s="202" t="str">
        <f>IF($T$9="*",IF(S32&gt;0,"*",""),"")</f>
        <v/>
      </c>
      <c r="U32" s="140"/>
      <c r="V32" s="201" t="str">
        <f t="shared" si="5"/>
        <v/>
      </c>
      <c r="W32" s="147"/>
    </row>
    <row r="33" spans="1:23" hidden="1">
      <c r="A33" s="161"/>
      <c r="B33" s="173" t="s">
        <v>2205</v>
      </c>
      <c r="C33" s="174"/>
      <c r="D33" s="175"/>
      <c r="E33" s="164"/>
      <c r="F33" s="199" t="str">
        <f t="shared" si="6"/>
        <v/>
      </c>
      <c r="G33" s="176"/>
      <c r="H33" s="200" t="str">
        <f t="shared" si="7"/>
        <v/>
      </c>
      <c r="I33" s="177"/>
      <c r="J33" s="201" t="str">
        <f t="shared" si="0"/>
        <v/>
      </c>
      <c r="K33" s="136"/>
      <c r="L33" s="200" t="str">
        <f t="shared" si="1"/>
        <v/>
      </c>
      <c r="M33" s="140"/>
      <c r="N33" s="201" t="str">
        <f t="shared" si="2"/>
        <v/>
      </c>
      <c r="O33" s="136"/>
      <c r="P33" s="200" t="str">
        <f t="shared" si="3"/>
        <v/>
      </c>
      <c r="Q33" s="140"/>
      <c r="R33" s="201" t="str">
        <f t="shared" si="4"/>
        <v/>
      </c>
      <c r="S33" s="129"/>
      <c r="T33" s="202" t="str">
        <f>IF($T$9="*",IF(S33&gt;0,"*",""),"")</f>
        <v/>
      </c>
      <c r="U33" s="140"/>
      <c r="V33" s="201" t="str">
        <f t="shared" si="5"/>
        <v/>
      </c>
      <c r="W33" s="147"/>
    </row>
    <row r="34" spans="1:23" hidden="1">
      <c r="A34" s="161"/>
      <c r="B34" s="173" t="s">
        <v>2206</v>
      </c>
      <c r="C34" s="174"/>
      <c r="D34" s="175"/>
      <c r="E34" s="164"/>
      <c r="F34" s="199" t="str">
        <f t="shared" si="6"/>
        <v/>
      </c>
      <c r="G34" s="176"/>
      <c r="H34" s="200" t="str">
        <f t="shared" si="7"/>
        <v/>
      </c>
      <c r="I34" s="177"/>
      <c r="J34" s="201" t="str">
        <f t="shared" si="0"/>
        <v/>
      </c>
      <c r="K34" s="136"/>
      <c r="L34" s="200" t="str">
        <f t="shared" si="1"/>
        <v/>
      </c>
      <c r="M34" s="140"/>
      <c r="N34" s="201" t="str">
        <f t="shared" si="2"/>
        <v/>
      </c>
      <c r="O34" s="136"/>
      <c r="P34" s="200" t="str">
        <f t="shared" si="3"/>
        <v/>
      </c>
      <c r="Q34" s="140"/>
      <c r="R34" s="201" t="str">
        <f t="shared" si="4"/>
        <v/>
      </c>
      <c r="S34" s="129"/>
      <c r="T34" s="202" t="str">
        <f>IF($T$9="*",IF(S34&gt;0,"*",""),"")</f>
        <v/>
      </c>
      <c r="U34" s="140"/>
      <c r="V34" s="201" t="str">
        <f t="shared" si="5"/>
        <v/>
      </c>
      <c r="W34" s="147"/>
    </row>
    <row r="35" spans="1:23" hidden="1">
      <c r="A35" s="161"/>
      <c r="B35" s="173" t="s">
        <v>2207</v>
      </c>
      <c r="C35" s="174"/>
      <c r="D35" s="175"/>
      <c r="E35" s="164"/>
      <c r="F35" s="199" t="str">
        <f t="shared" si="6"/>
        <v/>
      </c>
      <c r="G35" s="176"/>
      <c r="H35" s="200" t="str">
        <f t="shared" si="7"/>
        <v/>
      </c>
      <c r="I35" s="177"/>
      <c r="J35" s="201" t="str">
        <f t="shared" si="0"/>
        <v/>
      </c>
      <c r="K35" s="136"/>
      <c r="L35" s="200" t="str">
        <f t="shared" si="1"/>
        <v/>
      </c>
      <c r="M35" s="140"/>
      <c r="N35" s="201" t="str">
        <f t="shared" si="2"/>
        <v/>
      </c>
      <c r="O35" s="136"/>
      <c r="P35" s="200" t="str">
        <f t="shared" si="3"/>
        <v/>
      </c>
      <c r="Q35" s="140"/>
      <c r="R35" s="201" t="str">
        <f t="shared" si="4"/>
        <v/>
      </c>
      <c r="S35" s="129"/>
      <c r="T35" s="202" t="str">
        <f>IF($T$9="*",IF(S35&gt;0,"*",""),"")</f>
        <v/>
      </c>
      <c r="U35" s="140"/>
      <c r="V35" s="201" t="str">
        <f t="shared" si="5"/>
        <v/>
      </c>
      <c r="W35" s="147"/>
    </row>
    <row r="36" spans="1:23" hidden="1">
      <c r="A36" s="161"/>
      <c r="B36" s="173" t="s">
        <v>2208</v>
      </c>
      <c r="C36" s="174"/>
      <c r="D36" s="175"/>
      <c r="E36" s="164"/>
      <c r="F36" s="199" t="str">
        <f t="shared" si="6"/>
        <v/>
      </c>
      <c r="G36" s="176"/>
      <c r="H36" s="200" t="str">
        <f t="shared" si="7"/>
        <v/>
      </c>
      <c r="I36" s="177"/>
      <c r="J36" s="201" t="str">
        <f t="shared" si="0"/>
        <v/>
      </c>
      <c r="K36" s="136"/>
      <c r="L36" s="200" t="str">
        <f t="shared" si="1"/>
        <v/>
      </c>
      <c r="M36" s="140"/>
      <c r="N36" s="201" t="str">
        <f t="shared" si="2"/>
        <v/>
      </c>
      <c r="O36" s="136"/>
      <c r="P36" s="200" t="str">
        <f t="shared" si="3"/>
        <v/>
      </c>
      <c r="Q36" s="140"/>
      <c r="R36" s="201" t="str">
        <f t="shared" si="4"/>
        <v/>
      </c>
      <c r="S36" s="129"/>
      <c r="T36" s="202" t="str">
        <f t="shared" si="8"/>
        <v/>
      </c>
      <c r="U36" s="140"/>
      <c r="V36" s="201" t="str">
        <f t="shared" si="5"/>
        <v/>
      </c>
      <c r="W36" s="147"/>
    </row>
    <row r="37" spans="1:23" hidden="1">
      <c r="A37" s="161"/>
      <c r="B37" s="173" t="s">
        <v>2209</v>
      </c>
      <c r="C37" s="174"/>
      <c r="D37" s="175"/>
      <c r="E37" s="164"/>
      <c r="F37" s="199" t="str">
        <f t="shared" si="6"/>
        <v/>
      </c>
      <c r="G37" s="176"/>
      <c r="H37" s="200" t="str">
        <f t="shared" si="7"/>
        <v/>
      </c>
      <c r="I37" s="177"/>
      <c r="J37" s="201" t="str">
        <f t="shared" si="0"/>
        <v/>
      </c>
      <c r="K37" s="136"/>
      <c r="L37" s="200" t="str">
        <f t="shared" si="1"/>
        <v/>
      </c>
      <c r="M37" s="140"/>
      <c r="N37" s="201" t="str">
        <f t="shared" si="2"/>
        <v/>
      </c>
      <c r="O37" s="136"/>
      <c r="P37" s="200" t="str">
        <f t="shared" si="3"/>
        <v/>
      </c>
      <c r="Q37" s="140"/>
      <c r="R37" s="201" t="str">
        <f t="shared" si="4"/>
        <v/>
      </c>
      <c r="S37" s="129"/>
      <c r="T37" s="202" t="str">
        <f t="shared" si="8"/>
        <v/>
      </c>
      <c r="U37" s="140"/>
      <c r="V37" s="201" t="str">
        <f t="shared" si="5"/>
        <v/>
      </c>
      <c r="W37" s="147"/>
    </row>
    <row r="38" spans="1:23" hidden="1">
      <c r="A38" s="161"/>
      <c r="B38" s="173" t="s">
        <v>2210</v>
      </c>
      <c r="C38" s="174"/>
      <c r="D38" s="175"/>
      <c r="E38" s="164"/>
      <c r="F38" s="199" t="str">
        <f>IF($F$9="*",IF(E38&gt;0,"*",""),"")</f>
        <v/>
      </c>
      <c r="G38" s="176"/>
      <c r="H38" s="200" t="str">
        <f t="shared" si="7"/>
        <v/>
      </c>
      <c r="I38" s="177"/>
      <c r="J38" s="201" t="str">
        <f t="shared" si="0"/>
        <v/>
      </c>
      <c r="K38" s="136"/>
      <c r="L38" s="200" t="str">
        <f t="shared" si="1"/>
        <v/>
      </c>
      <c r="M38" s="140"/>
      <c r="N38" s="201" t="str">
        <f t="shared" si="2"/>
        <v/>
      </c>
      <c r="O38" s="136"/>
      <c r="P38" s="200" t="str">
        <f t="shared" si="3"/>
        <v/>
      </c>
      <c r="Q38" s="140"/>
      <c r="R38" s="201" t="str">
        <f t="shared" si="4"/>
        <v/>
      </c>
      <c r="S38" s="129"/>
      <c r="T38" s="202" t="str">
        <f t="shared" si="8"/>
        <v/>
      </c>
      <c r="U38" s="140"/>
      <c r="V38" s="201" t="str">
        <f t="shared" si="5"/>
        <v/>
      </c>
      <c r="W38" s="147"/>
    </row>
    <row r="39" spans="1:23" hidden="1">
      <c r="A39" s="161"/>
      <c r="B39" s="173" t="s">
        <v>2211</v>
      </c>
      <c r="C39" s="174"/>
      <c r="D39" s="175"/>
      <c r="E39" s="164"/>
      <c r="F39" s="199" t="str">
        <f>IF($F$9="*",IF(E39&gt;0,"*",""),"")</f>
        <v/>
      </c>
      <c r="G39" s="176"/>
      <c r="H39" s="200" t="str">
        <f t="shared" si="7"/>
        <v/>
      </c>
      <c r="I39" s="177"/>
      <c r="J39" s="201" t="str">
        <f t="shared" si="0"/>
        <v/>
      </c>
      <c r="K39" s="136"/>
      <c r="L39" s="200" t="str">
        <f t="shared" si="1"/>
        <v/>
      </c>
      <c r="M39" s="140"/>
      <c r="N39" s="201" t="str">
        <f t="shared" si="2"/>
        <v/>
      </c>
      <c r="O39" s="136"/>
      <c r="P39" s="200" t="str">
        <f t="shared" si="3"/>
        <v/>
      </c>
      <c r="Q39" s="140"/>
      <c r="R39" s="201" t="str">
        <f t="shared" si="4"/>
        <v/>
      </c>
      <c r="S39" s="129"/>
      <c r="T39" s="202" t="str">
        <f t="shared" si="8"/>
        <v/>
      </c>
      <c r="U39" s="140"/>
      <c r="V39" s="201" t="str">
        <f t="shared" si="5"/>
        <v/>
      </c>
      <c r="W39" s="147"/>
    </row>
    <row r="40" spans="1:23" hidden="1">
      <c r="A40" s="161"/>
      <c r="B40" s="173" t="s">
        <v>2212</v>
      </c>
      <c r="C40" s="174"/>
      <c r="D40" s="175"/>
      <c r="E40" s="164"/>
      <c r="F40" s="199" t="str">
        <f t="shared" ref="F40:F101" si="9">IF($F$9="*",IF(E40&gt;0,"*",""),"")</f>
        <v/>
      </c>
      <c r="G40" s="176"/>
      <c r="H40" s="200" t="str">
        <f t="shared" si="7"/>
        <v/>
      </c>
      <c r="I40" s="177"/>
      <c r="J40" s="201" t="str">
        <f t="shared" si="0"/>
        <v/>
      </c>
      <c r="K40" s="136"/>
      <c r="L40" s="200" t="str">
        <f t="shared" si="1"/>
        <v/>
      </c>
      <c r="M40" s="140"/>
      <c r="N40" s="201" t="str">
        <f t="shared" si="2"/>
        <v/>
      </c>
      <c r="O40" s="136"/>
      <c r="P40" s="200" t="str">
        <f t="shared" si="3"/>
        <v/>
      </c>
      <c r="Q40" s="140"/>
      <c r="R40" s="201" t="str">
        <f t="shared" si="4"/>
        <v/>
      </c>
      <c r="S40" s="129"/>
      <c r="T40" s="202" t="str">
        <f>IF($T$9="*",IF(S40&gt;0,"*",""),"")</f>
        <v/>
      </c>
      <c r="U40" s="140"/>
      <c r="V40" s="201" t="str">
        <f t="shared" si="5"/>
        <v/>
      </c>
      <c r="W40" s="147"/>
    </row>
    <row r="41" spans="1:23" hidden="1">
      <c r="A41" s="161"/>
      <c r="B41" s="173" t="s">
        <v>2213</v>
      </c>
      <c r="C41" s="174"/>
      <c r="D41" s="175"/>
      <c r="E41" s="164"/>
      <c r="F41" s="199" t="str">
        <f t="shared" si="9"/>
        <v/>
      </c>
      <c r="G41" s="176"/>
      <c r="H41" s="200" t="str">
        <f t="shared" si="7"/>
        <v/>
      </c>
      <c r="I41" s="177"/>
      <c r="J41" s="201" t="str">
        <f t="shared" si="0"/>
        <v/>
      </c>
      <c r="K41" s="136"/>
      <c r="L41" s="200" t="str">
        <f t="shared" si="1"/>
        <v/>
      </c>
      <c r="M41" s="140"/>
      <c r="N41" s="201" t="str">
        <f t="shared" si="2"/>
        <v/>
      </c>
      <c r="O41" s="136"/>
      <c r="P41" s="200" t="str">
        <f t="shared" si="3"/>
        <v/>
      </c>
      <c r="Q41" s="140"/>
      <c r="R41" s="201" t="str">
        <f t="shared" si="4"/>
        <v/>
      </c>
      <c r="S41" s="129"/>
      <c r="T41" s="202" t="str">
        <f t="shared" ref="T41:T101" si="10">IF($T$9="*",IF(S41&gt;0,"*",""),"")</f>
        <v/>
      </c>
      <c r="U41" s="140"/>
      <c r="V41" s="201" t="str">
        <f t="shared" si="5"/>
        <v/>
      </c>
      <c r="W41" s="147"/>
    </row>
    <row r="42" spans="1:23" hidden="1">
      <c r="A42" s="161"/>
      <c r="B42" s="173" t="s">
        <v>2214</v>
      </c>
      <c r="C42" s="174"/>
      <c r="D42" s="175"/>
      <c r="E42" s="164"/>
      <c r="F42" s="199" t="str">
        <f t="shared" si="9"/>
        <v/>
      </c>
      <c r="G42" s="176"/>
      <c r="H42" s="200" t="str">
        <f t="shared" si="7"/>
        <v/>
      </c>
      <c r="I42" s="177"/>
      <c r="J42" s="201" t="str">
        <f t="shared" si="0"/>
        <v/>
      </c>
      <c r="K42" s="136"/>
      <c r="L42" s="200" t="str">
        <f t="shared" si="1"/>
        <v/>
      </c>
      <c r="M42" s="140"/>
      <c r="N42" s="201" t="str">
        <f t="shared" si="2"/>
        <v/>
      </c>
      <c r="O42" s="136"/>
      <c r="P42" s="200" t="str">
        <f t="shared" si="3"/>
        <v/>
      </c>
      <c r="Q42" s="140"/>
      <c r="R42" s="201" t="str">
        <f t="shared" si="4"/>
        <v/>
      </c>
      <c r="S42" s="129"/>
      <c r="T42" s="202" t="str">
        <f t="shared" si="10"/>
        <v/>
      </c>
      <c r="U42" s="140"/>
      <c r="V42" s="201" t="str">
        <f t="shared" si="5"/>
        <v/>
      </c>
      <c r="W42" s="147"/>
    </row>
    <row r="43" spans="1:23" hidden="1">
      <c r="A43" s="161"/>
      <c r="B43" s="173" t="s">
        <v>2215</v>
      </c>
      <c r="C43" s="174"/>
      <c r="D43" s="175"/>
      <c r="E43" s="164"/>
      <c r="F43" s="199" t="str">
        <f t="shared" si="9"/>
        <v/>
      </c>
      <c r="G43" s="176"/>
      <c r="H43" s="200" t="str">
        <f t="shared" ref="H43:H74" si="11">IF($H$9="*",IF(G43&gt;0,"*",""),"")</f>
        <v/>
      </c>
      <c r="I43" s="177"/>
      <c r="J43" s="201" t="str">
        <f t="shared" ref="J43:J74" si="12">IF($J$9="*",IF(I43&gt;0,"*",""),"")</f>
        <v/>
      </c>
      <c r="K43" s="136"/>
      <c r="L43" s="200" t="str">
        <f t="shared" ref="L43:L74" si="13">IF($L$9="*",IF(K43&gt;0,"*",""),"")</f>
        <v/>
      </c>
      <c r="M43" s="140"/>
      <c r="N43" s="201" t="str">
        <f t="shared" ref="N43:N74" si="14">IF($N$9="*",IF(M43&gt;0,"*",""),"")</f>
        <v/>
      </c>
      <c r="O43" s="136"/>
      <c r="P43" s="200" t="str">
        <f t="shared" ref="P43:P74" si="15">IF($P$9="*",IF(O43&gt;0,"*",""),"")</f>
        <v/>
      </c>
      <c r="Q43" s="140"/>
      <c r="R43" s="201" t="str">
        <f t="shared" ref="R43:R74" si="16">IF($R$9="*",IF(Q43&gt;0,"*",""),"")</f>
        <v/>
      </c>
      <c r="S43" s="129"/>
      <c r="T43" s="202" t="str">
        <f t="shared" si="10"/>
        <v/>
      </c>
      <c r="U43" s="140"/>
      <c r="V43" s="201" t="str">
        <f t="shared" ref="V43:V74" si="17">IF($V$9="*",IF(U43&gt;0,"*",""),"")</f>
        <v/>
      </c>
      <c r="W43" s="147"/>
    </row>
    <row r="44" spans="1:23" hidden="1">
      <c r="A44" s="161"/>
      <c r="B44" s="173" t="s">
        <v>2216</v>
      </c>
      <c r="C44" s="174"/>
      <c r="D44" s="175"/>
      <c r="E44" s="164"/>
      <c r="F44" s="199" t="str">
        <f t="shared" si="9"/>
        <v/>
      </c>
      <c r="G44" s="176"/>
      <c r="H44" s="200" t="str">
        <f t="shared" si="11"/>
        <v/>
      </c>
      <c r="I44" s="177"/>
      <c r="J44" s="201" t="str">
        <f t="shared" si="12"/>
        <v/>
      </c>
      <c r="K44" s="136"/>
      <c r="L44" s="200" t="str">
        <f t="shared" si="13"/>
        <v/>
      </c>
      <c r="M44" s="140"/>
      <c r="N44" s="201" t="str">
        <f t="shared" si="14"/>
        <v/>
      </c>
      <c r="O44" s="136"/>
      <c r="P44" s="200" t="str">
        <f t="shared" si="15"/>
        <v/>
      </c>
      <c r="Q44" s="140"/>
      <c r="R44" s="201" t="str">
        <f t="shared" si="16"/>
        <v/>
      </c>
      <c r="S44" s="129"/>
      <c r="T44" s="202" t="str">
        <f t="shared" si="10"/>
        <v/>
      </c>
      <c r="U44" s="140"/>
      <c r="V44" s="201" t="str">
        <f t="shared" si="17"/>
        <v/>
      </c>
      <c r="W44" s="147"/>
    </row>
    <row r="45" spans="1:23" hidden="1">
      <c r="A45" s="161"/>
      <c r="B45" s="173" t="s">
        <v>2217</v>
      </c>
      <c r="C45" s="174"/>
      <c r="D45" s="175"/>
      <c r="E45" s="164"/>
      <c r="F45" s="199" t="str">
        <f t="shared" si="9"/>
        <v/>
      </c>
      <c r="G45" s="176"/>
      <c r="H45" s="200" t="str">
        <f t="shared" si="11"/>
        <v/>
      </c>
      <c r="I45" s="177"/>
      <c r="J45" s="201" t="str">
        <f t="shared" si="12"/>
        <v/>
      </c>
      <c r="K45" s="136"/>
      <c r="L45" s="200" t="str">
        <f t="shared" si="13"/>
        <v/>
      </c>
      <c r="M45" s="140"/>
      <c r="N45" s="201" t="str">
        <f t="shared" si="14"/>
        <v/>
      </c>
      <c r="O45" s="136"/>
      <c r="P45" s="200" t="str">
        <f t="shared" si="15"/>
        <v/>
      </c>
      <c r="Q45" s="140"/>
      <c r="R45" s="201" t="str">
        <f t="shared" si="16"/>
        <v/>
      </c>
      <c r="S45" s="129"/>
      <c r="T45" s="202" t="str">
        <f t="shared" si="10"/>
        <v/>
      </c>
      <c r="U45" s="140"/>
      <c r="V45" s="201" t="str">
        <f t="shared" si="17"/>
        <v/>
      </c>
      <c r="W45" s="147"/>
    </row>
    <row r="46" spans="1:23" hidden="1">
      <c r="A46" s="161"/>
      <c r="B46" s="173" t="s">
        <v>2218</v>
      </c>
      <c r="C46" s="174"/>
      <c r="D46" s="175"/>
      <c r="E46" s="164"/>
      <c r="F46" s="199" t="str">
        <f t="shared" si="9"/>
        <v/>
      </c>
      <c r="G46" s="176"/>
      <c r="H46" s="200" t="str">
        <f t="shared" si="11"/>
        <v/>
      </c>
      <c r="I46" s="177"/>
      <c r="J46" s="201" t="str">
        <f t="shared" si="12"/>
        <v/>
      </c>
      <c r="K46" s="136"/>
      <c r="L46" s="200" t="str">
        <f t="shared" si="13"/>
        <v/>
      </c>
      <c r="M46" s="140"/>
      <c r="N46" s="201" t="str">
        <f t="shared" si="14"/>
        <v/>
      </c>
      <c r="O46" s="136"/>
      <c r="P46" s="200" t="str">
        <f t="shared" si="15"/>
        <v/>
      </c>
      <c r="Q46" s="140"/>
      <c r="R46" s="201" t="str">
        <f t="shared" si="16"/>
        <v/>
      </c>
      <c r="S46" s="129"/>
      <c r="T46" s="202" t="str">
        <f t="shared" si="10"/>
        <v/>
      </c>
      <c r="U46" s="140"/>
      <c r="V46" s="201" t="str">
        <f t="shared" si="17"/>
        <v/>
      </c>
      <c r="W46" s="147"/>
    </row>
    <row r="47" spans="1:23" hidden="1">
      <c r="A47" s="161"/>
      <c r="B47" s="173" t="s">
        <v>2219</v>
      </c>
      <c r="C47" s="174"/>
      <c r="D47" s="175"/>
      <c r="E47" s="164"/>
      <c r="F47" s="199" t="str">
        <f t="shared" si="9"/>
        <v/>
      </c>
      <c r="G47" s="176"/>
      <c r="H47" s="200" t="str">
        <f t="shared" si="11"/>
        <v/>
      </c>
      <c r="I47" s="177"/>
      <c r="J47" s="201" t="str">
        <f t="shared" si="12"/>
        <v/>
      </c>
      <c r="K47" s="136"/>
      <c r="L47" s="200" t="str">
        <f t="shared" si="13"/>
        <v/>
      </c>
      <c r="M47" s="140"/>
      <c r="N47" s="201" t="str">
        <f t="shared" si="14"/>
        <v/>
      </c>
      <c r="O47" s="136"/>
      <c r="P47" s="200" t="str">
        <f t="shared" si="15"/>
        <v/>
      </c>
      <c r="Q47" s="140"/>
      <c r="R47" s="201" t="str">
        <f t="shared" si="16"/>
        <v/>
      </c>
      <c r="S47" s="129"/>
      <c r="T47" s="202" t="str">
        <f t="shared" si="10"/>
        <v/>
      </c>
      <c r="U47" s="140"/>
      <c r="V47" s="201" t="str">
        <f t="shared" si="17"/>
        <v/>
      </c>
      <c r="W47" s="147"/>
    </row>
    <row r="48" spans="1:23" hidden="1">
      <c r="A48" s="161"/>
      <c r="B48" s="173" t="s">
        <v>2220</v>
      </c>
      <c r="C48" s="174"/>
      <c r="D48" s="175"/>
      <c r="E48" s="164"/>
      <c r="F48" s="199" t="str">
        <f>IF($F$9="*",IF(E48&gt;0,"*",""),"")</f>
        <v/>
      </c>
      <c r="G48" s="176"/>
      <c r="H48" s="200" t="str">
        <f t="shared" si="11"/>
        <v/>
      </c>
      <c r="I48" s="177"/>
      <c r="J48" s="201" t="str">
        <f t="shared" si="12"/>
        <v/>
      </c>
      <c r="K48" s="136"/>
      <c r="L48" s="200" t="str">
        <f t="shared" si="13"/>
        <v/>
      </c>
      <c r="M48" s="140"/>
      <c r="N48" s="201" t="str">
        <f t="shared" si="14"/>
        <v/>
      </c>
      <c r="O48" s="136"/>
      <c r="P48" s="200" t="str">
        <f t="shared" si="15"/>
        <v/>
      </c>
      <c r="Q48" s="140"/>
      <c r="R48" s="201" t="str">
        <f t="shared" si="16"/>
        <v/>
      </c>
      <c r="S48" s="129"/>
      <c r="T48" s="202" t="str">
        <f t="shared" si="10"/>
        <v/>
      </c>
      <c r="U48" s="140"/>
      <c r="V48" s="201" t="str">
        <f t="shared" si="17"/>
        <v/>
      </c>
      <c r="W48" s="147"/>
    </row>
    <row r="49" spans="1:23" hidden="1">
      <c r="A49" s="161"/>
      <c r="B49" s="173" t="s">
        <v>2221</v>
      </c>
      <c r="C49" s="174"/>
      <c r="D49" s="175"/>
      <c r="E49" s="164"/>
      <c r="F49" s="199" t="str">
        <f>IF($F$9="*",IF(E49&gt;0,"*",""),"")</f>
        <v/>
      </c>
      <c r="G49" s="176"/>
      <c r="H49" s="200" t="str">
        <f t="shared" si="11"/>
        <v/>
      </c>
      <c r="I49" s="177"/>
      <c r="J49" s="201" t="str">
        <f t="shared" si="12"/>
        <v/>
      </c>
      <c r="K49" s="136"/>
      <c r="L49" s="200" t="str">
        <f t="shared" si="13"/>
        <v/>
      </c>
      <c r="M49" s="140"/>
      <c r="N49" s="201" t="str">
        <f t="shared" si="14"/>
        <v/>
      </c>
      <c r="O49" s="136"/>
      <c r="P49" s="200" t="str">
        <f t="shared" si="15"/>
        <v/>
      </c>
      <c r="Q49" s="140"/>
      <c r="R49" s="201" t="str">
        <f t="shared" si="16"/>
        <v/>
      </c>
      <c r="S49" s="129"/>
      <c r="T49" s="202" t="str">
        <f t="shared" si="10"/>
        <v/>
      </c>
      <c r="U49" s="140"/>
      <c r="V49" s="201" t="str">
        <f t="shared" si="17"/>
        <v/>
      </c>
      <c r="W49" s="147"/>
    </row>
    <row r="50" spans="1:23" hidden="1">
      <c r="A50" s="161"/>
      <c r="B50" s="173" t="s">
        <v>2222</v>
      </c>
      <c r="C50" s="174"/>
      <c r="D50" s="175"/>
      <c r="E50" s="164"/>
      <c r="F50" s="199" t="str">
        <f>IF($F$9="*",IF(E50&gt;0,"*",""),"")</f>
        <v/>
      </c>
      <c r="G50" s="176"/>
      <c r="H50" s="200" t="str">
        <f t="shared" si="11"/>
        <v/>
      </c>
      <c r="I50" s="177"/>
      <c r="J50" s="201" t="str">
        <f t="shared" si="12"/>
        <v/>
      </c>
      <c r="K50" s="136"/>
      <c r="L50" s="200" t="str">
        <f t="shared" si="13"/>
        <v/>
      </c>
      <c r="M50" s="140"/>
      <c r="N50" s="201" t="str">
        <f t="shared" si="14"/>
        <v/>
      </c>
      <c r="O50" s="136"/>
      <c r="P50" s="200" t="str">
        <f t="shared" si="15"/>
        <v/>
      </c>
      <c r="Q50" s="140"/>
      <c r="R50" s="201" t="str">
        <f t="shared" si="16"/>
        <v/>
      </c>
      <c r="S50" s="129"/>
      <c r="T50" s="202" t="str">
        <f t="shared" si="10"/>
        <v/>
      </c>
      <c r="U50" s="140"/>
      <c r="V50" s="201" t="str">
        <f t="shared" si="17"/>
        <v/>
      </c>
      <c r="W50" s="147"/>
    </row>
    <row r="51" spans="1:23" hidden="1">
      <c r="A51" s="161"/>
      <c r="B51" s="173" t="s">
        <v>2223</v>
      </c>
      <c r="C51" s="174"/>
      <c r="D51" s="175"/>
      <c r="E51" s="164"/>
      <c r="F51" s="199" t="str">
        <f>IF($F$9="*",IF(E51&gt;0,"*",""),"")</f>
        <v/>
      </c>
      <c r="G51" s="176"/>
      <c r="H51" s="200" t="str">
        <f t="shared" si="11"/>
        <v/>
      </c>
      <c r="I51" s="177"/>
      <c r="J51" s="201" t="str">
        <f t="shared" si="12"/>
        <v/>
      </c>
      <c r="K51" s="136"/>
      <c r="L51" s="200" t="str">
        <f t="shared" si="13"/>
        <v/>
      </c>
      <c r="M51" s="140"/>
      <c r="N51" s="201" t="str">
        <f t="shared" si="14"/>
        <v/>
      </c>
      <c r="O51" s="136"/>
      <c r="P51" s="200" t="str">
        <f t="shared" si="15"/>
        <v/>
      </c>
      <c r="Q51" s="140"/>
      <c r="R51" s="201" t="str">
        <f t="shared" si="16"/>
        <v/>
      </c>
      <c r="S51" s="129"/>
      <c r="T51" s="202" t="str">
        <f>IF($T$9="*",IF(S51&gt;0,"*",""),"")</f>
        <v/>
      </c>
      <c r="U51" s="140"/>
      <c r="V51" s="201" t="str">
        <f t="shared" si="17"/>
        <v/>
      </c>
      <c r="W51" s="147"/>
    </row>
    <row r="52" spans="1:23" hidden="1">
      <c r="A52" s="161"/>
      <c r="B52" s="173" t="s">
        <v>2224</v>
      </c>
      <c r="C52" s="174"/>
      <c r="D52" s="175"/>
      <c r="E52" s="164"/>
      <c r="F52" s="199" t="str">
        <f t="shared" si="9"/>
        <v/>
      </c>
      <c r="G52" s="176"/>
      <c r="H52" s="200" t="str">
        <f t="shared" si="11"/>
        <v/>
      </c>
      <c r="I52" s="177"/>
      <c r="J52" s="201" t="str">
        <f t="shared" si="12"/>
        <v/>
      </c>
      <c r="K52" s="136"/>
      <c r="L52" s="200" t="str">
        <f t="shared" si="13"/>
        <v/>
      </c>
      <c r="M52" s="140"/>
      <c r="N52" s="201" t="str">
        <f t="shared" si="14"/>
        <v/>
      </c>
      <c r="O52" s="136"/>
      <c r="P52" s="200" t="str">
        <f t="shared" si="15"/>
        <v/>
      </c>
      <c r="Q52" s="140"/>
      <c r="R52" s="201" t="str">
        <f t="shared" si="16"/>
        <v/>
      </c>
      <c r="S52" s="129"/>
      <c r="T52" s="202" t="str">
        <f>IF($T$9="*",IF(S52&gt;0,"*",""),"")</f>
        <v/>
      </c>
      <c r="U52" s="140"/>
      <c r="V52" s="201" t="str">
        <f t="shared" si="17"/>
        <v/>
      </c>
      <c r="W52" s="147"/>
    </row>
    <row r="53" spans="1:23" hidden="1">
      <c r="A53" s="161"/>
      <c r="B53" s="173" t="s">
        <v>2225</v>
      </c>
      <c r="C53" s="174"/>
      <c r="D53" s="175"/>
      <c r="E53" s="164"/>
      <c r="F53" s="199" t="str">
        <f t="shared" si="9"/>
        <v/>
      </c>
      <c r="G53" s="176"/>
      <c r="H53" s="200" t="str">
        <f t="shared" si="11"/>
        <v/>
      </c>
      <c r="I53" s="177"/>
      <c r="J53" s="201" t="str">
        <f t="shared" si="12"/>
        <v/>
      </c>
      <c r="K53" s="136"/>
      <c r="L53" s="200" t="str">
        <f t="shared" si="13"/>
        <v/>
      </c>
      <c r="M53" s="140"/>
      <c r="N53" s="201" t="str">
        <f t="shared" si="14"/>
        <v/>
      </c>
      <c r="O53" s="136"/>
      <c r="P53" s="200" t="str">
        <f t="shared" si="15"/>
        <v/>
      </c>
      <c r="Q53" s="140"/>
      <c r="R53" s="201" t="str">
        <f t="shared" si="16"/>
        <v/>
      </c>
      <c r="S53" s="129"/>
      <c r="T53" s="202" t="str">
        <f>IF($T$9="*",IF(S53&gt;0,"*",""),"")</f>
        <v/>
      </c>
      <c r="U53" s="140"/>
      <c r="V53" s="201" t="str">
        <f t="shared" si="17"/>
        <v/>
      </c>
      <c r="W53" s="147"/>
    </row>
    <row r="54" spans="1:23" hidden="1">
      <c r="A54" s="161"/>
      <c r="B54" s="173" t="s">
        <v>2226</v>
      </c>
      <c r="C54" s="174"/>
      <c r="D54" s="175"/>
      <c r="E54" s="164"/>
      <c r="F54" s="199" t="str">
        <f t="shared" si="9"/>
        <v/>
      </c>
      <c r="G54" s="176"/>
      <c r="H54" s="200" t="str">
        <f t="shared" si="11"/>
        <v/>
      </c>
      <c r="I54" s="177"/>
      <c r="J54" s="201" t="str">
        <f t="shared" si="12"/>
        <v/>
      </c>
      <c r="K54" s="136"/>
      <c r="L54" s="200" t="str">
        <f t="shared" si="13"/>
        <v/>
      </c>
      <c r="M54" s="140"/>
      <c r="N54" s="201" t="str">
        <f t="shared" si="14"/>
        <v/>
      </c>
      <c r="O54" s="136"/>
      <c r="P54" s="200" t="str">
        <f t="shared" si="15"/>
        <v/>
      </c>
      <c r="Q54" s="140"/>
      <c r="R54" s="201" t="str">
        <f t="shared" si="16"/>
        <v/>
      </c>
      <c r="S54" s="129"/>
      <c r="T54" s="202" t="str">
        <f>IF($T$9="*",IF(S54&gt;0,"*",""),"")</f>
        <v/>
      </c>
      <c r="U54" s="140"/>
      <c r="V54" s="201" t="str">
        <f t="shared" si="17"/>
        <v/>
      </c>
      <c r="W54" s="147"/>
    </row>
    <row r="55" spans="1:23" hidden="1">
      <c r="A55" s="161"/>
      <c r="B55" s="173" t="s">
        <v>2227</v>
      </c>
      <c r="C55" s="174"/>
      <c r="D55" s="175"/>
      <c r="E55" s="164"/>
      <c r="F55" s="199" t="str">
        <f t="shared" si="9"/>
        <v/>
      </c>
      <c r="G55" s="176"/>
      <c r="H55" s="200" t="str">
        <f t="shared" si="11"/>
        <v/>
      </c>
      <c r="I55" s="177"/>
      <c r="J55" s="201" t="str">
        <f t="shared" si="12"/>
        <v/>
      </c>
      <c r="K55" s="136"/>
      <c r="L55" s="200" t="str">
        <f t="shared" si="13"/>
        <v/>
      </c>
      <c r="M55" s="140"/>
      <c r="N55" s="201" t="str">
        <f t="shared" si="14"/>
        <v/>
      </c>
      <c r="O55" s="136"/>
      <c r="P55" s="200" t="str">
        <f t="shared" si="15"/>
        <v/>
      </c>
      <c r="Q55" s="140"/>
      <c r="R55" s="201" t="str">
        <f t="shared" si="16"/>
        <v/>
      </c>
      <c r="S55" s="129"/>
      <c r="T55" s="202" t="str">
        <f t="shared" si="10"/>
        <v/>
      </c>
      <c r="U55" s="140"/>
      <c r="V55" s="201" t="str">
        <f t="shared" si="17"/>
        <v/>
      </c>
      <c r="W55" s="147"/>
    </row>
    <row r="56" spans="1:23" hidden="1">
      <c r="A56" s="161"/>
      <c r="B56" s="173" t="s">
        <v>2228</v>
      </c>
      <c r="C56" s="174"/>
      <c r="D56" s="175"/>
      <c r="E56" s="164"/>
      <c r="F56" s="199" t="str">
        <f t="shared" si="9"/>
        <v/>
      </c>
      <c r="G56" s="176"/>
      <c r="H56" s="200" t="str">
        <f t="shared" si="11"/>
        <v/>
      </c>
      <c r="I56" s="177"/>
      <c r="J56" s="201" t="str">
        <f t="shared" si="12"/>
        <v/>
      </c>
      <c r="K56" s="136"/>
      <c r="L56" s="200" t="str">
        <f t="shared" si="13"/>
        <v/>
      </c>
      <c r="M56" s="140"/>
      <c r="N56" s="201" t="str">
        <f t="shared" si="14"/>
        <v/>
      </c>
      <c r="O56" s="136"/>
      <c r="P56" s="200" t="str">
        <f t="shared" si="15"/>
        <v/>
      </c>
      <c r="Q56" s="140"/>
      <c r="R56" s="201" t="str">
        <f t="shared" si="16"/>
        <v/>
      </c>
      <c r="S56" s="129"/>
      <c r="T56" s="202" t="str">
        <f t="shared" si="10"/>
        <v/>
      </c>
      <c r="U56" s="140"/>
      <c r="V56" s="201" t="str">
        <f t="shared" si="17"/>
        <v/>
      </c>
      <c r="W56" s="147"/>
    </row>
    <row r="57" spans="1:23" hidden="1">
      <c r="A57" s="161"/>
      <c r="B57" s="173" t="s">
        <v>2229</v>
      </c>
      <c r="C57" s="174"/>
      <c r="D57" s="175"/>
      <c r="E57" s="164"/>
      <c r="F57" s="199" t="str">
        <f t="shared" si="9"/>
        <v/>
      </c>
      <c r="G57" s="176"/>
      <c r="H57" s="200" t="str">
        <f t="shared" si="11"/>
        <v/>
      </c>
      <c r="I57" s="177"/>
      <c r="J57" s="201" t="str">
        <f t="shared" si="12"/>
        <v/>
      </c>
      <c r="K57" s="136"/>
      <c r="L57" s="200" t="str">
        <f t="shared" si="13"/>
        <v/>
      </c>
      <c r="M57" s="140"/>
      <c r="N57" s="201" t="str">
        <f t="shared" si="14"/>
        <v/>
      </c>
      <c r="O57" s="136"/>
      <c r="P57" s="200" t="str">
        <f t="shared" si="15"/>
        <v/>
      </c>
      <c r="Q57" s="140"/>
      <c r="R57" s="201" t="str">
        <f t="shared" si="16"/>
        <v/>
      </c>
      <c r="S57" s="129"/>
      <c r="T57" s="202" t="str">
        <f t="shared" si="10"/>
        <v/>
      </c>
      <c r="U57" s="140"/>
      <c r="V57" s="201" t="str">
        <f t="shared" si="17"/>
        <v/>
      </c>
      <c r="W57" s="147"/>
    </row>
    <row r="58" spans="1:23">
      <c r="A58" s="161">
        <v>1</v>
      </c>
      <c r="B58" s="173" t="s">
        <v>2230</v>
      </c>
      <c r="C58" s="174"/>
      <c r="D58" s="175"/>
      <c r="E58" s="165" t="s">
        <v>2231</v>
      </c>
      <c r="F58" s="199" t="str">
        <f t="shared" si="9"/>
        <v>*</v>
      </c>
      <c r="G58" s="176"/>
      <c r="H58" s="200" t="s">
        <v>2232</v>
      </c>
      <c r="I58" s="177"/>
      <c r="J58" s="201">
        <f>161162+100199+12308+20525+112185</f>
        <v>406379</v>
      </c>
      <c r="K58" s="136"/>
      <c r="L58" s="200" t="str">
        <f t="shared" si="13"/>
        <v/>
      </c>
      <c r="M58" s="140"/>
      <c r="N58" s="201" t="str">
        <f t="shared" si="14"/>
        <v/>
      </c>
      <c r="O58" s="136">
        <v>952580</v>
      </c>
      <c r="P58" s="200" t="str">
        <f t="shared" si="15"/>
        <v/>
      </c>
      <c r="Q58" s="140"/>
      <c r="R58" s="201" t="str">
        <f t="shared" si="16"/>
        <v/>
      </c>
      <c r="S58" s="129"/>
      <c r="T58" s="202" t="str">
        <f t="shared" si="10"/>
        <v/>
      </c>
      <c r="U58" s="140"/>
      <c r="V58" s="201" t="str">
        <f t="shared" si="17"/>
        <v/>
      </c>
      <c r="W58" s="147"/>
    </row>
    <row r="59" spans="1:23" hidden="1">
      <c r="A59" s="161"/>
      <c r="B59" s="173" t="s">
        <v>2233</v>
      </c>
      <c r="C59" s="174"/>
      <c r="D59" s="175"/>
      <c r="E59" s="164"/>
      <c r="F59" s="199" t="str">
        <f t="shared" si="9"/>
        <v/>
      </c>
      <c r="G59" s="176"/>
      <c r="H59" s="200" t="str">
        <f t="shared" si="11"/>
        <v/>
      </c>
      <c r="I59" s="177"/>
      <c r="J59" s="201" t="str">
        <f t="shared" si="12"/>
        <v/>
      </c>
      <c r="K59" s="136"/>
      <c r="L59" s="200" t="str">
        <f t="shared" si="13"/>
        <v/>
      </c>
      <c r="M59" s="140"/>
      <c r="N59" s="201" t="str">
        <f t="shared" si="14"/>
        <v/>
      </c>
      <c r="O59" s="136"/>
      <c r="P59" s="200" t="str">
        <f t="shared" si="15"/>
        <v/>
      </c>
      <c r="Q59" s="140"/>
      <c r="R59" s="201" t="str">
        <f t="shared" si="16"/>
        <v/>
      </c>
      <c r="S59" s="129"/>
      <c r="T59" s="202" t="str">
        <f t="shared" si="10"/>
        <v/>
      </c>
      <c r="U59" s="140"/>
      <c r="V59" s="201" t="str">
        <f t="shared" si="17"/>
        <v/>
      </c>
      <c r="W59" s="147"/>
    </row>
    <row r="60" spans="1:23" hidden="1">
      <c r="A60" s="161"/>
      <c r="B60" s="173" t="s">
        <v>2234</v>
      </c>
      <c r="C60" s="174"/>
      <c r="D60" s="175"/>
      <c r="E60" s="164"/>
      <c r="F60" s="199" t="str">
        <f t="shared" si="9"/>
        <v/>
      </c>
      <c r="G60" s="176"/>
      <c r="H60" s="200" t="str">
        <f t="shared" si="11"/>
        <v/>
      </c>
      <c r="I60" s="177"/>
      <c r="J60" s="201" t="str">
        <f t="shared" si="12"/>
        <v/>
      </c>
      <c r="K60" s="136"/>
      <c r="L60" s="200" t="str">
        <f t="shared" si="13"/>
        <v/>
      </c>
      <c r="M60" s="140"/>
      <c r="N60" s="201" t="str">
        <f t="shared" si="14"/>
        <v/>
      </c>
      <c r="O60" s="136"/>
      <c r="P60" s="200" t="str">
        <f t="shared" si="15"/>
        <v/>
      </c>
      <c r="Q60" s="140"/>
      <c r="R60" s="201" t="str">
        <f t="shared" si="16"/>
        <v/>
      </c>
      <c r="S60" s="129"/>
      <c r="T60" s="202" t="str">
        <f t="shared" si="10"/>
        <v/>
      </c>
      <c r="U60" s="140"/>
      <c r="V60" s="201" t="str">
        <f t="shared" si="17"/>
        <v/>
      </c>
      <c r="W60" s="147"/>
    </row>
    <row r="61" spans="1:23" hidden="1">
      <c r="A61" s="161"/>
      <c r="B61" s="173" t="s">
        <v>2235</v>
      </c>
      <c r="C61" s="174"/>
      <c r="D61" s="175"/>
      <c r="E61" s="164"/>
      <c r="F61" s="199" t="str">
        <f t="shared" si="9"/>
        <v/>
      </c>
      <c r="G61" s="176"/>
      <c r="H61" s="200" t="str">
        <f t="shared" si="11"/>
        <v/>
      </c>
      <c r="I61" s="177"/>
      <c r="J61" s="201" t="str">
        <f t="shared" si="12"/>
        <v/>
      </c>
      <c r="K61" s="136"/>
      <c r="L61" s="200" t="str">
        <f t="shared" si="13"/>
        <v/>
      </c>
      <c r="M61" s="140"/>
      <c r="N61" s="201" t="str">
        <f t="shared" si="14"/>
        <v/>
      </c>
      <c r="O61" s="136"/>
      <c r="P61" s="200" t="str">
        <f t="shared" si="15"/>
        <v/>
      </c>
      <c r="Q61" s="140"/>
      <c r="R61" s="201" t="str">
        <f t="shared" si="16"/>
        <v/>
      </c>
      <c r="S61" s="129"/>
      <c r="T61" s="202" t="str">
        <f t="shared" si="10"/>
        <v/>
      </c>
      <c r="U61" s="140"/>
      <c r="V61" s="201" t="str">
        <f t="shared" si="17"/>
        <v/>
      </c>
      <c r="W61" s="147"/>
    </row>
    <row r="62" spans="1:23" hidden="1">
      <c r="A62" s="161"/>
      <c r="B62" s="173" t="s">
        <v>2236</v>
      </c>
      <c r="C62" s="174"/>
      <c r="D62" s="175"/>
      <c r="E62" s="164"/>
      <c r="F62" s="199" t="str">
        <f>IF($F$9="*",IF(E62&gt;0,"*",""),"")</f>
        <v/>
      </c>
      <c r="G62" s="176"/>
      <c r="H62" s="200" t="str">
        <f t="shared" si="11"/>
        <v/>
      </c>
      <c r="I62" s="177"/>
      <c r="J62" s="201" t="str">
        <f t="shared" si="12"/>
        <v/>
      </c>
      <c r="K62" s="136"/>
      <c r="L62" s="200" t="str">
        <f t="shared" si="13"/>
        <v/>
      </c>
      <c r="M62" s="140"/>
      <c r="N62" s="201" t="str">
        <f t="shared" si="14"/>
        <v/>
      </c>
      <c r="O62" s="136"/>
      <c r="P62" s="200" t="str">
        <f t="shared" si="15"/>
        <v/>
      </c>
      <c r="Q62" s="140"/>
      <c r="R62" s="201" t="str">
        <f t="shared" si="16"/>
        <v/>
      </c>
      <c r="S62" s="129"/>
      <c r="T62" s="202" t="str">
        <f t="shared" si="10"/>
        <v/>
      </c>
      <c r="U62" s="140"/>
      <c r="V62" s="201" t="str">
        <f t="shared" si="17"/>
        <v/>
      </c>
      <c r="W62" s="147"/>
    </row>
    <row r="63" spans="1:23" hidden="1">
      <c r="A63" s="161"/>
      <c r="B63" s="173" t="s">
        <v>2237</v>
      </c>
      <c r="C63" s="174"/>
      <c r="D63" s="175"/>
      <c r="E63" s="164"/>
      <c r="F63" s="199" t="str">
        <f>IF($F$9="*",IF(E63&gt;0,"*",""),"")</f>
        <v/>
      </c>
      <c r="G63" s="176"/>
      <c r="H63" s="200" t="str">
        <f t="shared" si="11"/>
        <v/>
      </c>
      <c r="I63" s="177"/>
      <c r="J63" s="201" t="str">
        <f t="shared" si="12"/>
        <v/>
      </c>
      <c r="K63" s="136"/>
      <c r="L63" s="200" t="str">
        <f t="shared" si="13"/>
        <v/>
      </c>
      <c r="M63" s="140"/>
      <c r="N63" s="201" t="str">
        <f t="shared" si="14"/>
        <v/>
      </c>
      <c r="O63" s="136"/>
      <c r="P63" s="200" t="str">
        <f t="shared" si="15"/>
        <v/>
      </c>
      <c r="Q63" s="140"/>
      <c r="R63" s="201" t="str">
        <f t="shared" si="16"/>
        <v/>
      </c>
      <c r="S63" s="129"/>
      <c r="T63" s="202" t="str">
        <f t="shared" si="10"/>
        <v/>
      </c>
      <c r="U63" s="140"/>
      <c r="V63" s="201" t="str">
        <f t="shared" si="17"/>
        <v/>
      </c>
      <c r="W63" s="147"/>
    </row>
    <row r="64" spans="1:23" hidden="1">
      <c r="A64" s="161"/>
      <c r="B64" s="173" t="s">
        <v>2238</v>
      </c>
      <c r="C64" s="174"/>
      <c r="D64" s="175"/>
      <c r="E64" s="164"/>
      <c r="F64" s="199" t="str">
        <f>IF($F$9="*",IF(E64&gt;0,"*",""),"")</f>
        <v/>
      </c>
      <c r="G64" s="176"/>
      <c r="H64" s="200" t="str">
        <f t="shared" si="11"/>
        <v/>
      </c>
      <c r="I64" s="177"/>
      <c r="J64" s="201" t="str">
        <f t="shared" si="12"/>
        <v/>
      </c>
      <c r="K64" s="136"/>
      <c r="L64" s="200" t="str">
        <f t="shared" si="13"/>
        <v/>
      </c>
      <c r="M64" s="140"/>
      <c r="N64" s="201" t="str">
        <f t="shared" si="14"/>
        <v/>
      </c>
      <c r="O64" s="136"/>
      <c r="P64" s="200" t="str">
        <f t="shared" si="15"/>
        <v/>
      </c>
      <c r="Q64" s="140"/>
      <c r="R64" s="201" t="str">
        <f t="shared" si="16"/>
        <v/>
      </c>
      <c r="S64" s="129"/>
      <c r="T64" s="202" t="str">
        <f t="shared" si="10"/>
        <v/>
      </c>
      <c r="U64" s="140"/>
      <c r="V64" s="201" t="str">
        <f t="shared" si="17"/>
        <v/>
      </c>
      <c r="W64" s="147"/>
    </row>
    <row r="65" spans="1:23" hidden="1">
      <c r="A65" s="161"/>
      <c r="B65" s="173" t="s">
        <v>2239</v>
      </c>
      <c r="C65" s="174"/>
      <c r="D65" s="175"/>
      <c r="E65" s="164"/>
      <c r="F65" s="199" t="str">
        <f>IF($F$9="*",IF(E65&gt;0,"*",""),"")</f>
        <v/>
      </c>
      <c r="G65" s="176"/>
      <c r="H65" s="200" t="str">
        <f t="shared" si="11"/>
        <v/>
      </c>
      <c r="I65" s="177"/>
      <c r="J65" s="201" t="str">
        <f t="shared" si="12"/>
        <v/>
      </c>
      <c r="K65" s="136"/>
      <c r="L65" s="200" t="str">
        <f t="shared" si="13"/>
        <v/>
      </c>
      <c r="M65" s="140"/>
      <c r="N65" s="201" t="str">
        <f t="shared" si="14"/>
        <v/>
      </c>
      <c r="O65" s="136"/>
      <c r="P65" s="200" t="str">
        <f t="shared" si="15"/>
        <v/>
      </c>
      <c r="Q65" s="140"/>
      <c r="R65" s="201" t="str">
        <f t="shared" si="16"/>
        <v/>
      </c>
      <c r="S65" s="129"/>
      <c r="T65" s="202" t="str">
        <f>IF($T$9="*",IF(S65&gt;0,"*",""),"")</f>
        <v/>
      </c>
      <c r="U65" s="140"/>
      <c r="V65" s="201" t="str">
        <f t="shared" si="17"/>
        <v/>
      </c>
      <c r="W65" s="147"/>
    </row>
    <row r="66" spans="1:23" hidden="1">
      <c r="A66" s="161"/>
      <c r="B66" s="173" t="s">
        <v>2240</v>
      </c>
      <c r="C66" s="174"/>
      <c r="D66" s="175"/>
      <c r="E66" s="164"/>
      <c r="F66" s="199" t="str">
        <f t="shared" si="9"/>
        <v/>
      </c>
      <c r="G66" s="176"/>
      <c r="H66" s="200" t="str">
        <f t="shared" si="11"/>
        <v/>
      </c>
      <c r="I66" s="177"/>
      <c r="J66" s="201" t="str">
        <f t="shared" si="12"/>
        <v/>
      </c>
      <c r="K66" s="136"/>
      <c r="L66" s="200" t="str">
        <f t="shared" si="13"/>
        <v/>
      </c>
      <c r="M66" s="140"/>
      <c r="N66" s="201" t="str">
        <f t="shared" si="14"/>
        <v/>
      </c>
      <c r="O66" s="136"/>
      <c r="P66" s="200" t="str">
        <f t="shared" si="15"/>
        <v/>
      </c>
      <c r="Q66" s="140"/>
      <c r="R66" s="201" t="str">
        <f t="shared" si="16"/>
        <v/>
      </c>
      <c r="S66" s="129"/>
      <c r="T66" s="202" t="str">
        <f>IF($T$9="*",IF(S66&gt;0,"*",""),"")</f>
        <v/>
      </c>
      <c r="U66" s="140"/>
      <c r="V66" s="201" t="str">
        <f t="shared" si="17"/>
        <v/>
      </c>
      <c r="W66" s="147"/>
    </row>
    <row r="67" spans="1:23" hidden="1">
      <c r="A67" s="161"/>
      <c r="B67" s="173" t="s">
        <v>2241</v>
      </c>
      <c r="C67" s="174"/>
      <c r="D67" s="175"/>
      <c r="E67" s="164"/>
      <c r="F67" s="199" t="str">
        <f t="shared" si="9"/>
        <v/>
      </c>
      <c r="G67" s="176"/>
      <c r="H67" s="200" t="str">
        <f t="shared" si="11"/>
        <v/>
      </c>
      <c r="I67" s="177"/>
      <c r="J67" s="201" t="str">
        <f t="shared" si="12"/>
        <v/>
      </c>
      <c r="K67" s="136"/>
      <c r="L67" s="200" t="str">
        <f t="shared" si="13"/>
        <v/>
      </c>
      <c r="M67" s="140"/>
      <c r="N67" s="201" t="str">
        <f t="shared" si="14"/>
        <v/>
      </c>
      <c r="O67" s="136"/>
      <c r="P67" s="200" t="str">
        <f t="shared" si="15"/>
        <v/>
      </c>
      <c r="Q67" s="140"/>
      <c r="R67" s="201" t="str">
        <f t="shared" si="16"/>
        <v/>
      </c>
      <c r="S67" s="129"/>
      <c r="T67" s="202" t="str">
        <f>IF($T$9="*",IF(S67&gt;0,"*",""),"")</f>
        <v/>
      </c>
      <c r="U67" s="140"/>
      <c r="V67" s="201" t="str">
        <f t="shared" si="17"/>
        <v/>
      </c>
      <c r="W67" s="147"/>
    </row>
    <row r="68" spans="1:23" hidden="1">
      <c r="A68" s="161"/>
      <c r="B68" s="173" t="s">
        <v>2242</v>
      </c>
      <c r="C68" s="174"/>
      <c r="D68" s="175"/>
      <c r="E68" s="164"/>
      <c r="F68" s="199" t="str">
        <f t="shared" si="9"/>
        <v/>
      </c>
      <c r="G68" s="176"/>
      <c r="H68" s="200" t="str">
        <f t="shared" si="11"/>
        <v/>
      </c>
      <c r="I68" s="177"/>
      <c r="J68" s="201" t="str">
        <f t="shared" si="12"/>
        <v/>
      </c>
      <c r="K68" s="136"/>
      <c r="L68" s="200" t="str">
        <f t="shared" si="13"/>
        <v/>
      </c>
      <c r="M68" s="140"/>
      <c r="N68" s="201" t="str">
        <f t="shared" si="14"/>
        <v/>
      </c>
      <c r="O68" s="136"/>
      <c r="P68" s="200" t="str">
        <f t="shared" si="15"/>
        <v/>
      </c>
      <c r="Q68" s="140"/>
      <c r="R68" s="201" t="str">
        <f t="shared" si="16"/>
        <v/>
      </c>
      <c r="S68" s="129"/>
      <c r="T68" s="202" t="str">
        <f>IF($T$9="*",IF(S68&gt;0,"*",""),"")</f>
        <v/>
      </c>
      <c r="U68" s="140"/>
      <c r="V68" s="201" t="str">
        <f t="shared" si="17"/>
        <v/>
      </c>
      <c r="W68" s="147"/>
    </row>
    <row r="69" spans="1:23" hidden="1">
      <c r="A69" s="161"/>
      <c r="B69" s="173" t="s">
        <v>2243</v>
      </c>
      <c r="C69" s="174"/>
      <c r="D69" s="175"/>
      <c r="E69" s="164"/>
      <c r="F69" s="199" t="str">
        <f t="shared" si="9"/>
        <v/>
      </c>
      <c r="G69" s="176"/>
      <c r="H69" s="200" t="str">
        <f t="shared" si="11"/>
        <v/>
      </c>
      <c r="I69" s="177"/>
      <c r="J69" s="201" t="str">
        <f t="shared" si="12"/>
        <v/>
      </c>
      <c r="K69" s="136"/>
      <c r="L69" s="200" t="str">
        <f t="shared" si="13"/>
        <v/>
      </c>
      <c r="M69" s="140"/>
      <c r="N69" s="201" t="str">
        <f t="shared" si="14"/>
        <v/>
      </c>
      <c r="O69" s="136"/>
      <c r="P69" s="200" t="str">
        <f t="shared" si="15"/>
        <v/>
      </c>
      <c r="Q69" s="140"/>
      <c r="R69" s="201" t="str">
        <f t="shared" si="16"/>
        <v/>
      </c>
      <c r="S69" s="129"/>
      <c r="T69" s="202" t="str">
        <f t="shared" si="10"/>
        <v/>
      </c>
      <c r="U69" s="140"/>
      <c r="V69" s="201" t="str">
        <f t="shared" si="17"/>
        <v/>
      </c>
      <c r="W69" s="147"/>
    </row>
    <row r="70" spans="1:23" hidden="1">
      <c r="A70" s="161"/>
      <c r="B70" s="173" t="s">
        <v>2244</v>
      </c>
      <c r="C70" s="174"/>
      <c r="D70" s="175"/>
      <c r="E70" s="164"/>
      <c r="F70" s="199" t="str">
        <f t="shared" si="9"/>
        <v/>
      </c>
      <c r="G70" s="176"/>
      <c r="H70" s="200" t="str">
        <f t="shared" si="11"/>
        <v/>
      </c>
      <c r="I70" s="177"/>
      <c r="J70" s="201" t="str">
        <f t="shared" si="12"/>
        <v/>
      </c>
      <c r="K70" s="136"/>
      <c r="L70" s="200" t="str">
        <f t="shared" si="13"/>
        <v/>
      </c>
      <c r="M70" s="140"/>
      <c r="N70" s="201" t="str">
        <f t="shared" si="14"/>
        <v/>
      </c>
      <c r="O70" s="136"/>
      <c r="P70" s="200" t="str">
        <f t="shared" si="15"/>
        <v/>
      </c>
      <c r="Q70" s="140"/>
      <c r="R70" s="201" t="str">
        <f t="shared" si="16"/>
        <v/>
      </c>
      <c r="S70" s="129"/>
      <c r="T70" s="202" t="str">
        <f t="shared" si="10"/>
        <v/>
      </c>
      <c r="U70" s="140"/>
      <c r="V70" s="201" t="str">
        <f t="shared" si="17"/>
        <v/>
      </c>
      <c r="W70" s="147"/>
    </row>
    <row r="71" spans="1:23" hidden="1">
      <c r="A71" s="161"/>
      <c r="B71" s="173" t="s">
        <v>2245</v>
      </c>
      <c r="C71" s="174"/>
      <c r="D71" s="175"/>
      <c r="E71" s="164"/>
      <c r="F71" s="199" t="str">
        <f t="shared" si="9"/>
        <v/>
      </c>
      <c r="G71" s="176"/>
      <c r="H71" s="200" t="str">
        <f t="shared" si="11"/>
        <v/>
      </c>
      <c r="I71" s="177"/>
      <c r="J71" s="201" t="str">
        <f t="shared" si="12"/>
        <v/>
      </c>
      <c r="K71" s="136"/>
      <c r="L71" s="200" t="str">
        <f t="shared" si="13"/>
        <v/>
      </c>
      <c r="M71" s="140"/>
      <c r="N71" s="201" t="str">
        <f t="shared" si="14"/>
        <v/>
      </c>
      <c r="O71" s="136"/>
      <c r="P71" s="200" t="str">
        <f t="shared" si="15"/>
        <v/>
      </c>
      <c r="Q71" s="140"/>
      <c r="R71" s="201" t="str">
        <f t="shared" si="16"/>
        <v/>
      </c>
      <c r="S71" s="129"/>
      <c r="T71" s="202" t="str">
        <f t="shared" si="10"/>
        <v/>
      </c>
      <c r="U71" s="140"/>
      <c r="V71" s="201" t="str">
        <f t="shared" si="17"/>
        <v/>
      </c>
      <c r="W71" s="147"/>
    </row>
    <row r="72" spans="1:23" hidden="1">
      <c r="A72" s="161"/>
      <c r="B72" s="173" t="s">
        <v>2246</v>
      </c>
      <c r="C72" s="174"/>
      <c r="D72" s="175"/>
      <c r="E72" s="164"/>
      <c r="F72" s="199" t="str">
        <f t="shared" si="9"/>
        <v/>
      </c>
      <c r="G72" s="176"/>
      <c r="H72" s="200" t="str">
        <f t="shared" si="11"/>
        <v/>
      </c>
      <c r="I72" s="177"/>
      <c r="J72" s="201" t="str">
        <f t="shared" si="12"/>
        <v/>
      </c>
      <c r="K72" s="136"/>
      <c r="L72" s="200" t="str">
        <f t="shared" si="13"/>
        <v/>
      </c>
      <c r="M72" s="140"/>
      <c r="N72" s="201" t="str">
        <f t="shared" si="14"/>
        <v/>
      </c>
      <c r="O72" s="136"/>
      <c r="P72" s="200" t="str">
        <f t="shared" si="15"/>
        <v/>
      </c>
      <c r="Q72" s="140"/>
      <c r="R72" s="201" t="str">
        <f t="shared" si="16"/>
        <v/>
      </c>
      <c r="S72" s="129"/>
      <c r="T72" s="202" t="str">
        <f t="shared" si="10"/>
        <v/>
      </c>
      <c r="U72" s="140"/>
      <c r="V72" s="201" t="str">
        <f t="shared" si="17"/>
        <v/>
      </c>
      <c r="W72" s="147"/>
    </row>
    <row r="73" spans="1:23" hidden="1">
      <c r="A73" s="161"/>
      <c r="B73" s="173" t="s">
        <v>2247</v>
      </c>
      <c r="C73" s="174"/>
      <c r="D73" s="175"/>
      <c r="E73" s="164"/>
      <c r="F73" s="199" t="str">
        <f t="shared" si="9"/>
        <v/>
      </c>
      <c r="G73" s="176"/>
      <c r="H73" s="200" t="str">
        <f t="shared" si="11"/>
        <v/>
      </c>
      <c r="I73" s="177"/>
      <c r="J73" s="201" t="str">
        <f t="shared" si="12"/>
        <v/>
      </c>
      <c r="K73" s="136"/>
      <c r="L73" s="200" t="str">
        <f t="shared" si="13"/>
        <v/>
      </c>
      <c r="M73" s="140"/>
      <c r="N73" s="201" t="str">
        <f t="shared" si="14"/>
        <v/>
      </c>
      <c r="O73" s="136"/>
      <c r="P73" s="200" t="str">
        <f t="shared" si="15"/>
        <v/>
      </c>
      <c r="Q73" s="140"/>
      <c r="R73" s="201" t="str">
        <f t="shared" si="16"/>
        <v/>
      </c>
      <c r="S73" s="129"/>
      <c r="T73" s="202" t="str">
        <f t="shared" si="10"/>
        <v/>
      </c>
      <c r="U73" s="140"/>
      <c r="V73" s="201" t="str">
        <f t="shared" si="17"/>
        <v/>
      </c>
      <c r="W73" s="147"/>
    </row>
    <row r="74" spans="1:23" hidden="1">
      <c r="A74" s="161"/>
      <c r="B74" s="173" t="s">
        <v>2248</v>
      </c>
      <c r="C74" s="174"/>
      <c r="D74" s="175"/>
      <c r="E74" s="164"/>
      <c r="F74" s="199" t="str">
        <f t="shared" si="9"/>
        <v/>
      </c>
      <c r="G74" s="176"/>
      <c r="H74" s="200" t="str">
        <f t="shared" si="11"/>
        <v/>
      </c>
      <c r="I74" s="177"/>
      <c r="J74" s="201" t="str">
        <f t="shared" si="12"/>
        <v/>
      </c>
      <c r="K74" s="136"/>
      <c r="L74" s="200" t="str">
        <f t="shared" si="13"/>
        <v/>
      </c>
      <c r="M74" s="140"/>
      <c r="N74" s="201" t="str">
        <f t="shared" si="14"/>
        <v/>
      </c>
      <c r="O74" s="136"/>
      <c r="P74" s="200" t="str">
        <f t="shared" si="15"/>
        <v/>
      </c>
      <c r="Q74" s="140"/>
      <c r="R74" s="201" t="str">
        <f t="shared" si="16"/>
        <v/>
      </c>
      <c r="S74" s="129"/>
      <c r="T74" s="202" t="str">
        <f t="shared" si="10"/>
        <v/>
      </c>
      <c r="U74" s="140"/>
      <c r="V74" s="201" t="str">
        <f t="shared" si="17"/>
        <v/>
      </c>
      <c r="W74" s="147"/>
    </row>
    <row r="75" spans="1:23" hidden="1">
      <c r="A75" s="161"/>
      <c r="B75" s="173" t="s">
        <v>2249</v>
      </c>
      <c r="C75" s="174"/>
      <c r="D75" s="175"/>
      <c r="E75" s="164"/>
      <c r="F75" s="199" t="str">
        <f t="shared" si="9"/>
        <v/>
      </c>
      <c r="G75" s="176"/>
      <c r="H75" s="200" t="str">
        <f t="shared" ref="H75:H96" si="18">IF($H$9="*",IF(G75&gt;0,"*",""),"")</f>
        <v/>
      </c>
      <c r="I75" s="177"/>
      <c r="J75" s="201" t="str">
        <f t="shared" ref="J75:J96" si="19">IF($J$9="*",IF(I75&gt;0,"*",""),"")</f>
        <v/>
      </c>
      <c r="K75" s="136"/>
      <c r="L75" s="200" t="str">
        <f t="shared" ref="L75:L96" si="20">IF($L$9="*",IF(K75&gt;0,"*",""),"")</f>
        <v/>
      </c>
      <c r="M75" s="140"/>
      <c r="N75" s="201" t="str">
        <f t="shared" ref="N75:N96" si="21">IF($N$9="*",IF(M75&gt;0,"*",""),"")</f>
        <v/>
      </c>
      <c r="O75" s="136"/>
      <c r="P75" s="200" t="str">
        <f t="shared" ref="P75:P99" si="22">IF($P$9="*",IF(O75&gt;0,"*",""),"")</f>
        <v/>
      </c>
      <c r="Q75" s="140"/>
      <c r="R75" s="201" t="str">
        <f t="shared" ref="R75:R96" si="23">IF($R$9="*",IF(Q75&gt;0,"*",""),"")</f>
        <v/>
      </c>
      <c r="S75" s="129"/>
      <c r="T75" s="202" t="str">
        <f t="shared" si="10"/>
        <v/>
      </c>
      <c r="U75" s="140"/>
      <c r="V75" s="201" t="str">
        <f t="shared" ref="V75:V95" si="24">IF($V$9="*",IF(U75&gt;0,"*",""),"")</f>
        <v/>
      </c>
      <c r="W75" s="147"/>
    </row>
    <row r="76" spans="1:23" hidden="1">
      <c r="A76" s="161"/>
      <c r="B76" s="173" t="s">
        <v>2250</v>
      </c>
      <c r="C76" s="174"/>
      <c r="D76" s="175"/>
      <c r="E76" s="164"/>
      <c r="F76" s="199" t="str">
        <f>IF($F$9="*",IF(E76&gt;0,"*",""),"")</f>
        <v/>
      </c>
      <c r="G76" s="176"/>
      <c r="H76" s="200" t="str">
        <f t="shared" si="18"/>
        <v/>
      </c>
      <c r="I76" s="177"/>
      <c r="J76" s="201" t="str">
        <f t="shared" si="19"/>
        <v/>
      </c>
      <c r="K76" s="136"/>
      <c r="L76" s="200" t="str">
        <f t="shared" si="20"/>
        <v/>
      </c>
      <c r="M76" s="140"/>
      <c r="N76" s="201" t="str">
        <f t="shared" si="21"/>
        <v/>
      </c>
      <c r="O76" s="136"/>
      <c r="P76" s="200" t="str">
        <f t="shared" si="22"/>
        <v/>
      </c>
      <c r="Q76" s="140"/>
      <c r="R76" s="201" t="str">
        <f t="shared" si="23"/>
        <v/>
      </c>
      <c r="S76" s="129"/>
      <c r="T76" s="202" t="str">
        <f t="shared" si="10"/>
        <v/>
      </c>
      <c r="U76" s="140"/>
      <c r="V76" s="201" t="str">
        <f t="shared" si="24"/>
        <v/>
      </c>
      <c r="W76" s="147"/>
    </row>
    <row r="77" spans="1:23" hidden="1">
      <c r="A77" s="161"/>
      <c r="B77" s="173" t="s">
        <v>2251</v>
      </c>
      <c r="C77" s="174"/>
      <c r="D77" s="175"/>
      <c r="E77" s="164"/>
      <c r="F77" s="199" t="str">
        <f>IF($F$9="*",IF(E77&gt;0,"*",""),"")</f>
        <v/>
      </c>
      <c r="G77" s="176"/>
      <c r="H77" s="200" t="str">
        <f t="shared" si="18"/>
        <v/>
      </c>
      <c r="I77" s="177"/>
      <c r="J77" s="201" t="str">
        <f t="shared" si="19"/>
        <v/>
      </c>
      <c r="K77" s="136"/>
      <c r="L77" s="200" t="str">
        <f t="shared" si="20"/>
        <v/>
      </c>
      <c r="M77" s="140"/>
      <c r="N77" s="201" t="str">
        <f t="shared" si="21"/>
        <v/>
      </c>
      <c r="O77" s="136"/>
      <c r="P77" s="200" t="str">
        <f t="shared" si="22"/>
        <v/>
      </c>
      <c r="Q77" s="140"/>
      <c r="R77" s="201" t="str">
        <f t="shared" si="23"/>
        <v/>
      </c>
      <c r="S77" s="129"/>
      <c r="T77" s="202" t="str">
        <f t="shared" si="10"/>
        <v/>
      </c>
      <c r="U77" s="140"/>
      <c r="V77" s="201" t="str">
        <f t="shared" si="24"/>
        <v/>
      </c>
      <c r="W77" s="147"/>
    </row>
    <row r="78" spans="1:23" hidden="1">
      <c r="A78" s="161"/>
      <c r="B78" s="173" t="s">
        <v>2252</v>
      </c>
      <c r="C78" s="174"/>
      <c r="D78" s="175"/>
      <c r="E78" s="164"/>
      <c r="F78" s="199" t="str">
        <f>IF($F$9="*",IF(E78&gt;0,"*",""),"")</f>
        <v/>
      </c>
      <c r="G78" s="176"/>
      <c r="H78" s="200" t="str">
        <f t="shared" si="18"/>
        <v/>
      </c>
      <c r="I78" s="177"/>
      <c r="J78" s="201" t="str">
        <f t="shared" si="19"/>
        <v/>
      </c>
      <c r="K78" s="136"/>
      <c r="L78" s="200" t="str">
        <f t="shared" si="20"/>
        <v/>
      </c>
      <c r="M78" s="140"/>
      <c r="N78" s="201" t="str">
        <f t="shared" si="21"/>
        <v/>
      </c>
      <c r="O78" s="136"/>
      <c r="P78" s="200" t="str">
        <f t="shared" si="22"/>
        <v/>
      </c>
      <c r="Q78" s="140"/>
      <c r="R78" s="201" t="str">
        <f t="shared" si="23"/>
        <v/>
      </c>
      <c r="S78" s="129"/>
      <c r="T78" s="202" t="str">
        <f t="shared" si="10"/>
        <v/>
      </c>
      <c r="U78" s="140"/>
      <c r="V78" s="201" t="str">
        <f t="shared" si="24"/>
        <v/>
      </c>
      <c r="W78" s="147"/>
    </row>
    <row r="79" spans="1:23" hidden="1">
      <c r="A79" s="161"/>
      <c r="B79" s="173" t="s">
        <v>2253</v>
      </c>
      <c r="C79" s="174"/>
      <c r="D79" s="175"/>
      <c r="E79" s="164"/>
      <c r="F79" s="199" t="str">
        <f>IF($F$9="*",IF(E79&gt;0,"*",""),"")</f>
        <v/>
      </c>
      <c r="G79" s="176"/>
      <c r="H79" s="200" t="str">
        <f t="shared" si="18"/>
        <v/>
      </c>
      <c r="I79" s="177"/>
      <c r="J79" s="201" t="str">
        <f t="shared" si="19"/>
        <v/>
      </c>
      <c r="K79" s="136"/>
      <c r="L79" s="200" t="str">
        <f t="shared" si="20"/>
        <v/>
      </c>
      <c r="M79" s="140"/>
      <c r="N79" s="201" t="str">
        <f t="shared" si="21"/>
        <v/>
      </c>
      <c r="O79" s="136"/>
      <c r="P79" s="200" t="str">
        <f t="shared" si="22"/>
        <v/>
      </c>
      <c r="Q79" s="140"/>
      <c r="R79" s="201" t="str">
        <f t="shared" si="23"/>
        <v/>
      </c>
      <c r="S79" s="129"/>
      <c r="T79" s="202" t="str">
        <f>IF($T$9="*",IF(S79&gt;0,"*",""),"")</f>
        <v/>
      </c>
      <c r="U79" s="140"/>
      <c r="V79" s="201" t="str">
        <f t="shared" si="24"/>
        <v/>
      </c>
      <c r="W79" s="147"/>
    </row>
    <row r="80" spans="1:23" hidden="1">
      <c r="A80" s="161"/>
      <c r="B80" s="173" t="s">
        <v>2254</v>
      </c>
      <c r="C80" s="174"/>
      <c r="D80" s="175"/>
      <c r="E80" s="164"/>
      <c r="F80" s="199" t="str">
        <f t="shared" si="9"/>
        <v/>
      </c>
      <c r="G80" s="176"/>
      <c r="H80" s="200" t="str">
        <f t="shared" si="18"/>
        <v/>
      </c>
      <c r="I80" s="177"/>
      <c r="J80" s="201" t="str">
        <f t="shared" si="19"/>
        <v/>
      </c>
      <c r="K80" s="136"/>
      <c r="L80" s="200" t="str">
        <f t="shared" si="20"/>
        <v/>
      </c>
      <c r="M80" s="140"/>
      <c r="N80" s="201" t="str">
        <f t="shared" si="21"/>
        <v/>
      </c>
      <c r="O80" s="136"/>
      <c r="P80" s="200" t="str">
        <f t="shared" si="22"/>
        <v/>
      </c>
      <c r="Q80" s="140"/>
      <c r="R80" s="201" t="str">
        <f t="shared" si="23"/>
        <v/>
      </c>
      <c r="S80" s="129"/>
      <c r="T80" s="202" t="str">
        <f>IF($T$9="*",IF(S80&gt;0,"*",""),"")</f>
        <v/>
      </c>
      <c r="U80" s="140"/>
      <c r="V80" s="201" t="str">
        <f t="shared" si="24"/>
        <v/>
      </c>
      <c r="W80" s="147"/>
    </row>
    <row r="81" spans="1:23" hidden="1">
      <c r="A81" s="161"/>
      <c r="B81" s="173" t="s">
        <v>2255</v>
      </c>
      <c r="C81" s="174"/>
      <c r="D81" s="175"/>
      <c r="E81" s="164"/>
      <c r="F81" s="199" t="str">
        <f t="shared" si="9"/>
        <v/>
      </c>
      <c r="G81" s="176"/>
      <c r="H81" s="200" t="str">
        <f t="shared" si="18"/>
        <v/>
      </c>
      <c r="I81" s="177"/>
      <c r="J81" s="201" t="str">
        <f t="shared" si="19"/>
        <v/>
      </c>
      <c r="K81" s="136"/>
      <c r="L81" s="200" t="str">
        <f t="shared" si="20"/>
        <v/>
      </c>
      <c r="M81" s="140"/>
      <c r="N81" s="201" t="str">
        <f t="shared" si="21"/>
        <v/>
      </c>
      <c r="O81" s="136"/>
      <c r="P81" s="200" t="str">
        <f t="shared" si="22"/>
        <v/>
      </c>
      <c r="Q81" s="140"/>
      <c r="R81" s="201" t="str">
        <f t="shared" si="23"/>
        <v/>
      </c>
      <c r="S81" s="129"/>
      <c r="T81" s="202" t="str">
        <f>IF($T$9="*",IF(S81&gt;0,"*",""),"")</f>
        <v/>
      </c>
      <c r="U81" s="140"/>
      <c r="V81" s="201" t="str">
        <f t="shared" si="24"/>
        <v/>
      </c>
      <c r="W81" s="147"/>
    </row>
    <row r="82" spans="1:23" hidden="1">
      <c r="A82" s="161"/>
      <c r="B82" s="173" t="s">
        <v>2256</v>
      </c>
      <c r="C82" s="174"/>
      <c r="D82" s="175"/>
      <c r="E82" s="164"/>
      <c r="F82" s="199" t="str">
        <f t="shared" si="9"/>
        <v/>
      </c>
      <c r="G82" s="176"/>
      <c r="H82" s="200" t="str">
        <f t="shared" si="18"/>
        <v/>
      </c>
      <c r="I82" s="177"/>
      <c r="J82" s="201" t="str">
        <f t="shared" si="19"/>
        <v/>
      </c>
      <c r="K82" s="136"/>
      <c r="L82" s="200" t="str">
        <f t="shared" si="20"/>
        <v/>
      </c>
      <c r="M82" s="140"/>
      <c r="N82" s="201" t="str">
        <f t="shared" si="21"/>
        <v/>
      </c>
      <c r="O82" s="136"/>
      <c r="P82" s="200" t="str">
        <f t="shared" si="22"/>
        <v/>
      </c>
      <c r="Q82" s="140"/>
      <c r="R82" s="201" t="str">
        <f t="shared" si="23"/>
        <v/>
      </c>
      <c r="S82" s="129"/>
      <c r="T82" s="202" t="str">
        <f>IF($T$9="*",IF(S82&gt;0,"*",""),"")</f>
        <v/>
      </c>
      <c r="U82" s="140"/>
      <c r="V82" s="201" t="str">
        <f t="shared" si="24"/>
        <v/>
      </c>
      <c r="W82" s="147"/>
    </row>
    <row r="83" spans="1:23" hidden="1">
      <c r="A83" s="161"/>
      <c r="B83" s="173" t="s">
        <v>2257</v>
      </c>
      <c r="C83" s="174"/>
      <c r="D83" s="175"/>
      <c r="E83" s="164"/>
      <c r="F83" s="199" t="str">
        <f t="shared" si="9"/>
        <v/>
      </c>
      <c r="G83" s="176"/>
      <c r="H83" s="200" t="str">
        <f t="shared" si="18"/>
        <v/>
      </c>
      <c r="I83" s="177"/>
      <c r="J83" s="201" t="str">
        <f t="shared" si="19"/>
        <v/>
      </c>
      <c r="K83" s="136"/>
      <c r="L83" s="200" t="str">
        <f t="shared" si="20"/>
        <v/>
      </c>
      <c r="M83" s="140"/>
      <c r="N83" s="201" t="str">
        <f t="shared" si="21"/>
        <v/>
      </c>
      <c r="O83" s="136"/>
      <c r="P83" s="200" t="str">
        <f t="shared" si="22"/>
        <v/>
      </c>
      <c r="Q83" s="140"/>
      <c r="R83" s="201" t="str">
        <f t="shared" si="23"/>
        <v/>
      </c>
      <c r="S83" s="129"/>
      <c r="T83" s="202" t="str">
        <f t="shared" si="10"/>
        <v/>
      </c>
      <c r="U83" s="140"/>
      <c r="V83" s="201" t="str">
        <f t="shared" si="24"/>
        <v/>
      </c>
      <c r="W83" s="147"/>
    </row>
    <row r="84" spans="1:23" hidden="1">
      <c r="A84" s="161"/>
      <c r="B84" s="173" t="s">
        <v>2258</v>
      </c>
      <c r="C84" s="174"/>
      <c r="D84" s="175"/>
      <c r="E84" s="164"/>
      <c r="F84" s="199" t="str">
        <f t="shared" si="9"/>
        <v/>
      </c>
      <c r="G84" s="176"/>
      <c r="H84" s="200" t="str">
        <f t="shared" si="18"/>
        <v/>
      </c>
      <c r="I84" s="177"/>
      <c r="J84" s="201" t="str">
        <f t="shared" si="19"/>
        <v/>
      </c>
      <c r="K84" s="136"/>
      <c r="L84" s="200" t="str">
        <f t="shared" si="20"/>
        <v/>
      </c>
      <c r="M84" s="140"/>
      <c r="N84" s="201" t="str">
        <f t="shared" si="21"/>
        <v/>
      </c>
      <c r="O84" s="136"/>
      <c r="P84" s="200" t="str">
        <f t="shared" si="22"/>
        <v/>
      </c>
      <c r="Q84" s="140"/>
      <c r="R84" s="201" t="str">
        <f t="shared" si="23"/>
        <v/>
      </c>
      <c r="S84" s="129"/>
      <c r="T84" s="202" t="str">
        <f t="shared" si="10"/>
        <v/>
      </c>
      <c r="U84" s="140"/>
      <c r="V84" s="201" t="str">
        <f t="shared" si="24"/>
        <v/>
      </c>
      <c r="W84" s="147"/>
    </row>
    <row r="85" spans="1:23" hidden="1">
      <c r="A85" s="161"/>
      <c r="B85" s="173" t="s">
        <v>2259</v>
      </c>
      <c r="C85" s="174"/>
      <c r="D85" s="175"/>
      <c r="E85" s="164"/>
      <c r="F85" s="199" t="str">
        <f t="shared" si="9"/>
        <v/>
      </c>
      <c r="G85" s="176"/>
      <c r="H85" s="200" t="str">
        <f t="shared" si="18"/>
        <v/>
      </c>
      <c r="I85" s="177"/>
      <c r="J85" s="201" t="str">
        <f t="shared" si="19"/>
        <v/>
      </c>
      <c r="K85" s="136"/>
      <c r="L85" s="200" t="str">
        <f t="shared" si="20"/>
        <v/>
      </c>
      <c r="M85" s="140"/>
      <c r="N85" s="201" t="str">
        <f t="shared" si="21"/>
        <v/>
      </c>
      <c r="O85" s="136"/>
      <c r="P85" s="200" t="str">
        <f t="shared" si="22"/>
        <v/>
      </c>
      <c r="Q85" s="140"/>
      <c r="R85" s="201" t="str">
        <f t="shared" si="23"/>
        <v/>
      </c>
      <c r="S85" s="129"/>
      <c r="T85" s="202" t="str">
        <f t="shared" si="10"/>
        <v/>
      </c>
      <c r="U85" s="140"/>
      <c r="V85" s="201" t="str">
        <f t="shared" si="24"/>
        <v/>
      </c>
      <c r="W85" s="147"/>
    </row>
    <row r="86" spans="1:23" hidden="1">
      <c r="A86" s="161"/>
      <c r="B86" s="173" t="s">
        <v>2260</v>
      </c>
      <c r="C86" s="174"/>
      <c r="D86" s="175"/>
      <c r="E86" s="164"/>
      <c r="F86" s="199" t="str">
        <f t="shared" si="9"/>
        <v/>
      </c>
      <c r="G86" s="176"/>
      <c r="H86" s="200" t="str">
        <f t="shared" si="18"/>
        <v/>
      </c>
      <c r="I86" s="177"/>
      <c r="J86" s="201" t="str">
        <f t="shared" si="19"/>
        <v/>
      </c>
      <c r="K86" s="136"/>
      <c r="L86" s="200" t="str">
        <f t="shared" si="20"/>
        <v/>
      </c>
      <c r="M86" s="140"/>
      <c r="N86" s="201" t="str">
        <f t="shared" si="21"/>
        <v/>
      </c>
      <c r="O86" s="136"/>
      <c r="P86" s="200" t="str">
        <f t="shared" si="22"/>
        <v/>
      </c>
      <c r="Q86" s="140"/>
      <c r="R86" s="201" t="str">
        <f t="shared" si="23"/>
        <v/>
      </c>
      <c r="S86" s="129"/>
      <c r="T86" s="202" t="str">
        <f t="shared" si="10"/>
        <v/>
      </c>
      <c r="U86" s="140"/>
      <c r="V86" s="201" t="str">
        <f t="shared" si="24"/>
        <v/>
      </c>
      <c r="W86" s="147"/>
    </row>
    <row r="87" spans="1:23" hidden="1">
      <c r="A87" s="161"/>
      <c r="B87" s="173" t="s">
        <v>2261</v>
      </c>
      <c r="C87" s="174"/>
      <c r="D87" s="175"/>
      <c r="E87" s="164"/>
      <c r="F87" s="199" t="str">
        <f t="shared" si="9"/>
        <v/>
      </c>
      <c r="G87" s="176"/>
      <c r="H87" s="200" t="str">
        <f t="shared" si="18"/>
        <v/>
      </c>
      <c r="I87" s="177"/>
      <c r="J87" s="201" t="str">
        <f t="shared" si="19"/>
        <v/>
      </c>
      <c r="K87" s="136"/>
      <c r="L87" s="200" t="str">
        <f t="shared" si="20"/>
        <v/>
      </c>
      <c r="M87" s="140"/>
      <c r="N87" s="201" t="str">
        <f t="shared" si="21"/>
        <v/>
      </c>
      <c r="O87" s="136"/>
      <c r="P87" s="200" t="str">
        <f t="shared" si="22"/>
        <v/>
      </c>
      <c r="Q87" s="140"/>
      <c r="R87" s="201" t="str">
        <f t="shared" si="23"/>
        <v/>
      </c>
      <c r="S87" s="129"/>
      <c r="T87" s="202" t="str">
        <f t="shared" si="10"/>
        <v/>
      </c>
      <c r="U87" s="140"/>
      <c r="V87" s="201" t="str">
        <f t="shared" si="24"/>
        <v/>
      </c>
      <c r="W87" s="147"/>
    </row>
    <row r="88" spans="1:23" hidden="1">
      <c r="A88" s="161"/>
      <c r="B88" s="173" t="s">
        <v>2262</v>
      </c>
      <c r="C88" s="174"/>
      <c r="D88" s="175"/>
      <c r="E88" s="164"/>
      <c r="F88" s="199" t="str">
        <f t="shared" si="9"/>
        <v/>
      </c>
      <c r="G88" s="176"/>
      <c r="H88" s="200" t="str">
        <f t="shared" si="18"/>
        <v/>
      </c>
      <c r="I88" s="177"/>
      <c r="J88" s="201" t="str">
        <f t="shared" si="19"/>
        <v/>
      </c>
      <c r="K88" s="136"/>
      <c r="L88" s="200" t="str">
        <f t="shared" si="20"/>
        <v/>
      </c>
      <c r="M88" s="140"/>
      <c r="N88" s="201" t="str">
        <f t="shared" si="21"/>
        <v/>
      </c>
      <c r="O88" s="136"/>
      <c r="P88" s="200" t="str">
        <f t="shared" si="22"/>
        <v/>
      </c>
      <c r="Q88" s="140"/>
      <c r="R88" s="201" t="str">
        <f t="shared" si="23"/>
        <v/>
      </c>
      <c r="S88" s="129"/>
      <c r="T88" s="202" t="str">
        <f t="shared" si="10"/>
        <v/>
      </c>
      <c r="U88" s="140"/>
      <c r="V88" s="201" t="str">
        <f t="shared" si="24"/>
        <v/>
      </c>
      <c r="W88" s="147"/>
    </row>
    <row r="89" spans="1:23" hidden="1">
      <c r="A89" s="161"/>
      <c r="B89" s="173" t="s">
        <v>2263</v>
      </c>
      <c r="C89" s="174"/>
      <c r="D89" s="175"/>
      <c r="E89" s="164"/>
      <c r="F89" s="199" t="str">
        <f t="shared" si="9"/>
        <v/>
      </c>
      <c r="G89" s="176"/>
      <c r="H89" s="200" t="str">
        <f t="shared" si="18"/>
        <v/>
      </c>
      <c r="I89" s="177"/>
      <c r="J89" s="201" t="str">
        <f t="shared" si="19"/>
        <v/>
      </c>
      <c r="K89" s="136"/>
      <c r="L89" s="200" t="str">
        <f t="shared" si="20"/>
        <v/>
      </c>
      <c r="M89" s="140"/>
      <c r="N89" s="201" t="str">
        <f t="shared" si="21"/>
        <v/>
      </c>
      <c r="O89" s="136"/>
      <c r="P89" s="200" t="str">
        <f t="shared" si="22"/>
        <v/>
      </c>
      <c r="Q89" s="140"/>
      <c r="R89" s="201" t="str">
        <f t="shared" si="23"/>
        <v/>
      </c>
      <c r="S89" s="129"/>
      <c r="T89" s="202" t="str">
        <f t="shared" si="10"/>
        <v/>
      </c>
      <c r="U89" s="140"/>
      <c r="V89" s="201" t="str">
        <f t="shared" si="24"/>
        <v/>
      </c>
      <c r="W89" s="147"/>
    </row>
    <row r="90" spans="1:23" hidden="1">
      <c r="A90" s="161"/>
      <c r="B90" s="173" t="s">
        <v>2264</v>
      </c>
      <c r="C90" s="174"/>
      <c r="D90" s="175"/>
      <c r="E90" s="164"/>
      <c r="F90" s="199" t="str">
        <f>IF($F$9="*",IF(E90&gt;0,"*",""),"")</f>
        <v/>
      </c>
      <c r="G90" s="176"/>
      <c r="H90" s="200" t="str">
        <f t="shared" si="18"/>
        <v/>
      </c>
      <c r="I90" s="177"/>
      <c r="J90" s="201" t="str">
        <f t="shared" si="19"/>
        <v/>
      </c>
      <c r="K90" s="136"/>
      <c r="L90" s="200" t="str">
        <f t="shared" si="20"/>
        <v/>
      </c>
      <c r="M90" s="140"/>
      <c r="N90" s="201" t="str">
        <f t="shared" si="21"/>
        <v/>
      </c>
      <c r="O90" s="136"/>
      <c r="P90" s="200" t="str">
        <f t="shared" si="22"/>
        <v/>
      </c>
      <c r="Q90" s="140"/>
      <c r="R90" s="201" t="str">
        <f t="shared" si="23"/>
        <v/>
      </c>
      <c r="S90" s="129"/>
      <c r="T90" s="202" t="str">
        <f t="shared" si="10"/>
        <v/>
      </c>
      <c r="U90" s="140"/>
      <c r="V90" s="201" t="str">
        <f t="shared" si="24"/>
        <v/>
      </c>
      <c r="W90" s="147"/>
    </row>
    <row r="91" spans="1:23" hidden="1">
      <c r="A91" s="161"/>
      <c r="B91" s="173" t="s">
        <v>2265</v>
      </c>
      <c r="C91" s="174"/>
      <c r="D91" s="175"/>
      <c r="E91" s="164"/>
      <c r="F91" s="199" t="str">
        <f>IF($F$9="*",IF(E91&gt;0,"*",""),"")</f>
        <v/>
      </c>
      <c r="G91" s="176"/>
      <c r="H91" s="200" t="str">
        <f t="shared" si="18"/>
        <v/>
      </c>
      <c r="I91" s="177"/>
      <c r="J91" s="201" t="str">
        <f t="shared" si="19"/>
        <v/>
      </c>
      <c r="K91" s="136"/>
      <c r="L91" s="200" t="str">
        <f t="shared" si="20"/>
        <v/>
      </c>
      <c r="M91" s="140"/>
      <c r="N91" s="201" t="str">
        <f t="shared" si="21"/>
        <v/>
      </c>
      <c r="O91" s="136"/>
      <c r="P91" s="200" t="str">
        <f t="shared" si="22"/>
        <v/>
      </c>
      <c r="Q91" s="140"/>
      <c r="R91" s="201" t="str">
        <f t="shared" si="23"/>
        <v/>
      </c>
      <c r="S91" s="129"/>
      <c r="T91" s="202" t="str">
        <f t="shared" si="10"/>
        <v/>
      </c>
      <c r="U91" s="140"/>
      <c r="V91" s="201" t="str">
        <f t="shared" si="24"/>
        <v/>
      </c>
      <c r="W91" s="147"/>
    </row>
    <row r="92" spans="1:23" hidden="1">
      <c r="A92" s="161"/>
      <c r="B92" s="173" t="s">
        <v>2266</v>
      </c>
      <c r="C92" s="174"/>
      <c r="D92" s="175"/>
      <c r="E92" s="164"/>
      <c r="F92" s="199" t="str">
        <f>IF($F$9="*",IF(E92&gt;0,"*",""),"")</f>
        <v/>
      </c>
      <c r="G92" s="176"/>
      <c r="H92" s="200" t="str">
        <f t="shared" si="18"/>
        <v/>
      </c>
      <c r="I92" s="177"/>
      <c r="J92" s="201" t="str">
        <f t="shared" si="19"/>
        <v/>
      </c>
      <c r="K92" s="136"/>
      <c r="L92" s="200" t="str">
        <f t="shared" si="20"/>
        <v/>
      </c>
      <c r="M92" s="140"/>
      <c r="N92" s="201" t="str">
        <f t="shared" si="21"/>
        <v/>
      </c>
      <c r="O92" s="136"/>
      <c r="P92" s="200" t="str">
        <f t="shared" si="22"/>
        <v/>
      </c>
      <c r="Q92" s="140"/>
      <c r="R92" s="201" t="str">
        <f t="shared" si="23"/>
        <v/>
      </c>
      <c r="S92" s="129"/>
      <c r="T92" s="202" t="str">
        <f t="shared" si="10"/>
        <v/>
      </c>
      <c r="U92" s="140"/>
      <c r="V92" s="201" t="str">
        <f t="shared" si="24"/>
        <v/>
      </c>
      <c r="W92" s="147"/>
    </row>
    <row r="93" spans="1:23">
      <c r="A93" s="161">
        <v>1</v>
      </c>
      <c r="B93" s="173" t="s">
        <v>2267</v>
      </c>
      <c r="C93" s="174"/>
      <c r="D93" s="175"/>
      <c r="E93" s="165" t="s">
        <v>2231</v>
      </c>
      <c r="F93" s="199" t="str">
        <f>IF($F$9="*",IF(E93&gt;0,"*",""),"")</f>
        <v>*</v>
      </c>
      <c r="G93" s="176"/>
      <c r="H93" s="200" t="s">
        <v>2232</v>
      </c>
      <c r="I93" s="177"/>
      <c r="J93" s="201" t="str">
        <f t="shared" si="19"/>
        <v/>
      </c>
      <c r="K93" s="136"/>
      <c r="L93" s="200" t="str">
        <f t="shared" si="20"/>
        <v/>
      </c>
      <c r="M93" s="140"/>
      <c r="N93" s="201" t="str">
        <f t="shared" si="21"/>
        <v/>
      </c>
      <c r="O93" s="136"/>
      <c r="P93" s="200" t="str">
        <f t="shared" si="22"/>
        <v/>
      </c>
      <c r="Q93" s="140"/>
      <c r="R93" s="201" t="str">
        <f t="shared" si="23"/>
        <v/>
      </c>
      <c r="S93" s="129"/>
      <c r="T93" s="202" t="str">
        <f>IF($T$9="*",IF(S93&gt;0,"*",""),"")</f>
        <v/>
      </c>
      <c r="U93" s="140"/>
      <c r="V93" s="201" t="str">
        <f t="shared" si="24"/>
        <v/>
      </c>
      <c r="W93" s="147"/>
    </row>
    <row r="94" spans="1:23">
      <c r="A94" s="161">
        <v>1</v>
      </c>
      <c r="B94" s="173" t="s">
        <v>2268</v>
      </c>
      <c r="C94" s="174"/>
      <c r="D94" s="175"/>
      <c r="E94" s="165" t="s">
        <v>2231</v>
      </c>
      <c r="F94" s="199" t="str">
        <f t="shared" si="9"/>
        <v>*</v>
      </c>
      <c r="G94" s="176"/>
      <c r="H94" s="200" t="s">
        <v>2232</v>
      </c>
      <c r="I94" s="177"/>
      <c r="J94" s="201" t="str">
        <f t="shared" si="19"/>
        <v/>
      </c>
      <c r="K94" s="136"/>
      <c r="L94" s="200">
        <f>337070+68360+433400</f>
        <v>838830</v>
      </c>
      <c r="M94" s="140"/>
      <c r="N94" s="201" t="str">
        <f t="shared" si="21"/>
        <v/>
      </c>
      <c r="O94" s="136"/>
      <c r="P94" s="200" t="str">
        <f t="shared" si="22"/>
        <v/>
      </c>
      <c r="Q94" s="140"/>
      <c r="R94" s="201" t="str">
        <f t="shared" si="23"/>
        <v/>
      </c>
      <c r="S94" s="129"/>
      <c r="T94" s="202" t="str">
        <f>IF($T$9="*",IF(S94&gt;0,"*",""),"")</f>
        <v/>
      </c>
      <c r="U94" s="140"/>
      <c r="V94" s="201" t="str">
        <f t="shared" si="24"/>
        <v/>
      </c>
      <c r="W94" s="147"/>
    </row>
    <row r="95" spans="1:23" hidden="1">
      <c r="A95" s="161"/>
      <c r="B95" s="173" t="s">
        <v>2269</v>
      </c>
      <c r="C95" s="174"/>
      <c r="D95" s="175"/>
      <c r="E95" s="164"/>
      <c r="F95" s="199" t="str">
        <f t="shared" si="9"/>
        <v/>
      </c>
      <c r="G95" s="176"/>
      <c r="H95" s="200" t="str">
        <f t="shared" si="18"/>
        <v/>
      </c>
      <c r="I95" s="177"/>
      <c r="J95" s="201" t="str">
        <f t="shared" si="19"/>
        <v/>
      </c>
      <c r="K95" s="136"/>
      <c r="L95" s="200" t="str">
        <f t="shared" si="20"/>
        <v/>
      </c>
      <c r="M95" s="140"/>
      <c r="N95" s="201" t="str">
        <f t="shared" si="21"/>
        <v/>
      </c>
      <c r="O95" s="136"/>
      <c r="P95" s="200" t="str">
        <f t="shared" si="22"/>
        <v/>
      </c>
      <c r="Q95" s="140"/>
      <c r="R95" s="201" t="str">
        <f t="shared" si="23"/>
        <v/>
      </c>
      <c r="S95" s="129"/>
      <c r="T95" s="202" t="str">
        <f>IF($T$9="*",IF(S95&gt;0,"*",""),"")</f>
        <v/>
      </c>
      <c r="U95" s="140"/>
      <c r="V95" s="201" t="str">
        <f t="shared" si="24"/>
        <v/>
      </c>
      <c r="W95" s="147"/>
    </row>
    <row r="96" spans="1:23" hidden="1">
      <c r="A96" s="161"/>
      <c r="B96" s="173" t="s">
        <v>2270</v>
      </c>
      <c r="C96" s="174"/>
      <c r="D96" s="175"/>
      <c r="E96" s="164"/>
      <c r="F96" s="199" t="str">
        <f t="shared" si="9"/>
        <v/>
      </c>
      <c r="G96" s="176"/>
      <c r="H96" s="200" t="str">
        <f t="shared" si="18"/>
        <v/>
      </c>
      <c r="I96" s="177"/>
      <c r="J96" s="201" t="str">
        <f t="shared" si="19"/>
        <v/>
      </c>
      <c r="K96" s="136"/>
      <c r="L96" s="200" t="str">
        <f t="shared" si="20"/>
        <v/>
      </c>
      <c r="M96" s="140"/>
      <c r="N96" s="201" t="str">
        <f t="shared" si="21"/>
        <v/>
      </c>
      <c r="O96" s="136"/>
      <c r="P96" s="200" t="str">
        <f t="shared" si="22"/>
        <v/>
      </c>
      <c r="Q96" s="140"/>
      <c r="R96" s="201" t="str">
        <f t="shared" si="23"/>
        <v/>
      </c>
      <c r="S96" s="129"/>
      <c r="T96" s="202" t="str">
        <f>IF($T$9="*",IF(S96&gt;0,"*",""),"")</f>
        <v/>
      </c>
      <c r="U96" s="140"/>
      <c r="V96" s="201" t="str">
        <f t="shared" ref="V96:V99" si="25">IF($V$9="*",IF(U96&gt;0,"*",""),"")</f>
        <v/>
      </c>
      <c r="W96" s="147"/>
    </row>
    <row r="97" spans="1:23" hidden="1">
      <c r="A97" s="161"/>
      <c r="B97" s="173" t="s">
        <v>2271</v>
      </c>
      <c r="C97" s="174"/>
      <c r="D97" s="175"/>
      <c r="E97" s="164"/>
      <c r="F97" s="199" t="str">
        <f t="shared" si="9"/>
        <v/>
      </c>
      <c r="G97" s="176"/>
      <c r="H97" s="200" t="str">
        <f t="shared" ref="H97:H101" si="26">IF($H$9="*",IF(G97&gt;0,"*",""),"")</f>
        <v/>
      </c>
      <c r="I97" s="177"/>
      <c r="J97" s="201" t="str">
        <f t="shared" ref="J97:J99" si="27">IF($J$9="*",IF(I97&gt;0,"*",""),"")</f>
        <v/>
      </c>
      <c r="K97" s="136"/>
      <c r="L97" s="200" t="str">
        <f t="shared" ref="L97:L101" si="28">IF($L$9="*",IF(K97&gt;0,"*",""),"")</f>
        <v/>
      </c>
      <c r="M97" s="140"/>
      <c r="N97" s="201" t="str">
        <f t="shared" ref="N97:N101" si="29">IF($N$9="*",IF(M97&gt;0,"*",""),"")</f>
        <v/>
      </c>
      <c r="O97" s="136"/>
      <c r="P97" s="200" t="str">
        <f t="shared" si="22"/>
        <v/>
      </c>
      <c r="Q97" s="140"/>
      <c r="R97" s="201" t="str">
        <f t="shared" ref="R97:R101" si="30">IF($R$9="*",IF(Q97&gt;0,"*",""),"")</f>
        <v/>
      </c>
      <c r="S97" s="129"/>
      <c r="T97" s="202" t="str">
        <f t="shared" si="10"/>
        <v/>
      </c>
      <c r="U97" s="140"/>
      <c r="V97" s="201" t="str">
        <f t="shared" si="25"/>
        <v/>
      </c>
      <c r="W97" s="147"/>
    </row>
    <row r="98" spans="1:23" hidden="1">
      <c r="A98" s="161"/>
      <c r="B98" s="173" t="s">
        <v>2272</v>
      </c>
      <c r="C98" s="174"/>
      <c r="D98" s="175"/>
      <c r="E98" s="164"/>
      <c r="F98" s="199" t="str">
        <f t="shared" si="9"/>
        <v/>
      </c>
      <c r="G98" s="176"/>
      <c r="H98" s="200" t="str">
        <f t="shared" si="26"/>
        <v/>
      </c>
      <c r="I98" s="177"/>
      <c r="J98" s="201" t="str">
        <f t="shared" si="27"/>
        <v/>
      </c>
      <c r="K98" s="136"/>
      <c r="L98" s="200" t="str">
        <f t="shared" si="28"/>
        <v/>
      </c>
      <c r="M98" s="140"/>
      <c r="N98" s="201" t="str">
        <f t="shared" si="29"/>
        <v/>
      </c>
      <c r="O98" s="136"/>
      <c r="P98" s="200" t="str">
        <f t="shared" si="22"/>
        <v/>
      </c>
      <c r="Q98" s="140"/>
      <c r="R98" s="201" t="str">
        <f t="shared" si="30"/>
        <v/>
      </c>
      <c r="S98" s="129"/>
      <c r="T98" s="202" t="str">
        <f t="shared" si="10"/>
        <v/>
      </c>
      <c r="U98" s="140"/>
      <c r="V98" s="201" t="str">
        <f t="shared" si="25"/>
        <v/>
      </c>
      <c r="W98" s="147"/>
    </row>
    <row r="99" spans="1:23" hidden="1">
      <c r="A99" s="161"/>
      <c r="B99" s="173" t="s">
        <v>2273</v>
      </c>
      <c r="C99" s="174"/>
      <c r="D99" s="175"/>
      <c r="E99" s="164"/>
      <c r="F99" s="199" t="str">
        <f t="shared" si="9"/>
        <v/>
      </c>
      <c r="G99" s="176"/>
      <c r="H99" s="200" t="str">
        <f t="shared" si="26"/>
        <v/>
      </c>
      <c r="I99" s="177"/>
      <c r="J99" s="201" t="str">
        <f t="shared" si="27"/>
        <v/>
      </c>
      <c r="K99" s="136"/>
      <c r="L99" s="200" t="str">
        <f t="shared" si="28"/>
        <v/>
      </c>
      <c r="M99" s="140"/>
      <c r="N99" s="201" t="str">
        <f t="shared" si="29"/>
        <v/>
      </c>
      <c r="O99" s="136"/>
      <c r="P99" s="200" t="str">
        <f t="shared" si="22"/>
        <v/>
      </c>
      <c r="Q99" s="140"/>
      <c r="R99" s="201" t="str">
        <f t="shared" si="30"/>
        <v/>
      </c>
      <c r="S99" s="129"/>
      <c r="T99" s="202" t="str">
        <f t="shared" si="10"/>
        <v/>
      </c>
      <c r="U99" s="140"/>
      <c r="V99" s="201" t="str">
        <f t="shared" si="25"/>
        <v/>
      </c>
      <c r="W99" s="147"/>
    </row>
    <row r="100" spans="1:23" hidden="1">
      <c r="A100" s="161"/>
      <c r="B100" s="173" t="s">
        <v>2274</v>
      </c>
      <c r="C100" s="174"/>
      <c r="D100" s="175"/>
      <c r="E100" s="164"/>
      <c r="F100" s="199" t="str">
        <f t="shared" si="9"/>
        <v/>
      </c>
      <c r="G100" s="176"/>
      <c r="H100" s="200" t="str">
        <f t="shared" si="26"/>
        <v/>
      </c>
      <c r="I100" s="177"/>
      <c r="J100" s="201" t="str">
        <f>IF($J$9="*",IF(I100&gt;0,"*",""),"")</f>
        <v/>
      </c>
      <c r="K100" s="136"/>
      <c r="L100" s="200" t="str">
        <f t="shared" si="28"/>
        <v/>
      </c>
      <c r="M100" s="140"/>
      <c r="N100" s="201" t="str">
        <f t="shared" si="29"/>
        <v/>
      </c>
      <c r="O100" s="136"/>
      <c r="P100" s="200" t="str">
        <f t="shared" ref="P100:P101" si="31">IF($P$9="*",IF(O100&gt;0,"*",""),"")</f>
        <v/>
      </c>
      <c r="Q100" s="140"/>
      <c r="R100" s="201" t="str">
        <f t="shared" si="30"/>
        <v/>
      </c>
      <c r="S100" s="129"/>
      <c r="T100" s="202" t="str">
        <f t="shared" si="10"/>
        <v/>
      </c>
      <c r="U100" s="140"/>
      <c r="V100" s="201" t="str">
        <f>IF($V$9="*",IF(U100&gt;0,"*",""),"")</f>
        <v/>
      </c>
      <c r="W100" s="147"/>
    </row>
    <row r="101" spans="1:23" hidden="1">
      <c r="A101" s="161"/>
      <c r="B101" s="173" t="s">
        <v>2275</v>
      </c>
      <c r="C101" s="174"/>
      <c r="D101" s="175"/>
      <c r="E101" s="164"/>
      <c r="F101" s="199" t="str">
        <f t="shared" si="9"/>
        <v/>
      </c>
      <c r="G101" s="176"/>
      <c r="H101" s="200" t="str">
        <f t="shared" si="26"/>
        <v/>
      </c>
      <c r="I101" s="177"/>
      <c r="J101" s="201" t="str">
        <f>IF($J$9="*",IF(I101&gt;0,"*",""),"")</f>
        <v/>
      </c>
      <c r="K101" s="136"/>
      <c r="L101" s="200" t="str">
        <f t="shared" si="28"/>
        <v/>
      </c>
      <c r="M101" s="140"/>
      <c r="N101" s="201" t="str">
        <f t="shared" si="29"/>
        <v/>
      </c>
      <c r="O101" s="136"/>
      <c r="P101" s="200" t="str">
        <f t="shared" si="31"/>
        <v/>
      </c>
      <c r="Q101" s="140"/>
      <c r="R101" s="201" t="str">
        <f t="shared" si="30"/>
        <v/>
      </c>
      <c r="S101" s="129"/>
      <c r="T101" s="202" t="str">
        <f t="shared" si="10"/>
        <v/>
      </c>
      <c r="U101" s="140"/>
      <c r="V101" s="201" t="str">
        <f>IF($V$9="*",IF(U101&gt;0,"*",""),"")</f>
        <v/>
      </c>
      <c r="W101" s="147"/>
    </row>
    <row r="102" spans="1:23" hidden="1">
      <c r="A102" s="161"/>
      <c r="B102" s="173" t="s">
        <v>2276</v>
      </c>
      <c r="C102" s="174"/>
      <c r="D102" s="175"/>
      <c r="E102" s="164"/>
      <c r="F102" s="199" t="str">
        <f t="shared" ref="F102:F165" si="32">IF($F$9="*",IF(E102&gt;0,"*",""),"")</f>
        <v/>
      </c>
      <c r="G102" s="176"/>
      <c r="H102" s="200" t="str">
        <f t="shared" ref="H102:H162" si="33">IF($H$9="*",IF(G102&gt;0,"*",""),"")</f>
        <v/>
      </c>
      <c r="I102" s="177"/>
      <c r="J102" s="201" t="str">
        <f>IF($J$9="*",IF(I102&gt;0,"*",""),"")</f>
        <v/>
      </c>
      <c r="K102" s="136"/>
      <c r="L102" s="200" t="str">
        <f t="shared" ref="L102:L161" si="34">IF($L$9="*",IF(K102&gt;0,"*",""),"")</f>
        <v/>
      </c>
      <c r="M102" s="140"/>
      <c r="N102" s="201" t="str">
        <f>IF($N$9="*",IF(M102&gt;0,"*",""),"")</f>
        <v/>
      </c>
      <c r="O102" s="136"/>
      <c r="P102" s="200" t="str">
        <f t="shared" ref="P102:P164" si="35">IF($P$9="*",IF(O102&gt;0,"*",""),"")</f>
        <v/>
      </c>
      <c r="Q102" s="140"/>
      <c r="R102" s="201" t="str">
        <f t="shared" ref="R102:R161" si="36">IF($R$9="*",IF(Q102&gt;0,"*",""),"")</f>
        <v/>
      </c>
      <c r="S102" s="129"/>
      <c r="T102" s="202" t="str">
        <f t="shared" ref="T102:T162" si="37">IF($T$9="*",IF(S102&gt;0,"*",""),"")</f>
        <v/>
      </c>
      <c r="U102" s="140"/>
      <c r="V102" s="201" t="str">
        <f>IF($V$9="*",IF(U102&gt;0,"*",""),"")</f>
        <v/>
      </c>
      <c r="W102" s="147"/>
    </row>
    <row r="103" spans="1:23" hidden="1">
      <c r="A103" s="161"/>
      <c r="B103" s="173" t="s">
        <v>2277</v>
      </c>
      <c r="C103" s="174"/>
      <c r="D103" s="175"/>
      <c r="E103" s="164"/>
      <c r="F103" s="199" t="str">
        <f t="shared" si="32"/>
        <v/>
      </c>
      <c r="G103" s="176"/>
      <c r="H103" s="200" t="str">
        <f t="shared" si="33"/>
        <v/>
      </c>
      <c r="I103" s="177"/>
      <c r="J103" s="201" t="str">
        <f>IF($J$9="*",IF(I103&gt;0,"*",""),"")</f>
        <v/>
      </c>
      <c r="K103" s="136"/>
      <c r="L103" s="200" t="str">
        <f t="shared" si="34"/>
        <v/>
      </c>
      <c r="M103" s="140"/>
      <c r="N103" s="201" t="str">
        <f>IF($N$9="*",IF(M103&gt;0,"*",""),"")</f>
        <v/>
      </c>
      <c r="O103" s="136"/>
      <c r="P103" s="200" t="str">
        <f t="shared" si="35"/>
        <v/>
      </c>
      <c r="Q103" s="140"/>
      <c r="R103" s="201" t="str">
        <f t="shared" si="36"/>
        <v/>
      </c>
      <c r="S103" s="129"/>
      <c r="T103" s="202" t="str">
        <f t="shared" si="37"/>
        <v/>
      </c>
      <c r="U103" s="140"/>
      <c r="V103" s="201" t="str">
        <f>IF($V$9="*",IF(U103&gt;0,"*",""),"")</f>
        <v/>
      </c>
      <c r="W103" s="147"/>
    </row>
    <row r="104" spans="1:23" hidden="1">
      <c r="A104" s="161"/>
      <c r="B104" s="173" t="s">
        <v>2278</v>
      </c>
      <c r="C104" s="174"/>
      <c r="D104" s="175"/>
      <c r="E104" s="164"/>
      <c r="F104" s="199" t="str">
        <f>IF($F$9="*",IF(E104&gt;0,"*",""),"")</f>
        <v/>
      </c>
      <c r="G104" s="176"/>
      <c r="H104" s="200" t="str">
        <f t="shared" si="33"/>
        <v/>
      </c>
      <c r="I104" s="177"/>
      <c r="J104" s="201" t="str">
        <f t="shared" ref="J104:J164" si="38">IF($J$9="*",IF(I104&gt;0,"*",""),"")</f>
        <v/>
      </c>
      <c r="K104" s="136"/>
      <c r="L104" s="200" t="str">
        <f t="shared" si="34"/>
        <v/>
      </c>
      <c r="M104" s="140"/>
      <c r="N104" s="201" t="str">
        <f>IF($N$9="*",IF(M104&gt;0,"*",""),"")</f>
        <v/>
      </c>
      <c r="O104" s="136"/>
      <c r="P104" s="200" t="str">
        <f t="shared" si="35"/>
        <v/>
      </c>
      <c r="Q104" s="140"/>
      <c r="R104" s="201" t="str">
        <f t="shared" si="36"/>
        <v/>
      </c>
      <c r="S104" s="129"/>
      <c r="T104" s="202" t="str">
        <f t="shared" si="37"/>
        <v/>
      </c>
      <c r="U104" s="140"/>
      <c r="V104" s="201" t="str">
        <f t="shared" ref="V104:V164" si="39">IF($V$9="*",IF(U104&gt;0,"*",""),"")</f>
        <v/>
      </c>
      <c r="W104" s="147"/>
    </row>
    <row r="105" spans="1:23" hidden="1">
      <c r="A105" s="161"/>
      <c r="B105" s="173" t="s">
        <v>2279</v>
      </c>
      <c r="C105" s="174"/>
      <c r="D105" s="175"/>
      <c r="E105" s="164"/>
      <c r="F105" s="199" t="str">
        <f>IF($F$9="*",IF(E105&gt;0,"*",""),"")</f>
        <v/>
      </c>
      <c r="G105" s="176"/>
      <c r="H105" s="200" t="str">
        <f t="shared" si="33"/>
        <v/>
      </c>
      <c r="I105" s="177"/>
      <c r="J105" s="201" t="str">
        <f t="shared" si="38"/>
        <v/>
      </c>
      <c r="K105" s="136"/>
      <c r="L105" s="200" t="str">
        <f t="shared" si="34"/>
        <v/>
      </c>
      <c r="M105" s="140"/>
      <c r="N105" s="201" t="str">
        <f>IF($N$9="*",IF(M105&gt;0,"*",""),"")</f>
        <v/>
      </c>
      <c r="O105" s="136"/>
      <c r="P105" s="200" t="str">
        <f t="shared" si="35"/>
        <v/>
      </c>
      <c r="Q105" s="140"/>
      <c r="R105" s="201" t="str">
        <f t="shared" si="36"/>
        <v/>
      </c>
      <c r="S105" s="129"/>
      <c r="T105" s="202" t="str">
        <f t="shared" si="37"/>
        <v/>
      </c>
      <c r="U105" s="140"/>
      <c r="V105" s="201" t="str">
        <f t="shared" si="39"/>
        <v/>
      </c>
      <c r="W105" s="147"/>
    </row>
    <row r="106" spans="1:23" hidden="1">
      <c r="A106" s="161"/>
      <c r="B106" s="173" t="s">
        <v>2280</v>
      </c>
      <c r="C106" s="174"/>
      <c r="D106" s="175"/>
      <c r="E106" s="164"/>
      <c r="F106" s="199" t="str">
        <f>IF($F$9="*",IF(E106&gt;0,"*",""),"")</f>
        <v/>
      </c>
      <c r="G106" s="176"/>
      <c r="H106" s="200" t="str">
        <f t="shared" si="33"/>
        <v/>
      </c>
      <c r="I106" s="177"/>
      <c r="J106" s="201" t="str">
        <f t="shared" si="38"/>
        <v/>
      </c>
      <c r="K106" s="136"/>
      <c r="L106" s="200" t="str">
        <f>IF($L$9="*",IF(K106&gt;0,"*",""),"")</f>
        <v/>
      </c>
      <c r="M106" s="140"/>
      <c r="N106" s="201" t="str">
        <f t="shared" ref="N106:N164" si="40">IF($N$9="*",IF(M106&gt;0,"*",""),"")</f>
        <v/>
      </c>
      <c r="O106" s="136"/>
      <c r="P106" s="200" t="str">
        <f t="shared" si="35"/>
        <v/>
      </c>
      <c r="Q106" s="140"/>
      <c r="R106" s="201" t="str">
        <f>IF($R$9="*",IF(Q106&gt;0,"*",""),"")</f>
        <v/>
      </c>
      <c r="S106" s="129"/>
      <c r="T106" s="202" t="str">
        <f t="shared" si="37"/>
        <v/>
      </c>
      <c r="U106" s="140"/>
      <c r="V106" s="201" t="str">
        <f t="shared" si="39"/>
        <v/>
      </c>
      <c r="W106" s="147"/>
    </row>
    <row r="107" spans="1:23" hidden="1">
      <c r="A107" s="161"/>
      <c r="B107" s="173" t="s">
        <v>2281</v>
      </c>
      <c r="C107" s="174"/>
      <c r="D107" s="175"/>
      <c r="E107" s="164"/>
      <c r="F107" s="199" t="str">
        <f>IF($F$9="*",IF(E107&gt;0,"*",""),"")</f>
        <v/>
      </c>
      <c r="G107" s="176"/>
      <c r="H107" s="200" t="str">
        <f>IF($H$9="*",IF(G107&gt;0,"*",""),"")</f>
        <v/>
      </c>
      <c r="I107" s="177"/>
      <c r="J107" s="201" t="str">
        <f t="shared" si="38"/>
        <v/>
      </c>
      <c r="K107" s="136"/>
      <c r="L107" s="200" t="str">
        <f>IF($L$9="*",IF(K107&gt;0,"*",""),"")</f>
        <v/>
      </c>
      <c r="M107" s="140"/>
      <c r="N107" s="201" t="str">
        <f t="shared" si="40"/>
        <v/>
      </c>
      <c r="O107" s="136"/>
      <c r="P107" s="200" t="str">
        <f t="shared" si="35"/>
        <v/>
      </c>
      <c r="Q107" s="140"/>
      <c r="R107" s="201" t="str">
        <f>IF($R$9="*",IF(Q107&gt;0,"*",""),"")</f>
        <v/>
      </c>
      <c r="S107" s="129"/>
      <c r="T107" s="202" t="str">
        <f>IF($T$9="*",IF(S107&gt;0,"*",""),"")</f>
        <v/>
      </c>
      <c r="U107" s="140"/>
      <c r="V107" s="201" t="str">
        <f t="shared" si="39"/>
        <v/>
      </c>
      <c r="W107" s="147"/>
    </row>
    <row r="108" spans="1:23" hidden="1">
      <c r="A108" s="161"/>
      <c r="B108" s="173" t="s">
        <v>2282</v>
      </c>
      <c r="C108" s="174"/>
      <c r="D108" s="175"/>
      <c r="E108" s="164"/>
      <c r="F108" s="199" t="str">
        <f t="shared" si="32"/>
        <v/>
      </c>
      <c r="G108" s="176"/>
      <c r="H108" s="200" t="str">
        <f>IF($H$9="*",IF(G108&gt;0,"*",""),"")</f>
        <v/>
      </c>
      <c r="I108" s="177"/>
      <c r="J108" s="201" t="str">
        <f t="shared" si="38"/>
        <v/>
      </c>
      <c r="K108" s="136"/>
      <c r="L108" s="200" t="str">
        <f>IF($L$9="*",IF(K108&gt;0,"*",""),"")</f>
        <v/>
      </c>
      <c r="M108" s="140"/>
      <c r="N108" s="201" t="str">
        <f t="shared" si="40"/>
        <v/>
      </c>
      <c r="O108" s="136"/>
      <c r="P108" s="200" t="str">
        <f t="shared" si="35"/>
        <v/>
      </c>
      <c r="Q108" s="140"/>
      <c r="R108" s="201" t="str">
        <f>IF($R$9="*",IF(Q108&gt;0,"*",""),"")</f>
        <v/>
      </c>
      <c r="S108" s="129"/>
      <c r="T108" s="202" t="str">
        <f>IF($T$9="*",IF(S108&gt;0,"*",""),"")</f>
        <v/>
      </c>
      <c r="U108" s="140"/>
      <c r="V108" s="201" t="str">
        <f t="shared" si="39"/>
        <v/>
      </c>
      <c r="W108" s="147"/>
    </row>
    <row r="109" spans="1:23" hidden="1">
      <c r="A109" s="161"/>
      <c r="B109" s="173" t="s">
        <v>2283</v>
      </c>
      <c r="C109" s="174"/>
      <c r="D109" s="175"/>
      <c r="E109" s="164"/>
      <c r="F109" s="199" t="str">
        <f t="shared" si="32"/>
        <v/>
      </c>
      <c r="G109" s="176"/>
      <c r="H109" s="200" t="str">
        <f>IF($H$9="*",IF(G109&gt;0,"*",""),"")</f>
        <v/>
      </c>
      <c r="I109" s="177"/>
      <c r="J109" s="201" t="str">
        <f t="shared" si="38"/>
        <v/>
      </c>
      <c r="K109" s="136"/>
      <c r="L109" s="200" t="str">
        <f>IF($L$9="*",IF(K109&gt;0,"*",""),"")</f>
        <v/>
      </c>
      <c r="M109" s="140"/>
      <c r="N109" s="201" t="str">
        <f t="shared" si="40"/>
        <v/>
      </c>
      <c r="O109" s="136"/>
      <c r="P109" s="200" t="str">
        <f t="shared" si="35"/>
        <v/>
      </c>
      <c r="Q109" s="140"/>
      <c r="R109" s="201" t="str">
        <f>IF($R$9="*",IF(Q109&gt;0,"*",""),"")</f>
        <v/>
      </c>
      <c r="S109" s="129"/>
      <c r="T109" s="202" t="str">
        <f>IF($T$9="*",IF(S109&gt;0,"*",""),"")</f>
        <v/>
      </c>
      <c r="U109" s="140"/>
      <c r="V109" s="201" t="str">
        <f t="shared" si="39"/>
        <v/>
      </c>
      <c r="W109" s="147"/>
    </row>
    <row r="110" spans="1:23" hidden="1">
      <c r="A110" s="161"/>
      <c r="B110" s="173" t="s">
        <v>2284</v>
      </c>
      <c r="C110" s="174"/>
      <c r="D110" s="175"/>
      <c r="E110" s="164"/>
      <c r="F110" s="199" t="str">
        <f t="shared" si="32"/>
        <v/>
      </c>
      <c r="G110" s="176"/>
      <c r="H110" s="200" t="str">
        <f>IF($H$9="*",IF(G110&gt;0,"*",""),"")</f>
        <v/>
      </c>
      <c r="I110" s="177"/>
      <c r="J110" s="201" t="str">
        <f t="shared" si="38"/>
        <v/>
      </c>
      <c r="K110" s="136"/>
      <c r="L110" s="200" t="str">
        <f t="shared" si="34"/>
        <v/>
      </c>
      <c r="M110" s="140"/>
      <c r="N110" s="201" t="str">
        <f t="shared" si="40"/>
        <v/>
      </c>
      <c r="O110" s="136"/>
      <c r="P110" s="200" t="str">
        <f>IF($P$9="*",IF(O110&gt;0,"*",""),"")</f>
        <v/>
      </c>
      <c r="Q110" s="140"/>
      <c r="R110" s="201" t="str">
        <f t="shared" si="36"/>
        <v/>
      </c>
      <c r="S110" s="129"/>
      <c r="T110" s="202" t="str">
        <f>IF($T$9="*",IF(S110&gt;0,"*",""),"")</f>
        <v/>
      </c>
      <c r="U110" s="140"/>
      <c r="V110" s="201" t="str">
        <f t="shared" si="39"/>
        <v/>
      </c>
      <c r="W110" s="147"/>
    </row>
    <row r="111" spans="1:23" hidden="1">
      <c r="A111" s="161"/>
      <c r="B111" s="173" t="s">
        <v>2285</v>
      </c>
      <c r="C111" s="174"/>
      <c r="D111" s="175"/>
      <c r="E111" s="164"/>
      <c r="F111" s="199" t="str">
        <f t="shared" si="32"/>
        <v/>
      </c>
      <c r="G111" s="176"/>
      <c r="H111" s="200" t="str">
        <f t="shared" si="33"/>
        <v/>
      </c>
      <c r="I111" s="177"/>
      <c r="J111" s="201" t="str">
        <f t="shared" si="38"/>
        <v/>
      </c>
      <c r="K111" s="136"/>
      <c r="L111" s="200" t="str">
        <f t="shared" si="34"/>
        <v/>
      </c>
      <c r="M111" s="140"/>
      <c r="N111" s="201" t="str">
        <f t="shared" si="40"/>
        <v/>
      </c>
      <c r="O111" s="136"/>
      <c r="P111" s="200" t="str">
        <f>IF($P$9="*",IF(O111&gt;0,"*",""),"")</f>
        <v/>
      </c>
      <c r="Q111" s="140"/>
      <c r="R111" s="201" t="str">
        <f t="shared" si="36"/>
        <v/>
      </c>
      <c r="S111" s="129"/>
      <c r="T111" s="202" t="str">
        <f t="shared" si="37"/>
        <v/>
      </c>
      <c r="U111" s="140"/>
      <c r="V111" s="201" t="str">
        <f t="shared" si="39"/>
        <v/>
      </c>
      <c r="W111" s="147"/>
    </row>
    <row r="112" spans="1:23" hidden="1">
      <c r="A112" s="161"/>
      <c r="B112" s="173" t="s">
        <v>2286</v>
      </c>
      <c r="C112" s="174"/>
      <c r="D112" s="175"/>
      <c r="E112" s="164"/>
      <c r="F112" s="199" t="str">
        <f t="shared" si="32"/>
        <v/>
      </c>
      <c r="G112" s="176"/>
      <c r="H112" s="200" t="str">
        <f t="shared" si="33"/>
        <v/>
      </c>
      <c r="I112" s="177"/>
      <c r="J112" s="201" t="str">
        <f t="shared" si="38"/>
        <v/>
      </c>
      <c r="K112" s="136"/>
      <c r="L112" s="200" t="str">
        <f t="shared" si="34"/>
        <v/>
      </c>
      <c r="M112" s="140"/>
      <c r="N112" s="201" t="str">
        <f t="shared" si="40"/>
        <v/>
      </c>
      <c r="O112" s="136"/>
      <c r="P112" s="200" t="str">
        <f>IF($P$9="*",IF(O112&gt;0,"*",""),"")</f>
        <v/>
      </c>
      <c r="Q112" s="140"/>
      <c r="R112" s="201" t="str">
        <f t="shared" si="36"/>
        <v/>
      </c>
      <c r="S112" s="129"/>
      <c r="T112" s="202" t="str">
        <f t="shared" si="37"/>
        <v/>
      </c>
      <c r="U112" s="140"/>
      <c r="V112" s="201" t="str">
        <f t="shared" si="39"/>
        <v/>
      </c>
      <c r="W112" s="147"/>
    </row>
    <row r="113" spans="1:23" hidden="1">
      <c r="A113" s="161"/>
      <c r="B113" s="173" t="s">
        <v>2287</v>
      </c>
      <c r="C113" s="174"/>
      <c r="D113" s="175"/>
      <c r="E113" s="164"/>
      <c r="F113" s="199" t="str">
        <f t="shared" si="32"/>
        <v/>
      </c>
      <c r="G113" s="176"/>
      <c r="H113" s="200" t="str">
        <f t="shared" si="33"/>
        <v/>
      </c>
      <c r="I113" s="177"/>
      <c r="J113" s="201" t="str">
        <f t="shared" si="38"/>
        <v/>
      </c>
      <c r="K113" s="136"/>
      <c r="L113" s="200" t="str">
        <f t="shared" si="34"/>
        <v/>
      </c>
      <c r="M113" s="140"/>
      <c r="N113" s="201" t="str">
        <f t="shared" si="40"/>
        <v/>
      </c>
      <c r="O113" s="136"/>
      <c r="P113" s="200" t="str">
        <f>IF($P$9="*",IF(O113&gt;0,"*",""),"")</f>
        <v/>
      </c>
      <c r="Q113" s="140"/>
      <c r="R113" s="201" t="str">
        <f t="shared" si="36"/>
        <v/>
      </c>
      <c r="S113" s="129"/>
      <c r="T113" s="202" t="str">
        <f t="shared" si="37"/>
        <v/>
      </c>
      <c r="U113" s="140"/>
      <c r="V113" s="201" t="str">
        <f t="shared" si="39"/>
        <v/>
      </c>
      <c r="W113" s="147"/>
    </row>
    <row r="114" spans="1:23" hidden="1">
      <c r="A114" s="161"/>
      <c r="B114" s="173" t="s">
        <v>2288</v>
      </c>
      <c r="C114" s="174"/>
      <c r="D114" s="175"/>
      <c r="E114" s="164"/>
      <c r="F114" s="199" t="str">
        <f t="shared" si="32"/>
        <v/>
      </c>
      <c r="G114" s="176"/>
      <c r="H114" s="200" t="str">
        <f t="shared" si="33"/>
        <v/>
      </c>
      <c r="I114" s="177"/>
      <c r="J114" s="201" t="str">
        <f>IF($J$9="*",IF(I114&gt;0,"*",""),"")</f>
        <v/>
      </c>
      <c r="K114" s="136"/>
      <c r="L114" s="200" t="str">
        <f t="shared" si="34"/>
        <v/>
      </c>
      <c r="M114" s="140"/>
      <c r="N114" s="201" t="str">
        <f t="shared" si="40"/>
        <v/>
      </c>
      <c r="O114" s="136"/>
      <c r="P114" s="200" t="str">
        <f t="shared" si="35"/>
        <v/>
      </c>
      <c r="Q114" s="140"/>
      <c r="R114" s="201" t="str">
        <f t="shared" si="36"/>
        <v/>
      </c>
      <c r="S114" s="129"/>
      <c r="T114" s="202" t="str">
        <f t="shared" si="37"/>
        <v/>
      </c>
      <c r="U114" s="140"/>
      <c r="V114" s="201" t="str">
        <f>IF($V$9="*",IF(U114&gt;0,"*",""),"")</f>
        <v/>
      </c>
      <c r="W114" s="147"/>
    </row>
    <row r="115" spans="1:23" hidden="1">
      <c r="A115" s="161"/>
      <c r="B115" s="173" t="s">
        <v>2289</v>
      </c>
      <c r="C115" s="174"/>
      <c r="D115" s="175"/>
      <c r="E115" s="164"/>
      <c r="F115" s="199" t="str">
        <f t="shared" si="32"/>
        <v/>
      </c>
      <c r="G115" s="176"/>
      <c r="H115" s="200" t="str">
        <f t="shared" si="33"/>
        <v/>
      </c>
      <c r="I115" s="177"/>
      <c r="J115" s="201" t="str">
        <f>IF($J$9="*",IF(I115&gt;0,"*",""),"")</f>
        <v/>
      </c>
      <c r="K115" s="136"/>
      <c r="L115" s="200" t="str">
        <f t="shared" si="34"/>
        <v/>
      </c>
      <c r="M115" s="140"/>
      <c r="N115" s="201" t="str">
        <f t="shared" si="40"/>
        <v/>
      </c>
      <c r="O115" s="136"/>
      <c r="P115" s="200" t="str">
        <f t="shared" si="35"/>
        <v/>
      </c>
      <c r="Q115" s="140"/>
      <c r="R115" s="201" t="str">
        <f t="shared" si="36"/>
        <v/>
      </c>
      <c r="S115" s="129"/>
      <c r="T115" s="202" t="str">
        <f t="shared" si="37"/>
        <v/>
      </c>
      <c r="U115" s="140"/>
      <c r="V115" s="201" t="str">
        <f>IF($V$9="*",IF(U115&gt;0,"*",""),"")</f>
        <v/>
      </c>
      <c r="W115" s="147"/>
    </row>
    <row r="116" spans="1:23" hidden="1">
      <c r="A116" s="161"/>
      <c r="B116" s="173" t="s">
        <v>2290</v>
      </c>
      <c r="C116" s="174"/>
      <c r="D116" s="175"/>
      <c r="E116" s="164"/>
      <c r="F116" s="199" t="str">
        <f t="shared" si="32"/>
        <v/>
      </c>
      <c r="G116" s="176"/>
      <c r="H116" s="200" t="str">
        <f t="shared" si="33"/>
        <v/>
      </c>
      <c r="I116" s="177"/>
      <c r="J116" s="201" t="str">
        <f>IF($J$9="*",IF(I116&gt;0,"*",""),"")</f>
        <v/>
      </c>
      <c r="K116" s="136"/>
      <c r="L116" s="200" t="str">
        <f t="shared" si="34"/>
        <v/>
      </c>
      <c r="M116" s="140"/>
      <c r="N116" s="201" t="str">
        <f>IF($N$9="*",IF(M116&gt;0,"*",""),"")</f>
        <v/>
      </c>
      <c r="O116" s="136"/>
      <c r="P116" s="200" t="str">
        <f t="shared" si="35"/>
        <v/>
      </c>
      <c r="Q116" s="140"/>
      <c r="R116" s="201" t="str">
        <f t="shared" si="36"/>
        <v/>
      </c>
      <c r="S116" s="129"/>
      <c r="T116" s="202" t="str">
        <f t="shared" si="37"/>
        <v/>
      </c>
      <c r="U116" s="140"/>
      <c r="V116" s="201" t="str">
        <f>IF($V$9="*",IF(U116&gt;0,"*",""),"")</f>
        <v/>
      </c>
      <c r="W116" s="147"/>
    </row>
    <row r="117" spans="1:23" hidden="1">
      <c r="A117" s="161"/>
      <c r="B117" s="173" t="s">
        <v>2291</v>
      </c>
      <c r="C117" s="174"/>
      <c r="D117" s="175"/>
      <c r="E117" s="164"/>
      <c r="F117" s="199" t="str">
        <f t="shared" si="32"/>
        <v/>
      </c>
      <c r="G117" s="176"/>
      <c r="H117" s="200" t="str">
        <f t="shared" si="33"/>
        <v/>
      </c>
      <c r="I117" s="177"/>
      <c r="J117" s="201" t="str">
        <f>IF($J$9="*",IF(I117&gt;0,"*",""),"")</f>
        <v/>
      </c>
      <c r="K117" s="136"/>
      <c r="L117" s="200" t="str">
        <f t="shared" si="34"/>
        <v/>
      </c>
      <c r="M117" s="140"/>
      <c r="N117" s="201" t="str">
        <f>IF($N$9="*",IF(M117&gt;0,"*",""),"")</f>
        <v/>
      </c>
      <c r="O117" s="136"/>
      <c r="P117" s="200" t="str">
        <f t="shared" si="35"/>
        <v/>
      </c>
      <c r="Q117" s="140"/>
      <c r="R117" s="201" t="str">
        <f t="shared" si="36"/>
        <v/>
      </c>
      <c r="S117" s="129"/>
      <c r="T117" s="202" t="str">
        <f t="shared" si="37"/>
        <v/>
      </c>
      <c r="U117" s="140"/>
      <c r="V117" s="201" t="str">
        <f>IF($V$9="*",IF(U117&gt;0,"*",""),"")</f>
        <v/>
      </c>
      <c r="W117" s="147"/>
    </row>
    <row r="118" spans="1:23" hidden="1">
      <c r="A118" s="161"/>
      <c r="B118" s="178" t="s">
        <v>2292</v>
      </c>
      <c r="C118" s="179"/>
      <c r="D118" s="180"/>
      <c r="E118" s="164"/>
      <c r="F118" s="199" t="str">
        <f>IF($F$9="*",IF(E118&gt;0,"*",""),"")</f>
        <v/>
      </c>
      <c r="G118" s="176"/>
      <c r="H118" s="200" t="str">
        <f t="shared" si="33"/>
        <v/>
      </c>
      <c r="I118" s="177"/>
      <c r="J118" s="201" t="str">
        <f t="shared" si="38"/>
        <v/>
      </c>
      <c r="K118" s="136"/>
      <c r="L118" s="200" t="str">
        <f t="shared" si="34"/>
        <v/>
      </c>
      <c r="M118" s="140"/>
      <c r="N118" s="201" t="str">
        <f>IF($N$9="*",IF(M118&gt;0,"*",""),"")</f>
        <v/>
      </c>
      <c r="O118" s="136"/>
      <c r="P118" s="200" t="str">
        <f t="shared" si="35"/>
        <v/>
      </c>
      <c r="Q118" s="140"/>
      <c r="R118" s="201" t="str">
        <f t="shared" si="36"/>
        <v/>
      </c>
      <c r="S118" s="129"/>
      <c r="T118" s="202" t="str">
        <f t="shared" si="37"/>
        <v/>
      </c>
      <c r="U118" s="140"/>
      <c r="V118" s="201" t="str">
        <f t="shared" si="39"/>
        <v/>
      </c>
      <c r="W118" s="147"/>
    </row>
    <row r="119" spans="1:23" hidden="1">
      <c r="A119" s="161"/>
      <c r="B119" s="178" t="s">
        <v>2293</v>
      </c>
      <c r="C119" s="179"/>
      <c r="D119" s="180"/>
      <c r="E119" s="164"/>
      <c r="F119" s="199" t="str">
        <f>IF($F$9="*",IF(E119&gt;0,"*",""),"")</f>
        <v/>
      </c>
      <c r="G119" s="176"/>
      <c r="H119" s="200" t="str">
        <f t="shared" si="33"/>
        <v/>
      </c>
      <c r="I119" s="177"/>
      <c r="J119" s="201" t="str">
        <f t="shared" si="38"/>
        <v/>
      </c>
      <c r="K119" s="136"/>
      <c r="L119" s="200" t="str">
        <f t="shared" si="34"/>
        <v/>
      </c>
      <c r="M119" s="140"/>
      <c r="N119" s="201" t="str">
        <f>IF($N$9="*",IF(M119&gt;0,"*",""),"")</f>
        <v/>
      </c>
      <c r="O119" s="136"/>
      <c r="P119" s="200" t="str">
        <f t="shared" si="35"/>
        <v/>
      </c>
      <c r="Q119" s="140"/>
      <c r="R119" s="201" t="str">
        <f t="shared" si="36"/>
        <v/>
      </c>
      <c r="S119" s="129"/>
      <c r="T119" s="202" t="str">
        <f t="shared" si="37"/>
        <v/>
      </c>
      <c r="U119" s="140"/>
      <c r="V119" s="201" t="str">
        <f t="shared" si="39"/>
        <v/>
      </c>
      <c r="W119" s="147"/>
    </row>
    <row r="120" spans="1:23" hidden="1">
      <c r="A120" s="161"/>
      <c r="B120" s="173" t="s">
        <v>2294</v>
      </c>
      <c r="C120" s="174"/>
      <c r="D120" s="175"/>
      <c r="E120" s="164"/>
      <c r="F120" s="199" t="str">
        <f>IF($F$9="*",IF(E120&gt;0,"*",""),"")</f>
        <v/>
      </c>
      <c r="G120" s="176"/>
      <c r="H120" s="200" t="str">
        <f t="shared" si="33"/>
        <v/>
      </c>
      <c r="I120" s="177"/>
      <c r="J120" s="201" t="str">
        <f t="shared" si="38"/>
        <v/>
      </c>
      <c r="K120" s="136"/>
      <c r="L120" s="200" t="str">
        <f>IF($L$9="*",IF(K120&gt;0,"*",""),"")</f>
        <v/>
      </c>
      <c r="M120" s="140"/>
      <c r="N120" s="201" t="str">
        <f t="shared" si="40"/>
        <v/>
      </c>
      <c r="O120" s="136"/>
      <c r="P120" s="200" t="str">
        <f t="shared" si="35"/>
        <v/>
      </c>
      <c r="Q120" s="140"/>
      <c r="R120" s="201" t="str">
        <f>IF($R$9="*",IF(Q120&gt;0,"*",""),"")</f>
        <v/>
      </c>
      <c r="S120" s="129"/>
      <c r="T120" s="202" t="str">
        <f t="shared" si="37"/>
        <v/>
      </c>
      <c r="U120" s="140"/>
      <c r="V120" s="201" t="str">
        <f t="shared" si="39"/>
        <v/>
      </c>
      <c r="W120" s="147"/>
    </row>
    <row r="121" spans="1:23" hidden="1">
      <c r="A121" s="161"/>
      <c r="B121" s="173" t="s">
        <v>2295</v>
      </c>
      <c r="C121" s="174"/>
      <c r="D121" s="175"/>
      <c r="E121" s="164"/>
      <c r="F121" s="199" t="str">
        <f>IF($F$9="*",IF(E121&gt;0,"*",""),"")</f>
        <v/>
      </c>
      <c r="G121" s="176"/>
      <c r="H121" s="200" t="str">
        <f>IF($H$9="*",IF(G121&gt;0,"*",""),"")</f>
        <v/>
      </c>
      <c r="I121" s="177"/>
      <c r="J121" s="201" t="str">
        <f t="shared" si="38"/>
        <v/>
      </c>
      <c r="K121" s="136"/>
      <c r="L121" s="200" t="str">
        <f>IF($L$9="*",IF(K121&gt;0,"*",""),"")</f>
        <v/>
      </c>
      <c r="M121" s="140"/>
      <c r="N121" s="201" t="str">
        <f t="shared" si="40"/>
        <v/>
      </c>
      <c r="O121" s="136"/>
      <c r="P121" s="200" t="str">
        <f t="shared" si="35"/>
        <v/>
      </c>
      <c r="Q121" s="140"/>
      <c r="R121" s="201" t="str">
        <f>IF($R$9="*",IF(Q121&gt;0,"*",""),"")</f>
        <v/>
      </c>
      <c r="S121" s="129"/>
      <c r="T121" s="202" t="str">
        <f>IF($T$9="*",IF(S121&gt;0,"*",""),"")</f>
        <v/>
      </c>
      <c r="U121" s="140"/>
      <c r="V121" s="201" t="str">
        <f t="shared" si="39"/>
        <v/>
      </c>
      <c r="W121" s="147"/>
    </row>
    <row r="122" spans="1:23" hidden="1">
      <c r="A122" s="161"/>
      <c r="B122" s="173" t="s">
        <v>2296</v>
      </c>
      <c r="C122" s="174"/>
      <c r="D122" s="175"/>
      <c r="E122" s="164"/>
      <c r="F122" s="199" t="str">
        <f t="shared" si="32"/>
        <v/>
      </c>
      <c r="G122" s="176"/>
      <c r="H122" s="200" t="str">
        <f>IF($H$9="*",IF(G122&gt;0,"*",""),"")</f>
        <v/>
      </c>
      <c r="I122" s="177"/>
      <c r="J122" s="201" t="str">
        <f t="shared" si="38"/>
        <v/>
      </c>
      <c r="K122" s="136"/>
      <c r="L122" s="200" t="str">
        <f>IF($L$9="*",IF(K122&gt;0,"*",""),"")</f>
        <v/>
      </c>
      <c r="M122" s="140"/>
      <c r="N122" s="201" t="str">
        <f t="shared" si="40"/>
        <v/>
      </c>
      <c r="O122" s="136"/>
      <c r="P122" s="200" t="str">
        <f t="shared" si="35"/>
        <v/>
      </c>
      <c r="Q122" s="140"/>
      <c r="R122" s="201" t="str">
        <f>IF($R$9="*",IF(Q122&gt;0,"*",""),"")</f>
        <v/>
      </c>
      <c r="S122" s="129"/>
      <c r="T122" s="202" t="str">
        <f>IF($T$9="*",IF(S122&gt;0,"*",""),"")</f>
        <v/>
      </c>
      <c r="U122" s="140"/>
      <c r="V122" s="201" t="str">
        <f t="shared" si="39"/>
        <v/>
      </c>
      <c r="W122" s="147"/>
    </row>
    <row r="123" spans="1:23" hidden="1">
      <c r="A123" s="161"/>
      <c r="B123" s="173" t="s">
        <v>2297</v>
      </c>
      <c r="C123" s="174"/>
      <c r="D123" s="175"/>
      <c r="E123" s="164"/>
      <c r="F123" s="199" t="str">
        <f t="shared" si="32"/>
        <v/>
      </c>
      <c r="G123" s="176"/>
      <c r="H123" s="200" t="str">
        <f>IF($H$9="*",IF(G123&gt;0,"*",""),"")</f>
        <v/>
      </c>
      <c r="I123" s="177"/>
      <c r="J123" s="201" t="str">
        <f t="shared" si="38"/>
        <v/>
      </c>
      <c r="K123" s="136"/>
      <c r="L123" s="200" t="str">
        <f>IF($L$9="*",IF(K123&gt;0,"*",""),"")</f>
        <v/>
      </c>
      <c r="M123" s="140"/>
      <c r="N123" s="201" t="str">
        <f t="shared" si="40"/>
        <v/>
      </c>
      <c r="O123" s="136"/>
      <c r="P123" s="200" t="str">
        <f t="shared" si="35"/>
        <v/>
      </c>
      <c r="Q123" s="140"/>
      <c r="R123" s="201" t="str">
        <f>IF($R$9="*",IF(Q123&gt;0,"*",""),"")</f>
        <v/>
      </c>
      <c r="S123" s="129"/>
      <c r="T123" s="202" t="str">
        <f>IF($T$9="*",IF(S123&gt;0,"*",""),"")</f>
        <v/>
      </c>
      <c r="U123" s="140"/>
      <c r="V123" s="201" t="str">
        <f t="shared" si="39"/>
        <v/>
      </c>
      <c r="W123" s="147"/>
    </row>
    <row r="124" spans="1:23" hidden="1">
      <c r="A124" s="161"/>
      <c r="B124" s="173" t="s">
        <v>2298</v>
      </c>
      <c r="C124" s="174"/>
      <c r="D124" s="175"/>
      <c r="E124" s="164"/>
      <c r="F124" s="199" t="str">
        <f t="shared" si="32"/>
        <v/>
      </c>
      <c r="G124" s="176"/>
      <c r="H124" s="200" t="str">
        <f>IF($H$9="*",IF(G124&gt;0,"*",""),"")</f>
        <v/>
      </c>
      <c r="I124" s="177"/>
      <c r="J124" s="201" t="str">
        <f t="shared" si="38"/>
        <v/>
      </c>
      <c r="K124" s="136"/>
      <c r="L124" s="200" t="str">
        <f t="shared" si="34"/>
        <v/>
      </c>
      <c r="M124" s="140"/>
      <c r="N124" s="201" t="str">
        <f t="shared" si="40"/>
        <v/>
      </c>
      <c r="O124" s="136"/>
      <c r="P124" s="200" t="str">
        <f>IF($P$9="*",IF(O124&gt;0,"*",""),"")</f>
        <v/>
      </c>
      <c r="Q124" s="140"/>
      <c r="R124" s="201" t="str">
        <f t="shared" si="36"/>
        <v/>
      </c>
      <c r="S124" s="129"/>
      <c r="T124" s="202" t="str">
        <f>IF($T$9="*",IF(S124&gt;0,"*",""),"")</f>
        <v/>
      </c>
      <c r="U124" s="140"/>
      <c r="V124" s="201" t="str">
        <f t="shared" si="39"/>
        <v/>
      </c>
      <c r="W124" s="147"/>
    </row>
    <row r="125" spans="1:23" hidden="1">
      <c r="A125" s="161">
        <v>1</v>
      </c>
      <c r="B125" s="173" t="s">
        <v>2299</v>
      </c>
      <c r="C125" s="174"/>
      <c r="D125" s="175"/>
      <c r="E125" s="165">
        <v>10000</v>
      </c>
      <c r="F125" s="199" t="str">
        <f t="shared" si="32"/>
        <v>*</v>
      </c>
      <c r="G125" s="176"/>
      <c r="H125" s="200" t="str">
        <f t="shared" si="33"/>
        <v/>
      </c>
      <c r="I125" s="177"/>
      <c r="J125" s="201" t="str">
        <f t="shared" si="38"/>
        <v/>
      </c>
      <c r="K125" s="136"/>
      <c r="L125" s="200" t="str">
        <f t="shared" si="34"/>
        <v/>
      </c>
      <c r="M125" s="140"/>
      <c r="N125" s="201" t="str">
        <f t="shared" si="40"/>
        <v/>
      </c>
      <c r="O125" s="136"/>
      <c r="P125" s="200" t="str">
        <f>IF($P$9="*",IF(O125&gt;0,"*",""),"")</f>
        <v/>
      </c>
      <c r="Q125" s="140"/>
      <c r="R125" s="201" t="str">
        <f t="shared" si="36"/>
        <v/>
      </c>
      <c r="S125" s="129"/>
      <c r="T125" s="202" t="str">
        <f t="shared" si="37"/>
        <v/>
      </c>
      <c r="U125" s="140"/>
      <c r="V125" s="201" t="str">
        <f t="shared" si="39"/>
        <v/>
      </c>
      <c r="W125" s="147"/>
    </row>
    <row r="126" spans="1:23" hidden="1">
      <c r="A126" s="161"/>
      <c r="B126" s="173" t="s">
        <v>2300</v>
      </c>
      <c r="C126" s="174"/>
      <c r="D126" s="175"/>
      <c r="E126" s="164"/>
      <c r="F126" s="199" t="str">
        <f t="shared" si="32"/>
        <v/>
      </c>
      <c r="G126" s="176"/>
      <c r="H126" s="200" t="str">
        <f t="shared" si="33"/>
        <v/>
      </c>
      <c r="I126" s="177"/>
      <c r="J126" s="201" t="str">
        <f t="shared" si="38"/>
        <v/>
      </c>
      <c r="K126" s="136"/>
      <c r="L126" s="200" t="str">
        <f t="shared" si="34"/>
        <v/>
      </c>
      <c r="M126" s="140"/>
      <c r="N126" s="201" t="str">
        <f t="shared" si="40"/>
        <v/>
      </c>
      <c r="O126" s="136"/>
      <c r="P126" s="200" t="str">
        <f>IF($P$9="*",IF(O126&gt;0,"*",""),"")</f>
        <v/>
      </c>
      <c r="Q126" s="140"/>
      <c r="R126" s="201" t="str">
        <f t="shared" si="36"/>
        <v/>
      </c>
      <c r="S126" s="129"/>
      <c r="T126" s="202" t="str">
        <f t="shared" si="37"/>
        <v/>
      </c>
      <c r="U126" s="140"/>
      <c r="V126" s="201" t="str">
        <f t="shared" si="39"/>
        <v/>
      </c>
      <c r="W126" s="147"/>
    </row>
    <row r="127" spans="1:23" hidden="1">
      <c r="A127" s="161"/>
      <c r="B127" s="173" t="s">
        <v>2301</v>
      </c>
      <c r="C127" s="174"/>
      <c r="D127" s="175"/>
      <c r="E127" s="164"/>
      <c r="F127" s="199" t="str">
        <f t="shared" si="32"/>
        <v/>
      </c>
      <c r="G127" s="176"/>
      <c r="H127" s="200" t="str">
        <f t="shared" si="33"/>
        <v/>
      </c>
      <c r="I127" s="177"/>
      <c r="J127" s="201" t="str">
        <f t="shared" si="38"/>
        <v/>
      </c>
      <c r="K127" s="136"/>
      <c r="L127" s="200" t="str">
        <f t="shared" si="34"/>
        <v/>
      </c>
      <c r="M127" s="140"/>
      <c r="N127" s="201" t="str">
        <f t="shared" si="40"/>
        <v/>
      </c>
      <c r="O127" s="136"/>
      <c r="P127" s="200" t="str">
        <f>IF($P$9="*",IF(O127&gt;0,"*",""),"")</f>
        <v/>
      </c>
      <c r="Q127" s="140"/>
      <c r="R127" s="201" t="str">
        <f t="shared" si="36"/>
        <v/>
      </c>
      <c r="S127" s="129"/>
      <c r="T127" s="202" t="str">
        <f t="shared" si="37"/>
        <v/>
      </c>
      <c r="U127" s="140"/>
      <c r="V127" s="201" t="str">
        <f t="shared" si="39"/>
        <v/>
      </c>
      <c r="W127" s="147"/>
    </row>
    <row r="128" spans="1:23" hidden="1">
      <c r="A128" s="161"/>
      <c r="B128" s="173" t="s">
        <v>2302</v>
      </c>
      <c r="C128" s="174"/>
      <c r="D128" s="175"/>
      <c r="E128" s="164"/>
      <c r="F128" s="199" t="str">
        <f t="shared" si="32"/>
        <v/>
      </c>
      <c r="G128" s="176"/>
      <c r="H128" s="200" t="str">
        <f t="shared" si="33"/>
        <v/>
      </c>
      <c r="I128" s="177"/>
      <c r="J128" s="201" t="str">
        <f>IF($J$9="*",IF(I128&gt;0,"*",""),"")</f>
        <v/>
      </c>
      <c r="K128" s="136"/>
      <c r="L128" s="200" t="str">
        <f t="shared" si="34"/>
        <v/>
      </c>
      <c r="M128" s="140"/>
      <c r="N128" s="201" t="str">
        <f t="shared" si="40"/>
        <v/>
      </c>
      <c r="O128" s="136"/>
      <c r="P128" s="200" t="str">
        <f t="shared" si="35"/>
        <v/>
      </c>
      <c r="Q128" s="140"/>
      <c r="R128" s="201" t="str">
        <f t="shared" si="36"/>
        <v/>
      </c>
      <c r="S128" s="129"/>
      <c r="T128" s="202" t="str">
        <f t="shared" si="37"/>
        <v/>
      </c>
      <c r="U128" s="140"/>
      <c r="V128" s="201" t="str">
        <f>IF($V$9="*",IF(U128&gt;0,"*",""),"")</f>
        <v/>
      </c>
      <c r="W128" s="147"/>
    </row>
    <row r="129" spans="1:23">
      <c r="A129" s="161" t="s">
        <v>53</v>
      </c>
      <c r="B129" s="173" t="s">
        <v>2303</v>
      </c>
      <c r="C129" s="174"/>
      <c r="D129" s="175"/>
      <c r="E129" s="165"/>
      <c r="F129" s="199" t="str">
        <f t="shared" si="32"/>
        <v/>
      </c>
      <c r="G129" s="176"/>
      <c r="H129" s="200" t="str">
        <f t="shared" si="33"/>
        <v/>
      </c>
      <c r="I129" s="177"/>
      <c r="J129" s="201" t="str">
        <f>IF($J$9="*",IF(I129&gt;0,"*",""),"")</f>
        <v/>
      </c>
      <c r="K129" s="136"/>
      <c r="L129" s="200" t="str">
        <f t="shared" si="34"/>
        <v/>
      </c>
      <c r="M129" s="140"/>
      <c r="N129" s="201" t="str">
        <f t="shared" si="40"/>
        <v/>
      </c>
      <c r="O129" s="136"/>
      <c r="P129" s="200" t="str">
        <f t="shared" si="35"/>
        <v/>
      </c>
      <c r="Q129" s="140"/>
      <c r="R129" s="201" t="str">
        <f t="shared" si="36"/>
        <v/>
      </c>
      <c r="S129" s="129"/>
      <c r="T129" s="202" t="str">
        <f t="shared" si="37"/>
        <v/>
      </c>
      <c r="U129" s="140"/>
      <c r="V129" s="201" t="str">
        <f>IF($V$9="*",IF(U129&gt;0,"*",""),"")</f>
        <v/>
      </c>
      <c r="W129" s="147"/>
    </row>
    <row r="130" spans="1:23" hidden="1">
      <c r="A130" s="161"/>
      <c r="B130" s="173" t="s">
        <v>2304</v>
      </c>
      <c r="C130" s="174"/>
      <c r="D130" s="175"/>
      <c r="E130" s="164"/>
      <c r="F130" s="199" t="str">
        <f t="shared" si="32"/>
        <v/>
      </c>
      <c r="G130" s="176"/>
      <c r="H130" s="200" t="str">
        <f t="shared" si="33"/>
        <v/>
      </c>
      <c r="I130" s="177"/>
      <c r="J130" s="201" t="str">
        <f>IF($J$9="*",IF(I130&gt;0,"*",""),"")</f>
        <v/>
      </c>
      <c r="K130" s="136"/>
      <c r="L130" s="200" t="str">
        <f t="shared" si="34"/>
        <v/>
      </c>
      <c r="M130" s="140"/>
      <c r="N130" s="201" t="str">
        <f>IF($N$9="*",IF(M130&gt;0,"*",""),"")</f>
        <v/>
      </c>
      <c r="O130" s="136"/>
      <c r="P130" s="200" t="str">
        <f t="shared" si="35"/>
        <v/>
      </c>
      <c r="Q130" s="140"/>
      <c r="R130" s="201" t="str">
        <f t="shared" si="36"/>
        <v/>
      </c>
      <c r="S130" s="129"/>
      <c r="T130" s="202" t="str">
        <f t="shared" si="37"/>
        <v/>
      </c>
      <c r="U130" s="140"/>
      <c r="V130" s="201" t="str">
        <f>IF($V$9="*",IF(U130&gt;0,"*",""),"")</f>
        <v/>
      </c>
      <c r="W130" s="147"/>
    </row>
    <row r="131" spans="1:23" hidden="1">
      <c r="A131" s="161"/>
      <c r="B131" s="173" t="s">
        <v>2305</v>
      </c>
      <c r="C131" s="174"/>
      <c r="D131" s="175"/>
      <c r="E131" s="164"/>
      <c r="F131" s="199" t="str">
        <f t="shared" si="32"/>
        <v/>
      </c>
      <c r="G131" s="176"/>
      <c r="H131" s="200" t="str">
        <f t="shared" si="33"/>
        <v/>
      </c>
      <c r="I131" s="177"/>
      <c r="J131" s="201" t="str">
        <f>IF($J$9="*",IF(I131&gt;0,"*",""),"")</f>
        <v/>
      </c>
      <c r="K131" s="136"/>
      <c r="L131" s="200" t="str">
        <f t="shared" si="34"/>
        <v/>
      </c>
      <c r="M131" s="140"/>
      <c r="N131" s="201" t="str">
        <f>IF($N$9="*",IF(M131&gt;0,"*",""),"")</f>
        <v/>
      </c>
      <c r="O131" s="136"/>
      <c r="P131" s="200" t="str">
        <f t="shared" si="35"/>
        <v/>
      </c>
      <c r="Q131" s="140"/>
      <c r="R131" s="201" t="str">
        <f t="shared" si="36"/>
        <v/>
      </c>
      <c r="S131" s="129"/>
      <c r="T131" s="202" t="str">
        <f t="shared" si="37"/>
        <v/>
      </c>
      <c r="U131" s="140"/>
      <c r="V131" s="201" t="str">
        <f>IF($V$9="*",IF(U131&gt;0,"*",""),"")</f>
        <v/>
      </c>
      <c r="W131" s="147"/>
    </row>
    <row r="132" spans="1:23" hidden="1">
      <c r="A132" s="161"/>
      <c r="B132" s="173" t="s">
        <v>2306</v>
      </c>
      <c r="C132" s="174"/>
      <c r="D132" s="175"/>
      <c r="E132" s="164"/>
      <c r="F132" s="199" t="str">
        <f>IF($F$9="*",IF(E132&gt;0,"*",""),"")</f>
        <v/>
      </c>
      <c r="G132" s="176"/>
      <c r="H132" s="200" t="str">
        <f t="shared" si="33"/>
        <v/>
      </c>
      <c r="I132" s="177"/>
      <c r="J132" s="201" t="str">
        <f t="shared" si="38"/>
        <v/>
      </c>
      <c r="K132" s="136"/>
      <c r="L132" s="200" t="str">
        <f t="shared" si="34"/>
        <v/>
      </c>
      <c r="M132" s="140"/>
      <c r="N132" s="201" t="str">
        <f>IF($N$9="*",IF(M132&gt;0,"*",""),"")</f>
        <v/>
      </c>
      <c r="O132" s="136"/>
      <c r="P132" s="200" t="str">
        <f t="shared" si="35"/>
        <v/>
      </c>
      <c r="Q132" s="140"/>
      <c r="R132" s="201" t="str">
        <f t="shared" si="36"/>
        <v/>
      </c>
      <c r="S132" s="129"/>
      <c r="T132" s="202" t="str">
        <f t="shared" si="37"/>
        <v/>
      </c>
      <c r="U132" s="140"/>
      <c r="V132" s="201" t="str">
        <f t="shared" si="39"/>
        <v/>
      </c>
      <c r="W132" s="147"/>
    </row>
    <row r="133" spans="1:23">
      <c r="A133" s="161" t="s">
        <v>53</v>
      </c>
      <c r="B133" s="173" t="s">
        <v>2307</v>
      </c>
      <c r="C133" s="174"/>
      <c r="D133" s="175"/>
      <c r="E133" s="165"/>
      <c r="F133" s="199" t="str">
        <f>IF($F$9="*",IF(E133&gt;0,"*",""),"")</f>
        <v/>
      </c>
      <c r="G133" s="176"/>
      <c r="H133" s="200" t="str">
        <f t="shared" si="33"/>
        <v/>
      </c>
      <c r="I133" s="177"/>
      <c r="J133" s="201" t="str">
        <f t="shared" si="38"/>
        <v/>
      </c>
      <c r="K133" s="136"/>
      <c r="L133" s="200" t="str">
        <f t="shared" si="34"/>
        <v/>
      </c>
      <c r="M133" s="140"/>
      <c r="N133" s="201" t="str">
        <f>IF($N$9="*",IF(M133&gt;0,"*",""),"")</f>
        <v/>
      </c>
      <c r="O133" s="136"/>
      <c r="P133" s="200" t="str">
        <f t="shared" si="35"/>
        <v/>
      </c>
      <c r="Q133" s="140"/>
      <c r="R133" s="201" t="str">
        <f t="shared" si="36"/>
        <v/>
      </c>
      <c r="S133" s="129"/>
      <c r="T133" s="202" t="str">
        <f t="shared" si="37"/>
        <v/>
      </c>
      <c r="U133" s="140"/>
      <c r="V133" s="201" t="str">
        <f t="shared" si="39"/>
        <v/>
      </c>
      <c r="W133" s="147"/>
    </row>
    <row r="134" spans="1:23" hidden="1">
      <c r="A134" s="161"/>
      <c r="B134" s="173" t="s">
        <v>2308</v>
      </c>
      <c r="C134" s="174"/>
      <c r="D134" s="175"/>
      <c r="E134" s="164"/>
      <c r="F134" s="199" t="str">
        <f>IF($F$9="*",IF(E134&gt;0,"*",""),"")</f>
        <v/>
      </c>
      <c r="G134" s="176"/>
      <c r="H134" s="200" t="str">
        <f t="shared" si="33"/>
        <v/>
      </c>
      <c r="I134" s="177"/>
      <c r="J134" s="201" t="str">
        <f t="shared" si="38"/>
        <v/>
      </c>
      <c r="K134" s="136"/>
      <c r="L134" s="200" t="str">
        <f>IF($L$9="*",IF(K134&gt;0,"*",""),"")</f>
        <v/>
      </c>
      <c r="M134" s="140"/>
      <c r="N134" s="201" t="str">
        <f t="shared" si="40"/>
        <v/>
      </c>
      <c r="O134" s="136"/>
      <c r="P134" s="200" t="str">
        <f t="shared" si="35"/>
        <v/>
      </c>
      <c r="Q134" s="140"/>
      <c r="R134" s="201" t="str">
        <f>IF($R$9="*",IF(Q134&gt;0,"*",""),"")</f>
        <v/>
      </c>
      <c r="S134" s="129"/>
      <c r="T134" s="202" t="str">
        <f t="shared" si="37"/>
        <v/>
      </c>
      <c r="U134" s="140"/>
      <c r="V134" s="201" t="str">
        <f t="shared" si="39"/>
        <v/>
      </c>
      <c r="W134" s="147"/>
    </row>
    <row r="135" spans="1:23" hidden="1">
      <c r="A135" s="161"/>
      <c r="B135" s="178" t="s">
        <v>2309</v>
      </c>
      <c r="C135" s="179"/>
      <c r="D135" s="180"/>
      <c r="E135" s="164"/>
      <c r="F135" s="199" t="str">
        <f>IF($F$9="*",IF(E135&gt;0,"*",""),"")</f>
        <v/>
      </c>
      <c r="G135" s="176"/>
      <c r="H135" s="200" t="str">
        <f>IF($H$9="*",IF(G135&gt;0,"*",""),"")</f>
        <v/>
      </c>
      <c r="I135" s="177"/>
      <c r="J135" s="201" t="str">
        <f t="shared" si="38"/>
        <v/>
      </c>
      <c r="K135" s="136"/>
      <c r="L135" s="200" t="str">
        <f>IF($L$9="*",IF(K135&gt;0,"*",""),"")</f>
        <v/>
      </c>
      <c r="M135" s="140"/>
      <c r="N135" s="201" t="str">
        <f t="shared" si="40"/>
        <v/>
      </c>
      <c r="O135" s="136"/>
      <c r="P135" s="200" t="str">
        <f t="shared" si="35"/>
        <v/>
      </c>
      <c r="Q135" s="140"/>
      <c r="R135" s="201" t="str">
        <f>IF($R$9="*",IF(Q135&gt;0,"*",""),"")</f>
        <v/>
      </c>
      <c r="S135" s="129"/>
      <c r="T135" s="202" t="str">
        <f>IF($T$9="*",IF(S135&gt;0,"*",""),"")</f>
        <v/>
      </c>
      <c r="U135" s="140"/>
      <c r="V135" s="201" t="str">
        <f t="shared" si="39"/>
        <v/>
      </c>
      <c r="W135" s="147"/>
    </row>
    <row r="136" spans="1:23" hidden="1">
      <c r="A136" s="161"/>
      <c r="B136" s="178" t="s">
        <v>2310</v>
      </c>
      <c r="C136" s="179"/>
      <c r="D136" s="180"/>
      <c r="E136" s="164"/>
      <c r="F136" s="199" t="str">
        <f t="shared" si="32"/>
        <v/>
      </c>
      <c r="G136" s="176"/>
      <c r="H136" s="200" t="str">
        <f>IF($H$9="*",IF(G136&gt;0,"*",""),"")</f>
        <v/>
      </c>
      <c r="I136" s="177"/>
      <c r="J136" s="201" t="str">
        <f t="shared" si="38"/>
        <v/>
      </c>
      <c r="K136" s="136"/>
      <c r="L136" s="200" t="str">
        <f>IF($L$9="*",IF(K136&gt;0,"*",""),"")</f>
        <v/>
      </c>
      <c r="M136" s="140"/>
      <c r="N136" s="201" t="str">
        <f t="shared" si="40"/>
        <v/>
      </c>
      <c r="O136" s="136"/>
      <c r="P136" s="200" t="str">
        <f t="shared" si="35"/>
        <v/>
      </c>
      <c r="Q136" s="140"/>
      <c r="R136" s="201" t="str">
        <f>IF($R$9="*",IF(Q136&gt;0,"*",""),"")</f>
        <v/>
      </c>
      <c r="S136" s="129"/>
      <c r="T136" s="202" t="str">
        <f>IF($T$9="*",IF(S136&gt;0,"*",""),"")</f>
        <v/>
      </c>
      <c r="U136" s="140"/>
      <c r="V136" s="201" t="str">
        <f t="shared" si="39"/>
        <v/>
      </c>
      <c r="W136" s="147"/>
    </row>
    <row r="137" spans="1:23" hidden="1">
      <c r="A137" s="161"/>
      <c r="B137" s="178" t="s">
        <v>2311</v>
      </c>
      <c r="C137" s="179"/>
      <c r="D137" s="180"/>
      <c r="E137" s="164"/>
      <c r="F137" s="199" t="str">
        <f t="shared" si="32"/>
        <v/>
      </c>
      <c r="G137" s="176"/>
      <c r="H137" s="200" t="str">
        <f>IF($H$9="*",IF(G137&gt;0,"*",""),"")</f>
        <v/>
      </c>
      <c r="I137" s="177"/>
      <c r="J137" s="201" t="str">
        <f t="shared" si="38"/>
        <v/>
      </c>
      <c r="K137" s="136"/>
      <c r="L137" s="200" t="str">
        <f>IF($L$9="*",IF(K137&gt;0,"*",""),"")</f>
        <v/>
      </c>
      <c r="M137" s="140"/>
      <c r="N137" s="201" t="str">
        <f t="shared" si="40"/>
        <v/>
      </c>
      <c r="O137" s="136"/>
      <c r="P137" s="200" t="str">
        <f t="shared" si="35"/>
        <v/>
      </c>
      <c r="Q137" s="140"/>
      <c r="R137" s="201" t="str">
        <f>IF($R$9="*",IF(Q137&gt;0,"*",""),"")</f>
        <v/>
      </c>
      <c r="S137" s="129"/>
      <c r="T137" s="202" t="str">
        <f>IF($T$9="*",IF(S137&gt;0,"*",""),"")</f>
        <v/>
      </c>
      <c r="U137" s="140"/>
      <c r="V137" s="201" t="str">
        <f t="shared" si="39"/>
        <v/>
      </c>
      <c r="W137" s="147"/>
    </row>
    <row r="138" spans="1:23" hidden="1">
      <c r="A138" s="161"/>
      <c r="B138" s="173" t="s">
        <v>2312</v>
      </c>
      <c r="C138" s="174"/>
      <c r="D138" s="175"/>
      <c r="E138" s="164"/>
      <c r="F138" s="199" t="str">
        <f t="shared" si="32"/>
        <v/>
      </c>
      <c r="G138" s="176"/>
      <c r="H138" s="200" t="str">
        <f>IF($H$9="*",IF(G138&gt;0,"*",""),"")</f>
        <v/>
      </c>
      <c r="I138" s="177"/>
      <c r="J138" s="201" t="str">
        <f t="shared" si="38"/>
        <v/>
      </c>
      <c r="K138" s="136"/>
      <c r="L138" s="200" t="str">
        <f t="shared" si="34"/>
        <v/>
      </c>
      <c r="M138" s="140"/>
      <c r="N138" s="201" t="str">
        <f t="shared" si="40"/>
        <v/>
      </c>
      <c r="O138" s="136"/>
      <c r="P138" s="200" t="str">
        <f>IF($P$9="*",IF(O138&gt;0,"*",""),"")</f>
        <v/>
      </c>
      <c r="Q138" s="140"/>
      <c r="R138" s="201" t="str">
        <f t="shared" si="36"/>
        <v/>
      </c>
      <c r="S138" s="129"/>
      <c r="T138" s="202" t="str">
        <f>IF($T$9="*",IF(S138&gt;0,"*",""),"")</f>
        <v/>
      </c>
      <c r="U138" s="140"/>
      <c r="V138" s="201" t="str">
        <f t="shared" si="39"/>
        <v/>
      </c>
      <c r="W138" s="147"/>
    </row>
    <row r="139" spans="1:23" hidden="1">
      <c r="A139" s="161"/>
      <c r="B139" s="173" t="s">
        <v>2313</v>
      </c>
      <c r="C139" s="174"/>
      <c r="D139" s="175"/>
      <c r="E139" s="164"/>
      <c r="F139" s="199" t="str">
        <f t="shared" si="32"/>
        <v/>
      </c>
      <c r="G139" s="176"/>
      <c r="H139" s="200" t="str">
        <f t="shared" si="33"/>
        <v/>
      </c>
      <c r="I139" s="177"/>
      <c r="J139" s="201" t="str">
        <f t="shared" si="38"/>
        <v/>
      </c>
      <c r="K139" s="136"/>
      <c r="L139" s="200" t="str">
        <f t="shared" si="34"/>
        <v/>
      </c>
      <c r="M139" s="140"/>
      <c r="N139" s="201" t="str">
        <f t="shared" si="40"/>
        <v/>
      </c>
      <c r="O139" s="136"/>
      <c r="P139" s="200" t="str">
        <f>IF($P$9="*",IF(O139&gt;0,"*",""),"")</f>
        <v/>
      </c>
      <c r="Q139" s="140"/>
      <c r="R139" s="201" t="str">
        <f t="shared" si="36"/>
        <v/>
      </c>
      <c r="S139" s="129"/>
      <c r="T139" s="202" t="str">
        <f t="shared" si="37"/>
        <v/>
      </c>
      <c r="U139" s="140"/>
      <c r="V139" s="201" t="str">
        <f t="shared" si="39"/>
        <v/>
      </c>
      <c r="W139" s="147"/>
    </row>
    <row r="140" spans="1:23" hidden="1">
      <c r="A140" s="161"/>
      <c r="B140" s="173" t="s">
        <v>2314</v>
      </c>
      <c r="C140" s="174"/>
      <c r="D140" s="175"/>
      <c r="E140" s="164"/>
      <c r="F140" s="199" t="str">
        <f t="shared" si="32"/>
        <v/>
      </c>
      <c r="G140" s="176"/>
      <c r="H140" s="200" t="str">
        <f t="shared" si="33"/>
        <v/>
      </c>
      <c r="I140" s="177"/>
      <c r="J140" s="201" t="str">
        <f t="shared" si="38"/>
        <v/>
      </c>
      <c r="K140" s="136"/>
      <c r="L140" s="200" t="str">
        <f t="shared" si="34"/>
        <v/>
      </c>
      <c r="M140" s="140"/>
      <c r="N140" s="201" t="str">
        <f t="shared" si="40"/>
        <v/>
      </c>
      <c r="O140" s="136"/>
      <c r="P140" s="200" t="str">
        <f>IF($P$9="*",IF(O140&gt;0,"*",""),"")</f>
        <v/>
      </c>
      <c r="Q140" s="140"/>
      <c r="R140" s="201" t="str">
        <f t="shared" si="36"/>
        <v/>
      </c>
      <c r="S140" s="129"/>
      <c r="T140" s="202" t="str">
        <f t="shared" si="37"/>
        <v/>
      </c>
      <c r="U140" s="140"/>
      <c r="V140" s="201" t="str">
        <f t="shared" si="39"/>
        <v/>
      </c>
      <c r="W140" s="147"/>
    </row>
    <row r="141" spans="1:23" hidden="1">
      <c r="A141" s="161"/>
      <c r="B141" s="173" t="s">
        <v>2315</v>
      </c>
      <c r="C141" s="174"/>
      <c r="D141" s="175"/>
      <c r="E141" s="164"/>
      <c r="F141" s="199" t="str">
        <f t="shared" si="32"/>
        <v/>
      </c>
      <c r="G141" s="176"/>
      <c r="H141" s="200" t="str">
        <f t="shared" si="33"/>
        <v/>
      </c>
      <c r="I141" s="177"/>
      <c r="J141" s="201" t="str">
        <f t="shared" si="38"/>
        <v/>
      </c>
      <c r="K141" s="136"/>
      <c r="L141" s="200" t="str">
        <f t="shared" si="34"/>
        <v/>
      </c>
      <c r="M141" s="140"/>
      <c r="N141" s="201" t="str">
        <f t="shared" si="40"/>
        <v/>
      </c>
      <c r="O141" s="136"/>
      <c r="P141" s="200" t="str">
        <f>IF($P$9="*",IF(O141&gt;0,"*",""),"")</f>
        <v/>
      </c>
      <c r="Q141" s="140"/>
      <c r="R141" s="201" t="str">
        <f t="shared" si="36"/>
        <v/>
      </c>
      <c r="S141" s="129"/>
      <c r="T141" s="202" t="str">
        <f t="shared" si="37"/>
        <v/>
      </c>
      <c r="U141" s="140"/>
      <c r="V141" s="201" t="str">
        <f t="shared" si="39"/>
        <v/>
      </c>
      <c r="W141" s="147"/>
    </row>
    <row r="142" spans="1:23" hidden="1">
      <c r="A142" s="161"/>
      <c r="B142" s="173" t="s">
        <v>2316</v>
      </c>
      <c r="C142" s="174"/>
      <c r="D142" s="175"/>
      <c r="E142" s="164"/>
      <c r="F142" s="199" t="str">
        <f t="shared" si="32"/>
        <v/>
      </c>
      <c r="G142" s="176"/>
      <c r="H142" s="200" t="str">
        <f t="shared" si="33"/>
        <v/>
      </c>
      <c r="I142" s="177"/>
      <c r="J142" s="201" t="str">
        <f>IF($J$9="*",IF(I142&gt;0,"*",""),"")</f>
        <v/>
      </c>
      <c r="K142" s="136"/>
      <c r="L142" s="200" t="str">
        <f t="shared" si="34"/>
        <v/>
      </c>
      <c r="M142" s="140"/>
      <c r="N142" s="201" t="str">
        <f t="shared" si="40"/>
        <v/>
      </c>
      <c r="O142" s="136"/>
      <c r="P142" s="200" t="str">
        <f t="shared" si="35"/>
        <v/>
      </c>
      <c r="Q142" s="140"/>
      <c r="R142" s="201" t="str">
        <f t="shared" si="36"/>
        <v/>
      </c>
      <c r="S142" s="129"/>
      <c r="T142" s="202" t="str">
        <f t="shared" si="37"/>
        <v/>
      </c>
      <c r="U142" s="140"/>
      <c r="V142" s="201" t="str">
        <f>IF($V$9="*",IF(U142&gt;0,"*",""),"")</f>
        <v/>
      </c>
      <c r="W142" s="147"/>
    </row>
    <row r="143" spans="1:23" hidden="1">
      <c r="A143" s="161"/>
      <c r="B143" s="173" t="s">
        <v>2317</v>
      </c>
      <c r="C143" s="174"/>
      <c r="D143" s="175"/>
      <c r="E143" s="164"/>
      <c r="F143" s="199" t="str">
        <f t="shared" si="32"/>
        <v/>
      </c>
      <c r="G143" s="176"/>
      <c r="H143" s="200" t="str">
        <f t="shared" si="33"/>
        <v/>
      </c>
      <c r="I143" s="177"/>
      <c r="J143" s="201" t="str">
        <f>IF($J$9="*",IF(I143&gt;0,"*",""),"")</f>
        <v/>
      </c>
      <c r="K143" s="136"/>
      <c r="L143" s="200" t="str">
        <f t="shared" si="34"/>
        <v/>
      </c>
      <c r="M143" s="140"/>
      <c r="N143" s="201" t="str">
        <f t="shared" si="40"/>
        <v/>
      </c>
      <c r="O143" s="136"/>
      <c r="P143" s="200" t="str">
        <f t="shared" si="35"/>
        <v/>
      </c>
      <c r="Q143" s="140"/>
      <c r="R143" s="201" t="str">
        <f t="shared" si="36"/>
        <v/>
      </c>
      <c r="S143" s="129"/>
      <c r="T143" s="202" t="str">
        <f t="shared" si="37"/>
        <v/>
      </c>
      <c r="U143" s="140"/>
      <c r="V143" s="201" t="str">
        <f>IF($V$9="*",IF(U143&gt;0,"*",""),"")</f>
        <v/>
      </c>
      <c r="W143" s="147"/>
    </row>
    <row r="144" spans="1:23" hidden="1">
      <c r="A144" s="161"/>
      <c r="B144" s="173" t="s">
        <v>2318</v>
      </c>
      <c r="C144" s="174"/>
      <c r="D144" s="175"/>
      <c r="E144" s="164"/>
      <c r="F144" s="199" t="str">
        <f t="shared" si="32"/>
        <v/>
      </c>
      <c r="G144" s="176"/>
      <c r="H144" s="200" t="str">
        <f t="shared" si="33"/>
        <v/>
      </c>
      <c r="I144" s="177"/>
      <c r="J144" s="201" t="str">
        <f>IF($J$9="*",IF(I144&gt;0,"*",""),"")</f>
        <v/>
      </c>
      <c r="K144" s="136"/>
      <c r="L144" s="200" t="str">
        <f t="shared" si="34"/>
        <v/>
      </c>
      <c r="M144" s="140"/>
      <c r="N144" s="201" t="str">
        <f>IF($N$9="*",IF(M144&gt;0,"*",""),"")</f>
        <v/>
      </c>
      <c r="O144" s="136"/>
      <c r="P144" s="200" t="str">
        <f t="shared" si="35"/>
        <v/>
      </c>
      <c r="Q144" s="140"/>
      <c r="R144" s="201" t="str">
        <f t="shared" si="36"/>
        <v/>
      </c>
      <c r="S144" s="129"/>
      <c r="T144" s="202" t="str">
        <f t="shared" si="37"/>
        <v/>
      </c>
      <c r="U144" s="140"/>
      <c r="V144" s="201" t="str">
        <f>IF($V$9="*",IF(U144&gt;0,"*",""),"")</f>
        <v/>
      </c>
      <c r="W144" s="147"/>
    </row>
    <row r="145" spans="1:23" hidden="1">
      <c r="A145" s="161"/>
      <c r="B145" s="173" t="s">
        <v>2319</v>
      </c>
      <c r="C145" s="174"/>
      <c r="D145" s="175"/>
      <c r="E145" s="164"/>
      <c r="F145" s="199" t="str">
        <f t="shared" si="32"/>
        <v/>
      </c>
      <c r="G145" s="176"/>
      <c r="H145" s="200" t="str">
        <f t="shared" si="33"/>
        <v/>
      </c>
      <c r="I145" s="177"/>
      <c r="J145" s="201" t="str">
        <f>IF($J$9="*",IF(I145&gt;0,"*",""),"")</f>
        <v/>
      </c>
      <c r="K145" s="136"/>
      <c r="L145" s="200" t="str">
        <f t="shared" si="34"/>
        <v/>
      </c>
      <c r="M145" s="140"/>
      <c r="N145" s="201" t="str">
        <f>IF($N$9="*",IF(M145&gt;0,"*",""),"")</f>
        <v/>
      </c>
      <c r="O145" s="136"/>
      <c r="P145" s="200" t="str">
        <f t="shared" si="35"/>
        <v/>
      </c>
      <c r="Q145" s="140"/>
      <c r="R145" s="201" t="str">
        <f t="shared" si="36"/>
        <v/>
      </c>
      <c r="S145" s="129"/>
      <c r="T145" s="202" t="str">
        <f t="shared" si="37"/>
        <v/>
      </c>
      <c r="U145" s="140"/>
      <c r="V145" s="201" t="str">
        <f>IF($V$9="*",IF(U145&gt;0,"*",""),"")</f>
        <v/>
      </c>
      <c r="W145" s="147"/>
    </row>
    <row r="146" spans="1:23" hidden="1">
      <c r="A146" s="161"/>
      <c r="B146" s="173" t="s">
        <v>2320</v>
      </c>
      <c r="C146" s="174"/>
      <c r="D146" s="175"/>
      <c r="E146" s="164"/>
      <c r="F146" s="199" t="str">
        <f>IF($F$9="*",IF(E146&gt;0,"*",""),"")</f>
        <v/>
      </c>
      <c r="G146" s="176"/>
      <c r="H146" s="200" t="str">
        <f t="shared" si="33"/>
        <v/>
      </c>
      <c r="I146" s="177"/>
      <c r="J146" s="201" t="str">
        <f t="shared" si="38"/>
        <v/>
      </c>
      <c r="K146" s="136"/>
      <c r="L146" s="200" t="str">
        <f t="shared" si="34"/>
        <v/>
      </c>
      <c r="M146" s="140"/>
      <c r="N146" s="201" t="str">
        <f>IF($N$9="*",IF(M146&gt;0,"*",""),"")</f>
        <v/>
      </c>
      <c r="O146" s="136"/>
      <c r="P146" s="200" t="str">
        <f t="shared" si="35"/>
        <v/>
      </c>
      <c r="Q146" s="140"/>
      <c r="R146" s="201" t="str">
        <f t="shared" si="36"/>
        <v/>
      </c>
      <c r="S146" s="129"/>
      <c r="T146" s="202" t="str">
        <f t="shared" si="37"/>
        <v/>
      </c>
      <c r="U146" s="140"/>
      <c r="V146" s="201" t="str">
        <f t="shared" si="39"/>
        <v/>
      </c>
      <c r="W146" s="147"/>
    </row>
    <row r="147" spans="1:23" hidden="1">
      <c r="A147" s="161"/>
      <c r="B147" s="173" t="s">
        <v>2321</v>
      </c>
      <c r="C147" s="174"/>
      <c r="D147" s="175"/>
      <c r="E147" s="164"/>
      <c r="F147" s="199" t="str">
        <f>IF($F$9="*",IF(E147&gt;0,"*",""),"")</f>
        <v/>
      </c>
      <c r="G147" s="176"/>
      <c r="H147" s="200" t="str">
        <f t="shared" si="33"/>
        <v/>
      </c>
      <c r="I147" s="177"/>
      <c r="J147" s="201" t="str">
        <f t="shared" si="38"/>
        <v/>
      </c>
      <c r="K147" s="136"/>
      <c r="L147" s="200" t="str">
        <f t="shared" si="34"/>
        <v/>
      </c>
      <c r="M147" s="140"/>
      <c r="N147" s="201" t="str">
        <f>IF($N$9="*",IF(M147&gt;0,"*",""),"")</f>
        <v/>
      </c>
      <c r="O147" s="136"/>
      <c r="P147" s="200" t="str">
        <f t="shared" si="35"/>
        <v/>
      </c>
      <c r="Q147" s="140"/>
      <c r="R147" s="201" t="str">
        <f t="shared" si="36"/>
        <v/>
      </c>
      <c r="S147" s="129"/>
      <c r="T147" s="202" t="str">
        <f t="shared" si="37"/>
        <v/>
      </c>
      <c r="U147" s="140"/>
      <c r="V147" s="201" t="str">
        <f t="shared" si="39"/>
        <v/>
      </c>
      <c r="W147" s="147"/>
    </row>
    <row r="148" spans="1:23" hidden="1">
      <c r="A148" s="161"/>
      <c r="B148" s="173" t="s">
        <v>2322</v>
      </c>
      <c r="C148" s="174"/>
      <c r="D148" s="175"/>
      <c r="E148" s="164"/>
      <c r="F148" s="199" t="str">
        <f>IF($F$9="*",IF(E148&gt;0,"*",""),"")</f>
        <v/>
      </c>
      <c r="G148" s="176"/>
      <c r="H148" s="200" t="str">
        <f t="shared" si="33"/>
        <v/>
      </c>
      <c r="I148" s="177"/>
      <c r="J148" s="201" t="str">
        <f t="shared" si="38"/>
        <v/>
      </c>
      <c r="K148" s="136"/>
      <c r="L148" s="200" t="str">
        <f>IF($L$9="*",IF(K148&gt;0,"*",""),"")</f>
        <v/>
      </c>
      <c r="M148" s="140"/>
      <c r="N148" s="201" t="str">
        <f t="shared" si="40"/>
        <v/>
      </c>
      <c r="O148" s="136"/>
      <c r="P148" s="200" t="str">
        <f t="shared" si="35"/>
        <v/>
      </c>
      <c r="Q148" s="140"/>
      <c r="R148" s="201" t="str">
        <f>IF($R$9="*",IF(Q148&gt;0,"*",""),"")</f>
        <v/>
      </c>
      <c r="S148" s="129"/>
      <c r="T148" s="202" t="str">
        <f t="shared" si="37"/>
        <v/>
      </c>
      <c r="U148" s="140"/>
      <c r="V148" s="201" t="str">
        <f t="shared" si="39"/>
        <v/>
      </c>
      <c r="W148" s="147"/>
    </row>
    <row r="149" spans="1:23" hidden="1">
      <c r="A149" s="161"/>
      <c r="B149" s="173" t="s">
        <v>2323</v>
      </c>
      <c r="C149" s="174"/>
      <c r="D149" s="175"/>
      <c r="E149" s="164"/>
      <c r="F149" s="199" t="str">
        <f>IF($F$9="*",IF(E149&gt;0,"*",""),"")</f>
        <v/>
      </c>
      <c r="G149" s="176"/>
      <c r="H149" s="200" t="str">
        <f>IF($H$9="*",IF(G149&gt;0,"*",""),"")</f>
        <v/>
      </c>
      <c r="I149" s="177"/>
      <c r="J149" s="201" t="str">
        <f t="shared" si="38"/>
        <v/>
      </c>
      <c r="K149" s="136"/>
      <c r="L149" s="200" t="str">
        <f>IF($L$9="*",IF(K149&gt;0,"*",""),"")</f>
        <v/>
      </c>
      <c r="M149" s="140"/>
      <c r="N149" s="201" t="str">
        <f t="shared" si="40"/>
        <v/>
      </c>
      <c r="O149" s="136"/>
      <c r="P149" s="200" t="str">
        <f t="shared" si="35"/>
        <v/>
      </c>
      <c r="Q149" s="140"/>
      <c r="R149" s="201" t="str">
        <f>IF($R$9="*",IF(Q149&gt;0,"*",""),"")</f>
        <v/>
      </c>
      <c r="S149" s="129"/>
      <c r="T149" s="202" t="str">
        <f>IF($T$9="*",IF(S149&gt;0,"*",""),"")</f>
        <v/>
      </c>
      <c r="U149" s="140"/>
      <c r="V149" s="201" t="str">
        <f t="shared" si="39"/>
        <v/>
      </c>
      <c r="W149" s="147"/>
    </row>
    <row r="150" spans="1:23" hidden="1">
      <c r="A150" s="161"/>
      <c r="B150" s="173" t="s">
        <v>2324</v>
      </c>
      <c r="C150" s="174"/>
      <c r="D150" s="175"/>
      <c r="E150" s="164"/>
      <c r="F150" s="199" t="str">
        <f t="shared" si="32"/>
        <v/>
      </c>
      <c r="G150" s="176"/>
      <c r="H150" s="200" t="str">
        <f>IF($H$9="*",IF(G150&gt;0,"*",""),"")</f>
        <v/>
      </c>
      <c r="I150" s="177"/>
      <c r="J150" s="201" t="str">
        <f t="shared" si="38"/>
        <v/>
      </c>
      <c r="K150" s="136"/>
      <c r="L150" s="200" t="str">
        <f>IF($L$9="*",IF(K150&gt;0,"*",""),"")</f>
        <v/>
      </c>
      <c r="M150" s="140"/>
      <c r="N150" s="201" t="str">
        <f t="shared" si="40"/>
        <v/>
      </c>
      <c r="O150" s="136"/>
      <c r="P150" s="200" t="str">
        <f t="shared" si="35"/>
        <v/>
      </c>
      <c r="Q150" s="140"/>
      <c r="R150" s="201" t="str">
        <f>IF($R$9="*",IF(Q150&gt;0,"*",""),"")</f>
        <v/>
      </c>
      <c r="S150" s="129"/>
      <c r="T150" s="202" t="str">
        <f>IF($T$9="*",IF(S150&gt;0,"*",""),"")</f>
        <v/>
      </c>
      <c r="U150" s="140"/>
      <c r="V150" s="201" t="str">
        <f t="shared" si="39"/>
        <v/>
      </c>
      <c r="W150" s="147"/>
    </row>
    <row r="151" spans="1:23" hidden="1">
      <c r="A151" s="161"/>
      <c r="B151" s="173" t="s">
        <v>2325</v>
      </c>
      <c r="C151" s="174"/>
      <c r="D151" s="175"/>
      <c r="E151" s="164"/>
      <c r="F151" s="199" t="str">
        <f t="shared" si="32"/>
        <v/>
      </c>
      <c r="G151" s="176"/>
      <c r="H151" s="200" t="str">
        <f>IF($H$9="*",IF(G151&gt;0,"*",""),"")</f>
        <v/>
      </c>
      <c r="I151" s="177"/>
      <c r="J151" s="201" t="str">
        <f t="shared" si="38"/>
        <v/>
      </c>
      <c r="K151" s="136"/>
      <c r="L151" s="200" t="str">
        <f>IF($L$9="*",IF(K151&gt;0,"*",""),"")</f>
        <v/>
      </c>
      <c r="M151" s="140"/>
      <c r="N151" s="201" t="str">
        <f t="shared" si="40"/>
        <v/>
      </c>
      <c r="O151" s="136"/>
      <c r="P151" s="200" t="str">
        <f t="shared" si="35"/>
        <v/>
      </c>
      <c r="Q151" s="140"/>
      <c r="R151" s="201" t="str">
        <f>IF($R$9="*",IF(Q151&gt;0,"*",""),"")</f>
        <v/>
      </c>
      <c r="S151" s="129"/>
      <c r="T151" s="202" t="str">
        <f>IF($T$9="*",IF(S151&gt;0,"*",""),"")</f>
        <v/>
      </c>
      <c r="U151" s="140"/>
      <c r="V151" s="201" t="str">
        <f>IF($V$9="*",IF(U151&gt;0,"*",""),"")</f>
        <v/>
      </c>
      <c r="W151" s="147"/>
    </row>
    <row r="152" spans="1:23" hidden="1">
      <c r="A152" s="161"/>
      <c r="B152" s="173" t="s">
        <v>2326</v>
      </c>
      <c r="C152" s="174"/>
      <c r="D152" s="175"/>
      <c r="E152" s="164"/>
      <c r="F152" s="199" t="str">
        <f t="shared" si="32"/>
        <v/>
      </c>
      <c r="G152" s="176"/>
      <c r="H152" s="200" t="str">
        <f>IF($H$9="*",IF(G152&gt;0,"*",""),"")</f>
        <v/>
      </c>
      <c r="I152" s="177"/>
      <c r="J152" s="201" t="str">
        <f t="shared" si="38"/>
        <v/>
      </c>
      <c r="K152" s="136"/>
      <c r="L152" s="200" t="str">
        <f t="shared" si="34"/>
        <v/>
      </c>
      <c r="M152" s="140"/>
      <c r="N152" s="201" t="str">
        <f t="shared" si="40"/>
        <v/>
      </c>
      <c r="O152" s="136"/>
      <c r="P152" s="200" t="str">
        <f>IF($P$9="*",IF(O152&gt;0,"*",""),"")</f>
        <v/>
      </c>
      <c r="Q152" s="140"/>
      <c r="R152" s="201" t="str">
        <f t="shared" si="36"/>
        <v/>
      </c>
      <c r="S152" s="129"/>
      <c r="T152" s="202" t="str">
        <f>IF($T$9="*",IF(S152&gt;0,"*",""),"")</f>
        <v/>
      </c>
      <c r="U152" s="140"/>
      <c r="V152" s="201" t="str">
        <f t="shared" si="39"/>
        <v/>
      </c>
      <c r="W152" s="147"/>
    </row>
    <row r="153" spans="1:23" hidden="1">
      <c r="A153" s="161"/>
      <c r="B153" s="173" t="s">
        <v>2327</v>
      </c>
      <c r="C153" s="174"/>
      <c r="D153" s="175"/>
      <c r="E153" s="164"/>
      <c r="F153" s="199" t="str">
        <f t="shared" si="32"/>
        <v/>
      </c>
      <c r="G153" s="176"/>
      <c r="H153" s="200" t="str">
        <f t="shared" si="33"/>
        <v/>
      </c>
      <c r="I153" s="177"/>
      <c r="J153" s="201" t="str">
        <f t="shared" si="38"/>
        <v/>
      </c>
      <c r="K153" s="136"/>
      <c r="L153" s="200" t="str">
        <f t="shared" si="34"/>
        <v/>
      </c>
      <c r="M153" s="140"/>
      <c r="N153" s="201" t="str">
        <f t="shared" si="40"/>
        <v/>
      </c>
      <c r="O153" s="136"/>
      <c r="P153" s="200" t="str">
        <f>IF($P$9="*",IF(O153&gt;0,"*",""),"")</f>
        <v/>
      </c>
      <c r="Q153" s="140"/>
      <c r="R153" s="201" t="str">
        <f t="shared" si="36"/>
        <v/>
      </c>
      <c r="S153" s="129"/>
      <c r="T153" s="202" t="str">
        <f t="shared" si="37"/>
        <v/>
      </c>
      <c r="U153" s="140"/>
      <c r="V153" s="201" t="str">
        <f t="shared" si="39"/>
        <v/>
      </c>
      <c r="W153" s="147"/>
    </row>
    <row r="154" spans="1:23" hidden="1">
      <c r="A154" s="161"/>
      <c r="B154" s="173" t="s">
        <v>2328</v>
      </c>
      <c r="C154" s="174"/>
      <c r="D154" s="175"/>
      <c r="E154" s="164"/>
      <c r="F154" s="199" t="str">
        <f t="shared" si="32"/>
        <v/>
      </c>
      <c r="G154" s="176"/>
      <c r="H154" s="200" t="str">
        <f t="shared" si="33"/>
        <v/>
      </c>
      <c r="I154" s="177"/>
      <c r="J154" s="201" t="str">
        <f t="shared" si="38"/>
        <v/>
      </c>
      <c r="K154" s="136"/>
      <c r="L154" s="200" t="str">
        <f t="shared" si="34"/>
        <v/>
      </c>
      <c r="M154" s="140"/>
      <c r="N154" s="201" t="str">
        <f t="shared" si="40"/>
        <v/>
      </c>
      <c r="O154" s="136"/>
      <c r="P154" s="200" t="str">
        <f>IF($P$9="*",IF(O154&gt;0,"*",""),"")</f>
        <v/>
      </c>
      <c r="Q154" s="140"/>
      <c r="R154" s="201" t="str">
        <f t="shared" si="36"/>
        <v/>
      </c>
      <c r="S154" s="129"/>
      <c r="T154" s="202" t="str">
        <f t="shared" si="37"/>
        <v/>
      </c>
      <c r="U154" s="140"/>
      <c r="V154" s="201" t="str">
        <f t="shared" si="39"/>
        <v/>
      </c>
      <c r="W154" s="147"/>
    </row>
    <row r="155" spans="1:23" hidden="1">
      <c r="A155" s="161"/>
      <c r="B155" s="173" t="s">
        <v>2329</v>
      </c>
      <c r="C155" s="174"/>
      <c r="D155" s="175"/>
      <c r="E155" s="164"/>
      <c r="F155" s="199" t="str">
        <f t="shared" si="32"/>
        <v/>
      </c>
      <c r="G155" s="176"/>
      <c r="H155" s="200" t="str">
        <f t="shared" si="33"/>
        <v/>
      </c>
      <c r="I155" s="177"/>
      <c r="J155" s="201" t="str">
        <f t="shared" si="38"/>
        <v/>
      </c>
      <c r="K155" s="136"/>
      <c r="L155" s="200" t="str">
        <f t="shared" si="34"/>
        <v/>
      </c>
      <c r="M155" s="140"/>
      <c r="N155" s="201" t="str">
        <f t="shared" si="40"/>
        <v/>
      </c>
      <c r="O155" s="136"/>
      <c r="P155" s="200" t="str">
        <f>IF($P$9="*",IF(O155&gt;0,"*",""),"")</f>
        <v/>
      </c>
      <c r="Q155" s="140"/>
      <c r="R155" s="201" t="str">
        <f t="shared" si="36"/>
        <v/>
      </c>
      <c r="S155" s="129"/>
      <c r="T155" s="202" t="str">
        <f t="shared" si="37"/>
        <v/>
      </c>
      <c r="U155" s="140"/>
      <c r="V155" s="201" t="str">
        <f t="shared" si="39"/>
        <v/>
      </c>
      <c r="W155" s="147"/>
    </row>
    <row r="156" spans="1:23" hidden="1">
      <c r="A156" s="161"/>
      <c r="B156" s="173" t="s">
        <v>2330</v>
      </c>
      <c r="C156" s="174"/>
      <c r="D156" s="175"/>
      <c r="E156" s="164"/>
      <c r="F156" s="199" t="str">
        <f t="shared" si="32"/>
        <v/>
      </c>
      <c r="G156" s="176"/>
      <c r="H156" s="200" t="str">
        <f t="shared" si="33"/>
        <v/>
      </c>
      <c r="I156" s="177"/>
      <c r="J156" s="201" t="str">
        <f>IF($J$9="*",IF(I156&gt;0,"*",""),"")</f>
        <v/>
      </c>
      <c r="K156" s="136"/>
      <c r="L156" s="200" t="str">
        <f t="shared" si="34"/>
        <v/>
      </c>
      <c r="M156" s="140"/>
      <c r="N156" s="201" t="str">
        <f t="shared" si="40"/>
        <v/>
      </c>
      <c r="O156" s="136"/>
      <c r="P156" s="200" t="str">
        <f t="shared" si="35"/>
        <v/>
      </c>
      <c r="Q156" s="140"/>
      <c r="R156" s="201" t="str">
        <f t="shared" si="36"/>
        <v/>
      </c>
      <c r="S156" s="129"/>
      <c r="T156" s="202" t="str">
        <f t="shared" si="37"/>
        <v/>
      </c>
      <c r="U156" s="140"/>
      <c r="V156" s="201" t="str">
        <f>IF($V$9="*",IF(U156&gt;0,"*",""),"")</f>
        <v/>
      </c>
      <c r="W156" s="147"/>
    </row>
    <row r="157" spans="1:23" hidden="1">
      <c r="A157" s="161"/>
      <c r="B157" s="173" t="s">
        <v>2331</v>
      </c>
      <c r="C157" s="174"/>
      <c r="D157" s="175"/>
      <c r="E157" s="164"/>
      <c r="F157" s="199" t="str">
        <f t="shared" si="32"/>
        <v/>
      </c>
      <c r="G157" s="176"/>
      <c r="H157" s="200" t="str">
        <f t="shared" si="33"/>
        <v/>
      </c>
      <c r="I157" s="177"/>
      <c r="J157" s="201" t="str">
        <f>IF($J$9="*",IF(I157&gt;0,"*",""),"")</f>
        <v/>
      </c>
      <c r="K157" s="136"/>
      <c r="L157" s="200" t="str">
        <f t="shared" si="34"/>
        <v/>
      </c>
      <c r="M157" s="140"/>
      <c r="N157" s="201" t="str">
        <f t="shared" si="40"/>
        <v/>
      </c>
      <c r="O157" s="136"/>
      <c r="P157" s="200" t="str">
        <f t="shared" si="35"/>
        <v/>
      </c>
      <c r="Q157" s="140"/>
      <c r="R157" s="201" t="str">
        <f t="shared" si="36"/>
        <v/>
      </c>
      <c r="S157" s="129"/>
      <c r="T157" s="202" t="str">
        <f t="shared" si="37"/>
        <v/>
      </c>
      <c r="U157" s="140"/>
      <c r="V157" s="201" t="str">
        <f>IF($V$9="*",IF(U157&gt;0,"*",""),"")</f>
        <v/>
      </c>
      <c r="W157" s="147"/>
    </row>
    <row r="158" spans="1:23" hidden="1">
      <c r="A158" s="161"/>
      <c r="B158" s="173" t="s">
        <v>2332</v>
      </c>
      <c r="C158" s="174"/>
      <c r="D158" s="175"/>
      <c r="E158" s="164"/>
      <c r="F158" s="199" t="str">
        <f t="shared" si="32"/>
        <v/>
      </c>
      <c r="G158" s="176"/>
      <c r="H158" s="200" t="str">
        <f t="shared" si="33"/>
        <v/>
      </c>
      <c r="I158" s="177"/>
      <c r="J158" s="201" t="str">
        <f>IF($J$9="*",IF(I158&gt;0,"*",""),"")</f>
        <v/>
      </c>
      <c r="K158" s="136"/>
      <c r="L158" s="200" t="str">
        <f t="shared" si="34"/>
        <v/>
      </c>
      <c r="M158" s="140"/>
      <c r="N158" s="201" t="str">
        <f>IF($N$9="*",IF(M158&gt;0,"*",""),"")</f>
        <v/>
      </c>
      <c r="O158" s="136"/>
      <c r="P158" s="200" t="str">
        <f t="shared" si="35"/>
        <v/>
      </c>
      <c r="Q158" s="140"/>
      <c r="R158" s="201" t="str">
        <f t="shared" si="36"/>
        <v/>
      </c>
      <c r="S158" s="129"/>
      <c r="T158" s="202" t="str">
        <f t="shared" si="37"/>
        <v/>
      </c>
      <c r="U158" s="140"/>
      <c r="V158" s="201" t="str">
        <f>IF($V$9="*",IF(U158&gt;0,"*",""),"")</f>
        <v/>
      </c>
      <c r="W158" s="147"/>
    </row>
    <row r="159" spans="1:23" hidden="1">
      <c r="A159" s="161"/>
      <c r="B159" s="173" t="s">
        <v>2333</v>
      </c>
      <c r="C159" s="174"/>
      <c r="D159" s="175"/>
      <c r="E159" s="164"/>
      <c r="F159" s="199" t="str">
        <f t="shared" si="32"/>
        <v/>
      </c>
      <c r="G159" s="176"/>
      <c r="H159" s="200" t="str">
        <f t="shared" si="33"/>
        <v/>
      </c>
      <c r="I159" s="177"/>
      <c r="J159" s="201" t="str">
        <f>IF($J$9="*",IF(I159&gt;0,"*",""),"")</f>
        <v/>
      </c>
      <c r="K159" s="136"/>
      <c r="L159" s="200" t="str">
        <f t="shared" si="34"/>
        <v/>
      </c>
      <c r="M159" s="140"/>
      <c r="N159" s="201" t="str">
        <f>IF($N$9="*",IF(M159&gt;0,"*",""),"")</f>
        <v/>
      </c>
      <c r="O159" s="136"/>
      <c r="P159" s="200" t="str">
        <f t="shared" si="35"/>
        <v/>
      </c>
      <c r="Q159" s="140"/>
      <c r="R159" s="201" t="str">
        <f t="shared" si="36"/>
        <v/>
      </c>
      <c r="S159" s="129"/>
      <c r="T159" s="202" t="str">
        <f t="shared" si="37"/>
        <v/>
      </c>
      <c r="U159" s="140"/>
      <c r="V159" s="201" t="str">
        <f>IF($V$9="*",IF(U159&gt;0,"*",""),"")</f>
        <v/>
      </c>
      <c r="W159" s="147"/>
    </row>
    <row r="160" spans="1:23" hidden="1">
      <c r="A160" s="161"/>
      <c r="B160" s="173" t="s">
        <v>2334</v>
      </c>
      <c r="C160" s="174"/>
      <c r="D160" s="175"/>
      <c r="E160" s="164"/>
      <c r="F160" s="199" t="str">
        <f>IF($F$9="*",IF(E160&gt;0,"*",""),"")</f>
        <v/>
      </c>
      <c r="G160" s="176"/>
      <c r="H160" s="200" t="str">
        <f t="shared" si="33"/>
        <v/>
      </c>
      <c r="I160" s="177"/>
      <c r="J160" s="201" t="str">
        <f t="shared" si="38"/>
        <v/>
      </c>
      <c r="K160" s="136"/>
      <c r="L160" s="200" t="str">
        <f t="shared" si="34"/>
        <v/>
      </c>
      <c r="M160" s="140"/>
      <c r="N160" s="201" t="str">
        <f>IF($N$9="*",IF(M160&gt;0,"*",""),"")</f>
        <v/>
      </c>
      <c r="O160" s="136"/>
      <c r="P160" s="200" t="str">
        <f t="shared" si="35"/>
        <v/>
      </c>
      <c r="Q160" s="140"/>
      <c r="R160" s="201" t="str">
        <f t="shared" si="36"/>
        <v/>
      </c>
      <c r="S160" s="129"/>
      <c r="T160" s="202" t="str">
        <f t="shared" si="37"/>
        <v/>
      </c>
      <c r="U160" s="140"/>
      <c r="V160" s="201" t="str">
        <f t="shared" si="39"/>
        <v/>
      </c>
      <c r="W160" s="147"/>
    </row>
    <row r="161" spans="1:23" hidden="1">
      <c r="A161" s="161"/>
      <c r="B161" s="173" t="s">
        <v>2335</v>
      </c>
      <c r="C161" s="174"/>
      <c r="D161" s="175"/>
      <c r="E161" s="164"/>
      <c r="F161" s="199" t="str">
        <f>IF($F$9="*",IF(E161&gt;0,"*",""),"")</f>
        <v/>
      </c>
      <c r="G161" s="176"/>
      <c r="H161" s="200" t="str">
        <f t="shared" si="33"/>
        <v/>
      </c>
      <c r="I161" s="177"/>
      <c r="J161" s="201" t="str">
        <f t="shared" si="38"/>
        <v/>
      </c>
      <c r="K161" s="136"/>
      <c r="L161" s="200" t="str">
        <f t="shared" si="34"/>
        <v/>
      </c>
      <c r="M161" s="140"/>
      <c r="N161" s="201" t="str">
        <f>IF($N$9="*",IF(M161&gt;0,"*",""),"")</f>
        <v/>
      </c>
      <c r="O161" s="136"/>
      <c r="P161" s="200" t="str">
        <f t="shared" si="35"/>
        <v/>
      </c>
      <c r="Q161" s="140"/>
      <c r="R161" s="201" t="str">
        <f t="shared" si="36"/>
        <v/>
      </c>
      <c r="S161" s="129"/>
      <c r="T161" s="202" t="str">
        <f t="shared" si="37"/>
        <v/>
      </c>
      <c r="U161" s="140"/>
      <c r="V161" s="201" t="str">
        <f t="shared" si="39"/>
        <v/>
      </c>
      <c r="W161" s="147"/>
    </row>
    <row r="162" spans="1:23" hidden="1">
      <c r="A162" s="161"/>
      <c r="B162" s="173" t="s">
        <v>2336</v>
      </c>
      <c r="C162" s="174"/>
      <c r="D162" s="175"/>
      <c r="E162" s="164"/>
      <c r="F162" s="199" t="str">
        <f>IF($F$9="*",IF(E162&gt;0,"*",""),"")</f>
        <v/>
      </c>
      <c r="G162" s="176"/>
      <c r="H162" s="200" t="str">
        <f t="shared" si="33"/>
        <v/>
      </c>
      <c r="I162" s="177"/>
      <c r="J162" s="201" t="str">
        <f t="shared" si="38"/>
        <v/>
      </c>
      <c r="K162" s="136"/>
      <c r="L162" s="200" t="str">
        <f t="shared" ref="L162:L195" si="41">IF($L$9="*",IF(K162&gt;0,"*",""),"")</f>
        <v/>
      </c>
      <c r="M162" s="140"/>
      <c r="N162" s="201" t="str">
        <f t="shared" si="40"/>
        <v/>
      </c>
      <c r="O162" s="136"/>
      <c r="P162" s="200" t="str">
        <f t="shared" si="35"/>
        <v/>
      </c>
      <c r="Q162" s="140"/>
      <c r="R162" s="201" t="str">
        <f t="shared" ref="R162:R193" si="42">IF($R$9="*",IF(Q162&gt;0,"*",""),"")</f>
        <v/>
      </c>
      <c r="S162" s="129"/>
      <c r="T162" s="202" t="str">
        <f t="shared" si="37"/>
        <v/>
      </c>
      <c r="U162" s="140"/>
      <c r="V162" s="201" t="str">
        <f t="shared" si="39"/>
        <v/>
      </c>
      <c r="W162" s="147"/>
    </row>
    <row r="163" spans="1:23" hidden="1">
      <c r="A163" s="161"/>
      <c r="B163" s="173" t="s">
        <v>2337</v>
      </c>
      <c r="C163" s="174"/>
      <c r="D163" s="175"/>
      <c r="E163" s="164"/>
      <c r="F163" s="199" t="str">
        <f>IF($F$9="*",IF(E163&gt;0,"*",""),"")</f>
        <v/>
      </c>
      <c r="G163" s="176"/>
      <c r="H163" s="200" t="str">
        <f t="shared" ref="H163:H194" si="43">IF($H$9="*",IF(G163&gt;0,"*",""),"")</f>
        <v/>
      </c>
      <c r="I163" s="177"/>
      <c r="J163" s="201" t="str">
        <f t="shared" si="38"/>
        <v/>
      </c>
      <c r="K163" s="136"/>
      <c r="L163" s="200" t="str">
        <f t="shared" si="41"/>
        <v/>
      </c>
      <c r="M163" s="140"/>
      <c r="N163" s="201" t="str">
        <f t="shared" si="40"/>
        <v/>
      </c>
      <c r="O163" s="136"/>
      <c r="P163" s="200" t="str">
        <f t="shared" si="35"/>
        <v/>
      </c>
      <c r="Q163" s="140"/>
      <c r="R163" s="201" t="str">
        <f t="shared" si="42"/>
        <v/>
      </c>
      <c r="S163" s="129"/>
      <c r="T163" s="202" t="str">
        <f t="shared" ref="T163:T194" si="44">IF($T$9="*",IF(S163&gt;0,"*",""),"")</f>
        <v/>
      </c>
      <c r="U163" s="140"/>
      <c r="V163" s="201" t="str">
        <f t="shared" si="39"/>
        <v/>
      </c>
      <c r="W163" s="147"/>
    </row>
    <row r="164" spans="1:23" hidden="1">
      <c r="A164" s="161"/>
      <c r="B164" s="173" t="s">
        <v>2338</v>
      </c>
      <c r="C164" s="174"/>
      <c r="D164" s="175"/>
      <c r="E164" s="164"/>
      <c r="F164" s="199" t="str">
        <f t="shared" si="32"/>
        <v/>
      </c>
      <c r="G164" s="176"/>
      <c r="H164" s="200" t="str">
        <f t="shared" si="43"/>
        <v/>
      </c>
      <c r="I164" s="177"/>
      <c r="J164" s="201" t="str">
        <f t="shared" si="38"/>
        <v/>
      </c>
      <c r="K164" s="136"/>
      <c r="L164" s="200" t="str">
        <f t="shared" si="41"/>
        <v/>
      </c>
      <c r="M164" s="140"/>
      <c r="N164" s="201" t="str">
        <f t="shared" si="40"/>
        <v/>
      </c>
      <c r="O164" s="136"/>
      <c r="P164" s="200" t="str">
        <f t="shared" si="35"/>
        <v/>
      </c>
      <c r="Q164" s="140"/>
      <c r="R164" s="201" t="str">
        <f t="shared" si="42"/>
        <v/>
      </c>
      <c r="S164" s="129"/>
      <c r="T164" s="202" t="str">
        <f t="shared" si="44"/>
        <v/>
      </c>
      <c r="U164" s="140"/>
      <c r="V164" s="201" t="str">
        <f t="shared" si="39"/>
        <v/>
      </c>
      <c r="W164" s="147"/>
    </row>
    <row r="165" spans="1:23" hidden="1">
      <c r="A165" s="161"/>
      <c r="B165" s="173" t="s">
        <v>2339</v>
      </c>
      <c r="C165" s="174"/>
      <c r="D165" s="175"/>
      <c r="E165" s="164"/>
      <c r="F165" s="199" t="str">
        <f t="shared" si="32"/>
        <v/>
      </c>
      <c r="G165" s="176"/>
      <c r="H165" s="200" t="str">
        <f t="shared" si="43"/>
        <v/>
      </c>
      <c r="I165" s="177"/>
      <c r="J165" s="201" t="str">
        <f t="shared" ref="J165:J196" si="45">IF($J$9="*",IF(I165&gt;0,"*",""),"")</f>
        <v/>
      </c>
      <c r="K165" s="136"/>
      <c r="L165" s="200" t="str">
        <f t="shared" si="41"/>
        <v/>
      </c>
      <c r="M165" s="140"/>
      <c r="N165" s="201" t="str">
        <f t="shared" ref="N165:N196" si="46">IF($N$9="*",IF(M165&gt;0,"*",""),"")</f>
        <v/>
      </c>
      <c r="O165" s="136"/>
      <c r="P165" s="200" t="str">
        <f t="shared" ref="P165:P196" si="47">IF($P$9="*",IF(O165&gt;0,"*",""),"")</f>
        <v/>
      </c>
      <c r="Q165" s="140"/>
      <c r="R165" s="201" t="str">
        <f t="shared" si="42"/>
        <v/>
      </c>
      <c r="S165" s="129"/>
      <c r="T165" s="202" t="str">
        <f t="shared" si="44"/>
        <v/>
      </c>
      <c r="U165" s="140"/>
      <c r="V165" s="201" t="str">
        <f t="shared" ref="V165:V196" si="48">IF($V$9="*",IF(U165&gt;0,"*",""),"")</f>
        <v/>
      </c>
      <c r="W165" s="147"/>
    </row>
    <row r="166" spans="1:23" hidden="1">
      <c r="A166" s="161"/>
      <c r="B166" s="173" t="s">
        <v>2340</v>
      </c>
      <c r="C166" s="174"/>
      <c r="D166" s="175"/>
      <c r="E166" s="164"/>
      <c r="F166" s="199" t="str">
        <f t="shared" ref="F166:F195" si="49">IF($F$9="*",IF(E166&gt;0,"*",""),"")</f>
        <v/>
      </c>
      <c r="G166" s="176"/>
      <c r="H166" s="200" t="str">
        <f t="shared" si="43"/>
        <v/>
      </c>
      <c r="I166" s="177"/>
      <c r="J166" s="201" t="str">
        <f t="shared" si="45"/>
        <v/>
      </c>
      <c r="K166" s="136"/>
      <c r="L166" s="200" t="str">
        <f t="shared" si="41"/>
        <v/>
      </c>
      <c r="M166" s="140"/>
      <c r="N166" s="201" t="str">
        <f t="shared" si="46"/>
        <v/>
      </c>
      <c r="O166" s="136"/>
      <c r="P166" s="200" t="str">
        <f t="shared" si="47"/>
        <v/>
      </c>
      <c r="Q166" s="140"/>
      <c r="R166" s="201" t="str">
        <f t="shared" si="42"/>
        <v/>
      </c>
      <c r="S166" s="129"/>
      <c r="T166" s="202" t="str">
        <f t="shared" si="44"/>
        <v/>
      </c>
      <c r="U166" s="140"/>
      <c r="V166" s="201" t="str">
        <f t="shared" si="48"/>
        <v/>
      </c>
      <c r="W166" s="147"/>
    </row>
    <row r="167" spans="1:23" hidden="1">
      <c r="A167" s="161"/>
      <c r="B167" s="173" t="s">
        <v>2341</v>
      </c>
      <c r="C167" s="174"/>
      <c r="D167" s="175"/>
      <c r="E167" s="164"/>
      <c r="F167" s="199" t="str">
        <f t="shared" si="49"/>
        <v/>
      </c>
      <c r="G167" s="176"/>
      <c r="H167" s="200" t="str">
        <f t="shared" si="43"/>
        <v/>
      </c>
      <c r="I167" s="177"/>
      <c r="J167" s="201" t="str">
        <f t="shared" si="45"/>
        <v/>
      </c>
      <c r="K167" s="136"/>
      <c r="L167" s="200" t="str">
        <f t="shared" si="41"/>
        <v/>
      </c>
      <c r="M167" s="140"/>
      <c r="N167" s="201" t="str">
        <f t="shared" si="46"/>
        <v/>
      </c>
      <c r="O167" s="136"/>
      <c r="P167" s="200" t="str">
        <f t="shared" si="47"/>
        <v/>
      </c>
      <c r="Q167" s="140"/>
      <c r="R167" s="201" t="str">
        <f t="shared" si="42"/>
        <v/>
      </c>
      <c r="S167" s="129"/>
      <c r="T167" s="202" t="str">
        <f t="shared" si="44"/>
        <v/>
      </c>
      <c r="U167" s="140"/>
      <c r="V167" s="201" t="str">
        <f t="shared" si="48"/>
        <v/>
      </c>
      <c r="W167" s="147"/>
    </row>
    <row r="168" spans="1:23" hidden="1">
      <c r="A168" s="161"/>
      <c r="B168" s="173" t="s">
        <v>2342</v>
      </c>
      <c r="C168" s="174"/>
      <c r="D168" s="175"/>
      <c r="E168" s="164"/>
      <c r="F168" s="199" t="str">
        <f t="shared" si="49"/>
        <v/>
      </c>
      <c r="G168" s="176"/>
      <c r="H168" s="200" t="str">
        <f t="shared" si="43"/>
        <v/>
      </c>
      <c r="I168" s="177"/>
      <c r="J168" s="201" t="str">
        <f t="shared" si="45"/>
        <v/>
      </c>
      <c r="K168" s="136"/>
      <c r="L168" s="200" t="str">
        <f t="shared" si="41"/>
        <v/>
      </c>
      <c r="M168" s="140"/>
      <c r="N168" s="201" t="str">
        <f t="shared" si="46"/>
        <v/>
      </c>
      <c r="O168" s="136"/>
      <c r="P168" s="200" t="str">
        <f t="shared" si="47"/>
        <v/>
      </c>
      <c r="Q168" s="140"/>
      <c r="R168" s="201" t="str">
        <f t="shared" si="42"/>
        <v/>
      </c>
      <c r="S168" s="129"/>
      <c r="T168" s="202" t="str">
        <f t="shared" si="44"/>
        <v/>
      </c>
      <c r="U168" s="140"/>
      <c r="V168" s="201" t="str">
        <f t="shared" si="48"/>
        <v/>
      </c>
      <c r="W168" s="147"/>
    </row>
    <row r="169" spans="1:23" hidden="1">
      <c r="A169" s="161"/>
      <c r="B169" s="173" t="s">
        <v>2343</v>
      </c>
      <c r="C169" s="174"/>
      <c r="D169" s="175"/>
      <c r="E169" s="164"/>
      <c r="F169" s="199" t="str">
        <f t="shared" si="49"/>
        <v/>
      </c>
      <c r="G169" s="176"/>
      <c r="H169" s="200" t="str">
        <f t="shared" si="43"/>
        <v/>
      </c>
      <c r="I169" s="177"/>
      <c r="J169" s="201" t="str">
        <f t="shared" si="45"/>
        <v/>
      </c>
      <c r="K169" s="136"/>
      <c r="L169" s="200" t="str">
        <f t="shared" si="41"/>
        <v/>
      </c>
      <c r="M169" s="140"/>
      <c r="N169" s="201" t="str">
        <f t="shared" si="46"/>
        <v/>
      </c>
      <c r="O169" s="136"/>
      <c r="P169" s="200" t="str">
        <f t="shared" si="47"/>
        <v/>
      </c>
      <c r="Q169" s="140"/>
      <c r="R169" s="201" t="str">
        <f t="shared" si="42"/>
        <v/>
      </c>
      <c r="S169" s="129"/>
      <c r="T169" s="202" t="str">
        <f t="shared" si="44"/>
        <v/>
      </c>
      <c r="U169" s="140"/>
      <c r="V169" s="201" t="str">
        <f t="shared" si="48"/>
        <v/>
      </c>
      <c r="W169" s="147"/>
    </row>
    <row r="170" spans="1:23" hidden="1">
      <c r="A170" s="161"/>
      <c r="B170" s="173" t="s">
        <v>2344</v>
      </c>
      <c r="C170" s="174"/>
      <c r="D170" s="175"/>
      <c r="E170" s="164"/>
      <c r="F170" s="199" t="str">
        <f t="shared" si="49"/>
        <v/>
      </c>
      <c r="G170" s="176"/>
      <c r="H170" s="200" t="str">
        <f t="shared" si="43"/>
        <v/>
      </c>
      <c r="I170" s="177"/>
      <c r="J170" s="201" t="str">
        <f t="shared" si="45"/>
        <v/>
      </c>
      <c r="K170" s="136"/>
      <c r="L170" s="200" t="str">
        <f t="shared" si="41"/>
        <v/>
      </c>
      <c r="M170" s="140"/>
      <c r="N170" s="201" t="str">
        <f t="shared" si="46"/>
        <v/>
      </c>
      <c r="O170" s="136"/>
      <c r="P170" s="200" t="str">
        <f t="shared" si="47"/>
        <v/>
      </c>
      <c r="Q170" s="140"/>
      <c r="R170" s="201" t="str">
        <f t="shared" si="42"/>
        <v/>
      </c>
      <c r="S170" s="129"/>
      <c r="T170" s="202" t="str">
        <f t="shared" si="44"/>
        <v/>
      </c>
      <c r="U170" s="140"/>
      <c r="V170" s="201" t="str">
        <f t="shared" si="48"/>
        <v/>
      </c>
      <c r="W170" s="147"/>
    </row>
    <row r="171" spans="1:23" hidden="1">
      <c r="A171" s="161"/>
      <c r="B171" s="173" t="s">
        <v>2345</v>
      </c>
      <c r="C171" s="174"/>
      <c r="D171" s="175"/>
      <c r="E171" s="164"/>
      <c r="F171" s="199" t="str">
        <f t="shared" si="49"/>
        <v/>
      </c>
      <c r="G171" s="176"/>
      <c r="H171" s="200" t="str">
        <f t="shared" si="43"/>
        <v/>
      </c>
      <c r="I171" s="177"/>
      <c r="J171" s="201" t="str">
        <f t="shared" si="45"/>
        <v/>
      </c>
      <c r="K171" s="136"/>
      <c r="L171" s="200" t="str">
        <f t="shared" si="41"/>
        <v/>
      </c>
      <c r="M171" s="140"/>
      <c r="N171" s="201" t="str">
        <f t="shared" si="46"/>
        <v/>
      </c>
      <c r="O171" s="136"/>
      <c r="P171" s="200" t="str">
        <f t="shared" si="47"/>
        <v/>
      </c>
      <c r="Q171" s="140"/>
      <c r="R171" s="201" t="str">
        <f t="shared" si="42"/>
        <v/>
      </c>
      <c r="S171" s="129"/>
      <c r="T171" s="202" t="str">
        <f t="shared" si="44"/>
        <v/>
      </c>
      <c r="U171" s="140"/>
      <c r="V171" s="201" t="str">
        <f t="shared" si="48"/>
        <v/>
      </c>
      <c r="W171" s="147"/>
    </row>
    <row r="172" spans="1:23" hidden="1">
      <c r="A172" s="161"/>
      <c r="B172" s="173" t="s">
        <v>2346</v>
      </c>
      <c r="C172" s="174"/>
      <c r="D172" s="175"/>
      <c r="E172" s="164"/>
      <c r="F172" s="199" t="str">
        <f t="shared" si="49"/>
        <v/>
      </c>
      <c r="G172" s="176"/>
      <c r="H172" s="200" t="str">
        <f t="shared" si="43"/>
        <v/>
      </c>
      <c r="I172" s="177"/>
      <c r="J172" s="201" t="str">
        <f t="shared" si="45"/>
        <v/>
      </c>
      <c r="K172" s="136"/>
      <c r="L172" s="200" t="str">
        <f t="shared" si="41"/>
        <v/>
      </c>
      <c r="M172" s="140"/>
      <c r="N172" s="201" t="str">
        <f t="shared" si="46"/>
        <v/>
      </c>
      <c r="O172" s="136"/>
      <c r="P172" s="200" t="str">
        <f t="shared" si="47"/>
        <v/>
      </c>
      <c r="Q172" s="140"/>
      <c r="R172" s="201" t="str">
        <f t="shared" si="42"/>
        <v/>
      </c>
      <c r="S172" s="129"/>
      <c r="T172" s="202" t="str">
        <f t="shared" si="44"/>
        <v/>
      </c>
      <c r="U172" s="140"/>
      <c r="V172" s="201" t="str">
        <f t="shared" si="48"/>
        <v/>
      </c>
      <c r="W172" s="147"/>
    </row>
    <row r="173" spans="1:23" hidden="1">
      <c r="A173" s="161"/>
      <c r="B173" s="173" t="s">
        <v>2347</v>
      </c>
      <c r="C173" s="174"/>
      <c r="D173" s="175"/>
      <c r="E173" s="164"/>
      <c r="F173" s="199" t="str">
        <f t="shared" si="49"/>
        <v/>
      </c>
      <c r="G173" s="176"/>
      <c r="H173" s="200" t="str">
        <f t="shared" si="43"/>
        <v/>
      </c>
      <c r="I173" s="177"/>
      <c r="J173" s="201" t="str">
        <f t="shared" si="45"/>
        <v/>
      </c>
      <c r="K173" s="136"/>
      <c r="L173" s="200" t="str">
        <f t="shared" si="41"/>
        <v/>
      </c>
      <c r="M173" s="140"/>
      <c r="N173" s="201" t="str">
        <f t="shared" si="46"/>
        <v/>
      </c>
      <c r="O173" s="136"/>
      <c r="P173" s="200" t="str">
        <f t="shared" si="47"/>
        <v/>
      </c>
      <c r="Q173" s="140"/>
      <c r="R173" s="201" t="str">
        <f t="shared" si="42"/>
        <v/>
      </c>
      <c r="S173" s="129"/>
      <c r="T173" s="202" t="str">
        <f t="shared" si="44"/>
        <v/>
      </c>
      <c r="U173" s="140"/>
      <c r="V173" s="201" t="str">
        <f t="shared" si="48"/>
        <v/>
      </c>
      <c r="W173" s="147"/>
    </row>
    <row r="174" spans="1:23" hidden="1">
      <c r="A174" s="161"/>
      <c r="B174" s="173" t="s">
        <v>2348</v>
      </c>
      <c r="C174" s="174"/>
      <c r="D174" s="175"/>
      <c r="E174" s="164"/>
      <c r="F174" s="199" t="str">
        <f t="shared" si="49"/>
        <v/>
      </c>
      <c r="G174" s="176"/>
      <c r="H174" s="200" t="str">
        <f t="shared" si="43"/>
        <v/>
      </c>
      <c r="I174" s="177"/>
      <c r="J174" s="201" t="str">
        <f t="shared" si="45"/>
        <v/>
      </c>
      <c r="K174" s="136"/>
      <c r="L174" s="200" t="str">
        <f t="shared" si="41"/>
        <v/>
      </c>
      <c r="M174" s="140"/>
      <c r="N174" s="201" t="str">
        <f t="shared" si="46"/>
        <v/>
      </c>
      <c r="O174" s="136"/>
      <c r="P174" s="200" t="str">
        <f t="shared" si="47"/>
        <v/>
      </c>
      <c r="Q174" s="140"/>
      <c r="R174" s="201" t="str">
        <f t="shared" si="42"/>
        <v/>
      </c>
      <c r="S174" s="129"/>
      <c r="T174" s="202" t="str">
        <f t="shared" si="44"/>
        <v/>
      </c>
      <c r="U174" s="140"/>
      <c r="V174" s="201" t="str">
        <f t="shared" si="48"/>
        <v/>
      </c>
      <c r="W174" s="147"/>
    </row>
    <row r="175" spans="1:23" hidden="1">
      <c r="A175" s="161"/>
      <c r="B175" s="173" t="s">
        <v>2349</v>
      </c>
      <c r="C175" s="174"/>
      <c r="D175" s="175"/>
      <c r="E175" s="164"/>
      <c r="F175" s="199" t="str">
        <f t="shared" si="49"/>
        <v/>
      </c>
      <c r="G175" s="176"/>
      <c r="H175" s="200" t="str">
        <f t="shared" si="43"/>
        <v/>
      </c>
      <c r="I175" s="177"/>
      <c r="J175" s="201" t="str">
        <f t="shared" si="45"/>
        <v/>
      </c>
      <c r="K175" s="136"/>
      <c r="L175" s="200" t="str">
        <f t="shared" si="41"/>
        <v/>
      </c>
      <c r="M175" s="140"/>
      <c r="N175" s="201" t="str">
        <f t="shared" si="46"/>
        <v/>
      </c>
      <c r="O175" s="136"/>
      <c r="P175" s="200" t="str">
        <f t="shared" si="47"/>
        <v/>
      </c>
      <c r="Q175" s="140"/>
      <c r="R175" s="201" t="str">
        <f t="shared" si="42"/>
        <v/>
      </c>
      <c r="S175" s="129"/>
      <c r="T175" s="202" t="str">
        <f t="shared" si="44"/>
        <v/>
      </c>
      <c r="U175" s="140"/>
      <c r="V175" s="201" t="str">
        <f t="shared" si="48"/>
        <v/>
      </c>
      <c r="W175" s="147"/>
    </row>
    <row r="176" spans="1:23" hidden="1">
      <c r="A176" s="161"/>
      <c r="B176" s="173" t="s">
        <v>2350</v>
      </c>
      <c r="C176" s="174"/>
      <c r="D176" s="175"/>
      <c r="E176" s="164"/>
      <c r="F176" s="199" t="str">
        <f t="shared" si="49"/>
        <v/>
      </c>
      <c r="G176" s="176"/>
      <c r="H176" s="200" t="str">
        <f t="shared" si="43"/>
        <v/>
      </c>
      <c r="I176" s="177"/>
      <c r="J176" s="201" t="str">
        <f t="shared" si="45"/>
        <v/>
      </c>
      <c r="K176" s="136"/>
      <c r="L176" s="200" t="str">
        <f t="shared" si="41"/>
        <v/>
      </c>
      <c r="M176" s="140"/>
      <c r="N176" s="201" t="str">
        <f t="shared" si="46"/>
        <v/>
      </c>
      <c r="O176" s="136"/>
      <c r="P176" s="200" t="str">
        <f t="shared" si="47"/>
        <v/>
      </c>
      <c r="Q176" s="140"/>
      <c r="R176" s="201" t="str">
        <f t="shared" si="42"/>
        <v/>
      </c>
      <c r="S176" s="129"/>
      <c r="T176" s="202" t="str">
        <f t="shared" si="44"/>
        <v/>
      </c>
      <c r="U176" s="140"/>
      <c r="V176" s="201" t="str">
        <f t="shared" si="48"/>
        <v/>
      </c>
      <c r="W176" s="147"/>
    </row>
    <row r="177" spans="1:23" hidden="1">
      <c r="A177" s="161"/>
      <c r="B177" s="173" t="s">
        <v>2351</v>
      </c>
      <c r="C177" s="174"/>
      <c r="D177" s="175"/>
      <c r="E177" s="164"/>
      <c r="F177" s="199" t="str">
        <f t="shared" si="49"/>
        <v/>
      </c>
      <c r="G177" s="176"/>
      <c r="H177" s="200" t="str">
        <f t="shared" si="43"/>
        <v/>
      </c>
      <c r="I177" s="177"/>
      <c r="J177" s="201" t="str">
        <f t="shared" si="45"/>
        <v/>
      </c>
      <c r="K177" s="136"/>
      <c r="L177" s="200" t="str">
        <f t="shared" si="41"/>
        <v/>
      </c>
      <c r="M177" s="140"/>
      <c r="N177" s="201" t="str">
        <f t="shared" si="46"/>
        <v/>
      </c>
      <c r="O177" s="136"/>
      <c r="P177" s="200" t="str">
        <f t="shared" si="47"/>
        <v/>
      </c>
      <c r="Q177" s="140"/>
      <c r="R177" s="201" t="str">
        <f t="shared" si="42"/>
        <v/>
      </c>
      <c r="S177" s="129"/>
      <c r="T177" s="202" t="str">
        <f t="shared" si="44"/>
        <v/>
      </c>
      <c r="U177" s="140"/>
      <c r="V177" s="201" t="str">
        <f t="shared" si="48"/>
        <v/>
      </c>
      <c r="W177" s="147"/>
    </row>
    <row r="178" spans="1:23" hidden="1">
      <c r="A178" s="161"/>
      <c r="B178" s="173" t="s">
        <v>2352</v>
      </c>
      <c r="C178" s="174"/>
      <c r="D178" s="175"/>
      <c r="E178" s="164"/>
      <c r="F178" s="199" t="str">
        <f t="shared" si="49"/>
        <v/>
      </c>
      <c r="G178" s="176"/>
      <c r="H178" s="200" t="str">
        <f t="shared" si="43"/>
        <v/>
      </c>
      <c r="I178" s="177"/>
      <c r="J178" s="201" t="str">
        <f t="shared" si="45"/>
        <v/>
      </c>
      <c r="K178" s="136"/>
      <c r="L178" s="200" t="str">
        <f t="shared" si="41"/>
        <v/>
      </c>
      <c r="M178" s="140"/>
      <c r="N178" s="201" t="str">
        <f t="shared" si="46"/>
        <v/>
      </c>
      <c r="O178" s="136"/>
      <c r="P178" s="200" t="str">
        <f t="shared" si="47"/>
        <v/>
      </c>
      <c r="Q178" s="140"/>
      <c r="R178" s="201" t="str">
        <f t="shared" si="42"/>
        <v/>
      </c>
      <c r="S178" s="129"/>
      <c r="T178" s="202" t="str">
        <f t="shared" si="44"/>
        <v/>
      </c>
      <c r="U178" s="140"/>
      <c r="V178" s="201" t="str">
        <f t="shared" si="48"/>
        <v/>
      </c>
      <c r="W178" s="147"/>
    </row>
    <row r="179" spans="1:23">
      <c r="A179" s="161">
        <v>1</v>
      </c>
      <c r="B179" s="173" t="s">
        <v>2353</v>
      </c>
      <c r="C179" s="186"/>
      <c r="D179" s="182"/>
      <c r="E179" s="185" t="s">
        <v>2231</v>
      </c>
      <c r="F179" s="199" t="str">
        <f t="shared" si="49"/>
        <v>*</v>
      </c>
      <c r="G179" s="176"/>
      <c r="H179" s="200" t="s">
        <v>2232</v>
      </c>
      <c r="I179" s="177"/>
      <c r="J179" s="201" t="str">
        <f t="shared" si="45"/>
        <v/>
      </c>
      <c r="K179" s="136"/>
      <c r="L179" s="200" t="str">
        <f t="shared" si="41"/>
        <v/>
      </c>
      <c r="M179" s="140"/>
      <c r="N179" s="201" t="str">
        <f t="shared" si="46"/>
        <v/>
      </c>
      <c r="O179" s="136"/>
      <c r="P179" s="200" t="str">
        <f t="shared" si="47"/>
        <v/>
      </c>
      <c r="Q179" s="140"/>
      <c r="R179" s="201" t="str">
        <f t="shared" si="42"/>
        <v/>
      </c>
      <c r="S179" s="129"/>
      <c r="T179" s="202" t="str">
        <f t="shared" si="44"/>
        <v/>
      </c>
      <c r="U179" s="140"/>
      <c r="V179" s="201" t="str">
        <f t="shared" si="48"/>
        <v/>
      </c>
      <c r="W179" s="147"/>
    </row>
    <row r="180" spans="1:23" hidden="1">
      <c r="A180" s="161"/>
      <c r="B180" s="173" t="s">
        <v>2354</v>
      </c>
      <c r="C180" s="186"/>
      <c r="D180" s="182"/>
      <c r="E180" s="185"/>
      <c r="F180" s="199" t="str">
        <f t="shared" si="49"/>
        <v/>
      </c>
      <c r="G180" s="176"/>
      <c r="H180" s="200" t="str">
        <f t="shared" si="43"/>
        <v/>
      </c>
      <c r="I180" s="177"/>
      <c r="J180" s="201" t="str">
        <f t="shared" si="45"/>
        <v/>
      </c>
      <c r="K180" s="136"/>
      <c r="L180" s="200" t="str">
        <f t="shared" si="41"/>
        <v/>
      </c>
      <c r="M180" s="140"/>
      <c r="N180" s="201" t="str">
        <f t="shared" si="46"/>
        <v/>
      </c>
      <c r="O180" s="136"/>
      <c r="P180" s="200" t="str">
        <f t="shared" si="47"/>
        <v/>
      </c>
      <c r="Q180" s="140"/>
      <c r="R180" s="201" t="str">
        <f t="shared" si="42"/>
        <v/>
      </c>
      <c r="S180" s="129"/>
      <c r="T180" s="202" t="str">
        <f t="shared" si="44"/>
        <v/>
      </c>
      <c r="U180" s="140"/>
      <c r="V180" s="201" t="str">
        <f t="shared" si="48"/>
        <v/>
      </c>
      <c r="W180" s="147"/>
    </row>
    <row r="181" spans="1:23" hidden="1">
      <c r="A181" s="161"/>
      <c r="B181" s="173" t="s">
        <v>2355</v>
      </c>
      <c r="C181" s="186"/>
      <c r="D181" s="182"/>
      <c r="E181" s="185"/>
      <c r="F181" s="199" t="str">
        <f t="shared" si="49"/>
        <v/>
      </c>
      <c r="G181" s="176"/>
      <c r="H181" s="200" t="str">
        <f t="shared" si="43"/>
        <v/>
      </c>
      <c r="I181" s="177"/>
      <c r="J181" s="201" t="str">
        <f t="shared" si="45"/>
        <v/>
      </c>
      <c r="K181" s="136"/>
      <c r="L181" s="200" t="str">
        <f t="shared" si="41"/>
        <v/>
      </c>
      <c r="M181" s="140"/>
      <c r="N181" s="201" t="str">
        <f t="shared" si="46"/>
        <v/>
      </c>
      <c r="O181" s="136"/>
      <c r="P181" s="200" t="str">
        <f t="shared" si="47"/>
        <v/>
      </c>
      <c r="Q181" s="140"/>
      <c r="R181" s="201" t="str">
        <f t="shared" si="42"/>
        <v/>
      </c>
      <c r="S181" s="129"/>
      <c r="T181" s="202" t="str">
        <f t="shared" si="44"/>
        <v/>
      </c>
      <c r="U181" s="140"/>
      <c r="V181" s="201" t="str">
        <f t="shared" si="48"/>
        <v/>
      </c>
      <c r="W181" s="147"/>
    </row>
    <row r="182" spans="1:23" hidden="1">
      <c r="A182" s="161"/>
      <c r="B182" s="173" t="s">
        <v>2356</v>
      </c>
      <c r="C182" s="186"/>
      <c r="D182" s="182"/>
      <c r="E182" s="185"/>
      <c r="F182" s="199" t="str">
        <f t="shared" si="49"/>
        <v/>
      </c>
      <c r="G182" s="176"/>
      <c r="H182" s="200" t="str">
        <f t="shared" si="43"/>
        <v/>
      </c>
      <c r="I182" s="177"/>
      <c r="J182" s="201" t="str">
        <f t="shared" si="45"/>
        <v/>
      </c>
      <c r="K182" s="136"/>
      <c r="L182" s="200" t="str">
        <f t="shared" si="41"/>
        <v/>
      </c>
      <c r="M182" s="140"/>
      <c r="N182" s="201" t="str">
        <f t="shared" si="46"/>
        <v/>
      </c>
      <c r="O182" s="136"/>
      <c r="P182" s="200" t="str">
        <f t="shared" si="47"/>
        <v/>
      </c>
      <c r="Q182" s="140"/>
      <c r="R182" s="201" t="str">
        <f t="shared" si="42"/>
        <v/>
      </c>
      <c r="S182" s="129"/>
      <c r="T182" s="202" t="str">
        <f t="shared" si="44"/>
        <v/>
      </c>
      <c r="U182" s="140"/>
      <c r="V182" s="201" t="str">
        <f t="shared" si="48"/>
        <v/>
      </c>
      <c r="W182" s="147"/>
    </row>
    <row r="183" spans="1:23" hidden="1">
      <c r="A183" s="161"/>
      <c r="B183" s="173" t="s">
        <v>2357</v>
      </c>
      <c r="C183" s="186"/>
      <c r="D183" s="182"/>
      <c r="E183" s="185"/>
      <c r="F183" s="199" t="str">
        <f t="shared" si="49"/>
        <v/>
      </c>
      <c r="G183" s="176"/>
      <c r="H183" s="200" t="str">
        <f t="shared" si="43"/>
        <v/>
      </c>
      <c r="I183" s="177"/>
      <c r="J183" s="201" t="str">
        <f t="shared" si="45"/>
        <v/>
      </c>
      <c r="K183" s="136"/>
      <c r="L183" s="200" t="str">
        <f t="shared" si="41"/>
        <v/>
      </c>
      <c r="M183" s="140"/>
      <c r="N183" s="201" t="str">
        <f t="shared" si="46"/>
        <v/>
      </c>
      <c r="O183" s="136"/>
      <c r="P183" s="200" t="str">
        <f t="shared" si="47"/>
        <v/>
      </c>
      <c r="Q183" s="140"/>
      <c r="R183" s="201" t="str">
        <f t="shared" si="42"/>
        <v/>
      </c>
      <c r="S183" s="129"/>
      <c r="T183" s="202" t="str">
        <f t="shared" si="44"/>
        <v/>
      </c>
      <c r="U183" s="140"/>
      <c r="V183" s="201" t="str">
        <f t="shared" si="48"/>
        <v/>
      </c>
      <c r="W183" s="147"/>
    </row>
    <row r="184" spans="1:23" hidden="1">
      <c r="A184" s="161"/>
      <c r="B184" s="173" t="s">
        <v>2358</v>
      </c>
      <c r="C184" s="186"/>
      <c r="D184" s="182"/>
      <c r="E184" s="185"/>
      <c r="F184" s="199" t="str">
        <f t="shared" si="49"/>
        <v/>
      </c>
      <c r="G184" s="176"/>
      <c r="H184" s="200" t="str">
        <f t="shared" si="43"/>
        <v/>
      </c>
      <c r="I184" s="177"/>
      <c r="J184" s="201" t="str">
        <f t="shared" si="45"/>
        <v/>
      </c>
      <c r="K184" s="136"/>
      <c r="L184" s="200" t="str">
        <f t="shared" si="41"/>
        <v/>
      </c>
      <c r="M184" s="140"/>
      <c r="N184" s="201" t="str">
        <f t="shared" si="46"/>
        <v/>
      </c>
      <c r="O184" s="136"/>
      <c r="P184" s="200" t="str">
        <f t="shared" si="47"/>
        <v/>
      </c>
      <c r="Q184" s="140"/>
      <c r="R184" s="201" t="str">
        <f t="shared" si="42"/>
        <v/>
      </c>
      <c r="S184" s="129"/>
      <c r="T184" s="202" t="str">
        <f t="shared" si="44"/>
        <v/>
      </c>
      <c r="U184" s="140"/>
      <c r="V184" s="201" t="str">
        <f t="shared" si="48"/>
        <v/>
      </c>
      <c r="W184" s="147"/>
    </row>
    <row r="185" spans="1:23" hidden="1">
      <c r="A185" s="161"/>
      <c r="B185" s="173" t="s">
        <v>2359</v>
      </c>
      <c r="C185" s="186"/>
      <c r="D185" s="182"/>
      <c r="E185" s="185"/>
      <c r="F185" s="199" t="str">
        <f t="shared" si="49"/>
        <v/>
      </c>
      <c r="G185" s="176"/>
      <c r="H185" s="200" t="str">
        <f t="shared" si="43"/>
        <v/>
      </c>
      <c r="I185" s="177"/>
      <c r="J185" s="201" t="str">
        <f t="shared" si="45"/>
        <v/>
      </c>
      <c r="K185" s="136"/>
      <c r="L185" s="200" t="str">
        <f t="shared" si="41"/>
        <v/>
      </c>
      <c r="M185" s="140"/>
      <c r="N185" s="201" t="str">
        <f t="shared" si="46"/>
        <v/>
      </c>
      <c r="O185" s="136"/>
      <c r="P185" s="200" t="str">
        <f t="shared" si="47"/>
        <v/>
      </c>
      <c r="Q185" s="140"/>
      <c r="R185" s="201" t="str">
        <f t="shared" si="42"/>
        <v/>
      </c>
      <c r="S185" s="129"/>
      <c r="T185" s="202" t="str">
        <f t="shared" si="44"/>
        <v/>
      </c>
      <c r="U185" s="140"/>
      <c r="V185" s="201" t="str">
        <f t="shared" si="48"/>
        <v/>
      </c>
      <c r="W185" s="147"/>
    </row>
    <row r="186" spans="1:23" hidden="1">
      <c r="A186" s="161"/>
      <c r="B186" s="173" t="s">
        <v>2360</v>
      </c>
      <c r="C186" s="186"/>
      <c r="D186" s="182"/>
      <c r="E186" s="185"/>
      <c r="F186" s="199" t="str">
        <f t="shared" si="49"/>
        <v/>
      </c>
      <c r="G186" s="176"/>
      <c r="H186" s="200" t="str">
        <f t="shared" si="43"/>
        <v/>
      </c>
      <c r="I186" s="177"/>
      <c r="J186" s="201" t="str">
        <f t="shared" si="45"/>
        <v/>
      </c>
      <c r="K186" s="136"/>
      <c r="L186" s="200" t="str">
        <f t="shared" si="41"/>
        <v/>
      </c>
      <c r="M186" s="140"/>
      <c r="N186" s="201" t="str">
        <f t="shared" si="46"/>
        <v/>
      </c>
      <c r="O186" s="136"/>
      <c r="P186" s="200" t="str">
        <f t="shared" si="47"/>
        <v/>
      </c>
      <c r="Q186" s="140"/>
      <c r="R186" s="201" t="str">
        <f t="shared" si="42"/>
        <v/>
      </c>
      <c r="S186" s="129"/>
      <c r="T186" s="202" t="str">
        <f t="shared" si="44"/>
        <v/>
      </c>
      <c r="U186" s="140"/>
      <c r="V186" s="201" t="str">
        <f t="shared" si="48"/>
        <v/>
      </c>
      <c r="W186" s="147"/>
    </row>
    <row r="187" spans="1:23" hidden="1">
      <c r="A187" s="161"/>
      <c r="B187" s="173" t="s">
        <v>2361</v>
      </c>
      <c r="C187" s="186"/>
      <c r="D187" s="182"/>
      <c r="E187" s="185"/>
      <c r="F187" s="199" t="str">
        <f t="shared" si="49"/>
        <v/>
      </c>
      <c r="G187" s="176"/>
      <c r="H187" s="200" t="str">
        <f t="shared" si="43"/>
        <v/>
      </c>
      <c r="I187" s="177"/>
      <c r="J187" s="201" t="str">
        <f t="shared" si="45"/>
        <v/>
      </c>
      <c r="K187" s="136"/>
      <c r="L187" s="200" t="str">
        <f t="shared" si="41"/>
        <v/>
      </c>
      <c r="M187" s="140"/>
      <c r="N187" s="201" t="str">
        <f t="shared" si="46"/>
        <v/>
      </c>
      <c r="O187" s="136"/>
      <c r="P187" s="200" t="str">
        <f t="shared" si="47"/>
        <v/>
      </c>
      <c r="Q187" s="140"/>
      <c r="R187" s="201" t="str">
        <f t="shared" si="42"/>
        <v/>
      </c>
      <c r="S187" s="129"/>
      <c r="T187" s="202" t="str">
        <f t="shared" si="44"/>
        <v/>
      </c>
      <c r="U187" s="140"/>
      <c r="V187" s="201" t="str">
        <f t="shared" si="48"/>
        <v/>
      </c>
      <c r="W187" s="147"/>
    </row>
    <row r="188" spans="1:23" hidden="1">
      <c r="A188" s="161"/>
      <c r="B188" s="173" t="s">
        <v>2362</v>
      </c>
      <c r="C188" s="186"/>
      <c r="D188" s="182"/>
      <c r="E188" s="185"/>
      <c r="F188" s="199" t="str">
        <f t="shared" si="49"/>
        <v/>
      </c>
      <c r="G188" s="176"/>
      <c r="H188" s="200" t="str">
        <f t="shared" si="43"/>
        <v/>
      </c>
      <c r="I188" s="177"/>
      <c r="J188" s="201" t="str">
        <f t="shared" si="45"/>
        <v/>
      </c>
      <c r="K188" s="136"/>
      <c r="L188" s="200" t="str">
        <f t="shared" si="41"/>
        <v/>
      </c>
      <c r="M188" s="140"/>
      <c r="N188" s="201" t="str">
        <f t="shared" si="46"/>
        <v/>
      </c>
      <c r="O188" s="136"/>
      <c r="P188" s="200" t="str">
        <f t="shared" si="47"/>
        <v/>
      </c>
      <c r="Q188" s="140"/>
      <c r="R188" s="201" t="str">
        <f t="shared" si="42"/>
        <v/>
      </c>
      <c r="S188" s="129"/>
      <c r="T188" s="202" t="str">
        <f t="shared" si="44"/>
        <v/>
      </c>
      <c r="U188" s="140"/>
      <c r="V188" s="201" t="str">
        <f t="shared" si="48"/>
        <v/>
      </c>
      <c r="W188" s="147"/>
    </row>
    <row r="189" spans="1:23" hidden="1">
      <c r="A189" s="161"/>
      <c r="B189" s="173" t="s">
        <v>2363</v>
      </c>
      <c r="C189" s="186"/>
      <c r="D189" s="182"/>
      <c r="E189" s="185"/>
      <c r="F189" s="199" t="str">
        <f t="shared" si="49"/>
        <v/>
      </c>
      <c r="G189" s="176"/>
      <c r="H189" s="200" t="str">
        <f t="shared" si="43"/>
        <v/>
      </c>
      <c r="I189" s="177"/>
      <c r="J189" s="201" t="str">
        <f t="shared" si="45"/>
        <v/>
      </c>
      <c r="K189" s="136"/>
      <c r="L189" s="200" t="str">
        <f t="shared" si="41"/>
        <v/>
      </c>
      <c r="M189" s="140"/>
      <c r="N189" s="201" t="str">
        <f t="shared" si="46"/>
        <v/>
      </c>
      <c r="O189" s="136"/>
      <c r="P189" s="200" t="str">
        <f t="shared" si="47"/>
        <v/>
      </c>
      <c r="Q189" s="140"/>
      <c r="R189" s="201" t="str">
        <f t="shared" si="42"/>
        <v/>
      </c>
      <c r="S189" s="129"/>
      <c r="T189" s="202" t="str">
        <f t="shared" si="44"/>
        <v/>
      </c>
      <c r="U189" s="140"/>
      <c r="V189" s="201" t="str">
        <f t="shared" si="48"/>
        <v/>
      </c>
      <c r="W189" s="147"/>
    </row>
    <row r="190" spans="1:23" hidden="1">
      <c r="A190" s="161"/>
      <c r="B190" s="173" t="s">
        <v>2364</v>
      </c>
      <c r="C190" s="186"/>
      <c r="D190" s="182"/>
      <c r="E190" s="185"/>
      <c r="F190" s="199" t="str">
        <f t="shared" si="49"/>
        <v/>
      </c>
      <c r="G190" s="176"/>
      <c r="H190" s="200" t="str">
        <f t="shared" si="43"/>
        <v/>
      </c>
      <c r="I190" s="177"/>
      <c r="J190" s="201" t="str">
        <f t="shared" si="45"/>
        <v/>
      </c>
      <c r="K190" s="136"/>
      <c r="L190" s="200" t="str">
        <f t="shared" si="41"/>
        <v/>
      </c>
      <c r="M190" s="140"/>
      <c r="N190" s="201" t="str">
        <f t="shared" si="46"/>
        <v/>
      </c>
      <c r="O190" s="136"/>
      <c r="P190" s="200" t="str">
        <f t="shared" si="47"/>
        <v/>
      </c>
      <c r="Q190" s="140"/>
      <c r="R190" s="201" t="str">
        <f t="shared" si="42"/>
        <v/>
      </c>
      <c r="S190" s="129"/>
      <c r="T190" s="202" t="str">
        <f t="shared" si="44"/>
        <v/>
      </c>
      <c r="U190" s="140"/>
      <c r="V190" s="201" t="str">
        <f t="shared" si="48"/>
        <v/>
      </c>
      <c r="W190" s="147"/>
    </row>
    <row r="191" spans="1:23" hidden="1">
      <c r="A191" s="161"/>
      <c r="B191" s="173" t="s">
        <v>2365</v>
      </c>
      <c r="C191" s="186"/>
      <c r="D191" s="182"/>
      <c r="E191" s="185"/>
      <c r="F191" s="199" t="str">
        <f t="shared" si="49"/>
        <v/>
      </c>
      <c r="G191" s="176"/>
      <c r="H191" s="200" t="str">
        <f t="shared" si="43"/>
        <v/>
      </c>
      <c r="I191" s="177"/>
      <c r="J191" s="201" t="str">
        <f t="shared" si="45"/>
        <v/>
      </c>
      <c r="K191" s="136"/>
      <c r="L191" s="200" t="str">
        <f t="shared" si="41"/>
        <v/>
      </c>
      <c r="M191" s="140"/>
      <c r="N191" s="201" t="str">
        <f t="shared" si="46"/>
        <v/>
      </c>
      <c r="O191" s="136"/>
      <c r="P191" s="200" t="str">
        <f t="shared" si="47"/>
        <v/>
      </c>
      <c r="Q191" s="140"/>
      <c r="R191" s="201" t="str">
        <f t="shared" si="42"/>
        <v/>
      </c>
      <c r="S191" s="129"/>
      <c r="T191" s="202" t="str">
        <f t="shared" si="44"/>
        <v/>
      </c>
      <c r="U191" s="140"/>
      <c r="V191" s="201" t="str">
        <f t="shared" si="48"/>
        <v/>
      </c>
      <c r="W191" s="147"/>
    </row>
    <row r="192" spans="1:23" hidden="1">
      <c r="A192" s="161"/>
      <c r="B192" s="173" t="s">
        <v>2366</v>
      </c>
      <c r="C192" s="186"/>
      <c r="D192" s="182"/>
      <c r="E192" s="185"/>
      <c r="F192" s="199" t="str">
        <f t="shared" si="49"/>
        <v/>
      </c>
      <c r="G192" s="176"/>
      <c r="H192" s="200" t="str">
        <f t="shared" si="43"/>
        <v/>
      </c>
      <c r="I192" s="177"/>
      <c r="J192" s="201" t="str">
        <f t="shared" si="45"/>
        <v/>
      </c>
      <c r="K192" s="136"/>
      <c r="L192" s="200" t="str">
        <f t="shared" si="41"/>
        <v/>
      </c>
      <c r="M192" s="140"/>
      <c r="N192" s="201" t="str">
        <f t="shared" si="46"/>
        <v/>
      </c>
      <c r="O192" s="136"/>
      <c r="P192" s="200" t="str">
        <f t="shared" si="47"/>
        <v/>
      </c>
      <c r="Q192" s="140"/>
      <c r="R192" s="201" t="str">
        <f t="shared" si="42"/>
        <v/>
      </c>
      <c r="S192" s="129"/>
      <c r="T192" s="202" t="str">
        <f t="shared" si="44"/>
        <v/>
      </c>
      <c r="U192" s="140"/>
      <c r="V192" s="201" t="str">
        <f t="shared" si="48"/>
        <v/>
      </c>
      <c r="W192" s="147"/>
    </row>
    <row r="193" spans="1:23" hidden="1">
      <c r="A193" s="161"/>
      <c r="B193" s="173" t="s">
        <v>2367</v>
      </c>
      <c r="C193" s="186"/>
      <c r="D193" s="182"/>
      <c r="E193" s="185"/>
      <c r="F193" s="199" t="str">
        <f t="shared" si="49"/>
        <v/>
      </c>
      <c r="G193" s="176"/>
      <c r="H193" s="200" t="str">
        <f t="shared" si="43"/>
        <v/>
      </c>
      <c r="I193" s="177"/>
      <c r="J193" s="201" t="str">
        <f t="shared" si="45"/>
        <v/>
      </c>
      <c r="K193" s="136"/>
      <c r="L193" s="200" t="str">
        <f t="shared" si="41"/>
        <v/>
      </c>
      <c r="M193" s="140"/>
      <c r="N193" s="201" t="str">
        <f t="shared" si="46"/>
        <v/>
      </c>
      <c r="O193" s="136"/>
      <c r="P193" s="200" t="str">
        <f t="shared" si="47"/>
        <v/>
      </c>
      <c r="Q193" s="140"/>
      <c r="R193" s="201" t="str">
        <f t="shared" si="42"/>
        <v/>
      </c>
      <c r="S193" s="129"/>
      <c r="T193" s="202" t="str">
        <f t="shared" si="44"/>
        <v/>
      </c>
      <c r="U193" s="140"/>
      <c r="V193" s="201" t="str">
        <f t="shared" si="48"/>
        <v/>
      </c>
      <c r="W193" s="147"/>
    </row>
    <row r="194" spans="1:23" hidden="1">
      <c r="A194" s="161"/>
      <c r="B194" s="173" t="s">
        <v>2368</v>
      </c>
      <c r="C194" s="186"/>
      <c r="D194" s="182"/>
      <c r="E194" s="185"/>
      <c r="F194" s="199" t="str">
        <f t="shared" si="49"/>
        <v/>
      </c>
      <c r="G194" s="176"/>
      <c r="H194" s="200" t="str">
        <f t="shared" si="43"/>
        <v/>
      </c>
      <c r="I194" s="177"/>
      <c r="J194" s="201" t="str">
        <f t="shared" si="45"/>
        <v/>
      </c>
      <c r="K194" s="136"/>
      <c r="L194" s="200" t="str">
        <f t="shared" si="41"/>
        <v/>
      </c>
      <c r="M194" s="140"/>
      <c r="N194" s="201" t="str">
        <f t="shared" si="46"/>
        <v/>
      </c>
      <c r="O194" s="136"/>
      <c r="P194" s="200" t="str">
        <f t="shared" si="47"/>
        <v/>
      </c>
      <c r="Q194" s="140"/>
      <c r="R194" s="201" t="str">
        <f t="shared" ref="R194:R217" si="50">IF($R$9="*",IF(Q194&gt;0,"*",""),"")</f>
        <v/>
      </c>
      <c r="S194" s="129"/>
      <c r="T194" s="202" t="str">
        <f t="shared" si="44"/>
        <v/>
      </c>
      <c r="U194" s="140"/>
      <c r="V194" s="201" t="str">
        <f t="shared" si="48"/>
        <v/>
      </c>
      <c r="W194" s="147"/>
    </row>
    <row r="195" spans="1:23" hidden="1">
      <c r="A195" s="161"/>
      <c r="B195" s="173" t="s">
        <v>2369</v>
      </c>
      <c r="C195" s="186"/>
      <c r="D195" s="182"/>
      <c r="E195" s="185"/>
      <c r="F195" s="199" t="str">
        <f t="shared" si="49"/>
        <v/>
      </c>
      <c r="G195" s="176"/>
      <c r="H195" s="200" t="str">
        <f t="shared" ref="H195:H216" si="51">IF($H$9="*",IF(G195&gt;0,"*",""),"")</f>
        <v/>
      </c>
      <c r="I195" s="177"/>
      <c r="J195" s="201" t="str">
        <f t="shared" si="45"/>
        <v/>
      </c>
      <c r="K195" s="136"/>
      <c r="L195" s="200" t="str">
        <f t="shared" si="41"/>
        <v/>
      </c>
      <c r="M195" s="140"/>
      <c r="N195" s="201" t="str">
        <f t="shared" si="46"/>
        <v/>
      </c>
      <c r="O195" s="136"/>
      <c r="P195" s="200" t="str">
        <f t="shared" si="47"/>
        <v/>
      </c>
      <c r="Q195" s="140"/>
      <c r="R195" s="201" t="str">
        <f t="shared" si="50"/>
        <v/>
      </c>
      <c r="S195" s="129"/>
      <c r="T195" s="202" t="str">
        <f t="shared" ref="T195:T213" si="52">IF($T$9="*",IF(S195&gt;0,"*",""),"")</f>
        <v/>
      </c>
      <c r="U195" s="140"/>
      <c r="V195" s="201" t="str">
        <f t="shared" si="48"/>
        <v/>
      </c>
      <c r="W195" s="147"/>
    </row>
    <row r="196" spans="1:23" hidden="1">
      <c r="A196" s="147"/>
      <c r="B196" s="181"/>
      <c r="C196" s="186"/>
      <c r="D196" s="182"/>
      <c r="E196" s="185"/>
      <c r="F196" s="183"/>
      <c r="G196" s="176"/>
      <c r="H196" s="200" t="str">
        <f t="shared" si="51"/>
        <v/>
      </c>
      <c r="I196" s="177"/>
      <c r="J196" s="201" t="str">
        <f t="shared" si="45"/>
        <v/>
      </c>
      <c r="K196" s="136"/>
      <c r="L196" s="126"/>
      <c r="M196" s="140"/>
      <c r="N196" s="201" t="str">
        <f t="shared" si="46"/>
        <v/>
      </c>
      <c r="O196" s="136"/>
      <c r="P196" s="200" t="str">
        <f t="shared" si="47"/>
        <v/>
      </c>
      <c r="Q196" s="140"/>
      <c r="R196" s="201" t="str">
        <f t="shared" si="50"/>
        <v/>
      </c>
      <c r="S196" s="129"/>
      <c r="T196" s="202" t="str">
        <f t="shared" si="52"/>
        <v/>
      </c>
      <c r="U196" s="140"/>
      <c r="V196" s="201" t="str">
        <f t="shared" si="48"/>
        <v/>
      </c>
      <c r="W196" s="147"/>
    </row>
    <row r="197" spans="1:23" hidden="1">
      <c r="A197" s="147"/>
      <c r="B197" s="181"/>
      <c r="C197" s="186"/>
      <c r="D197" s="182"/>
      <c r="E197" s="185"/>
      <c r="F197" s="183"/>
      <c r="G197" s="176"/>
      <c r="H197" s="200" t="str">
        <f t="shared" si="51"/>
        <v/>
      </c>
      <c r="I197" s="177"/>
      <c r="J197" s="128"/>
      <c r="K197" s="136"/>
      <c r="L197" s="126"/>
      <c r="M197" s="140"/>
      <c r="N197" s="201" t="str">
        <f t="shared" ref="N197:N214" si="53">IF($N$9="*",IF(M197&gt;0,"*",""),"")</f>
        <v/>
      </c>
      <c r="O197" s="136"/>
      <c r="P197" s="200" t="str">
        <f t="shared" ref="P197:P214" si="54">IF($P$9="*",IF(O197&gt;0,"*",""),"")</f>
        <v/>
      </c>
      <c r="Q197" s="140"/>
      <c r="R197" s="201" t="str">
        <f t="shared" si="50"/>
        <v/>
      </c>
      <c r="S197" s="129"/>
      <c r="T197" s="202" t="str">
        <f t="shared" si="52"/>
        <v/>
      </c>
      <c r="U197" s="140"/>
      <c r="V197" s="201" t="str">
        <f t="shared" ref="V197:V214" si="55">IF($V$9="*",IF(U197&gt;0,"*",""),"")</f>
        <v/>
      </c>
      <c r="W197" s="147"/>
    </row>
    <row r="198" spans="1:23" hidden="1">
      <c r="A198" s="147"/>
      <c r="B198" s="181"/>
      <c r="C198" s="186"/>
      <c r="D198" s="182"/>
      <c r="E198" s="185"/>
      <c r="F198" s="183"/>
      <c r="G198" s="176"/>
      <c r="H198" s="200" t="str">
        <f t="shared" si="51"/>
        <v/>
      </c>
      <c r="I198" s="177"/>
      <c r="J198" s="128"/>
      <c r="K198" s="136"/>
      <c r="L198" s="126"/>
      <c r="M198" s="140"/>
      <c r="N198" s="201" t="str">
        <f t="shared" si="53"/>
        <v/>
      </c>
      <c r="O198" s="136"/>
      <c r="P198" s="200" t="str">
        <f t="shared" si="54"/>
        <v/>
      </c>
      <c r="Q198" s="140"/>
      <c r="R198" s="201" t="str">
        <f t="shared" si="50"/>
        <v/>
      </c>
      <c r="S198" s="129"/>
      <c r="T198" s="202" t="str">
        <f t="shared" si="52"/>
        <v/>
      </c>
      <c r="U198" s="140"/>
      <c r="V198" s="201" t="str">
        <f t="shared" si="55"/>
        <v/>
      </c>
      <c r="W198" s="147"/>
    </row>
    <row r="199" spans="1:23">
      <c r="A199" s="147">
        <v>1</v>
      </c>
      <c r="B199" s="181" t="s">
        <v>663</v>
      </c>
      <c r="C199" s="186"/>
      <c r="D199" s="182"/>
      <c r="E199" s="185"/>
      <c r="F199" s="183"/>
      <c r="G199" s="176"/>
      <c r="H199" s="200" t="str">
        <f t="shared" si="51"/>
        <v/>
      </c>
      <c r="I199" s="177"/>
      <c r="J199" s="128"/>
      <c r="K199" s="136"/>
      <c r="L199" s="126"/>
      <c r="M199" s="140"/>
      <c r="N199" s="201" t="str">
        <f t="shared" si="53"/>
        <v/>
      </c>
      <c r="O199" s="136"/>
      <c r="P199" s="200" t="str">
        <f t="shared" si="54"/>
        <v/>
      </c>
      <c r="Q199" s="140"/>
      <c r="R199" s="201" t="str">
        <f t="shared" si="50"/>
        <v/>
      </c>
      <c r="S199" s="129"/>
      <c r="T199" s="202" t="str">
        <f t="shared" si="52"/>
        <v/>
      </c>
      <c r="U199" s="140"/>
      <c r="V199" s="201" t="str">
        <f t="shared" si="55"/>
        <v/>
      </c>
      <c r="W199" s="147"/>
    </row>
    <row r="200" spans="1:23">
      <c r="A200" s="147">
        <v>1</v>
      </c>
      <c r="B200" s="181" t="s">
        <v>438</v>
      </c>
      <c r="C200" s="186"/>
      <c r="D200" s="182"/>
      <c r="E200" s="185"/>
      <c r="F200" s="183"/>
      <c r="G200" s="176"/>
      <c r="H200" s="200" t="str">
        <f t="shared" si="51"/>
        <v/>
      </c>
      <c r="I200" s="177"/>
      <c r="J200" s="128"/>
      <c r="K200" s="136"/>
      <c r="L200" s="126"/>
      <c r="M200" s="140"/>
      <c r="N200" s="201" t="str">
        <f t="shared" si="53"/>
        <v/>
      </c>
      <c r="O200" s="136"/>
      <c r="P200" s="200" t="str">
        <f t="shared" si="54"/>
        <v/>
      </c>
      <c r="Q200" s="140"/>
      <c r="R200" s="201" t="str">
        <f t="shared" si="50"/>
        <v/>
      </c>
      <c r="S200" s="129"/>
      <c r="T200" s="202" t="str">
        <f t="shared" si="52"/>
        <v/>
      </c>
      <c r="U200" s="140"/>
      <c r="V200" s="201" t="str">
        <f t="shared" si="55"/>
        <v/>
      </c>
      <c r="W200" s="147"/>
    </row>
    <row r="201" spans="1:23">
      <c r="A201" s="147">
        <v>1</v>
      </c>
      <c r="B201" s="181" t="s">
        <v>440</v>
      </c>
      <c r="C201" s="186"/>
      <c r="D201" s="182"/>
      <c r="E201" s="185"/>
      <c r="F201" s="183"/>
      <c r="G201" s="176"/>
      <c r="H201" s="200" t="str">
        <f t="shared" si="51"/>
        <v/>
      </c>
      <c r="I201" s="177"/>
      <c r="J201" s="128"/>
      <c r="K201" s="136"/>
      <c r="L201" s="126"/>
      <c r="M201" s="140"/>
      <c r="N201" s="201" t="str">
        <f t="shared" si="53"/>
        <v/>
      </c>
      <c r="O201" s="136"/>
      <c r="P201" s="200" t="str">
        <f t="shared" si="54"/>
        <v/>
      </c>
      <c r="Q201" s="140"/>
      <c r="R201" s="201" t="str">
        <f t="shared" si="50"/>
        <v/>
      </c>
      <c r="S201" s="129"/>
      <c r="T201" s="202" t="str">
        <f t="shared" si="52"/>
        <v/>
      </c>
      <c r="U201" s="140"/>
      <c r="V201" s="201" t="str">
        <f t="shared" si="55"/>
        <v/>
      </c>
      <c r="W201" s="147"/>
    </row>
    <row r="202" spans="1:23">
      <c r="A202" s="147">
        <v>1</v>
      </c>
      <c r="B202" s="181"/>
      <c r="C202" s="186"/>
      <c r="D202" s="182"/>
      <c r="E202" s="185"/>
      <c r="F202" s="183"/>
      <c r="G202" s="176"/>
      <c r="H202" s="200" t="str">
        <f t="shared" si="51"/>
        <v/>
      </c>
      <c r="I202" s="177"/>
      <c r="J202" s="128"/>
      <c r="K202" s="136"/>
      <c r="L202" s="126"/>
      <c r="M202" s="140"/>
      <c r="N202" s="201" t="str">
        <f t="shared" si="53"/>
        <v/>
      </c>
      <c r="O202" s="136"/>
      <c r="P202" s="200" t="str">
        <f t="shared" si="54"/>
        <v/>
      </c>
      <c r="Q202" s="140"/>
      <c r="R202" s="201" t="str">
        <f t="shared" si="50"/>
        <v/>
      </c>
      <c r="S202" s="129"/>
      <c r="T202" s="202" t="str">
        <f t="shared" si="52"/>
        <v/>
      </c>
      <c r="U202" s="140"/>
      <c r="V202" s="201" t="str">
        <f t="shared" si="55"/>
        <v/>
      </c>
      <c r="W202" s="147"/>
    </row>
    <row r="203" spans="1:23">
      <c r="A203" s="147">
        <v>1</v>
      </c>
      <c r="B203" s="181" t="s">
        <v>442</v>
      </c>
      <c r="C203" s="186"/>
      <c r="D203" s="182"/>
      <c r="E203" s="185"/>
      <c r="F203" s="183"/>
      <c r="G203" s="176"/>
      <c r="H203" s="200" t="str">
        <f t="shared" si="51"/>
        <v/>
      </c>
      <c r="I203" s="177"/>
      <c r="J203" s="128"/>
      <c r="K203" s="136"/>
      <c r="L203" s="126"/>
      <c r="M203" s="140"/>
      <c r="N203" s="201" t="str">
        <f t="shared" si="53"/>
        <v/>
      </c>
      <c r="O203" s="136"/>
      <c r="P203" s="200" t="str">
        <f t="shared" si="54"/>
        <v/>
      </c>
      <c r="Q203" s="140"/>
      <c r="R203" s="201" t="str">
        <f t="shared" si="50"/>
        <v/>
      </c>
      <c r="S203" s="129"/>
      <c r="T203" s="202" t="str">
        <f t="shared" si="52"/>
        <v/>
      </c>
      <c r="U203" s="140"/>
      <c r="V203" s="201" t="str">
        <f t="shared" si="55"/>
        <v/>
      </c>
      <c r="W203" s="147"/>
    </row>
    <row r="204" spans="1:23">
      <c r="A204" s="147">
        <v>1</v>
      </c>
      <c r="B204" s="181" t="s">
        <v>443</v>
      </c>
      <c r="C204" s="186"/>
      <c r="D204" s="182"/>
      <c r="E204" s="185"/>
      <c r="F204" s="183"/>
      <c r="G204" s="176"/>
      <c r="H204" s="200" t="s">
        <v>948</v>
      </c>
      <c r="I204" s="177"/>
      <c r="J204" s="128"/>
      <c r="K204" s="136"/>
      <c r="L204" s="126"/>
      <c r="M204" s="140"/>
      <c r="N204" s="201" t="str">
        <f t="shared" si="53"/>
        <v/>
      </c>
      <c r="O204" s="136"/>
      <c r="P204" s="200" t="str">
        <f t="shared" si="54"/>
        <v/>
      </c>
      <c r="Q204" s="140"/>
      <c r="R204" s="201" t="str">
        <f t="shared" si="50"/>
        <v/>
      </c>
      <c r="S204" s="129"/>
      <c r="T204" s="202" t="str">
        <f t="shared" si="52"/>
        <v/>
      </c>
      <c r="U204" s="140"/>
      <c r="V204" s="201" t="str">
        <f t="shared" si="55"/>
        <v/>
      </c>
      <c r="W204" s="147"/>
    </row>
    <row r="205" spans="1:23">
      <c r="A205" s="147">
        <v>1</v>
      </c>
      <c r="B205" s="181" t="s">
        <v>446</v>
      </c>
      <c r="C205" s="186"/>
      <c r="D205" s="182"/>
      <c r="E205" s="185"/>
      <c r="F205" s="183"/>
      <c r="G205" s="148"/>
      <c r="H205" s="200" t="s">
        <v>2370</v>
      </c>
      <c r="I205" s="187"/>
      <c r="J205" s="128"/>
      <c r="K205" s="136"/>
      <c r="L205" s="126"/>
      <c r="M205" s="140"/>
      <c r="N205" s="201" t="str">
        <f t="shared" si="53"/>
        <v/>
      </c>
      <c r="O205" s="136"/>
      <c r="P205" s="200" t="str">
        <f t="shared" si="54"/>
        <v/>
      </c>
      <c r="Q205" s="140"/>
      <c r="R205" s="201" t="str">
        <f t="shared" si="50"/>
        <v/>
      </c>
      <c r="S205" s="129"/>
      <c r="T205" s="202" t="str">
        <f t="shared" si="52"/>
        <v/>
      </c>
      <c r="U205" s="140"/>
      <c r="V205" s="201" t="str">
        <f t="shared" si="55"/>
        <v/>
      </c>
      <c r="W205" s="147"/>
    </row>
    <row r="206" spans="1:23">
      <c r="A206" s="147">
        <v>1</v>
      </c>
      <c r="B206" s="181" t="s">
        <v>452</v>
      </c>
      <c r="C206" s="186"/>
      <c r="D206" s="182"/>
      <c r="E206" s="185"/>
      <c r="F206" s="183"/>
      <c r="G206" s="148"/>
      <c r="H206" s="200" t="s">
        <v>2371</v>
      </c>
      <c r="I206" s="187"/>
      <c r="J206" s="128" t="s">
        <v>444</v>
      </c>
      <c r="K206" s="136"/>
      <c r="L206" s="126"/>
      <c r="M206" s="140"/>
      <c r="N206" s="201" t="str">
        <f t="shared" si="53"/>
        <v/>
      </c>
      <c r="O206" s="136"/>
      <c r="P206" s="200" t="str">
        <f t="shared" si="54"/>
        <v/>
      </c>
      <c r="Q206" s="140"/>
      <c r="R206" s="201" t="str">
        <f t="shared" si="50"/>
        <v/>
      </c>
      <c r="S206" s="129"/>
      <c r="T206" s="202" t="str">
        <f t="shared" si="52"/>
        <v/>
      </c>
      <c r="U206" s="140"/>
      <c r="V206" s="201" t="str">
        <f t="shared" si="55"/>
        <v/>
      </c>
      <c r="W206" s="147"/>
    </row>
    <row r="207" spans="1:23">
      <c r="A207" s="147">
        <v>1</v>
      </c>
      <c r="B207" s="181" t="s">
        <v>464</v>
      </c>
      <c r="C207" s="186"/>
      <c r="D207" s="182"/>
      <c r="E207" s="185"/>
      <c r="F207" s="183"/>
      <c r="G207" s="148"/>
      <c r="H207" s="200" t="s">
        <v>2372</v>
      </c>
      <c r="I207" s="187"/>
      <c r="J207" s="128" t="s">
        <v>2373</v>
      </c>
      <c r="K207" s="136"/>
      <c r="L207" s="126"/>
      <c r="M207" s="140"/>
      <c r="N207" s="201" t="str">
        <f t="shared" si="53"/>
        <v/>
      </c>
      <c r="O207" s="136"/>
      <c r="P207" s="200" t="str">
        <f t="shared" si="54"/>
        <v/>
      </c>
      <c r="Q207" s="140"/>
      <c r="R207" s="201" t="str">
        <f t="shared" si="50"/>
        <v/>
      </c>
      <c r="S207" s="129"/>
      <c r="T207" s="202" t="str">
        <f t="shared" si="52"/>
        <v/>
      </c>
      <c r="U207" s="140"/>
      <c r="V207" s="201" t="str">
        <f t="shared" si="55"/>
        <v/>
      </c>
      <c r="W207" s="147"/>
    </row>
    <row r="208" spans="1:23">
      <c r="A208" s="147">
        <v>1</v>
      </c>
      <c r="B208" s="181" t="s">
        <v>321</v>
      </c>
      <c r="C208" s="186"/>
      <c r="D208" s="182"/>
      <c r="E208" s="185"/>
      <c r="F208" s="183"/>
      <c r="G208" s="148"/>
      <c r="H208" s="200" t="s">
        <v>2374</v>
      </c>
      <c r="I208" s="187"/>
      <c r="J208" s="128" t="s">
        <v>2375</v>
      </c>
      <c r="K208" s="136"/>
      <c r="L208" s="126"/>
      <c r="M208" s="140"/>
      <c r="N208" s="201" t="str">
        <f t="shared" si="53"/>
        <v/>
      </c>
      <c r="O208" s="136"/>
      <c r="P208" s="200" t="str">
        <f t="shared" si="54"/>
        <v/>
      </c>
      <c r="Q208" s="140"/>
      <c r="R208" s="201" t="str">
        <f t="shared" si="50"/>
        <v/>
      </c>
      <c r="S208" s="129"/>
      <c r="T208" s="202" t="str">
        <f t="shared" si="52"/>
        <v/>
      </c>
      <c r="U208" s="140"/>
      <c r="V208" s="201" t="str">
        <f t="shared" si="55"/>
        <v/>
      </c>
      <c r="W208" s="147"/>
    </row>
    <row r="209" spans="1:23">
      <c r="A209" s="147">
        <v>1</v>
      </c>
      <c r="B209" s="181" t="s">
        <v>490</v>
      </c>
      <c r="C209" s="186"/>
      <c r="D209" s="182"/>
      <c r="E209" s="185"/>
      <c r="F209" s="183"/>
      <c r="G209" s="148"/>
      <c r="H209" s="200" t="s">
        <v>2376</v>
      </c>
      <c r="I209" s="187"/>
      <c r="J209" s="128" t="s">
        <v>2377</v>
      </c>
      <c r="K209" s="136"/>
      <c r="L209" s="126"/>
      <c r="M209" s="140"/>
      <c r="N209" s="201" t="str">
        <f t="shared" si="53"/>
        <v/>
      </c>
      <c r="O209" s="136"/>
      <c r="P209" s="200" t="str">
        <f t="shared" si="54"/>
        <v/>
      </c>
      <c r="Q209" s="140"/>
      <c r="R209" s="201" t="str">
        <f t="shared" si="50"/>
        <v/>
      </c>
      <c r="S209" s="129"/>
      <c r="T209" s="202" t="str">
        <f t="shared" si="52"/>
        <v/>
      </c>
      <c r="U209" s="140"/>
      <c r="V209" s="201" t="str">
        <f t="shared" si="55"/>
        <v/>
      </c>
      <c r="W209" s="147"/>
    </row>
    <row r="210" spans="1:23">
      <c r="A210" s="147">
        <v>1</v>
      </c>
      <c r="B210" s="181" t="s">
        <v>501</v>
      </c>
      <c r="C210" s="186"/>
      <c r="D210" s="182"/>
      <c r="E210" s="185"/>
      <c r="F210" s="183"/>
      <c r="G210" s="148"/>
      <c r="H210" s="200" t="s">
        <v>2378</v>
      </c>
      <c r="I210" s="187"/>
      <c r="J210" s="128" t="s">
        <v>2379</v>
      </c>
      <c r="K210" s="136"/>
      <c r="L210" s="126"/>
      <c r="M210" s="140"/>
      <c r="N210" s="201" t="str">
        <f t="shared" si="53"/>
        <v/>
      </c>
      <c r="O210" s="136"/>
      <c r="P210" s="200" t="str">
        <f t="shared" si="54"/>
        <v/>
      </c>
      <c r="Q210" s="140"/>
      <c r="R210" s="201" t="str">
        <f t="shared" si="50"/>
        <v/>
      </c>
      <c r="S210" s="129"/>
      <c r="T210" s="202" t="str">
        <f t="shared" si="52"/>
        <v/>
      </c>
      <c r="U210" s="140"/>
      <c r="V210" s="201" t="str">
        <f t="shared" si="55"/>
        <v/>
      </c>
      <c r="W210" s="147"/>
    </row>
    <row r="211" spans="1:23">
      <c r="A211" s="147">
        <v>1</v>
      </c>
      <c r="B211" s="181" t="s">
        <v>511</v>
      </c>
      <c r="C211" s="186"/>
      <c r="D211" s="182"/>
      <c r="E211" s="185"/>
      <c r="F211" s="183"/>
      <c r="G211" s="148"/>
      <c r="H211" s="200" t="s">
        <v>2380</v>
      </c>
      <c r="I211" s="187"/>
      <c r="J211" s="128" t="s">
        <v>2381</v>
      </c>
      <c r="K211" s="136"/>
      <c r="L211" s="126"/>
      <c r="M211" s="140"/>
      <c r="N211" s="201" t="str">
        <f t="shared" si="53"/>
        <v/>
      </c>
      <c r="O211" s="136"/>
      <c r="P211" s="200" t="str">
        <f t="shared" si="54"/>
        <v/>
      </c>
      <c r="Q211" s="140"/>
      <c r="R211" s="201" t="str">
        <f t="shared" si="50"/>
        <v/>
      </c>
      <c r="S211" s="129"/>
      <c r="T211" s="202" t="str">
        <f t="shared" si="52"/>
        <v/>
      </c>
      <c r="U211" s="140"/>
      <c r="V211" s="201" t="str">
        <f t="shared" si="55"/>
        <v/>
      </c>
      <c r="W211" s="147"/>
    </row>
    <row r="212" spans="1:23">
      <c r="A212" s="147">
        <v>1</v>
      </c>
      <c r="B212" s="181" t="s">
        <v>520</v>
      </c>
      <c r="C212" s="186"/>
      <c r="D212" s="182"/>
      <c r="E212" s="185"/>
      <c r="F212" s="183"/>
      <c r="G212" s="148"/>
      <c r="H212" s="200" t="s">
        <v>2382</v>
      </c>
      <c r="I212" s="187"/>
      <c r="J212" s="128"/>
      <c r="K212" s="136"/>
      <c r="L212" s="126"/>
      <c r="M212" s="140"/>
      <c r="N212" s="201" t="str">
        <f t="shared" si="53"/>
        <v/>
      </c>
      <c r="O212" s="136"/>
      <c r="P212" s="200" t="str">
        <f t="shared" si="54"/>
        <v/>
      </c>
      <c r="Q212" s="140"/>
      <c r="R212" s="201" t="str">
        <f t="shared" si="50"/>
        <v/>
      </c>
      <c r="S212" s="129"/>
      <c r="T212" s="202" t="str">
        <f t="shared" si="52"/>
        <v/>
      </c>
      <c r="U212" s="140"/>
      <c r="V212" s="201" t="str">
        <f t="shared" si="55"/>
        <v/>
      </c>
      <c r="W212" s="147"/>
    </row>
    <row r="213" spans="1:23">
      <c r="A213" s="267">
        <v>1</v>
      </c>
      <c r="B213" s="268" t="s">
        <v>529</v>
      </c>
      <c r="C213" s="186"/>
      <c r="D213" s="307"/>
      <c r="E213" s="291"/>
      <c r="F213" s="331"/>
      <c r="G213" s="285"/>
      <c r="H213" s="271" t="s">
        <v>2383</v>
      </c>
      <c r="I213" s="292"/>
      <c r="J213" s="287"/>
      <c r="K213" s="274" t="s">
        <v>2384</v>
      </c>
      <c r="L213" s="286" t="s">
        <v>2385</v>
      </c>
      <c r="M213" s="275" t="s">
        <v>948</v>
      </c>
      <c r="N213" s="273" t="str">
        <f t="shared" si="53"/>
        <v/>
      </c>
      <c r="O213" s="274"/>
      <c r="P213" s="200" t="str">
        <f t="shared" si="54"/>
        <v/>
      </c>
      <c r="Q213" s="275"/>
      <c r="R213" s="273" t="str">
        <f t="shared" si="50"/>
        <v/>
      </c>
      <c r="S213" s="289"/>
      <c r="T213" s="276" t="str">
        <f t="shared" si="52"/>
        <v/>
      </c>
      <c r="U213" s="275"/>
      <c r="V213" s="273" t="str">
        <f t="shared" si="55"/>
        <v/>
      </c>
      <c r="W213" s="147"/>
    </row>
    <row r="214" spans="1:23" hidden="1">
      <c r="A214" s="242"/>
      <c r="B214" s="242"/>
      <c r="C214" s="186"/>
      <c r="D214" s="307"/>
      <c r="E214" s="291"/>
      <c r="F214" s="331"/>
      <c r="G214" s="285"/>
      <c r="H214" s="271" t="str">
        <f t="shared" si="51"/>
        <v/>
      </c>
      <c r="I214" s="242"/>
      <c r="J214" s="288"/>
      <c r="K214" s="274"/>
      <c r="L214" s="286"/>
      <c r="M214" s="330"/>
      <c r="N214" s="329" t="str">
        <f t="shared" si="53"/>
        <v/>
      </c>
      <c r="O214" s="274"/>
      <c r="P214" s="200" t="str">
        <f t="shared" si="54"/>
        <v/>
      </c>
      <c r="Q214" s="330"/>
      <c r="R214" s="329" t="str">
        <f t="shared" si="50"/>
        <v/>
      </c>
      <c r="S214" s="289"/>
      <c r="T214" s="276" t="str">
        <f t="shared" ref="T214:T217" si="56">IF($T$9="*",IF(S214&gt;0,"*",""),"")</f>
        <v/>
      </c>
      <c r="U214" s="330"/>
      <c r="V214" s="329" t="str">
        <f t="shared" si="55"/>
        <v/>
      </c>
    </row>
    <row r="215" spans="1:23" ht="60.6">
      <c r="A215" s="333">
        <v>1</v>
      </c>
      <c r="B215" s="334" t="s">
        <v>2386</v>
      </c>
      <c r="C215" s="186"/>
      <c r="D215" s="307"/>
      <c r="E215" s="291"/>
      <c r="F215" s="331"/>
      <c r="G215" s="285"/>
      <c r="H215" s="271" t="s">
        <v>2387</v>
      </c>
      <c r="I215" s="242"/>
      <c r="J215" s="288"/>
      <c r="K215" s="274" t="s">
        <v>2388</v>
      </c>
      <c r="L215" s="286" t="s">
        <v>2389</v>
      </c>
      <c r="M215" s="330" t="s">
        <v>2390</v>
      </c>
      <c r="N215" s="329" t="str">
        <f t="shared" ref="N215:N278" si="57">IF($N$9="*",IF(M215&gt;0,"*",""),"")</f>
        <v/>
      </c>
      <c r="O215" s="274"/>
      <c r="P215" s="200" t="str">
        <f t="shared" ref="P215:P217" si="58">IF($P$9="*",IF(O215&gt;0,"*",""),"")</f>
        <v/>
      </c>
      <c r="Q215" s="330"/>
      <c r="R215" s="329" t="str">
        <f t="shared" si="50"/>
        <v/>
      </c>
      <c r="S215" s="289"/>
      <c r="T215" s="276" t="str">
        <f t="shared" si="56"/>
        <v/>
      </c>
      <c r="U215" s="330"/>
      <c r="V215" s="329" t="str">
        <f t="shared" ref="V215:V275" si="59">IF($V$9="*",IF(U215&gt;0,"*",""),"")</f>
        <v/>
      </c>
    </row>
    <row r="216" spans="1:23" hidden="1">
      <c r="A216" s="242"/>
      <c r="B216" s="332" t="s">
        <v>205</v>
      </c>
      <c r="C216" s="186"/>
      <c r="D216" s="307"/>
      <c r="E216" s="291"/>
      <c r="F216" s="331"/>
      <c r="G216" s="285"/>
      <c r="H216" s="271" t="str">
        <f t="shared" si="51"/>
        <v/>
      </c>
      <c r="I216" s="242"/>
      <c r="J216" s="288"/>
      <c r="K216" s="274"/>
      <c r="L216" s="286"/>
      <c r="M216" s="330"/>
      <c r="N216" s="329" t="str">
        <f t="shared" si="57"/>
        <v/>
      </c>
      <c r="O216" s="274"/>
      <c r="P216" s="200" t="str">
        <f t="shared" si="58"/>
        <v/>
      </c>
      <c r="Q216" s="330"/>
      <c r="R216" s="329" t="str">
        <f t="shared" si="50"/>
        <v/>
      </c>
      <c r="S216" s="289"/>
      <c r="T216" s="276" t="str">
        <f t="shared" si="56"/>
        <v/>
      </c>
      <c r="U216" s="330"/>
      <c r="V216" s="329" t="str">
        <f t="shared" si="59"/>
        <v/>
      </c>
    </row>
    <row r="217" spans="1:23" ht="46.15">
      <c r="A217" s="333">
        <v>1</v>
      </c>
      <c r="B217" s="334" t="s">
        <v>2391</v>
      </c>
      <c r="C217" s="186"/>
      <c r="D217" s="307"/>
      <c r="E217" s="291"/>
      <c r="F217" s="331"/>
      <c r="G217" s="285"/>
      <c r="H217" s="271" t="s">
        <v>2392</v>
      </c>
      <c r="I217" s="242"/>
      <c r="J217" s="288"/>
      <c r="K217" s="274" t="s">
        <v>2393</v>
      </c>
      <c r="L217" s="286" t="s">
        <v>2394</v>
      </c>
      <c r="M217" s="330" t="s">
        <v>2395</v>
      </c>
      <c r="N217" s="329" t="str">
        <f t="shared" si="57"/>
        <v/>
      </c>
      <c r="O217" s="274"/>
      <c r="P217" s="200" t="str">
        <f t="shared" si="58"/>
        <v/>
      </c>
      <c r="Q217" s="330"/>
      <c r="R217" s="329" t="str">
        <f t="shared" si="50"/>
        <v/>
      </c>
      <c r="S217" s="289"/>
      <c r="T217" s="276" t="str">
        <f t="shared" si="56"/>
        <v/>
      </c>
      <c r="U217" s="330"/>
      <c r="V217" s="329" t="str">
        <f t="shared" si="59"/>
        <v/>
      </c>
    </row>
    <row r="218" spans="1:23" hidden="1">
      <c r="F218" s="283"/>
      <c r="H218" s="281" t="str">
        <f t="shared" ref="H218:H278" si="60">IF($H$9="*",IF(G218&gt;0,"*",""),"")</f>
        <v/>
      </c>
      <c r="N218" s="281" t="str">
        <f t="shared" si="57"/>
        <v/>
      </c>
      <c r="P218" s="281" t="str">
        <f t="shared" ref="P218:P278" si="61">IF($P$9="*",IF(O218&gt;0,"*",""),"")</f>
        <v/>
      </c>
      <c r="R218" s="281" t="str">
        <f t="shared" ref="R218:R278" si="62">IF($R$9="*",IF(Q218&gt;0,"*",""),"")</f>
        <v/>
      </c>
      <c r="T218" s="281" t="str">
        <f t="shared" ref="T218:T278" si="63">IF($T$9="*",IF(S218&gt;0,"*",""),"")</f>
        <v/>
      </c>
      <c r="V218" s="281" t="str">
        <f t="shared" si="59"/>
        <v/>
      </c>
    </row>
    <row r="219" spans="1:23" hidden="1">
      <c r="F219" s="283"/>
      <c r="H219" s="281" t="str">
        <f t="shared" si="60"/>
        <v/>
      </c>
      <c r="N219" s="281" t="str">
        <f t="shared" si="57"/>
        <v/>
      </c>
      <c r="P219" s="281" t="str">
        <f t="shared" si="61"/>
        <v/>
      </c>
      <c r="R219" s="281" t="str">
        <f t="shared" si="62"/>
        <v/>
      </c>
      <c r="T219" s="281" t="str">
        <f t="shared" si="63"/>
        <v/>
      </c>
      <c r="V219" s="281" t="str">
        <f t="shared" si="59"/>
        <v/>
      </c>
    </row>
    <row r="220" spans="1:23" hidden="1">
      <c r="F220" s="283"/>
      <c r="H220" s="281" t="str">
        <f t="shared" si="60"/>
        <v/>
      </c>
      <c r="N220" s="281" t="str">
        <f t="shared" si="57"/>
        <v/>
      </c>
      <c r="P220" s="281" t="str">
        <f t="shared" si="61"/>
        <v/>
      </c>
      <c r="R220" s="281" t="str">
        <f t="shared" si="62"/>
        <v/>
      </c>
      <c r="T220" s="281" t="str">
        <f t="shared" si="63"/>
        <v/>
      </c>
      <c r="V220" s="281" t="str">
        <f>IF($V$9="*",IF(U220&gt;0,"*",""),"")</f>
        <v/>
      </c>
    </row>
    <row r="221" spans="1:23" hidden="1">
      <c r="F221" s="283"/>
      <c r="H221" s="281" t="str">
        <f t="shared" si="60"/>
        <v/>
      </c>
      <c r="N221" s="281" t="str">
        <f t="shared" si="57"/>
        <v/>
      </c>
      <c r="P221" s="281" t="str">
        <f t="shared" si="61"/>
        <v/>
      </c>
      <c r="R221" s="281" t="str">
        <f t="shared" si="62"/>
        <v/>
      </c>
      <c r="T221" s="281" t="str">
        <f t="shared" si="63"/>
        <v/>
      </c>
      <c r="V221" s="281" t="str">
        <f>IF($V$9="*",IF(U221&gt;0,"*",""),"")</f>
        <v/>
      </c>
    </row>
    <row r="222" spans="1:23" hidden="1">
      <c r="F222" s="283"/>
      <c r="H222" s="281" t="str">
        <f t="shared" si="60"/>
        <v/>
      </c>
      <c r="N222" s="281" t="str">
        <f t="shared" si="57"/>
        <v/>
      </c>
      <c r="P222" s="281" t="str">
        <f t="shared" si="61"/>
        <v/>
      </c>
      <c r="R222" s="281" t="str">
        <f t="shared" si="62"/>
        <v/>
      </c>
      <c r="T222" s="281" t="str">
        <f t="shared" si="63"/>
        <v/>
      </c>
      <c r="V222" s="281" t="str">
        <f>IF($V$9="*",IF(U222&gt;0,"*",""),"")</f>
        <v/>
      </c>
    </row>
    <row r="223" spans="1:23" hidden="1">
      <c r="F223" s="283"/>
      <c r="H223" s="281" t="str">
        <f t="shared" si="60"/>
        <v/>
      </c>
      <c r="N223" s="281" t="str">
        <f t="shared" si="57"/>
        <v/>
      </c>
      <c r="P223" s="281" t="str">
        <f t="shared" si="61"/>
        <v/>
      </c>
      <c r="R223" s="281" t="str">
        <f t="shared" si="62"/>
        <v/>
      </c>
      <c r="T223" s="281" t="str">
        <f t="shared" si="63"/>
        <v/>
      </c>
      <c r="V223" s="281" t="str">
        <f>IF($V$9="*",IF(U223&gt;0,"*",""),"")</f>
        <v/>
      </c>
    </row>
    <row r="224" spans="1:23" hidden="1">
      <c r="F224" s="283"/>
      <c r="H224" s="281" t="str">
        <f t="shared" si="60"/>
        <v/>
      </c>
      <c r="N224" s="281" t="str">
        <f>IF($N$9="*",IF(M224&gt;0,"*",""),"")</f>
        <v/>
      </c>
      <c r="P224" s="281" t="str">
        <f t="shared" si="61"/>
        <v/>
      </c>
      <c r="R224" s="281" t="str">
        <f t="shared" si="62"/>
        <v/>
      </c>
      <c r="T224" s="281" t="str">
        <f>IF($T$9="*",IF(S224&gt;0,"*",""),"")</f>
        <v/>
      </c>
      <c r="V224" s="281" t="str">
        <f t="shared" si="59"/>
        <v/>
      </c>
    </row>
    <row r="225" spans="6:22" hidden="1">
      <c r="F225" s="283"/>
      <c r="H225" s="281" t="str">
        <f t="shared" si="60"/>
        <v/>
      </c>
      <c r="N225" s="281" t="str">
        <f>IF($N$9="*",IF(M225&gt;0,"*",""),"")</f>
        <v/>
      </c>
      <c r="P225" s="281" t="str">
        <f t="shared" si="61"/>
        <v/>
      </c>
      <c r="R225" s="281" t="str">
        <f t="shared" si="62"/>
        <v/>
      </c>
      <c r="T225" s="281" t="str">
        <f>IF($T$9="*",IF(S225&gt;0,"*",""),"")</f>
        <v/>
      </c>
      <c r="V225" s="281" t="str">
        <f t="shared" si="59"/>
        <v/>
      </c>
    </row>
    <row r="226" spans="6:22" hidden="1">
      <c r="F226" s="283"/>
      <c r="H226" s="281" t="str">
        <f t="shared" si="60"/>
        <v/>
      </c>
      <c r="N226" s="281" t="str">
        <f>IF($N$9="*",IF(M226&gt;0,"*",""),"")</f>
        <v/>
      </c>
      <c r="P226" s="281" t="str">
        <f t="shared" si="61"/>
        <v/>
      </c>
      <c r="R226" s="281" t="str">
        <f t="shared" si="62"/>
        <v/>
      </c>
      <c r="T226" s="281" t="str">
        <f>IF($T$9="*",IF(S226&gt;0,"*",""),"")</f>
        <v/>
      </c>
      <c r="V226" s="281" t="str">
        <f t="shared" si="59"/>
        <v/>
      </c>
    </row>
    <row r="227" spans="6:22" hidden="1">
      <c r="F227" s="283"/>
      <c r="H227" s="281" t="str">
        <f>IF($H$9="*",IF(G227&gt;0,"*",""),"")</f>
        <v/>
      </c>
      <c r="N227" s="281" t="str">
        <f>IF($N$9="*",IF(M227&gt;0,"*",""),"")</f>
        <v/>
      </c>
      <c r="P227" s="281" t="str">
        <f t="shared" si="61"/>
        <v/>
      </c>
      <c r="R227" s="281" t="str">
        <f t="shared" si="62"/>
        <v/>
      </c>
      <c r="T227" s="281" t="str">
        <f>IF($T$9="*",IF(S227&gt;0,"*",""),"")</f>
        <v/>
      </c>
      <c r="V227" s="281" t="str">
        <f t="shared" si="59"/>
        <v/>
      </c>
    </row>
    <row r="228" spans="6:22" hidden="1">
      <c r="F228" s="283"/>
      <c r="H228" s="281" t="str">
        <f>IF($H$9="*",IF(G228&gt;0,"*",""),"")</f>
        <v/>
      </c>
      <c r="N228" s="281" t="str">
        <f t="shared" si="57"/>
        <v/>
      </c>
      <c r="P228" s="281" t="str">
        <f>IF($P$9="*",IF(O228&gt;0,"*",""),"")</f>
        <v/>
      </c>
      <c r="R228" s="281" t="str">
        <f>IF($R$9="*",IF(Q228&gt;0,"*",""),"")</f>
        <v/>
      </c>
      <c r="T228" s="281" t="str">
        <f t="shared" si="63"/>
        <v/>
      </c>
      <c r="V228" s="281" t="str">
        <f t="shared" si="59"/>
        <v/>
      </c>
    </row>
    <row r="229" spans="6:22" hidden="1">
      <c r="F229" s="283"/>
      <c r="H229" s="281" t="str">
        <f>IF($H$9="*",IF(G229&gt;0,"*",""),"")</f>
        <v/>
      </c>
      <c r="N229" s="281" t="str">
        <f t="shared" si="57"/>
        <v/>
      </c>
      <c r="P229" s="281" t="str">
        <f>IF($P$9="*",IF(O229&gt;0,"*",""),"")</f>
        <v/>
      </c>
      <c r="R229" s="281" t="str">
        <f>IF($R$9="*",IF(Q229&gt;0,"*",""),"")</f>
        <v/>
      </c>
      <c r="T229" s="281" t="str">
        <f t="shared" si="63"/>
        <v/>
      </c>
      <c r="V229" s="281" t="str">
        <f t="shared" si="59"/>
        <v/>
      </c>
    </row>
    <row r="230" spans="6:22" hidden="1">
      <c r="F230" s="283"/>
      <c r="H230" s="281" t="str">
        <f>IF($H$9="*",IF(G230&gt;0,"*",""),"")</f>
        <v/>
      </c>
      <c r="N230" s="281" t="str">
        <f t="shared" si="57"/>
        <v/>
      </c>
      <c r="P230" s="281" t="str">
        <f>IF($P$9="*",IF(O230&gt;0,"*",""),"")</f>
        <v/>
      </c>
      <c r="R230" s="281" t="str">
        <f>IF($R$9="*",IF(Q230&gt;0,"*",""),"")</f>
        <v/>
      </c>
      <c r="T230" s="281" t="str">
        <f t="shared" si="63"/>
        <v/>
      </c>
      <c r="V230" s="281" t="str">
        <f t="shared" si="59"/>
        <v/>
      </c>
    </row>
    <row r="231" spans="6:22" hidden="1">
      <c r="F231" s="283"/>
      <c r="H231" s="281" t="str">
        <f t="shared" si="60"/>
        <v/>
      </c>
      <c r="N231" s="281" t="str">
        <f t="shared" si="57"/>
        <v/>
      </c>
      <c r="P231" s="281" t="str">
        <f>IF($P$9="*",IF(O231&gt;0,"*",""),"")</f>
        <v/>
      </c>
      <c r="R231" s="281" t="str">
        <f>IF($R$9="*",IF(Q231&gt;0,"*",""),"")</f>
        <v/>
      </c>
      <c r="T231" s="281" t="str">
        <f t="shared" si="63"/>
        <v/>
      </c>
      <c r="V231" s="281" t="str">
        <f t="shared" si="59"/>
        <v/>
      </c>
    </row>
    <row r="232" spans="6:22" hidden="1">
      <c r="F232" s="283"/>
      <c r="H232" s="281" t="str">
        <f t="shared" si="60"/>
        <v/>
      </c>
      <c r="N232" s="281" t="str">
        <f t="shared" si="57"/>
        <v/>
      </c>
      <c r="P232" s="281" t="str">
        <f t="shared" si="61"/>
        <v/>
      </c>
      <c r="R232" s="281" t="str">
        <f t="shared" si="62"/>
        <v/>
      </c>
      <c r="T232" s="281" t="str">
        <f t="shared" si="63"/>
        <v/>
      </c>
      <c r="V232" s="281" t="str">
        <f t="shared" si="59"/>
        <v/>
      </c>
    </row>
    <row r="233" spans="6:22" hidden="1">
      <c r="F233" s="283"/>
      <c r="H233" s="281" t="str">
        <f t="shared" si="60"/>
        <v/>
      </c>
      <c r="N233" s="281" t="str">
        <f t="shared" si="57"/>
        <v/>
      </c>
      <c r="P233" s="281" t="str">
        <f t="shared" si="61"/>
        <v/>
      </c>
      <c r="R233" s="281" t="str">
        <f t="shared" si="62"/>
        <v/>
      </c>
      <c r="T233" s="281" t="str">
        <f t="shared" si="63"/>
        <v/>
      </c>
      <c r="V233" s="281" t="str">
        <f t="shared" si="59"/>
        <v/>
      </c>
    </row>
    <row r="234" spans="6:22" hidden="1">
      <c r="F234" s="283"/>
      <c r="H234" s="281" t="str">
        <f t="shared" si="60"/>
        <v/>
      </c>
      <c r="N234" s="281" t="str">
        <f t="shared" si="57"/>
        <v/>
      </c>
      <c r="P234" s="281" t="str">
        <f t="shared" si="61"/>
        <v/>
      </c>
      <c r="R234" s="281" t="str">
        <f t="shared" si="62"/>
        <v/>
      </c>
      <c r="T234" s="281" t="str">
        <f t="shared" si="63"/>
        <v/>
      </c>
      <c r="V234" s="281" t="str">
        <f>IF($V$9="*",IF(U234&gt;0,"*",""),"")</f>
        <v/>
      </c>
    </row>
    <row r="235" spans="6:22" hidden="1">
      <c r="F235" s="283"/>
      <c r="H235" s="281" t="str">
        <f t="shared" si="60"/>
        <v/>
      </c>
      <c r="N235" s="281" t="str">
        <f t="shared" si="57"/>
        <v/>
      </c>
      <c r="P235" s="281" t="str">
        <f t="shared" si="61"/>
        <v/>
      </c>
      <c r="R235" s="281" t="str">
        <f t="shared" si="62"/>
        <v/>
      </c>
      <c r="T235" s="281" t="str">
        <f t="shared" si="63"/>
        <v/>
      </c>
      <c r="V235" s="281" t="str">
        <f>IF($V$9="*",IF(U235&gt;0,"*",""),"")</f>
        <v/>
      </c>
    </row>
    <row r="236" spans="6:22" hidden="1">
      <c r="F236" s="283"/>
      <c r="H236" s="281" t="str">
        <f t="shared" si="60"/>
        <v/>
      </c>
      <c r="N236" s="281" t="str">
        <f t="shared" si="57"/>
        <v/>
      </c>
      <c r="P236" s="281" t="str">
        <f t="shared" si="61"/>
        <v/>
      </c>
      <c r="R236" s="281" t="str">
        <f t="shared" si="62"/>
        <v/>
      </c>
      <c r="T236" s="281" t="str">
        <f t="shared" si="63"/>
        <v/>
      </c>
      <c r="V236" s="281" t="str">
        <f>IF($V$9="*",IF(U236&gt;0,"*",""),"")</f>
        <v/>
      </c>
    </row>
    <row r="237" spans="6:22" hidden="1">
      <c r="F237" s="283"/>
      <c r="H237" s="281" t="str">
        <f t="shared" si="60"/>
        <v/>
      </c>
      <c r="N237" s="281" t="str">
        <f t="shared" si="57"/>
        <v/>
      </c>
      <c r="P237" s="281" t="str">
        <f t="shared" si="61"/>
        <v/>
      </c>
      <c r="R237" s="281" t="str">
        <f t="shared" si="62"/>
        <v/>
      </c>
      <c r="T237" s="281" t="str">
        <f t="shared" si="63"/>
        <v/>
      </c>
      <c r="V237" s="281" t="str">
        <f>IF($V$9="*",IF(U237&gt;0,"*",""),"")</f>
        <v/>
      </c>
    </row>
    <row r="238" spans="6:22" hidden="1">
      <c r="F238" s="283"/>
      <c r="H238" s="281" t="str">
        <f t="shared" si="60"/>
        <v/>
      </c>
      <c r="N238" s="281" t="str">
        <f>IF($N$9="*",IF(M238&gt;0,"*",""),"")</f>
        <v/>
      </c>
      <c r="P238" s="281" t="str">
        <f t="shared" si="61"/>
        <v/>
      </c>
      <c r="R238" s="281" t="str">
        <f t="shared" si="62"/>
        <v/>
      </c>
      <c r="T238" s="281" t="str">
        <f>IF($T$9="*",IF(S238&gt;0,"*",""),"")</f>
        <v/>
      </c>
      <c r="V238" s="281" t="str">
        <f t="shared" si="59"/>
        <v/>
      </c>
    </row>
    <row r="239" spans="6:22" hidden="1">
      <c r="F239" s="283"/>
      <c r="H239" s="281" t="str">
        <f t="shared" si="60"/>
        <v/>
      </c>
      <c r="N239" s="281" t="str">
        <f>IF($N$9="*",IF(M239&gt;0,"*",""),"")</f>
        <v/>
      </c>
      <c r="P239" s="281" t="str">
        <f t="shared" si="61"/>
        <v/>
      </c>
      <c r="R239" s="281" t="str">
        <f t="shared" si="62"/>
        <v/>
      </c>
      <c r="T239" s="281" t="str">
        <f>IF($T$9="*",IF(S239&gt;0,"*",""),"")</f>
        <v/>
      </c>
      <c r="V239" s="281" t="str">
        <f t="shared" si="59"/>
        <v/>
      </c>
    </row>
    <row r="240" spans="6:22" hidden="1">
      <c r="F240" s="283"/>
      <c r="H240" s="281" t="str">
        <f t="shared" si="60"/>
        <v/>
      </c>
      <c r="N240" s="281" t="str">
        <f>IF($N$9="*",IF(M240&gt;0,"*",""),"")</f>
        <v/>
      </c>
      <c r="P240" s="281" t="str">
        <f t="shared" si="61"/>
        <v/>
      </c>
      <c r="R240" s="281" t="str">
        <f t="shared" si="62"/>
        <v/>
      </c>
      <c r="T240" s="281" t="str">
        <f>IF($T$9="*",IF(S240&gt;0,"*",""),"")</f>
        <v/>
      </c>
      <c r="V240" s="281" t="str">
        <f t="shared" si="59"/>
        <v/>
      </c>
    </row>
    <row r="241" spans="6:22" hidden="1">
      <c r="F241" s="283"/>
      <c r="H241" s="281" t="str">
        <f>IF($H$9="*",IF(G241&gt;0,"*",""),"")</f>
        <v/>
      </c>
      <c r="N241" s="281" t="str">
        <f>IF($N$9="*",IF(M241&gt;0,"*",""),"")</f>
        <v/>
      </c>
      <c r="P241" s="281" t="str">
        <f>IF($P$9="*",IF(O241&gt;0,"*",""),"")</f>
        <v/>
      </c>
      <c r="R241" s="281" t="str">
        <f t="shared" si="62"/>
        <v/>
      </c>
      <c r="T241" s="281" t="str">
        <f>IF($T$9="*",IF(S241&gt;0,"*",""),"")</f>
        <v/>
      </c>
      <c r="V241" s="281" t="str">
        <f t="shared" si="59"/>
        <v/>
      </c>
    </row>
    <row r="242" spans="6:22" hidden="1">
      <c r="F242" s="283"/>
      <c r="H242" s="281" t="str">
        <f>IF($H$9="*",IF(G242&gt;0,"*",""),"")</f>
        <v/>
      </c>
      <c r="N242" s="281" t="str">
        <f t="shared" si="57"/>
        <v/>
      </c>
      <c r="P242" s="281" t="str">
        <f>IF($P$9="*",IF(O242&gt;0,"*",""),"")</f>
        <v/>
      </c>
      <c r="R242" s="281" t="str">
        <f>IF($R$9="*",IF(Q242&gt;0,"*",""),"")</f>
        <v/>
      </c>
      <c r="T242" s="281" t="str">
        <f t="shared" si="63"/>
        <v/>
      </c>
      <c r="V242" s="281" t="str">
        <f t="shared" si="59"/>
        <v/>
      </c>
    </row>
    <row r="243" spans="6:22" hidden="1">
      <c r="F243" s="283"/>
      <c r="H243" s="281" t="str">
        <f>IF($H$9="*",IF(G243&gt;0,"*",""),"")</f>
        <v/>
      </c>
      <c r="N243" s="281" t="str">
        <f t="shared" si="57"/>
        <v/>
      </c>
      <c r="P243" s="281" t="str">
        <f>IF($P$9="*",IF(O243&gt;0,"*",""),"")</f>
        <v/>
      </c>
      <c r="R243" s="281" t="str">
        <f>IF($R$9="*",IF(Q243&gt;0,"*",""),"")</f>
        <v/>
      </c>
      <c r="T243" s="281" t="str">
        <f t="shared" si="63"/>
        <v/>
      </c>
      <c r="V243" s="281" t="str">
        <f t="shared" si="59"/>
        <v/>
      </c>
    </row>
    <row r="244" spans="6:22" hidden="1">
      <c r="F244" s="283"/>
      <c r="H244" s="281" t="str">
        <f>IF($H$9="*",IF(G244&gt;0,"*",""),"")</f>
        <v/>
      </c>
      <c r="N244" s="281" t="str">
        <f t="shared" si="57"/>
        <v/>
      </c>
      <c r="P244" s="281" t="str">
        <f>IF($P$9="*",IF(O244&gt;0,"*",""),"")</f>
        <v/>
      </c>
      <c r="R244" s="281" t="str">
        <f>IF($R$9="*",IF(Q244&gt;0,"*",""),"")</f>
        <v/>
      </c>
      <c r="T244" s="281" t="str">
        <f t="shared" si="63"/>
        <v/>
      </c>
      <c r="V244" s="281" t="str">
        <f t="shared" si="59"/>
        <v/>
      </c>
    </row>
    <row r="245" spans="6:22" hidden="1">
      <c r="F245" s="283"/>
      <c r="H245" s="281" t="str">
        <f t="shared" si="60"/>
        <v/>
      </c>
      <c r="N245" s="281" t="str">
        <f t="shared" si="57"/>
        <v/>
      </c>
      <c r="P245" s="281" t="str">
        <f>IF($P$9="*",IF(O245&gt;0,"*",""),"")</f>
        <v/>
      </c>
      <c r="R245" s="281" t="str">
        <f>IF($R$9="*",IF(Q245&gt;0,"*",""),"")</f>
        <v/>
      </c>
      <c r="T245" s="281" t="str">
        <f t="shared" si="63"/>
        <v/>
      </c>
      <c r="V245" s="281" t="str">
        <f t="shared" si="59"/>
        <v/>
      </c>
    </row>
    <row r="246" spans="6:22" hidden="1">
      <c r="F246" s="283"/>
      <c r="H246" s="281" t="str">
        <f t="shared" si="60"/>
        <v/>
      </c>
      <c r="N246" s="281" t="str">
        <f t="shared" si="57"/>
        <v/>
      </c>
      <c r="P246" s="281" t="str">
        <f t="shared" si="61"/>
        <v/>
      </c>
      <c r="R246" s="281" t="str">
        <f t="shared" si="62"/>
        <v/>
      </c>
      <c r="T246" s="281" t="str">
        <f t="shared" si="63"/>
        <v/>
      </c>
      <c r="V246" s="281" t="str">
        <f t="shared" si="59"/>
        <v/>
      </c>
    </row>
    <row r="247" spans="6:22" hidden="1">
      <c r="F247" s="283"/>
      <c r="H247" s="281" t="str">
        <f t="shared" si="60"/>
        <v/>
      </c>
      <c r="N247" s="281" t="str">
        <f t="shared" si="57"/>
        <v/>
      </c>
      <c r="P247" s="281" t="str">
        <f t="shared" si="61"/>
        <v/>
      </c>
      <c r="R247" s="281" t="str">
        <f t="shared" si="62"/>
        <v/>
      </c>
      <c r="T247" s="281" t="str">
        <f t="shared" si="63"/>
        <v/>
      </c>
      <c r="V247" s="281" t="str">
        <f t="shared" si="59"/>
        <v/>
      </c>
    </row>
    <row r="248" spans="6:22" hidden="1">
      <c r="F248" s="283"/>
      <c r="H248" s="281" t="str">
        <f t="shared" si="60"/>
        <v/>
      </c>
      <c r="N248" s="281" t="str">
        <f t="shared" si="57"/>
        <v/>
      </c>
      <c r="P248" s="281" t="str">
        <f t="shared" si="61"/>
        <v/>
      </c>
      <c r="R248" s="281" t="str">
        <f t="shared" si="62"/>
        <v/>
      </c>
      <c r="T248" s="281" t="str">
        <f t="shared" si="63"/>
        <v/>
      </c>
      <c r="V248" s="281" t="str">
        <f>IF($V$9="*",IF(U248&gt;0,"*",""),"")</f>
        <v/>
      </c>
    </row>
    <row r="249" spans="6:22" hidden="1">
      <c r="F249" s="283"/>
      <c r="H249" s="281" t="str">
        <f t="shared" si="60"/>
        <v/>
      </c>
      <c r="N249" s="281" t="str">
        <f t="shared" si="57"/>
        <v/>
      </c>
      <c r="P249" s="281" t="str">
        <f t="shared" si="61"/>
        <v/>
      </c>
      <c r="R249" s="281" t="str">
        <f t="shared" si="62"/>
        <v/>
      </c>
      <c r="T249" s="281" t="str">
        <f t="shared" si="63"/>
        <v/>
      </c>
      <c r="V249" s="281" t="str">
        <f>IF($V$9="*",IF(U249&gt;0,"*",""),"")</f>
        <v/>
      </c>
    </row>
    <row r="250" spans="6:22" hidden="1">
      <c r="F250" s="283"/>
      <c r="H250" s="281" t="str">
        <f t="shared" si="60"/>
        <v/>
      </c>
      <c r="N250" s="281" t="str">
        <f t="shared" si="57"/>
        <v/>
      </c>
      <c r="P250" s="281" t="str">
        <f t="shared" si="61"/>
        <v/>
      </c>
      <c r="R250" s="281" t="str">
        <f t="shared" si="62"/>
        <v/>
      </c>
      <c r="T250" s="281" t="str">
        <f t="shared" si="63"/>
        <v/>
      </c>
      <c r="V250" s="281" t="str">
        <f>IF($V$9="*",IF(U250&gt;0,"*",""),"")</f>
        <v/>
      </c>
    </row>
    <row r="251" spans="6:22" hidden="1">
      <c r="F251" s="283"/>
      <c r="H251" s="281" t="str">
        <f t="shared" si="60"/>
        <v/>
      </c>
      <c r="N251" s="281" t="str">
        <f t="shared" si="57"/>
        <v/>
      </c>
      <c r="P251" s="281" t="str">
        <f t="shared" si="61"/>
        <v/>
      </c>
      <c r="R251" s="281" t="str">
        <f t="shared" si="62"/>
        <v/>
      </c>
      <c r="T251" s="281" t="str">
        <f t="shared" si="63"/>
        <v/>
      </c>
      <c r="V251" s="281" t="str">
        <f>IF($V$9="*",IF(U251&gt;0,"*",""),"")</f>
        <v/>
      </c>
    </row>
    <row r="252" spans="6:22" hidden="1">
      <c r="F252" s="283"/>
      <c r="H252" s="281" t="str">
        <f t="shared" si="60"/>
        <v/>
      </c>
      <c r="N252" s="281" t="str">
        <f>IF($N$9="*",IF(M252&gt;0,"*",""),"")</f>
        <v/>
      </c>
      <c r="P252" s="281" t="str">
        <f t="shared" si="61"/>
        <v/>
      </c>
      <c r="R252" s="281" t="str">
        <f t="shared" si="62"/>
        <v/>
      </c>
      <c r="T252" s="281" t="str">
        <f>IF($T$9="*",IF(S252&gt;0,"*",""),"")</f>
        <v/>
      </c>
      <c r="V252" s="281" t="str">
        <f t="shared" si="59"/>
        <v/>
      </c>
    </row>
    <row r="253" spans="6:22" hidden="1">
      <c r="F253" s="283"/>
      <c r="H253" s="281" t="str">
        <f t="shared" si="60"/>
        <v/>
      </c>
      <c r="N253" s="281" t="str">
        <f>IF($N$9="*",IF(M253&gt;0,"*",""),"")</f>
        <v/>
      </c>
      <c r="P253" s="281" t="str">
        <f t="shared" si="61"/>
        <v/>
      </c>
      <c r="R253" s="281" t="str">
        <f t="shared" si="62"/>
        <v/>
      </c>
      <c r="T253" s="281" t="str">
        <f>IF($T$9="*",IF(S253&gt;0,"*",""),"")</f>
        <v/>
      </c>
      <c r="V253" s="281" t="str">
        <f t="shared" si="59"/>
        <v/>
      </c>
    </row>
    <row r="254" spans="6:22" hidden="1">
      <c r="F254" s="283"/>
      <c r="H254" s="281" t="str">
        <f t="shared" si="60"/>
        <v/>
      </c>
      <c r="N254" s="281" t="str">
        <f>IF($N$9="*",IF(M254&gt;0,"*",""),"")</f>
        <v/>
      </c>
      <c r="P254" s="281" t="str">
        <f t="shared" si="61"/>
        <v/>
      </c>
      <c r="R254" s="281" t="str">
        <f t="shared" si="62"/>
        <v/>
      </c>
      <c r="T254" s="281" t="str">
        <f>IF($T$9="*",IF(S254&gt;0,"*",""),"")</f>
        <v/>
      </c>
      <c r="V254" s="281" t="str">
        <f t="shared" si="59"/>
        <v/>
      </c>
    </row>
    <row r="255" spans="6:22" hidden="1">
      <c r="F255" s="283"/>
      <c r="H255" s="281" t="str">
        <f>IF($H$9="*",IF(G255&gt;0,"*",""),"")</f>
        <v/>
      </c>
      <c r="N255" s="281" t="str">
        <f>IF($N$9="*",IF(M255&gt;0,"*",""),"")</f>
        <v/>
      </c>
      <c r="P255" s="281" t="str">
        <f t="shared" si="61"/>
        <v/>
      </c>
      <c r="R255" s="281" t="str">
        <f t="shared" si="62"/>
        <v/>
      </c>
      <c r="T255" s="281" t="str">
        <f>IF($T$9="*",IF(S255&gt;0,"*",""),"")</f>
        <v/>
      </c>
      <c r="V255" s="281" t="str">
        <f t="shared" si="59"/>
        <v/>
      </c>
    </row>
    <row r="256" spans="6:22" hidden="1">
      <c r="F256" s="283"/>
      <c r="H256" s="281" t="str">
        <f>IF($H$9="*",IF(G256&gt;0,"*",""),"")</f>
        <v/>
      </c>
      <c r="N256" s="281" t="str">
        <f t="shared" si="57"/>
        <v/>
      </c>
      <c r="P256" s="281" t="str">
        <f>IF($P$9="*",IF(O256&gt;0,"*",""),"")</f>
        <v/>
      </c>
      <c r="R256" s="281" t="str">
        <f>IF($R$9="*",IF(Q256&gt;0,"*",""),"")</f>
        <v/>
      </c>
      <c r="T256" s="281" t="str">
        <f t="shared" si="63"/>
        <v/>
      </c>
      <c r="V256" s="281" t="str">
        <f t="shared" si="59"/>
        <v/>
      </c>
    </row>
    <row r="257" spans="6:22" hidden="1">
      <c r="F257" s="283"/>
      <c r="H257" s="281" t="str">
        <f>IF($H$9="*",IF(G257&gt;0,"*",""),"")</f>
        <v/>
      </c>
      <c r="N257" s="281" t="str">
        <f t="shared" si="57"/>
        <v/>
      </c>
      <c r="P257" s="281" t="str">
        <f>IF($P$9="*",IF(O257&gt;0,"*",""),"")</f>
        <v/>
      </c>
      <c r="R257" s="281" t="str">
        <f>IF($R$9="*",IF(Q257&gt;0,"*",""),"")</f>
        <v/>
      </c>
      <c r="T257" s="281" t="str">
        <f t="shared" si="63"/>
        <v/>
      </c>
      <c r="V257" s="281" t="str">
        <f t="shared" si="59"/>
        <v/>
      </c>
    </row>
    <row r="258" spans="6:22" hidden="1">
      <c r="F258" s="283"/>
      <c r="H258" s="281" t="str">
        <f>IF($H$9="*",IF(G258&gt;0,"*",""),"")</f>
        <v/>
      </c>
      <c r="N258" s="281" t="str">
        <f t="shared" si="57"/>
        <v/>
      </c>
      <c r="P258" s="281" t="str">
        <f>IF($P$9="*",IF(O258&gt;0,"*",""),"")</f>
        <v/>
      </c>
      <c r="R258" s="281" t="str">
        <f>IF($R$9="*",IF(Q258&gt;0,"*",""),"")</f>
        <v/>
      </c>
      <c r="T258" s="281" t="str">
        <f t="shared" si="63"/>
        <v/>
      </c>
      <c r="V258" s="281" t="str">
        <f t="shared" si="59"/>
        <v/>
      </c>
    </row>
    <row r="259" spans="6:22" hidden="1">
      <c r="F259" s="283"/>
      <c r="H259" s="281" t="str">
        <f t="shared" si="60"/>
        <v/>
      </c>
      <c r="N259" s="281" t="str">
        <f t="shared" si="57"/>
        <v/>
      </c>
      <c r="P259" s="281" t="str">
        <f>IF($P$9="*",IF(O259&gt;0,"*",""),"")</f>
        <v/>
      </c>
      <c r="R259" s="281" t="str">
        <f>IF($R$9="*",IF(Q259&gt;0,"*",""),"")</f>
        <v/>
      </c>
      <c r="T259" s="281" t="str">
        <f t="shared" si="63"/>
        <v/>
      </c>
      <c r="V259" s="281" t="str">
        <f t="shared" si="59"/>
        <v/>
      </c>
    </row>
    <row r="260" spans="6:22" hidden="1">
      <c r="F260" s="283"/>
      <c r="H260" s="281" t="str">
        <f t="shared" si="60"/>
        <v/>
      </c>
      <c r="N260" s="281" t="str">
        <f t="shared" si="57"/>
        <v/>
      </c>
      <c r="P260" s="281" t="str">
        <f t="shared" si="61"/>
        <v/>
      </c>
      <c r="R260" s="281" t="str">
        <f t="shared" si="62"/>
        <v/>
      </c>
      <c r="T260" s="281" t="str">
        <f t="shared" si="63"/>
        <v/>
      </c>
      <c r="V260" s="281" t="str">
        <f t="shared" si="59"/>
        <v/>
      </c>
    </row>
    <row r="261" spans="6:22" hidden="1">
      <c r="F261" s="283"/>
      <c r="H261" s="281" t="str">
        <f t="shared" si="60"/>
        <v/>
      </c>
      <c r="N261" s="281" t="str">
        <f t="shared" si="57"/>
        <v/>
      </c>
      <c r="P261" s="281" t="str">
        <f t="shared" si="61"/>
        <v/>
      </c>
      <c r="R261" s="281" t="str">
        <f t="shared" si="62"/>
        <v/>
      </c>
      <c r="T261" s="281" t="str">
        <f t="shared" si="63"/>
        <v/>
      </c>
      <c r="V261" s="281" t="str">
        <f t="shared" si="59"/>
        <v/>
      </c>
    </row>
    <row r="262" spans="6:22" hidden="1">
      <c r="F262" s="283"/>
      <c r="H262" s="281" t="str">
        <f t="shared" si="60"/>
        <v/>
      </c>
      <c r="N262" s="281" t="str">
        <f t="shared" si="57"/>
        <v/>
      </c>
      <c r="P262" s="281" t="str">
        <f t="shared" si="61"/>
        <v/>
      </c>
      <c r="R262" s="281" t="str">
        <f t="shared" si="62"/>
        <v/>
      </c>
      <c r="T262" s="281" t="str">
        <f t="shared" si="63"/>
        <v/>
      </c>
      <c r="V262" s="281" t="str">
        <f>IF($V$9="*",IF(U262&gt;0,"*",""),"")</f>
        <v/>
      </c>
    </row>
    <row r="263" spans="6:22" hidden="1">
      <c r="F263" s="283"/>
      <c r="H263" s="281" t="str">
        <f t="shared" si="60"/>
        <v/>
      </c>
      <c r="N263" s="281" t="str">
        <f t="shared" si="57"/>
        <v/>
      </c>
      <c r="P263" s="281" t="str">
        <f t="shared" si="61"/>
        <v/>
      </c>
      <c r="R263" s="281" t="str">
        <f t="shared" si="62"/>
        <v/>
      </c>
      <c r="T263" s="281" t="str">
        <f t="shared" si="63"/>
        <v/>
      </c>
      <c r="V263" s="281" t="str">
        <f>IF($V$9="*",IF(U263&gt;0,"*",""),"")</f>
        <v/>
      </c>
    </row>
    <row r="264" spans="6:22" hidden="1">
      <c r="F264" s="283"/>
      <c r="H264" s="281" t="str">
        <f t="shared" si="60"/>
        <v/>
      </c>
      <c r="N264" s="281" t="str">
        <f t="shared" si="57"/>
        <v/>
      </c>
      <c r="P264" s="281" t="str">
        <f t="shared" si="61"/>
        <v/>
      </c>
      <c r="R264" s="281" t="str">
        <f t="shared" si="62"/>
        <v/>
      </c>
      <c r="T264" s="281" t="str">
        <f t="shared" si="63"/>
        <v/>
      </c>
      <c r="V264" s="281" t="str">
        <f>IF($V$9="*",IF(U264&gt;0,"*",""),"")</f>
        <v/>
      </c>
    </row>
    <row r="265" spans="6:22" hidden="1">
      <c r="F265" s="283"/>
      <c r="H265" s="281" t="str">
        <f t="shared" si="60"/>
        <v/>
      </c>
      <c r="N265" s="281" t="str">
        <f t="shared" si="57"/>
        <v/>
      </c>
      <c r="P265" s="281" t="str">
        <f t="shared" si="61"/>
        <v/>
      </c>
      <c r="R265" s="281" t="str">
        <f t="shared" si="62"/>
        <v/>
      </c>
      <c r="T265" s="281" t="str">
        <f t="shared" si="63"/>
        <v/>
      </c>
      <c r="V265" s="281" t="str">
        <f>IF($V$9="*",IF(U265&gt;0,"*",""),"")</f>
        <v/>
      </c>
    </row>
    <row r="266" spans="6:22" hidden="1">
      <c r="F266" s="283"/>
      <c r="H266" s="281" t="str">
        <f t="shared" si="60"/>
        <v/>
      </c>
      <c r="N266" s="281" t="str">
        <f>IF($N$9="*",IF(M266&gt;0,"*",""),"")</f>
        <v/>
      </c>
      <c r="P266" s="281" t="str">
        <f t="shared" si="61"/>
        <v/>
      </c>
      <c r="R266" s="281" t="str">
        <f t="shared" si="62"/>
        <v/>
      </c>
      <c r="T266" s="281" t="str">
        <f>IF($T$9="*",IF(S266&gt;0,"*",""),"")</f>
        <v/>
      </c>
      <c r="V266" s="281" t="str">
        <f t="shared" si="59"/>
        <v/>
      </c>
    </row>
    <row r="267" spans="6:22" hidden="1">
      <c r="F267" s="283"/>
      <c r="H267" s="281" t="str">
        <f t="shared" si="60"/>
        <v/>
      </c>
      <c r="N267" s="281" t="str">
        <f>IF($N$9="*",IF(M267&gt;0,"*",""),"")</f>
        <v/>
      </c>
      <c r="P267" s="281" t="str">
        <f t="shared" si="61"/>
        <v/>
      </c>
      <c r="R267" s="281" t="str">
        <f t="shared" si="62"/>
        <v/>
      </c>
      <c r="T267" s="281" t="str">
        <f>IF($T$9="*",IF(S267&gt;0,"*",""),"")</f>
        <v/>
      </c>
      <c r="V267" s="281" t="str">
        <f t="shared" si="59"/>
        <v/>
      </c>
    </row>
    <row r="268" spans="6:22" hidden="1">
      <c r="F268" s="283"/>
      <c r="H268" s="281" t="str">
        <f t="shared" si="60"/>
        <v/>
      </c>
      <c r="N268" s="281" t="str">
        <f>IF($N$9="*",IF(M268&gt;0,"*",""),"")</f>
        <v/>
      </c>
      <c r="P268" s="281" t="str">
        <f t="shared" si="61"/>
        <v/>
      </c>
      <c r="R268" s="281" t="str">
        <f t="shared" si="62"/>
        <v/>
      </c>
      <c r="T268" s="281" t="str">
        <f>IF($T$9="*",IF(S268&gt;0,"*",""),"")</f>
        <v/>
      </c>
      <c r="V268" s="281" t="str">
        <f t="shared" si="59"/>
        <v/>
      </c>
    </row>
    <row r="269" spans="6:22" hidden="1">
      <c r="F269" s="283"/>
      <c r="H269" s="281" t="str">
        <f>IF($H$9="*",IF(G269&gt;0,"*",""),"")</f>
        <v/>
      </c>
      <c r="N269" s="281" t="str">
        <f>IF($N$9="*",IF(M269&gt;0,"*",""),"")</f>
        <v/>
      </c>
      <c r="P269" s="281" t="str">
        <f t="shared" si="61"/>
        <v/>
      </c>
      <c r="R269" s="281" t="str">
        <f t="shared" si="62"/>
        <v/>
      </c>
      <c r="T269" s="281" t="str">
        <f>IF($T$9="*",IF(S269&gt;0,"*",""),"")</f>
        <v/>
      </c>
      <c r="V269" s="281" t="str">
        <f t="shared" si="59"/>
        <v/>
      </c>
    </row>
    <row r="270" spans="6:22" hidden="1">
      <c r="F270" s="283"/>
      <c r="H270" s="281" t="str">
        <f>IF($H$9="*",IF(G270&gt;0,"*",""),"")</f>
        <v/>
      </c>
      <c r="N270" s="281" t="str">
        <f t="shared" si="57"/>
        <v/>
      </c>
      <c r="P270" s="281" t="str">
        <f>IF($P$9="*",IF(O270&gt;0,"*",""),"")</f>
        <v/>
      </c>
      <c r="R270" s="281" t="str">
        <f>IF($R$9="*",IF(Q270&gt;0,"*",""),"")</f>
        <v/>
      </c>
      <c r="T270" s="281" t="str">
        <f t="shared" si="63"/>
        <v/>
      </c>
      <c r="V270" s="281" t="str">
        <f t="shared" si="59"/>
        <v/>
      </c>
    </row>
    <row r="271" spans="6:22" hidden="1">
      <c r="F271" s="283"/>
      <c r="H271" s="281" t="str">
        <f>IF($H$9="*",IF(G271&gt;0,"*",""),"")</f>
        <v/>
      </c>
      <c r="N271" s="281" t="str">
        <f t="shared" si="57"/>
        <v/>
      </c>
      <c r="P271" s="281" t="str">
        <f>IF($P$9="*",IF(O271&gt;0,"*",""),"")</f>
        <v/>
      </c>
      <c r="R271" s="281" t="str">
        <f>IF($R$9="*",IF(Q271&gt;0,"*",""),"")</f>
        <v/>
      </c>
      <c r="T271" s="281" t="str">
        <f t="shared" si="63"/>
        <v/>
      </c>
      <c r="V271" s="281" t="str">
        <f t="shared" si="59"/>
        <v/>
      </c>
    </row>
    <row r="272" spans="6:22" hidden="1">
      <c r="F272" s="283"/>
      <c r="H272" s="281" t="str">
        <f>IF($H$9="*",IF(G272&gt;0,"*",""),"")</f>
        <v/>
      </c>
      <c r="N272" s="281" t="str">
        <f t="shared" si="57"/>
        <v/>
      </c>
      <c r="P272" s="281" t="str">
        <f>IF($P$9="*",IF(O272&gt;0,"*",""),"")</f>
        <v/>
      </c>
      <c r="R272" s="281" t="str">
        <f>IF($R$9="*",IF(Q272&gt;0,"*",""),"")</f>
        <v/>
      </c>
      <c r="T272" s="281" t="str">
        <f t="shared" si="63"/>
        <v/>
      </c>
      <c r="V272" s="281" t="str">
        <f t="shared" si="59"/>
        <v/>
      </c>
    </row>
    <row r="273" spans="6:22" hidden="1">
      <c r="F273" s="283"/>
      <c r="H273" s="281" t="str">
        <f t="shared" si="60"/>
        <v/>
      </c>
      <c r="N273" s="281" t="str">
        <f t="shared" si="57"/>
        <v/>
      </c>
      <c r="P273" s="281" t="str">
        <f>IF($P$9="*",IF(O273&gt;0,"*",""),"")</f>
        <v/>
      </c>
      <c r="R273" s="281" t="str">
        <f>IF($R$9="*",IF(Q273&gt;0,"*",""),"")</f>
        <v/>
      </c>
      <c r="T273" s="281" t="str">
        <f t="shared" si="63"/>
        <v/>
      </c>
      <c r="V273" s="281" t="str">
        <f t="shared" si="59"/>
        <v/>
      </c>
    </row>
    <row r="274" spans="6:22" hidden="1">
      <c r="F274" s="283"/>
      <c r="H274" s="281" t="str">
        <f t="shared" si="60"/>
        <v/>
      </c>
      <c r="N274" s="281" t="str">
        <f t="shared" si="57"/>
        <v/>
      </c>
      <c r="P274" s="281" t="str">
        <f t="shared" si="61"/>
        <v/>
      </c>
      <c r="R274" s="281" t="str">
        <f t="shared" si="62"/>
        <v/>
      </c>
      <c r="T274" s="281" t="str">
        <f t="shared" si="63"/>
        <v/>
      </c>
      <c r="V274" s="281" t="str">
        <f t="shared" si="59"/>
        <v/>
      </c>
    </row>
    <row r="275" spans="6:22" hidden="1">
      <c r="F275" s="283"/>
      <c r="H275" s="281" t="str">
        <f t="shared" si="60"/>
        <v/>
      </c>
      <c r="N275" s="281" t="str">
        <f t="shared" si="57"/>
        <v/>
      </c>
      <c r="P275" s="281" t="str">
        <f t="shared" si="61"/>
        <v/>
      </c>
      <c r="R275" s="281" t="str">
        <f t="shared" si="62"/>
        <v/>
      </c>
      <c r="T275" s="281" t="str">
        <f t="shared" si="63"/>
        <v/>
      </c>
      <c r="V275" s="281" t="str">
        <f t="shared" si="59"/>
        <v/>
      </c>
    </row>
    <row r="276" spans="6:22" hidden="1">
      <c r="F276" s="283"/>
      <c r="H276" s="281" t="str">
        <f t="shared" si="60"/>
        <v/>
      </c>
      <c r="N276" s="281" t="str">
        <f t="shared" si="57"/>
        <v/>
      </c>
      <c r="P276" s="281" t="str">
        <f t="shared" si="61"/>
        <v/>
      </c>
      <c r="R276" s="281" t="str">
        <f t="shared" si="62"/>
        <v/>
      </c>
      <c r="T276" s="281" t="str">
        <f t="shared" si="63"/>
        <v/>
      </c>
      <c r="V276" s="281" t="str">
        <f>IF($V$9="*",IF(U276&gt;0,"*",""),"")</f>
        <v/>
      </c>
    </row>
    <row r="277" spans="6:22" hidden="1">
      <c r="F277" s="283"/>
      <c r="H277" s="281" t="str">
        <f t="shared" si="60"/>
        <v/>
      </c>
      <c r="N277" s="281" t="str">
        <f t="shared" si="57"/>
        <v/>
      </c>
      <c r="P277" s="281" t="str">
        <f t="shared" si="61"/>
        <v/>
      </c>
      <c r="R277" s="281" t="str">
        <f t="shared" si="62"/>
        <v/>
      </c>
      <c r="T277" s="281" t="str">
        <f t="shared" si="63"/>
        <v/>
      </c>
      <c r="V277" s="281" t="str">
        <f>IF($V$9="*",IF(U277&gt;0,"*",""),"")</f>
        <v/>
      </c>
    </row>
    <row r="278" spans="6:22" hidden="1">
      <c r="F278" s="283"/>
      <c r="H278" s="281" t="str">
        <f t="shared" si="60"/>
        <v/>
      </c>
      <c r="N278" s="281" t="str">
        <f t="shared" si="57"/>
        <v/>
      </c>
      <c r="P278" s="281" t="str">
        <f t="shared" si="61"/>
        <v/>
      </c>
      <c r="R278" s="281" t="str">
        <f t="shared" si="62"/>
        <v/>
      </c>
      <c r="T278" s="281" t="str">
        <f t="shared" si="63"/>
        <v/>
      </c>
      <c r="V278" s="281" t="str">
        <f>IF($V$9="*",IF(U278&gt;0,"*",""),"")</f>
        <v/>
      </c>
    </row>
    <row r="279" spans="6:22" hidden="1">
      <c r="F279" s="283"/>
      <c r="H279" s="281" t="str">
        <f t="shared" ref="H279:H282" si="64">IF($H$9="*",IF(G279&gt;0,"*",""),"")</f>
        <v/>
      </c>
      <c r="N279" s="281" t="str">
        <f t="shared" ref="N279:N334" si="65">IF($N$9="*",IF(M279&gt;0,"*",""),"")</f>
        <v/>
      </c>
      <c r="P279" s="281" t="str">
        <f t="shared" ref="P279:P321" si="66">IF($P$9="*",IF(O279&gt;0,"*",""),"")</f>
        <v/>
      </c>
      <c r="R279" s="281" t="str">
        <f t="shared" ref="R279:R332" si="67">IF($R$9="*",IF(Q279&gt;0,"*",""),"")</f>
        <v/>
      </c>
      <c r="T279" s="281" t="str">
        <f t="shared" ref="T279:T307" si="68">IF($T$9="*",IF(S279&gt;0,"*",""),"")</f>
        <v/>
      </c>
      <c r="V279" s="281" t="str">
        <f>IF($V$9="*",IF(U279&gt;0,"*",""),"")</f>
        <v/>
      </c>
    </row>
    <row r="280" spans="6:22" hidden="1">
      <c r="F280" s="283"/>
      <c r="H280" s="281" t="str">
        <f t="shared" si="64"/>
        <v/>
      </c>
      <c r="N280" s="281" t="str">
        <f>IF($N$9="*",IF(M280&gt;0,"*",""),"")</f>
        <v/>
      </c>
      <c r="P280" s="281" t="str">
        <f t="shared" si="66"/>
        <v/>
      </c>
      <c r="R280" s="281" t="str">
        <f t="shared" si="67"/>
        <v/>
      </c>
      <c r="T280" s="281" t="str">
        <f>IF($T$9="*",IF(S280&gt;0,"*",""),"")</f>
        <v/>
      </c>
      <c r="V280" s="281" t="str">
        <f t="shared" ref="V280:V322" si="69">IF($V$9="*",IF(U280&gt;0,"*",""),"")</f>
        <v/>
      </c>
    </row>
    <row r="281" spans="6:22" hidden="1">
      <c r="F281" s="283"/>
      <c r="H281" s="281" t="str">
        <f t="shared" si="64"/>
        <v/>
      </c>
      <c r="N281" s="281" t="str">
        <f>IF($N$9="*",IF(M281&gt;0,"*",""),"")</f>
        <v/>
      </c>
      <c r="P281" s="281" t="str">
        <f t="shared" si="66"/>
        <v/>
      </c>
      <c r="R281" s="281" t="str">
        <f t="shared" si="67"/>
        <v/>
      </c>
      <c r="T281" s="281" t="str">
        <f>IF($T$9="*",IF(S281&gt;0,"*",""),"")</f>
        <v/>
      </c>
      <c r="V281" s="281" t="str">
        <f t="shared" si="69"/>
        <v/>
      </c>
    </row>
    <row r="282" spans="6:22" hidden="1">
      <c r="F282" s="283"/>
      <c r="H282" s="281" t="str">
        <f t="shared" si="64"/>
        <v/>
      </c>
      <c r="N282" s="281" t="str">
        <f>IF($N$9="*",IF(M282&gt;0,"*",""),"")</f>
        <v/>
      </c>
      <c r="P282" s="281" t="str">
        <f t="shared" si="66"/>
        <v/>
      </c>
      <c r="R282" s="281" t="str">
        <f t="shared" si="67"/>
        <v/>
      </c>
      <c r="T282" s="281" t="str">
        <f>IF($T$9="*",IF(S282&gt;0,"*",""),"")</f>
        <v/>
      </c>
      <c r="V282" s="281" t="str">
        <f t="shared" si="69"/>
        <v/>
      </c>
    </row>
    <row r="283" spans="6:22" hidden="1">
      <c r="F283" s="283"/>
      <c r="H283" s="281" t="str">
        <f>IF($H$9="*",IF(G283&gt;0,"*",""),"")</f>
        <v/>
      </c>
      <c r="N283" s="281" t="str">
        <f>IF($N$9="*",IF(M283&gt;0,"*",""),"")</f>
        <v/>
      </c>
      <c r="P283" s="281" t="str">
        <f t="shared" si="66"/>
        <v/>
      </c>
      <c r="R283" s="281" t="str">
        <f t="shared" si="67"/>
        <v/>
      </c>
      <c r="T283" s="281" t="str">
        <f>IF($T$9="*",IF(S283&gt;0,"*",""),"")</f>
        <v/>
      </c>
      <c r="V283" s="281" t="str">
        <f t="shared" si="69"/>
        <v/>
      </c>
    </row>
    <row r="284" spans="6:22" hidden="1">
      <c r="F284" s="283"/>
      <c r="H284" s="281" t="str">
        <f>IF($H$9="*",IF(G284&gt;0,"*",""),"")</f>
        <v/>
      </c>
      <c r="N284" s="281" t="str">
        <f t="shared" si="65"/>
        <v/>
      </c>
      <c r="P284" s="281" t="str">
        <f>IF($P$9="*",IF(O284&gt;0,"*",""),"")</f>
        <v/>
      </c>
      <c r="R284" s="281" t="str">
        <f>IF($R$9="*",IF(Q284&gt;0,"*",""),"")</f>
        <v/>
      </c>
      <c r="T284" s="281" t="str">
        <f t="shared" si="68"/>
        <v/>
      </c>
      <c r="V284" s="281" t="str">
        <f t="shared" si="69"/>
        <v/>
      </c>
    </row>
    <row r="285" spans="6:22" hidden="1">
      <c r="F285" s="283"/>
      <c r="H285" s="281" t="str">
        <f>IF($H$9="*",IF(G285&gt;0,"*",""),"")</f>
        <v/>
      </c>
      <c r="N285" s="281" t="str">
        <f t="shared" si="65"/>
        <v/>
      </c>
      <c r="P285" s="281" t="str">
        <f>IF($P$9="*",IF(O285&gt;0,"*",""),"")</f>
        <v/>
      </c>
      <c r="R285" s="281" t="str">
        <f>IF($R$9="*",IF(Q285&gt;0,"*",""),"")</f>
        <v/>
      </c>
      <c r="T285" s="281" t="str">
        <f t="shared" si="68"/>
        <v/>
      </c>
      <c r="V285" s="281" t="str">
        <f t="shared" si="69"/>
        <v/>
      </c>
    </row>
    <row r="286" spans="6:22" hidden="1">
      <c r="F286" s="283"/>
      <c r="H286" s="281" t="str">
        <f>IF($H$9="*",IF(G286&gt;0,"*",""),"")</f>
        <v/>
      </c>
      <c r="N286" s="281" t="str">
        <f t="shared" si="65"/>
        <v/>
      </c>
      <c r="P286" s="281" t="str">
        <f>IF($P$9="*",IF(O286&gt;0,"*",""),"")</f>
        <v/>
      </c>
      <c r="R286" s="281" t="str">
        <f>IF($R$9="*",IF(Q286&gt;0,"*",""),"")</f>
        <v/>
      </c>
      <c r="T286" s="281" t="str">
        <f t="shared" si="68"/>
        <v/>
      </c>
      <c r="V286" s="281" t="str">
        <f t="shared" si="69"/>
        <v/>
      </c>
    </row>
    <row r="287" spans="6:22" hidden="1">
      <c r="F287" s="283"/>
      <c r="N287" s="281" t="str">
        <f t="shared" si="65"/>
        <v/>
      </c>
      <c r="P287" s="281" t="str">
        <f>IF($P$9="*",IF(O287&gt;0,"*",""),"")</f>
        <v/>
      </c>
      <c r="R287" s="281" t="str">
        <f>IF($R$9="*",IF(Q287&gt;0,"*",""),"")</f>
        <v/>
      </c>
      <c r="T287" s="281" t="str">
        <f t="shared" si="68"/>
        <v/>
      </c>
      <c r="V287" s="281" t="str">
        <f t="shared" si="69"/>
        <v/>
      </c>
    </row>
    <row r="288" spans="6:22" hidden="1">
      <c r="F288" s="283"/>
      <c r="N288" s="281" t="str">
        <f t="shared" si="65"/>
        <v/>
      </c>
      <c r="P288" s="281" t="str">
        <f t="shared" si="66"/>
        <v/>
      </c>
      <c r="R288" s="281" t="str">
        <f t="shared" si="67"/>
        <v/>
      </c>
      <c r="T288" s="281" t="str">
        <f t="shared" si="68"/>
        <v/>
      </c>
      <c r="V288" s="281" t="str">
        <f t="shared" si="69"/>
        <v/>
      </c>
    </row>
    <row r="289" spans="6:22" hidden="1">
      <c r="F289" s="283"/>
      <c r="N289" s="281" t="str">
        <f t="shared" si="65"/>
        <v/>
      </c>
      <c r="P289" s="281" t="str">
        <f t="shared" si="66"/>
        <v/>
      </c>
      <c r="R289" s="281" t="str">
        <f t="shared" si="67"/>
        <v/>
      </c>
      <c r="T289" s="281" t="str">
        <f t="shared" si="68"/>
        <v/>
      </c>
      <c r="V289" s="281" t="str">
        <f t="shared" si="69"/>
        <v/>
      </c>
    </row>
    <row r="290" spans="6:22" hidden="1">
      <c r="F290" s="283"/>
      <c r="N290" s="281" t="str">
        <f t="shared" si="65"/>
        <v/>
      </c>
      <c r="P290" s="281" t="str">
        <f t="shared" si="66"/>
        <v/>
      </c>
      <c r="R290" s="281" t="str">
        <f t="shared" si="67"/>
        <v/>
      </c>
      <c r="T290" s="281" t="str">
        <f t="shared" si="68"/>
        <v/>
      </c>
      <c r="V290" s="281" t="str">
        <f>IF($V$9="*",IF(U290&gt;0,"*",""),"")</f>
        <v/>
      </c>
    </row>
    <row r="291" spans="6:22" hidden="1">
      <c r="F291" s="283"/>
      <c r="N291" s="281" t="str">
        <f t="shared" si="65"/>
        <v/>
      </c>
      <c r="P291" s="281" t="str">
        <f t="shared" si="66"/>
        <v/>
      </c>
      <c r="R291" s="281" t="str">
        <f t="shared" si="67"/>
        <v/>
      </c>
      <c r="T291" s="281" t="str">
        <f t="shared" si="68"/>
        <v/>
      </c>
      <c r="V291" s="281" t="str">
        <f>IF($V$9="*",IF(U291&gt;0,"*",""),"")</f>
        <v/>
      </c>
    </row>
    <row r="292" spans="6:22" hidden="1">
      <c r="F292" s="283"/>
      <c r="N292" s="281" t="str">
        <f t="shared" si="65"/>
        <v/>
      </c>
      <c r="P292" s="281" t="str">
        <f t="shared" si="66"/>
        <v/>
      </c>
      <c r="R292" s="281" t="str">
        <f t="shared" si="67"/>
        <v/>
      </c>
      <c r="T292" s="281" t="str">
        <f t="shared" si="68"/>
        <v/>
      </c>
      <c r="V292" s="281" t="str">
        <f>IF($V$9="*",IF(U292&gt;0,"*",""),"")</f>
        <v/>
      </c>
    </row>
    <row r="293" spans="6:22" hidden="1">
      <c r="F293" s="283"/>
      <c r="N293" s="281" t="str">
        <f t="shared" si="65"/>
        <v/>
      </c>
      <c r="P293" s="281" t="str">
        <f t="shared" si="66"/>
        <v/>
      </c>
      <c r="R293" s="281" t="str">
        <f t="shared" si="67"/>
        <v/>
      </c>
      <c r="T293" s="281" t="str">
        <f t="shared" si="68"/>
        <v/>
      </c>
      <c r="V293" s="281" t="str">
        <f>IF($V$9="*",IF(U293&gt;0,"*",""),"")</f>
        <v/>
      </c>
    </row>
    <row r="294" spans="6:22" hidden="1">
      <c r="F294" s="283"/>
      <c r="N294" s="281" t="str">
        <f>IF($N$9="*",IF(M294&gt;0,"*",""),"")</f>
        <v/>
      </c>
      <c r="P294" s="281" t="str">
        <f t="shared" si="66"/>
        <v/>
      </c>
      <c r="R294" s="281" t="str">
        <f t="shared" si="67"/>
        <v/>
      </c>
      <c r="T294" s="281" t="str">
        <f>IF($T$9="*",IF(S294&gt;0,"*",""),"")</f>
        <v/>
      </c>
      <c r="V294" s="281" t="str">
        <f t="shared" si="69"/>
        <v/>
      </c>
    </row>
    <row r="295" spans="6:22" hidden="1">
      <c r="F295" s="283"/>
      <c r="N295" s="281" t="str">
        <f>IF($N$9="*",IF(M295&gt;0,"*",""),"")</f>
        <v/>
      </c>
      <c r="P295" s="281" t="str">
        <f t="shared" si="66"/>
        <v/>
      </c>
      <c r="R295" s="281" t="str">
        <f t="shared" si="67"/>
        <v/>
      </c>
      <c r="T295" s="281" t="str">
        <f>IF($T$9="*",IF(S295&gt;0,"*",""),"")</f>
        <v/>
      </c>
      <c r="V295" s="281" t="str">
        <f t="shared" si="69"/>
        <v/>
      </c>
    </row>
    <row r="296" spans="6:22" hidden="1">
      <c r="F296" s="283"/>
      <c r="N296" s="281" t="str">
        <f>IF($N$9="*",IF(M296&gt;0,"*",""),"")</f>
        <v/>
      </c>
      <c r="P296" s="281" t="str">
        <f t="shared" si="66"/>
        <v/>
      </c>
      <c r="R296" s="281" t="str">
        <f t="shared" si="67"/>
        <v/>
      </c>
      <c r="T296" s="281" t="str">
        <f>IF($T$9="*",IF(S296&gt;0,"*",""),"")</f>
        <v/>
      </c>
      <c r="V296" s="281" t="str">
        <f t="shared" si="69"/>
        <v/>
      </c>
    </row>
    <row r="297" spans="6:22" hidden="1">
      <c r="F297" s="283"/>
      <c r="N297" s="281" t="str">
        <f>IF($N$9="*",IF(M297&gt;0,"*",""),"")</f>
        <v/>
      </c>
      <c r="P297" s="281" t="str">
        <f t="shared" si="66"/>
        <v/>
      </c>
      <c r="R297" s="281" t="str">
        <f t="shared" si="67"/>
        <v/>
      </c>
      <c r="T297" s="281" t="str">
        <f>IF($T$9="*",IF(S297&gt;0,"*",""),"")</f>
        <v/>
      </c>
      <c r="V297" s="281" t="str">
        <f t="shared" si="69"/>
        <v/>
      </c>
    </row>
    <row r="298" spans="6:22" hidden="1">
      <c r="F298" s="283"/>
      <c r="N298" s="281" t="str">
        <f t="shared" si="65"/>
        <v/>
      </c>
      <c r="P298" s="281" t="str">
        <f>IF($P$9="*",IF(O298&gt;0,"*",""),"")</f>
        <v/>
      </c>
      <c r="R298" s="281" t="str">
        <f>IF($R$9="*",IF(Q298&gt;0,"*",""),"")</f>
        <v/>
      </c>
      <c r="T298" s="281" t="str">
        <f t="shared" si="68"/>
        <v/>
      </c>
      <c r="V298" s="281" t="str">
        <f t="shared" si="69"/>
        <v/>
      </c>
    </row>
    <row r="299" spans="6:22" hidden="1">
      <c r="F299" s="283"/>
      <c r="N299" s="281" t="str">
        <f t="shared" si="65"/>
        <v/>
      </c>
      <c r="P299" s="281" t="str">
        <f>IF($P$9="*",IF(O299&gt;0,"*",""),"")</f>
        <v/>
      </c>
      <c r="R299" s="281" t="str">
        <f>IF($R$9="*",IF(Q299&gt;0,"*",""),"")</f>
        <v/>
      </c>
      <c r="T299" s="281" t="str">
        <f t="shared" si="68"/>
        <v/>
      </c>
      <c r="V299" s="281" t="str">
        <f t="shared" si="69"/>
        <v/>
      </c>
    </row>
    <row r="300" spans="6:22" hidden="1">
      <c r="F300" s="283"/>
      <c r="N300" s="281" t="str">
        <f t="shared" si="65"/>
        <v/>
      </c>
      <c r="P300" s="281" t="str">
        <f>IF($P$9="*",IF(O300&gt;0,"*",""),"")</f>
        <v/>
      </c>
      <c r="R300" s="281" t="str">
        <f>IF($R$9="*",IF(Q300&gt;0,"*",""),"")</f>
        <v/>
      </c>
      <c r="T300" s="281" t="str">
        <f t="shared" si="68"/>
        <v/>
      </c>
      <c r="V300" s="281" t="str">
        <f t="shared" si="69"/>
        <v/>
      </c>
    </row>
    <row r="301" spans="6:22" hidden="1">
      <c r="F301" s="283"/>
      <c r="N301" s="281" t="str">
        <f t="shared" si="65"/>
        <v/>
      </c>
      <c r="P301" s="281" t="str">
        <f>IF($P$9="*",IF(O301&gt;0,"*",""),"")</f>
        <v/>
      </c>
      <c r="R301" s="281" t="str">
        <f>IF($R$9="*",IF(Q301&gt;0,"*",""),"")</f>
        <v/>
      </c>
      <c r="T301" s="281" t="str">
        <f t="shared" si="68"/>
        <v/>
      </c>
      <c r="V301" s="281" t="str">
        <f t="shared" si="69"/>
        <v/>
      </c>
    </row>
    <row r="302" spans="6:22" hidden="1">
      <c r="F302" s="283"/>
      <c r="N302" s="281" t="str">
        <f t="shared" si="65"/>
        <v/>
      </c>
      <c r="P302" s="281" t="str">
        <f t="shared" si="66"/>
        <v/>
      </c>
      <c r="R302" s="281" t="str">
        <f t="shared" si="67"/>
        <v/>
      </c>
      <c r="T302" s="281" t="str">
        <f t="shared" si="68"/>
        <v/>
      </c>
      <c r="V302" s="281" t="str">
        <f t="shared" si="69"/>
        <v/>
      </c>
    </row>
    <row r="303" spans="6:22" hidden="1">
      <c r="F303" s="283"/>
      <c r="N303" s="281" t="str">
        <f t="shared" si="65"/>
        <v/>
      </c>
      <c r="P303" s="281" t="str">
        <f t="shared" si="66"/>
        <v/>
      </c>
      <c r="R303" s="281" t="str">
        <f t="shared" si="67"/>
        <v/>
      </c>
      <c r="T303" s="281" t="str">
        <f t="shared" si="68"/>
        <v/>
      </c>
      <c r="V303" s="281" t="str">
        <f t="shared" si="69"/>
        <v/>
      </c>
    </row>
    <row r="304" spans="6:22" hidden="1">
      <c r="F304" s="283"/>
      <c r="N304" s="281" t="str">
        <f t="shared" si="65"/>
        <v/>
      </c>
      <c r="P304" s="281" t="str">
        <f t="shared" si="66"/>
        <v/>
      </c>
      <c r="R304" s="281" t="str">
        <f t="shared" si="67"/>
        <v/>
      </c>
      <c r="T304" s="281" t="str">
        <f t="shared" si="68"/>
        <v/>
      </c>
      <c r="V304" s="281" t="str">
        <f>IF($V$9="*",IF(U304&gt;0,"*",""),"")</f>
        <v/>
      </c>
    </row>
    <row r="305" spans="6:22" hidden="1">
      <c r="F305" s="283"/>
      <c r="N305" s="281" t="str">
        <f t="shared" si="65"/>
        <v/>
      </c>
      <c r="P305" s="281" t="str">
        <f t="shared" si="66"/>
        <v/>
      </c>
      <c r="R305" s="281" t="str">
        <f t="shared" si="67"/>
        <v/>
      </c>
      <c r="T305" s="281" t="str">
        <f t="shared" si="68"/>
        <v/>
      </c>
      <c r="V305" s="281" t="str">
        <f>IF($V$9="*",IF(U305&gt;0,"*",""),"")</f>
        <v/>
      </c>
    </row>
    <row r="306" spans="6:22" hidden="1">
      <c r="F306" s="283"/>
      <c r="N306" s="281" t="str">
        <f t="shared" si="65"/>
        <v/>
      </c>
      <c r="P306" s="281" t="str">
        <f t="shared" si="66"/>
        <v/>
      </c>
      <c r="R306" s="281" t="str">
        <f t="shared" si="67"/>
        <v/>
      </c>
      <c r="T306" s="281" t="str">
        <f t="shared" si="68"/>
        <v/>
      </c>
      <c r="V306" s="281" t="str">
        <f>IF($V$9="*",IF(U306&gt;0,"*",""),"")</f>
        <v/>
      </c>
    </row>
    <row r="307" spans="6:22" hidden="1">
      <c r="F307" s="283"/>
      <c r="N307" s="281" t="str">
        <f t="shared" si="65"/>
        <v/>
      </c>
      <c r="P307" s="281" t="str">
        <f t="shared" si="66"/>
        <v/>
      </c>
      <c r="R307" s="281" t="str">
        <f t="shared" si="67"/>
        <v/>
      </c>
      <c r="T307" s="281" t="str">
        <f t="shared" si="68"/>
        <v/>
      </c>
      <c r="V307" s="281" t="str">
        <f>IF($V$9="*",IF(U307&gt;0,"*",""),"")</f>
        <v/>
      </c>
    </row>
    <row r="308" spans="6:22" hidden="1">
      <c r="F308" s="283"/>
      <c r="N308" s="281" t="str">
        <f>IF($N$9="*",IF(M308&gt;0,"*",""),"")</f>
        <v/>
      </c>
      <c r="P308" s="281" t="str">
        <f t="shared" si="66"/>
        <v/>
      </c>
      <c r="R308" s="281" t="str">
        <f t="shared" si="67"/>
        <v/>
      </c>
      <c r="T308" s="281" t="str">
        <f>IF($T$9="*",IF(S308&gt;0,"*",""),"")</f>
        <v/>
      </c>
      <c r="V308" s="281" t="str">
        <f t="shared" si="69"/>
        <v/>
      </c>
    </row>
    <row r="309" spans="6:22" hidden="1">
      <c r="F309" s="283"/>
      <c r="N309" s="281" t="str">
        <f>IF($N$9="*",IF(M309&gt;0,"*",""),"")</f>
        <v/>
      </c>
      <c r="P309" s="281" t="str">
        <f t="shared" si="66"/>
        <v/>
      </c>
      <c r="R309" s="281" t="str">
        <f t="shared" si="67"/>
        <v/>
      </c>
      <c r="T309" s="281" t="str">
        <f>IF($T$9="*",IF(S309&gt;0,"*",""),"")</f>
        <v/>
      </c>
      <c r="V309" s="281" t="str">
        <f t="shared" si="69"/>
        <v/>
      </c>
    </row>
    <row r="310" spans="6:22" hidden="1">
      <c r="F310" s="283"/>
      <c r="N310" s="281" t="str">
        <f>IF($N$9="*",IF(M310&gt;0,"*",""),"")</f>
        <v/>
      </c>
      <c r="P310" s="281" t="str">
        <f t="shared" si="66"/>
        <v/>
      </c>
      <c r="R310" s="281" t="str">
        <f t="shared" si="67"/>
        <v/>
      </c>
      <c r="V310" s="281" t="str">
        <f t="shared" si="69"/>
        <v/>
      </c>
    </row>
    <row r="311" spans="6:22" hidden="1">
      <c r="F311" s="283"/>
      <c r="N311" s="281" t="str">
        <f>IF($N$9="*",IF(M311&gt;0,"*",""),"")</f>
        <v/>
      </c>
      <c r="P311" s="281" t="str">
        <f t="shared" si="66"/>
        <v/>
      </c>
      <c r="R311" s="281" t="str">
        <f t="shared" si="67"/>
        <v/>
      </c>
      <c r="V311" s="281" t="str">
        <f t="shared" si="69"/>
        <v/>
      </c>
    </row>
    <row r="312" spans="6:22" hidden="1">
      <c r="F312" s="283"/>
      <c r="N312" s="281" t="str">
        <f t="shared" si="65"/>
        <v/>
      </c>
      <c r="P312" s="281" t="str">
        <f>IF($P$9="*",IF(O312&gt;0,"*",""),"")</f>
        <v/>
      </c>
      <c r="R312" s="281" t="str">
        <f>IF($R$9="*",IF(Q312&gt;0,"*",""),"")</f>
        <v/>
      </c>
      <c r="V312" s="281" t="str">
        <f t="shared" si="69"/>
        <v/>
      </c>
    </row>
    <row r="313" spans="6:22" hidden="1">
      <c r="F313" s="283"/>
      <c r="N313" s="281" t="str">
        <f t="shared" si="65"/>
        <v/>
      </c>
      <c r="P313" s="281" t="str">
        <f>IF($P$9="*",IF(O313&gt;0,"*",""),"")</f>
        <v/>
      </c>
      <c r="R313" s="281" t="str">
        <f>IF($R$9="*",IF(Q313&gt;0,"*",""),"")</f>
        <v/>
      </c>
      <c r="V313" s="281" t="str">
        <f t="shared" si="69"/>
        <v/>
      </c>
    </row>
    <row r="314" spans="6:22" hidden="1">
      <c r="F314" s="283"/>
      <c r="N314" s="281" t="str">
        <f t="shared" si="65"/>
        <v/>
      </c>
      <c r="P314" s="281" t="str">
        <f>IF($P$9="*",IF(O314&gt;0,"*",""),"")</f>
        <v/>
      </c>
      <c r="R314" s="281" t="str">
        <f>IF($R$9="*",IF(Q314&gt;0,"*",""),"")</f>
        <v/>
      </c>
      <c r="V314" s="281" t="str">
        <f t="shared" si="69"/>
        <v/>
      </c>
    </row>
    <row r="315" spans="6:22" hidden="1">
      <c r="F315" s="283"/>
      <c r="N315" s="281" t="str">
        <f t="shared" si="65"/>
        <v/>
      </c>
      <c r="P315" s="281" t="str">
        <f>IF($P$9="*",IF(O315&gt;0,"*",""),"")</f>
        <v/>
      </c>
      <c r="R315" s="281" t="str">
        <f>IF($R$9="*",IF(Q315&gt;0,"*",""),"")</f>
        <v/>
      </c>
      <c r="V315" s="281" t="str">
        <f t="shared" si="69"/>
        <v/>
      </c>
    </row>
    <row r="316" spans="6:22" hidden="1">
      <c r="F316" s="283"/>
      <c r="N316" s="281" t="str">
        <f t="shared" si="65"/>
        <v/>
      </c>
      <c r="P316" s="281" t="str">
        <f t="shared" si="66"/>
        <v/>
      </c>
      <c r="R316" s="281" t="str">
        <f t="shared" si="67"/>
        <v/>
      </c>
      <c r="V316" s="281" t="str">
        <f t="shared" si="69"/>
        <v/>
      </c>
    </row>
    <row r="317" spans="6:22" hidden="1">
      <c r="F317" s="283"/>
      <c r="N317" s="281" t="str">
        <f t="shared" si="65"/>
        <v/>
      </c>
      <c r="P317" s="281" t="str">
        <f t="shared" si="66"/>
        <v/>
      </c>
      <c r="R317" s="281" t="str">
        <f t="shared" si="67"/>
        <v/>
      </c>
      <c r="V317" s="281" t="str">
        <f t="shared" si="69"/>
        <v/>
      </c>
    </row>
    <row r="318" spans="6:22" hidden="1">
      <c r="F318" s="283"/>
      <c r="N318" s="281" t="str">
        <f t="shared" si="65"/>
        <v/>
      </c>
      <c r="P318" s="281" t="str">
        <f t="shared" si="66"/>
        <v/>
      </c>
      <c r="R318" s="281" t="str">
        <f t="shared" si="67"/>
        <v/>
      </c>
      <c r="V318" s="281" t="str">
        <f>IF($V$9="*",IF(U318&gt;0,"*",""),"")</f>
        <v/>
      </c>
    </row>
    <row r="319" spans="6:22" hidden="1">
      <c r="F319" s="283"/>
      <c r="N319" s="281" t="str">
        <f t="shared" si="65"/>
        <v/>
      </c>
      <c r="P319" s="281" t="str">
        <f t="shared" si="66"/>
        <v/>
      </c>
      <c r="R319" s="281" t="str">
        <f t="shared" si="67"/>
        <v/>
      </c>
      <c r="V319" s="281" t="str">
        <f>IF($V$9="*",IF(U319&gt;0,"*",""),"")</f>
        <v/>
      </c>
    </row>
    <row r="320" spans="6:22" hidden="1">
      <c r="F320" s="283"/>
      <c r="N320" s="281" t="str">
        <f t="shared" si="65"/>
        <v/>
      </c>
      <c r="P320" s="281" t="str">
        <f t="shared" si="66"/>
        <v/>
      </c>
      <c r="R320" s="281" t="str">
        <f t="shared" si="67"/>
        <v/>
      </c>
      <c r="V320" s="281" t="str">
        <f>IF($V$9="*",IF(U320&gt;0,"*",""),"")</f>
        <v/>
      </c>
    </row>
    <row r="321" spans="6:22" hidden="1">
      <c r="F321" s="283"/>
      <c r="N321" s="281" t="str">
        <f t="shared" si="65"/>
        <v/>
      </c>
      <c r="P321" s="281" t="str">
        <f t="shared" si="66"/>
        <v/>
      </c>
      <c r="R321" s="281" t="str">
        <f t="shared" si="67"/>
        <v/>
      </c>
      <c r="V321" s="281" t="str">
        <f>IF($V$9="*",IF(U321&gt;0,"*",""),"")</f>
        <v/>
      </c>
    </row>
    <row r="322" spans="6:22" hidden="1">
      <c r="F322" s="283"/>
      <c r="N322" s="281" t="str">
        <f>IF($N$9="*",IF(M322&gt;0,"*",""),"")</f>
        <v/>
      </c>
      <c r="R322" s="281" t="str">
        <f t="shared" si="67"/>
        <v/>
      </c>
      <c r="V322" s="281" t="str">
        <f t="shared" si="69"/>
        <v/>
      </c>
    </row>
    <row r="323" spans="6:22" hidden="1">
      <c r="F323" s="283"/>
      <c r="N323" s="281" t="str">
        <f>IF($N$9="*",IF(M323&gt;0,"*",""),"")</f>
        <v/>
      </c>
      <c r="R323" s="281" t="str">
        <f t="shared" si="67"/>
        <v/>
      </c>
    </row>
    <row r="324" spans="6:22" hidden="1">
      <c r="F324" s="283"/>
      <c r="N324" s="281" t="str">
        <f>IF($N$9="*",IF(M324&gt;0,"*",""),"")</f>
        <v/>
      </c>
      <c r="R324" s="281" t="str">
        <f t="shared" si="67"/>
        <v/>
      </c>
    </row>
    <row r="325" spans="6:22" hidden="1">
      <c r="F325" s="283"/>
      <c r="N325" s="281" t="str">
        <f>IF($N$9="*",IF(M325&gt;0,"*",""),"")</f>
        <v/>
      </c>
      <c r="R325" s="281" t="str">
        <f t="shared" si="67"/>
        <v/>
      </c>
    </row>
    <row r="326" spans="6:22" hidden="1">
      <c r="F326" s="283"/>
      <c r="N326" s="281" t="str">
        <f t="shared" si="65"/>
        <v/>
      </c>
      <c r="R326" s="281" t="str">
        <f>IF($R$9="*",IF(Q326&gt;0,"*",""),"")</f>
        <v/>
      </c>
    </row>
    <row r="327" spans="6:22" hidden="1">
      <c r="F327" s="283"/>
      <c r="N327" s="281" t="str">
        <f t="shared" si="65"/>
        <v/>
      </c>
      <c r="R327" s="281" t="str">
        <f>IF($R$9="*",IF(Q327&gt;0,"*",""),"")</f>
        <v/>
      </c>
    </row>
    <row r="328" spans="6:22" hidden="1">
      <c r="F328" s="283"/>
      <c r="N328" s="281" t="str">
        <f t="shared" si="65"/>
        <v/>
      </c>
      <c r="R328" s="281" t="str">
        <f>IF($R$9="*",IF(Q328&gt;0,"*",""),"")</f>
        <v/>
      </c>
    </row>
    <row r="329" spans="6:22" hidden="1">
      <c r="F329" s="283"/>
      <c r="N329" s="281" t="str">
        <f t="shared" si="65"/>
        <v/>
      </c>
      <c r="R329" s="281" t="str">
        <f>IF($R$9="*",IF(Q329&gt;0,"*",""),"")</f>
        <v/>
      </c>
    </row>
    <row r="330" spans="6:22" hidden="1">
      <c r="F330" s="283"/>
      <c r="N330" s="281" t="str">
        <f t="shared" si="65"/>
        <v/>
      </c>
      <c r="R330" s="281" t="str">
        <f t="shared" si="67"/>
        <v/>
      </c>
    </row>
    <row r="331" spans="6:22" hidden="1">
      <c r="F331" s="283"/>
      <c r="N331" s="281" t="str">
        <f t="shared" si="65"/>
        <v/>
      </c>
      <c r="R331" s="281" t="str">
        <f t="shared" si="67"/>
        <v/>
      </c>
    </row>
    <row r="332" spans="6:22" hidden="1">
      <c r="F332" s="283"/>
      <c r="N332" s="281" t="str">
        <f t="shared" si="65"/>
        <v/>
      </c>
      <c r="R332" s="281" t="str">
        <f t="shared" si="67"/>
        <v/>
      </c>
    </row>
    <row r="333" spans="6:22" hidden="1">
      <c r="F333" s="283"/>
      <c r="N333" s="281" t="str">
        <f t="shared" si="65"/>
        <v/>
      </c>
    </row>
    <row r="334" spans="6:22" hidden="1">
      <c r="F334" s="283"/>
      <c r="N334" s="281" t="str">
        <f t="shared" si="65"/>
        <v/>
      </c>
    </row>
    <row r="335" spans="6:22">
      <c r="H335" s="284" t="s">
        <v>2396</v>
      </c>
      <c r="K335" s="282" t="s">
        <v>2397</v>
      </c>
      <c r="M335" s="282" t="s">
        <v>2398</v>
      </c>
    </row>
    <row r="336" spans="6:22">
      <c r="H336" s="284" t="s">
        <v>2399</v>
      </c>
      <c r="K336" s="282" t="s">
        <v>2400</v>
      </c>
      <c r="M336" s="282" t="s">
        <v>2401</v>
      </c>
    </row>
    <row r="337" spans="8:13">
      <c r="H337" s="284" t="s">
        <v>2402</v>
      </c>
      <c r="K337" s="282" t="s">
        <v>2403</v>
      </c>
      <c r="M337" s="282" t="s">
        <v>2404</v>
      </c>
    </row>
    <row r="338" spans="8:13">
      <c r="H338" s="284" t="s">
        <v>2405</v>
      </c>
      <c r="K338" s="282" t="s">
        <v>2406</v>
      </c>
      <c r="M338" s="282" t="s">
        <v>2407</v>
      </c>
    </row>
    <row r="339" spans="8:13">
      <c r="K339" s="282" t="s">
        <v>2408</v>
      </c>
      <c r="M339" s="282" t="s">
        <v>2409</v>
      </c>
    </row>
    <row r="340" spans="8:13">
      <c r="K340" s="282" t="s">
        <v>2410</v>
      </c>
    </row>
    <row r="341" spans="8:13">
      <c r="K341" s="282" t="s">
        <v>2411</v>
      </c>
    </row>
    <row r="342" spans="8:13">
      <c r="K342" s="282" t="s">
        <v>2412</v>
      </c>
    </row>
    <row r="343" spans="8:13">
      <c r="K343" s="282" t="s">
        <v>2413</v>
      </c>
    </row>
    <row r="344" spans="8:13">
      <c r="K344" s="282" t="s">
        <v>2414</v>
      </c>
    </row>
    <row r="345" spans="8:13">
      <c r="K345" s="282" t="s">
        <v>2415</v>
      </c>
    </row>
    <row r="346" spans="8:13">
      <c r="K346" s="282" t="s">
        <v>2416</v>
      </c>
    </row>
  </sheetData>
  <sheetProtection autoFilter="0"/>
  <autoFilter ref="A10:A1048164" xr:uid="{EE722C6D-6833-4849-B2CB-70992F722562}">
    <filterColumn colId="0">
      <customFilters>
        <customFilter operator="notEqual" val=" "/>
      </customFilters>
    </filterColumn>
  </autoFilter>
  <conditionalFormatting sqref="R9 P9 N9 L9 J9 H9 T9 V9 F9">
    <cfRule type="duplicateValues" dxfId="25" priority="1"/>
  </conditionalFormatting>
  <hyperlinks>
    <hyperlink ref="G5" r:id="rId1" xr:uid="{44E2323B-72DC-475E-93FB-C8AA49EB0D08}"/>
    <hyperlink ref="I5" r:id="rId2" xr:uid="{A30A669E-3BBC-4BE2-81D9-B79910085F89}"/>
    <hyperlink ref="K5" r:id="rId3" xr:uid="{5CE1DF73-6012-4A1E-8229-B3938B67D345}"/>
    <hyperlink ref="M5" r:id="rId4" xr:uid="{02722D6D-2C8B-4426-A00D-27A41691C7DB}"/>
    <hyperlink ref="J5" r:id="rId5" xr:uid="{726C33AC-DB84-4684-9ADD-750CD1DF52FB}"/>
    <hyperlink ref="H5" r:id="rId6" xr:uid="{8F3B34B9-36B4-41C8-A29E-240E4520CC86}"/>
  </hyperlinks>
  <pageMargins left="0.7" right="0.7" top="0.75" bottom="0.75" header="0.3" footer="0.3"/>
  <pageSetup scale="46" fitToHeight="0" orientation="portrait" r:id="rId7"/>
  <headerFooter>
    <oddHeader>&amp;LProject Name
Owner Bid Due
Sub Bids Due</oddHead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BB8DC3-5DF2-47FE-AF7F-251C403667A7}">
  <sheetPr filterMode="1"/>
  <dimension ref="A1:X136"/>
  <sheetViews>
    <sheetView workbookViewId="0">
      <pane xSplit="2" topLeftCell="C1" activePane="topRight" state="frozen"/>
      <selection pane="topRight" activeCell="B86" sqref="B86"/>
      <selection activeCell="A111" sqref="A111"/>
    </sheetView>
  </sheetViews>
  <sheetFormatPr defaultColWidth="0" defaultRowHeight="14.45"/>
  <cols>
    <col min="1" max="1" width="11.5703125" customWidth="1"/>
    <col min="2" max="2" width="80" customWidth="1"/>
    <col min="3" max="3" width="10" customWidth="1"/>
    <col min="4" max="4" width="12.28515625" customWidth="1"/>
    <col min="5" max="5" width="35.140625" customWidth="1"/>
    <col min="6" max="6" width="5.28515625" customWidth="1"/>
    <col min="7" max="7" width="39" customWidth="1"/>
    <col min="8" max="8" width="44.7109375" customWidth="1"/>
    <col min="9" max="9" width="39" customWidth="1"/>
    <col min="10" max="10" width="43.42578125" customWidth="1"/>
    <col min="11" max="11" width="39" customWidth="1"/>
    <col min="12" max="12" width="44.42578125" customWidth="1"/>
    <col min="13" max="13" width="39" customWidth="1"/>
    <col min="14" max="14" width="5.28515625" customWidth="1"/>
    <col min="15" max="15" width="39" customWidth="1"/>
    <col min="16" max="16" width="5.28515625" customWidth="1"/>
    <col min="17" max="17" width="39" customWidth="1"/>
    <col min="18" max="18" width="5.28515625" customWidth="1"/>
    <col min="19" max="19" width="39" customWidth="1"/>
    <col min="20" max="20" width="5.28515625" customWidth="1"/>
    <col min="21" max="21" width="39" customWidth="1"/>
    <col min="22" max="22" width="5.28515625" customWidth="1"/>
  </cols>
  <sheetData>
    <row r="1" spans="1:24" s="120" customFormat="1" ht="30.6">
      <c r="B1" s="121" t="s">
        <v>2167</v>
      </c>
      <c r="C1" s="122" t="s">
        <v>320</v>
      </c>
      <c r="D1" s="123" t="s">
        <v>321</v>
      </c>
      <c r="E1" s="124" t="s">
        <v>322</v>
      </c>
      <c r="F1" s="123" t="s">
        <v>323</v>
      </c>
      <c r="G1" s="127" t="s">
        <v>196</v>
      </c>
      <c r="H1" s="588" t="s">
        <v>2417</v>
      </c>
      <c r="I1" s="125" t="s">
        <v>196</v>
      </c>
      <c r="J1" s="596" t="s">
        <v>2417</v>
      </c>
      <c r="K1" s="129" t="s">
        <v>196</v>
      </c>
      <c r="L1" s="126" t="s">
        <v>323</v>
      </c>
      <c r="M1" s="130" t="s">
        <v>196</v>
      </c>
      <c r="N1" s="128" t="s">
        <v>323</v>
      </c>
      <c r="O1" s="129" t="s">
        <v>196</v>
      </c>
      <c r="P1" s="126" t="s">
        <v>323</v>
      </c>
      <c r="Q1" s="130"/>
      <c r="R1" s="128" t="s">
        <v>323</v>
      </c>
      <c r="S1" s="129"/>
      <c r="T1" s="126" t="s">
        <v>323</v>
      </c>
      <c r="U1" s="130"/>
      <c r="V1" s="128" t="s">
        <v>323</v>
      </c>
    </row>
    <row r="2" spans="1:24" s="131" customFormat="1" ht="15.6">
      <c r="A2" s="131" t="s">
        <v>161</v>
      </c>
      <c r="B2" s="132"/>
      <c r="C2" s="133"/>
      <c r="D2" s="134"/>
      <c r="E2" s="135"/>
      <c r="F2" s="134"/>
      <c r="G2" s="138" t="s">
        <v>2418</v>
      </c>
      <c r="H2" s="589" t="s">
        <v>1355</v>
      </c>
      <c r="I2" s="138" t="s">
        <v>1178</v>
      </c>
      <c r="J2" s="597" t="s">
        <v>2419</v>
      </c>
      <c r="K2" s="136" t="s">
        <v>2420</v>
      </c>
      <c r="L2" s="137"/>
      <c r="M2" s="140" t="s">
        <v>2421</v>
      </c>
      <c r="N2" s="139"/>
      <c r="O2" s="136" t="s">
        <v>769</v>
      </c>
      <c r="P2" s="137"/>
      <c r="Q2" s="140" t="s">
        <v>724</v>
      </c>
      <c r="R2" s="139"/>
      <c r="S2" s="129" t="s">
        <v>725</v>
      </c>
      <c r="T2" s="126"/>
      <c r="U2" s="140" t="s">
        <v>726</v>
      </c>
      <c r="V2" s="139"/>
    </row>
    <row r="3" spans="1:24" s="139" customFormat="1" ht="15.6">
      <c r="B3" s="141" t="s">
        <v>352</v>
      </c>
      <c r="C3" s="142"/>
      <c r="D3" s="143"/>
      <c r="E3" s="144"/>
      <c r="F3" s="143"/>
      <c r="G3" s="146" t="s">
        <v>2422</v>
      </c>
      <c r="H3" s="589" t="s">
        <v>1366</v>
      </c>
      <c r="I3" s="146" t="s">
        <v>1184</v>
      </c>
      <c r="J3" s="597" t="s">
        <v>2423</v>
      </c>
      <c r="K3" s="136"/>
      <c r="L3" s="137"/>
      <c r="M3" s="140" t="s">
        <v>2424</v>
      </c>
      <c r="O3" s="136"/>
      <c r="P3" s="137"/>
      <c r="Q3" s="140"/>
      <c r="S3" s="129"/>
      <c r="T3" s="126"/>
      <c r="U3" s="140"/>
    </row>
    <row r="4" spans="1:24" s="139" customFormat="1" ht="15.6">
      <c r="B4" s="141" t="s">
        <v>369</v>
      </c>
      <c r="C4" s="142"/>
      <c r="D4" s="143"/>
      <c r="E4" s="144"/>
      <c r="F4" s="143"/>
      <c r="G4" s="146"/>
      <c r="H4" s="589" t="s">
        <v>1369</v>
      </c>
      <c r="I4" s="146" t="s">
        <v>1189</v>
      </c>
      <c r="J4" s="597" t="s">
        <v>2425</v>
      </c>
      <c r="K4" s="136"/>
      <c r="L4" s="137"/>
      <c r="M4" s="140" t="s">
        <v>2426</v>
      </c>
      <c r="O4" s="136"/>
      <c r="P4" s="137"/>
      <c r="Q4" s="140"/>
      <c r="S4" s="129"/>
      <c r="T4" s="126"/>
      <c r="U4" s="140"/>
    </row>
    <row r="5" spans="1:24" s="139" customFormat="1" ht="15.6">
      <c r="B5" s="141" t="s">
        <v>385</v>
      </c>
      <c r="C5" s="142"/>
      <c r="D5" s="143"/>
      <c r="E5" s="144"/>
      <c r="F5" s="143"/>
      <c r="G5" s="512" t="s">
        <v>2427</v>
      </c>
      <c r="H5" s="553" t="s">
        <v>1372</v>
      </c>
      <c r="I5" s="512" t="s">
        <v>1194</v>
      </c>
      <c r="J5" s="515" t="s">
        <v>2428</v>
      </c>
      <c r="K5" s="136"/>
      <c r="L5" s="137"/>
      <c r="M5" s="515" t="s">
        <v>2429</v>
      </c>
      <c r="O5" s="136"/>
      <c r="P5" s="137"/>
      <c r="Q5" s="140"/>
      <c r="S5" s="129"/>
      <c r="T5" s="126"/>
      <c r="U5" s="140"/>
    </row>
    <row r="6" spans="1:24" s="147" customFormat="1" ht="15.6">
      <c r="A6" s="317"/>
      <c r="B6" s="318" t="s">
        <v>163</v>
      </c>
      <c r="C6" s="319"/>
      <c r="D6" s="320"/>
      <c r="E6" s="320"/>
      <c r="F6" s="320"/>
      <c r="G6" s="321"/>
      <c r="H6" s="590">
        <v>46038</v>
      </c>
      <c r="I6" s="323"/>
      <c r="J6" s="598">
        <v>46038</v>
      </c>
      <c r="K6" s="324"/>
      <c r="L6" s="322"/>
      <c r="M6" s="325">
        <v>46037</v>
      </c>
      <c r="N6" s="317"/>
      <c r="O6" s="324"/>
      <c r="P6" s="322"/>
      <c r="Q6" s="325"/>
      <c r="R6" s="317"/>
      <c r="S6" s="326"/>
      <c r="T6" s="327"/>
      <c r="U6" s="325"/>
      <c r="V6" s="317"/>
    </row>
    <row r="7" spans="1:24" s="147" customFormat="1" ht="15.6">
      <c r="B7" s="141" t="s">
        <v>402</v>
      </c>
      <c r="C7" s="142"/>
      <c r="D7" s="143"/>
      <c r="E7" s="144"/>
      <c r="F7" s="143"/>
      <c r="G7" s="145"/>
      <c r="H7" s="148"/>
      <c r="I7" s="146"/>
      <c r="K7" s="136"/>
      <c r="L7" s="148"/>
      <c r="M7" s="140"/>
      <c r="O7" s="136"/>
      <c r="P7" s="148"/>
      <c r="Q7" s="140"/>
      <c r="S7" s="129"/>
      <c r="T7" s="126"/>
      <c r="U7" s="140"/>
    </row>
    <row r="8" spans="1:24" s="147" customFormat="1" ht="15.6">
      <c r="B8" s="141" t="s">
        <v>403</v>
      </c>
      <c r="C8" s="149"/>
      <c r="D8" s="143"/>
      <c r="E8" s="144"/>
      <c r="F8" s="143"/>
      <c r="G8" s="145"/>
      <c r="H8" s="148"/>
      <c r="I8" s="146"/>
      <c r="K8" s="136"/>
      <c r="L8" s="148"/>
      <c r="M8" s="140"/>
      <c r="O8" s="136"/>
      <c r="P8" s="148"/>
      <c r="Q8" s="140"/>
      <c r="S8" s="129"/>
      <c r="T8" s="126"/>
      <c r="U8" s="140"/>
    </row>
    <row r="9" spans="1:24" s="155" customFormat="1" ht="16.149999999999999" thickBot="1">
      <c r="A9" s="150" t="s">
        <v>404</v>
      </c>
      <c r="B9" s="151" t="s">
        <v>405</v>
      </c>
      <c r="C9" s="152"/>
      <c r="D9" s="153"/>
      <c r="E9" s="195">
        <f>SUM(E32:E361)</f>
        <v>158499</v>
      </c>
      <c r="F9" s="153" t="s">
        <v>406</v>
      </c>
      <c r="G9" s="145">
        <f>SUM(G32:G361)</f>
        <v>1</v>
      </c>
      <c r="H9" s="560">
        <f>H86</f>
        <v>19137</v>
      </c>
      <c r="I9" s="146">
        <f>SUM(I32:I361)</f>
        <v>0</v>
      </c>
      <c r="J9" s="562">
        <f>J86</f>
        <v>15345</v>
      </c>
      <c r="K9" s="136">
        <f>SUM(K32:K361)</f>
        <v>0</v>
      </c>
      <c r="L9" s="154"/>
      <c r="M9" s="615">
        <f>SUM(M32:M361)</f>
        <v>139362</v>
      </c>
      <c r="O9" s="136">
        <f>SUM(O32:O361)</f>
        <v>0</v>
      </c>
      <c r="P9" s="154"/>
      <c r="Q9" s="140">
        <f>SUM(Q32:Q361)</f>
        <v>0</v>
      </c>
      <c r="S9" s="129">
        <f>SUM(S32:S361)</f>
        <v>0</v>
      </c>
      <c r="T9" s="126"/>
      <c r="U9" s="140">
        <f>SUM(U32:U361)</f>
        <v>0</v>
      </c>
      <c r="W9" s="196" t="str">
        <f>IF(X9="**","ERROR","")</f>
        <v/>
      </c>
      <c r="X9" s="196" t="str">
        <f>CONCATENATE(F9,H9,J9,L9,N9,P9,R9,T9,V9)</f>
        <v>*1913715345</v>
      </c>
    </row>
    <row r="10" spans="1:24" s="171" customFormat="1" ht="16.149999999999999" thickBot="1">
      <c r="A10" s="188">
        <v>1</v>
      </c>
      <c r="B10" s="189"/>
      <c r="C10" s="158"/>
      <c r="D10" s="158"/>
      <c r="E10" s="159">
        <v>100</v>
      </c>
      <c r="F10" s="158"/>
      <c r="G10" s="159"/>
      <c r="H10" s="158"/>
      <c r="I10" s="159"/>
      <c r="J10" s="158"/>
      <c r="K10" s="159"/>
      <c r="L10" s="158"/>
      <c r="M10" s="159"/>
      <c r="N10" s="158"/>
      <c r="O10" s="159"/>
      <c r="P10" s="158"/>
      <c r="Q10" s="159"/>
      <c r="R10" s="158"/>
      <c r="S10" s="159"/>
      <c r="T10" s="158"/>
      <c r="U10" s="159"/>
      <c r="V10" s="158"/>
    </row>
    <row r="11" spans="1:24" s="147" customFormat="1" ht="15.6" hidden="1">
      <c r="B11" s="173" t="s">
        <v>2430</v>
      </c>
      <c r="C11" s="149"/>
      <c r="D11" s="143"/>
      <c r="E11" s="144"/>
      <c r="F11" s="199" t="str">
        <f>IF($F$9="*",IF(E11&gt;0,"*",""),"")</f>
        <v/>
      </c>
      <c r="G11" s="166"/>
      <c r="H11" s="200" t="str">
        <f>IF($H$9="*",IF(G11&gt;0,"*",""),"")</f>
        <v/>
      </c>
      <c r="I11" s="167"/>
      <c r="J11" s="201" t="str">
        <f>IF($J$9="*",IF(I11&gt;0,"*",""),"")</f>
        <v/>
      </c>
      <c r="K11" s="168"/>
      <c r="L11" s="200" t="str">
        <f>IF($L$9="*",IF(K11&gt;0,"*",""),"")</f>
        <v/>
      </c>
      <c r="M11" s="169"/>
      <c r="N11" s="201" t="str">
        <f>IF($N$9="*",IF(M11&gt;0,"*",""),"")</f>
        <v/>
      </c>
      <c r="O11" s="168"/>
      <c r="P11" s="200" t="str">
        <f>IF($P$9="*",IF(O11&gt;0,"*",""),"")</f>
        <v/>
      </c>
      <c r="Q11" s="169"/>
      <c r="R11" s="201" t="str">
        <f>IF($R$9="*",IF(Q11&gt;0,"*",""),"")</f>
        <v/>
      </c>
      <c r="S11" s="129"/>
      <c r="T11" s="202" t="str">
        <f>IF($T$9="*",IF(S11&gt;0,"*",""),"")</f>
        <v/>
      </c>
      <c r="U11" s="169"/>
      <c r="V11" s="201" t="str">
        <f>IF($V$9="*",IF(U11&gt;0,"*",""),"")</f>
        <v/>
      </c>
    </row>
    <row r="12" spans="1:24" s="147" customFormat="1" ht="15.6" hidden="1">
      <c r="B12" s="173" t="s">
        <v>2431</v>
      </c>
      <c r="C12" s="149"/>
      <c r="D12" s="143"/>
      <c r="E12" s="144"/>
      <c r="F12" s="199" t="str">
        <f t="shared" ref="F12:F75" si="0">IF($F$9="*",IF(E12&gt;0,"*",""),"")</f>
        <v/>
      </c>
      <c r="G12" s="166"/>
      <c r="H12" s="200" t="str">
        <f t="shared" ref="H12:H75" si="1">IF($H$9="*",IF(G12&gt;0,"*",""),"")</f>
        <v/>
      </c>
      <c r="I12" s="167"/>
      <c r="J12" s="201" t="str">
        <f t="shared" ref="J12:J75" si="2">IF($J$9="*",IF(I12&gt;0,"*",""),"")</f>
        <v/>
      </c>
      <c r="K12" s="168"/>
      <c r="L12" s="200" t="str">
        <f t="shared" ref="L12:L75" si="3">IF($L$9="*",IF(K12&gt;0,"*",""),"")</f>
        <v/>
      </c>
      <c r="M12" s="169"/>
      <c r="N12" s="201" t="str">
        <f t="shared" ref="N12:N75" si="4">IF($N$9="*",IF(M12&gt;0,"*",""),"")</f>
        <v/>
      </c>
      <c r="O12" s="168"/>
      <c r="P12" s="200" t="str">
        <f t="shared" ref="P12:P75" si="5">IF($P$9="*",IF(O12&gt;0,"*",""),"")</f>
        <v/>
      </c>
      <c r="Q12" s="169"/>
      <c r="R12" s="201" t="str">
        <f t="shared" ref="R12:R75" si="6">IF($R$9="*",IF(Q12&gt;0,"*",""),"")</f>
        <v/>
      </c>
      <c r="S12" s="129"/>
      <c r="T12" s="202" t="str">
        <f t="shared" ref="T12:T75" si="7">IF($T$9="*",IF(S12&gt;0,"*",""),"")</f>
        <v/>
      </c>
      <c r="U12" s="169"/>
      <c r="V12" s="201" t="str">
        <f t="shared" ref="V12:V75" si="8">IF($V$9="*",IF(U12&gt;0,"*",""),"")</f>
        <v/>
      </c>
    </row>
    <row r="13" spans="1:24" s="147" customFormat="1" ht="15.6" hidden="1">
      <c r="B13" s="173" t="s">
        <v>2432</v>
      </c>
      <c r="C13" s="149"/>
      <c r="D13" s="143"/>
      <c r="E13" s="144"/>
      <c r="F13" s="199" t="str">
        <f t="shared" si="0"/>
        <v/>
      </c>
      <c r="G13" s="166"/>
      <c r="H13" s="200" t="str">
        <f t="shared" si="1"/>
        <v/>
      </c>
      <c r="I13" s="167"/>
      <c r="J13" s="201" t="str">
        <f t="shared" si="2"/>
        <v/>
      </c>
      <c r="K13" s="168"/>
      <c r="L13" s="200" t="str">
        <f t="shared" si="3"/>
        <v/>
      </c>
      <c r="M13" s="169"/>
      <c r="N13" s="201" t="str">
        <f t="shared" si="4"/>
        <v/>
      </c>
      <c r="O13" s="168"/>
      <c r="P13" s="200" t="str">
        <f t="shared" si="5"/>
        <v/>
      </c>
      <c r="Q13" s="169"/>
      <c r="R13" s="201" t="str">
        <f t="shared" si="6"/>
        <v/>
      </c>
      <c r="S13" s="129"/>
      <c r="T13" s="202" t="str">
        <f t="shared" si="7"/>
        <v/>
      </c>
      <c r="U13" s="169"/>
      <c r="V13" s="201" t="str">
        <f t="shared" si="8"/>
        <v/>
      </c>
    </row>
    <row r="14" spans="1:24" s="147" customFormat="1" ht="15.6" hidden="1">
      <c r="B14" s="173" t="s">
        <v>2433</v>
      </c>
      <c r="C14" s="149"/>
      <c r="D14" s="143"/>
      <c r="E14" s="144"/>
      <c r="F14" s="199" t="str">
        <f t="shared" si="0"/>
        <v/>
      </c>
      <c r="G14" s="166"/>
      <c r="H14" s="200" t="str">
        <f t="shared" si="1"/>
        <v/>
      </c>
      <c r="I14" s="167"/>
      <c r="J14" s="201" t="str">
        <f t="shared" si="2"/>
        <v/>
      </c>
      <c r="K14" s="168"/>
      <c r="L14" s="200" t="str">
        <f t="shared" si="3"/>
        <v/>
      </c>
      <c r="M14" s="169"/>
      <c r="N14" s="201" t="str">
        <f t="shared" si="4"/>
        <v/>
      </c>
      <c r="O14" s="168"/>
      <c r="P14" s="200" t="str">
        <f t="shared" si="5"/>
        <v/>
      </c>
      <c r="Q14" s="169"/>
      <c r="R14" s="201" t="str">
        <f t="shared" si="6"/>
        <v/>
      </c>
      <c r="S14" s="129"/>
      <c r="T14" s="202" t="str">
        <f t="shared" si="7"/>
        <v/>
      </c>
      <c r="U14" s="169"/>
      <c r="V14" s="201" t="str">
        <f t="shared" si="8"/>
        <v/>
      </c>
    </row>
    <row r="15" spans="1:24" s="147" customFormat="1" ht="15.6" hidden="1">
      <c r="B15" s="173" t="s">
        <v>2434</v>
      </c>
      <c r="C15" s="149"/>
      <c r="D15" s="143"/>
      <c r="E15" s="144"/>
      <c r="F15" s="199" t="str">
        <f t="shared" si="0"/>
        <v/>
      </c>
      <c r="G15" s="166"/>
      <c r="H15" s="200" t="str">
        <f t="shared" si="1"/>
        <v/>
      </c>
      <c r="I15" s="167"/>
      <c r="J15" s="201" t="str">
        <f t="shared" si="2"/>
        <v/>
      </c>
      <c r="K15" s="168"/>
      <c r="L15" s="200" t="str">
        <f t="shared" si="3"/>
        <v/>
      </c>
      <c r="M15" s="169"/>
      <c r="N15" s="201" t="str">
        <f t="shared" si="4"/>
        <v/>
      </c>
      <c r="O15" s="168"/>
      <c r="P15" s="200" t="str">
        <f t="shared" si="5"/>
        <v/>
      </c>
      <c r="Q15" s="169"/>
      <c r="R15" s="201" t="str">
        <f t="shared" si="6"/>
        <v/>
      </c>
      <c r="S15" s="129"/>
      <c r="T15" s="202" t="str">
        <f t="shared" si="7"/>
        <v/>
      </c>
      <c r="U15" s="169"/>
      <c r="V15" s="201" t="str">
        <f t="shared" si="8"/>
        <v/>
      </c>
    </row>
    <row r="16" spans="1:24" s="147" customFormat="1" ht="15.6" hidden="1">
      <c r="B16" s="173" t="s">
        <v>2435</v>
      </c>
      <c r="C16" s="149"/>
      <c r="D16" s="143"/>
      <c r="E16" s="144"/>
      <c r="F16" s="199" t="str">
        <f t="shared" si="0"/>
        <v/>
      </c>
      <c r="G16" s="166"/>
      <c r="H16" s="200" t="str">
        <f t="shared" si="1"/>
        <v/>
      </c>
      <c r="I16" s="167"/>
      <c r="J16" s="201" t="str">
        <f t="shared" si="2"/>
        <v/>
      </c>
      <c r="K16" s="168"/>
      <c r="L16" s="200" t="str">
        <f t="shared" si="3"/>
        <v/>
      </c>
      <c r="M16" s="169"/>
      <c r="N16" s="201" t="str">
        <f t="shared" si="4"/>
        <v/>
      </c>
      <c r="O16" s="168"/>
      <c r="P16" s="200" t="str">
        <f t="shared" si="5"/>
        <v/>
      </c>
      <c r="Q16" s="169"/>
      <c r="R16" s="201" t="str">
        <f t="shared" si="6"/>
        <v/>
      </c>
      <c r="S16" s="129"/>
      <c r="T16" s="202" t="str">
        <f t="shared" si="7"/>
        <v/>
      </c>
      <c r="U16" s="169"/>
      <c r="V16" s="201" t="str">
        <f t="shared" si="8"/>
        <v/>
      </c>
    </row>
    <row r="17" spans="2:22" s="147" customFormat="1" ht="15.6" hidden="1">
      <c r="B17" s="173" t="s">
        <v>2436</v>
      </c>
      <c r="C17" s="149"/>
      <c r="D17" s="143"/>
      <c r="E17" s="144"/>
      <c r="F17" s="199" t="str">
        <f t="shared" si="0"/>
        <v/>
      </c>
      <c r="G17" s="166"/>
      <c r="H17" s="200" t="str">
        <f t="shared" si="1"/>
        <v/>
      </c>
      <c r="I17" s="167"/>
      <c r="J17" s="201" t="str">
        <f t="shared" si="2"/>
        <v/>
      </c>
      <c r="K17" s="168"/>
      <c r="L17" s="200" t="str">
        <f t="shared" si="3"/>
        <v/>
      </c>
      <c r="M17" s="169"/>
      <c r="N17" s="201" t="str">
        <f t="shared" si="4"/>
        <v/>
      </c>
      <c r="O17" s="168"/>
      <c r="P17" s="200" t="str">
        <f t="shared" si="5"/>
        <v/>
      </c>
      <c r="Q17" s="169"/>
      <c r="R17" s="201" t="str">
        <f t="shared" si="6"/>
        <v/>
      </c>
      <c r="S17" s="129"/>
      <c r="T17" s="202" t="str">
        <f t="shared" si="7"/>
        <v/>
      </c>
      <c r="U17" s="169"/>
      <c r="V17" s="201" t="str">
        <f t="shared" si="8"/>
        <v/>
      </c>
    </row>
    <row r="18" spans="2:22" s="147" customFormat="1" ht="15.6" hidden="1">
      <c r="B18" s="173" t="s">
        <v>2437</v>
      </c>
      <c r="C18" s="149"/>
      <c r="D18" s="143"/>
      <c r="E18" s="144"/>
      <c r="F18" s="199" t="str">
        <f t="shared" si="0"/>
        <v/>
      </c>
      <c r="G18" s="166"/>
      <c r="H18" s="200" t="str">
        <f t="shared" si="1"/>
        <v/>
      </c>
      <c r="I18" s="167"/>
      <c r="J18" s="201" t="str">
        <f t="shared" si="2"/>
        <v/>
      </c>
      <c r="K18" s="168"/>
      <c r="L18" s="200" t="str">
        <f t="shared" si="3"/>
        <v/>
      </c>
      <c r="M18" s="169"/>
      <c r="N18" s="201" t="str">
        <f t="shared" si="4"/>
        <v/>
      </c>
      <c r="O18" s="168"/>
      <c r="P18" s="200" t="str">
        <f t="shared" si="5"/>
        <v/>
      </c>
      <c r="Q18" s="169"/>
      <c r="R18" s="201" t="str">
        <f t="shared" si="6"/>
        <v/>
      </c>
      <c r="S18" s="129"/>
      <c r="T18" s="202" t="str">
        <f t="shared" si="7"/>
        <v/>
      </c>
      <c r="U18" s="169"/>
      <c r="V18" s="201" t="str">
        <f t="shared" si="8"/>
        <v/>
      </c>
    </row>
    <row r="19" spans="2:22" s="147" customFormat="1" ht="15.6" hidden="1">
      <c r="B19" s="173" t="s">
        <v>2438</v>
      </c>
      <c r="C19" s="149"/>
      <c r="D19" s="143"/>
      <c r="E19" s="144"/>
      <c r="F19" s="199" t="str">
        <f t="shared" si="0"/>
        <v/>
      </c>
      <c r="G19" s="166"/>
      <c r="H19" s="200" t="str">
        <f t="shared" si="1"/>
        <v/>
      </c>
      <c r="I19" s="167"/>
      <c r="J19" s="201" t="str">
        <f t="shared" si="2"/>
        <v/>
      </c>
      <c r="K19" s="168"/>
      <c r="L19" s="200" t="str">
        <f t="shared" si="3"/>
        <v/>
      </c>
      <c r="M19" s="169"/>
      <c r="N19" s="201" t="str">
        <f t="shared" si="4"/>
        <v/>
      </c>
      <c r="O19" s="168"/>
      <c r="P19" s="200" t="str">
        <f t="shared" si="5"/>
        <v/>
      </c>
      <c r="Q19" s="169"/>
      <c r="R19" s="201" t="str">
        <f t="shared" si="6"/>
        <v/>
      </c>
      <c r="S19" s="129"/>
      <c r="T19" s="202" t="str">
        <f t="shared" si="7"/>
        <v/>
      </c>
      <c r="U19" s="169"/>
      <c r="V19" s="201" t="str">
        <f t="shared" si="8"/>
        <v/>
      </c>
    </row>
    <row r="20" spans="2:22" s="147" customFormat="1" ht="15.6" hidden="1">
      <c r="B20" s="173" t="s">
        <v>2439</v>
      </c>
      <c r="C20" s="149"/>
      <c r="D20" s="143"/>
      <c r="E20" s="144"/>
      <c r="F20" s="199" t="str">
        <f t="shared" si="0"/>
        <v/>
      </c>
      <c r="G20" s="166"/>
      <c r="H20" s="200" t="str">
        <f t="shared" si="1"/>
        <v/>
      </c>
      <c r="I20" s="167"/>
      <c r="J20" s="201" t="str">
        <f t="shared" si="2"/>
        <v/>
      </c>
      <c r="K20" s="168"/>
      <c r="L20" s="200" t="str">
        <f t="shared" si="3"/>
        <v/>
      </c>
      <c r="M20" s="169"/>
      <c r="N20" s="201" t="str">
        <f t="shared" si="4"/>
        <v/>
      </c>
      <c r="O20" s="168"/>
      <c r="P20" s="200" t="str">
        <f t="shared" si="5"/>
        <v/>
      </c>
      <c r="Q20" s="169"/>
      <c r="R20" s="201" t="str">
        <f t="shared" si="6"/>
        <v/>
      </c>
      <c r="S20" s="129"/>
      <c r="T20" s="202" t="str">
        <f t="shared" si="7"/>
        <v/>
      </c>
      <c r="U20" s="169"/>
      <c r="V20" s="201" t="str">
        <f t="shared" si="8"/>
        <v/>
      </c>
    </row>
    <row r="21" spans="2:22" s="147" customFormat="1" ht="15.6" hidden="1">
      <c r="B21" s="173" t="s">
        <v>2440</v>
      </c>
      <c r="C21" s="149"/>
      <c r="D21" s="143"/>
      <c r="E21" s="144"/>
      <c r="F21" s="199" t="str">
        <f t="shared" si="0"/>
        <v/>
      </c>
      <c r="G21" s="166"/>
      <c r="H21" s="200" t="str">
        <f t="shared" si="1"/>
        <v/>
      </c>
      <c r="I21" s="167"/>
      <c r="J21" s="201" t="str">
        <f t="shared" si="2"/>
        <v/>
      </c>
      <c r="K21" s="168"/>
      <c r="L21" s="200" t="str">
        <f t="shared" si="3"/>
        <v/>
      </c>
      <c r="M21" s="169"/>
      <c r="N21" s="201" t="str">
        <f t="shared" si="4"/>
        <v/>
      </c>
      <c r="O21" s="168"/>
      <c r="P21" s="200" t="str">
        <f t="shared" si="5"/>
        <v/>
      </c>
      <c r="Q21" s="169"/>
      <c r="R21" s="201" t="str">
        <f t="shared" si="6"/>
        <v/>
      </c>
      <c r="S21" s="129"/>
      <c r="T21" s="202" t="str">
        <f t="shared" si="7"/>
        <v/>
      </c>
      <c r="U21" s="169"/>
      <c r="V21" s="201" t="str">
        <f t="shared" si="8"/>
        <v/>
      </c>
    </row>
    <row r="22" spans="2:22" s="147" customFormat="1" ht="15.6" hidden="1">
      <c r="B22" s="173" t="s">
        <v>2441</v>
      </c>
      <c r="C22" s="149"/>
      <c r="D22" s="143"/>
      <c r="E22" s="144"/>
      <c r="F22" s="199" t="str">
        <f t="shared" si="0"/>
        <v/>
      </c>
      <c r="G22" s="166"/>
      <c r="H22" s="200" t="str">
        <f t="shared" si="1"/>
        <v/>
      </c>
      <c r="I22" s="167"/>
      <c r="J22" s="201" t="str">
        <f t="shared" si="2"/>
        <v/>
      </c>
      <c r="K22" s="168"/>
      <c r="L22" s="200" t="str">
        <f t="shared" si="3"/>
        <v/>
      </c>
      <c r="M22" s="169"/>
      <c r="N22" s="201" t="str">
        <f t="shared" si="4"/>
        <v/>
      </c>
      <c r="O22" s="168"/>
      <c r="P22" s="200" t="str">
        <f t="shared" si="5"/>
        <v/>
      </c>
      <c r="Q22" s="169"/>
      <c r="R22" s="201" t="str">
        <f t="shared" si="6"/>
        <v/>
      </c>
      <c r="S22" s="129"/>
      <c r="T22" s="202" t="str">
        <f t="shared" si="7"/>
        <v/>
      </c>
      <c r="U22" s="169"/>
      <c r="V22" s="201" t="str">
        <f t="shared" si="8"/>
        <v/>
      </c>
    </row>
    <row r="23" spans="2:22" s="147" customFormat="1" ht="15.6" hidden="1">
      <c r="B23" s="173" t="s">
        <v>2442</v>
      </c>
      <c r="C23" s="149"/>
      <c r="D23" s="143"/>
      <c r="E23" s="144"/>
      <c r="F23" s="199" t="str">
        <f t="shared" si="0"/>
        <v/>
      </c>
      <c r="G23" s="166"/>
      <c r="H23" s="200" t="str">
        <f t="shared" si="1"/>
        <v/>
      </c>
      <c r="I23" s="167"/>
      <c r="J23" s="201" t="str">
        <f t="shared" si="2"/>
        <v/>
      </c>
      <c r="K23" s="168"/>
      <c r="L23" s="200" t="str">
        <f t="shared" si="3"/>
        <v/>
      </c>
      <c r="M23" s="169"/>
      <c r="N23" s="201" t="str">
        <f t="shared" si="4"/>
        <v/>
      </c>
      <c r="O23" s="168"/>
      <c r="P23" s="200" t="str">
        <f t="shared" si="5"/>
        <v/>
      </c>
      <c r="Q23" s="169"/>
      <c r="R23" s="201" t="str">
        <f t="shared" si="6"/>
        <v/>
      </c>
      <c r="S23" s="129"/>
      <c r="T23" s="202" t="str">
        <f t="shared" si="7"/>
        <v/>
      </c>
      <c r="U23" s="169"/>
      <c r="V23" s="201" t="str">
        <f t="shared" si="8"/>
        <v/>
      </c>
    </row>
    <row r="24" spans="2:22" s="147" customFormat="1" ht="15.6" hidden="1">
      <c r="B24" s="173" t="s">
        <v>2443</v>
      </c>
      <c r="C24" s="149"/>
      <c r="D24" s="143"/>
      <c r="E24" s="144"/>
      <c r="F24" s="199" t="str">
        <f t="shared" si="0"/>
        <v/>
      </c>
      <c r="G24" s="166"/>
      <c r="H24" s="200" t="str">
        <f t="shared" si="1"/>
        <v/>
      </c>
      <c r="I24" s="167"/>
      <c r="J24" s="201" t="str">
        <f t="shared" si="2"/>
        <v/>
      </c>
      <c r="K24" s="168"/>
      <c r="L24" s="200" t="str">
        <f t="shared" si="3"/>
        <v/>
      </c>
      <c r="M24" s="169"/>
      <c r="N24" s="201" t="str">
        <f t="shared" si="4"/>
        <v/>
      </c>
      <c r="O24" s="168"/>
      <c r="P24" s="200" t="str">
        <f t="shared" si="5"/>
        <v/>
      </c>
      <c r="Q24" s="169"/>
      <c r="R24" s="201" t="str">
        <f t="shared" si="6"/>
        <v/>
      </c>
      <c r="S24" s="129"/>
      <c r="T24" s="202" t="str">
        <f t="shared" si="7"/>
        <v/>
      </c>
      <c r="U24" s="169"/>
      <c r="V24" s="201" t="str">
        <f t="shared" si="8"/>
        <v/>
      </c>
    </row>
    <row r="25" spans="2:22" s="147" customFormat="1" ht="15.6" hidden="1">
      <c r="B25" s="173" t="s">
        <v>2444</v>
      </c>
      <c r="C25" s="149"/>
      <c r="D25" s="143"/>
      <c r="E25" s="144"/>
      <c r="F25" s="199" t="str">
        <f t="shared" si="0"/>
        <v/>
      </c>
      <c r="G25" s="166"/>
      <c r="H25" s="200" t="str">
        <f t="shared" si="1"/>
        <v/>
      </c>
      <c r="I25" s="167"/>
      <c r="J25" s="201" t="str">
        <f t="shared" si="2"/>
        <v/>
      </c>
      <c r="K25" s="168"/>
      <c r="L25" s="200" t="str">
        <f t="shared" si="3"/>
        <v/>
      </c>
      <c r="M25" s="169"/>
      <c r="N25" s="201" t="str">
        <f t="shared" si="4"/>
        <v/>
      </c>
      <c r="O25" s="168"/>
      <c r="P25" s="200" t="str">
        <f t="shared" si="5"/>
        <v/>
      </c>
      <c r="Q25" s="169"/>
      <c r="R25" s="201" t="str">
        <f t="shared" si="6"/>
        <v/>
      </c>
      <c r="S25" s="129"/>
      <c r="T25" s="202" t="str">
        <f t="shared" si="7"/>
        <v/>
      </c>
      <c r="U25" s="169"/>
      <c r="V25" s="201" t="str">
        <f t="shared" si="8"/>
        <v/>
      </c>
    </row>
    <row r="26" spans="2:22" s="147" customFormat="1" ht="15.6" hidden="1">
      <c r="B26" s="173" t="s">
        <v>2445</v>
      </c>
      <c r="C26" s="149"/>
      <c r="D26" s="143"/>
      <c r="E26" s="144"/>
      <c r="F26" s="199" t="str">
        <f t="shared" si="0"/>
        <v/>
      </c>
      <c r="G26" s="166"/>
      <c r="H26" s="200" t="str">
        <f t="shared" si="1"/>
        <v/>
      </c>
      <c r="I26" s="167"/>
      <c r="J26" s="201" t="str">
        <f t="shared" si="2"/>
        <v/>
      </c>
      <c r="K26" s="168"/>
      <c r="L26" s="200" t="str">
        <f t="shared" si="3"/>
        <v/>
      </c>
      <c r="M26" s="169"/>
      <c r="N26" s="201" t="str">
        <f t="shared" si="4"/>
        <v/>
      </c>
      <c r="O26" s="168"/>
      <c r="P26" s="200" t="str">
        <f t="shared" si="5"/>
        <v/>
      </c>
      <c r="Q26" s="169"/>
      <c r="R26" s="201" t="str">
        <f t="shared" si="6"/>
        <v/>
      </c>
      <c r="S26" s="129"/>
      <c r="T26" s="202" t="str">
        <f t="shared" si="7"/>
        <v/>
      </c>
      <c r="U26" s="169"/>
      <c r="V26" s="201" t="str">
        <f t="shared" si="8"/>
        <v/>
      </c>
    </row>
    <row r="27" spans="2:22" s="147" customFormat="1" ht="15.6" hidden="1">
      <c r="B27" s="173" t="s">
        <v>2446</v>
      </c>
      <c r="C27" s="149"/>
      <c r="D27" s="143"/>
      <c r="E27" s="144"/>
      <c r="F27" s="199" t="str">
        <f t="shared" si="0"/>
        <v/>
      </c>
      <c r="G27" s="166"/>
      <c r="H27" s="200" t="str">
        <f t="shared" si="1"/>
        <v/>
      </c>
      <c r="I27" s="167"/>
      <c r="J27" s="201" t="str">
        <f t="shared" si="2"/>
        <v/>
      </c>
      <c r="K27" s="168"/>
      <c r="L27" s="200" t="str">
        <f t="shared" si="3"/>
        <v/>
      </c>
      <c r="M27" s="169"/>
      <c r="N27" s="201" t="str">
        <f t="shared" si="4"/>
        <v/>
      </c>
      <c r="O27" s="168"/>
      <c r="P27" s="200" t="str">
        <f t="shared" si="5"/>
        <v/>
      </c>
      <c r="Q27" s="169"/>
      <c r="R27" s="201" t="str">
        <f t="shared" si="6"/>
        <v/>
      </c>
      <c r="S27" s="129"/>
      <c r="T27" s="202" t="str">
        <f t="shared" si="7"/>
        <v/>
      </c>
      <c r="U27" s="169"/>
      <c r="V27" s="201" t="str">
        <f t="shared" si="8"/>
        <v/>
      </c>
    </row>
    <row r="28" spans="2:22" s="147" customFormat="1" ht="15.6" hidden="1">
      <c r="B28" s="173" t="s">
        <v>2447</v>
      </c>
      <c r="C28" s="149"/>
      <c r="D28" s="143"/>
      <c r="E28" s="144"/>
      <c r="F28" s="199" t="str">
        <f t="shared" si="0"/>
        <v/>
      </c>
      <c r="G28" s="166"/>
      <c r="H28" s="200" t="str">
        <f t="shared" si="1"/>
        <v/>
      </c>
      <c r="I28" s="167"/>
      <c r="J28" s="201" t="str">
        <f t="shared" si="2"/>
        <v/>
      </c>
      <c r="K28" s="168"/>
      <c r="L28" s="200" t="str">
        <f t="shared" si="3"/>
        <v/>
      </c>
      <c r="M28" s="169"/>
      <c r="N28" s="201" t="str">
        <f t="shared" si="4"/>
        <v/>
      </c>
      <c r="O28" s="168"/>
      <c r="P28" s="200" t="str">
        <f t="shared" si="5"/>
        <v/>
      </c>
      <c r="Q28" s="169"/>
      <c r="R28" s="201" t="str">
        <f t="shared" si="6"/>
        <v/>
      </c>
      <c r="S28" s="129"/>
      <c r="T28" s="202" t="str">
        <f t="shared" si="7"/>
        <v/>
      </c>
      <c r="U28" s="169"/>
      <c r="V28" s="201" t="str">
        <f t="shared" si="8"/>
        <v/>
      </c>
    </row>
    <row r="29" spans="2:22" s="147" customFormat="1" ht="15.6" hidden="1">
      <c r="B29" s="173" t="s">
        <v>2448</v>
      </c>
      <c r="C29" s="149"/>
      <c r="D29" s="143"/>
      <c r="E29" s="144"/>
      <c r="F29" s="199" t="str">
        <f t="shared" si="0"/>
        <v/>
      </c>
      <c r="G29" s="166"/>
      <c r="H29" s="200" t="str">
        <f t="shared" si="1"/>
        <v/>
      </c>
      <c r="I29" s="167"/>
      <c r="J29" s="201" t="str">
        <f t="shared" si="2"/>
        <v/>
      </c>
      <c r="K29" s="168"/>
      <c r="L29" s="200" t="str">
        <f t="shared" si="3"/>
        <v/>
      </c>
      <c r="M29" s="169"/>
      <c r="N29" s="201" t="str">
        <f t="shared" si="4"/>
        <v/>
      </c>
      <c r="O29" s="168"/>
      <c r="P29" s="200" t="str">
        <f t="shared" si="5"/>
        <v/>
      </c>
      <c r="Q29" s="169"/>
      <c r="R29" s="201" t="str">
        <f t="shared" si="6"/>
        <v/>
      </c>
      <c r="S29" s="129"/>
      <c r="T29" s="202" t="str">
        <f t="shared" si="7"/>
        <v/>
      </c>
      <c r="U29" s="169"/>
      <c r="V29" s="201" t="str">
        <f t="shared" si="8"/>
        <v/>
      </c>
    </row>
    <row r="30" spans="2:22" s="147" customFormat="1" ht="15.6" hidden="1">
      <c r="B30" s="173" t="s">
        <v>2449</v>
      </c>
      <c r="C30" s="149"/>
      <c r="D30" s="143"/>
      <c r="E30" s="144"/>
      <c r="F30" s="199" t="str">
        <f t="shared" si="0"/>
        <v/>
      </c>
      <c r="G30" s="166"/>
      <c r="H30" s="200" t="str">
        <f t="shared" si="1"/>
        <v/>
      </c>
      <c r="I30" s="167"/>
      <c r="J30" s="201" t="str">
        <f t="shared" si="2"/>
        <v/>
      </c>
      <c r="K30" s="168"/>
      <c r="L30" s="200" t="str">
        <f t="shared" si="3"/>
        <v/>
      </c>
      <c r="M30" s="169"/>
      <c r="N30" s="201" t="str">
        <f t="shared" si="4"/>
        <v/>
      </c>
      <c r="O30" s="168"/>
      <c r="P30" s="200" t="str">
        <f t="shared" si="5"/>
        <v/>
      </c>
      <c r="Q30" s="169"/>
      <c r="R30" s="201" t="str">
        <f t="shared" si="6"/>
        <v/>
      </c>
      <c r="S30" s="129"/>
      <c r="T30" s="202" t="str">
        <f t="shared" si="7"/>
        <v/>
      </c>
      <c r="U30" s="169"/>
      <c r="V30" s="201" t="str">
        <f t="shared" si="8"/>
        <v/>
      </c>
    </row>
    <row r="31" spans="2:22" s="147" customFormat="1" ht="15.6" hidden="1">
      <c r="B31" s="173" t="s">
        <v>2450</v>
      </c>
      <c r="C31" s="149"/>
      <c r="D31" s="143"/>
      <c r="E31" s="144"/>
      <c r="F31" s="199" t="str">
        <f t="shared" si="0"/>
        <v/>
      </c>
      <c r="G31" s="166"/>
      <c r="H31" s="200" t="str">
        <f t="shared" si="1"/>
        <v/>
      </c>
      <c r="I31" s="167"/>
      <c r="J31" s="201" t="str">
        <f t="shared" si="2"/>
        <v/>
      </c>
      <c r="K31" s="168"/>
      <c r="L31" s="200" t="str">
        <f t="shared" si="3"/>
        <v/>
      </c>
      <c r="M31" s="169"/>
      <c r="N31" s="201" t="str">
        <f t="shared" si="4"/>
        <v/>
      </c>
      <c r="O31" s="168"/>
      <c r="P31" s="200" t="str">
        <f t="shared" si="5"/>
        <v/>
      </c>
      <c r="Q31" s="169"/>
      <c r="R31" s="201" t="str">
        <f t="shared" si="6"/>
        <v/>
      </c>
      <c r="S31" s="129"/>
      <c r="T31" s="202" t="str">
        <f t="shared" si="7"/>
        <v/>
      </c>
      <c r="U31" s="169"/>
      <c r="V31" s="201" t="str">
        <f t="shared" si="8"/>
        <v/>
      </c>
    </row>
    <row r="32" spans="2:22" s="147" customFormat="1" ht="15.6" hidden="1">
      <c r="B32" s="173" t="s">
        <v>2451</v>
      </c>
      <c r="C32" s="149"/>
      <c r="D32" s="143"/>
      <c r="E32" s="144"/>
      <c r="F32" s="199" t="str">
        <f t="shared" si="0"/>
        <v/>
      </c>
      <c r="G32" s="166"/>
      <c r="H32" s="200" t="str">
        <f t="shared" si="1"/>
        <v/>
      </c>
      <c r="I32" s="167"/>
      <c r="J32" s="201" t="str">
        <f t="shared" si="2"/>
        <v/>
      </c>
      <c r="K32" s="168"/>
      <c r="L32" s="200" t="str">
        <f t="shared" si="3"/>
        <v/>
      </c>
      <c r="M32" s="169"/>
      <c r="N32" s="201" t="str">
        <f t="shared" si="4"/>
        <v/>
      </c>
      <c r="O32" s="168"/>
      <c r="P32" s="200" t="str">
        <f t="shared" si="5"/>
        <v/>
      </c>
      <c r="Q32" s="169"/>
      <c r="R32" s="201" t="str">
        <f t="shared" si="6"/>
        <v/>
      </c>
      <c r="S32" s="129"/>
      <c r="T32" s="202" t="str">
        <f t="shared" si="7"/>
        <v/>
      </c>
      <c r="U32" s="169"/>
      <c r="V32" s="201" t="str">
        <f t="shared" si="8"/>
        <v/>
      </c>
    </row>
    <row r="33" spans="2:22" s="147" customFormat="1" ht="15.6" hidden="1">
      <c r="B33" s="173" t="s">
        <v>2452</v>
      </c>
      <c r="C33" s="149"/>
      <c r="D33" s="143"/>
      <c r="E33" s="144"/>
      <c r="F33" s="199" t="str">
        <f t="shared" si="0"/>
        <v/>
      </c>
      <c r="G33" s="166"/>
      <c r="H33" s="200" t="str">
        <f t="shared" si="1"/>
        <v/>
      </c>
      <c r="I33" s="167"/>
      <c r="J33" s="201" t="str">
        <f t="shared" si="2"/>
        <v/>
      </c>
      <c r="K33" s="168"/>
      <c r="L33" s="200" t="str">
        <f t="shared" si="3"/>
        <v/>
      </c>
      <c r="M33" s="169"/>
      <c r="N33" s="201" t="str">
        <f t="shared" si="4"/>
        <v/>
      </c>
      <c r="O33" s="168"/>
      <c r="P33" s="200" t="str">
        <f t="shared" si="5"/>
        <v/>
      </c>
      <c r="Q33" s="169"/>
      <c r="R33" s="201" t="str">
        <f t="shared" si="6"/>
        <v/>
      </c>
      <c r="S33" s="129"/>
      <c r="T33" s="202" t="str">
        <f t="shared" si="7"/>
        <v/>
      </c>
      <c r="U33" s="169"/>
      <c r="V33" s="201" t="str">
        <f t="shared" si="8"/>
        <v/>
      </c>
    </row>
    <row r="34" spans="2:22" s="147" customFormat="1" ht="15.6" hidden="1">
      <c r="B34" s="173" t="s">
        <v>2453</v>
      </c>
      <c r="C34" s="149"/>
      <c r="D34" s="143"/>
      <c r="E34" s="144"/>
      <c r="F34" s="199" t="str">
        <f t="shared" si="0"/>
        <v/>
      </c>
      <c r="G34" s="166"/>
      <c r="H34" s="200" t="str">
        <f t="shared" si="1"/>
        <v/>
      </c>
      <c r="I34" s="167"/>
      <c r="J34" s="201" t="str">
        <f t="shared" si="2"/>
        <v/>
      </c>
      <c r="K34" s="168"/>
      <c r="L34" s="200" t="str">
        <f t="shared" si="3"/>
        <v/>
      </c>
      <c r="M34" s="169"/>
      <c r="N34" s="201" t="str">
        <f t="shared" si="4"/>
        <v/>
      </c>
      <c r="O34" s="168"/>
      <c r="P34" s="200" t="str">
        <f t="shared" si="5"/>
        <v/>
      </c>
      <c r="Q34" s="169"/>
      <c r="R34" s="201" t="str">
        <f t="shared" si="6"/>
        <v/>
      </c>
      <c r="S34" s="129"/>
      <c r="T34" s="202" t="str">
        <f t="shared" si="7"/>
        <v/>
      </c>
      <c r="U34" s="169"/>
      <c r="V34" s="201" t="str">
        <f t="shared" si="8"/>
        <v/>
      </c>
    </row>
    <row r="35" spans="2:22" s="147" customFormat="1" ht="15.6" hidden="1">
      <c r="B35" s="173" t="s">
        <v>2454</v>
      </c>
      <c r="C35" s="149"/>
      <c r="D35" s="143"/>
      <c r="E35" s="144"/>
      <c r="F35" s="199" t="str">
        <f t="shared" si="0"/>
        <v/>
      </c>
      <c r="G35" s="166"/>
      <c r="H35" s="200" t="str">
        <f t="shared" si="1"/>
        <v/>
      </c>
      <c r="I35" s="167"/>
      <c r="J35" s="201" t="str">
        <f t="shared" si="2"/>
        <v/>
      </c>
      <c r="K35" s="168"/>
      <c r="L35" s="200" t="str">
        <f t="shared" si="3"/>
        <v/>
      </c>
      <c r="M35" s="169"/>
      <c r="N35" s="201" t="str">
        <f t="shared" si="4"/>
        <v/>
      </c>
      <c r="O35" s="168"/>
      <c r="P35" s="200" t="str">
        <f t="shared" si="5"/>
        <v/>
      </c>
      <c r="Q35" s="169"/>
      <c r="R35" s="201" t="str">
        <f t="shared" si="6"/>
        <v/>
      </c>
      <c r="S35" s="129"/>
      <c r="T35" s="202" t="str">
        <f t="shared" si="7"/>
        <v/>
      </c>
      <c r="U35" s="169"/>
      <c r="V35" s="201" t="str">
        <f t="shared" si="8"/>
        <v/>
      </c>
    </row>
    <row r="36" spans="2:22" s="147" customFormat="1" ht="15.6" hidden="1">
      <c r="B36" s="173" t="s">
        <v>2455</v>
      </c>
      <c r="C36" s="149"/>
      <c r="D36" s="143"/>
      <c r="E36" s="144"/>
      <c r="F36" s="199" t="str">
        <f t="shared" si="0"/>
        <v/>
      </c>
      <c r="G36" s="166"/>
      <c r="H36" s="200" t="str">
        <f t="shared" si="1"/>
        <v/>
      </c>
      <c r="I36" s="167"/>
      <c r="J36" s="201" t="str">
        <f t="shared" si="2"/>
        <v/>
      </c>
      <c r="K36" s="168"/>
      <c r="L36" s="200" t="str">
        <f t="shared" si="3"/>
        <v/>
      </c>
      <c r="M36" s="169"/>
      <c r="N36" s="201" t="str">
        <f t="shared" si="4"/>
        <v/>
      </c>
      <c r="O36" s="168"/>
      <c r="P36" s="200" t="str">
        <f t="shared" si="5"/>
        <v/>
      </c>
      <c r="Q36" s="169"/>
      <c r="R36" s="201" t="str">
        <f t="shared" si="6"/>
        <v/>
      </c>
      <c r="S36" s="129"/>
      <c r="T36" s="202" t="str">
        <f t="shared" si="7"/>
        <v/>
      </c>
      <c r="U36" s="169"/>
      <c r="V36" s="201" t="str">
        <f t="shared" si="8"/>
        <v/>
      </c>
    </row>
    <row r="37" spans="2:22" s="147" customFormat="1" ht="15.6" hidden="1">
      <c r="B37" s="173" t="s">
        <v>2456</v>
      </c>
      <c r="C37" s="149"/>
      <c r="D37" s="143"/>
      <c r="E37" s="144"/>
      <c r="F37" s="199" t="str">
        <f t="shared" si="0"/>
        <v/>
      </c>
      <c r="G37" s="166"/>
      <c r="H37" s="200" t="str">
        <f t="shared" si="1"/>
        <v/>
      </c>
      <c r="I37" s="167"/>
      <c r="J37" s="201" t="str">
        <f t="shared" si="2"/>
        <v/>
      </c>
      <c r="K37" s="168"/>
      <c r="L37" s="200" t="str">
        <f t="shared" si="3"/>
        <v/>
      </c>
      <c r="M37" s="169"/>
      <c r="N37" s="201" t="str">
        <f t="shared" si="4"/>
        <v/>
      </c>
      <c r="O37" s="168"/>
      <c r="P37" s="200" t="str">
        <f t="shared" si="5"/>
        <v/>
      </c>
      <c r="Q37" s="169"/>
      <c r="R37" s="201" t="str">
        <f t="shared" si="6"/>
        <v/>
      </c>
      <c r="S37" s="129"/>
      <c r="T37" s="202" t="str">
        <f t="shared" si="7"/>
        <v/>
      </c>
      <c r="U37" s="169"/>
      <c r="V37" s="201" t="str">
        <f t="shared" si="8"/>
        <v/>
      </c>
    </row>
    <row r="38" spans="2:22" s="147" customFormat="1" ht="15.6" hidden="1">
      <c r="B38" s="173" t="s">
        <v>2457</v>
      </c>
      <c r="C38" s="149"/>
      <c r="D38" s="143"/>
      <c r="E38" s="144"/>
      <c r="F38" s="199" t="str">
        <f t="shared" si="0"/>
        <v/>
      </c>
      <c r="G38" s="166"/>
      <c r="H38" s="200" t="str">
        <f t="shared" si="1"/>
        <v/>
      </c>
      <c r="I38" s="167"/>
      <c r="J38" s="201" t="str">
        <f t="shared" si="2"/>
        <v/>
      </c>
      <c r="K38" s="168"/>
      <c r="L38" s="200" t="str">
        <f t="shared" si="3"/>
        <v/>
      </c>
      <c r="M38" s="169"/>
      <c r="N38" s="201" t="str">
        <f t="shared" si="4"/>
        <v/>
      </c>
      <c r="O38" s="168"/>
      <c r="P38" s="200" t="str">
        <f t="shared" si="5"/>
        <v/>
      </c>
      <c r="Q38" s="169"/>
      <c r="R38" s="201" t="str">
        <f t="shared" si="6"/>
        <v/>
      </c>
      <c r="S38" s="129"/>
      <c r="T38" s="202" t="str">
        <f t="shared" si="7"/>
        <v/>
      </c>
      <c r="U38" s="169"/>
      <c r="V38" s="201" t="str">
        <f t="shared" si="8"/>
        <v/>
      </c>
    </row>
    <row r="39" spans="2:22" s="147" customFormat="1" ht="15.6" hidden="1">
      <c r="B39" s="173" t="s">
        <v>2458</v>
      </c>
      <c r="C39" s="149"/>
      <c r="D39" s="143"/>
      <c r="E39" s="144"/>
      <c r="F39" s="199" t="str">
        <f t="shared" si="0"/>
        <v/>
      </c>
      <c r="G39" s="166"/>
      <c r="H39" s="200" t="str">
        <f t="shared" si="1"/>
        <v/>
      </c>
      <c r="I39" s="167"/>
      <c r="J39" s="201" t="str">
        <f t="shared" si="2"/>
        <v/>
      </c>
      <c r="K39" s="168"/>
      <c r="L39" s="200" t="str">
        <f t="shared" si="3"/>
        <v/>
      </c>
      <c r="M39" s="169"/>
      <c r="N39" s="201" t="str">
        <f t="shared" si="4"/>
        <v/>
      </c>
      <c r="O39" s="168"/>
      <c r="P39" s="200" t="str">
        <f t="shared" si="5"/>
        <v/>
      </c>
      <c r="Q39" s="169"/>
      <c r="R39" s="201" t="str">
        <f t="shared" si="6"/>
        <v/>
      </c>
      <c r="S39" s="129"/>
      <c r="T39" s="202" t="str">
        <f t="shared" si="7"/>
        <v/>
      </c>
      <c r="U39" s="169"/>
      <c r="V39" s="201" t="str">
        <f t="shared" si="8"/>
        <v/>
      </c>
    </row>
    <row r="40" spans="2:22" s="147" customFormat="1" ht="15.6" hidden="1">
      <c r="B40" s="173" t="s">
        <v>2459</v>
      </c>
      <c r="C40" s="149"/>
      <c r="D40" s="143"/>
      <c r="E40" s="144"/>
      <c r="F40" s="199" t="str">
        <f t="shared" si="0"/>
        <v/>
      </c>
      <c r="G40" s="166"/>
      <c r="H40" s="200" t="str">
        <f t="shared" si="1"/>
        <v/>
      </c>
      <c r="I40" s="167"/>
      <c r="J40" s="201" t="str">
        <f t="shared" si="2"/>
        <v/>
      </c>
      <c r="K40" s="168"/>
      <c r="L40" s="200" t="str">
        <f t="shared" si="3"/>
        <v/>
      </c>
      <c r="M40" s="169"/>
      <c r="N40" s="201" t="str">
        <f t="shared" si="4"/>
        <v/>
      </c>
      <c r="O40" s="168"/>
      <c r="P40" s="200" t="str">
        <f t="shared" si="5"/>
        <v/>
      </c>
      <c r="Q40" s="169"/>
      <c r="R40" s="201" t="str">
        <f t="shared" si="6"/>
        <v/>
      </c>
      <c r="S40" s="129"/>
      <c r="T40" s="202" t="str">
        <f t="shared" si="7"/>
        <v/>
      </c>
      <c r="U40" s="169"/>
      <c r="V40" s="201" t="str">
        <f t="shared" si="8"/>
        <v/>
      </c>
    </row>
    <row r="41" spans="2:22" s="147" customFormat="1" ht="15.6" hidden="1">
      <c r="B41" s="173" t="s">
        <v>2460</v>
      </c>
      <c r="C41" s="149"/>
      <c r="D41" s="143"/>
      <c r="E41" s="144"/>
      <c r="F41" s="199" t="str">
        <f t="shared" si="0"/>
        <v/>
      </c>
      <c r="G41" s="166"/>
      <c r="H41" s="200" t="str">
        <f t="shared" si="1"/>
        <v/>
      </c>
      <c r="I41" s="167"/>
      <c r="J41" s="201" t="str">
        <f t="shared" si="2"/>
        <v/>
      </c>
      <c r="K41" s="168"/>
      <c r="L41" s="200" t="str">
        <f t="shared" si="3"/>
        <v/>
      </c>
      <c r="M41" s="169"/>
      <c r="N41" s="201" t="str">
        <f t="shared" si="4"/>
        <v/>
      </c>
      <c r="O41" s="168"/>
      <c r="P41" s="200" t="str">
        <f t="shared" si="5"/>
        <v/>
      </c>
      <c r="Q41" s="169"/>
      <c r="R41" s="201" t="str">
        <f t="shared" si="6"/>
        <v/>
      </c>
      <c r="S41" s="129"/>
      <c r="T41" s="202" t="str">
        <f t="shared" si="7"/>
        <v/>
      </c>
      <c r="U41" s="169"/>
      <c r="V41" s="201" t="str">
        <f t="shared" si="8"/>
        <v/>
      </c>
    </row>
    <row r="42" spans="2:22" s="147" customFormat="1" ht="15.6" hidden="1">
      <c r="B42" s="173" t="s">
        <v>2461</v>
      </c>
      <c r="C42" s="149"/>
      <c r="D42" s="143"/>
      <c r="E42" s="144"/>
      <c r="F42" s="199" t="str">
        <f t="shared" si="0"/>
        <v/>
      </c>
      <c r="G42" s="166"/>
      <c r="H42" s="200" t="str">
        <f t="shared" si="1"/>
        <v/>
      </c>
      <c r="I42" s="167"/>
      <c r="J42" s="201" t="str">
        <f t="shared" si="2"/>
        <v/>
      </c>
      <c r="K42" s="168"/>
      <c r="L42" s="200" t="str">
        <f t="shared" si="3"/>
        <v/>
      </c>
      <c r="M42" s="169"/>
      <c r="N42" s="201" t="str">
        <f t="shared" si="4"/>
        <v/>
      </c>
      <c r="O42" s="168"/>
      <c r="P42" s="200" t="str">
        <f t="shared" si="5"/>
        <v/>
      </c>
      <c r="Q42" s="169"/>
      <c r="R42" s="201" t="str">
        <f t="shared" si="6"/>
        <v/>
      </c>
      <c r="S42" s="129"/>
      <c r="T42" s="202" t="str">
        <f t="shared" si="7"/>
        <v/>
      </c>
      <c r="U42" s="169"/>
      <c r="V42" s="201" t="str">
        <f t="shared" si="8"/>
        <v/>
      </c>
    </row>
    <row r="43" spans="2:22" s="147" customFormat="1" ht="15.6" hidden="1">
      <c r="B43" s="173" t="s">
        <v>2462</v>
      </c>
      <c r="C43" s="149"/>
      <c r="D43" s="143"/>
      <c r="E43" s="144"/>
      <c r="F43" s="199" t="str">
        <f t="shared" si="0"/>
        <v/>
      </c>
      <c r="G43" s="166"/>
      <c r="H43" s="200" t="str">
        <f t="shared" si="1"/>
        <v/>
      </c>
      <c r="I43" s="167"/>
      <c r="J43" s="201" t="str">
        <f t="shared" si="2"/>
        <v/>
      </c>
      <c r="K43" s="168"/>
      <c r="L43" s="200" t="str">
        <f t="shared" si="3"/>
        <v/>
      </c>
      <c r="M43" s="169"/>
      <c r="N43" s="201" t="str">
        <f t="shared" si="4"/>
        <v/>
      </c>
      <c r="O43" s="168"/>
      <c r="P43" s="200" t="str">
        <f t="shared" si="5"/>
        <v/>
      </c>
      <c r="Q43" s="169"/>
      <c r="R43" s="201" t="str">
        <f t="shared" si="6"/>
        <v/>
      </c>
      <c r="S43" s="129"/>
      <c r="T43" s="202" t="str">
        <f t="shared" si="7"/>
        <v/>
      </c>
      <c r="U43" s="169"/>
      <c r="V43" s="201" t="str">
        <f t="shared" si="8"/>
        <v/>
      </c>
    </row>
    <row r="44" spans="2:22" s="147" customFormat="1" ht="15.6" hidden="1">
      <c r="B44" s="173" t="s">
        <v>2463</v>
      </c>
      <c r="C44" s="149"/>
      <c r="D44" s="143"/>
      <c r="E44" s="144"/>
      <c r="F44" s="199" t="str">
        <f t="shared" si="0"/>
        <v/>
      </c>
      <c r="G44" s="166"/>
      <c r="H44" s="200" t="str">
        <f t="shared" si="1"/>
        <v/>
      </c>
      <c r="I44" s="167"/>
      <c r="J44" s="201" t="str">
        <f t="shared" si="2"/>
        <v/>
      </c>
      <c r="K44" s="168"/>
      <c r="L44" s="200" t="str">
        <f t="shared" si="3"/>
        <v/>
      </c>
      <c r="M44" s="169"/>
      <c r="N44" s="201" t="str">
        <f t="shared" si="4"/>
        <v/>
      </c>
      <c r="O44" s="168"/>
      <c r="P44" s="200" t="str">
        <f t="shared" si="5"/>
        <v/>
      </c>
      <c r="Q44" s="169"/>
      <c r="R44" s="201" t="str">
        <f t="shared" si="6"/>
        <v/>
      </c>
      <c r="S44" s="129"/>
      <c r="T44" s="202" t="str">
        <f t="shared" si="7"/>
        <v/>
      </c>
      <c r="U44" s="169"/>
      <c r="V44" s="201" t="str">
        <f t="shared" si="8"/>
        <v/>
      </c>
    </row>
    <row r="45" spans="2:22" s="147" customFormat="1" ht="15.6" hidden="1">
      <c r="B45" s="173" t="s">
        <v>2464</v>
      </c>
      <c r="C45" s="149"/>
      <c r="D45" s="143"/>
      <c r="E45" s="144"/>
      <c r="F45" s="199" t="str">
        <f t="shared" si="0"/>
        <v/>
      </c>
      <c r="G45" s="166"/>
      <c r="H45" s="200" t="str">
        <f t="shared" si="1"/>
        <v/>
      </c>
      <c r="I45" s="167"/>
      <c r="J45" s="201" t="str">
        <f t="shared" si="2"/>
        <v/>
      </c>
      <c r="K45" s="168"/>
      <c r="L45" s="200" t="str">
        <f t="shared" si="3"/>
        <v/>
      </c>
      <c r="M45" s="169"/>
      <c r="N45" s="201" t="str">
        <f t="shared" si="4"/>
        <v/>
      </c>
      <c r="O45" s="168"/>
      <c r="P45" s="200" t="str">
        <f t="shared" si="5"/>
        <v/>
      </c>
      <c r="Q45" s="169"/>
      <c r="R45" s="201" t="str">
        <f t="shared" si="6"/>
        <v/>
      </c>
      <c r="S45" s="129"/>
      <c r="T45" s="202" t="str">
        <f t="shared" si="7"/>
        <v/>
      </c>
      <c r="U45" s="169"/>
      <c r="V45" s="201" t="str">
        <f t="shared" si="8"/>
        <v/>
      </c>
    </row>
    <row r="46" spans="2:22" s="147" customFormat="1" ht="15.6" hidden="1">
      <c r="B46" s="173" t="s">
        <v>2465</v>
      </c>
      <c r="C46" s="149"/>
      <c r="D46" s="143"/>
      <c r="E46" s="144"/>
      <c r="F46" s="199" t="str">
        <f t="shared" si="0"/>
        <v/>
      </c>
      <c r="G46" s="166"/>
      <c r="H46" s="200" t="str">
        <f t="shared" si="1"/>
        <v/>
      </c>
      <c r="I46" s="167"/>
      <c r="J46" s="201" t="str">
        <f t="shared" si="2"/>
        <v/>
      </c>
      <c r="K46" s="168"/>
      <c r="L46" s="200" t="str">
        <f t="shared" si="3"/>
        <v/>
      </c>
      <c r="M46" s="169"/>
      <c r="N46" s="201" t="str">
        <f t="shared" si="4"/>
        <v/>
      </c>
      <c r="O46" s="168"/>
      <c r="P46" s="200" t="str">
        <f t="shared" si="5"/>
        <v/>
      </c>
      <c r="Q46" s="169"/>
      <c r="R46" s="201" t="str">
        <f t="shared" si="6"/>
        <v/>
      </c>
      <c r="S46" s="129"/>
      <c r="T46" s="202" t="str">
        <f t="shared" si="7"/>
        <v/>
      </c>
      <c r="U46" s="169"/>
      <c r="V46" s="201" t="str">
        <f t="shared" si="8"/>
        <v/>
      </c>
    </row>
    <row r="47" spans="2:22" s="147" customFormat="1" ht="15.6" hidden="1">
      <c r="B47" s="173" t="s">
        <v>2466</v>
      </c>
      <c r="C47" s="149"/>
      <c r="D47" s="143"/>
      <c r="E47" s="144"/>
      <c r="F47" s="199" t="str">
        <f t="shared" si="0"/>
        <v/>
      </c>
      <c r="G47" s="166"/>
      <c r="H47" s="200" t="str">
        <f t="shared" si="1"/>
        <v/>
      </c>
      <c r="I47" s="167"/>
      <c r="J47" s="201" t="str">
        <f t="shared" si="2"/>
        <v/>
      </c>
      <c r="K47" s="168"/>
      <c r="L47" s="200" t="str">
        <f t="shared" si="3"/>
        <v/>
      </c>
      <c r="M47" s="169"/>
      <c r="N47" s="201" t="str">
        <f t="shared" si="4"/>
        <v/>
      </c>
      <c r="O47" s="168"/>
      <c r="P47" s="200" t="str">
        <f t="shared" si="5"/>
        <v/>
      </c>
      <c r="Q47" s="169"/>
      <c r="R47" s="201" t="str">
        <f t="shared" si="6"/>
        <v/>
      </c>
      <c r="S47" s="129"/>
      <c r="T47" s="202" t="str">
        <f t="shared" si="7"/>
        <v/>
      </c>
      <c r="U47" s="169"/>
      <c r="V47" s="201" t="str">
        <f t="shared" si="8"/>
        <v/>
      </c>
    </row>
    <row r="48" spans="2:22" s="147" customFormat="1" ht="15.6" hidden="1">
      <c r="B48" s="173" t="s">
        <v>2467</v>
      </c>
      <c r="C48" s="149"/>
      <c r="D48" s="143"/>
      <c r="E48" s="144"/>
      <c r="F48" s="199" t="str">
        <f t="shared" si="0"/>
        <v/>
      </c>
      <c r="G48" s="166"/>
      <c r="H48" s="200" t="str">
        <f t="shared" si="1"/>
        <v/>
      </c>
      <c r="I48" s="167"/>
      <c r="J48" s="201" t="str">
        <f t="shared" si="2"/>
        <v/>
      </c>
      <c r="K48" s="168"/>
      <c r="L48" s="200" t="str">
        <f t="shared" si="3"/>
        <v/>
      </c>
      <c r="M48" s="169"/>
      <c r="N48" s="201" t="str">
        <f t="shared" si="4"/>
        <v/>
      </c>
      <c r="O48" s="168"/>
      <c r="P48" s="200" t="str">
        <f t="shared" si="5"/>
        <v/>
      </c>
      <c r="Q48" s="169"/>
      <c r="R48" s="201" t="str">
        <f t="shared" si="6"/>
        <v/>
      </c>
      <c r="S48" s="129"/>
      <c r="T48" s="202" t="str">
        <f t="shared" si="7"/>
        <v/>
      </c>
      <c r="U48" s="169"/>
      <c r="V48" s="201" t="str">
        <f t="shared" si="8"/>
        <v/>
      </c>
    </row>
    <row r="49" spans="1:22" s="147" customFormat="1" ht="15.6" hidden="1">
      <c r="B49" s="173" t="s">
        <v>2468</v>
      </c>
      <c r="C49" s="149"/>
      <c r="D49" s="143"/>
      <c r="E49" s="144"/>
      <c r="F49" s="199" t="str">
        <f t="shared" si="0"/>
        <v/>
      </c>
      <c r="G49" s="166"/>
      <c r="H49" s="200" t="str">
        <f t="shared" si="1"/>
        <v/>
      </c>
      <c r="I49" s="167"/>
      <c r="J49" s="201" t="str">
        <f t="shared" si="2"/>
        <v/>
      </c>
      <c r="K49" s="168"/>
      <c r="L49" s="200" t="str">
        <f t="shared" si="3"/>
        <v/>
      </c>
      <c r="M49" s="169"/>
      <c r="N49" s="201" t="str">
        <f t="shared" si="4"/>
        <v/>
      </c>
      <c r="O49" s="168"/>
      <c r="P49" s="200" t="str">
        <f t="shared" si="5"/>
        <v/>
      </c>
      <c r="Q49" s="169"/>
      <c r="R49" s="201" t="str">
        <f t="shared" si="6"/>
        <v/>
      </c>
      <c r="S49" s="129"/>
      <c r="T49" s="202" t="str">
        <f t="shared" si="7"/>
        <v/>
      </c>
      <c r="U49" s="169"/>
      <c r="V49" s="201" t="str">
        <f t="shared" si="8"/>
        <v/>
      </c>
    </row>
    <row r="50" spans="1:22" s="147" customFormat="1" ht="15.6" hidden="1">
      <c r="B50" s="173" t="s">
        <v>2469</v>
      </c>
      <c r="C50" s="149"/>
      <c r="D50" s="143"/>
      <c r="E50" s="144"/>
      <c r="F50" s="199" t="str">
        <f t="shared" si="0"/>
        <v/>
      </c>
      <c r="G50" s="166"/>
      <c r="H50" s="200" t="str">
        <f t="shared" si="1"/>
        <v/>
      </c>
      <c r="I50" s="167"/>
      <c r="J50" s="201" t="str">
        <f t="shared" si="2"/>
        <v/>
      </c>
      <c r="K50" s="168"/>
      <c r="L50" s="200" t="str">
        <f t="shared" si="3"/>
        <v/>
      </c>
      <c r="M50" s="169"/>
      <c r="N50" s="201" t="str">
        <f t="shared" si="4"/>
        <v/>
      </c>
      <c r="O50" s="168"/>
      <c r="P50" s="200" t="str">
        <f t="shared" si="5"/>
        <v/>
      </c>
      <c r="Q50" s="169"/>
      <c r="R50" s="201" t="str">
        <f t="shared" si="6"/>
        <v/>
      </c>
      <c r="S50" s="129"/>
      <c r="T50" s="202" t="str">
        <f t="shared" si="7"/>
        <v/>
      </c>
      <c r="U50" s="169"/>
      <c r="V50" s="201" t="str">
        <f t="shared" si="8"/>
        <v/>
      </c>
    </row>
    <row r="51" spans="1:22" s="147" customFormat="1" ht="15.6" hidden="1">
      <c r="B51" s="173" t="s">
        <v>2470</v>
      </c>
      <c r="C51" s="149"/>
      <c r="D51" s="143"/>
      <c r="E51" s="144"/>
      <c r="F51" s="199" t="str">
        <f t="shared" si="0"/>
        <v/>
      </c>
      <c r="G51" s="166"/>
      <c r="H51" s="200" t="str">
        <f t="shared" si="1"/>
        <v/>
      </c>
      <c r="I51" s="167"/>
      <c r="J51" s="201" t="str">
        <f t="shared" si="2"/>
        <v/>
      </c>
      <c r="K51" s="168"/>
      <c r="L51" s="200" t="str">
        <f t="shared" si="3"/>
        <v/>
      </c>
      <c r="M51" s="169"/>
      <c r="N51" s="201" t="str">
        <f t="shared" si="4"/>
        <v/>
      </c>
      <c r="O51" s="168"/>
      <c r="P51" s="200" t="str">
        <f t="shared" si="5"/>
        <v/>
      </c>
      <c r="Q51" s="169"/>
      <c r="R51" s="201" t="str">
        <f t="shared" si="6"/>
        <v/>
      </c>
      <c r="S51" s="129"/>
      <c r="T51" s="202" t="str">
        <f t="shared" si="7"/>
        <v/>
      </c>
      <c r="U51" s="169"/>
      <c r="V51" s="201" t="str">
        <f t="shared" si="8"/>
        <v/>
      </c>
    </row>
    <row r="52" spans="1:22" s="147" customFormat="1" ht="15.6" hidden="1">
      <c r="B52" s="173" t="s">
        <v>2471</v>
      </c>
      <c r="C52" s="149"/>
      <c r="D52" s="143"/>
      <c r="E52" s="144"/>
      <c r="F52" s="199" t="str">
        <f t="shared" si="0"/>
        <v/>
      </c>
      <c r="G52" s="166"/>
      <c r="H52" s="200" t="str">
        <f t="shared" si="1"/>
        <v/>
      </c>
      <c r="I52" s="167"/>
      <c r="J52" s="201" t="str">
        <f t="shared" si="2"/>
        <v/>
      </c>
      <c r="K52" s="168"/>
      <c r="L52" s="200" t="str">
        <f t="shared" si="3"/>
        <v/>
      </c>
      <c r="M52" s="169"/>
      <c r="N52" s="201" t="str">
        <f t="shared" si="4"/>
        <v/>
      </c>
      <c r="O52" s="168"/>
      <c r="P52" s="200" t="str">
        <f t="shared" si="5"/>
        <v/>
      </c>
      <c r="Q52" s="169"/>
      <c r="R52" s="201" t="str">
        <f t="shared" si="6"/>
        <v/>
      </c>
      <c r="S52" s="129"/>
      <c r="T52" s="202" t="str">
        <f t="shared" si="7"/>
        <v/>
      </c>
      <c r="U52" s="169"/>
      <c r="V52" s="201" t="str">
        <f t="shared" si="8"/>
        <v/>
      </c>
    </row>
    <row r="53" spans="1:22" s="147" customFormat="1" ht="15.6">
      <c r="A53" s="147">
        <v>1</v>
      </c>
      <c r="B53" s="173" t="s">
        <v>2472</v>
      </c>
      <c r="C53" s="149"/>
      <c r="D53" s="143"/>
      <c r="E53" s="348">
        <f>M53</f>
        <v>139362</v>
      </c>
      <c r="F53" s="199" t="str">
        <f t="shared" si="0"/>
        <v>*</v>
      </c>
      <c r="G53" s="166">
        <v>1</v>
      </c>
      <c r="H53" s="200" t="str">
        <f t="shared" si="1"/>
        <v/>
      </c>
      <c r="I53" s="167"/>
      <c r="J53" s="201" t="str">
        <f t="shared" si="2"/>
        <v/>
      </c>
      <c r="K53" s="168"/>
      <c r="L53" s="200" t="str">
        <f t="shared" si="3"/>
        <v/>
      </c>
      <c r="M53" s="169">
        <v>139362</v>
      </c>
      <c r="N53" s="201" t="str">
        <f t="shared" si="4"/>
        <v/>
      </c>
      <c r="O53" s="168" t="s">
        <v>2473</v>
      </c>
      <c r="P53" s="200" t="str">
        <f t="shared" si="5"/>
        <v/>
      </c>
      <c r="Q53" s="169"/>
      <c r="R53" s="201" t="str">
        <f t="shared" si="6"/>
        <v/>
      </c>
      <c r="S53" s="129"/>
      <c r="T53" s="202" t="str">
        <f t="shared" si="7"/>
        <v/>
      </c>
      <c r="U53" s="169"/>
      <c r="V53" s="201" t="str">
        <f t="shared" si="8"/>
        <v/>
      </c>
    </row>
    <row r="54" spans="1:22" s="147" customFormat="1" ht="15.6" hidden="1">
      <c r="B54" s="173" t="s">
        <v>2474</v>
      </c>
      <c r="C54" s="149"/>
      <c r="D54" s="143"/>
      <c r="E54" s="144"/>
      <c r="F54" s="199" t="str">
        <f t="shared" si="0"/>
        <v/>
      </c>
      <c r="G54" s="166"/>
      <c r="H54" s="200" t="str">
        <f t="shared" si="1"/>
        <v/>
      </c>
      <c r="I54" s="167"/>
      <c r="J54" s="201" t="str">
        <f t="shared" si="2"/>
        <v/>
      </c>
      <c r="K54" s="168"/>
      <c r="L54" s="200" t="str">
        <f t="shared" si="3"/>
        <v/>
      </c>
      <c r="M54" s="169"/>
      <c r="N54" s="201" t="str">
        <f t="shared" si="4"/>
        <v/>
      </c>
      <c r="O54" s="168"/>
      <c r="P54" s="200" t="str">
        <f t="shared" si="5"/>
        <v/>
      </c>
      <c r="Q54" s="169"/>
      <c r="R54" s="201" t="str">
        <f t="shared" si="6"/>
        <v/>
      </c>
      <c r="S54" s="129"/>
      <c r="T54" s="202" t="str">
        <f t="shared" si="7"/>
        <v/>
      </c>
      <c r="U54" s="169"/>
      <c r="V54" s="201" t="str">
        <f t="shared" si="8"/>
        <v/>
      </c>
    </row>
    <row r="55" spans="1:22" s="147" customFormat="1" ht="15.6" hidden="1">
      <c r="B55" s="173" t="s">
        <v>2475</v>
      </c>
      <c r="C55" s="149"/>
      <c r="D55" s="143"/>
      <c r="E55" s="144"/>
      <c r="F55" s="199" t="str">
        <f t="shared" si="0"/>
        <v/>
      </c>
      <c r="G55" s="166"/>
      <c r="H55" s="200" t="str">
        <f t="shared" si="1"/>
        <v/>
      </c>
      <c r="I55" s="167"/>
      <c r="J55" s="201" t="str">
        <f t="shared" si="2"/>
        <v/>
      </c>
      <c r="K55" s="168"/>
      <c r="L55" s="200" t="str">
        <f t="shared" si="3"/>
        <v/>
      </c>
      <c r="M55" s="169"/>
      <c r="N55" s="201" t="str">
        <f t="shared" si="4"/>
        <v/>
      </c>
      <c r="O55" s="168"/>
      <c r="P55" s="200" t="str">
        <f t="shared" si="5"/>
        <v/>
      </c>
      <c r="Q55" s="169"/>
      <c r="R55" s="201" t="str">
        <f t="shared" si="6"/>
        <v/>
      </c>
      <c r="S55" s="129"/>
      <c r="T55" s="202" t="str">
        <f t="shared" si="7"/>
        <v/>
      </c>
      <c r="U55" s="169"/>
      <c r="V55" s="201" t="str">
        <f t="shared" si="8"/>
        <v/>
      </c>
    </row>
    <row r="56" spans="1:22" s="147" customFormat="1" ht="15.6" hidden="1">
      <c r="B56" s="173" t="s">
        <v>2476</v>
      </c>
      <c r="C56" s="149"/>
      <c r="D56" s="143"/>
      <c r="E56" s="144"/>
      <c r="F56" s="199" t="str">
        <f t="shared" si="0"/>
        <v/>
      </c>
      <c r="G56" s="166"/>
      <c r="H56" s="200" t="str">
        <f t="shared" si="1"/>
        <v/>
      </c>
      <c r="I56" s="167"/>
      <c r="J56" s="201" t="str">
        <f t="shared" si="2"/>
        <v/>
      </c>
      <c r="K56" s="168"/>
      <c r="L56" s="200" t="str">
        <f t="shared" si="3"/>
        <v/>
      </c>
      <c r="M56" s="169"/>
      <c r="N56" s="201" t="str">
        <f t="shared" si="4"/>
        <v/>
      </c>
      <c r="O56" s="168"/>
      <c r="P56" s="200" t="str">
        <f t="shared" si="5"/>
        <v/>
      </c>
      <c r="Q56" s="169"/>
      <c r="R56" s="201" t="str">
        <f t="shared" si="6"/>
        <v/>
      </c>
      <c r="S56" s="129"/>
      <c r="T56" s="202" t="str">
        <f t="shared" si="7"/>
        <v/>
      </c>
      <c r="U56" s="169"/>
      <c r="V56" s="201" t="str">
        <f t="shared" si="8"/>
        <v/>
      </c>
    </row>
    <row r="57" spans="1:22" s="147" customFormat="1" ht="15.6" hidden="1">
      <c r="B57" s="173" t="s">
        <v>2477</v>
      </c>
      <c r="C57" s="149"/>
      <c r="D57" s="143"/>
      <c r="E57" s="144"/>
      <c r="F57" s="199" t="str">
        <f t="shared" si="0"/>
        <v/>
      </c>
      <c r="G57" s="166"/>
      <c r="H57" s="200" t="str">
        <f t="shared" si="1"/>
        <v/>
      </c>
      <c r="I57" s="167"/>
      <c r="J57" s="201" t="str">
        <f t="shared" si="2"/>
        <v/>
      </c>
      <c r="K57" s="168"/>
      <c r="L57" s="200" t="str">
        <f t="shared" si="3"/>
        <v/>
      </c>
      <c r="M57" s="169"/>
      <c r="N57" s="201" t="str">
        <f t="shared" si="4"/>
        <v/>
      </c>
      <c r="O57" s="168"/>
      <c r="P57" s="200" t="str">
        <f t="shared" si="5"/>
        <v/>
      </c>
      <c r="Q57" s="169"/>
      <c r="R57" s="201" t="str">
        <f t="shared" si="6"/>
        <v/>
      </c>
      <c r="S57" s="129"/>
      <c r="T57" s="202" t="str">
        <f t="shared" si="7"/>
        <v/>
      </c>
      <c r="U57" s="169"/>
      <c r="V57" s="201" t="str">
        <f t="shared" si="8"/>
        <v/>
      </c>
    </row>
    <row r="58" spans="1:22" s="147" customFormat="1" ht="15.6" hidden="1">
      <c r="B58" s="173" t="s">
        <v>2478</v>
      </c>
      <c r="C58" s="149"/>
      <c r="D58" s="143"/>
      <c r="E58" s="144"/>
      <c r="F58" s="199" t="str">
        <f t="shared" si="0"/>
        <v/>
      </c>
      <c r="G58" s="166"/>
      <c r="H58" s="200" t="str">
        <f t="shared" si="1"/>
        <v/>
      </c>
      <c r="I58" s="167"/>
      <c r="J58" s="201" t="str">
        <f t="shared" si="2"/>
        <v/>
      </c>
      <c r="K58" s="168"/>
      <c r="L58" s="200" t="str">
        <f t="shared" si="3"/>
        <v/>
      </c>
      <c r="M58" s="169"/>
      <c r="N58" s="201" t="str">
        <f t="shared" si="4"/>
        <v/>
      </c>
      <c r="O58" s="168"/>
      <c r="P58" s="200" t="str">
        <f t="shared" si="5"/>
        <v/>
      </c>
      <c r="Q58" s="169"/>
      <c r="R58" s="201" t="str">
        <f t="shared" si="6"/>
        <v/>
      </c>
      <c r="S58" s="129"/>
      <c r="T58" s="202" t="str">
        <f t="shared" si="7"/>
        <v/>
      </c>
      <c r="U58" s="169"/>
      <c r="V58" s="201" t="str">
        <f t="shared" si="8"/>
        <v/>
      </c>
    </row>
    <row r="59" spans="1:22" s="147" customFormat="1" ht="15.6" hidden="1">
      <c r="B59" s="173" t="s">
        <v>2479</v>
      </c>
      <c r="C59" s="149"/>
      <c r="D59" s="143"/>
      <c r="E59" s="144"/>
      <c r="F59" s="199" t="str">
        <f t="shared" si="0"/>
        <v/>
      </c>
      <c r="G59" s="166"/>
      <c r="H59" s="200" t="str">
        <f t="shared" si="1"/>
        <v/>
      </c>
      <c r="I59" s="167"/>
      <c r="J59" s="201" t="str">
        <f t="shared" si="2"/>
        <v/>
      </c>
      <c r="K59" s="168"/>
      <c r="L59" s="200" t="str">
        <f t="shared" si="3"/>
        <v/>
      </c>
      <c r="M59" s="169"/>
      <c r="N59" s="201" t="str">
        <f t="shared" si="4"/>
        <v/>
      </c>
      <c r="O59" s="168"/>
      <c r="P59" s="200" t="str">
        <f t="shared" si="5"/>
        <v/>
      </c>
      <c r="Q59" s="169"/>
      <c r="R59" s="201" t="str">
        <f t="shared" si="6"/>
        <v/>
      </c>
      <c r="S59" s="129"/>
      <c r="T59" s="202" t="str">
        <f t="shared" si="7"/>
        <v/>
      </c>
      <c r="U59" s="169"/>
      <c r="V59" s="201" t="str">
        <f t="shared" si="8"/>
        <v/>
      </c>
    </row>
    <row r="60" spans="1:22" s="147" customFormat="1" ht="15.6" hidden="1">
      <c r="B60" s="173" t="s">
        <v>2480</v>
      </c>
      <c r="C60" s="149"/>
      <c r="D60" s="143"/>
      <c r="E60" s="144"/>
      <c r="F60" s="199" t="str">
        <f t="shared" si="0"/>
        <v/>
      </c>
      <c r="G60" s="166"/>
      <c r="H60" s="200" t="str">
        <f t="shared" si="1"/>
        <v/>
      </c>
      <c r="I60" s="167"/>
      <c r="J60" s="201" t="str">
        <f t="shared" si="2"/>
        <v/>
      </c>
      <c r="K60" s="168"/>
      <c r="L60" s="200" t="str">
        <f t="shared" si="3"/>
        <v/>
      </c>
      <c r="M60" s="169"/>
      <c r="N60" s="201" t="str">
        <f t="shared" si="4"/>
        <v/>
      </c>
      <c r="O60" s="168"/>
      <c r="P60" s="200" t="str">
        <f t="shared" si="5"/>
        <v/>
      </c>
      <c r="Q60" s="169"/>
      <c r="R60" s="201" t="str">
        <f t="shared" si="6"/>
        <v/>
      </c>
      <c r="S60" s="129"/>
      <c r="T60" s="202" t="str">
        <f t="shared" si="7"/>
        <v/>
      </c>
      <c r="U60" s="169"/>
      <c r="V60" s="201" t="str">
        <f t="shared" si="8"/>
        <v/>
      </c>
    </row>
    <row r="61" spans="1:22" s="147" customFormat="1" ht="15.6" hidden="1">
      <c r="B61" s="173" t="s">
        <v>2481</v>
      </c>
      <c r="C61" s="149"/>
      <c r="D61" s="143"/>
      <c r="E61" s="144"/>
      <c r="F61" s="199" t="str">
        <f t="shared" si="0"/>
        <v/>
      </c>
      <c r="G61" s="166"/>
      <c r="H61" s="200" t="str">
        <f t="shared" si="1"/>
        <v/>
      </c>
      <c r="I61" s="167"/>
      <c r="J61" s="201" t="str">
        <f t="shared" si="2"/>
        <v/>
      </c>
      <c r="K61" s="168"/>
      <c r="L61" s="200" t="str">
        <f t="shared" si="3"/>
        <v/>
      </c>
      <c r="M61" s="169"/>
      <c r="N61" s="201" t="str">
        <f t="shared" si="4"/>
        <v/>
      </c>
      <c r="O61" s="168"/>
      <c r="P61" s="200" t="str">
        <f t="shared" si="5"/>
        <v/>
      </c>
      <c r="Q61" s="169"/>
      <c r="R61" s="201" t="str">
        <f t="shared" si="6"/>
        <v/>
      </c>
      <c r="S61" s="129"/>
      <c r="T61" s="202" t="str">
        <f t="shared" si="7"/>
        <v/>
      </c>
      <c r="U61" s="169"/>
      <c r="V61" s="201" t="str">
        <f t="shared" si="8"/>
        <v/>
      </c>
    </row>
    <row r="62" spans="1:22" s="147" customFormat="1" ht="15.6" hidden="1">
      <c r="B62" s="173" t="s">
        <v>2482</v>
      </c>
      <c r="C62" s="149"/>
      <c r="D62" s="143"/>
      <c r="E62" s="144"/>
      <c r="F62" s="199" t="str">
        <f t="shared" si="0"/>
        <v/>
      </c>
      <c r="G62" s="166"/>
      <c r="H62" s="200" t="str">
        <f t="shared" si="1"/>
        <v/>
      </c>
      <c r="I62" s="167"/>
      <c r="J62" s="201" t="str">
        <f t="shared" si="2"/>
        <v/>
      </c>
      <c r="K62" s="168"/>
      <c r="L62" s="200" t="str">
        <f t="shared" si="3"/>
        <v/>
      </c>
      <c r="M62" s="169"/>
      <c r="N62" s="201" t="str">
        <f t="shared" si="4"/>
        <v/>
      </c>
      <c r="O62" s="168"/>
      <c r="P62" s="200" t="str">
        <f t="shared" si="5"/>
        <v/>
      </c>
      <c r="Q62" s="169"/>
      <c r="R62" s="201" t="str">
        <f t="shared" si="6"/>
        <v/>
      </c>
      <c r="S62" s="129"/>
      <c r="T62" s="202" t="str">
        <f t="shared" si="7"/>
        <v/>
      </c>
      <c r="U62" s="169"/>
      <c r="V62" s="201" t="str">
        <f t="shared" si="8"/>
        <v/>
      </c>
    </row>
    <row r="63" spans="1:22" s="147" customFormat="1" ht="15.6" hidden="1">
      <c r="B63" s="173" t="s">
        <v>2483</v>
      </c>
      <c r="C63" s="149"/>
      <c r="D63" s="143"/>
      <c r="E63" s="144"/>
      <c r="F63" s="199" t="str">
        <f t="shared" si="0"/>
        <v/>
      </c>
      <c r="G63" s="166"/>
      <c r="H63" s="200" t="str">
        <f t="shared" si="1"/>
        <v/>
      </c>
      <c r="I63" s="167"/>
      <c r="J63" s="201" t="str">
        <f t="shared" si="2"/>
        <v/>
      </c>
      <c r="K63" s="168"/>
      <c r="L63" s="200" t="str">
        <f t="shared" si="3"/>
        <v/>
      </c>
      <c r="M63" s="169"/>
      <c r="N63" s="201" t="str">
        <f t="shared" si="4"/>
        <v/>
      </c>
      <c r="O63" s="168"/>
      <c r="P63" s="200" t="str">
        <f t="shared" si="5"/>
        <v/>
      </c>
      <c r="Q63" s="169"/>
      <c r="R63" s="201" t="str">
        <f t="shared" si="6"/>
        <v/>
      </c>
      <c r="S63" s="129"/>
      <c r="T63" s="202" t="str">
        <f t="shared" si="7"/>
        <v/>
      </c>
      <c r="U63" s="169"/>
      <c r="V63" s="201" t="str">
        <f t="shared" si="8"/>
        <v/>
      </c>
    </row>
    <row r="64" spans="1:22" s="147" customFormat="1" ht="15.6" hidden="1">
      <c r="B64" s="173" t="s">
        <v>2484</v>
      </c>
      <c r="C64" s="149"/>
      <c r="D64" s="143"/>
      <c r="E64" s="144"/>
      <c r="F64" s="199" t="str">
        <f t="shared" si="0"/>
        <v/>
      </c>
      <c r="G64" s="166"/>
      <c r="H64" s="200" t="str">
        <f t="shared" si="1"/>
        <v/>
      </c>
      <c r="I64" s="167"/>
      <c r="J64" s="201" t="str">
        <f t="shared" si="2"/>
        <v/>
      </c>
      <c r="K64" s="168"/>
      <c r="L64" s="200" t="str">
        <f t="shared" si="3"/>
        <v/>
      </c>
      <c r="M64" s="169"/>
      <c r="N64" s="201" t="str">
        <f t="shared" si="4"/>
        <v/>
      </c>
      <c r="O64" s="168"/>
      <c r="P64" s="200" t="str">
        <f t="shared" si="5"/>
        <v/>
      </c>
      <c r="Q64" s="169"/>
      <c r="R64" s="201" t="str">
        <f t="shared" si="6"/>
        <v/>
      </c>
      <c r="S64" s="129"/>
      <c r="T64" s="202" t="str">
        <f t="shared" si="7"/>
        <v/>
      </c>
      <c r="U64" s="169"/>
      <c r="V64" s="201" t="str">
        <f t="shared" si="8"/>
        <v/>
      </c>
    </row>
    <row r="65" spans="1:22" s="147" customFormat="1" ht="15.6" hidden="1">
      <c r="B65" s="173" t="s">
        <v>2485</v>
      </c>
      <c r="C65" s="149"/>
      <c r="D65" s="143"/>
      <c r="E65" s="144"/>
      <c r="F65" s="199" t="str">
        <f t="shared" si="0"/>
        <v/>
      </c>
      <c r="G65" s="166"/>
      <c r="H65" s="200" t="str">
        <f t="shared" si="1"/>
        <v/>
      </c>
      <c r="I65" s="167"/>
      <c r="J65" s="201" t="str">
        <f t="shared" si="2"/>
        <v/>
      </c>
      <c r="K65" s="168"/>
      <c r="L65" s="200" t="str">
        <f t="shared" si="3"/>
        <v/>
      </c>
      <c r="M65" s="169"/>
      <c r="N65" s="201" t="str">
        <f t="shared" si="4"/>
        <v/>
      </c>
      <c r="O65" s="168"/>
      <c r="P65" s="200" t="str">
        <f t="shared" si="5"/>
        <v/>
      </c>
      <c r="Q65" s="169"/>
      <c r="R65" s="201" t="str">
        <f t="shared" si="6"/>
        <v/>
      </c>
      <c r="S65" s="129"/>
      <c r="T65" s="202" t="str">
        <f t="shared" si="7"/>
        <v/>
      </c>
      <c r="U65" s="169"/>
      <c r="V65" s="201" t="str">
        <f t="shared" si="8"/>
        <v/>
      </c>
    </row>
    <row r="66" spans="1:22" s="147" customFormat="1" ht="15.6" hidden="1">
      <c r="B66" s="173" t="s">
        <v>2486</v>
      </c>
      <c r="C66" s="149"/>
      <c r="D66" s="143"/>
      <c r="E66" s="144"/>
      <c r="F66" s="199" t="str">
        <f t="shared" si="0"/>
        <v/>
      </c>
      <c r="G66" s="166"/>
      <c r="H66" s="200" t="str">
        <f t="shared" si="1"/>
        <v/>
      </c>
      <c r="I66" s="167"/>
      <c r="J66" s="201" t="str">
        <f t="shared" si="2"/>
        <v/>
      </c>
      <c r="K66" s="168"/>
      <c r="L66" s="200" t="str">
        <f t="shared" si="3"/>
        <v/>
      </c>
      <c r="M66" s="169"/>
      <c r="N66" s="201" t="str">
        <f t="shared" si="4"/>
        <v/>
      </c>
      <c r="O66" s="168"/>
      <c r="P66" s="200" t="str">
        <f t="shared" si="5"/>
        <v/>
      </c>
      <c r="Q66" s="169"/>
      <c r="R66" s="201" t="str">
        <f t="shared" si="6"/>
        <v/>
      </c>
      <c r="S66" s="129"/>
      <c r="T66" s="202" t="str">
        <f t="shared" si="7"/>
        <v/>
      </c>
      <c r="U66" s="169"/>
      <c r="V66" s="201" t="str">
        <f t="shared" si="8"/>
        <v/>
      </c>
    </row>
    <row r="67" spans="1:22" s="147" customFormat="1" ht="15.6" hidden="1">
      <c r="B67" s="173" t="s">
        <v>2487</v>
      </c>
      <c r="C67" s="149"/>
      <c r="D67" s="143"/>
      <c r="E67" s="144"/>
      <c r="F67" s="199" t="str">
        <f t="shared" si="0"/>
        <v/>
      </c>
      <c r="G67" s="166"/>
      <c r="H67" s="200" t="str">
        <f t="shared" si="1"/>
        <v/>
      </c>
      <c r="I67" s="167"/>
      <c r="J67" s="201" t="str">
        <f t="shared" si="2"/>
        <v/>
      </c>
      <c r="K67" s="168"/>
      <c r="L67" s="200" t="str">
        <f t="shared" si="3"/>
        <v/>
      </c>
      <c r="M67" s="169"/>
      <c r="N67" s="201" t="str">
        <f t="shared" si="4"/>
        <v/>
      </c>
      <c r="O67" s="168"/>
      <c r="P67" s="200" t="str">
        <f t="shared" si="5"/>
        <v/>
      </c>
      <c r="Q67" s="169"/>
      <c r="R67" s="201" t="str">
        <f t="shared" si="6"/>
        <v/>
      </c>
      <c r="S67" s="129"/>
      <c r="T67" s="202" t="str">
        <f t="shared" si="7"/>
        <v/>
      </c>
      <c r="U67" s="169"/>
      <c r="V67" s="201" t="str">
        <f t="shared" si="8"/>
        <v/>
      </c>
    </row>
    <row r="68" spans="1:22" s="147" customFormat="1" ht="15.6" hidden="1">
      <c r="B68" s="173" t="s">
        <v>2488</v>
      </c>
      <c r="C68" s="149"/>
      <c r="D68" s="143"/>
      <c r="E68" s="144"/>
      <c r="F68" s="199" t="str">
        <f t="shared" si="0"/>
        <v/>
      </c>
      <c r="G68" s="166"/>
      <c r="H68" s="200" t="str">
        <f t="shared" si="1"/>
        <v/>
      </c>
      <c r="I68" s="167"/>
      <c r="J68" s="201" t="str">
        <f t="shared" si="2"/>
        <v/>
      </c>
      <c r="K68" s="168"/>
      <c r="L68" s="200" t="str">
        <f t="shared" si="3"/>
        <v/>
      </c>
      <c r="M68" s="169"/>
      <c r="N68" s="201" t="str">
        <f t="shared" si="4"/>
        <v/>
      </c>
      <c r="O68" s="168"/>
      <c r="P68" s="200" t="str">
        <f t="shared" si="5"/>
        <v/>
      </c>
      <c r="Q68" s="169"/>
      <c r="R68" s="201" t="str">
        <f t="shared" si="6"/>
        <v/>
      </c>
      <c r="S68" s="129"/>
      <c r="T68" s="202" t="str">
        <f t="shared" si="7"/>
        <v/>
      </c>
      <c r="U68" s="169"/>
      <c r="V68" s="201" t="str">
        <f t="shared" si="8"/>
        <v/>
      </c>
    </row>
    <row r="69" spans="1:22" s="147" customFormat="1" ht="15.6" hidden="1">
      <c r="B69" s="173" t="s">
        <v>2489</v>
      </c>
      <c r="C69" s="149"/>
      <c r="D69" s="143"/>
      <c r="E69" s="144"/>
      <c r="F69" s="199" t="str">
        <f t="shared" si="0"/>
        <v/>
      </c>
      <c r="G69" s="166"/>
      <c r="H69" s="200" t="str">
        <f t="shared" si="1"/>
        <v/>
      </c>
      <c r="I69" s="167"/>
      <c r="J69" s="201" t="str">
        <f t="shared" si="2"/>
        <v/>
      </c>
      <c r="K69" s="168"/>
      <c r="L69" s="200" t="str">
        <f t="shared" si="3"/>
        <v/>
      </c>
      <c r="M69" s="169"/>
      <c r="N69" s="201" t="str">
        <f t="shared" si="4"/>
        <v/>
      </c>
      <c r="O69" s="168"/>
      <c r="P69" s="200" t="str">
        <f t="shared" si="5"/>
        <v/>
      </c>
      <c r="Q69" s="169"/>
      <c r="R69" s="201" t="str">
        <f t="shared" si="6"/>
        <v/>
      </c>
      <c r="S69" s="129"/>
      <c r="T69" s="202" t="str">
        <f t="shared" si="7"/>
        <v/>
      </c>
      <c r="U69" s="169"/>
      <c r="V69" s="201" t="str">
        <f t="shared" si="8"/>
        <v/>
      </c>
    </row>
    <row r="70" spans="1:22" s="147" customFormat="1" ht="15.6" hidden="1">
      <c r="B70" s="173" t="s">
        <v>2490</v>
      </c>
      <c r="C70" s="149"/>
      <c r="D70" s="143"/>
      <c r="E70" s="144"/>
      <c r="F70" s="199" t="str">
        <f t="shared" si="0"/>
        <v/>
      </c>
      <c r="G70" s="166"/>
      <c r="H70" s="200" t="str">
        <f t="shared" si="1"/>
        <v/>
      </c>
      <c r="I70" s="167"/>
      <c r="J70" s="201" t="str">
        <f t="shared" si="2"/>
        <v/>
      </c>
      <c r="K70" s="168"/>
      <c r="L70" s="200" t="str">
        <f t="shared" si="3"/>
        <v/>
      </c>
      <c r="M70" s="169"/>
      <c r="N70" s="201" t="str">
        <f t="shared" si="4"/>
        <v/>
      </c>
      <c r="O70" s="168"/>
      <c r="P70" s="200" t="str">
        <f t="shared" si="5"/>
        <v/>
      </c>
      <c r="Q70" s="169"/>
      <c r="R70" s="201" t="str">
        <f t="shared" si="6"/>
        <v/>
      </c>
      <c r="S70" s="129"/>
      <c r="T70" s="202" t="str">
        <f t="shared" si="7"/>
        <v/>
      </c>
      <c r="U70" s="169"/>
      <c r="V70" s="201" t="str">
        <f t="shared" si="8"/>
        <v/>
      </c>
    </row>
    <row r="71" spans="1:22" s="147" customFormat="1" ht="15.6" hidden="1">
      <c r="B71" s="173" t="s">
        <v>2491</v>
      </c>
      <c r="C71" s="149"/>
      <c r="D71" s="143"/>
      <c r="E71" s="144"/>
      <c r="F71" s="199" t="str">
        <f t="shared" si="0"/>
        <v/>
      </c>
      <c r="G71" s="166"/>
      <c r="H71" s="200" t="str">
        <f t="shared" si="1"/>
        <v/>
      </c>
      <c r="I71" s="167"/>
      <c r="J71" s="201" t="str">
        <f t="shared" si="2"/>
        <v/>
      </c>
      <c r="K71" s="168"/>
      <c r="L71" s="200" t="str">
        <f t="shared" si="3"/>
        <v/>
      </c>
      <c r="M71" s="169"/>
      <c r="N71" s="201" t="str">
        <f t="shared" si="4"/>
        <v/>
      </c>
      <c r="O71" s="168"/>
      <c r="P71" s="200" t="str">
        <f t="shared" si="5"/>
        <v/>
      </c>
      <c r="Q71" s="169"/>
      <c r="R71" s="201" t="str">
        <f t="shared" si="6"/>
        <v/>
      </c>
      <c r="S71" s="129"/>
      <c r="T71" s="202" t="str">
        <f t="shared" si="7"/>
        <v/>
      </c>
      <c r="U71" s="169"/>
      <c r="V71" s="201" t="str">
        <f t="shared" si="8"/>
        <v/>
      </c>
    </row>
    <row r="72" spans="1:22" s="147" customFormat="1" ht="15.6">
      <c r="A72" s="147" t="s">
        <v>53</v>
      </c>
      <c r="B72" s="173" t="s">
        <v>2492</v>
      </c>
      <c r="C72" s="149"/>
      <c r="D72" s="143"/>
      <c r="E72" s="348"/>
      <c r="F72" s="199" t="str">
        <f t="shared" si="0"/>
        <v/>
      </c>
      <c r="G72" s="166"/>
      <c r="H72" s="200" t="str">
        <f t="shared" si="1"/>
        <v/>
      </c>
      <c r="I72" s="167"/>
      <c r="J72" s="201" t="str">
        <f t="shared" si="2"/>
        <v/>
      </c>
      <c r="K72" s="168"/>
      <c r="L72" s="200" t="str">
        <f t="shared" si="3"/>
        <v/>
      </c>
      <c r="M72" s="169"/>
      <c r="N72" s="201" t="str">
        <f t="shared" si="4"/>
        <v/>
      </c>
      <c r="O72" s="168"/>
      <c r="P72" s="200" t="str">
        <f t="shared" si="5"/>
        <v/>
      </c>
      <c r="Q72" s="169"/>
      <c r="R72" s="201" t="str">
        <f t="shared" si="6"/>
        <v/>
      </c>
      <c r="S72" s="129"/>
      <c r="T72" s="202" t="str">
        <f t="shared" si="7"/>
        <v/>
      </c>
      <c r="U72" s="169"/>
      <c r="V72" s="201" t="str">
        <f t="shared" si="8"/>
        <v/>
      </c>
    </row>
    <row r="73" spans="1:22" s="147" customFormat="1" ht="15.6" hidden="1">
      <c r="B73" s="173" t="s">
        <v>2493</v>
      </c>
      <c r="C73" s="149"/>
      <c r="D73" s="143"/>
      <c r="E73" s="144"/>
      <c r="F73" s="199" t="str">
        <f t="shared" si="0"/>
        <v/>
      </c>
      <c r="G73" s="166"/>
      <c r="H73" s="200" t="str">
        <f t="shared" si="1"/>
        <v/>
      </c>
      <c r="I73" s="167"/>
      <c r="J73" s="201" t="str">
        <f t="shared" si="2"/>
        <v/>
      </c>
      <c r="K73" s="168"/>
      <c r="L73" s="200" t="str">
        <f t="shared" si="3"/>
        <v/>
      </c>
      <c r="M73" s="169"/>
      <c r="N73" s="201" t="str">
        <f t="shared" si="4"/>
        <v/>
      </c>
      <c r="O73" s="168"/>
      <c r="P73" s="200" t="str">
        <f t="shared" si="5"/>
        <v/>
      </c>
      <c r="Q73" s="169"/>
      <c r="R73" s="201" t="str">
        <f t="shared" si="6"/>
        <v/>
      </c>
      <c r="S73" s="129"/>
      <c r="T73" s="202" t="str">
        <f t="shared" si="7"/>
        <v/>
      </c>
      <c r="U73" s="169"/>
      <c r="V73" s="201" t="str">
        <f t="shared" si="8"/>
        <v/>
      </c>
    </row>
    <row r="74" spans="1:22" s="147" customFormat="1" ht="15.6" hidden="1">
      <c r="B74" s="173" t="s">
        <v>2494</v>
      </c>
      <c r="C74" s="149"/>
      <c r="D74" s="143"/>
      <c r="E74" s="144"/>
      <c r="F74" s="199" t="str">
        <f t="shared" si="0"/>
        <v/>
      </c>
      <c r="G74" s="166"/>
      <c r="H74" s="200" t="str">
        <f t="shared" si="1"/>
        <v/>
      </c>
      <c r="I74" s="167"/>
      <c r="J74" s="201" t="str">
        <f t="shared" si="2"/>
        <v/>
      </c>
      <c r="K74" s="168"/>
      <c r="L74" s="200" t="str">
        <f t="shared" si="3"/>
        <v/>
      </c>
      <c r="M74" s="169"/>
      <c r="N74" s="201" t="str">
        <f t="shared" si="4"/>
        <v/>
      </c>
      <c r="O74" s="168"/>
      <c r="P74" s="200" t="str">
        <f t="shared" si="5"/>
        <v/>
      </c>
      <c r="Q74" s="169"/>
      <c r="R74" s="201" t="str">
        <f t="shared" si="6"/>
        <v/>
      </c>
      <c r="S74" s="129"/>
      <c r="T74" s="202" t="str">
        <f t="shared" si="7"/>
        <v/>
      </c>
      <c r="U74" s="169"/>
      <c r="V74" s="201" t="str">
        <f t="shared" si="8"/>
        <v/>
      </c>
    </row>
    <row r="75" spans="1:22" s="147" customFormat="1" ht="15.6" hidden="1">
      <c r="B75" s="173" t="s">
        <v>2495</v>
      </c>
      <c r="C75" s="149"/>
      <c r="D75" s="143"/>
      <c r="E75" s="144"/>
      <c r="F75" s="199" t="str">
        <f t="shared" si="0"/>
        <v/>
      </c>
      <c r="G75" s="166"/>
      <c r="H75" s="200" t="str">
        <f t="shared" si="1"/>
        <v/>
      </c>
      <c r="I75" s="167"/>
      <c r="J75" s="201" t="str">
        <f t="shared" si="2"/>
        <v/>
      </c>
      <c r="K75" s="168"/>
      <c r="L75" s="200" t="str">
        <f t="shared" si="3"/>
        <v/>
      </c>
      <c r="M75" s="169"/>
      <c r="N75" s="201" t="str">
        <f t="shared" si="4"/>
        <v/>
      </c>
      <c r="O75" s="168"/>
      <c r="P75" s="200" t="str">
        <f t="shared" si="5"/>
        <v/>
      </c>
      <c r="Q75" s="169"/>
      <c r="R75" s="201" t="str">
        <f t="shared" si="6"/>
        <v/>
      </c>
      <c r="S75" s="129"/>
      <c r="T75" s="202" t="str">
        <f t="shared" si="7"/>
        <v/>
      </c>
      <c r="U75" s="169"/>
      <c r="V75" s="201" t="str">
        <f t="shared" si="8"/>
        <v/>
      </c>
    </row>
    <row r="76" spans="1:22" s="147" customFormat="1" ht="15.6" hidden="1">
      <c r="B76" s="173" t="s">
        <v>2496</v>
      </c>
      <c r="C76" s="149"/>
      <c r="D76" s="143"/>
      <c r="E76" s="144"/>
      <c r="F76" s="199" t="str">
        <f t="shared" ref="F76:F114" si="9">IF($F$9="*",IF(E76&gt;0,"*",""),"")</f>
        <v/>
      </c>
      <c r="G76" s="166"/>
      <c r="H76" s="200" t="str">
        <f t="shared" ref="H76:H114" si="10">IF($H$9="*",IF(G76&gt;0,"*",""),"")</f>
        <v/>
      </c>
      <c r="I76" s="167"/>
      <c r="J76" s="201" t="str">
        <f t="shared" ref="J76:J114" si="11">IF($J$9="*",IF(I76&gt;0,"*",""),"")</f>
        <v/>
      </c>
      <c r="K76" s="168"/>
      <c r="L76" s="200" t="str">
        <f t="shared" ref="L76:L114" si="12">IF($L$9="*",IF(K76&gt;0,"*",""),"")</f>
        <v/>
      </c>
      <c r="M76" s="169"/>
      <c r="N76" s="201" t="str">
        <f t="shared" ref="N76:N114" si="13">IF($N$9="*",IF(M76&gt;0,"*",""),"")</f>
        <v/>
      </c>
      <c r="O76" s="168"/>
      <c r="P76" s="200" t="str">
        <f t="shared" ref="P76:P114" si="14">IF($P$9="*",IF(O76&gt;0,"*",""),"")</f>
        <v/>
      </c>
      <c r="Q76" s="169"/>
      <c r="R76" s="201" t="str">
        <f t="shared" ref="R76:R114" si="15">IF($R$9="*",IF(Q76&gt;0,"*",""),"")</f>
        <v/>
      </c>
      <c r="S76" s="129"/>
      <c r="T76" s="202" t="str">
        <f t="shared" ref="T76:T114" si="16">IF($T$9="*",IF(S76&gt;0,"*",""),"")</f>
        <v/>
      </c>
      <c r="U76" s="169"/>
      <c r="V76" s="201" t="str">
        <f t="shared" ref="V76:V114" si="17">IF($V$9="*",IF(U76&gt;0,"*",""),"")</f>
        <v/>
      </c>
    </row>
    <row r="77" spans="1:22" s="147" customFormat="1" ht="15.6" hidden="1">
      <c r="B77" s="173" t="s">
        <v>2497</v>
      </c>
      <c r="C77" s="149"/>
      <c r="D77" s="143"/>
      <c r="E77" s="144"/>
      <c r="F77" s="199" t="str">
        <f t="shared" si="9"/>
        <v/>
      </c>
      <c r="G77" s="166"/>
      <c r="H77" s="200" t="str">
        <f t="shared" si="10"/>
        <v/>
      </c>
      <c r="I77" s="167"/>
      <c r="J77" s="201" t="str">
        <f t="shared" si="11"/>
        <v/>
      </c>
      <c r="K77" s="168"/>
      <c r="L77" s="200" t="str">
        <f t="shared" si="12"/>
        <v/>
      </c>
      <c r="M77" s="169"/>
      <c r="N77" s="201" t="str">
        <f t="shared" si="13"/>
        <v/>
      </c>
      <c r="O77" s="168"/>
      <c r="P77" s="200" t="str">
        <f t="shared" si="14"/>
        <v/>
      </c>
      <c r="Q77" s="169"/>
      <c r="R77" s="201" t="str">
        <f t="shared" si="15"/>
        <v/>
      </c>
      <c r="S77" s="129"/>
      <c r="T77" s="202" t="str">
        <f t="shared" si="16"/>
        <v/>
      </c>
      <c r="U77" s="169"/>
      <c r="V77" s="201" t="str">
        <f t="shared" si="17"/>
        <v/>
      </c>
    </row>
    <row r="78" spans="1:22" s="147" customFormat="1" ht="15.6" hidden="1">
      <c r="B78" s="173" t="s">
        <v>2498</v>
      </c>
      <c r="C78" s="149"/>
      <c r="D78" s="143"/>
      <c r="E78" s="144"/>
      <c r="F78" s="199" t="str">
        <f t="shared" si="9"/>
        <v/>
      </c>
      <c r="G78" s="166"/>
      <c r="H78" s="200" t="str">
        <f t="shared" si="10"/>
        <v/>
      </c>
      <c r="I78" s="167"/>
      <c r="J78" s="201" t="str">
        <f t="shared" si="11"/>
        <v/>
      </c>
      <c r="K78" s="168"/>
      <c r="L78" s="200" t="str">
        <f t="shared" si="12"/>
        <v/>
      </c>
      <c r="M78" s="169"/>
      <c r="N78" s="201" t="str">
        <f t="shared" si="13"/>
        <v/>
      </c>
      <c r="O78" s="168"/>
      <c r="P78" s="200" t="str">
        <f t="shared" si="14"/>
        <v/>
      </c>
      <c r="Q78" s="169"/>
      <c r="R78" s="201" t="str">
        <f t="shared" si="15"/>
        <v/>
      </c>
      <c r="S78" s="129"/>
      <c r="T78" s="202" t="str">
        <f t="shared" si="16"/>
        <v/>
      </c>
      <c r="U78" s="169"/>
      <c r="V78" s="201" t="str">
        <f t="shared" si="17"/>
        <v/>
      </c>
    </row>
    <row r="79" spans="1:22" s="147" customFormat="1" ht="15.6" hidden="1">
      <c r="B79" s="173" t="s">
        <v>2499</v>
      </c>
      <c r="C79" s="149"/>
      <c r="D79" s="143"/>
      <c r="E79" s="144"/>
      <c r="F79" s="199" t="str">
        <f t="shared" si="9"/>
        <v/>
      </c>
      <c r="G79" s="166"/>
      <c r="H79" s="200" t="str">
        <f t="shared" si="10"/>
        <v/>
      </c>
      <c r="I79" s="167"/>
      <c r="J79" s="201" t="str">
        <f t="shared" si="11"/>
        <v/>
      </c>
      <c r="K79" s="168"/>
      <c r="L79" s="200" t="str">
        <f t="shared" si="12"/>
        <v/>
      </c>
      <c r="M79" s="169"/>
      <c r="N79" s="201" t="str">
        <f t="shared" si="13"/>
        <v/>
      </c>
      <c r="O79" s="168"/>
      <c r="P79" s="200" t="str">
        <f t="shared" si="14"/>
        <v/>
      </c>
      <c r="Q79" s="169"/>
      <c r="R79" s="201" t="str">
        <f t="shared" si="15"/>
        <v/>
      </c>
      <c r="S79" s="129"/>
      <c r="T79" s="202" t="str">
        <f t="shared" si="16"/>
        <v/>
      </c>
      <c r="U79" s="169"/>
      <c r="V79" s="201" t="str">
        <f t="shared" si="17"/>
        <v/>
      </c>
    </row>
    <row r="80" spans="1:22" s="147" customFormat="1" ht="15.6" hidden="1">
      <c r="B80" s="173" t="s">
        <v>2500</v>
      </c>
      <c r="C80" s="149"/>
      <c r="D80" s="143"/>
      <c r="E80" s="144"/>
      <c r="F80" s="199" t="str">
        <f t="shared" si="9"/>
        <v/>
      </c>
      <c r="G80" s="166"/>
      <c r="H80" s="200" t="str">
        <f t="shared" si="10"/>
        <v/>
      </c>
      <c r="I80" s="167"/>
      <c r="J80" s="201" t="str">
        <f t="shared" si="11"/>
        <v/>
      </c>
      <c r="K80" s="168"/>
      <c r="L80" s="200" t="str">
        <f t="shared" si="12"/>
        <v/>
      </c>
      <c r="M80" s="169"/>
      <c r="N80" s="201" t="str">
        <f t="shared" si="13"/>
        <v/>
      </c>
      <c r="O80" s="168"/>
      <c r="P80" s="200" t="str">
        <f t="shared" si="14"/>
        <v/>
      </c>
      <c r="Q80" s="169"/>
      <c r="R80" s="201" t="str">
        <f t="shared" si="15"/>
        <v/>
      </c>
      <c r="S80" s="129"/>
      <c r="T80" s="202" t="str">
        <f t="shared" si="16"/>
        <v/>
      </c>
      <c r="U80" s="169"/>
      <c r="V80" s="201" t="str">
        <f t="shared" si="17"/>
        <v/>
      </c>
    </row>
    <row r="81" spans="1:22" s="147" customFormat="1" ht="15.6">
      <c r="A81" s="147" t="s">
        <v>53</v>
      </c>
      <c r="B81" s="173" t="s">
        <v>2501</v>
      </c>
      <c r="C81" s="149"/>
      <c r="D81" s="143"/>
      <c r="E81" s="348"/>
      <c r="F81" s="199" t="str">
        <f t="shared" si="9"/>
        <v/>
      </c>
      <c r="G81" s="166"/>
      <c r="H81" s="200" t="str">
        <f t="shared" si="10"/>
        <v/>
      </c>
      <c r="I81" s="167"/>
      <c r="J81" s="201" t="str">
        <f t="shared" si="11"/>
        <v/>
      </c>
      <c r="K81" s="168"/>
      <c r="L81" s="200" t="str">
        <f t="shared" si="12"/>
        <v/>
      </c>
      <c r="M81" s="169"/>
      <c r="N81" s="201" t="str">
        <f t="shared" si="13"/>
        <v/>
      </c>
      <c r="O81" s="168"/>
      <c r="P81" s="200" t="str">
        <f t="shared" si="14"/>
        <v/>
      </c>
      <c r="Q81" s="169"/>
      <c r="R81" s="201" t="str">
        <f t="shared" si="15"/>
        <v/>
      </c>
      <c r="S81" s="129"/>
      <c r="T81" s="202" t="str">
        <f t="shared" si="16"/>
        <v/>
      </c>
      <c r="U81" s="169"/>
      <c r="V81" s="201" t="str">
        <f t="shared" si="17"/>
        <v/>
      </c>
    </row>
    <row r="82" spans="1:22" s="147" customFormat="1" ht="15.6" hidden="1">
      <c r="B82" s="173" t="s">
        <v>2502</v>
      </c>
      <c r="C82" s="149"/>
      <c r="D82" s="143"/>
      <c r="E82" s="144"/>
      <c r="F82" s="199" t="str">
        <f t="shared" si="9"/>
        <v/>
      </c>
      <c r="G82" s="166"/>
      <c r="H82" s="200" t="str">
        <f t="shared" si="10"/>
        <v/>
      </c>
      <c r="I82" s="167"/>
      <c r="J82" s="201" t="str">
        <f t="shared" si="11"/>
        <v/>
      </c>
      <c r="K82" s="168"/>
      <c r="L82" s="200" t="str">
        <f t="shared" si="12"/>
        <v/>
      </c>
      <c r="M82" s="169"/>
      <c r="N82" s="201" t="str">
        <f t="shared" si="13"/>
        <v/>
      </c>
      <c r="O82" s="168"/>
      <c r="P82" s="200" t="str">
        <f t="shared" si="14"/>
        <v/>
      </c>
      <c r="Q82" s="169"/>
      <c r="R82" s="201" t="str">
        <f t="shared" si="15"/>
        <v/>
      </c>
      <c r="S82" s="129"/>
      <c r="T82" s="202" t="str">
        <f t="shared" si="16"/>
        <v/>
      </c>
      <c r="U82" s="169"/>
      <c r="V82" s="201" t="str">
        <f t="shared" si="17"/>
        <v/>
      </c>
    </row>
    <row r="83" spans="1:22" s="147" customFormat="1" ht="15.6" hidden="1">
      <c r="B83" s="173" t="s">
        <v>2503</v>
      </c>
      <c r="C83" s="149"/>
      <c r="D83" s="143"/>
      <c r="E83" s="144"/>
      <c r="F83" s="199" t="str">
        <f t="shared" si="9"/>
        <v/>
      </c>
      <c r="G83" s="166"/>
      <c r="H83" s="200" t="str">
        <f t="shared" si="10"/>
        <v/>
      </c>
      <c r="I83" s="167"/>
      <c r="J83" s="201" t="str">
        <f t="shared" si="11"/>
        <v/>
      </c>
      <c r="K83" s="168"/>
      <c r="L83" s="200" t="str">
        <f t="shared" si="12"/>
        <v/>
      </c>
      <c r="M83" s="169"/>
      <c r="N83" s="201" t="str">
        <f t="shared" si="13"/>
        <v/>
      </c>
      <c r="O83" s="168"/>
      <c r="P83" s="200" t="str">
        <f t="shared" si="14"/>
        <v/>
      </c>
      <c r="Q83" s="169"/>
      <c r="R83" s="201" t="str">
        <f t="shared" si="15"/>
        <v/>
      </c>
      <c r="S83" s="129"/>
      <c r="T83" s="202" t="str">
        <f t="shared" si="16"/>
        <v/>
      </c>
      <c r="U83" s="169"/>
      <c r="V83" s="201" t="str">
        <f t="shared" si="17"/>
        <v/>
      </c>
    </row>
    <row r="84" spans="1:22" s="147" customFormat="1" ht="15.6" hidden="1">
      <c r="B84" s="173" t="s">
        <v>2504</v>
      </c>
      <c r="C84" s="149"/>
      <c r="D84" s="143"/>
      <c r="E84" s="144"/>
      <c r="F84" s="199" t="str">
        <f t="shared" si="9"/>
        <v/>
      </c>
      <c r="G84" s="166"/>
      <c r="H84" s="200" t="str">
        <f t="shared" si="10"/>
        <v/>
      </c>
      <c r="I84" s="167"/>
      <c r="J84" s="201" t="str">
        <f t="shared" si="11"/>
        <v/>
      </c>
      <c r="K84" s="168"/>
      <c r="L84" s="200" t="str">
        <f t="shared" si="12"/>
        <v/>
      </c>
      <c r="M84" s="169"/>
      <c r="N84" s="201" t="str">
        <f t="shared" si="13"/>
        <v/>
      </c>
      <c r="O84" s="168"/>
      <c r="P84" s="200" t="str">
        <f t="shared" si="14"/>
        <v/>
      </c>
      <c r="Q84" s="169"/>
      <c r="R84" s="201" t="str">
        <f t="shared" si="15"/>
        <v/>
      </c>
      <c r="S84" s="129"/>
      <c r="T84" s="202" t="str">
        <f t="shared" si="16"/>
        <v/>
      </c>
      <c r="U84" s="169"/>
      <c r="V84" s="201" t="str">
        <f t="shared" si="17"/>
        <v/>
      </c>
    </row>
    <row r="85" spans="1:22" s="147" customFormat="1" ht="15.6">
      <c r="A85" s="147" t="s">
        <v>53</v>
      </c>
      <c r="B85" s="173" t="s">
        <v>2505</v>
      </c>
      <c r="C85" s="149"/>
      <c r="D85" s="143"/>
      <c r="E85" s="348"/>
      <c r="F85" s="199" t="str">
        <f t="shared" si="9"/>
        <v/>
      </c>
      <c r="G85" s="166"/>
      <c r="H85" s="200" t="s">
        <v>53</v>
      </c>
      <c r="I85" s="167"/>
      <c r="J85" s="201" t="str">
        <f t="shared" si="11"/>
        <v/>
      </c>
      <c r="K85" s="168"/>
      <c r="L85" s="200" t="str">
        <f t="shared" si="12"/>
        <v/>
      </c>
      <c r="M85" s="169"/>
      <c r="N85" s="201" t="str">
        <f t="shared" si="13"/>
        <v/>
      </c>
      <c r="O85" s="168"/>
      <c r="P85" s="200" t="str">
        <f t="shared" si="14"/>
        <v/>
      </c>
      <c r="Q85" s="169"/>
      <c r="R85" s="201" t="str">
        <f t="shared" si="15"/>
        <v/>
      </c>
      <c r="S85" s="129"/>
      <c r="T85" s="202" t="str">
        <f t="shared" si="16"/>
        <v/>
      </c>
      <c r="U85" s="169"/>
      <c r="V85" s="201" t="str">
        <f t="shared" si="17"/>
        <v/>
      </c>
    </row>
    <row r="86" spans="1:22" s="147" customFormat="1" ht="15.6">
      <c r="A86" s="147">
        <v>1</v>
      </c>
      <c r="B86" s="173" t="s">
        <v>2506</v>
      </c>
      <c r="C86" s="149"/>
      <c r="D86" s="143"/>
      <c r="E86" s="348">
        <f>H86</f>
        <v>19137</v>
      </c>
      <c r="F86" s="199" t="str">
        <f t="shared" si="9"/>
        <v>*</v>
      </c>
      <c r="G86" s="166"/>
      <c r="H86" s="619">
        <v>19137</v>
      </c>
      <c r="I86" s="167"/>
      <c r="J86" s="201">
        <f>7920+7425</f>
        <v>15345</v>
      </c>
      <c r="K86" s="168"/>
      <c r="L86" s="200" t="str">
        <f t="shared" si="12"/>
        <v/>
      </c>
      <c r="M86" s="169"/>
      <c r="N86" s="201" t="str">
        <f t="shared" si="13"/>
        <v/>
      </c>
      <c r="O86" s="168"/>
      <c r="P86" s="200" t="str">
        <f t="shared" si="14"/>
        <v/>
      </c>
      <c r="Q86" s="169"/>
      <c r="R86" s="201" t="str">
        <f t="shared" si="15"/>
        <v/>
      </c>
      <c r="S86" s="129"/>
      <c r="T86" s="202" t="str">
        <f t="shared" si="16"/>
        <v/>
      </c>
      <c r="U86" s="169"/>
      <c r="V86" s="201" t="str">
        <f t="shared" si="17"/>
        <v/>
      </c>
    </row>
    <row r="87" spans="1:22" s="147" customFormat="1" ht="15.6" hidden="1">
      <c r="B87" s="173" t="s">
        <v>2507</v>
      </c>
      <c r="C87" s="149"/>
      <c r="D87" s="143"/>
      <c r="E87" s="144"/>
      <c r="F87" s="199" t="str">
        <f t="shared" si="9"/>
        <v/>
      </c>
      <c r="G87" s="166"/>
      <c r="H87" s="200" t="str">
        <f t="shared" si="10"/>
        <v/>
      </c>
      <c r="I87" s="167"/>
      <c r="J87" s="201" t="str">
        <f t="shared" si="11"/>
        <v/>
      </c>
      <c r="K87" s="168"/>
      <c r="L87" s="200" t="str">
        <f t="shared" si="12"/>
        <v/>
      </c>
      <c r="M87" s="169"/>
      <c r="N87" s="201" t="str">
        <f t="shared" si="13"/>
        <v/>
      </c>
      <c r="O87" s="168"/>
      <c r="P87" s="200" t="str">
        <f t="shared" si="14"/>
        <v/>
      </c>
      <c r="Q87" s="169"/>
      <c r="R87" s="201" t="str">
        <f t="shared" si="15"/>
        <v/>
      </c>
      <c r="S87" s="129"/>
      <c r="T87" s="202" t="str">
        <f t="shared" si="16"/>
        <v/>
      </c>
      <c r="U87" s="169"/>
      <c r="V87" s="201" t="str">
        <f t="shared" si="17"/>
        <v/>
      </c>
    </row>
    <row r="88" spans="1:22" s="147" customFormat="1" ht="15.6" hidden="1">
      <c r="B88" s="173" t="s">
        <v>2508</v>
      </c>
      <c r="C88" s="149"/>
      <c r="D88" s="143"/>
      <c r="E88" s="144"/>
      <c r="F88" s="199" t="str">
        <f t="shared" si="9"/>
        <v/>
      </c>
      <c r="G88" s="166"/>
      <c r="H88" s="200" t="str">
        <f t="shared" si="10"/>
        <v/>
      </c>
      <c r="I88" s="167"/>
      <c r="J88" s="201" t="str">
        <f t="shared" si="11"/>
        <v/>
      </c>
      <c r="K88" s="168"/>
      <c r="L88" s="200" t="str">
        <f t="shared" si="12"/>
        <v/>
      </c>
      <c r="M88" s="169"/>
      <c r="N88" s="201" t="str">
        <f t="shared" si="13"/>
        <v/>
      </c>
      <c r="O88" s="168"/>
      <c r="P88" s="200" t="str">
        <f t="shared" si="14"/>
        <v/>
      </c>
      <c r="Q88" s="169"/>
      <c r="R88" s="201" t="str">
        <f t="shared" si="15"/>
        <v/>
      </c>
      <c r="S88" s="129"/>
      <c r="T88" s="202" t="str">
        <f t="shared" si="16"/>
        <v/>
      </c>
      <c r="U88" s="169"/>
      <c r="V88" s="201" t="str">
        <f t="shared" si="17"/>
        <v/>
      </c>
    </row>
    <row r="89" spans="1:22" s="147" customFormat="1" ht="15.6" hidden="1">
      <c r="B89" s="173" t="s">
        <v>2509</v>
      </c>
      <c r="C89" s="149"/>
      <c r="D89" s="143"/>
      <c r="E89" s="144"/>
      <c r="F89" s="199" t="str">
        <f t="shared" si="9"/>
        <v/>
      </c>
      <c r="G89" s="166"/>
      <c r="H89" s="200" t="str">
        <f t="shared" si="10"/>
        <v/>
      </c>
      <c r="I89" s="167"/>
      <c r="J89" s="201" t="str">
        <f t="shared" si="11"/>
        <v/>
      </c>
      <c r="K89" s="168"/>
      <c r="L89" s="200" t="str">
        <f t="shared" si="12"/>
        <v/>
      </c>
      <c r="M89" s="169"/>
      <c r="N89" s="201" t="str">
        <f t="shared" si="13"/>
        <v/>
      </c>
      <c r="O89" s="168"/>
      <c r="P89" s="200" t="str">
        <f t="shared" si="14"/>
        <v/>
      </c>
      <c r="Q89" s="169"/>
      <c r="R89" s="201" t="str">
        <f t="shared" si="15"/>
        <v/>
      </c>
      <c r="S89" s="129"/>
      <c r="T89" s="202" t="str">
        <f t="shared" si="16"/>
        <v/>
      </c>
      <c r="U89" s="169"/>
      <c r="V89" s="201" t="str">
        <f t="shared" si="17"/>
        <v/>
      </c>
    </row>
    <row r="90" spans="1:22" s="147" customFormat="1" ht="15.6" hidden="1">
      <c r="B90" s="173" t="s">
        <v>2510</v>
      </c>
      <c r="C90" s="149"/>
      <c r="D90" s="143"/>
      <c r="E90" s="144"/>
      <c r="F90" s="199" t="str">
        <f t="shared" si="9"/>
        <v/>
      </c>
      <c r="G90" s="166"/>
      <c r="H90" s="200" t="str">
        <f t="shared" si="10"/>
        <v/>
      </c>
      <c r="I90" s="167"/>
      <c r="J90" s="201" t="str">
        <f t="shared" si="11"/>
        <v/>
      </c>
      <c r="K90" s="168"/>
      <c r="L90" s="200" t="str">
        <f t="shared" si="12"/>
        <v/>
      </c>
      <c r="M90" s="169"/>
      <c r="N90" s="201" t="str">
        <f t="shared" si="13"/>
        <v/>
      </c>
      <c r="O90" s="168"/>
      <c r="P90" s="200" t="str">
        <f t="shared" si="14"/>
        <v/>
      </c>
      <c r="Q90" s="169"/>
      <c r="R90" s="201" t="str">
        <f t="shared" si="15"/>
        <v/>
      </c>
      <c r="S90" s="129"/>
      <c r="T90" s="202" t="str">
        <f t="shared" si="16"/>
        <v/>
      </c>
      <c r="U90" s="169"/>
      <c r="V90" s="201" t="str">
        <f t="shared" si="17"/>
        <v/>
      </c>
    </row>
    <row r="91" spans="1:22" s="147" customFormat="1" ht="15.6" hidden="1">
      <c r="B91" s="173" t="s">
        <v>2511</v>
      </c>
      <c r="C91" s="149"/>
      <c r="D91" s="143"/>
      <c r="E91" s="144"/>
      <c r="F91" s="199" t="str">
        <f t="shared" si="9"/>
        <v/>
      </c>
      <c r="G91" s="166"/>
      <c r="H91" s="200" t="str">
        <f t="shared" si="10"/>
        <v/>
      </c>
      <c r="I91" s="167"/>
      <c r="J91" s="201" t="str">
        <f t="shared" si="11"/>
        <v/>
      </c>
      <c r="K91" s="168"/>
      <c r="L91" s="200" t="str">
        <f t="shared" si="12"/>
        <v/>
      </c>
      <c r="M91" s="169"/>
      <c r="N91" s="201" t="str">
        <f t="shared" si="13"/>
        <v/>
      </c>
      <c r="O91" s="168"/>
      <c r="P91" s="200" t="str">
        <f t="shared" si="14"/>
        <v/>
      </c>
      <c r="Q91" s="169"/>
      <c r="R91" s="201" t="str">
        <f t="shared" si="15"/>
        <v/>
      </c>
      <c r="S91" s="129"/>
      <c r="T91" s="202" t="str">
        <f t="shared" si="16"/>
        <v/>
      </c>
      <c r="U91" s="169"/>
      <c r="V91" s="201" t="str">
        <f t="shared" si="17"/>
        <v/>
      </c>
    </row>
    <row r="92" spans="1:22" s="147" customFormat="1" ht="15.6" hidden="1">
      <c r="B92" s="173" t="s">
        <v>2512</v>
      </c>
      <c r="C92" s="149"/>
      <c r="D92" s="143"/>
      <c r="E92" s="144"/>
      <c r="F92" s="199" t="str">
        <f t="shared" si="9"/>
        <v/>
      </c>
      <c r="G92" s="166"/>
      <c r="H92" s="200" t="str">
        <f t="shared" si="10"/>
        <v/>
      </c>
      <c r="I92" s="167"/>
      <c r="J92" s="201" t="str">
        <f t="shared" si="11"/>
        <v/>
      </c>
      <c r="K92" s="168"/>
      <c r="L92" s="200" t="str">
        <f t="shared" si="12"/>
        <v/>
      </c>
      <c r="M92" s="169"/>
      <c r="N92" s="201" t="str">
        <f t="shared" si="13"/>
        <v/>
      </c>
      <c r="O92" s="168"/>
      <c r="P92" s="200" t="str">
        <f t="shared" si="14"/>
        <v/>
      </c>
      <c r="Q92" s="169"/>
      <c r="R92" s="201" t="str">
        <f t="shared" si="15"/>
        <v/>
      </c>
      <c r="S92" s="129"/>
      <c r="T92" s="202" t="str">
        <f t="shared" si="16"/>
        <v/>
      </c>
      <c r="U92" s="169"/>
      <c r="V92" s="201" t="str">
        <f t="shared" si="17"/>
        <v/>
      </c>
    </row>
    <row r="93" spans="1:22" s="147" customFormat="1" ht="15.6" hidden="1">
      <c r="B93" s="173" t="s">
        <v>2513</v>
      </c>
      <c r="C93" s="149"/>
      <c r="D93" s="143"/>
      <c r="E93" s="144"/>
      <c r="F93" s="199" t="str">
        <f t="shared" si="9"/>
        <v/>
      </c>
      <c r="G93" s="166"/>
      <c r="H93" s="200" t="str">
        <f t="shared" si="10"/>
        <v/>
      </c>
      <c r="I93" s="167"/>
      <c r="J93" s="201" t="str">
        <f t="shared" si="11"/>
        <v/>
      </c>
      <c r="K93" s="168"/>
      <c r="L93" s="200" t="str">
        <f t="shared" si="12"/>
        <v/>
      </c>
      <c r="M93" s="169"/>
      <c r="N93" s="201" t="str">
        <f t="shared" si="13"/>
        <v/>
      </c>
      <c r="O93" s="168"/>
      <c r="P93" s="200" t="str">
        <f t="shared" si="14"/>
        <v/>
      </c>
      <c r="Q93" s="169"/>
      <c r="R93" s="201" t="str">
        <f t="shared" si="15"/>
        <v/>
      </c>
      <c r="S93" s="129"/>
      <c r="T93" s="202" t="str">
        <f t="shared" si="16"/>
        <v/>
      </c>
      <c r="U93" s="169"/>
      <c r="V93" s="201" t="str">
        <f t="shared" si="17"/>
        <v/>
      </c>
    </row>
    <row r="94" spans="1:22" s="147" customFormat="1" ht="15.6" hidden="1">
      <c r="B94" s="173" t="s">
        <v>2514</v>
      </c>
      <c r="C94" s="149"/>
      <c r="D94" s="143"/>
      <c r="E94" s="144"/>
      <c r="F94" s="199" t="str">
        <f t="shared" si="9"/>
        <v/>
      </c>
      <c r="G94" s="166"/>
      <c r="H94" s="200" t="str">
        <f t="shared" si="10"/>
        <v/>
      </c>
      <c r="I94" s="167"/>
      <c r="J94" s="201" t="str">
        <f t="shared" si="11"/>
        <v/>
      </c>
      <c r="K94" s="168"/>
      <c r="L94" s="200" t="str">
        <f t="shared" si="12"/>
        <v/>
      </c>
      <c r="M94" s="169"/>
      <c r="N94" s="201" t="str">
        <f t="shared" si="13"/>
        <v/>
      </c>
      <c r="O94" s="168"/>
      <c r="P94" s="200" t="str">
        <f t="shared" si="14"/>
        <v/>
      </c>
      <c r="Q94" s="169"/>
      <c r="R94" s="201" t="str">
        <f t="shared" si="15"/>
        <v/>
      </c>
      <c r="S94" s="129"/>
      <c r="T94" s="202" t="str">
        <f t="shared" si="16"/>
        <v/>
      </c>
      <c r="U94" s="169"/>
      <c r="V94" s="201" t="str">
        <f t="shared" si="17"/>
        <v/>
      </c>
    </row>
    <row r="95" spans="1:22" s="147" customFormat="1" ht="15.6" hidden="1">
      <c r="B95" s="173" t="s">
        <v>2515</v>
      </c>
      <c r="C95" s="149"/>
      <c r="D95" s="143"/>
      <c r="E95" s="144"/>
      <c r="F95" s="199" t="str">
        <f t="shared" si="9"/>
        <v/>
      </c>
      <c r="G95" s="166"/>
      <c r="H95" s="200" t="str">
        <f t="shared" si="10"/>
        <v/>
      </c>
      <c r="I95" s="167"/>
      <c r="J95" s="201" t="str">
        <f t="shared" si="11"/>
        <v/>
      </c>
      <c r="K95" s="168"/>
      <c r="L95" s="200" t="str">
        <f t="shared" si="12"/>
        <v/>
      </c>
      <c r="M95" s="169"/>
      <c r="N95" s="201" t="str">
        <f t="shared" si="13"/>
        <v/>
      </c>
      <c r="O95" s="168"/>
      <c r="P95" s="200" t="str">
        <f t="shared" si="14"/>
        <v/>
      </c>
      <c r="Q95" s="169"/>
      <c r="R95" s="201" t="str">
        <f t="shared" si="15"/>
        <v/>
      </c>
      <c r="S95" s="129"/>
      <c r="T95" s="202" t="str">
        <f t="shared" si="16"/>
        <v/>
      </c>
      <c r="U95" s="169"/>
      <c r="V95" s="201" t="str">
        <f t="shared" si="17"/>
        <v/>
      </c>
    </row>
    <row r="96" spans="1:22" s="147" customFormat="1" ht="15.6" hidden="1">
      <c r="B96" s="173" t="s">
        <v>2516</v>
      </c>
      <c r="C96" s="149"/>
      <c r="D96" s="143"/>
      <c r="E96" s="144"/>
      <c r="F96" s="199" t="str">
        <f t="shared" si="9"/>
        <v/>
      </c>
      <c r="G96" s="166"/>
      <c r="H96" s="200" t="str">
        <f t="shared" si="10"/>
        <v/>
      </c>
      <c r="I96" s="167"/>
      <c r="J96" s="201" t="str">
        <f t="shared" si="11"/>
        <v/>
      </c>
      <c r="K96" s="168"/>
      <c r="L96" s="200" t="str">
        <f t="shared" si="12"/>
        <v/>
      </c>
      <c r="M96" s="169"/>
      <c r="N96" s="201" t="str">
        <f t="shared" si="13"/>
        <v/>
      </c>
      <c r="O96" s="168"/>
      <c r="P96" s="200" t="str">
        <f t="shared" si="14"/>
        <v/>
      </c>
      <c r="Q96" s="169"/>
      <c r="R96" s="201" t="str">
        <f t="shared" si="15"/>
        <v/>
      </c>
      <c r="S96" s="129"/>
      <c r="T96" s="202" t="str">
        <f t="shared" si="16"/>
        <v/>
      </c>
      <c r="U96" s="169"/>
      <c r="V96" s="201" t="str">
        <f t="shared" si="17"/>
        <v/>
      </c>
    </row>
    <row r="97" spans="1:22" s="147" customFormat="1" ht="15.6" hidden="1">
      <c r="B97" s="173" t="s">
        <v>2517</v>
      </c>
      <c r="C97" s="149"/>
      <c r="D97" s="143"/>
      <c r="E97" s="144"/>
      <c r="F97" s="199" t="str">
        <f t="shared" si="9"/>
        <v/>
      </c>
      <c r="G97" s="166"/>
      <c r="H97" s="200" t="str">
        <f t="shared" si="10"/>
        <v/>
      </c>
      <c r="I97" s="167"/>
      <c r="J97" s="201" t="str">
        <f t="shared" si="11"/>
        <v/>
      </c>
      <c r="K97" s="168"/>
      <c r="L97" s="200" t="str">
        <f t="shared" si="12"/>
        <v/>
      </c>
      <c r="M97" s="169"/>
      <c r="N97" s="201" t="str">
        <f t="shared" si="13"/>
        <v/>
      </c>
      <c r="O97" s="168"/>
      <c r="P97" s="200" t="str">
        <f t="shared" si="14"/>
        <v/>
      </c>
      <c r="Q97" s="169"/>
      <c r="R97" s="201" t="str">
        <f t="shared" si="15"/>
        <v/>
      </c>
      <c r="S97" s="129"/>
      <c r="T97" s="202" t="str">
        <f t="shared" si="16"/>
        <v/>
      </c>
      <c r="U97" s="169"/>
      <c r="V97" s="201" t="str">
        <f t="shared" si="17"/>
        <v/>
      </c>
    </row>
    <row r="98" spans="1:22" s="147" customFormat="1" ht="15.6" hidden="1">
      <c r="B98" s="173" t="s">
        <v>2518</v>
      </c>
      <c r="C98" s="149"/>
      <c r="D98" s="143"/>
      <c r="E98" s="144"/>
      <c r="F98" s="199" t="str">
        <f t="shared" si="9"/>
        <v/>
      </c>
      <c r="G98" s="166"/>
      <c r="H98" s="200" t="str">
        <f t="shared" si="10"/>
        <v/>
      </c>
      <c r="I98" s="167"/>
      <c r="J98" s="201" t="str">
        <f t="shared" si="11"/>
        <v/>
      </c>
      <c r="K98" s="168"/>
      <c r="L98" s="200" t="str">
        <f t="shared" si="12"/>
        <v/>
      </c>
      <c r="M98" s="169"/>
      <c r="N98" s="201" t="str">
        <f t="shared" si="13"/>
        <v/>
      </c>
      <c r="O98" s="168"/>
      <c r="P98" s="200" t="str">
        <f t="shared" si="14"/>
        <v/>
      </c>
      <c r="Q98" s="169"/>
      <c r="R98" s="201" t="str">
        <f t="shared" si="15"/>
        <v/>
      </c>
      <c r="S98" s="129"/>
      <c r="T98" s="202" t="str">
        <f t="shared" si="16"/>
        <v/>
      </c>
      <c r="U98" s="169"/>
      <c r="V98" s="201" t="str">
        <f t="shared" si="17"/>
        <v/>
      </c>
    </row>
    <row r="99" spans="1:22" s="147" customFormat="1" ht="15.6" hidden="1">
      <c r="B99" s="173" t="s">
        <v>2519</v>
      </c>
      <c r="C99" s="149"/>
      <c r="D99" s="143"/>
      <c r="E99" s="144"/>
      <c r="F99" s="199" t="str">
        <f t="shared" si="9"/>
        <v/>
      </c>
      <c r="G99" s="166"/>
      <c r="H99" s="200" t="str">
        <f t="shared" si="10"/>
        <v/>
      </c>
      <c r="I99" s="167"/>
      <c r="J99" s="201" t="str">
        <f t="shared" si="11"/>
        <v/>
      </c>
      <c r="K99" s="168"/>
      <c r="L99" s="200" t="str">
        <f t="shared" si="12"/>
        <v/>
      </c>
      <c r="M99" s="169"/>
      <c r="N99" s="201" t="str">
        <f t="shared" si="13"/>
        <v/>
      </c>
      <c r="O99" s="168"/>
      <c r="P99" s="200" t="str">
        <f t="shared" si="14"/>
        <v/>
      </c>
      <c r="Q99" s="169"/>
      <c r="R99" s="201" t="str">
        <f t="shared" si="15"/>
        <v/>
      </c>
      <c r="S99" s="129"/>
      <c r="T99" s="202" t="str">
        <f t="shared" si="16"/>
        <v/>
      </c>
      <c r="U99" s="169"/>
      <c r="V99" s="201" t="str">
        <f t="shared" si="17"/>
        <v/>
      </c>
    </row>
    <row r="100" spans="1:22" s="147" customFormat="1" ht="15.6" hidden="1">
      <c r="B100" s="173" t="s">
        <v>2520</v>
      </c>
      <c r="C100" s="149"/>
      <c r="D100" s="143"/>
      <c r="E100" s="144"/>
      <c r="F100" s="199" t="str">
        <f t="shared" si="9"/>
        <v/>
      </c>
      <c r="G100" s="166"/>
      <c r="H100" s="200" t="str">
        <f t="shared" si="10"/>
        <v/>
      </c>
      <c r="I100" s="167"/>
      <c r="J100" s="201" t="str">
        <f t="shared" si="11"/>
        <v/>
      </c>
      <c r="K100" s="168"/>
      <c r="L100" s="200" t="str">
        <f t="shared" si="12"/>
        <v/>
      </c>
      <c r="M100" s="169"/>
      <c r="N100" s="201" t="str">
        <f t="shared" si="13"/>
        <v/>
      </c>
      <c r="O100" s="168"/>
      <c r="P100" s="200" t="str">
        <f t="shared" si="14"/>
        <v/>
      </c>
      <c r="Q100" s="169"/>
      <c r="R100" s="201" t="str">
        <f t="shared" si="15"/>
        <v/>
      </c>
      <c r="S100" s="129"/>
      <c r="T100" s="202" t="str">
        <f t="shared" si="16"/>
        <v/>
      </c>
      <c r="U100" s="169"/>
      <c r="V100" s="201" t="str">
        <f t="shared" si="17"/>
        <v/>
      </c>
    </row>
    <row r="101" spans="1:22" s="147" customFormat="1" ht="15.6" hidden="1">
      <c r="B101" s="173" t="s">
        <v>2521</v>
      </c>
      <c r="C101" s="149"/>
      <c r="D101" s="143"/>
      <c r="E101" s="144"/>
      <c r="F101" s="199" t="str">
        <f t="shared" si="9"/>
        <v/>
      </c>
      <c r="G101" s="166"/>
      <c r="H101" s="200" t="str">
        <f t="shared" si="10"/>
        <v/>
      </c>
      <c r="I101" s="167"/>
      <c r="J101" s="201" t="str">
        <f t="shared" si="11"/>
        <v/>
      </c>
      <c r="K101" s="168"/>
      <c r="L101" s="200" t="str">
        <f t="shared" si="12"/>
        <v/>
      </c>
      <c r="M101" s="169"/>
      <c r="N101" s="201" t="str">
        <f t="shared" si="13"/>
        <v/>
      </c>
      <c r="O101" s="168"/>
      <c r="P101" s="200" t="str">
        <f t="shared" si="14"/>
        <v/>
      </c>
      <c r="Q101" s="169"/>
      <c r="R101" s="201" t="str">
        <f t="shared" si="15"/>
        <v/>
      </c>
      <c r="S101" s="129"/>
      <c r="T101" s="202" t="str">
        <f t="shared" si="16"/>
        <v/>
      </c>
      <c r="U101" s="169"/>
      <c r="V101" s="201" t="str">
        <f t="shared" si="17"/>
        <v/>
      </c>
    </row>
    <row r="102" spans="1:22" s="147" customFormat="1" ht="15.6" hidden="1">
      <c r="B102" s="173" t="s">
        <v>2522</v>
      </c>
      <c r="C102" s="149"/>
      <c r="D102" s="143"/>
      <c r="E102" s="144"/>
      <c r="F102" s="199" t="str">
        <f t="shared" si="9"/>
        <v/>
      </c>
      <c r="G102" s="166"/>
      <c r="H102" s="200" t="str">
        <f t="shared" si="10"/>
        <v/>
      </c>
      <c r="I102" s="167"/>
      <c r="J102" s="201" t="str">
        <f t="shared" si="11"/>
        <v/>
      </c>
      <c r="K102" s="168"/>
      <c r="L102" s="200" t="str">
        <f t="shared" si="12"/>
        <v/>
      </c>
      <c r="M102" s="169"/>
      <c r="N102" s="201" t="str">
        <f t="shared" si="13"/>
        <v/>
      </c>
      <c r="O102" s="168"/>
      <c r="P102" s="200" t="str">
        <f t="shared" si="14"/>
        <v/>
      </c>
      <c r="Q102" s="169"/>
      <c r="R102" s="201" t="str">
        <f t="shared" si="15"/>
        <v/>
      </c>
      <c r="S102" s="129"/>
      <c r="T102" s="202" t="str">
        <f t="shared" si="16"/>
        <v/>
      </c>
      <c r="U102" s="169"/>
      <c r="V102" s="201" t="str">
        <f t="shared" si="17"/>
        <v/>
      </c>
    </row>
    <row r="103" spans="1:22" s="147" customFormat="1" ht="15.6" hidden="1">
      <c r="B103" s="173" t="s">
        <v>2523</v>
      </c>
      <c r="C103" s="149"/>
      <c r="D103" s="143"/>
      <c r="E103" s="144"/>
      <c r="F103" s="199" t="str">
        <f t="shared" si="9"/>
        <v/>
      </c>
      <c r="G103" s="166"/>
      <c r="H103" s="200" t="str">
        <f t="shared" si="10"/>
        <v/>
      </c>
      <c r="I103" s="167"/>
      <c r="J103" s="201" t="str">
        <f t="shared" si="11"/>
        <v/>
      </c>
      <c r="K103" s="168"/>
      <c r="L103" s="200" t="str">
        <f t="shared" si="12"/>
        <v/>
      </c>
      <c r="M103" s="169"/>
      <c r="N103" s="201" t="str">
        <f t="shared" si="13"/>
        <v/>
      </c>
      <c r="O103" s="168"/>
      <c r="P103" s="200" t="str">
        <f t="shared" si="14"/>
        <v/>
      </c>
      <c r="Q103" s="169"/>
      <c r="R103" s="201" t="str">
        <f t="shared" si="15"/>
        <v/>
      </c>
      <c r="S103" s="129"/>
      <c r="T103" s="202" t="str">
        <f t="shared" si="16"/>
        <v/>
      </c>
      <c r="U103" s="169"/>
      <c r="V103" s="201" t="str">
        <f t="shared" si="17"/>
        <v/>
      </c>
    </row>
    <row r="104" spans="1:22" s="147" customFormat="1" ht="15.6" hidden="1">
      <c r="B104" s="173" t="s">
        <v>2524</v>
      </c>
      <c r="C104" s="149"/>
      <c r="D104" s="143"/>
      <c r="E104" s="144"/>
      <c r="F104" s="199" t="str">
        <f t="shared" si="9"/>
        <v/>
      </c>
      <c r="G104" s="166"/>
      <c r="H104" s="200" t="str">
        <f t="shared" si="10"/>
        <v/>
      </c>
      <c r="I104" s="167"/>
      <c r="J104" s="201" t="str">
        <f t="shared" si="11"/>
        <v/>
      </c>
      <c r="K104" s="168"/>
      <c r="L104" s="200" t="str">
        <f t="shared" si="12"/>
        <v/>
      </c>
      <c r="M104" s="169"/>
      <c r="N104" s="201" t="str">
        <f t="shared" si="13"/>
        <v/>
      </c>
      <c r="O104" s="168"/>
      <c r="P104" s="200" t="str">
        <f t="shared" si="14"/>
        <v/>
      </c>
      <c r="Q104" s="169"/>
      <c r="R104" s="201" t="str">
        <f t="shared" si="15"/>
        <v/>
      </c>
      <c r="S104" s="129"/>
      <c r="T104" s="202" t="str">
        <f t="shared" si="16"/>
        <v/>
      </c>
      <c r="U104" s="169"/>
      <c r="V104" s="201" t="str">
        <f t="shared" si="17"/>
        <v/>
      </c>
    </row>
    <row r="105" spans="1:22" s="147" customFormat="1" ht="15.6" hidden="1">
      <c r="B105" s="173" t="s">
        <v>2525</v>
      </c>
      <c r="C105" s="149"/>
      <c r="D105" s="143"/>
      <c r="E105" s="144"/>
      <c r="F105" s="199" t="str">
        <f t="shared" si="9"/>
        <v/>
      </c>
      <c r="G105" s="166"/>
      <c r="H105" s="200" t="str">
        <f t="shared" si="10"/>
        <v/>
      </c>
      <c r="I105" s="167"/>
      <c r="J105" s="201" t="str">
        <f t="shared" si="11"/>
        <v/>
      </c>
      <c r="K105" s="168"/>
      <c r="L105" s="200" t="str">
        <f t="shared" si="12"/>
        <v/>
      </c>
      <c r="M105" s="169"/>
      <c r="N105" s="201" t="str">
        <f t="shared" si="13"/>
        <v/>
      </c>
      <c r="O105" s="168"/>
      <c r="P105" s="200" t="str">
        <f t="shared" si="14"/>
        <v/>
      </c>
      <c r="Q105" s="169"/>
      <c r="R105" s="201" t="str">
        <f t="shared" si="15"/>
        <v/>
      </c>
      <c r="S105" s="129"/>
      <c r="T105" s="202" t="str">
        <f t="shared" si="16"/>
        <v/>
      </c>
      <c r="U105" s="169"/>
      <c r="V105" s="201" t="str">
        <f t="shared" si="17"/>
        <v/>
      </c>
    </row>
    <row r="106" spans="1:22" s="147" customFormat="1" ht="15.6" hidden="1">
      <c r="B106" s="173" t="s">
        <v>2526</v>
      </c>
      <c r="C106" s="149"/>
      <c r="D106" s="143"/>
      <c r="E106" s="144"/>
      <c r="F106" s="199" t="str">
        <f t="shared" si="9"/>
        <v/>
      </c>
      <c r="G106" s="166"/>
      <c r="H106" s="200" t="str">
        <f t="shared" si="10"/>
        <v/>
      </c>
      <c r="I106" s="167"/>
      <c r="J106" s="201" t="str">
        <f t="shared" si="11"/>
        <v/>
      </c>
      <c r="K106" s="168"/>
      <c r="L106" s="200" t="str">
        <f t="shared" si="12"/>
        <v/>
      </c>
      <c r="M106" s="169"/>
      <c r="N106" s="201" t="str">
        <f t="shared" si="13"/>
        <v/>
      </c>
      <c r="O106" s="168"/>
      <c r="P106" s="200" t="str">
        <f t="shared" si="14"/>
        <v/>
      </c>
      <c r="Q106" s="169"/>
      <c r="R106" s="201" t="str">
        <f t="shared" si="15"/>
        <v/>
      </c>
      <c r="S106" s="129"/>
      <c r="T106" s="202" t="str">
        <f t="shared" si="16"/>
        <v/>
      </c>
      <c r="U106" s="169"/>
      <c r="V106" s="201" t="str">
        <f t="shared" si="17"/>
        <v/>
      </c>
    </row>
    <row r="107" spans="1:22" s="147" customFormat="1" ht="15.6" hidden="1">
      <c r="B107" s="173" t="s">
        <v>2527</v>
      </c>
      <c r="C107" s="149"/>
      <c r="D107" s="143"/>
      <c r="E107" s="144"/>
      <c r="F107" s="199" t="str">
        <f t="shared" si="9"/>
        <v/>
      </c>
      <c r="G107" s="166"/>
      <c r="H107" s="200" t="str">
        <f t="shared" si="10"/>
        <v/>
      </c>
      <c r="I107" s="167"/>
      <c r="J107" s="201" t="str">
        <f t="shared" si="11"/>
        <v/>
      </c>
      <c r="K107" s="168"/>
      <c r="L107" s="200" t="str">
        <f t="shared" si="12"/>
        <v/>
      </c>
      <c r="M107" s="169"/>
      <c r="N107" s="201" t="str">
        <f t="shared" si="13"/>
        <v/>
      </c>
      <c r="O107" s="168"/>
      <c r="P107" s="200" t="str">
        <f t="shared" si="14"/>
        <v/>
      </c>
      <c r="Q107" s="169"/>
      <c r="R107" s="201" t="str">
        <f t="shared" si="15"/>
        <v/>
      </c>
      <c r="S107" s="129"/>
      <c r="T107" s="202" t="str">
        <f t="shared" si="16"/>
        <v/>
      </c>
      <c r="U107" s="169"/>
      <c r="V107" s="201" t="str">
        <f t="shared" si="17"/>
        <v/>
      </c>
    </row>
    <row r="108" spans="1:22" s="147" customFormat="1" ht="15.6" hidden="1">
      <c r="B108" s="173" t="s">
        <v>2528</v>
      </c>
      <c r="C108" s="149"/>
      <c r="D108" s="143"/>
      <c r="E108" s="144"/>
      <c r="F108" s="199" t="str">
        <f t="shared" si="9"/>
        <v/>
      </c>
      <c r="G108" s="166"/>
      <c r="H108" s="200" t="str">
        <f t="shared" si="10"/>
        <v/>
      </c>
      <c r="I108" s="167"/>
      <c r="J108" s="201" t="str">
        <f t="shared" si="11"/>
        <v/>
      </c>
      <c r="K108" s="168"/>
      <c r="L108" s="200" t="str">
        <f t="shared" si="12"/>
        <v/>
      </c>
      <c r="M108" s="169"/>
      <c r="N108" s="201" t="str">
        <f t="shared" si="13"/>
        <v/>
      </c>
      <c r="O108" s="168"/>
      <c r="P108" s="200" t="str">
        <f t="shared" si="14"/>
        <v/>
      </c>
      <c r="Q108" s="169"/>
      <c r="R108" s="201" t="str">
        <f t="shared" si="15"/>
        <v/>
      </c>
      <c r="S108" s="129"/>
      <c r="T108" s="202" t="str">
        <f t="shared" si="16"/>
        <v/>
      </c>
      <c r="U108" s="169"/>
      <c r="V108" s="201" t="str">
        <f t="shared" si="17"/>
        <v/>
      </c>
    </row>
    <row r="109" spans="1:22" s="147" customFormat="1" ht="15.6" hidden="1">
      <c r="B109" s="173" t="s">
        <v>2529</v>
      </c>
      <c r="C109" s="149"/>
      <c r="D109" s="143"/>
      <c r="E109" s="144"/>
      <c r="F109" s="199" t="str">
        <f t="shared" si="9"/>
        <v/>
      </c>
      <c r="G109" s="166"/>
      <c r="H109" s="200" t="str">
        <f t="shared" si="10"/>
        <v/>
      </c>
      <c r="I109" s="167"/>
      <c r="J109" s="201" t="str">
        <f t="shared" si="11"/>
        <v/>
      </c>
      <c r="K109" s="168"/>
      <c r="L109" s="200" t="str">
        <f t="shared" si="12"/>
        <v/>
      </c>
      <c r="M109" s="169"/>
      <c r="N109" s="201" t="str">
        <f t="shared" si="13"/>
        <v/>
      </c>
      <c r="O109" s="168"/>
      <c r="P109" s="200" t="str">
        <f t="shared" si="14"/>
        <v/>
      </c>
      <c r="Q109" s="169"/>
      <c r="R109" s="201" t="str">
        <f t="shared" si="15"/>
        <v/>
      </c>
      <c r="S109" s="129"/>
      <c r="T109" s="202" t="str">
        <f t="shared" si="16"/>
        <v/>
      </c>
      <c r="U109" s="169"/>
      <c r="V109" s="201" t="str">
        <f t="shared" si="17"/>
        <v/>
      </c>
    </row>
    <row r="110" spans="1:22" s="147" customFormat="1" ht="15.6" hidden="1">
      <c r="B110" s="173" t="s">
        <v>2530</v>
      </c>
      <c r="C110" s="149"/>
      <c r="D110" s="143"/>
      <c r="E110" s="144"/>
      <c r="F110" s="199" t="str">
        <f t="shared" si="9"/>
        <v/>
      </c>
      <c r="G110" s="166"/>
      <c r="H110" s="200" t="str">
        <f t="shared" si="10"/>
        <v/>
      </c>
      <c r="I110" s="167"/>
      <c r="J110" s="201" t="str">
        <f t="shared" si="11"/>
        <v/>
      </c>
      <c r="K110" s="168"/>
      <c r="L110" s="200" t="str">
        <f t="shared" si="12"/>
        <v/>
      </c>
      <c r="M110" s="169"/>
      <c r="N110" s="201" t="str">
        <f t="shared" si="13"/>
        <v/>
      </c>
      <c r="O110" s="168"/>
      <c r="P110" s="200" t="str">
        <f t="shared" si="14"/>
        <v/>
      </c>
      <c r="Q110" s="169"/>
      <c r="R110" s="201" t="str">
        <f t="shared" si="15"/>
        <v/>
      </c>
      <c r="S110" s="129"/>
      <c r="T110" s="202" t="str">
        <f t="shared" si="16"/>
        <v/>
      </c>
      <c r="U110" s="169"/>
      <c r="V110" s="201" t="str">
        <f t="shared" si="17"/>
        <v/>
      </c>
    </row>
    <row r="111" spans="1:22" s="147" customFormat="1" ht="15.6">
      <c r="A111" s="147" t="s">
        <v>53</v>
      </c>
      <c r="B111" s="173" t="s">
        <v>2531</v>
      </c>
      <c r="C111" s="149"/>
      <c r="D111" s="143"/>
      <c r="E111" s="348"/>
      <c r="F111" s="199" t="str">
        <f t="shared" si="9"/>
        <v/>
      </c>
      <c r="G111" s="166"/>
      <c r="H111" s="200" t="str">
        <f t="shared" si="10"/>
        <v/>
      </c>
      <c r="I111" s="167"/>
      <c r="J111" s="201" t="str">
        <f t="shared" si="11"/>
        <v/>
      </c>
      <c r="K111" s="168"/>
      <c r="L111" s="200" t="str">
        <f t="shared" si="12"/>
        <v/>
      </c>
      <c r="M111" s="169"/>
      <c r="N111" s="201" t="str">
        <f t="shared" si="13"/>
        <v/>
      </c>
      <c r="O111" s="168"/>
      <c r="P111" s="200" t="str">
        <f t="shared" si="14"/>
        <v/>
      </c>
      <c r="Q111" s="169"/>
      <c r="R111" s="201" t="str">
        <f t="shared" si="15"/>
        <v/>
      </c>
      <c r="S111" s="129"/>
      <c r="T111" s="202" t="str">
        <f t="shared" si="16"/>
        <v/>
      </c>
      <c r="U111" s="169"/>
      <c r="V111" s="201" t="str">
        <f t="shared" si="17"/>
        <v/>
      </c>
    </row>
    <row r="112" spans="1:22" s="147" customFormat="1" ht="15.6" hidden="1">
      <c r="B112" s="173" t="s">
        <v>2532</v>
      </c>
      <c r="C112" s="149"/>
      <c r="D112" s="143"/>
      <c r="E112" s="144"/>
      <c r="F112" s="199" t="str">
        <f t="shared" si="9"/>
        <v/>
      </c>
      <c r="G112" s="166"/>
      <c r="H112" s="200" t="str">
        <f t="shared" si="10"/>
        <v/>
      </c>
      <c r="I112" s="167"/>
      <c r="J112" s="201" t="str">
        <f t="shared" si="11"/>
        <v/>
      </c>
      <c r="K112" s="168"/>
      <c r="L112" s="200" t="str">
        <f t="shared" si="12"/>
        <v/>
      </c>
      <c r="M112" s="169"/>
      <c r="N112" s="201" t="str">
        <f t="shared" si="13"/>
        <v/>
      </c>
      <c r="O112" s="168"/>
      <c r="P112" s="200" t="str">
        <f t="shared" si="14"/>
        <v/>
      </c>
      <c r="Q112" s="169"/>
      <c r="R112" s="201" t="str">
        <f t="shared" si="15"/>
        <v/>
      </c>
      <c r="S112" s="129"/>
      <c r="T112" s="202" t="str">
        <f t="shared" si="16"/>
        <v/>
      </c>
      <c r="U112" s="169"/>
      <c r="V112" s="201" t="str">
        <f t="shared" si="17"/>
        <v/>
      </c>
    </row>
    <row r="113" spans="1:22" s="147" customFormat="1" ht="15.6" hidden="1">
      <c r="B113" s="173" t="s">
        <v>2533</v>
      </c>
      <c r="C113" s="149"/>
      <c r="D113" s="143"/>
      <c r="E113" s="144"/>
      <c r="F113" s="199" t="str">
        <f t="shared" si="9"/>
        <v/>
      </c>
      <c r="G113" s="166"/>
      <c r="H113" s="200" t="str">
        <f t="shared" si="10"/>
        <v/>
      </c>
      <c r="I113" s="167"/>
      <c r="J113" s="201" t="str">
        <f t="shared" si="11"/>
        <v/>
      </c>
      <c r="K113" s="168"/>
      <c r="L113" s="200" t="str">
        <f t="shared" si="12"/>
        <v/>
      </c>
      <c r="M113" s="169"/>
      <c r="N113" s="201" t="str">
        <f t="shared" si="13"/>
        <v/>
      </c>
      <c r="O113" s="168"/>
      <c r="P113" s="200" t="str">
        <f t="shared" si="14"/>
        <v/>
      </c>
      <c r="Q113" s="169"/>
      <c r="R113" s="201" t="str">
        <f t="shared" si="15"/>
        <v/>
      </c>
      <c r="S113" s="129"/>
      <c r="T113" s="202" t="str">
        <f t="shared" si="16"/>
        <v/>
      </c>
      <c r="U113" s="169"/>
      <c r="V113" s="201" t="str">
        <f t="shared" si="17"/>
        <v/>
      </c>
    </row>
    <row r="114" spans="1:22" s="147" customFormat="1" ht="15.6" hidden="1">
      <c r="B114" s="173" t="s">
        <v>2534</v>
      </c>
      <c r="C114" s="143"/>
      <c r="D114" s="143"/>
      <c r="E114" s="144"/>
      <c r="F114" s="199" t="str">
        <f t="shared" si="9"/>
        <v/>
      </c>
      <c r="G114" s="166"/>
      <c r="H114" s="200" t="str">
        <f t="shared" si="10"/>
        <v/>
      </c>
      <c r="I114" s="167"/>
      <c r="J114" s="201" t="str">
        <f t="shared" si="11"/>
        <v/>
      </c>
      <c r="K114" s="168"/>
      <c r="L114" s="200" t="str">
        <f t="shared" si="12"/>
        <v/>
      </c>
      <c r="M114" s="169"/>
      <c r="N114" s="201" t="str">
        <f t="shared" si="13"/>
        <v/>
      </c>
      <c r="O114" s="168"/>
      <c r="P114" s="200" t="str">
        <f t="shared" si="14"/>
        <v/>
      </c>
      <c r="Q114" s="169"/>
      <c r="R114" s="201" t="str">
        <f t="shared" si="15"/>
        <v/>
      </c>
      <c r="S114" s="129"/>
      <c r="T114" s="202" t="str">
        <f t="shared" si="16"/>
        <v/>
      </c>
      <c r="U114" s="169"/>
      <c r="V114" s="201" t="str">
        <f t="shared" si="17"/>
        <v/>
      </c>
    </row>
    <row r="115" spans="1:22" ht="15.6">
      <c r="C115" s="149"/>
      <c r="D115" s="143"/>
      <c r="E115" s="144"/>
      <c r="F115" s="199"/>
      <c r="G115" s="166"/>
      <c r="H115" s="200"/>
      <c r="I115" s="167"/>
      <c r="J115" s="201"/>
      <c r="K115" s="168"/>
      <c r="L115" s="200"/>
      <c r="M115" s="169"/>
      <c r="N115" s="201"/>
      <c r="O115" s="168"/>
      <c r="P115" s="200"/>
      <c r="Q115" s="169"/>
      <c r="R115" s="201"/>
      <c r="S115" s="129"/>
      <c r="T115" s="202"/>
      <c r="U115" s="169"/>
      <c r="V115" s="201"/>
    </row>
    <row r="116" spans="1:22" ht="15.6">
      <c r="C116" s="149"/>
      <c r="D116" s="143"/>
      <c r="E116" s="144"/>
      <c r="F116" s="199"/>
      <c r="G116" s="166"/>
      <c r="H116" s="200"/>
      <c r="I116" s="167"/>
      <c r="J116" s="201"/>
      <c r="K116" s="168"/>
      <c r="L116" s="200"/>
      <c r="M116" s="169"/>
      <c r="N116" s="201"/>
      <c r="O116" s="168"/>
      <c r="P116" s="200"/>
      <c r="Q116" s="169"/>
      <c r="R116" s="201"/>
      <c r="S116" s="129"/>
      <c r="T116" s="202"/>
      <c r="U116" s="169"/>
      <c r="V116" s="201"/>
    </row>
    <row r="117" spans="1:22" ht="15.6">
      <c r="C117" s="149"/>
      <c r="D117" s="143"/>
      <c r="E117" s="144"/>
      <c r="F117" s="199"/>
      <c r="G117" s="166"/>
      <c r="H117" s="200"/>
      <c r="I117" s="167"/>
      <c r="J117" s="201"/>
      <c r="K117" s="168"/>
      <c r="L117" s="200"/>
      <c r="M117" s="169"/>
      <c r="N117" s="201"/>
      <c r="O117" s="168"/>
      <c r="P117" s="200"/>
      <c r="Q117" s="169"/>
      <c r="R117" s="201"/>
      <c r="S117" s="129"/>
      <c r="T117" s="202"/>
      <c r="U117" s="169"/>
      <c r="V117" s="201"/>
    </row>
    <row r="118" spans="1:22" ht="15.6">
      <c r="A118" s="147">
        <v>1</v>
      </c>
      <c r="B118" s="181" t="s">
        <v>663</v>
      </c>
      <c r="C118" s="149"/>
      <c r="D118" s="143"/>
      <c r="E118" s="144"/>
      <c r="F118" s="199"/>
      <c r="G118" s="166"/>
      <c r="H118" s="200"/>
      <c r="I118" s="167"/>
      <c r="J118" s="201"/>
      <c r="K118" s="168"/>
      <c r="L118" s="200"/>
      <c r="M118" s="169" t="s">
        <v>1157</v>
      </c>
      <c r="N118" s="201"/>
      <c r="O118" s="168"/>
      <c r="P118" s="200"/>
      <c r="Q118" s="169"/>
      <c r="R118" s="201"/>
      <c r="S118" s="129"/>
      <c r="T118" s="202"/>
      <c r="U118" s="169"/>
      <c r="V118" s="201"/>
    </row>
    <row r="119" spans="1:22" ht="15.6">
      <c r="A119" s="147">
        <v>1</v>
      </c>
      <c r="B119" s="181" t="s">
        <v>438</v>
      </c>
      <c r="C119" s="149"/>
      <c r="D119" s="143"/>
      <c r="E119" s="144"/>
      <c r="F119" s="199"/>
      <c r="G119" s="166"/>
      <c r="H119" s="200"/>
      <c r="I119" s="167"/>
      <c r="J119" s="201"/>
      <c r="K119" s="168"/>
      <c r="L119" s="200"/>
      <c r="M119" s="169" t="s">
        <v>2535</v>
      </c>
      <c r="N119" s="201"/>
      <c r="O119" s="168"/>
      <c r="P119" s="200"/>
      <c r="Q119" s="169"/>
      <c r="R119" s="201"/>
      <c r="S119" s="129"/>
      <c r="T119" s="202"/>
      <c r="U119" s="169"/>
      <c r="V119" s="201"/>
    </row>
    <row r="120" spans="1:22" ht="15.6">
      <c r="A120" s="147">
        <v>1</v>
      </c>
      <c r="B120" s="181" t="s">
        <v>440</v>
      </c>
      <c r="C120" s="149"/>
      <c r="D120" s="143"/>
      <c r="E120" s="144"/>
      <c r="F120" s="199"/>
      <c r="G120" s="166"/>
      <c r="H120" s="200"/>
      <c r="I120" s="167"/>
      <c r="J120" s="201"/>
      <c r="K120" s="168"/>
      <c r="L120" s="200"/>
      <c r="M120" s="169" t="s">
        <v>2536</v>
      </c>
      <c r="N120" s="201"/>
      <c r="O120" s="168"/>
      <c r="P120" s="200"/>
      <c r="Q120" s="169"/>
      <c r="R120" s="201"/>
      <c r="S120" s="129"/>
      <c r="T120" s="202"/>
      <c r="U120" s="169"/>
      <c r="V120" s="201"/>
    </row>
    <row r="121" spans="1:22" ht="15.6">
      <c r="A121" s="147">
        <v>1</v>
      </c>
      <c r="B121" s="181"/>
      <c r="C121" s="149"/>
      <c r="D121" s="143"/>
      <c r="E121" s="144"/>
      <c r="F121" s="199"/>
      <c r="G121" s="166"/>
      <c r="H121" s="200"/>
      <c r="I121" s="167"/>
      <c r="J121" s="201"/>
      <c r="K121" s="168"/>
      <c r="L121" s="200"/>
      <c r="M121" s="169" t="s">
        <v>2537</v>
      </c>
      <c r="N121" s="201"/>
      <c r="O121" s="168"/>
      <c r="P121" s="200"/>
      <c r="Q121" s="169"/>
      <c r="R121" s="201"/>
      <c r="S121" s="129"/>
      <c r="T121" s="202"/>
      <c r="U121" s="169"/>
      <c r="V121" s="201"/>
    </row>
    <row r="122" spans="1:22" ht="15.6">
      <c r="A122" s="147">
        <v>1</v>
      </c>
      <c r="B122" s="181" t="s">
        <v>442</v>
      </c>
      <c r="C122" s="149"/>
      <c r="D122" s="143"/>
      <c r="E122" s="144"/>
      <c r="F122" s="199"/>
      <c r="G122" s="166"/>
      <c r="H122" s="200"/>
      <c r="I122" s="167"/>
      <c r="J122" s="201"/>
      <c r="K122" s="168"/>
      <c r="L122" s="200"/>
      <c r="M122" s="169" t="s">
        <v>2538</v>
      </c>
      <c r="N122" s="201"/>
      <c r="O122" s="168"/>
      <c r="P122" s="200"/>
      <c r="Q122" s="169"/>
      <c r="R122" s="201"/>
      <c r="S122" s="129"/>
      <c r="T122" s="202"/>
      <c r="U122" s="169"/>
      <c r="V122" s="201"/>
    </row>
    <row r="123" spans="1:22" ht="15.6">
      <c r="A123" s="147">
        <v>1</v>
      </c>
      <c r="B123" s="181" t="s">
        <v>443</v>
      </c>
      <c r="C123" s="149"/>
      <c r="D123" s="143"/>
      <c r="E123" s="144"/>
      <c r="F123" s="199"/>
      <c r="G123" s="166"/>
      <c r="H123" s="200"/>
      <c r="I123" s="167"/>
      <c r="J123" s="201" t="s">
        <v>2539</v>
      </c>
      <c r="K123" s="168"/>
      <c r="L123" s="200"/>
      <c r="M123" s="169"/>
      <c r="N123" s="201"/>
      <c r="O123" s="168"/>
      <c r="P123" s="200"/>
      <c r="Q123" s="169"/>
      <c r="R123" s="201"/>
      <c r="S123" s="129"/>
      <c r="T123" s="202"/>
      <c r="U123" s="169"/>
      <c r="V123" s="201"/>
    </row>
    <row r="124" spans="1:22" ht="15.6">
      <c r="A124" s="147">
        <v>1</v>
      </c>
      <c r="B124" s="181" t="s">
        <v>446</v>
      </c>
      <c r="C124" s="149"/>
      <c r="D124" s="143"/>
      <c r="E124" s="144"/>
      <c r="F124" s="199"/>
      <c r="G124" s="166"/>
      <c r="H124" s="200"/>
      <c r="I124" s="167"/>
      <c r="J124" s="201" t="s">
        <v>2540</v>
      </c>
      <c r="K124" s="168"/>
      <c r="L124" s="200"/>
      <c r="M124" s="169"/>
      <c r="N124" s="201"/>
      <c r="O124" s="168"/>
      <c r="P124" s="200"/>
      <c r="Q124" s="169"/>
      <c r="R124" s="201"/>
      <c r="S124" s="129"/>
      <c r="T124" s="202"/>
      <c r="U124" s="169"/>
      <c r="V124" s="201"/>
    </row>
    <row r="125" spans="1:22" ht="15.6">
      <c r="A125" s="147">
        <v>1</v>
      </c>
      <c r="B125" s="181" t="s">
        <v>452</v>
      </c>
      <c r="C125" s="149"/>
      <c r="D125" s="143"/>
      <c r="E125" s="144"/>
      <c r="F125" s="199"/>
      <c r="G125" s="166"/>
      <c r="H125" s="200"/>
      <c r="I125" s="167"/>
      <c r="J125" s="201" t="s">
        <v>2541</v>
      </c>
      <c r="K125" s="168"/>
      <c r="L125" s="200"/>
      <c r="M125" s="169"/>
      <c r="N125" s="201"/>
      <c r="O125" s="168"/>
      <c r="P125" s="200"/>
      <c r="Q125" s="169"/>
      <c r="R125" s="201"/>
      <c r="S125" s="129"/>
      <c r="T125" s="202"/>
      <c r="U125" s="169"/>
      <c r="V125" s="201"/>
    </row>
    <row r="126" spans="1:22" ht="15.6">
      <c r="A126" s="147">
        <v>1</v>
      </c>
      <c r="B126" s="181" t="s">
        <v>464</v>
      </c>
      <c r="C126" s="149"/>
      <c r="D126" s="143"/>
      <c r="E126" s="144"/>
      <c r="F126" s="199"/>
      <c r="G126" s="166"/>
      <c r="H126" s="200"/>
      <c r="I126" s="167"/>
      <c r="J126" s="201"/>
      <c r="K126" s="168"/>
      <c r="L126" s="200"/>
      <c r="M126" s="169"/>
      <c r="N126" s="201"/>
      <c r="O126" s="168"/>
      <c r="P126" s="200"/>
      <c r="Q126" s="169"/>
      <c r="R126" s="201"/>
      <c r="S126" s="129"/>
      <c r="T126" s="202"/>
      <c r="U126" s="169"/>
      <c r="V126" s="201"/>
    </row>
    <row r="127" spans="1:22" ht="15.6">
      <c r="A127" s="147">
        <v>1</v>
      </c>
      <c r="B127" s="181" t="s">
        <v>321</v>
      </c>
      <c r="C127" s="149"/>
      <c r="D127" s="143"/>
      <c r="E127" s="144"/>
      <c r="F127" s="199"/>
      <c r="G127" s="166"/>
      <c r="H127" s="200"/>
      <c r="I127" s="167"/>
      <c r="J127" s="201"/>
      <c r="K127" s="168"/>
      <c r="L127" s="200"/>
      <c r="M127" s="169"/>
      <c r="N127" s="201"/>
      <c r="O127" s="168"/>
      <c r="P127" s="200"/>
      <c r="Q127" s="169"/>
      <c r="R127" s="201"/>
      <c r="S127" s="129"/>
      <c r="T127" s="202"/>
      <c r="U127" s="169"/>
      <c r="V127" s="201"/>
    </row>
    <row r="128" spans="1:22" ht="15.6">
      <c r="A128" s="147">
        <v>1</v>
      </c>
      <c r="B128" s="181" t="s">
        <v>490</v>
      </c>
      <c r="C128" s="149"/>
      <c r="D128" s="143"/>
      <c r="E128" s="144"/>
      <c r="F128" s="199"/>
      <c r="G128" s="166"/>
      <c r="H128" s="200"/>
      <c r="I128" s="167"/>
      <c r="J128" s="201"/>
      <c r="K128" s="168"/>
      <c r="L128" s="200"/>
      <c r="M128" s="169"/>
      <c r="N128" s="201"/>
      <c r="O128" s="168"/>
      <c r="P128" s="200"/>
      <c r="Q128" s="169"/>
      <c r="R128" s="201"/>
      <c r="S128" s="129"/>
      <c r="T128" s="202"/>
      <c r="U128" s="169"/>
      <c r="V128" s="201"/>
    </row>
    <row r="129" spans="1:2" ht="15.6">
      <c r="A129" s="147">
        <v>1</v>
      </c>
      <c r="B129" s="181" t="s">
        <v>501</v>
      </c>
    </row>
    <row r="130" spans="1:2" ht="15.6">
      <c r="A130" s="147">
        <v>1</v>
      </c>
      <c r="B130" s="181" t="s">
        <v>511</v>
      </c>
    </row>
    <row r="131" spans="1:2" ht="15.6">
      <c r="A131" s="147">
        <v>1</v>
      </c>
      <c r="B131" s="181" t="s">
        <v>520</v>
      </c>
    </row>
    <row r="132" spans="1:2" ht="15.6">
      <c r="A132" s="267">
        <v>1</v>
      </c>
      <c r="B132" s="268" t="s">
        <v>529</v>
      </c>
    </row>
    <row r="133" spans="1:2" ht="15.6">
      <c r="A133" s="242"/>
      <c r="B133" s="242"/>
    </row>
    <row r="134" spans="1:2" ht="60.6">
      <c r="A134" s="333">
        <v>1</v>
      </c>
      <c r="B134" s="334" t="s">
        <v>2386</v>
      </c>
    </row>
    <row r="135" spans="1:2" ht="15.6">
      <c r="A135" s="242"/>
      <c r="B135" s="332" t="s">
        <v>205</v>
      </c>
    </row>
    <row r="136" spans="1:2" ht="46.15">
      <c r="A136" s="333">
        <v>1</v>
      </c>
      <c r="B136" s="334" t="s">
        <v>2391</v>
      </c>
    </row>
  </sheetData>
  <autoFilter ref="A10:X114" xr:uid="{F1BB8DC3-5DF2-47FE-AF7F-251C403667A7}">
    <filterColumn colId="0">
      <customFilters>
        <customFilter operator="notEqual" val=" "/>
      </customFilters>
    </filterColumn>
  </autoFilter>
  <conditionalFormatting sqref="R9 P9 N9 L9 J9 H9 T9 V9 F9">
    <cfRule type="duplicateValues" dxfId="24" priority="1"/>
  </conditionalFormatting>
  <hyperlinks>
    <hyperlink ref="G5" r:id="rId1" xr:uid="{0E90CA3B-F41E-47C3-ADE6-83B4A2FDE4C5}"/>
    <hyperlink ref="I5" r:id="rId2" xr:uid="{58ACA0D4-EF96-4853-ADC8-902CECD434C7}"/>
    <hyperlink ref="M5" r:id="rId3" xr:uid="{C43DAFF2-8A32-448F-ACFF-B385046EA84B}"/>
    <hyperlink ref="H5" r:id="rId4" xr:uid="{7A8D8CF6-0D03-463B-B265-BB9A717F94CF}"/>
    <hyperlink ref="J5" r:id="rId5" xr:uid="{E12DC08D-9498-4856-8DEF-653877DCD2DA}"/>
  </hyperlink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66238F-6789-4395-B8F8-E5FBC0D2F622}">
  <sheetPr filterMode="1"/>
  <dimension ref="A1:X115"/>
  <sheetViews>
    <sheetView workbookViewId="0">
      <pane xSplit="2" topLeftCell="L1" activePane="topRight" state="frozen"/>
      <selection pane="topRight" activeCell="N7" sqref="N7"/>
    </sheetView>
  </sheetViews>
  <sheetFormatPr defaultColWidth="0" defaultRowHeight="14.45"/>
  <cols>
    <col min="1" max="1" width="11.5703125" customWidth="1"/>
    <col min="2" max="2" width="80" style="347" customWidth="1"/>
    <col min="3" max="3" width="10" customWidth="1"/>
    <col min="4" max="4" width="12.28515625" customWidth="1"/>
    <col min="5" max="5" width="35.140625" customWidth="1"/>
    <col min="6" max="6" width="5.28515625" customWidth="1"/>
    <col min="7" max="7" width="39" customWidth="1"/>
    <col min="8" max="8" width="44.5703125" customWidth="1"/>
    <col min="9" max="9" width="39" customWidth="1"/>
    <col min="10" max="10" width="43" customWidth="1"/>
    <col min="11" max="11" width="39" customWidth="1"/>
    <col min="12" max="12" width="44.42578125" customWidth="1"/>
    <col min="13" max="13" width="39" customWidth="1"/>
    <col min="14" max="14" width="44.140625" customWidth="1"/>
    <col min="15" max="15" width="39" customWidth="1"/>
    <col min="16" max="16" width="44.42578125" customWidth="1"/>
    <col min="17" max="17" width="39" customWidth="1"/>
    <col min="18" max="18" width="5.28515625" customWidth="1"/>
    <col min="19" max="19" width="39" customWidth="1"/>
    <col min="20" max="20" width="5.28515625" customWidth="1"/>
    <col min="21" max="21" width="39" customWidth="1"/>
    <col min="22" max="22" width="5.28515625" customWidth="1"/>
  </cols>
  <sheetData>
    <row r="1" spans="1:24" s="120" customFormat="1" ht="30.6">
      <c r="B1" s="340" t="s">
        <v>2167</v>
      </c>
      <c r="C1" s="122" t="s">
        <v>320</v>
      </c>
      <c r="D1" s="123" t="s">
        <v>321</v>
      </c>
      <c r="E1" s="124" t="s">
        <v>322</v>
      </c>
      <c r="F1" s="123" t="s">
        <v>323</v>
      </c>
      <c r="G1" s="125" t="s">
        <v>197</v>
      </c>
      <c r="H1" s="128" t="s">
        <v>2542</v>
      </c>
      <c r="I1" s="127" t="s">
        <v>197</v>
      </c>
      <c r="J1" s="602" t="s">
        <v>2542</v>
      </c>
      <c r="K1" s="130" t="s">
        <v>197</v>
      </c>
      <c r="L1" s="603" t="s">
        <v>2543</v>
      </c>
      <c r="M1" s="125" t="s">
        <v>197</v>
      </c>
      <c r="N1" s="128" t="s">
        <v>197</v>
      </c>
      <c r="O1" s="129" t="s">
        <v>197</v>
      </c>
      <c r="P1" s="126" t="s">
        <v>2544</v>
      </c>
      <c r="Q1" s="130" t="s">
        <v>2545</v>
      </c>
      <c r="R1" s="128" t="s">
        <v>323</v>
      </c>
      <c r="S1" s="129" t="s">
        <v>2546</v>
      </c>
      <c r="T1" s="126" t="s">
        <v>323</v>
      </c>
      <c r="U1" s="130" t="s">
        <v>2547</v>
      </c>
      <c r="V1" s="128" t="s">
        <v>323</v>
      </c>
    </row>
    <row r="2" spans="1:24" s="131" customFormat="1" ht="15.6">
      <c r="A2" s="131" t="s">
        <v>161</v>
      </c>
      <c r="B2" s="341"/>
      <c r="C2" s="133"/>
      <c r="D2" s="134"/>
      <c r="E2" s="135"/>
      <c r="F2" s="134"/>
      <c r="G2" s="136" t="s">
        <v>2548</v>
      </c>
      <c r="H2" s="139" t="s">
        <v>2549</v>
      </c>
      <c r="I2" s="138" t="s">
        <v>2418</v>
      </c>
      <c r="J2" s="483" t="s">
        <v>2550</v>
      </c>
      <c r="K2" s="140" t="s">
        <v>764</v>
      </c>
      <c r="L2" s="137" t="s">
        <v>1357</v>
      </c>
      <c r="M2" s="136" t="s">
        <v>2172</v>
      </c>
      <c r="N2" s="139" t="s">
        <v>2551</v>
      </c>
      <c r="O2" s="136" t="s">
        <v>2552</v>
      </c>
      <c r="P2" s="137"/>
      <c r="Q2" s="140" t="s">
        <v>2553</v>
      </c>
      <c r="R2" s="139"/>
      <c r="S2" s="129" t="s">
        <v>2421</v>
      </c>
      <c r="T2" s="126"/>
      <c r="U2" s="140" t="s">
        <v>769</v>
      </c>
      <c r="V2" s="139"/>
    </row>
    <row r="3" spans="1:24" s="139" customFormat="1" ht="15.6">
      <c r="B3" s="342" t="s">
        <v>352</v>
      </c>
      <c r="C3" s="142"/>
      <c r="D3" s="143"/>
      <c r="E3" s="144"/>
      <c r="F3" s="143"/>
      <c r="G3" s="145" t="s">
        <v>2554</v>
      </c>
      <c r="H3" s="137" t="s">
        <v>2555</v>
      </c>
      <c r="I3" s="146" t="s">
        <v>2422</v>
      </c>
      <c r="J3" s="483" t="s">
        <v>2556</v>
      </c>
      <c r="K3" s="140" t="s">
        <v>775</v>
      </c>
      <c r="L3" s="137"/>
      <c r="M3" s="136" t="s">
        <v>2175</v>
      </c>
      <c r="N3" s="139" t="s">
        <v>2557</v>
      </c>
      <c r="O3" s="136" t="s">
        <v>2558</v>
      </c>
      <c r="P3" s="137"/>
      <c r="Q3" s="140" t="s">
        <v>2559</v>
      </c>
      <c r="S3" s="129"/>
      <c r="T3" s="126"/>
      <c r="U3" s="140"/>
    </row>
    <row r="4" spans="1:24" s="139" customFormat="1" ht="15.6">
      <c r="B4" s="342" t="s">
        <v>369</v>
      </c>
      <c r="C4" s="142"/>
      <c r="D4" s="143"/>
      <c r="E4" s="144"/>
      <c r="F4" s="143"/>
      <c r="G4" s="145" t="s">
        <v>2560</v>
      </c>
      <c r="H4" s="137"/>
      <c r="I4" s="146"/>
      <c r="J4" s="483" t="s">
        <v>2561</v>
      </c>
      <c r="K4" s="140" t="s">
        <v>782</v>
      </c>
      <c r="L4" s="137"/>
      <c r="M4" s="136" t="s">
        <v>2179</v>
      </c>
      <c r="N4" s="139" t="s">
        <v>2562</v>
      </c>
      <c r="O4" s="136"/>
      <c r="P4" s="137"/>
      <c r="Q4" s="140"/>
      <c r="S4" s="129"/>
      <c r="T4" s="126"/>
      <c r="U4" s="140"/>
    </row>
    <row r="5" spans="1:24" s="139" customFormat="1" ht="15.75">
      <c r="B5" s="342" t="s">
        <v>385</v>
      </c>
      <c r="C5" s="142"/>
      <c r="D5" s="143"/>
      <c r="E5" s="144"/>
      <c r="F5" s="143"/>
      <c r="G5" s="496" t="s">
        <v>2563</v>
      </c>
      <c r="H5" s="524" t="s">
        <v>2564</v>
      </c>
      <c r="I5" s="512" t="s">
        <v>2427</v>
      </c>
      <c r="J5" s="547" t="s">
        <v>2565</v>
      </c>
      <c r="K5" s="515" t="s">
        <v>789</v>
      </c>
      <c r="L5" s="137"/>
      <c r="M5" s="513" t="s">
        <v>2182</v>
      </c>
      <c r="N5" s="553" t="s">
        <v>2566</v>
      </c>
      <c r="O5" s="513" t="s">
        <v>2567</v>
      </c>
      <c r="P5" s="137"/>
      <c r="Q5" s="515" t="s">
        <v>2568</v>
      </c>
      <c r="S5" s="129"/>
      <c r="T5" s="126"/>
      <c r="U5" s="140"/>
    </row>
    <row r="6" spans="1:24" s="147" customFormat="1" ht="15.6">
      <c r="A6" s="317"/>
      <c r="B6" s="343" t="s">
        <v>163</v>
      </c>
      <c r="C6" s="319"/>
      <c r="D6" s="320"/>
      <c r="E6" s="320"/>
      <c r="F6" s="320"/>
      <c r="G6" s="321"/>
      <c r="H6" s="322"/>
      <c r="I6" s="323"/>
      <c r="J6" s="317"/>
      <c r="K6" s="324"/>
      <c r="L6" s="322"/>
      <c r="M6" s="325"/>
      <c r="N6" s="317">
        <v>46042</v>
      </c>
      <c r="O6" s="324"/>
      <c r="P6" s="322"/>
      <c r="Q6" s="325"/>
      <c r="R6" s="317"/>
      <c r="S6" s="326"/>
      <c r="T6" s="327"/>
      <c r="U6" s="325"/>
      <c r="V6" s="317"/>
    </row>
    <row r="7" spans="1:24" s="147" customFormat="1" ht="15.6">
      <c r="B7" s="342" t="s">
        <v>402</v>
      </c>
      <c r="C7" s="142"/>
      <c r="D7" s="143"/>
      <c r="E7" s="144"/>
      <c r="F7" s="143"/>
      <c r="G7" s="145"/>
      <c r="H7" s="148"/>
      <c r="I7" s="146"/>
      <c r="K7" s="136"/>
      <c r="L7" s="148"/>
      <c r="M7" s="140"/>
      <c r="O7" s="136"/>
      <c r="P7" s="148"/>
      <c r="Q7" s="140"/>
      <c r="S7" s="129"/>
      <c r="T7" s="126"/>
      <c r="U7" s="140"/>
    </row>
    <row r="8" spans="1:24" s="147" customFormat="1" ht="15.6">
      <c r="B8" s="342" t="s">
        <v>403</v>
      </c>
      <c r="C8" s="149"/>
      <c r="D8" s="143"/>
      <c r="E8" s="144"/>
      <c r="F8" s="143"/>
      <c r="G8" s="145"/>
      <c r="H8" s="148"/>
      <c r="I8" s="146"/>
      <c r="K8" s="136"/>
      <c r="L8" s="148"/>
      <c r="M8" s="140"/>
      <c r="O8" s="136"/>
      <c r="P8" s="148"/>
      <c r="Q8" s="140"/>
      <c r="S8" s="129"/>
      <c r="T8" s="126"/>
      <c r="U8" s="140"/>
    </row>
    <row r="9" spans="1:24" s="155" customFormat="1" ht="15.6">
      <c r="A9" s="150" t="s">
        <v>404</v>
      </c>
      <c r="B9" s="344" t="s">
        <v>405</v>
      </c>
      <c r="C9" s="152"/>
      <c r="D9" s="153"/>
      <c r="E9" s="195">
        <f>SUM(E11:E92)</f>
        <v>1187142</v>
      </c>
      <c r="F9" s="153" t="s">
        <v>406</v>
      </c>
      <c r="G9" s="145">
        <f>SUM(G58:G446)</f>
        <v>0</v>
      </c>
      <c r="H9" s="154"/>
      <c r="I9" s="146">
        <f>SUM(I58:I446)</f>
        <v>0</v>
      </c>
      <c r="K9" s="136">
        <f>SUM(K58:K446)</f>
        <v>0</v>
      </c>
      <c r="L9" s="154"/>
      <c r="M9" s="140">
        <f>SUM(M58:M446)</f>
        <v>0</v>
      </c>
      <c r="N9" s="617">
        <f>N35</f>
        <v>1187142</v>
      </c>
      <c r="O9" s="136">
        <f>SUM(O14:O446)</f>
        <v>1164657</v>
      </c>
      <c r="P9" s="154"/>
      <c r="Q9" s="140">
        <f>SUM(Q58:Q446)</f>
        <v>0</v>
      </c>
      <c r="S9" s="129">
        <f>SUM(S58:S446)</f>
        <v>0</v>
      </c>
      <c r="T9" s="126"/>
      <c r="U9" s="140">
        <f>SUM(U14:U446)</f>
        <v>3054050</v>
      </c>
      <c r="W9" s="196" t="str">
        <f>IF(X9="**","ERROR","")</f>
        <v/>
      </c>
      <c r="X9" s="196" t="str">
        <f>CONCATENATE(F9,H9,J9,L9,N9,P9,R9,T9,V9)</f>
        <v>*1187142</v>
      </c>
    </row>
    <row r="10" spans="1:24" s="171" customFormat="1" ht="15.6">
      <c r="A10" s="188">
        <v>1</v>
      </c>
      <c r="B10" s="345"/>
      <c r="C10" s="158"/>
      <c r="D10" s="158"/>
      <c r="E10" s="159">
        <v>100</v>
      </c>
      <c r="F10" s="158"/>
      <c r="G10" s="159"/>
      <c r="H10" s="158"/>
      <c r="I10" s="159"/>
      <c r="J10" s="158"/>
      <c r="K10" s="159"/>
      <c r="L10" s="158"/>
      <c r="M10" s="159"/>
      <c r="N10" s="158"/>
      <c r="O10" s="159"/>
      <c r="P10" s="158"/>
      <c r="Q10" s="159"/>
      <c r="R10" s="158"/>
      <c r="S10" s="159"/>
      <c r="T10" s="158"/>
      <c r="U10" s="159"/>
      <c r="V10" s="158"/>
    </row>
    <row r="11" spans="1:24" s="147" customFormat="1" ht="15.6" hidden="1">
      <c r="B11" s="346" t="s">
        <v>2569</v>
      </c>
      <c r="C11" s="149"/>
      <c r="D11" s="143"/>
      <c r="E11" s="144"/>
      <c r="F11" s="199" t="str">
        <f>IF($F$9="*",IF(E11&gt;0,"*",""),"")</f>
        <v/>
      </c>
      <c r="G11" s="166"/>
      <c r="H11" s="200" t="str">
        <f>IF($H$9="*",IF(G11&gt;0,"*",""),"")</f>
        <v/>
      </c>
      <c r="I11" s="167"/>
      <c r="J11" s="201" t="str">
        <f>IF($J$9="*",IF(I11&gt;0,"*",""),"")</f>
        <v/>
      </c>
      <c r="K11" s="168"/>
      <c r="L11" s="200" t="str">
        <f>IF($L$9="*",IF(K11&gt;0,"*",""),"")</f>
        <v/>
      </c>
      <c r="M11" s="169"/>
      <c r="N11" s="201" t="str">
        <f>IF($N$9="*",IF(M11&gt;0,"*",""),"")</f>
        <v/>
      </c>
      <c r="O11" s="168"/>
      <c r="P11" s="200" t="str">
        <f>IF($P$9="*",IF(O11&gt;0,"*",""),"")</f>
        <v/>
      </c>
      <c r="Q11" s="169"/>
      <c r="R11" s="201" t="str">
        <f>IF($R$9="*",IF(Q11&gt;0,"*",""),"")</f>
        <v/>
      </c>
      <c r="S11" s="129"/>
      <c r="T11" s="202" t="str">
        <f>IF($T$9="*",IF(S11&gt;0,"*",""),"")</f>
        <v/>
      </c>
      <c r="U11" s="169"/>
      <c r="V11" s="201" t="str">
        <f>IF($V$9="*",IF(U11&gt;0,"*",""),"")</f>
        <v/>
      </c>
    </row>
    <row r="12" spans="1:24" s="147" customFormat="1" ht="15.6" hidden="1">
      <c r="B12" s="173" t="s">
        <v>2570</v>
      </c>
      <c r="C12" s="149"/>
      <c r="D12" s="143"/>
      <c r="E12" s="144"/>
      <c r="F12" s="199" t="str">
        <f t="shared" ref="F12:F75" si="0">IF($F$9="*",IF(E12&gt;0,"*",""),"")</f>
        <v/>
      </c>
      <c r="G12" s="166"/>
      <c r="H12" s="200" t="str">
        <f t="shared" ref="H12:H75" si="1">IF($H$9="*",IF(G12&gt;0,"*",""),"")</f>
        <v/>
      </c>
      <c r="I12" s="167"/>
      <c r="J12" s="201" t="str">
        <f t="shared" ref="J12:J75" si="2">IF($J$9="*",IF(I12&gt;0,"*",""),"")</f>
        <v/>
      </c>
      <c r="K12" s="168"/>
      <c r="L12" s="200" t="str">
        <f t="shared" ref="L12:L75" si="3">IF($L$9="*",IF(K12&gt;0,"*",""),"")</f>
        <v/>
      </c>
      <c r="M12" s="169"/>
      <c r="N12" s="201" t="str">
        <f t="shared" ref="N12:N75" si="4">IF($N$9="*",IF(M12&gt;0,"*",""),"")</f>
        <v/>
      </c>
      <c r="O12" s="168"/>
      <c r="P12" s="200" t="str">
        <f t="shared" ref="P12:P75" si="5">IF($P$9="*",IF(O12&gt;0,"*",""),"")</f>
        <v/>
      </c>
      <c r="Q12" s="169"/>
      <c r="R12" s="201" t="str">
        <f t="shared" ref="R12:R75" si="6">IF($R$9="*",IF(Q12&gt;0,"*",""),"")</f>
        <v/>
      </c>
      <c r="S12" s="129"/>
      <c r="T12" s="202" t="str">
        <f t="shared" ref="T12:T75" si="7">IF($T$9="*",IF(S12&gt;0,"*",""),"")</f>
        <v/>
      </c>
      <c r="U12" s="169"/>
      <c r="V12" s="201" t="str">
        <f t="shared" ref="V12:V75" si="8">IF($V$9="*",IF(U12&gt;0,"*",""),"")</f>
        <v/>
      </c>
    </row>
    <row r="13" spans="1:24" s="147" customFormat="1" ht="15.6" hidden="1">
      <c r="B13" s="173" t="s">
        <v>2571</v>
      </c>
      <c r="C13" s="149"/>
      <c r="D13" s="143"/>
      <c r="E13" s="144"/>
      <c r="F13" s="199" t="str">
        <f t="shared" si="0"/>
        <v/>
      </c>
      <c r="G13" s="166"/>
      <c r="H13" s="200" t="str">
        <f t="shared" si="1"/>
        <v/>
      </c>
      <c r="I13" s="167"/>
      <c r="J13" s="201" t="str">
        <f t="shared" si="2"/>
        <v/>
      </c>
      <c r="K13" s="168"/>
      <c r="L13" s="200" t="str">
        <f t="shared" si="3"/>
        <v/>
      </c>
      <c r="M13" s="169"/>
      <c r="N13" s="201" t="str">
        <f t="shared" si="4"/>
        <v/>
      </c>
      <c r="O13" s="168"/>
      <c r="P13" s="200" t="str">
        <f t="shared" si="5"/>
        <v/>
      </c>
      <c r="Q13" s="169"/>
      <c r="R13" s="201" t="str">
        <f t="shared" si="6"/>
        <v/>
      </c>
      <c r="S13" s="129"/>
      <c r="T13" s="202" t="str">
        <f t="shared" si="7"/>
        <v/>
      </c>
      <c r="U13" s="169"/>
      <c r="V13" s="201" t="str">
        <f t="shared" si="8"/>
        <v/>
      </c>
    </row>
    <row r="14" spans="1:24" s="147" customFormat="1" ht="15.6">
      <c r="A14" s="147" t="s">
        <v>53</v>
      </c>
      <c r="B14" s="173" t="s">
        <v>2572</v>
      </c>
      <c r="C14" s="149"/>
      <c r="D14" s="143"/>
      <c r="E14" s="348"/>
      <c r="F14" s="199" t="str">
        <f t="shared" si="0"/>
        <v/>
      </c>
      <c r="G14" s="166"/>
      <c r="H14" s="200" t="str">
        <f t="shared" si="1"/>
        <v/>
      </c>
      <c r="I14" s="167"/>
      <c r="J14" s="201" t="str">
        <f t="shared" si="2"/>
        <v/>
      </c>
      <c r="K14" s="168"/>
      <c r="L14" s="200" t="str">
        <f t="shared" si="3"/>
        <v/>
      </c>
      <c r="M14" s="169"/>
      <c r="N14" s="201" t="str">
        <f t="shared" si="4"/>
        <v/>
      </c>
      <c r="O14" s="168"/>
      <c r="P14" s="200" t="str">
        <f t="shared" si="5"/>
        <v/>
      </c>
      <c r="Q14" s="169"/>
      <c r="R14" s="201" t="str">
        <f t="shared" si="6"/>
        <v/>
      </c>
      <c r="S14" s="129"/>
      <c r="T14" s="202" t="str">
        <f t="shared" si="7"/>
        <v/>
      </c>
      <c r="U14" s="169"/>
      <c r="V14" s="201" t="str">
        <f t="shared" si="8"/>
        <v/>
      </c>
    </row>
    <row r="15" spans="1:24" s="147" customFormat="1" ht="15.6" hidden="1">
      <c r="B15" s="173" t="s">
        <v>2573</v>
      </c>
      <c r="C15" s="149"/>
      <c r="D15" s="143"/>
      <c r="E15" s="144"/>
      <c r="F15" s="199" t="str">
        <f t="shared" si="0"/>
        <v/>
      </c>
      <c r="G15" s="166"/>
      <c r="H15" s="200" t="str">
        <f t="shared" si="1"/>
        <v/>
      </c>
      <c r="I15" s="167"/>
      <c r="J15" s="201" t="str">
        <f t="shared" si="2"/>
        <v/>
      </c>
      <c r="K15" s="168"/>
      <c r="L15" s="200" t="str">
        <f t="shared" si="3"/>
        <v/>
      </c>
      <c r="M15" s="169"/>
      <c r="N15" s="201" t="str">
        <f t="shared" si="4"/>
        <v/>
      </c>
      <c r="O15" s="168"/>
      <c r="P15" s="200" t="str">
        <f t="shared" si="5"/>
        <v/>
      </c>
      <c r="Q15" s="169"/>
      <c r="R15" s="201" t="str">
        <f t="shared" si="6"/>
        <v/>
      </c>
      <c r="S15" s="129"/>
      <c r="T15" s="202" t="str">
        <f t="shared" si="7"/>
        <v/>
      </c>
      <c r="U15" s="169"/>
      <c r="V15" s="201" t="str">
        <f t="shared" si="8"/>
        <v/>
      </c>
    </row>
    <row r="16" spans="1:24" s="147" customFormat="1" ht="15.6" hidden="1">
      <c r="B16" s="173" t="s">
        <v>2574</v>
      </c>
      <c r="C16" s="149"/>
      <c r="D16" s="143"/>
      <c r="E16" s="144"/>
      <c r="F16" s="199" t="str">
        <f t="shared" si="0"/>
        <v/>
      </c>
      <c r="G16" s="166"/>
      <c r="H16" s="200" t="str">
        <f t="shared" si="1"/>
        <v/>
      </c>
      <c r="I16" s="167"/>
      <c r="J16" s="201" t="str">
        <f t="shared" si="2"/>
        <v/>
      </c>
      <c r="K16" s="168"/>
      <c r="L16" s="200" t="str">
        <f t="shared" si="3"/>
        <v/>
      </c>
      <c r="M16" s="169"/>
      <c r="N16" s="201" t="str">
        <f t="shared" si="4"/>
        <v/>
      </c>
      <c r="O16" s="168"/>
      <c r="P16" s="200" t="str">
        <f t="shared" si="5"/>
        <v/>
      </c>
      <c r="Q16" s="169"/>
      <c r="R16" s="201" t="str">
        <f t="shared" si="6"/>
        <v/>
      </c>
      <c r="S16" s="129"/>
      <c r="T16" s="202" t="str">
        <f t="shared" si="7"/>
        <v/>
      </c>
      <c r="U16" s="169"/>
      <c r="V16" s="201" t="str">
        <f t="shared" si="8"/>
        <v/>
      </c>
    </row>
    <row r="17" spans="2:22" s="147" customFormat="1" ht="15.6" hidden="1">
      <c r="B17" s="173" t="s">
        <v>2575</v>
      </c>
      <c r="C17" s="149"/>
      <c r="D17" s="143"/>
      <c r="E17" s="144"/>
      <c r="F17" s="199" t="str">
        <f t="shared" si="0"/>
        <v/>
      </c>
      <c r="G17" s="166"/>
      <c r="H17" s="200" t="str">
        <f t="shared" si="1"/>
        <v/>
      </c>
      <c r="I17" s="167"/>
      <c r="J17" s="201" t="str">
        <f t="shared" si="2"/>
        <v/>
      </c>
      <c r="K17" s="168"/>
      <c r="L17" s="200" t="str">
        <f t="shared" si="3"/>
        <v/>
      </c>
      <c r="M17" s="169"/>
      <c r="N17" s="201" t="str">
        <f t="shared" si="4"/>
        <v/>
      </c>
      <c r="O17" s="168"/>
      <c r="P17" s="200" t="str">
        <f t="shared" si="5"/>
        <v/>
      </c>
      <c r="Q17" s="169"/>
      <c r="R17" s="201" t="str">
        <f t="shared" si="6"/>
        <v/>
      </c>
      <c r="S17" s="129"/>
      <c r="T17" s="202" t="str">
        <f t="shared" si="7"/>
        <v/>
      </c>
      <c r="U17" s="169"/>
      <c r="V17" s="201" t="str">
        <f t="shared" si="8"/>
        <v/>
      </c>
    </row>
    <row r="18" spans="2:22" s="147" customFormat="1" ht="15.6" hidden="1">
      <c r="B18" s="173" t="s">
        <v>2576</v>
      </c>
      <c r="C18" s="149"/>
      <c r="D18" s="143"/>
      <c r="E18" s="144"/>
      <c r="F18" s="199" t="str">
        <f t="shared" si="0"/>
        <v/>
      </c>
      <c r="G18" s="166"/>
      <c r="H18" s="200" t="str">
        <f t="shared" si="1"/>
        <v/>
      </c>
      <c r="I18" s="167"/>
      <c r="J18" s="201" t="str">
        <f t="shared" si="2"/>
        <v/>
      </c>
      <c r="K18" s="168"/>
      <c r="L18" s="200" t="str">
        <f t="shared" si="3"/>
        <v/>
      </c>
      <c r="M18" s="169"/>
      <c r="N18" s="201" t="str">
        <f t="shared" si="4"/>
        <v/>
      </c>
      <c r="O18" s="168"/>
      <c r="P18" s="200" t="str">
        <f t="shared" si="5"/>
        <v/>
      </c>
      <c r="Q18" s="169"/>
      <c r="R18" s="201" t="str">
        <f t="shared" si="6"/>
        <v/>
      </c>
      <c r="S18" s="129"/>
      <c r="T18" s="202" t="str">
        <f t="shared" si="7"/>
        <v/>
      </c>
      <c r="U18" s="169"/>
      <c r="V18" s="201" t="str">
        <f t="shared" si="8"/>
        <v/>
      </c>
    </row>
    <row r="19" spans="2:22" s="147" customFormat="1" ht="15.6" hidden="1">
      <c r="B19" s="173" t="s">
        <v>2577</v>
      </c>
      <c r="C19" s="149"/>
      <c r="D19" s="143"/>
      <c r="E19" s="144"/>
      <c r="F19" s="199" t="str">
        <f t="shared" si="0"/>
        <v/>
      </c>
      <c r="G19" s="166"/>
      <c r="H19" s="200" t="str">
        <f t="shared" si="1"/>
        <v/>
      </c>
      <c r="I19" s="167"/>
      <c r="J19" s="201" t="str">
        <f t="shared" si="2"/>
        <v/>
      </c>
      <c r="K19" s="168"/>
      <c r="L19" s="200" t="str">
        <f t="shared" si="3"/>
        <v/>
      </c>
      <c r="M19" s="169"/>
      <c r="N19" s="201" t="str">
        <f t="shared" si="4"/>
        <v/>
      </c>
      <c r="O19" s="168"/>
      <c r="P19" s="200" t="str">
        <f t="shared" si="5"/>
        <v/>
      </c>
      <c r="Q19" s="169"/>
      <c r="R19" s="201" t="str">
        <f t="shared" si="6"/>
        <v/>
      </c>
      <c r="S19" s="129"/>
      <c r="T19" s="202" t="str">
        <f t="shared" si="7"/>
        <v/>
      </c>
      <c r="U19" s="169"/>
      <c r="V19" s="201" t="str">
        <f t="shared" si="8"/>
        <v/>
      </c>
    </row>
    <row r="20" spans="2:22" s="147" customFormat="1" ht="15.6" hidden="1">
      <c r="B20" s="173" t="s">
        <v>2578</v>
      </c>
      <c r="C20" s="149"/>
      <c r="D20" s="143"/>
      <c r="E20" s="144"/>
      <c r="F20" s="199" t="str">
        <f t="shared" si="0"/>
        <v/>
      </c>
      <c r="G20" s="166"/>
      <c r="H20" s="200" t="str">
        <f t="shared" si="1"/>
        <v/>
      </c>
      <c r="I20" s="167"/>
      <c r="J20" s="201" t="str">
        <f t="shared" si="2"/>
        <v/>
      </c>
      <c r="K20" s="168"/>
      <c r="L20" s="200" t="str">
        <f t="shared" si="3"/>
        <v/>
      </c>
      <c r="M20" s="169"/>
      <c r="N20" s="201" t="str">
        <f t="shared" si="4"/>
        <v/>
      </c>
      <c r="O20" s="168"/>
      <c r="P20" s="200" t="str">
        <f t="shared" si="5"/>
        <v/>
      </c>
      <c r="Q20" s="169"/>
      <c r="R20" s="201" t="str">
        <f t="shared" si="6"/>
        <v/>
      </c>
      <c r="S20" s="129"/>
      <c r="T20" s="202" t="str">
        <f t="shared" si="7"/>
        <v/>
      </c>
      <c r="U20" s="169"/>
      <c r="V20" s="201" t="str">
        <f t="shared" si="8"/>
        <v/>
      </c>
    </row>
    <row r="21" spans="2:22" s="147" customFormat="1" ht="15.6" hidden="1">
      <c r="B21" s="173" t="s">
        <v>2579</v>
      </c>
      <c r="C21" s="149"/>
      <c r="D21" s="143"/>
      <c r="E21" s="144"/>
      <c r="F21" s="199" t="str">
        <f t="shared" si="0"/>
        <v/>
      </c>
      <c r="G21" s="166"/>
      <c r="H21" s="200" t="str">
        <f t="shared" si="1"/>
        <v/>
      </c>
      <c r="I21" s="167"/>
      <c r="J21" s="201" t="str">
        <f t="shared" si="2"/>
        <v/>
      </c>
      <c r="K21" s="168"/>
      <c r="L21" s="200" t="str">
        <f t="shared" si="3"/>
        <v/>
      </c>
      <c r="M21" s="169"/>
      <c r="N21" s="201" t="str">
        <f t="shared" si="4"/>
        <v/>
      </c>
      <c r="O21" s="168"/>
      <c r="P21" s="200" t="str">
        <f t="shared" si="5"/>
        <v/>
      </c>
      <c r="Q21" s="169"/>
      <c r="R21" s="201" t="str">
        <f t="shared" si="6"/>
        <v/>
      </c>
      <c r="S21" s="129"/>
      <c r="T21" s="202" t="str">
        <f t="shared" si="7"/>
        <v/>
      </c>
      <c r="U21" s="169"/>
      <c r="V21" s="201" t="str">
        <f t="shared" si="8"/>
        <v/>
      </c>
    </row>
    <row r="22" spans="2:22" s="147" customFormat="1" ht="15.6" hidden="1">
      <c r="B22" s="173" t="s">
        <v>2580</v>
      </c>
      <c r="C22" s="149"/>
      <c r="D22" s="143"/>
      <c r="E22" s="144"/>
      <c r="F22" s="199" t="str">
        <f t="shared" si="0"/>
        <v/>
      </c>
      <c r="G22" s="166"/>
      <c r="H22" s="200" t="str">
        <f t="shared" si="1"/>
        <v/>
      </c>
      <c r="I22" s="167"/>
      <c r="J22" s="201" t="str">
        <f t="shared" si="2"/>
        <v/>
      </c>
      <c r="K22" s="168"/>
      <c r="L22" s="200" t="str">
        <f t="shared" si="3"/>
        <v/>
      </c>
      <c r="M22" s="169"/>
      <c r="N22" s="201" t="str">
        <f t="shared" si="4"/>
        <v/>
      </c>
      <c r="O22" s="168"/>
      <c r="P22" s="200" t="str">
        <f t="shared" si="5"/>
        <v/>
      </c>
      <c r="Q22" s="169"/>
      <c r="R22" s="201" t="str">
        <f t="shared" si="6"/>
        <v/>
      </c>
      <c r="S22" s="129"/>
      <c r="T22" s="202" t="str">
        <f t="shared" si="7"/>
        <v/>
      </c>
      <c r="U22" s="169"/>
      <c r="V22" s="201" t="str">
        <f t="shared" si="8"/>
        <v/>
      </c>
    </row>
    <row r="23" spans="2:22" s="147" customFormat="1" ht="15.6" hidden="1">
      <c r="B23" s="173" t="s">
        <v>2581</v>
      </c>
      <c r="C23" s="149"/>
      <c r="D23" s="143"/>
      <c r="E23" s="144"/>
      <c r="F23" s="199" t="str">
        <f t="shared" si="0"/>
        <v/>
      </c>
      <c r="G23" s="166"/>
      <c r="H23" s="200" t="str">
        <f t="shared" si="1"/>
        <v/>
      </c>
      <c r="I23" s="167"/>
      <c r="J23" s="201" t="str">
        <f t="shared" si="2"/>
        <v/>
      </c>
      <c r="K23" s="168"/>
      <c r="L23" s="200" t="str">
        <f t="shared" si="3"/>
        <v/>
      </c>
      <c r="M23" s="169"/>
      <c r="N23" s="201" t="str">
        <f t="shared" si="4"/>
        <v/>
      </c>
      <c r="O23" s="168"/>
      <c r="P23" s="200" t="str">
        <f t="shared" si="5"/>
        <v/>
      </c>
      <c r="Q23" s="169"/>
      <c r="R23" s="201" t="str">
        <f t="shared" si="6"/>
        <v/>
      </c>
      <c r="S23" s="129"/>
      <c r="T23" s="202" t="str">
        <f t="shared" si="7"/>
        <v/>
      </c>
      <c r="U23" s="169"/>
      <c r="V23" s="201" t="str">
        <f t="shared" si="8"/>
        <v/>
      </c>
    </row>
    <row r="24" spans="2:22" s="147" customFormat="1" ht="15.6" hidden="1">
      <c r="B24" s="173" t="s">
        <v>2582</v>
      </c>
      <c r="C24" s="149"/>
      <c r="D24" s="143"/>
      <c r="E24" s="144"/>
      <c r="F24" s="199" t="str">
        <f t="shared" si="0"/>
        <v/>
      </c>
      <c r="G24" s="166"/>
      <c r="H24" s="200" t="str">
        <f t="shared" si="1"/>
        <v/>
      </c>
      <c r="I24" s="167"/>
      <c r="J24" s="201" t="str">
        <f t="shared" si="2"/>
        <v/>
      </c>
      <c r="K24" s="168"/>
      <c r="L24" s="200" t="str">
        <f t="shared" si="3"/>
        <v/>
      </c>
      <c r="M24" s="169"/>
      <c r="N24" s="201" t="str">
        <f t="shared" si="4"/>
        <v/>
      </c>
      <c r="O24" s="168"/>
      <c r="P24" s="200" t="str">
        <f t="shared" si="5"/>
        <v/>
      </c>
      <c r="Q24" s="169"/>
      <c r="R24" s="201" t="str">
        <f t="shared" si="6"/>
        <v/>
      </c>
      <c r="S24" s="129"/>
      <c r="T24" s="202" t="str">
        <f t="shared" si="7"/>
        <v/>
      </c>
      <c r="U24" s="169"/>
      <c r="V24" s="201" t="str">
        <f t="shared" si="8"/>
        <v/>
      </c>
    </row>
    <row r="25" spans="2:22" s="147" customFormat="1" ht="15.6" hidden="1">
      <c r="B25" s="173" t="s">
        <v>2583</v>
      </c>
      <c r="C25" s="149"/>
      <c r="D25" s="143"/>
      <c r="E25" s="144"/>
      <c r="F25" s="199" t="str">
        <f t="shared" si="0"/>
        <v/>
      </c>
      <c r="G25" s="166"/>
      <c r="H25" s="200" t="str">
        <f t="shared" si="1"/>
        <v/>
      </c>
      <c r="I25" s="167"/>
      <c r="J25" s="201" t="str">
        <f t="shared" si="2"/>
        <v/>
      </c>
      <c r="K25" s="168"/>
      <c r="L25" s="200" t="str">
        <f t="shared" si="3"/>
        <v/>
      </c>
      <c r="M25" s="169"/>
      <c r="N25" s="201" t="str">
        <f t="shared" si="4"/>
        <v/>
      </c>
      <c r="O25" s="168"/>
      <c r="P25" s="200" t="str">
        <f t="shared" si="5"/>
        <v/>
      </c>
      <c r="Q25" s="169"/>
      <c r="R25" s="201" t="str">
        <f t="shared" si="6"/>
        <v/>
      </c>
      <c r="S25" s="129"/>
      <c r="T25" s="202" t="str">
        <f t="shared" si="7"/>
        <v/>
      </c>
      <c r="U25" s="169"/>
      <c r="V25" s="201" t="str">
        <f t="shared" si="8"/>
        <v/>
      </c>
    </row>
    <row r="26" spans="2:22" s="147" customFormat="1" ht="15.6" hidden="1">
      <c r="B26" s="173" t="s">
        <v>2584</v>
      </c>
      <c r="C26" s="149"/>
      <c r="D26" s="143"/>
      <c r="E26" s="144"/>
      <c r="F26" s="199" t="str">
        <f t="shared" si="0"/>
        <v/>
      </c>
      <c r="G26" s="166"/>
      <c r="H26" s="200" t="str">
        <f t="shared" si="1"/>
        <v/>
      </c>
      <c r="I26" s="167"/>
      <c r="J26" s="201" t="str">
        <f t="shared" si="2"/>
        <v/>
      </c>
      <c r="K26" s="168"/>
      <c r="L26" s="200" t="str">
        <f t="shared" si="3"/>
        <v/>
      </c>
      <c r="M26" s="169"/>
      <c r="N26" s="201" t="str">
        <f t="shared" si="4"/>
        <v/>
      </c>
      <c r="O26" s="168"/>
      <c r="P26" s="200" t="str">
        <f t="shared" si="5"/>
        <v/>
      </c>
      <c r="Q26" s="169"/>
      <c r="R26" s="201" t="str">
        <f t="shared" si="6"/>
        <v/>
      </c>
      <c r="S26" s="129"/>
      <c r="T26" s="202" t="str">
        <f t="shared" si="7"/>
        <v/>
      </c>
      <c r="U26" s="169"/>
      <c r="V26" s="201" t="str">
        <f t="shared" si="8"/>
        <v/>
      </c>
    </row>
    <row r="27" spans="2:22" s="147" customFormat="1" ht="15.6" hidden="1">
      <c r="B27" s="173" t="s">
        <v>2585</v>
      </c>
      <c r="C27" s="149"/>
      <c r="D27" s="143"/>
      <c r="E27" s="144"/>
      <c r="F27" s="199" t="str">
        <f t="shared" si="0"/>
        <v/>
      </c>
      <c r="G27" s="166"/>
      <c r="H27" s="200" t="str">
        <f t="shared" si="1"/>
        <v/>
      </c>
      <c r="I27" s="167"/>
      <c r="J27" s="201" t="str">
        <f t="shared" si="2"/>
        <v/>
      </c>
      <c r="K27" s="168"/>
      <c r="L27" s="200" t="str">
        <f t="shared" si="3"/>
        <v/>
      </c>
      <c r="M27" s="169"/>
      <c r="N27" s="201" t="str">
        <f t="shared" si="4"/>
        <v/>
      </c>
      <c r="O27" s="168"/>
      <c r="P27" s="200" t="str">
        <f t="shared" si="5"/>
        <v/>
      </c>
      <c r="Q27" s="169"/>
      <c r="R27" s="201" t="str">
        <f t="shared" si="6"/>
        <v/>
      </c>
      <c r="S27" s="129"/>
      <c r="T27" s="202" t="str">
        <f t="shared" si="7"/>
        <v/>
      </c>
      <c r="U27" s="169"/>
      <c r="V27" s="201" t="str">
        <f t="shared" si="8"/>
        <v/>
      </c>
    </row>
    <row r="28" spans="2:22" s="147" customFormat="1" ht="15.6" hidden="1">
      <c r="B28" s="173" t="s">
        <v>2442</v>
      </c>
      <c r="C28" s="149"/>
      <c r="D28" s="143"/>
      <c r="E28" s="144"/>
      <c r="F28" s="199" t="str">
        <f t="shared" si="0"/>
        <v/>
      </c>
      <c r="G28" s="166"/>
      <c r="H28" s="200" t="str">
        <f t="shared" si="1"/>
        <v/>
      </c>
      <c r="I28" s="167"/>
      <c r="J28" s="201" t="str">
        <f t="shared" si="2"/>
        <v/>
      </c>
      <c r="K28" s="168"/>
      <c r="L28" s="200" t="str">
        <f t="shared" si="3"/>
        <v/>
      </c>
      <c r="M28" s="169"/>
      <c r="N28" s="201" t="str">
        <f t="shared" si="4"/>
        <v/>
      </c>
      <c r="O28" s="168"/>
      <c r="P28" s="200" t="str">
        <f t="shared" si="5"/>
        <v/>
      </c>
      <c r="Q28" s="169"/>
      <c r="R28" s="201" t="str">
        <f t="shared" si="6"/>
        <v/>
      </c>
      <c r="S28" s="129"/>
      <c r="T28" s="202" t="str">
        <f t="shared" si="7"/>
        <v/>
      </c>
      <c r="U28" s="169"/>
      <c r="V28" s="201" t="str">
        <f t="shared" si="8"/>
        <v/>
      </c>
    </row>
    <row r="29" spans="2:22" s="147" customFormat="1" ht="15.6" hidden="1">
      <c r="B29" s="173" t="s">
        <v>2443</v>
      </c>
      <c r="C29" s="149"/>
      <c r="D29" s="143"/>
      <c r="E29" s="144"/>
      <c r="F29" s="199" t="str">
        <f t="shared" si="0"/>
        <v/>
      </c>
      <c r="G29" s="166"/>
      <c r="H29" s="200" t="str">
        <f t="shared" si="1"/>
        <v/>
      </c>
      <c r="I29" s="167"/>
      <c r="J29" s="201" t="str">
        <f t="shared" si="2"/>
        <v/>
      </c>
      <c r="K29" s="168"/>
      <c r="L29" s="200" t="str">
        <f t="shared" si="3"/>
        <v/>
      </c>
      <c r="M29" s="169"/>
      <c r="N29" s="201" t="str">
        <f t="shared" si="4"/>
        <v/>
      </c>
      <c r="O29" s="168"/>
      <c r="P29" s="200" t="str">
        <f t="shared" si="5"/>
        <v/>
      </c>
      <c r="Q29" s="169"/>
      <c r="R29" s="201" t="str">
        <f t="shared" si="6"/>
        <v/>
      </c>
      <c r="S29" s="129"/>
      <c r="T29" s="202" t="str">
        <f t="shared" si="7"/>
        <v/>
      </c>
      <c r="U29" s="169"/>
      <c r="V29" s="201" t="str">
        <f t="shared" si="8"/>
        <v/>
      </c>
    </row>
    <row r="30" spans="2:22" s="147" customFormat="1" ht="15.6" hidden="1">
      <c r="B30" s="173" t="s">
        <v>2444</v>
      </c>
      <c r="C30" s="149"/>
      <c r="D30" s="143"/>
      <c r="E30" s="144"/>
      <c r="F30" s="199" t="str">
        <f t="shared" si="0"/>
        <v/>
      </c>
      <c r="G30" s="166"/>
      <c r="H30" s="200" t="str">
        <f t="shared" si="1"/>
        <v/>
      </c>
      <c r="I30" s="167"/>
      <c r="J30" s="201" t="str">
        <f t="shared" si="2"/>
        <v/>
      </c>
      <c r="K30" s="168"/>
      <c r="L30" s="200" t="str">
        <f t="shared" si="3"/>
        <v/>
      </c>
      <c r="M30" s="169"/>
      <c r="N30" s="201" t="str">
        <f t="shared" si="4"/>
        <v/>
      </c>
      <c r="O30" s="168"/>
      <c r="P30" s="200" t="str">
        <f t="shared" si="5"/>
        <v/>
      </c>
      <c r="Q30" s="169"/>
      <c r="R30" s="201" t="str">
        <f t="shared" si="6"/>
        <v/>
      </c>
      <c r="S30" s="129"/>
      <c r="T30" s="202" t="str">
        <f t="shared" si="7"/>
        <v/>
      </c>
      <c r="U30" s="169"/>
      <c r="V30" s="201" t="str">
        <f t="shared" si="8"/>
        <v/>
      </c>
    </row>
    <row r="31" spans="2:22" s="147" customFormat="1" ht="15.6" hidden="1">
      <c r="B31" s="173" t="s">
        <v>2445</v>
      </c>
      <c r="C31" s="149"/>
      <c r="D31" s="143"/>
      <c r="E31" s="144"/>
      <c r="F31" s="199" t="str">
        <f t="shared" si="0"/>
        <v/>
      </c>
      <c r="G31" s="166"/>
      <c r="H31" s="200" t="str">
        <f t="shared" si="1"/>
        <v/>
      </c>
      <c r="I31" s="167"/>
      <c r="J31" s="201" t="str">
        <f t="shared" si="2"/>
        <v/>
      </c>
      <c r="K31" s="168"/>
      <c r="L31" s="200" t="str">
        <f t="shared" si="3"/>
        <v/>
      </c>
      <c r="M31" s="169"/>
      <c r="N31" s="201" t="str">
        <f t="shared" si="4"/>
        <v/>
      </c>
      <c r="O31" s="168"/>
      <c r="P31" s="200" t="str">
        <f t="shared" si="5"/>
        <v/>
      </c>
      <c r="Q31" s="169"/>
      <c r="R31" s="201" t="str">
        <f t="shared" si="6"/>
        <v/>
      </c>
      <c r="S31" s="129"/>
      <c r="T31" s="202" t="str">
        <f t="shared" si="7"/>
        <v/>
      </c>
      <c r="U31" s="169"/>
      <c r="V31" s="201" t="str">
        <f t="shared" si="8"/>
        <v/>
      </c>
    </row>
    <row r="32" spans="2:22" s="147" customFormat="1" ht="15.6" hidden="1">
      <c r="B32" s="173" t="s">
        <v>2446</v>
      </c>
      <c r="C32" s="149"/>
      <c r="D32" s="143"/>
      <c r="E32" s="144"/>
      <c r="F32" s="199" t="str">
        <f t="shared" si="0"/>
        <v/>
      </c>
      <c r="G32" s="166"/>
      <c r="H32" s="200" t="str">
        <f t="shared" si="1"/>
        <v/>
      </c>
      <c r="I32" s="167"/>
      <c r="J32" s="201" t="str">
        <f t="shared" si="2"/>
        <v/>
      </c>
      <c r="K32" s="168"/>
      <c r="L32" s="200" t="str">
        <f t="shared" si="3"/>
        <v/>
      </c>
      <c r="M32" s="169"/>
      <c r="N32" s="201" t="str">
        <f t="shared" si="4"/>
        <v/>
      </c>
      <c r="O32" s="168"/>
      <c r="P32" s="200" t="str">
        <f t="shared" si="5"/>
        <v/>
      </c>
      <c r="Q32" s="169"/>
      <c r="R32" s="201" t="str">
        <f t="shared" si="6"/>
        <v/>
      </c>
      <c r="S32" s="129"/>
      <c r="T32" s="202" t="str">
        <f t="shared" si="7"/>
        <v/>
      </c>
      <c r="U32" s="169"/>
      <c r="V32" s="201" t="str">
        <f t="shared" si="8"/>
        <v/>
      </c>
    </row>
    <row r="33" spans="1:22" s="147" customFormat="1" ht="15.6" hidden="1">
      <c r="B33" s="173" t="s">
        <v>2447</v>
      </c>
      <c r="C33" s="149"/>
      <c r="D33" s="143"/>
      <c r="E33" s="144"/>
      <c r="F33" s="199" t="str">
        <f t="shared" si="0"/>
        <v/>
      </c>
      <c r="G33" s="166"/>
      <c r="H33" s="200" t="str">
        <f t="shared" si="1"/>
        <v/>
      </c>
      <c r="I33" s="167"/>
      <c r="J33" s="201" t="str">
        <f t="shared" si="2"/>
        <v/>
      </c>
      <c r="K33" s="168"/>
      <c r="L33" s="200" t="str">
        <f t="shared" si="3"/>
        <v/>
      </c>
      <c r="M33" s="169"/>
      <c r="N33" s="201" t="str">
        <f t="shared" si="4"/>
        <v/>
      </c>
      <c r="O33" s="168"/>
      <c r="P33" s="200" t="str">
        <f t="shared" si="5"/>
        <v/>
      </c>
      <c r="Q33" s="169"/>
      <c r="R33" s="201" t="str">
        <f t="shared" si="6"/>
        <v/>
      </c>
      <c r="S33" s="129"/>
      <c r="T33" s="202" t="str">
        <f t="shared" si="7"/>
        <v/>
      </c>
      <c r="U33" s="169"/>
      <c r="V33" s="201" t="str">
        <f t="shared" si="8"/>
        <v/>
      </c>
    </row>
    <row r="34" spans="1:22" s="147" customFormat="1" ht="15.6">
      <c r="A34" s="147">
        <v>1</v>
      </c>
      <c r="B34" s="173" t="s">
        <v>2586</v>
      </c>
      <c r="C34" s="149"/>
      <c r="D34" s="143"/>
      <c r="E34" s="348">
        <f>N35</f>
        <v>1187142</v>
      </c>
      <c r="F34" s="199" t="str">
        <f t="shared" si="0"/>
        <v>*</v>
      </c>
      <c r="G34" s="166"/>
      <c r="H34" s="200" t="str">
        <f t="shared" si="1"/>
        <v/>
      </c>
      <c r="I34" s="167"/>
      <c r="J34" s="201" t="str">
        <f t="shared" si="2"/>
        <v/>
      </c>
      <c r="K34" s="168"/>
      <c r="L34" s="200">
        <f>129318</f>
        <v>129318</v>
      </c>
      <c r="M34" s="169"/>
      <c r="N34" s="201" t="str">
        <f t="shared" si="4"/>
        <v/>
      </c>
      <c r="O34" s="168">
        <v>1164657</v>
      </c>
      <c r="P34" s="592">
        <f>358100+33600+5600+14140</f>
        <v>411440</v>
      </c>
      <c r="Q34" s="169"/>
      <c r="R34" s="201" t="str">
        <f t="shared" si="6"/>
        <v/>
      </c>
      <c r="S34" s="129"/>
      <c r="T34" s="202" t="str">
        <f t="shared" si="7"/>
        <v/>
      </c>
      <c r="U34" s="169">
        <v>3054050</v>
      </c>
      <c r="V34" s="201" t="str">
        <f t="shared" si="8"/>
        <v/>
      </c>
    </row>
    <row r="35" spans="1:22" s="147" customFormat="1" ht="15.6">
      <c r="A35" s="147">
        <v>1</v>
      </c>
      <c r="B35" s="173" t="s">
        <v>2587</v>
      </c>
      <c r="C35" s="149"/>
      <c r="D35" s="143"/>
      <c r="E35" s="348" t="s">
        <v>2231</v>
      </c>
      <c r="F35" s="199" t="str">
        <f t="shared" si="0"/>
        <v>*</v>
      </c>
      <c r="G35" s="166"/>
      <c r="H35" s="200" t="str">
        <f t="shared" si="1"/>
        <v/>
      </c>
      <c r="I35" s="167"/>
      <c r="J35" s="201" t="str">
        <f t="shared" si="2"/>
        <v/>
      </c>
      <c r="K35" s="168"/>
      <c r="L35" s="200" t="str">
        <f t="shared" si="3"/>
        <v/>
      </c>
      <c r="M35" s="169"/>
      <c r="N35" s="201">
        <v>1187142</v>
      </c>
      <c r="O35" s="168"/>
      <c r="P35" s="592">
        <f>100842+9000+2000+1400</f>
        <v>113242</v>
      </c>
      <c r="Q35" s="169"/>
      <c r="R35" s="201" t="str">
        <f t="shared" si="6"/>
        <v/>
      </c>
      <c r="S35" s="129"/>
      <c r="T35" s="202" t="str">
        <f t="shared" si="7"/>
        <v/>
      </c>
      <c r="U35" s="169"/>
      <c r="V35" s="201" t="str">
        <f t="shared" si="8"/>
        <v/>
      </c>
    </row>
    <row r="36" spans="1:22" s="147" customFormat="1" ht="15.6">
      <c r="A36" s="147" t="s">
        <v>53</v>
      </c>
      <c r="B36" s="173" t="s">
        <v>2588</v>
      </c>
      <c r="C36" s="149"/>
      <c r="D36" s="143"/>
      <c r="E36" s="348"/>
      <c r="F36" s="199" t="str">
        <f t="shared" si="0"/>
        <v/>
      </c>
      <c r="G36" s="166"/>
      <c r="H36" s="200" t="str">
        <f t="shared" si="1"/>
        <v/>
      </c>
      <c r="I36" s="167"/>
      <c r="J36" s="201" t="str">
        <f t="shared" si="2"/>
        <v/>
      </c>
      <c r="K36" s="168"/>
      <c r="L36" s="200" t="str">
        <f t="shared" si="3"/>
        <v/>
      </c>
      <c r="M36" s="169"/>
      <c r="N36" s="201" t="str">
        <f t="shared" si="4"/>
        <v/>
      </c>
      <c r="O36" s="168"/>
      <c r="P36" s="200" t="str">
        <f t="shared" si="5"/>
        <v/>
      </c>
      <c r="Q36" s="169"/>
      <c r="R36" s="201" t="str">
        <f t="shared" si="6"/>
        <v/>
      </c>
      <c r="S36" s="129"/>
      <c r="T36" s="202" t="str">
        <f t="shared" si="7"/>
        <v/>
      </c>
      <c r="U36" s="169"/>
      <c r="V36" s="201" t="str">
        <f t="shared" si="8"/>
        <v/>
      </c>
    </row>
    <row r="37" spans="1:22" s="147" customFormat="1" ht="15.6" hidden="1">
      <c r="B37" s="173" t="s">
        <v>2589</v>
      </c>
      <c r="C37" s="149"/>
      <c r="D37" s="143"/>
      <c r="E37" s="144"/>
      <c r="F37" s="199" t="str">
        <f t="shared" si="0"/>
        <v/>
      </c>
      <c r="G37" s="166"/>
      <c r="H37" s="200" t="str">
        <f t="shared" si="1"/>
        <v/>
      </c>
      <c r="I37" s="167"/>
      <c r="J37" s="201" t="str">
        <f t="shared" si="2"/>
        <v/>
      </c>
      <c r="K37" s="168"/>
      <c r="L37" s="200" t="str">
        <f t="shared" si="3"/>
        <v/>
      </c>
      <c r="M37" s="169"/>
      <c r="N37" s="201" t="str">
        <f t="shared" si="4"/>
        <v/>
      </c>
      <c r="O37" s="168"/>
      <c r="P37" s="200" t="str">
        <f t="shared" si="5"/>
        <v/>
      </c>
      <c r="Q37" s="169"/>
      <c r="R37" s="201" t="str">
        <f t="shared" si="6"/>
        <v/>
      </c>
      <c r="S37" s="129"/>
      <c r="T37" s="202" t="str">
        <f t="shared" si="7"/>
        <v/>
      </c>
      <c r="U37" s="169"/>
      <c r="V37" s="201" t="str">
        <f t="shared" si="8"/>
        <v/>
      </c>
    </row>
    <row r="38" spans="1:22" s="147" customFormat="1" ht="15.6" hidden="1">
      <c r="B38" s="173" t="s">
        <v>2590</v>
      </c>
      <c r="C38" s="149"/>
      <c r="D38" s="143"/>
      <c r="E38" s="144"/>
      <c r="F38" s="199" t="str">
        <f t="shared" si="0"/>
        <v/>
      </c>
      <c r="G38" s="166"/>
      <c r="H38" s="200" t="str">
        <f t="shared" si="1"/>
        <v/>
      </c>
      <c r="I38" s="167"/>
      <c r="J38" s="201" t="str">
        <f t="shared" si="2"/>
        <v/>
      </c>
      <c r="K38" s="168"/>
      <c r="L38" s="200" t="str">
        <f t="shared" si="3"/>
        <v/>
      </c>
      <c r="M38" s="169"/>
      <c r="N38" s="201" t="str">
        <f t="shared" si="4"/>
        <v/>
      </c>
      <c r="O38" s="168"/>
      <c r="P38" s="200" t="str">
        <f t="shared" si="5"/>
        <v/>
      </c>
      <c r="Q38" s="169"/>
      <c r="R38" s="201" t="str">
        <f t="shared" si="6"/>
        <v/>
      </c>
      <c r="S38" s="129"/>
      <c r="T38" s="202" t="str">
        <f t="shared" si="7"/>
        <v/>
      </c>
      <c r="U38" s="169"/>
      <c r="V38" s="201" t="str">
        <f t="shared" si="8"/>
        <v/>
      </c>
    </row>
    <row r="39" spans="1:22" s="147" customFormat="1" ht="15.6" hidden="1">
      <c r="B39" s="173" t="s">
        <v>2591</v>
      </c>
      <c r="C39" s="149"/>
      <c r="D39" s="143"/>
      <c r="E39" s="144"/>
      <c r="F39" s="199" t="str">
        <f t="shared" si="0"/>
        <v/>
      </c>
      <c r="G39" s="166"/>
      <c r="H39" s="200" t="str">
        <f t="shared" si="1"/>
        <v/>
      </c>
      <c r="I39" s="167"/>
      <c r="J39" s="201" t="str">
        <f t="shared" si="2"/>
        <v/>
      </c>
      <c r="K39" s="168"/>
      <c r="L39" s="200" t="str">
        <f t="shared" si="3"/>
        <v/>
      </c>
      <c r="M39" s="169"/>
      <c r="N39" s="201" t="str">
        <f t="shared" si="4"/>
        <v/>
      </c>
      <c r="O39" s="168"/>
      <c r="P39" s="200" t="str">
        <f t="shared" si="5"/>
        <v/>
      </c>
      <c r="Q39" s="169"/>
      <c r="R39" s="201" t="str">
        <f t="shared" si="6"/>
        <v/>
      </c>
      <c r="S39" s="129"/>
      <c r="T39" s="202" t="str">
        <f t="shared" si="7"/>
        <v/>
      </c>
      <c r="U39" s="169"/>
      <c r="V39" s="201" t="str">
        <f t="shared" si="8"/>
        <v/>
      </c>
    </row>
    <row r="40" spans="1:22" s="147" customFormat="1" ht="15.6" hidden="1">
      <c r="B40" s="173" t="s">
        <v>2592</v>
      </c>
      <c r="C40" s="149"/>
      <c r="D40" s="143"/>
      <c r="E40" s="144"/>
      <c r="F40" s="199" t="str">
        <f t="shared" si="0"/>
        <v/>
      </c>
      <c r="G40" s="166"/>
      <c r="H40" s="200" t="str">
        <f t="shared" si="1"/>
        <v/>
      </c>
      <c r="I40" s="167"/>
      <c r="J40" s="201" t="str">
        <f t="shared" si="2"/>
        <v/>
      </c>
      <c r="K40" s="168"/>
      <c r="L40" s="200" t="str">
        <f t="shared" si="3"/>
        <v/>
      </c>
      <c r="M40" s="169"/>
      <c r="N40" s="201" t="str">
        <f t="shared" si="4"/>
        <v/>
      </c>
      <c r="O40" s="168"/>
      <c r="P40" s="200" t="str">
        <f t="shared" si="5"/>
        <v/>
      </c>
      <c r="Q40" s="169"/>
      <c r="R40" s="201" t="str">
        <f t="shared" si="6"/>
        <v/>
      </c>
      <c r="S40" s="129"/>
      <c r="T40" s="202" t="str">
        <f t="shared" si="7"/>
        <v/>
      </c>
      <c r="U40" s="169"/>
      <c r="V40" s="201" t="str">
        <f t="shared" si="8"/>
        <v/>
      </c>
    </row>
    <row r="41" spans="1:22" s="147" customFormat="1" ht="15.6" hidden="1">
      <c r="B41" s="173" t="s">
        <v>2593</v>
      </c>
      <c r="C41" s="149"/>
      <c r="D41" s="143"/>
      <c r="E41" s="144"/>
      <c r="F41" s="199" t="str">
        <f t="shared" si="0"/>
        <v/>
      </c>
      <c r="G41" s="166"/>
      <c r="H41" s="200" t="str">
        <f t="shared" si="1"/>
        <v/>
      </c>
      <c r="I41" s="167"/>
      <c r="J41" s="201" t="str">
        <f t="shared" si="2"/>
        <v/>
      </c>
      <c r="K41" s="168"/>
      <c r="L41" s="200" t="str">
        <f t="shared" si="3"/>
        <v/>
      </c>
      <c r="M41" s="169"/>
      <c r="N41" s="201" t="str">
        <f t="shared" si="4"/>
        <v/>
      </c>
      <c r="O41" s="168"/>
      <c r="P41" s="200" t="str">
        <f t="shared" si="5"/>
        <v/>
      </c>
      <c r="Q41" s="169"/>
      <c r="R41" s="201" t="str">
        <f t="shared" si="6"/>
        <v/>
      </c>
      <c r="S41" s="129"/>
      <c r="T41" s="202" t="str">
        <f t="shared" si="7"/>
        <v/>
      </c>
      <c r="U41" s="169"/>
      <c r="V41" s="201" t="str">
        <f t="shared" si="8"/>
        <v/>
      </c>
    </row>
    <row r="42" spans="1:22" s="147" customFormat="1" ht="15.6" hidden="1">
      <c r="B42" s="173" t="s">
        <v>2594</v>
      </c>
      <c r="C42" s="149"/>
      <c r="D42" s="143"/>
      <c r="E42" s="144"/>
      <c r="F42" s="199" t="str">
        <f t="shared" si="0"/>
        <v/>
      </c>
      <c r="G42" s="166"/>
      <c r="H42" s="200" t="str">
        <f t="shared" si="1"/>
        <v/>
      </c>
      <c r="I42" s="167"/>
      <c r="J42" s="201" t="str">
        <f t="shared" si="2"/>
        <v/>
      </c>
      <c r="K42" s="168"/>
      <c r="L42" s="200" t="str">
        <f t="shared" si="3"/>
        <v/>
      </c>
      <c r="M42" s="169"/>
      <c r="N42" s="201" t="str">
        <f t="shared" si="4"/>
        <v/>
      </c>
      <c r="O42" s="168"/>
      <c r="P42" s="200" t="str">
        <f t="shared" si="5"/>
        <v/>
      </c>
      <c r="Q42" s="169"/>
      <c r="R42" s="201" t="str">
        <f t="shared" si="6"/>
        <v/>
      </c>
      <c r="S42" s="129"/>
      <c r="T42" s="202" t="str">
        <f t="shared" si="7"/>
        <v/>
      </c>
      <c r="U42" s="169"/>
      <c r="V42" s="201" t="str">
        <f t="shared" si="8"/>
        <v/>
      </c>
    </row>
    <row r="43" spans="1:22" s="147" customFormat="1" ht="15.6" hidden="1">
      <c r="B43" s="173" t="s">
        <v>2595</v>
      </c>
      <c r="C43" s="149"/>
      <c r="D43" s="143"/>
      <c r="E43" s="144"/>
      <c r="F43" s="199" t="str">
        <f t="shared" si="0"/>
        <v/>
      </c>
      <c r="G43" s="166"/>
      <c r="H43" s="200" t="str">
        <f t="shared" si="1"/>
        <v/>
      </c>
      <c r="I43" s="167"/>
      <c r="J43" s="201" t="str">
        <f t="shared" si="2"/>
        <v/>
      </c>
      <c r="K43" s="168"/>
      <c r="L43" s="200" t="str">
        <f t="shared" si="3"/>
        <v/>
      </c>
      <c r="M43" s="169"/>
      <c r="N43" s="201" t="str">
        <f t="shared" si="4"/>
        <v/>
      </c>
      <c r="O43" s="168"/>
      <c r="P43" s="200" t="str">
        <f t="shared" si="5"/>
        <v/>
      </c>
      <c r="Q43" s="169"/>
      <c r="R43" s="201" t="str">
        <f t="shared" si="6"/>
        <v/>
      </c>
      <c r="S43" s="129"/>
      <c r="T43" s="202" t="str">
        <f t="shared" si="7"/>
        <v/>
      </c>
      <c r="U43" s="169"/>
      <c r="V43" s="201" t="str">
        <f t="shared" si="8"/>
        <v/>
      </c>
    </row>
    <row r="44" spans="1:22" s="147" customFormat="1" ht="15.6">
      <c r="A44" s="147" t="s">
        <v>53</v>
      </c>
      <c r="B44" s="173" t="s">
        <v>2596</v>
      </c>
      <c r="C44" s="149"/>
      <c r="D44" s="143"/>
      <c r="E44" s="348"/>
      <c r="F44" s="199" t="str">
        <f t="shared" si="0"/>
        <v/>
      </c>
      <c r="G44" s="166"/>
      <c r="H44" s="200" t="str">
        <f t="shared" si="1"/>
        <v/>
      </c>
      <c r="I44" s="167"/>
      <c r="J44" s="201" t="str">
        <f t="shared" si="2"/>
        <v/>
      </c>
      <c r="K44" s="168"/>
      <c r="L44" s="200" t="str">
        <f t="shared" si="3"/>
        <v/>
      </c>
      <c r="M44" s="169"/>
      <c r="N44" s="201" t="str">
        <f t="shared" si="4"/>
        <v/>
      </c>
      <c r="O44" s="168"/>
      <c r="P44" s="200" t="str">
        <f t="shared" si="5"/>
        <v/>
      </c>
      <c r="Q44" s="169"/>
      <c r="R44" s="201" t="str">
        <f t="shared" si="6"/>
        <v/>
      </c>
      <c r="S44" s="129"/>
      <c r="T44" s="202" t="str">
        <f t="shared" si="7"/>
        <v/>
      </c>
      <c r="U44" s="169"/>
      <c r="V44" s="201" t="str">
        <f t="shared" si="8"/>
        <v/>
      </c>
    </row>
    <row r="45" spans="1:22" s="147" customFormat="1" ht="15.6" hidden="1">
      <c r="B45" s="173" t="s">
        <v>2597</v>
      </c>
      <c r="C45" s="149"/>
      <c r="D45" s="143"/>
      <c r="E45" s="144"/>
      <c r="F45" s="199" t="str">
        <f t="shared" si="0"/>
        <v/>
      </c>
      <c r="G45" s="166"/>
      <c r="H45" s="200" t="str">
        <f t="shared" si="1"/>
        <v/>
      </c>
      <c r="I45" s="167"/>
      <c r="J45" s="201" t="str">
        <f t="shared" si="2"/>
        <v/>
      </c>
      <c r="K45" s="168"/>
      <c r="L45" s="200" t="str">
        <f t="shared" si="3"/>
        <v/>
      </c>
      <c r="M45" s="169"/>
      <c r="N45" s="201" t="str">
        <f t="shared" si="4"/>
        <v/>
      </c>
      <c r="O45" s="168"/>
      <c r="P45" s="200" t="str">
        <f t="shared" si="5"/>
        <v/>
      </c>
      <c r="Q45" s="169"/>
      <c r="R45" s="201" t="str">
        <f t="shared" si="6"/>
        <v/>
      </c>
      <c r="S45" s="129"/>
      <c r="T45" s="202" t="str">
        <f t="shared" si="7"/>
        <v/>
      </c>
      <c r="U45" s="169"/>
      <c r="V45" s="201" t="str">
        <f t="shared" si="8"/>
        <v/>
      </c>
    </row>
    <row r="46" spans="1:22" s="147" customFormat="1" ht="15.6" hidden="1">
      <c r="B46" s="173" t="s">
        <v>2598</v>
      </c>
      <c r="C46" s="149"/>
      <c r="D46" s="143"/>
      <c r="E46" s="144"/>
      <c r="F46" s="199" t="str">
        <f t="shared" si="0"/>
        <v/>
      </c>
      <c r="G46" s="166"/>
      <c r="H46" s="200" t="str">
        <f t="shared" si="1"/>
        <v/>
      </c>
      <c r="I46" s="167"/>
      <c r="J46" s="201" t="str">
        <f t="shared" si="2"/>
        <v/>
      </c>
      <c r="K46" s="168"/>
      <c r="L46" s="200" t="str">
        <f t="shared" si="3"/>
        <v/>
      </c>
      <c r="M46" s="169"/>
      <c r="N46" s="201" t="str">
        <f t="shared" si="4"/>
        <v/>
      </c>
      <c r="O46" s="168"/>
      <c r="P46" s="200" t="str">
        <f t="shared" si="5"/>
        <v/>
      </c>
      <c r="Q46" s="169"/>
      <c r="R46" s="201" t="str">
        <f t="shared" si="6"/>
        <v/>
      </c>
      <c r="S46" s="129"/>
      <c r="T46" s="202" t="str">
        <f t="shared" si="7"/>
        <v/>
      </c>
      <c r="U46" s="169"/>
      <c r="V46" s="201" t="str">
        <f t="shared" si="8"/>
        <v/>
      </c>
    </row>
    <row r="47" spans="1:22" s="147" customFormat="1" ht="15.6" hidden="1">
      <c r="B47" s="173" t="s">
        <v>2599</v>
      </c>
      <c r="C47" s="149"/>
      <c r="D47" s="143"/>
      <c r="E47" s="144"/>
      <c r="F47" s="199" t="str">
        <f t="shared" si="0"/>
        <v/>
      </c>
      <c r="G47" s="166"/>
      <c r="H47" s="200" t="str">
        <f t="shared" si="1"/>
        <v/>
      </c>
      <c r="I47" s="167"/>
      <c r="J47" s="201" t="str">
        <f t="shared" si="2"/>
        <v/>
      </c>
      <c r="K47" s="168"/>
      <c r="L47" s="200" t="str">
        <f t="shared" si="3"/>
        <v/>
      </c>
      <c r="M47" s="169"/>
      <c r="N47" s="201" t="str">
        <f t="shared" si="4"/>
        <v/>
      </c>
      <c r="O47" s="168"/>
      <c r="P47" s="200" t="str">
        <f t="shared" si="5"/>
        <v/>
      </c>
      <c r="Q47" s="169"/>
      <c r="R47" s="201" t="str">
        <f t="shared" si="6"/>
        <v/>
      </c>
      <c r="S47" s="129"/>
      <c r="T47" s="202" t="str">
        <f t="shared" si="7"/>
        <v/>
      </c>
      <c r="U47" s="169"/>
      <c r="V47" s="201" t="str">
        <f t="shared" si="8"/>
        <v/>
      </c>
    </row>
    <row r="48" spans="1:22" s="147" customFormat="1" ht="15.6" hidden="1">
      <c r="B48" s="173" t="s">
        <v>2600</v>
      </c>
      <c r="C48" s="149"/>
      <c r="D48" s="143"/>
      <c r="E48" s="144"/>
      <c r="F48" s="199" t="str">
        <f t="shared" si="0"/>
        <v/>
      </c>
      <c r="G48" s="166"/>
      <c r="H48" s="200" t="str">
        <f t="shared" si="1"/>
        <v/>
      </c>
      <c r="I48" s="167"/>
      <c r="J48" s="201" t="str">
        <f t="shared" si="2"/>
        <v/>
      </c>
      <c r="K48" s="168"/>
      <c r="L48" s="200" t="str">
        <f t="shared" si="3"/>
        <v/>
      </c>
      <c r="M48" s="169"/>
      <c r="N48" s="201" t="str">
        <f t="shared" si="4"/>
        <v/>
      </c>
      <c r="O48" s="168"/>
      <c r="P48" s="200" t="str">
        <f t="shared" si="5"/>
        <v/>
      </c>
      <c r="Q48" s="169"/>
      <c r="R48" s="201" t="str">
        <f t="shared" si="6"/>
        <v/>
      </c>
      <c r="S48" s="129"/>
      <c r="T48" s="202" t="str">
        <f t="shared" si="7"/>
        <v/>
      </c>
      <c r="U48" s="169"/>
      <c r="V48" s="201" t="str">
        <f t="shared" si="8"/>
        <v/>
      </c>
    </row>
    <row r="49" spans="1:22" s="147" customFormat="1" ht="15.6" hidden="1">
      <c r="B49" s="173" t="s">
        <v>2601</v>
      </c>
      <c r="C49" s="149"/>
      <c r="D49" s="143"/>
      <c r="E49" s="144"/>
      <c r="F49" s="199" t="str">
        <f t="shared" si="0"/>
        <v/>
      </c>
      <c r="G49" s="166"/>
      <c r="H49" s="200" t="str">
        <f t="shared" si="1"/>
        <v/>
      </c>
      <c r="I49" s="167"/>
      <c r="J49" s="201" t="str">
        <f t="shared" si="2"/>
        <v/>
      </c>
      <c r="K49" s="168"/>
      <c r="L49" s="200" t="str">
        <f t="shared" si="3"/>
        <v/>
      </c>
      <c r="M49" s="169"/>
      <c r="N49" s="201" t="str">
        <f t="shared" si="4"/>
        <v/>
      </c>
      <c r="O49" s="168"/>
      <c r="P49" s="200" t="str">
        <f t="shared" si="5"/>
        <v/>
      </c>
      <c r="Q49" s="169"/>
      <c r="R49" s="201" t="str">
        <f t="shared" si="6"/>
        <v/>
      </c>
      <c r="S49" s="129"/>
      <c r="T49" s="202" t="str">
        <f t="shared" si="7"/>
        <v/>
      </c>
      <c r="U49" s="169"/>
      <c r="V49" s="201" t="str">
        <f t="shared" si="8"/>
        <v/>
      </c>
    </row>
    <row r="50" spans="1:22" s="147" customFormat="1" ht="15.6">
      <c r="A50" s="147" t="s">
        <v>53</v>
      </c>
      <c r="B50" s="173" t="s">
        <v>2602</v>
      </c>
      <c r="C50" s="149"/>
      <c r="D50" s="143"/>
      <c r="E50" s="348"/>
      <c r="F50" s="199" t="str">
        <f t="shared" si="0"/>
        <v/>
      </c>
      <c r="G50" s="166"/>
      <c r="H50" s="200" t="str">
        <f t="shared" si="1"/>
        <v/>
      </c>
      <c r="I50" s="167"/>
      <c r="J50" s="201" t="str">
        <f t="shared" si="2"/>
        <v/>
      </c>
      <c r="K50" s="168"/>
      <c r="L50" s="200" t="str">
        <f t="shared" si="3"/>
        <v/>
      </c>
      <c r="M50" s="169"/>
      <c r="N50" s="201" t="str">
        <f t="shared" si="4"/>
        <v/>
      </c>
      <c r="O50" s="168"/>
      <c r="P50" s="200" t="str">
        <f t="shared" si="5"/>
        <v/>
      </c>
      <c r="Q50" s="169"/>
      <c r="R50" s="201" t="str">
        <f t="shared" si="6"/>
        <v/>
      </c>
      <c r="S50" s="129"/>
      <c r="T50" s="202" t="str">
        <f t="shared" si="7"/>
        <v/>
      </c>
      <c r="U50" s="169"/>
      <c r="V50" s="201" t="str">
        <f t="shared" si="8"/>
        <v/>
      </c>
    </row>
    <row r="51" spans="1:22" s="147" customFormat="1" ht="15.6" hidden="1">
      <c r="B51" s="173" t="s">
        <v>2603</v>
      </c>
      <c r="C51" s="149"/>
      <c r="D51" s="143"/>
      <c r="E51" s="144"/>
      <c r="F51" s="199" t="str">
        <f t="shared" si="0"/>
        <v/>
      </c>
      <c r="G51" s="166"/>
      <c r="H51" s="200" t="str">
        <f t="shared" si="1"/>
        <v/>
      </c>
      <c r="I51" s="167"/>
      <c r="J51" s="201" t="str">
        <f t="shared" si="2"/>
        <v/>
      </c>
      <c r="K51" s="168"/>
      <c r="L51" s="200" t="str">
        <f t="shared" si="3"/>
        <v/>
      </c>
      <c r="M51" s="169"/>
      <c r="N51" s="201" t="str">
        <f t="shared" si="4"/>
        <v/>
      </c>
      <c r="O51" s="168"/>
      <c r="P51" s="200" t="str">
        <f t="shared" si="5"/>
        <v/>
      </c>
      <c r="Q51" s="169"/>
      <c r="R51" s="201" t="str">
        <f t="shared" si="6"/>
        <v/>
      </c>
      <c r="S51" s="129"/>
      <c r="T51" s="202" t="str">
        <f t="shared" si="7"/>
        <v/>
      </c>
      <c r="U51" s="169"/>
      <c r="V51" s="201" t="str">
        <f t="shared" si="8"/>
        <v/>
      </c>
    </row>
    <row r="52" spans="1:22" s="147" customFormat="1" ht="15.6" hidden="1">
      <c r="B52" s="173" t="s">
        <v>2604</v>
      </c>
      <c r="C52" s="149"/>
      <c r="D52" s="143"/>
      <c r="E52" s="144"/>
      <c r="F52" s="199" t="str">
        <f t="shared" si="0"/>
        <v/>
      </c>
      <c r="G52" s="166"/>
      <c r="H52" s="200" t="str">
        <f t="shared" si="1"/>
        <v/>
      </c>
      <c r="I52" s="167"/>
      <c r="J52" s="201" t="str">
        <f t="shared" si="2"/>
        <v/>
      </c>
      <c r="K52" s="168"/>
      <c r="L52" s="200" t="str">
        <f t="shared" si="3"/>
        <v/>
      </c>
      <c r="M52" s="169"/>
      <c r="N52" s="201" t="str">
        <f t="shared" si="4"/>
        <v/>
      </c>
      <c r="O52" s="168"/>
      <c r="P52" s="200" t="str">
        <f t="shared" si="5"/>
        <v/>
      </c>
      <c r="Q52" s="169"/>
      <c r="R52" s="201" t="str">
        <f t="shared" si="6"/>
        <v/>
      </c>
      <c r="S52" s="129"/>
      <c r="T52" s="202" t="str">
        <f t="shared" si="7"/>
        <v/>
      </c>
      <c r="U52" s="169"/>
      <c r="V52" s="201" t="str">
        <f t="shared" si="8"/>
        <v/>
      </c>
    </row>
    <row r="53" spans="1:22" s="147" customFormat="1" ht="15.6" hidden="1">
      <c r="B53" s="173" t="s">
        <v>2605</v>
      </c>
      <c r="C53" s="149"/>
      <c r="D53" s="143"/>
      <c r="E53" s="144"/>
      <c r="F53" s="199" t="str">
        <f t="shared" si="0"/>
        <v/>
      </c>
      <c r="G53" s="166"/>
      <c r="H53" s="200" t="str">
        <f t="shared" si="1"/>
        <v/>
      </c>
      <c r="I53" s="167"/>
      <c r="J53" s="201" t="str">
        <f t="shared" si="2"/>
        <v/>
      </c>
      <c r="K53" s="168"/>
      <c r="L53" s="200" t="str">
        <f t="shared" si="3"/>
        <v/>
      </c>
      <c r="M53" s="169"/>
      <c r="N53" s="201" t="str">
        <f t="shared" si="4"/>
        <v/>
      </c>
      <c r="O53" s="168"/>
      <c r="P53" s="200" t="str">
        <f t="shared" si="5"/>
        <v/>
      </c>
      <c r="Q53" s="169"/>
      <c r="R53" s="201" t="str">
        <f t="shared" si="6"/>
        <v/>
      </c>
      <c r="S53" s="129"/>
      <c r="T53" s="202" t="str">
        <f t="shared" si="7"/>
        <v/>
      </c>
      <c r="U53" s="169"/>
      <c r="V53" s="201" t="str">
        <f t="shared" si="8"/>
        <v/>
      </c>
    </row>
    <row r="54" spans="1:22" s="147" customFormat="1" ht="15.6">
      <c r="A54" s="147" t="s">
        <v>53</v>
      </c>
      <c r="B54" s="173" t="s">
        <v>2606</v>
      </c>
      <c r="C54" s="149"/>
      <c r="D54" s="143"/>
      <c r="E54" s="348"/>
      <c r="F54" s="199" t="str">
        <f t="shared" si="0"/>
        <v/>
      </c>
      <c r="G54" s="166"/>
      <c r="H54" s="200" t="str">
        <f t="shared" si="1"/>
        <v/>
      </c>
      <c r="I54" s="167"/>
      <c r="J54" s="201" t="str">
        <f t="shared" si="2"/>
        <v/>
      </c>
      <c r="K54" s="168"/>
      <c r="L54" s="200" t="str">
        <f t="shared" si="3"/>
        <v/>
      </c>
      <c r="M54" s="169"/>
      <c r="N54" s="201" t="str">
        <f t="shared" si="4"/>
        <v/>
      </c>
      <c r="O54" s="168"/>
      <c r="P54" s="200" t="str">
        <f t="shared" si="5"/>
        <v/>
      </c>
      <c r="Q54" s="169"/>
      <c r="R54" s="201" t="str">
        <f t="shared" si="6"/>
        <v/>
      </c>
      <c r="S54" s="129"/>
      <c r="T54" s="202" t="str">
        <f t="shared" si="7"/>
        <v/>
      </c>
      <c r="U54" s="169"/>
      <c r="V54" s="201" t="str">
        <f t="shared" si="8"/>
        <v/>
      </c>
    </row>
    <row r="55" spans="1:22" s="147" customFormat="1" ht="15.6" hidden="1">
      <c r="B55" s="173" t="s">
        <v>2607</v>
      </c>
      <c r="C55" s="149"/>
      <c r="D55" s="143"/>
      <c r="E55" s="144"/>
      <c r="F55" s="199" t="str">
        <f t="shared" si="0"/>
        <v/>
      </c>
      <c r="G55" s="166"/>
      <c r="H55" s="200" t="str">
        <f t="shared" si="1"/>
        <v/>
      </c>
      <c r="I55" s="167"/>
      <c r="J55" s="201" t="str">
        <f t="shared" si="2"/>
        <v/>
      </c>
      <c r="K55" s="168"/>
      <c r="L55" s="200" t="str">
        <f t="shared" si="3"/>
        <v/>
      </c>
      <c r="M55" s="169"/>
      <c r="N55" s="201" t="str">
        <f t="shared" si="4"/>
        <v/>
      </c>
      <c r="O55" s="168"/>
      <c r="P55" s="200" t="str">
        <f t="shared" si="5"/>
        <v/>
      </c>
      <c r="Q55" s="169"/>
      <c r="R55" s="201" t="str">
        <f t="shared" si="6"/>
        <v/>
      </c>
      <c r="S55" s="129"/>
      <c r="T55" s="202" t="str">
        <f t="shared" si="7"/>
        <v/>
      </c>
      <c r="U55" s="169"/>
      <c r="V55" s="201" t="str">
        <f t="shared" si="8"/>
        <v/>
      </c>
    </row>
    <row r="56" spans="1:22" s="147" customFormat="1" ht="15.6" hidden="1">
      <c r="B56" s="173" t="s">
        <v>2608</v>
      </c>
      <c r="C56" s="149"/>
      <c r="D56" s="143"/>
      <c r="E56" s="144"/>
      <c r="F56" s="199" t="str">
        <f t="shared" si="0"/>
        <v/>
      </c>
      <c r="G56" s="166"/>
      <c r="H56" s="200" t="str">
        <f t="shared" si="1"/>
        <v/>
      </c>
      <c r="I56" s="167"/>
      <c r="J56" s="201" t="str">
        <f t="shared" si="2"/>
        <v/>
      </c>
      <c r="K56" s="168"/>
      <c r="L56" s="200" t="str">
        <f t="shared" si="3"/>
        <v/>
      </c>
      <c r="M56" s="169"/>
      <c r="N56" s="201" t="str">
        <f t="shared" si="4"/>
        <v/>
      </c>
      <c r="O56" s="168"/>
      <c r="P56" s="200" t="str">
        <f t="shared" si="5"/>
        <v/>
      </c>
      <c r="Q56" s="169"/>
      <c r="R56" s="201" t="str">
        <f t="shared" si="6"/>
        <v/>
      </c>
      <c r="S56" s="129"/>
      <c r="T56" s="202" t="str">
        <f t="shared" si="7"/>
        <v/>
      </c>
      <c r="U56" s="169"/>
      <c r="V56" s="201" t="str">
        <f t="shared" si="8"/>
        <v/>
      </c>
    </row>
    <row r="57" spans="1:22" s="147" customFormat="1" ht="15.6" hidden="1">
      <c r="B57" s="173" t="s">
        <v>2609</v>
      </c>
      <c r="C57" s="149"/>
      <c r="D57" s="143"/>
      <c r="E57" s="144"/>
      <c r="F57" s="199" t="str">
        <f t="shared" si="0"/>
        <v/>
      </c>
      <c r="G57" s="166"/>
      <c r="H57" s="200" t="str">
        <f t="shared" si="1"/>
        <v/>
      </c>
      <c r="I57" s="167"/>
      <c r="J57" s="201" t="str">
        <f t="shared" si="2"/>
        <v/>
      </c>
      <c r="K57" s="168"/>
      <c r="L57" s="200" t="str">
        <f t="shared" si="3"/>
        <v/>
      </c>
      <c r="M57" s="169"/>
      <c r="N57" s="201" t="str">
        <f t="shared" si="4"/>
        <v/>
      </c>
      <c r="O57" s="168"/>
      <c r="P57" s="200" t="str">
        <f t="shared" si="5"/>
        <v/>
      </c>
      <c r="Q57" s="169"/>
      <c r="R57" s="201" t="str">
        <f t="shared" si="6"/>
        <v/>
      </c>
      <c r="S57" s="129"/>
      <c r="T57" s="202" t="str">
        <f t="shared" si="7"/>
        <v/>
      </c>
      <c r="U57" s="169"/>
      <c r="V57" s="201" t="str">
        <f t="shared" si="8"/>
        <v/>
      </c>
    </row>
    <row r="58" spans="1:22" s="147" customFormat="1" ht="15.6" hidden="1">
      <c r="B58" s="173" t="s">
        <v>2610</v>
      </c>
      <c r="C58" s="149"/>
      <c r="D58" s="143"/>
      <c r="E58" s="144"/>
      <c r="F58" s="199" t="str">
        <f t="shared" si="0"/>
        <v/>
      </c>
      <c r="G58" s="166"/>
      <c r="H58" s="200" t="str">
        <f t="shared" si="1"/>
        <v/>
      </c>
      <c r="I58" s="167"/>
      <c r="J58" s="201" t="str">
        <f t="shared" si="2"/>
        <v/>
      </c>
      <c r="K58" s="168"/>
      <c r="L58" s="200" t="str">
        <f t="shared" si="3"/>
        <v/>
      </c>
      <c r="M58" s="169"/>
      <c r="N58" s="201" t="str">
        <f t="shared" si="4"/>
        <v/>
      </c>
      <c r="O58" s="168"/>
      <c r="P58" s="200" t="str">
        <f t="shared" si="5"/>
        <v/>
      </c>
      <c r="Q58" s="169"/>
      <c r="R58" s="201" t="str">
        <f t="shared" si="6"/>
        <v/>
      </c>
      <c r="S58" s="129"/>
      <c r="T58" s="202" t="str">
        <f t="shared" si="7"/>
        <v/>
      </c>
      <c r="U58" s="169"/>
      <c r="V58" s="201" t="str">
        <f t="shared" si="8"/>
        <v/>
      </c>
    </row>
    <row r="59" spans="1:22" s="147" customFormat="1" ht="15.6" hidden="1">
      <c r="B59" s="173" t="s">
        <v>2611</v>
      </c>
      <c r="C59" s="149"/>
      <c r="D59" s="143"/>
      <c r="E59" s="144"/>
      <c r="F59" s="199" t="str">
        <f t="shared" si="0"/>
        <v/>
      </c>
      <c r="G59" s="166"/>
      <c r="H59" s="200" t="str">
        <f t="shared" si="1"/>
        <v/>
      </c>
      <c r="I59" s="167"/>
      <c r="J59" s="201" t="str">
        <f t="shared" si="2"/>
        <v/>
      </c>
      <c r="K59" s="168"/>
      <c r="L59" s="200" t="str">
        <f t="shared" si="3"/>
        <v/>
      </c>
      <c r="M59" s="169"/>
      <c r="N59" s="201" t="str">
        <f t="shared" si="4"/>
        <v/>
      </c>
      <c r="O59" s="168"/>
      <c r="P59" s="200" t="str">
        <f t="shared" si="5"/>
        <v/>
      </c>
      <c r="Q59" s="169"/>
      <c r="R59" s="201" t="str">
        <f t="shared" si="6"/>
        <v/>
      </c>
      <c r="S59" s="129"/>
      <c r="T59" s="202" t="str">
        <f t="shared" si="7"/>
        <v/>
      </c>
      <c r="U59" s="169"/>
      <c r="V59" s="201" t="str">
        <f t="shared" si="8"/>
        <v/>
      </c>
    </row>
    <row r="60" spans="1:22" s="147" customFormat="1" ht="15.6" hidden="1">
      <c r="B60" s="173" t="s">
        <v>2612</v>
      </c>
      <c r="C60" s="149"/>
      <c r="D60" s="143"/>
      <c r="E60" s="144"/>
      <c r="F60" s="199" t="str">
        <f t="shared" si="0"/>
        <v/>
      </c>
      <c r="G60" s="166"/>
      <c r="H60" s="200" t="str">
        <f t="shared" si="1"/>
        <v/>
      </c>
      <c r="I60" s="167"/>
      <c r="J60" s="201" t="str">
        <f t="shared" si="2"/>
        <v/>
      </c>
      <c r="K60" s="168"/>
      <c r="L60" s="200" t="str">
        <f t="shared" si="3"/>
        <v/>
      </c>
      <c r="M60" s="169"/>
      <c r="N60" s="201" t="str">
        <f t="shared" si="4"/>
        <v/>
      </c>
      <c r="O60" s="168"/>
      <c r="P60" s="200" t="str">
        <f t="shared" si="5"/>
        <v/>
      </c>
      <c r="Q60" s="169"/>
      <c r="R60" s="201" t="str">
        <f t="shared" si="6"/>
        <v/>
      </c>
      <c r="S60" s="129"/>
      <c r="T60" s="202" t="str">
        <f t="shared" si="7"/>
        <v/>
      </c>
      <c r="U60" s="169"/>
      <c r="V60" s="201" t="str">
        <f t="shared" si="8"/>
        <v/>
      </c>
    </row>
    <row r="61" spans="1:22" s="147" customFormat="1" ht="15.6" hidden="1">
      <c r="B61" s="173" t="s">
        <v>2613</v>
      </c>
      <c r="C61" s="149"/>
      <c r="D61" s="143"/>
      <c r="E61" s="144"/>
      <c r="F61" s="199" t="str">
        <f t="shared" si="0"/>
        <v/>
      </c>
      <c r="G61" s="166"/>
      <c r="H61" s="200" t="str">
        <f t="shared" si="1"/>
        <v/>
      </c>
      <c r="I61" s="167"/>
      <c r="J61" s="201" t="str">
        <f t="shared" si="2"/>
        <v/>
      </c>
      <c r="K61" s="168"/>
      <c r="L61" s="200" t="str">
        <f t="shared" si="3"/>
        <v/>
      </c>
      <c r="M61" s="169"/>
      <c r="N61" s="201" t="str">
        <f t="shared" si="4"/>
        <v/>
      </c>
      <c r="O61" s="168"/>
      <c r="P61" s="200" t="str">
        <f t="shared" si="5"/>
        <v/>
      </c>
      <c r="Q61" s="169"/>
      <c r="R61" s="201" t="str">
        <f t="shared" si="6"/>
        <v/>
      </c>
      <c r="S61" s="129"/>
      <c r="T61" s="202" t="str">
        <f t="shared" si="7"/>
        <v/>
      </c>
      <c r="U61" s="169"/>
      <c r="V61" s="201" t="str">
        <f t="shared" si="8"/>
        <v/>
      </c>
    </row>
    <row r="62" spans="1:22" s="147" customFormat="1" ht="15.6" hidden="1">
      <c r="B62" s="173" t="s">
        <v>2614</v>
      </c>
      <c r="C62" s="149"/>
      <c r="D62" s="143"/>
      <c r="E62" s="144"/>
      <c r="F62" s="199" t="str">
        <f t="shared" si="0"/>
        <v/>
      </c>
      <c r="G62" s="166"/>
      <c r="H62" s="200" t="str">
        <f t="shared" si="1"/>
        <v/>
      </c>
      <c r="I62" s="167"/>
      <c r="J62" s="201" t="str">
        <f t="shared" si="2"/>
        <v/>
      </c>
      <c r="K62" s="168"/>
      <c r="L62" s="200" t="str">
        <f t="shared" si="3"/>
        <v/>
      </c>
      <c r="M62" s="169"/>
      <c r="N62" s="201" t="str">
        <f t="shared" si="4"/>
        <v/>
      </c>
      <c r="O62" s="168"/>
      <c r="P62" s="200" t="str">
        <f t="shared" si="5"/>
        <v/>
      </c>
      <c r="Q62" s="169"/>
      <c r="R62" s="201" t="str">
        <f t="shared" si="6"/>
        <v/>
      </c>
      <c r="S62" s="129"/>
      <c r="T62" s="202" t="str">
        <f t="shared" si="7"/>
        <v/>
      </c>
      <c r="U62" s="169"/>
      <c r="V62" s="201" t="str">
        <f t="shared" si="8"/>
        <v/>
      </c>
    </row>
    <row r="63" spans="1:22" s="147" customFormat="1" ht="15.6" hidden="1">
      <c r="B63" s="173" t="s">
        <v>2615</v>
      </c>
      <c r="C63" s="149"/>
      <c r="D63" s="143"/>
      <c r="E63" s="144"/>
      <c r="F63" s="199" t="str">
        <f t="shared" si="0"/>
        <v/>
      </c>
      <c r="G63" s="166"/>
      <c r="H63" s="200" t="str">
        <f t="shared" si="1"/>
        <v/>
      </c>
      <c r="I63" s="167"/>
      <c r="J63" s="201" t="str">
        <f t="shared" si="2"/>
        <v/>
      </c>
      <c r="K63" s="168"/>
      <c r="L63" s="200" t="str">
        <f t="shared" si="3"/>
        <v/>
      </c>
      <c r="M63" s="169"/>
      <c r="N63" s="201" t="str">
        <f t="shared" si="4"/>
        <v/>
      </c>
      <c r="O63" s="168"/>
      <c r="P63" s="200" t="str">
        <f t="shared" si="5"/>
        <v/>
      </c>
      <c r="Q63" s="169"/>
      <c r="R63" s="201" t="str">
        <f t="shared" si="6"/>
        <v/>
      </c>
      <c r="S63" s="129"/>
      <c r="T63" s="202" t="str">
        <f t="shared" si="7"/>
        <v/>
      </c>
      <c r="U63" s="169"/>
      <c r="V63" s="201" t="str">
        <f t="shared" si="8"/>
        <v/>
      </c>
    </row>
    <row r="64" spans="1:22" s="147" customFormat="1" ht="15.6" hidden="1">
      <c r="B64" s="173" t="s">
        <v>2616</v>
      </c>
      <c r="C64" s="149"/>
      <c r="D64" s="143"/>
      <c r="E64" s="144"/>
      <c r="F64" s="199" t="str">
        <f t="shared" si="0"/>
        <v/>
      </c>
      <c r="G64" s="166"/>
      <c r="H64" s="200" t="str">
        <f t="shared" si="1"/>
        <v/>
      </c>
      <c r="I64" s="167"/>
      <c r="J64" s="201" t="str">
        <f t="shared" si="2"/>
        <v/>
      </c>
      <c r="K64" s="168"/>
      <c r="L64" s="200" t="str">
        <f t="shared" si="3"/>
        <v/>
      </c>
      <c r="M64" s="169"/>
      <c r="N64" s="201" t="str">
        <f t="shared" si="4"/>
        <v/>
      </c>
      <c r="O64" s="168"/>
      <c r="P64" s="200" t="str">
        <f t="shared" si="5"/>
        <v/>
      </c>
      <c r="Q64" s="169"/>
      <c r="R64" s="201" t="str">
        <f t="shared" si="6"/>
        <v/>
      </c>
      <c r="S64" s="129"/>
      <c r="T64" s="202" t="str">
        <f t="shared" si="7"/>
        <v/>
      </c>
      <c r="U64" s="169"/>
      <c r="V64" s="201" t="str">
        <f t="shared" si="8"/>
        <v/>
      </c>
    </row>
    <row r="65" spans="1:22" s="147" customFormat="1" ht="15.6" hidden="1">
      <c r="B65" s="173" t="s">
        <v>2617</v>
      </c>
      <c r="C65" s="149"/>
      <c r="D65" s="143"/>
      <c r="E65" s="144"/>
      <c r="F65" s="199" t="str">
        <f t="shared" si="0"/>
        <v/>
      </c>
      <c r="G65" s="166"/>
      <c r="H65" s="200" t="str">
        <f t="shared" si="1"/>
        <v/>
      </c>
      <c r="I65" s="167"/>
      <c r="J65" s="201" t="str">
        <f t="shared" si="2"/>
        <v/>
      </c>
      <c r="K65" s="168"/>
      <c r="L65" s="200" t="str">
        <f t="shared" si="3"/>
        <v/>
      </c>
      <c r="M65" s="169"/>
      <c r="N65" s="201" t="str">
        <f t="shared" si="4"/>
        <v/>
      </c>
      <c r="O65" s="168"/>
      <c r="P65" s="200" t="str">
        <f t="shared" si="5"/>
        <v/>
      </c>
      <c r="Q65" s="169"/>
      <c r="R65" s="201" t="str">
        <f t="shared" si="6"/>
        <v/>
      </c>
      <c r="S65" s="129"/>
      <c r="T65" s="202" t="str">
        <f t="shared" si="7"/>
        <v/>
      </c>
      <c r="U65" s="169"/>
      <c r="V65" s="201" t="str">
        <f t="shared" si="8"/>
        <v/>
      </c>
    </row>
    <row r="66" spans="1:22" s="147" customFormat="1" ht="15.6" hidden="1">
      <c r="B66" s="173" t="s">
        <v>2618</v>
      </c>
      <c r="C66" s="149"/>
      <c r="D66" s="143"/>
      <c r="E66" s="144"/>
      <c r="F66" s="199" t="str">
        <f t="shared" si="0"/>
        <v/>
      </c>
      <c r="G66" s="166"/>
      <c r="H66" s="200" t="str">
        <f t="shared" si="1"/>
        <v/>
      </c>
      <c r="I66" s="167"/>
      <c r="J66" s="201" t="str">
        <f t="shared" si="2"/>
        <v/>
      </c>
      <c r="K66" s="168"/>
      <c r="L66" s="200" t="str">
        <f t="shared" si="3"/>
        <v/>
      </c>
      <c r="M66" s="169"/>
      <c r="N66" s="201" t="str">
        <f t="shared" si="4"/>
        <v/>
      </c>
      <c r="O66" s="168"/>
      <c r="P66" s="200" t="str">
        <f t="shared" si="5"/>
        <v/>
      </c>
      <c r="Q66" s="169"/>
      <c r="R66" s="201" t="str">
        <f t="shared" si="6"/>
        <v/>
      </c>
      <c r="S66" s="129"/>
      <c r="T66" s="202" t="str">
        <f t="shared" si="7"/>
        <v/>
      </c>
      <c r="U66" s="169"/>
      <c r="V66" s="201" t="str">
        <f t="shared" si="8"/>
        <v/>
      </c>
    </row>
    <row r="67" spans="1:22" s="147" customFormat="1" ht="15.6" hidden="1">
      <c r="B67" s="173" t="s">
        <v>2619</v>
      </c>
      <c r="C67" s="149"/>
      <c r="D67" s="143"/>
      <c r="E67" s="144"/>
      <c r="F67" s="199" t="str">
        <f t="shared" si="0"/>
        <v/>
      </c>
      <c r="G67" s="166"/>
      <c r="H67" s="200" t="str">
        <f t="shared" si="1"/>
        <v/>
      </c>
      <c r="I67" s="167"/>
      <c r="J67" s="201" t="str">
        <f t="shared" si="2"/>
        <v/>
      </c>
      <c r="K67" s="168"/>
      <c r="L67" s="200" t="str">
        <f t="shared" si="3"/>
        <v/>
      </c>
      <c r="M67" s="169"/>
      <c r="N67" s="201" t="str">
        <f t="shared" si="4"/>
        <v/>
      </c>
      <c r="O67" s="168"/>
      <c r="P67" s="200" t="str">
        <f t="shared" si="5"/>
        <v/>
      </c>
      <c r="Q67" s="169"/>
      <c r="R67" s="201" t="str">
        <f t="shared" si="6"/>
        <v/>
      </c>
      <c r="S67" s="129"/>
      <c r="T67" s="202" t="str">
        <f t="shared" si="7"/>
        <v/>
      </c>
      <c r="U67" s="169"/>
      <c r="V67" s="201" t="str">
        <f t="shared" si="8"/>
        <v/>
      </c>
    </row>
    <row r="68" spans="1:22" s="147" customFormat="1" ht="15.6" hidden="1">
      <c r="B68" s="173" t="s">
        <v>2620</v>
      </c>
      <c r="C68" s="149"/>
      <c r="D68" s="143"/>
      <c r="E68" s="144"/>
      <c r="F68" s="199" t="str">
        <f t="shared" si="0"/>
        <v/>
      </c>
      <c r="G68" s="166"/>
      <c r="H68" s="200" t="str">
        <f t="shared" si="1"/>
        <v/>
      </c>
      <c r="I68" s="167"/>
      <c r="J68" s="201" t="str">
        <f t="shared" si="2"/>
        <v/>
      </c>
      <c r="K68" s="168"/>
      <c r="L68" s="200" t="str">
        <f t="shared" si="3"/>
        <v/>
      </c>
      <c r="M68" s="169"/>
      <c r="N68" s="201" t="str">
        <f t="shared" si="4"/>
        <v/>
      </c>
      <c r="O68" s="168"/>
      <c r="P68" s="200" t="str">
        <f t="shared" si="5"/>
        <v/>
      </c>
      <c r="Q68" s="169"/>
      <c r="R68" s="201" t="str">
        <f t="shared" si="6"/>
        <v/>
      </c>
      <c r="S68" s="129"/>
      <c r="T68" s="202" t="str">
        <f t="shared" si="7"/>
        <v/>
      </c>
      <c r="U68" s="169"/>
      <c r="V68" s="201" t="str">
        <f t="shared" si="8"/>
        <v/>
      </c>
    </row>
    <row r="69" spans="1:22" s="147" customFormat="1" ht="15.6" hidden="1">
      <c r="B69" s="173" t="s">
        <v>2621</v>
      </c>
      <c r="C69" s="149"/>
      <c r="D69" s="143"/>
      <c r="E69" s="144"/>
      <c r="F69" s="199" t="str">
        <f t="shared" si="0"/>
        <v/>
      </c>
      <c r="G69" s="166"/>
      <c r="H69" s="200" t="str">
        <f t="shared" si="1"/>
        <v/>
      </c>
      <c r="I69" s="167"/>
      <c r="J69" s="201" t="str">
        <f t="shared" si="2"/>
        <v/>
      </c>
      <c r="K69" s="168"/>
      <c r="L69" s="200" t="str">
        <f t="shared" si="3"/>
        <v/>
      </c>
      <c r="M69" s="169"/>
      <c r="N69" s="201" t="str">
        <f t="shared" si="4"/>
        <v/>
      </c>
      <c r="O69" s="168"/>
      <c r="P69" s="200" t="str">
        <f t="shared" si="5"/>
        <v/>
      </c>
      <c r="Q69" s="169"/>
      <c r="R69" s="201" t="str">
        <f t="shared" si="6"/>
        <v/>
      </c>
      <c r="S69" s="129"/>
      <c r="T69" s="202" t="str">
        <f t="shared" si="7"/>
        <v/>
      </c>
      <c r="U69" s="169"/>
      <c r="V69" s="201" t="str">
        <f t="shared" si="8"/>
        <v/>
      </c>
    </row>
    <row r="70" spans="1:22" s="147" customFormat="1" ht="15.6" hidden="1">
      <c r="B70" s="173" t="s">
        <v>2622</v>
      </c>
      <c r="C70" s="149"/>
      <c r="D70" s="143"/>
      <c r="E70" s="144"/>
      <c r="F70" s="199" t="str">
        <f t="shared" si="0"/>
        <v/>
      </c>
      <c r="G70" s="166"/>
      <c r="H70" s="200" t="str">
        <f t="shared" si="1"/>
        <v/>
      </c>
      <c r="I70" s="167"/>
      <c r="J70" s="201" t="str">
        <f t="shared" si="2"/>
        <v/>
      </c>
      <c r="K70" s="168"/>
      <c r="L70" s="200" t="str">
        <f t="shared" si="3"/>
        <v/>
      </c>
      <c r="M70" s="169"/>
      <c r="N70" s="201" t="str">
        <f t="shared" si="4"/>
        <v/>
      </c>
      <c r="O70" s="168"/>
      <c r="P70" s="200" t="str">
        <f t="shared" si="5"/>
        <v/>
      </c>
      <c r="Q70" s="169"/>
      <c r="R70" s="201" t="str">
        <f t="shared" si="6"/>
        <v/>
      </c>
      <c r="S70" s="129"/>
      <c r="T70" s="202" t="str">
        <f t="shared" si="7"/>
        <v/>
      </c>
      <c r="U70" s="169"/>
      <c r="V70" s="201" t="str">
        <f t="shared" si="8"/>
        <v/>
      </c>
    </row>
    <row r="71" spans="1:22" s="147" customFormat="1" ht="15.6" hidden="1">
      <c r="B71" s="173" t="s">
        <v>2623</v>
      </c>
      <c r="C71" s="149"/>
      <c r="D71" s="143"/>
      <c r="E71" s="144"/>
      <c r="F71" s="199" t="str">
        <f t="shared" si="0"/>
        <v/>
      </c>
      <c r="G71" s="166"/>
      <c r="H71" s="200" t="str">
        <f t="shared" si="1"/>
        <v/>
      </c>
      <c r="I71" s="167"/>
      <c r="J71" s="201" t="str">
        <f t="shared" si="2"/>
        <v/>
      </c>
      <c r="K71" s="168"/>
      <c r="L71" s="200" t="str">
        <f t="shared" si="3"/>
        <v/>
      </c>
      <c r="M71" s="169"/>
      <c r="N71" s="201" t="str">
        <f t="shared" si="4"/>
        <v/>
      </c>
      <c r="O71" s="168"/>
      <c r="P71" s="200" t="str">
        <f t="shared" si="5"/>
        <v/>
      </c>
      <c r="Q71" s="169"/>
      <c r="R71" s="201" t="str">
        <f t="shared" si="6"/>
        <v/>
      </c>
      <c r="S71" s="129"/>
      <c r="T71" s="202" t="str">
        <f t="shared" si="7"/>
        <v/>
      </c>
      <c r="U71" s="169"/>
      <c r="V71" s="201" t="str">
        <f t="shared" si="8"/>
        <v/>
      </c>
    </row>
    <row r="72" spans="1:22" s="147" customFormat="1" ht="15.6" hidden="1">
      <c r="B72" s="173" t="s">
        <v>2624</v>
      </c>
      <c r="C72" s="149"/>
      <c r="D72" s="143"/>
      <c r="E72" s="144"/>
      <c r="F72" s="199" t="str">
        <f t="shared" si="0"/>
        <v/>
      </c>
      <c r="G72" s="166"/>
      <c r="H72" s="200" t="str">
        <f t="shared" si="1"/>
        <v/>
      </c>
      <c r="I72" s="167"/>
      <c r="J72" s="201" t="str">
        <f t="shared" si="2"/>
        <v/>
      </c>
      <c r="K72" s="168"/>
      <c r="L72" s="200" t="str">
        <f t="shared" si="3"/>
        <v/>
      </c>
      <c r="M72" s="169"/>
      <c r="N72" s="201" t="str">
        <f t="shared" si="4"/>
        <v/>
      </c>
      <c r="O72" s="168"/>
      <c r="P72" s="200" t="str">
        <f t="shared" si="5"/>
        <v/>
      </c>
      <c r="Q72" s="169"/>
      <c r="R72" s="201" t="str">
        <f t="shared" si="6"/>
        <v/>
      </c>
      <c r="S72" s="129"/>
      <c r="T72" s="202" t="str">
        <f t="shared" si="7"/>
        <v/>
      </c>
      <c r="U72" s="169"/>
      <c r="V72" s="201" t="str">
        <f t="shared" si="8"/>
        <v/>
      </c>
    </row>
    <row r="73" spans="1:22" s="147" customFormat="1" ht="15.6" hidden="1">
      <c r="B73" s="173" t="s">
        <v>2625</v>
      </c>
      <c r="C73" s="149"/>
      <c r="D73" s="143"/>
      <c r="E73" s="144"/>
      <c r="F73" s="199" t="str">
        <f t="shared" si="0"/>
        <v/>
      </c>
      <c r="G73" s="166"/>
      <c r="H73" s="200" t="str">
        <f t="shared" si="1"/>
        <v/>
      </c>
      <c r="I73" s="167"/>
      <c r="J73" s="201" t="str">
        <f t="shared" si="2"/>
        <v/>
      </c>
      <c r="K73" s="168"/>
      <c r="L73" s="200" t="str">
        <f t="shared" si="3"/>
        <v/>
      </c>
      <c r="M73" s="169"/>
      <c r="N73" s="201" t="str">
        <f t="shared" si="4"/>
        <v/>
      </c>
      <c r="O73" s="168"/>
      <c r="P73" s="200" t="str">
        <f t="shared" si="5"/>
        <v/>
      </c>
      <c r="Q73" s="169"/>
      <c r="R73" s="201" t="str">
        <f t="shared" si="6"/>
        <v/>
      </c>
      <c r="S73" s="129"/>
      <c r="T73" s="202" t="str">
        <f t="shared" si="7"/>
        <v/>
      </c>
      <c r="U73" s="169"/>
      <c r="V73" s="201" t="str">
        <f t="shared" si="8"/>
        <v/>
      </c>
    </row>
    <row r="74" spans="1:22" s="147" customFormat="1" ht="15.6">
      <c r="A74" s="147" t="s">
        <v>53</v>
      </c>
      <c r="B74" s="173" t="s">
        <v>2626</v>
      </c>
      <c r="C74" s="149"/>
      <c r="D74" s="143"/>
      <c r="E74" s="348"/>
      <c r="F74" s="199" t="str">
        <f t="shared" si="0"/>
        <v/>
      </c>
      <c r="G74" s="166"/>
      <c r="H74" s="200" t="str">
        <f t="shared" si="1"/>
        <v/>
      </c>
      <c r="I74" s="167"/>
      <c r="J74" s="201" t="str">
        <f t="shared" si="2"/>
        <v/>
      </c>
      <c r="K74" s="168"/>
      <c r="L74" s="200" t="str">
        <f t="shared" si="3"/>
        <v/>
      </c>
      <c r="M74" s="169"/>
      <c r="N74" s="201" t="str">
        <f t="shared" si="4"/>
        <v/>
      </c>
      <c r="O74" s="168"/>
      <c r="P74" s="200" t="str">
        <f t="shared" si="5"/>
        <v/>
      </c>
      <c r="Q74" s="169"/>
      <c r="R74" s="201" t="str">
        <f t="shared" si="6"/>
        <v/>
      </c>
      <c r="S74" s="129"/>
      <c r="T74" s="202" t="str">
        <f t="shared" si="7"/>
        <v/>
      </c>
      <c r="U74" s="169"/>
      <c r="V74" s="201" t="str">
        <f t="shared" si="8"/>
        <v/>
      </c>
    </row>
    <row r="75" spans="1:22" s="147" customFormat="1" ht="15.6" hidden="1">
      <c r="B75" s="173" t="s">
        <v>2627</v>
      </c>
      <c r="C75" s="149"/>
      <c r="D75" s="143"/>
      <c r="E75" s="144"/>
      <c r="F75" s="199" t="str">
        <f t="shared" si="0"/>
        <v/>
      </c>
      <c r="G75" s="166"/>
      <c r="H75" s="200" t="str">
        <f t="shared" si="1"/>
        <v/>
      </c>
      <c r="I75" s="167"/>
      <c r="J75" s="201" t="str">
        <f t="shared" si="2"/>
        <v/>
      </c>
      <c r="K75" s="168"/>
      <c r="L75" s="200" t="str">
        <f t="shared" si="3"/>
        <v/>
      </c>
      <c r="M75" s="169"/>
      <c r="N75" s="201" t="str">
        <f t="shared" si="4"/>
        <v/>
      </c>
      <c r="O75" s="168"/>
      <c r="P75" s="200" t="str">
        <f t="shared" si="5"/>
        <v/>
      </c>
      <c r="Q75" s="169"/>
      <c r="R75" s="201" t="str">
        <f t="shared" si="6"/>
        <v/>
      </c>
      <c r="S75" s="129"/>
      <c r="T75" s="202" t="str">
        <f t="shared" si="7"/>
        <v/>
      </c>
      <c r="U75" s="169"/>
      <c r="V75" s="201" t="str">
        <f t="shared" si="8"/>
        <v/>
      </c>
    </row>
    <row r="76" spans="1:22" s="147" customFormat="1" ht="15.6" hidden="1">
      <c r="B76" s="173" t="s">
        <v>2628</v>
      </c>
      <c r="C76" s="149"/>
      <c r="D76" s="143"/>
      <c r="E76" s="144"/>
      <c r="F76" s="199" t="str">
        <f t="shared" ref="F76:F92" si="9">IF($F$9="*",IF(E76&gt;0,"*",""),"")</f>
        <v/>
      </c>
      <c r="G76" s="166"/>
      <c r="H76" s="200" t="str">
        <f t="shared" ref="H76:H92" si="10">IF($H$9="*",IF(G76&gt;0,"*",""),"")</f>
        <v/>
      </c>
      <c r="I76" s="167"/>
      <c r="J76" s="201" t="str">
        <f t="shared" ref="J76:J92" si="11">IF($J$9="*",IF(I76&gt;0,"*",""),"")</f>
        <v/>
      </c>
      <c r="K76" s="168"/>
      <c r="L76" s="200" t="str">
        <f t="shared" ref="L76:L92" si="12">IF($L$9="*",IF(K76&gt;0,"*",""),"")</f>
        <v/>
      </c>
      <c r="M76" s="169"/>
      <c r="N76" s="201" t="str">
        <f t="shared" ref="N76:N92" si="13">IF($N$9="*",IF(M76&gt;0,"*",""),"")</f>
        <v/>
      </c>
      <c r="O76" s="168"/>
      <c r="P76" s="200" t="str">
        <f t="shared" ref="P76:P92" si="14">IF($P$9="*",IF(O76&gt;0,"*",""),"")</f>
        <v/>
      </c>
      <c r="Q76" s="169"/>
      <c r="R76" s="201" t="str">
        <f t="shared" ref="R76:R92" si="15">IF($R$9="*",IF(Q76&gt;0,"*",""),"")</f>
        <v/>
      </c>
      <c r="S76" s="129"/>
      <c r="T76" s="202" t="str">
        <f t="shared" ref="T76:T92" si="16">IF($T$9="*",IF(S76&gt;0,"*",""),"")</f>
        <v/>
      </c>
      <c r="U76" s="169"/>
      <c r="V76" s="201" t="str">
        <f t="shared" ref="V76:V92" si="17">IF($V$9="*",IF(U76&gt;0,"*",""),"")</f>
        <v/>
      </c>
    </row>
    <row r="77" spans="1:22" s="147" customFormat="1" ht="15.6" hidden="1">
      <c r="B77" s="173" t="s">
        <v>2629</v>
      </c>
      <c r="C77" s="149"/>
      <c r="D77" s="143"/>
      <c r="E77" s="144"/>
      <c r="F77" s="199" t="str">
        <f t="shared" si="9"/>
        <v/>
      </c>
      <c r="G77" s="166"/>
      <c r="H77" s="200" t="str">
        <f t="shared" si="10"/>
        <v/>
      </c>
      <c r="I77" s="167"/>
      <c r="J77" s="201" t="str">
        <f t="shared" si="11"/>
        <v/>
      </c>
      <c r="K77" s="168"/>
      <c r="L77" s="200" t="str">
        <f t="shared" si="12"/>
        <v/>
      </c>
      <c r="M77" s="169"/>
      <c r="N77" s="201" t="str">
        <f t="shared" si="13"/>
        <v/>
      </c>
      <c r="O77" s="168"/>
      <c r="P77" s="200" t="str">
        <f t="shared" si="14"/>
        <v/>
      </c>
      <c r="Q77" s="169"/>
      <c r="R77" s="201" t="str">
        <f t="shared" si="15"/>
        <v/>
      </c>
      <c r="S77" s="129"/>
      <c r="T77" s="202" t="str">
        <f t="shared" si="16"/>
        <v/>
      </c>
      <c r="U77" s="169"/>
      <c r="V77" s="201" t="str">
        <f t="shared" si="17"/>
        <v/>
      </c>
    </row>
    <row r="78" spans="1:22" s="147" customFormat="1" ht="15.6" hidden="1">
      <c r="B78" s="173" t="s">
        <v>2630</v>
      </c>
      <c r="C78" s="149"/>
      <c r="D78" s="143"/>
      <c r="E78" s="144"/>
      <c r="F78" s="199" t="str">
        <f t="shared" si="9"/>
        <v/>
      </c>
      <c r="G78" s="166"/>
      <c r="H78" s="200" t="str">
        <f t="shared" si="10"/>
        <v/>
      </c>
      <c r="I78" s="167"/>
      <c r="J78" s="201" t="str">
        <f t="shared" si="11"/>
        <v/>
      </c>
      <c r="K78" s="168"/>
      <c r="L78" s="200" t="str">
        <f t="shared" si="12"/>
        <v/>
      </c>
      <c r="M78" s="169"/>
      <c r="N78" s="201" t="str">
        <f t="shared" si="13"/>
        <v/>
      </c>
      <c r="O78" s="168"/>
      <c r="P78" s="200" t="str">
        <f t="shared" si="14"/>
        <v/>
      </c>
      <c r="Q78" s="169"/>
      <c r="R78" s="201" t="str">
        <f t="shared" si="15"/>
        <v/>
      </c>
      <c r="S78" s="129"/>
      <c r="T78" s="202" t="str">
        <f t="shared" si="16"/>
        <v/>
      </c>
      <c r="U78" s="169"/>
      <c r="V78" s="201" t="str">
        <f t="shared" si="17"/>
        <v/>
      </c>
    </row>
    <row r="79" spans="1:22" s="147" customFormat="1" ht="15.6" hidden="1">
      <c r="B79" s="173" t="s">
        <v>2631</v>
      </c>
      <c r="C79" s="149"/>
      <c r="D79" s="143"/>
      <c r="E79" s="144"/>
      <c r="F79" s="199" t="str">
        <f t="shared" si="9"/>
        <v/>
      </c>
      <c r="G79" s="166"/>
      <c r="H79" s="200" t="str">
        <f t="shared" si="10"/>
        <v/>
      </c>
      <c r="I79" s="167"/>
      <c r="J79" s="201" t="str">
        <f t="shared" si="11"/>
        <v/>
      </c>
      <c r="K79" s="168"/>
      <c r="L79" s="200" t="str">
        <f t="shared" si="12"/>
        <v/>
      </c>
      <c r="M79" s="169"/>
      <c r="N79" s="201" t="str">
        <f t="shared" si="13"/>
        <v/>
      </c>
      <c r="O79" s="168"/>
      <c r="P79" s="200" t="str">
        <f t="shared" si="14"/>
        <v/>
      </c>
      <c r="Q79" s="169"/>
      <c r="R79" s="201" t="str">
        <f t="shared" si="15"/>
        <v/>
      </c>
      <c r="S79" s="129"/>
      <c r="T79" s="202" t="str">
        <f t="shared" si="16"/>
        <v/>
      </c>
      <c r="U79" s="169"/>
      <c r="V79" s="201" t="str">
        <f t="shared" si="17"/>
        <v/>
      </c>
    </row>
    <row r="80" spans="1:22" s="147" customFormat="1" ht="15.6" hidden="1">
      <c r="B80" s="173" t="s">
        <v>2632</v>
      </c>
      <c r="C80" s="149"/>
      <c r="D80" s="143"/>
      <c r="E80" s="144"/>
      <c r="F80" s="199" t="str">
        <f t="shared" si="9"/>
        <v/>
      </c>
      <c r="G80" s="166"/>
      <c r="H80" s="200" t="str">
        <f t="shared" si="10"/>
        <v/>
      </c>
      <c r="I80" s="167"/>
      <c r="J80" s="201" t="str">
        <f t="shared" si="11"/>
        <v/>
      </c>
      <c r="K80" s="168"/>
      <c r="L80" s="200" t="str">
        <f t="shared" si="12"/>
        <v/>
      </c>
      <c r="M80" s="169"/>
      <c r="N80" s="201" t="str">
        <f t="shared" si="13"/>
        <v/>
      </c>
      <c r="O80" s="168"/>
      <c r="P80" s="200" t="str">
        <f t="shared" si="14"/>
        <v/>
      </c>
      <c r="Q80" s="169"/>
      <c r="R80" s="201" t="str">
        <f t="shared" si="15"/>
        <v/>
      </c>
      <c r="S80" s="129"/>
      <c r="T80" s="202" t="str">
        <f t="shared" si="16"/>
        <v/>
      </c>
      <c r="U80" s="169"/>
      <c r="V80" s="201" t="str">
        <f t="shared" si="17"/>
        <v/>
      </c>
    </row>
    <row r="81" spans="1:22" s="147" customFormat="1" ht="15.6" hidden="1">
      <c r="B81" s="173" t="s">
        <v>2633</v>
      </c>
      <c r="C81" s="149"/>
      <c r="D81" s="143"/>
      <c r="E81" s="144"/>
      <c r="F81" s="199" t="str">
        <f t="shared" si="9"/>
        <v/>
      </c>
      <c r="G81" s="166"/>
      <c r="H81" s="200" t="str">
        <f t="shared" si="10"/>
        <v/>
      </c>
      <c r="I81" s="167"/>
      <c r="J81" s="201" t="str">
        <f t="shared" si="11"/>
        <v/>
      </c>
      <c r="K81" s="168"/>
      <c r="L81" s="200" t="str">
        <f t="shared" si="12"/>
        <v/>
      </c>
      <c r="M81" s="169"/>
      <c r="N81" s="201" t="str">
        <f t="shared" si="13"/>
        <v/>
      </c>
      <c r="O81" s="168"/>
      <c r="P81" s="200" t="str">
        <f t="shared" si="14"/>
        <v/>
      </c>
      <c r="Q81" s="169"/>
      <c r="R81" s="201" t="str">
        <f t="shared" si="15"/>
        <v/>
      </c>
      <c r="S81" s="129"/>
      <c r="T81" s="202" t="str">
        <f t="shared" si="16"/>
        <v/>
      </c>
      <c r="U81" s="169"/>
      <c r="V81" s="201" t="str">
        <f t="shared" si="17"/>
        <v/>
      </c>
    </row>
    <row r="82" spans="1:22" s="147" customFormat="1" ht="15.6" hidden="1">
      <c r="B82" s="173" t="s">
        <v>2634</v>
      </c>
      <c r="C82" s="149"/>
      <c r="D82" s="143"/>
      <c r="E82" s="144"/>
      <c r="F82" s="199" t="str">
        <f t="shared" si="9"/>
        <v/>
      </c>
      <c r="G82" s="166"/>
      <c r="H82" s="200" t="str">
        <f t="shared" si="10"/>
        <v/>
      </c>
      <c r="I82" s="167"/>
      <c r="J82" s="201" t="str">
        <f t="shared" si="11"/>
        <v/>
      </c>
      <c r="K82" s="168"/>
      <c r="L82" s="200" t="str">
        <f t="shared" si="12"/>
        <v/>
      </c>
      <c r="M82" s="169"/>
      <c r="N82" s="201" t="str">
        <f t="shared" si="13"/>
        <v/>
      </c>
      <c r="O82" s="168"/>
      <c r="P82" s="200" t="str">
        <f t="shared" si="14"/>
        <v/>
      </c>
      <c r="Q82" s="169"/>
      <c r="R82" s="201" t="str">
        <f t="shared" si="15"/>
        <v/>
      </c>
      <c r="S82" s="129"/>
      <c r="T82" s="202" t="str">
        <f t="shared" si="16"/>
        <v/>
      </c>
      <c r="U82" s="169"/>
      <c r="V82" s="201" t="str">
        <f t="shared" si="17"/>
        <v/>
      </c>
    </row>
    <row r="83" spans="1:22" s="147" customFormat="1" ht="15.6" hidden="1">
      <c r="B83" s="173" t="s">
        <v>2635</v>
      </c>
      <c r="C83" s="149"/>
      <c r="D83" s="143"/>
      <c r="E83" s="144"/>
      <c r="F83" s="199" t="str">
        <f t="shared" si="9"/>
        <v/>
      </c>
      <c r="G83" s="166"/>
      <c r="H83" s="200" t="str">
        <f t="shared" si="10"/>
        <v/>
      </c>
      <c r="I83" s="167"/>
      <c r="J83" s="201" t="str">
        <f t="shared" si="11"/>
        <v/>
      </c>
      <c r="K83" s="168"/>
      <c r="L83" s="200" t="str">
        <f t="shared" si="12"/>
        <v/>
      </c>
      <c r="M83" s="169"/>
      <c r="N83" s="201" t="str">
        <f t="shared" si="13"/>
        <v/>
      </c>
      <c r="O83" s="168"/>
      <c r="P83" s="200" t="str">
        <f t="shared" si="14"/>
        <v/>
      </c>
      <c r="Q83" s="169"/>
      <c r="R83" s="201" t="str">
        <f t="shared" si="15"/>
        <v/>
      </c>
      <c r="S83" s="129"/>
      <c r="T83" s="202" t="str">
        <f t="shared" si="16"/>
        <v/>
      </c>
      <c r="U83" s="169"/>
      <c r="V83" s="201" t="str">
        <f t="shared" si="17"/>
        <v/>
      </c>
    </row>
    <row r="84" spans="1:22" s="147" customFormat="1" ht="15.6" hidden="1">
      <c r="B84" s="173" t="s">
        <v>2636</v>
      </c>
      <c r="C84" s="149"/>
      <c r="D84" s="143"/>
      <c r="E84" s="144"/>
      <c r="F84" s="199" t="str">
        <f t="shared" si="9"/>
        <v/>
      </c>
      <c r="G84" s="166"/>
      <c r="H84" s="200" t="str">
        <f t="shared" si="10"/>
        <v/>
      </c>
      <c r="I84" s="167"/>
      <c r="J84" s="201" t="str">
        <f t="shared" si="11"/>
        <v/>
      </c>
      <c r="K84" s="168"/>
      <c r="L84" s="200" t="str">
        <f t="shared" si="12"/>
        <v/>
      </c>
      <c r="M84" s="169"/>
      <c r="N84" s="201" t="str">
        <f t="shared" si="13"/>
        <v/>
      </c>
      <c r="O84" s="168"/>
      <c r="P84" s="200" t="str">
        <f t="shared" si="14"/>
        <v/>
      </c>
      <c r="Q84" s="169"/>
      <c r="R84" s="201" t="str">
        <f t="shared" si="15"/>
        <v/>
      </c>
      <c r="S84" s="129"/>
      <c r="T84" s="202" t="str">
        <f t="shared" si="16"/>
        <v/>
      </c>
      <c r="U84" s="169"/>
      <c r="V84" s="201" t="str">
        <f t="shared" si="17"/>
        <v/>
      </c>
    </row>
    <row r="85" spans="1:22" s="147" customFormat="1" ht="15.6" hidden="1">
      <c r="B85" s="173" t="s">
        <v>2637</v>
      </c>
      <c r="C85" s="149"/>
      <c r="D85" s="143"/>
      <c r="E85" s="144"/>
      <c r="F85" s="199" t="str">
        <f t="shared" si="9"/>
        <v/>
      </c>
      <c r="G85" s="166"/>
      <c r="H85" s="200" t="str">
        <f t="shared" si="10"/>
        <v/>
      </c>
      <c r="I85" s="167"/>
      <c r="J85" s="201" t="str">
        <f t="shared" si="11"/>
        <v/>
      </c>
      <c r="K85" s="168"/>
      <c r="L85" s="200" t="str">
        <f t="shared" si="12"/>
        <v/>
      </c>
      <c r="M85" s="169"/>
      <c r="N85" s="201" t="str">
        <f t="shared" si="13"/>
        <v/>
      </c>
      <c r="O85" s="168"/>
      <c r="P85" s="200" t="str">
        <f t="shared" si="14"/>
        <v/>
      </c>
      <c r="Q85" s="169"/>
      <c r="R85" s="201" t="str">
        <f t="shared" si="15"/>
        <v/>
      </c>
      <c r="S85" s="129"/>
      <c r="T85" s="202" t="str">
        <f t="shared" si="16"/>
        <v/>
      </c>
      <c r="U85" s="169"/>
      <c r="V85" s="201" t="str">
        <f t="shared" si="17"/>
        <v/>
      </c>
    </row>
    <row r="86" spans="1:22" s="147" customFormat="1" ht="15.6" hidden="1">
      <c r="B86" s="173" t="s">
        <v>2638</v>
      </c>
      <c r="C86" s="149"/>
      <c r="D86" s="143"/>
      <c r="E86" s="144"/>
      <c r="F86" s="199" t="str">
        <f t="shared" si="9"/>
        <v/>
      </c>
      <c r="G86" s="166"/>
      <c r="H86" s="200" t="str">
        <f t="shared" si="10"/>
        <v/>
      </c>
      <c r="I86" s="167"/>
      <c r="J86" s="201" t="str">
        <f t="shared" si="11"/>
        <v/>
      </c>
      <c r="K86" s="168"/>
      <c r="L86" s="200" t="str">
        <f t="shared" si="12"/>
        <v/>
      </c>
      <c r="M86" s="169"/>
      <c r="N86" s="201" t="str">
        <f t="shared" si="13"/>
        <v/>
      </c>
      <c r="O86" s="168"/>
      <c r="P86" s="200" t="str">
        <f t="shared" si="14"/>
        <v/>
      </c>
      <c r="Q86" s="169"/>
      <c r="R86" s="201" t="str">
        <f t="shared" si="15"/>
        <v/>
      </c>
      <c r="S86" s="129"/>
      <c r="T86" s="202" t="str">
        <f t="shared" si="16"/>
        <v/>
      </c>
      <c r="U86" s="169"/>
      <c r="V86" s="201" t="str">
        <f t="shared" si="17"/>
        <v/>
      </c>
    </row>
    <row r="87" spans="1:22" s="147" customFormat="1" ht="15.6" hidden="1">
      <c r="B87" s="173" t="s">
        <v>2639</v>
      </c>
      <c r="C87" s="149"/>
      <c r="D87" s="143"/>
      <c r="E87" s="144"/>
      <c r="F87" s="199" t="str">
        <f t="shared" si="9"/>
        <v/>
      </c>
      <c r="G87" s="166"/>
      <c r="H87" s="200" t="str">
        <f t="shared" si="10"/>
        <v/>
      </c>
      <c r="I87" s="167"/>
      <c r="J87" s="201" t="str">
        <f t="shared" si="11"/>
        <v/>
      </c>
      <c r="K87" s="168"/>
      <c r="L87" s="200" t="str">
        <f t="shared" si="12"/>
        <v/>
      </c>
      <c r="M87" s="169"/>
      <c r="N87" s="201" t="str">
        <f t="shared" si="13"/>
        <v/>
      </c>
      <c r="O87" s="168"/>
      <c r="P87" s="200" t="str">
        <f t="shared" si="14"/>
        <v/>
      </c>
      <c r="Q87" s="169"/>
      <c r="R87" s="201" t="str">
        <f t="shared" si="15"/>
        <v/>
      </c>
      <c r="S87" s="129"/>
      <c r="T87" s="202" t="str">
        <f t="shared" si="16"/>
        <v/>
      </c>
      <c r="U87" s="169"/>
      <c r="V87" s="201" t="str">
        <f t="shared" si="17"/>
        <v/>
      </c>
    </row>
    <row r="88" spans="1:22" s="147" customFormat="1" ht="15.6" hidden="1">
      <c r="B88" s="173" t="s">
        <v>2640</v>
      </c>
      <c r="C88" s="149"/>
      <c r="D88" s="143"/>
      <c r="E88" s="144"/>
      <c r="F88" s="199" t="str">
        <f t="shared" si="9"/>
        <v/>
      </c>
      <c r="G88" s="166"/>
      <c r="H88" s="200" t="str">
        <f t="shared" si="10"/>
        <v/>
      </c>
      <c r="I88" s="167"/>
      <c r="J88" s="201" t="str">
        <f t="shared" si="11"/>
        <v/>
      </c>
      <c r="K88" s="168"/>
      <c r="L88" s="200" t="str">
        <f t="shared" si="12"/>
        <v/>
      </c>
      <c r="M88" s="169"/>
      <c r="N88" s="201" t="str">
        <f t="shared" si="13"/>
        <v/>
      </c>
      <c r="O88" s="168"/>
      <c r="P88" s="200" t="str">
        <f t="shared" si="14"/>
        <v/>
      </c>
      <c r="Q88" s="169"/>
      <c r="R88" s="201" t="str">
        <f t="shared" si="15"/>
        <v/>
      </c>
      <c r="S88" s="129"/>
      <c r="T88" s="202" t="str">
        <f t="shared" si="16"/>
        <v/>
      </c>
      <c r="U88" s="169"/>
      <c r="V88" s="201" t="str">
        <f t="shared" si="17"/>
        <v/>
      </c>
    </row>
    <row r="89" spans="1:22" s="147" customFormat="1" ht="15.6">
      <c r="A89" s="147" t="s">
        <v>53</v>
      </c>
      <c r="B89" s="173" t="s">
        <v>2641</v>
      </c>
      <c r="C89" s="149"/>
      <c r="D89" s="143"/>
      <c r="E89" s="348"/>
      <c r="F89" s="199" t="str">
        <f t="shared" si="9"/>
        <v/>
      </c>
      <c r="G89" s="166"/>
      <c r="H89" s="200" t="str">
        <f t="shared" si="10"/>
        <v/>
      </c>
      <c r="I89" s="167"/>
      <c r="J89" s="201" t="str">
        <f t="shared" si="11"/>
        <v/>
      </c>
      <c r="K89" s="168"/>
      <c r="L89" s="200" t="str">
        <f t="shared" si="12"/>
        <v/>
      </c>
      <c r="M89" s="169"/>
      <c r="N89" s="201" t="str">
        <f t="shared" si="13"/>
        <v/>
      </c>
      <c r="O89" s="168"/>
      <c r="P89" s="200" t="str">
        <f t="shared" si="14"/>
        <v/>
      </c>
      <c r="Q89" s="169"/>
      <c r="R89" s="201" t="str">
        <f t="shared" si="15"/>
        <v/>
      </c>
      <c r="S89" s="129"/>
      <c r="T89" s="202" t="str">
        <f t="shared" si="16"/>
        <v/>
      </c>
      <c r="U89" s="169"/>
      <c r="V89" s="201" t="str">
        <f t="shared" si="17"/>
        <v/>
      </c>
    </row>
    <row r="90" spans="1:22" s="147" customFormat="1" ht="15.6" hidden="1">
      <c r="B90" s="173" t="s">
        <v>2642</v>
      </c>
      <c r="C90" s="149"/>
      <c r="D90" s="143"/>
      <c r="E90" s="144"/>
      <c r="F90" s="199" t="str">
        <f t="shared" si="9"/>
        <v/>
      </c>
      <c r="G90" s="166"/>
      <c r="H90" s="200" t="str">
        <f t="shared" si="10"/>
        <v/>
      </c>
      <c r="I90" s="167"/>
      <c r="J90" s="201" t="str">
        <f t="shared" si="11"/>
        <v/>
      </c>
      <c r="K90" s="168"/>
      <c r="L90" s="200" t="str">
        <f t="shared" si="12"/>
        <v/>
      </c>
      <c r="M90" s="169"/>
      <c r="N90" s="201" t="str">
        <f t="shared" si="13"/>
        <v/>
      </c>
      <c r="O90" s="168"/>
      <c r="P90" s="200" t="str">
        <f t="shared" si="14"/>
        <v/>
      </c>
      <c r="Q90" s="169"/>
      <c r="R90" s="201" t="str">
        <f t="shared" si="15"/>
        <v/>
      </c>
      <c r="S90" s="129"/>
      <c r="T90" s="202" t="str">
        <f t="shared" si="16"/>
        <v/>
      </c>
      <c r="U90" s="169"/>
      <c r="V90" s="201" t="str">
        <f t="shared" si="17"/>
        <v/>
      </c>
    </row>
    <row r="91" spans="1:22" s="147" customFormat="1" ht="15.6" hidden="1">
      <c r="B91" s="173" t="s">
        <v>2643</v>
      </c>
      <c r="C91" s="149"/>
      <c r="D91" s="143"/>
      <c r="E91" s="144"/>
      <c r="F91" s="199" t="str">
        <f t="shared" si="9"/>
        <v/>
      </c>
      <c r="G91" s="166"/>
      <c r="H91" s="200" t="str">
        <f t="shared" si="10"/>
        <v/>
      </c>
      <c r="I91" s="167"/>
      <c r="J91" s="201" t="str">
        <f t="shared" si="11"/>
        <v/>
      </c>
      <c r="K91" s="168"/>
      <c r="L91" s="200" t="str">
        <f t="shared" si="12"/>
        <v/>
      </c>
      <c r="M91" s="169"/>
      <c r="N91" s="201" t="str">
        <f t="shared" si="13"/>
        <v/>
      </c>
      <c r="O91" s="168"/>
      <c r="P91" s="200" t="str">
        <f t="shared" si="14"/>
        <v/>
      </c>
      <c r="Q91" s="169"/>
      <c r="R91" s="201" t="str">
        <f t="shared" si="15"/>
        <v/>
      </c>
      <c r="S91" s="129"/>
      <c r="T91" s="202" t="str">
        <f t="shared" si="16"/>
        <v/>
      </c>
      <c r="U91" s="169"/>
      <c r="V91" s="201" t="str">
        <f t="shared" si="17"/>
        <v/>
      </c>
    </row>
    <row r="92" spans="1:22" s="147" customFormat="1" ht="15.6" hidden="1">
      <c r="B92" s="173" t="s">
        <v>2644</v>
      </c>
      <c r="C92" s="149"/>
      <c r="D92" s="143"/>
      <c r="E92" s="144"/>
      <c r="F92" s="199" t="str">
        <f t="shared" si="9"/>
        <v/>
      </c>
      <c r="G92" s="166"/>
      <c r="H92" s="200" t="str">
        <f t="shared" si="10"/>
        <v/>
      </c>
      <c r="I92" s="167"/>
      <c r="J92" s="201" t="str">
        <f t="shared" si="11"/>
        <v/>
      </c>
      <c r="K92" s="168"/>
      <c r="L92" s="200" t="str">
        <f t="shared" si="12"/>
        <v/>
      </c>
      <c r="M92" s="169"/>
      <c r="N92" s="201" t="str">
        <f t="shared" si="13"/>
        <v/>
      </c>
      <c r="O92" s="168"/>
      <c r="P92" s="200" t="str">
        <f t="shared" si="14"/>
        <v/>
      </c>
      <c r="Q92" s="169"/>
      <c r="R92" s="201" t="str">
        <f t="shared" si="15"/>
        <v/>
      </c>
      <c r="S92" s="129"/>
      <c r="T92" s="202" t="str">
        <f t="shared" si="16"/>
        <v/>
      </c>
      <c r="U92" s="169"/>
      <c r="V92" s="201" t="str">
        <f t="shared" si="17"/>
        <v/>
      </c>
    </row>
    <row r="97" spans="1:16" s="147" customFormat="1" ht="15">
      <c r="A97" s="147">
        <v>1</v>
      </c>
      <c r="B97" s="181" t="s">
        <v>663</v>
      </c>
      <c r="N97" s="147" t="s">
        <v>2645</v>
      </c>
      <c r="P97" s="147" t="s">
        <v>948</v>
      </c>
    </row>
    <row r="98" spans="1:16" s="147" customFormat="1" ht="15">
      <c r="A98" s="147">
        <v>1</v>
      </c>
      <c r="B98" s="181" t="s">
        <v>438</v>
      </c>
      <c r="N98" s="147" t="s">
        <v>2646</v>
      </c>
      <c r="P98" s="147" t="s">
        <v>2647</v>
      </c>
    </row>
    <row r="99" spans="1:16" s="147" customFormat="1" ht="15">
      <c r="A99" s="147">
        <v>1</v>
      </c>
      <c r="B99" s="181" t="s">
        <v>440</v>
      </c>
      <c r="P99" s="147" t="s">
        <v>2648</v>
      </c>
    </row>
    <row r="100" spans="1:16" s="147" customFormat="1" ht="15">
      <c r="A100" s="147">
        <v>1</v>
      </c>
      <c r="B100" s="181"/>
      <c r="P100" s="147" t="s">
        <v>2649</v>
      </c>
    </row>
    <row r="101" spans="1:16" s="147" customFormat="1" ht="15">
      <c r="A101" s="147">
        <v>1</v>
      </c>
      <c r="B101" s="181" t="s">
        <v>442</v>
      </c>
      <c r="P101" s="147" t="s">
        <v>2650</v>
      </c>
    </row>
    <row r="102" spans="1:16" s="147" customFormat="1" ht="15">
      <c r="A102" s="147">
        <v>1</v>
      </c>
      <c r="B102" s="181" t="s">
        <v>443</v>
      </c>
      <c r="P102" s="147" t="s">
        <v>2651</v>
      </c>
    </row>
    <row r="103" spans="1:16" s="147" customFormat="1" ht="15">
      <c r="A103" s="147">
        <v>1</v>
      </c>
      <c r="B103" s="181" t="s">
        <v>446</v>
      </c>
      <c r="P103" s="147" t="s">
        <v>2652</v>
      </c>
    </row>
    <row r="104" spans="1:16" s="147" customFormat="1" ht="15">
      <c r="A104" s="147">
        <v>1</v>
      </c>
      <c r="B104" s="181" t="s">
        <v>452</v>
      </c>
      <c r="P104" s="147" t="s">
        <v>2653</v>
      </c>
    </row>
    <row r="105" spans="1:16" s="147" customFormat="1" ht="15">
      <c r="A105" s="147">
        <v>1</v>
      </c>
      <c r="B105" s="181" t="s">
        <v>464</v>
      </c>
      <c r="P105" s="147" t="s">
        <v>2654</v>
      </c>
    </row>
    <row r="106" spans="1:16" s="147" customFormat="1" ht="15">
      <c r="A106" s="147">
        <v>1</v>
      </c>
      <c r="B106" s="181" t="s">
        <v>321</v>
      </c>
    </row>
    <row r="107" spans="1:16" s="147" customFormat="1" ht="15">
      <c r="A107" s="147">
        <v>1</v>
      </c>
      <c r="B107" s="181" t="s">
        <v>490</v>
      </c>
    </row>
    <row r="108" spans="1:16" s="147" customFormat="1" ht="15">
      <c r="A108" s="147">
        <v>1</v>
      </c>
      <c r="B108" s="181" t="s">
        <v>501</v>
      </c>
    </row>
    <row r="109" spans="1:16" s="147" customFormat="1" ht="15">
      <c r="A109" s="147">
        <v>1</v>
      </c>
      <c r="B109" s="181" t="s">
        <v>511</v>
      </c>
    </row>
    <row r="110" spans="1:16" s="147" customFormat="1" ht="15">
      <c r="A110" s="147">
        <v>1</v>
      </c>
      <c r="B110" s="181" t="s">
        <v>520</v>
      </c>
    </row>
    <row r="111" spans="1:16" s="147" customFormat="1" ht="15">
      <c r="A111" s="267">
        <v>1</v>
      </c>
      <c r="B111" s="268" t="s">
        <v>529</v>
      </c>
    </row>
    <row r="113" spans="1:2" s="147" customFormat="1" ht="60">
      <c r="A113" s="333">
        <v>1</v>
      </c>
      <c r="B113" s="334" t="s">
        <v>2386</v>
      </c>
    </row>
    <row r="114" spans="1:2" s="147" customFormat="1" ht="15">
      <c r="A114" s="242"/>
      <c r="B114" s="332" t="s">
        <v>205</v>
      </c>
    </row>
    <row r="115" spans="1:2" s="147" customFormat="1" ht="45.6">
      <c r="A115" s="333">
        <v>1</v>
      </c>
      <c r="B115" s="334" t="s">
        <v>2391</v>
      </c>
    </row>
  </sheetData>
  <autoFilter ref="A10:X92" xr:uid="{1B66238F-6789-4395-B8F8-E5FBC0D2F622}">
    <filterColumn colId="0">
      <customFilters>
        <customFilter operator="notEqual" val=" "/>
      </customFilters>
    </filterColumn>
  </autoFilter>
  <conditionalFormatting sqref="R9 P9 N9 L9 J9 H9 T9 V9 F9">
    <cfRule type="duplicateValues" dxfId="23" priority="1"/>
  </conditionalFormatting>
  <hyperlinks>
    <hyperlink ref="G5" r:id="rId1" xr:uid="{53AD3B82-5F7A-4292-919F-09C9160E7B68}"/>
    <hyperlink ref="I5" r:id="rId2" xr:uid="{96898600-24E9-4F1A-AEE7-42B4DEE706C3}"/>
    <hyperlink ref="K5" r:id="rId3" xr:uid="{4CDA0D49-1C91-4E9E-B153-B0FBD9F68950}"/>
    <hyperlink ref="M5" r:id="rId4" xr:uid="{C4ECA812-3038-4340-BB73-C4535BFCC68E}"/>
    <hyperlink ref="O5" r:id="rId5" xr:uid="{F0A1F195-0308-4812-B7F9-E2C4E3527CAC}"/>
    <hyperlink ref="Q5" r:id="rId6" xr:uid="{397E047B-AB2C-4F3D-B26F-638C37B3AE9D}"/>
    <hyperlink ref="H5" r:id="rId7" xr:uid="{1737FCED-2D5C-4371-ACBA-AFCFA22B6297}"/>
    <hyperlink ref="J5" r:id="rId8" xr:uid="{724E3DA4-31A0-4791-B4F1-7A5B3A044867}"/>
    <hyperlink ref="N5" r:id="rId9" xr:uid="{41C6DF66-AC9A-44DF-8A91-728C01299A8D}"/>
  </hyperlinks>
  <pageMargins left="0.7" right="0.7" top="0.75" bottom="0.75" header="0.3" footer="0.3"/>
  <pageSetup orientation="portrait" verticalDpi="0" r:id="rId1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D802E6-C23F-4AD5-991F-5DC666A65184}">
  <sheetPr filterMode="1">
    <pageSetUpPr fitToPage="1"/>
  </sheetPr>
  <dimension ref="A1:X120"/>
  <sheetViews>
    <sheetView zoomScaleNormal="100" workbookViewId="0">
      <pane xSplit="2" topLeftCell="C1" activePane="topRight" state="frozen"/>
      <selection pane="topRight" activeCell="B86" sqref="B86"/>
      <selection activeCell="V260" sqref="V260:V503"/>
    </sheetView>
  </sheetViews>
  <sheetFormatPr defaultColWidth="0" defaultRowHeight="15.6"/>
  <cols>
    <col min="1" max="1" width="11.5703125" style="207" customWidth="1"/>
    <col min="2" max="2" width="80" style="207" customWidth="1"/>
    <col min="3" max="3" width="10" style="207" customWidth="1"/>
    <col min="4" max="4" width="12.28515625" style="207" customWidth="1"/>
    <col min="5" max="5" width="35.140625" style="280" customWidth="1"/>
    <col min="6" max="6" width="5.28515625" style="284" customWidth="1"/>
    <col min="7" max="7" width="39" style="207" customWidth="1"/>
    <col min="8" max="8" width="44.5703125" style="284" customWidth="1"/>
    <col min="9" max="9" width="39" style="207" customWidth="1"/>
    <col min="10" max="10" width="4.28515625" style="284" customWidth="1"/>
    <col min="11" max="11" width="39" style="282" customWidth="1"/>
    <col min="12" max="12" width="5.28515625" style="284" customWidth="1"/>
    <col min="13" max="13" width="39" style="282" customWidth="1"/>
    <col min="14" max="14" width="5.28515625" style="284" customWidth="1"/>
    <col min="15" max="15" width="39" style="282" customWidth="1"/>
    <col min="16" max="16" width="5.28515625" style="284" customWidth="1"/>
    <col min="17" max="17" width="39" style="282" customWidth="1"/>
    <col min="18" max="18" width="5.28515625" style="284" customWidth="1"/>
    <col min="19" max="19" width="39" style="290" customWidth="1"/>
    <col min="20" max="20" width="5.28515625" style="284" customWidth="1"/>
    <col min="21" max="21" width="39" style="282" customWidth="1"/>
    <col min="22" max="22" width="5.28515625" style="284" customWidth="1"/>
    <col min="23" max="23" width="8.85546875" style="191" hidden="1" customWidth="1"/>
    <col min="24" max="16384" width="8.85546875" style="147" hidden="1"/>
  </cols>
  <sheetData>
    <row r="1" spans="1:24" s="120" customFormat="1" ht="45.6">
      <c r="B1" s="121"/>
      <c r="C1" s="122" t="s">
        <v>320</v>
      </c>
      <c r="D1" s="123" t="s">
        <v>321</v>
      </c>
      <c r="E1" s="124" t="s">
        <v>322</v>
      </c>
      <c r="F1" s="123" t="s">
        <v>323</v>
      </c>
      <c r="G1" s="125" t="s">
        <v>2655</v>
      </c>
      <c r="H1" s="126" t="s">
        <v>2655</v>
      </c>
      <c r="I1" s="558" t="s">
        <v>2656</v>
      </c>
      <c r="J1" s="128" t="s">
        <v>323</v>
      </c>
      <c r="K1" s="129" t="s">
        <v>2657</v>
      </c>
      <c r="L1" s="126" t="s">
        <v>323</v>
      </c>
      <c r="M1" s="130" t="s">
        <v>2657</v>
      </c>
      <c r="N1" s="128" t="s">
        <v>323</v>
      </c>
      <c r="O1" s="129" t="s">
        <v>2658</v>
      </c>
      <c r="P1" s="126" t="s">
        <v>323</v>
      </c>
      <c r="Q1" s="130"/>
      <c r="R1" s="128" t="s">
        <v>323</v>
      </c>
      <c r="S1" s="129"/>
      <c r="T1" s="126" t="s">
        <v>323</v>
      </c>
      <c r="U1" s="130"/>
      <c r="V1" s="128" t="s">
        <v>323</v>
      </c>
    </row>
    <row r="2" spans="1:24" s="131" customFormat="1">
      <c r="A2" s="131" t="s">
        <v>161</v>
      </c>
      <c r="B2" s="132"/>
      <c r="C2" s="133"/>
      <c r="D2" s="134"/>
      <c r="E2" s="135"/>
      <c r="F2" s="134"/>
      <c r="G2" s="136" t="s">
        <v>2659</v>
      </c>
      <c r="H2" s="137" t="s">
        <v>2660</v>
      </c>
      <c r="I2" s="138" t="s">
        <v>1356</v>
      </c>
      <c r="J2" s="139"/>
      <c r="K2" s="136" t="s">
        <v>1358</v>
      </c>
      <c r="L2" s="137"/>
      <c r="M2" s="140" t="s">
        <v>769</v>
      </c>
      <c r="N2" s="139"/>
      <c r="O2" s="136" t="s">
        <v>2661</v>
      </c>
      <c r="P2" s="137"/>
      <c r="Q2" s="140" t="s">
        <v>724</v>
      </c>
      <c r="R2" s="139"/>
      <c r="S2" s="129" t="s">
        <v>725</v>
      </c>
      <c r="T2" s="126"/>
      <c r="U2" s="140" t="s">
        <v>726</v>
      </c>
      <c r="V2" s="139"/>
    </row>
    <row r="3" spans="1:24" s="139" customFormat="1">
      <c r="B3" s="141" t="s">
        <v>352</v>
      </c>
      <c r="C3" s="142"/>
      <c r="D3" s="143"/>
      <c r="E3" s="144"/>
      <c r="F3" s="143"/>
      <c r="G3" s="145" t="s">
        <v>2662</v>
      </c>
      <c r="H3" s="137" t="s">
        <v>53</v>
      </c>
      <c r="I3" s="512" t="s">
        <v>2663</v>
      </c>
      <c r="K3" s="136"/>
      <c r="L3" s="137"/>
      <c r="M3" s="140"/>
      <c r="O3" s="136"/>
      <c r="P3" s="137"/>
      <c r="Q3" s="140"/>
      <c r="S3" s="129"/>
      <c r="T3" s="126"/>
      <c r="U3" s="140"/>
    </row>
    <row r="4" spans="1:24" s="139" customFormat="1">
      <c r="B4" s="141" t="s">
        <v>369</v>
      </c>
      <c r="C4" s="142"/>
      <c r="D4" s="143"/>
      <c r="E4" s="144"/>
      <c r="F4" s="143"/>
      <c r="G4" s="145"/>
      <c r="H4" s="137" t="s">
        <v>53</v>
      </c>
      <c r="I4" s="146" t="s">
        <v>2664</v>
      </c>
      <c r="K4" s="136"/>
      <c r="L4" s="137"/>
      <c r="M4" s="140"/>
      <c r="O4" s="136"/>
      <c r="P4" s="137"/>
      <c r="Q4" s="140"/>
      <c r="S4" s="129"/>
      <c r="T4" s="126"/>
      <c r="U4" s="140"/>
    </row>
    <row r="5" spans="1:24" s="139" customFormat="1">
      <c r="B5" s="141" t="s">
        <v>385</v>
      </c>
      <c r="C5" s="142"/>
      <c r="D5" s="143"/>
      <c r="E5" s="144"/>
      <c r="F5" s="143"/>
      <c r="G5" s="496" t="s">
        <v>2665</v>
      </c>
      <c r="H5" s="137"/>
      <c r="I5" s="512" t="s">
        <v>2666</v>
      </c>
      <c r="K5" s="136"/>
      <c r="L5" s="137"/>
      <c r="M5" s="140"/>
      <c r="O5" s="136"/>
      <c r="P5" s="137"/>
      <c r="Q5" s="140"/>
      <c r="S5" s="129"/>
      <c r="T5" s="126"/>
      <c r="U5" s="140"/>
    </row>
    <row r="6" spans="1:24">
      <c r="A6" s="317"/>
      <c r="B6" s="318" t="s">
        <v>163</v>
      </c>
      <c r="C6" s="319"/>
      <c r="D6" s="320"/>
      <c r="E6" s="320"/>
      <c r="F6" s="320"/>
      <c r="G6" s="321"/>
      <c r="H6" s="322"/>
      <c r="I6" s="323">
        <v>46037</v>
      </c>
      <c r="J6" s="317"/>
      <c r="K6" s="324"/>
      <c r="L6" s="322"/>
      <c r="M6" s="325"/>
      <c r="N6" s="317"/>
      <c r="O6" s="324"/>
      <c r="P6" s="322"/>
      <c r="Q6" s="325"/>
      <c r="R6" s="317"/>
      <c r="S6" s="326"/>
      <c r="T6" s="327"/>
      <c r="U6" s="325"/>
      <c r="V6" s="317"/>
      <c r="W6" s="147"/>
    </row>
    <row r="7" spans="1:24">
      <c r="A7" s="147"/>
      <c r="B7" s="141" t="s">
        <v>402</v>
      </c>
      <c r="C7" s="142"/>
      <c r="D7" s="143"/>
      <c r="E7" s="144"/>
      <c r="F7" s="143"/>
      <c r="G7" s="145"/>
      <c r="H7" s="148"/>
      <c r="I7" s="146"/>
      <c r="J7" s="147"/>
      <c r="K7" s="136"/>
      <c r="L7" s="148"/>
      <c r="M7" s="140"/>
      <c r="N7" s="147"/>
      <c r="O7" s="136"/>
      <c r="P7" s="148"/>
      <c r="Q7" s="140"/>
      <c r="R7" s="147"/>
      <c r="S7" s="129"/>
      <c r="T7" s="126"/>
      <c r="U7" s="140"/>
      <c r="V7" s="147"/>
      <c r="W7" s="147"/>
    </row>
    <row r="8" spans="1:24">
      <c r="A8" s="147"/>
      <c r="B8" s="141" t="s">
        <v>403</v>
      </c>
      <c r="C8" s="149"/>
      <c r="D8" s="143"/>
      <c r="E8" s="144"/>
      <c r="F8" s="143"/>
      <c r="G8" s="145"/>
      <c r="H8" s="148"/>
      <c r="I8" s="146"/>
      <c r="J8" s="147"/>
      <c r="K8" s="136"/>
      <c r="L8" s="148"/>
      <c r="M8" s="140"/>
      <c r="N8" s="147"/>
      <c r="O8" s="136"/>
      <c r="P8" s="148"/>
      <c r="Q8" s="140"/>
      <c r="R8" s="147"/>
      <c r="S8" s="129"/>
      <c r="T8" s="126"/>
      <c r="U8" s="140"/>
      <c r="V8" s="147"/>
      <c r="W8" s="147"/>
    </row>
    <row r="9" spans="1:24" s="155" customFormat="1" ht="16.149999999999999" thickBot="1">
      <c r="A9" s="150" t="s">
        <v>404</v>
      </c>
      <c r="B9" s="151" t="s">
        <v>405</v>
      </c>
      <c r="C9" s="152"/>
      <c r="D9" s="153"/>
      <c r="E9" s="195">
        <f>SUM(E11:E132)</f>
        <v>807977</v>
      </c>
      <c r="F9" s="153" t="s">
        <v>406</v>
      </c>
      <c r="G9" s="618">
        <f>SUM(G11:G132)</f>
        <v>807977</v>
      </c>
      <c r="H9" s="154"/>
      <c r="I9" s="146">
        <f>SUM(I11:I132)</f>
        <v>1063396</v>
      </c>
      <c r="K9" s="136">
        <f>SUM(K11:K132)</f>
        <v>876616</v>
      </c>
      <c r="L9" s="154"/>
      <c r="M9" s="140">
        <f>SUM(M11:M132)</f>
        <v>5664350</v>
      </c>
      <c r="O9" s="136">
        <f>SUM(O11:O132)</f>
        <v>377650</v>
      </c>
      <c r="P9" s="154"/>
      <c r="Q9" s="140">
        <f>SUM(Q11:Q132)</f>
        <v>0</v>
      </c>
      <c r="S9" s="129">
        <f>SUM(S11:S132)</f>
        <v>0</v>
      </c>
      <c r="T9" s="126"/>
      <c r="U9" s="140">
        <f>SUM(U11:U132)</f>
        <v>0</v>
      </c>
      <c r="W9" s="196" t="str">
        <f>IF(X9="**","ERROR","")</f>
        <v/>
      </c>
      <c r="X9" s="196" t="str">
        <f>CONCATENATE(F9,H9,J9,L9,N9,P9,R9,T9,V9)</f>
        <v>*</v>
      </c>
    </row>
    <row r="10" spans="1:24" s="171" customFormat="1" ht="16.149999999999999" thickBot="1">
      <c r="A10" s="188">
        <v>1</v>
      </c>
      <c r="B10" s="189"/>
      <c r="C10" s="158"/>
      <c r="D10" s="158"/>
      <c r="E10" s="159">
        <v>100</v>
      </c>
      <c r="F10" s="158"/>
      <c r="G10" s="159"/>
      <c r="H10" s="158"/>
      <c r="I10" s="159"/>
      <c r="J10" s="158"/>
      <c r="K10" s="159"/>
      <c r="L10" s="158"/>
      <c r="M10" s="159"/>
      <c r="N10" s="158"/>
      <c r="O10" s="159"/>
      <c r="P10" s="158"/>
      <c r="Q10" s="159"/>
      <c r="R10" s="158"/>
      <c r="S10" s="159"/>
      <c r="T10" s="158"/>
      <c r="U10" s="159"/>
      <c r="V10" s="158"/>
    </row>
    <row r="11" spans="1:24" hidden="1">
      <c r="A11" s="161"/>
      <c r="B11" s="162" t="s">
        <v>2667</v>
      </c>
      <c r="C11" s="163"/>
      <c r="D11" s="164"/>
      <c r="E11" s="165"/>
      <c r="F11" s="199" t="str">
        <f>IF($F$9="*",IF(E11&gt;0,"*",""),"")</f>
        <v/>
      </c>
      <c r="G11" s="166"/>
      <c r="H11" s="200" t="str">
        <f>IF($H$9="*",IF(G11&gt;0,"*",""),"")</f>
        <v/>
      </c>
      <c r="I11" s="167"/>
      <c r="J11" s="201" t="str">
        <f>IF($J$9="*",IF(I11&gt;0,"*",""),"")</f>
        <v/>
      </c>
      <c r="K11" s="168"/>
      <c r="L11" s="200" t="str">
        <f>IF($L$9="*",IF(K11&gt;0,"*",""),"")</f>
        <v/>
      </c>
      <c r="M11" s="169"/>
      <c r="N11" s="201" t="str">
        <f>IF($N$9="*",IF(M11&gt;0,"*",""),"")</f>
        <v/>
      </c>
      <c r="O11" s="168"/>
      <c r="P11" s="200" t="str">
        <f>IF($P$9="*",IF(O11&gt;0,"*",""),"")</f>
        <v/>
      </c>
      <c r="Q11" s="169"/>
      <c r="R11" s="201" t="str">
        <f>IF($R$9="*",IF(Q11&gt;0,"*",""),"")</f>
        <v/>
      </c>
      <c r="S11" s="129"/>
      <c r="T11" s="202" t="str">
        <f>IF($T$9="*",IF(S11&gt;0,"*",""),"")</f>
        <v/>
      </c>
      <c r="U11" s="169"/>
      <c r="V11" s="201" t="str">
        <f>IF($V$9="*",IF(U11&gt;0,"*",""),"")</f>
        <v/>
      </c>
      <c r="W11" s="147"/>
    </row>
    <row r="12" spans="1:24" hidden="1">
      <c r="A12" s="161"/>
      <c r="B12" s="173" t="s">
        <v>2668</v>
      </c>
      <c r="C12" s="174"/>
      <c r="D12" s="175"/>
      <c r="E12" s="164"/>
      <c r="F12" s="199" t="str">
        <f t="shared" ref="F12:F54" si="0">IF($F$9="*",IF(E12&gt;0,"*",""),"")</f>
        <v/>
      </c>
      <c r="G12" s="176"/>
      <c r="H12" s="200" t="str">
        <f t="shared" ref="H12:H52" si="1">IF($H$9="*",IF(G12&gt;0,"*",""),"")</f>
        <v/>
      </c>
      <c r="I12" s="177"/>
      <c r="J12" s="201" t="str">
        <f t="shared" ref="J12:J52" si="2">IF($J$9="*",IF(I12&gt;0,"*",""),"")</f>
        <v/>
      </c>
      <c r="K12" s="136"/>
      <c r="L12" s="200" t="str">
        <f t="shared" ref="L12:L52" si="3">IF($L$9="*",IF(K12&gt;0,"*",""),"")</f>
        <v/>
      </c>
      <c r="M12" s="140"/>
      <c r="N12" s="201" t="str">
        <f t="shared" ref="N12:N52" si="4">IF($N$9="*",IF(M12&gt;0,"*",""),"")</f>
        <v/>
      </c>
      <c r="O12" s="136"/>
      <c r="P12" s="200" t="str">
        <f t="shared" ref="P12:P52" si="5">IF($P$9="*",IF(O12&gt;0,"*",""),"")</f>
        <v/>
      </c>
      <c r="Q12" s="140"/>
      <c r="R12" s="201" t="str">
        <f t="shared" ref="R12:R52" si="6">IF($R$9="*",IF(Q12&gt;0,"*",""),"")</f>
        <v/>
      </c>
      <c r="S12" s="129"/>
      <c r="T12" s="202" t="str">
        <f t="shared" ref="T12:T75" si="7">IF($T$9="*",IF(S12&gt;0,"*",""),"")</f>
        <v/>
      </c>
      <c r="U12" s="140"/>
      <c r="V12" s="201" t="str">
        <f t="shared" ref="V12:V52" si="8">IF($V$9="*",IF(U12&gt;0,"*",""),"")</f>
        <v/>
      </c>
      <c r="W12" s="147"/>
    </row>
    <row r="13" spans="1:24" hidden="1">
      <c r="A13" s="161"/>
      <c r="B13" s="173" t="s">
        <v>2669</v>
      </c>
      <c r="C13" s="174"/>
      <c r="D13" s="175"/>
      <c r="E13" s="164"/>
      <c r="F13" s="199" t="str">
        <f t="shared" si="0"/>
        <v/>
      </c>
      <c r="G13" s="176"/>
      <c r="H13" s="200" t="str">
        <f t="shared" si="1"/>
        <v/>
      </c>
      <c r="I13" s="177"/>
      <c r="J13" s="201" t="str">
        <f t="shared" si="2"/>
        <v/>
      </c>
      <c r="K13" s="136"/>
      <c r="L13" s="200" t="str">
        <f t="shared" si="3"/>
        <v/>
      </c>
      <c r="M13" s="140"/>
      <c r="N13" s="201" t="str">
        <f t="shared" si="4"/>
        <v/>
      </c>
      <c r="O13" s="136"/>
      <c r="P13" s="200" t="str">
        <f t="shared" si="5"/>
        <v/>
      </c>
      <c r="Q13" s="140"/>
      <c r="R13" s="201" t="str">
        <f t="shared" si="6"/>
        <v/>
      </c>
      <c r="S13" s="129"/>
      <c r="T13" s="202" t="str">
        <f t="shared" si="7"/>
        <v/>
      </c>
      <c r="U13" s="140"/>
      <c r="V13" s="201" t="str">
        <f t="shared" si="8"/>
        <v/>
      </c>
      <c r="W13" s="147"/>
    </row>
    <row r="14" spans="1:24" hidden="1">
      <c r="A14" s="161"/>
      <c r="B14" s="173" t="s">
        <v>2670</v>
      </c>
      <c r="C14" s="174"/>
      <c r="D14" s="175"/>
      <c r="E14" s="164"/>
      <c r="F14" s="199" t="str">
        <f t="shared" si="0"/>
        <v/>
      </c>
      <c r="G14" s="176"/>
      <c r="H14" s="200" t="str">
        <f t="shared" si="1"/>
        <v/>
      </c>
      <c r="I14" s="177"/>
      <c r="J14" s="201" t="str">
        <f t="shared" si="2"/>
        <v/>
      </c>
      <c r="K14" s="136"/>
      <c r="L14" s="200" t="str">
        <f t="shared" si="3"/>
        <v/>
      </c>
      <c r="M14" s="140"/>
      <c r="N14" s="201" t="str">
        <f t="shared" si="4"/>
        <v/>
      </c>
      <c r="O14" s="136"/>
      <c r="P14" s="200" t="str">
        <f t="shared" si="5"/>
        <v/>
      </c>
      <c r="Q14" s="140"/>
      <c r="R14" s="201" t="str">
        <f t="shared" si="6"/>
        <v/>
      </c>
      <c r="S14" s="129"/>
      <c r="T14" s="202" t="str">
        <f t="shared" si="7"/>
        <v/>
      </c>
      <c r="U14" s="140"/>
      <c r="V14" s="201" t="str">
        <f t="shared" si="8"/>
        <v/>
      </c>
      <c r="W14" s="147"/>
    </row>
    <row r="15" spans="1:24" hidden="1">
      <c r="A15" s="161"/>
      <c r="B15" s="173" t="s">
        <v>2671</v>
      </c>
      <c r="C15" s="174"/>
      <c r="D15" s="175"/>
      <c r="E15" s="164"/>
      <c r="F15" s="199" t="str">
        <f t="shared" si="0"/>
        <v/>
      </c>
      <c r="G15" s="176"/>
      <c r="H15" s="200" t="str">
        <f t="shared" si="1"/>
        <v/>
      </c>
      <c r="I15" s="177"/>
      <c r="J15" s="201" t="str">
        <f t="shared" si="2"/>
        <v/>
      </c>
      <c r="K15" s="136"/>
      <c r="L15" s="200" t="str">
        <f t="shared" si="3"/>
        <v/>
      </c>
      <c r="M15" s="140"/>
      <c r="N15" s="201" t="str">
        <f t="shared" si="4"/>
        <v/>
      </c>
      <c r="O15" s="136"/>
      <c r="P15" s="200" t="str">
        <f t="shared" si="5"/>
        <v/>
      </c>
      <c r="Q15" s="140"/>
      <c r="R15" s="201" t="str">
        <f t="shared" si="6"/>
        <v/>
      </c>
      <c r="S15" s="129"/>
      <c r="T15" s="202" t="str">
        <f t="shared" si="7"/>
        <v/>
      </c>
      <c r="U15" s="140"/>
      <c r="V15" s="201" t="str">
        <f t="shared" si="8"/>
        <v/>
      </c>
      <c r="W15" s="147"/>
    </row>
    <row r="16" spans="1:24" hidden="1">
      <c r="A16" s="161"/>
      <c r="B16" s="173" t="s">
        <v>2672</v>
      </c>
      <c r="C16" s="174"/>
      <c r="D16" s="175"/>
      <c r="E16" s="164"/>
      <c r="F16" s="199" t="str">
        <f t="shared" si="0"/>
        <v/>
      </c>
      <c r="G16" s="176"/>
      <c r="H16" s="200" t="str">
        <f t="shared" si="1"/>
        <v/>
      </c>
      <c r="I16" s="177"/>
      <c r="J16" s="201" t="str">
        <f t="shared" si="2"/>
        <v/>
      </c>
      <c r="K16" s="136"/>
      <c r="L16" s="200" t="str">
        <f t="shared" si="3"/>
        <v/>
      </c>
      <c r="M16" s="140"/>
      <c r="N16" s="201" t="str">
        <f t="shared" si="4"/>
        <v/>
      </c>
      <c r="O16" s="136"/>
      <c r="P16" s="200" t="str">
        <f t="shared" si="5"/>
        <v/>
      </c>
      <c r="Q16" s="140"/>
      <c r="R16" s="201" t="str">
        <f t="shared" si="6"/>
        <v/>
      </c>
      <c r="S16" s="129"/>
      <c r="T16" s="202" t="str">
        <f t="shared" si="7"/>
        <v/>
      </c>
      <c r="U16" s="140"/>
      <c r="V16" s="201" t="str">
        <f t="shared" si="8"/>
        <v/>
      </c>
      <c r="W16" s="147"/>
    </row>
    <row r="17" spans="1:22" s="147" customFormat="1" hidden="1">
      <c r="A17" s="161"/>
      <c r="B17" s="173" t="s">
        <v>2673</v>
      </c>
      <c r="C17" s="174"/>
      <c r="D17" s="175"/>
      <c r="E17" s="164"/>
      <c r="F17" s="199" t="str">
        <f t="shared" si="0"/>
        <v/>
      </c>
      <c r="G17" s="176"/>
      <c r="H17" s="200" t="str">
        <f t="shared" si="1"/>
        <v/>
      </c>
      <c r="I17" s="177"/>
      <c r="J17" s="201" t="str">
        <f t="shared" si="2"/>
        <v/>
      </c>
      <c r="K17" s="136"/>
      <c r="L17" s="200" t="str">
        <f t="shared" si="3"/>
        <v/>
      </c>
      <c r="M17" s="140"/>
      <c r="N17" s="201" t="str">
        <f t="shared" si="4"/>
        <v/>
      </c>
      <c r="O17" s="136"/>
      <c r="P17" s="200" t="str">
        <f t="shared" si="5"/>
        <v/>
      </c>
      <c r="Q17" s="140"/>
      <c r="R17" s="201" t="str">
        <f t="shared" si="6"/>
        <v/>
      </c>
      <c r="S17" s="129"/>
      <c r="T17" s="202" t="str">
        <f t="shared" si="7"/>
        <v/>
      </c>
      <c r="U17" s="140"/>
      <c r="V17" s="201" t="str">
        <f t="shared" si="8"/>
        <v/>
      </c>
    </row>
    <row r="18" spans="1:22" s="147" customFormat="1" hidden="1">
      <c r="A18" s="161"/>
      <c r="B18" s="173" t="s">
        <v>2674</v>
      </c>
      <c r="C18" s="174"/>
      <c r="D18" s="175"/>
      <c r="E18" s="164"/>
      <c r="F18" s="199" t="str">
        <f t="shared" si="0"/>
        <v/>
      </c>
      <c r="G18" s="176"/>
      <c r="H18" s="200" t="str">
        <f t="shared" si="1"/>
        <v/>
      </c>
      <c r="I18" s="177"/>
      <c r="J18" s="201" t="str">
        <f t="shared" si="2"/>
        <v/>
      </c>
      <c r="K18" s="136"/>
      <c r="L18" s="200" t="str">
        <f t="shared" si="3"/>
        <v/>
      </c>
      <c r="M18" s="140"/>
      <c r="N18" s="201" t="str">
        <f t="shared" si="4"/>
        <v/>
      </c>
      <c r="O18" s="136"/>
      <c r="P18" s="200" t="str">
        <f t="shared" si="5"/>
        <v/>
      </c>
      <c r="Q18" s="140"/>
      <c r="R18" s="201" t="str">
        <f t="shared" si="6"/>
        <v/>
      </c>
      <c r="S18" s="129"/>
      <c r="T18" s="202" t="str">
        <f t="shared" si="7"/>
        <v/>
      </c>
      <c r="U18" s="140"/>
      <c r="V18" s="201" t="str">
        <f t="shared" si="8"/>
        <v/>
      </c>
    </row>
    <row r="19" spans="1:22" s="147" customFormat="1" hidden="1">
      <c r="A19" s="161"/>
      <c r="B19" s="173" t="s">
        <v>2675</v>
      </c>
      <c r="C19" s="174"/>
      <c r="D19" s="175"/>
      <c r="E19" s="164"/>
      <c r="F19" s="199" t="str">
        <f t="shared" si="0"/>
        <v/>
      </c>
      <c r="G19" s="176"/>
      <c r="H19" s="200" t="str">
        <f t="shared" si="1"/>
        <v/>
      </c>
      <c r="I19" s="177"/>
      <c r="J19" s="201" t="str">
        <f t="shared" si="2"/>
        <v/>
      </c>
      <c r="K19" s="136"/>
      <c r="L19" s="200" t="str">
        <f t="shared" si="3"/>
        <v/>
      </c>
      <c r="M19" s="140"/>
      <c r="N19" s="201" t="str">
        <f t="shared" si="4"/>
        <v/>
      </c>
      <c r="O19" s="136"/>
      <c r="P19" s="200" t="str">
        <f t="shared" si="5"/>
        <v/>
      </c>
      <c r="Q19" s="140"/>
      <c r="R19" s="201" t="str">
        <f t="shared" si="6"/>
        <v/>
      </c>
      <c r="S19" s="129"/>
      <c r="T19" s="202" t="str">
        <f t="shared" si="7"/>
        <v/>
      </c>
      <c r="U19" s="140"/>
      <c r="V19" s="201" t="str">
        <f t="shared" si="8"/>
        <v/>
      </c>
    </row>
    <row r="20" spans="1:22" s="147" customFormat="1" hidden="1">
      <c r="A20" s="161"/>
      <c r="B20" s="173" t="s">
        <v>2676</v>
      </c>
      <c r="C20" s="174"/>
      <c r="D20" s="175"/>
      <c r="E20" s="164"/>
      <c r="F20" s="199" t="str">
        <f t="shared" si="0"/>
        <v/>
      </c>
      <c r="G20" s="176"/>
      <c r="H20" s="200" t="str">
        <f t="shared" si="1"/>
        <v/>
      </c>
      <c r="I20" s="177"/>
      <c r="J20" s="201" t="str">
        <f t="shared" si="2"/>
        <v/>
      </c>
      <c r="K20" s="136"/>
      <c r="L20" s="200" t="str">
        <f t="shared" si="3"/>
        <v/>
      </c>
      <c r="M20" s="140"/>
      <c r="N20" s="201" t="str">
        <f t="shared" si="4"/>
        <v/>
      </c>
      <c r="O20" s="136"/>
      <c r="P20" s="200" t="str">
        <f t="shared" si="5"/>
        <v/>
      </c>
      <c r="Q20" s="140"/>
      <c r="R20" s="201" t="str">
        <f t="shared" si="6"/>
        <v/>
      </c>
      <c r="S20" s="129"/>
      <c r="T20" s="202" t="str">
        <f t="shared" si="7"/>
        <v/>
      </c>
      <c r="U20" s="140"/>
      <c r="V20" s="201" t="str">
        <f t="shared" si="8"/>
        <v/>
      </c>
    </row>
    <row r="21" spans="1:22" s="147" customFormat="1" hidden="1">
      <c r="A21" s="161"/>
      <c r="B21" s="173" t="s">
        <v>2677</v>
      </c>
      <c r="C21" s="174"/>
      <c r="D21" s="175"/>
      <c r="E21" s="164"/>
      <c r="F21" s="199" t="str">
        <f t="shared" si="0"/>
        <v/>
      </c>
      <c r="G21" s="176"/>
      <c r="H21" s="200" t="str">
        <f t="shared" si="1"/>
        <v/>
      </c>
      <c r="I21" s="177"/>
      <c r="J21" s="201" t="str">
        <f t="shared" si="2"/>
        <v/>
      </c>
      <c r="K21" s="136"/>
      <c r="L21" s="200" t="str">
        <f t="shared" si="3"/>
        <v/>
      </c>
      <c r="M21" s="140"/>
      <c r="N21" s="201" t="str">
        <f t="shared" si="4"/>
        <v/>
      </c>
      <c r="O21" s="136"/>
      <c r="P21" s="200" t="str">
        <f t="shared" si="5"/>
        <v/>
      </c>
      <c r="Q21" s="140"/>
      <c r="R21" s="201" t="str">
        <f t="shared" si="6"/>
        <v/>
      </c>
      <c r="S21" s="129"/>
      <c r="T21" s="202" t="str">
        <f t="shared" si="7"/>
        <v/>
      </c>
      <c r="U21" s="140"/>
      <c r="V21" s="201" t="str">
        <f t="shared" si="8"/>
        <v/>
      </c>
    </row>
    <row r="22" spans="1:22" s="147" customFormat="1" hidden="1">
      <c r="A22" s="161"/>
      <c r="B22" s="173" t="s">
        <v>2678</v>
      </c>
      <c r="C22" s="174"/>
      <c r="D22" s="175"/>
      <c r="E22" s="164"/>
      <c r="F22" s="199" t="str">
        <f t="shared" si="0"/>
        <v/>
      </c>
      <c r="G22" s="176"/>
      <c r="H22" s="200" t="str">
        <f t="shared" si="1"/>
        <v/>
      </c>
      <c r="I22" s="177"/>
      <c r="J22" s="201" t="str">
        <f t="shared" si="2"/>
        <v/>
      </c>
      <c r="K22" s="136"/>
      <c r="L22" s="200" t="str">
        <f t="shared" si="3"/>
        <v/>
      </c>
      <c r="M22" s="140"/>
      <c r="N22" s="201" t="str">
        <f t="shared" si="4"/>
        <v/>
      </c>
      <c r="O22" s="136"/>
      <c r="P22" s="200" t="str">
        <f t="shared" si="5"/>
        <v/>
      </c>
      <c r="Q22" s="140"/>
      <c r="R22" s="201" t="str">
        <f t="shared" si="6"/>
        <v/>
      </c>
      <c r="S22" s="129"/>
      <c r="T22" s="202" t="str">
        <f t="shared" si="7"/>
        <v/>
      </c>
      <c r="U22" s="140"/>
      <c r="V22" s="201" t="str">
        <f t="shared" si="8"/>
        <v/>
      </c>
    </row>
    <row r="23" spans="1:22" s="147" customFormat="1" hidden="1">
      <c r="A23" s="161"/>
      <c r="B23" s="173" t="s">
        <v>2679</v>
      </c>
      <c r="C23" s="174"/>
      <c r="D23" s="175"/>
      <c r="E23" s="164"/>
      <c r="F23" s="199" t="str">
        <f t="shared" si="0"/>
        <v/>
      </c>
      <c r="G23" s="176"/>
      <c r="H23" s="200" t="str">
        <f t="shared" si="1"/>
        <v/>
      </c>
      <c r="I23" s="177"/>
      <c r="J23" s="201" t="str">
        <f t="shared" si="2"/>
        <v/>
      </c>
      <c r="K23" s="136"/>
      <c r="L23" s="200" t="str">
        <f t="shared" si="3"/>
        <v/>
      </c>
      <c r="M23" s="140"/>
      <c r="N23" s="201" t="str">
        <f t="shared" si="4"/>
        <v/>
      </c>
      <c r="O23" s="136"/>
      <c r="P23" s="200" t="str">
        <f t="shared" si="5"/>
        <v/>
      </c>
      <c r="Q23" s="140"/>
      <c r="R23" s="201" t="str">
        <f t="shared" si="6"/>
        <v/>
      </c>
      <c r="S23" s="129"/>
      <c r="T23" s="202" t="str">
        <f t="shared" si="7"/>
        <v/>
      </c>
      <c r="U23" s="140"/>
      <c r="V23" s="201" t="str">
        <f t="shared" si="8"/>
        <v/>
      </c>
    </row>
    <row r="24" spans="1:22" s="147" customFormat="1" hidden="1">
      <c r="A24" s="161"/>
      <c r="B24" s="173" t="s">
        <v>2680</v>
      </c>
      <c r="C24" s="174"/>
      <c r="D24" s="175"/>
      <c r="E24" s="164"/>
      <c r="F24" s="199" t="str">
        <f t="shared" si="0"/>
        <v/>
      </c>
      <c r="G24" s="176"/>
      <c r="H24" s="200" t="str">
        <f t="shared" si="1"/>
        <v/>
      </c>
      <c r="I24" s="177"/>
      <c r="J24" s="201" t="str">
        <f t="shared" si="2"/>
        <v/>
      </c>
      <c r="K24" s="136"/>
      <c r="L24" s="200" t="str">
        <f t="shared" si="3"/>
        <v/>
      </c>
      <c r="M24" s="140"/>
      <c r="N24" s="201" t="str">
        <f t="shared" si="4"/>
        <v/>
      </c>
      <c r="O24" s="136"/>
      <c r="P24" s="200" t="str">
        <f t="shared" si="5"/>
        <v/>
      </c>
      <c r="Q24" s="140"/>
      <c r="R24" s="201" t="str">
        <f t="shared" si="6"/>
        <v/>
      </c>
      <c r="S24" s="129"/>
      <c r="T24" s="202" t="str">
        <f t="shared" si="7"/>
        <v/>
      </c>
      <c r="U24" s="140"/>
      <c r="V24" s="201" t="str">
        <f t="shared" si="8"/>
        <v/>
      </c>
    </row>
    <row r="25" spans="1:22" s="147" customFormat="1" hidden="1">
      <c r="A25" s="161"/>
      <c r="B25" s="173" t="s">
        <v>2681</v>
      </c>
      <c r="C25" s="174"/>
      <c r="D25" s="175"/>
      <c r="E25" s="164"/>
      <c r="F25" s="199" t="str">
        <f t="shared" si="0"/>
        <v/>
      </c>
      <c r="G25" s="176"/>
      <c r="H25" s="200" t="str">
        <f t="shared" si="1"/>
        <v/>
      </c>
      <c r="I25" s="177"/>
      <c r="J25" s="201" t="str">
        <f t="shared" si="2"/>
        <v/>
      </c>
      <c r="K25" s="136"/>
      <c r="L25" s="200" t="str">
        <f t="shared" si="3"/>
        <v/>
      </c>
      <c r="M25" s="140"/>
      <c r="N25" s="201" t="str">
        <f t="shared" si="4"/>
        <v/>
      </c>
      <c r="O25" s="136"/>
      <c r="P25" s="200" t="str">
        <f t="shared" si="5"/>
        <v/>
      </c>
      <c r="Q25" s="140"/>
      <c r="R25" s="201" t="str">
        <f t="shared" si="6"/>
        <v/>
      </c>
      <c r="S25" s="129"/>
      <c r="T25" s="202" t="str">
        <f t="shared" si="7"/>
        <v/>
      </c>
      <c r="U25" s="140"/>
      <c r="V25" s="201" t="str">
        <f t="shared" si="8"/>
        <v/>
      </c>
    </row>
    <row r="26" spans="1:22" s="147" customFormat="1" hidden="1">
      <c r="A26" s="161"/>
      <c r="B26" s="173" t="s">
        <v>2682</v>
      </c>
      <c r="C26" s="174"/>
      <c r="D26" s="175"/>
      <c r="E26" s="164"/>
      <c r="F26" s="199" t="str">
        <f t="shared" si="0"/>
        <v/>
      </c>
      <c r="G26" s="176"/>
      <c r="H26" s="200" t="str">
        <f t="shared" si="1"/>
        <v/>
      </c>
      <c r="I26" s="177"/>
      <c r="J26" s="201" t="str">
        <f t="shared" si="2"/>
        <v/>
      </c>
      <c r="K26" s="136"/>
      <c r="L26" s="200" t="str">
        <f t="shared" si="3"/>
        <v/>
      </c>
      <c r="M26" s="140"/>
      <c r="N26" s="201" t="str">
        <f t="shared" si="4"/>
        <v/>
      </c>
      <c r="O26" s="136"/>
      <c r="P26" s="200" t="str">
        <f t="shared" si="5"/>
        <v/>
      </c>
      <c r="Q26" s="140"/>
      <c r="R26" s="201" t="str">
        <f t="shared" si="6"/>
        <v/>
      </c>
      <c r="S26" s="129"/>
      <c r="T26" s="202" t="str">
        <f t="shared" si="7"/>
        <v/>
      </c>
      <c r="U26" s="140"/>
      <c r="V26" s="201" t="str">
        <f t="shared" si="8"/>
        <v/>
      </c>
    </row>
    <row r="27" spans="1:22" s="147" customFormat="1" hidden="1">
      <c r="A27" s="161"/>
      <c r="B27" s="173" t="s">
        <v>2683</v>
      </c>
      <c r="C27" s="174"/>
      <c r="D27" s="175"/>
      <c r="E27" s="164"/>
      <c r="F27" s="199" t="str">
        <f t="shared" si="0"/>
        <v/>
      </c>
      <c r="G27" s="176"/>
      <c r="H27" s="200" t="str">
        <f t="shared" si="1"/>
        <v/>
      </c>
      <c r="I27" s="177"/>
      <c r="J27" s="201" t="str">
        <f t="shared" si="2"/>
        <v/>
      </c>
      <c r="K27" s="136"/>
      <c r="L27" s="200" t="str">
        <f t="shared" si="3"/>
        <v/>
      </c>
      <c r="M27" s="140"/>
      <c r="N27" s="201" t="str">
        <f t="shared" si="4"/>
        <v/>
      </c>
      <c r="O27" s="136"/>
      <c r="P27" s="200" t="str">
        <f t="shared" si="5"/>
        <v/>
      </c>
      <c r="Q27" s="140"/>
      <c r="R27" s="201" t="str">
        <f t="shared" si="6"/>
        <v/>
      </c>
      <c r="S27" s="129"/>
      <c r="T27" s="202" t="str">
        <f t="shared" si="7"/>
        <v/>
      </c>
      <c r="U27" s="140"/>
      <c r="V27" s="201" t="str">
        <f t="shared" si="8"/>
        <v/>
      </c>
    </row>
    <row r="28" spans="1:22" s="147" customFormat="1" hidden="1">
      <c r="A28" s="161"/>
      <c r="B28" s="173" t="s">
        <v>2684</v>
      </c>
      <c r="C28" s="174"/>
      <c r="D28" s="175"/>
      <c r="E28" s="164"/>
      <c r="F28" s="199" t="str">
        <f t="shared" si="0"/>
        <v/>
      </c>
      <c r="G28" s="176"/>
      <c r="H28" s="200" t="str">
        <f t="shared" si="1"/>
        <v/>
      </c>
      <c r="I28" s="177"/>
      <c r="J28" s="201" t="str">
        <f t="shared" si="2"/>
        <v/>
      </c>
      <c r="K28" s="136"/>
      <c r="L28" s="200" t="str">
        <f t="shared" si="3"/>
        <v/>
      </c>
      <c r="M28" s="140"/>
      <c r="N28" s="201" t="str">
        <f t="shared" si="4"/>
        <v/>
      </c>
      <c r="O28" s="136"/>
      <c r="P28" s="200" t="str">
        <f t="shared" si="5"/>
        <v/>
      </c>
      <c r="Q28" s="140"/>
      <c r="R28" s="201" t="str">
        <f t="shared" si="6"/>
        <v/>
      </c>
      <c r="S28" s="129"/>
      <c r="T28" s="202" t="str">
        <f t="shared" si="7"/>
        <v/>
      </c>
      <c r="U28" s="140"/>
      <c r="V28" s="201" t="str">
        <f t="shared" si="8"/>
        <v/>
      </c>
    </row>
    <row r="29" spans="1:22" s="147" customFormat="1" hidden="1">
      <c r="A29" s="161"/>
      <c r="B29" s="173" t="s">
        <v>2685</v>
      </c>
      <c r="C29" s="174"/>
      <c r="D29" s="175"/>
      <c r="E29" s="164"/>
      <c r="F29" s="199" t="str">
        <f t="shared" si="0"/>
        <v/>
      </c>
      <c r="G29" s="176"/>
      <c r="H29" s="200" t="str">
        <f t="shared" si="1"/>
        <v/>
      </c>
      <c r="I29" s="177"/>
      <c r="J29" s="201" t="str">
        <f t="shared" si="2"/>
        <v/>
      </c>
      <c r="K29" s="136"/>
      <c r="L29" s="200" t="str">
        <f t="shared" si="3"/>
        <v/>
      </c>
      <c r="M29" s="140"/>
      <c r="N29" s="201" t="str">
        <f t="shared" si="4"/>
        <v/>
      </c>
      <c r="O29" s="136"/>
      <c r="P29" s="200" t="str">
        <f t="shared" si="5"/>
        <v/>
      </c>
      <c r="Q29" s="140"/>
      <c r="R29" s="201" t="str">
        <f t="shared" si="6"/>
        <v/>
      </c>
      <c r="S29" s="129"/>
      <c r="T29" s="202" t="str">
        <f t="shared" si="7"/>
        <v/>
      </c>
      <c r="U29" s="140"/>
      <c r="V29" s="201" t="str">
        <f t="shared" si="8"/>
        <v/>
      </c>
    </row>
    <row r="30" spans="1:22" s="147" customFormat="1" hidden="1">
      <c r="A30" s="161"/>
      <c r="B30" s="173" t="s">
        <v>2686</v>
      </c>
      <c r="C30" s="174"/>
      <c r="D30" s="175"/>
      <c r="E30" s="164"/>
      <c r="F30" s="199" t="str">
        <f t="shared" si="0"/>
        <v/>
      </c>
      <c r="G30" s="176"/>
      <c r="H30" s="200" t="str">
        <f t="shared" si="1"/>
        <v/>
      </c>
      <c r="I30" s="177"/>
      <c r="J30" s="201" t="str">
        <f t="shared" si="2"/>
        <v/>
      </c>
      <c r="K30" s="136"/>
      <c r="L30" s="200" t="str">
        <f t="shared" si="3"/>
        <v/>
      </c>
      <c r="M30" s="140"/>
      <c r="N30" s="201" t="str">
        <f t="shared" si="4"/>
        <v/>
      </c>
      <c r="O30" s="136"/>
      <c r="P30" s="200" t="str">
        <f t="shared" si="5"/>
        <v/>
      </c>
      <c r="Q30" s="140"/>
      <c r="R30" s="201" t="str">
        <f t="shared" si="6"/>
        <v/>
      </c>
      <c r="S30" s="129"/>
      <c r="T30" s="202" t="str">
        <f t="shared" si="7"/>
        <v/>
      </c>
      <c r="U30" s="140"/>
      <c r="V30" s="201" t="str">
        <f t="shared" si="8"/>
        <v/>
      </c>
    </row>
    <row r="31" spans="1:22" s="147" customFormat="1" hidden="1">
      <c r="A31" s="161"/>
      <c r="B31" s="173" t="s">
        <v>2687</v>
      </c>
      <c r="C31" s="174"/>
      <c r="D31" s="175"/>
      <c r="E31" s="164"/>
      <c r="F31" s="199" t="str">
        <f t="shared" si="0"/>
        <v/>
      </c>
      <c r="G31" s="176"/>
      <c r="H31" s="200" t="str">
        <f t="shared" si="1"/>
        <v/>
      </c>
      <c r="I31" s="177"/>
      <c r="J31" s="201" t="str">
        <f t="shared" si="2"/>
        <v/>
      </c>
      <c r="K31" s="136"/>
      <c r="L31" s="200" t="str">
        <f t="shared" si="3"/>
        <v/>
      </c>
      <c r="M31" s="140"/>
      <c r="N31" s="201" t="str">
        <f t="shared" si="4"/>
        <v/>
      </c>
      <c r="O31" s="136"/>
      <c r="P31" s="200" t="str">
        <f t="shared" si="5"/>
        <v/>
      </c>
      <c r="Q31" s="140"/>
      <c r="R31" s="201" t="str">
        <f t="shared" si="6"/>
        <v/>
      </c>
      <c r="S31" s="129"/>
      <c r="T31" s="202" t="str">
        <f t="shared" si="7"/>
        <v/>
      </c>
      <c r="U31" s="140"/>
      <c r="V31" s="201" t="str">
        <f t="shared" si="8"/>
        <v/>
      </c>
    </row>
    <row r="32" spans="1:22" s="147" customFormat="1" hidden="1">
      <c r="A32" s="161"/>
      <c r="B32" s="173" t="s">
        <v>2688</v>
      </c>
      <c r="C32" s="174"/>
      <c r="D32" s="175"/>
      <c r="E32" s="164"/>
      <c r="F32" s="199" t="str">
        <f t="shared" si="0"/>
        <v/>
      </c>
      <c r="G32" s="176"/>
      <c r="H32" s="200" t="str">
        <f t="shared" si="1"/>
        <v/>
      </c>
      <c r="I32" s="177"/>
      <c r="J32" s="201" t="str">
        <f t="shared" si="2"/>
        <v/>
      </c>
      <c r="K32" s="136"/>
      <c r="L32" s="200" t="str">
        <f t="shared" si="3"/>
        <v/>
      </c>
      <c r="M32" s="140"/>
      <c r="N32" s="201" t="str">
        <f t="shared" si="4"/>
        <v/>
      </c>
      <c r="O32" s="136"/>
      <c r="P32" s="200" t="str">
        <f t="shared" si="5"/>
        <v/>
      </c>
      <c r="Q32" s="140"/>
      <c r="R32" s="201" t="str">
        <f t="shared" si="6"/>
        <v/>
      </c>
      <c r="S32" s="129"/>
      <c r="T32" s="202" t="str">
        <f t="shared" si="7"/>
        <v/>
      </c>
      <c r="U32" s="140"/>
      <c r="V32" s="201" t="str">
        <f t="shared" si="8"/>
        <v/>
      </c>
    </row>
    <row r="33" spans="1:22" s="147" customFormat="1" hidden="1">
      <c r="A33" s="161"/>
      <c r="B33" s="173" t="s">
        <v>2689</v>
      </c>
      <c r="C33" s="174"/>
      <c r="D33" s="175"/>
      <c r="E33" s="164"/>
      <c r="F33" s="199" t="str">
        <f t="shared" si="0"/>
        <v/>
      </c>
      <c r="G33" s="176"/>
      <c r="H33" s="200" t="str">
        <f t="shared" si="1"/>
        <v/>
      </c>
      <c r="I33" s="177"/>
      <c r="J33" s="201" t="str">
        <f t="shared" si="2"/>
        <v/>
      </c>
      <c r="K33" s="136"/>
      <c r="L33" s="200" t="str">
        <f t="shared" si="3"/>
        <v/>
      </c>
      <c r="M33" s="140"/>
      <c r="N33" s="201" t="str">
        <f t="shared" si="4"/>
        <v/>
      </c>
      <c r="O33" s="136"/>
      <c r="P33" s="200" t="str">
        <f t="shared" si="5"/>
        <v/>
      </c>
      <c r="Q33" s="140"/>
      <c r="R33" s="201" t="str">
        <f t="shared" si="6"/>
        <v/>
      </c>
      <c r="S33" s="129"/>
      <c r="T33" s="202" t="str">
        <f t="shared" si="7"/>
        <v/>
      </c>
      <c r="U33" s="140"/>
      <c r="V33" s="201" t="str">
        <f t="shared" si="8"/>
        <v/>
      </c>
    </row>
    <row r="34" spans="1:22" s="147" customFormat="1" hidden="1">
      <c r="A34" s="161"/>
      <c r="B34" s="173" t="s">
        <v>2690</v>
      </c>
      <c r="C34" s="174"/>
      <c r="D34" s="175"/>
      <c r="E34" s="164"/>
      <c r="F34" s="199" t="str">
        <f t="shared" si="0"/>
        <v/>
      </c>
      <c r="G34" s="176"/>
      <c r="H34" s="200" t="str">
        <f t="shared" si="1"/>
        <v/>
      </c>
      <c r="I34" s="177"/>
      <c r="J34" s="201" t="str">
        <f t="shared" si="2"/>
        <v/>
      </c>
      <c r="K34" s="136"/>
      <c r="L34" s="200" t="str">
        <f t="shared" si="3"/>
        <v/>
      </c>
      <c r="M34" s="140"/>
      <c r="N34" s="201" t="str">
        <f t="shared" si="4"/>
        <v/>
      </c>
      <c r="O34" s="136"/>
      <c r="P34" s="200" t="str">
        <f t="shared" si="5"/>
        <v/>
      </c>
      <c r="Q34" s="140"/>
      <c r="R34" s="201" t="str">
        <f t="shared" si="6"/>
        <v/>
      </c>
      <c r="S34" s="129"/>
      <c r="T34" s="202" t="str">
        <f t="shared" si="7"/>
        <v/>
      </c>
      <c r="U34" s="140"/>
      <c r="V34" s="201" t="str">
        <f t="shared" si="8"/>
        <v/>
      </c>
    </row>
    <row r="35" spans="1:22" s="147" customFormat="1" hidden="1">
      <c r="A35" s="161"/>
      <c r="B35" s="173" t="s">
        <v>2691</v>
      </c>
      <c r="C35" s="174"/>
      <c r="D35" s="175"/>
      <c r="E35" s="164"/>
      <c r="F35" s="199" t="str">
        <f t="shared" si="0"/>
        <v/>
      </c>
      <c r="G35" s="176"/>
      <c r="H35" s="200" t="str">
        <f t="shared" si="1"/>
        <v/>
      </c>
      <c r="I35" s="177"/>
      <c r="J35" s="201" t="str">
        <f t="shared" si="2"/>
        <v/>
      </c>
      <c r="K35" s="136"/>
      <c r="L35" s="200" t="str">
        <f t="shared" si="3"/>
        <v/>
      </c>
      <c r="M35" s="140"/>
      <c r="N35" s="201" t="str">
        <f t="shared" si="4"/>
        <v/>
      </c>
      <c r="O35" s="136"/>
      <c r="P35" s="200" t="str">
        <f t="shared" si="5"/>
        <v/>
      </c>
      <c r="Q35" s="140"/>
      <c r="R35" s="201" t="str">
        <f t="shared" si="6"/>
        <v/>
      </c>
      <c r="S35" s="129"/>
      <c r="T35" s="202" t="str">
        <f t="shared" si="7"/>
        <v/>
      </c>
      <c r="U35" s="140"/>
      <c r="V35" s="201" t="str">
        <f t="shared" si="8"/>
        <v/>
      </c>
    </row>
    <row r="36" spans="1:22" s="147" customFormat="1" hidden="1">
      <c r="A36" s="161"/>
      <c r="B36" s="173" t="s">
        <v>2692</v>
      </c>
      <c r="C36" s="174"/>
      <c r="D36" s="175"/>
      <c r="E36" s="164"/>
      <c r="F36" s="199" t="str">
        <f t="shared" si="0"/>
        <v/>
      </c>
      <c r="G36" s="176"/>
      <c r="H36" s="200" t="str">
        <f t="shared" si="1"/>
        <v/>
      </c>
      <c r="I36" s="177"/>
      <c r="J36" s="201" t="str">
        <f t="shared" si="2"/>
        <v/>
      </c>
      <c r="K36" s="136"/>
      <c r="L36" s="200" t="str">
        <f t="shared" si="3"/>
        <v/>
      </c>
      <c r="M36" s="140"/>
      <c r="N36" s="201" t="str">
        <f t="shared" si="4"/>
        <v/>
      </c>
      <c r="O36" s="136"/>
      <c r="P36" s="200" t="str">
        <f t="shared" si="5"/>
        <v/>
      </c>
      <c r="Q36" s="140"/>
      <c r="R36" s="201" t="str">
        <f t="shared" si="6"/>
        <v/>
      </c>
      <c r="S36" s="129"/>
      <c r="T36" s="202" t="str">
        <f t="shared" si="7"/>
        <v/>
      </c>
      <c r="U36" s="140"/>
      <c r="V36" s="201" t="str">
        <f t="shared" si="8"/>
        <v/>
      </c>
    </row>
    <row r="37" spans="1:22" s="147" customFormat="1" hidden="1">
      <c r="A37" s="161"/>
      <c r="B37" s="173" t="s">
        <v>2693</v>
      </c>
      <c r="C37" s="174"/>
      <c r="D37" s="175"/>
      <c r="E37" s="164"/>
      <c r="F37" s="199" t="str">
        <f t="shared" si="0"/>
        <v/>
      </c>
      <c r="G37" s="176"/>
      <c r="H37" s="200" t="str">
        <f t="shared" si="1"/>
        <v/>
      </c>
      <c r="I37" s="177"/>
      <c r="J37" s="201" t="str">
        <f t="shared" si="2"/>
        <v/>
      </c>
      <c r="K37" s="136"/>
      <c r="L37" s="200" t="str">
        <f t="shared" si="3"/>
        <v/>
      </c>
      <c r="M37" s="140"/>
      <c r="N37" s="201" t="str">
        <f t="shared" si="4"/>
        <v/>
      </c>
      <c r="O37" s="136"/>
      <c r="P37" s="200" t="str">
        <f t="shared" si="5"/>
        <v/>
      </c>
      <c r="Q37" s="140"/>
      <c r="R37" s="201" t="str">
        <f t="shared" si="6"/>
        <v/>
      </c>
      <c r="S37" s="129"/>
      <c r="T37" s="202" t="str">
        <f t="shared" si="7"/>
        <v/>
      </c>
      <c r="U37" s="140"/>
      <c r="V37" s="201" t="str">
        <f t="shared" si="8"/>
        <v/>
      </c>
    </row>
    <row r="38" spans="1:22" s="147" customFormat="1" hidden="1">
      <c r="A38" s="161"/>
      <c r="B38" s="173" t="s">
        <v>2694</v>
      </c>
      <c r="C38" s="174"/>
      <c r="D38" s="175"/>
      <c r="E38" s="164"/>
      <c r="F38" s="199" t="str">
        <f t="shared" si="0"/>
        <v/>
      </c>
      <c r="G38" s="176"/>
      <c r="H38" s="200" t="str">
        <f t="shared" si="1"/>
        <v/>
      </c>
      <c r="I38" s="177"/>
      <c r="J38" s="201" t="str">
        <f t="shared" si="2"/>
        <v/>
      </c>
      <c r="K38" s="136"/>
      <c r="L38" s="200" t="str">
        <f t="shared" si="3"/>
        <v/>
      </c>
      <c r="M38" s="140"/>
      <c r="N38" s="201" t="str">
        <f t="shared" si="4"/>
        <v/>
      </c>
      <c r="O38" s="136"/>
      <c r="P38" s="200" t="str">
        <f t="shared" si="5"/>
        <v/>
      </c>
      <c r="Q38" s="140"/>
      <c r="R38" s="201" t="str">
        <f t="shared" si="6"/>
        <v/>
      </c>
      <c r="S38" s="129"/>
      <c r="T38" s="202" t="str">
        <f t="shared" si="7"/>
        <v/>
      </c>
      <c r="U38" s="140"/>
      <c r="V38" s="201" t="str">
        <f t="shared" si="8"/>
        <v/>
      </c>
    </row>
    <row r="39" spans="1:22" s="147" customFormat="1" hidden="1">
      <c r="A39" s="161"/>
      <c r="B39" s="173" t="s">
        <v>2695</v>
      </c>
      <c r="C39" s="174"/>
      <c r="D39" s="175"/>
      <c r="E39" s="164"/>
      <c r="F39" s="199" t="str">
        <f t="shared" si="0"/>
        <v/>
      </c>
      <c r="G39" s="176"/>
      <c r="H39" s="200" t="str">
        <f t="shared" si="1"/>
        <v/>
      </c>
      <c r="I39" s="177"/>
      <c r="J39" s="201" t="str">
        <f t="shared" si="2"/>
        <v/>
      </c>
      <c r="K39" s="136"/>
      <c r="L39" s="200" t="str">
        <f t="shared" si="3"/>
        <v/>
      </c>
      <c r="M39" s="140"/>
      <c r="N39" s="201" t="str">
        <f t="shared" si="4"/>
        <v/>
      </c>
      <c r="O39" s="136"/>
      <c r="P39" s="200" t="str">
        <f t="shared" si="5"/>
        <v/>
      </c>
      <c r="Q39" s="140"/>
      <c r="R39" s="201" t="str">
        <f t="shared" si="6"/>
        <v/>
      </c>
      <c r="S39" s="129"/>
      <c r="T39" s="202" t="str">
        <f t="shared" si="7"/>
        <v/>
      </c>
      <c r="U39" s="140"/>
      <c r="V39" s="201" t="str">
        <f t="shared" si="8"/>
        <v/>
      </c>
    </row>
    <row r="40" spans="1:22" s="147" customFormat="1" hidden="1">
      <c r="A40" s="161"/>
      <c r="B40" s="173" t="s">
        <v>2696</v>
      </c>
      <c r="C40" s="174"/>
      <c r="D40" s="175"/>
      <c r="E40" s="164"/>
      <c r="F40" s="199" t="str">
        <f t="shared" si="0"/>
        <v/>
      </c>
      <c r="G40" s="176"/>
      <c r="H40" s="200" t="str">
        <f t="shared" si="1"/>
        <v/>
      </c>
      <c r="I40" s="177"/>
      <c r="J40" s="201" t="str">
        <f t="shared" si="2"/>
        <v/>
      </c>
      <c r="K40" s="136"/>
      <c r="L40" s="200" t="str">
        <f t="shared" si="3"/>
        <v/>
      </c>
      <c r="M40" s="140"/>
      <c r="N40" s="201" t="str">
        <f t="shared" si="4"/>
        <v/>
      </c>
      <c r="O40" s="136"/>
      <c r="P40" s="200" t="str">
        <f t="shared" si="5"/>
        <v/>
      </c>
      <c r="Q40" s="140"/>
      <c r="R40" s="201" t="str">
        <f t="shared" si="6"/>
        <v/>
      </c>
      <c r="S40" s="129"/>
      <c r="T40" s="202" t="str">
        <f t="shared" si="7"/>
        <v/>
      </c>
      <c r="U40" s="140"/>
      <c r="V40" s="201" t="str">
        <f t="shared" si="8"/>
        <v/>
      </c>
    </row>
    <row r="41" spans="1:22" s="147" customFormat="1" hidden="1">
      <c r="A41" s="161"/>
      <c r="B41" s="173" t="s">
        <v>2697</v>
      </c>
      <c r="C41" s="174"/>
      <c r="D41" s="175"/>
      <c r="E41" s="164"/>
      <c r="F41" s="199" t="str">
        <f t="shared" si="0"/>
        <v/>
      </c>
      <c r="G41" s="176"/>
      <c r="H41" s="200" t="str">
        <f t="shared" si="1"/>
        <v/>
      </c>
      <c r="I41" s="177"/>
      <c r="J41" s="201" t="str">
        <f t="shared" si="2"/>
        <v/>
      </c>
      <c r="K41" s="136"/>
      <c r="L41" s="200" t="str">
        <f t="shared" si="3"/>
        <v/>
      </c>
      <c r="M41" s="140"/>
      <c r="N41" s="201" t="str">
        <f t="shared" si="4"/>
        <v/>
      </c>
      <c r="O41" s="136"/>
      <c r="P41" s="200" t="str">
        <f t="shared" si="5"/>
        <v/>
      </c>
      <c r="Q41" s="140"/>
      <c r="R41" s="201" t="str">
        <f t="shared" si="6"/>
        <v/>
      </c>
      <c r="S41" s="129"/>
      <c r="T41" s="202" t="str">
        <f t="shared" si="7"/>
        <v/>
      </c>
      <c r="U41" s="140"/>
      <c r="V41" s="201" t="str">
        <f t="shared" si="8"/>
        <v/>
      </c>
    </row>
    <row r="42" spans="1:22" s="147" customFormat="1" hidden="1">
      <c r="A42" s="161"/>
      <c r="B42" s="173" t="s">
        <v>2698</v>
      </c>
      <c r="C42" s="174"/>
      <c r="D42" s="175"/>
      <c r="E42" s="164"/>
      <c r="F42" s="199" t="str">
        <f t="shared" si="0"/>
        <v/>
      </c>
      <c r="G42" s="176"/>
      <c r="H42" s="200" t="str">
        <f t="shared" si="1"/>
        <v/>
      </c>
      <c r="I42" s="177"/>
      <c r="J42" s="201" t="str">
        <f t="shared" si="2"/>
        <v/>
      </c>
      <c r="K42" s="136"/>
      <c r="L42" s="200" t="str">
        <f t="shared" si="3"/>
        <v/>
      </c>
      <c r="M42" s="140"/>
      <c r="N42" s="201" t="str">
        <f t="shared" si="4"/>
        <v/>
      </c>
      <c r="O42" s="136"/>
      <c r="P42" s="200" t="str">
        <f t="shared" si="5"/>
        <v/>
      </c>
      <c r="Q42" s="140"/>
      <c r="R42" s="201" t="str">
        <f t="shared" si="6"/>
        <v/>
      </c>
      <c r="S42" s="129"/>
      <c r="T42" s="202" t="str">
        <f t="shared" si="7"/>
        <v/>
      </c>
      <c r="U42" s="140"/>
      <c r="V42" s="201" t="str">
        <f t="shared" si="8"/>
        <v/>
      </c>
    </row>
    <row r="43" spans="1:22" s="147" customFormat="1" hidden="1">
      <c r="A43" s="161"/>
      <c r="B43" s="173" t="s">
        <v>2699</v>
      </c>
      <c r="C43" s="174"/>
      <c r="D43" s="175"/>
      <c r="E43" s="164"/>
      <c r="F43" s="199" t="str">
        <f t="shared" si="0"/>
        <v/>
      </c>
      <c r="G43" s="176"/>
      <c r="H43" s="200" t="str">
        <f t="shared" si="1"/>
        <v/>
      </c>
      <c r="I43" s="177"/>
      <c r="J43" s="201" t="str">
        <f t="shared" si="2"/>
        <v/>
      </c>
      <c r="K43" s="136"/>
      <c r="L43" s="200" t="str">
        <f t="shared" si="3"/>
        <v/>
      </c>
      <c r="M43" s="140"/>
      <c r="N43" s="201" t="str">
        <f t="shared" si="4"/>
        <v/>
      </c>
      <c r="O43" s="136"/>
      <c r="P43" s="200" t="str">
        <f t="shared" si="5"/>
        <v/>
      </c>
      <c r="Q43" s="140"/>
      <c r="R43" s="201" t="str">
        <f t="shared" si="6"/>
        <v/>
      </c>
      <c r="S43" s="129"/>
      <c r="T43" s="202" t="str">
        <f t="shared" si="7"/>
        <v/>
      </c>
      <c r="U43" s="140"/>
      <c r="V43" s="201" t="str">
        <f t="shared" si="8"/>
        <v/>
      </c>
    </row>
    <row r="44" spans="1:22" s="147" customFormat="1" hidden="1">
      <c r="A44" s="161"/>
      <c r="B44" s="173" t="s">
        <v>2700</v>
      </c>
      <c r="C44" s="174"/>
      <c r="D44" s="175"/>
      <c r="E44" s="164"/>
      <c r="F44" s="199" t="str">
        <f t="shared" si="0"/>
        <v/>
      </c>
      <c r="G44" s="176"/>
      <c r="H44" s="200" t="str">
        <f t="shared" si="1"/>
        <v/>
      </c>
      <c r="I44" s="177"/>
      <c r="J44" s="201" t="str">
        <f t="shared" si="2"/>
        <v/>
      </c>
      <c r="K44" s="136"/>
      <c r="L44" s="200" t="str">
        <f t="shared" si="3"/>
        <v/>
      </c>
      <c r="M44" s="140"/>
      <c r="N44" s="201" t="str">
        <f t="shared" si="4"/>
        <v/>
      </c>
      <c r="O44" s="136"/>
      <c r="P44" s="200" t="str">
        <f t="shared" si="5"/>
        <v/>
      </c>
      <c r="Q44" s="140"/>
      <c r="R44" s="201" t="str">
        <f t="shared" si="6"/>
        <v/>
      </c>
      <c r="S44" s="129"/>
      <c r="T44" s="202" t="str">
        <f t="shared" si="7"/>
        <v/>
      </c>
      <c r="U44" s="140"/>
      <c r="V44" s="201" t="str">
        <f t="shared" si="8"/>
        <v/>
      </c>
    </row>
    <row r="45" spans="1:22" s="147" customFormat="1" hidden="1">
      <c r="A45" s="161"/>
      <c r="B45" s="173" t="s">
        <v>2701</v>
      </c>
      <c r="C45" s="174"/>
      <c r="D45" s="175"/>
      <c r="E45" s="164"/>
      <c r="F45" s="199" t="str">
        <f t="shared" si="0"/>
        <v/>
      </c>
      <c r="G45" s="176"/>
      <c r="H45" s="200" t="str">
        <f t="shared" si="1"/>
        <v/>
      </c>
      <c r="I45" s="177"/>
      <c r="J45" s="201" t="str">
        <f t="shared" si="2"/>
        <v/>
      </c>
      <c r="K45" s="136"/>
      <c r="L45" s="200" t="str">
        <f t="shared" si="3"/>
        <v/>
      </c>
      <c r="M45" s="140"/>
      <c r="N45" s="201" t="str">
        <f t="shared" si="4"/>
        <v/>
      </c>
      <c r="O45" s="136"/>
      <c r="P45" s="200" t="str">
        <f t="shared" si="5"/>
        <v/>
      </c>
      <c r="Q45" s="140"/>
      <c r="R45" s="201" t="str">
        <f t="shared" si="6"/>
        <v/>
      </c>
      <c r="S45" s="129"/>
      <c r="T45" s="202" t="str">
        <f t="shared" si="7"/>
        <v/>
      </c>
      <c r="U45" s="140"/>
      <c r="V45" s="201" t="str">
        <f t="shared" si="8"/>
        <v/>
      </c>
    </row>
    <row r="46" spans="1:22" s="147" customFormat="1" hidden="1">
      <c r="A46" s="161"/>
      <c r="B46" s="173" t="s">
        <v>2702</v>
      </c>
      <c r="C46" s="174"/>
      <c r="D46" s="175"/>
      <c r="E46" s="164"/>
      <c r="F46" s="199" t="str">
        <f t="shared" si="0"/>
        <v/>
      </c>
      <c r="G46" s="176"/>
      <c r="H46" s="200" t="str">
        <f t="shared" si="1"/>
        <v/>
      </c>
      <c r="I46" s="177"/>
      <c r="J46" s="201" t="str">
        <f t="shared" si="2"/>
        <v/>
      </c>
      <c r="K46" s="136"/>
      <c r="L46" s="200" t="str">
        <f t="shared" si="3"/>
        <v/>
      </c>
      <c r="M46" s="140"/>
      <c r="N46" s="201" t="str">
        <f t="shared" si="4"/>
        <v/>
      </c>
      <c r="O46" s="136"/>
      <c r="P46" s="200" t="str">
        <f t="shared" si="5"/>
        <v/>
      </c>
      <c r="Q46" s="140"/>
      <c r="R46" s="201" t="str">
        <f t="shared" si="6"/>
        <v/>
      </c>
      <c r="S46" s="129"/>
      <c r="T46" s="202" t="str">
        <f t="shared" si="7"/>
        <v/>
      </c>
      <c r="U46" s="140"/>
      <c r="V46" s="201" t="str">
        <f t="shared" si="8"/>
        <v/>
      </c>
    </row>
    <row r="47" spans="1:22" s="147" customFormat="1" hidden="1">
      <c r="A47" s="161"/>
      <c r="B47" s="173" t="s">
        <v>2703</v>
      </c>
      <c r="C47" s="174"/>
      <c r="D47" s="175"/>
      <c r="E47" s="164"/>
      <c r="F47" s="199" t="str">
        <f t="shared" si="0"/>
        <v/>
      </c>
      <c r="G47" s="176"/>
      <c r="H47" s="200" t="str">
        <f t="shared" si="1"/>
        <v/>
      </c>
      <c r="I47" s="177"/>
      <c r="J47" s="201" t="str">
        <f t="shared" si="2"/>
        <v/>
      </c>
      <c r="K47" s="136"/>
      <c r="L47" s="200" t="str">
        <f t="shared" si="3"/>
        <v/>
      </c>
      <c r="M47" s="140"/>
      <c r="N47" s="201" t="str">
        <f t="shared" si="4"/>
        <v/>
      </c>
      <c r="O47" s="136"/>
      <c r="P47" s="200" t="str">
        <f t="shared" si="5"/>
        <v/>
      </c>
      <c r="Q47" s="140"/>
      <c r="R47" s="201" t="str">
        <f t="shared" si="6"/>
        <v/>
      </c>
      <c r="S47" s="129"/>
      <c r="T47" s="202" t="str">
        <f t="shared" si="7"/>
        <v/>
      </c>
      <c r="U47" s="140"/>
      <c r="V47" s="201" t="str">
        <f t="shared" si="8"/>
        <v/>
      </c>
    </row>
    <row r="48" spans="1:22" s="147" customFormat="1" hidden="1">
      <c r="A48" s="161"/>
      <c r="B48" s="173" t="s">
        <v>2704</v>
      </c>
      <c r="C48" s="174"/>
      <c r="D48" s="175"/>
      <c r="E48" s="164"/>
      <c r="F48" s="199" t="str">
        <f t="shared" si="0"/>
        <v/>
      </c>
      <c r="G48" s="176"/>
      <c r="H48" s="200" t="str">
        <f t="shared" si="1"/>
        <v/>
      </c>
      <c r="I48" s="177"/>
      <c r="J48" s="201" t="str">
        <f t="shared" si="2"/>
        <v/>
      </c>
      <c r="K48" s="136"/>
      <c r="L48" s="200" t="str">
        <f t="shared" si="3"/>
        <v/>
      </c>
      <c r="M48" s="140"/>
      <c r="N48" s="201" t="str">
        <f t="shared" si="4"/>
        <v/>
      </c>
      <c r="O48" s="136"/>
      <c r="P48" s="200" t="str">
        <f t="shared" si="5"/>
        <v/>
      </c>
      <c r="Q48" s="140"/>
      <c r="R48" s="201" t="str">
        <f t="shared" si="6"/>
        <v/>
      </c>
      <c r="S48" s="129"/>
      <c r="T48" s="202" t="str">
        <f t="shared" si="7"/>
        <v/>
      </c>
      <c r="U48" s="140"/>
      <c r="V48" s="201" t="str">
        <f t="shared" si="8"/>
        <v/>
      </c>
    </row>
    <row r="49" spans="1:22" s="147" customFormat="1" hidden="1">
      <c r="A49" s="161"/>
      <c r="B49" s="173" t="s">
        <v>2705</v>
      </c>
      <c r="C49" s="174"/>
      <c r="D49" s="175"/>
      <c r="E49" s="164"/>
      <c r="F49" s="199" t="str">
        <f t="shared" si="0"/>
        <v/>
      </c>
      <c r="G49" s="176"/>
      <c r="H49" s="200" t="str">
        <f t="shared" si="1"/>
        <v/>
      </c>
      <c r="I49" s="177"/>
      <c r="J49" s="201" t="str">
        <f t="shared" si="2"/>
        <v/>
      </c>
      <c r="K49" s="136"/>
      <c r="L49" s="200" t="str">
        <f t="shared" si="3"/>
        <v/>
      </c>
      <c r="M49" s="140"/>
      <c r="N49" s="201" t="str">
        <f t="shared" si="4"/>
        <v/>
      </c>
      <c r="O49" s="136"/>
      <c r="P49" s="200" t="str">
        <f t="shared" si="5"/>
        <v/>
      </c>
      <c r="Q49" s="140"/>
      <c r="R49" s="201" t="str">
        <f t="shared" si="6"/>
        <v/>
      </c>
      <c r="S49" s="129"/>
      <c r="T49" s="202" t="str">
        <f t="shared" si="7"/>
        <v/>
      </c>
      <c r="U49" s="140"/>
      <c r="V49" s="201" t="str">
        <f t="shared" si="8"/>
        <v/>
      </c>
    </row>
    <row r="50" spans="1:22" s="147" customFormat="1" hidden="1">
      <c r="A50" s="161"/>
      <c r="B50" s="173" t="s">
        <v>2706</v>
      </c>
      <c r="C50" s="174"/>
      <c r="D50" s="175"/>
      <c r="E50" s="164"/>
      <c r="F50" s="199" t="str">
        <f t="shared" si="0"/>
        <v/>
      </c>
      <c r="G50" s="176"/>
      <c r="H50" s="200" t="str">
        <f t="shared" si="1"/>
        <v/>
      </c>
      <c r="I50" s="177"/>
      <c r="J50" s="201" t="str">
        <f t="shared" si="2"/>
        <v/>
      </c>
      <c r="K50" s="136"/>
      <c r="L50" s="200" t="str">
        <f t="shared" si="3"/>
        <v/>
      </c>
      <c r="M50" s="140"/>
      <c r="N50" s="201" t="str">
        <f t="shared" si="4"/>
        <v/>
      </c>
      <c r="O50" s="136"/>
      <c r="P50" s="200" t="str">
        <f t="shared" si="5"/>
        <v/>
      </c>
      <c r="Q50" s="140"/>
      <c r="R50" s="201" t="str">
        <f t="shared" si="6"/>
        <v/>
      </c>
      <c r="S50" s="129"/>
      <c r="T50" s="202" t="str">
        <f t="shared" si="7"/>
        <v/>
      </c>
      <c r="U50" s="140"/>
      <c r="V50" s="201" t="str">
        <f t="shared" si="8"/>
        <v/>
      </c>
    </row>
    <row r="51" spans="1:22" s="147" customFormat="1" hidden="1">
      <c r="A51" s="161"/>
      <c r="B51" s="173" t="s">
        <v>2707</v>
      </c>
      <c r="C51" s="174"/>
      <c r="D51" s="175"/>
      <c r="E51" s="164"/>
      <c r="F51" s="199" t="str">
        <f t="shared" si="0"/>
        <v/>
      </c>
      <c r="G51" s="176"/>
      <c r="H51" s="200" t="str">
        <f t="shared" si="1"/>
        <v/>
      </c>
      <c r="I51" s="177"/>
      <c r="J51" s="201" t="str">
        <f t="shared" si="2"/>
        <v/>
      </c>
      <c r="K51" s="136"/>
      <c r="L51" s="200" t="str">
        <f t="shared" si="3"/>
        <v/>
      </c>
      <c r="M51" s="140"/>
      <c r="N51" s="201" t="str">
        <f t="shared" si="4"/>
        <v/>
      </c>
      <c r="O51" s="136"/>
      <c r="P51" s="200" t="str">
        <f t="shared" si="5"/>
        <v/>
      </c>
      <c r="Q51" s="140"/>
      <c r="R51" s="201" t="str">
        <f t="shared" si="6"/>
        <v/>
      </c>
      <c r="S51" s="129"/>
      <c r="T51" s="202" t="str">
        <f t="shared" si="7"/>
        <v/>
      </c>
      <c r="U51" s="140"/>
      <c r="V51" s="201" t="str">
        <f t="shared" si="8"/>
        <v/>
      </c>
    </row>
    <row r="52" spans="1:22" s="147" customFormat="1" hidden="1">
      <c r="A52" s="161"/>
      <c r="B52" s="173" t="s">
        <v>2708</v>
      </c>
      <c r="C52" s="174"/>
      <c r="D52" s="175"/>
      <c r="E52" s="164"/>
      <c r="F52" s="199" t="str">
        <f t="shared" si="0"/>
        <v/>
      </c>
      <c r="G52" s="176"/>
      <c r="H52" s="200" t="str">
        <f t="shared" si="1"/>
        <v/>
      </c>
      <c r="I52" s="177"/>
      <c r="J52" s="201" t="str">
        <f t="shared" si="2"/>
        <v/>
      </c>
      <c r="K52" s="136"/>
      <c r="L52" s="200" t="str">
        <f t="shared" si="3"/>
        <v/>
      </c>
      <c r="M52" s="140"/>
      <c r="N52" s="201" t="str">
        <f t="shared" si="4"/>
        <v/>
      </c>
      <c r="O52" s="136"/>
      <c r="P52" s="200" t="str">
        <f t="shared" si="5"/>
        <v/>
      </c>
      <c r="Q52" s="140"/>
      <c r="R52" s="201" t="str">
        <f t="shared" si="6"/>
        <v/>
      </c>
      <c r="S52" s="129"/>
      <c r="T52" s="202" t="str">
        <f t="shared" si="7"/>
        <v/>
      </c>
      <c r="U52" s="140"/>
      <c r="V52" s="201" t="str">
        <f t="shared" si="8"/>
        <v/>
      </c>
    </row>
    <row r="53" spans="1:22" s="147" customFormat="1" hidden="1">
      <c r="A53" s="161"/>
      <c r="B53" s="173" t="s">
        <v>2709</v>
      </c>
      <c r="C53" s="174"/>
      <c r="D53" s="175"/>
      <c r="E53" s="164"/>
      <c r="F53" s="199" t="str">
        <f t="shared" si="0"/>
        <v/>
      </c>
      <c r="G53" s="176"/>
      <c r="H53" s="200" t="str">
        <f t="shared" ref="H53:H93" si="9">IF($H$9="*",IF(G53&gt;0,"*",""),"")</f>
        <v/>
      </c>
      <c r="I53" s="177"/>
      <c r="J53" s="201" t="str">
        <f t="shared" ref="J53:J93" si="10">IF($J$9="*",IF(I53&gt;0,"*",""),"")</f>
        <v/>
      </c>
      <c r="K53" s="136"/>
      <c r="L53" s="200" t="str">
        <f t="shared" ref="L53:L93" si="11">IF($L$9="*",IF(K53&gt;0,"*",""),"")</f>
        <v/>
      </c>
      <c r="M53" s="140"/>
      <c r="N53" s="201" t="str">
        <f t="shared" ref="N53:N93" si="12">IF($N$9="*",IF(M53&gt;0,"*",""),"")</f>
        <v/>
      </c>
      <c r="O53" s="136"/>
      <c r="P53" s="200" t="str">
        <f t="shared" ref="P53:P93" si="13">IF($P$9="*",IF(O53&gt;0,"*",""),"")</f>
        <v/>
      </c>
      <c r="Q53" s="140"/>
      <c r="R53" s="201" t="str">
        <f t="shared" ref="R53:R93" si="14">IF($R$9="*",IF(Q53&gt;0,"*",""),"")</f>
        <v/>
      </c>
      <c r="S53" s="129"/>
      <c r="T53" s="202" t="str">
        <f t="shared" si="7"/>
        <v/>
      </c>
      <c r="U53" s="140"/>
      <c r="V53" s="201" t="str">
        <f t="shared" ref="V53:V93" si="15">IF($V$9="*",IF(U53&gt;0,"*",""),"")</f>
        <v/>
      </c>
    </row>
    <row r="54" spans="1:22" s="147" customFormat="1" hidden="1">
      <c r="A54" s="161"/>
      <c r="B54" s="173" t="s">
        <v>2710</v>
      </c>
      <c r="C54" s="174"/>
      <c r="D54" s="175"/>
      <c r="E54" s="164"/>
      <c r="F54" s="199" t="str">
        <f t="shared" si="0"/>
        <v/>
      </c>
      <c r="G54" s="176"/>
      <c r="H54" s="200" t="str">
        <f t="shared" si="9"/>
        <v/>
      </c>
      <c r="I54" s="177"/>
      <c r="J54" s="201" t="str">
        <f t="shared" si="10"/>
        <v/>
      </c>
      <c r="K54" s="136"/>
      <c r="L54" s="200" t="str">
        <f t="shared" si="11"/>
        <v/>
      </c>
      <c r="M54" s="140"/>
      <c r="N54" s="201" t="str">
        <f t="shared" si="12"/>
        <v/>
      </c>
      <c r="O54" s="136"/>
      <c r="P54" s="200" t="str">
        <f t="shared" si="13"/>
        <v/>
      </c>
      <c r="Q54" s="140"/>
      <c r="R54" s="201" t="str">
        <f t="shared" si="14"/>
        <v/>
      </c>
      <c r="S54" s="129"/>
      <c r="T54" s="202" t="str">
        <f t="shared" si="7"/>
        <v/>
      </c>
      <c r="U54" s="140"/>
      <c r="V54" s="201" t="str">
        <f t="shared" si="15"/>
        <v/>
      </c>
    </row>
    <row r="55" spans="1:22" s="147" customFormat="1" hidden="1">
      <c r="A55" s="161"/>
      <c r="B55" s="173" t="s">
        <v>2711</v>
      </c>
      <c r="C55" s="174"/>
      <c r="D55" s="175"/>
      <c r="E55" s="164"/>
      <c r="F55" s="199" t="str">
        <f t="shared" ref="F55:F93" si="16">IF($F$9="*",IF(E55&gt;0,"*",""),"")</f>
        <v/>
      </c>
      <c r="G55" s="176"/>
      <c r="H55" s="200" t="str">
        <f t="shared" si="9"/>
        <v/>
      </c>
      <c r="I55" s="177"/>
      <c r="J55" s="201" t="str">
        <f t="shared" si="10"/>
        <v/>
      </c>
      <c r="K55" s="136"/>
      <c r="L55" s="200" t="str">
        <f t="shared" si="11"/>
        <v/>
      </c>
      <c r="M55" s="140"/>
      <c r="N55" s="201" t="str">
        <f t="shared" si="12"/>
        <v/>
      </c>
      <c r="O55" s="136"/>
      <c r="P55" s="200" t="str">
        <f t="shared" si="13"/>
        <v/>
      </c>
      <c r="Q55" s="140"/>
      <c r="R55" s="201" t="str">
        <f t="shared" si="14"/>
        <v/>
      </c>
      <c r="S55" s="129"/>
      <c r="T55" s="202" t="str">
        <f t="shared" si="7"/>
        <v/>
      </c>
      <c r="U55" s="140"/>
      <c r="V55" s="201" t="str">
        <f t="shared" si="15"/>
        <v/>
      </c>
    </row>
    <row r="56" spans="1:22" s="147" customFormat="1" hidden="1">
      <c r="A56" s="161"/>
      <c r="B56" s="173" t="s">
        <v>2712</v>
      </c>
      <c r="C56" s="174"/>
      <c r="D56" s="175"/>
      <c r="E56" s="164"/>
      <c r="F56" s="199" t="str">
        <f t="shared" si="16"/>
        <v/>
      </c>
      <c r="G56" s="176"/>
      <c r="H56" s="200" t="str">
        <f t="shared" si="9"/>
        <v/>
      </c>
      <c r="I56" s="177"/>
      <c r="J56" s="201" t="str">
        <f t="shared" si="10"/>
        <v/>
      </c>
      <c r="K56" s="136"/>
      <c r="L56" s="200" t="str">
        <f t="shared" si="11"/>
        <v/>
      </c>
      <c r="M56" s="140"/>
      <c r="N56" s="201" t="str">
        <f t="shared" si="12"/>
        <v/>
      </c>
      <c r="O56" s="136"/>
      <c r="P56" s="200" t="str">
        <f t="shared" si="13"/>
        <v/>
      </c>
      <c r="Q56" s="140"/>
      <c r="R56" s="201" t="str">
        <f t="shared" si="14"/>
        <v/>
      </c>
      <c r="S56" s="129"/>
      <c r="T56" s="202" t="str">
        <f t="shared" si="7"/>
        <v/>
      </c>
      <c r="U56" s="140"/>
      <c r="V56" s="201" t="str">
        <f t="shared" si="15"/>
        <v/>
      </c>
    </row>
    <row r="57" spans="1:22" s="147" customFormat="1" hidden="1">
      <c r="A57" s="161"/>
      <c r="B57" s="173" t="s">
        <v>2713</v>
      </c>
      <c r="C57" s="174"/>
      <c r="D57" s="175"/>
      <c r="E57" s="164"/>
      <c r="F57" s="199" t="str">
        <f t="shared" si="16"/>
        <v/>
      </c>
      <c r="G57" s="176"/>
      <c r="H57" s="200" t="str">
        <f t="shared" si="9"/>
        <v/>
      </c>
      <c r="I57" s="177"/>
      <c r="J57" s="201" t="str">
        <f t="shared" si="10"/>
        <v/>
      </c>
      <c r="K57" s="136"/>
      <c r="L57" s="200" t="str">
        <f t="shared" si="11"/>
        <v/>
      </c>
      <c r="M57" s="140"/>
      <c r="N57" s="201" t="str">
        <f t="shared" si="12"/>
        <v/>
      </c>
      <c r="O57" s="136"/>
      <c r="P57" s="200" t="str">
        <f t="shared" si="13"/>
        <v/>
      </c>
      <c r="Q57" s="140"/>
      <c r="R57" s="201" t="str">
        <f t="shared" si="14"/>
        <v/>
      </c>
      <c r="S57" s="129"/>
      <c r="T57" s="202" t="str">
        <f t="shared" si="7"/>
        <v/>
      </c>
      <c r="U57" s="140"/>
      <c r="V57" s="201" t="str">
        <f t="shared" si="15"/>
        <v/>
      </c>
    </row>
    <row r="58" spans="1:22" s="147" customFormat="1" hidden="1">
      <c r="A58" s="161"/>
      <c r="B58" s="173" t="s">
        <v>2714</v>
      </c>
      <c r="C58" s="174"/>
      <c r="D58" s="175"/>
      <c r="E58" s="164"/>
      <c r="F58" s="199" t="str">
        <f t="shared" si="16"/>
        <v/>
      </c>
      <c r="G58" s="176"/>
      <c r="H58" s="200" t="str">
        <f t="shared" si="9"/>
        <v/>
      </c>
      <c r="I58" s="177"/>
      <c r="J58" s="201" t="str">
        <f t="shared" si="10"/>
        <v/>
      </c>
      <c r="K58" s="136"/>
      <c r="L58" s="200" t="str">
        <f t="shared" si="11"/>
        <v/>
      </c>
      <c r="M58" s="140"/>
      <c r="N58" s="201" t="str">
        <f t="shared" si="12"/>
        <v/>
      </c>
      <c r="O58" s="136"/>
      <c r="P58" s="200" t="str">
        <f t="shared" si="13"/>
        <v/>
      </c>
      <c r="Q58" s="140"/>
      <c r="R58" s="201" t="str">
        <f t="shared" si="14"/>
        <v/>
      </c>
      <c r="S58" s="129"/>
      <c r="T58" s="202" t="str">
        <f t="shared" si="7"/>
        <v/>
      </c>
      <c r="U58" s="140"/>
      <c r="V58" s="201" t="str">
        <f t="shared" si="15"/>
        <v/>
      </c>
    </row>
    <row r="59" spans="1:22" s="147" customFormat="1" hidden="1">
      <c r="A59" s="161"/>
      <c r="B59" s="173" t="s">
        <v>2715</v>
      </c>
      <c r="C59" s="174"/>
      <c r="D59" s="175"/>
      <c r="E59" s="164"/>
      <c r="F59" s="199" t="str">
        <f t="shared" si="16"/>
        <v/>
      </c>
      <c r="G59" s="176"/>
      <c r="H59" s="200" t="str">
        <f t="shared" si="9"/>
        <v/>
      </c>
      <c r="I59" s="177"/>
      <c r="J59" s="201" t="str">
        <f t="shared" si="10"/>
        <v/>
      </c>
      <c r="K59" s="136"/>
      <c r="L59" s="200" t="str">
        <f t="shared" si="11"/>
        <v/>
      </c>
      <c r="M59" s="140"/>
      <c r="N59" s="201" t="str">
        <f t="shared" si="12"/>
        <v/>
      </c>
      <c r="O59" s="136"/>
      <c r="P59" s="200" t="str">
        <f t="shared" si="13"/>
        <v/>
      </c>
      <c r="Q59" s="140"/>
      <c r="R59" s="201" t="str">
        <f t="shared" si="14"/>
        <v/>
      </c>
      <c r="S59" s="129"/>
      <c r="T59" s="202" t="str">
        <f t="shared" si="7"/>
        <v/>
      </c>
      <c r="U59" s="140"/>
      <c r="V59" s="201" t="str">
        <f t="shared" si="15"/>
        <v/>
      </c>
    </row>
    <row r="60" spans="1:22" s="147" customFormat="1" hidden="1">
      <c r="A60" s="161"/>
      <c r="B60" s="173" t="s">
        <v>2716</v>
      </c>
      <c r="C60" s="174"/>
      <c r="D60" s="175"/>
      <c r="E60" s="164"/>
      <c r="F60" s="199" t="str">
        <f t="shared" si="16"/>
        <v/>
      </c>
      <c r="G60" s="176"/>
      <c r="H60" s="200" t="str">
        <f t="shared" si="9"/>
        <v/>
      </c>
      <c r="I60" s="177"/>
      <c r="J60" s="201" t="str">
        <f t="shared" si="10"/>
        <v/>
      </c>
      <c r="K60" s="136"/>
      <c r="L60" s="200" t="str">
        <f t="shared" si="11"/>
        <v/>
      </c>
      <c r="M60" s="140"/>
      <c r="N60" s="201" t="str">
        <f t="shared" si="12"/>
        <v/>
      </c>
      <c r="O60" s="136"/>
      <c r="P60" s="200" t="str">
        <f t="shared" si="13"/>
        <v/>
      </c>
      <c r="Q60" s="140"/>
      <c r="R60" s="201" t="str">
        <f t="shared" si="14"/>
        <v/>
      </c>
      <c r="S60" s="129"/>
      <c r="T60" s="202" t="str">
        <f t="shared" si="7"/>
        <v/>
      </c>
      <c r="U60" s="140"/>
      <c r="V60" s="201" t="str">
        <f t="shared" si="15"/>
        <v/>
      </c>
    </row>
    <row r="61" spans="1:22" s="147" customFormat="1" hidden="1">
      <c r="A61" s="161"/>
      <c r="B61" s="173" t="s">
        <v>2717</v>
      </c>
      <c r="C61" s="174"/>
      <c r="D61" s="175"/>
      <c r="E61" s="164"/>
      <c r="F61" s="199" t="str">
        <f t="shared" si="16"/>
        <v/>
      </c>
      <c r="G61" s="176"/>
      <c r="H61" s="200" t="str">
        <f t="shared" si="9"/>
        <v/>
      </c>
      <c r="I61" s="177"/>
      <c r="J61" s="201" t="str">
        <f t="shared" si="10"/>
        <v/>
      </c>
      <c r="K61" s="136"/>
      <c r="L61" s="200" t="str">
        <f t="shared" si="11"/>
        <v/>
      </c>
      <c r="M61" s="140"/>
      <c r="N61" s="201" t="str">
        <f t="shared" si="12"/>
        <v/>
      </c>
      <c r="O61" s="136"/>
      <c r="P61" s="200" t="str">
        <f t="shared" si="13"/>
        <v/>
      </c>
      <c r="Q61" s="140"/>
      <c r="R61" s="201" t="str">
        <f t="shared" si="14"/>
        <v/>
      </c>
      <c r="S61" s="129"/>
      <c r="T61" s="202" t="str">
        <f t="shared" si="7"/>
        <v/>
      </c>
      <c r="U61" s="140"/>
      <c r="V61" s="201" t="str">
        <f t="shared" si="15"/>
        <v/>
      </c>
    </row>
    <row r="62" spans="1:22" s="147" customFormat="1" hidden="1">
      <c r="A62" s="161"/>
      <c r="B62" s="173" t="s">
        <v>2718</v>
      </c>
      <c r="C62" s="174"/>
      <c r="D62" s="175"/>
      <c r="E62" s="164"/>
      <c r="F62" s="199" t="str">
        <f t="shared" si="16"/>
        <v/>
      </c>
      <c r="G62" s="176"/>
      <c r="H62" s="200" t="str">
        <f t="shared" si="9"/>
        <v/>
      </c>
      <c r="I62" s="177"/>
      <c r="J62" s="201" t="str">
        <f t="shared" si="10"/>
        <v/>
      </c>
      <c r="K62" s="136"/>
      <c r="L62" s="200" t="str">
        <f t="shared" si="11"/>
        <v/>
      </c>
      <c r="M62" s="140"/>
      <c r="N62" s="201" t="str">
        <f t="shared" si="12"/>
        <v/>
      </c>
      <c r="O62" s="136"/>
      <c r="P62" s="200" t="str">
        <f t="shared" si="13"/>
        <v/>
      </c>
      <c r="Q62" s="140"/>
      <c r="R62" s="201" t="str">
        <f t="shared" si="14"/>
        <v/>
      </c>
      <c r="S62" s="129"/>
      <c r="T62" s="202" t="str">
        <f t="shared" si="7"/>
        <v/>
      </c>
      <c r="U62" s="140"/>
      <c r="V62" s="201" t="str">
        <f t="shared" si="15"/>
        <v/>
      </c>
    </row>
    <row r="63" spans="1:22" s="147" customFormat="1" hidden="1">
      <c r="A63" s="161"/>
      <c r="B63" s="173" t="s">
        <v>2719</v>
      </c>
      <c r="C63" s="174"/>
      <c r="D63" s="175"/>
      <c r="E63" s="164"/>
      <c r="F63" s="199" t="str">
        <f t="shared" si="16"/>
        <v/>
      </c>
      <c r="G63" s="176"/>
      <c r="H63" s="200" t="str">
        <f t="shared" si="9"/>
        <v/>
      </c>
      <c r="I63" s="177"/>
      <c r="J63" s="201" t="str">
        <f t="shared" si="10"/>
        <v/>
      </c>
      <c r="K63" s="136"/>
      <c r="L63" s="200" t="str">
        <f t="shared" si="11"/>
        <v/>
      </c>
      <c r="M63" s="140"/>
      <c r="N63" s="201" t="str">
        <f t="shared" si="12"/>
        <v/>
      </c>
      <c r="O63" s="136"/>
      <c r="P63" s="200" t="str">
        <f t="shared" si="13"/>
        <v/>
      </c>
      <c r="Q63" s="140"/>
      <c r="R63" s="201" t="str">
        <f t="shared" si="14"/>
        <v/>
      </c>
      <c r="S63" s="129"/>
      <c r="T63" s="202" t="str">
        <f t="shared" si="7"/>
        <v/>
      </c>
      <c r="U63" s="140"/>
      <c r="V63" s="201" t="str">
        <f t="shared" si="15"/>
        <v/>
      </c>
    </row>
    <row r="64" spans="1:22" s="147" customFormat="1" hidden="1">
      <c r="A64" s="161"/>
      <c r="B64" s="173" t="s">
        <v>2720</v>
      </c>
      <c r="C64" s="174"/>
      <c r="D64" s="175"/>
      <c r="E64" s="164"/>
      <c r="F64" s="199" t="str">
        <f t="shared" si="16"/>
        <v/>
      </c>
      <c r="G64" s="176"/>
      <c r="H64" s="200" t="str">
        <f t="shared" si="9"/>
        <v/>
      </c>
      <c r="I64" s="177"/>
      <c r="J64" s="201" t="str">
        <f t="shared" si="10"/>
        <v/>
      </c>
      <c r="K64" s="136"/>
      <c r="L64" s="200" t="str">
        <f t="shared" si="11"/>
        <v/>
      </c>
      <c r="M64" s="140"/>
      <c r="N64" s="201" t="str">
        <f t="shared" si="12"/>
        <v/>
      </c>
      <c r="O64" s="136"/>
      <c r="P64" s="200" t="str">
        <f t="shared" si="13"/>
        <v/>
      </c>
      <c r="Q64" s="140"/>
      <c r="R64" s="201" t="str">
        <f t="shared" si="14"/>
        <v/>
      </c>
      <c r="S64" s="129"/>
      <c r="T64" s="202" t="str">
        <f t="shared" si="7"/>
        <v/>
      </c>
      <c r="U64" s="140"/>
      <c r="V64" s="201" t="str">
        <f t="shared" si="15"/>
        <v/>
      </c>
    </row>
    <row r="65" spans="1:22" s="147" customFormat="1" hidden="1">
      <c r="A65" s="161"/>
      <c r="B65" s="173" t="s">
        <v>2721</v>
      </c>
      <c r="C65" s="174"/>
      <c r="D65" s="175"/>
      <c r="E65" s="164"/>
      <c r="F65" s="199" t="str">
        <f t="shared" si="16"/>
        <v/>
      </c>
      <c r="G65" s="176"/>
      <c r="H65" s="200" t="str">
        <f t="shared" si="9"/>
        <v/>
      </c>
      <c r="I65" s="177"/>
      <c r="J65" s="201" t="str">
        <f t="shared" si="10"/>
        <v/>
      </c>
      <c r="K65" s="136"/>
      <c r="L65" s="200" t="str">
        <f t="shared" si="11"/>
        <v/>
      </c>
      <c r="M65" s="140"/>
      <c r="N65" s="201" t="str">
        <f t="shared" si="12"/>
        <v/>
      </c>
      <c r="O65" s="136"/>
      <c r="P65" s="200" t="str">
        <f t="shared" si="13"/>
        <v/>
      </c>
      <c r="Q65" s="140"/>
      <c r="R65" s="201" t="str">
        <f t="shared" si="14"/>
        <v/>
      </c>
      <c r="S65" s="129"/>
      <c r="T65" s="202" t="str">
        <f t="shared" si="7"/>
        <v/>
      </c>
      <c r="U65" s="140"/>
      <c r="V65" s="201" t="str">
        <f t="shared" si="15"/>
        <v/>
      </c>
    </row>
    <row r="66" spans="1:22" s="147" customFormat="1" hidden="1">
      <c r="A66" s="161"/>
      <c r="B66" s="173" t="s">
        <v>2722</v>
      </c>
      <c r="C66" s="174"/>
      <c r="D66" s="175"/>
      <c r="E66" s="164"/>
      <c r="F66" s="199" t="str">
        <f t="shared" si="16"/>
        <v/>
      </c>
      <c r="G66" s="176"/>
      <c r="H66" s="200" t="str">
        <f t="shared" si="9"/>
        <v/>
      </c>
      <c r="I66" s="177"/>
      <c r="J66" s="201" t="str">
        <f t="shared" si="10"/>
        <v/>
      </c>
      <c r="K66" s="136"/>
      <c r="L66" s="200" t="str">
        <f t="shared" si="11"/>
        <v/>
      </c>
      <c r="M66" s="140"/>
      <c r="N66" s="201" t="str">
        <f t="shared" si="12"/>
        <v/>
      </c>
      <c r="O66" s="136"/>
      <c r="P66" s="200" t="str">
        <f t="shared" si="13"/>
        <v/>
      </c>
      <c r="Q66" s="140"/>
      <c r="R66" s="201" t="str">
        <f t="shared" si="14"/>
        <v/>
      </c>
      <c r="S66" s="129"/>
      <c r="T66" s="202" t="str">
        <f t="shared" si="7"/>
        <v/>
      </c>
      <c r="U66" s="140"/>
      <c r="V66" s="201" t="str">
        <f t="shared" si="15"/>
        <v/>
      </c>
    </row>
    <row r="67" spans="1:22" s="147" customFormat="1" hidden="1">
      <c r="A67" s="161"/>
      <c r="B67" s="173" t="s">
        <v>2723</v>
      </c>
      <c r="C67" s="174"/>
      <c r="D67" s="175"/>
      <c r="E67" s="164"/>
      <c r="F67" s="199" t="str">
        <f t="shared" si="16"/>
        <v/>
      </c>
      <c r="G67" s="176"/>
      <c r="H67" s="200" t="str">
        <f t="shared" si="9"/>
        <v/>
      </c>
      <c r="I67" s="177"/>
      <c r="J67" s="201" t="str">
        <f t="shared" si="10"/>
        <v/>
      </c>
      <c r="K67" s="136"/>
      <c r="L67" s="200" t="str">
        <f t="shared" si="11"/>
        <v/>
      </c>
      <c r="M67" s="140"/>
      <c r="N67" s="201" t="str">
        <f t="shared" si="12"/>
        <v/>
      </c>
      <c r="O67" s="136"/>
      <c r="P67" s="200" t="str">
        <f t="shared" si="13"/>
        <v/>
      </c>
      <c r="Q67" s="140"/>
      <c r="R67" s="201" t="str">
        <f t="shared" si="14"/>
        <v/>
      </c>
      <c r="S67" s="129"/>
      <c r="T67" s="202" t="str">
        <f t="shared" si="7"/>
        <v/>
      </c>
      <c r="U67" s="140"/>
      <c r="V67" s="201" t="str">
        <f t="shared" si="15"/>
        <v/>
      </c>
    </row>
    <row r="68" spans="1:22" s="147" customFormat="1" hidden="1">
      <c r="A68" s="161"/>
      <c r="B68" s="173" t="s">
        <v>2724</v>
      </c>
      <c r="C68" s="174"/>
      <c r="D68" s="175"/>
      <c r="E68" s="164"/>
      <c r="F68" s="199" t="str">
        <f t="shared" si="16"/>
        <v/>
      </c>
      <c r="G68" s="176"/>
      <c r="H68" s="200" t="str">
        <f t="shared" si="9"/>
        <v/>
      </c>
      <c r="I68" s="177"/>
      <c r="J68" s="201" t="str">
        <f t="shared" si="10"/>
        <v/>
      </c>
      <c r="K68" s="136"/>
      <c r="L68" s="200" t="str">
        <f t="shared" si="11"/>
        <v/>
      </c>
      <c r="M68" s="140"/>
      <c r="N68" s="201" t="str">
        <f t="shared" si="12"/>
        <v/>
      </c>
      <c r="O68" s="136"/>
      <c r="P68" s="200" t="str">
        <f t="shared" si="13"/>
        <v/>
      </c>
      <c r="Q68" s="140"/>
      <c r="R68" s="201" t="str">
        <f t="shared" si="14"/>
        <v/>
      </c>
      <c r="S68" s="129"/>
      <c r="T68" s="202" t="str">
        <f t="shared" si="7"/>
        <v/>
      </c>
      <c r="U68" s="140"/>
      <c r="V68" s="201" t="str">
        <f t="shared" si="15"/>
        <v/>
      </c>
    </row>
    <row r="69" spans="1:22" s="147" customFormat="1" hidden="1">
      <c r="A69" s="161"/>
      <c r="B69" s="173" t="s">
        <v>2725</v>
      </c>
      <c r="C69" s="174"/>
      <c r="D69" s="175"/>
      <c r="E69" s="164"/>
      <c r="F69" s="199" t="str">
        <f t="shared" si="16"/>
        <v/>
      </c>
      <c r="G69" s="176"/>
      <c r="H69" s="200" t="str">
        <f t="shared" si="9"/>
        <v/>
      </c>
      <c r="I69" s="177"/>
      <c r="J69" s="201" t="str">
        <f t="shared" si="10"/>
        <v/>
      </c>
      <c r="K69" s="136"/>
      <c r="L69" s="200" t="str">
        <f t="shared" si="11"/>
        <v/>
      </c>
      <c r="M69" s="140"/>
      <c r="N69" s="201" t="str">
        <f t="shared" si="12"/>
        <v/>
      </c>
      <c r="O69" s="136"/>
      <c r="P69" s="200" t="str">
        <f t="shared" si="13"/>
        <v/>
      </c>
      <c r="Q69" s="140"/>
      <c r="R69" s="201" t="str">
        <f t="shared" si="14"/>
        <v/>
      </c>
      <c r="S69" s="129"/>
      <c r="T69" s="202" t="str">
        <f t="shared" si="7"/>
        <v/>
      </c>
      <c r="U69" s="140"/>
      <c r="V69" s="201" t="str">
        <f t="shared" si="15"/>
        <v/>
      </c>
    </row>
    <row r="70" spans="1:22" s="147" customFormat="1" hidden="1">
      <c r="A70" s="161"/>
      <c r="B70" s="173" t="s">
        <v>2726</v>
      </c>
      <c r="C70" s="174"/>
      <c r="D70" s="175"/>
      <c r="E70" s="164"/>
      <c r="F70" s="199" t="str">
        <f t="shared" si="16"/>
        <v/>
      </c>
      <c r="G70" s="176"/>
      <c r="H70" s="200" t="str">
        <f t="shared" si="9"/>
        <v/>
      </c>
      <c r="I70" s="177"/>
      <c r="J70" s="201" t="str">
        <f t="shared" si="10"/>
        <v/>
      </c>
      <c r="K70" s="136"/>
      <c r="L70" s="200" t="str">
        <f t="shared" si="11"/>
        <v/>
      </c>
      <c r="M70" s="140"/>
      <c r="N70" s="201" t="str">
        <f t="shared" si="12"/>
        <v/>
      </c>
      <c r="O70" s="136"/>
      <c r="P70" s="200" t="str">
        <f t="shared" si="13"/>
        <v/>
      </c>
      <c r="Q70" s="140"/>
      <c r="R70" s="201" t="str">
        <f t="shared" si="14"/>
        <v/>
      </c>
      <c r="S70" s="129"/>
      <c r="T70" s="202" t="str">
        <f t="shared" si="7"/>
        <v/>
      </c>
      <c r="U70" s="140"/>
      <c r="V70" s="201" t="str">
        <f t="shared" si="15"/>
        <v/>
      </c>
    </row>
    <row r="71" spans="1:22" s="147" customFormat="1" hidden="1">
      <c r="A71" s="161"/>
      <c r="B71" s="173" t="s">
        <v>2727</v>
      </c>
      <c r="C71" s="174"/>
      <c r="D71" s="175"/>
      <c r="E71" s="164"/>
      <c r="F71" s="199" t="str">
        <f t="shared" si="16"/>
        <v/>
      </c>
      <c r="G71" s="176"/>
      <c r="H71" s="200" t="str">
        <f t="shared" si="9"/>
        <v/>
      </c>
      <c r="I71" s="177"/>
      <c r="J71" s="201" t="str">
        <f t="shared" si="10"/>
        <v/>
      </c>
      <c r="K71" s="136"/>
      <c r="L71" s="200" t="str">
        <f t="shared" si="11"/>
        <v/>
      </c>
      <c r="M71" s="140"/>
      <c r="N71" s="201" t="str">
        <f t="shared" si="12"/>
        <v/>
      </c>
      <c r="O71" s="136"/>
      <c r="P71" s="200" t="str">
        <f t="shared" si="13"/>
        <v/>
      </c>
      <c r="Q71" s="140"/>
      <c r="R71" s="201" t="str">
        <f t="shared" si="14"/>
        <v/>
      </c>
      <c r="S71" s="129"/>
      <c r="T71" s="202" t="str">
        <f t="shared" si="7"/>
        <v/>
      </c>
      <c r="U71" s="140"/>
      <c r="V71" s="201" t="str">
        <f t="shared" si="15"/>
        <v/>
      </c>
    </row>
    <row r="72" spans="1:22" s="147" customFormat="1" hidden="1">
      <c r="A72" s="161"/>
      <c r="B72" s="173" t="s">
        <v>2728</v>
      </c>
      <c r="C72" s="174"/>
      <c r="D72" s="175"/>
      <c r="E72" s="164"/>
      <c r="F72" s="199" t="str">
        <f t="shared" si="16"/>
        <v/>
      </c>
      <c r="G72" s="176"/>
      <c r="H72" s="200" t="str">
        <f t="shared" si="9"/>
        <v/>
      </c>
      <c r="I72" s="177"/>
      <c r="J72" s="201" t="str">
        <f t="shared" si="10"/>
        <v/>
      </c>
      <c r="K72" s="136"/>
      <c r="L72" s="200" t="str">
        <f t="shared" si="11"/>
        <v/>
      </c>
      <c r="M72" s="140"/>
      <c r="N72" s="201" t="str">
        <f t="shared" si="12"/>
        <v/>
      </c>
      <c r="O72" s="136"/>
      <c r="P72" s="200" t="str">
        <f t="shared" si="13"/>
        <v/>
      </c>
      <c r="Q72" s="140"/>
      <c r="R72" s="201" t="str">
        <f t="shared" si="14"/>
        <v/>
      </c>
      <c r="S72" s="129"/>
      <c r="T72" s="202" t="str">
        <f t="shared" si="7"/>
        <v/>
      </c>
      <c r="U72" s="140"/>
      <c r="V72" s="201" t="str">
        <f t="shared" si="15"/>
        <v/>
      </c>
    </row>
    <row r="73" spans="1:22" s="147" customFormat="1" hidden="1">
      <c r="A73" s="161"/>
      <c r="B73" s="173" t="s">
        <v>2729</v>
      </c>
      <c r="C73" s="174"/>
      <c r="D73" s="175"/>
      <c r="E73" s="164"/>
      <c r="F73" s="199" t="str">
        <f t="shared" si="16"/>
        <v/>
      </c>
      <c r="G73" s="176"/>
      <c r="H73" s="200" t="str">
        <f t="shared" si="9"/>
        <v/>
      </c>
      <c r="I73" s="177"/>
      <c r="J73" s="201" t="str">
        <f t="shared" si="10"/>
        <v/>
      </c>
      <c r="K73" s="136"/>
      <c r="L73" s="200" t="str">
        <f t="shared" si="11"/>
        <v/>
      </c>
      <c r="M73" s="140"/>
      <c r="N73" s="201" t="str">
        <f t="shared" si="12"/>
        <v/>
      </c>
      <c r="O73" s="136"/>
      <c r="P73" s="200" t="str">
        <f t="shared" si="13"/>
        <v/>
      </c>
      <c r="Q73" s="140"/>
      <c r="R73" s="201" t="str">
        <f t="shared" si="14"/>
        <v/>
      </c>
      <c r="S73" s="129"/>
      <c r="T73" s="202" t="str">
        <f t="shared" si="7"/>
        <v/>
      </c>
      <c r="U73" s="140"/>
      <c r="V73" s="201" t="str">
        <f t="shared" si="15"/>
        <v/>
      </c>
    </row>
    <row r="74" spans="1:22" s="147" customFormat="1" hidden="1">
      <c r="A74" s="161"/>
      <c r="B74" s="173" t="s">
        <v>2730</v>
      </c>
      <c r="C74" s="174"/>
      <c r="D74" s="175"/>
      <c r="E74" s="164"/>
      <c r="F74" s="199" t="str">
        <f t="shared" si="16"/>
        <v/>
      </c>
      <c r="G74" s="176"/>
      <c r="H74" s="200" t="str">
        <f t="shared" si="9"/>
        <v/>
      </c>
      <c r="I74" s="177"/>
      <c r="J74" s="201" t="str">
        <f t="shared" si="10"/>
        <v/>
      </c>
      <c r="K74" s="136"/>
      <c r="L74" s="200" t="str">
        <f t="shared" si="11"/>
        <v/>
      </c>
      <c r="M74" s="140"/>
      <c r="N74" s="201" t="str">
        <f t="shared" si="12"/>
        <v/>
      </c>
      <c r="O74" s="136"/>
      <c r="P74" s="200" t="str">
        <f t="shared" si="13"/>
        <v/>
      </c>
      <c r="Q74" s="140"/>
      <c r="R74" s="201" t="str">
        <f t="shared" si="14"/>
        <v/>
      </c>
      <c r="S74" s="129"/>
      <c r="T74" s="202" t="str">
        <f t="shared" si="7"/>
        <v/>
      </c>
      <c r="U74" s="140"/>
      <c r="V74" s="201" t="str">
        <f t="shared" si="15"/>
        <v/>
      </c>
    </row>
    <row r="75" spans="1:22" s="147" customFormat="1" hidden="1">
      <c r="A75" s="161"/>
      <c r="B75" s="173" t="s">
        <v>2731</v>
      </c>
      <c r="C75" s="174"/>
      <c r="D75" s="175"/>
      <c r="E75" s="164"/>
      <c r="F75" s="199" t="str">
        <f t="shared" si="16"/>
        <v/>
      </c>
      <c r="G75" s="176"/>
      <c r="H75" s="200" t="str">
        <f t="shared" si="9"/>
        <v/>
      </c>
      <c r="I75" s="177"/>
      <c r="J75" s="201" t="str">
        <f t="shared" si="10"/>
        <v/>
      </c>
      <c r="K75" s="136"/>
      <c r="L75" s="200" t="str">
        <f t="shared" si="11"/>
        <v/>
      </c>
      <c r="M75" s="140"/>
      <c r="N75" s="201" t="str">
        <f t="shared" si="12"/>
        <v/>
      </c>
      <c r="O75" s="136"/>
      <c r="P75" s="200" t="str">
        <f t="shared" si="13"/>
        <v/>
      </c>
      <c r="Q75" s="140"/>
      <c r="R75" s="201" t="str">
        <f t="shared" si="14"/>
        <v/>
      </c>
      <c r="S75" s="129"/>
      <c r="T75" s="202" t="str">
        <f t="shared" si="7"/>
        <v/>
      </c>
      <c r="U75" s="140"/>
      <c r="V75" s="201" t="str">
        <f t="shared" si="15"/>
        <v/>
      </c>
    </row>
    <row r="76" spans="1:22" s="147" customFormat="1" hidden="1">
      <c r="A76" s="161"/>
      <c r="B76" s="173" t="s">
        <v>2732</v>
      </c>
      <c r="C76" s="174"/>
      <c r="D76" s="175"/>
      <c r="E76" s="164"/>
      <c r="F76" s="199" t="str">
        <f t="shared" si="16"/>
        <v/>
      </c>
      <c r="G76" s="176"/>
      <c r="H76" s="200" t="str">
        <f t="shared" si="9"/>
        <v/>
      </c>
      <c r="I76" s="177"/>
      <c r="J76" s="201" t="str">
        <f t="shared" si="10"/>
        <v/>
      </c>
      <c r="K76" s="136"/>
      <c r="L76" s="200" t="str">
        <f t="shared" si="11"/>
        <v/>
      </c>
      <c r="M76" s="140"/>
      <c r="N76" s="201" t="str">
        <f t="shared" si="12"/>
        <v/>
      </c>
      <c r="O76" s="136"/>
      <c r="P76" s="200" t="str">
        <f t="shared" si="13"/>
        <v/>
      </c>
      <c r="Q76" s="140"/>
      <c r="R76" s="201" t="str">
        <f t="shared" si="14"/>
        <v/>
      </c>
      <c r="S76" s="129"/>
      <c r="T76" s="202" t="str">
        <f t="shared" ref="T76:T93" si="17">IF($T$9="*",IF(S76&gt;0,"*",""),"")</f>
        <v/>
      </c>
      <c r="U76" s="140"/>
      <c r="V76" s="201" t="str">
        <f t="shared" si="15"/>
        <v/>
      </c>
    </row>
    <row r="77" spans="1:22" s="147" customFormat="1" hidden="1">
      <c r="A77" s="161"/>
      <c r="B77" s="173" t="s">
        <v>2733</v>
      </c>
      <c r="C77" s="174"/>
      <c r="D77" s="175"/>
      <c r="E77" s="164"/>
      <c r="F77" s="199" t="str">
        <f t="shared" si="16"/>
        <v/>
      </c>
      <c r="G77" s="176"/>
      <c r="H77" s="200" t="str">
        <f t="shared" si="9"/>
        <v/>
      </c>
      <c r="I77" s="177"/>
      <c r="J77" s="201" t="str">
        <f t="shared" si="10"/>
        <v/>
      </c>
      <c r="K77" s="136"/>
      <c r="L77" s="200" t="str">
        <f t="shared" si="11"/>
        <v/>
      </c>
      <c r="M77" s="140"/>
      <c r="N77" s="201" t="str">
        <f t="shared" si="12"/>
        <v/>
      </c>
      <c r="O77" s="136"/>
      <c r="P77" s="200" t="str">
        <f t="shared" si="13"/>
        <v/>
      </c>
      <c r="Q77" s="140"/>
      <c r="R77" s="201" t="str">
        <f t="shared" si="14"/>
        <v/>
      </c>
      <c r="S77" s="129"/>
      <c r="T77" s="202" t="str">
        <f t="shared" si="17"/>
        <v/>
      </c>
      <c r="U77" s="140"/>
      <c r="V77" s="201" t="str">
        <f t="shared" si="15"/>
        <v/>
      </c>
    </row>
    <row r="78" spans="1:22" s="147" customFormat="1" hidden="1">
      <c r="A78" s="161"/>
      <c r="B78" s="173" t="s">
        <v>2734</v>
      </c>
      <c r="C78" s="174"/>
      <c r="D78" s="175"/>
      <c r="E78" s="164"/>
      <c r="F78" s="199" t="str">
        <f t="shared" si="16"/>
        <v/>
      </c>
      <c r="G78" s="176"/>
      <c r="H78" s="200" t="str">
        <f t="shared" si="9"/>
        <v/>
      </c>
      <c r="I78" s="177"/>
      <c r="J78" s="201" t="str">
        <f t="shared" si="10"/>
        <v/>
      </c>
      <c r="K78" s="136"/>
      <c r="L78" s="200" t="str">
        <f t="shared" si="11"/>
        <v/>
      </c>
      <c r="M78" s="140"/>
      <c r="N78" s="201" t="str">
        <f t="shared" si="12"/>
        <v/>
      </c>
      <c r="O78" s="136"/>
      <c r="P78" s="200" t="str">
        <f t="shared" si="13"/>
        <v/>
      </c>
      <c r="Q78" s="140"/>
      <c r="R78" s="201" t="str">
        <f t="shared" si="14"/>
        <v/>
      </c>
      <c r="S78" s="129"/>
      <c r="T78" s="202" t="str">
        <f t="shared" si="17"/>
        <v/>
      </c>
      <c r="U78" s="140"/>
      <c r="V78" s="201" t="str">
        <f t="shared" si="15"/>
        <v/>
      </c>
    </row>
    <row r="79" spans="1:22" s="147" customFormat="1" hidden="1">
      <c r="A79" s="161"/>
      <c r="B79" s="173" t="s">
        <v>2735</v>
      </c>
      <c r="C79" s="174"/>
      <c r="D79" s="175"/>
      <c r="E79" s="164"/>
      <c r="F79" s="199" t="str">
        <f t="shared" si="16"/>
        <v/>
      </c>
      <c r="G79" s="176"/>
      <c r="H79" s="200" t="str">
        <f t="shared" si="9"/>
        <v/>
      </c>
      <c r="I79" s="177"/>
      <c r="J79" s="201" t="str">
        <f t="shared" si="10"/>
        <v/>
      </c>
      <c r="K79" s="136"/>
      <c r="L79" s="200" t="str">
        <f t="shared" si="11"/>
        <v/>
      </c>
      <c r="M79" s="140"/>
      <c r="N79" s="201" t="str">
        <f t="shared" si="12"/>
        <v/>
      </c>
      <c r="O79" s="136"/>
      <c r="P79" s="200" t="str">
        <f t="shared" si="13"/>
        <v/>
      </c>
      <c r="Q79" s="140"/>
      <c r="R79" s="201" t="str">
        <f t="shared" si="14"/>
        <v/>
      </c>
      <c r="S79" s="129"/>
      <c r="T79" s="202" t="str">
        <f t="shared" si="17"/>
        <v/>
      </c>
      <c r="U79" s="140"/>
      <c r="V79" s="201" t="str">
        <f t="shared" si="15"/>
        <v/>
      </c>
    </row>
    <row r="80" spans="1:22" s="147" customFormat="1" hidden="1">
      <c r="A80" s="161"/>
      <c r="B80" s="173" t="s">
        <v>2736</v>
      </c>
      <c r="C80" s="174"/>
      <c r="D80" s="175"/>
      <c r="E80" s="164"/>
      <c r="F80" s="199" t="str">
        <f t="shared" si="16"/>
        <v/>
      </c>
      <c r="G80" s="176"/>
      <c r="H80" s="200" t="str">
        <f t="shared" si="9"/>
        <v/>
      </c>
      <c r="I80" s="177"/>
      <c r="J80" s="201" t="str">
        <f t="shared" si="10"/>
        <v/>
      </c>
      <c r="K80" s="136"/>
      <c r="L80" s="200" t="str">
        <f t="shared" si="11"/>
        <v/>
      </c>
      <c r="M80" s="140"/>
      <c r="N80" s="201" t="str">
        <f t="shared" si="12"/>
        <v/>
      </c>
      <c r="O80" s="136"/>
      <c r="P80" s="200" t="str">
        <f t="shared" si="13"/>
        <v/>
      </c>
      <c r="Q80" s="140"/>
      <c r="R80" s="201" t="str">
        <f t="shared" si="14"/>
        <v/>
      </c>
      <c r="S80" s="129"/>
      <c r="T80" s="202" t="str">
        <f t="shared" si="17"/>
        <v/>
      </c>
      <c r="U80" s="140"/>
      <c r="V80" s="201" t="str">
        <f t="shared" si="15"/>
        <v/>
      </c>
    </row>
    <row r="81" spans="1:22" s="147" customFormat="1" hidden="1">
      <c r="A81" s="161"/>
      <c r="B81" s="173" t="s">
        <v>2737</v>
      </c>
      <c r="C81" s="174"/>
      <c r="D81" s="175"/>
      <c r="E81" s="164"/>
      <c r="F81" s="199" t="str">
        <f t="shared" si="16"/>
        <v/>
      </c>
      <c r="G81" s="176"/>
      <c r="H81" s="200" t="str">
        <f t="shared" si="9"/>
        <v/>
      </c>
      <c r="I81" s="177"/>
      <c r="J81" s="201" t="str">
        <f t="shared" si="10"/>
        <v/>
      </c>
      <c r="K81" s="136"/>
      <c r="L81" s="200" t="str">
        <f t="shared" si="11"/>
        <v/>
      </c>
      <c r="M81" s="140"/>
      <c r="N81" s="201" t="str">
        <f t="shared" si="12"/>
        <v/>
      </c>
      <c r="O81" s="136"/>
      <c r="P81" s="200" t="str">
        <f t="shared" si="13"/>
        <v/>
      </c>
      <c r="Q81" s="140"/>
      <c r="R81" s="201" t="str">
        <f t="shared" si="14"/>
        <v/>
      </c>
      <c r="S81" s="129"/>
      <c r="T81" s="202" t="str">
        <f t="shared" si="17"/>
        <v/>
      </c>
      <c r="U81" s="140"/>
      <c r="V81" s="201" t="str">
        <f t="shared" si="15"/>
        <v/>
      </c>
    </row>
    <row r="82" spans="1:22" s="147" customFormat="1" hidden="1">
      <c r="A82" s="161"/>
      <c r="B82" s="173" t="s">
        <v>2738</v>
      </c>
      <c r="C82" s="174"/>
      <c r="D82" s="175"/>
      <c r="E82" s="164"/>
      <c r="F82" s="199" t="str">
        <f t="shared" si="16"/>
        <v/>
      </c>
      <c r="G82" s="176"/>
      <c r="H82" s="200" t="str">
        <f t="shared" si="9"/>
        <v/>
      </c>
      <c r="I82" s="177"/>
      <c r="J82" s="201" t="str">
        <f t="shared" si="10"/>
        <v/>
      </c>
      <c r="K82" s="136"/>
      <c r="L82" s="200" t="str">
        <f t="shared" si="11"/>
        <v/>
      </c>
      <c r="M82" s="140"/>
      <c r="N82" s="201" t="str">
        <f t="shared" si="12"/>
        <v/>
      </c>
      <c r="O82" s="136"/>
      <c r="P82" s="200" t="str">
        <f t="shared" si="13"/>
        <v/>
      </c>
      <c r="Q82" s="140"/>
      <c r="R82" s="201" t="str">
        <f t="shared" si="14"/>
        <v/>
      </c>
      <c r="S82" s="129"/>
      <c r="T82" s="202" t="str">
        <f t="shared" si="17"/>
        <v/>
      </c>
      <c r="U82" s="140"/>
      <c r="V82" s="201" t="str">
        <f t="shared" si="15"/>
        <v/>
      </c>
    </row>
    <row r="83" spans="1:22" s="147" customFormat="1" hidden="1">
      <c r="A83" s="161"/>
      <c r="B83" s="173" t="s">
        <v>2739</v>
      </c>
      <c r="C83" s="174"/>
      <c r="D83" s="175"/>
      <c r="E83" s="164"/>
      <c r="F83" s="199" t="str">
        <f t="shared" si="16"/>
        <v/>
      </c>
      <c r="G83" s="176"/>
      <c r="H83" s="200" t="str">
        <f t="shared" si="9"/>
        <v/>
      </c>
      <c r="I83" s="177"/>
      <c r="J83" s="201" t="str">
        <f t="shared" si="10"/>
        <v/>
      </c>
      <c r="K83" s="136"/>
      <c r="L83" s="200" t="str">
        <f t="shared" si="11"/>
        <v/>
      </c>
      <c r="M83" s="140"/>
      <c r="N83" s="201" t="str">
        <f t="shared" si="12"/>
        <v/>
      </c>
      <c r="O83" s="136"/>
      <c r="P83" s="200" t="str">
        <f t="shared" si="13"/>
        <v/>
      </c>
      <c r="Q83" s="140"/>
      <c r="R83" s="201" t="str">
        <f t="shared" si="14"/>
        <v/>
      </c>
      <c r="S83" s="129"/>
      <c r="T83" s="202" t="str">
        <f t="shared" si="17"/>
        <v/>
      </c>
      <c r="U83" s="140"/>
      <c r="V83" s="201" t="str">
        <f t="shared" si="15"/>
        <v/>
      </c>
    </row>
    <row r="84" spans="1:22" s="147" customFormat="1" hidden="1">
      <c r="A84" s="161"/>
      <c r="B84" s="173" t="s">
        <v>2740</v>
      </c>
      <c r="C84" s="174"/>
      <c r="D84" s="175"/>
      <c r="E84" s="164"/>
      <c r="F84" s="199" t="str">
        <f t="shared" si="16"/>
        <v/>
      </c>
      <c r="G84" s="176"/>
      <c r="H84" s="200" t="str">
        <f t="shared" si="9"/>
        <v/>
      </c>
      <c r="I84" s="177"/>
      <c r="J84" s="201" t="str">
        <f t="shared" si="10"/>
        <v/>
      </c>
      <c r="K84" s="136"/>
      <c r="L84" s="200" t="str">
        <f t="shared" si="11"/>
        <v/>
      </c>
      <c r="M84" s="140"/>
      <c r="N84" s="201" t="str">
        <f t="shared" si="12"/>
        <v/>
      </c>
      <c r="O84" s="136"/>
      <c r="P84" s="200" t="str">
        <f t="shared" si="13"/>
        <v/>
      </c>
      <c r="Q84" s="140"/>
      <c r="R84" s="201" t="str">
        <f t="shared" si="14"/>
        <v/>
      </c>
      <c r="S84" s="129"/>
      <c r="T84" s="202" t="str">
        <f t="shared" si="17"/>
        <v/>
      </c>
      <c r="U84" s="140"/>
      <c r="V84" s="201" t="str">
        <f t="shared" si="15"/>
        <v/>
      </c>
    </row>
    <row r="85" spans="1:22" s="147" customFormat="1" hidden="1">
      <c r="A85" s="161"/>
      <c r="B85" s="173" t="s">
        <v>2741</v>
      </c>
      <c r="C85" s="174"/>
      <c r="D85" s="175"/>
      <c r="E85" s="164"/>
      <c r="F85" s="199" t="str">
        <f t="shared" si="16"/>
        <v/>
      </c>
      <c r="G85" s="176"/>
      <c r="H85" s="200" t="str">
        <f t="shared" si="9"/>
        <v/>
      </c>
      <c r="I85" s="177"/>
      <c r="J85" s="201" t="str">
        <f t="shared" si="10"/>
        <v/>
      </c>
      <c r="K85" s="136"/>
      <c r="L85" s="200" t="str">
        <f t="shared" si="11"/>
        <v/>
      </c>
      <c r="M85" s="140"/>
      <c r="N85" s="201" t="str">
        <f t="shared" si="12"/>
        <v/>
      </c>
      <c r="O85" s="136"/>
      <c r="P85" s="200" t="str">
        <f t="shared" si="13"/>
        <v/>
      </c>
      <c r="Q85" s="140"/>
      <c r="R85" s="201" t="str">
        <f t="shared" si="14"/>
        <v/>
      </c>
      <c r="S85" s="129"/>
      <c r="T85" s="202" t="str">
        <f t="shared" si="17"/>
        <v/>
      </c>
      <c r="U85" s="140"/>
      <c r="V85" s="201" t="str">
        <f t="shared" si="15"/>
        <v/>
      </c>
    </row>
    <row r="86" spans="1:22" s="147" customFormat="1">
      <c r="A86" s="161">
        <v>1</v>
      </c>
      <c r="B86" s="173" t="s">
        <v>2742</v>
      </c>
      <c r="C86" s="174"/>
      <c r="D86" s="175"/>
      <c r="E86" s="164" t="s">
        <v>94</v>
      </c>
      <c r="F86" s="199" t="str">
        <f t="shared" si="16"/>
        <v>*</v>
      </c>
      <c r="G86" s="176" t="s">
        <v>53</v>
      </c>
      <c r="H86" s="200" t="str">
        <f t="shared" si="9"/>
        <v/>
      </c>
      <c r="I86" s="177"/>
      <c r="J86" s="201" t="str">
        <f t="shared" si="10"/>
        <v/>
      </c>
      <c r="K86" s="136"/>
      <c r="L86" s="200" t="str">
        <f t="shared" si="11"/>
        <v/>
      </c>
      <c r="M86" s="140">
        <v>935650</v>
      </c>
      <c r="N86" s="201" t="str">
        <f t="shared" si="12"/>
        <v/>
      </c>
      <c r="O86" s="136"/>
      <c r="P86" s="200" t="str">
        <f t="shared" si="13"/>
        <v/>
      </c>
      <c r="Q86" s="140"/>
      <c r="R86" s="201" t="str">
        <f t="shared" si="14"/>
        <v/>
      </c>
      <c r="S86" s="129"/>
      <c r="T86" s="202" t="str">
        <f t="shared" si="17"/>
        <v/>
      </c>
      <c r="U86" s="140"/>
      <c r="V86" s="201" t="str">
        <f t="shared" si="15"/>
        <v/>
      </c>
    </row>
    <row r="87" spans="1:22" s="147" customFormat="1" hidden="1">
      <c r="A87" s="161"/>
      <c r="B87" s="173" t="s">
        <v>2743</v>
      </c>
      <c r="C87" s="174"/>
      <c r="D87" s="175"/>
      <c r="E87" s="164"/>
      <c r="F87" s="199" t="str">
        <f t="shared" si="16"/>
        <v/>
      </c>
      <c r="G87" s="176"/>
      <c r="H87" s="200" t="str">
        <f t="shared" si="9"/>
        <v/>
      </c>
      <c r="I87" s="177"/>
      <c r="J87" s="201" t="str">
        <f t="shared" si="10"/>
        <v/>
      </c>
      <c r="K87" s="136"/>
      <c r="L87" s="200" t="str">
        <f t="shared" si="11"/>
        <v/>
      </c>
      <c r="M87" s="140"/>
      <c r="N87" s="201" t="str">
        <f t="shared" si="12"/>
        <v/>
      </c>
      <c r="O87" s="136"/>
      <c r="P87" s="200" t="str">
        <f t="shared" si="13"/>
        <v/>
      </c>
      <c r="Q87" s="140"/>
      <c r="R87" s="201" t="str">
        <f t="shared" si="14"/>
        <v/>
      </c>
      <c r="S87" s="129"/>
      <c r="T87" s="202" t="str">
        <f t="shared" si="17"/>
        <v/>
      </c>
      <c r="U87" s="140"/>
      <c r="V87" s="201" t="str">
        <f t="shared" si="15"/>
        <v/>
      </c>
    </row>
    <row r="88" spans="1:22" s="147" customFormat="1" hidden="1">
      <c r="A88" s="161"/>
      <c r="B88" s="173" t="s">
        <v>2744</v>
      </c>
      <c r="C88" s="174"/>
      <c r="D88" s="175"/>
      <c r="E88" s="164"/>
      <c r="F88" s="199" t="str">
        <f t="shared" si="16"/>
        <v/>
      </c>
      <c r="G88" s="176"/>
      <c r="H88" s="200" t="str">
        <f t="shared" si="9"/>
        <v/>
      </c>
      <c r="I88" s="177"/>
      <c r="J88" s="201" t="str">
        <f t="shared" si="10"/>
        <v/>
      </c>
      <c r="K88" s="136"/>
      <c r="L88" s="200" t="str">
        <f t="shared" si="11"/>
        <v/>
      </c>
      <c r="M88" s="140"/>
      <c r="N88" s="201" t="str">
        <f t="shared" si="12"/>
        <v/>
      </c>
      <c r="O88" s="136"/>
      <c r="P88" s="200" t="str">
        <f t="shared" si="13"/>
        <v/>
      </c>
      <c r="Q88" s="140"/>
      <c r="R88" s="201" t="str">
        <f t="shared" si="14"/>
        <v/>
      </c>
      <c r="S88" s="129"/>
      <c r="T88" s="202" t="str">
        <f t="shared" si="17"/>
        <v/>
      </c>
      <c r="U88" s="140"/>
      <c r="V88" s="201" t="str">
        <f t="shared" si="15"/>
        <v/>
      </c>
    </row>
    <row r="89" spans="1:22" s="147" customFormat="1" hidden="1">
      <c r="A89" s="161"/>
      <c r="B89" s="173" t="s">
        <v>2745</v>
      </c>
      <c r="C89" s="174"/>
      <c r="D89" s="175"/>
      <c r="E89" s="164"/>
      <c r="F89" s="199" t="str">
        <f t="shared" si="16"/>
        <v/>
      </c>
      <c r="G89" s="176"/>
      <c r="H89" s="200" t="str">
        <f t="shared" si="9"/>
        <v/>
      </c>
      <c r="I89" s="177"/>
      <c r="J89" s="201" t="str">
        <f t="shared" si="10"/>
        <v/>
      </c>
      <c r="K89" s="136"/>
      <c r="L89" s="200" t="str">
        <f t="shared" si="11"/>
        <v/>
      </c>
      <c r="M89" s="140"/>
      <c r="N89" s="201" t="str">
        <f t="shared" si="12"/>
        <v/>
      </c>
      <c r="O89" s="136"/>
      <c r="P89" s="200" t="str">
        <f t="shared" si="13"/>
        <v/>
      </c>
      <c r="Q89" s="140"/>
      <c r="R89" s="201" t="str">
        <f t="shared" si="14"/>
        <v/>
      </c>
      <c r="S89" s="129"/>
      <c r="T89" s="202" t="str">
        <f t="shared" si="17"/>
        <v/>
      </c>
      <c r="U89" s="140"/>
      <c r="V89" s="201" t="str">
        <f t="shared" si="15"/>
        <v/>
      </c>
    </row>
    <row r="90" spans="1:22" s="147" customFormat="1">
      <c r="A90" s="161">
        <v>1</v>
      </c>
      <c r="B90" s="173" t="s">
        <v>2746</v>
      </c>
      <c r="C90" s="174"/>
      <c r="D90" s="175"/>
      <c r="E90" s="165">
        <f>G90</f>
        <v>807977</v>
      </c>
      <c r="F90" s="199" t="str">
        <f t="shared" si="16"/>
        <v>*</v>
      </c>
      <c r="G90" s="176">
        <v>807977</v>
      </c>
      <c r="H90" s="200">
        <v>377650</v>
      </c>
      <c r="I90" s="177">
        <v>1063396</v>
      </c>
      <c r="J90" s="201" t="str">
        <f t="shared" si="10"/>
        <v/>
      </c>
      <c r="K90" s="136">
        <v>876616</v>
      </c>
      <c r="L90" s="200" t="str">
        <f t="shared" si="11"/>
        <v/>
      </c>
      <c r="M90" s="140">
        <v>4728700</v>
      </c>
      <c r="N90" s="201" t="str">
        <f t="shared" si="12"/>
        <v/>
      </c>
      <c r="O90" s="136">
        <v>377650</v>
      </c>
      <c r="P90" s="200" t="str">
        <f t="shared" si="13"/>
        <v/>
      </c>
      <c r="Q90" s="140"/>
      <c r="R90" s="201" t="str">
        <f t="shared" si="14"/>
        <v/>
      </c>
      <c r="S90" s="129"/>
      <c r="T90" s="202" t="str">
        <f t="shared" si="17"/>
        <v/>
      </c>
      <c r="U90" s="140"/>
      <c r="V90" s="201" t="str">
        <f t="shared" si="15"/>
        <v/>
      </c>
    </row>
    <row r="91" spans="1:22" s="147" customFormat="1" hidden="1">
      <c r="A91" s="161"/>
      <c r="B91" s="173" t="s">
        <v>2747</v>
      </c>
      <c r="C91" s="174"/>
      <c r="D91" s="175"/>
      <c r="E91" s="164"/>
      <c r="F91" s="199" t="str">
        <f t="shared" si="16"/>
        <v/>
      </c>
      <c r="G91" s="176"/>
      <c r="H91" s="200" t="str">
        <f t="shared" si="9"/>
        <v/>
      </c>
      <c r="I91" s="177"/>
      <c r="J91" s="201" t="str">
        <f t="shared" si="10"/>
        <v/>
      </c>
      <c r="K91" s="136"/>
      <c r="L91" s="200" t="str">
        <f t="shared" si="11"/>
        <v/>
      </c>
      <c r="M91" s="140"/>
      <c r="N91" s="201" t="str">
        <f t="shared" si="12"/>
        <v/>
      </c>
      <c r="O91" s="136"/>
      <c r="P91" s="200" t="str">
        <f t="shared" si="13"/>
        <v/>
      </c>
      <c r="Q91" s="140"/>
      <c r="R91" s="201" t="str">
        <f t="shared" si="14"/>
        <v/>
      </c>
      <c r="S91" s="129"/>
      <c r="T91" s="202" t="str">
        <f t="shared" si="17"/>
        <v/>
      </c>
      <c r="U91" s="140"/>
      <c r="V91" s="201" t="str">
        <f t="shared" si="15"/>
        <v/>
      </c>
    </row>
    <row r="92" spans="1:22" s="147" customFormat="1" hidden="1">
      <c r="A92" s="161"/>
      <c r="B92" s="181"/>
      <c r="C92" s="174"/>
      <c r="D92" s="175"/>
      <c r="E92" s="164"/>
      <c r="F92" s="199" t="str">
        <f t="shared" si="16"/>
        <v/>
      </c>
      <c r="G92" s="176"/>
      <c r="H92" s="200" t="str">
        <f t="shared" si="9"/>
        <v/>
      </c>
      <c r="I92" s="177"/>
      <c r="J92" s="201" t="str">
        <f t="shared" si="10"/>
        <v/>
      </c>
      <c r="K92" s="136"/>
      <c r="L92" s="200" t="str">
        <f t="shared" si="11"/>
        <v/>
      </c>
      <c r="M92" s="140"/>
      <c r="N92" s="201" t="str">
        <f t="shared" si="12"/>
        <v/>
      </c>
      <c r="O92" s="136"/>
      <c r="P92" s="200" t="str">
        <f t="shared" si="13"/>
        <v/>
      </c>
      <c r="Q92" s="140"/>
      <c r="R92" s="201" t="str">
        <f t="shared" si="14"/>
        <v/>
      </c>
      <c r="S92" s="129"/>
      <c r="T92" s="202" t="str">
        <f t="shared" si="17"/>
        <v/>
      </c>
      <c r="U92" s="140"/>
      <c r="V92" s="201" t="str">
        <f t="shared" si="15"/>
        <v/>
      </c>
    </row>
    <row r="93" spans="1:22" s="147" customFormat="1" hidden="1">
      <c r="A93" s="161"/>
      <c r="B93" s="181"/>
      <c r="C93" s="174"/>
      <c r="D93" s="175"/>
      <c r="E93" s="164"/>
      <c r="F93" s="199" t="str">
        <f t="shared" si="16"/>
        <v/>
      </c>
      <c r="G93" s="176"/>
      <c r="H93" s="200" t="str">
        <f t="shared" si="9"/>
        <v/>
      </c>
      <c r="I93" s="177"/>
      <c r="J93" s="201" t="str">
        <f t="shared" si="10"/>
        <v/>
      </c>
      <c r="K93" s="136"/>
      <c r="L93" s="200" t="str">
        <f t="shared" si="11"/>
        <v/>
      </c>
      <c r="M93" s="140"/>
      <c r="N93" s="201" t="str">
        <f t="shared" si="12"/>
        <v/>
      </c>
      <c r="O93" s="136"/>
      <c r="P93" s="200" t="str">
        <f t="shared" si="13"/>
        <v/>
      </c>
      <c r="Q93" s="140"/>
      <c r="R93" s="201" t="str">
        <f t="shared" si="14"/>
        <v/>
      </c>
      <c r="S93" s="129"/>
      <c r="T93" s="202" t="str">
        <f t="shared" si="17"/>
        <v/>
      </c>
      <c r="U93" s="140"/>
      <c r="V93" s="201" t="str">
        <f t="shared" si="15"/>
        <v/>
      </c>
    </row>
    <row r="94" spans="1:22" s="147" customFormat="1" hidden="1">
      <c r="B94" s="181"/>
      <c r="C94" s="186"/>
      <c r="D94" s="182"/>
      <c r="E94" s="185"/>
      <c r="F94" s="183"/>
      <c r="G94" s="176"/>
      <c r="H94" s="200"/>
      <c r="I94" s="177"/>
      <c r="J94" s="128"/>
      <c r="K94" s="136"/>
      <c r="L94" s="126"/>
      <c r="M94" s="140"/>
      <c r="N94" s="201"/>
      <c r="O94" s="136"/>
      <c r="P94" s="200"/>
      <c r="Q94" s="140"/>
      <c r="R94" s="201"/>
      <c r="S94" s="129"/>
      <c r="T94" s="202"/>
      <c r="U94" s="140"/>
      <c r="V94" s="201"/>
    </row>
    <row r="95" spans="1:22" s="147" customFormat="1">
      <c r="A95" s="147">
        <v>1</v>
      </c>
      <c r="B95" s="181" t="s">
        <v>663</v>
      </c>
      <c r="C95" s="186"/>
      <c r="D95" s="182"/>
      <c r="E95" s="185"/>
      <c r="F95" s="183"/>
      <c r="G95" s="176"/>
      <c r="H95" s="200"/>
      <c r="I95" s="177"/>
      <c r="J95" s="128"/>
      <c r="K95" s="136"/>
      <c r="L95" s="126"/>
      <c r="M95" s="140"/>
      <c r="N95" s="201"/>
      <c r="O95" s="136"/>
      <c r="P95" s="200"/>
      <c r="Q95" s="140"/>
      <c r="R95" s="201"/>
      <c r="S95" s="129"/>
      <c r="T95" s="202"/>
      <c r="U95" s="140"/>
      <c r="V95" s="201"/>
    </row>
    <row r="96" spans="1:22" s="147" customFormat="1">
      <c r="A96" s="147">
        <v>1</v>
      </c>
      <c r="B96" s="181" t="s">
        <v>438</v>
      </c>
      <c r="C96" s="186"/>
      <c r="D96" s="182"/>
      <c r="E96" s="185"/>
      <c r="F96" s="183"/>
      <c r="G96" s="176"/>
      <c r="H96" s="200"/>
      <c r="I96" s="177"/>
      <c r="J96" s="128"/>
      <c r="K96" s="136"/>
      <c r="L96" s="126"/>
      <c r="M96" s="140"/>
      <c r="N96" s="201"/>
      <c r="O96" s="136" t="s">
        <v>2748</v>
      </c>
      <c r="P96" s="200"/>
      <c r="Q96" s="140"/>
      <c r="R96" s="201"/>
      <c r="S96" s="129"/>
      <c r="T96" s="202"/>
      <c r="U96" s="140"/>
      <c r="V96" s="201"/>
    </row>
    <row r="97" spans="1:9">
      <c r="A97" s="267">
        <v>1</v>
      </c>
      <c r="B97" s="268" t="s">
        <v>440</v>
      </c>
    </row>
    <row r="98" spans="1:9">
      <c r="A98" s="242">
        <v>1</v>
      </c>
      <c r="B98" s="242"/>
      <c r="C98" s="242"/>
      <c r="D98" s="242"/>
      <c r="E98" s="503"/>
      <c r="F98" s="288"/>
      <c r="G98" s="242"/>
      <c r="H98" s="288"/>
      <c r="I98" s="242"/>
    </row>
    <row r="99" spans="1:9">
      <c r="A99" s="242">
        <v>1</v>
      </c>
      <c r="B99" s="242" t="s">
        <v>442</v>
      </c>
      <c r="C99" s="242"/>
      <c r="D99" s="242"/>
      <c r="E99" s="503"/>
      <c r="F99" s="288"/>
      <c r="G99" s="242"/>
      <c r="H99" s="288"/>
      <c r="I99" s="242"/>
    </row>
    <row r="100" spans="1:9">
      <c r="A100" s="242">
        <v>1</v>
      </c>
      <c r="B100" s="242" t="s">
        <v>443</v>
      </c>
      <c r="C100" s="242"/>
      <c r="D100" s="242"/>
      <c r="E100" s="503"/>
      <c r="F100" s="288"/>
      <c r="G100" s="242" t="s">
        <v>463</v>
      </c>
      <c r="H100" s="288" t="s">
        <v>2749</v>
      </c>
      <c r="I100" s="242" t="s">
        <v>451</v>
      </c>
    </row>
    <row r="101" spans="1:9">
      <c r="A101" s="242">
        <v>1</v>
      </c>
      <c r="B101" s="242" t="s">
        <v>446</v>
      </c>
      <c r="C101" s="242"/>
      <c r="D101" s="242"/>
      <c r="E101" s="503"/>
      <c r="F101" s="288"/>
      <c r="G101" s="242" t="s">
        <v>2655</v>
      </c>
      <c r="H101" s="288" t="s">
        <v>2750</v>
      </c>
      <c r="I101" s="242" t="s">
        <v>2751</v>
      </c>
    </row>
    <row r="102" spans="1:9">
      <c r="A102" s="242">
        <v>1</v>
      </c>
      <c r="B102" s="242" t="s">
        <v>452</v>
      </c>
      <c r="C102" s="242"/>
      <c r="D102" s="242"/>
      <c r="E102" s="503"/>
      <c r="F102" s="288"/>
      <c r="G102" s="242" t="s">
        <v>2752</v>
      </c>
      <c r="H102" s="288" t="s">
        <v>2753</v>
      </c>
      <c r="I102" s="242" t="s">
        <v>2754</v>
      </c>
    </row>
    <row r="103" spans="1:9">
      <c r="A103" s="242">
        <v>1</v>
      </c>
      <c r="B103" s="242" t="s">
        <v>464</v>
      </c>
      <c r="C103" s="242"/>
      <c r="D103" s="242"/>
      <c r="E103" s="503"/>
      <c r="F103" s="288"/>
      <c r="G103" s="242" t="s">
        <v>2755</v>
      </c>
      <c r="H103" s="288" t="s">
        <v>2756</v>
      </c>
      <c r="I103" s="242" t="s">
        <v>2757</v>
      </c>
    </row>
    <row r="104" spans="1:9">
      <c r="A104" s="242">
        <v>1</v>
      </c>
      <c r="B104" s="242" t="s">
        <v>321</v>
      </c>
      <c r="C104" s="242"/>
      <c r="D104" s="242"/>
      <c r="E104" s="503"/>
      <c r="F104" s="288"/>
      <c r="G104" s="242" t="s">
        <v>2758</v>
      </c>
      <c r="H104" s="288"/>
      <c r="I104" s="242" t="s">
        <v>2759</v>
      </c>
    </row>
    <row r="105" spans="1:9">
      <c r="A105" s="242">
        <v>1</v>
      </c>
      <c r="B105" s="242" t="s">
        <v>490</v>
      </c>
      <c r="C105" s="242"/>
      <c r="D105" s="242"/>
      <c r="E105" s="503"/>
      <c r="F105" s="288"/>
      <c r="G105" s="242" t="s">
        <v>2760</v>
      </c>
      <c r="H105" s="288"/>
      <c r="I105" s="242" t="s">
        <v>2761</v>
      </c>
    </row>
    <row r="106" spans="1:9">
      <c r="A106" s="242">
        <v>1</v>
      </c>
      <c r="B106" s="242" t="s">
        <v>501</v>
      </c>
      <c r="C106" s="242"/>
      <c r="D106" s="242"/>
      <c r="E106" s="503"/>
      <c r="F106" s="288"/>
      <c r="G106" s="242" t="s">
        <v>2762</v>
      </c>
      <c r="H106" s="288"/>
      <c r="I106" s="242" t="s">
        <v>2763</v>
      </c>
    </row>
    <row r="107" spans="1:9">
      <c r="A107" s="242">
        <v>1</v>
      </c>
      <c r="B107" s="242" t="s">
        <v>511</v>
      </c>
      <c r="C107" s="242"/>
      <c r="D107" s="242"/>
      <c r="E107" s="503"/>
      <c r="F107" s="288"/>
      <c r="G107" s="242" t="s">
        <v>2764</v>
      </c>
      <c r="H107" s="288"/>
      <c r="I107" s="242" t="s">
        <v>2765</v>
      </c>
    </row>
    <row r="108" spans="1:9">
      <c r="A108" s="242">
        <v>1</v>
      </c>
      <c r="B108" s="242" t="s">
        <v>520</v>
      </c>
      <c r="C108" s="242"/>
      <c r="D108" s="242"/>
      <c r="E108" s="503"/>
      <c r="F108" s="288"/>
      <c r="G108" s="242" t="s">
        <v>2766</v>
      </c>
      <c r="H108" s="288"/>
      <c r="I108" s="242" t="s">
        <v>2767</v>
      </c>
    </row>
    <row r="109" spans="1:9">
      <c r="A109" s="242">
        <v>1</v>
      </c>
      <c r="B109" s="242" t="s">
        <v>529</v>
      </c>
      <c r="C109" s="242"/>
      <c r="D109" s="242"/>
      <c r="E109" s="503"/>
      <c r="F109" s="288"/>
      <c r="G109" s="242" t="s">
        <v>2768</v>
      </c>
      <c r="H109" s="288"/>
      <c r="I109" s="242" t="s">
        <v>2769</v>
      </c>
    </row>
    <row r="110" spans="1:9">
      <c r="A110" s="242"/>
      <c r="B110" s="242"/>
      <c r="C110" s="242"/>
      <c r="D110" s="242"/>
      <c r="E110" s="503"/>
      <c r="F110" s="288"/>
      <c r="G110" s="242"/>
      <c r="H110" s="288"/>
      <c r="I110" s="242" t="s">
        <v>2770</v>
      </c>
    </row>
    <row r="111" spans="1:9">
      <c r="A111" s="242"/>
      <c r="B111" s="242"/>
      <c r="C111" s="242"/>
      <c r="D111" s="242"/>
      <c r="E111" s="503"/>
      <c r="F111" s="288"/>
      <c r="G111" s="242"/>
      <c r="H111" s="288"/>
      <c r="I111" s="242" t="s">
        <v>2771</v>
      </c>
    </row>
    <row r="112" spans="1:9">
      <c r="A112" s="242"/>
      <c r="B112" s="242"/>
      <c r="C112" s="242"/>
      <c r="D112" s="242"/>
      <c r="E112" s="503"/>
      <c r="F112" s="288"/>
      <c r="G112" s="242"/>
      <c r="H112" s="288"/>
      <c r="I112" s="242" t="s">
        <v>2772</v>
      </c>
    </row>
    <row r="113" spans="7:9">
      <c r="G113" s="242"/>
      <c r="H113" s="288"/>
      <c r="I113" s="242" t="s">
        <v>2773</v>
      </c>
    </row>
    <row r="114" spans="7:9">
      <c r="G114" s="242"/>
      <c r="H114" s="288"/>
      <c r="I114" s="242" t="s">
        <v>2774</v>
      </c>
    </row>
    <row r="115" spans="7:9">
      <c r="G115" s="242"/>
      <c r="H115" s="288"/>
      <c r="I115" s="242" t="s">
        <v>2775</v>
      </c>
    </row>
    <row r="116" spans="7:9">
      <c r="G116" s="242"/>
      <c r="H116" s="288"/>
      <c r="I116" s="242" t="s">
        <v>2776</v>
      </c>
    </row>
    <row r="117" spans="7:9">
      <c r="G117" s="242"/>
      <c r="H117" s="288"/>
      <c r="I117" s="242" t="s">
        <v>2777</v>
      </c>
    </row>
    <row r="118" spans="7:9">
      <c r="G118" s="242"/>
      <c r="H118" s="288"/>
      <c r="I118" s="242" t="s">
        <v>2778</v>
      </c>
    </row>
    <row r="119" spans="7:9">
      <c r="G119" s="242"/>
      <c r="H119" s="288"/>
      <c r="I119" s="242" t="s">
        <v>2779</v>
      </c>
    </row>
    <row r="120" spans="7:9">
      <c r="G120" s="242"/>
      <c r="H120" s="288"/>
      <c r="I120" s="242" t="s">
        <v>2780</v>
      </c>
    </row>
  </sheetData>
  <sheetProtection autoFilter="0"/>
  <autoFilter ref="A10:A116" xr:uid="{D1D802E6-C23F-4AD5-991F-5DC666A65184}">
    <filterColumn colId="0">
      <filters>
        <filter val="1"/>
      </filters>
    </filterColumn>
  </autoFilter>
  <conditionalFormatting sqref="R9 P9 N9 L9 J9 H9 T9 V9 F9">
    <cfRule type="duplicateValues" dxfId="22" priority="1"/>
  </conditionalFormatting>
  <hyperlinks>
    <hyperlink ref="G5" r:id="rId1" xr:uid="{96E8D4D3-C002-4967-8681-60439F8B3C75}"/>
    <hyperlink ref="I3" r:id="rId2" display="jorge@pro-camconstruction.com" xr:uid="{19C1A03E-5493-49F3-B69A-D8D1A9776E06}"/>
    <hyperlink ref="I5" r:id="rId3" xr:uid="{20C4CF2B-66B8-4D2F-B08D-CC8E3DFD0431}"/>
  </hyperlinks>
  <pageMargins left="0.7" right="0.7" top="0.75" bottom="0.75" header="0.3" footer="0.3"/>
  <pageSetup scale="46" fitToHeight="0" orientation="portrait" r:id="rId4"/>
  <headerFooter>
    <oddHeader>&amp;LProject Name
Owner Bid Due
Sub Bids Due</oddHead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878016-AA27-4F9D-A56D-4C889224EB7B}">
  <sheetPr filterMode="1"/>
  <dimension ref="A1:X82"/>
  <sheetViews>
    <sheetView zoomScaleNormal="100" workbookViewId="0">
      <pane xSplit="2" topLeftCell="G1" activePane="topRight" state="frozen"/>
      <selection pane="topRight" activeCell="G73" sqref="G73"/>
    </sheetView>
  </sheetViews>
  <sheetFormatPr defaultColWidth="0" defaultRowHeight="14.45"/>
  <cols>
    <col min="1" max="1" width="11.5703125" customWidth="1"/>
    <col min="2" max="2" width="80" customWidth="1"/>
    <col min="3" max="3" width="10" customWidth="1"/>
    <col min="4" max="4" width="12.28515625" customWidth="1"/>
    <col min="5" max="5" width="35.140625" customWidth="1"/>
    <col min="6" max="6" width="5.28515625" customWidth="1"/>
    <col min="7" max="7" width="39" customWidth="1"/>
    <col min="8" max="8" width="5.28515625" customWidth="1"/>
    <col min="9" max="9" width="39" customWidth="1"/>
    <col min="10" max="10" width="4.28515625" customWidth="1"/>
    <col min="11" max="11" width="39" customWidth="1"/>
    <col min="12" max="12" width="5.28515625" customWidth="1"/>
    <col min="13" max="13" width="39" customWidth="1"/>
    <col min="14" max="14" width="5.28515625" customWidth="1"/>
    <col min="15" max="15" width="39" customWidth="1"/>
    <col min="16" max="16" width="5.28515625" customWidth="1"/>
    <col min="17" max="17" width="39" customWidth="1"/>
    <col min="18" max="18" width="5.28515625" customWidth="1"/>
    <col min="19" max="19" width="39" customWidth="1"/>
    <col min="20" max="20" width="5.28515625" customWidth="1"/>
    <col min="21" max="21" width="39" customWidth="1"/>
    <col min="22" max="22" width="5.28515625" customWidth="1"/>
  </cols>
  <sheetData>
    <row r="1" spans="1:24" s="120" customFormat="1" ht="46.15" thickBot="1">
      <c r="B1" s="121"/>
      <c r="C1" s="122" t="s">
        <v>320</v>
      </c>
      <c r="D1" s="123" t="s">
        <v>321</v>
      </c>
      <c r="E1" s="124" t="s">
        <v>322</v>
      </c>
      <c r="F1" s="123" t="s">
        <v>323</v>
      </c>
      <c r="G1" s="125"/>
      <c r="H1" s="126" t="s">
        <v>323</v>
      </c>
      <c r="I1" s="127"/>
      <c r="J1" s="128" t="s">
        <v>323</v>
      </c>
      <c r="K1" s="129"/>
      <c r="L1" s="126" t="s">
        <v>323</v>
      </c>
      <c r="M1" s="130"/>
      <c r="N1" s="128" t="s">
        <v>323</v>
      </c>
      <c r="O1" s="129"/>
      <c r="P1" s="126" t="s">
        <v>323</v>
      </c>
      <c r="Q1" s="130"/>
      <c r="R1" s="128" t="s">
        <v>323</v>
      </c>
      <c r="S1" s="129"/>
      <c r="T1" s="126" t="s">
        <v>323</v>
      </c>
      <c r="U1" s="130"/>
      <c r="V1" s="128" t="s">
        <v>323</v>
      </c>
    </row>
    <row r="2" spans="1:24" s="131" customFormat="1" ht="15.6">
      <c r="A2" s="131" t="s">
        <v>161</v>
      </c>
      <c r="B2" s="132"/>
      <c r="C2" s="133"/>
      <c r="D2" s="134"/>
      <c r="E2" s="135"/>
      <c r="F2" s="134"/>
      <c r="G2" s="136" t="s">
        <v>1000</v>
      </c>
      <c r="H2" s="137"/>
      <c r="I2" s="138" t="s">
        <v>1001</v>
      </c>
      <c r="J2" s="139"/>
      <c r="K2" s="136" t="s">
        <v>1002</v>
      </c>
      <c r="L2" s="137"/>
      <c r="M2" s="140" t="s">
        <v>722</v>
      </c>
      <c r="N2" s="139"/>
      <c r="O2" s="136" t="s">
        <v>723</v>
      </c>
      <c r="P2" s="137"/>
      <c r="Q2" s="140" t="s">
        <v>724</v>
      </c>
      <c r="R2" s="139"/>
      <c r="S2" s="129" t="s">
        <v>725</v>
      </c>
      <c r="T2" s="126"/>
      <c r="U2" s="140" t="s">
        <v>726</v>
      </c>
      <c r="V2" s="139"/>
    </row>
    <row r="3" spans="1:24" s="139" customFormat="1" ht="15.6">
      <c r="B3" s="141" t="s">
        <v>352</v>
      </c>
      <c r="C3" s="142"/>
      <c r="D3" s="143"/>
      <c r="E3" s="144"/>
      <c r="F3" s="143"/>
      <c r="G3" s="145"/>
      <c r="H3" s="137"/>
      <c r="I3" s="146"/>
      <c r="K3" s="136"/>
      <c r="L3" s="137"/>
      <c r="M3" s="140"/>
      <c r="O3" s="136"/>
      <c r="P3" s="137"/>
      <c r="Q3" s="140"/>
      <c r="S3" s="129"/>
      <c r="T3" s="126"/>
      <c r="U3" s="140"/>
    </row>
    <row r="4" spans="1:24" s="139" customFormat="1" ht="15.6">
      <c r="B4" s="141" t="s">
        <v>369</v>
      </c>
      <c r="C4" s="142"/>
      <c r="D4" s="143"/>
      <c r="E4" s="144"/>
      <c r="F4" s="143"/>
      <c r="G4" s="145"/>
      <c r="H4" s="137"/>
      <c r="I4" s="146"/>
      <c r="K4" s="136"/>
      <c r="L4" s="137"/>
      <c r="M4" s="140"/>
      <c r="O4" s="136"/>
      <c r="P4" s="137"/>
      <c r="Q4" s="140"/>
      <c r="S4" s="129"/>
      <c r="T4" s="126"/>
      <c r="U4" s="140"/>
    </row>
    <row r="5" spans="1:24" s="139" customFormat="1" ht="15.6">
      <c r="B5" s="141" t="s">
        <v>385</v>
      </c>
      <c r="C5" s="142"/>
      <c r="D5" s="143"/>
      <c r="E5" s="144"/>
      <c r="F5" s="143"/>
      <c r="G5" s="145"/>
      <c r="H5" s="137"/>
      <c r="I5" s="146"/>
      <c r="K5" s="136"/>
      <c r="L5" s="137"/>
      <c r="M5" s="140"/>
      <c r="O5" s="136"/>
      <c r="P5" s="137"/>
      <c r="Q5" s="140"/>
      <c r="S5" s="129"/>
      <c r="T5" s="126"/>
      <c r="U5" s="140"/>
    </row>
    <row r="6" spans="1:24" s="147" customFormat="1" ht="15.6">
      <c r="B6" s="141" t="s">
        <v>163</v>
      </c>
      <c r="C6" s="142"/>
      <c r="D6" s="143"/>
      <c r="E6" s="144"/>
      <c r="F6" s="143"/>
      <c r="G6" s="145"/>
      <c r="H6" s="148"/>
      <c r="I6" s="146"/>
      <c r="K6" s="136"/>
      <c r="L6" s="148"/>
      <c r="M6" s="140"/>
      <c r="O6" s="136"/>
      <c r="P6" s="148"/>
      <c r="Q6" s="140"/>
      <c r="S6" s="129"/>
      <c r="T6" s="126"/>
      <c r="U6" s="140"/>
    </row>
    <row r="7" spans="1:24" s="147" customFormat="1" ht="15.6">
      <c r="B7" s="141" t="s">
        <v>402</v>
      </c>
      <c r="C7" s="142"/>
      <c r="D7" s="143"/>
      <c r="E7" s="144"/>
      <c r="F7" s="143"/>
      <c r="G7" s="145"/>
      <c r="H7" s="148"/>
      <c r="I7" s="146"/>
      <c r="K7" s="136"/>
      <c r="L7" s="148"/>
      <c r="M7" s="140"/>
      <c r="O7" s="136"/>
      <c r="P7" s="148"/>
      <c r="Q7" s="140"/>
      <c r="S7" s="129"/>
      <c r="T7" s="126"/>
      <c r="U7" s="140"/>
    </row>
    <row r="8" spans="1:24" s="147" customFormat="1" ht="15.6">
      <c r="B8" s="141" t="s">
        <v>403</v>
      </c>
      <c r="C8" s="149"/>
      <c r="D8" s="143"/>
      <c r="E8" s="144"/>
      <c r="F8" s="143"/>
      <c r="G8" s="145"/>
      <c r="H8" s="148"/>
      <c r="I8" s="146"/>
      <c r="K8" s="136"/>
      <c r="L8" s="148"/>
      <c r="M8" s="140"/>
      <c r="O8" s="136"/>
      <c r="P8" s="148"/>
      <c r="Q8" s="140"/>
      <c r="S8" s="129"/>
      <c r="T8" s="126"/>
      <c r="U8" s="140"/>
    </row>
    <row r="9" spans="1:24" s="155" customFormat="1" ht="16.149999999999999" thickBot="1">
      <c r="A9" s="150" t="s">
        <v>404</v>
      </c>
      <c r="B9" s="151" t="s">
        <v>405</v>
      </c>
      <c r="C9" s="152"/>
      <c r="D9" s="153"/>
      <c r="E9" s="195">
        <f>SUM(E11:E400)</f>
        <v>0</v>
      </c>
      <c r="F9" s="153"/>
      <c r="G9" s="145">
        <f>SUM(G11:G400)</f>
        <v>0</v>
      </c>
      <c r="H9" s="154"/>
      <c r="I9" s="146">
        <f>SUM(I11:I400)</f>
        <v>0</v>
      </c>
      <c r="K9" s="136">
        <f>SUM(K11:K400)</f>
        <v>0</v>
      </c>
      <c r="L9" s="154"/>
      <c r="M9" s="140">
        <f>SUM(M11:M400)</f>
        <v>0</v>
      </c>
      <c r="O9" s="136">
        <f>SUM(O11:O400)</f>
        <v>0</v>
      </c>
      <c r="P9" s="154"/>
      <c r="Q9" s="140">
        <f>SUM(Q11:Q400)</f>
        <v>0</v>
      </c>
      <c r="S9" s="129">
        <f>SUM(S11:S400)</f>
        <v>0</v>
      </c>
      <c r="T9" s="126"/>
      <c r="U9" s="140">
        <f>SUM(U11:U400)</f>
        <v>0</v>
      </c>
      <c r="W9" s="196" t="str">
        <f>IF(X9="**","ERROR","")</f>
        <v/>
      </c>
      <c r="X9" s="196" t="str">
        <f>CONCATENATE(F9,H9,J9,L9,N9,P9,R9,T9,V9)</f>
        <v/>
      </c>
    </row>
    <row r="10" spans="1:24" s="171" customFormat="1" ht="15.6">
      <c r="A10" s="188">
        <v>1</v>
      </c>
      <c r="B10" s="189"/>
      <c r="C10" s="212"/>
      <c r="D10" s="212"/>
      <c r="E10" s="213">
        <v>100</v>
      </c>
      <c r="F10" s="212"/>
      <c r="G10" s="213"/>
      <c r="H10" s="212"/>
      <c r="I10" s="213"/>
      <c r="J10" s="212"/>
      <c r="K10" s="213"/>
      <c r="L10" s="212"/>
      <c r="M10" s="213"/>
      <c r="N10" s="212"/>
      <c r="O10" s="213"/>
      <c r="P10" s="212"/>
      <c r="Q10" s="213"/>
      <c r="R10" s="212"/>
      <c r="S10" s="213"/>
      <c r="T10" s="212"/>
      <c r="U10" s="213"/>
      <c r="V10" s="212"/>
    </row>
    <row r="11" spans="1:24" s="147" customFormat="1" ht="15.6">
      <c r="A11" s="172" t="s">
        <v>53</v>
      </c>
      <c r="B11" s="172" t="s">
        <v>2781</v>
      </c>
      <c r="C11" s="180"/>
      <c r="D11" s="180"/>
      <c r="E11" s="214"/>
      <c r="F11" s="215" t="str">
        <f>IF($F$9="*",IF(E11&gt;0,"*",""),"")</f>
        <v/>
      </c>
      <c r="G11" s="216"/>
      <c r="H11" s="202" t="str">
        <f>IF($H$9="*",IF(G11&gt;0,"*",""),"")</f>
        <v/>
      </c>
      <c r="I11" s="217"/>
      <c r="J11" s="204" t="str">
        <f>IF($J$9="*",IF(I11&gt;0,"*",""),"")</f>
        <v/>
      </c>
      <c r="K11" s="136"/>
      <c r="L11" s="202" t="str">
        <f>IF($L$9="*",IF(K11&gt;0,"*",""),"")</f>
        <v/>
      </c>
      <c r="M11" s="140"/>
      <c r="N11" s="204" t="str">
        <f>IF($N$9="*",IF(M11&gt;0,"*",""),"")</f>
        <v/>
      </c>
      <c r="O11" s="136"/>
      <c r="P11" s="202" t="str">
        <f>IF($P$9="*",IF(O11&gt;0,"*",""),"")</f>
        <v/>
      </c>
      <c r="Q11" s="140"/>
      <c r="R11" s="204" t="str">
        <f>IF($R$9="*",IF(Q11&gt;0,"*",""),"")</f>
        <v/>
      </c>
      <c r="S11" s="129"/>
      <c r="T11" s="202" t="str">
        <f>IF($T$9="*",IF(S11&gt;0,"*",""),"")</f>
        <v/>
      </c>
      <c r="U11" s="140"/>
      <c r="V11" s="204" t="str">
        <f>IF($V$9="*",IF(U11&gt;0,"*",""),"")</f>
        <v/>
      </c>
    </row>
    <row r="12" spans="1:24" ht="15.6">
      <c r="A12" s="119" t="s">
        <v>53</v>
      </c>
      <c r="B12" s="172" t="s">
        <v>2782</v>
      </c>
      <c r="C12" s="180"/>
      <c r="D12" s="180"/>
      <c r="E12" s="214"/>
      <c r="F12" s="215" t="str">
        <f t="shared" ref="F12:F65" si="0">IF($F$9="*",IF(E12&gt;0,"*",""),"")</f>
        <v/>
      </c>
      <c r="G12" s="216"/>
      <c r="H12" s="202" t="str">
        <f t="shared" ref="H12:H65" si="1">IF($H$9="*",IF(G12&gt;0,"*",""),"")</f>
        <v/>
      </c>
      <c r="I12" s="217"/>
      <c r="J12" s="204" t="str">
        <f t="shared" ref="J12:J65" si="2">IF($J$9="*",IF(I12&gt;0,"*",""),"")</f>
        <v/>
      </c>
      <c r="K12" s="136"/>
      <c r="L12" s="202" t="str">
        <f t="shared" ref="L12:L65" si="3">IF($L$9="*",IF(K12&gt;0,"*",""),"")</f>
        <v/>
      </c>
      <c r="M12" s="140"/>
      <c r="N12" s="204" t="str">
        <f t="shared" ref="N12:N65" si="4">IF($N$9="*",IF(M12&gt;0,"*",""),"")</f>
        <v/>
      </c>
      <c r="O12" s="136"/>
      <c r="P12" s="202" t="str">
        <f t="shared" ref="P12:P65" si="5">IF($P$9="*",IF(O12&gt;0,"*",""),"")</f>
        <v/>
      </c>
      <c r="Q12" s="140"/>
      <c r="R12" s="204" t="str">
        <f t="shared" ref="R12:R65" si="6">IF($R$9="*",IF(Q12&gt;0,"*",""),"")</f>
        <v/>
      </c>
      <c r="S12" s="129"/>
      <c r="T12" s="202" t="str">
        <f t="shared" ref="T12:T65" si="7">IF($T$9="*",IF(S12&gt;0,"*",""),"")</f>
        <v/>
      </c>
      <c r="U12" s="140"/>
      <c r="V12" s="204" t="str">
        <f t="shared" ref="V12:V65" si="8">IF($V$9="*",IF(U12&gt;0,"*",""),"")</f>
        <v/>
      </c>
    </row>
    <row r="13" spans="1:24" ht="15.6" hidden="1">
      <c r="A13" s="119"/>
      <c r="B13" s="172" t="s">
        <v>2783</v>
      </c>
      <c r="C13" s="180"/>
      <c r="D13" s="180"/>
      <c r="E13" s="214"/>
      <c r="F13" s="215" t="str">
        <f t="shared" si="0"/>
        <v/>
      </c>
      <c r="G13" s="216"/>
      <c r="H13" s="202" t="str">
        <f t="shared" si="1"/>
        <v/>
      </c>
      <c r="I13" s="217"/>
      <c r="J13" s="204" t="str">
        <f t="shared" si="2"/>
        <v/>
      </c>
      <c r="K13" s="136"/>
      <c r="L13" s="202" t="str">
        <f t="shared" si="3"/>
        <v/>
      </c>
      <c r="M13" s="140"/>
      <c r="N13" s="204" t="str">
        <f t="shared" si="4"/>
        <v/>
      </c>
      <c r="O13" s="136"/>
      <c r="P13" s="202" t="str">
        <f t="shared" si="5"/>
        <v/>
      </c>
      <c r="Q13" s="140"/>
      <c r="R13" s="204" t="str">
        <f t="shared" si="6"/>
        <v/>
      </c>
      <c r="S13" s="129"/>
      <c r="T13" s="202" t="str">
        <f t="shared" si="7"/>
        <v/>
      </c>
      <c r="U13" s="140"/>
      <c r="V13" s="204" t="str">
        <f t="shared" si="8"/>
        <v/>
      </c>
    </row>
    <row r="14" spans="1:24" ht="15.6" hidden="1">
      <c r="A14" s="119"/>
      <c r="B14" s="172" t="s">
        <v>2784</v>
      </c>
      <c r="C14" s="180"/>
      <c r="D14" s="180"/>
      <c r="E14" s="214"/>
      <c r="F14" s="215" t="str">
        <f t="shared" si="0"/>
        <v/>
      </c>
      <c r="G14" s="216"/>
      <c r="H14" s="202" t="str">
        <f t="shared" si="1"/>
        <v/>
      </c>
      <c r="I14" s="217"/>
      <c r="J14" s="204" t="str">
        <f t="shared" si="2"/>
        <v/>
      </c>
      <c r="K14" s="136"/>
      <c r="L14" s="202" t="str">
        <f t="shared" si="3"/>
        <v/>
      </c>
      <c r="M14" s="140"/>
      <c r="N14" s="204" t="str">
        <f t="shared" si="4"/>
        <v/>
      </c>
      <c r="O14" s="136"/>
      <c r="P14" s="202" t="str">
        <f t="shared" si="5"/>
        <v/>
      </c>
      <c r="Q14" s="140"/>
      <c r="R14" s="204" t="str">
        <f t="shared" si="6"/>
        <v/>
      </c>
      <c r="S14" s="129"/>
      <c r="T14" s="202" t="str">
        <f t="shared" si="7"/>
        <v/>
      </c>
      <c r="U14" s="140"/>
      <c r="V14" s="204" t="str">
        <f t="shared" si="8"/>
        <v/>
      </c>
    </row>
    <row r="15" spans="1:24" ht="15.6" hidden="1">
      <c r="A15" s="119"/>
      <c r="B15" s="172" t="s">
        <v>2785</v>
      </c>
      <c r="C15" s="180"/>
      <c r="D15" s="180"/>
      <c r="E15" s="214"/>
      <c r="F15" s="215" t="str">
        <f t="shared" si="0"/>
        <v/>
      </c>
      <c r="G15" s="216"/>
      <c r="H15" s="202" t="str">
        <f t="shared" si="1"/>
        <v/>
      </c>
      <c r="I15" s="217"/>
      <c r="J15" s="204" t="str">
        <f t="shared" si="2"/>
        <v/>
      </c>
      <c r="K15" s="136"/>
      <c r="L15" s="202" t="str">
        <f t="shared" si="3"/>
        <v/>
      </c>
      <c r="M15" s="140"/>
      <c r="N15" s="204" t="str">
        <f t="shared" si="4"/>
        <v/>
      </c>
      <c r="O15" s="136"/>
      <c r="P15" s="202" t="str">
        <f t="shared" si="5"/>
        <v/>
      </c>
      <c r="Q15" s="140"/>
      <c r="R15" s="204" t="str">
        <f t="shared" si="6"/>
        <v/>
      </c>
      <c r="S15" s="129"/>
      <c r="T15" s="202" t="str">
        <f t="shared" si="7"/>
        <v/>
      </c>
      <c r="U15" s="140"/>
      <c r="V15" s="204" t="str">
        <f t="shared" si="8"/>
        <v/>
      </c>
    </row>
    <row r="16" spans="1:24" ht="15.6" hidden="1">
      <c r="A16" s="119"/>
      <c r="B16" s="172" t="s">
        <v>2786</v>
      </c>
      <c r="C16" s="180"/>
      <c r="D16" s="180"/>
      <c r="E16" s="214"/>
      <c r="F16" s="215" t="str">
        <f t="shared" si="0"/>
        <v/>
      </c>
      <c r="G16" s="216"/>
      <c r="H16" s="202" t="str">
        <f t="shared" si="1"/>
        <v/>
      </c>
      <c r="I16" s="217"/>
      <c r="J16" s="204" t="str">
        <f t="shared" si="2"/>
        <v/>
      </c>
      <c r="K16" s="136"/>
      <c r="L16" s="202" t="str">
        <f t="shared" si="3"/>
        <v/>
      </c>
      <c r="M16" s="140"/>
      <c r="N16" s="204" t="str">
        <f t="shared" si="4"/>
        <v/>
      </c>
      <c r="O16" s="136"/>
      <c r="P16" s="202" t="str">
        <f t="shared" si="5"/>
        <v/>
      </c>
      <c r="Q16" s="140"/>
      <c r="R16" s="204" t="str">
        <f t="shared" si="6"/>
        <v/>
      </c>
      <c r="S16" s="129"/>
      <c r="T16" s="202" t="str">
        <f t="shared" si="7"/>
        <v/>
      </c>
      <c r="U16" s="140"/>
      <c r="V16" s="204" t="str">
        <f t="shared" si="8"/>
        <v/>
      </c>
    </row>
    <row r="17" spans="1:22" ht="15.6" hidden="1">
      <c r="A17" s="119"/>
      <c r="B17" s="172" t="s">
        <v>2787</v>
      </c>
      <c r="C17" s="180"/>
      <c r="D17" s="180"/>
      <c r="E17" s="214"/>
      <c r="F17" s="215" t="str">
        <f t="shared" si="0"/>
        <v/>
      </c>
      <c r="G17" s="216"/>
      <c r="H17" s="202" t="str">
        <f t="shared" si="1"/>
        <v/>
      </c>
      <c r="I17" s="217"/>
      <c r="J17" s="204" t="str">
        <f t="shared" si="2"/>
        <v/>
      </c>
      <c r="K17" s="136"/>
      <c r="L17" s="202" t="str">
        <f t="shared" si="3"/>
        <v/>
      </c>
      <c r="M17" s="140"/>
      <c r="N17" s="204" t="str">
        <f t="shared" si="4"/>
        <v/>
      </c>
      <c r="O17" s="136"/>
      <c r="P17" s="202" t="str">
        <f t="shared" si="5"/>
        <v/>
      </c>
      <c r="Q17" s="140"/>
      <c r="R17" s="204" t="str">
        <f t="shared" si="6"/>
        <v/>
      </c>
      <c r="S17" s="129"/>
      <c r="T17" s="202" t="str">
        <f t="shared" si="7"/>
        <v/>
      </c>
      <c r="U17" s="140"/>
      <c r="V17" s="204" t="str">
        <f t="shared" si="8"/>
        <v/>
      </c>
    </row>
    <row r="18" spans="1:22" ht="15.6">
      <c r="A18" s="119" t="s">
        <v>53</v>
      </c>
      <c r="B18" s="172" t="s">
        <v>2788</v>
      </c>
      <c r="C18" s="180"/>
      <c r="D18" s="180"/>
      <c r="E18" s="214"/>
      <c r="F18" s="215" t="str">
        <f t="shared" si="0"/>
        <v/>
      </c>
      <c r="G18" s="216"/>
      <c r="H18" s="202" t="str">
        <f t="shared" si="1"/>
        <v/>
      </c>
      <c r="I18" s="217"/>
      <c r="J18" s="204" t="str">
        <f t="shared" si="2"/>
        <v/>
      </c>
      <c r="K18" s="136"/>
      <c r="L18" s="202" t="str">
        <f t="shared" si="3"/>
        <v/>
      </c>
      <c r="M18" s="140"/>
      <c r="N18" s="204" t="str">
        <f t="shared" si="4"/>
        <v/>
      </c>
      <c r="O18" s="136"/>
      <c r="P18" s="202" t="str">
        <f t="shared" si="5"/>
        <v/>
      </c>
      <c r="Q18" s="140"/>
      <c r="R18" s="204" t="str">
        <f t="shared" si="6"/>
        <v/>
      </c>
      <c r="S18" s="129"/>
      <c r="T18" s="202" t="str">
        <f t="shared" si="7"/>
        <v/>
      </c>
      <c r="U18" s="140"/>
      <c r="V18" s="204" t="str">
        <f t="shared" si="8"/>
        <v/>
      </c>
    </row>
    <row r="19" spans="1:22" ht="15.6" hidden="1">
      <c r="A19" s="119"/>
      <c r="B19" s="172" t="s">
        <v>2789</v>
      </c>
      <c r="C19" s="180"/>
      <c r="D19" s="180"/>
      <c r="E19" s="214"/>
      <c r="F19" s="215" t="str">
        <f t="shared" si="0"/>
        <v/>
      </c>
      <c r="G19" s="216"/>
      <c r="H19" s="202" t="str">
        <f t="shared" si="1"/>
        <v/>
      </c>
      <c r="I19" s="217"/>
      <c r="J19" s="204" t="str">
        <f t="shared" si="2"/>
        <v/>
      </c>
      <c r="K19" s="136"/>
      <c r="L19" s="202" t="str">
        <f t="shared" si="3"/>
        <v/>
      </c>
      <c r="M19" s="140"/>
      <c r="N19" s="204" t="str">
        <f t="shared" si="4"/>
        <v/>
      </c>
      <c r="O19" s="136"/>
      <c r="P19" s="202" t="str">
        <f t="shared" si="5"/>
        <v/>
      </c>
      <c r="Q19" s="140"/>
      <c r="R19" s="204" t="str">
        <f t="shared" si="6"/>
        <v/>
      </c>
      <c r="S19" s="129"/>
      <c r="T19" s="202" t="str">
        <f t="shared" si="7"/>
        <v/>
      </c>
      <c r="U19" s="140"/>
      <c r="V19" s="204" t="str">
        <f t="shared" si="8"/>
        <v/>
      </c>
    </row>
    <row r="20" spans="1:22" ht="15.6" hidden="1">
      <c r="A20" s="119"/>
      <c r="B20" s="172" t="s">
        <v>2790</v>
      </c>
      <c r="C20" s="180"/>
      <c r="D20" s="180"/>
      <c r="E20" s="214"/>
      <c r="F20" s="215" t="str">
        <f t="shared" si="0"/>
        <v/>
      </c>
      <c r="G20" s="216"/>
      <c r="H20" s="202" t="str">
        <f t="shared" si="1"/>
        <v/>
      </c>
      <c r="I20" s="217"/>
      <c r="J20" s="204" t="str">
        <f t="shared" si="2"/>
        <v/>
      </c>
      <c r="K20" s="136"/>
      <c r="L20" s="202" t="str">
        <f t="shared" si="3"/>
        <v/>
      </c>
      <c r="M20" s="140"/>
      <c r="N20" s="204" t="str">
        <f t="shared" si="4"/>
        <v/>
      </c>
      <c r="O20" s="136"/>
      <c r="P20" s="202" t="str">
        <f t="shared" si="5"/>
        <v/>
      </c>
      <c r="Q20" s="140"/>
      <c r="R20" s="204" t="str">
        <f t="shared" si="6"/>
        <v/>
      </c>
      <c r="S20" s="129"/>
      <c r="T20" s="202" t="str">
        <f t="shared" si="7"/>
        <v/>
      </c>
      <c r="U20" s="140"/>
      <c r="V20" s="204" t="str">
        <f t="shared" si="8"/>
        <v/>
      </c>
    </row>
    <row r="21" spans="1:22" ht="15.6" hidden="1">
      <c r="A21" s="119"/>
      <c r="B21" s="172" t="s">
        <v>2791</v>
      </c>
      <c r="C21" s="180"/>
      <c r="D21" s="180"/>
      <c r="E21" s="214"/>
      <c r="F21" s="215" t="str">
        <f t="shared" si="0"/>
        <v/>
      </c>
      <c r="G21" s="216"/>
      <c r="H21" s="202" t="str">
        <f t="shared" si="1"/>
        <v/>
      </c>
      <c r="I21" s="217"/>
      <c r="J21" s="204" t="str">
        <f t="shared" si="2"/>
        <v/>
      </c>
      <c r="K21" s="136"/>
      <c r="L21" s="202" t="str">
        <f t="shared" si="3"/>
        <v/>
      </c>
      <c r="M21" s="140"/>
      <c r="N21" s="204" t="str">
        <f t="shared" si="4"/>
        <v/>
      </c>
      <c r="O21" s="136"/>
      <c r="P21" s="202" t="str">
        <f t="shared" si="5"/>
        <v/>
      </c>
      <c r="Q21" s="140"/>
      <c r="R21" s="204" t="str">
        <f t="shared" si="6"/>
        <v/>
      </c>
      <c r="S21" s="129"/>
      <c r="T21" s="202" t="str">
        <f t="shared" si="7"/>
        <v/>
      </c>
      <c r="U21" s="140"/>
      <c r="V21" s="204" t="str">
        <f t="shared" si="8"/>
        <v/>
      </c>
    </row>
    <row r="22" spans="1:22" ht="15.6" hidden="1">
      <c r="A22" s="119"/>
      <c r="B22" s="172" t="s">
        <v>2792</v>
      </c>
      <c r="C22" s="180"/>
      <c r="D22" s="180"/>
      <c r="E22" s="214"/>
      <c r="F22" s="215" t="str">
        <f t="shared" si="0"/>
        <v/>
      </c>
      <c r="G22" s="216"/>
      <c r="H22" s="202" t="str">
        <f t="shared" si="1"/>
        <v/>
      </c>
      <c r="I22" s="217"/>
      <c r="J22" s="204" t="str">
        <f t="shared" si="2"/>
        <v/>
      </c>
      <c r="K22" s="136"/>
      <c r="L22" s="202" t="str">
        <f t="shared" si="3"/>
        <v/>
      </c>
      <c r="M22" s="140"/>
      <c r="N22" s="204" t="str">
        <f t="shared" si="4"/>
        <v/>
      </c>
      <c r="O22" s="136"/>
      <c r="P22" s="202" t="str">
        <f t="shared" si="5"/>
        <v/>
      </c>
      <c r="Q22" s="140"/>
      <c r="R22" s="204" t="str">
        <f t="shared" si="6"/>
        <v/>
      </c>
      <c r="S22" s="129"/>
      <c r="T22" s="202" t="str">
        <f t="shared" si="7"/>
        <v/>
      </c>
      <c r="U22" s="140"/>
      <c r="V22" s="204" t="str">
        <f t="shared" si="8"/>
        <v/>
      </c>
    </row>
    <row r="23" spans="1:22" ht="15.6" hidden="1">
      <c r="A23" s="119"/>
      <c r="B23" s="172" t="s">
        <v>2793</v>
      </c>
      <c r="C23" s="180"/>
      <c r="D23" s="180"/>
      <c r="E23" s="214"/>
      <c r="F23" s="215" t="str">
        <f t="shared" si="0"/>
        <v/>
      </c>
      <c r="G23" s="216"/>
      <c r="H23" s="202" t="str">
        <f t="shared" si="1"/>
        <v/>
      </c>
      <c r="I23" s="217"/>
      <c r="J23" s="204" t="str">
        <f t="shared" si="2"/>
        <v/>
      </c>
      <c r="K23" s="136"/>
      <c r="L23" s="202" t="str">
        <f t="shared" si="3"/>
        <v/>
      </c>
      <c r="M23" s="140"/>
      <c r="N23" s="204" t="str">
        <f t="shared" si="4"/>
        <v/>
      </c>
      <c r="O23" s="136"/>
      <c r="P23" s="202" t="str">
        <f t="shared" si="5"/>
        <v/>
      </c>
      <c r="Q23" s="140"/>
      <c r="R23" s="204" t="str">
        <f t="shared" si="6"/>
        <v/>
      </c>
      <c r="S23" s="129"/>
      <c r="T23" s="202" t="str">
        <f t="shared" si="7"/>
        <v/>
      </c>
      <c r="U23" s="140"/>
      <c r="V23" s="204" t="str">
        <f t="shared" si="8"/>
        <v/>
      </c>
    </row>
    <row r="24" spans="1:22" ht="15.6" hidden="1">
      <c r="A24" s="119"/>
      <c r="B24" s="172" t="s">
        <v>2794</v>
      </c>
      <c r="C24" s="180"/>
      <c r="D24" s="180"/>
      <c r="E24" s="214"/>
      <c r="F24" s="215" t="str">
        <f t="shared" si="0"/>
        <v/>
      </c>
      <c r="G24" s="216"/>
      <c r="H24" s="202" t="str">
        <f t="shared" si="1"/>
        <v/>
      </c>
      <c r="I24" s="217"/>
      <c r="J24" s="204" t="str">
        <f t="shared" si="2"/>
        <v/>
      </c>
      <c r="K24" s="136"/>
      <c r="L24" s="202" t="str">
        <f t="shared" si="3"/>
        <v/>
      </c>
      <c r="M24" s="140"/>
      <c r="N24" s="204" t="str">
        <f t="shared" si="4"/>
        <v/>
      </c>
      <c r="O24" s="136"/>
      <c r="P24" s="202" t="str">
        <f t="shared" si="5"/>
        <v/>
      </c>
      <c r="Q24" s="140"/>
      <c r="R24" s="204" t="str">
        <f t="shared" si="6"/>
        <v/>
      </c>
      <c r="S24" s="129"/>
      <c r="T24" s="202" t="str">
        <f t="shared" si="7"/>
        <v/>
      </c>
      <c r="U24" s="140"/>
      <c r="V24" s="204" t="str">
        <f t="shared" si="8"/>
        <v/>
      </c>
    </row>
    <row r="25" spans="1:22" ht="15.6" hidden="1">
      <c r="A25" s="119"/>
      <c r="B25" s="172" t="s">
        <v>2795</v>
      </c>
      <c r="C25" s="180"/>
      <c r="D25" s="180"/>
      <c r="E25" s="214"/>
      <c r="F25" s="215" t="str">
        <f t="shared" si="0"/>
        <v/>
      </c>
      <c r="G25" s="216"/>
      <c r="H25" s="202" t="str">
        <f t="shared" si="1"/>
        <v/>
      </c>
      <c r="I25" s="217"/>
      <c r="J25" s="204" t="str">
        <f t="shared" si="2"/>
        <v/>
      </c>
      <c r="K25" s="136"/>
      <c r="L25" s="202" t="str">
        <f t="shared" si="3"/>
        <v/>
      </c>
      <c r="M25" s="140"/>
      <c r="N25" s="204" t="str">
        <f t="shared" si="4"/>
        <v/>
      </c>
      <c r="O25" s="136"/>
      <c r="P25" s="202" t="str">
        <f t="shared" si="5"/>
        <v/>
      </c>
      <c r="Q25" s="140"/>
      <c r="R25" s="204" t="str">
        <f t="shared" si="6"/>
        <v/>
      </c>
      <c r="S25" s="129"/>
      <c r="T25" s="202" t="str">
        <f t="shared" si="7"/>
        <v/>
      </c>
      <c r="U25" s="140"/>
      <c r="V25" s="204" t="str">
        <f t="shared" si="8"/>
        <v/>
      </c>
    </row>
    <row r="26" spans="1:22" ht="15.6" hidden="1">
      <c r="A26" s="119"/>
      <c r="B26" s="172" t="s">
        <v>2796</v>
      </c>
      <c r="C26" s="180"/>
      <c r="D26" s="180"/>
      <c r="E26" s="214"/>
      <c r="F26" s="215" t="str">
        <f t="shared" si="0"/>
        <v/>
      </c>
      <c r="G26" s="216"/>
      <c r="H26" s="202" t="str">
        <f t="shared" si="1"/>
        <v/>
      </c>
      <c r="I26" s="217"/>
      <c r="J26" s="204" t="str">
        <f t="shared" si="2"/>
        <v/>
      </c>
      <c r="K26" s="136"/>
      <c r="L26" s="202" t="str">
        <f t="shared" si="3"/>
        <v/>
      </c>
      <c r="M26" s="140"/>
      <c r="N26" s="204" t="str">
        <f t="shared" si="4"/>
        <v/>
      </c>
      <c r="O26" s="136"/>
      <c r="P26" s="202" t="str">
        <f t="shared" si="5"/>
        <v/>
      </c>
      <c r="Q26" s="140"/>
      <c r="R26" s="204" t="str">
        <f t="shared" si="6"/>
        <v/>
      </c>
      <c r="S26" s="129"/>
      <c r="T26" s="202" t="str">
        <f t="shared" si="7"/>
        <v/>
      </c>
      <c r="U26" s="140"/>
      <c r="V26" s="204" t="str">
        <f t="shared" si="8"/>
        <v/>
      </c>
    </row>
    <row r="27" spans="1:22" ht="15.6" hidden="1">
      <c r="A27" s="119"/>
      <c r="B27" s="172" t="s">
        <v>2797</v>
      </c>
      <c r="C27" s="180"/>
      <c r="D27" s="180"/>
      <c r="E27" s="214"/>
      <c r="F27" s="215" t="str">
        <f t="shared" si="0"/>
        <v/>
      </c>
      <c r="G27" s="216"/>
      <c r="H27" s="202" t="str">
        <f t="shared" si="1"/>
        <v/>
      </c>
      <c r="I27" s="217"/>
      <c r="J27" s="204" t="str">
        <f t="shared" si="2"/>
        <v/>
      </c>
      <c r="K27" s="136"/>
      <c r="L27" s="202" t="str">
        <f t="shared" si="3"/>
        <v/>
      </c>
      <c r="M27" s="140"/>
      <c r="N27" s="204" t="str">
        <f t="shared" si="4"/>
        <v/>
      </c>
      <c r="O27" s="136"/>
      <c r="P27" s="202" t="str">
        <f t="shared" si="5"/>
        <v/>
      </c>
      <c r="Q27" s="140"/>
      <c r="R27" s="204" t="str">
        <f t="shared" si="6"/>
        <v/>
      </c>
      <c r="S27" s="129"/>
      <c r="T27" s="202" t="str">
        <f t="shared" si="7"/>
        <v/>
      </c>
      <c r="U27" s="140"/>
      <c r="V27" s="204" t="str">
        <f t="shared" si="8"/>
        <v/>
      </c>
    </row>
    <row r="28" spans="1:22" ht="15.6" hidden="1">
      <c r="A28" s="119"/>
      <c r="B28" s="172" t="s">
        <v>2798</v>
      </c>
      <c r="C28" s="180"/>
      <c r="D28" s="180"/>
      <c r="E28" s="214"/>
      <c r="F28" s="215" t="str">
        <f t="shared" si="0"/>
        <v/>
      </c>
      <c r="G28" s="216"/>
      <c r="H28" s="202" t="str">
        <f t="shared" si="1"/>
        <v/>
      </c>
      <c r="I28" s="217"/>
      <c r="J28" s="204" t="str">
        <f t="shared" si="2"/>
        <v/>
      </c>
      <c r="K28" s="136"/>
      <c r="L28" s="202" t="str">
        <f t="shared" si="3"/>
        <v/>
      </c>
      <c r="M28" s="140"/>
      <c r="N28" s="204" t="str">
        <f t="shared" si="4"/>
        <v/>
      </c>
      <c r="O28" s="136"/>
      <c r="P28" s="202" t="str">
        <f t="shared" si="5"/>
        <v/>
      </c>
      <c r="Q28" s="140"/>
      <c r="R28" s="204" t="str">
        <f t="shared" si="6"/>
        <v/>
      </c>
      <c r="S28" s="129"/>
      <c r="T28" s="202" t="str">
        <f t="shared" si="7"/>
        <v/>
      </c>
      <c r="U28" s="140"/>
      <c r="V28" s="204" t="str">
        <f t="shared" si="8"/>
        <v/>
      </c>
    </row>
    <row r="29" spans="1:22" ht="15.6" hidden="1">
      <c r="A29" s="119"/>
      <c r="B29" s="172" t="s">
        <v>2799</v>
      </c>
      <c r="C29" s="180"/>
      <c r="D29" s="180"/>
      <c r="E29" s="214"/>
      <c r="F29" s="215" t="str">
        <f t="shared" si="0"/>
        <v/>
      </c>
      <c r="G29" s="216"/>
      <c r="H29" s="202" t="str">
        <f t="shared" si="1"/>
        <v/>
      </c>
      <c r="I29" s="217"/>
      <c r="J29" s="204" t="str">
        <f t="shared" si="2"/>
        <v/>
      </c>
      <c r="K29" s="136"/>
      <c r="L29" s="202" t="str">
        <f t="shared" si="3"/>
        <v/>
      </c>
      <c r="M29" s="140"/>
      <c r="N29" s="204" t="str">
        <f t="shared" si="4"/>
        <v/>
      </c>
      <c r="O29" s="136"/>
      <c r="P29" s="202" t="str">
        <f t="shared" si="5"/>
        <v/>
      </c>
      <c r="Q29" s="140"/>
      <c r="R29" s="204" t="str">
        <f t="shared" si="6"/>
        <v/>
      </c>
      <c r="S29" s="129"/>
      <c r="T29" s="202" t="str">
        <f t="shared" si="7"/>
        <v/>
      </c>
      <c r="U29" s="140"/>
      <c r="V29" s="204" t="str">
        <f t="shared" si="8"/>
        <v/>
      </c>
    </row>
    <row r="30" spans="1:22" ht="15.6" hidden="1">
      <c r="A30" s="119"/>
      <c r="B30" s="172" t="s">
        <v>2800</v>
      </c>
      <c r="C30" s="180"/>
      <c r="D30" s="180"/>
      <c r="E30" s="214"/>
      <c r="F30" s="215" t="str">
        <f t="shared" si="0"/>
        <v/>
      </c>
      <c r="G30" s="216"/>
      <c r="H30" s="202" t="str">
        <f t="shared" si="1"/>
        <v/>
      </c>
      <c r="I30" s="217"/>
      <c r="J30" s="204" t="str">
        <f t="shared" si="2"/>
        <v/>
      </c>
      <c r="K30" s="136"/>
      <c r="L30" s="202" t="str">
        <f t="shared" si="3"/>
        <v/>
      </c>
      <c r="M30" s="140"/>
      <c r="N30" s="204" t="str">
        <f t="shared" si="4"/>
        <v/>
      </c>
      <c r="O30" s="136"/>
      <c r="P30" s="202" t="str">
        <f t="shared" si="5"/>
        <v/>
      </c>
      <c r="Q30" s="140"/>
      <c r="R30" s="204" t="str">
        <f t="shared" si="6"/>
        <v/>
      </c>
      <c r="S30" s="129"/>
      <c r="T30" s="202" t="str">
        <f t="shared" si="7"/>
        <v/>
      </c>
      <c r="U30" s="140"/>
      <c r="V30" s="204" t="str">
        <f t="shared" si="8"/>
        <v/>
      </c>
    </row>
    <row r="31" spans="1:22" ht="15.6" hidden="1">
      <c r="A31" s="119"/>
      <c r="B31" s="172" t="s">
        <v>2801</v>
      </c>
      <c r="C31" s="180"/>
      <c r="D31" s="180"/>
      <c r="E31" s="214"/>
      <c r="F31" s="215" t="str">
        <f t="shared" si="0"/>
        <v/>
      </c>
      <c r="G31" s="216"/>
      <c r="H31" s="202" t="str">
        <f t="shared" si="1"/>
        <v/>
      </c>
      <c r="I31" s="217"/>
      <c r="J31" s="204" t="str">
        <f t="shared" si="2"/>
        <v/>
      </c>
      <c r="K31" s="136"/>
      <c r="L31" s="202" t="str">
        <f t="shared" si="3"/>
        <v/>
      </c>
      <c r="M31" s="140"/>
      <c r="N31" s="204" t="str">
        <f t="shared" si="4"/>
        <v/>
      </c>
      <c r="O31" s="136"/>
      <c r="P31" s="202" t="str">
        <f t="shared" si="5"/>
        <v/>
      </c>
      <c r="Q31" s="140"/>
      <c r="R31" s="204" t="str">
        <f t="shared" si="6"/>
        <v/>
      </c>
      <c r="S31" s="129"/>
      <c r="T31" s="202" t="str">
        <f t="shared" si="7"/>
        <v/>
      </c>
      <c r="U31" s="140"/>
      <c r="V31" s="204" t="str">
        <f t="shared" si="8"/>
        <v/>
      </c>
    </row>
    <row r="32" spans="1:22" ht="15.6" hidden="1">
      <c r="A32" s="119"/>
      <c r="B32" s="172" t="s">
        <v>2802</v>
      </c>
      <c r="C32" s="180"/>
      <c r="D32" s="180"/>
      <c r="E32" s="214"/>
      <c r="F32" s="215" t="str">
        <f t="shared" si="0"/>
        <v/>
      </c>
      <c r="G32" s="216"/>
      <c r="H32" s="202" t="str">
        <f t="shared" si="1"/>
        <v/>
      </c>
      <c r="I32" s="217"/>
      <c r="J32" s="204" t="str">
        <f t="shared" si="2"/>
        <v/>
      </c>
      <c r="K32" s="136"/>
      <c r="L32" s="202" t="str">
        <f t="shared" si="3"/>
        <v/>
      </c>
      <c r="M32" s="140"/>
      <c r="N32" s="204" t="str">
        <f t="shared" si="4"/>
        <v/>
      </c>
      <c r="O32" s="136"/>
      <c r="P32" s="202" t="str">
        <f t="shared" si="5"/>
        <v/>
      </c>
      <c r="Q32" s="140"/>
      <c r="R32" s="204" t="str">
        <f t="shared" si="6"/>
        <v/>
      </c>
      <c r="S32" s="129"/>
      <c r="T32" s="202" t="str">
        <f t="shared" si="7"/>
        <v/>
      </c>
      <c r="U32" s="140"/>
      <c r="V32" s="204" t="str">
        <f t="shared" si="8"/>
        <v/>
      </c>
    </row>
    <row r="33" spans="1:22" ht="15.6" hidden="1">
      <c r="A33" s="119"/>
      <c r="B33" s="172" t="s">
        <v>2803</v>
      </c>
      <c r="C33" s="180"/>
      <c r="D33" s="180"/>
      <c r="E33" s="214"/>
      <c r="F33" s="215" t="str">
        <f t="shared" si="0"/>
        <v/>
      </c>
      <c r="G33" s="216"/>
      <c r="H33" s="202" t="str">
        <f t="shared" si="1"/>
        <v/>
      </c>
      <c r="I33" s="217"/>
      <c r="J33" s="204" t="str">
        <f t="shared" si="2"/>
        <v/>
      </c>
      <c r="K33" s="136"/>
      <c r="L33" s="202" t="str">
        <f t="shared" si="3"/>
        <v/>
      </c>
      <c r="M33" s="140"/>
      <c r="N33" s="204" t="str">
        <f t="shared" si="4"/>
        <v/>
      </c>
      <c r="O33" s="136"/>
      <c r="P33" s="202" t="str">
        <f t="shared" si="5"/>
        <v/>
      </c>
      <c r="Q33" s="140"/>
      <c r="R33" s="204" t="str">
        <f t="shared" si="6"/>
        <v/>
      </c>
      <c r="S33" s="129"/>
      <c r="T33" s="202" t="str">
        <f t="shared" si="7"/>
        <v/>
      </c>
      <c r="U33" s="140"/>
      <c r="V33" s="204" t="str">
        <f t="shared" si="8"/>
        <v/>
      </c>
    </row>
    <row r="34" spans="1:22" ht="15.6" hidden="1">
      <c r="A34" s="119"/>
      <c r="B34" s="172" t="s">
        <v>2804</v>
      </c>
      <c r="C34" s="180"/>
      <c r="D34" s="180"/>
      <c r="E34" s="214"/>
      <c r="F34" s="215" t="str">
        <f t="shared" si="0"/>
        <v/>
      </c>
      <c r="G34" s="216"/>
      <c r="H34" s="202" t="str">
        <f t="shared" si="1"/>
        <v/>
      </c>
      <c r="I34" s="217"/>
      <c r="J34" s="204" t="str">
        <f t="shared" si="2"/>
        <v/>
      </c>
      <c r="K34" s="136"/>
      <c r="L34" s="202" t="str">
        <f t="shared" si="3"/>
        <v/>
      </c>
      <c r="M34" s="140"/>
      <c r="N34" s="204" t="str">
        <f t="shared" si="4"/>
        <v/>
      </c>
      <c r="O34" s="136"/>
      <c r="P34" s="202" t="str">
        <f t="shared" si="5"/>
        <v/>
      </c>
      <c r="Q34" s="140"/>
      <c r="R34" s="204" t="str">
        <f t="shared" si="6"/>
        <v/>
      </c>
      <c r="S34" s="129"/>
      <c r="T34" s="202" t="str">
        <f t="shared" si="7"/>
        <v/>
      </c>
      <c r="U34" s="140"/>
      <c r="V34" s="204" t="str">
        <f t="shared" si="8"/>
        <v/>
      </c>
    </row>
    <row r="35" spans="1:22" ht="15.6" hidden="1">
      <c r="A35" s="119"/>
      <c r="B35" s="172" t="s">
        <v>2805</v>
      </c>
      <c r="C35" s="180"/>
      <c r="D35" s="180"/>
      <c r="E35" s="214"/>
      <c r="F35" s="215" t="str">
        <f t="shared" si="0"/>
        <v/>
      </c>
      <c r="G35" s="216"/>
      <c r="H35" s="202" t="str">
        <f t="shared" si="1"/>
        <v/>
      </c>
      <c r="I35" s="217"/>
      <c r="J35" s="204" t="str">
        <f t="shared" si="2"/>
        <v/>
      </c>
      <c r="K35" s="136"/>
      <c r="L35" s="202" t="str">
        <f t="shared" si="3"/>
        <v/>
      </c>
      <c r="M35" s="140"/>
      <c r="N35" s="204" t="str">
        <f t="shared" si="4"/>
        <v/>
      </c>
      <c r="O35" s="136"/>
      <c r="P35" s="202" t="str">
        <f t="shared" si="5"/>
        <v/>
      </c>
      <c r="Q35" s="140"/>
      <c r="R35" s="204" t="str">
        <f t="shared" si="6"/>
        <v/>
      </c>
      <c r="S35" s="129"/>
      <c r="T35" s="202" t="str">
        <f t="shared" si="7"/>
        <v/>
      </c>
      <c r="U35" s="140"/>
      <c r="V35" s="204" t="str">
        <f t="shared" si="8"/>
        <v/>
      </c>
    </row>
    <row r="36" spans="1:22" ht="15.6" hidden="1">
      <c r="A36" s="119"/>
      <c r="B36" s="172" t="s">
        <v>2806</v>
      </c>
      <c r="C36" s="180"/>
      <c r="D36" s="180"/>
      <c r="E36" s="214"/>
      <c r="F36" s="215" t="str">
        <f t="shared" si="0"/>
        <v/>
      </c>
      <c r="G36" s="216"/>
      <c r="H36" s="202" t="str">
        <f t="shared" si="1"/>
        <v/>
      </c>
      <c r="I36" s="217"/>
      <c r="J36" s="204" t="str">
        <f t="shared" si="2"/>
        <v/>
      </c>
      <c r="K36" s="136"/>
      <c r="L36" s="202" t="str">
        <f t="shared" si="3"/>
        <v/>
      </c>
      <c r="M36" s="140"/>
      <c r="N36" s="204" t="str">
        <f t="shared" si="4"/>
        <v/>
      </c>
      <c r="O36" s="136"/>
      <c r="P36" s="202" t="str">
        <f t="shared" si="5"/>
        <v/>
      </c>
      <c r="Q36" s="140"/>
      <c r="R36" s="204" t="str">
        <f t="shared" si="6"/>
        <v/>
      </c>
      <c r="S36" s="129"/>
      <c r="T36" s="202" t="str">
        <f t="shared" si="7"/>
        <v/>
      </c>
      <c r="U36" s="140"/>
      <c r="V36" s="204" t="str">
        <f t="shared" si="8"/>
        <v/>
      </c>
    </row>
    <row r="37" spans="1:22" ht="15.6" hidden="1">
      <c r="A37" s="119"/>
      <c r="B37" s="172" t="s">
        <v>2807</v>
      </c>
      <c r="C37" s="180"/>
      <c r="D37" s="180"/>
      <c r="E37" s="214"/>
      <c r="F37" s="215" t="str">
        <f t="shared" si="0"/>
        <v/>
      </c>
      <c r="G37" s="216"/>
      <c r="H37" s="202" t="str">
        <f t="shared" si="1"/>
        <v/>
      </c>
      <c r="I37" s="217"/>
      <c r="J37" s="204" t="str">
        <f t="shared" si="2"/>
        <v/>
      </c>
      <c r="K37" s="136"/>
      <c r="L37" s="202" t="str">
        <f t="shared" si="3"/>
        <v/>
      </c>
      <c r="M37" s="140"/>
      <c r="N37" s="204" t="str">
        <f t="shared" si="4"/>
        <v/>
      </c>
      <c r="O37" s="136"/>
      <c r="P37" s="202" t="str">
        <f t="shared" si="5"/>
        <v/>
      </c>
      <c r="Q37" s="140"/>
      <c r="R37" s="204" t="str">
        <f t="shared" si="6"/>
        <v/>
      </c>
      <c r="S37" s="129"/>
      <c r="T37" s="202" t="str">
        <f t="shared" si="7"/>
        <v/>
      </c>
      <c r="U37" s="140"/>
      <c r="V37" s="204" t="str">
        <f t="shared" si="8"/>
        <v/>
      </c>
    </row>
    <row r="38" spans="1:22" ht="15.6" hidden="1">
      <c r="A38" s="119"/>
      <c r="B38" s="172" t="s">
        <v>2808</v>
      </c>
      <c r="C38" s="180"/>
      <c r="D38" s="180"/>
      <c r="E38" s="214"/>
      <c r="F38" s="215" t="str">
        <f t="shared" si="0"/>
        <v/>
      </c>
      <c r="G38" s="216"/>
      <c r="H38" s="202" t="str">
        <f t="shared" si="1"/>
        <v/>
      </c>
      <c r="I38" s="217"/>
      <c r="J38" s="204" t="str">
        <f t="shared" si="2"/>
        <v/>
      </c>
      <c r="K38" s="136"/>
      <c r="L38" s="202" t="str">
        <f t="shared" si="3"/>
        <v/>
      </c>
      <c r="M38" s="140"/>
      <c r="N38" s="204" t="str">
        <f t="shared" si="4"/>
        <v/>
      </c>
      <c r="O38" s="136"/>
      <c r="P38" s="202" t="str">
        <f t="shared" si="5"/>
        <v/>
      </c>
      <c r="Q38" s="140"/>
      <c r="R38" s="204" t="str">
        <f t="shared" si="6"/>
        <v/>
      </c>
      <c r="S38" s="129"/>
      <c r="T38" s="202" t="str">
        <f t="shared" si="7"/>
        <v/>
      </c>
      <c r="U38" s="140"/>
      <c r="V38" s="204" t="str">
        <f t="shared" si="8"/>
        <v/>
      </c>
    </row>
    <row r="39" spans="1:22" ht="15.6" hidden="1">
      <c r="A39" s="119"/>
      <c r="B39" s="172" t="s">
        <v>2809</v>
      </c>
      <c r="C39" s="180"/>
      <c r="D39" s="180"/>
      <c r="E39" s="214"/>
      <c r="F39" s="215" t="str">
        <f t="shared" si="0"/>
        <v/>
      </c>
      <c r="G39" s="216"/>
      <c r="H39" s="202" t="str">
        <f t="shared" si="1"/>
        <v/>
      </c>
      <c r="I39" s="217"/>
      <c r="J39" s="204" t="str">
        <f t="shared" si="2"/>
        <v/>
      </c>
      <c r="K39" s="136"/>
      <c r="L39" s="202" t="str">
        <f t="shared" si="3"/>
        <v/>
      </c>
      <c r="M39" s="140"/>
      <c r="N39" s="204" t="str">
        <f t="shared" si="4"/>
        <v/>
      </c>
      <c r="O39" s="136"/>
      <c r="P39" s="202" t="str">
        <f t="shared" si="5"/>
        <v/>
      </c>
      <c r="Q39" s="140"/>
      <c r="R39" s="204" t="str">
        <f t="shared" si="6"/>
        <v/>
      </c>
      <c r="S39" s="129"/>
      <c r="T39" s="202" t="str">
        <f t="shared" si="7"/>
        <v/>
      </c>
      <c r="U39" s="140"/>
      <c r="V39" s="204" t="str">
        <f t="shared" si="8"/>
        <v/>
      </c>
    </row>
    <row r="40" spans="1:22" ht="15.6" hidden="1">
      <c r="A40" s="119"/>
      <c r="B40" s="172" t="s">
        <v>2810</v>
      </c>
      <c r="C40" s="180"/>
      <c r="D40" s="180"/>
      <c r="E40" s="214"/>
      <c r="F40" s="215" t="str">
        <f t="shared" si="0"/>
        <v/>
      </c>
      <c r="G40" s="216"/>
      <c r="H40" s="202" t="str">
        <f t="shared" si="1"/>
        <v/>
      </c>
      <c r="I40" s="217"/>
      <c r="J40" s="204" t="str">
        <f t="shared" si="2"/>
        <v/>
      </c>
      <c r="K40" s="136"/>
      <c r="L40" s="202" t="str">
        <f t="shared" si="3"/>
        <v/>
      </c>
      <c r="M40" s="140"/>
      <c r="N40" s="204" t="str">
        <f t="shared" si="4"/>
        <v/>
      </c>
      <c r="O40" s="136"/>
      <c r="P40" s="202" t="str">
        <f t="shared" si="5"/>
        <v/>
      </c>
      <c r="Q40" s="140"/>
      <c r="R40" s="204" t="str">
        <f t="shared" si="6"/>
        <v/>
      </c>
      <c r="S40" s="129"/>
      <c r="T40" s="202" t="str">
        <f t="shared" si="7"/>
        <v/>
      </c>
      <c r="U40" s="140"/>
      <c r="V40" s="204" t="str">
        <f t="shared" si="8"/>
        <v/>
      </c>
    </row>
    <row r="41" spans="1:22" ht="15.6" hidden="1">
      <c r="A41" s="119"/>
      <c r="B41" s="172" t="s">
        <v>2811</v>
      </c>
      <c r="C41" s="180"/>
      <c r="D41" s="180"/>
      <c r="E41" s="214"/>
      <c r="F41" s="215" t="str">
        <f t="shared" si="0"/>
        <v/>
      </c>
      <c r="G41" s="216"/>
      <c r="H41" s="202" t="str">
        <f t="shared" si="1"/>
        <v/>
      </c>
      <c r="I41" s="217"/>
      <c r="J41" s="204" t="str">
        <f t="shared" si="2"/>
        <v/>
      </c>
      <c r="K41" s="136"/>
      <c r="L41" s="202" t="str">
        <f t="shared" si="3"/>
        <v/>
      </c>
      <c r="M41" s="140"/>
      <c r="N41" s="204" t="str">
        <f t="shared" si="4"/>
        <v/>
      </c>
      <c r="O41" s="136"/>
      <c r="P41" s="202" t="str">
        <f t="shared" si="5"/>
        <v/>
      </c>
      <c r="Q41" s="140"/>
      <c r="R41" s="204" t="str">
        <f t="shared" si="6"/>
        <v/>
      </c>
      <c r="S41" s="129"/>
      <c r="T41" s="202" t="str">
        <f t="shared" si="7"/>
        <v/>
      </c>
      <c r="U41" s="140"/>
      <c r="V41" s="204" t="str">
        <f t="shared" si="8"/>
        <v/>
      </c>
    </row>
    <row r="42" spans="1:22" ht="15.6" hidden="1">
      <c r="A42" s="119"/>
      <c r="B42" s="172" t="s">
        <v>2812</v>
      </c>
      <c r="C42" s="180"/>
      <c r="D42" s="180"/>
      <c r="E42" s="214"/>
      <c r="F42" s="215" t="str">
        <f t="shared" si="0"/>
        <v/>
      </c>
      <c r="G42" s="216"/>
      <c r="H42" s="202" t="str">
        <f t="shared" si="1"/>
        <v/>
      </c>
      <c r="I42" s="217"/>
      <c r="J42" s="204" t="str">
        <f t="shared" si="2"/>
        <v/>
      </c>
      <c r="K42" s="136"/>
      <c r="L42" s="202" t="str">
        <f t="shared" si="3"/>
        <v/>
      </c>
      <c r="M42" s="140"/>
      <c r="N42" s="204" t="str">
        <f t="shared" si="4"/>
        <v/>
      </c>
      <c r="O42" s="136"/>
      <c r="P42" s="202" t="str">
        <f t="shared" si="5"/>
        <v/>
      </c>
      <c r="Q42" s="140"/>
      <c r="R42" s="204" t="str">
        <f t="shared" si="6"/>
        <v/>
      </c>
      <c r="S42" s="129"/>
      <c r="T42" s="202" t="str">
        <f t="shared" si="7"/>
        <v/>
      </c>
      <c r="U42" s="140"/>
      <c r="V42" s="204" t="str">
        <f t="shared" si="8"/>
        <v/>
      </c>
    </row>
    <row r="43" spans="1:22" ht="15.6" hidden="1">
      <c r="A43" s="119"/>
      <c r="B43" s="172" t="s">
        <v>2813</v>
      </c>
      <c r="C43" s="180"/>
      <c r="D43" s="180"/>
      <c r="E43" s="214"/>
      <c r="F43" s="215" t="str">
        <f t="shared" si="0"/>
        <v/>
      </c>
      <c r="G43" s="216"/>
      <c r="H43" s="202" t="str">
        <f t="shared" si="1"/>
        <v/>
      </c>
      <c r="I43" s="217"/>
      <c r="J43" s="204" t="str">
        <f t="shared" si="2"/>
        <v/>
      </c>
      <c r="K43" s="136"/>
      <c r="L43" s="202" t="str">
        <f t="shared" si="3"/>
        <v/>
      </c>
      <c r="M43" s="140"/>
      <c r="N43" s="204" t="str">
        <f t="shared" si="4"/>
        <v/>
      </c>
      <c r="O43" s="136"/>
      <c r="P43" s="202" t="str">
        <f t="shared" si="5"/>
        <v/>
      </c>
      <c r="Q43" s="140"/>
      <c r="R43" s="204" t="str">
        <f t="shared" si="6"/>
        <v/>
      </c>
      <c r="S43" s="129"/>
      <c r="T43" s="202" t="str">
        <f t="shared" si="7"/>
        <v/>
      </c>
      <c r="U43" s="140"/>
      <c r="V43" s="204" t="str">
        <f t="shared" si="8"/>
        <v/>
      </c>
    </row>
    <row r="44" spans="1:22" ht="15.6" hidden="1">
      <c r="A44" s="119"/>
      <c r="B44" s="172" t="s">
        <v>2814</v>
      </c>
      <c r="C44" s="180"/>
      <c r="D44" s="180"/>
      <c r="E44" s="214"/>
      <c r="F44" s="215" t="str">
        <f t="shared" si="0"/>
        <v/>
      </c>
      <c r="G44" s="216"/>
      <c r="H44" s="202" t="str">
        <f t="shared" si="1"/>
        <v/>
      </c>
      <c r="I44" s="217"/>
      <c r="J44" s="204" t="str">
        <f t="shared" si="2"/>
        <v/>
      </c>
      <c r="K44" s="136"/>
      <c r="L44" s="202" t="str">
        <f t="shared" si="3"/>
        <v/>
      </c>
      <c r="M44" s="140"/>
      <c r="N44" s="204" t="str">
        <f t="shared" si="4"/>
        <v/>
      </c>
      <c r="O44" s="136"/>
      <c r="P44" s="202" t="str">
        <f t="shared" si="5"/>
        <v/>
      </c>
      <c r="Q44" s="140"/>
      <c r="R44" s="204" t="str">
        <f t="shared" si="6"/>
        <v/>
      </c>
      <c r="S44" s="129"/>
      <c r="T44" s="202" t="str">
        <f t="shared" si="7"/>
        <v/>
      </c>
      <c r="U44" s="140"/>
      <c r="V44" s="204" t="str">
        <f t="shared" si="8"/>
        <v/>
      </c>
    </row>
    <row r="45" spans="1:22" ht="15.6" hidden="1">
      <c r="A45" s="119"/>
      <c r="B45" s="172" t="s">
        <v>2815</v>
      </c>
      <c r="C45" s="180"/>
      <c r="D45" s="180"/>
      <c r="E45" s="214"/>
      <c r="F45" s="215" t="str">
        <f t="shared" si="0"/>
        <v/>
      </c>
      <c r="G45" s="216"/>
      <c r="H45" s="202" t="str">
        <f t="shared" si="1"/>
        <v/>
      </c>
      <c r="I45" s="217"/>
      <c r="J45" s="204" t="str">
        <f t="shared" si="2"/>
        <v/>
      </c>
      <c r="K45" s="136"/>
      <c r="L45" s="202" t="str">
        <f t="shared" si="3"/>
        <v/>
      </c>
      <c r="M45" s="140"/>
      <c r="N45" s="204" t="str">
        <f t="shared" si="4"/>
        <v/>
      </c>
      <c r="O45" s="136"/>
      <c r="P45" s="202" t="str">
        <f t="shared" si="5"/>
        <v/>
      </c>
      <c r="Q45" s="140"/>
      <c r="R45" s="204" t="str">
        <f t="shared" si="6"/>
        <v/>
      </c>
      <c r="S45" s="129"/>
      <c r="T45" s="202" t="str">
        <f t="shared" si="7"/>
        <v/>
      </c>
      <c r="U45" s="140"/>
      <c r="V45" s="204" t="str">
        <f t="shared" si="8"/>
        <v/>
      </c>
    </row>
    <row r="46" spans="1:22" ht="15.6" hidden="1">
      <c r="A46" s="119"/>
      <c r="B46" s="172" t="s">
        <v>2816</v>
      </c>
      <c r="C46" s="180"/>
      <c r="D46" s="180"/>
      <c r="E46" s="214"/>
      <c r="F46" s="215" t="str">
        <f t="shared" si="0"/>
        <v/>
      </c>
      <c r="G46" s="216"/>
      <c r="H46" s="202" t="str">
        <f t="shared" si="1"/>
        <v/>
      </c>
      <c r="I46" s="217"/>
      <c r="J46" s="204" t="str">
        <f t="shared" si="2"/>
        <v/>
      </c>
      <c r="K46" s="136"/>
      <c r="L46" s="202" t="str">
        <f t="shared" si="3"/>
        <v/>
      </c>
      <c r="M46" s="140"/>
      <c r="N46" s="204" t="str">
        <f t="shared" si="4"/>
        <v/>
      </c>
      <c r="O46" s="136"/>
      <c r="P46" s="202" t="str">
        <f t="shared" si="5"/>
        <v/>
      </c>
      <c r="Q46" s="140"/>
      <c r="R46" s="204" t="str">
        <f t="shared" si="6"/>
        <v/>
      </c>
      <c r="S46" s="129"/>
      <c r="T46" s="202" t="str">
        <f t="shared" si="7"/>
        <v/>
      </c>
      <c r="U46" s="140"/>
      <c r="V46" s="204" t="str">
        <f t="shared" si="8"/>
        <v/>
      </c>
    </row>
    <row r="47" spans="1:22" ht="15.6" hidden="1">
      <c r="A47" s="119"/>
      <c r="B47" s="172" t="s">
        <v>2817</v>
      </c>
      <c r="C47" s="180"/>
      <c r="D47" s="180"/>
      <c r="E47" s="214"/>
      <c r="F47" s="215" t="str">
        <f t="shared" si="0"/>
        <v/>
      </c>
      <c r="G47" s="216"/>
      <c r="H47" s="202" t="str">
        <f t="shared" si="1"/>
        <v/>
      </c>
      <c r="I47" s="217"/>
      <c r="J47" s="204" t="str">
        <f t="shared" si="2"/>
        <v/>
      </c>
      <c r="K47" s="136"/>
      <c r="L47" s="202" t="str">
        <f t="shared" si="3"/>
        <v/>
      </c>
      <c r="M47" s="140"/>
      <c r="N47" s="204" t="str">
        <f t="shared" si="4"/>
        <v/>
      </c>
      <c r="O47" s="136"/>
      <c r="P47" s="202" t="str">
        <f t="shared" si="5"/>
        <v/>
      </c>
      <c r="Q47" s="140"/>
      <c r="R47" s="204" t="str">
        <f t="shared" si="6"/>
        <v/>
      </c>
      <c r="S47" s="129"/>
      <c r="T47" s="202" t="str">
        <f t="shared" si="7"/>
        <v/>
      </c>
      <c r="U47" s="140"/>
      <c r="V47" s="204" t="str">
        <f t="shared" si="8"/>
        <v/>
      </c>
    </row>
    <row r="48" spans="1:22" ht="15.6" hidden="1">
      <c r="A48" s="119"/>
      <c r="B48" s="172" t="s">
        <v>2818</v>
      </c>
      <c r="C48" s="180"/>
      <c r="D48" s="180"/>
      <c r="E48" s="214"/>
      <c r="F48" s="215" t="str">
        <f t="shared" si="0"/>
        <v/>
      </c>
      <c r="G48" s="216"/>
      <c r="H48" s="202" t="str">
        <f t="shared" si="1"/>
        <v/>
      </c>
      <c r="I48" s="217"/>
      <c r="J48" s="204" t="str">
        <f t="shared" si="2"/>
        <v/>
      </c>
      <c r="K48" s="136"/>
      <c r="L48" s="202" t="str">
        <f t="shared" si="3"/>
        <v/>
      </c>
      <c r="M48" s="140"/>
      <c r="N48" s="204" t="str">
        <f t="shared" si="4"/>
        <v/>
      </c>
      <c r="O48" s="136"/>
      <c r="P48" s="202" t="str">
        <f t="shared" si="5"/>
        <v/>
      </c>
      <c r="Q48" s="140"/>
      <c r="R48" s="204" t="str">
        <f t="shared" si="6"/>
        <v/>
      </c>
      <c r="S48" s="129"/>
      <c r="T48" s="202" t="str">
        <f t="shared" si="7"/>
        <v/>
      </c>
      <c r="U48" s="140"/>
      <c r="V48" s="204" t="str">
        <f t="shared" si="8"/>
        <v/>
      </c>
    </row>
    <row r="49" spans="1:22" ht="15.6" hidden="1">
      <c r="A49" s="119"/>
      <c r="B49" s="172" t="s">
        <v>2819</v>
      </c>
      <c r="C49" s="180"/>
      <c r="D49" s="180"/>
      <c r="E49" s="214"/>
      <c r="F49" s="215" t="str">
        <f t="shared" si="0"/>
        <v/>
      </c>
      <c r="G49" s="216"/>
      <c r="H49" s="202" t="str">
        <f t="shared" si="1"/>
        <v/>
      </c>
      <c r="I49" s="217"/>
      <c r="J49" s="204" t="str">
        <f t="shared" si="2"/>
        <v/>
      </c>
      <c r="K49" s="136"/>
      <c r="L49" s="202" t="str">
        <f t="shared" si="3"/>
        <v/>
      </c>
      <c r="M49" s="140"/>
      <c r="N49" s="204" t="str">
        <f t="shared" si="4"/>
        <v/>
      </c>
      <c r="O49" s="136"/>
      <c r="P49" s="202" t="str">
        <f t="shared" si="5"/>
        <v/>
      </c>
      <c r="Q49" s="140"/>
      <c r="R49" s="204" t="str">
        <f t="shared" si="6"/>
        <v/>
      </c>
      <c r="S49" s="129"/>
      <c r="T49" s="202" t="str">
        <f t="shared" si="7"/>
        <v/>
      </c>
      <c r="U49" s="140"/>
      <c r="V49" s="204" t="str">
        <f t="shared" si="8"/>
        <v/>
      </c>
    </row>
    <row r="50" spans="1:22" ht="15.6" hidden="1">
      <c r="A50" s="119"/>
      <c r="B50" s="172" t="s">
        <v>2820</v>
      </c>
      <c r="C50" s="180"/>
      <c r="D50" s="180"/>
      <c r="E50" s="214"/>
      <c r="F50" s="215" t="str">
        <f t="shared" si="0"/>
        <v/>
      </c>
      <c r="G50" s="216"/>
      <c r="H50" s="202" t="str">
        <f t="shared" si="1"/>
        <v/>
      </c>
      <c r="I50" s="217"/>
      <c r="J50" s="204" t="str">
        <f t="shared" si="2"/>
        <v/>
      </c>
      <c r="K50" s="136"/>
      <c r="L50" s="202" t="str">
        <f t="shared" si="3"/>
        <v/>
      </c>
      <c r="M50" s="140"/>
      <c r="N50" s="204" t="str">
        <f t="shared" si="4"/>
        <v/>
      </c>
      <c r="O50" s="136"/>
      <c r="P50" s="202" t="str">
        <f t="shared" si="5"/>
        <v/>
      </c>
      <c r="Q50" s="140"/>
      <c r="R50" s="204" t="str">
        <f t="shared" si="6"/>
        <v/>
      </c>
      <c r="S50" s="129"/>
      <c r="T50" s="202" t="str">
        <f t="shared" si="7"/>
        <v/>
      </c>
      <c r="U50" s="140"/>
      <c r="V50" s="204" t="str">
        <f t="shared" si="8"/>
        <v/>
      </c>
    </row>
    <row r="51" spans="1:22" ht="15.6" hidden="1">
      <c r="A51" s="119"/>
      <c r="B51" s="172" t="s">
        <v>2821</v>
      </c>
      <c r="C51" s="180"/>
      <c r="D51" s="180"/>
      <c r="E51" s="214"/>
      <c r="F51" s="215" t="str">
        <f t="shared" si="0"/>
        <v/>
      </c>
      <c r="G51" s="216"/>
      <c r="H51" s="202" t="str">
        <f t="shared" si="1"/>
        <v/>
      </c>
      <c r="I51" s="217"/>
      <c r="J51" s="204" t="str">
        <f t="shared" si="2"/>
        <v/>
      </c>
      <c r="K51" s="136"/>
      <c r="L51" s="202" t="str">
        <f t="shared" si="3"/>
        <v/>
      </c>
      <c r="M51" s="140"/>
      <c r="N51" s="204" t="str">
        <f t="shared" si="4"/>
        <v/>
      </c>
      <c r="O51" s="136"/>
      <c r="P51" s="202" t="str">
        <f t="shared" si="5"/>
        <v/>
      </c>
      <c r="Q51" s="140"/>
      <c r="R51" s="204" t="str">
        <f t="shared" si="6"/>
        <v/>
      </c>
      <c r="S51" s="129"/>
      <c r="T51" s="202" t="str">
        <f t="shared" si="7"/>
        <v/>
      </c>
      <c r="U51" s="140"/>
      <c r="V51" s="204" t="str">
        <f t="shared" si="8"/>
        <v/>
      </c>
    </row>
    <row r="52" spans="1:22" ht="15.6" hidden="1">
      <c r="A52" s="119"/>
      <c r="B52" s="218" t="s">
        <v>2822</v>
      </c>
      <c r="C52" s="180"/>
      <c r="D52" s="180"/>
      <c r="E52" s="214"/>
      <c r="F52" s="215" t="str">
        <f t="shared" si="0"/>
        <v/>
      </c>
      <c r="G52" s="216"/>
      <c r="H52" s="202" t="str">
        <f t="shared" si="1"/>
        <v/>
      </c>
      <c r="I52" s="217"/>
      <c r="J52" s="204" t="str">
        <f t="shared" si="2"/>
        <v/>
      </c>
      <c r="K52" s="136"/>
      <c r="L52" s="202" t="str">
        <f t="shared" si="3"/>
        <v/>
      </c>
      <c r="M52" s="140"/>
      <c r="N52" s="204" t="str">
        <f t="shared" si="4"/>
        <v/>
      </c>
      <c r="O52" s="136"/>
      <c r="P52" s="202" t="str">
        <f t="shared" si="5"/>
        <v/>
      </c>
      <c r="Q52" s="140"/>
      <c r="R52" s="204" t="str">
        <f t="shared" si="6"/>
        <v/>
      </c>
      <c r="S52" s="129"/>
      <c r="T52" s="202" t="str">
        <f t="shared" si="7"/>
        <v/>
      </c>
      <c r="U52" s="140"/>
      <c r="V52" s="204" t="str">
        <f t="shared" si="8"/>
        <v/>
      </c>
    </row>
    <row r="53" spans="1:22" ht="15.6" hidden="1">
      <c r="A53" s="119"/>
      <c r="B53" s="218" t="s">
        <v>2823</v>
      </c>
      <c r="C53" s="180"/>
      <c r="D53" s="180"/>
      <c r="E53" s="214"/>
      <c r="F53" s="215" t="str">
        <f t="shared" si="0"/>
        <v/>
      </c>
      <c r="G53" s="216"/>
      <c r="H53" s="202" t="str">
        <f t="shared" si="1"/>
        <v/>
      </c>
      <c r="I53" s="217"/>
      <c r="J53" s="204" t="str">
        <f t="shared" si="2"/>
        <v/>
      </c>
      <c r="K53" s="136"/>
      <c r="L53" s="202" t="str">
        <f t="shared" si="3"/>
        <v/>
      </c>
      <c r="M53" s="140"/>
      <c r="N53" s="204" t="str">
        <f t="shared" si="4"/>
        <v/>
      </c>
      <c r="O53" s="136"/>
      <c r="P53" s="202" t="str">
        <f t="shared" si="5"/>
        <v/>
      </c>
      <c r="Q53" s="140"/>
      <c r="R53" s="204" t="str">
        <f t="shared" si="6"/>
        <v/>
      </c>
      <c r="S53" s="129"/>
      <c r="T53" s="202" t="str">
        <f t="shared" si="7"/>
        <v/>
      </c>
      <c r="U53" s="140"/>
      <c r="V53" s="204" t="str">
        <f t="shared" si="8"/>
        <v/>
      </c>
    </row>
    <row r="54" spans="1:22" ht="15.6" hidden="1">
      <c r="A54" s="119"/>
      <c r="B54" s="172" t="s">
        <v>2824</v>
      </c>
      <c r="C54" s="180"/>
      <c r="D54" s="180"/>
      <c r="E54" s="214"/>
      <c r="F54" s="215" t="str">
        <f t="shared" si="0"/>
        <v/>
      </c>
      <c r="G54" s="216"/>
      <c r="H54" s="202" t="str">
        <f t="shared" si="1"/>
        <v/>
      </c>
      <c r="I54" s="217"/>
      <c r="J54" s="204" t="str">
        <f t="shared" si="2"/>
        <v/>
      </c>
      <c r="K54" s="136"/>
      <c r="L54" s="202" t="str">
        <f t="shared" si="3"/>
        <v/>
      </c>
      <c r="M54" s="140"/>
      <c r="N54" s="204" t="str">
        <f t="shared" si="4"/>
        <v/>
      </c>
      <c r="O54" s="136"/>
      <c r="P54" s="202" t="str">
        <f t="shared" si="5"/>
        <v/>
      </c>
      <c r="Q54" s="140"/>
      <c r="R54" s="204" t="str">
        <f t="shared" si="6"/>
        <v/>
      </c>
      <c r="S54" s="129"/>
      <c r="T54" s="202" t="str">
        <f t="shared" si="7"/>
        <v/>
      </c>
      <c r="U54" s="140"/>
      <c r="V54" s="204" t="str">
        <f t="shared" si="8"/>
        <v/>
      </c>
    </row>
    <row r="55" spans="1:22" ht="15.6" hidden="1">
      <c r="A55" s="119"/>
      <c r="B55" s="172" t="s">
        <v>2825</v>
      </c>
      <c r="C55" s="180"/>
      <c r="D55" s="180"/>
      <c r="E55" s="214"/>
      <c r="F55" s="215" t="str">
        <f t="shared" si="0"/>
        <v/>
      </c>
      <c r="G55" s="216"/>
      <c r="H55" s="202" t="str">
        <f t="shared" si="1"/>
        <v/>
      </c>
      <c r="I55" s="217"/>
      <c r="J55" s="204" t="str">
        <f t="shared" si="2"/>
        <v/>
      </c>
      <c r="K55" s="136"/>
      <c r="L55" s="202" t="str">
        <f t="shared" si="3"/>
        <v/>
      </c>
      <c r="M55" s="140"/>
      <c r="N55" s="204" t="str">
        <f t="shared" si="4"/>
        <v/>
      </c>
      <c r="O55" s="136"/>
      <c r="P55" s="202" t="str">
        <f t="shared" si="5"/>
        <v/>
      </c>
      <c r="Q55" s="140"/>
      <c r="R55" s="204" t="str">
        <f t="shared" si="6"/>
        <v/>
      </c>
      <c r="S55" s="129"/>
      <c r="T55" s="202" t="str">
        <f t="shared" si="7"/>
        <v/>
      </c>
      <c r="U55" s="140"/>
      <c r="V55" s="204" t="str">
        <f t="shared" si="8"/>
        <v/>
      </c>
    </row>
    <row r="56" spans="1:22" ht="15.6" hidden="1">
      <c r="A56" s="119"/>
      <c r="B56" s="172" t="s">
        <v>2826</v>
      </c>
      <c r="C56" s="180"/>
      <c r="D56" s="180"/>
      <c r="E56" s="214"/>
      <c r="F56" s="215" t="str">
        <f t="shared" si="0"/>
        <v/>
      </c>
      <c r="G56" s="216"/>
      <c r="H56" s="202" t="str">
        <f t="shared" si="1"/>
        <v/>
      </c>
      <c r="I56" s="217"/>
      <c r="J56" s="204" t="str">
        <f t="shared" si="2"/>
        <v/>
      </c>
      <c r="K56" s="136"/>
      <c r="L56" s="202" t="str">
        <f t="shared" si="3"/>
        <v/>
      </c>
      <c r="M56" s="140"/>
      <c r="N56" s="204" t="str">
        <f t="shared" si="4"/>
        <v/>
      </c>
      <c r="O56" s="136"/>
      <c r="P56" s="202" t="str">
        <f t="shared" si="5"/>
        <v/>
      </c>
      <c r="Q56" s="140"/>
      <c r="R56" s="204" t="str">
        <f t="shared" si="6"/>
        <v/>
      </c>
      <c r="S56" s="129"/>
      <c r="T56" s="202" t="str">
        <f t="shared" si="7"/>
        <v/>
      </c>
      <c r="U56" s="140"/>
      <c r="V56" s="204" t="str">
        <f t="shared" si="8"/>
        <v/>
      </c>
    </row>
    <row r="57" spans="1:22" ht="15.6" hidden="1">
      <c r="A57" s="119"/>
      <c r="B57" s="172" t="s">
        <v>2827</v>
      </c>
      <c r="C57" s="180"/>
      <c r="D57" s="180"/>
      <c r="E57" s="214"/>
      <c r="F57" s="215" t="str">
        <f t="shared" si="0"/>
        <v/>
      </c>
      <c r="G57" s="216"/>
      <c r="H57" s="202" t="str">
        <f t="shared" si="1"/>
        <v/>
      </c>
      <c r="I57" s="217"/>
      <c r="J57" s="204" t="str">
        <f t="shared" si="2"/>
        <v/>
      </c>
      <c r="K57" s="136"/>
      <c r="L57" s="202" t="str">
        <f t="shared" si="3"/>
        <v/>
      </c>
      <c r="M57" s="140"/>
      <c r="N57" s="204" t="str">
        <f t="shared" si="4"/>
        <v/>
      </c>
      <c r="O57" s="136"/>
      <c r="P57" s="202" t="str">
        <f t="shared" si="5"/>
        <v/>
      </c>
      <c r="Q57" s="140"/>
      <c r="R57" s="204" t="str">
        <f t="shared" si="6"/>
        <v/>
      </c>
      <c r="S57" s="129"/>
      <c r="T57" s="202" t="str">
        <f t="shared" si="7"/>
        <v/>
      </c>
      <c r="U57" s="140"/>
      <c r="V57" s="204" t="str">
        <f t="shared" si="8"/>
        <v/>
      </c>
    </row>
    <row r="58" spans="1:22" ht="15.6" hidden="1">
      <c r="A58" s="119"/>
      <c r="B58" s="172" t="s">
        <v>2828</v>
      </c>
      <c r="C58" s="180"/>
      <c r="D58" s="180"/>
      <c r="E58" s="214"/>
      <c r="F58" s="215" t="str">
        <f t="shared" si="0"/>
        <v/>
      </c>
      <c r="G58" s="216"/>
      <c r="H58" s="202" t="str">
        <f t="shared" si="1"/>
        <v/>
      </c>
      <c r="I58" s="217"/>
      <c r="J58" s="204" t="str">
        <f t="shared" si="2"/>
        <v/>
      </c>
      <c r="K58" s="136"/>
      <c r="L58" s="202" t="str">
        <f t="shared" si="3"/>
        <v/>
      </c>
      <c r="M58" s="140"/>
      <c r="N58" s="204" t="str">
        <f t="shared" si="4"/>
        <v/>
      </c>
      <c r="O58" s="136"/>
      <c r="P58" s="202" t="str">
        <f t="shared" si="5"/>
        <v/>
      </c>
      <c r="Q58" s="140"/>
      <c r="R58" s="204" t="str">
        <f t="shared" si="6"/>
        <v/>
      </c>
      <c r="S58" s="129"/>
      <c r="T58" s="202" t="str">
        <f t="shared" si="7"/>
        <v/>
      </c>
      <c r="U58" s="140"/>
      <c r="V58" s="204" t="str">
        <f t="shared" si="8"/>
        <v/>
      </c>
    </row>
    <row r="59" spans="1:22" ht="15.6" hidden="1">
      <c r="A59" s="119"/>
      <c r="B59" s="172" t="s">
        <v>2829</v>
      </c>
      <c r="C59" s="180"/>
      <c r="D59" s="180"/>
      <c r="E59" s="214"/>
      <c r="F59" s="215" t="str">
        <f t="shared" si="0"/>
        <v/>
      </c>
      <c r="G59" s="216"/>
      <c r="H59" s="202" t="str">
        <f t="shared" si="1"/>
        <v/>
      </c>
      <c r="I59" s="217"/>
      <c r="J59" s="204" t="str">
        <f t="shared" si="2"/>
        <v/>
      </c>
      <c r="K59" s="136"/>
      <c r="L59" s="202" t="str">
        <f t="shared" si="3"/>
        <v/>
      </c>
      <c r="M59" s="140"/>
      <c r="N59" s="204" t="str">
        <f t="shared" si="4"/>
        <v/>
      </c>
      <c r="O59" s="136"/>
      <c r="P59" s="202" t="str">
        <f t="shared" si="5"/>
        <v/>
      </c>
      <c r="Q59" s="140"/>
      <c r="R59" s="204" t="str">
        <f t="shared" si="6"/>
        <v/>
      </c>
      <c r="S59" s="129"/>
      <c r="T59" s="202" t="str">
        <f t="shared" si="7"/>
        <v/>
      </c>
      <c r="U59" s="140"/>
      <c r="V59" s="204" t="str">
        <f t="shared" si="8"/>
        <v/>
      </c>
    </row>
    <row r="60" spans="1:22" ht="15.6" hidden="1">
      <c r="A60" s="119"/>
      <c r="B60" s="172" t="s">
        <v>2830</v>
      </c>
      <c r="C60" s="180"/>
      <c r="D60" s="180"/>
      <c r="E60" s="214"/>
      <c r="F60" s="215" t="str">
        <f t="shared" si="0"/>
        <v/>
      </c>
      <c r="G60" s="216"/>
      <c r="H60" s="202" t="str">
        <f t="shared" si="1"/>
        <v/>
      </c>
      <c r="I60" s="217"/>
      <c r="J60" s="204" t="str">
        <f t="shared" si="2"/>
        <v/>
      </c>
      <c r="K60" s="136"/>
      <c r="L60" s="202" t="str">
        <f t="shared" si="3"/>
        <v/>
      </c>
      <c r="M60" s="140"/>
      <c r="N60" s="204" t="str">
        <f t="shared" si="4"/>
        <v/>
      </c>
      <c r="O60" s="136"/>
      <c r="P60" s="202" t="str">
        <f t="shared" si="5"/>
        <v/>
      </c>
      <c r="Q60" s="140"/>
      <c r="R60" s="204" t="str">
        <f t="shared" si="6"/>
        <v/>
      </c>
      <c r="S60" s="129"/>
      <c r="T60" s="202" t="str">
        <f t="shared" si="7"/>
        <v/>
      </c>
      <c r="U60" s="140"/>
      <c r="V60" s="204" t="str">
        <f t="shared" si="8"/>
        <v/>
      </c>
    </row>
    <row r="61" spans="1:22" ht="15.6" hidden="1">
      <c r="A61" s="119"/>
      <c r="B61" s="172" t="s">
        <v>2831</v>
      </c>
      <c r="C61" s="180"/>
      <c r="D61" s="180"/>
      <c r="E61" s="214"/>
      <c r="F61" s="215" t="str">
        <f t="shared" si="0"/>
        <v/>
      </c>
      <c r="G61" s="216"/>
      <c r="H61" s="202" t="str">
        <f t="shared" si="1"/>
        <v/>
      </c>
      <c r="I61" s="217"/>
      <c r="J61" s="204" t="str">
        <f t="shared" si="2"/>
        <v/>
      </c>
      <c r="K61" s="136"/>
      <c r="L61" s="202" t="str">
        <f t="shared" si="3"/>
        <v/>
      </c>
      <c r="M61" s="140"/>
      <c r="N61" s="204" t="str">
        <f t="shared" si="4"/>
        <v/>
      </c>
      <c r="O61" s="136"/>
      <c r="P61" s="202" t="str">
        <f t="shared" si="5"/>
        <v/>
      </c>
      <c r="Q61" s="140"/>
      <c r="R61" s="204" t="str">
        <f t="shared" si="6"/>
        <v/>
      </c>
      <c r="S61" s="129"/>
      <c r="T61" s="202" t="str">
        <f t="shared" si="7"/>
        <v/>
      </c>
      <c r="U61" s="140"/>
      <c r="V61" s="204" t="str">
        <f t="shared" si="8"/>
        <v/>
      </c>
    </row>
    <row r="62" spans="1:22" ht="15.6" hidden="1">
      <c r="A62" s="119"/>
      <c r="B62" s="172" t="s">
        <v>2832</v>
      </c>
      <c r="C62" s="180"/>
      <c r="D62" s="180"/>
      <c r="E62" s="214"/>
      <c r="F62" s="215" t="str">
        <f t="shared" si="0"/>
        <v/>
      </c>
      <c r="G62" s="216"/>
      <c r="H62" s="202" t="str">
        <f t="shared" si="1"/>
        <v/>
      </c>
      <c r="I62" s="217"/>
      <c r="J62" s="204" t="str">
        <f t="shared" si="2"/>
        <v/>
      </c>
      <c r="K62" s="136"/>
      <c r="L62" s="202" t="str">
        <f t="shared" si="3"/>
        <v/>
      </c>
      <c r="M62" s="140"/>
      <c r="N62" s="204" t="str">
        <f t="shared" si="4"/>
        <v/>
      </c>
      <c r="O62" s="136"/>
      <c r="P62" s="202" t="str">
        <f t="shared" si="5"/>
        <v/>
      </c>
      <c r="Q62" s="140"/>
      <c r="R62" s="204" t="str">
        <f t="shared" si="6"/>
        <v/>
      </c>
      <c r="S62" s="129"/>
      <c r="T62" s="202" t="str">
        <f t="shared" si="7"/>
        <v/>
      </c>
      <c r="U62" s="140"/>
      <c r="V62" s="204" t="str">
        <f t="shared" si="8"/>
        <v/>
      </c>
    </row>
    <row r="63" spans="1:22" ht="15.6" hidden="1">
      <c r="A63" s="119"/>
      <c r="B63" s="172" t="s">
        <v>2833</v>
      </c>
      <c r="C63" s="180"/>
      <c r="D63" s="180"/>
      <c r="E63" s="214"/>
      <c r="F63" s="215" t="str">
        <f t="shared" si="0"/>
        <v/>
      </c>
      <c r="G63" s="216"/>
      <c r="H63" s="202" t="str">
        <f t="shared" si="1"/>
        <v/>
      </c>
      <c r="I63" s="217"/>
      <c r="J63" s="204" t="str">
        <f t="shared" si="2"/>
        <v/>
      </c>
      <c r="K63" s="136"/>
      <c r="L63" s="202" t="str">
        <f t="shared" si="3"/>
        <v/>
      </c>
      <c r="M63" s="140"/>
      <c r="N63" s="204" t="str">
        <f t="shared" si="4"/>
        <v/>
      </c>
      <c r="O63" s="136"/>
      <c r="P63" s="202" t="str">
        <f t="shared" si="5"/>
        <v/>
      </c>
      <c r="Q63" s="140"/>
      <c r="R63" s="204" t="str">
        <f t="shared" si="6"/>
        <v/>
      </c>
      <c r="S63" s="129"/>
      <c r="T63" s="202" t="str">
        <f t="shared" si="7"/>
        <v/>
      </c>
      <c r="U63" s="140"/>
      <c r="V63" s="204" t="str">
        <f t="shared" si="8"/>
        <v/>
      </c>
    </row>
    <row r="64" spans="1:22" ht="15.6" hidden="1">
      <c r="A64" s="119"/>
      <c r="B64" s="172" t="s">
        <v>2834</v>
      </c>
      <c r="C64" s="180"/>
      <c r="D64" s="180"/>
      <c r="E64" s="214"/>
      <c r="F64" s="215" t="str">
        <f t="shared" si="0"/>
        <v/>
      </c>
      <c r="G64" s="216"/>
      <c r="H64" s="202" t="str">
        <f t="shared" si="1"/>
        <v/>
      </c>
      <c r="I64" s="217"/>
      <c r="J64" s="204" t="str">
        <f t="shared" si="2"/>
        <v/>
      </c>
      <c r="K64" s="136"/>
      <c r="L64" s="202" t="str">
        <f t="shared" si="3"/>
        <v/>
      </c>
      <c r="M64" s="140"/>
      <c r="N64" s="204" t="str">
        <f t="shared" si="4"/>
        <v/>
      </c>
      <c r="O64" s="136"/>
      <c r="P64" s="202" t="str">
        <f t="shared" si="5"/>
        <v/>
      </c>
      <c r="Q64" s="140"/>
      <c r="R64" s="204" t="str">
        <f t="shared" si="6"/>
        <v/>
      </c>
      <c r="S64" s="129"/>
      <c r="T64" s="202" t="str">
        <f t="shared" si="7"/>
        <v/>
      </c>
      <c r="U64" s="140"/>
      <c r="V64" s="204" t="str">
        <f t="shared" si="8"/>
        <v/>
      </c>
    </row>
    <row r="65" spans="1:22" ht="15.6" hidden="1">
      <c r="A65" s="119"/>
      <c r="B65" s="172" t="s">
        <v>2835</v>
      </c>
      <c r="C65" s="180"/>
      <c r="D65" s="180"/>
      <c r="E65" s="214"/>
      <c r="F65" s="215" t="str">
        <f t="shared" si="0"/>
        <v/>
      </c>
      <c r="G65" s="216"/>
      <c r="H65" s="202" t="str">
        <f t="shared" si="1"/>
        <v/>
      </c>
      <c r="I65" s="217"/>
      <c r="J65" s="204" t="str">
        <f t="shared" si="2"/>
        <v/>
      </c>
      <c r="K65" s="136"/>
      <c r="L65" s="202" t="str">
        <f t="shared" si="3"/>
        <v/>
      </c>
      <c r="M65" s="140"/>
      <c r="N65" s="204" t="str">
        <f t="shared" si="4"/>
        <v/>
      </c>
      <c r="O65" s="136"/>
      <c r="P65" s="202" t="str">
        <f t="shared" si="5"/>
        <v/>
      </c>
      <c r="Q65" s="140"/>
      <c r="R65" s="204" t="str">
        <f t="shared" si="6"/>
        <v/>
      </c>
      <c r="S65" s="129"/>
      <c r="T65" s="202" t="str">
        <f t="shared" si="7"/>
        <v/>
      </c>
      <c r="U65" s="140"/>
      <c r="V65" s="204" t="str">
        <f t="shared" si="8"/>
        <v/>
      </c>
    </row>
    <row r="66" spans="1:22" ht="15.6">
      <c r="A66" s="119"/>
      <c r="B66" s="119"/>
      <c r="C66" s="180"/>
      <c r="D66" s="180"/>
      <c r="E66" s="214"/>
      <c r="F66" s="215"/>
      <c r="G66" s="216"/>
      <c r="H66" s="202"/>
      <c r="I66" s="217"/>
      <c r="J66" s="204"/>
      <c r="K66" s="136"/>
      <c r="L66" s="202"/>
      <c r="M66" s="140"/>
      <c r="N66" s="204"/>
      <c r="O66" s="136"/>
      <c r="P66" s="202"/>
      <c r="Q66" s="140"/>
      <c r="R66" s="204"/>
      <c r="S66" s="129"/>
      <c r="T66" s="202"/>
      <c r="U66" s="140"/>
      <c r="V66" s="204"/>
    </row>
    <row r="67" spans="1:22" ht="15.6">
      <c r="A67" s="119"/>
      <c r="B67" s="119"/>
      <c r="C67" s="180"/>
      <c r="D67" s="180"/>
      <c r="E67" s="214"/>
      <c r="F67" s="215"/>
      <c r="G67" s="216"/>
      <c r="H67" s="202"/>
      <c r="I67" s="217"/>
      <c r="J67" s="204"/>
      <c r="K67" s="136"/>
      <c r="L67" s="202"/>
      <c r="M67" s="140"/>
      <c r="N67" s="204"/>
      <c r="O67" s="136"/>
      <c r="P67" s="202"/>
      <c r="Q67" s="140"/>
      <c r="R67" s="204"/>
      <c r="S67" s="129"/>
      <c r="T67" s="202"/>
      <c r="U67" s="140"/>
      <c r="V67" s="204"/>
    </row>
    <row r="68" spans="1:22" ht="15.6">
      <c r="A68" s="147">
        <v>1</v>
      </c>
      <c r="B68" s="147" t="s">
        <v>663</v>
      </c>
      <c r="C68" s="180"/>
      <c r="D68" s="180"/>
      <c r="E68" s="214"/>
      <c r="F68" s="215"/>
      <c r="G68" s="216"/>
      <c r="H68" s="202"/>
      <c r="I68" s="217"/>
      <c r="J68" s="204"/>
      <c r="K68" s="136"/>
      <c r="L68" s="202"/>
      <c r="M68" s="140"/>
      <c r="N68" s="204"/>
      <c r="O68" s="136"/>
      <c r="P68" s="202"/>
      <c r="Q68" s="140"/>
      <c r="R68" s="204"/>
      <c r="S68" s="129"/>
      <c r="T68" s="202"/>
      <c r="U68" s="140"/>
      <c r="V68" s="204"/>
    </row>
    <row r="69" spans="1:22" ht="15.6">
      <c r="A69" s="147">
        <v>1</v>
      </c>
      <c r="B69" s="147" t="s">
        <v>438</v>
      </c>
      <c r="C69" s="180"/>
      <c r="D69" s="180"/>
      <c r="E69" s="214"/>
      <c r="F69" s="215"/>
      <c r="G69" s="216"/>
      <c r="H69" s="202"/>
      <c r="I69" s="217"/>
      <c r="J69" s="204"/>
      <c r="K69" s="136"/>
      <c r="L69" s="202"/>
      <c r="M69" s="140"/>
      <c r="N69" s="204"/>
      <c r="O69" s="136"/>
      <c r="P69" s="202"/>
      <c r="Q69" s="140"/>
      <c r="R69" s="204"/>
      <c r="S69" s="129"/>
      <c r="T69" s="202"/>
      <c r="U69" s="140"/>
      <c r="V69" s="204"/>
    </row>
    <row r="70" spans="1:22" ht="15.6">
      <c r="A70" s="147">
        <v>1</v>
      </c>
      <c r="B70" s="147" t="s">
        <v>440</v>
      </c>
      <c r="C70" s="180"/>
      <c r="D70" s="180"/>
      <c r="E70" s="214"/>
      <c r="F70" s="215"/>
      <c r="G70" s="216"/>
      <c r="H70" s="202"/>
      <c r="I70" s="217"/>
      <c r="J70" s="204"/>
      <c r="K70" s="136"/>
      <c r="L70" s="202"/>
      <c r="M70" s="140"/>
      <c r="N70" s="204"/>
      <c r="O70" s="136"/>
      <c r="P70" s="202"/>
      <c r="Q70" s="140"/>
      <c r="R70" s="204"/>
      <c r="S70" s="129"/>
      <c r="T70" s="202"/>
      <c r="U70" s="140"/>
      <c r="V70" s="204"/>
    </row>
    <row r="71" spans="1:22" ht="15.6">
      <c r="A71" s="147">
        <v>1</v>
      </c>
      <c r="B71" s="147"/>
      <c r="C71" s="180"/>
      <c r="D71" s="180"/>
      <c r="E71" s="214"/>
      <c r="F71" s="215"/>
      <c r="G71" s="216"/>
      <c r="H71" s="202"/>
      <c r="I71" s="217"/>
      <c r="J71" s="204"/>
      <c r="K71" s="136"/>
      <c r="L71" s="202"/>
      <c r="M71" s="140"/>
      <c r="N71" s="204"/>
      <c r="O71" s="136"/>
      <c r="P71" s="202"/>
      <c r="Q71" s="140"/>
      <c r="R71" s="204"/>
      <c r="S71" s="129"/>
      <c r="T71" s="202"/>
      <c r="U71" s="140"/>
      <c r="V71" s="204"/>
    </row>
    <row r="72" spans="1:22" ht="15.6">
      <c r="A72" s="147">
        <v>1</v>
      </c>
      <c r="B72" s="147" t="s">
        <v>442</v>
      </c>
      <c r="C72" s="180"/>
      <c r="D72" s="180"/>
      <c r="E72" s="214"/>
      <c r="F72" s="215"/>
      <c r="G72" s="216"/>
      <c r="H72" s="202"/>
      <c r="I72" s="217"/>
      <c r="J72" s="204"/>
      <c r="K72" s="136"/>
      <c r="L72" s="202"/>
      <c r="M72" s="140"/>
      <c r="N72" s="204"/>
      <c r="O72" s="136"/>
      <c r="P72" s="202"/>
      <c r="Q72" s="140"/>
      <c r="R72" s="204"/>
      <c r="S72" s="129"/>
      <c r="T72" s="202"/>
      <c r="U72" s="140"/>
      <c r="V72" s="204"/>
    </row>
    <row r="73" spans="1:22" ht="15.6">
      <c r="A73" s="147">
        <v>1</v>
      </c>
      <c r="B73" s="147" t="s">
        <v>443</v>
      </c>
      <c r="C73" s="180"/>
      <c r="D73" s="180"/>
      <c r="E73" s="214"/>
      <c r="F73" s="215"/>
      <c r="G73" s="216"/>
      <c r="H73" s="202"/>
      <c r="I73" s="217"/>
      <c r="J73" s="204"/>
      <c r="K73" s="136"/>
      <c r="L73" s="202"/>
      <c r="M73" s="140"/>
      <c r="N73" s="204"/>
      <c r="O73" s="136"/>
      <c r="P73" s="202"/>
      <c r="Q73" s="140"/>
      <c r="R73" s="204"/>
      <c r="S73" s="129"/>
      <c r="T73" s="202"/>
      <c r="U73" s="140"/>
      <c r="V73" s="204"/>
    </row>
    <row r="74" spans="1:22" ht="15.6">
      <c r="A74" s="147">
        <v>1</v>
      </c>
      <c r="B74" s="147" t="s">
        <v>446</v>
      </c>
      <c r="C74" s="180"/>
      <c r="D74" s="180"/>
      <c r="E74" s="214"/>
      <c r="F74" s="215"/>
      <c r="G74" s="216"/>
      <c r="H74" s="202"/>
      <c r="I74" s="217"/>
      <c r="J74" s="204"/>
      <c r="K74" s="136"/>
      <c r="L74" s="202"/>
      <c r="M74" s="140"/>
      <c r="N74" s="204"/>
      <c r="O74" s="136"/>
      <c r="P74" s="202"/>
      <c r="Q74" s="140"/>
      <c r="R74" s="204"/>
      <c r="S74" s="129"/>
      <c r="T74" s="202"/>
      <c r="U74" s="140"/>
      <c r="V74" s="204"/>
    </row>
    <row r="75" spans="1:22" ht="15.6">
      <c r="A75" s="147">
        <v>1</v>
      </c>
      <c r="B75" s="147" t="s">
        <v>452</v>
      </c>
      <c r="C75" s="180"/>
      <c r="D75" s="180"/>
      <c r="E75" s="214"/>
      <c r="F75" s="215"/>
      <c r="G75" s="216"/>
      <c r="H75" s="202"/>
      <c r="I75" s="217"/>
      <c r="J75" s="204"/>
      <c r="K75" s="136"/>
      <c r="L75" s="202"/>
      <c r="M75" s="140"/>
      <c r="N75" s="204"/>
      <c r="O75" s="136"/>
      <c r="P75" s="202"/>
      <c r="Q75" s="140"/>
      <c r="R75" s="204"/>
      <c r="S75" s="129"/>
      <c r="T75" s="202"/>
      <c r="U75" s="140"/>
      <c r="V75" s="204"/>
    </row>
    <row r="76" spans="1:22" ht="15.6">
      <c r="A76" s="147">
        <v>1</v>
      </c>
      <c r="B76" s="147" t="s">
        <v>464</v>
      </c>
      <c r="C76" s="180"/>
      <c r="D76" s="180"/>
      <c r="E76" s="214"/>
      <c r="F76" s="215"/>
      <c r="G76" s="216"/>
      <c r="H76" s="202"/>
      <c r="I76" s="217"/>
      <c r="J76" s="204"/>
      <c r="K76" s="136"/>
      <c r="L76" s="202"/>
      <c r="M76" s="140"/>
      <c r="N76" s="204"/>
      <c r="O76" s="136"/>
      <c r="P76" s="202"/>
      <c r="Q76" s="140"/>
      <c r="R76" s="204"/>
      <c r="S76" s="129"/>
      <c r="T76" s="202"/>
      <c r="U76" s="140"/>
      <c r="V76" s="204"/>
    </row>
    <row r="77" spans="1:22" ht="15.6">
      <c r="A77" s="147">
        <v>1</v>
      </c>
      <c r="B77" s="147" t="s">
        <v>321</v>
      </c>
      <c r="C77" s="180"/>
      <c r="D77" s="180"/>
      <c r="E77" s="214"/>
      <c r="F77" s="215"/>
      <c r="G77" s="216"/>
      <c r="H77" s="202"/>
      <c r="I77" s="217"/>
      <c r="J77" s="204"/>
      <c r="K77" s="136"/>
      <c r="L77" s="202"/>
      <c r="M77" s="140"/>
      <c r="N77" s="204"/>
      <c r="O77" s="136"/>
      <c r="P77" s="202"/>
      <c r="Q77" s="140"/>
      <c r="R77" s="204"/>
      <c r="S77" s="129"/>
      <c r="T77" s="202"/>
      <c r="U77" s="140"/>
      <c r="V77" s="204"/>
    </row>
    <row r="78" spans="1:22" ht="15.6">
      <c r="A78" s="147">
        <v>1</v>
      </c>
      <c r="B78" s="147" t="s">
        <v>490</v>
      </c>
      <c r="C78" s="180"/>
      <c r="D78" s="180"/>
      <c r="E78" s="214"/>
      <c r="F78" s="215"/>
      <c r="G78" s="216"/>
      <c r="H78" s="202"/>
      <c r="I78" s="217"/>
      <c r="J78" s="204"/>
      <c r="K78" s="136"/>
      <c r="L78" s="202"/>
      <c r="M78" s="140"/>
      <c r="N78" s="204"/>
      <c r="O78" s="136"/>
      <c r="P78" s="202"/>
      <c r="Q78" s="140"/>
      <c r="R78" s="204"/>
      <c r="S78" s="129"/>
      <c r="T78" s="202"/>
      <c r="U78" s="140"/>
      <c r="V78" s="204"/>
    </row>
    <row r="79" spans="1:22" ht="15.6">
      <c r="A79" s="147">
        <v>1</v>
      </c>
      <c r="B79" s="147" t="s">
        <v>501</v>
      </c>
      <c r="C79" s="180"/>
      <c r="D79" s="180"/>
      <c r="E79" s="214"/>
      <c r="F79" s="215"/>
      <c r="G79" s="216"/>
      <c r="H79" s="202"/>
      <c r="I79" s="217"/>
      <c r="J79" s="204"/>
      <c r="K79" s="136"/>
      <c r="L79" s="202"/>
      <c r="M79" s="140"/>
      <c r="N79" s="204"/>
      <c r="O79" s="136"/>
      <c r="P79" s="202"/>
      <c r="Q79" s="140"/>
      <c r="R79" s="204"/>
      <c r="S79" s="129"/>
      <c r="T79" s="202"/>
      <c r="U79" s="140"/>
      <c r="V79" s="204"/>
    </row>
    <row r="80" spans="1:22" ht="15.6">
      <c r="A80" s="147">
        <v>1</v>
      </c>
      <c r="B80" s="147" t="s">
        <v>511</v>
      </c>
      <c r="C80" s="180"/>
      <c r="D80" s="180"/>
      <c r="E80" s="214"/>
      <c r="F80" s="215"/>
      <c r="G80" s="216"/>
      <c r="H80" s="202"/>
      <c r="I80" s="217"/>
      <c r="J80" s="204"/>
      <c r="K80" s="136"/>
      <c r="L80" s="202"/>
      <c r="M80" s="140"/>
      <c r="N80" s="204"/>
      <c r="O80" s="136"/>
      <c r="P80" s="202"/>
      <c r="Q80" s="140"/>
      <c r="R80" s="204"/>
      <c r="S80" s="129"/>
      <c r="T80" s="202"/>
      <c r="U80" s="140"/>
      <c r="V80" s="204"/>
    </row>
    <row r="81" spans="1:2" ht="15.6">
      <c r="A81" s="147">
        <v>1</v>
      </c>
      <c r="B81" s="147" t="s">
        <v>520</v>
      </c>
    </row>
    <row r="82" spans="1:2" ht="15.6">
      <c r="A82" s="147">
        <v>1</v>
      </c>
      <c r="B82" s="147" t="s">
        <v>529</v>
      </c>
    </row>
  </sheetData>
  <autoFilter ref="A10:X65" xr:uid="{18878016-AA27-4F9D-A56D-4C889224EB7B}">
    <filterColumn colId="0">
      <customFilters>
        <customFilter operator="notEqual" val=" "/>
      </customFilters>
    </filterColumn>
  </autoFilter>
  <conditionalFormatting sqref="R9 P9 N9 L9 J9 H9 T9 V9 F9">
    <cfRule type="duplicateValues" dxfId="21" priority="1"/>
  </conditionalFormatting>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5013F3-5629-4644-80E3-53795EA22E7F}">
  <sheetPr filterMode="1"/>
  <dimension ref="A1:X60"/>
  <sheetViews>
    <sheetView zoomScale="85" zoomScaleNormal="85" workbookViewId="0">
      <pane xSplit="2" topLeftCell="G1" activePane="topRight" state="frozen"/>
      <selection pane="topRight" activeCell="G9" sqref="G9"/>
    </sheetView>
  </sheetViews>
  <sheetFormatPr defaultColWidth="0" defaultRowHeight="14.45"/>
  <cols>
    <col min="1" max="1" width="11.5703125" customWidth="1"/>
    <col min="2" max="2" width="80" customWidth="1"/>
    <col min="3" max="3" width="10" customWidth="1"/>
    <col min="4" max="4" width="12.28515625" customWidth="1"/>
    <col min="5" max="5" width="35.140625" customWidth="1"/>
    <col min="6" max="6" width="5.28515625" customWidth="1"/>
    <col min="7" max="7" width="39" customWidth="1"/>
    <col min="8" max="8" width="5.28515625" customWidth="1"/>
    <col min="9" max="9" width="39" customWidth="1"/>
    <col min="10" max="10" width="4.28515625" customWidth="1"/>
    <col min="11" max="11" width="39" customWidth="1"/>
    <col min="12" max="12" width="5.28515625" customWidth="1"/>
    <col min="13" max="13" width="39" customWidth="1"/>
    <col min="14" max="14" width="5.28515625" customWidth="1"/>
    <col min="15" max="15" width="39" customWidth="1"/>
    <col min="16" max="16" width="5.28515625" customWidth="1"/>
    <col min="17" max="17" width="39" customWidth="1"/>
    <col min="18" max="18" width="5.28515625" customWidth="1"/>
    <col min="19" max="19" width="39" customWidth="1"/>
    <col min="20" max="20" width="5.28515625" customWidth="1"/>
    <col min="21" max="21" width="39" customWidth="1"/>
    <col min="22" max="22" width="5.28515625" customWidth="1"/>
  </cols>
  <sheetData>
    <row r="1" spans="1:24" s="120" customFormat="1" ht="46.15" thickBot="1">
      <c r="B1" s="121"/>
      <c r="C1" s="122" t="s">
        <v>320</v>
      </c>
      <c r="D1" s="123" t="s">
        <v>321</v>
      </c>
      <c r="E1" s="124" t="s">
        <v>322</v>
      </c>
      <c r="F1" s="123" t="s">
        <v>323</v>
      </c>
      <c r="G1" s="125"/>
      <c r="H1" s="126" t="s">
        <v>323</v>
      </c>
      <c r="I1" s="127"/>
      <c r="J1" s="128" t="s">
        <v>323</v>
      </c>
      <c r="K1" s="129"/>
      <c r="L1" s="126" t="s">
        <v>323</v>
      </c>
      <c r="M1" s="130"/>
      <c r="N1" s="128" t="s">
        <v>323</v>
      </c>
      <c r="O1" s="129"/>
      <c r="P1" s="126" t="s">
        <v>323</v>
      </c>
      <c r="Q1" s="130"/>
      <c r="R1" s="128" t="s">
        <v>323</v>
      </c>
      <c r="S1" s="129"/>
      <c r="T1" s="126" t="s">
        <v>323</v>
      </c>
      <c r="U1" s="130"/>
      <c r="V1" s="128" t="s">
        <v>323</v>
      </c>
    </row>
    <row r="2" spans="1:24" s="131" customFormat="1" ht="15.6">
      <c r="A2" s="131" t="s">
        <v>161</v>
      </c>
      <c r="B2" s="132"/>
      <c r="C2" s="133"/>
      <c r="D2" s="134"/>
      <c r="E2" s="135"/>
      <c r="F2" s="134"/>
      <c r="G2" s="136" t="s">
        <v>1000</v>
      </c>
      <c r="H2" s="137"/>
      <c r="I2" s="138" t="s">
        <v>1001</v>
      </c>
      <c r="J2" s="139"/>
      <c r="K2" s="136" t="s">
        <v>1002</v>
      </c>
      <c r="L2" s="137"/>
      <c r="M2" s="140" t="s">
        <v>722</v>
      </c>
      <c r="N2" s="139"/>
      <c r="O2" s="136" t="s">
        <v>723</v>
      </c>
      <c r="P2" s="137"/>
      <c r="Q2" s="140" t="s">
        <v>724</v>
      </c>
      <c r="R2" s="139"/>
      <c r="S2" s="129" t="s">
        <v>725</v>
      </c>
      <c r="T2" s="126"/>
      <c r="U2" s="140" t="s">
        <v>726</v>
      </c>
      <c r="V2" s="139"/>
    </row>
    <row r="3" spans="1:24" s="139" customFormat="1" ht="15.6">
      <c r="B3" s="141" t="s">
        <v>352</v>
      </c>
      <c r="C3" s="142"/>
      <c r="D3" s="143"/>
      <c r="E3" s="144"/>
      <c r="F3" s="143"/>
      <c r="G3" s="145"/>
      <c r="H3" s="137"/>
      <c r="I3" s="146"/>
      <c r="K3" s="136"/>
      <c r="L3" s="137"/>
      <c r="M3" s="140"/>
      <c r="O3" s="136"/>
      <c r="P3" s="137"/>
      <c r="Q3" s="140"/>
      <c r="S3" s="129"/>
      <c r="T3" s="126"/>
      <c r="U3" s="140"/>
    </row>
    <row r="4" spans="1:24" s="139" customFormat="1" ht="15.6">
      <c r="B4" s="141" t="s">
        <v>369</v>
      </c>
      <c r="C4" s="142"/>
      <c r="D4" s="143"/>
      <c r="E4" s="144"/>
      <c r="F4" s="143"/>
      <c r="G4" s="145"/>
      <c r="H4" s="137"/>
      <c r="I4" s="146"/>
      <c r="K4" s="136"/>
      <c r="L4" s="137"/>
      <c r="M4" s="140"/>
      <c r="O4" s="136"/>
      <c r="P4" s="137"/>
      <c r="Q4" s="140"/>
      <c r="S4" s="129"/>
      <c r="T4" s="126"/>
      <c r="U4" s="140"/>
    </row>
    <row r="5" spans="1:24" s="139" customFormat="1" ht="15.6">
      <c r="B5" s="141" t="s">
        <v>385</v>
      </c>
      <c r="C5" s="142"/>
      <c r="D5" s="143"/>
      <c r="E5" s="144"/>
      <c r="F5" s="143"/>
      <c r="G5" s="145"/>
      <c r="H5" s="137"/>
      <c r="I5" s="146"/>
      <c r="K5" s="136"/>
      <c r="L5" s="137"/>
      <c r="M5" s="140"/>
      <c r="O5" s="136"/>
      <c r="P5" s="137"/>
      <c r="Q5" s="140"/>
      <c r="S5" s="129"/>
      <c r="T5" s="126"/>
      <c r="U5" s="140"/>
    </row>
    <row r="6" spans="1:24" s="147" customFormat="1" ht="15.6">
      <c r="B6" s="141" t="s">
        <v>163</v>
      </c>
      <c r="C6" s="142"/>
      <c r="D6" s="143"/>
      <c r="E6" s="144"/>
      <c r="F6" s="143"/>
      <c r="G6" s="145"/>
      <c r="H6" s="148"/>
      <c r="I6" s="146"/>
      <c r="K6" s="136"/>
      <c r="L6" s="148"/>
      <c r="M6" s="140"/>
      <c r="O6" s="136"/>
      <c r="P6" s="148"/>
      <c r="Q6" s="140"/>
      <c r="S6" s="129"/>
      <c r="T6" s="126"/>
      <c r="U6" s="140"/>
    </row>
    <row r="7" spans="1:24" s="147" customFormat="1" ht="15.6">
      <c r="B7" s="141" t="s">
        <v>402</v>
      </c>
      <c r="C7" s="142"/>
      <c r="D7" s="143"/>
      <c r="E7" s="144"/>
      <c r="F7" s="143"/>
      <c r="G7" s="145"/>
      <c r="H7" s="148"/>
      <c r="I7" s="146"/>
      <c r="K7" s="136"/>
      <c r="L7" s="148"/>
      <c r="M7" s="140"/>
      <c r="O7" s="136"/>
      <c r="P7" s="148"/>
      <c r="Q7" s="140"/>
      <c r="S7" s="129"/>
      <c r="T7" s="126"/>
      <c r="U7" s="140"/>
    </row>
    <row r="8" spans="1:24" s="147" customFormat="1" ht="15.6">
      <c r="B8" s="141" t="s">
        <v>403</v>
      </c>
      <c r="C8" s="149"/>
      <c r="D8" s="143"/>
      <c r="E8" s="144"/>
      <c r="F8" s="143"/>
      <c r="G8" s="145"/>
      <c r="H8" s="148"/>
      <c r="I8" s="146"/>
      <c r="K8" s="136"/>
      <c r="L8" s="148"/>
      <c r="M8" s="140"/>
      <c r="O8" s="136"/>
      <c r="P8" s="148"/>
      <c r="Q8" s="140"/>
      <c r="S8" s="129"/>
      <c r="T8" s="126"/>
      <c r="U8" s="140"/>
    </row>
    <row r="9" spans="1:24" s="155" customFormat="1" ht="16.149999999999999" thickBot="1">
      <c r="A9" s="150" t="s">
        <v>404</v>
      </c>
      <c r="B9" s="151" t="s">
        <v>405</v>
      </c>
      <c r="C9" s="152"/>
      <c r="D9" s="153"/>
      <c r="E9" s="195">
        <f>SUM(E11:E400)</f>
        <v>0</v>
      </c>
      <c r="F9" s="153"/>
      <c r="G9" s="145">
        <f>SUM(G11:G400)</f>
        <v>0</v>
      </c>
      <c r="H9" s="154"/>
      <c r="I9" s="146">
        <f>SUM(I11:I400)</f>
        <v>0</v>
      </c>
      <c r="K9" s="136">
        <f>SUM(K11:K400)</f>
        <v>0</v>
      </c>
      <c r="L9" s="154"/>
      <c r="M9" s="140">
        <f>SUM(M11:M400)</f>
        <v>0</v>
      </c>
      <c r="O9" s="136">
        <f>SUM(O11:O400)</f>
        <v>0</v>
      </c>
      <c r="P9" s="154"/>
      <c r="Q9" s="140">
        <f>SUM(Q11:Q400)</f>
        <v>0</v>
      </c>
      <c r="S9" s="129">
        <f>SUM(S11:S400)</f>
        <v>0</v>
      </c>
      <c r="T9" s="126"/>
      <c r="U9" s="140">
        <f>SUM(U11:U400)</f>
        <v>0</v>
      </c>
      <c r="W9" s="196" t="str">
        <f>IF(X9="**","ERROR","")</f>
        <v/>
      </c>
      <c r="X9" s="196" t="str">
        <f>CONCATENATE(F9,H9,J9,L9,N9,P9,R9,T9,V9)</f>
        <v/>
      </c>
    </row>
    <row r="10" spans="1:24" s="171" customFormat="1" ht="15.6">
      <c r="A10" s="188">
        <v>1</v>
      </c>
      <c r="B10" s="188"/>
      <c r="C10" s="212"/>
      <c r="D10" s="212"/>
      <c r="E10" s="213">
        <v>100</v>
      </c>
      <c r="F10" s="212"/>
      <c r="G10" s="213"/>
      <c r="H10" s="212"/>
      <c r="I10" s="213"/>
      <c r="J10" s="212"/>
      <c r="K10" s="213"/>
      <c r="L10" s="212"/>
      <c r="M10" s="213"/>
      <c r="N10" s="212"/>
      <c r="O10" s="213"/>
      <c r="P10" s="212"/>
      <c r="Q10" s="213"/>
      <c r="R10" s="212"/>
      <c r="S10" s="213"/>
      <c r="T10" s="212"/>
      <c r="U10" s="213"/>
      <c r="V10" s="212"/>
    </row>
    <row r="11" spans="1:24" s="147" customFormat="1" ht="15.6">
      <c r="A11" s="172">
        <v>1</v>
      </c>
      <c r="B11" s="172" t="s">
        <v>2836</v>
      </c>
      <c r="C11" s="180"/>
      <c r="D11" s="180"/>
      <c r="E11" s="214"/>
      <c r="F11" s="215" t="str">
        <f>IF($F$9="*",IF(E11&gt;0,"*",""),"")</f>
        <v/>
      </c>
      <c r="G11" s="216"/>
      <c r="H11" s="202" t="str">
        <f>IF($H$9="*",IF(G11&gt;0,"*",""),"")</f>
        <v/>
      </c>
      <c r="I11" s="217"/>
      <c r="J11" s="204" t="str">
        <f>IF($J$9="*",IF(I11&gt;0,"*",""),"")</f>
        <v/>
      </c>
      <c r="K11" s="136"/>
      <c r="L11" s="202" t="str">
        <f>IF($L$9="*",IF(K11&gt;0,"*",""),"")</f>
        <v/>
      </c>
      <c r="M11" s="140"/>
      <c r="N11" s="204" t="str">
        <f>IF($N$9="*",IF(M11&gt;0,"*",""),"")</f>
        <v/>
      </c>
      <c r="O11" s="136"/>
      <c r="P11" s="202" t="str">
        <f>IF($P$9="*",IF(O11&gt;0,"*",""),"")</f>
        <v/>
      </c>
      <c r="Q11" s="140"/>
      <c r="R11" s="204" t="str">
        <f>IF($R$9="*",IF(Q11&gt;0,"*",""),"")</f>
        <v/>
      </c>
      <c r="S11" s="129"/>
      <c r="T11" s="202" t="str">
        <f>IF($T$9="*",IF(S11&gt;0,"*",""),"")</f>
        <v/>
      </c>
      <c r="U11" s="140"/>
      <c r="V11" s="204" t="str">
        <f>IF($V$9="*",IF(U11&gt;0,"*",""),"")</f>
        <v/>
      </c>
      <c r="W11" s="191"/>
    </row>
    <row r="12" spans="1:24" ht="15.6">
      <c r="A12" s="119">
        <v>1</v>
      </c>
      <c r="B12" s="172" t="s">
        <v>2837</v>
      </c>
      <c r="C12" s="180"/>
      <c r="D12" s="180"/>
      <c r="E12" s="214"/>
      <c r="F12" s="215" t="str">
        <f t="shared" ref="F12:F43" si="0">IF($F$9="*",IF(E12&gt;0,"*",""),"")</f>
        <v/>
      </c>
      <c r="G12" s="216"/>
      <c r="H12" s="202" t="str">
        <f t="shared" ref="H12:H43" si="1">IF($H$9="*",IF(G12&gt;0,"*",""),"")</f>
        <v/>
      </c>
      <c r="I12" s="217"/>
      <c r="J12" s="204" t="str">
        <f t="shared" ref="J12:J43" si="2">IF($J$9="*",IF(I12&gt;0,"*",""),"")</f>
        <v/>
      </c>
      <c r="K12" s="136"/>
      <c r="L12" s="202" t="str">
        <f t="shared" ref="L12:L43" si="3">IF($L$9="*",IF(K12&gt;0,"*",""),"")</f>
        <v/>
      </c>
      <c r="M12" s="140"/>
      <c r="N12" s="204" t="str">
        <f t="shared" ref="N12:N43" si="4">IF($N$9="*",IF(M12&gt;0,"*",""),"")</f>
        <v/>
      </c>
      <c r="O12" s="136"/>
      <c r="P12" s="202" t="str">
        <f t="shared" ref="P12:P43" si="5">IF($P$9="*",IF(O12&gt;0,"*",""),"")</f>
        <v/>
      </c>
      <c r="Q12" s="140"/>
      <c r="R12" s="204" t="str">
        <f t="shared" ref="R12:R43" si="6">IF($R$9="*",IF(Q12&gt;0,"*",""),"")</f>
        <v/>
      </c>
      <c r="S12" s="129"/>
      <c r="T12" s="202" t="str">
        <f t="shared" ref="T12:T43" si="7">IF($T$9="*",IF(S12&gt;0,"*",""),"")</f>
        <v/>
      </c>
      <c r="U12" s="140"/>
      <c r="V12" s="204" t="str">
        <f t="shared" ref="V12:V43" si="8">IF($V$9="*",IF(U12&gt;0,"*",""),"")</f>
        <v/>
      </c>
    </row>
    <row r="13" spans="1:24" ht="15.6" hidden="1">
      <c r="A13" s="119"/>
      <c r="B13" s="172" t="s">
        <v>2838</v>
      </c>
      <c r="C13" s="180"/>
      <c r="D13" s="180"/>
      <c r="E13" s="214"/>
      <c r="F13" s="215" t="str">
        <f t="shared" si="0"/>
        <v/>
      </c>
      <c r="G13" s="216"/>
      <c r="H13" s="202" t="str">
        <f t="shared" si="1"/>
        <v/>
      </c>
      <c r="I13" s="217"/>
      <c r="J13" s="204" t="str">
        <f t="shared" si="2"/>
        <v/>
      </c>
      <c r="K13" s="136"/>
      <c r="L13" s="202" t="str">
        <f t="shared" si="3"/>
        <v/>
      </c>
      <c r="M13" s="140"/>
      <c r="N13" s="204" t="str">
        <f t="shared" si="4"/>
        <v/>
      </c>
      <c r="O13" s="136"/>
      <c r="P13" s="202" t="str">
        <f t="shared" si="5"/>
        <v/>
      </c>
      <c r="Q13" s="140"/>
      <c r="R13" s="204" t="str">
        <f t="shared" si="6"/>
        <v/>
      </c>
      <c r="S13" s="129"/>
      <c r="T13" s="202" t="str">
        <f t="shared" si="7"/>
        <v/>
      </c>
      <c r="U13" s="140"/>
      <c r="V13" s="204" t="str">
        <f t="shared" si="8"/>
        <v/>
      </c>
    </row>
    <row r="14" spans="1:24" ht="15.6" hidden="1">
      <c r="A14" s="119"/>
      <c r="B14" s="218" t="s">
        <v>2839</v>
      </c>
      <c r="C14" s="180"/>
      <c r="D14" s="180"/>
      <c r="E14" s="214"/>
      <c r="F14" s="215" t="str">
        <f t="shared" si="0"/>
        <v/>
      </c>
      <c r="G14" s="216"/>
      <c r="H14" s="202" t="str">
        <f t="shared" si="1"/>
        <v/>
      </c>
      <c r="I14" s="217"/>
      <c r="J14" s="204" t="str">
        <f t="shared" si="2"/>
        <v/>
      </c>
      <c r="K14" s="136"/>
      <c r="L14" s="202" t="str">
        <f t="shared" si="3"/>
        <v/>
      </c>
      <c r="M14" s="140"/>
      <c r="N14" s="204" t="str">
        <f t="shared" si="4"/>
        <v/>
      </c>
      <c r="O14" s="136"/>
      <c r="P14" s="202" t="str">
        <f t="shared" si="5"/>
        <v/>
      </c>
      <c r="Q14" s="140"/>
      <c r="R14" s="204" t="str">
        <f t="shared" si="6"/>
        <v/>
      </c>
      <c r="S14" s="129"/>
      <c r="T14" s="202" t="str">
        <f t="shared" si="7"/>
        <v/>
      </c>
      <c r="U14" s="140"/>
      <c r="V14" s="204" t="str">
        <f t="shared" si="8"/>
        <v/>
      </c>
    </row>
    <row r="15" spans="1:24" ht="15.6" hidden="1">
      <c r="A15" s="119"/>
      <c r="B15" s="218" t="s">
        <v>2840</v>
      </c>
      <c r="C15" s="180"/>
      <c r="D15" s="180"/>
      <c r="E15" s="214"/>
      <c r="F15" s="215" t="str">
        <f t="shared" si="0"/>
        <v/>
      </c>
      <c r="G15" s="216"/>
      <c r="H15" s="202" t="str">
        <f t="shared" si="1"/>
        <v/>
      </c>
      <c r="I15" s="217"/>
      <c r="J15" s="204" t="str">
        <f t="shared" si="2"/>
        <v/>
      </c>
      <c r="K15" s="136"/>
      <c r="L15" s="202" t="str">
        <f t="shared" si="3"/>
        <v/>
      </c>
      <c r="M15" s="140"/>
      <c r="N15" s="204" t="str">
        <f t="shared" si="4"/>
        <v/>
      </c>
      <c r="O15" s="136"/>
      <c r="P15" s="202" t="str">
        <f t="shared" si="5"/>
        <v/>
      </c>
      <c r="Q15" s="140"/>
      <c r="R15" s="204" t="str">
        <f t="shared" si="6"/>
        <v/>
      </c>
      <c r="S15" s="129"/>
      <c r="T15" s="202" t="str">
        <f t="shared" si="7"/>
        <v/>
      </c>
      <c r="U15" s="140"/>
      <c r="V15" s="204" t="str">
        <f t="shared" si="8"/>
        <v/>
      </c>
    </row>
    <row r="16" spans="1:24" ht="15.6">
      <c r="A16" s="119">
        <v>1</v>
      </c>
      <c r="B16" s="218" t="s">
        <v>2841</v>
      </c>
      <c r="C16" s="180"/>
      <c r="D16" s="180"/>
      <c r="E16" s="214"/>
      <c r="F16" s="215" t="str">
        <f t="shared" si="0"/>
        <v/>
      </c>
      <c r="G16" s="216"/>
      <c r="H16" s="202" t="str">
        <f t="shared" si="1"/>
        <v/>
      </c>
      <c r="I16" s="217"/>
      <c r="J16" s="204" t="str">
        <f t="shared" si="2"/>
        <v/>
      </c>
      <c r="K16" s="136"/>
      <c r="L16" s="202" t="str">
        <f t="shared" si="3"/>
        <v/>
      </c>
      <c r="M16" s="140"/>
      <c r="N16" s="204" t="str">
        <f t="shared" si="4"/>
        <v/>
      </c>
      <c r="O16" s="136"/>
      <c r="P16" s="202" t="str">
        <f t="shared" si="5"/>
        <v/>
      </c>
      <c r="Q16" s="140"/>
      <c r="R16" s="204" t="str">
        <f t="shared" si="6"/>
        <v/>
      </c>
      <c r="S16" s="129"/>
      <c r="T16" s="202" t="str">
        <f t="shared" si="7"/>
        <v/>
      </c>
      <c r="U16" s="140"/>
      <c r="V16" s="204" t="str">
        <f t="shared" si="8"/>
        <v/>
      </c>
    </row>
    <row r="17" spans="1:22" ht="15.6" hidden="1">
      <c r="A17" s="119"/>
      <c r="B17" s="172" t="s">
        <v>2842</v>
      </c>
      <c r="C17" s="180"/>
      <c r="D17" s="180"/>
      <c r="E17" s="214"/>
      <c r="F17" s="215" t="str">
        <f t="shared" si="0"/>
        <v/>
      </c>
      <c r="G17" s="216"/>
      <c r="H17" s="202" t="str">
        <f t="shared" si="1"/>
        <v/>
      </c>
      <c r="I17" s="217"/>
      <c r="J17" s="204" t="str">
        <f t="shared" si="2"/>
        <v/>
      </c>
      <c r="K17" s="136"/>
      <c r="L17" s="202" t="str">
        <f t="shared" si="3"/>
        <v/>
      </c>
      <c r="M17" s="140"/>
      <c r="N17" s="204" t="str">
        <f t="shared" si="4"/>
        <v/>
      </c>
      <c r="O17" s="136"/>
      <c r="P17" s="202" t="str">
        <f t="shared" si="5"/>
        <v/>
      </c>
      <c r="Q17" s="140"/>
      <c r="R17" s="204" t="str">
        <f t="shared" si="6"/>
        <v/>
      </c>
      <c r="S17" s="129"/>
      <c r="T17" s="202" t="str">
        <f t="shared" si="7"/>
        <v/>
      </c>
      <c r="U17" s="140"/>
      <c r="V17" s="204" t="str">
        <f t="shared" si="8"/>
        <v/>
      </c>
    </row>
    <row r="18" spans="1:22" ht="15.6" hidden="1">
      <c r="A18" s="119"/>
      <c r="B18" s="172" t="s">
        <v>2843</v>
      </c>
      <c r="C18" s="180"/>
      <c r="D18" s="180"/>
      <c r="E18" s="214"/>
      <c r="F18" s="215" t="str">
        <f t="shared" si="0"/>
        <v/>
      </c>
      <c r="G18" s="216"/>
      <c r="H18" s="202" t="str">
        <f t="shared" si="1"/>
        <v/>
      </c>
      <c r="I18" s="217"/>
      <c r="J18" s="204" t="str">
        <f t="shared" si="2"/>
        <v/>
      </c>
      <c r="K18" s="136"/>
      <c r="L18" s="202" t="str">
        <f t="shared" si="3"/>
        <v/>
      </c>
      <c r="M18" s="140"/>
      <c r="N18" s="204" t="str">
        <f t="shared" si="4"/>
        <v/>
      </c>
      <c r="O18" s="136"/>
      <c r="P18" s="202" t="str">
        <f t="shared" si="5"/>
        <v/>
      </c>
      <c r="Q18" s="140"/>
      <c r="R18" s="204" t="str">
        <f t="shared" si="6"/>
        <v/>
      </c>
      <c r="S18" s="129"/>
      <c r="T18" s="202" t="str">
        <f t="shared" si="7"/>
        <v/>
      </c>
      <c r="U18" s="140"/>
      <c r="V18" s="204" t="str">
        <f t="shared" si="8"/>
        <v/>
      </c>
    </row>
    <row r="19" spans="1:22" ht="15.6" hidden="1">
      <c r="A19" s="119"/>
      <c r="B19" s="172" t="s">
        <v>2844</v>
      </c>
      <c r="C19" s="180"/>
      <c r="D19" s="180"/>
      <c r="E19" s="214"/>
      <c r="F19" s="215" t="str">
        <f t="shared" si="0"/>
        <v/>
      </c>
      <c r="G19" s="216"/>
      <c r="H19" s="202" t="str">
        <f t="shared" si="1"/>
        <v/>
      </c>
      <c r="I19" s="217"/>
      <c r="J19" s="204" t="str">
        <f t="shared" si="2"/>
        <v/>
      </c>
      <c r="K19" s="136"/>
      <c r="L19" s="202" t="str">
        <f t="shared" si="3"/>
        <v/>
      </c>
      <c r="M19" s="140"/>
      <c r="N19" s="204" t="str">
        <f t="shared" si="4"/>
        <v/>
      </c>
      <c r="O19" s="136"/>
      <c r="P19" s="202" t="str">
        <f t="shared" si="5"/>
        <v/>
      </c>
      <c r="Q19" s="140"/>
      <c r="R19" s="204" t="str">
        <f t="shared" si="6"/>
        <v/>
      </c>
      <c r="S19" s="129"/>
      <c r="T19" s="202" t="str">
        <f t="shared" si="7"/>
        <v/>
      </c>
      <c r="U19" s="140"/>
      <c r="V19" s="204" t="str">
        <f t="shared" si="8"/>
        <v/>
      </c>
    </row>
    <row r="20" spans="1:22" ht="15.6" hidden="1">
      <c r="A20" s="119"/>
      <c r="B20" s="172" t="s">
        <v>2845</v>
      </c>
      <c r="C20" s="180"/>
      <c r="D20" s="180"/>
      <c r="E20" s="214"/>
      <c r="F20" s="215" t="str">
        <f t="shared" si="0"/>
        <v/>
      </c>
      <c r="G20" s="216"/>
      <c r="H20" s="202" t="str">
        <f t="shared" si="1"/>
        <v/>
      </c>
      <c r="I20" s="217"/>
      <c r="J20" s="204" t="str">
        <f t="shared" si="2"/>
        <v/>
      </c>
      <c r="K20" s="136"/>
      <c r="L20" s="202" t="str">
        <f t="shared" si="3"/>
        <v/>
      </c>
      <c r="M20" s="140"/>
      <c r="N20" s="204" t="str">
        <f t="shared" si="4"/>
        <v/>
      </c>
      <c r="O20" s="136"/>
      <c r="P20" s="202" t="str">
        <f t="shared" si="5"/>
        <v/>
      </c>
      <c r="Q20" s="140"/>
      <c r="R20" s="204" t="str">
        <f t="shared" si="6"/>
        <v/>
      </c>
      <c r="S20" s="129"/>
      <c r="T20" s="202" t="str">
        <f t="shared" si="7"/>
        <v/>
      </c>
      <c r="U20" s="140"/>
      <c r="V20" s="204" t="str">
        <f t="shared" si="8"/>
        <v/>
      </c>
    </row>
    <row r="21" spans="1:22" ht="15.6" hidden="1">
      <c r="A21" s="119"/>
      <c r="B21" s="172" t="s">
        <v>2846</v>
      </c>
      <c r="C21" s="180"/>
      <c r="D21" s="180"/>
      <c r="E21" s="214"/>
      <c r="F21" s="215" t="str">
        <f t="shared" si="0"/>
        <v/>
      </c>
      <c r="G21" s="216"/>
      <c r="H21" s="202" t="str">
        <f t="shared" si="1"/>
        <v/>
      </c>
      <c r="I21" s="217"/>
      <c r="J21" s="204" t="str">
        <f t="shared" si="2"/>
        <v/>
      </c>
      <c r="K21" s="136"/>
      <c r="L21" s="202" t="str">
        <f t="shared" si="3"/>
        <v/>
      </c>
      <c r="M21" s="140"/>
      <c r="N21" s="204" t="str">
        <f t="shared" si="4"/>
        <v/>
      </c>
      <c r="O21" s="136"/>
      <c r="P21" s="202" t="str">
        <f t="shared" si="5"/>
        <v/>
      </c>
      <c r="Q21" s="140"/>
      <c r="R21" s="204" t="str">
        <f t="shared" si="6"/>
        <v/>
      </c>
      <c r="S21" s="129"/>
      <c r="T21" s="202" t="str">
        <f t="shared" si="7"/>
        <v/>
      </c>
      <c r="U21" s="140"/>
      <c r="V21" s="204" t="str">
        <f t="shared" si="8"/>
        <v/>
      </c>
    </row>
    <row r="22" spans="1:22" ht="15.6" hidden="1">
      <c r="A22" s="119"/>
      <c r="B22" s="172" t="s">
        <v>2847</v>
      </c>
      <c r="C22" s="180"/>
      <c r="D22" s="180"/>
      <c r="E22" s="214"/>
      <c r="F22" s="215" t="str">
        <f t="shared" si="0"/>
        <v/>
      </c>
      <c r="G22" s="216"/>
      <c r="H22" s="202" t="str">
        <f t="shared" si="1"/>
        <v/>
      </c>
      <c r="I22" s="217"/>
      <c r="J22" s="204" t="str">
        <f t="shared" si="2"/>
        <v/>
      </c>
      <c r="K22" s="136"/>
      <c r="L22" s="202" t="str">
        <f t="shared" si="3"/>
        <v/>
      </c>
      <c r="M22" s="140"/>
      <c r="N22" s="204" t="str">
        <f t="shared" si="4"/>
        <v/>
      </c>
      <c r="O22" s="136"/>
      <c r="P22" s="202" t="str">
        <f t="shared" si="5"/>
        <v/>
      </c>
      <c r="Q22" s="140"/>
      <c r="R22" s="204" t="str">
        <f t="shared" si="6"/>
        <v/>
      </c>
      <c r="S22" s="129"/>
      <c r="T22" s="202" t="str">
        <f t="shared" si="7"/>
        <v/>
      </c>
      <c r="U22" s="140"/>
      <c r="V22" s="204" t="str">
        <f t="shared" si="8"/>
        <v/>
      </c>
    </row>
    <row r="23" spans="1:22" ht="15.6" hidden="1">
      <c r="A23" s="119"/>
      <c r="B23" s="172" t="s">
        <v>2848</v>
      </c>
      <c r="C23" s="180"/>
      <c r="D23" s="180"/>
      <c r="E23" s="214"/>
      <c r="F23" s="215" t="str">
        <f t="shared" si="0"/>
        <v/>
      </c>
      <c r="G23" s="216"/>
      <c r="H23" s="202" t="str">
        <f t="shared" si="1"/>
        <v/>
      </c>
      <c r="I23" s="217"/>
      <c r="J23" s="204" t="str">
        <f t="shared" si="2"/>
        <v/>
      </c>
      <c r="K23" s="136"/>
      <c r="L23" s="202" t="str">
        <f t="shared" si="3"/>
        <v/>
      </c>
      <c r="M23" s="140"/>
      <c r="N23" s="204" t="str">
        <f t="shared" si="4"/>
        <v/>
      </c>
      <c r="O23" s="136"/>
      <c r="P23" s="202" t="str">
        <f t="shared" si="5"/>
        <v/>
      </c>
      <c r="Q23" s="140"/>
      <c r="R23" s="204" t="str">
        <f t="shared" si="6"/>
        <v/>
      </c>
      <c r="S23" s="129"/>
      <c r="T23" s="202" t="str">
        <f t="shared" si="7"/>
        <v/>
      </c>
      <c r="U23" s="140"/>
      <c r="V23" s="204" t="str">
        <f t="shared" si="8"/>
        <v/>
      </c>
    </row>
    <row r="24" spans="1:22" ht="15.6">
      <c r="A24" s="119">
        <v>1</v>
      </c>
      <c r="B24" s="172" t="s">
        <v>2849</v>
      </c>
      <c r="C24" s="180"/>
      <c r="D24" s="180"/>
      <c r="E24" s="214"/>
      <c r="F24" s="215" t="str">
        <f t="shared" si="0"/>
        <v/>
      </c>
      <c r="G24" s="216"/>
      <c r="H24" s="202" t="str">
        <f t="shared" si="1"/>
        <v/>
      </c>
      <c r="I24" s="217"/>
      <c r="J24" s="204" t="str">
        <f t="shared" si="2"/>
        <v/>
      </c>
      <c r="K24" s="136"/>
      <c r="L24" s="202" t="str">
        <f t="shared" si="3"/>
        <v/>
      </c>
      <c r="M24" s="140"/>
      <c r="N24" s="204" t="str">
        <f t="shared" si="4"/>
        <v/>
      </c>
      <c r="O24" s="136"/>
      <c r="P24" s="202" t="str">
        <f t="shared" si="5"/>
        <v/>
      </c>
      <c r="Q24" s="140"/>
      <c r="R24" s="204" t="str">
        <f t="shared" si="6"/>
        <v/>
      </c>
      <c r="S24" s="129"/>
      <c r="T24" s="202" t="str">
        <f t="shared" si="7"/>
        <v/>
      </c>
      <c r="U24" s="140"/>
      <c r="V24" s="204" t="str">
        <f t="shared" si="8"/>
        <v/>
      </c>
    </row>
    <row r="25" spans="1:22" ht="15.6" hidden="1">
      <c r="A25" s="119"/>
      <c r="B25" s="172" t="s">
        <v>2850</v>
      </c>
      <c r="C25" s="180"/>
      <c r="D25" s="180"/>
      <c r="E25" s="214"/>
      <c r="F25" s="215" t="str">
        <f t="shared" si="0"/>
        <v/>
      </c>
      <c r="G25" s="216"/>
      <c r="H25" s="202" t="str">
        <f t="shared" si="1"/>
        <v/>
      </c>
      <c r="I25" s="217"/>
      <c r="J25" s="204" t="str">
        <f t="shared" si="2"/>
        <v/>
      </c>
      <c r="K25" s="136"/>
      <c r="L25" s="202" t="str">
        <f t="shared" si="3"/>
        <v/>
      </c>
      <c r="M25" s="140"/>
      <c r="N25" s="204" t="str">
        <f t="shared" si="4"/>
        <v/>
      </c>
      <c r="O25" s="136"/>
      <c r="P25" s="202" t="str">
        <f t="shared" si="5"/>
        <v/>
      </c>
      <c r="Q25" s="140"/>
      <c r="R25" s="204" t="str">
        <f t="shared" si="6"/>
        <v/>
      </c>
      <c r="S25" s="129"/>
      <c r="T25" s="202" t="str">
        <f t="shared" si="7"/>
        <v/>
      </c>
      <c r="U25" s="140"/>
      <c r="V25" s="204" t="str">
        <f t="shared" si="8"/>
        <v/>
      </c>
    </row>
    <row r="26" spans="1:22" ht="15.6" hidden="1">
      <c r="A26" s="119"/>
      <c r="B26" s="172" t="s">
        <v>2851</v>
      </c>
      <c r="C26" s="180"/>
      <c r="D26" s="180"/>
      <c r="E26" s="214"/>
      <c r="F26" s="215" t="str">
        <f t="shared" si="0"/>
        <v/>
      </c>
      <c r="G26" s="216"/>
      <c r="H26" s="202" t="str">
        <f t="shared" si="1"/>
        <v/>
      </c>
      <c r="I26" s="217"/>
      <c r="J26" s="204" t="str">
        <f t="shared" si="2"/>
        <v/>
      </c>
      <c r="K26" s="136"/>
      <c r="L26" s="202" t="str">
        <f t="shared" si="3"/>
        <v/>
      </c>
      <c r="M26" s="140"/>
      <c r="N26" s="204" t="str">
        <f t="shared" si="4"/>
        <v/>
      </c>
      <c r="O26" s="136"/>
      <c r="P26" s="202" t="str">
        <f t="shared" si="5"/>
        <v/>
      </c>
      <c r="Q26" s="140"/>
      <c r="R26" s="204" t="str">
        <f t="shared" si="6"/>
        <v/>
      </c>
      <c r="S26" s="129"/>
      <c r="T26" s="202" t="str">
        <f t="shared" si="7"/>
        <v/>
      </c>
      <c r="U26" s="140"/>
      <c r="V26" s="204" t="str">
        <f t="shared" si="8"/>
        <v/>
      </c>
    </row>
    <row r="27" spans="1:22" ht="15.6" hidden="1">
      <c r="A27" s="119"/>
      <c r="B27" s="172" t="s">
        <v>2852</v>
      </c>
      <c r="C27" s="180"/>
      <c r="D27" s="180"/>
      <c r="E27" s="214"/>
      <c r="F27" s="215" t="str">
        <f t="shared" si="0"/>
        <v/>
      </c>
      <c r="G27" s="216"/>
      <c r="H27" s="202" t="str">
        <f t="shared" si="1"/>
        <v/>
      </c>
      <c r="I27" s="217"/>
      <c r="J27" s="204" t="str">
        <f t="shared" si="2"/>
        <v/>
      </c>
      <c r="K27" s="136"/>
      <c r="L27" s="202" t="str">
        <f t="shared" si="3"/>
        <v/>
      </c>
      <c r="M27" s="140"/>
      <c r="N27" s="204" t="str">
        <f t="shared" si="4"/>
        <v/>
      </c>
      <c r="O27" s="136"/>
      <c r="P27" s="202" t="str">
        <f t="shared" si="5"/>
        <v/>
      </c>
      <c r="Q27" s="140"/>
      <c r="R27" s="204" t="str">
        <f t="shared" si="6"/>
        <v/>
      </c>
      <c r="S27" s="129"/>
      <c r="T27" s="202" t="str">
        <f t="shared" si="7"/>
        <v/>
      </c>
      <c r="U27" s="140"/>
      <c r="V27" s="204" t="str">
        <f t="shared" si="8"/>
        <v/>
      </c>
    </row>
    <row r="28" spans="1:22" ht="15.6" hidden="1">
      <c r="A28" s="119"/>
      <c r="B28" s="172" t="s">
        <v>2853</v>
      </c>
      <c r="C28" s="180"/>
      <c r="D28" s="180"/>
      <c r="E28" s="214"/>
      <c r="F28" s="215" t="str">
        <f t="shared" si="0"/>
        <v/>
      </c>
      <c r="G28" s="216"/>
      <c r="H28" s="202" t="str">
        <f t="shared" si="1"/>
        <v/>
      </c>
      <c r="I28" s="217"/>
      <c r="J28" s="204" t="str">
        <f t="shared" si="2"/>
        <v/>
      </c>
      <c r="K28" s="136"/>
      <c r="L28" s="202" t="str">
        <f t="shared" si="3"/>
        <v/>
      </c>
      <c r="M28" s="140"/>
      <c r="N28" s="204" t="str">
        <f t="shared" si="4"/>
        <v/>
      </c>
      <c r="O28" s="136"/>
      <c r="P28" s="202" t="str">
        <f t="shared" si="5"/>
        <v/>
      </c>
      <c r="Q28" s="140"/>
      <c r="R28" s="204" t="str">
        <f t="shared" si="6"/>
        <v/>
      </c>
      <c r="S28" s="129"/>
      <c r="T28" s="202" t="str">
        <f t="shared" si="7"/>
        <v/>
      </c>
      <c r="U28" s="140"/>
      <c r="V28" s="204" t="str">
        <f t="shared" si="8"/>
        <v/>
      </c>
    </row>
    <row r="29" spans="1:22" ht="15.6" hidden="1">
      <c r="A29" s="119"/>
      <c r="B29" s="172" t="s">
        <v>2854</v>
      </c>
      <c r="C29" s="180"/>
      <c r="D29" s="180"/>
      <c r="E29" s="214"/>
      <c r="F29" s="215" t="str">
        <f t="shared" si="0"/>
        <v/>
      </c>
      <c r="G29" s="216"/>
      <c r="H29" s="202" t="str">
        <f t="shared" si="1"/>
        <v/>
      </c>
      <c r="I29" s="217"/>
      <c r="J29" s="204" t="str">
        <f t="shared" si="2"/>
        <v/>
      </c>
      <c r="K29" s="136"/>
      <c r="L29" s="202" t="str">
        <f t="shared" si="3"/>
        <v/>
      </c>
      <c r="M29" s="140"/>
      <c r="N29" s="204" t="str">
        <f t="shared" si="4"/>
        <v/>
      </c>
      <c r="O29" s="136"/>
      <c r="P29" s="202" t="str">
        <f t="shared" si="5"/>
        <v/>
      </c>
      <c r="Q29" s="140"/>
      <c r="R29" s="204" t="str">
        <f t="shared" si="6"/>
        <v/>
      </c>
      <c r="S29" s="129"/>
      <c r="T29" s="202" t="str">
        <f t="shared" si="7"/>
        <v/>
      </c>
      <c r="U29" s="140"/>
      <c r="V29" s="204" t="str">
        <f t="shared" si="8"/>
        <v/>
      </c>
    </row>
    <row r="30" spans="1:22" ht="15.6" hidden="1">
      <c r="A30" s="119"/>
      <c r="B30" s="172" t="s">
        <v>2855</v>
      </c>
      <c r="C30" s="180"/>
      <c r="D30" s="180"/>
      <c r="E30" s="214"/>
      <c r="F30" s="215" t="str">
        <f>IF($F$9="*",IF(E30&gt;0,"*",""),"")</f>
        <v/>
      </c>
      <c r="G30" s="216"/>
      <c r="H30" s="202" t="str">
        <f>IF($H$9="*",IF(G30&gt;0,"*",""),"")</f>
        <v/>
      </c>
      <c r="I30" s="217"/>
      <c r="J30" s="204" t="str">
        <f>IF($J$9="*",IF(I30&gt;0,"*",""),"")</f>
        <v/>
      </c>
      <c r="K30" s="136"/>
      <c r="L30" s="202" t="str">
        <f>IF($L$9="*",IF(K30&gt;0,"*",""),"")</f>
        <v/>
      </c>
      <c r="M30" s="140"/>
      <c r="N30" s="204" t="str">
        <f>IF($N$9="*",IF(M30&gt;0,"*",""),"")</f>
        <v/>
      </c>
      <c r="O30" s="136"/>
      <c r="P30" s="202" t="str">
        <f>IF($P$9="*",IF(O30&gt;0,"*",""),"")</f>
        <v/>
      </c>
      <c r="Q30" s="140"/>
      <c r="R30" s="204" t="str">
        <f>IF($R$9="*",IF(Q30&gt;0,"*",""),"")</f>
        <v/>
      </c>
      <c r="S30" s="129"/>
      <c r="T30" s="202" t="str">
        <f>IF($T$9="*",IF(S30&gt;0,"*",""),"")</f>
        <v/>
      </c>
      <c r="U30" s="140"/>
      <c r="V30" s="204" t="str">
        <f>IF($V$9="*",IF(U30&gt;0,"*",""),"")</f>
        <v/>
      </c>
    </row>
    <row r="31" spans="1:22" ht="15.6" hidden="1">
      <c r="A31" s="119"/>
      <c r="B31" s="172" t="s">
        <v>2856</v>
      </c>
      <c r="C31" s="180"/>
      <c r="D31" s="180"/>
      <c r="E31" s="214"/>
      <c r="F31" s="215" t="str">
        <f t="shared" si="0"/>
        <v/>
      </c>
      <c r="G31" s="216"/>
      <c r="H31" s="202" t="str">
        <f t="shared" si="1"/>
        <v/>
      </c>
      <c r="I31" s="217"/>
      <c r="J31" s="204" t="str">
        <f t="shared" si="2"/>
        <v/>
      </c>
      <c r="K31" s="136"/>
      <c r="L31" s="202" t="str">
        <f t="shared" si="3"/>
        <v/>
      </c>
      <c r="M31" s="140"/>
      <c r="N31" s="204" t="str">
        <f t="shared" si="4"/>
        <v/>
      </c>
      <c r="O31" s="136"/>
      <c r="P31" s="202" t="str">
        <f t="shared" si="5"/>
        <v/>
      </c>
      <c r="Q31" s="140"/>
      <c r="R31" s="204" t="str">
        <f t="shared" si="6"/>
        <v/>
      </c>
      <c r="S31" s="129"/>
      <c r="T31" s="202" t="str">
        <f t="shared" si="7"/>
        <v/>
      </c>
      <c r="U31" s="140"/>
      <c r="V31" s="204" t="str">
        <f t="shared" si="8"/>
        <v/>
      </c>
    </row>
    <row r="32" spans="1:22" ht="15.6" hidden="1">
      <c r="A32" s="119"/>
      <c r="B32" s="172" t="s">
        <v>2857</v>
      </c>
      <c r="C32" s="180"/>
      <c r="D32" s="180"/>
      <c r="E32" s="214"/>
      <c r="F32" s="215" t="str">
        <f t="shared" si="0"/>
        <v/>
      </c>
      <c r="G32" s="216"/>
      <c r="H32" s="202" t="str">
        <f t="shared" si="1"/>
        <v/>
      </c>
      <c r="I32" s="217"/>
      <c r="J32" s="204" t="str">
        <f t="shared" si="2"/>
        <v/>
      </c>
      <c r="K32" s="136"/>
      <c r="L32" s="202" t="str">
        <f t="shared" si="3"/>
        <v/>
      </c>
      <c r="M32" s="140"/>
      <c r="N32" s="204" t="str">
        <f t="shared" si="4"/>
        <v/>
      </c>
      <c r="O32" s="136"/>
      <c r="P32" s="202" t="str">
        <f t="shared" si="5"/>
        <v/>
      </c>
      <c r="Q32" s="140"/>
      <c r="R32" s="204" t="str">
        <f t="shared" si="6"/>
        <v/>
      </c>
      <c r="S32" s="129"/>
      <c r="T32" s="202" t="str">
        <f t="shared" si="7"/>
        <v/>
      </c>
      <c r="U32" s="140"/>
      <c r="V32" s="204" t="str">
        <f t="shared" si="8"/>
        <v/>
      </c>
    </row>
    <row r="33" spans="1:24" ht="15.6" hidden="1">
      <c r="A33" s="119"/>
      <c r="B33" s="172" t="s">
        <v>2858</v>
      </c>
      <c r="C33" s="180"/>
      <c r="D33" s="180"/>
      <c r="E33" s="214"/>
      <c r="F33" s="215" t="str">
        <f t="shared" si="0"/>
        <v/>
      </c>
      <c r="G33" s="216"/>
      <c r="H33" s="202" t="str">
        <f t="shared" si="1"/>
        <v/>
      </c>
      <c r="I33" s="217"/>
      <c r="J33" s="204" t="str">
        <f t="shared" si="2"/>
        <v/>
      </c>
      <c r="K33" s="136"/>
      <c r="L33" s="202" t="str">
        <f t="shared" si="3"/>
        <v/>
      </c>
      <c r="M33" s="140"/>
      <c r="N33" s="204" t="str">
        <f t="shared" si="4"/>
        <v/>
      </c>
      <c r="O33" s="136"/>
      <c r="P33" s="202" t="str">
        <f t="shared" si="5"/>
        <v/>
      </c>
      <c r="Q33" s="140"/>
      <c r="R33" s="204" t="str">
        <f t="shared" si="6"/>
        <v/>
      </c>
      <c r="S33" s="129"/>
      <c r="T33" s="202" t="str">
        <f t="shared" si="7"/>
        <v/>
      </c>
      <c r="U33" s="140"/>
      <c r="V33" s="204" t="str">
        <f t="shared" si="8"/>
        <v/>
      </c>
    </row>
    <row r="34" spans="1:24" ht="15.6" hidden="1">
      <c r="A34" s="119"/>
      <c r="B34" s="172" t="s">
        <v>2859</v>
      </c>
      <c r="C34" s="180"/>
      <c r="D34" s="180"/>
      <c r="E34" s="214"/>
      <c r="F34" s="215" t="str">
        <f t="shared" si="0"/>
        <v/>
      </c>
      <c r="G34" s="216"/>
      <c r="H34" s="202" t="str">
        <f t="shared" si="1"/>
        <v/>
      </c>
      <c r="I34" s="217"/>
      <c r="J34" s="204" t="str">
        <f t="shared" si="2"/>
        <v/>
      </c>
      <c r="K34" s="136"/>
      <c r="L34" s="202" t="str">
        <f t="shared" si="3"/>
        <v/>
      </c>
      <c r="M34" s="140"/>
      <c r="N34" s="204" t="str">
        <f t="shared" si="4"/>
        <v/>
      </c>
      <c r="O34" s="136"/>
      <c r="P34" s="202" t="str">
        <f t="shared" si="5"/>
        <v/>
      </c>
      <c r="Q34" s="140"/>
      <c r="R34" s="204" t="str">
        <f t="shared" si="6"/>
        <v/>
      </c>
      <c r="S34" s="129"/>
      <c r="T34" s="202" t="str">
        <f t="shared" si="7"/>
        <v/>
      </c>
      <c r="U34" s="140"/>
      <c r="V34" s="204" t="str">
        <f t="shared" si="8"/>
        <v/>
      </c>
    </row>
    <row r="35" spans="1:24" ht="15.6" hidden="1">
      <c r="A35" s="119"/>
      <c r="B35" s="172" t="s">
        <v>2860</v>
      </c>
      <c r="C35" s="180"/>
      <c r="D35" s="180"/>
      <c r="E35" s="214"/>
      <c r="F35" s="215" t="str">
        <f t="shared" si="0"/>
        <v/>
      </c>
      <c r="G35" s="216"/>
      <c r="H35" s="202" t="str">
        <f t="shared" si="1"/>
        <v/>
      </c>
      <c r="I35" s="217"/>
      <c r="J35" s="204" t="str">
        <f t="shared" si="2"/>
        <v/>
      </c>
      <c r="K35" s="136"/>
      <c r="L35" s="202" t="str">
        <f t="shared" si="3"/>
        <v/>
      </c>
      <c r="M35" s="140"/>
      <c r="N35" s="204" t="str">
        <f t="shared" si="4"/>
        <v/>
      </c>
      <c r="O35" s="136"/>
      <c r="P35" s="202" t="str">
        <f t="shared" si="5"/>
        <v/>
      </c>
      <c r="Q35" s="140"/>
      <c r="R35" s="204" t="str">
        <f t="shared" si="6"/>
        <v/>
      </c>
      <c r="S35" s="129"/>
      <c r="T35" s="202" t="str">
        <f t="shared" si="7"/>
        <v/>
      </c>
      <c r="U35" s="140"/>
      <c r="V35" s="204" t="str">
        <f t="shared" si="8"/>
        <v/>
      </c>
    </row>
    <row r="36" spans="1:24" ht="15.6" hidden="1">
      <c r="A36" s="119"/>
      <c r="B36" s="172" t="s">
        <v>2861</v>
      </c>
      <c r="C36" s="180"/>
      <c r="D36" s="180"/>
      <c r="E36" s="214"/>
      <c r="F36" s="215" t="str">
        <f t="shared" si="0"/>
        <v/>
      </c>
      <c r="G36" s="216"/>
      <c r="H36" s="202" t="str">
        <f t="shared" si="1"/>
        <v/>
      </c>
      <c r="I36" s="217"/>
      <c r="J36" s="204" t="str">
        <f t="shared" si="2"/>
        <v/>
      </c>
      <c r="K36" s="136"/>
      <c r="L36" s="202" t="str">
        <f t="shared" si="3"/>
        <v/>
      </c>
      <c r="M36" s="140"/>
      <c r="N36" s="204" t="str">
        <f t="shared" si="4"/>
        <v/>
      </c>
      <c r="O36" s="136"/>
      <c r="P36" s="202" t="str">
        <f t="shared" si="5"/>
        <v/>
      </c>
      <c r="Q36" s="140"/>
      <c r="R36" s="204" t="str">
        <f t="shared" si="6"/>
        <v/>
      </c>
      <c r="S36" s="129"/>
      <c r="T36" s="202" t="str">
        <f t="shared" si="7"/>
        <v/>
      </c>
      <c r="U36" s="140"/>
      <c r="V36" s="204" t="str">
        <f t="shared" si="8"/>
        <v/>
      </c>
    </row>
    <row r="37" spans="1:24" ht="15.6" hidden="1">
      <c r="A37" s="119"/>
      <c r="B37" s="172" t="s">
        <v>2862</v>
      </c>
      <c r="C37" s="180"/>
      <c r="D37" s="180"/>
      <c r="E37" s="214"/>
      <c r="F37" s="215" t="str">
        <f t="shared" si="0"/>
        <v/>
      </c>
      <c r="G37" s="216"/>
      <c r="H37" s="202" t="str">
        <f t="shared" si="1"/>
        <v/>
      </c>
      <c r="I37" s="217"/>
      <c r="J37" s="204" t="str">
        <f t="shared" si="2"/>
        <v/>
      </c>
      <c r="K37" s="136"/>
      <c r="L37" s="202" t="str">
        <f t="shared" si="3"/>
        <v/>
      </c>
      <c r="M37" s="140"/>
      <c r="N37" s="204" t="str">
        <f t="shared" si="4"/>
        <v/>
      </c>
      <c r="O37" s="136"/>
      <c r="P37" s="202" t="str">
        <f t="shared" si="5"/>
        <v/>
      </c>
      <c r="Q37" s="140"/>
      <c r="R37" s="204" t="str">
        <f t="shared" si="6"/>
        <v/>
      </c>
      <c r="S37" s="129"/>
      <c r="T37" s="202" t="str">
        <f t="shared" si="7"/>
        <v/>
      </c>
      <c r="U37" s="140"/>
      <c r="V37" s="204" t="str">
        <f t="shared" si="8"/>
        <v/>
      </c>
    </row>
    <row r="38" spans="1:24" ht="15.6" hidden="1">
      <c r="A38" s="119"/>
      <c r="B38" s="172" t="s">
        <v>2863</v>
      </c>
      <c r="C38" s="180"/>
      <c r="D38" s="180"/>
      <c r="E38" s="214"/>
      <c r="F38" s="215" t="str">
        <f t="shared" si="0"/>
        <v/>
      </c>
      <c r="G38" s="216"/>
      <c r="H38" s="202" t="str">
        <f t="shared" si="1"/>
        <v/>
      </c>
      <c r="I38" s="217"/>
      <c r="J38" s="204" t="str">
        <f t="shared" si="2"/>
        <v/>
      </c>
      <c r="K38" s="136"/>
      <c r="L38" s="202" t="str">
        <f t="shared" si="3"/>
        <v/>
      </c>
      <c r="M38" s="140"/>
      <c r="N38" s="204" t="str">
        <f t="shared" si="4"/>
        <v/>
      </c>
      <c r="O38" s="136"/>
      <c r="P38" s="202" t="str">
        <f t="shared" si="5"/>
        <v/>
      </c>
      <c r="Q38" s="140"/>
      <c r="R38" s="204" t="str">
        <f t="shared" si="6"/>
        <v/>
      </c>
      <c r="S38" s="129"/>
      <c r="T38" s="202" t="str">
        <f t="shared" si="7"/>
        <v/>
      </c>
      <c r="U38" s="140"/>
      <c r="V38" s="204" t="str">
        <f t="shared" si="8"/>
        <v/>
      </c>
    </row>
    <row r="39" spans="1:24" ht="15.6" hidden="1">
      <c r="A39" s="119"/>
      <c r="B39" s="172" t="s">
        <v>2864</v>
      </c>
      <c r="C39" s="180"/>
      <c r="D39" s="180"/>
      <c r="E39" s="214"/>
      <c r="F39" s="215" t="str">
        <f t="shared" si="0"/>
        <v/>
      </c>
      <c r="G39" s="216"/>
      <c r="H39" s="202" t="str">
        <f t="shared" si="1"/>
        <v/>
      </c>
      <c r="I39" s="217"/>
      <c r="J39" s="204" t="str">
        <f t="shared" si="2"/>
        <v/>
      </c>
      <c r="K39" s="136"/>
      <c r="L39" s="202" t="str">
        <f t="shared" si="3"/>
        <v/>
      </c>
      <c r="M39" s="140"/>
      <c r="N39" s="204" t="str">
        <f t="shared" si="4"/>
        <v/>
      </c>
      <c r="O39" s="136"/>
      <c r="P39" s="202" t="str">
        <f t="shared" si="5"/>
        <v/>
      </c>
      <c r="Q39" s="140"/>
      <c r="R39" s="204" t="str">
        <f t="shared" si="6"/>
        <v/>
      </c>
      <c r="S39" s="129"/>
      <c r="T39" s="202" t="str">
        <f t="shared" si="7"/>
        <v/>
      </c>
      <c r="U39" s="140"/>
      <c r="V39" s="204" t="str">
        <f t="shared" si="8"/>
        <v/>
      </c>
    </row>
    <row r="40" spans="1:24" ht="15.6" hidden="1">
      <c r="A40" s="119"/>
      <c r="B40" s="172" t="s">
        <v>2865</v>
      </c>
      <c r="C40" s="180"/>
      <c r="D40" s="180"/>
      <c r="E40" s="214"/>
      <c r="F40" s="215" t="str">
        <f t="shared" si="0"/>
        <v/>
      </c>
      <c r="G40" s="216"/>
      <c r="H40" s="202" t="str">
        <f t="shared" si="1"/>
        <v/>
      </c>
      <c r="I40" s="217"/>
      <c r="J40" s="204" t="str">
        <f t="shared" si="2"/>
        <v/>
      </c>
      <c r="K40" s="136"/>
      <c r="L40" s="202" t="str">
        <f t="shared" si="3"/>
        <v/>
      </c>
      <c r="M40" s="140"/>
      <c r="N40" s="204" t="str">
        <f t="shared" si="4"/>
        <v/>
      </c>
      <c r="O40" s="136"/>
      <c r="P40" s="202" t="str">
        <f t="shared" si="5"/>
        <v/>
      </c>
      <c r="Q40" s="140"/>
      <c r="R40" s="204" t="str">
        <f t="shared" si="6"/>
        <v/>
      </c>
      <c r="S40" s="129"/>
      <c r="T40" s="202" t="str">
        <f t="shared" si="7"/>
        <v/>
      </c>
      <c r="U40" s="140"/>
      <c r="V40" s="204" t="str">
        <f t="shared" si="8"/>
        <v/>
      </c>
    </row>
    <row r="41" spans="1:24" ht="15.6" hidden="1">
      <c r="A41" s="119"/>
      <c r="B41" s="172" t="s">
        <v>2866</v>
      </c>
      <c r="C41" s="180"/>
      <c r="D41" s="180"/>
      <c r="E41" s="214"/>
      <c r="F41" s="215" t="str">
        <f t="shared" si="0"/>
        <v/>
      </c>
      <c r="G41" s="216"/>
      <c r="H41" s="202" t="str">
        <f t="shared" si="1"/>
        <v/>
      </c>
      <c r="I41" s="217"/>
      <c r="J41" s="204" t="str">
        <f t="shared" si="2"/>
        <v/>
      </c>
      <c r="K41" s="136"/>
      <c r="L41" s="202" t="str">
        <f t="shared" si="3"/>
        <v/>
      </c>
      <c r="M41" s="140"/>
      <c r="N41" s="204" t="str">
        <f t="shared" si="4"/>
        <v/>
      </c>
      <c r="O41" s="136"/>
      <c r="P41" s="202" t="str">
        <f t="shared" si="5"/>
        <v/>
      </c>
      <c r="Q41" s="140"/>
      <c r="R41" s="204" t="str">
        <f t="shared" si="6"/>
        <v/>
      </c>
      <c r="S41" s="129"/>
      <c r="T41" s="202" t="str">
        <f t="shared" si="7"/>
        <v/>
      </c>
      <c r="U41" s="140"/>
      <c r="V41" s="204" t="str">
        <f t="shared" si="8"/>
        <v/>
      </c>
    </row>
    <row r="42" spans="1:24" ht="15.6" hidden="1">
      <c r="A42" s="119"/>
      <c r="B42" s="172" t="s">
        <v>2867</v>
      </c>
      <c r="C42" s="180"/>
      <c r="D42" s="180"/>
      <c r="E42" s="214"/>
      <c r="F42" s="215" t="str">
        <f t="shared" si="0"/>
        <v/>
      </c>
      <c r="G42" s="216"/>
      <c r="H42" s="202" t="str">
        <f t="shared" si="1"/>
        <v/>
      </c>
      <c r="I42" s="217"/>
      <c r="J42" s="204" t="str">
        <f t="shared" si="2"/>
        <v/>
      </c>
      <c r="K42" s="136"/>
      <c r="L42" s="202" t="str">
        <f t="shared" si="3"/>
        <v/>
      </c>
      <c r="M42" s="140"/>
      <c r="N42" s="204" t="str">
        <f t="shared" si="4"/>
        <v/>
      </c>
      <c r="O42" s="136"/>
      <c r="P42" s="202" t="str">
        <f t="shared" si="5"/>
        <v/>
      </c>
      <c r="Q42" s="140"/>
      <c r="R42" s="204" t="str">
        <f t="shared" si="6"/>
        <v/>
      </c>
      <c r="S42" s="129"/>
      <c r="T42" s="202" t="str">
        <f t="shared" si="7"/>
        <v/>
      </c>
      <c r="U42" s="140"/>
      <c r="V42" s="204" t="str">
        <f t="shared" si="8"/>
        <v/>
      </c>
    </row>
    <row r="43" spans="1:24" ht="15.6" hidden="1">
      <c r="A43" s="119"/>
      <c r="B43" s="172" t="s">
        <v>2868</v>
      </c>
      <c r="C43" s="180"/>
      <c r="D43" s="180"/>
      <c r="E43" s="214"/>
      <c r="F43" s="215" t="str">
        <f t="shared" si="0"/>
        <v/>
      </c>
      <c r="G43" s="216"/>
      <c r="H43" s="202" t="str">
        <f t="shared" si="1"/>
        <v/>
      </c>
      <c r="I43" s="217"/>
      <c r="J43" s="204" t="str">
        <f t="shared" si="2"/>
        <v/>
      </c>
      <c r="K43" s="136"/>
      <c r="L43" s="202" t="str">
        <f t="shared" si="3"/>
        <v/>
      </c>
      <c r="M43" s="140"/>
      <c r="N43" s="204" t="str">
        <f t="shared" si="4"/>
        <v/>
      </c>
      <c r="O43" s="136"/>
      <c r="P43" s="202" t="str">
        <f t="shared" si="5"/>
        <v/>
      </c>
      <c r="Q43" s="140"/>
      <c r="R43" s="204" t="str">
        <f t="shared" si="6"/>
        <v/>
      </c>
      <c r="S43" s="129"/>
      <c r="T43" s="202" t="str">
        <f t="shared" si="7"/>
        <v/>
      </c>
      <c r="U43" s="140"/>
      <c r="V43" s="204" t="str">
        <f t="shared" si="8"/>
        <v/>
      </c>
    </row>
    <row r="44" spans="1:24" ht="15.6">
      <c r="A44" s="119"/>
      <c r="B44" s="119"/>
      <c r="C44" s="180"/>
      <c r="D44" s="180"/>
      <c r="E44" s="214"/>
      <c r="F44" s="215"/>
      <c r="G44" s="216"/>
      <c r="H44" s="202"/>
      <c r="I44" s="217"/>
      <c r="J44" s="204"/>
      <c r="K44" s="136"/>
      <c r="L44" s="202"/>
      <c r="M44" s="140"/>
      <c r="N44" s="204"/>
      <c r="O44" s="136"/>
      <c r="P44" s="202"/>
      <c r="Q44" s="140"/>
      <c r="R44" s="204"/>
      <c r="S44" s="129"/>
      <c r="T44" s="202"/>
      <c r="U44" s="140"/>
      <c r="V44" s="204"/>
      <c r="W44" s="219"/>
      <c r="X44" s="164"/>
    </row>
    <row r="45" spans="1:24" ht="15.6">
      <c r="A45" s="119"/>
      <c r="B45" s="119"/>
      <c r="C45" s="180"/>
      <c r="D45" s="180"/>
      <c r="E45" s="214"/>
      <c r="F45" s="215"/>
      <c r="G45" s="216"/>
      <c r="H45" s="202"/>
      <c r="I45" s="217"/>
      <c r="J45" s="204"/>
      <c r="K45" s="136"/>
      <c r="L45" s="202"/>
      <c r="M45" s="140"/>
      <c r="N45" s="204"/>
      <c r="O45" s="136"/>
      <c r="P45" s="202"/>
      <c r="Q45" s="140"/>
      <c r="R45" s="204"/>
      <c r="S45" s="129"/>
      <c r="T45" s="202"/>
      <c r="U45" s="140"/>
      <c r="V45" s="204"/>
      <c r="W45" s="219"/>
      <c r="X45" s="164"/>
    </row>
    <row r="46" spans="1:24" ht="15.6">
      <c r="A46" s="147">
        <v>1</v>
      </c>
      <c r="B46" s="147" t="s">
        <v>663</v>
      </c>
      <c r="C46" s="180"/>
      <c r="D46" s="180"/>
      <c r="E46" s="214"/>
      <c r="F46" s="215"/>
      <c r="G46" s="216"/>
      <c r="H46" s="202"/>
      <c r="I46" s="217"/>
      <c r="J46" s="204"/>
      <c r="K46" s="136"/>
      <c r="L46" s="202"/>
      <c r="M46" s="140"/>
      <c r="N46" s="204"/>
      <c r="O46" s="136"/>
      <c r="P46" s="202"/>
      <c r="Q46" s="140"/>
      <c r="R46" s="204"/>
      <c r="S46" s="129"/>
      <c r="T46" s="202"/>
      <c r="U46" s="140"/>
      <c r="V46" s="204"/>
      <c r="W46" s="219"/>
      <c r="X46" s="164"/>
    </row>
    <row r="47" spans="1:24" ht="15.6">
      <c r="A47" s="147">
        <v>1</v>
      </c>
      <c r="B47" s="147" t="s">
        <v>438</v>
      </c>
      <c r="C47" s="180"/>
      <c r="D47" s="180"/>
      <c r="E47" s="214"/>
      <c r="F47" s="215"/>
      <c r="G47" s="216"/>
      <c r="H47" s="202"/>
      <c r="I47" s="217"/>
      <c r="J47" s="204"/>
      <c r="K47" s="136"/>
      <c r="L47" s="202"/>
      <c r="M47" s="140"/>
      <c r="N47" s="204"/>
      <c r="O47" s="136"/>
      <c r="P47" s="202"/>
      <c r="Q47" s="140"/>
      <c r="R47" s="204"/>
      <c r="S47" s="129"/>
      <c r="T47" s="202"/>
      <c r="U47" s="140"/>
      <c r="V47" s="204"/>
      <c r="W47" s="219"/>
      <c r="X47" s="164"/>
    </row>
    <row r="48" spans="1:24" ht="15.6">
      <c r="A48" s="147">
        <v>1</v>
      </c>
      <c r="B48" s="147" t="s">
        <v>440</v>
      </c>
      <c r="C48" s="180"/>
      <c r="D48" s="180"/>
      <c r="E48" s="214"/>
      <c r="F48" s="215"/>
      <c r="G48" s="216"/>
      <c r="H48" s="202"/>
      <c r="I48" s="217"/>
      <c r="J48" s="204"/>
      <c r="K48" s="136"/>
      <c r="L48" s="202"/>
      <c r="M48" s="140"/>
      <c r="N48" s="204"/>
      <c r="O48" s="136"/>
      <c r="P48" s="202"/>
      <c r="Q48" s="140"/>
      <c r="R48" s="204"/>
      <c r="S48" s="129"/>
      <c r="T48" s="202"/>
      <c r="U48" s="140"/>
      <c r="V48" s="204"/>
      <c r="W48" s="219"/>
      <c r="X48" s="164"/>
    </row>
    <row r="49" spans="1:2" ht="15.6">
      <c r="A49" s="147">
        <v>1</v>
      </c>
      <c r="B49" s="147"/>
    </row>
    <row r="50" spans="1:2" ht="15.6">
      <c r="A50" s="147">
        <v>1</v>
      </c>
      <c r="B50" s="147" t="s">
        <v>442</v>
      </c>
    </row>
    <row r="51" spans="1:2" ht="15.6">
      <c r="A51" s="147">
        <v>1</v>
      </c>
      <c r="B51" s="147" t="s">
        <v>443</v>
      </c>
    </row>
    <row r="52" spans="1:2" ht="15.6">
      <c r="A52" s="147">
        <v>1</v>
      </c>
      <c r="B52" s="147" t="s">
        <v>446</v>
      </c>
    </row>
    <row r="53" spans="1:2" ht="15.6">
      <c r="A53" s="147">
        <v>1</v>
      </c>
      <c r="B53" s="147" t="s">
        <v>452</v>
      </c>
    </row>
    <row r="54" spans="1:2" ht="15.6">
      <c r="A54" s="147">
        <v>1</v>
      </c>
      <c r="B54" s="147" t="s">
        <v>464</v>
      </c>
    </row>
    <row r="55" spans="1:2" ht="15.6">
      <c r="A55" s="147">
        <v>1</v>
      </c>
      <c r="B55" s="147" t="s">
        <v>321</v>
      </c>
    </row>
    <row r="56" spans="1:2" ht="15.6">
      <c r="A56" s="147">
        <v>1</v>
      </c>
      <c r="B56" s="147" t="s">
        <v>490</v>
      </c>
    </row>
    <row r="57" spans="1:2" ht="15.6">
      <c r="A57" s="147">
        <v>1</v>
      </c>
      <c r="B57" s="147" t="s">
        <v>501</v>
      </c>
    </row>
    <row r="58" spans="1:2" ht="15.6">
      <c r="A58" s="147">
        <v>1</v>
      </c>
      <c r="B58" s="147" t="s">
        <v>511</v>
      </c>
    </row>
    <row r="59" spans="1:2" ht="15.6">
      <c r="A59" s="147">
        <v>1</v>
      </c>
      <c r="B59" s="147" t="s">
        <v>520</v>
      </c>
    </row>
    <row r="60" spans="1:2" ht="15.6">
      <c r="A60" s="147">
        <v>1</v>
      </c>
      <c r="B60" s="147" t="s">
        <v>529</v>
      </c>
    </row>
  </sheetData>
  <autoFilter ref="A10:XFD43" xr:uid="{D05013F3-5629-4644-80E3-53795EA22E7F}">
    <filterColumn colId="0">
      <filters>
        <filter val="1"/>
      </filters>
    </filterColumn>
  </autoFilter>
  <conditionalFormatting sqref="R9 P9 N9 L9 J9 H9 T9 V9 F9">
    <cfRule type="duplicateValues" dxfId="20" priority="1"/>
  </conditionalFormatting>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629B1F-68DD-4CC7-861C-2A1DB3B4C8F5}">
  <sheetPr filterMode="1"/>
  <dimension ref="A1:X119"/>
  <sheetViews>
    <sheetView topLeftCell="A3" zoomScale="85" zoomScaleNormal="85" workbookViewId="0">
      <pane xSplit="2" topLeftCell="E1" activePane="topRight" state="frozen"/>
      <selection pane="topRight" activeCell="B94" sqref="B94"/>
      <selection activeCell="A3" sqref="A3"/>
    </sheetView>
  </sheetViews>
  <sheetFormatPr defaultColWidth="0" defaultRowHeight="14.45"/>
  <cols>
    <col min="1" max="1" width="11.5703125" customWidth="1"/>
    <col min="2" max="2" width="80" customWidth="1"/>
    <col min="3" max="3" width="10" customWidth="1"/>
    <col min="4" max="4" width="12.28515625" customWidth="1"/>
    <col min="5" max="5" width="35.140625" customWidth="1"/>
    <col min="6" max="6" width="5.28515625" customWidth="1"/>
    <col min="7" max="7" width="39" customWidth="1"/>
    <col min="8" max="8" width="44.140625" customWidth="1"/>
    <col min="9" max="9" width="39" customWidth="1"/>
    <col min="10" max="10" width="43.42578125" customWidth="1"/>
    <col min="11" max="11" width="39" customWidth="1"/>
    <col min="12" max="12" width="45.140625" customWidth="1"/>
    <col min="13" max="13" width="39" customWidth="1"/>
    <col min="14" max="14" width="5.28515625" customWidth="1"/>
    <col min="15" max="15" width="39" customWidth="1"/>
    <col min="16" max="16" width="5.28515625" customWidth="1"/>
    <col min="17" max="17" width="39" customWidth="1"/>
    <col min="18" max="18" width="5.28515625" customWidth="1"/>
    <col min="19" max="19" width="39" customWidth="1"/>
    <col min="20" max="20" width="5.28515625" customWidth="1"/>
    <col min="21" max="21" width="39" customWidth="1"/>
    <col min="22" max="22" width="5.28515625" customWidth="1"/>
  </cols>
  <sheetData>
    <row r="1" spans="1:24" s="120" customFormat="1" ht="30.6">
      <c r="B1" s="121"/>
      <c r="C1" s="122" t="s">
        <v>320</v>
      </c>
      <c r="D1" s="123" t="s">
        <v>321</v>
      </c>
      <c r="E1" s="124" t="s">
        <v>322</v>
      </c>
      <c r="F1" s="123" t="s">
        <v>323</v>
      </c>
      <c r="G1" s="125" t="s">
        <v>2869</v>
      </c>
      <c r="H1" s="136" t="s">
        <v>2869</v>
      </c>
      <c r="I1" s="127" t="s">
        <v>2870</v>
      </c>
      <c r="J1" s="128" t="s">
        <v>2869</v>
      </c>
      <c r="K1" s="129" t="s">
        <v>2871</v>
      </c>
      <c r="L1" s="603" t="s">
        <v>2872</v>
      </c>
      <c r="M1" s="130" t="s">
        <v>2871</v>
      </c>
      <c r="N1" s="128" t="s">
        <v>323</v>
      </c>
      <c r="O1" s="129"/>
      <c r="P1" s="126" t="s">
        <v>323</v>
      </c>
      <c r="Q1" s="130"/>
      <c r="R1" s="128" t="s">
        <v>323</v>
      </c>
      <c r="S1" s="129"/>
      <c r="T1" s="126" t="s">
        <v>323</v>
      </c>
      <c r="U1" s="130"/>
      <c r="V1" s="128" t="s">
        <v>323</v>
      </c>
    </row>
    <row r="2" spans="1:24" s="131" customFormat="1" ht="15.6">
      <c r="A2" s="131" t="s">
        <v>161</v>
      </c>
      <c r="B2" s="132"/>
      <c r="C2" s="133"/>
      <c r="D2" s="134"/>
      <c r="E2" s="135"/>
      <c r="F2" s="134"/>
      <c r="G2" s="136" t="s">
        <v>2873</v>
      </c>
      <c r="H2" s="481" t="s">
        <v>2874</v>
      </c>
      <c r="I2" s="138" t="s">
        <v>2875</v>
      </c>
      <c r="J2" s="139" t="s">
        <v>2876</v>
      </c>
      <c r="K2" s="136" t="s">
        <v>2877</v>
      </c>
      <c r="L2" s="137" t="s">
        <v>2878</v>
      </c>
      <c r="M2" s="140" t="s">
        <v>2879</v>
      </c>
      <c r="N2" s="139"/>
      <c r="O2" s="136" t="s">
        <v>723</v>
      </c>
      <c r="P2" s="137"/>
      <c r="Q2" s="140" t="s">
        <v>724</v>
      </c>
      <c r="R2" s="139"/>
      <c r="S2" s="129" t="s">
        <v>725</v>
      </c>
      <c r="T2" s="126"/>
      <c r="U2" s="140" t="s">
        <v>726</v>
      </c>
      <c r="V2" s="139"/>
    </row>
    <row r="3" spans="1:24" s="139" customFormat="1" ht="15.6">
      <c r="B3" s="141" t="s">
        <v>352</v>
      </c>
      <c r="C3" s="142"/>
      <c r="D3" s="143"/>
      <c r="E3" s="144"/>
      <c r="F3" s="143"/>
      <c r="G3" s="145" t="s">
        <v>2880</v>
      </c>
      <c r="H3" s="481" t="s">
        <v>2881</v>
      </c>
      <c r="I3" s="146" t="s">
        <v>2882</v>
      </c>
      <c r="K3" s="136"/>
      <c r="L3" s="137"/>
      <c r="M3" s="140"/>
      <c r="O3" s="136"/>
      <c r="P3" s="137"/>
      <c r="Q3" s="140"/>
      <c r="S3" s="129"/>
      <c r="T3" s="126"/>
      <c r="U3" s="140"/>
    </row>
    <row r="4" spans="1:24" s="139" customFormat="1" ht="15.6">
      <c r="B4" s="141" t="s">
        <v>369</v>
      </c>
      <c r="C4" s="142"/>
      <c r="D4" s="143"/>
      <c r="E4" s="144"/>
      <c r="F4" s="143"/>
      <c r="G4" s="145"/>
      <c r="H4" s="481" t="s">
        <v>2883</v>
      </c>
      <c r="I4" s="146" t="s">
        <v>2884</v>
      </c>
      <c r="K4" s="136"/>
      <c r="L4" s="137"/>
      <c r="M4" s="140"/>
      <c r="O4" s="136"/>
      <c r="P4" s="137"/>
      <c r="Q4" s="140"/>
      <c r="S4" s="129"/>
      <c r="T4" s="126"/>
      <c r="U4" s="140"/>
    </row>
    <row r="5" spans="1:24" s="139" customFormat="1" ht="15.6">
      <c r="B5" s="141" t="s">
        <v>385</v>
      </c>
      <c r="C5" s="142"/>
      <c r="D5" s="143"/>
      <c r="E5" s="144"/>
      <c r="F5" s="143"/>
      <c r="G5" s="145"/>
      <c r="H5" s="519" t="s">
        <v>2885</v>
      </c>
      <c r="I5" s="512" t="s">
        <v>2886</v>
      </c>
      <c r="K5" s="136"/>
      <c r="L5" s="137"/>
      <c r="M5" s="140"/>
      <c r="O5" s="136"/>
      <c r="P5" s="137"/>
      <c r="Q5" s="140"/>
      <c r="S5" s="129"/>
      <c r="T5" s="126"/>
      <c r="U5" s="140"/>
    </row>
    <row r="6" spans="1:24" s="147" customFormat="1" ht="15.6">
      <c r="B6" s="141" t="s">
        <v>163</v>
      </c>
      <c r="C6" s="142"/>
      <c r="D6" s="143"/>
      <c r="E6" s="144"/>
      <c r="F6" s="143"/>
      <c r="G6" s="145"/>
      <c r="H6" s="488">
        <v>46034</v>
      </c>
      <c r="I6" s="146"/>
      <c r="K6" s="136"/>
      <c r="L6" s="148"/>
      <c r="M6" s="140"/>
      <c r="O6" s="136"/>
      <c r="P6" s="148"/>
      <c r="Q6" s="140"/>
      <c r="S6" s="129"/>
      <c r="T6" s="126"/>
      <c r="U6" s="140"/>
    </row>
    <row r="7" spans="1:24" s="147" customFormat="1" ht="15.6">
      <c r="B7" s="141" t="s">
        <v>402</v>
      </c>
      <c r="C7" s="142"/>
      <c r="D7" s="143"/>
      <c r="E7" s="144"/>
      <c r="F7" s="143"/>
      <c r="G7" s="145"/>
      <c r="H7" s="148"/>
      <c r="I7" s="146"/>
      <c r="K7" s="136"/>
      <c r="L7" s="148"/>
      <c r="M7" s="140"/>
      <c r="O7" s="136"/>
      <c r="P7" s="148"/>
      <c r="Q7" s="140"/>
      <c r="S7" s="129"/>
      <c r="T7" s="126"/>
      <c r="U7" s="140"/>
    </row>
    <row r="8" spans="1:24" s="147" customFormat="1" ht="15.6">
      <c r="B8" s="141" t="s">
        <v>403</v>
      </c>
      <c r="C8" s="149"/>
      <c r="D8" s="143"/>
      <c r="E8" s="144"/>
      <c r="F8" s="143"/>
      <c r="G8" s="145"/>
      <c r="H8" s="148"/>
      <c r="I8" s="146"/>
      <c r="K8" s="136"/>
      <c r="L8" s="148"/>
      <c r="M8" s="140"/>
      <c r="O8" s="136"/>
      <c r="P8" s="148"/>
      <c r="Q8" s="140"/>
      <c r="S8" s="129"/>
      <c r="T8" s="126"/>
      <c r="U8" s="140"/>
    </row>
    <row r="9" spans="1:24" s="155" customFormat="1" ht="16.149999999999999" thickBot="1">
      <c r="A9" s="150" t="s">
        <v>404</v>
      </c>
      <c r="B9" s="151" t="s">
        <v>405</v>
      </c>
      <c r="C9" s="152"/>
      <c r="D9" s="153"/>
      <c r="E9" s="195">
        <f>SUM(E11:E400)</f>
        <v>399017</v>
      </c>
      <c r="F9" s="153"/>
      <c r="G9" s="145">
        <f>SUM(G11:G400)</f>
        <v>440745</v>
      </c>
      <c r="H9" s="560">
        <f>H57</f>
        <v>278733</v>
      </c>
      <c r="I9" s="618">
        <f>SUM(I11:I400)</f>
        <v>399017</v>
      </c>
      <c r="J9" s="562">
        <f>J11</f>
        <v>530000</v>
      </c>
      <c r="K9" s="136">
        <f>SUM(K11:K400)</f>
        <v>768673</v>
      </c>
      <c r="L9" s="154"/>
      <c r="M9" s="140">
        <f>SUM(M11:M400)</f>
        <v>444068</v>
      </c>
      <c r="O9" s="136">
        <f>SUM(O11:O400)</f>
        <v>0</v>
      </c>
      <c r="P9" s="154"/>
      <c r="Q9" s="140">
        <f>SUM(Q11:Q400)</f>
        <v>0</v>
      </c>
      <c r="S9" s="129">
        <f>SUM(S11:S400)</f>
        <v>0</v>
      </c>
      <c r="T9" s="126"/>
      <c r="U9" s="140">
        <f>SUM(U11:U400)</f>
        <v>0</v>
      </c>
      <c r="W9" s="196" t="str">
        <f>IF(X9="**","ERROR","")</f>
        <v/>
      </c>
      <c r="X9" s="196" t="str">
        <f>CONCATENATE(F9,H9,J9,L9,N9,P9,R9,T9,V9)</f>
        <v>278733530000</v>
      </c>
    </row>
    <row r="10" spans="1:24" s="171" customFormat="1" ht="15.6">
      <c r="A10" s="188">
        <v>1</v>
      </c>
      <c r="B10" s="189"/>
      <c r="C10" s="212"/>
      <c r="D10" s="212"/>
      <c r="E10" s="213">
        <v>100</v>
      </c>
      <c r="F10" s="212"/>
      <c r="G10" s="213"/>
      <c r="H10" s="212"/>
      <c r="I10" s="213"/>
      <c r="J10" s="212"/>
      <c r="K10" s="213"/>
      <c r="L10" s="212"/>
      <c r="M10" s="213"/>
      <c r="N10" s="212"/>
      <c r="O10" s="213"/>
      <c r="P10" s="212"/>
      <c r="Q10" s="213"/>
      <c r="R10" s="212"/>
      <c r="S10" s="213"/>
      <c r="T10" s="212"/>
      <c r="U10" s="213"/>
      <c r="V10" s="212"/>
    </row>
    <row r="11" spans="1:24" s="147" customFormat="1" ht="15.6">
      <c r="A11" s="172">
        <v>1</v>
      </c>
      <c r="B11" s="172" t="s">
        <v>2887</v>
      </c>
      <c r="C11" s="180"/>
      <c r="D11" s="180"/>
      <c r="E11" s="214">
        <f>I11</f>
        <v>399017</v>
      </c>
      <c r="F11" s="215" t="str">
        <f>IF($F$9="*",IF(E11&gt;0,"*",""),"")</f>
        <v/>
      </c>
      <c r="G11" s="216">
        <v>440745</v>
      </c>
      <c r="H11" s="202" t="str">
        <f>IF($H$9="*",IF(G11&gt;0,"*",""),"")</f>
        <v/>
      </c>
      <c r="I11" s="217">
        <v>399017</v>
      </c>
      <c r="J11" s="204">
        <v>530000</v>
      </c>
      <c r="K11" s="136">
        <v>768673</v>
      </c>
      <c r="L11" s="202">
        <v>221087</v>
      </c>
      <c r="M11" s="140">
        <v>444068</v>
      </c>
      <c r="N11" s="204" t="str">
        <f>IF($N$9="*",IF(M11&gt;0,"*",""),"")</f>
        <v/>
      </c>
      <c r="O11" s="136"/>
      <c r="P11" s="202" t="str">
        <f>IF($P$9="*",IF(O11&gt;0,"*",""),"")</f>
        <v/>
      </c>
      <c r="Q11" s="140"/>
      <c r="R11" s="204" t="str">
        <f>IF($R$9="*",IF(Q11&gt;0,"*",""),"")</f>
        <v/>
      </c>
      <c r="S11" s="129"/>
      <c r="T11" s="202" t="str">
        <f>IF($T$9="*",IF(S11&gt;0,"*",""),"")</f>
        <v/>
      </c>
      <c r="U11" s="140"/>
      <c r="V11" s="204" t="str">
        <f>IF($V$9="*",IF(U11&gt;0,"*",""),"")</f>
        <v/>
      </c>
    </row>
    <row r="12" spans="1:24" ht="15.6" hidden="1">
      <c r="A12" s="119"/>
      <c r="B12" s="172" t="s">
        <v>2888</v>
      </c>
      <c r="C12" s="180"/>
      <c r="D12" s="180"/>
      <c r="E12" s="214"/>
      <c r="F12" s="215" t="str">
        <f t="shared" ref="F12:F75" si="0">IF($F$9="*",IF(E12&gt;0,"*",""),"")</f>
        <v/>
      </c>
      <c r="G12" s="216"/>
      <c r="H12" s="202" t="str">
        <f t="shared" ref="H12:H75" si="1">IF($H$9="*",IF(G12&gt;0,"*",""),"")</f>
        <v/>
      </c>
      <c r="I12" s="217"/>
      <c r="J12" s="204" t="str">
        <f t="shared" ref="J12:J75" si="2">IF($J$9="*",IF(I12&gt;0,"*",""),"")</f>
        <v/>
      </c>
      <c r="K12" s="136"/>
      <c r="L12" s="202" t="str">
        <f t="shared" ref="L12:L75" si="3">IF($L$9="*",IF(K12&gt;0,"*",""),"")</f>
        <v/>
      </c>
      <c r="M12" s="140"/>
      <c r="N12" s="204" t="str">
        <f t="shared" ref="N12:N75" si="4">IF($N$9="*",IF(M12&gt;0,"*",""),"")</f>
        <v/>
      </c>
      <c r="O12" s="136"/>
      <c r="P12" s="202" t="str">
        <f t="shared" ref="P12:P75" si="5">IF($P$9="*",IF(O12&gt;0,"*",""),"")</f>
        <v/>
      </c>
      <c r="Q12" s="140"/>
      <c r="R12" s="204" t="str">
        <f t="shared" ref="R12:R75" si="6">IF($R$9="*",IF(Q12&gt;0,"*",""),"")</f>
        <v/>
      </c>
      <c r="S12" s="129"/>
      <c r="T12" s="202" t="str">
        <f t="shared" ref="T12:T75" si="7">IF($T$9="*",IF(S12&gt;0,"*",""),"")</f>
        <v/>
      </c>
      <c r="U12" s="140"/>
      <c r="V12" s="204" t="str">
        <f t="shared" ref="V12:V75" si="8">IF($V$9="*",IF(U12&gt;0,"*",""),"")</f>
        <v/>
      </c>
    </row>
    <row r="13" spans="1:24" ht="15.6" hidden="1">
      <c r="A13" s="119"/>
      <c r="B13" s="172" t="s">
        <v>2889</v>
      </c>
      <c r="C13" s="180"/>
      <c r="D13" s="180"/>
      <c r="E13" s="214"/>
      <c r="F13" s="215" t="str">
        <f t="shared" si="0"/>
        <v/>
      </c>
      <c r="G13" s="216"/>
      <c r="H13" s="202" t="str">
        <f t="shared" si="1"/>
        <v/>
      </c>
      <c r="I13" s="217"/>
      <c r="J13" s="204" t="str">
        <f t="shared" si="2"/>
        <v/>
      </c>
      <c r="K13" s="136"/>
      <c r="L13" s="202" t="str">
        <f t="shared" si="3"/>
        <v/>
      </c>
      <c r="M13" s="140"/>
      <c r="N13" s="204" t="str">
        <f t="shared" si="4"/>
        <v/>
      </c>
      <c r="O13" s="136"/>
      <c r="P13" s="202" t="str">
        <f t="shared" si="5"/>
        <v/>
      </c>
      <c r="Q13" s="140"/>
      <c r="R13" s="204" t="str">
        <f t="shared" si="6"/>
        <v/>
      </c>
      <c r="S13" s="129"/>
      <c r="T13" s="202" t="str">
        <f t="shared" si="7"/>
        <v/>
      </c>
      <c r="U13" s="140"/>
      <c r="V13" s="204" t="str">
        <f t="shared" si="8"/>
        <v/>
      </c>
    </row>
    <row r="14" spans="1:24" ht="15.6">
      <c r="A14" s="119" t="s">
        <v>53</v>
      </c>
      <c r="B14" s="172" t="s">
        <v>2890</v>
      </c>
      <c r="C14" s="180"/>
      <c r="D14" s="180"/>
      <c r="E14" s="214"/>
      <c r="F14" s="215" t="str">
        <f t="shared" si="0"/>
        <v/>
      </c>
      <c r="G14" s="216"/>
      <c r="H14" s="202" t="str">
        <f t="shared" si="1"/>
        <v/>
      </c>
      <c r="I14" s="217"/>
      <c r="J14" s="204" t="str">
        <f t="shared" si="2"/>
        <v/>
      </c>
      <c r="K14" s="136"/>
      <c r="L14" s="202" t="str">
        <f t="shared" si="3"/>
        <v/>
      </c>
      <c r="M14" s="140"/>
      <c r="N14" s="204" t="str">
        <f t="shared" si="4"/>
        <v/>
      </c>
      <c r="O14" s="136"/>
      <c r="P14" s="202" t="str">
        <f t="shared" si="5"/>
        <v/>
      </c>
      <c r="Q14" s="140"/>
      <c r="R14" s="204" t="str">
        <f t="shared" si="6"/>
        <v/>
      </c>
      <c r="S14" s="129"/>
      <c r="T14" s="202" t="str">
        <f t="shared" si="7"/>
        <v/>
      </c>
      <c r="U14" s="140"/>
      <c r="V14" s="204" t="str">
        <f t="shared" si="8"/>
        <v/>
      </c>
    </row>
    <row r="15" spans="1:24" ht="15.6" hidden="1">
      <c r="A15" s="119"/>
      <c r="B15" s="172" t="s">
        <v>2891</v>
      </c>
      <c r="C15" s="180"/>
      <c r="D15" s="180"/>
      <c r="E15" s="214"/>
      <c r="F15" s="215" t="str">
        <f t="shared" si="0"/>
        <v/>
      </c>
      <c r="G15" s="216"/>
      <c r="H15" s="202" t="str">
        <f t="shared" si="1"/>
        <v/>
      </c>
      <c r="I15" s="217"/>
      <c r="J15" s="204" t="str">
        <f t="shared" si="2"/>
        <v/>
      </c>
      <c r="K15" s="136"/>
      <c r="L15" s="202" t="str">
        <f t="shared" si="3"/>
        <v/>
      </c>
      <c r="M15" s="140"/>
      <c r="N15" s="204" t="str">
        <f t="shared" si="4"/>
        <v/>
      </c>
      <c r="O15" s="136"/>
      <c r="P15" s="202" t="str">
        <f t="shared" si="5"/>
        <v/>
      </c>
      <c r="Q15" s="140"/>
      <c r="R15" s="204" t="str">
        <f t="shared" si="6"/>
        <v/>
      </c>
      <c r="S15" s="129"/>
      <c r="T15" s="202" t="str">
        <f t="shared" si="7"/>
        <v/>
      </c>
      <c r="U15" s="140"/>
      <c r="V15" s="204" t="str">
        <f t="shared" si="8"/>
        <v/>
      </c>
    </row>
    <row r="16" spans="1:24" ht="15.6">
      <c r="A16" s="119" t="s">
        <v>53</v>
      </c>
      <c r="B16" s="172" t="s">
        <v>2892</v>
      </c>
      <c r="C16" s="180"/>
      <c r="D16" s="180"/>
      <c r="E16" s="214"/>
      <c r="F16" s="215" t="str">
        <f t="shared" si="0"/>
        <v/>
      </c>
      <c r="G16" s="216"/>
      <c r="H16" s="202" t="str">
        <f t="shared" si="1"/>
        <v/>
      </c>
      <c r="I16" s="217"/>
      <c r="J16" s="204" t="str">
        <f t="shared" si="2"/>
        <v/>
      </c>
      <c r="K16" s="136"/>
      <c r="L16" s="202" t="str">
        <f t="shared" si="3"/>
        <v/>
      </c>
      <c r="M16" s="140"/>
      <c r="N16" s="204" t="str">
        <f t="shared" si="4"/>
        <v/>
      </c>
      <c r="O16" s="136"/>
      <c r="P16" s="202" t="str">
        <f t="shared" si="5"/>
        <v/>
      </c>
      <c r="Q16" s="140"/>
      <c r="R16" s="204" t="str">
        <f t="shared" si="6"/>
        <v/>
      </c>
      <c r="S16" s="129"/>
      <c r="T16" s="202" t="str">
        <f t="shared" si="7"/>
        <v/>
      </c>
      <c r="U16" s="140"/>
      <c r="V16" s="204" t="str">
        <f t="shared" si="8"/>
        <v/>
      </c>
    </row>
    <row r="17" spans="1:22" ht="15.6" hidden="1">
      <c r="A17" s="119"/>
      <c r="B17" s="172" t="s">
        <v>2893</v>
      </c>
      <c r="C17" s="180"/>
      <c r="D17" s="180"/>
      <c r="E17" s="214"/>
      <c r="F17" s="215" t="str">
        <f t="shared" si="0"/>
        <v/>
      </c>
      <c r="G17" s="216"/>
      <c r="H17" s="202" t="str">
        <f t="shared" si="1"/>
        <v/>
      </c>
      <c r="I17" s="217"/>
      <c r="J17" s="204" t="str">
        <f t="shared" si="2"/>
        <v/>
      </c>
      <c r="K17" s="136"/>
      <c r="L17" s="202" t="str">
        <f t="shared" si="3"/>
        <v/>
      </c>
      <c r="M17" s="140"/>
      <c r="N17" s="204" t="str">
        <f t="shared" si="4"/>
        <v/>
      </c>
      <c r="O17" s="136"/>
      <c r="P17" s="202" t="str">
        <f t="shared" si="5"/>
        <v/>
      </c>
      <c r="Q17" s="140"/>
      <c r="R17" s="204" t="str">
        <f t="shared" si="6"/>
        <v/>
      </c>
      <c r="S17" s="129"/>
      <c r="T17" s="202" t="str">
        <f t="shared" si="7"/>
        <v/>
      </c>
      <c r="U17" s="140"/>
      <c r="V17" s="204" t="str">
        <f t="shared" si="8"/>
        <v/>
      </c>
    </row>
    <row r="18" spans="1:22" ht="15.6" hidden="1">
      <c r="A18" s="119"/>
      <c r="B18" s="172" t="s">
        <v>2894</v>
      </c>
      <c r="C18" s="180"/>
      <c r="D18" s="180"/>
      <c r="E18" s="214"/>
      <c r="F18" s="215" t="str">
        <f t="shared" si="0"/>
        <v/>
      </c>
      <c r="G18" s="216"/>
      <c r="H18" s="202" t="str">
        <f t="shared" si="1"/>
        <v/>
      </c>
      <c r="I18" s="217"/>
      <c r="J18" s="204" t="str">
        <f t="shared" si="2"/>
        <v/>
      </c>
      <c r="K18" s="136"/>
      <c r="L18" s="202" t="str">
        <f t="shared" si="3"/>
        <v/>
      </c>
      <c r="M18" s="140"/>
      <c r="N18" s="204" t="str">
        <f t="shared" si="4"/>
        <v/>
      </c>
      <c r="O18" s="136"/>
      <c r="P18" s="202" t="str">
        <f t="shared" si="5"/>
        <v/>
      </c>
      <c r="Q18" s="140"/>
      <c r="R18" s="204" t="str">
        <f t="shared" si="6"/>
        <v/>
      </c>
      <c r="S18" s="129"/>
      <c r="T18" s="202" t="str">
        <f t="shared" si="7"/>
        <v/>
      </c>
      <c r="U18" s="140"/>
      <c r="V18" s="204" t="str">
        <f t="shared" si="8"/>
        <v/>
      </c>
    </row>
    <row r="19" spans="1:22" ht="15.6">
      <c r="A19" s="119" t="s">
        <v>53</v>
      </c>
      <c r="B19" s="172" t="s">
        <v>2895</v>
      </c>
      <c r="C19" s="180"/>
      <c r="D19" s="180"/>
      <c r="E19" s="214"/>
      <c r="F19" s="215" t="str">
        <f t="shared" si="0"/>
        <v/>
      </c>
      <c r="G19" s="216"/>
      <c r="H19" s="202" t="str">
        <f t="shared" si="1"/>
        <v/>
      </c>
      <c r="I19" s="217"/>
      <c r="J19" s="204" t="str">
        <f t="shared" si="2"/>
        <v/>
      </c>
      <c r="K19" s="136"/>
      <c r="L19" s="202" t="str">
        <f t="shared" si="3"/>
        <v/>
      </c>
      <c r="M19" s="140"/>
      <c r="N19" s="204" t="str">
        <f t="shared" si="4"/>
        <v/>
      </c>
      <c r="O19" s="136"/>
      <c r="P19" s="202" t="str">
        <f t="shared" si="5"/>
        <v/>
      </c>
      <c r="Q19" s="140"/>
      <c r="R19" s="204" t="str">
        <f t="shared" si="6"/>
        <v/>
      </c>
      <c r="S19" s="129"/>
      <c r="T19" s="202" t="str">
        <f t="shared" si="7"/>
        <v/>
      </c>
      <c r="U19" s="140"/>
      <c r="V19" s="204" t="str">
        <f t="shared" si="8"/>
        <v/>
      </c>
    </row>
    <row r="20" spans="1:22" ht="15.6" hidden="1">
      <c r="A20" s="119"/>
      <c r="B20" s="172" t="s">
        <v>2896</v>
      </c>
      <c r="C20" s="180"/>
      <c r="D20" s="180"/>
      <c r="E20" s="214"/>
      <c r="F20" s="215" t="str">
        <f t="shared" si="0"/>
        <v/>
      </c>
      <c r="G20" s="216"/>
      <c r="H20" s="202" t="str">
        <f t="shared" si="1"/>
        <v/>
      </c>
      <c r="I20" s="217"/>
      <c r="J20" s="204" t="str">
        <f t="shared" si="2"/>
        <v/>
      </c>
      <c r="K20" s="136"/>
      <c r="L20" s="202" t="str">
        <f t="shared" si="3"/>
        <v/>
      </c>
      <c r="M20" s="140"/>
      <c r="N20" s="204" t="str">
        <f t="shared" si="4"/>
        <v/>
      </c>
      <c r="O20" s="136"/>
      <c r="P20" s="202" t="str">
        <f t="shared" si="5"/>
        <v/>
      </c>
      <c r="Q20" s="140"/>
      <c r="R20" s="204" t="str">
        <f t="shared" si="6"/>
        <v/>
      </c>
      <c r="S20" s="129"/>
      <c r="T20" s="202" t="str">
        <f t="shared" si="7"/>
        <v/>
      </c>
      <c r="U20" s="140"/>
      <c r="V20" s="204" t="str">
        <f t="shared" si="8"/>
        <v/>
      </c>
    </row>
    <row r="21" spans="1:22" ht="15.6" hidden="1">
      <c r="A21" s="119"/>
      <c r="B21" s="172" t="s">
        <v>2897</v>
      </c>
      <c r="C21" s="180"/>
      <c r="D21" s="180"/>
      <c r="E21" s="214"/>
      <c r="F21" s="215" t="str">
        <f t="shared" si="0"/>
        <v/>
      </c>
      <c r="G21" s="216"/>
      <c r="H21" s="202" t="str">
        <f t="shared" si="1"/>
        <v/>
      </c>
      <c r="I21" s="217"/>
      <c r="J21" s="204" t="str">
        <f t="shared" si="2"/>
        <v/>
      </c>
      <c r="K21" s="136"/>
      <c r="L21" s="202" t="str">
        <f t="shared" si="3"/>
        <v/>
      </c>
      <c r="M21" s="140"/>
      <c r="N21" s="204" t="str">
        <f t="shared" si="4"/>
        <v/>
      </c>
      <c r="O21" s="136"/>
      <c r="P21" s="202" t="str">
        <f t="shared" si="5"/>
        <v/>
      </c>
      <c r="Q21" s="140"/>
      <c r="R21" s="204" t="str">
        <f t="shared" si="6"/>
        <v/>
      </c>
      <c r="S21" s="129"/>
      <c r="T21" s="202" t="str">
        <f t="shared" si="7"/>
        <v/>
      </c>
      <c r="U21" s="140"/>
      <c r="V21" s="204" t="str">
        <f t="shared" si="8"/>
        <v/>
      </c>
    </row>
    <row r="22" spans="1:22" ht="15.6" hidden="1">
      <c r="A22" s="119"/>
      <c r="B22" s="172" t="s">
        <v>2898</v>
      </c>
      <c r="C22" s="180"/>
      <c r="D22" s="180"/>
      <c r="E22" s="214"/>
      <c r="F22" s="215" t="str">
        <f t="shared" si="0"/>
        <v/>
      </c>
      <c r="G22" s="216"/>
      <c r="H22" s="202" t="str">
        <f t="shared" si="1"/>
        <v/>
      </c>
      <c r="I22" s="217"/>
      <c r="J22" s="204" t="str">
        <f t="shared" si="2"/>
        <v/>
      </c>
      <c r="K22" s="136"/>
      <c r="L22" s="202" t="str">
        <f t="shared" si="3"/>
        <v/>
      </c>
      <c r="M22" s="140"/>
      <c r="N22" s="204" t="str">
        <f t="shared" si="4"/>
        <v/>
      </c>
      <c r="O22" s="136"/>
      <c r="P22" s="202" t="str">
        <f t="shared" si="5"/>
        <v/>
      </c>
      <c r="Q22" s="140"/>
      <c r="R22" s="204" t="str">
        <f t="shared" si="6"/>
        <v/>
      </c>
      <c r="S22" s="129"/>
      <c r="T22" s="202" t="str">
        <f t="shared" si="7"/>
        <v/>
      </c>
      <c r="U22" s="140"/>
      <c r="V22" s="204" t="str">
        <f t="shared" si="8"/>
        <v/>
      </c>
    </row>
    <row r="23" spans="1:22" ht="15.6" hidden="1">
      <c r="A23" s="119"/>
      <c r="B23" s="172" t="s">
        <v>2899</v>
      </c>
      <c r="C23" s="180"/>
      <c r="D23" s="180"/>
      <c r="E23" s="214"/>
      <c r="F23" s="215" t="str">
        <f t="shared" si="0"/>
        <v/>
      </c>
      <c r="G23" s="216"/>
      <c r="H23" s="202" t="str">
        <f t="shared" si="1"/>
        <v/>
      </c>
      <c r="I23" s="217"/>
      <c r="J23" s="204" t="str">
        <f t="shared" si="2"/>
        <v/>
      </c>
      <c r="K23" s="136"/>
      <c r="L23" s="202" t="str">
        <f t="shared" si="3"/>
        <v/>
      </c>
      <c r="M23" s="140"/>
      <c r="N23" s="204" t="str">
        <f t="shared" si="4"/>
        <v/>
      </c>
      <c r="O23" s="136"/>
      <c r="P23" s="202" t="str">
        <f t="shared" si="5"/>
        <v/>
      </c>
      <c r="Q23" s="140"/>
      <c r="R23" s="204" t="str">
        <f t="shared" si="6"/>
        <v/>
      </c>
      <c r="S23" s="129"/>
      <c r="T23" s="202" t="str">
        <f t="shared" si="7"/>
        <v/>
      </c>
      <c r="U23" s="140"/>
      <c r="V23" s="204" t="str">
        <f t="shared" si="8"/>
        <v/>
      </c>
    </row>
    <row r="24" spans="1:22" ht="15.6" hidden="1">
      <c r="A24" s="119"/>
      <c r="B24" s="172" t="s">
        <v>2900</v>
      </c>
      <c r="C24" s="180"/>
      <c r="D24" s="180"/>
      <c r="E24" s="214"/>
      <c r="F24" s="215" t="str">
        <f t="shared" si="0"/>
        <v/>
      </c>
      <c r="G24" s="216"/>
      <c r="H24" s="202" t="str">
        <f t="shared" si="1"/>
        <v/>
      </c>
      <c r="I24" s="217"/>
      <c r="J24" s="204" t="str">
        <f t="shared" si="2"/>
        <v/>
      </c>
      <c r="K24" s="136"/>
      <c r="L24" s="202" t="str">
        <f t="shared" si="3"/>
        <v/>
      </c>
      <c r="M24" s="140"/>
      <c r="N24" s="204" t="str">
        <f t="shared" si="4"/>
        <v/>
      </c>
      <c r="O24" s="136"/>
      <c r="P24" s="202" t="str">
        <f t="shared" si="5"/>
        <v/>
      </c>
      <c r="Q24" s="140"/>
      <c r="R24" s="204" t="str">
        <f t="shared" si="6"/>
        <v/>
      </c>
      <c r="S24" s="129"/>
      <c r="T24" s="202" t="str">
        <f t="shared" si="7"/>
        <v/>
      </c>
      <c r="U24" s="140"/>
      <c r="V24" s="204" t="str">
        <f t="shared" si="8"/>
        <v/>
      </c>
    </row>
    <row r="25" spans="1:22" ht="15.6" hidden="1">
      <c r="A25" s="119"/>
      <c r="B25" s="172" t="s">
        <v>2901</v>
      </c>
      <c r="C25" s="180"/>
      <c r="D25" s="180"/>
      <c r="E25" s="214"/>
      <c r="F25" s="215" t="str">
        <f t="shared" si="0"/>
        <v/>
      </c>
      <c r="G25" s="216"/>
      <c r="H25" s="202" t="str">
        <f t="shared" si="1"/>
        <v/>
      </c>
      <c r="I25" s="217"/>
      <c r="J25" s="204" t="str">
        <f t="shared" si="2"/>
        <v/>
      </c>
      <c r="K25" s="136"/>
      <c r="L25" s="202" t="str">
        <f t="shared" si="3"/>
        <v/>
      </c>
      <c r="M25" s="140"/>
      <c r="N25" s="204" t="str">
        <f t="shared" si="4"/>
        <v/>
      </c>
      <c r="O25" s="136"/>
      <c r="P25" s="202" t="str">
        <f t="shared" si="5"/>
        <v/>
      </c>
      <c r="Q25" s="140"/>
      <c r="R25" s="204" t="str">
        <f t="shared" si="6"/>
        <v/>
      </c>
      <c r="S25" s="129"/>
      <c r="T25" s="202" t="str">
        <f t="shared" si="7"/>
        <v/>
      </c>
      <c r="U25" s="140"/>
      <c r="V25" s="204" t="str">
        <f t="shared" si="8"/>
        <v/>
      </c>
    </row>
    <row r="26" spans="1:22" ht="15.6" hidden="1">
      <c r="A26" s="119"/>
      <c r="B26" s="172" t="s">
        <v>2902</v>
      </c>
      <c r="C26" s="180"/>
      <c r="D26" s="180"/>
      <c r="E26" s="214"/>
      <c r="F26" s="215" t="str">
        <f t="shared" si="0"/>
        <v/>
      </c>
      <c r="G26" s="216"/>
      <c r="H26" s="202" t="str">
        <f t="shared" si="1"/>
        <v/>
      </c>
      <c r="I26" s="217"/>
      <c r="J26" s="204" t="str">
        <f t="shared" si="2"/>
        <v/>
      </c>
      <c r="K26" s="136"/>
      <c r="L26" s="202" t="str">
        <f t="shared" si="3"/>
        <v/>
      </c>
      <c r="M26" s="140"/>
      <c r="N26" s="204" t="str">
        <f t="shared" si="4"/>
        <v/>
      </c>
      <c r="O26" s="136"/>
      <c r="P26" s="202" t="str">
        <f t="shared" si="5"/>
        <v/>
      </c>
      <c r="Q26" s="140"/>
      <c r="R26" s="204" t="str">
        <f t="shared" si="6"/>
        <v/>
      </c>
      <c r="S26" s="129"/>
      <c r="T26" s="202" t="str">
        <f t="shared" si="7"/>
        <v/>
      </c>
      <c r="U26" s="140"/>
      <c r="V26" s="204" t="str">
        <f t="shared" si="8"/>
        <v/>
      </c>
    </row>
    <row r="27" spans="1:22" ht="15.6" hidden="1">
      <c r="A27" s="119"/>
      <c r="B27" s="172" t="s">
        <v>2903</v>
      </c>
      <c r="C27" s="180"/>
      <c r="D27" s="180"/>
      <c r="E27" s="214"/>
      <c r="F27" s="215" t="str">
        <f t="shared" si="0"/>
        <v/>
      </c>
      <c r="G27" s="216"/>
      <c r="H27" s="202" t="str">
        <f t="shared" si="1"/>
        <v/>
      </c>
      <c r="I27" s="217"/>
      <c r="J27" s="204" t="str">
        <f t="shared" si="2"/>
        <v/>
      </c>
      <c r="K27" s="136"/>
      <c r="L27" s="202" t="str">
        <f t="shared" si="3"/>
        <v/>
      </c>
      <c r="M27" s="140"/>
      <c r="N27" s="204" t="str">
        <f t="shared" si="4"/>
        <v/>
      </c>
      <c r="O27" s="136"/>
      <c r="P27" s="202" t="str">
        <f t="shared" si="5"/>
        <v/>
      </c>
      <c r="Q27" s="140"/>
      <c r="R27" s="204" t="str">
        <f t="shared" si="6"/>
        <v/>
      </c>
      <c r="S27" s="129"/>
      <c r="T27" s="202" t="str">
        <f t="shared" si="7"/>
        <v/>
      </c>
      <c r="U27" s="140"/>
      <c r="V27" s="204" t="str">
        <f t="shared" si="8"/>
        <v/>
      </c>
    </row>
    <row r="28" spans="1:22" ht="15.6" hidden="1">
      <c r="A28" s="119"/>
      <c r="B28" s="172" t="s">
        <v>2904</v>
      </c>
      <c r="C28" s="180"/>
      <c r="D28" s="180"/>
      <c r="E28" s="214"/>
      <c r="F28" s="215" t="str">
        <f t="shared" si="0"/>
        <v/>
      </c>
      <c r="G28" s="216"/>
      <c r="H28" s="202" t="str">
        <f t="shared" si="1"/>
        <v/>
      </c>
      <c r="I28" s="217"/>
      <c r="J28" s="204" t="str">
        <f t="shared" si="2"/>
        <v/>
      </c>
      <c r="K28" s="136"/>
      <c r="L28" s="202" t="str">
        <f t="shared" si="3"/>
        <v/>
      </c>
      <c r="M28" s="140"/>
      <c r="N28" s="204" t="str">
        <f t="shared" si="4"/>
        <v/>
      </c>
      <c r="O28" s="136"/>
      <c r="P28" s="202" t="str">
        <f t="shared" si="5"/>
        <v/>
      </c>
      <c r="Q28" s="140"/>
      <c r="R28" s="204" t="str">
        <f t="shared" si="6"/>
        <v/>
      </c>
      <c r="S28" s="129"/>
      <c r="T28" s="202" t="str">
        <f t="shared" si="7"/>
        <v/>
      </c>
      <c r="U28" s="140"/>
      <c r="V28" s="204" t="str">
        <f t="shared" si="8"/>
        <v/>
      </c>
    </row>
    <row r="29" spans="1:22" ht="15.6" hidden="1">
      <c r="A29" s="119"/>
      <c r="B29" s="172" t="s">
        <v>2905</v>
      </c>
      <c r="C29" s="180"/>
      <c r="D29" s="180"/>
      <c r="E29" s="214"/>
      <c r="F29" s="215" t="str">
        <f t="shared" si="0"/>
        <v/>
      </c>
      <c r="G29" s="216"/>
      <c r="H29" s="202" t="str">
        <f t="shared" si="1"/>
        <v/>
      </c>
      <c r="I29" s="217"/>
      <c r="J29" s="204" t="str">
        <f t="shared" si="2"/>
        <v/>
      </c>
      <c r="K29" s="136"/>
      <c r="L29" s="202" t="str">
        <f t="shared" si="3"/>
        <v/>
      </c>
      <c r="M29" s="140"/>
      <c r="N29" s="204" t="str">
        <f t="shared" si="4"/>
        <v/>
      </c>
      <c r="O29" s="136"/>
      <c r="P29" s="202" t="str">
        <f t="shared" si="5"/>
        <v/>
      </c>
      <c r="Q29" s="140"/>
      <c r="R29" s="204" t="str">
        <f t="shared" si="6"/>
        <v/>
      </c>
      <c r="S29" s="129"/>
      <c r="T29" s="202" t="str">
        <f t="shared" si="7"/>
        <v/>
      </c>
      <c r="U29" s="140"/>
      <c r="V29" s="204" t="str">
        <f t="shared" si="8"/>
        <v/>
      </c>
    </row>
    <row r="30" spans="1:22" ht="15.6" hidden="1">
      <c r="A30" s="119"/>
      <c r="B30" s="172" t="s">
        <v>2906</v>
      </c>
      <c r="C30" s="180"/>
      <c r="D30" s="180"/>
      <c r="E30" s="214"/>
      <c r="F30" s="215" t="str">
        <f t="shared" si="0"/>
        <v/>
      </c>
      <c r="G30" s="216"/>
      <c r="H30" s="202" t="str">
        <f t="shared" si="1"/>
        <v/>
      </c>
      <c r="I30" s="217"/>
      <c r="J30" s="204" t="str">
        <f t="shared" si="2"/>
        <v/>
      </c>
      <c r="K30" s="136"/>
      <c r="L30" s="202" t="str">
        <f t="shared" si="3"/>
        <v/>
      </c>
      <c r="M30" s="140"/>
      <c r="N30" s="204" t="str">
        <f t="shared" si="4"/>
        <v/>
      </c>
      <c r="O30" s="136"/>
      <c r="P30" s="202" t="str">
        <f t="shared" si="5"/>
        <v/>
      </c>
      <c r="Q30" s="140"/>
      <c r="R30" s="204" t="str">
        <f t="shared" si="6"/>
        <v/>
      </c>
      <c r="S30" s="129"/>
      <c r="T30" s="202" t="str">
        <f t="shared" si="7"/>
        <v/>
      </c>
      <c r="U30" s="140"/>
      <c r="V30" s="204" t="str">
        <f t="shared" si="8"/>
        <v/>
      </c>
    </row>
    <row r="31" spans="1:22" ht="15.6" hidden="1">
      <c r="A31" s="119"/>
      <c r="B31" s="172" t="s">
        <v>2907</v>
      </c>
      <c r="C31" s="180"/>
      <c r="D31" s="180"/>
      <c r="E31" s="214"/>
      <c r="F31" s="215" t="str">
        <f t="shared" si="0"/>
        <v/>
      </c>
      <c r="G31" s="216"/>
      <c r="H31" s="202" t="str">
        <f t="shared" si="1"/>
        <v/>
      </c>
      <c r="I31" s="217"/>
      <c r="J31" s="204" t="str">
        <f t="shared" si="2"/>
        <v/>
      </c>
      <c r="K31" s="136"/>
      <c r="L31" s="202" t="str">
        <f t="shared" si="3"/>
        <v/>
      </c>
      <c r="M31" s="140"/>
      <c r="N31" s="204" t="str">
        <f t="shared" si="4"/>
        <v/>
      </c>
      <c r="O31" s="136"/>
      <c r="P31" s="202" t="str">
        <f t="shared" si="5"/>
        <v/>
      </c>
      <c r="Q31" s="140"/>
      <c r="R31" s="204" t="str">
        <f t="shared" si="6"/>
        <v/>
      </c>
      <c r="S31" s="129"/>
      <c r="T31" s="202" t="str">
        <f t="shared" si="7"/>
        <v/>
      </c>
      <c r="U31" s="140"/>
      <c r="V31" s="204" t="str">
        <f t="shared" si="8"/>
        <v/>
      </c>
    </row>
    <row r="32" spans="1:22" ht="15.6" hidden="1">
      <c r="A32" s="119"/>
      <c r="B32" s="172" t="s">
        <v>2908</v>
      </c>
      <c r="C32" s="180"/>
      <c r="D32" s="180"/>
      <c r="E32" s="214"/>
      <c r="F32" s="215" t="str">
        <f t="shared" si="0"/>
        <v/>
      </c>
      <c r="G32" s="216"/>
      <c r="H32" s="202" t="str">
        <f t="shared" si="1"/>
        <v/>
      </c>
      <c r="I32" s="217"/>
      <c r="J32" s="204" t="str">
        <f t="shared" si="2"/>
        <v/>
      </c>
      <c r="K32" s="136"/>
      <c r="L32" s="202" t="str">
        <f t="shared" si="3"/>
        <v/>
      </c>
      <c r="M32" s="140"/>
      <c r="N32" s="204" t="str">
        <f t="shared" si="4"/>
        <v/>
      </c>
      <c r="O32" s="136"/>
      <c r="P32" s="202" t="str">
        <f t="shared" si="5"/>
        <v/>
      </c>
      <c r="Q32" s="140"/>
      <c r="R32" s="204" t="str">
        <f t="shared" si="6"/>
        <v/>
      </c>
      <c r="S32" s="129"/>
      <c r="T32" s="202" t="str">
        <f t="shared" si="7"/>
        <v/>
      </c>
      <c r="U32" s="140"/>
      <c r="V32" s="204" t="str">
        <f t="shared" si="8"/>
        <v/>
      </c>
    </row>
    <row r="33" spans="1:22" ht="15.6" hidden="1">
      <c r="A33" s="119"/>
      <c r="B33" s="172" t="s">
        <v>2909</v>
      </c>
      <c r="C33" s="180"/>
      <c r="D33" s="180"/>
      <c r="E33" s="214"/>
      <c r="F33" s="215" t="str">
        <f t="shared" si="0"/>
        <v/>
      </c>
      <c r="G33" s="216"/>
      <c r="H33" s="202" t="str">
        <f t="shared" si="1"/>
        <v/>
      </c>
      <c r="I33" s="217"/>
      <c r="J33" s="204" t="str">
        <f t="shared" si="2"/>
        <v/>
      </c>
      <c r="K33" s="136"/>
      <c r="L33" s="202" t="str">
        <f t="shared" si="3"/>
        <v/>
      </c>
      <c r="M33" s="140"/>
      <c r="N33" s="204" t="str">
        <f t="shared" si="4"/>
        <v/>
      </c>
      <c r="O33" s="136"/>
      <c r="P33" s="202" t="str">
        <f t="shared" si="5"/>
        <v/>
      </c>
      <c r="Q33" s="140"/>
      <c r="R33" s="204" t="str">
        <f t="shared" si="6"/>
        <v/>
      </c>
      <c r="S33" s="129"/>
      <c r="T33" s="202" t="str">
        <f t="shared" si="7"/>
        <v/>
      </c>
      <c r="U33" s="140"/>
      <c r="V33" s="204" t="str">
        <f t="shared" si="8"/>
        <v/>
      </c>
    </row>
    <row r="34" spans="1:22" ht="15.6">
      <c r="A34" s="119" t="s">
        <v>53</v>
      </c>
      <c r="B34" s="172" t="s">
        <v>2910</v>
      </c>
      <c r="C34" s="180"/>
      <c r="D34" s="180"/>
      <c r="E34" s="214"/>
      <c r="F34" s="215" t="str">
        <f t="shared" si="0"/>
        <v/>
      </c>
      <c r="G34" s="216"/>
      <c r="H34" s="202" t="str">
        <f t="shared" si="1"/>
        <v/>
      </c>
      <c r="I34" s="217"/>
      <c r="J34" s="204" t="str">
        <f t="shared" si="2"/>
        <v/>
      </c>
      <c r="K34" s="136"/>
      <c r="L34" s="202" t="str">
        <f t="shared" si="3"/>
        <v/>
      </c>
      <c r="M34" s="140"/>
      <c r="N34" s="204" t="str">
        <f t="shared" si="4"/>
        <v/>
      </c>
      <c r="O34" s="136"/>
      <c r="P34" s="202" t="str">
        <f t="shared" si="5"/>
        <v/>
      </c>
      <c r="Q34" s="140"/>
      <c r="R34" s="204" t="str">
        <f t="shared" si="6"/>
        <v/>
      </c>
      <c r="S34" s="129"/>
      <c r="T34" s="202" t="str">
        <f t="shared" si="7"/>
        <v/>
      </c>
      <c r="U34" s="140"/>
      <c r="V34" s="204" t="str">
        <f t="shared" si="8"/>
        <v/>
      </c>
    </row>
    <row r="35" spans="1:22" ht="15.6" hidden="1">
      <c r="A35" s="119"/>
      <c r="B35" s="172" t="s">
        <v>2911</v>
      </c>
      <c r="C35" s="180"/>
      <c r="D35" s="180"/>
      <c r="E35" s="214"/>
      <c r="F35" s="215" t="str">
        <f t="shared" si="0"/>
        <v/>
      </c>
      <c r="G35" s="216"/>
      <c r="H35" s="202" t="str">
        <f t="shared" si="1"/>
        <v/>
      </c>
      <c r="I35" s="217"/>
      <c r="J35" s="204" t="str">
        <f t="shared" si="2"/>
        <v/>
      </c>
      <c r="K35" s="136"/>
      <c r="L35" s="202" t="str">
        <f t="shared" si="3"/>
        <v/>
      </c>
      <c r="M35" s="140"/>
      <c r="N35" s="204" t="str">
        <f t="shared" si="4"/>
        <v/>
      </c>
      <c r="O35" s="136"/>
      <c r="P35" s="202" t="str">
        <f t="shared" si="5"/>
        <v/>
      </c>
      <c r="Q35" s="140"/>
      <c r="R35" s="204" t="str">
        <f t="shared" si="6"/>
        <v/>
      </c>
      <c r="S35" s="129"/>
      <c r="T35" s="202" t="str">
        <f t="shared" si="7"/>
        <v/>
      </c>
      <c r="U35" s="140"/>
      <c r="V35" s="204" t="str">
        <f t="shared" si="8"/>
        <v/>
      </c>
    </row>
    <row r="36" spans="1:22" ht="15.6" hidden="1">
      <c r="A36" s="119"/>
      <c r="B36" s="172" t="s">
        <v>2912</v>
      </c>
      <c r="C36" s="180"/>
      <c r="D36" s="180"/>
      <c r="E36" s="214"/>
      <c r="F36" s="215" t="str">
        <f t="shared" si="0"/>
        <v/>
      </c>
      <c r="G36" s="216"/>
      <c r="H36" s="202" t="str">
        <f t="shared" si="1"/>
        <v/>
      </c>
      <c r="I36" s="217"/>
      <c r="J36" s="204" t="str">
        <f t="shared" si="2"/>
        <v/>
      </c>
      <c r="K36" s="136"/>
      <c r="L36" s="202" t="str">
        <f t="shared" si="3"/>
        <v/>
      </c>
      <c r="M36" s="140"/>
      <c r="N36" s="204" t="str">
        <f t="shared" si="4"/>
        <v/>
      </c>
      <c r="O36" s="136"/>
      <c r="P36" s="202" t="str">
        <f t="shared" si="5"/>
        <v/>
      </c>
      <c r="Q36" s="140"/>
      <c r="R36" s="204" t="str">
        <f t="shared" si="6"/>
        <v/>
      </c>
      <c r="S36" s="129"/>
      <c r="T36" s="202" t="str">
        <f t="shared" si="7"/>
        <v/>
      </c>
      <c r="U36" s="140"/>
      <c r="V36" s="204" t="str">
        <f t="shared" si="8"/>
        <v/>
      </c>
    </row>
    <row r="37" spans="1:22" ht="15.6" hidden="1">
      <c r="A37" s="119"/>
      <c r="B37" s="172" t="s">
        <v>2913</v>
      </c>
      <c r="C37" s="180"/>
      <c r="D37" s="180"/>
      <c r="E37" s="214"/>
      <c r="F37" s="215" t="str">
        <f t="shared" si="0"/>
        <v/>
      </c>
      <c r="G37" s="216"/>
      <c r="H37" s="202" t="str">
        <f t="shared" si="1"/>
        <v/>
      </c>
      <c r="I37" s="217"/>
      <c r="J37" s="204" t="str">
        <f t="shared" si="2"/>
        <v/>
      </c>
      <c r="K37" s="136"/>
      <c r="L37" s="202" t="str">
        <f t="shared" si="3"/>
        <v/>
      </c>
      <c r="M37" s="140"/>
      <c r="N37" s="204" t="str">
        <f t="shared" si="4"/>
        <v/>
      </c>
      <c r="O37" s="136"/>
      <c r="P37" s="202" t="str">
        <f t="shared" si="5"/>
        <v/>
      </c>
      <c r="Q37" s="140"/>
      <c r="R37" s="204" t="str">
        <f t="shared" si="6"/>
        <v/>
      </c>
      <c r="S37" s="129"/>
      <c r="T37" s="202" t="str">
        <f t="shared" si="7"/>
        <v/>
      </c>
      <c r="U37" s="140"/>
      <c r="V37" s="204" t="str">
        <f t="shared" si="8"/>
        <v/>
      </c>
    </row>
    <row r="38" spans="1:22" ht="15.6" hidden="1">
      <c r="A38" s="119"/>
      <c r="B38" s="172" t="s">
        <v>2914</v>
      </c>
      <c r="C38" s="180"/>
      <c r="D38" s="180"/>
      <c r="E38" s="214"/>
      <c r="F38" s="215" t="str">
        <f t="shared" si="0"/>
        <v/>
      </c>
      <c r="G38" s="216"/>
      <c r="H38" s="202" t="str">
        <f t="shared" si="1"/>
        <v/>
      </c>
      <c r="I38" s="217"/>
      <c r="J38" s="204" t="str">
        <f t="shared" si="2"/>
        <v/>
      </c>
      <c r="K38" s="136"/>
      <c r="L38" s="202" t="str">
        <f t="shared" si="3"/>
        <v/>
      </c>
      <c r="M38" s="140"/>
      <c r="N38" s="204" t="str">
        <f t="shared" si="4"/>
        <v/>
      </c>
      <c r="O38" s="136"/>
      <c r="P38" s="202" t="str">
        <f t="shared" si="5"/>
        <v/>
      </c>
      <c r="Q38" s="140"/>
      <c r="R38" s="204" t="str">
        <f t="shared" si="6"/>
        <v/>
      </c>
      <c r="S38" s="129"/>
      <c r="T38" s="202" t="str">
        <f t="shared" si="7"/>
        <v/>
      </c>
      <c r="U38" s="140"/>
      <c r="V38" s="204" t="str">
        <f t="shared" si="8"/>
        <v/>
      </c>
    </row>
    <row r="39" spans="1:22" ht="15.6" hidden="1">
      <c r="A39" s="119"/>
      <c r="B39" s="172" t="s">
        <v>2915</v>
      </c>
      <c r="C39" s="180"/>
      <c r="D39" s="180"/>
      <c r="E39" s="214"/>
      <c r="F39" s="215" t="str">
        <f t="shared" si="0"/>
        <v/>
      </c>
      <c r="G39" s="216"/>
      <c r="H39" s="202" t="str">
        <f t="shared" si="1"/>
        <v/>
      </c>
      <c r="I39" s="217"/>
      <c r="J39" s="204" t="str">
        <f t="shared" si="2"/>
        <v/>
      </c>
      <c r="K39" s="136"/>
      <c r="L39" s="202" t="str">
        <f t="shared" si="3"/>
        <v/>
      </c>
      <c r="M39" s="140"/>
      <c r="N39" s="204" t="str">
        <f t="shared" si="4"/>
        <v/>
      </c>
      <c r="O39" s="136"/>
      <c r="P39" s="202" t="str">
        <f t="shared" si="5"/>
        <v/>
      </c>
      <c r="Q39" s="140"/>
      <c r="R39" s="204" t="str">
        <f t="shared" si="6"/>
        <v/>
      </c>
      <c r="S39" s="129"/>
      <c r="T39" s="202" t="str">
        <f t="shared" si="7"/>
        <v/>
      </c>
      <c r="U39" s="140"/>
      <c r="V39" s="204" t="str">
        <f t="shared" si="8"/>
        <v/>
      </c>
    </row>
    <row r="40" spans="1:22" ht="15.6" hidden="1">
      <c r="A40" s="119"/>
      <c r="B40" s="172" t="s">
        <v>2916</v>
      </c>
      <c r="C40" s="180"/>
      <c r="D40" s="180"/>
      <c r="E40" s="214"/>
      <c r="F40" s="215" t="str">
        <f t="shared" si="0"/>
        <v/>
      </c>
      <c r="G40" s="216"/>
      <c r="H40" s="202" t="str">
        <f t="shared" si="1"/>
        <v/>
      </c>
      <c r="I40" s="217"/>
      <c r="J40" s="204" t="str">
        <f t="shared" si="2"/>
        <v/>
      </c>
      <c r="K40" s="136"/>
      <c r="L40" s="202" t="str">
        <f t="shared" si="3"/>
        <v/>
      </c>
      <c r="M40" s="140"/>
      <c r="N40" s="204" t="str">
        <f t="shared" si="4"/>
        <v/>
      </c>
      <c r="O40" s="136"/>
      <c r="P40" s="202" t="str">
        <f t="shared" si="5"/>
        <v/>
      </c>
      <c r="Q40" s="140"/>
      <c r="R40" s="204" t="str">
        <f t="shared" si="6"/>
        <v/>
      </c>
      <c r="S40" s="129"/>
      <c r="T40" s="202" t="str">
        <f t="shared" si="7"/>
        <v/>
      </c>
      <c r="U40" s="140"/>
      <c r="V40" s="204" t="str">
        <f t="shared" si="8"/>
        <v/>
      </c>
    </row>
    <row r="41" spans="1:22" ht="15.6" hidden="1">
      <c r="A41" s="119"/>
      <c r="B41" s="172" t="s">
        <v>2917</v>
      </c>
      <c r="C41" s="180"/>
      <c r="D41" s="180"/>
      <c r="E41" s="214"/>
      <c r="F41" s="215" t="str">
        <f t="shared" si="0"/>
        <v/>
      </c>
      <c r="G41" s="216"/>
      <c r="H41" s="202" t="str">
        <f t="shared" si="1"/>
        <v/>
      </c>
      <c r="I41" s="217"/>
      <c r="J41" s="204" t="str">
        <f t="shared" si="2"/>
        <v/>
      </c>
      <c r="K41" s="136"/>
      <c r="L41" s="202" t="str">
        <f t="shared" si="3"/>
        <v/>
      </c>
      <c r="M41" s="140"/>
      <c r="N41" s="204" t="str">
        <f t="shared" si="4"/>
        <v/>
      </c>
      <c r="O41" s="136"/>
      <c r="P41" s="202" t="str">
        <f t="shared" si="5"/>
        <v/>
      </c>
      <c r="Q41" s="140"/>
      <c r="R41" s="204" t="str">
        <f t="shared" si="6"/>
        <v/>
      </c>
      <c r="S41" s="129"/>
      <c r="T41" s="202" t="str">
        <f t="shared" si="7"/>
        <v/>
      </c>
      <c r="U41" s="140"/>
      <c r="V41" s="204" t="str">
        <f t="shared" si="8"/>
        <v/>
      </c>
    </row>
    <row r="42" spans="1:22" ht="15.6" hidden="1">
      <c r="A42" s="119"/>
      <c r="B42" s="172" t="s">
        <v>2918</v>
      </c>
      <c r="C42" s="180"/>
      <c r="D42" s="180"/>
      <c r="E42" s="214"/>
      <c r="F42" s="215" t="str">
        <f t="shared" si="0"/>
        <v/>
      </c>
      <c r="G42" s="216"/>
      <c r="H42" s="202" t="str">
        <f t="shared" si="1"/>
        <v/>
      </c>
      <c r="I42" s="217"/>
      <c r="J42" s="204" t="str">
        <f t="shared" si="2"/>
        <v/>
      </c>
      <c r="K42" s="136"/>
      <c r="L42" s="202" t="str">
        <f t="shared" si="3"/>
        <v/>
      </c>
      <c r="M42" s="140"/>
      <c r="N42" s="204" t="str">
        <f t="shared" si="4"/>
        <v/>
      </c>
      <c r="O42" s="136"/>
      <c r="P42" s="202" t="str">
        <f t="shared" si="5"/>
        <v/>
      </c>
      <c r="Q42" s="140"/>
      <c r="R42" s="204" t="str">
        <f t="shared" si="6"/>
        <v/>
      </c>
      <c r="S42" s="129"/>
      <c r="T42" s="202" t="str">
        <f t="shared" si="7"/>
        <v/>
      </c>
      <c r="U42" s="140"/>
      <c r="V42" s="204" t="str">
        <f t="shared" si="8"/>
        <v/>
      </c>
    </row>
    <row r="43" spans="1:22" ht="15.6" hidden="1">
      <c r="A43" s="119"/>
      <c r="B43" s="172" t="s">
        <v>2919</v>
      </c>
      <c r="C43" s="180"/>
      <c r="D43" s="180"/>
      <c r="E43" s="214"/>
      <c r="F43" s="215" t="str">
        <f t="shared" si="0"/>
        <v/>
      </c>
      <c r="G43" s="216"/>
      <c r="H43" s="202" t="str">
        <f t="shared" si="1"/>
        <v/>
      </c>
      <c r="I43" s="217"/>
      <c r="J43" s="204" t="str">
        <f t="shared" si="2"/>
        <v/>
      </c>
      <c r="K43" s="136"/>
      <c r="L43" s="202" t="str">
        <f t="shared" si="3"/>
        <v/>
      </c>
      <c r="M43" s="140"/>
      <c r="N43" s="204" t="str">
        <f t="shared" si="4"/>
        <v/>
      </c>
      <c r="O43" s="136"/>
      <c r="P43" s="202" t="str">
        <f t="shared" si="5"/>
        <v/>
      </c>
      <c r="Q43" s="140"/>
      <c r="R43" s="204" t="str">
        <f t="shared" si="6"/>
        <v/>
      </c>
      <c r="S43" s="129"/>
      <c r="T43" s="202" t="str">
        <f t="shared" si="7"/>
        <v/>
      </c>
      <c r="U43" s="140"/>
      <c r="V43" s="204" t="str">
        <f t="shared" si="8"/>
        <v/>
      </c>
    </row>
    <row r="44" spans="1:22" ht="15.6">
      <c r="A44" s="119" t="s">
        <v>53</v>
      </c>
      <c r="B44" s="172" t="s">
        <v>2920</v>
      </c>
      <c r="C44" s="180"/>
      <c r="D44" s="180"/>
      <c r="E44" s="214"/>
      <c r="F44" s="215" t="str">
        <f t="shared" si="0"/>
        <v/>
      </c>
      <c r="G44" s="216"/>
      <c r="H44" s="202" t="str">
        <f t="shared" si="1"/>
        <v/>
      </c>
      <c r="I44" s="217"/>
      <c r="J44" s="204" t="str">
        <f t="shared" si="2"/>
        <v/>
      </c>
      <c r="K44" s="136"/>
      <c r="L44" s="202" t="str">
        <f t="shared" si="3"/>
        <v/>
      </c>
      <c r="M44" s="140"/>
      <c r="N44" s="204" t="str">
        <f t="shared" si="4"/>
        <v/>
      </c>
      <c r="O44" s="136"/>
      <c r="P44" s="202" t="str">
        <f t="shared" si="5"/>
        <v/>
      </c>
      <c r="Q44" s="140"/>
      <c r="R44" s="204" t="str">
        <f t="shared" si="6"/>
        <v/>
      </c>
      <c r="S44" s="129"/>
      <c r="T44" s="202" t="str">
        <f t="shared" si="7"/>
        <v/>
      </c>
      <c r="U44" s="140"/>
      <c r="V44" s="204" t="str">
        <f t="shared" si="8"/>
        <v/>
      </c>
    </row>
    <row r="45" spans="1:22" ht="15.6" hidden="1">
      <c r="A45" s="119"/>
      <c r="B45" s="172" t="s">
        <v>2921</v>
      </c>
      <c r="C45" s="180"/>
      <c r="D45" s="180"/>
      <c r="E45" s="214"/>
      <c r="F45" s="215" t="str">
        <f t="shared" si="0"/>
        <v/>
      </c>
      <c r="G45" s="216"/>
      <c r="H45" s="202" t="str">
        <f t="shared" si="1"/>
        <v/>
      </c>
      <c r="I45" s="217"/>
      <c r="J45" s="204" t="str">
        <f t="shared" si="2"/>
        <v/>
      </c>
      <c r="K45" s="136"/>
      <c r="L45" s="202" t="str">
        <f t="shared" si="3"/>
        <v/>
      </c>
      <c r="M45" s="140"/>
      <c r="N45" s="204" t="str">
        <f t="shared" si="4"/>
        <v/>
      </c>
      <c r="O45" s="136"/>
      <c r="P45" s="202" t="str">
        <f t="shared" si="5"/>
        <v/>
      </c>
      <c r="Q45" s="140"/>
      <c r="R45" s="204" t="str">
        <f t="shared" si="6"/>
        <v/>
      </c>
      <c r="S45" s="129"/>
      <c r="T45" s="202" t="str">
        <f t="shared" si="7"/>
        <v/>
      </c>
      <c r="U45" s="140"/>
      <c r="V45" s="204" t="str">
        <f t="shared" si="8"/>
        <v/>
      </c>
    </row>
    <row r="46" spans="1:22" ht="15.6" hidden="1">
      <c r="A46" s="119"/>
      <c r="B46" s="172" t="s">
        <v>2922</v>
      </c>
      <c r="C46" s="180"/>
      <c r="D46" s="180"/>
      <c r="E46" s="214"/>
      <c r="F46" s="215" t="str">
        <f t="shared" si="0"/>
        <v/>
      </c>
      <c r="G46" s="216"/>
      <c r="H46" s="202" t="str">
        <f t="shared" si="1"/>
        <v/>
      </c>
      <c r="I46" s="217"/>
      <c r="J46" s="204" t="str">
        <f t="shared" si="2"/>
        <v/>
      </c>
      <c r="K46" s="136"/>
      <c r="L46" s="202" t="str">
        <f t="shared" si="3"/>
        <v/>
      </c>
      <c r="M46" s="140"/>
      <c r="N46" s="204" t="str">
        <f t="shared" si="4"/>
        <v/>
      </c>
      <c r="O46" s="136"/>
      <c r="P46" s="202" t="str">
        <f t="shared" si="5"/>
        <v/>
      </c>
      <c r="Q46" s="140"/>
      <c r="R46" s="204" t="str">
        <f t="shared" si="6"/>
        <v/>
      </c>
      <c r="S46" s="129"/>
      <c r="T46" s="202" t="str">
        <f t="shared" si="7"/>
        <v/>
      </c>
      <c r="U46" s="140"/>
      <c r="V46" s="204" t="str">
        <f t="shared" si="8"/>
        <v/>
      </c>
    </row>
    <row r="47" spans="1:22" ht="15.6" hidden="1">
      <c r="A47" s="119"/>
      <c r="B47" s="172" t="s">
        <v>2923</v>
      </c>
      <c r="C47" s="180"/>
      <c r="D47" s="180"/>
      <c r="E47" s="214"/>
      <c r="F47" s="215" t="str">
        <f t="shared" si="0"/>
        <v/>
      </c>
      <c r="G47" s="216"/>
      <c r="H47" s="202" t="str">
        <f t="shared" si="1"/>
        <v/>
      </c>
      <c r="I47" s="217"/>
      <c r="J47" s="204" t="str">
        <f t="shared" si="2"/>
        <v/>
      </c>
      <c r="K47" s="136"/>
      <c r="L47" s="202" t="str">
        <f t="shared" si="3"/>
        <v/>
      </c>
      <c r="M47" s="140"/>
      <c r="N47" s="204" t="str">
        <f t="shared" si="4"/>
        <v/>
      </c>
      <c r="O47" s="136"/>
      <c r="P47" s="202" t="str">
        <f t="shared" si="5"/>
        <v/>
      </c>
      <c r="Q47" s="140"/>
      <c r="R47" s="204" t="str">
        <f t="shared" si="6"/>
        <v/>
      </c>
      <c r="S47" s="129"/>
      <c r="T47" s="202" t="str">
        <f t="shared" si="7"/>
        <v/>
      </c>
      <c r="U47" s="140"/>
      <c r="V47" s="204" t="str">
        <f t="shared" si="8"/>
        <v/>
      </c>
    </row>
    <row r="48" spans="1:22" ht="15.6" hidden="1">
      <c r="A48" s="119"/>
      <c r="B48" s="172" t="s">
        <v>2924</v>
      </c>
      <c r="C48" s="180"/>
      <c r="D48" s="180"/>
      <c r="E48" s="214"/>
      <c r="F48" s="215" t="str">
        <f t="shared" si="0"/>
        <v/>
      </c>
      <c r="G48" s="216"/>
      <c r="H48" s="202" t="str">
        <f t="shared" si="1"/>
        <v/>
      </c>
      <c r="I48" s="217"/>
      <c r="J48" s="204" t="str">
        <f t="shared" si="2"/>
        <v/>
      </c>
      <c r="K48" s="136"/>
      <c r="L48" s="202" t="str">
        <f t="shared" si="3"/>
        <v/>
      </c>
      <c r="M48" s="140"/>
      <c r="N48" s="204" t="str">
        <f t="shared" si="4"/>
        <v/>
      </c>
      <c r="O48" s="136"/>
      <c r="P48" s="202" t="str">
        <f t="shared" si="5"/>
        <v/>
      </c>
      <c r="Q48" s="140"/>
      <c r="R48" s="204" t="str">
        <f t="shared" si="6"/>
        <v/>
      </c>
      <c r="S48" s="129"/>
      <c r="T48" s="202" t="str">
        <f t="shared" si="7"/>
        <v/>
      </c>
      <c r="U48" s="140"/>
      <c r="V48" s="204" t="str">
        <f t="shared" si="8"/>
        <v/>
      </c>
    </row>
    <row r="49" spans="1:22" ht="15.6" hidden="1">
      <c r="A49" s="119"/>
      <c r="B49" s="172" t="s">
        <v>2925</v>
      </c>
      <c r="C49" s="180"/>
      <c r="D49" s="180"/>
      <c r="E49" s="214"/>
      <c r="F49" s="215" t="str">
        <f t="shared" si="0"/>
        <v/>
      </c>
      <c r="G49" s="216"/>
      <c r="H49" s="202" t="str">
        <f t="shared" si="1"/>
        <v/>
      </c>
      <c r="I49" s="217"/>
      <c r="J49" s="204" t="str">
        <f t="shared" si="2"/>
        <v/>
      </c>
      <c r="K49" s="136"/>
      <c r="L49" s="202" t="str">
        <f t="shared" si="3"/>
        <v/>
      </c>
      <c r="M49" s="140"/>
      <c r="N49" s="204" t="str">
        <f t="shared" si="4"/>
        <v/>
      </c>
      <c r="O49" s="136"/>
      <c r="P49" s="202" t="str">
        <f t="shared" si="5"/>
        <v/>
      </c>
      <c r="Q49" s="140"/>
      <c r="R49" s="204" t="str">
        <f t="shared" si="6"/>
        <v/>
      </c>
      <c r="S49" s="129"/>
      <c r="T49" s="202" t="str">
        <f t="shared" si="7"/>
        <v/>
      </c>
      <c r="U49" s="140"/>
      <c r="V49" s="204" t="str">
        <f t="shared" si="8"/>
        <v/>
      </c>
    </row>
    <row r="50" spans="1:22" ht="15.6" hidden="1">
      <c r="A50" s="119"/>
      <c r="B50" s="172" t="s">
        <v>2926</v>
      </c>
      <c r="C50" s="180"/>
      <c r="D50" s="180"/>
      <c r="E50" s="214"/>
      <c r="F50" s="215" t="str">
        <f t="shared" si="0"/>
        <v/>
      </c>
      <c r="G50" s="216"/>
      <c r="H50" s="202" t="str">
        <f t="shared" si="1"/>
        <v/>
      </c>
      <c r="I50" s="217"/>
      <c r="J50" s="204" t="str">
        <f t="shared" si="2"/>
        <v/>
      </c>
      <c r="K50" s="136"/>
      <c r="L50" s="202" t="str">
        <f t="shared" si="3"/>
        <v/>
      </c>
      <c r="M50" s="140"/>
      <c r="N50" s="204" t="str">
        <f t="shared" si="4"/>
        <v/>
      </c>
      <c r="O50" s="136"/>
      <c r="P50" s="202" t="str">
        <f t="shared" si="5"/>
        <v/>
      </c>
      <c r="Q50" s="140"/>
      <c r="R50" s="204" t="str">
        <f t="shared" si="6"/>
        <v/>
      </c>
      <c r="S50" s="129"/>
      <c r="T50" s="202" t="str">
        <f t="shared" si="7"/>
        <v/>
      </c>
      <c r="U50" s="140"/>
      <c r="V50" s="204" t="str">
        <f t="shared" si="8"/>
        <v/>
      </c>
    </row>
    <row r="51" spans="1:22" ht="15.6" hidden="1">
      <c r="A51" s="119"/>
      <c r="B51" s="172" t="s">
        <v>2927</v>
      </c>
      <c r="C51" s="180"/>
      <c r="D51" s="180"/>
      <c r="E51" s="214"/>
      <c r="F51" s="215" t="str">
        <f t="shared" si="0"/>
        <v/>
      </c>
      <c r="G51" s="216"/>
      <c r="H51" s="202" t="str">
        <f t="shared" si="1"/>
        <v/>
      </c>
      <c r="I51" s="217"/>
      <c r="J51" s="204" t="str">
        <f t="shared" si="2"/>
        <v/>
      </c>
      <c r="K51" s="136"/>
      <c r="L51" s="202" t="str">
        <f t="shared" si="3"/>
        <v/>
      </c>
      <c r="M51" s="140"/>
      <c r="N51" s="204" t="str">
        <f t="shared" si="4"/>
        <v/>
      </c>
      <c r="O51" s="136"/>
      <c r="P51" s="202" t="str">
        <f t="shared" si="5"/>
        <v/>
      </c>
      <c r="Q51" s="140"/>
      <c r="R51" s="204" t="str">
        <f t="shared" si="6"/>
        <v/>
      </c>
      <c r="S51" s="129"/>
      <c r="T51" s="202" t="str">
        <f t="shared" si="7"/>
        <v/>
      </c>
      <c r="U51" s="140"/>
      <c r="V51" s="204" t="str">
        <f t="shared" si="8"/>
        <v/>
      </c>
    </row>
    <row r="52" spans="1:22" ht="15.6" hidden="1">
      <c r="A52" s="119"/>
      <c r="B52" s="172" t="s">
        <v>2928</v>
      </c>
      <c r="C52" s="180"/>
      <c r="D52" s="180"/>
      <c r="E52" s="214"/>
      <c r="F52" s="215" t="str">
        <f t="shared" si="0"/>
        <v/>
      </c>
      <c r="G52" s="216"/>
      <c r="H52" s="202" t="str">
        <f t="shared" si="1"/>
        <v/>
      </c>
      <c r="I52" s="217"/>
      <c r="J52" s="204" t="str">
        <f t="shared" si="2"/>
        <v/>
      </c>
      <c r="K52" s="136"/>
      <c r="L52" s="202" t="str">
        <f t="shared" si="3"/>
        <v/>
      </c>
      <c r="M52" s="140"/>
      <c r="N52" s="204" t="str">
        <f t="shared" si="4"/>
        <v/>
      </c>
      <c r="O52" s="136"/>
      <c r="P52" s="202" t="str">
        <f t="shared" si="5"/>
        <v/>
      </c>
      <c r="Q52" s="140"/>
      <c r="R52" s="204" t="str">
        <f t="shared" si="6"/>
        <v/>
      </c>
      <c r="S52" s="129"/>
      <c r="T52" s="202" t="str">
        <f t="shared" si="7"/>
        <v/>
      </c>
      <c r="U52" s="140"/>
      <c r="V52" s="204" t="str">
        <f t="shared" si="8"/>
        <v/>
      </c>
    </row>
    <row r="53" spans="1:22" ht="15.6" hidden="1">
      <c r="A53" s="119"/>
      <c r="B53" s="172" t="s">
        <v>2929</v>
      </c>
      <c r="C53" s="180"/>
      <c r="D53" s="180"/>
      <c r="E53" s="214"/>
      <c r="F53" s="215" t="str">
        <f t="shared" si="0"/>
        <v/>
      </c>
      <c r="G53" s="216"/>
      <c r="H53" s="202" t="str">
        <f t="shared" si="1"/>
        <v/>
      </c>
      <c r="I53" s="217"/>
      <c r="J53" s="204" t="str">
        <f t="shared" si="2"/>
        <v/>
      </c>
      <c r="K53" s="136"/>
      <c r="L53" s="202" t="str">
        <f t="shared" si="3"/>
        <v/>
      </c>
      <c r="M53" s="140"/>
      <c r="N53" s="204" t="str">
        <f t="shared" si="4"/>
        <v/>
      </c>
      <c r="O53" s="136"/>
      <c r="P53" s="202" t="str">
        <f t="shared" si="5"/>
        <v/>
      </c>
      <c r="Q53" s="140"/>
      <c r="R53" s="204" t="str">
        <f t="shared" si="6"/>
        <v/>
      </c>
      <c r="S53" s="129"/>
      <c r="T53" s="202" t="str">
        <f t="shared" si="7"/>
        <v/>
      </c>
      <c r="U53" s="140"/>
      <c r="V53" s="204" t="str">
        <f t="shared" si="8"/>
        <v/>
      </c>
    </row>
    <row r="54" spans="1:22" ht="15.6" hidden="1">
      <c r="A54" s="119"/>
      <c r="B54" s="172" t="s">
        <v>2930</v>
      </c>
      <c r="C54" s="180"/>
      <c r="D54" s="180"/>
      <c r="E54" s="214"/>
      <c r="F54" s="215" t="str">
        <f t="shared" si="0"/>
        <v/>
      </c>
      <c r="G54" s="216"/>
      <c r="H54" s="202" t="str">
        <f t="shared" si="1"/>
        <v/>
      </c>
      <c r="I54" s="217"/>
      <c r="J54" s="204" t="str">
        <f t="shared" si="2"/>
        <v/>
      </c>
      <c r="K54" s="136"/>
      <c r="L54" s="202" t="str">
        <f t="shared" si="3"/>
        <v/>
      </c>
      <c r="M54" s="140"/>
      <c r="N54" s="204" t="str">
        <f t="shared" si="4"/>
        <v/>
      </c>
      <c r="O54" s="136"/>
      <c r="P54" s="202" t="str">
        <f t="shared" si="5"/>
        <v/>
      </c>
      <c r="Q54" s="140"/>
      <c r="R54" s="204" t="str">
        <f t="shared" si="6"/>
        <v/>
      </c>
      <c r="S54" s="129"/>
      <c r="T54" s="202" t="str">
        <f t="shared" si="7"/>
        <v/>
      </c>
      <c r="U54" s="140"/>
      <c r="V54" s="204" t="str">
        <f t="shared" si="8"/>
        <v/>
      </c>
    </row>
    <row r="55" spans="1:22" ht="15.6" hidden="1">
      <c r="A55" s="119"/>
      <c r="B55" s="172" t="s">
        <v>2931</v>
      </c>
      <c r="C55" s="180"/>
      <c r="D55" s="180"/>
      <c r="E55" s="214"/>
      <c r="F55" s="215" t="str">
        <f t="shared" si="0"/>
        <v/>
      </c>
      <c r="G55" s="216"/>
      <c r="H55" s="202" t="str">
        <f t="shared" si="1"/>
        <v/>
      </c>
      <c r="I55" s="217"/>
      <c r="J55" s="204" t="str">
        <f t="shared" si="2"/>
        <v/>
      </c>
      <c r="K55" s="136"/>
      <c r="L55" s="202" t="str">
        <f t="shared" si="3"/>
        <v/>
      </c>
      <c r="M55" s="140"/>
      <c r="N55" s="204" t="str">
        <f t="shared" si="4"/>
        <v/>
      </c>
      <c r="O55" s="136"/>
      <c r="P55" s="202" t="str">
        <f t="shared" si="5"/>
        <v/>
      </c>
      <c r="Q55" s="140"/>
      <c r="R55" s="204" t="str">
        <f t="shared" si="6"/>
        <v/>
      </c>
      <c r="S55" s="129"/>
      <c r="T55" s="202" t="str">
        <f t="shared" si="7"/>
        <v/>
      </c>
      <c r="U55" s="140"/>
      <c r="V55" s="204" t="str">
        <f t="shared" si="8"/>
        <v/>
      </c>
    </row>
    <row r="56" spans="1:22" ht="15.6">
      <c r="A56" s="119" t="s">
        <v>53</v>
      </c>
      <c r="B56" s="172" t="s">
        <v>2932</v>
      </c>
      <c r="C56" s="180"/>
      <c r="D56" s="180"/>
      <c r="E56" s="214"/>
      <c r="F56" s="215" t="str">
        <f t="shared" si="0"/>
        <v/>
      </c>
      <c r="G56" s="216"/>
      <c r="H56" s="202" t="str">
        <f t="shared" si="1"/>
        <v/>
      </c>
      <c r="I56" s="217"/>
      <c r="J56" s="204" t="str">
        <f t="shared" si="2"/>
        <v/>
      </c>
      <c r="K56" s="136"/>
      <c r="L56" s="202" t="str">
        <f t="shared" si="3"/>
        <v/>
      </c>
      <c r="M56" s="140"/>
      <c r="N56" s="204" t="str">
        <f t="shared" si="4"/>
        <v/>
      </c>
      <c r="O56" s="136"/>
      <c r="P56" s="202" t="str">
        <f t="shared" si="5"/>
        <v/>
      </c>
      <c r="Q56" s="140"/>
      <c r="R56" s="204" t="str">
        <f t="shared" si="6"/>
        <v/>
      </c>
      <c r="S56" s="129"/>
      <c r="T56" s="202" t="str">
        <f t="shared" si="7"/>
        <v/>
      </c>
      <c r="U56" s="140"/>
      <c r="V56" s="204" t="str">
        <f t="shared" si="8"/>
        <v/>
      </c>
    </row>
    <row r="57" spans="1:22" ht="15.6">
      <c r="A57" s="119" t="s">
        <v>53</v>
      </c>
      <c r="B57" s="172" t="s">
        <v>2933</v>
      </c>
      <c r="C57" s="180"/>
      <c r="D57" s="180"/>
      <c r="E57" s="214"/>
      <c r="F57" s="215" t="str">
        <f t="shared" si="0"/>
        <v/>
      </c>
      <c r="G57" s="216"/>
      <c r="H57" s="202">
        <v>278733</v>
      </c>
      <c r="I57" s="217" t="s">
        <v>2934</v>
      </c>
      <c r="J57" s="204" t="str">
        <f t="shared" si="2"/>
        <v/>
      </c>
      <c r="K57" s="136" t="s">
        <v>2935</v>
      </c>
      <c r="L57" s="202" t="s">
        <v>448</v>
      </c>
      <c r="M57" s="140" t="s">
        <v>2936</v>
      </c>
      <c r="N57" s="204" t="str">
        <f t="shared" si="4"/>
        <v/>
      </c>
      <c r="O57" s="136"/>
      <c r="P57" s="202" t="str">
        <f t="shared" si="5"/>
        <v/>
      </c>
      <c r="Q57" s="140"/>
      <c r="R57" s="204" t="str">
        <f t="shared" si="6"/>
        <v/>
      </c>
      <c r="S57" s="129"/>
      <c r="T57" s="202" t="str">
        <f t="shared" si="7"/>
        <v/>
      </c>
      <c r="U57" s="140"/>
      <c r="V57" s="204" t="str">
        <f t="shared" si="8"/>
        <v/>
      </c>
    </row>
    <row r="58" spans="1:22" ht="15.6" hidden="1">
      <c r="A58" s="119"/>
      <c r="B58" s="172" t="s">
        <v>2937</v>
      </c>
      <c r="C58" s="180"/>
      <c r="D58" s="180"/>
      <c r="E58" s="214"/>
      <c r="F58" s="215" t="str">
        <f t="shared" si="0"/>
        <v/>
      </c>
      <c r="G58" s="216"/>
      <c r="H58" s="202" t="str">
        <f t="shared" si="1"/>
        <v/>
      </c>
      <c r="I58" s="217"/>
      <c r="J58" s="204" t="str">
        <f t="shared" si="2"/>
        <v/>
      </c>
      <c r="K58" s="136"/>
      <c r="L58" s="202" t="str">
        <f t="shared" si="3"/>
        <v/>
      </c>
      <c r="M58" s="140"/>
      <c r="N58" s="204" t="str">
        <f t="shared" si="4"/>
        <v/>
      </c>
      <c r="O58" s="136"/>
      <c r="P58" s="202" t="str">
        <f t="shared" si="5"/>
        <v/>
      </c>
      <c r="Q58" s="140"/>
      <c r="R58" s="204" t="str">
        <f t="shared" si="6"/>
        <v/>
      </c>
      <c r="S58" s="129"/>
      <c r="T58" s="202" t="str">
        <f t="shared" si="7"/>
        <v/>
      </c>
      <c r="U58" s="140"/>
      <c r="V58" s="204" t="str">
        <f t="shared" si="8"/>
        <v/>
      </c>
    </row>
    <row r="59" spans="1:22" ht="15.6" hidden="1">
      <c r="A59" s="119"/>
      <c r="B59" s="172" t="s">
        <v>2938</v>
      </c>
      <c r="C59" s="180"/>
      <c r="D59" s="180"/>
      <c r="E59" s="214"/>
      <c r="F59" s="215" t="str">
        <f t="shared" si="0"/>
        <v/>
      </c>
      <c r="G59" s="216"/>
      <c r="H59" s="202" t="str">
        <f t="shared" si="1"/>
        <v/>
      </c>
      <c r="I59" s="217"/>
      <c r="J59" s="204" t="str">
        <f t="shared" si="2"/>
        <v/>
      </c>
      <c r="K59" s="136"/>
      <c r="L59" s="202" t="str">
        <f t="shared" si="3"/>
        <v/>
      </c>
      <c r="M59" s="140"/>
      <c r="N59" s="204" t="str">
        <f t="shared" si="4"/>
        <v/>
      </c>
      <c r="O59" s="136"/>
      <c r="P59" s="202" t="str">
        <f t="shared" si="5"/>
        <v/>
      </c>
      <c r="Q59" s="140"/>
      <c r="R59" s="204" t="str">
        <f t="shared" si="6"/>
        <v/>
      </c>
      <c r="S59" s="129"/>
      <c r="T59" s="202" t="str">
        <f t="shared" si="7"/>
        <v/>
      </c>
      <c r="U59" s="140"/>
      <c r="V59" s="204" t="str">
        <f t="shared" si="8"/>
        <v/>
      </c>
    </row>
    <row r="60" spans="1:22" ht="15.6" hidden="1">
      <c r="A60" s="119"/>
      <c r="B60" s="172" t="s">
        <v>2939</v>
      </c>
      <c r="C60" s="180"/>
      <c r="D60" s="180"/>
      <c r="E60" s="214"/>
      <c r="F60" s="215" t="str">
        <f t="shared" si="0"/>
        <v/>
      </c>
      <c r="G60" s="216"/>
      <c r="H60" s="202" t="str">
        <f t="shared" si="1"/>
        <v/>
      </c>
      <c r="I60" s="217"/>
      <c r="J60" s="204" t="str">
        <f t="shared" si="2"/>
        <v/>
      </c>
      <c r="K60" s="136"/>
      <c r="L60" s="202" t="str">
        <f t="shared" si="3"/>
        <v/>
      </c>
      <c r="M60" s="140"/>
      <c r="N60" s="204" t="str">
        <f t="shared" si="4"/>
        <v/>
      </c>
      <c r="O60" s="136"/>
      <c r="P60" s="202" t="str">
        <f t="shared" si="5"/>
        <v/>
      </c>
      <c r="Q60" s="140"/>
      <c r="R60" s="204" t="str">
        <f t="shared" si="6"/>
        <v/>
      </c>
      <c r="S60" s="129"/>
      <c r="T60" s="202" t="str">
        <f t="shared" si="7"/>
        <v/>
      </c>
      <c r="U60" s="140"/>
      <c r="V60" s="204" t="str">
        <f t="shared" si="8"/>
        <v/>
      </c>
    </row>
    <row r="61" spans="1:22" ht="15.6" hidden="1">
      <c r="A61" s="119"/>
      <c r="B61" s="172" t="s">
        <v>2940</v>
      </c>
      <c r="C61" s="180"/>
      <c r="D61" s="180"/>
      <c r="E61" s="214"/>
      <c r="F61" s="215" t="str">
        <f t="shared" si="0"/>
        <v/>
      </c>
      <c r="G61" s="216"/>
      <c r="H61" s="202" t="str">
        <f t="shared" si="1"/>
        <v/>
      </c>
      <c r="I61" s="217"/>
      <c r="J61" s="204" t="str">
        <f t="shared" si="2"/>
        <v/>
      </c>
      <c r="K61" s="136"/>
      <c r="L61" s="202" t="str">
        <f t="shared" si="3"/>
        <v/>
      </c>
      <c r="M61" s="140"/>
      <c r="N61" s="204" t="str">
        <f t="shared" si="4"/>
        <v/>
      </c>
      <c r="O61" s="136"/>
      <c r="P61" s="202" t="str">
        <f t="shared" si="5"/>
        <v/>
      </c>
      <c r="Q61" s="140"/>
      <c r="R61" s="204" t="str">
        <f t="shared" si="6"/>
        <v/>
      </c>
      <c r="S61" s="129"/>
      <c r="T61" s="202" t="str">
        <f t="shared" si="7"/>
        <v/>
      </c>
      <c r="U61" s="140"/>
      <c r="V61" s="204" t="str">
        <f t="shared" si="8"/>
        <v/>
      </c>
    </row>
    <row r="62" spans="1:22" ht="15.6" hidden="1">
      <c r="A62" s="119"/>
      <c r="B62" s="172" t="s">
        <v>2941</v>
      </c>
      <c r="C62" s="180"/>
      <c r="D62" s="180"/>
      <c r="E62" s="214"/>
      <c r="F62" s="215" t="str">
        <f t="shared" si="0"/>
        <v/>
      </c>
      <c r="G62" s="216"/>
      <c r="H62" s="202" t="str">
        <f t="shared" si="1"/>
        <v/>
      </c>
      <c r="I62" s="217"/>
      <c r="J62" s="204" t="str">
        <f t="shared" si="2"/>
        <v/>
      </c>
      <c r="K62" s="136"/>
      <c r="L62" s="202" t="str">
        <f t="shared" si="3"/>
        <v/>
      </c>
      <c r="M62" s="140"/>
      <c r="N62" s="204" t="str">
        <f t="shared" si="4"/>
        <v/>
      </c>
      <c r="O62" s="136"/>
      <c r="P62" s="202" t="str">
        <f t="shared" si="5"/>
        <v/>
      </c>
      <c r="Q62" s="140"/>
      <c r="R62" s="204" t="str">
        <f t="shared" si="6"/>
        <v/>
      </c>
      <c r="S62" s="129"/>
      <c r="T62" s="202" t="str">
        <f t="shared" si="7"/>
        <v/>
      </c>
      <c r="U62" s="140"/>
      <c r="V62" s="204" t="str">
        <f t="shared" si="8"/>
        <v/>
      </c>
    </row>
    <row r="63" spans="1:22" ht="15.6" hidden="1">
      <c r="A63" s="119"/>
      <c r="B63" s="172" t="s">
        <v>2942</v>
      </c>
      <c r="C63" s="180"/>
      <c r="D63" s="180"/>
      <c r="E63" s="214"/>
      <c r="F63" s="215" t="str">
        <f t="shared" si="0"/>
        <v/>
      </c>
      <c r="G63" s="216"/>
      <c r="H63" s="202" t="str">
        <f t="shared" si="1"/>
        <v/>
      </c>
      <c r="I63" s="217"/>
      <c r="J63" s="204" t="str">
        <f t="shared" si="2"/>
        <v/>
      </c>
      <c r="K63" s="136"/>
      <c r="L63" s="202" t="str">
        <f t="shared" si="3"/>
        <v/>
      </c>
      <c r="M63" s="140"/>
      <c r="N63" s="204" t="str">
        <f t="shared" si="4"/>
        <v/>
      </c>
      <c r="O63" s="136"/>
      <c r="P63" s="202" t="str">
        <f t="shared" si="5"/>
        <v/>
      </c>
      <c r="Q63" s="140"/>
      <c r="R63" s="204" t="str">
        <f t="shared" si="6"/>
        <v/>
      </c>
      <c r="S63" s="129"/>
      <c r="T63" s="202" t="str">
        <f t="shared" si="7"/>
        <v/>
      </c>
      <c r="U63" s="140"/>
      <c r="V63" s="204" t="str">
        <f t="shared" si="8"/>
        <v/>
      </c>
    </row>
    <row r="64" spans="1:22" ht="15.6" hidden="1">
      <c r="A64" s="119"/>
      <c r="B64" s="172" t="s">
        <v>2943</v>
      </c>
      <c r="C64" s="180"/>
      <c r="D64" s="180"/>
      <c r="E64" s="214"/>
      <c r="F64" s="215" t="str">
        <f t="shared" si="0"/>
        <v/>
      </c>
      <c r="G64" s="216"/>
      <c r="H64" s="202" t="str">
        <f t="shared" si="1"/>
        <v/>
      </c>
      <c r="I64" s="217"/>
      <c r="J64" s="204" t="str">
        <f t="shared" si="2"/>
        <v/>
      </c>
      <c r="K64" s="136"/>
      <c r="L64" s="202" t="str">
        <f t="shared" si="3"/>
        <v/>
      </c>
      <c r="M64" s="140"/>
      <c r="N64" s="204" t="str">
        <f t="shared" si="4"/>
        <v/>
      </c>
      <c r="O64" s="136"/>
      <c r="P64" s="202" t="str">
        <f t="shared" si="5"/>
        <v/>
      </c>
      <c r="Q64" s="140"/>
      <c r="R64" s="204" t="str">
        <f t="shared" si="6"/>
        <v/>
      </c>
      <c r="S64" s="129"/>
      <c r="T64" s="202" t="str">
        <f t="shared" si="7"/>
        <v/>
      </c>
      <c r="U64" s="140"/>
      <c r="V64" s="204" t="str">
        <f t="shared" si="8"/>
        <v/>
      </c>
    </row>
    <row r="65" spans="1:22" ht="15.6" hidden="1">
      <c r="A65" s="119"/>
      <c r="B65" s="172" t="s">
        <v>2944</v>
      </c>
      <c r="C65" s="180"/>
      <c r="D65" s="180"/>
      <c r="E65" s="214"/>
      <c r="F65" s="215" t="str">
        <f t="shared" si="0"/>
        <v/>
      </c>
      <c r="G65" s="216"/>
      <c r="H65" s="202" t="str">
        <f t="shared" si="1"/>
        <v/>
      </c>
      <c r="I65" s="217"/>
      <c r="J65" s="204" t="str">
        <f t="shared" si="2"/>
        <v/>
      </c>
      <c r="K65" s="136"/>
      <c r="L65" s="202" t="str">
        <f t="shared" si="3"/>
        <v/>
      </c>
      <c r="M65" s="140"/>
      <c r="N65" s="204" t="str">
        <f t="shared" si="4"/>
        <v/>
      </c>
      <c r="O65" s="136"/>
      <c r="P65" s="202" t="str">
        <f t="shared" si="5"/>
        <v/>
      </c>
      <c r="Q65" s="140"/>
      <c r="R65" s="204" t="str">
        <f t="shared" si="6"/>
        <v/>
      </c>
      <c r="S65" s="129"/>
      <c r="T65" s="202" t="str">
        <f t="shared" si="7"/>
        <v/>
      </c>
      <c r="U65" s="140"/>
      <c r="V65" s="204" t="str">
        <f t="shared" si="8"/>
        <v/>
      </c>
    </row>
    <row r="66" spans="1:22" ht="15.6" hidden="1">
      <c r="A66" s="119">
        <v>1</v>
      </c>
      <c r="B66" s="172" t="s">
        <v>2945</v>
      </c>
      <c r="C66" s="180"/>
      <c r="D66" s="180"/>
      <c r="E66" s="214" t="s">
        <v>2946</v>
      </c>
      <c r="F66" s="215" t="str">
        <f t="shared" si="0"/>
        <v/>
      </c>
      <c r="G66" s="216"/>
      <c r="H66" s="202" t="str">
        <f t="shared" si="1"/>
        <v/>
      </c>
      <c r="I66" s="217"/>
      <c r="J66" s="204" t="str">
        <f t="shared" si="2"/>
        <v/>
      </c>
      <c r="K66" s="136"/>
      <c r="L66" s="202" t="str">
        <f t="shared" si="3"/>
        <v/>
      </c>
      <c r="M66" s="140"/>
      <c r="N66" s="204" t="str">
        <f t="shared" si="4"/>
        <v/>
      </c>
      <c r="O66" s="136"/>
      <c r="P66" s="202" t="str">
        <f t="shared" si="5"/>
        <v/>
      </c>
      <c r="Q66" s="140"/>
      <c r="R66" s="204" t="str">
        <f t="shared" si="6"/>
        <v/>
      </c>
      <c r="S66" s="129"/>
      <c r="T66" s="202" t="str">
        <f t="shared" si="7"/>
        <v/>
      </c>
      <c r="U66" s="140"/>
      <c r="V66" s="204" t="str">
        <f t="shared" si="8"/>
        <v/>
      </c>
    </row>
    <row r="67" spans="1:22" ht="15.6" hidden="1">
      <c r="A67" s="119"/>
      <c r="B67" s="172" t="s">
        <v>2947</v>
      </c>
      <c r="C67" s="180"/>
      <c r="D67" s="180"/>
      <c r="E67" s="214"/>
      <c r="F67" s="215" t="str">
        <f t="shared" si="0"/>
        <v/>
      </c>
      <c r="G67" s="216"/>
      <c r="H67" s="202" t="str">
        <f t="shared" si="1"/>
        <v/>
      </c>
      <c r="I67" s="217"/>
      <c r="J67" s="204" t="str">
        <f t="shared" si="2"/>
        <v/>
      </c>
      <c r="K67" s="136"/>
      <c r="L67" s="202" t="str">
        <f t="shared" si="3"/>
        <v/>
      </c>
      <c r="M67" s="140"/>
      <c r="N67" s="204" t="str">
        <f t="shared" si="4"/>
        <v/>
      </c>
      <c r="O67" s="136"/>
      <c r="P67" s="202" t="str">
        <f t="shared" si="5"/>
        <v/>
      </c>
      <c r="Q67" s="140"/>
      <c r="R67" s="204" t="str">
        <f t="shared" si="6"/>
        <v/>
      </c>
      <c r="S67" s="129"/>
      <c r="T67" s="202" t="str">
        <f t="shared" si="7"/>
        <v/>
      </c>
      <c r="U67" s="140"/>
      <c r="V67" s="204" t="str">
        <f t="shared" si="8"/>
        <v/>
      </c>
    </row>
    <row r="68" spans="1:22" ht="15.6" hidden="1">
      <c r="A68" s="119"/>
      <c r="B68" s="172" t="s">
        <v>2948</v>
      </c>
      <c r="C68" s="180"/>
      <c r="D68" s="180"/>
      <c r="E68" s="214"/>
      <c r="F68" s="215" t="str">
        <f t="shared" si="0"/>
        <v/>
      </c>
      <c r="G68" s="216"/>
      <c r="H68" s="202" t="str">
        <f t="shared" si="1"/>
        <v/>
      </c>
      <c r="I68" s="217"/>
      <c r="J68" s="204" t="str">
        <f t="shared" si="2"/>
        <v/>
      </c>
      <c r="K68" s="136"/>
      <c r="L68" s="202" t="str">
        <f t="shared" si="3"/>
        <v/>
      </c>
      <c r="M68" s="140"/>
      <c r="N68" s="204" t="str">
        <f t="shared" si="4"/>
        <v/>
      </c>
      <c r="O68" s="136"/>
      <c r="P68" s="202" t="str">
        <f t="shared" si="5"/>
        <v/>
      </c>
      <c r="Q68" s="140"/>
      <c r="R68" s="204" t="str">
        <f t="shared" si="6"/>
        <v/>
      </c>
      <c r="S68" s="129"/>
      <c r="T68" s="202" t="str">
        <f t="shared" si="7"/>
        <v/>
      </c>
      <c r="U68" s="140"/>
      <c r="V68" s="204" t="str">
        <f t="shared" si="8"/>
        <v/>
      </c>
    </row>
    <row r="69" spans="1:22" ht="15.6" hidden="1">
      <c r="A69" s="119"/>
      <c r="B69" s="172" t="s">
        <v>2949</v>
      </c>
      <c r="C69" s="180"/>
      <c r="D69" s="180"/>
      <c r="E69" s="214"/>
      <c r="F69" s="215" t="str">
        <f t="shared" si="0"/>
        <v/>
      </c>
      <c r="G69" s="216"/>
      <c r="H69" s="202" t="str">
        <f t="shared" si="1"/>
        <v/>
      </c>
      <c r="I69" s="217"/>
      <c r="J69" s="204" t="str">
        <f t="shared" si="2"/>
        <v/>
      </c>
      <c r="K69" s="136"/>
      <c r="L69" s="202" t="str">
        <f t="shared" si="3"/>
        <v/>
      </c>
      <c r="M69" s="140"/>
      <c r="N69" s="204" t="str">
        <f t="shared" si="4"/>
        <v/>
      </c>
      <c r="O69" s="136"/>
      <c r="P69" s="202" t="str">
        <f t="shared" si="5"/>
        <v/>
      </c>
      <c r="Q69" s="140"/>
      <c r="R69" s="204" t="str">
        <f t="shared" si="6"/>
        <v/>
      </c>
      <c r="S69" s="129"/>
      <c r="T69" s="202" t="str">
        <f t="shared" si="7"/>
        <v/>
      </c>
      <c r="U69" s="140"/>
      <c r="V69" s="204" t="str">
        <f t="shared" si="8"/>
        <v/>
      </c>
    </row>
    <row r="70" spans="1:22" ht="15.6" hidden="1">
      <c r="A70" s="119"/>
      <c r="B70" s="172" t="s">
        <v>2950</v>
      </c>
      <c r="C70" s="180"/>
      <c r="D70" s="180"/>
      <c r="E70" s="214"/>
      <c r="F70" s="215" t="str">
        <f t="shared" si="0"/>
        <v/>
      </c>
      <c r="G70" s="216"/>
      <c r="H70" s="202" t="str">
        <f t="shared" si="1"/>
        <v/>
      </c>
      <c r="I70" s="217"/>
      <c r="J70" s="204" t="str">
        <f t="shared" si="2"/>
        <v/>
      </c>
      <c r="K70" s="136"/>
      <c r="L70" s="202" t="str">
        <f t="shared" si="3"/>
        <v/>
      </c>
      <c r="M70" s="140"/>
      <c r="N70" s="204" t="str">
        <f t="shared" si="4"/>
        <v/>
      </c>
      <c r="O70" s="136"/>
      <c r="P70" s="202" t="str">
        <f t="shared" si="5"/>
        <v/>
      </c>
      <c r="Q70" s="140"/>
      <c r="R70" s="204" t="str">
        <f t="shared" si="6"/>
        <v/>
      </c>
      <c r="S70" s="129"/>
      <c r="T70" s="202" t="str">
        <f t="shared" si="7"/>
        <v/>
      </c>
      <c r="U70" s="140"/>
      <c r="V70" s="204" t="str">
        <f t="shared" si="8"/>
        <v/>
      </c>
    </row>
    <row r="71" spans="1:22" ht="15.6" hidden="1">
      <c r="A71" s="119"/>
      <c r="B71" s="218" t="s">
        <v>2951</v>
      </c>
      <c r="C71" s="180"/>
      <c r="D71" s="180"/>
      <c r="E71" s="214"/>
      <c r="F71" s="215" t="str">
        <f t="shared" si="0"/>
        <v/>
      </c>
      <c r="G71" s="216"/>
      <c r="H71" s="202" t="str">
        <f t="shared" si="1"/>
        <v/>
      </c>
      <c r="I71" s="217"/>
      <c r="J71" s="204" t="str">
        <f t="shared" si="2"/>
        <v/>
      </c>
      <c r="K71" s="136"/>
      <c r="L71" s="202" t="str">
        <f t="shared" si="3"/>
        <v/>
      </c>
      <c r="M71" s="140"/>
      <c r="N71" s="204" t="str">
        <f t="shared" si="4"/>
        <v/>
      </c>
      <c r="O71" s="136"/>
      <c r="P71" s="202" t="str">
        <f t="shared" si="5"/>
        <v/>
      </c>
      <c r="Q71" s="140"/>
      <c r="R71" s="204" t="str">
        <f t="shared" si="6"/>
        <v/>
      </c>
      <c r="S71" s="129"/>
      <c r="T71" s="202" t="str">
        <f t="shared" si="7"/>
        <v/>
      </c>
      <c r="U71" s="140"/>
      <c r="V71" s="204" t="str">
        <f t="shared" si="8"/>
        <v/>
      </c>
    </row>
    <row r="72" spans="1:22" ht="15.6" hidden="1">
      <c r="A72" s="119"/>
      <c r="B72" s="172" t="s">
        <v>2952</v>
      </c>
      <c r="C72" s="180"/>
      <c r="D72" s="180"/>
      <c r="E72" s="214"/>
      <c r="F72" s="215" t="str">
        <f t="shared" si="0"/>
        <v/>
      </c>
      <c r="G72" s="216"/>
      <c r="H72" s="202" t="str">
        <f t="shared" si="1"/>
        <v/>
      </c>
      <c r="I72" s="217"/>
      <c r="J72" s="204" t="str">
        <f t="shared" si="2"/>
        <v/>
      </c>
      <c r="K72" s="136"/>
      <c r="L72" s="202" t="str">
        <f t="shared" si="3"/>
        <v/>
      </c>
      <c r="M72" s="140"/>
      <c r="N72" s="204" t="str">
        <f t="shared" si="4"/>
        <v/>
      </c>
      <c r="O72" s="136"/>
      <c r="P72" s="202" t="str">
        <f t="shared" si="5"/>
        <v/>
      </c>
      <c r="Q72" s="140"/>
      <c r="R72" s="204" t="str">
        <f t="shared" si="6"/>
        <v/>
      </c>
      <c r="S72" s="129"/>
      <c r="T72" s="202" t="str">
        <f t="shared" si="7"/>
        <v/>
      </c>
      <c r="U72" s="140"/>
      <c r="V72" s="204" t="str">
        <f t="shared" si="8"/>
        <v/>
      </c>
    </row>
    <row r="73" spans="1:22" ht="15.6" hidden="1">
      <c r="A73" s="119"/>
      <c r="B73" s="172" t="s">
        <v>2953</v>
      </c>
      <c r="C73" s="180"/>
      <c r="D73" s="180"/>
      <c r="E73" s="214"/>
      <c r="F73" s="215" t="str">
        <f t="shared" si="0"/>
        <v/>
      </c>
      <c r="G73" s="216"/>
      <c r="H73" s="202" t="str">
        <f t="shared" si="1"/>
        <v/>
      </c>
      <c r="I73" s="217"/>
      <c r="J73" s="204" t="str">
        <f t="shared" si="2"/>
        <v/>
      </c>
      <c r="K73" s="136"/>
      <c r="L73" s="202" t="str">
        <f t="shared" si="3"/>
        <v/>
      </c>
      <c r="M73" s="140"/>
      <c r="N73" s="204" t="str">
        <f t="shared" si="4"/>
        <v/>
      </c>
      <c r="O73" s="136"/>
      <c r="P73" s="202" t="str">
        <f t="shared" si="5"/>
        <v/>
      </c>
      <c r="Q73" s="140"/>
      <c r="R73" s="204" t="str">
        <f t="shared" si="6"/>
        <v/>
      </c>
      <c r="S73" s="129"/>
      <c r="T73" s="202" t="str">
        <f t="shared" si="7"/>
        <v/>
      </c>
      <c r="U73" s="140"/>
      <c r="V73" s="204" t="str">
        <f t="shared" si="8"/>
        <v/>
      </c>
    </row>
    <row r="74" spans="1:22" ht="15.6" hidden="1">
      <c r="A74" s="119"/>
      <c r="B74" s="172" t="s">
        <v>2954</v>
      </c>
      <c r="C74" s="180"/>
      <c r="D74" s="180"/>
      <c r="E74" s="214"/>
      <c r="F74" s="215" t="str">
        <f t="shared" si="0"/>
        <v/>
      </c>
      <c r="G74" s="216"/>
      <c r="H74" s="202" t="str">
        <f t="shared" si="1"/>
        <v/>
      </c>
      <c r="I74" s="217"/>
      <c r="J74" s="204" t="str">
        <f t="shared" si="2"/>
        <v/>
      </c>
      <c r="K74" s="136"/>
      <c r="L74" s="202" t="str">
        <f t="shared" si="3"/>
        <v/>
      </c>
      <c r="M74" s="140"/>
      <c r="N74" s="204" t="str">
        <f t="shared" si="4"/>
        <v/>
      </c>
      <c r="O74" s="136"/>
      <c r="P74" s="202" t="str">
        <f t="shared" si="5"/>
        <v/>
      </c>
      <c r="Q74" s="140"/>
      <c r="R74" s="204" t="str">
        <f t="shared" si="6"/>
        <v/>
      </c>
      <c r="S74" s="129"/>
      <c r="T74" s="202" t="str">
        <f t="shared" si="7"/>
        <v/>
      </c>
      <c r="U74" s="140"/>
      <c r="V74" s="204" t="str">
        <f t="shared" si="8"/>
        <v/>
      </c>
    </row>
    <row r="75" spans="1:22" ht="15.6" hidden="1">
      <c r="A75" s="119"/>
      <c r="B75" s="172" t="s">
        <v>2955</v>
      </c>
      <c r="C75" s="180"/>
      <c r="D75" s="180"/>
      <c r="E75" s="214"/>
      <c r="F75" s="215" t="str">
        <f t="shared" si="0"/>
        <v/>
      </c>
      <c r="G75" s="216"/>
      <c r="H75" s="202" t="str">
        <f t="shared" si="1"/>
        <v/>
      </c>
      <c r="I75" s="217"/>
      <c r="J75" s="204" t="str">
        <f t="shared" si="2"/>
        <v/>
      </c>
      <c r="K75" s="136"/>
      <c r="L75" s="202" t="str">
        <f t="shared" si="3"/>
        <v/>
      </c>
      <c r="M75" s="140"/>
      <c r="N75" s="204" t="str">
        <f t="shared" si="4"/>
        <v/>
      </c>
      <c r="O75" s="136"/>
      <c r="P75" s="202" t="str">
        <f t="shared" si="5"/>
        <v/>
      </c>
      <c r="Q75" s="140"/>
      <c r="R75" s="204" t="str">
        <f t="shared" si="6"/>
        <v/>
      </c>
      <c r="S75" s="129"/>
      <c r="T75" s="202" t="str">
        <f t="shared" si="7"/>
        <v/>
      </c>
      <c r="U75" s="140"/>
      <c r="V75" s="204" t="str">
        <f t="shared" si="8"/>
        <v/>
      </c>
    </row>
    <row r="76" spans="1:22" ht="15.6" hidden="1">
      <c r="A76" s="119"/>
      <c r="B76" s="172" t="s">
        <v>2956</v>
      </c>
      <c r="C76" s="180"/>
      <c r="D76" s="180"/>
      <c r="E76" s="214"/>
      <c r="F76" s="215" t="str">
        <f t="shared" ref="F76:F102" si="9">IF($F$9="*",IF(E76&gt;0,"*",""),"")</f>
        <v/>
      </c>
      <c r="G76" s="216"/>
      <c r="H76" s="202" t="str">
        <f t="shared" ref="H76:H102" si="10">IF($H$9="*",IF(G76&gt;0,"*",""),"")</f>
        <v/>
      </c>
      <c r="I76" s="217"/>
      <c r="J76" s="204" t="str">
        <f t="shared" ref="J76:J102" si="11">IF($J$9="*",IF(I76&gt;0,"*",""),"")</f>
        <v/>
      </c>
      <c r="K76" s="136"/>
      <c r="L76" s="202" t="str">
        <f t="shared" ref="L76:L102" si="12">IF($L$9="*",IF(K76&gt;0,"*",""),"")</f>
        <v/>
      </c>
      <c r="M76" s="140"/>
      <c r="N76" s="204" t="str">
        <f t="shared" ref="N76:N102" si="13">IF($N$9="*",IF(M76&gt;0,"*",""),"")</f>
        <v/>
      </c>
      <c r="O76" s="136"/>
      <c r="P76" s="202" t="str">
        <f t="shared" ref="P76:P102" si="14">IF($P$9="*",IF(O76&gt;0,"*",""),"")</f>
        <v/>
      </c>
      <c r="Q76" s="140"/>
      <c r="R76" s="204" t="str">
        <f t="shared" ref="R76:R102" si="15">IF($R$9="*",IF(Q76&gt;0,"*",""),"")</f>
        <v/>
      </c>
      <c r="S76" s="129"/>
      <c r="T76" s="202" t="str">
        <f t="shared" ref="T76:T102" si="16">IF($T$9="*",IF(S76&gt;0,"*",""),"")</f>
        <v/>
      </c>
      <c r="U76" s="140"/>
      <c r="V76" s="204" t="str">
        <f t="shared" ref="V76:V102" si="17">IF($V$9="*",IF(U76&gt;0,"*",""),"")</f>
        <v/>
      </c>
    </row>
    <row r="77" spans="1:22" ht="15.6" hidden="1">
      <c r="A77" s="119"/>
      <c r="B77" s="172" t="s">
        <v>2957</v>
      </c>
      <c r="C77" s="180"/>
      <c r="D77" s="180"/>
      <c r="E77" s="214"/>
      <c r="F77" s="215" t="str">
        <f t="shared" si="9"/>
        <v/>
      </c>
      <c r="G77" s="216"/>
      <c r="H77" s="202" t="str">
        <f t="shared" si="10"/>
        <v/>
      </c>
      <c r="I77" s="217"/>
      <c r="J77" s="204" t="str">
        <f t="shared" si="11"/>
        <v/>
      </c>
      <c r="K77" s="136"/>
      <c r="L77" s="202" t="str">
        <f t="shared" si="12"/>
        <v/>
      </c>
      <c r="M77" s="140"/>
      <c r="N77" s="204" t="str">
        <f t="shared" si="13"/>
        <v/>
      </c>
      <c r="O77" s="136"/>
      <c r="P77" s="202" t="str">
        <f t="shared" si="14"/>
        <v/>
      </c>
      <c r="Q77" s="140"/>
      <c r="R77" s="204" t="str">
        <f t="shared" si="15"/>
        <v/>
      </c>
      <c r="S77" s="129"/>
      <c r="T77" s="202" t="str">
        <f t="shared" si="16"/>
        <v/>
      </c>
      <c r="U77" s="140"/>
      <c r="V77" s="204" t="str">
        <f t="shared" si="17"/>
        <v/>
      </c>
    </row>
    <row r="78" spans="1:22" ht="15.6" hidden="1">
      <c r="A78" s="119"/>
      <c r="B78" s="172" t="s">
        <v>2958</v>
      </c>
      <c r="C78" s="180"/>
      <c r="D78" s="180"/>
      <c r="E78" s="214"/>
      <c r="F78" s="215" t="str">
        <f t="shared" si="9"/>
        <v/>
      </c>
      <c r="G78" s="216"/>
      <c r="H78" s="202" t="str">
        <f t="shared" si="10"/>
        <v/>
      </c>
      <c r="I78" s="217"/>
      <c r="J78" s="204" t="str">
        <f t="shared" si="11"/>
        <v/>
      </c>
      <c r="K78" s="136"/>
      <c r="L78" s="202" t="str">
        <f t="shared" si="12"/>
        <v/>
      </c>
      <c r="M78" s="140"/>
      <c r="N78" s="204" t="str">
        <f t="shared" si="13"/>
        <v/>
      </c>
      <c r="O78" s="136"/>
      <c r="P78" s="202" t="str">
        <f t="shared" si="14"/>
        <v/>
      </c>
      <c r="Q78" s="140"/>
      <c r="R78" s="204" t="str">
        <f t="shared" si="15"/>
        <v/>
      </c>
      <c r="S78" s="129"/>
      <c r="T78" s="202" t="str">
        <f t="shared" si="16"/>
        <v/>
      </c>
      <c r="U78" s="140"/>
      <c r="V78" s="204" t="str">
        <f t="shared" si="17"/>
        <v/>
      </c>
    </row>
    <row r="79" spans="1:22" ht="15.6" hidden="1">
      <c r="A79" s="119"/>
      <c r="B79" s="172" t="s">
        <v>2959</v>
      </c>
      <c r="C79" s="180"/>
      <c r="D79" s="180"/>
      <c r="E79" s="214"/>
      <c r="F79" s="215" t="str">
        <f t="shared" si="9"/>
        <v/>
      </c>
      <c r="G79" s="216"/>
      <c r="H79" s="202" t="str">
        <f t="shared" si="10"/>
        <v/>
      </c>
      <c r="I79" s="217"/>
      <c r="J79" s="204" t="str">
        <f t="shared" si="11"/>
        <v/>
      </c>
      <c r="K79" s="136"/>
      <c r="L79" s="202" t="str">
        <f t="shared" si="12"/>
        <v/>
      </c>
      <c r="M79" s="140"/>
      <c r="N79" s="204" t="str">
        <f t="shared" si="13"/>
        <v/>
      </c>
      <c r="O79" s="136"/>
      <c r="P79" s="202" t="str">
        <f t="shared" si="14"/>
        <v/>
      </c>
      <c r="Q79" s="140"/>
      <c r="R79" s="204" t="str">
        <f t="shared" si="15"/>
        <v/>
      </c>
      <c r="S79" s="129"/>
      <c r="T79" s="202" t="str">
        <f t="shared" si="16"/>
        <v/>
      </c>
      <c r="U79" s="140"/>
      <c r="V79" s="204" t="str">
        <f t="shared" si="17"/>
        <v/>
      </c>
    </row>
    <row r="80" spans="1:22" ht="15.6" hidden="1">
      <c r="A80" s="119"/>
      <c r="B80" s="172" t="s">
        <v>2960</v>
      </c>
      <c r="C80" s="180"/>
      <c r="D80" s="180"/>
      <c r="E80" s="214"/>
      <c r="F80" s="215" t="str">
        <f t="shared" si="9"/>
        <v/>
      </c>
      <c r="G80" s="216"/>
      <c r="H80" s="202" t="str">
        <f t="shared" si="10"/>
        <v/>
      </c>
      <c r="I80" s="217"/>
      <c r="J80" s="204" t="str">
        <f t="shared" si="11"/>
        <v/>
      </c>
      <c r="K80" s="136"/>
      <c r="L80" s="202" t="str">
        <f t="shared" si="12"/>
        <v/>
      </c>
      <c r="M80" s="140"/>
      <c r="N80" s="204" t="str">
        <f t="shared" si="13"/>
        <v/>
      </c>
      <c r="O80" s="136"/>
      <c r="P80" s="202" t="str">
        <f t="shared" si="14"/>
        <v/>
      </c>
      <c r="Q80" s="140"/>
      <c r="R80" s="204" t="str">
        <f t="shared" si="15"/>
        <v/>
      </c>
      <c r="S80" s="129"/>
      <c r="T80" s="202" t="str">
        <f t="shared" si="16"/>
        <v/>
      </c>
      <c r="U80" s="140"/>
      <c r="V80" s="204" t="str">
        <f t="shared" si="17"/>
        <v/>
      </c>
    </row>
    <row r="81" spans="1:22" ht="15.6" hidden="1">
      <c r="A81" s="119"/>
      <c r="B81" s="172" t="s">
        <v>2961</v>
      </c>
      <c r="C81" s="180"/>
      <c r="D81" s="180"/>
      <c r="E81" s="214"/>
      <c r="F81" s="215" t="str">
        <f t="shared" si="9"/>
        <v/>
      </c>
      <c r="G81" s="216"/>
      <c r="H81" s="202" t="str">
        <f t="shared" si="10"/>
        <v/>
      </c>
      <c r="I81" s="217"/>
      <c r="J81" s="204" t="str">
        <f t="shared" si="11"/>
        <v/>
      </c>
      <c r="K81" s="136"/>
      <c r="L81" s="202" t="str">
        <f t="shared" si="12"/>
        <v/>
      </c>
      <c r="M81" s="140"/>
      <c r="N81" s="204" t="str">
        <f t="shared" si="13"/>
        <v/>
      </c>
      <c r="O81" s="136"/>
      <c r="P81" s="202" t="str">
        <f t="shared" si="14"/>
        <v/>
      </c>
      <c r="Q81" s="140"/>
      <c r="R81" s="204" t="str">
        <f t="shared" si="15"/>
        <v/>
      </c>
      <c r="S81" s="129"/>
      <c r="T81" s="202" t="str">
        <f t="shared" si="16"/>
        <v/>
      </c>
      <c r="U81" s="140"/>
      <c r="V81" s="204" t="str">
        <f t="shared" si="17"/>
        <v/>
      </c>
    </row>
    <row r="82" spans="1:22" ht="15.6" hidden="1">
      <c r="A82" s="119"/>
      <c r="B82" s="172" t="s">
        <v>2962</v>
      </c>
      <c r="C82" s="180"/>
      <c r="D82" s="180"/>
      <c r="E82" s="214"/>
      <c r="F82" s="215" t="str">
        <f t="shared" si="9"/>
        <v/>
      </c>
      <c r="G82" s="216"/>
      <c r="H82" s="202" t="str">
        <f t="shared" si="10"/>
        <v/>
      </c>
      <c r="I82" s="217"/>
      <c r="J82" s="204" t="str">
        <f t="shared" si="11"/>
        <v/>
      </c>
      <c r="K82" s="136"/>
      <c r="L82" s="202" t="str">
        <f t="shared" si="12"/>
        <v/>
      </c>
      <c r="M82" s="140"/>
      <c r="N82" s="204" t="str">
        <f t="shared" si="13"/>
        <v/>
      </c>
      <c r="O82" s="136"/>
      <c r="P82" s="202" t="str">
        <f t="shared" si="14"/>
        <v/>
      </c>
      <c r="Q82" s="140"/>
      <c r="R82" s="204" t="str">
        <f t="shared" si="15"/>
        <v/>
      </c>
      <c r="S82" s="129"/>
      <c r="T82" s="202" t="str">
        <f t="shared" si="16"/>
        <v/>
      </c>
      <c r="U82" s="140"/>
      <c r="V82" s="204" t="str">
        <f t="shared" si="17"/>
        <v/>
      </c>
    </row>
    <row r="83" spans="1:22" ht="15.6" hidden="1">
      <c r="A83" s="119"/>
      <c r="B83" s="172" t="s">
        <v>2963</v>
      </c>
      <c r="C83" s="180"/>
      <c r="D83" s="180"/>
      <c r="E83" s="214"/>
      <c r="F83" s="215" t="str">
        <f t="shared" si="9"/>
        <v/>
      </c>
      <c r="G83" s="216"/>
      <c r="H83" s="202" t="str">
        <f t="shared" si="10"/>
        <v/>
      </c>
      <c r="I83" s="217"/>
      <c r="J83" s="204" t="str">
        <f t="shared" si="11"/>
        <v/>
      </c>
      <c r="K83" s="136"/>
      <c r="L83" s="202" t="str">
        <f t="shared" si="12"/>
        <v/>
      </c>
      <c r="M83" s="140"/>
      <c r="N83" s="204" t="str">
        <f t="shared" si="13"/>
        <v/>
      </c>
      <c r="O83" s="136"/>
      <c r="P83" s="202" t="str">
        <f t="shared" si="14"/>
        <v/>
      </c>
      <c r="Q83" s="140"/>
      <c r="R83" s="204" t="str">
        <f t="shared" si="15"/>
        <v/>
      </c>
      <c r="S83" s="129"/>
      <c r="T83" s="202" t="str">
        <f t="shared" si="16"/>
        <v/>
      </c>
      <c r="U83" s="140"/>
      <c r="V83" s="204" t="str">
        <f t="shared" si="17"/>
        <v/>
      </c>
    </row>
    <row r="84" spans="1:22" ht="15.6" hidden="1">
      <c r="A84" s="119"/>
      <c r="B84" s="172" t="s">
        <v>2964</v>
      </c>
      <c r="C84" s="180"/>
      <c r="D84" s="180"/>
      <c r="E84" s="214"/>
      <c r="F84" s="215" t="str">
        <f t="shared" si="9"/>
        <v/>
      </c>
      <c r="G84" s="216"/>
      <c r="H84" s="202" t="str">
        <f t="shared" si="10"/>
        <v/>
      </c>
      <c r="I84" s="217"/>
      <c r="J84" s="204" t="str">
        <f t="shared" si="11"/>
        <v/>
      </c>
      <c r="K84" s="136"/>
      <c r="L84" s="202" t="str">
        <f t="shared" si="12"/>
        <v/>
      </c>
      <c r="M84" s="140"/>
      <c r="N84" s="204" t="str">
        <f t="shared" si="13"/>
        <v/>
      </c>
      <c r="O84" s="136"/>
      <c r="P84" s="202" t="str">
        <f t="shared" si="14"/>
        <v/>
      </c>
      <c r="Q84" s="140"/>
      <c r="R84" s="204" t="str">
        <f t="shared" si="15"/>
        <v/>
      </c>
      <c r="S84" s="129"/>
      <c r="T84" s="202" t="str">
        <f t="shared" si="16"/>
        <v/>
      </c>
      <c r="U84" s="140"/>
      <c r="V84" s="204" t="str">
        <f t="shared" si="17"/>
        <v/>
      </c>
    </row>
    <row r="85" spans="1:22" ht="15.6">
      <c r="A85" s="119" t="s">
        <v>53</v>
      </c>
      <c r="B85" s="172" t="s">
        <v>2965</v>
      </c>
      <c r="C85" s="180"/>
      <c r="D85" s="180"/>
      <c r="E85" s="214"/>
      <c r="F85" s="215" t="str">
        <f t="shared" si="9"/>
        <v/>
      </c>
      <c r="G85" s="216"/>
      <c r="H85" s="202" t="str">
        <f t="shared" si="10"/>
        <v/>
      </c>
      <c r="I85" s="217"/>
      <c r="J85" s="204" t="str">
        <f t="shared" si="11"/>
        <v/>
      </c>
      <c r="K85" s="136"/>
      <c r="L85" s="202" t="s">
        <v>2966</v>
      </c>
      <c r="M85" s="140" t="s">
        <v>2967</v>
      </c>
      <c r="N85" s="204" t="str">
        <f t="shared" si="13"/>
        <v/>
      </c>
      <c r="O85" s="136"/>
      <c r="P85" s="202" t="str">
        <f t="shared" si="14"/>
        <v/>
      </c>
      <c r="Q85" s="140"/>
      <c r="R85" s="204" t="str">
        <f t="shared" si="15"/>
        <v/>
      </c>
      <c r="S85" s="129"/>
      <c r="T85" s="202" t="str">
        <f t="shared" si="16"/>
        <v/>
      </c>
      <c r="U85" s="140"/>
      <c r="V85" s="204" t="str">
        <f t="shared" si="17"/>
        <v/>
      </c>
    </row>
    <row r="86" spans="1:22" ht="15.6" hidden="1">
      <c r="A86" s="119"/>
      <c r="B86" s="172" t="s">
        <v>2968</v>
      </c>
      <c r="C86" s="180"/>
      <c r="D86" s="180"/>
      <c r="E86" s="214"/>
      <c r="F86" s="215" t="str">
        <f t="shared" si="9"/>
        <v/>
      </c>
      <c r="G86" s="216"/>
      <c r="H86" s="202" t="str">
        <f t="shared" si="10"/>
        <v/>
      </c>
      <c r="I86" s="217"/>
      <c r="J86" s="204" t="str">
        <f t="shared" si="11"/>
        <v/>
      </c>
      <c r="K86" s="136"/>
      <c r="L86" s="202" t="str">
        <f t="shared" si="12"/>
        <v/>
      </c>
      <c r="M86" s="140"/>
      <c r="N86" s="204" t="str">
        <f t="shared" si="13"/>
        <v/>
      </c>
      <c r="O86" s="136"/>
      <c r="P86" s="202" t="str">
        <f t="shared" si="14"/>
        <v/>
      </c>
      <c r="Q86" s="140"/>
      <c r="R86" s="204" t="str">
        <f t="shared" si="15"/>
        <v/>
      </c>
      <c r="S86" s="129"/>
      <c r="T86" s="202" t="str">
        <f t="shared" si="16"/>
        <v/>
      </c>
      <c r="U86" s="140"/>
      <c r="V86" s="204" t="str">
        <f t="shared" si="17"/>
        <v/>
      </c>
    </row>
    <row r="87" spans="1:22" ht="15.6" hidden="1">
      <c r="A87" s="119"/>
      <c r="B87" s="172" t="s">
        <v>2969</v>
      </c>
      <c r="C87" s="180"/>
      <c r="D87" s="180"/>
      <c r="E87" s="214"/>
      <c r="F87" s="215" t="str">
        <f t="shared" si="9"/>
        <v/>
      </c>
      <c r="G87" s="216"/>
      <c r="H87" s="202" t="str">
        <f t="shared" si="10"/>
        <v/>
      </c>
      <c r="I87" s="217"/>
      <c r="J87" s="204" t="str">
        <f t="shared" si="11"/>
        <v/>
      </c>
      <c r="K87" s="136"/>
      <c r="L87" s="202" t="str">
        <f t="shared" si="12"/>
        <v/>
      </c>
      <c r="M87" s="140"/>
      <c r="N87" s="204" t="str">
        <f t="shared" si="13"/>
        <v/>
      </c>
      <c r="O87" s="136"/>
      <c r="P87" s="202" t="str">
        <f t="shared" si="14"/>
        <v/>
      </c>
      <c r="Q87" s="140"/>
      <c r="R87" s="204" t="str">
        <f t="shared" si="15"/>
        <v/>
      </c>
      <c r="S87" s="129"/>
      <c r="T87" s="202" t="str">
        <f t="shared" si="16"/>
        <v/>
      </c>
      <c r="U87" s="140"/>
      <c r="V87" s="204" t="str">
        <f t="shared" si="17"/>
        <v/>
      </c>
    </row>
    <row r="88" spans="1:22" ht="15.6" hidden="1">
      <c r="A88" s="119"/>
      <c r="B88" s="172" t="s">
        <v>2970</v>
      </c>
      <c r="C88" s="180"/>
      <c r="D88" s="180"/>
      <c r="E88" s="214"/>
      <c r="F88" s="215" t="str">
        <f t="shared" si="9"/>
        <v/>
      </c>
      <c r="G88" s="216"/>
      <c r="H88" s="202" t="str">
        <f t="shared" si="10"/>
        <v/>
      </c>
      <c r="I88" s="217"/>
      <c r="J88" s="204" t="str">
        <f t="shared" si="11"/>
        <v/>
      </c>
      <c r="K88" s="136"/>
      <c r="L88" s="202" t="str">
        <f t="shared" si="12"/>
        <v/>
      </c>
      <c r="M88" s="140"/>
      <c r="N88" s="204" t="str">
        <f t="shared" si="13"/>
        <v/>
      </c>
      <c r="O88" s="136"/>
      <c r="P88" s="202" t="str">
        <f t="shared" si="14"/>
        <v/>
      </c>
      <c r="Q88" s="140"/>
      <c r="R88" s="204" t="str">
        <f t="shared" si="15"/>
        <v/>
      </c>
      <c r="S88" s="129"/>
      <c r="T88" s="202" t="str">
        <f t="shared" si="16"/>
        <v/>
      </c>
      <c r="U88" s="140"/>
      <c r="V88" s="204" t="str">
        <f t="shared" si="17"/>
        <v/>
      </c>
    </row>
    <row r="89" spans="1:22" ht="15.6" hidden="1">
      <c r="A89" s="119"/>
      <c r="B89" s="172" t="s">
        <v>2971</v>
      </c>
      <c r="C89" s="180"/>
      <c r="D89" s="180"/>
      <c r="E89" s="214"/>
      <c r="F89" s="215" t="str">
        <f t="shared" si="9"/>
        <v/>
      </c>
      <c r="G89" s="216"/>
      <c r="H89" s="202" t="str">
        <f t="shared" si="10"/>
        <v/>
      </c>
      <c r="I89" s="217"/>
      <c r="J89" s="204" t="str">
        <f t="shared" si="11"/>
        <v/>
      </c>
      <c r="K89" s="136"/>
      <c r="L89" s="202" t="str">
        <f t="shared" si="12"/>
        <v/>
      </c>
      <c r="M89" s="140"/>
      <c r="N89" s="204" t="str">
        <f t="shared" si="13"/>
        <v/>
      </c>
      <c r="O89" s="136"/>
      <c r="P89" s="202" t="str">
        <f t="shared" si="14"/>
        <v/>
      </c>
      <c r="Q89" s="140"/>
      <c r="R89" s="204" t="str">
        <f t="shared" si="15"/>
        <v/>
      </c>
      <c r="S89" s="129"/>
      <c r="T89" s="202" t="str">
        <f t="shared" si="16"/>
        <v/>
      </c>
      <c r="U89" s="140"/>
      <c r="V89" s="204" t="str">
        <f t="shared" si="17"/>
        <v/>
      </c>
    </row>
    <row r="90" spans="1:22" ht="15.6" hidden="1">
      <c r="A90" s="119"/>
      <c r="B90" s="172" t="s">
        <v>2972</v>
      </c>
      <c r="C90" s="180"/>
      <c r="D90" s="180"/>
      <c r="E90" s="214"/>
      <c r="F90" s="215" t="str">
        <f t="shared" si="9"/>
        <v/>
      </c>
      <c r="G90" s="216"/>
      <c r="H90" s="202" t="str">
        <f t="shared" si="10"/>
        <v/>
      </c>
      <c r="I90" s="217"/>
      <c r="J90" s="204" t="str">
        <f t="shared" si="11"/>
        <v/>
      </c>
      <c r="K90" s="136"/>
      <c r="L90" s="202" t="str">
        <f t="shared" si="12"/>
        <v/>
      </c>
      <c r="M90" s="140"/>
      <c r="N90" s="204" t="str">
        <f t="shared" si="13"/>
        <v/>
      </c>
      <c r="O90" s="136"/>
      <c r="P90" s="202" t="str">
        <f t="shared" si="14"/>
        <v/>
      </c>
      <c r="Q90" s="140"/>
      <c r="R90" s="204" t="str">
        <f t="shared" si="15"/>
        <v/>
      </c>
      <c r="S90" s="129"/>
      <c r="T90" s="202" t="str">
        <f t="shared" si="16"/>
        <v/>
      </c>
      <c r="U90" s="140"/>
      <c r="V90" s="204" t="str">
        <f t="shared" si="17"/>
        <v/>
      </c>
    </row>
    <row r="91" spans="1:22" ht="15.6" hidden="1">
      <c r="A91" s="119"/>
      <c r="B91" s="172" t="s">
        <v>2973</v>
      </c>
      <c r="C91" s="180"/>
      <c r="D91" s="180"/>
      <c r="E91" s="214"/>
      <c r="F91" s="215" t="str">
        <f t="shared" si="9"/>
        <v/>
      </c>
      <c r="G91" s="216"/>
      <c r="H91" s="202" t="str">
        <f t="shared" si="10"/>
        <v/>
      </c>
      <c r="I91" s="217"/>
      <c r="J91" s="204" t="str">
        <f t="shared" si="11"/>
        <v/>
      </c>
      <c r="K91" s="136"/>
      <c r="L91" s="202" t="str">
        <f t="shared" si="12"/>
        <v/>
      </c>
      <c r="M91" s="140"/>
      <c r="N91" s="204" t="str">
        <f t="shared" si="13"/>
        <v/>
      </c>
      <c r="O91" s="136"/>
      <c r="P91" s="202" t="str">
        <f t="shared" si="14"/>
        <v/>
      </c>
      <c r="Q91" s="140"/>
      <c r="R91" s="204" t="str">
        <f t="shared" si="15"/>
        <v/>
      </c>
      <c r="S91" s="129"/>
      <c r="T91" s="202" t="str">
        <f t="shared" si="16"/>
        <v/>
      </c>
      <c r="U91" s="140"/>
      <c r="V91" s="204" t="str">
        <f t="shared" si="17"/>
        <v/>
      </c>
    </row>
    <row r="92" spans="1:22" ht="15.6" hidden="1">
      <c r="A92" s="119"/>
      <c r="B92" s="172" t="s">
        <v>2974</v>
      </c>
      <c r="C92" s="180"/>
      <c r="D92" s="180"/>
      <c r="E92" s="214"/>
      <c r="F92" s="215" t="str">
        <f t="shared" si="9"/>
        <v/>
      </c>
      <c r="G92" s="216"/>
      <c r="H92" s="202" t="str">
        <f t="shared" si="10"/>
        <v/>
      </c>
      <c r="I92" s="217"/>
      <c r="J92" s="204" t="str">
        <f t="shared" si="11"/>
        <v/>
      </c>
      <c r="K92" s="136"/>
      <c r="L92" s="202" t="str">
        <f t="shared" si="12"/>
        <v/>
      </c>
      <c r="M92" s="140"/>
      <c r="N92" s="204" t="str">
        <f t="shared" si="13"/>
        <v/>
      </c>
      <c r="O92" s="136"/>
      <c r="P92" s="202" t="str">
        <f t="shared" si="14"/>
        <v/>
      </c>
      <c r="Q92" s="140"/>
      <c r="R92" s="204" t="str">
        <f t="shared" si="15"/>
        <v/>
      </c>
      <c r="S92" s="129"/>
      <c r="T92" s="202" t="str">
        <f t="shared" si="16"/>
        <v/>
      </c>
      <c r="U92" s="140"/>
      <c r="V92" s="204" t="str">
        <f t="shared" si="17"/>
        <v/>
      </c>
    </row>
    <row r="93" spans="1:22" ht="15.6">
      <c r="A93" s="119">
        <v>1</v>
      </c>
      <c r="B93" s="172" t="s">
        <v>2975</v>
      </c>
      <c r="C93" s="180"/>
      <c r="D93" s="180"/>
      <c r="E93" s="214" t="s">
        <v>2946</v>
      </c>
      <c r="F93" s="215" t="str">
        <f t="shared" si="9"/>
        <v/>
      </c>
      <c r="G93" s="216"/>
      <c r="H93" s="202" t="str">
        <f t="shared" si="10"/>
        <v/>
      </c>
      <c r="I93" s="217"/>
      <c r="J93" s="204" t="str">
        <f t="shared" si="11"/>
        <v/>
      </c>
      <c r="K93" s="136"/>
      <c r="L93" s="202" t="s">
        <v>2976</v>
      </c>
      <c r="M93" s="140"/>
      <c r="N93" s="204" t="str">
        <f t="shared" si="13"/>
        <v/>
      </c>
      <c r="O93" s="136"/>
      <c r="P93" s="202" t="str">
        <f t="shared" si="14"/>
        <v/>
      </c>
      <c r="Q93" s="140"/>
      <c r="R93" s="204" t="str">
        <f t="shared" si="15"/>
        <v/>
      </c>
      <c r="S93" s="129"/>
      <c r="T93" s="202" t="str">
        <f t="shared" si="16"/>
        <v/>
      </c>
      <c r="U93" s="140"/>
      <c r="V93" s="204" t="str">
        <f t="shared" si="17"/>
        <v/>
      </c>
    </row>
    <row r="94" spans="1:22" ht="15.6">
      <c r="A94" s="119">
        <v>1</v>
      </c>
      <c r="B94" s="172" t="s">
        <v>2977</v>
      </c>
      <c r="C94" s="180"/>
      <c r="D94" s="180"/>
      <c r="E94" s="214" t="s">
        <v>2946</v>
      </c>
      <c r="F94" s="215" t="str">
        <f t="shared" si="9"/>
        <v/>
      </c>
      <c r="G94" s="216"/>
      <c r="H94" s="202" t="str">
        <f t="shared" si="10"/>
        <v/>
      </c>
      <c r="I94" s="217" t="s">
        <v>2978</v>
      </c>
      <c r="J94" s="204" t="str">
        <f t="shared" si="11"/>
        <v/>
      </c>
      <c r="K94" s="136"/>
      <c r="L94" s="202" t="s">
        <v>2979</v>
      </c>
      <c r="M94" s="140"/>
      <c r="N94" s="204" t="str">
        <f t="shared" si="13"/>
        <v/>
      </c>
      <c r="O94" s="136"/>
      <c r="P94" s="202" t="str">
        <f t="shared" si="14"/>
        <v/>
      </c>
      <c r="Q94" s="140"/>
      <c r="R94" s="204" t="str">
        <f t="shared" si="15"/>
        <v/>
      </c>
      <c r="S94" s="129"/>
      <c r="T94" s="202" t="str">
        <f t="shared" si="16"/>
        <v/>
      </c>
      <c r="U94" s="140"/>
      <c r="V94" s="204" t="str">
        <f t="shared" si="17"/>
        <v/>
      </c>
    </row>
    <row r="95" spans="1:22" ht="15.6" hidden="1">
      <c r="A95" s="119"/>
      <c r="B95" s="172" t="s">
        <v>2980</v>
      </c>
      <c r="C95" s="180"/>
      <c r="D95" s="180"/>
      <c r="E95" s="214"/>
      <c r="F95" s="215" t="str">
        <f t="shared" si="9"/>
        <v/>
      </c>
      <c r="G95" s="216"/>
      <c r="H95" s="202" t="str">
        <f t="shared" si="10"/>
        <v/>
      </c>
      <c r="I95" s="217"/>
      <c r="J95" s="204" t="str">
        <f t="shared" si="11"/>
        <v/>
      </c>
      <c r="K95" s="136"/>
      <c r="L95" s="202" t="str">
        <f t="shared" si="12"/>
        <v/>
      </c>
      <c r="M95" s="140"/>
      <c r="N95" s="204" t="str">
        <f t="shared" si="13"/>
        <v/>
      </c>
      <c r="O95" s="136"/>
      <c r="P95" s="202" t="str">
        <f t="shared" si="14"/>
        <v/>
      </c>
      <c r="Q95" s="140"/>
      <c r="R95" s="204" t="str">
        <f t="shared" si="15"/>
        <v/>
      </c>
      <c r="S95" s="129"/>
      <c r="T95" s="202" t="str">
        <f t="shared" si="16"/>
        <v/>
      </c>
      <c r="U95" s="140"/>
      <c r="V95" s="204" t="str">
        <f t="shared" si="17"/>
        <v/>
      </c>
    </row>
    <row r="96" spans="1:22" ht="15.6" hidden="1">
      <c r="A96" s="119"/>
      <c r="B96" s="172" t="s">
        <v>2981</v>
      </c>
      <c r="C96" s="180"/>
      <c r="D96" s="180"/>
      <c r="E96" s="214"/>
      <c r="F96" s="215" t="str">
        <f t="shared" si="9"/>
        <v/>
      </c>
      <c r="G96" s="216"/>
      <c r="H96" s="202" t="str">
        <f t="shared" si="10"/>
        <v/>
      </c>
      <c r="I96" s="217"/>
      <c r="J96" s="204" t="str">
        <f t="shared" si="11"/>
        <v/>
      </c>
      <c r="K96" s="136"/>
      <c r="L96" s="202" t="str">
        <f t="shared" si="12"/>
        <v/>
      </c>
      <c r="M96" s="140"/>
      <c r="N96" s="204" t="str">
        <f t="shared" si="13"/>
        <v/>
      </c>
      <c r="O96" s="136"/>
      <c r="P96" s="202" t="str">
        <f t="shared" si="14"/>
        <v/>
      </c>
      <c r="Q96" s="140"/>
      <c r="R96" s="204" t="str">
        <f t="shared" si="15"/>
        <v/>
      </c>
      <c r="S96" s="129"/>
      <c r="T96" s="202" t="str">
        <f t="shared" si="16"/>
        <v/>
      </c>
      <c r="U96" s="140"/>
      <c r="V96" s="204" t="str">
        <f t="shared" si="17"/>
        <v/>
      </c>
    </row>
    <row r="97" spans="1:22" ht="15.6" hidden="1">
      <c r="A97" s="119"/>
      <c r="B97" s="172" t="s">
        <v>2982</v>
      </c>
      <c r="C97" s="180"/>
      <c r="D97" s="180"/>
      <c r="E97" s="214"/>
      <c r="F97" s="215" t="str">
        <f t="shared" si="9"/>
        <v/>
      </c>
      <c r="G97" s="216"/>
      <c r="H97" s="202" t="str">
        <f t="shared" si="10"/>
        <v/>
      </c>
      <c r="I97" s="217"/>
      <c r="J97" s="204" t="str">
        <f t="shared" si="11"/>
        <v/>
      </c>
      <c r="K97" s="136"/>
      <c r="L97" s="202" t="str">
        <f t="shared" si="12"/>
        <v/>
      </c>
      <c r="M97" s="140"/>
      <c r="N97" s="204" t="str">
        <f t="shared" si="13"/>
        <v/>
      </c>
      <c r="O97" s="136"/>
      <c r="P97" s="202" t="str">
        <f t="shared" si="14"/>
        <v/>
      </c>
      <c r="Q97" s="140"/>
      <c r="R97" s="204" t="str">
        <f t="shared" si="15"/>
        <v/>
      </c>
      <c r="S97" s="129"/>
      <c r="T97" s="202" t="str">
        <f t="shared" si="16"/>
        <v/>
      </c>
      <c r="U97" s="140"/>
      <c r="V97" s="204" t="str">
        <f t="shared" si="17"/>
        <v/>
      </c>
    </row>
    <row r="98" spans="1:22" ht="15.6" hidden="1">
      <c r="A98" s="119"/>
      <c r="B98" s="172" t="s">
        <v>2983</v>
      </c>
      <c r="C98" s="180"/>
      <c r="D98" s="180"/>
      <c r="E98" s="214"/>
      <c r="F98" s="215" t="str">
        <f t="shared" si="9"/>
        <v/>
      </c>
      <c r="G98" s="216"/>
      <c r="H98" s="202" t="str">
        <f t="shared" si="10"/>
        <v/>
      </c>
      <c r="I98" s="217"/>
      <c r="J98" s="204" t="str">
        <f t="shared" si="11"/>
        <v/>
      </c>
      <c r="K98" s="136"/>
      <c r="L98" s="202" t="str">
        <f t="shared" si="12"/>
        <v/>
      </c>
      <c r="M98" s="140"/>
      <c r="N98" s="204" t="str">
        <f t="shared" si="13"/>
        <v/>
      </c>
      <c r="O98" s="136"/>
      <c r="P98" s="202" t="str">
        <f t="shared" si="14"/>
        <v/>
      </c>
      <c r="Q98" s="140"/>
      <c r="R98" s="204" t="str">
        <f t="shared" si="15"/>
        <v/>
      </c>
      <c r="S98" s="129"/>
      <c r="T98" s="202" t="str">
        <f t="shared" si="16"/>
        <v/>
      </c>
      <c r="U98" s="140"/>
      <c r="V98" s="204" t="str">
        <f t="shared" si="17"/>
        <v/>
      </c>
    </row>
    <row r="99" spans="1:22" ht="15.6" hidden="1">
      <c r="A99" s="119"/>
      <c r="B99" s="172" t="s">
        <v>2984</v>
      </c>
      <c r="C99" s="180"/>
      <c r="D99" s="180"/>
      <c r="E99" s="214"/>
      <c r="F99" s="215" t="str">
        <f t="shared" si="9"/>
        <v/>
      </c>
      <c r="G99" s="216"/>
      <c r="H99" s="202" t="str">
        <f t="shared" si="10"/>
        <v/>
      </c>
      <c r="I99" s="217"/>
      <c r="J99" s="204" t="str">
        <f t="shared" si="11"/>
        <v/>
      </c>
      <c r="K99" s="136"/>
      <c r="L99" s="202" t="str">
        <f t="shared" si="12"/>
        <v/>
      </c>
      <c r="M99" s="140"/>
      <c r="N99" s="204" t="str">
        <f t="shared" si="13"/>
        <v/>
      </c>
      <c r="O99" s="136"/>
      <c r="P99" s="202" t="str">
        <f t="shared" si="14"/>
        <v/>
      </c>
      <c r="Q99" s="140"/>
      <c r="R99" s="204" t="str">
        <f t="shared" si="15"/>
        <v/>
      </c>
      <c r="S99" s="129"/>
      <c r="T99" s="202" t="str">
        <f t="shared" si="16"/>
        <v/>
      </c>
      <c r="U99" s="140"/>
      <c r="V99" s="204" t="str">
        <f t="shared" si="17"/>
        <v/>
      </c>
    </row>
    <row r="100" spans="1:22" ht="15.6" hidden="1">
      <c r="A100" s="119"/>
      <c r="B100" s="172" t="s">
        <v>2985</v>
      </c>
      <c r="C100" s="180"/>
      <c r="D100" s="180"/>
      <c r="E100" s="214"/>
      <c r="F100" s="215" t="str">
        <f t="shared" si="9"/>
        <v/>
      </c>
      <c r="G100" s="216"/>
      <c r="H100" s="202" t="str">
        <f t="shared" si="10"/>
        <v/>
      </c>
      <c r="I100" s="217"/>
      <c r="J100" s="204" t="str">
        <f t="shared" si="11"/>
        <v/>
      </c>
      <c r="K100" s="136"/>
      <c r="L100" s="202" t="str">
        <f t="shared" si="12"/>
        <v/>
      </c>
      <c r="M100" s="140"/>
      <c r="N100" s="204" t="str">
        <f t="shared" si="13"/>
        <v/>
      </c>
      <c r="O100" s="136"/>
      <c r="P100" s="202" t="str">
        <f t="shared" si="14"/>
        <v/>
      </c>
      <c r="Q100" s="140"/>
      <c r="R100" s="204" t="str">
        <f t="shared" si="15"/>
        <v/>
      </c>
      <c r="S100" s="129"/>
      <c r="T100" s="202" t="str">
        <f t="shared" si="16"/>
        <v/>
      </c>
      <c r="U100" s="140"/>
      <c r="V100" s="204" t="str">
        <f t="shared" si="17"/>
        <v/>
      </c>
    </row>
    <row r="101" spans="1:22" ht="15.6" hidden="1">
      <c r="A101" s="119"/>
      <c r="B101" s="172" t="s">
        <v>2986</v>
      </c>
      <c r="C101" s="180"/>
      <c r="D101" s="180"/>
      <c r="E101" s="214"/>
      <c r="F101" s="215" t="str">
        <f t="shared" si="9"/>
        <v/>
      </c>
      <c r="G101" s="216"/>
      <c r="H101" s="202" t="str">
        <f t="shared" si="10"/>
        <v/>
      </c>
      <c r="I101" s="217"/>
      <c r="J101" s="204" t="str">
        <f t="shared" si="11"/>
        <v/>
      </c>
      <c r="K101" s="136"/>
      <c r="L101" s="202" t="str">
        <f t="shared" si="12"/>
        <v/>
      </c>
      <c r="M101" s="140"/>
      <c r="N101" s="204" t="str">
        <f t="shared" si="13"/>
        <v/>
      </c>
      <c r="O101" s="136"/>
      <c r="P101" s="202" t="str">
        <f t="shared" si="14"/>
        <v/>
      </c>
      <c r="Q101" s="140"/>
      <c r="R101" s="204" t="str">
        <f t="shared" si="15"/>
        <v/>
      </c>
      <c r="S101" s="129"/>
      <c r="T101" s="202" t="str">
        <f t="shared" si="16"/>
        <v/>
      </c>
      <c r="U101" s="140"/>
      <c r="V101" s="204" t="str">
        <f t="shared" si="17"/>
        <v/>
      </c>
    </row>
    <row r="102" spans="1:22" ht="15.6" hidden="1">
      <c r="A102" s="119"/>
      <c r="B102" s="172" t="s">
        <v>2987</v>
      </c>
      <c r="C102" s="180"/>
      <c r="D102" s="180"/>
      <c r="E102" s="214"/>
      <c r="F102" s="215" t="str">
        <f t="shared" si="9"/>
        <v/>
      </c>
      <c r="G102" s="216"/>
      <c r="H102" s="202" t="str">
        <f t="shared" si="10"/>
        <v/>
      </c>
      <c r="I102" s="217"/>
      <c r="J102" s="204" t="str">
        <f t="shared" si="11"/>
        <v/>
      </c>
      <c r="K102" s="136"/>
      <c r="L102" s="202" t="str">
        <f t="shared" si="12"/>
        <v/>
      </c>
      <c r="M102" s="140"/>
      <c r="N102" s="204" t="str">
        <f t="shared" si="13"/>
        <v/>
      </c>
      <c r="O102" s="136"/>
      <c r="P102" s="202" t="str">
        <f t="shared" si="14"/>
        <v/>
      </c>
      <c r="Q102" s="140"/>
      <c r="R102" s="204" t="str">
        <f t="shared" si="15"/>
        <v/>
      </c>
      <c r="S102" s="129"/>
      <c r="T102" s="202" t="str">
        <f t="shared" si="16"/>
        <v/>
      </c>
      <c r="U102" s="140"/>
      <c r="V102" s="204" t="str">
        <f t="shared" si="17"/>
        <v/>
      </c>
    </row>
    <row r="103" spans="1:22" ht="15.6">
      <c r="A103" s="119"/>
      <c r="B103" s="119"/>
      <c r="C103" s="180"/>
      <c r="D103" s="180"/>
      <c r="E103" s="214"/>
      <c r="F103" s="215"/>
      <c r="G103" s="216"/>
      <c r="H103" s="202"/>
      <c r="I103" s="217"/>
      <c r="J103" s="204"/>
      <c r="K103" s="136"/>
      <c r="L103" s="202" t="s">
        <v>2988</v>
      </c>
      <c r="M103" s="140"/>
      <c r="N103" s="204"/>
      <c r="O103" s="136"/>
      <c r="P103" s="202"/>
      <c r="Q103" s="140"/>
      <c r="R103" s="204"/>
      <c r="S103" s="129"/>
      <c r="T103" s="202"/>
      <c r="U103" s="140"/>
      <c r="V103" s="204"/>
    </row>
    <row r="104" spans="1:22" ht="15.6">
      <c r="A104" s="119"/>
      <c r="B104" s="119"/>
      <c r="C104" s="180"/>
      <c r="D104" s="180"/>
      <c r="E104" s="214"/>
      <c r="F104" s="215"/>
      <c r="G104" s="216"/>
      <c r="H104" s="202"/>
      <c r="I104" s="217"/>
      <c r="J104" s="204"/>
      <c r="K104" s="136"/>
      <c r="L104" s="202"/>
      <c r="M104" s="140"/>
      <c r="N104" s="204"/>
      <c r="O104" s="136"/>
      <c r="P104" s="202"/>
      <c r="Q104" s="140"/>
      <c r="R104" s="204"/>
      <c r="S104" s="129"/>
      <c r="T104" s="202"/>
      <c r="U104" s="140"/>
      <c r="V104" s="204"/>
    </row>
    <row r="105" spans="1:22" ht="15.6">
      <c r="A105" s="147">
        <v>1</v>
      </c>
      <c r="B105" s="147" t="s">
        <v>663</v>
      </c>
      <c r="C105" s="180"/>
      <c r="D105" s="180"/>
      <c r="E105" s="214"/>
      <c r="F105" s="215"/>
      <c r="G105" s="216"/>
      <c r="H105" s="202"/>
      <c r="I105" s="217"/>
      <c r="J105" s="204"/>
      <c r="K105" s="136"/>
      <c r="L105" s="202"/>
      <c r="M105" s="140"/>
      <c r="N105" s="204"/>
      <c r="O105" s="136"/>
      <c r="P105" s="202"/>
      <c r="Q105" s="140"/>
      <c r="R105" s="204"/>
      <c r="S105" s="129"/>
      <c r="T105" s="202"/>
      <c r="U105" s="140"/>
      <c r="V105" s="204"/>
    </row>
    <row r="106" spans="1:22" ht="15.6">
      <c r="A106" s="147">
        <v>1</v>
      </c>
      <c r="B106" s="147" t="s">
        <v>438</v>
      </c>
      <c r="C106" s="180"/>
      <c r="D106" s="180"/>
      <c r="E106" s="214"/>
      <c r="F106" s="215"/>
      <c r="G106" s="216"/>
      <c r="H106" s="202" t="s">
        <v>2989</v>
      </c>
      <c r="I106" s="611" t="s">
        <v>2990</v>
      </c>
      <c r="J106" s="204"/>
      <c r="K106" s="136"/>
      <c r="L106" s="202"/>
      <c r="M106" s="140"/>
      <c r="N106" s="204"/>
      <c r="O106" s="136"/>
      <c r="P106" s="202"/>
      <c r="Q106" s="140"/>
      <c r="R106" s="204"/>
      <c r="S106" s="129"/>
      <c r="T106" s="202"/>
      <c r="U106" s="140"/>
      <c r="V106" s="204"/>
    </row>
    <row r="107" spans="1:22" ht="15.6">
      <c r="A107" s="147">
        <v>1</v>
      </c>
      <c r="B107" s="147" t="s">
        <v>440</v>
      </c>
      <c r="C107" s="180"/>
      <c r="D107" s="180"/>
      <c r="E107" s="214"/>
      <c r="F107" s="215"/>
      <c r="G107" s="216"/>
      <c r="H107" s="202" t="s">
        <v>2991</v>
      </c>
      <c r="I107" s="611" t="s">
        <v>2992</v>
      </c>
      <c r="J107" s="204"/>
      <c r="K107" s="136"/>
      <c r="L107" s="202"/>
      <c r="M107" s="140"/>
      <c r="N107" s="204"/>
      <c r="O107" s="136"/>
      <c r="P107" s="202"/>
      <c r="Q107" s="140"/>
      <c r="R107" s="204"/>
      <c r="S107" s="129"/>
      <c r="T107" s="202"/>
      <c r="U107" s="140"/>
      <c r="V107" s="204"/>
    </row>
    <row r="108" spans="1:22" ht="15.6">
      <c r="A108" s="147">
        <v>1</v>
      </c>
      <c r="B108" s="147"/>
      <c r="C108" s="180"/>
      <c r="D108" s="180"/>
      <c r="E108" s="214"/>
      <c r="F108" s="215"/>
      <c r="G108" s="216"/>
      <c r="H108" s="202" t="s">
        <v>2993</v>
      </c>
      <c r="I108" s="217"/>
      <c r="J108" s="204"/>
      <c r="K108" s="136"/>
      <c r="L108" s="202"/>
      <c r="M108" s="140"/>
      <c r="N108" s="204"/>
      <c r="O108" s="136"/>
      <c r="P108" s="202"/>
      <c r="Q108" s="140"/>
      <c r="R108" s="204"/>
      <c r="S108" s="129"/>
      <c r="T108" s="202"/>
      <c r="U108" s="140"/>
      <c r="V108" s="204"/>
    </row>
    <row r="109" spans="1:22" ht="15.6">
      <c r="A109" s="147">
        <v>1</v>
      </c>
      <c r="B109" s="147" t="s">
        <v>442</v>
      </c>
      <c r="C109" s="180"/>
      <c r="D109" s="180"/>
      <c r="E109" s="214"/>
      <c r="F109" s="215"/>
      <c r="G109" s="216"/>
      <c r="H109" s="202"/>
      <c r="I109" s="217"/>
      <c r="J109" s="204"/>
      <c r="K109" s="136"/>
      <c r="L109" s="202"/>
      <c r="M109" s="140"/>
      <c r="N109" s="204"/>
      <c r="O109" s="136"/>
      <c r="P109" s="202"/>
      <c r="Q109" s="140"/>
      <c r="R109" s="204"/>
      <c r="S109" s="129"/>
      <c r="T109" s="202"/>
      <c r="U109" s="140"/>
      <c r="V109" s="204"/>
    </row>
    <row r="110" spans="1:22" ht="15.6">
      <c r="A110" s="147">
        <v>1</v>
      </c>
      <c r="B110" s="147" t="s">
        <v>443</v>
      </c>
      <c r="C110" s="180"/>
      <c r="D110" s="180"/>
      <c r="E110" s="214"/>
      <c r="F110" s="215"/>
      <c r="G110" s="216"/>
      <c r="H110" s="202"/>
      <c r="I110" s="217"/>
      <c r="J110" s="204"/>
      <c r="K110" s="136"/>
      <c r="L110" s="202"/>
      <c r="M110" s="140"/>
      <c r="N110" s="204"/>
      <c r="O110" s="136"/>
      <c r="P110" s="202"/>
      <c r="Q110" s="140"/>
      <c r="R110" s="204"/>
      <c r="S110" s="129"/>
      <c r="T110" s="202"/>
      <c r="U110" s="140"/>
      <c r="V110" s="204"/>
    </row>
    <row r="111" spans="1:22" ht="15.6">
      <c r="A111" s="147">
        <v>1</v>
      </c>
      <c r="B111" s="147" t="s">
        <v>446</v>
      </c>
      <c r="C111" s="180"/>
      <c r="D111" s="180"/>
      <c r="E111" s="214"/>
      <c r="F111" s="215"/>
      <c r="G111" s="216"/>
      <c r="H111" s="202"/>
      <c r="I111" s="217"/>
      <c r="J111" s="204"/>
      <c r="K111" s="136"/>
      <c r="L111" s="202"/>
      <c r="M111" s="140"/>
      <c r="N111" s="204"/>
      <c r="O111" s="136"/>
      <c r="P111" s="202"/>
      <c r="Q111" s="140"/>
      <c r="R111" s="204"/>
      <c r="S111" s="129"/>
      <c r="T111" s="202"/>
      <c r="U111" s="140"/>
      <c r="V111" s="204"/>
    </row>
    <row r="112" spans="1:22" ht="15.6">
      <c r="A112" s="147">
        <v>1</v>
      </c>
      <c r="B112" s="147" t="s">
        <v>452</v>
      </c>
      <c r="C112" s="180"/>
      <c r="D112" s="180"/>
      <c r="E112" s="214"/>
      <c r="F112" s="215"/>
      <c r="G112" s="216"/>
      <c r="H112" s="202"/>
      <c r="I112" s="217"/>
      <c r="J112" s="204"/>
      <c r="K112" s="136"/>
      <c r="L112" s="202"/>
      <c r="M112" s="140"/>
      <c r="N112" s="204"/>
      <c r="O112" s="136"/>
      <c r="P112" s="202"/>
      <c r="Q112" s="140"/>
      <c r="R112" s="204"/>
      <c r="S112" s="129"/>
      <c r="T112" s="202"/>
      <c r="U112" s="140"/>
      <c r="V112" s="204"/>
    </row>
    <row r="113" spans="1:2" ht="15.6">
      <c r="A113" s="147">
        <v>1</v>
      </c>
      <c r="B113" s="147" t="s">
        <v>464</v>
      </c>
    </row>
    <row r="114" spans="1:2" ht="15.6">
      <c r="A114" s="147">
        <v>1</v>
      </c>
      <c r="B114" s="147" t="s">
        <v>321</v>
      </c>
    </row>
    <row r="115" spans="1:2" ht="15.6">
      <c r="A115" s="147">
        <v>1</v>
      </c>
      <c r="B115" s="147" t="s">
        <v>490</v>
      </c>
    </row>
    <row r="116" spans="1:2" ht="15.6">
      <c r="A116" s="147">
        <v>1</v>
      </c>
      <c r="B116" s="147" t="s">
        <v>501</v>
      </c>
    </row>
    <row r="117" spans="1:2" ht="15.6">
      <c r="A117" s="147">
        <v>1</v>
      </c>
      <c r="B117" s="147" t="s">
        <v>511</v>
      </c>
    </row>
    <row r="118" spans="1:2" ht="15.6">
      <c r="A118" s="147">
        <v>1</v>
      </c>
      <c r="B118" s="147" t="s">
        <v>520</v>
      </c>
    </row>
    <row r="119" spans="1:2" ht="15.6">
      <c r="A119" s="147">
        <v>1</v>
      </c>
      <c r="B119" s="147" t="s">
        <v>529</v>
      </c>
    </row>
  </sheetData>
  <autoFilter ref="A10:X102" xr:uid="{82629B1F-68DD-4CC7-861C-2A1DB3B4C8F5}">
    <filterColumn colId="0">
      <filters>
        <filter val="1"/>
      </filters>
    </filterColumn>
  </autoFilter>
  <conditionalFormatting sqref="R9 P9 N9 L9 J9 H9 T9 V9 F9">
    <cfRule type="duplicateValues" dxfId="19" priority="1"/>
  </conditionalFormatting>
  <hyperlinks>
    <hyperlink ref="I5" r:id="rId1" xr:uid="{2367A556-C83B-4A34-9F02-AC6DACD75D98}"/>
    <hyperlink ref="H5" r:id="rId2" xr:uid="{E525667B-4EE4-4C73-A731-31985D6BAC3A}"/>
  </hyperlink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2B1FBE-7229-4A79-8AAF-2B51FC6A4F78}">
  <sheetPr filterMode="1"/>
  <dimension ref="A1:X114"/>
  <sheetViews>
    <sheetView topLeftCell="A2" zoomScale="85" zoomScaleNormal="85" workbookViewId="0">
      <pane xSplit="2" topLeftCell="C1" activePane="topRight" state="frozen"/>
      <selection pane="topRight" activeCell="G114" sqref="G114"/>
      <selection activeCell="A2" sqref="A2"/>
    </sheetView>
  </sheetViews>
  <sheetFormatPr defaultColWidth="0" defaultRowHeight="14.45"/>
  <cols>
    <col min="1" max="1" width="11.5703125" customWidth="1"/>
    <col min="2" max="2" width="80" customWidth="1"/>
    <col min="3" max="3" width="10" customWidth="1"/>
    <col min="4" max="4" width="12.28515625" customWidth="1"/>
    <col min="5" max="5" width="35.140625" customWidth="1"/>
    <col min="6" max="6" width="5.28515625" customWidth="1"/>
    <col min="7" max="7" width="39" customWidth="1"/>
    <col min="8" max="8" width="44.42578125" customWidth="1"/>
    <col min="9" max="9" width="39" customWidth="1"/>
    <col min="10" max="10" width="43.5703125" customWidth="1"/>
    <col min="11" max="11" width="39" customWidth="1"/>
    <col min="12" max="12" width="5.28515625" customWidth="1"/>
    <col min="13" max="13" width="39" customWidth="1"/>
    <col min="14" max="14" width="5.28515625" customWidth="1"/>
    <col min="15" max="15" width="39" customWidth="1"/>
    <col min="16" max="16" width="5.28515625" customWidth="1"/>
    <col min="17" max="17" width="39" customWidth="1"/>
    <col min="18" max="18" width="5.28515625" customWidth="1"/>
    <col min="19" max="19" width="39" customWidth="1"/>
    <col min="20" max="20" width="5.28515625" customWidth="1"/>
    <col min="21" max="21" width="39" customWidth="1"/>
    <col min="22" max="22" width="5.28515625" customWidth="1"/>
  </cols>
  <sheetData>
    <row r="1" spans="1:24" s="120" customFormat="1" ht="30.6">
      <c r="B1" s="121"/>
      <c r="C1" s="122" t="s">
        <v>320</v>
      </c>
      <c r="D1" s="123" t="s">
        <v>321</v>
      </c>
      <c r="E1" s="124" t="s">
        <v>322</v>
      </c>
      <c r="F1" s="123" t="s">
        <v>323</v>
      </c>
      <c r="G1" s="125" t="s">
        <v>2994</v>
      </c>
      <c r="H1" s="126" t="s">
        <v>2994</v>
      </c>
      <c r="I1" s="127" t="s">
        <v>2994</v>
      </c>
      <c r="J1" s="601" t="s">
        <v>2994</v>
      </c>
      <c r="K1" s="129" t="s">
        <v>2994</v>
      </c>
      <c r="L1" s="126" t="s">
        <v>323</v>
      </c>
      <c r="M1" s="130" t="s">
        <v>2994</v>
      </c>
      <c r="N1" s="128" t="s">
        <v>323</v>
      </c>
      <c r="O1" s="129"/>
      <c r="P1" s="126" t="s">
        <v>323</v>
      </c>
      <c r="Q1" s="130"/>
      <c r="R1" s="128" t="s">
        <v>323</v>
      </c>
      <c r="S1" s="129"/>
      <c r="T1" s="126" t="s">
        <v>323</v>
      </c>
      <c r="U1" s="130"/>
      <c r="V1" s="128" t="s">
        <v>323</v>
      </c>
    </row>
    <row r="2" spans="1:24" s="131" customFormat="1" ht="15.6">
      <c r="A2" s="131" t="s">
        <v>161</v>
      </c>
      <c r="B2" s="132"/>
      <c r="C2" s="133"/>
      <c r="D2" s="134"/>
      <c r="E2" s="135"/>
      <c r="F2" s="134"/>
      <c r="G2" s="136" t="s">
        <v>101</v>
      </c>
      <c r="H2" s="137" t="s">
        <v>1618</v>
      </c>
      <c r="I2" s="138" t="s">
        <v>2995</v>
      </c>
      <c r="J2" s="139" t="s">
        <v>556</v>
      </c>
      <c r="K2" s="136" t="s">
        <v>769</v>
      </c>
      <c r="L2" s="137"/>
      <c r="M2" s="140" t="s">
        <v>2996</v>
      </c>
      <c r="N2" s="139"/>
      <c r="O2" s="136" t="s">
        <v>723</v>
      </c>
      <c r="P2" s="137"/>
      <c r="Q2" s="140" t="s">
        <v>724</v>
      </c>
      <c r="R2" s="139"/>
      <c r="S2" s="129" t="s">
        <v>725</v>
      </c>
      <c r="T2" s="126"/>
      <c r="U2" s="140" t="s">
        <v>726</v>
      </c>
      <c r="V2" s="139"/>
    </row>
    <row r="3" spans="1:24" s="139" customFormat="1" ht="15.6">
      <c r="B3" s="141" t="s">
        <v>352</v>
      </c>
      <c r="C3" s="142"/>
      <c r="D3" s="143"/>
      <c r="E3" s="144"/>
      <c r="F3" s="143"/>
      <c r="G3" s="145" t="s">
        <v>2997</v>
      </c>
      <c r="H3" s="137" t="s">
        <v>1626</v>
      </c>
      <c r="I3" s="146"/>
      <c r="J3" s="139" t="s">
        <v>2998</v>
      </c>
      <c r="K3" s="136"/>
      <c r="L3" s="137"/>
      <c r="M3" s="140"/>
      <c r="O3" s="136"/>
      <c r="P3" s="137"/>
      <c r="Q3" s="140"/>
      <c r="S3" s="129"/>
      <c r="T3" s="126"/>
      <c r="U3" s="140"/>
    </row>
    <row r="4" spans="1:24" s="139" customFormat="1" ht="15.6">
      <c r="B4" s="141" t="s">
        <v>369</v>
      </c>
      <c r="C4" s="142"/>
      <c r="D4" s="143"/>
      <c r="E4" s="144"/>
      <c r="F4" s="143"/>
      <c r="G4" s="145" t="s">
        <v>2999</v>
      </c>
      <c r="H4" s="137" t="s">
        <v>1632</v>
      </c>
      <c r="I4" s="146"/>
      <c r="J4" s="139" t="s">
        <v>574</v>
      </c>
      <c r="K4" s="136"/>
      <c r="L4" s="137"/>
      <c r="M4" s="140"/>
      <c r="O4" s="136"/>
      <c r="P4" s="137"/>
      <c r="Q4" s="140"/>
      <c r="S4" s="129"/>
      <c r="T4" s="126"/>
      <c r="U4" s="140"/>
    </row>
    <row r="5" spans="1:24" s="139" customFormat="1" ht="15.6">
      <c r="B5" s="141" t="s">
        <v>385</v>
      </c>
      <c r="C5" s="142"/>
      <c r="D5" s="143"/>
      <c r="E5" s="144"/>
      <c r="F5" s="143"/>
      <c r="G5" s="496" t="s">
        <v>3000</v>
      </c>
      <c r="H5" s="524" t="s">
        <v>1638</v>
      </c>
      <c r="I5" s="146"/>
      <c r="J5" s="553" t="s">
        <v>581</v>
      </c>
      <c r="K5" s="136"/>
      <c r="L5" s="137"/>
      <c r="M5" s="140"/>
      <c r="O5" s="136"/>
      <c r="P5" s="137"/>
      <c r="Q5" s="140"/>
      <c r="S5" s="129"/>
      <c r="T5" s="126"/>
      <c r="U5" s="140"/>
    </row>
    <row r="6" spans="1:24" s="147" customFormat="1" ht="15.6">
      <c r="A6" s="317"/>
      <c r="B6" s="318" t="s">
        <v>163</v>
      </c>
      <c r="C6" s="319"/>
      <c r="D6" s="320"/>
      <c r="E6" s="320"/>
      <c r="F6" s="320"/>
      <c r="G6" s="321">
        <v>46048</v>
      </c>
      <c r="H6" s="322">
        <v>46038</v>
      </c>
      <c r="I6" s="323"/>
      <c r="J6" s="317">
        <v>46040</v>
      </c>
      <c r="K6" s="324"/>
      <c r="L6" s="322"/>
      <c r="M6" s="325"/>
      <c r="N6" s="317"/>
      <c r="O6" s="324"/>
      <c r="P6" s="322"/>
      <c r="Q6" s="325"/>
      <c r="R6" s="317"/>
      <c r="S6" s="326"/>
      <c r="T6" s="327"/>
      <c r="U6" s="325"/>
      <c r="V6" s="317"/>
    </row>
    <row r="7" spans="1:24" s="147" customFormat="1" ht="15.6">
      <c r="B7" s="141" t="s">
        <v>402</v>
      </c>
      <c r="C7" s="142"/>
      <c r="D7" s="143"/>
      <c r="E7" s="144"/>
      <c r="F7" s="143"/>
      <c r="G7" s="145"/>
      <c r="H7" s="148"/>
      <c r="I7" s="146"/>
      <c r="K7" s="136"/>
      <c r="L7" s="148"/>
      <c r="M7" s="140"/>
      <c r="O7" s="136"/>
      <c r="P7" s="148"/>
      <c r="Q7" s="140"/>
      <c r="S7" s="129"/>
      <c r="T7" s="126"/>
      <c r="U7" s="140"/>
    </row>
    <row r="8" spans="1:24" s="147" customFormat="1" ht="15.6">
      <c r="B8" s="141" t="s">
        <v>403</v>
      </c>
      <c r="C8" s="149"/>
      <c r="D8" s="143"/>
      <c r="E8" s="144"/>
      <c r="F8" s="143"/>
      <c r="G8" s="145"/>
      <c r="H8" s="148"/>
      <c r="I8" s="146"/>
      <c r="K8" s="136"/>
      <c r="L8" s="148"/>
      <c r="M8" s="140"/>
      <c r="O8" s="136"/>
      <c r="P8" s="148"/>
      <c r="Q8" s="140"/>
      <c r="S8" s="129"/>
      <c r="T8" s="126"/>
      <c r="U8" s="140"/>
    </row>
    <row r="9" spans="1:24" s="155" customFormat="1" ht="16.149999999999999" thickBot="1">
      <c r="A9" s="150" t="s">
        <v>404</v>
      </c>
      <c r="B9" s="151" t="s">
        <v>405</v>
      </c>
      <c r="C9" s="152"/>
      <c r="D9" s="153"/>
      <c r="E9" s="195">
        <f>SUM(E11:E400)</f>
        <v>372231</v>
      </c>
      <c r="F9" s="153" t="s">
        <v>406</v>
      </c>
      <c r="G9" s="618">
        <f>SUM(G11:G400)</f>
        <v>372231</v>
      </c>
      <c r="H9" s="560">
        <f>H60</f>
        <v>500750</v>
      </c>
      <c r="I9" s="146">
        <f>SUM(I11:I400)</f>
        <v>377290</v>
      </c>
      <c r="J9" s="562">
        <f>J60</f>
        <v>69000</v>
      </c>
      <c r="K9" s="136">
        <f>SUM(K11:K400)</f>
        <v>1388038</v>
      </c>
      <c r="L9" s="154"/>
      <c r="M9" s="140">
        <f>SUM(M11:M400)</f>
        <v>400000</v>
      </c>
      <c r="O9" s="136">
        <f>SUM(O11:O400)</f>
        <v>0</v>
      </c>
      <c r="P9" s="154"/>
      <c r="Q9" s="140">
        <f>SUM(Q11:Q400)</f>
        <v>0</v>
      </c>
      <c r="S9" s="129">
        <f>SUM(S11:S400)</f>
        <v>0</v>
      </c>
      <c r="T9" s="126"/>
      <c r="U9" s="140">
        <f>SUM(U11:U400)</f>
        <v>0</v>
      </c>
      <c r="W9" s="196" t="str">
        <f>IF(X9="**","ERROR","")</f>
        <v/>
      </c>
      <c r="X9" s="196" t="str">
        <f>CONCATENATE(F9,H9,J9,L9,N9,P9,R9,T9,V9)</f>
        <v>*50075069000</v>
      </c>
    </row>
    <row r="10" spans="1:24" s="171" customFormat="1" ht="15.6">
      <c r="A10" s="188">
        <v>1</v>
      </c>
      <c r="B10" s="189"/>
      <c r="C10" s="212"/>
      <c r="D10" s="212"/>
      <c r="E10" s="213">
        <v>100</v>
      </c>
      <c r="F10" s="212"/>
      <c r="G10" s="213"/>
      <c r="H10" s="212"/>
      <c r="I10" s="213"/>
      <c r="J10" s="212"/>
      <c r="K10" s="213"/>
      <c r="L10" s="212"/>
      <c r="M10" s="213"/>
      <c r="N10" s="212"/>
      <c r="O10" s="213"/>
      <c r="P10" s="212"/>
      <c r="Q10" s="213"/>
      <c r="R10" s="212"/>
      <c r="S10" s="213"/>
      <c r="T10" s="212"/>
      <c r="U10" s="213"/>
      <c r="V10" s="212"/>
    </row>
    <row r="11" spans="1:24" s="147" customFormat="1" ht="15.6" hidden="1">
      <c r="A11" s="172"/>
      <c r="B11" s="172" t="s">
        <v>3001</v>
      </c>
      <c r="C11" s="180"/>
      <c r="D11" s="180"/>
      <c r="E11" s="214"/>
      <c r="F11" s="215" t="str">
        <f>IF($F$9="*",IF(E11&gt;0,"*",""),"")</f>
        <v/>
      </c>
      <c r="G11" s="216"/>
      <c r="H11" s="202" t="str">
        <f>IF($H$9="*",IF(G11&gt;0,"*",""),"")</f>
        <v/>
      </c>
      <c r="I11" s="217"/>
      <c r="J11" s="204" t="str">
        <f>IF($J$9="*",IF(I11&gt;0,"*",""),"")</f>
        <v/>
      </c>
      <c r="K11" s="136"/>
      <c r="L11" s="202" t="str">
        <f>IF($L$9="*",IF(K11&gt;0,"*",""),"")</f>
        <v/>
      </c>
      <c r="M11" s="140"/>
      <c r="N11" s="204" t="str">
        <f>IF($N$9="*",IF(M11&gt;0,"*",""),"")</f>
        <v/>
      </c>
      <c r="O11" s="136"/>
      <c r="P11" s="202" t="str">
        <f>IF($P$9="*",IF(O11&gt;0,"*",""),"")</f>
        <v/>
      </c>
      <c r="Q11" s="140"/>
      <c r="R11" s="204" t="str">
        <f>IF($R$9="*",IF(Q11&gt;0,"*",""),"")</f>
        <v/>
      </c>
      <c r="S11" s="129"/>
      <c r="T11" s="202" t="str">
        <f>IF($T$9="*",IF(S11&gt;0,"*",""),"")</f>
        <v/>
      </c>
      <c r="U11" s="140"/>
      <c r="V11" s="204" t="str">
        <f>IF($V$9="*",IF(U11&gt;0,"*",""),"")</f>
        <v/>
      </c>
      <c r="W11" s="191"/>
    </row>
    <row r="12" spans="1:24" ht="15.6">
      <c r="A12" s="119" t="s">
        <v>53</v>
      </c>
      <c r="B12" s="172" t="s">
        <v>3002</v>
      </c>
      <c r="C12" s="180"/>
      <c r="D12" s="180"/>
      <c r="E12" s="214"/>
      <c r="F12" s="215" t="str">
        <f t="shared" ref="F12:F75" si="0">IF($F$9="*",IF(E12&gt;0,"*",""),"")</f>
        <v/>
      </c>
      <c r="G12" s="216"/>
      <c r="H12" s="202" t="str">
        <f t="shared" ref="H12:H75" si="1">IF($H$9="*",IF(G12&gt;0,"*",""),"")</f>
        <v/>
      </c>
      <c r="I12" s="217"/>
      <c r="J12" s="204" t="str">
        <f t="shared" ref="J12:J75" si="2">IF($J$9="*",IF(I12&gt;0,"*",""),"")</f>
        <v/>
      </c>
      <c r="K12" s="136"/>
      <c r="L12" s="202" t="str">
        <f t="shared" ref="L12:L75" si="3">IF($L$9="*",IF(K12&gt;0,"*",""),"")</f>
        <v/>
      </c>
      <c r="M12" s="140"/>
      <c r="N12" s="204" t="str">
        <f t="shared" ref="N12:N75" si="4">IF($N$9="*",IF(M12&gt;0,"*",""),"")</f>
        <v/>
      </c>
      <c r="O12" s="136"/>
      <c r="P12" s="202" t="str">
        <f t="shared" ref="P12:P75" si="5">IF($P$9="*",IF(O12&gt;0,"*",""),"")</f>
        <v/>
      </c>
      <c r="Q12" s="140"/>
      <c r="R12" s="204" t="str">
        <f t="shared" ref="R12:R75" si="6">IF($R$9="*",IF(Q12&gt;0,"*",""),"")</f>
        <v/>
      </c>
      <c r="S12" s="129"/>
      <c r="T12" s="202" t="str">
        <f t="shared" ref="T12:T75" si="7">IF($T$9="*",IF(S12&gt;0,"*",""),"")</f>
        <v/>
      </c>
      <c r="U12" s="140"/>
      <c r="V12" s="204" t="str">
        <f t="shared" ref="V12:V75" si="8">IF($V$9="*",IF(U12&gt;0,"*",""),"")</f>
        <v/>
      </c>
    </row>
    <row r="13" spans="1:24" ht="15.6" hidden="1">
      <c r="A13" s="119"/>
      <c r="B13" s="172" t="s">
        <v>3003</v>
      </c>
      <c r="C13" s="180"/>
      <c r="D13" s="180"/>
      <c r="E13" s="214"/>
      <c r="F13" s="215" t="str">
        <f t="shared" si="0"/>
        <v/>
      </c>
      <c r="G13" s="216"/>
      <c r="H13" s="202" t="str">
        <f t="shared" si="1"/>
        <v/>
      </c>
      <c r="I13" s="217"/>
      <c r="J13" s="204" t="str">
        <f t="shared" si="2"/>
        <v/>
      </c>
      <c r="K13" s="136"/>
      <c r="L13" s="202" t="str">
        <f t="shared" si="3"/>
        <v/>
      </c>
      <c r="M13" s="140"/>
      <c r="N13" s="204" t="str">
        <f t="shared" si="4"/>
        <v/>
      </c>
      <c r="O13" s="136"/>
      <c r="P13" s="202" t="str">
        <f t="shared" si="5"/>
        <v/>
      </c>
      <c r="Q13" s="140"/>
      <c r="R13" s="204" t="str">
        <f t="shared" si="6"/>
        <v/>
      </c>
      <c r="S13" s="129"/>
      <c r="T13" s="202" t="str">
        <f t="shared" si="7"/>
        <v/>
      </c>
      <c r="U13" s="140"/>
      <c r="V13" s="204" t="str">
        <f t="shared" si="8"/>
        <v/>
      </c>
    </row>
    <row r="14" spans="1:24" ht="15.6" hidden="1">
      <c r="A14" s="119"/>
      <c r="B14" s="172" t="s">
        <v>3004</v>
      </c>
      <c r="C14" s="180"/>
      <c r="D14" s="180"/>
      <c r="E14" s="214"/>
      <c r="F14" s="215" t="str">
        <f t="shared" si="0"/>
        <v/>
      </c>
      <c r="G14" s="216"/>
      <c r="H14" s="202" t="str">
        <f t="shared" si="1"/>
        <v/>
      </c>
      <c r="I14" s="217"/>
      <c r="J14" s="204" t="str">
        <f t="shared" si="2"/>
        <v/>
      </c>
      <c r="K14" s="136"/>
      <c r="L14" s="202" t="str">
        <f t="shared" si="3"/>
        <v/>
      </c>
      <c r="M14" s="140"/>
      <c r="N14" s="204" t="str">
        <f t="shared" si="4"/>
        <v/>
      </c>
      <c r="O14" s="136"/>
      <c r="P14" s="202" t="str">
        <f t="shared" si="5"/>
        <v/>
      </c>
      <c r="Q14" s="140"/>
      <c r="R14" s="204" t="str">
        <f t="shared" si="6"/>
        <v/>
      </c>
      <c r="S14" s="129"/>
      <c r="T14" s="202" t="str">
        <f t="shared" si="7"/>
        <v/>
      </c>
      <c r="U14" s="140"/>
      <c r="V14" s="204" t="str">
        <f t="shared" si="8"/>
        <v/>
      </c>
    </row>
    <row r="15" spans="1:24" ht="15.6" hidden="1">
      <c r="A15" s="119"/>
      <c r="B15" s="172" t="s">
        <v>3005</v>
      </c>
      <c r="C15" s="180"/>
      <c r="D15" s="180"/>
      <c r="E15" s="214"/>
      <c r="F15" s="215" t="str">
        <f t="shared" si="0"/>
        <v/>
      </c>
      <c r="G15" s="216"/>
      <c r="H15" s="202" t="str">
        <f t="shared" si="1"/>
        <v/>
      </c>
      <c r="I15" s="217"/>
      <c r="J15" s="204" t="str">
        <f t="shared" si="2"/>
        <v/>
      </c>
      <c r="K15" s="136"/>
      <c r="L15" s="202" t="str">
        <f t="shared" si="3"/>
        <v/>
      </c>
      <c r="M15" s="140"/>
      <c r="N15" s="204" t="str">
        <f t="shared" si="4"/>
        <v/>
      </c>
      <c r="O15" s="136"/>
      <c r="P15" s="202" t="str">
        <f t="shared" si="5"/>
        <v/>
      </c>
      <c r="Q15" s="140"/>
      <c r="R15" s="204" t="str">
        <f t="shared" si="6"/>
        <v/>
      </c>
      <c r="S15" s="129"/>
      <c r="T15" s="202" t="str">
        <f t="shared" si="7"/>
        <v/>
      </c>
      <c r="U15" s="140"/>
      <c r="V15" s="204" t="str">
        <f t="shared" si="8"/>
        <v/>
      </c>
    </row>
    <row r="16" spans="1:24" ht="15.6" hidden="1">
      <c r="A16" s="119"/>
      <c r="B16" s="172" t="s">
        <v>3006</v>
      </c>
      <c r="C16" s="180"/>
      <c r="D16" s="180"/>
      <c r="E16" s="214"/>
      <c r="F16" s="215" t="str">
        <f t="shared" si="0"/>
        <v/>
      </c>
      <c r="G16" s="216"/>
      <c r="H16" s="202" t="str">
        <f t="shared" si="1"/>
        <v/>
      </c>
      <c r="I16" s="217"/>
      <c r="J16" s="204" t="str">
        <f t="shared" si="2"/>
        <v/>
      </c>
      <c r="K16" s="136"/>
      <c r="L16" s="202" t="str">
        <f t="shared" si="3"/>
        <v/>
      </c>
      <c r="M16" s="140"/>
      <c r="N16" s="204" t="str">
        <f t="shared" si="4"/>
        <v/>
      </c>
      <c r="O16" s="136"/>
      <c r="P16" s="202" t="str">
        <f t="shared" si="5"/>
        <v/>
      </c>
      <c r="Q16" s="140"/>
      <c r="R16" s="204" t="str">
        <f t="shared" si="6"/>
        <v/>
      </c>
      <c r="S16" s="129"/>
      <c r="T16" s="202" t="str">
        <f t="shared" si="7"/>
        <v/>
      </c>
      <c r="U16" s="140"/>
      <c r="V16" s="204" t="str">
        <f t="shared" si="8"/>
        <v/>
      </c>
    </row>
    <row r="17" spans="1:22" ht="15.6" hidden="1">
      <c r="A17" s="119"/>
      <c r="B17" s="172" t="s">
        <v>3007</v>
      </c>
      <c r="C17" s="180"/>
      <c r="D17" s="180"/>
      <c r="E17" s="214"/>
      <c r="F17" s="215" t="str">
        <f t="shared" si="0"/>
        <v/>
      </c>
      <c r="G17" s="216"/>
      <c r="H17" s="202" t="str">
        <f t="shared" si="1"/>
        <v/>
      </c>
      <c r="I17" s="217"/>
      <c r="J17" s="204" t="str">
        <f t="shared" si="2"/>
        <v/>
      </c>
      <c r="K17" s="136"/>
      <c r="L17" s="202" t="str">
        <f t="shared" si="3"/>
        <v/>
      </c>
      <c r="M17" s="140"/>
      <c r="N17" s="204" t="str">
        <f t="shared" si="4"/>
        <v/>
      </c>
      <c r="O17" s="136"/>
      <c r="P17" s="202" t="str">
        <f t="shared" si="5"/>
        <v/>
      </c>
      <c r="Q17" s="140"/>
      <c r="R17" s="204" t="str">
        <f t="shared" si="6"/>
        <v/>
      </c>
      <c r="S17" s="129"/>
      <c r="T17" s="202" t="str">
        <f t="shared" si="7"/>
        <v/>
      </c>
      <c r="U17" s="140"/>
      <c r="V17" s="204" t="str">
        <f t="shared" si="8"/>
        <v/>
      </c>
    </row>
    <row r="18" spans="1:22" ht="15.6">
      <c r="A18" s="119" t="s">
        <v>53</v>
      </c>
      <c r="B18" s="172" t="s">
        <v>3008</v>
      </c>
      <c r="C18" s="180"/>
      <c r="D18" s="180"/>
      <c r="E18" s="214"/>
      <c r="F18" s="215" t="str">
        <f t="shared" si="0"/>
        <v/>
      </c>
      <c r="G18" s="216"/>
      <c r="H18" s="202" t="str">
        <f t="shared" si="1"/>
        <v/>
      </c>
      <c r="I18" s="217"/>
      <c r="J18" s="204" t="str">
        <f t="shared" si="2"/>
        <v/>
      </c>
      <c r="K18" s="136"/>
      <c r="L18" s="202" t="str">
        <f t="shared" si="3"/>
        <v/>
      </c>
      <c r="M18" s="140"/>
      <c r="N18" s="204" t="str">
        <f t="shared" si="4"/>
        <v/>
      </c>
      <c r="O18" s="136"/>
      <c r="P18" s="202" t="str">
        <f t="shared" si="5"/>
        <v/>
      </c>
      <c r="Q18" s="140"/>
      <c r="R18" s="204" t="str">
        <f t="shared" si="6"/>
        <v/>
      </c>
      <c r="S18" s="129"/>
      <c r="T18" s="202" t="str">
        <f t="shared" si="7"/>
        <v/>
      </c>
      <c r="U18" s="140"/>
      <c r="V18" s="204" t="str">
        <f t="shared" si="8"/>
        <v/>
      </c>
    </row>
    <row r="19" spans="1:22" ht="15.6" hidden="1">
      <c r="A19" s="119"/>
      <c r="B19" s="172" t="s">
        <v>3009</v>
      </c>
      <c r="C19" s="180"/>
      <c r="D19" s="180"/>
      <c r="E19" s="214"/>
      <c r="F19" s="215" t="str">
        <f t="shared" si="0"/>
        <v/>
      </c>
      <c r="G19" s="216"/>
      <c r="H19" s="202" t="str">
        <f t="shared" si="1"/>
        <v/>
      </c>
      <c r="I19" s="217"/>
      <c r="J19" s="204" t="str">
        <f t="shared" si="2"/>
        <v/>
      </c>
      <c r="K19" s="136"/>
      <c r="L19" s="202" t="str">
        <f t="shared" si="3"/>
        <v/>
      </c>
      <c r="M19" s="140"/>
      <c r="N19" s="204" t="str">
        <f t="shared" si="4"/>
        <v/>
      </c>
      <c r="O19" s="136"/>
      <c r="P19" s="202" t="str">
        <f t="shared" si="5"/>
        <v/>
      </c>
      <c r="Q19" s="140"/>
      <c r="R19" s="204" t="str">
        <f t="shared" si="6"/>
        <v/>
      </c>
      <c r="S19" s="129"/>
      <c r="T19" s="202" t="str">
        <f t="shared" si="7"/>
        <v/>
      </c>
      <c r="U19" s="140"/>
      <c r="V19" s="204" t="str">
        <f t="shared" si="8"/>
        <v/>
      </c>
    </row>
    <row r="20" spans="1:22" ht="15.6" hidden="1">
      <c r="A20" s="119"/>
      <c r="B20" s="172" t="s">
        <v>3010</v>
      </c>
      <c r="C20" s="180"/>
      <c r="D20" s="180"/>
      <c r="E20" s="214"/>
      <c r="F20" s="215" t="str">
        <f t="shared" si="0"/>
        <v/>
      </c>
      <c r="G20" s="216"/>
      <c r="H20" s="202" t="str">
        <f t="shared" si="1"/>
        <v/>
      </c>
      <c r="I20" s="217"/>
      <c r="J20" s="204" t="str">
        <f t="shared" si="2"/>
        <v/>
      </c>
      <c r="K20" s="136"/>
      <c r="L20" s="202" t="str">
        <f t="shared" si="3"/>
        <v/>
      </c>
      <c r="M20" s="140"/>
      <c r="N20" s="204" t="str">
        <f t="shared" si="4"/>
        <v/>
      </c>
      <c r="O20" s="136"/>
      <c r="P20" s="202" t="str">
        <f t="shared" si="5"/>
        <v/>
      </c>
      <c r="Q20" s="140"/>
      <c r="R20" s="204" t="str">
        <f t="shared" si="6"/>
        <v/>
      </c>
      <c r="S20" s="129"/>
      <c r="T20" s="202" t="str">
        <f t="shared" si="7"/>
        <v/>
      </c>
      <c r="U20" s="140"/>
      <c r="V20" s="204" t="str">
        <f t="shared" si="8"/>
        <v/>
      </c>
    </row>
    <row r="21" spans="1:22" ht="15.6" hidden="1">
      <c r="A21" s="119"/>
      <c r="B21" s="172" t="s">
        <v>3011</v>
      </c>
      <c r="C21" s="180"/>
      <c r="D21" s="180"/>
      <c r="E21" s="214"/>
      <c r="F21" s="215" t="str">
        <f t="shared" si="0"/>
        <v/>
      </c>
      <c r="G21" s="216"/>
      <c r="H21" s="202" t="str">
        <f t="shared" si="1"/>
        <v/>
      </c>
      <c r="I21" s="217"/>
      <c r="J21" s="204" t="str">
        <f t="shared" si="2"/>
        <v/>
      </c>
      <c r="K21" s="136"/>
      <c r="L21" s="202" t="str">
        <f t="shared" si="3"/>
        <v/>
      </c>
      <c r="M21" s="140"/>
      <c r="N21" s="204" t="str">
        <f t="shared" si="4"/>
        <v/>
      </c>
      <c r="O21" s="136"/>
      <c r="P21" s="202" t="str">
        <f t="shared" si="5"/>
        <v/>
      </c>
      <c r="Q21" s="140"/>
      <c r="R21" s="204" t="str">
        <f t="shared" si="6"/>
        <v/>
      </c>
      <c r="S21" s="129"/>
      <c r="T21" s="202" t="str">
        <f t="shared" si="7"/>
        <v/>
      </c>
      <c r="U21" s="140"/>
      <c r="V21" s="204" t="str">
        <f t="shared" si="8"/>
        <v/>
      </c>
    </row>
    <row r="22" spans="1:22" ht="15.6" hidden="1">
      <c r="A22" s="119"/>
      <c r="B22" s="172" t="s">
        <v>3012</v>
      </c>
      <c r="C22" s="180"/>
      <c r="D22" s="180"/>
      <c r="E22" s="214"/>
      <c r="F22" s="215" t="str">
        <f t="shared" si="0"/>
        <v/>
      </c>
      <c r="G22" s="216"/>
      <c r="H22" s="202" t="str">
        <f t="shared" si="1"/>
        <v/>
      </c>
      <c r="I22" s="217"/>
      <c r="J22" s="204" t="str">
        <f t="shared" si="2"/>
        <v/>
      </c>
      <c r="K22" s="136"/>
      <c r="L22" s="202" t="str">
        <f t="shared" si="3"/>
        <v/>
      </c>
      <c r="M22" s="140"/>
      <c r="N22" s="204" t="str">
        <f t="shared" si="4"/>
        <v/>
      </c>
      <c r="O22" s="136"/>
      <c r="P22" s="202" t="str">
        <f t="shared" si="5"/>
        <v/>
      </c>
      <c r="Q22" s="140"/>
      <c r="R22" s="204" t="str">
        <f t="shared" si="6"/>
        <v/>
      </c>
      <c r="S22" s="129"/>
      <c r="T22" s="202" t="str">
        <f t="shared" si="7"/>
        <v/>
      </c>
      <c r="U22" s="140"/>
      <c r="V22" s="204" t="str">
        <f t="shared" si="8"/>
        <v/>
      </c>
    </row>
    <row r="23" spans="1:22" ht="15.6" hidden="1">
      <c r="A23" s="119"/>
      <c r="B23" s="172" t="s">
        <v>3013</v>
      </c>
      <c r="C23" s="180"/>
      <c r="D23" s="180"/>
      <c r="E23" s="214"/>
      <c r="F23" s="215" t="str">
        <f t="shared" si="0"/>
        <v/>
      </c>
      <c r="G23" s="216"/>
      <c r="H23" s="202" t="str">
        <f t="shared" si="1"/>
        <v/>
      </c>
      <c r="I23" s="217"/>
      <c r="J23" s="204" t="str">
        <f t="shared" si="2"/>
        <v/>
      </c>
      <c r="K23" s="136"/>
      <c r="L23" s="202" t="str">
        <f t="shared" si="3"/>
        <v/>
      </c>
      <c r="M23" s="140"/>
      <c r="N23" s="204" t="str">
        <f t="shared" si="4"/>
        <v/>
      </c>
      <c r="O23" s="136"/>
      <c r="P23" s="202" t="str">
        <f t="shared" si="5"/>
        <v/>
      </c>
      <c r="Q23" s="140"/>
      <c r="R23" s="204" t="str">
        <f t="shared" si="6"/>
        <v/>
      </c>
      <c r="S23" s="129"/>
      <c r="T23" s="202" t="str">
        <f t="shared" si="7"/>
        <v/>
      </c>
      <c r="U23" s="140"/>
      <c r="V23" s="204" t="str">
        <f t="shared" si="8"/>
        <v/>
      </c>
    </row>
    <row r="24" spans="1:22" ht="15.6" hidden="1">
      <c r="A24" s="119"/>
      <c r="B24" s="172" t="s">
        <v>3014</v>
      </c>
      <c r="C24" s="180"/>
      <c r="D24" s="180"/>
      <c r="E24" s="214"/>
      <c r="F24" s="215" t="str">
        <f t="shared" si="0"/>
        <v/>
      </c>
      <c r="G24" s="216"/>
      <c r="H24" s="202" t="str">
        <f t="shared" si="1"/>
        <v/>
      </c>
      <c r="I24" s="217"/>
      <c r="J24" s="204" t="str">
        <f t="shared" si="2"/>
        <v/>
      </c>
      <c r="K24" s="136"/>
      <c r="L24" s="202" t="str">
        <f t="shared" si="3"/>
        <v/>
      </c>
      <c r="M24" s="140"/>
      <c r="N24" s="204" t="str">
        <f t="shared" si="4"/>
        <v/>
      </c>
      <c r="O24" s="136"/>
      <c r="P24" s="202" t="str">
        <f t="shared" si="5"/>
        <v/>
      </c>
      <c r="Q24" s="140"/>
      <c r="R24" s="204" t="str">
        <f t="shared" si="6"/>
        <v/>
      </c>
      <c r="S24" s="129"/>
      <c r="T24" s="202" t="str">
        <f t="shared" si="7"/>
        <v/>
      </c>
      <c r="U24" s="140"/>
      <c r="V24" s="204" t="str">
        <f t="shared" si="8"/>
        <v/>
      </c>
    </row>
    <row r="25" spans="1:22" ht="15.6" hidden="1">
      <c r="A25" s="119"/>
      <c r="B25" s="172" t="s">
        <v>3015</v>
      </c>
      <c r="C25" s="180"/>
      <c r="D25" s="180"/>
      <c r="E25" s="214"/>
      <c r="F25" s="215" t="str">
        <f t="shared" si="0"/>
        <v/>
      </c>
      <c r="G25" s="216"/>
      <c r="H25" s="202" t="str">
        <f t="shared" si="1"/>
        <v/>
      </c>
      <c r="I25" s="217"/>
      <c r="J25" s="204" t="str">
        <f t="shared" si="2"/>
        <v/>
      </c>
      <c r="K25" s="136"/>
      <c r="L25" s="202" t="str">
        <f t="shared" si="3"/>
        <v/>
      </c>
      <c r="M25" s="140"/>
      <c r="N25" s="204" t="str">
        <f t="shared" si="4"/>
        <v/>
      </c>
      <c r="O25" s="136"/>
      <c r="P25" s="202" t="str">
        <f t="shared" si="5"/>
        <v/>
      </c>
      <c r="Q25" s="140"/>
      <c r="R25" s="204" t="str">
        <f t="shared" si="6"/>
        <v/>
      </c>
      <c r="S25" s="129"/>
      <c r="T25" s="202" t="str">
        <f t="shared" si="7"/>
        <v/>
      </c>
      <c r="U25" s="140"/>
      <c r="V25" s="204" t="str">
        <f t="shared" si="8"/>
        <v/>
      </c>
    </row>
    <row r="26" spans="1:22" ht="15.6" hidden="1">
      <c r="A26" s="119"/>
      <c r="B26" s="172" t="s">
        <v>3016</v>
      </c>
      <c r="C26" s="180"/>
      <c r="D26" s="180"/>
      <c r="E26" s="214"/>
      <c r="F26" s="215" t="str">
        <f t="shared" si="0"/>
        <v/>
      </c>
      <c r="G26" s="216"/>
      <c r="H26" s="202" t="str">
        <f t="shared" si="1"/>
        <v/>
      </c>
      <c r="I26" s="217"/>
      <c r="J26" s="204" t="str">
        <f t="shared" si="2"/>
        <v/>
      </c>
      <c r="K26" s="136"/>
      <c r="L26" s="202" t="str">
        <f t="shared" si="3"/>
        <v/>
      </c>
      <c r="M26" s="140"/>
      <c r="N26" s="204" t="str">
        <f t="shared" si="4"/>
        <v/>
      </c>
      <c r="O26" s="136"/>
      <c r="P26" s="202" t="str">
        <f t="shared" si="5"/>
        <v/>
      </c>
      <c r="Q26" s="140"/>
      <c r="R26" s="204" t="str">
        <f t="shared" si="6"/>
        <v/>
      </c>
      <c r="S26" s="129"/>
      <c r="T26" s="202" t="str">
        <f t="shared" si="7"/>
        <v/>
      </c>
      <c r="U26" s="140"/>
      <c r="V26" s="204" t="str">
        <f t="shared" si="8"/>
        <v/>
      </c>
    </row>
    <row r="27" spans="1:22" ht="15.6" hidden="1">
      <c r="A27" s="119"/>
      <c r="B27" s="172" t="s">
        <v>3017</v>
      </c>
      <c r="C27" s="180"/>
      <c r="D27" s="180"/>
      <c r="E27" s="214"/>
      <c r="F27" s="215" t="str">
        <f t="shared" si="0"/>
        <v/>
      </c>
      <c r="G27" s="216"/>
      <c r="H27" s="202" t="str">
        <f t="shared" si="1"/>
        <v/>
      </c>
      <c r="I27" s="217"/>
      <c r="J27" s="204" t="str">
        <f t="shared" si="2"/>
        <v/>
      </c>
      <c r="K27" s="136"/>
      <c r="L27" s="202" t="str">
        <f t="shared" si="3"/>
        <v/>
      </c>
      <c r="M27" s="140"/>
      <c r="N27" s="204" t="str">
        <f t="shared" si="4"/>
        <v/>
      </c>
      <c r="O27" s="136"/>
      <c r="P27" s="202" t="str">
        <f t="shared" si="5"/>
        <v/>
      </c>
      <c r="Q27" s="140"/>
      <c r="R27" s="204" t="str">
        <f t="shared" si="6"/>
        <v/>
      </c>
      <c r="S27" s="129"/>
      <c r="T27" s="202" t="str">
        <f t="shared" si="7"/>
        <v/>
      </c>
      <c r="U27" s="140"/>
      <c r="V27" s="204" t="str">
        <f t="shared" si="8"/>
        <v/>
      </c>
    </row>
    <row r="28" spans="1:22" ht="15.6" hidden="1">
      <c r="A28" s="119"/>
      <c r="B28" s="172" t="s">
        <v>3018</v>
      </c>
      <c r="C28" s="180"/>
      <c r="D28" s="180"/>
      <c r="E28" s="214"/>
      <c r="F28" s="215" t="str">
        <f t="shared" si="0"/>
        <v/>
      </c>
      <c r="G28" s="216"/>
      <c r="H28" s="202" t="str">
        <f t="shared" si="1"/>
        <v/>
      </c>
      <c r="I28" s="217"/>
      <c r="J28" s="204" t="str">
        <f t="shared" si="2"/>
        <v/>
      </c>
      <c r="K28" s="136"/>
      <c r="L28" s="202" t="str">
        <f t="shared" si="3"/>
        <v/>
      </c>
      <c r="M28" s="140"/>
      <c r="N28" s="204" t="str">
        <f t="shared" si="4"/>
        <v/>
      </c>
      <c r="O28" s="136"/>
      <c r="P28" s="202" t="str">
        <f t="shared" si="5"/>
        <v/>
      </c>
      <c r="Q28" s="140"/>
      <c r="R28" s="204" t="str">
        <f t="shared" si="6"/>
        <v/>
      </c>
      <c r="S28" s="129"/>
      <c r="T28" s="202" t="str">
        <f t="shared" si="7"/>
        <v/>
      </c>
      <c r="U28" s="140"/>
      <c r="V28" s="204" t="str">
        <f t="shared" si="8"/>
        <v/>
      </c>
    </row>
    <row r="29" spans="1:22" ht="15.6" hidden="1">
      <c r="A29" s="119"/>
      <c r="B29" s="172" t="s">
        <v>3019</v>
      </c>
      <c r="C29" s="180"/>
      <c r="D29" s="180"/>
      <c r="E29" s="214"/>
      <c r="F29" s="215" t="str">
        <f t="shared" si="0"/>
        <v/>
      </c>
      <c r="G29" s="216"/>
      <c r="H29" s="202" t="str">
        <f t="shared" si="1"/>
        <v/>
      </c>
      <c r="I29" s="217"/>
      <c r="J29" s="204" t="str">
        <f t="shared" si="2"/>
        <v/>
      </c>
      <c r="K29" s="136"/>
      <c r="L29" s="202" t="str">
        <f t="shared" si="3"/>
        <v/>
      </c>
      <c r="M29" s="140"/>
      <c r="N29" s="204" t="str">
        <f t="shared" si="4"/>
        <v/>
      </c>
      <c r="O29" s="136"/>
      <c r="P29" s="202" t="str">
        <f t="shared" si="5"/>
        <v/>
      </c>
      <c r="Q29" s="140"/>
      <c r="R29" s="204" t="str">
        <f t="shared" si="6"/>
        <v/>
      </c>
      <c r="S29" s="129"/>
      <c r="T29" s="202" t="str">
        <f t="shared" si="7"/>
        <v/>
      </c>
      <c r="U29" s="140"/>
      <c r="V29" s="204" t="str">
        <f t="shared" si="8"/>
        <v/>
      </c>
    </row>
    <row r="30" spans="1:22" ht="15.6" hidden="1">
      <c r="A30" s="119"/>
      <c r="B30" s="172" t="s">
        <v>3020</v>
      </c>
      <c r="C30" s="180"/>
      <c r="D30" s="180"/>
      <c r="E30" s="214"/>
      <c r="F30" s="215" t="str">
        <f t="shared" si="0"/>
        <v/>
      </c>
      <c r="G30" s="216"/>
      <c r="H30" s="202" t="str">
        <f t="shared" si="1"/>
        <v/>
      </c>
      <c r="I30" s="217"/>
      <c r="J30" s="204" t="str">
        <f t="shared" si="2"/>
        <v/>
      </c>
      <c r="K30" s="136"/>
      <c r="L30" s="202" t="str">
        <f t="shared" si="3"/>
        <v/>
      </c>
      <c r="M30" s="140"/>
      <c r="N30" s="204" t="str">
        <f t="shared" si="4"/>
        <v/>
      </c>
      <c r="O30" s="136"/>
      <c r="P30" s="202" t="str">
        <f t="shared" si="5"/>
        <v/>
      </c>
      <c r="Q30" s="140"/>
      <c r="R30" s="204" t="str">
        <f t="shared" si="6"/>
        <v/>
      </c>
      <c r="S30" s="129"/>
      <c r="T30" s="202" t="str">
        <f t="shared" si="7"/>
        <v/>
      </c>
      <c r="U30" s="140"/>
      <c r="V30" s="204" t="str">
        <f t="shared" si="8"/>
        <v/>
      </c>
    </row>
    <row r="31" spans="1:22" ht="15.6" hidden="1">
      <c r="A31" s="119"/>
      <c r="B31" s="172" t="s">
        <v>3021</v>
      </c>
      <c r="C31" s="180"/>
      <c r="D31" s="180"/>
      <c r="E31" s="214"/>
      <c r="F31" s="215" t="str">
        <f t="shared" si="0"/>
        <v/>
      </c>
      <c r="G31" s="216"/>
      <c r="H31" s="202" t="str">
        <f t="shared" si="1"/>
        <v/>
      </c>
      <c r="I31" s="217"/>
      <c r="J31" s="204" t="str">
        <f t="shared" si="2"/>
        <v/>
      </c>
      <c r="K31" s="136"/>
      <c r="L31" s="202" t="str">
        <f t="shared" si="3"/>
        <v/>
      </c>
      <c r="M31" s="140"/>
      <c r="N31" s="204" t="str">
        <f t="shared" si="4"/>
        <v/>
      </c>
      <c r="O31" s="136"/>
      <c r="P31" s="202" t="str">
        <f t="shared" si="5"/>
        <v/>
      </c>
      <c r="Q31" s="140"/>
      <c r="R31" s="204" t="str">
        <f t="shared" si="6"/>
        <v/>
      </c>
      <c r="S31" s="129"/>
      <c r="T31" s="202" t="str">
        <f t="shared" si="7"/>
        <v/>
      </c>
      <c r="U31" s="140"/>
      <c r="V31" s="204" t="str">
        <f t="shared" si="8"/>
        <v/>
      </c>
    </row>
    <row r="32" spans="1:22" ht="15.6" hidden="1">
      <c r="A32" s="119"/>
      <c r="B32" s="172" t="s">
        <v>3022</v>
      </c>
      <c r="C32" s="180"/>
      <c r="D32" s="180"/>
      <c r="E32" s="214"/>
      <c r="F32" s="215" t="str">
        <f t="shared" si="0"/>
        <v/>
      </c>
      <c r="G32" s="216"/>
      <c r="H32" s="202" t="str">
        <f t="shared" si="1"/>
        <v/>
      </c>
      <c r="I32" s="217"/>
      <c r="J32" s="204" t="str">
        <f t="shared" si="2"/>
        <v/>
      </c>
      <c r="K32" s="136"/>
      <c r="L32" s="202" t="str">
        <f t="shared" si="3"/>
        <v/>
      </c>
      <c r="M32" s="140"/>
      <c r="N32" s="204" t="str">
        <f t="shared" si="4"/>
        <v/>
      </c>
      <c r="O32" s="136"/>
      <c r="P32" s="202" t="str">
        <f t="shared" si="5"/>
        <v/>
      </c>
      <c r="Q32" s="140"/>
      <c r="R32" s="204" t="str">
        <f t="shared" si="6"/>
        <v/>
      </c>
      <c r="S32" s="129"/>
      <c r="T32" s="202" t="str">
        <f t="shared" si="7"/>
        <v/>
      </c>
      <c r="U32" s="140"/>
      <c r="V32" s="204" t="str">
        <f t="shared" si="8"/>
        <v/>
      </c>
    </row>
    <row r="33" spans="1:22" ht="15.6" hidden="1">
      <c r="A33" s="119"/>
      <c r="B33" s="172" t="s">
        <v>3023</v>
      </c>
      <c r="C33" s="180"/>
      <c r="D33" s="180"/>
      <c r="E33" s="214"/>
      <c r="F33" s="215" t="str">
        <f t="shared" si="0"/>
        <v/>
      </c>
      <c r="G33" s="216"/>
      <c r="H33" s="202" t="str">
        <f t="shared" si="1"/>
        <v/>
      </c>
      <c r="I33" s="217"/>
      <c r="J33" s="204" t="str">
        <f t="shared" si="2"/>
        <v/>
      </c>
      <c r="K33" s="136"/>
      <c r="L33" s="202" t="str">
        <f t="shared" si="3"/>
        <v/>
      </c>
      <c r="M33" s="140"/>
      <c r="N33" s="204" t="str">
        <f t="shared" si="4"/>
        <v/>
      </c>
      <c r="O33" s="136"/>
      <c r="P33" s="202" t="str">
        <f t="shared" si="5"/>
        <v/>
      </c>
      <c r="Q33" s="140"/>
      <c r="R33" s="204" t="str">
        <f t="shared" si="6"/>
        <v/>
      </c>
      <c r="S33" s="129"/>
      <c r="T33" s="202" t="str">
        <f t="shared" si="7"/>
        <v/>
      </c>
      <c r="U33" s="140"/>
      <c r="V33" s="204" t="str">
        <f t="shared" si="8"/>
        <v/>
      </c>
    </row>
    <row r="34" spans="1:22" ht="15.6" hidden="1">
      <c r="A34" s="119"/>
      <c r="B34" s="172" t="s">
        <v>3024</v>
      </c>
      <c r="C34" s="180"/>
      <c r="D34" s="180"/>
      <c r="E34" s="214"/>
      <c r="F34" s="215" t="str">
        <f t="shared" si="0"/>
        <v/>
      </c>
      <c r="G34" s="216"/>
      <c r="H34" s="202" t="str">
        <f t="shared" si="1"/>
        <v/>
      </c>
      <c r="I34" s="217"/>
      <c r="J34" s="204" t="str">
        <f t="shared" si="2"/>
        <v/>
      </c>
      <c r="K34" s="136"/>
      <c r="L34" s="202" t="str">
        <f t="shared" si="3"/>
        <v/>
      </c>
      <c r="M34" s="140"/>
      <c r="N34" s="204" t="str">
        <f t="shared" si="4"/>
        <v/>
      </c>
      <c r="O34" s="136"/>
      <c r="P34" s="202" t="str">
        <f t="shared" si="5"/>
        <v/>
      </c>
      <c r="Q34" s="140"/>
      <c r="R34" s="204" t="str">
        <f t="shared" si="6"/>
        <v/>
      </c>
      <c r="S34" s="129"/>
      <c r="T34" s="202" t="str">
        <f t="shared" si="7"/>
        <v/>
      </c>
      <c r="U34" s="140"/>
      <c r="V34" s="204" t="str">
        <f t="shared" si="8"/>
        <v/>
      </c>
    </row>
    <row r="35" spans="1:22" ht="15.6" hidden="1">
      <c r="A35" s="119"/>
      <c r="B35" s="172" t="s">
        <v>3025</v>
      </c>
      <c r="C35" s="180"/>
      <c r="D35" s="180"/>
      <c r="E35" s="214"/>
      <c r="F35" s="215" t="str">
        <f t="shared" si="0"/>
        <v/>
      </c>
      <c r="G35" s="216"/>
      <c r="H35" s="202" t="str">
        <f t="shared" si="1"/>
        <v/>
      </c>
      <c r="I35" s="217"/>
      <c r="J35" s="204" t="str">
        <f t="shared" si="2"/>
        <v/>
      </c>
      <c r="K35" s="136"/>
      <c r="L35" s="202" t="str">
        <f t="shared" si="3"/>
        <v/>
      </c>
      <c r="M35" s="140"/>
      <c r="N35" s="204" t="str">
        <f t="shared" si="4"/>
        <v/>
      </c>
      <c r="O35" s="136"/>
      <c r="P35" s="202" t="str">
        <f t="shared" si="5"/>
        <v/>
      </c>
      <c r="Q35" s="140"/>
      <c r="R35" s="204" t="str">
        <f t="shared" si="6"/>
        <v/>
      </c>
      <c r="S35" s="129"/>
      <c r="T35" s="202" t="str">
        <f t="shared" si="7"/>
        <v/>
      </c>
      <c r="U35" s="140"/>
      <c r="V35" s="204" t="str">
        <f t="shared" si="8"/>
        <v/>
      </c>
    </row>
    <row r="36" spans="1:22" ht="15.6" hidden="1">
      <c r="A36" s="119"/>
      <c r="B36" s="172" t="s">
        <v>3026</v>
      </c>
      <c r="C36" s="180"/>
      <c r="D36" s="180"/>
      <c r="E36" s="214"/>
      <c r="F36" s="215" t="str">
        <f t="shared" si="0"/>
        <v/>
      </c>
      <c r="G36" s="216"/>
      <c r="H36" s="202" t="str">
        <f t="shared" si="1"/>
        <v/>
      </c>
      <c r="I36" s="217"/>
      <c r="J36" s="204" t="str">
        <f t="shared" si="2"/>
        <v/>
      </c>
      <c r="K36" s="136"/>
      <c r="L36" s="202" t="str">
        <f t="shared" si="3"/>
        <v/>
      </c>
      <c r="M36" s="140"/>
      <c r="N36" s="204" t="str">
        <f t="shared" si="4"/>
        <v/>
      </c>
      <c r="O36" s="136"/>
      <c r="P36" s="202" t="str">
        <f t="shared" si="5"/>
        <v/>
      </c>
      <c r="Q36" s="140"/>
      <c r="R36" s="204" t="str">
        <f t="shared" si="6"/>
        <v/>
      </c>
      <c r="S36" s="129"/>
      <c r="T36" s="202" t="str">
        <f t="shared" si="7"/>
        <v/>
      </c>
      <c r="U36" s="140"/>
      <c r="V36" s="204" t="str">
        <f t="shared" si="8"/>
        <v/>
      </c>
    </row>
    <row r="37" spans="1:22" ht="15.6" hidden="1">
      <c r="A37" s="119"/>
      <c r="B37" s="172" t="s">
        <v>3027</v>
      </c>
      <c r="C37" s="180"/>
      <c r="D37" s="180"/>
      <c r="E37" s="214"/>
      <c r="F37" s="215" t="str">
        <f t="shared" si="0"/>
        <v/>
      </c>
      <c r="G37" s="216"/>
      <c r="H37" s="202" t="str">
        <f t="shared" si="1"/>
        <v/>
      </c>
      <c r="I37" s="217"/>
      <c r="J37" s="204" t="str">
        <f t="shared" si="2"/>
        <v/>
      </c>
      <c r="K37" s="136"/>
      <c r="L37" s="202" t="str">
        <f t="shared" si="3"/>
        <v/>
      </c>
      <c r="M37" s="140"/>
      <c r="N37" s="204" t="str">
        <f t="shared" si="4"/>
        <v/>
      </c>
      <c r="O37" s="136"/>
      <c r="P37" s="202" t="str">
        <f t="shared" si="5"/>
        <v/>
      </c>
      <c r="Q37" s="140"/>
      <c r="R37" s="204" t="str">
        <f t="shared" si="6"/>
        <v/>
      </c>
      <c r="S37" s="129"/>
      <c r="T37" s="202" t="str">
        <f t="shared" si="7"/>
        <v/>
      </c>
      <c r="U37" s="140"/>
      <c r="V37" s="204" t="str">
        <f t="shared" si="8"/>
        <v/>
      </c>
    </row>
    <row r="38" spans="1:22" ht="15.6" hidden="1">
      <c r="A38" s="119"/>
      <c r="B38" s="172" t="s">
        <v>3028</v>
      </c>
      <c r="C38" s="180"/>
      <c r="D38" s="180"/>
      <c r="E38" s="214"/>
      <c r="F38" s="215" t="str">
        <f t="shared" si="0"/>
        <v/>
      </c>
      <c r="G38" s="216"/>
      <c r="H38" s="202" t="str">
        <f t="shared" si="1"/>
        <v/>
      </c>
      <c r="I38" s="217"/>
      <c r="J38" s="204" t="str">
        <f t="shared" si="2"/>
        <v/>
      </c>
      <c r="K38" s="136"/>
      <c r="L38" s="202" t="str">
        <f t="shared" si="3"/>
        <v/>
      </c>
      <c r="M38" s="140"/>
      <c r="N38" s="204" t="str">
        <f t="shared" si="4"/>
        <v/>
      </c>
      <c r="O38" s="136"/>
      <c r="P38" s="202" t="str">
        <f t="shared" si="5"/>
        <v/>
      </c>
      <c r="Q38" s="140"/>
      <c r="R38" s="204" t="str">
        <f t="shared" si="6"/>
        <v/>
      </c>
      <c r="S38" s="129"/>
      <c r="T38" s="202" t="str">
        <f t="shared" si="7"/>
        <v/>
      </c>
      <c r="U38" s="140"/>
      <c r="V38" s="204" t="str">
        <f t="shared" si="8"/>
        <v/>
      </c>
    </row>
    <row r="39" spans="1:22" ht="15.6" hidden="1">
      <c r="A39" s="119"/>
      <c r="B39" s="172" t="s">
        <v>3029</v>
      </c>
      <c r="C39" s="180"/>
      <c r="D39" s="180"/>
      <c r="E39" s="214"/>
      <c r="F39" s="215" t="str">
        <f t="shared" si="0"/>
        <v/>
      </c>
      <c r="G39" s="216"/>
      <c r="H39" s="202" t="str">
        <f t="shared" si="1"/>
        <v/>
      </c>
      <c r="I39" s="217"/>
      <c r="J39" s="204" t="str">
        <f t="shared" si="2"/>
        <v/>
      </c>
      <c r="K39" s="136"/>
      <c r="L39" s="202" t="str">
        <f t="shared" si="3"/>
        <v/>
      </c>
      <c r="M39" s="140"/>
      <c r="N39" s="204" t="str">
        <f t="shared" si="4"/>
        <v/>
      </c>
      <c r="O39" s="136"/>
      <c r="P39" s="202" t="str">
        <f t="shared" si="5"/>
        <v/>
      </c>
      <c r="Q39" s="140"/>
      <c r="R39" s="204" t="str">
        <f t="shared" si="6"/>
        <v/>
      </c>
      <c r="S39" s="129"/>
      <c r="T39" s="202" t="str">
        <f t="shared" si="7"/>
        <v/>
      </c>
      <c r="U39" s="140"/>
      <c r="V39" s="204" t="str">
        <f t="shared" si="8"/>
        <v/>
      </c>
    </row>
    <row r="40" spans="1:22" ht="15.6" hidden="1">
      <c r="A40" s="119"/>
      <c r="B40" s="172" t="s">
        <v>3030</v>
      </c>
      <c r="C40" s="180"/>
      <c r="D40" s="180"/>
      <c r="E40" s="214"/>
      <c r="F40" s="215" t="str">
        <f t="shared" si="0"/>
        <v/>
      </c>
      <c r="G40" s="216"/>
      <c r="H40" s="202" t="str">
        <f t="shared" si="1"/>
        <v/>
      </c>
      <c r="I40" s="217"/>
      <c r="J40" s="204" t="str">
        <f t="shared" si="2"/>
        <v/>
      </c>
      <c r="K40" s="136"/>
      <c r="L40" s="202" t="str">
        <f t="shared" si="3"/>
        <v/>
      </c>
      <c r="M40" s="140"/>
      <c r="N40" s="204" t="str">
        <f t="shared" si="4"/>
        <v/>
      </c>
      <c r="O40" s="136"/>
      <c r="P40" s="202" t="str">
        <f t="shared" si="5"/>
        <v/>
      </c>
      <c r="Q40" s="140"/>
      <c r="R40" s="204" t="str">
        <f t="shared" si="6"/>
        <v/>
      </c>
      <c r="S40" s="129"/>
      <c r="T40" s="202" t="str">
        <f t="shared" si="7"/>
        <v/>
      </c>
      <c r="U40" s="140"/>
      <c r="V40" s="204" t="str">
        <f t="shared" si="8"/>
        <v/>
      </c>
    </row>
    <row r="41" spans="1:22" ht="15.6" hidden="1">
      <c r="A41" s="119"/>
      <c r="B41" s="172" t="s">
        <v>3031</v>
      </c>
      <c r="C41" s="180"/>
      <c r="D41" s="180"/>
      <c r="E41" s="214"/>
      <c r="F41" s="215" t="str">
        <f t="shared" si="0"/>
        <v/>
      </c>
      <c r="G41" s="216"/>
      <c r="H41" s="202" t="str">
        <f t="shared" si="1"/>
        <v/>
      </c>
      <c r="I41" s="217"/>
      <c r="J41" s="204" t="str">
        <f t="shared" si="2"/>
        <v/>
      </c>
      <c r="K41" s="136"/>
      <c r="L41" s="202" t="str">
        <f t="shared" si="3"/>
        <v/>
      </c>
      <c r="M41" s="140"/>
      <c r="N41" s="204" t="str">
        <f t="shared" si="4"/>
        <v/>
      </c>
      <c r="O41" s="136"/>
      <c r="P41" s="202" t="str">
        <f t="shared" si="5"/>
        <v/>
      </c>
      <c r="Q41" s="140"/>
      <c r="R41" s="204" t="str">
        <f t="shared" si="6"/>
        <v/>
      </c>
      <c r="S41" s="129"/>
      <c r="T41" s="202" t="str">
        <f t="shared" si="7"/>
        <v/>
      </c>
      <c r="U41" s="140"/>
      <c r="V41" s="204" t="str">
        <f t="shared" si="8"/>
        <v/>
      </c>
    </row>
    <row r="42" spans="1:22" ht="15.6" hidden="1">
      <c r="A42" s="119"/>
      <c r="B42" s="172" t="s">
        <v>3032</v>
      </c>
      <c r="C42" s="180"/>
      <c r="D42" s="180"/>
      <c r="E42" s="214"/>
      <c r="F42" s="215" t="str">
        <f t="shared" si="0"/>
        <v/>
      </c>
      <c r="G42" s="216"/>
      <c r="H42" s="202" t="str">
        <f t="shared" si="1"/>
        <v/>
      </c>
      <c r="I42" s="217"/>
      <c r="J42" s="204" t="str">
        <f t="shared" si="2"/>
        <v/>
      </c>
      <c r="K42" s="136"/>
      <c r="L42" s="202" t="str">
        <f t="shared" si="3"/>
        <v/>
      </c>
      <c r="M42" s="140"/>
      <c r="N42" s="204" t="str">
        <f t="shared" si="4"/>
        <v/>
      </c>
      <c r="O42" s="136"/>
      <c r="P42" s="202" t="str">
        <f t="shared" si="5"/>
        <v/>
      </c>
      <c r="Q42" s="140"/>
      <c r="R42" s="204" t="str">
        <f t="shared" si="6"/>
        <v/>
      </c>
      <c r="S42" s="129"/>
      <c r="T42" s="202" t="str">
        <f t="shared" si="7"/>
        <v/>
      </c>
      <c r="U42" s="140"/>
      <c r="V42" s="204" t="str">
        <f t="shared" si="8"/>
        <v/>
      </c>
    </row>
    <row r="43" spans="1:22" ht="15.6" hidden="1">
      <c r="A43" s="119"/>
      <c r="B43" s="172" t="s">
        <v>3033</v>
      </c>
      <c r="C43" s="180"/>
      <c r="D43" s="180"/>
      <c r="E43" s="214"/>
      <c r="F43" s="215" t="str">
        <f t="shared" si="0"/>
        <v/>
      </c>
      <c r="G43" s="216"/>
      <c r="H43" s="202" t="str">
        <f t="shared" si="1"/>
        <v/>
      </c>
      <c r="I43" s="217"/>
      <c r="J43" s="204" t="str">
        <f t="shared" si="2"/>
        <v/>
      </c>
      <c r="K43" s="136"/>
      <c r="L43" s="202" t="str">
        <f t="shared" si="3"/>
        <v/>
      </c>
      <c r="M43" s="140"/>
      <c r="N43" s="204" t="str">
        <f t="shared" si="4"/>
        <v/>
      </c>
      <c r="O43" s="136"/>
      <c r="P43" s="202" t="str">
        <f t="shared" si="5"/>
        <v/>
      </c>
      <c r="Q43" s="140"/>
      <c r="R43" s="204" t="str">
        <f t="shared" si="6"/>
        <v/>
      </c>
      <c r="S43" s="129"/>
      <c r="T43" s="202" t="str">
        <f t="shared" si="7"/>
        <v/>
      </c>
      <c r="U43" s="140"/>
      <c r="V43" s="204" t="str">
        <f t="shared" si="8"/>
        <v/>
      </c>
    </row>
    <row r="44" spans="1:22" ht="15.6" hidden="1">
      <c r="A44" s="119"/>
      <c r="B44" s="172" t="s">
        <v>3034</v>
      </c>
      <c r="C44" s="180"/>
      <c r="D44" s="180"/>
      <c r="E44" s="214"/>
      <c r="F44" s="215" t="str">
        <f t="shared" si="0"/>
        <v/>
      </c>
      <c r="G44" s="216"/>
      <c r="H44" s="202" t="str">
        <f t="shared" si="1"/>
        <v/>
      </c>
      <c r="I44" s="217"/>
      <c r="J44" s="204" t="str">
        <f t="shared" si="2"/>
        <v/>
      </c>
      <c r="K44" s="136"/>
      <c r="L44" s="202" t="str">
        <f t="shared" si="3"/>
        <v/>
      </c>
      <c r="M44" s="140"/>
      <c r="N44" s="204" t="str">
        <f t="shared" si="4"/>
        <v/>
      </c>
      <c r="O44" s="136"/>
      <c r="P44" s="202" t="str">
        <f t="shared" si="5"/>
        <v/>
      </c>
      <c r="Q44" s="140"/>
      <c r="R44" s="204" t="str">
        <f t="shared" si="6"/>
        <v/>
      </c>
      <c r="S44" s="129"/>
      <c r="T44" s="202" t="str">
        <f t="shared" si="7"/>
        <v/>
      </c>
      <c r="U44" s="140"/>
      <c r="V44" s="204" t="str">
        <f t="shared" si="8"/>
        <v/>
      </c>
    </row>
    <row r="45" spans="1:22" ht="15.6" hidden="1">
      <c r="A45" s="119"/>
      <c r="B45" s="172" t="s">
        <v>3035</v>
      </c>
      <c r="C45" s="180"/>
      <c r="D45" s="180"/>
      <c r="E45" s="214"/>
      <c r="F45" s="215" t="str">
        <f t="shared" si="0"/>
        <v/>
      </c>
      <c r="G45" s="216"/>
      <c r="H45" s="202" t="str">
        <f t="shared" si="1"/>
        <v/>
      </c>
      <c r="I45" s="217"/>
      <c r="J45" s="204" t="str">
        <f t="shared" si="2"/>
        <v/>
      </c>
      <c r="K45" s="136"/>
      <c r="L45" s="202" t="str">
        <f t="shared" si="3"/>
        <v/>
      </c>
      <c r="M45" s="140"/>
      <c r="N45" s="204" t="str">
        <f t="shared" si="4"/>
        <v/>
      </c>
      <c r="O45" s="136"/>
      <c r="P45" s="202" t="str">
        <f t="shared" si="5"/>
        <v/>
      </c>
      <c r="Q45" s="140"/>
      <c r="R45" s="204" t="str">
        <f t="shared" si="6"/>
        <v/>
      </c>
      <c r="S45" s="129"/>
      <c r="T45" s="202" t="str">
        <f t="shared" si="7"/>
        <v/>
      </c>
      <c r="U45" s="140"/>
      <c r="V45" s="204" t="str">
        <f t="shared" si="8"/>
        <v/>
      </c>
    </row>
    <row r="46" spans="1:22" ht="15.6" hidden="1">
      <c r="A46" s="119"/>
      <c r="B46" s="172" t="s">
        <v>3036</v>
      </c>
      <c r="C46" s="180"/>
      <c r="D46" s="180"/>
      <c r="E46" s="214"/>
      <c r="F46" s="215" t="str">
        <f t="shared" si="0"/>
        <v/>
      </c>
      <c r="G46" s="216"/>
      <c r="H46" s="202" t="str">
        <f t="shared" si="1"/>
        <v/>
      </c>
      <c r="I46" s="217"/>
      <c r="J46" s="204" t="str">
        <f t="shared" si="2"/>
        <v/>
      </c>
      <c r="K46" s="136"/>
      <c r="L46" s="202" t="str">
        <f t="shared" si="3"/>
        <v/>
      </c>
      <c r="M46" s="140"/>
      <c r="N46" s="204" t="str">
        <f t="shared" si="4"/>
        <v/>
      </c>
      <c r="O46" s="136"/>
      <c r="P46" s="202" t="str">
        <f t="shared" si="5"/>
        <v/>
      </c>
      <c r="Q46" s="140"/>
      <c r="R46" s="204" t="str">
        <f t="shared" si="6"/>
        <v/>
      </c>
      <c r="S46" s="129"/>
      <c r="T46" s="202" t="str">
        <f t="shared" si="7"/>
        <v/>
      </c>
      <c r="U46" s="140"/>
      <c r="V46" s="204" t="str">
        <f t="shared" si="8"/>
        <v/>
      </c>
    </row>
    <row r="47" spans="1:22" ht="15.6" hidden="1">
      <c r="A47" s="119"/>
      <c r="B47" s="172" t="s">
        <v>3037</v>
      </c>
      <c r="C47" s="180"/>
      <c r="D47" s="180"/>
      <c r="E47" s="214"/>
      <c r="F47" s="215" t="str">
        <f t="shared" si="0"/>
        <v/>
      </c>
      <c r="G47" s="216"/>
      <c r="H47" s="202" t="str">
        <f t="shared" si="1"/>
        <v/>
      </c>
      <c r="I47" s="217"/>
      <c r="J47" s="204" t="str">
        <f t="shared" si="2"/>
        <v/>
      </c>
      <c r="K47" s="136"/>
      <c r="L47" s="202" t="str">
        <f t="shared" si="3"/>
        <v/>
      </c>
      <c r="M47" s="140"/>
      <c r="N47" s="204" t="str">
        <f t="shared" si="4"/>
        <v/>
      </c>
      <c r="O47" s="136"/>
      <c r="P47" s="202" t="str">
        <f t="shared" si="5"/>
        <v/>
      </c>
      <c r="Q47" s="140"/>
      <c r="R47" s="204" t="str">
        <f t="shared" si="6"/>
        <v/>
      </c>
      <c r="S47" s="129"/>
      <c r="T47" s="202" t="str">
        <f t="shared" si="7"/>
        <v/>
      </c>
      <c r="U47" s="140"/>
      <c r="V47" s="204" t="str">
        <f t="shared" si="8"/>
        <v/>
      </c>
    </row>
    <row r="48" spans="1:22" ht="15.6" hidden="1">
      <c r="A48" s="119"/>
      <c r="B48" s="172" t="s">
        <v>3038</v>
      </c>
      <c r="C48" s="180"/>
      <c r="D48" s="180"/>
      <c r="E48" s="214"/>
      <c r="F48" s="215" t="str">
        <f t="shared" si="0"/>
        <v/>
      </c>
      <c r="G48" s="216"/>
      <c r="H48" s="202" t="str">
        <f t="shared" si="1"/>
        <v/>
      </c>
      <c r="I48" s="217"/>
      <c r="J48" s="204" t="str">
        <f t="shared" si="2"/>
        <v/>
      </c>
      <c r="K48" s="136"/>
      <c r="L48" s="202" t="str">
        <f t="shared" si="3"/>
        <v/>
      </c>
      <c r="M48" s="140"/>
      <c r="N48" s="204" t="str">
        <f t="shared" si="4"/>
        <v/>
      </c>
      <c r="O48" s="136"/>
      <c r="P48" s="202" t="str">
        <f t="shared" si="5"/>
        <v/>
      </c>
      <c r="Q48" s="140"/>
      <c r="R48" s="204" t="str">
        <f t="shared" si="6"/>
        <v/>
      </c>
      <c r="S48" s="129"/>
      <c r="T48" s="202" t="str">
        <f t="shared" si="7"/>
        <v/>
      </c>
      <c r="U48" s="140"/>
      <c r="V48" s="204" t="str">
        <f t="shared" si="8"/>
        <v/>
      </c>
    </row>
    <row r="49" spans="1:22" ht="15.6" hidden="1">
      <c r="A49" s="119"/>
      <c r="B49" s="172" t="s">
        <v>3039</v>
      </c>
      <c r="C49" s="180"/>
      <c r="D49" s="180"/>
      <c r="E49" s="214"/>
      <c r="F49" s="215" t="str">
        <f t="shared" si="0"/>
        <v/>
      </c>
      <c r="G49" s="216"/>
      <c r="H49" s="202" t="str">
        <f t="shared" si="1"/>
        <v/>
      </c>
      <c r="I49" s="217"/>
      <c r="J49" s="204" t="str">
        <f t="shared" si="2"/>
        <v/>
      </c>
      <c r="K49" s="136"/>
      <c r="L49" s="202" t="str">
        <f t="shared" si="3"/>
        <v/>
      </c>
      <c r="M49" s="140"/>
      <c r="N49" s="204" t="str">
        <f t="shared" si="4"/>
        <v/>
      </c>
      <c r="O49" s="136"/>
      <c r="P49" s="202" t="str">
        <f t="shared" si="5"/>
        <v/>
      </c>
      <c r="Q49" s="140"/>
      <c r="R49" s="204" t="str">
        <f t="shared" si="6"/>
        <v/>
      </c>
      <c r="S49" s="129"/>
      <c r="T49" s="202" t="str">
        <f t="shared" si="7"/>
        <v/>
      </c>
      <c r="U49" s="140"/>
      <c r="V49" s="204" t="str">
        <f t="shared" si="8"/>
        <v/>
      </c>
    </row>
    <row r="50" spans="1:22" ht="15.6" hidden="1">
      <c r="A50" s="119"/>
      <c r="B50" s="172" t="s">
        <v>3040</v>
      </c>
      <c r="C50" s="180"/>
      <c r="D50" s="180"/>
      <c r="E50" s="214"/>
      <c r="F50" s="215" t="str">
        <f t="shared" si="0"/>
        <v/>
      </c>
      <c r="G50" s="216"/>
      <c r="H50" s="202" t="str">
        <f t="shared" si="1"/>
        <v/>
      </c>
      <c r="I50" s="217"/>
      <c r="J50" s="204" t="str">
        <f t="shared" si="2"/>
        <v/>
      </c>
      <c r="K50" s="136"/>
      <c r="L50" s="202" t="str">
        <f t="shared" si="3"/>
        <v/>
      </c>
      <c r="M50" s="140"/>
      <c r="N50" s="204" t="str">
        <f t="shared" si="4"/>
        <v/>
      </c>
      <c r="O50" s="136"/>
      <c r="P50" s="202" t="str">
        <f t="shared" si="5"/>
        <v/>
      </c>
      <c r="Q50" s="140"/>
      <c r="R50" s="204" t="str">
        <f t="shared" si="6"/>
        <v/>
      </c>
      <c r="S50" s="129"/>
      <c r="T50" s="202" t="str">
        <f t="shared" si="7"/>
        <v/>
      </c>
      <c r="U50" s="140"/>
      <c r="V50" s="204" t="str">
        <f t="shared" si="8"/>
        <v/>
      </c>
    </row>
    <row r="51" spans="1:22" ht="15.6" hidden="1">
      <c r="A51" s="119"/>
      <c r="B51" s="172" t="s">
        <v>3041</v>
      </c>
      <c r="C51" s="180"/>
      <c r="D51" s="180"/>
      <c r="E51" s="214"/>
      <c r="F51" s="215" t="str">
        <f t="shared" si="0"/>
        <v/>
      </c>
      <c r="G51" s="216"/>
      <c r="H51" s="202" t="str">
        <f t="shared" si="1"/>
        <v/>
      </c>
      <c r="I51" s="217"/>
      <c r="J51" s="204" t="str">
        <f t="shared" si="2"/>
        <v/>
      </c>
      <c r="K51" s="136"/>
      <c r="L51" s="202" t="str">
        <f t="shared" si="3"/>
        <v/>
      </c>
      <c r="M51" s="140"/>
      <c r="N51" s="204" t="str">
        <f t="shared" si="4"/>
        <v/>
      </c>
      <c r="O51" s="136"/>
      <c r="P51" s="202" t="str">
        <f t="shared" si="5"/>
        <v/>
      </c>
      <c r="Q51" s="140"/>
      <c r="R51" s="204" t="str">
        <f t="shared" si="6"/>
        <v/>
      </c>
      <c r="S51" s="129"/>
      <c r="T51" s="202" t="str">
        <f t="shared" si="7"/>
        <v/>
      </c>
      <c r="U51" s="140"/>
      <c r="V51" s="204" t="str">
        <f t="shared" si="8"/>
        <v/>
      </c>
    </row>
    <row r="52" spans="1:22" ht="15.6" hidden="1">
      <c r="A52" s="119"/>
      <c r="B52" s="172" t="s">
        <v>3042</v>
      </c>
      <c r="C52" s="180"/>
      <c r="D52" s="180"/>
      <c r="E52" s="214"/>
      <c r="F52" s="215" t="str">
        <f t="shared" si="0"/>
        <v/>
      </c>
      <c r="G52" s="216"/>
      <c r="H52" s="202" t="str">
        <f t="shared" si="1"/>
        <v/>
      </c>
      <c r="I52" s="217"/>
      <c r="J52" s="204" t="str">
        <f t="shared" si="2"/>
        <v/>
      </c>
      <c r="K52" s="136"/>
      <c r="L52" s="202" t="str">
        <f t="shared" si="3"/>
        <v/>
      </c>
      <c r="M52" s="140"/>
      <c r="N52" s="204" t="str">
        <f t="shared" si="4"/>
        <v/>
      </c>
      <c r="O52" s="136"/>
      <c r="P52" s="202" t="str">
        <f t="shared" si="5"/>
        <v/>
      </c>
      <c r="Q52" s="140"/>
      <c r="R52" s="204" t="str">
        <f t="shared" si="6"/>
        <v/>
      </c>
      <c r="S52" s="129"/>
      <c r="T52" s="202" t="str">
        <f t="shared" si="7"/>
        <v/>
      </c>
      <c r="U52" s="140"/>
      <c r="V52" s="204" t="str">
        <f t="shared" si="8"/>
        <v/>
      </c>
    </row>
    <row r="53" spans="1:22" ht="15.6" hidden="1">
      <c r="A53" s="119"/>
      <c r="B53" s="172" t="s">
        <v>3043</v>
      </c>
      <c r="C53" s="180"/>
      <c r="D53" s="180"/>
      <c r="E53" s="214"/>
      <c r="F53" s="215" t="str">
        <f t="shared" si="0"/>
        <v/>
      </c>
      <c r="G53" s="216"/>
      <c r="H53" s="202" t="str">
        <f t="shared" si="1"/>
        <v/>
      </c>
      <c r="I53" s="217"/>
      <c r="J53" s="204" t="str">
        <f t="shared" si="2"/>
        <v/>
      </c>
      <c r="K53" s="136"/>
      <c r="L53" s="202" t="str">
        <f t="shared" si="3"/>
        <v/>
      </c>
      <c r="M53" s="140"/>
      <c r="N53" s="204" t="str">
        <f t="shared" si="4"/>
        <v/>
      </c>
      <c r="O53" s="136"/>
      <c r="P53" s="202" t="str">
        <f t="shared" si="5"/>
        <v/>
      </c>
      <c r="Q53" s="140"/>
      <c r="R53" s="204" t="str">
        <f t="shared" si="6"/>
        <v/>
      </c>
      <c r="S53" s="129"/>
      <c r="T53" s="202" t="str">
        <f t="shared" si="7"/>
        <v/>
      </c>
      <c r="U53" s="140"/>
      <c r="V53" s="204" t="str">
        <f t="shared" si="8"/>
        <v/>
      </c>
    </row>
    <row r="54" spans="1:22" ht="15.6" hidden="1">
      <c r="A54" s="119"/>
      <c r="B54" s="172" t="s">
        <v>3044</v>
      </c>
      <c r="C54" s="180"/>
      <c r="D54" s="180"/>
      <c r="E54" s="214"/>
      <c r="F54" s="215" t="str">
        <f t="shared" si="0"/>
        <v/>
      </c>
      <c r="G54" s="216"/>
      <c r="H54" s="202" t="str">
        <f t="shared" si="1"/>
        <v/>
      </c>
      <c r="I54" s="217"/>
      <c r="J54" s="204" t="str">
        <f t="shared" si="2"/>
        <v/>
      </c>
      <c r="K54" s="136"/>
      <c r="L54" s="202" t="str">
        <f t="shared" si="3"/>
        <v/>
      </c>
      <c r="M54" s="140"/>
      <c r="N54" s="204" t="str">
        <f t="shared" si="4"/>
        <v/>
      </c>
      <c r="O54" s="136"/>
      <c r="P54" s="202" t="str">
        <f t="shared" si="5"/>
        <v/>
      </c>
      <c r="Q54" s="140"/>
      <c r="R54" s="204" t="str">
        <f t="shared" si="6"/>
        <v/>
      </c>
      <c r="S54" s="129"/>
      <c r="T54" s="202" t="str">
        <f t="shared" si="7"/>
        <v/>
      </c>
      <c r="U54" s="140"/>
      <c r="V54" s="204" t="str">
        <f t="shared" si="8"/>
        <v/>
      </c>
    </row>
    <row r="55" spans="1:22" ht="15.6" hidden="1">
      <c r="A55" s="119"/>
      <c r="B55" s="172" t="s">
        <v>3045</v>
      </c>
      <c r="C55" s="180"/>
      <c r="D55" s="180"/>
      <c r="E55" s="214"/>
      <c r="F55" s="215" t="str">
        <f t="shared" si="0"/>
        <v/>
      </c>
      <c r="G55" s="216"/>
      <c r="H55" s="202" t="str">
        <f t="shared" si="1"/>
        <v/>
      </c>
      <c r="I55" s="217"/>
      <c r="J55" s="204" t="str">
        <f t="shared" si="2"/>
        <v/>
      </c>
      <c r="K55" s="136"/>
      <c r="L55" s="202" t="str">
        <f t="shared" si="3"/>
        <v/>
      </c>
      <c r="M55" s="140"/>
      <c r="N55" s="204" t="str">
        <f t="shared" si="4"/>
        <v/>
      </c>
      <c r="O55" s="136"/>
      <c r="P55" s="202" t="str">
        <f t="shared" si="5"/>
        <v/>
      </c>
      <c r="Q55" s="140"/>
      <c r="R55" s="204" t="str">
        <f t="shared" si="6"/>
        <v/>
      </c>
      <c r="S55" s="129"/>
      <c r="T55" s="202" t="str">
        <f t="shared" si="7"/>
        <v/>
      </c>
      <c r="U55" s="140"/>
      <c r="V55" s="204" t="str">
        <f t="shared" si="8"/>
        <v/>
      </c>
    </row>
    <row r="56" spans="1:22" ht="15.6" hidden="1">
      <c r="A56" s="119"/>
      <c r="B56" s="172" t="s">
        <v>3046</v>
      </c>
      <c r="C56" s="180"/>
      <c r="D56" s="180"/>
      <c r="E56" s="214"/>
      <c r="F56" s="215" t="str">
        <f t="shared" si="0"/>
        <v/>
      </c>
      <c r="G56" s="216"/>
      <c r="H56" s="202" t="str">
        <f t="shared" si="1"/>
        <v/>
      </c>
      <c r="I56" s="217"/>
      <c r="J56" s="204" t="str">
        <f t="shared" si="2"/>
        <v/>
      </c>
      <c r="K56" s="136"/>
      <c r="L56" s="202" t="str">
        <f t="shared" si="3"/>
        <v/>
      </c>
      <c r="M56" s="140"/>
      <c r="N56" s="204" t="str">
        <f t="shared" si="4"/>
        <v/>
      </c>
      <c r="O56" s="136"/>
      <c r="P56" s="202" t="str">
        <f t="shared" si="5"/>
        <v/>
      </c>
      <c r="Q56" s="140"/>
      <c r="R56" s="204" t="str">
        <f t="shared" si="6"/>
        <v/>
      </c>
      <c r="S56" s="129"/>
      <c r="T56" s="202" t="str">
        <f t="shared" si="7"/>
        <v/>
      </c>
      <c r="U56" s="140"/>
      <c r="V56" s="204" t="str">
        <f t="shared" si="8"/>
        <v/>
      </c>
    </row>
    <row r="57" spans="1:22" ht="15.6" hidden="1">
      <c r="A57" s="119"/>
      <c r="B57" s="172" t="s">
        <v>3047</v>
      </c>
      <c r="C57" s="180"/>
      <c r="D57" s="180"/>
      <c r="E57" s="214"/>
      <c r="F57" s="215" t="str">
        <f t="shared" si="0"/>
        <v/>
      </c>
      <c r="G57" s="216"/>
      <c r="H57" s="202" t="str">
        <f t="shared" si="1"/>
        <v/>
      </c>
      <c r="I57" s="217"/>
      <c r="J57" s="204" t="str">
        <f t="shared" si="2"/>
        <v/>
      </c>
      <c r="K57" s="136"/>
      <c r="L57" s="202" t="str">
        <f t="shared" si="3"/>
        <v/>
      </c>
      <c r="M57" s="140"/>
      <c r="N57" s="204" t="str">
        <f t="shared" si="4"/>
        <v/>
      </c>
      <c r="O57" s="136"/>
      <c r="P57" s="202" t="str">
        <f t="shared" si="5"/>
        <v/>
      </c>
      <c r="Q57" s="140"/>
      <c r="R57" s="204" t="str">
        <f t="shared" si="6"/>
        <v/>
      </c>
      <c r="S57" s="129"/>
      <c r="T57" s="202" t="str">
        <f t="shared" si="7"/>
        <v/>
      </c>
      <c r="U57" s="140"/>
      <c r="V57" s="204" t="str">
        <f t="shared" si="8"/>
        <v/>
      </c>
    </row>
    <row r="58" spans="1:22" ht="15.6" hidden="1">
      <c r="A58" s="119"/>
      <c r="B58" s="172" t="s">
        <v>3048</v>
      </c>
      <c r="C58" s="180"/>
      <c r="D58" s="180"/>
      <c r="E58" s="214"/>
      <c r="F58" s="215" t="str">
        <f t="shared" si="0"/>
        <v/>
      </c>
      <c r="G58" s="216"/>
      <c r="H58" s="202" t="str">
        <f t="shared" si="1"/>
        <v/>
      </c>
      <c r="I58" s="217"/>
      <c r="J58" s="204" t="str">
        <f t="shared" si="2"/>
        <v/>
      </c>
      <c r="K58" s="136"/>
      <c r="L58" s="202" t="str">
        <f t="shared" si="3"/>
        <v/>
      </c>
      <c r="M58" s="140"/>
      <c r="N58" s="204" t="str">
        <f t="shared" si="4"/>
        <v/>
      </c>
      <c r="O58" s="136"/>
      <c r="P58" s="202" t="str">
        <f t="shared" si="5"/>
        <v/>
      </c>
      <c r="Q58" s="140"/>
      <c r="R58" s="204" t="str">
        <f t="shared" si="6"/>
        <v/>
      </c>
      <c r="S58" s="129"/>
      <c r="T58" s="202" t="str">
        <f t="shared" si="7"/>
        <v/>
      </c>
      <c r="U58" s="140"/>
      <c r="V58" s="204" t="str">
        <f t="shared" si="8"/>
        <v/>
      </c>
    </row>
    <row r="59" spans="1:22" ht="15.6" hidden="1">
      <c r="A59" s="119"/>
      <c r="B59" s="172" t="s">
        <v>3049</v>
      </c>
      <c r="C59" s="180"/>
      <c r="D59" s="180"/>
      <c r="E59" s="214"/>
      <c r="F59" s="215" t="str">
        <f t="shared" si="0"/>
        <v/>
      </c>
      <c r="G59" s="216"/>
      <c r="H59" s="202" t="str">
        <f t="shared" si="1"/>
        <v/>
      </c>
      <c r="I59" s="217"/>
      <c r="J59" s="204" t="str">
        <f t="shared" si="2"/>
        <v/>
      </c>
      <c r="K59" s="136"/>
      <c r="L59" s="202" t="str">
        <f t="shared" si="3"/>
        <v/>
      </c>
      <c r="M59" s="140"/>
      <c r="N59" s="204" t="str">
        <f t="shared" si="4"/>
        <v/>
      </c>
      <c r="O59" s="136"/>
      <c r="P59" s="202" t="str">
        <f t="shared" si="5"/>
        <v/>
      </c>
      <c r="Q59" s="140"/>
      <c r="R59" s="204" t="str">
        <f t="shared" si="6"/>
        <v/>
      </c>
      <c r="S59" s="129"/>
      <c r="T59" s="202" t="str">
        <f t="shared" si="7"/>
        <v/>
      </c>
      <c r="U59" s="140"/>
      <c r="V59" s="204" t="str">
        <f t="shared" si="8"/>
        <v/>
      </c>
    </row>
    <row r="60" spans="1:22" ht="15.6">
      <c r="A60" s="119">
        <v>1</v>
      </c>
      <c r="B60" s="172" t="s">
        <v>3050</v>
      </c>
      <c r="C60" s="180"/>
      <c r="D60" s="180"/>
      <c r="E60" s="214">
        <f>G60</f>
        <v>372231</v>
      </c>
      <c r="F60" s="215" t="str">
        <f t="shared" si="0"/>
        <v>*</v>
      </c>
      <c r="G60" s="216">
        <v>372231</v>
      </c>
      <c r="H60" s="202">
        <v>500750</v>
      </c>
      <c r="I60" s="217">
        <v>377290</v>
      </c>
      <c r="J60" s="204">
        <v>69000</v>
      </c>
      <c r="K60" s="136">
        <v>1388038</v>
      </c>
      <c r="L60" s="202" t="str">
        <f t="shared" si="3"/>
        <v/>
      </c>
      <c r="M60" s="140"/>
      <c r="N60" s="204" t="str">
        <f t="shared" si="4"/>
        <v/>
      </c>
      <c r="O60" s="136"/>
      <c r="P60" s="202" t="str">
        <f t="shared" si="5"/>
        <v/>
      </c>
      <c r="Q60" s="140"/>
      <c r="R60" s="204" t="str">
        <f t="shared" si="6"/>
        <v/>
      </c>
      <c r="S60" s="129"/>
      <c r="T60" s="202" t="str">
        <f t="shared" si="7"/>
        <v/>
      </c>
      <c r="U60" s="140"/>
      <c r="V60" s="204" t="str">
        <f t="shared" si="8"/>
        <v/>
      </c>
    </row>
    <row r="61" spans="1:22" ht="15.6">
      <c r="A61" s="119">
        <v>1</v>
      </c>
      <c r="B61" s="172" t="s">
        <v>3051</v>
      </c>
      <c r="C61" s="180"/>
      <c r="D61" s="180"/>
      <c r="E61" s="214" t="s">
        <v>102</v>
      </c>
      <c r="F61" s="215" t="str">
        <f t="shared" si="0"/>
        <v>*</v>
      </c>
      <c r="G61" s="216"/>
      <c r="H61" s="202" t="str">
        <f t="shared" si="1"/>
        <v/>
      </c>
      <c r="I61" s="217"/>
      <c r="J61" s="204" t="str">
        <f t="shared" si="2"/>
        <v/>
      </c>
      <c r="K61" s="136"/>
      <c r="L61" s="202" t="str">
        <f t="shared" si="3"/>
        <v/>
      </c>
      <c r="M61" s="140">
        <v>150000</v>
      </c>
      <c r="N61" s="204" t="str">
        <f t="shared" si="4"/>
        <v/>
      </c>
      <c r="O61" s="136"/>
      <c r="P61" s="202" t="str">
        <f t="shared" si="5"/>
        <v/>
      </c>
      <c r="Q61" s="140"/>
      <c r="R61" s="204" t="str">
        <f t="shared" si="6"/>
        <v/>
      </c>
      <c r="S61" s="129"/>
      <c r="T61" s="202" t="str">
        <f t="shared" si="7"/>
        <v/>
      </c>
      <c r="U61" s="140"/>
      <c r="V61" s="204" t="str">
        <f t="shared" si="8"/>
        <v/>
      </c>
    </row>
    <row r="62" spans="1:22" ht="15.6">
      <c r="A62" s="119" t="s">
        <v>53</v>
      </c>
      <c r="B62" s="172" t="s">
        <v>3052</v>
      </c>
      <c r="C62" s="180"/>
      <c r="D62" s="180"/>
      <c r="E62" s="214"/>
      <c r="F62" s="215" t="str">
        <f t="shared" si="0"/>
        <v/>
      </c>
      <c r="G62" s="216"/>
      <c r="H62" s="202" t="str">
        <f t="shared" si="1"/>
        <v/>
      </c>
      <c r="I62" s="217"/>
      <c r="J62" s="204" t="str">
        <f t="shared" si="2"/>
        <v/>
      </c>
      <c r="K62" s="136"/>
      <c r="L62" s="202" t="str">
        <f t="shared" si="3"/>
        <v/>
      </c>
      <c r="M62" s="140">
        <v>250000</v>
      </c>
      <c r="N62" s="204" t="str">
        <f t="shared" si="4"/>
        <v/>
      </c>
      <c r="O62" s="136"/>
      <c r="P62" s="202" t="str">
        <f t="shared" si="5"/>
        <v/>
      </c>
      <c r="Q62" s="140"/>
      <c r="R62" s="204" t="str">
        <f t="shared" si="6"/>
        <v/>
      </c>
      <c r="S62" s="129"/>
      <c r="T62" s="202" t="str">
        <f t="shared" si="7"/>
        <v/>
      </c>
      <c r="U62" s="140"/>
      <c r="V62" s="204" t="str">
        <f t="shared" si="8"/>
        <v/>
      </c>
    </row>
    <row r="63" spans="1:22" ht="15.6" hidden="1">
      <c r="A63" s="119"/>
      <c r="B63" s="172" t="s">
        <v>3053</v>
      </c>
      <c r="C63" s="180"/>
      <c r="D63" s="180"/>
      <c r="E63" s="214"/>
      <c r="F63" s="215" t="str">
        <f t="shared" si="0"/>
        <v/>
      </c>
      <c r="G63" s="216"/>
      <c r="H63" s="202" t="str">
        <f t="shared" si="1"/>
        <v/>
      </c>
      <c r="I63" s="217"/>
      <c r="J63" s="204" t="str">
        <f t="shared" si="2"/>
        <v/>
      </c>
      <c r="K63" s="136"/>
      <c r="L63" s="202" t="str">
        <f t="shared" si="3"/>
        <v/>
      </c>
      <c r="M63" s="140"/>
      <c r="N63" s="204" t="str">
        <f t="shared" si="4"/>
        <v/>
      </c>
      <c r="O63" s="136"/>
      <c r="P63" s="202" t="str">
        <f t="shared" si="5"/>
        <v/>
      </c>
      <c r="Q63" s="140"/>
      <c r="R63" s="204" t="str">
        <f t="shared" si="6"/>
        <v/>
      </c>
      <c r="S63" s="129"/>
      <c r="T63" s="202" t="str">
        <f t="shared" si="7"/>
        <v/>
      </c>
      <c r="U63" s="140"/>
      <c r="V63" s="204" t="str">
        <f t="shared" si="8"/>
        <v/>
      </c>
    </row>
    <row r="64" spans="1:22" ht="15.6" hidden="1">
      <c r="A64" s="119"/>
      <c r="B64" s="172" t="s">
        <v>3054</v>
      </c>
      <c r="C64" s="180"/>
      <c r="D64" s="180"/>
      <c r="E64" s="214"/>
      <c r="F64" s="215" t="str">
        <f t="shared" si="0"/>
        <v/>
      </c>
      <c r="G64" s="216"/>
      <c r="H64" s="202" t="str">
        <f t="shared" si="1"/>
        <v/>
      </c>
      <c r="I64" s="217"/>
      <c r="J64" s="204" t="str">
        <f t="shared" si="2"/>
        <v/>
      </c>
      <c r="K64" s="136"/>
      <c r="L64" s="202" t="str">
        <f t="shared" si="3"/>
        <v/>
      </c>
      <c r="M64" s="140"/>
      <c r="N64" s="204" t="str">
        <f t="shared" si="4"/>
        <v/>
      </c>
      <c r="O64" s="136"/>
      <c r="P64" s="202" t="str">
        <f t="shared" si="5"/>
        <v/>
      </c>
      <c r="Q64" s="140"/>
      <c r="R64" s="204" t="str">
        <f t="shared" si="6"/>
        <v/>
      </c>
      <c r="S64" s="129"/>
      <c r="T64" s="202" t="str">
        <f t="shared" si="7"/>
        <v/>
      </c>
      <c r="U64" s="140"/>
      <c r="V64" s="204" t="str">
        <f t="shared" si="8"/>
        <v/>
      </c>
    </row>
    <row r="65" spans="1:22" ht="15.6" hidden="1">
      <c r="A65" s="119"/>
      <c r="B65" s="172" t="s">
        <v>3055</v>
      </c>
      <c r="C65" s="180"/>
      <c r="D65" s="180"/>
      <c r="E65" s="214"/>
      <c r="F65" s="215" t="str">
        <f t="shared" si="0"/>
        <v/>
      </c>
      <c r="G65" s="216"/>
      <c r="H65" s="202" t="str">
        <f t="shared" si="1"/>
        <v/>
      </c>
      <c r="I65" s="217"/>
      <c r="J65" s="204" t="str">
        <f t="shared" si="2"/>
        <v/>
      </c>
      <c r="K65" s="136"/>
      <c r="L65" s="202" t="str">
        <f t="shared" si="3"/>
        <v/>
      </c>
      <c r="M65" s="140"/>
      <c r="N65" s="204" t="str">
        <f t="shared" si="4"/>
        <v/>
      </c>
      <c r="O65" s="136"/>
      <c r="P65" s="202" t="str">
        <f t="shared" si="5"/>
        <v/>
      </c>
      <c r="Q65" s="140"/>
      <c r="R65" s="204" t="str">
        <f t="shared" si="6"/>
        <v/>
      </c>
      <c r="S65" s="129"/>
      <c r="T65" s="202" t="str">
        <f t="shared" si="7"/>
        <v/>
      </c>
      <c r="U65" s="140"/>
      <c r="V65" s="204" t="str">
        <f t="shared" si="8"/>
        <v/>
      </c>
    </row>
    <row r="66" spans="1:22" ht="15.6" hidden="1">
      <c r="A66" s="119"/>
      <c r="B66" s="172" t="s">
        <v>3056</v>
      </c>
      <c r="C66" s="180"/>
      <c r="D66" s="180"/>
      <c r="E66" s="214"/>
      <c r="F66" s="215" t="str">
        <f t="shared" si="0"/>
        <v/>
      </c>
      <c r="G66" s="216"/>
      <c r="H66" s="202" t="str">
        <f t="shared" si="1"/>
        <v/>
      </c>
      <c r="I66" s="217"/>
      <c r="J66" s="204" t="str">
        <f t="shared" si="2"/>
        <v/>
      </c>
      <c r="K66" s="136"/>
      <c r="L66" s="202" t="str">
        <f t="shared" si="3"/>
        <v/>
      </c>
      <c r="M66" s="140"/>
      <c r="N66" s="204" t="str">
        <f t="shared" si="4"/>
        <v/>
      </c>
      <c r="O66" s="136"/>
      <c r="P66" s="202" t="str">
        <f t="shared" si="5"/>
        <v/>
      </c>
      <c r="Q66" s="140"/>
      <c r="R66" s="204" t="str">
        <f t="shared" si="6"/>
        <v/>
      </c>
      <c r="S66" s="129"/>
      <c r="T66" s="202" t="str">
        <f t="shared" si="7"/>
        <v/>
      </c>
      <c r="U66" s="140"/>
      <c r="V66" s="204" t="str">
        <f t="shared" si="8"/>
        <v/>
      </c>
    </row>
    <row r="67" spans="1:22" ht="15.6" hidden="1">
      <c r="A67" s="119"/>
      <c r="B67" s="172" t="s">
        <v>3057</v>
      </c>
      <c r="C67" s="180"/>
      <c r="D67" s="180"/>
      <c r="E67" s="214"/>
      <c r="F67" s="215" t="str">
        <f t="shared" si="0"/>
        <v/>
      </c>
      <c r="G67" s="216"/>
      <c r="H67" s="202" t="str">
        <f t="shared" si="1"/>
        <v/>
      </c>
      <c r="I67" s="217"/>
      <c r="J67" s="204" t="str">
        <f t="shared" si="2"/>
        <v/>
      </c>
      <c r="K67" s="136"/>
      <c r="L67" s="202" t="str">
        <f t="shared" si="3"/>
        <v/>
      </c>
      <c r="M67" s="140"/>
      <c r="N67" s="204" t="str">
        <f t="shared" si="4"/>
        <v/>
      </c>
      <c r="O67" s="136"/>
      <c r="P67" s="202" t="str">
        <f t="shared" si="5"/>
        <v/>
      </c>
      <c r="Q67" s="140"/>
      <c r="R67" s="204" t="str">
        <f t="shared" si="6"/>
        <v/>
      </c>
      <c r="S67" s="129"/>
      <c r="T67" s="202" t="str">
        <f t="shared" si="7"/>
        <v/>
      </c>
      <c r="U67" s="140"/>
      <c r="V67" s="204" t="str">
        <f t="shared" si="8"/>
        <v/>
      </c>
    </row>
    <row r="68" spans="1:22" ht="15.6" hidden="1">
      <c r="A68" s="119"/>
      <c r="B68" s="172" t="s">
        <v>3058</v>
      </c>
      <c r="C68" s="180"/>
      <c r="D68" s="180"/>
      <c r="E68" s="214"/>
      <c r="F68" s="215" t="str">
        <f t="shared" si="0"/>
        <v/>
      </c>
      <c r="G68" s="216"/>
      <c r="H68" s="202" t="str">
        <f t="shared" si="1"/>
        <v/>
      </c>
      <c r="I68" s="217"/>
      <c r="J68" s="204" t="str">
        <f t="shared" si="2"/>
        <v/>
      </c>
      <c r="K68" s="136"/>
      <c r="L68" s="202" t="str">
        <f t="shared" si="3"/>
        <v/>
      </c>
      <c r="M68" s="140"/>
      <c r="N68" s="204" t="str">
        <f t="shared" si="4"/>
        <v/>
      </c>
      <c r="O68" s="136"/>
      <c r="P68" s="202" t="str">
        <f t="shared" si="5"/>
        <v/>
      </c>
      <c r="Q68" s="140"/>
      <c r="R68" s="204" t="str">
        <f t="shared" si="6"/>
        <v/>
      </c>
      <c r="S68" s="129"/>
      <c r="T68" s="202" t="str">
        <f t="shared" si="7"/>
        <v/>
      </c>
      <c r="U68" s="140"/>
      <c r="V68" s="204" t="str">
        <f t="shared" si="8"/>
        <v/>
      </c>
    </row>
    <row r="69" spans="1:22" ht="15.6" hidden="1">
      <c r="A69" s="119"/>
      <c r="B69" s="172" t="s">
        <v>3059</v>
      </c>
      <c r="C69" s="180"/>
      <c r="D69" s="180"/>
      <c r="E69" s="214"/>
      <c r="F69" s="215" t="str">
        <f t="shared" si="0"/>
        <v/>
      </c>
      <c r="G69" s="216"/>
      <c r="H69" s="202" t="str">
        <f t="shared" si="1"/>
        <v/>
      </c>
      <c r="I69" s="217"/>
      <c r="J69" s="204" t="str">
        <f t="shared" si="2"/>
        <v/>
      </c>
      <c r="K69" s="136"/>
      <c r="L69" s="202" t="str">
        <f t="shared" si="3"/>
        <v/>
      </c>
      <c r="M69" s="140"/>
      <c r="N69" s="204" t="str">
        <f t="shared" si="4"/>
        <v/>
      </c>
      <c r="O69" s="136"/>
      <c r="P69" s="202" t="str">
        <f t="shared" si="5"/>
        <v/>
      </c>
      <c r="Q69" s="140"/>
      <c r="R69" s="204" t="str">
        <f t="shared" si="6"/>
        <v/>
      </c>
      <c r="S69" s="129"/>
      <c r="T69" s="202" t="str">
        <f t="shared" si="7"/>
        <v/>
      </c>
      <c r="U69" s="140"/>
      <c r="V69" s="204" t="str">
        <f t="shared" si="8"/>
        <v/>
      </c>
    </row>
    <row r="70" spans="1:22" ht="15.6" hidden="1">
      <c r="A70" s="119"/>
      <c r="B70" s="172" t="s">
        <v>3060</v>
      </c>
      <c r="C70" s="180"/>
      <c r="D70" s="180"/>
      <c r="E70" s="214"/>
      <c r="F70" s="215" t="str">
        <f t="shared" si="0"/>
        <v/>
      </c>
      <c r="G70" s="216"/>
      <c r="H70" s="202" t="str">
        <f t="shared" si="1"/>
        <v/>
      </c>
      <c r="I70" s="217"/>
      <c r="J70" s="204" t="str">
        <f t="shared" si="2"/>
        <v/>
      </c>
      <c r="K70" s="136"/>
      <c r="L70" s="202" t="str">
        <f t="shared" si="3"/>
        <v/>
      </c>
      <c r="M70" s="140"/>
      <c r="N70" s="204" t="str">
        <f t="shared" si="4"/>
        <v/>
      </c>
      <c r="O70" s="136"/>
      <c r="P70" s="202" t="str">
        <f t="shared" si="5"/>
        <v/>
      </c>
      <c r="Q70" s="140"/>
      <c r="R70" s="204" t="str">
        <f t="shared" si="6"/>
        <v/>
      </c>
      <c r="S70" s="129"/>
      <c r="T70" s="202" t="str">
        <f t="shared" si="7"/>
        <v/>
      </c>
      <c r="U70" s="140"/>
      <c r="V70" s="204" t="str">
        <f t="shared" si="8"/>
        <v/>
      </c>
    </row>
    <row r="71" spans="1:22" ht="15.6" hidden="1">
      <c r="A71" s="119"/>
      <c r="B71" s="172" t="s">
        <v>3061</v>
      </c>
      <c r="C71" s="180"/>
      <c r="D71" s="180"/>
      <c r="E71" s="214"/>
      <c r="F71" s="215" t="str">
        <f t="shared" si="0"/>
        <v/>
      </c>
      <c r="G71" s="216"/>
      <c r="H71" s="202" t="str">
        <f t="shared" si="1"/>
        <v/>
      </c>
      <c r="I71" s="217"/>
      <c r="J71" s="204" t="str">
        <f t="shared" si="2"/>
        <v/>
      </c>
      <c r="K71" s="136"/>
      <c r="L71" s="202" t="str">
        <f t="shared" si="3"/>
        <v/>
      </c>
      <c r="M71" s="140"/>
      <c r="N71" s="204" t="str">
        <f t="shared" si="4"/>
        <v/>
      </c>
      <c r="O71" s="136"/>
      <c r="P71" s="202" t="str">
        <f t="shared" si="5"/>
        <v/>
      </c>
      <c r="Q71" s="140"/>
      <c r="R71" s="204" t="str">
        <f t="shared" si="6"/>
        <v/>
      </c>
      <c r="S71" s="129"/>
      <c r="T71" s="202" t="str">
        <f t="shared" si="7"/>
        <v/>
      </c>
      <c r="U71" s="140"/>
      <c r="V71" s="204" t="str">
        <f t="shared" si="8"/>
        <v/>
      </c>
    </row>
    <row r="72" spans="1:22" ht="15.6" hidden="1">
      <c r="A72" s="119"/>
      <c r="B72" s="172" t="s">
        <v>3062</v>
      </c>
      <c r="C72" s="180"/>
      <c r="D72" s="180"/>
      <c r="E72" s="214"/>
      <c r="F72" s="215" t="str">
        <f t="shared" si="0"/>
        <v/>
      </c>
      <c r="G72" s="216"/>
      <c r="H72" s="202" t="str">
        <f t="shared" si="1"/>
        <v/>
      </c>
      <c r="I72" s="217"/>
      <c r="J72" s="204" t="str">
        <f t="shared" si="2"/>
        <v/>
      </c>
      <c r="K72" s="136"/>
      <c r="L72" s="202" t="str">
        <f t="shared" si="3"/>
        <v/>
      </c>
      <c r="M72" s="140"/>
      <c r="N72" s="204" t="str">
        <f t="shared" si="4"/>
        <v/>
      </c>
      <c r="O72" s="136"/>
      <c r="P72" s="202" t="str">
        <f t="shared" si="5"/>
        <v/>
      </c>
      <c r="Q72" s="140"/>
      <c r="R72" s="204" t="str">
        <f t="shared" si="6"/>
        <v/>
      </c>
      <c r="S72" s="129"/>
      <c r="T72" s="202" t="str">
        <f t="shared" si="7"/>
        <v/>
      </c>
      <c r="U72" s="140"/>
      <c r="V72" s="204" t="str">
        <f t="shared" si="8"/>
        <v/>
      </c>
    </row>
    <row r="73" spans="1:22" ht="15.6" hidden="1">
      <c r="A73" s="119"/>
      <c r="B73" s="172" t="s">
        <v>3063</v>
      </c>
      <c r="C73" s="180"/>
      <c r="D73" s="180"/>
      <c r="E73" s="214"/>
      <c r="F73" s="215" t="str">
        <f t="shared" si="0"/>
        <v/>
      </c>
      <c r="G73" s="216"/>
      <c r="H73" s="202" t="str">
        <f t="shared" si="1"/>
        <v/>
      </c>
      <c r="I73" s="217"/>
      <c r="J73" s="204" t="str">
        <f t="shared" si="2"/>
        <v/>
      </c>
      <c r="K73" s="136"/>
      <c r="L73" s="202" t="str">
        <f t="shared" si="3"/>
        <v/>
      </c>
      <c r="M73" s="140"/>
      <c r="N73" s="204" t="str">
        <f t="shared" si="4"/>
        <v/>
      </c>
      <c r="O73" s="136"/>
      <c r="P73" s="202" t="str">
        <f t="shared" si="5"/>
        <v/>
      </c>
      <c r="Q73" s="140"/>
      <c r="R73" s="204" t="str">
        <f t="shared" si="6"/>
        <v/>
      </c>
      <c r="S73" s="129"/>
      <c r="T73" s="202" t="str">
        <f t="shared" si="7"/>
        <v/>
      </c>
      <c r="U73" s="140"/>
      <c r="V73" s="204" t="str">
        <f t="shared" si="8"/>
        <v/>
      </c>
    </row>
    <row r="74" spans="1:22" ht="15.6" hidden="1">
      <c r="A74" s="119"/>
      <c r="B74" s="172" t="s">
        <v>3064</v>
      </c>
      <c r="C74" s="180"/>
      <c r="D74" s="180"/>
      <c r="E74" s="214"/>
      <c r="F74" s="215" t="str">
        <f t="shared" si="0"/>
        <v/>
      </c>
      <c r="G74" s="216"/>
      <c r="H74" s="202" t="str">
        <f t="shared" si="1"/>
        <v/>
      </c>
      <c r="I74" s="217"/>
      <c r="J74" s="204" t="str">
        <f t="shared" si="2"/>
        <v/>
      </c>
      <c r="K74" s="136"/>
      <c r="L74" s="202" t="str">
        <f t="shared" si="3"/>
        <v/>
      </c>
      <c r="M74" s="140"/>
      <c r="N74" s="204" t="str">
        <f t="shared" si="4"/>
        <v/>
      </c>
      <c r="O74" s="136"/>
      <c r="P74" s="202" t="str">
        <f t="shared" si="5"/>
        <v/>
      </c>
      <c r="Q74" s="140"/>
      <c r="R74" s="204" t="str">
        <f t="shared" si="6"/>
        <v/>
      </c>
      <c r="S74" s="129"/>
      <c r="T74" s="202" t="str">
        <f t="shared" si="7"/>
        <v/>
      </c>
      <c r="U74" s="140"/>
      <c r="V74" s="204" t="str">
        <f t="shared" si="8"/>
        <v/>
      </c>
    </row>
    <row r="75" spans="1:22" ht="15.6" hidden="1">
      <c r="A75" s="119"/>
      <c r="B75" s="172" t="s">
        <v>3065</v>
      </c>
      <c r="C75" s="180"/>
      <c r="D75" s="180"/>
      <c r="E75" s="214"/>
      <c r="F75" s="215" t="str">
        <f t="shared" si="0"/>
        <v/>
      </c>
      <c r="G75" s="216"/>
      <c r="H75" s="202" t="str">
        <f t="shared" si="1"/>
        <v/>
      </c>
      <c r="I75" s="217"/>
      <c r="J75" s="204" t="str">
        <f t="shared" si="2"/>
        <v/>
      </c>
      <c r="K75" s="136"/>
      <c r="L75" s="202" t="str">
        <f t="shared" si="3"/>
        <v/>
      </c>
      <c r="M75" s="140"/>
      <c r="N75" s="204" t="str">
        <f t="shared" si="4"/>
        <v/>
      </c>
      <c r="O75" s="136"/>
      <c r="P75" s="202" t="str">
        <f t="shared" si="5"/>
        <v/>
      </c>
      <c r="Q75" s="140"/>
      <c r="R75" s="204" t="str">
        <f t="shared" si="6"/>
        <v/>
      </c>
      <c r="S75" s="129"/>
      <c r="T75" s="202" t="str">
        <f t="shared" si="7"/>
        <v/>
      </c>
      <c r="U75" s="140"/>
      <c r="V75" s="204" t="str">
        <f t="shared" si="8"/>
        <v/>
      </c>
    </row>
    <row r="76" spans="1:22" ht="15.6" hidden="1">
      <c r="A76" s="119"/>
      <c r="B76" s="172" t="s">
        <v>3066</v>
      </c>
      <c r="C76" s="180"/>
      <c r="D76" s="180"/>
      <c r="E76" s="214"/>
      <c r="F76" s="215" t="str">
        <f t="shared" ref="F76:F97" si="9">IF($F$9="*",IF(E76&gt;0,"*",""),"")</f>
        <v/>
      </c>
      <c r="G76" s="216"/>
      <c r="H76" s="202" t="str">
        <f t="shared" ref="H76:H97" si="10">IF($H$9="*",IF(G76&gt;0,"*",""),"")</f>
        <v/>
      </c>
      <c r="I76" s="217"/>
      <c r="J76" s="204" t="str">
        <f t="shared" ref="J76:J97" si="11">IF($J$9="*",IF(I76&gt;0,"*",""),"")</f>
        <v/>
      </c>
      <c r="K76" s="136"/>
      <c r="L76" s="202" t="str">
        <f t="shared" ref="L76:L97" si="12">IF($L$9="*",IF(K76&gt;0,"*",""),"")</f>
        <v/>
      </c>
      <c r="M76" s="140"/>
      <c r="N76" s="204" t="str">
        <f t="shared" ref="N76:N97" si="13">IF($N$9="*",IF(M76&gt;0,"*",""),"")</f>
        <v/>
      </c>
      <c r="O76" s="136"/>
      <c r="P76" s="202" t="str">
        <f t="shared" ref="P76:P97" si="14">IF($P$9="*",IF(O76&gt;0,"*",""),"")</f>
        <v/>
      </c>
      <c r="Q76" s="140"/>
      <c r="R76" s="204" t="str">
        <f t="shared" ref="R76:R97" si="15">IF($R$9="*",IF(Q76&gt;0,"*",""),"")</f>
        <v/>
      </c>
      <c r="S76" s="129"/>
      <c r="T76" s="202" t="str">
        <f t="shared" ref="T76:T97" si="16">IF($T$9="*",IF(S76&gt;0,"*",""),"")</f>
        <v/>
      </c>
      <c r="U76" s="140"/>
      <c r="V76" s="204" t="str">
        <f t="shared" ref="V76:V97" si="17">IF($V$9="*",IF(U76&gt;0,"*",""),"")</f>
        <v/>
      </c>
    </row>
    <row r="77" spans="1:22" ht="15.6" hidden="1">
      <c r="A77" s="119"/>
      <c r="B77" s="172" t="s">
        <v>3067</v>
      </c>
      <c r="C77" s="180"/>
      <c r="D77" s="180"/>
      <c r="E77" s="214"/>
      <c r="F77" s="215" t="str">
        <f t="shared" si="9"/>
        <v/>
      </c>
      <c r="G77" s="216"/>
      <c r="H77" s="202" t="str">
        <f t="shared" si="10"/>
        <v/>
      </c>
      <c r="I77" s="217"/>
      <c r="J77" s="204" t="str">
        <f t="shared" si="11"/>
        <v/>
      </c>
      <c r="K77" s="136"/>
      <c r="L77" s="202" t="str">
        <f t="shared" si="12"/>
        <v/>
      </c>
      <c r="M77" s="140"/>
      <c r="N77" s="204" t="str">
        <f t="shared" si="13"/>
        <v/>
      </c>
      <c r="O77" s="136"/>
      <c r="P77" s="202" t="str">
        <f t="shared" si="14"/>
        <v/>
      </c>
      <c r="Q77" s="140"/>
      <c r="R77" s="204" t="str">
        <f t="shared" si="15"/>
        <v/>
      </c>
      <c r="S77" s="129"/>
      <c r="T77" s="202" t="str">
        <f t="shared" si="16"/>
        <v/>
      </c>
      <c r="U77" s="140"/>
      <c r="V77" s="204" t="str">
        <f t="shared" si="17"/>
        <v/>
      </c>
    </row>
    <row r="78" spans="1:22" ht="15.6" hidden="1">
      <c r="A78" s="119"/>
      <c r="B78" s="172" t="s">
        <v>3068</v>
      </c>
      <c r="C78" s="180"/>
      <c r="D78" s="180"/>
      <c r="E78" s="214"/>
      <c r="F78" s="215" t="str">
        <f t="shared" si="9"/>
        <v/>
      </c>
      <c r="G78" s="216"/>
      <c r="H78" s="202" t="str">
        <f t="shared" si="10"/>
        <v/>
      </c>
      <c r="I78" s="217"/>
      <c r="J78" s="204" t="str">
        <f t="shared" si="11"/>
        <v/>
      </c>
      <c r="K78" s="136"/>
      <c r="L78" s="202" t="str">
        <f t="shared" si="12"/>
        <v/>
      </c>
      <c r="M78" s="140"/>
      <c r="N78" s="204" t="str">
        <f t="shared" si="13"/>
        <v/>
      </c>
      <c r="O78" s="136"/>
      <c r="P78" s="202" t="str">
        <f t="shared" si="14"/>
        <v/>
      </c>
      <c r="Q78" s="140"/>
      <c r="R78" s="204" t="str">
        <f t="shared" si="15"/>
        <v/>
      </c>
      <c r="S78" s="129"/>
      <c r="T78" s="202" t="str">
        <f t="shared" si="16"/>
        <v/>
      </c>
      <c r="U78" s="140"/>
      <c r="V78" s="204" t="str">
        <f t="shared" si="17"/>
        <v/>
      </c>
    </row>
    <row r="79" spans="1:22" ht="15.6" hidden="1">
      <c r="A79" s="119"/>
      <c r="B79" s="172" t="s">
        <v>3069</v>
      </c>
      <c r="C79" s="180"/>
      <c r="D79" s="180"/>
      <c r="E79" s="214"/>
      <c r="F79" s="215" t="str">
        <f t="shared" si="9"/>
        <v/>
      </c>
      <c r="G79" s="216"/>
      <c r="H79" s="202" t="str">
        <f t="shared" si="10"/>
        <v/>
      </c>
      <c r="I79" s="217"/>
      <c r="J79" s="204" t="str">
        <f t="shared" si="11"/>
        <v/>
      </c>
      <c r="K79" s="136"/>
      <c r="L79" s="202" t="str">
        <f t="shared" si="12"/>
        <v/>
      </c>
      <c r="M79" s="140"/>
      <c r="N79" s="204" t="str">
        <f t="shared" si="13"/>
        <v/>
      </c>
      <c r="O79" s="136"/>
      <c r="P79" s="202" t="str">
        <f t="shared" si="14"/>
        <v/>
      </c>
      <c r="Q79" s="140"/>
      <c r="R79" s="204" t="str">
        <f t="shared" si="15"/>
        <v/>
      </c>
      <c r="S79" s="129"/>
      <c r="T79" s="202" t="str">
        <f t="shared" si="16"/>
        <v/>
      </c>
      <c r="U79" s="140"/>
      <c r="V79" s="204" t="str">
        <f t="shared" si="17"/>
        <v/>
      </c>
    </row>
    <row r="80" spans="1:22" ht="15.6" hidden="1">
      <c r="A80" s="119"/>
      <c r="B80" s="172" t="s">
        <v>3070</v>
      </c>
      <c r="C80" s="180"/>
      <c r="D80" s="180"/>
      <c r="E80" s="214"/>
      <c r="F80" s="215" t="str">
        <f t="shared" si="9"/>
        <v/>
      </c>
      <c r="G80" s="216"/>
      <c r="H80" s="202" t="str">
        <f t="shared" si="10"/>
        <v/>
      </c>
      <c r="I80" s="217"/>
      <c r="J80" s="204" t="str">
        <f t="shared" si="11"/>
        <v/>
      </c>
      <c r="K80" s="136"/>
      <c r="L80" s="202" t="str">
        <f t="shared" si="12"/>
        <v/>
      </c>
      <c r="M80" s="140"/>
      <c r="N80" s="204" t="str">
        <f t="shared" si="13"/>
        <v/>
      </c>
      <c r="O80" s="136"/>
      <c r="P80" s="202" t="str">
        <f t="shared" si="14"/>
        <v/>
      </c>
      <c r="Q80" s="140"/>
      <c r="R80" s="204" t="str">
        <f t="shared" si="15"/>
        <v/>
      </c>
      <c r="S80" s="129"/>
      <c r="T80" s="202" t="str">
        <f t="shared" si="16"/>
        <v/>
      </c>
      <c r="U80" s="140"/>
      <c r="V80" s="204" t="str">
        <f t="shared" si="17"/>
        <v/>
      </c>
    </row>
    <row r="81" spans="1:22" ht="15.6" hidden="1">
      <c r="A81" s="119"/>
      <c r="B81" s="172" t="s">
        <v>3071</v>
      </c>
      <c r="C81" s="180"/>
      <c r="D81" s="180"/>
      <c r="E81" s="214"/>
      <c r="F81" s="215" t="str">
        <f t="shared" si="9"/>
        <v/>
      </c>
      <c r="G81" s="216"/>
      <c r="H81" s="202" t="str">
        <f t="shared" si="10"/>
        <v/>
      </c>
      <c r="I81" s="217"/>
      <c r="J81" s="204" t="str">
        <f t="shared" si="11"/>
        <v/>
      </c>
      <c r="K81" s="136"/>
      <c r="L81" s="202" t="str">
        <f t="shared" si="12"/>
        <v/>
      </c>
      <c r="M81" s="140"/>
      <c r="N81" s="204" t="str">
        <f t="shared" si="13"/>
        <v/>
      </c>
      <c r="O81" s="136"/>
      <c r="P81" s="202" t="str">
        <f t="shared" si="14"/>
        <v/>
      </c>
      <c r="Q81" s="140"/>
      <c r="R81" s="204" t="str">
        <f t="shared" si="15"/>
        <v/>
      </c>
      <c r="S81" s="129"/>
      <c r="T81" s="202" t="str">
        <f t="shared" si="16"/>
        <v/>
      </c>
      <c r="U81" s="140"/>
      <c r="V81" s="204" t="str">
        <f t="shared" si="17"/>
        <v/>
      </c>
    </row>
    <row r="82" spans="1:22" ht="15.6" hidden="1">
      <c r="A82" s="119"/>
      <c r="B82" s="172" t="s">
        <v>3072</v>
      </c>
      <c r="C82" s="180"/>
      <c r="D82" s="180"/>
      <c r="E82" s="214"/>
      <c r="F82" s="215" t="str">
        <f t="shared" si="9"/>
        <v/>
      </c>
      <c r="G82" s="216"/>
      <c r="H82" s="202" t="str">
        <f t="shared" si="10"/>
        <v/>
      </c>
      <c r="I82" s="217"/>
      <c r="J82" s="204" t="str">
        <f t="shared" si="11"/>
        <v/>
      </c>
      <c r="K82" s="136"/>
      <c r="L82" s="202" t="str">
        <f t="shared" si="12"/>
        <v/>
      </c>
      <c r="M82" s="140"/>
      <c r="N82" s="204" t="str">
        <f t="shared" si="13"/>
        <v/>
      </c>
      <c r="O82" s="136"/>
      <c r="P82" s="202" t="str">
        <f t="shared" si="14"/>
        <v/>
      </c>
      <c r="Q82" s="140"/>
      <c r="R82" s="204" t="str">
        <f t="shared" si="15"/>
        <v/>
      </c>
      <c r="S82" s="129"/>
      <c r="T82" s="202" t="str">
        <f t="shared" si="16"/>
        <v/>
      </c>
      <c r="U82" s="140"/>
      <c r="V82" s="204" t="str">
        <f t="shared" si="17"/>
        <v/>
      </c>
    </row>
    <row r="83" spans="1:22" ht="15.6" hidden="1">
      <c r="A83" s="119"/>
      <c r="B83" s="172" t="s">
        <v>3073</v>
      </c>
      <c r="C83" s="180"/>
      <c r="D83" s="180"/>
      <c r="E83" s="214"/>
      <c r="F83" s="215" t="str">
        <f t="shared" si="9"/>
        <v/>
      </c>
      <c r="G83" s="216"/>
      <c r="H83" s="202" t="str">
        <f t="shared" si="10"/>
        <v/>
      </c>
      <c r="I83" s="217"/>
      <c r="J83" s="204" t="str">
        <f t="shared" si="11"/>
        <v/>
      </c>
      <c r="K83" s="136"/>
      <c r="L83" s="202" t="str">
        <f t="shared" si="12"/>
        <v/>
      </c>
      <c r="M83" s="140"/>
      <c r="N83" s="204" t="str">
        <f t="shared" si="13"/>
        <v/>
      </c>
      <c r="O83" s="136"/>
      <c r="P83" s="202" t="str">
        <f t="shared" si="14"/>
        <v/>
      </c>
      <c r="Q83" s="140"/>
      <c r="R83" s="204" t="str">
        <f t="shared" si="15"/>
        <v/>
      </c>
      <c r="S83" s="129"/>
      <c r="T83" s="202" t="str">
        <f t="shared" si="16"/>
        <v/>
      </c>
      <c r="U83" s="140"/>
      <c r="V83" s="204" t="str">
        <f t="shared" si="17"/>
        <v/>
      </c>
    </row>
    <row r="84" spans="1:22" ht="15.6">
      <c r="A84" s="119" t="s">
        <v>53</v>
      </c>
      <c r="B84" s="172" t="s">
        <v>3074</v>
      </c>
      <c r="C84" s="180"/>
      <c r="D84" s="180"/>
      <c r="E84" s="214"/>
      <c r="F84" s="215" t="str">
        <f t="shared" si="9"/>
        <v/>
      </c>
      <c r="G84" s="216"/>
      <c r="H84" s="202" t="str">
        <f t="shared" si="10"/>
        <v/>
      </c>
      <c r="I84" s="217"/>
      <c r="J84" s="204" t="str">
        <f t="shared" si="11"/>
        <v/>
      </c>
      <c r="K84" s="136"/>
      <c r="L84" s="202" t="str">
        <f t="shared" si="12"/>
        <v/>
      </c>
      <c r="M84" s="140"/>
      <c r="N84" s="204" t="str">
        <f t="shared" si="13"/>
        <v/>
      </c>
      <c r="O84" s="136"/>
      <c r="P84" s="202" t="str">
        <f t="shared" si="14"/>
        <v/>
      </c>
      <c r="Q84" s="140"/>
      <c r="R84" s="204" t="str">
        <f t="shared" si="15"/>
        <v/>
      </c>
      <c r="S84" s="129"/>
      <c r="T84" s="202" t="str">
        <f t="shared" si="16"/>
        <v/>
      </c>
      <c r="U84" s="140"/>
      <c r="V84" s="204" t="str">
        <f t="shared" si="17"/>
        <v/>
      </c>
    </row>
    <row r="85" spans="1:22" ht="15.6" hidden="1">
      <c r="A85" s="119"/>
      <c r="B85" s="172" t="s">
        <v>3075</v>
      </c>
      <c r="C85" s="180"/>
      <c r="D85" s="180"/>
      <c r="E85" s="214"/>
      <c r="F85" s="215" t="str">
        <f t="shared" si="9"/>
        <v/>
      </c>
      <c r="G85" s="216"/>
      <c r="H85" s="202" t="str">
        <f t="shared" si="10"/>
        <v/>
      </c>
      <c r="I85" s="217"/>
      <c r="J85" s="204" t="str">
        <f t="shared" si="11"/>
        <v/>
      </c>
      <c r="K85" s="136"/>
      <c r="L85" s="202" t="str">
        <f t="shared" si="12"/>
        <v/>
      </c>
      <c r="M85" s="140"/>
      <c r="N85" s="204" t="str">
        <f t="shared" si="13"/>
        <v/>
      </c>
      <c r="O85" s="136"/>
      <c r="P85" s="202" t="str">
        <f t="shared" si="14"/>
        <v/>
      </c>
      <c r="Q85" s="140"/>
      <c r="R85" s="204" t="str">
        <f t="shared" si="15"/>
        <v/>
      </c>
      <c r="S85" s="129"/>
      <c r="T85" s="202" t="str">
        <f t="shared" si="16"/>
        <v/>
      </c>
      <c r="U85" s="140"/>
      <c r="V85" s="204" t="str">
        <f t="shared" si="17"/>
        <v/>
      </c>
    </row>
    <row r="86" spans="1:22" ht="15.6" hidden="1">
      <c r="A86" s="119"/>
      <c r="B86" s="172" t="s">
        <v>3076</v>
      </c>
      <c r="C86" s="180"/>
      <c r="D86" s="180"/>
      <c r="E86" s="214"/>
      <c r="F86" s="215" t="str">
        <f t="shared" si="9"/>
        <v/>
      </c>
      <c r="G86" s="216"/>
      <c r="H86" s="202" t="str">
        <f t="shared" si="10"/>
        <v/>
      </c>
      <c r="I86" s="217"/>
      <c r="J86" s="204" t="str">
        <f t="shared" si="11"/>
        <v/>
      </c>
      <c r="K86" s="136"/>
      <c r="L86" s="202" t="str">
        <f t="shared" si="12"/>
        <v/>
      </c>
      <c r="M86" s="140"/>
      <c r="N86" s="204" t="str">
        <f t="shared" si="13"/>
        <v/>
      </c>
      <c r="O86" s="136"/>
      <c r="P86" s="202" t="str">
        <f t="shared" si="14"/>
        <v/>
      </c>
      <c r="Q86" s="140"/>
      <c r="R86" s="204" t="str">
        <f t="shared" si="15"/>
        <v/>
      </c>
      <c r="S86" s="129"/>
      <c r="T86" s="202" t="str">
        <f t="shared" si="16"/>
        <v/>
      </c>
      <c r="U86" s="140"/>
      <c r="V86" s="204" t="str">
        <f t="shared" si="17"/>
        <v/>
      </c>
    </row>
    <row r="87" spans="1:22" ht="15.6" hidden="1">
      <c r="A87" s="119"/>
      <c r="B87" s="172" t="s">
        <v>3077</v>
      </c>
      <c r="C87" s="180"/>
      <c r="D87" s="180"/>
      <c r="E87" s="214"/>
      <c r="F87" s="215" t="str">
        <f t="shared" si="9"/>
        <v/>
      </c>
      <c r="G87" s="216"/>
      <c r="H87" s="202" t="str">
        <f t="shared" si="10"/>
        <v/>
      </c>
      <c r="I87" s="217"/>
      <c r="J87" s="204" t="str">
        <f t="shared" si="11"/>
        <v/>
      </c>
      <c r="K87" s="136"/>
      <c r="L87" s="202" t="str">
        <f t="shared" si="12"/>
        <v/>
      </c>
      <c r="M87" s="140"/>
      <c r="N87" s="204" t="str">
        <f t="shared" si="13"/>
        <v/>
      </c>
      <c r="O87" s="136"/>
      <c r="P87" s="202" t="str">
        <f t="shared" si="14"/>
        <v/>
      </c>
      <c r="Q87" s="140"/>
      <c r="R87" s="204" t="str">
        <f t="shared" si="15"/>
        <v/>
      </c>
      <c r="S87" s="129"/>
      <c r="T87" s="202" t="str">
        <f t="shared" si="16"/>
        <v/>
      </c>
      <c r="U87" s="140"/>
      <c r="V87" s="204" t="str">
        <f t="shared" si="17"/>
        <v/>
      </c>
    </row>
    <row r="88" spans="1:22" ht="15.6" hidden="1">
      <c r="A88" s="119"/>
      <c r="B88" s="172" t="s">
        <v>3078</v>
      </c>
      <c r="C88" s="180"/>
      <c r="D88" s="180"/>
      <c r="E88" s="214"/>
      <c r="F88" s="215" t="str">
        <f t="shared" si="9"/>
        <v/>
      </c>
      <c r="G88" s="216"/>
      <c r="H88" s="202" t="str">
        <f t="shared" si="10"/>
        <v/>
      </c>
      <c r="I88" s="217"/>
      <c r="J88" s="204" t="str">
        <f t="shared" si="11"/>
        <v/>
      </c>
      <c r="K88" s="136"/>
      <c r="L88" s="202" t="str">
        <f t="shared" si="12"/>
        <v/>
      </c>
      <c r="M88" s="140"/>
      <c r="N88" s="204" t="str">
        <f t="shared" si="13"/>
        <v/>
      </c>
      <c r="O88" s="136"/>
      <c r="P88" s="202" t="str">
        <f t="shared" si="14"/>
        <v/>
      </c>
      <c r="Q88" s="140"/>
      <c r="R88" s="204" t="str">
        <f t="shared" si="15"/>
        <v/>
      </c>
      <c r="S88" s="129"/>
      <c r="T88" s="202" t="str">
        <f t="shared" si="16"/>
        <v/>
      </c>
      <c r="U88" s="140"/>
      <c r="V88" s="204" t="str">
        <f t="shared" si="17"/>
        <v/>
      </c>
    </row>
    <row r="89" spans="1:22" ht="15.6" hidden="1">
      <c r="A89" s="119"/>
      <c r="B89" s="172" t="s">
        <v>3079</v>
      </c>
      <c r="C89" s="180"/>
      <c r="D89" s="180"/>
      <c r="E89" s="214"/>
      <c r="F89" s="215" t="str">
        <f t="shared" si="9"/>
        <v/>
      </c>
      <c r="G89" s="216"/>
      <c r="H89" s="202" t="str">
        <f t="shared" si="10"/>
        <v/>
      </c>
      <c r="I89" s="217"/>
      <c r="J89" s="204" t="str">
        <f t="shared" si="11"/>
        <v/>
      </c>
      <c r="K89" s="136"/>
      <c r="L89" s="202" t="str">
        <f t="shared" si="12"/>
        <v/>
      </c>
      <c r="M89" s="140"/>
      <c r="N89" s="204" t="str">
        <f t="shared" si="13"/>
        <v/>
      </c>
      <c r="O89" s="136"/>
      <c r="P89" s="202" t="str">
        <f t="shared" si="14"/>
        <v/>
      </c>
      <c r="Q89" s="140"/>
      <c r="R89" s="204" t="str">
        <f t="shared" si="15"/>
        <v/>
      </c>
      <c r="S89" s="129"/>
      <c r="T89" s="202" t="str">
        <f t="shared" si="16"/>
        <v/>
      </c>
      <c r="U89" s="140"/>
      <c r="V89" s="204" t="str">
        <f t="shared" si="17"/>
        <v/>
      </c>
    </row>
    <row r="90" spans="1:22" ht="15.6" hidden="1">
      <c r="A90" s="119"/>
      <c r="B90" s="172" t="s">
        <v>3080</v>
      </c>
      <c r="C90" s="180"/>
      <c r="D90" s="180"/>
      <c r="E90" s="214"/>
      <c r="F90" s="215" t="str">
        <f t="shared" si="9"/>
        <v/>
      </c>
      <c r="G90" s="216"/>
      <c r="H90" s="202" t="str">
        <f t="shared" si="10"/>
        <v/>
      </c>
      <c r="I90" s="217"/>
      <c r="J90" s="204" t="str">
        <f t="shared" si="11"/>
        <v/>
      </c>
      <c r="K90" s="136"/>
      <c r="L90" s="202" t="str">
        <f t="shared" si="12"/>
        <v/>
      </c>
      <c r="M90" s="140"/>
      <c r="N90" s="204" t="str">
        <f t="shared" si="13"/>
        <v/>
      </c>
      <c r="O90" s="136"/>
      <c r="P90" s="202" t="str">
        <f t="shared" si="14"/>
        <v/>
      </c>
      <c r="Q90" s="140"/>
      <c r="R90" s="204" t="str">
        <f t="shared" si="15"/>
        <v/>
      </c>
      <c r="S90" s="129"/>
      <c r="T90" s="202" t="str">
        <f t="shared" si="16"/>
        <v/>
      </c>
      <c r="U90" s="140"/>
      <c r="V90" s="204" t="str">
        <f t="shared" si="17"/>
        <v/>
      </c>
    </row>
    <row r="91" spans="1:22" ht="15.6" hidden="1">
      <c r="A91" s="119"/>
      <c r="B91" s="172" t="s">
        <v>3081</v>
      </c>
      <c r="C91" s="180"/>
      <c r="D91" s="180"/>
      <c r="E91" s="214"/>
      <c r="F91" s="215" t="str">
        <f t="shared" si="9"/>
        <v/>
      </c>
      <c r="G91" s="216"/>
      <c r="H91" s="202" t="str">
        <f t="shared" si="10"/>
        <v/>
      </c>
      <c r="I91" s="217"/>
      <c r="J91" s="204" t="str">
        <f t="shared" si="11"/>
        <v/>
      </c>
      <c r="K91" s="136"/>
      <c r="L91" s="202" t="str">
        <f t="shared" si="12"/>
        <v/>
      </c>
      <c r="M91" s="140"/>
      <c r="N91" s="204" t="str">
        <f t="shared" si="13"/>
        <v/>
      </c>
      <c r="O91" s="136"/>
      <c r="P91" s="202" t="str">
        <f t="shared" si="14"/>
        <v/>
      </c>
      <c r="Q91" s="140"/>
      <c r="R91" s="204" t="str">
        <f t="shared" si="15"/>
        <v/>
      </c>
      <c r="S91" s="129"/>
      <c r="T91" s="202" t="str">
        <f t="shared" si="16"/>
        <v/>
      </c>
      <c r="U91" s="140"/>
      <c r="V91" s="204" t="str">
        <f t="shared" si="17"/>
        <v/>
      </c>
    </row>
    <row r="92" spans="1:22" ht="15.6" hidden="1">
      <c r="A92" s="119"/>
      <c r="B92" s="172" t="s">
        <v>3082</v>
      </c>
      <c r="C92" s="180"/>
      <c r="D92" s="180"/>
      <c r="E92" s="214"/>
      <c r="F92" s="215" t="str">
        <f t="shared" si="9"/>
        <v/>
      </c>
      <c r="G92" s="216"/>
      <c r="H92" s="202" t="str">
        <f t="shared" si="10"/>
        <v/>
      </c>
      <c r="I92" s="217"/>
      <c r="J92" s="204" t="str">
        <f t="shared" si="11"/>
        <v/>
      </c>
      <c r="K92" s="136"/>
      <c r="L92" s="202" t="str">
        <f t="shared" si="12"/>
        <v/>
      </c>
      <c r="M92" s="140"/>
      <c r="N92" s="204" t="str">
        <f t="shared" si="13"/>
        <v/>
      </c>
      <c r="O92" s="136"/>
      <c r="P92" s="202" t="str">
        <f t="shared" si="14"/>
        <v/>
      </c>
      <c r="Q92" s="140"/>
      <c r="R92" s="204" t="str">
        <f t="shared" si="15"/>
        <v/>
      </c>
      <c r="S92" s="129"/>
      <c r="T92" s="202" t="str">
        <f t="shared" si="16"/>
        <v/>
      </c>
      <c r="U92" s="140"/>
      <c r="V92" s="204" t="str">
        <f t="shared" si="17"/>
        <v/>
      </c>
    </row>
    <row r="93" spans="1:22" ht="15.6" hidden="1">
      <c r="A93" s="119"/>
      <c r="B93" s="172" t="s">
        <v>3083</v>
      </c>
      <c r="C93" s="180"/>
      <c r="D93" s="180"/>
      <c r="E93" s="214"/>
      <c r="F93" s="215" t="str">
        <f t="shared" si="9"/>
        <v/>
      </c>
      <c r="G93" s="216"/>
      <c r="H93" s="202" t="str">
        <f t="shared" si="10"/>
        <v/>
      </c>
      <c r="I93" s="217"/>
      <c r="J93" s="204" t="str">
        <f t="shared" si="11"/>
        <v/>
      </c>
      <c r="K93" s="136"/>
      <c r="L93" s="202" t="str">
        <f t="shared" si="12"/>
        <v/>
      </c>
      <c r="M93" s="140"/>
      <c r="N93" s="204" t="str">
        <f t="shared" si="13"/>
        <v/>
      </c>
      <c r="O93" s="136"/>
      <c r="P93" s="202" t="str">
        <f t="shared" si="14"/>
        <v/>
      </c>
      <c r="Q93" s="140"/>
      <c r="R93" s="204" t="str">
        <f t="shared" si="15"/>
        <v/>
      </c>
      <c r="S93" s="129"/>
      <c r="T93" s="202" t="str">
        <f t="shared" si="16"/>
        <v/>
      </c>
      <c r="U93" s="140"/>
      <c r="V93" s="204" t="str">
        <f t="shared" si="17"/>
        <v/>
      </c>
    </row>
    <row r="94" spans="1:22" ht="15.6" hidden="1">
      <c r="A94" s="119"/>
      <c r="B94" s="172" t="s">
        <v>3084</v>
      </c>
      <c r="C94" s="180"/>
      <c r="D94" s="180"/>
      <c r="E94" s="214"/>
      <c r="F94" s="215" t="str">
        <f t="shared" si="9"/>
        <v/>
      </c>
      <c r="G94" s="216"/>
      <c r="H94" s="202" t="str">
        <f t="shared" si="10"/>
        <v/>
      </c>
      <c r="I94" s="217"/>
      <c r="J94" s="204" t="str">
        <f t="shared" si="11"/>
        <v/>
      </c>
      <c r="K94" s="136"/>
      <c r="L94" s="202" t="str">
        <f t="shared" si="12"/>
        <v/>
      </c>
      <c r="M94" s="140"/>
      <c r="N94" s="204" t="str">
        <f t="shared" si="13"/>
        <v/>
      </c>
      <c r="O94" s="136"/>
      <c r="P94" s="202" t="str">
        <f t="shared" si="14"/>
        <v/>
      </c>
      <c r="Q94" s="140"/>
      <c r="R94" s="204" t="str">
        <f t="shared" si="15"/>
        <v/>
      </c>
      <c r="S94" s="129"/>
      <c r="T94" s="202" t="str">
        <f t="shared" si="16"/>
        <v/>
      </c>
      <c r="U94" s="140"/>
      <c r="V94" s="204" t="str">
        <f t="shared" si="17"/>
        <v/>
      </c>
    </row>
    <row r="95" spans="1:22" ht="15.6" hidden="1">
      <c r="A95" s="119"/>
      <c r="B95" s="172" t="s">
        <v>3085</v>
      </c>
      <c r="C95" s="180"/>
      <c r="D95" s="180"/>
      <c r="E95" s="214"/>
      <c r="F95" s="215" t="str">
        <f t="shared" si="9"/>
        <v/>
      </c>
      <c r="G95" s="216"/>
      <c r="H95" s="202" t="str">
        <f t="shared" si="10"/>
        <v/>
      </c>
      <c r="I95" s="217"/>
      <c r="J95" s="204" t="str">
        <f t="shared" si="11"/>
        <v/>
      </c>
      <c r="K95" s="136"/>
      <c r="L95" s="202" t="str">
        <f t="shared" si="12"/>
        <v/>
      </c>
      <c r="M95" s="140"/>
      <c r="N95" s="204" t="str">
        <f t="shared" si="13"/>
        <v/>
      </c>
      <c r="O95" s="136"/>
      <c r="P95" s="202" t="str">
        <f t="shared" si="14"/>
        <v/>
      </c>
      <c r="Q95" s="140"/>
      <c r="R95" s="204" t="str">
        <f t="shared" si="15"/>
        <v/>
      </c>
      <c r="S95" s="129"/>
      <c r="T95" s="202" t="str">
        <f t="shared" si="16"/>
        <v/>
      </c>
      <c r="U95" s="140"/>
      <c r="V95" s="204" t="str">
        <f t="shared" si="17"/>
        <v/>
      </c>
    </row>
    <row r="96" spans="1:22" ht="15.6" hidden="1">
      <c r="A96" s="119"/>
      <c r="B96" s="172" t="s">
        <v>3086</v>
      </c>
      <c r="C96" s="180"/>
      <c r="D96" s="180"/>
      <c r="E96" s="214"/>
      <c r="F96" s="215" t="str">
        <f t="shared" si="9"/>
        <v/>
      </c>
      <c r="G96" s="216"/>
      <c r="H96" s="202" t="str">
        <f t="shared" si="10"/>
        <v/>
      </c>
      <c r="I96" s="217"/>
      <c r="J96" s="204" t="str">
        <f t="shared" si="11"/>
        <v/>
      </c>
      <c r="K96" s="136"/>
      <c r="L96" s="202" t="str">
        <f t="shared" si="12"/>
        <v/>
      </c>
      <c r="M96" s="140"/>
      <c r="N96" s="204" t="str">
        <f t="shared" si="13"/>
        <v/>
      </c>
      <c r="O96" s="136"/>
      <c r="P96" s="202" t="str">
        <f t="shared" si="14"/>
        <v/>
      </c>
      <c r="Q96" s="140"/>
      <c r="R96" s="204" t="str">
        <f t="shared" si="15"/>
        <v/>
      </c>
      <c r="S96" s="129"/>
      <c r="T96" s="202" t="str">
        <f t="shared" si="16"/>
        <v/>
      </c>
      <c r="U96" s="140"/>
      <c r="V96" s="204" t="str">
        <f t="shared" si="17"/>
        <v/>
      </c>
    </row>
    <row r="97" spans="1:22" ht="15.6" hidden="1">
      <c r="A97" s="119"/>
      <c r="B97" s="172" t="s">
        <v>3087</v>
      </c>
      <c r="C97" s="180"/>
      <c r="D97" s="180"/>
      <c r="E97" s="214"/>
      <c r="F97" s="215" t="str">
        <f t="shared" si="9"/>
        <v/>
      </c>
      <c r="G97" s="216"/>
      <c r="H97" s="202" t="str">
        <f t="shared" si="10"/>
        <v/>
      </c>
      <c r="I97" s="217"/>
      <c r="J97" s="204" t="str">
        <f t="shared" si="11"/>
        <v/>
      </c>
      <c r="K97" s="136"/>
      <c r="L97" s="202" t="str">
        <f t="shared" si="12"/>
        <v/>
      </c>
      <c r="M97" s="140"/>
      <c r="N97" s="204" t="str">
        <f t="shared" si="13"/>
        <v/>
      </c>
      <c r="O97" s="136"/>
      <c r="P97" s="202" t="str">
        <f t="shared" si="14"/>
        <v/>
      </c>
      <c r="Q97" s="140"/>
      <c r="R97" s="204" t="str">
        <f t="shared" si="15"/>
        <v/>
      </c>
      <c r="S97" s="129"/>
      <c r="T97" s="202" t="str">
        <f t="shared" si="16"/>
        <v/>
      </c>
      <c r="U97" s="140"/>
      <c r="V97" s="204" t="str">
        <f t="shared" si="17"/>
        <v/>
      </c>
    </row>
    <row r="98" spans="1:22" ht="15">
      <c r="A98" s="119"/>
      <c r="B98" s="119"/>
      <c r="C98" s="214"/>
      <c r="D98" s="214"/>
      <c r="E98" s="214"/>
      <c r="F98" s="214"/>
      <c r="G98" s="216"/>
      <c r="H98" s="216"/>
      <c r="I98" s="119"/>
      <c r="J98" s="119"/>
      <c r="K98" s="216"/>
      <c r="L98" s="216"/>
      <c r="M98" s="119"/>
      <c r="N98" s="119"/>
      <c r="O98" s="216"/>
      <c r="P98" s="216"/>
      <c r="Q98" s="119"/>
      <c r="R98" s="216"/>
      <c r="S98" s="216"/>
      <c r="T98" s="216"/>
      <c r="U98" s="119"/>
      <c r="V98" s="119"/>
    </row>
    <row r="99" spans="1:22" ht="15">
      <c r="A99" s="119"/>
      <c r="B99" s="119"/>
      <c r="C99" s="214"/>
      <c r="D99" s="214"/>
      <c r="E99" s="214"/>
      <c r="F99" s="214"/>
      <c r="G99" s="216"/>
      <c r="H99" s="216" t="s">
        <v>3088</v>
      </c>
      <c r="I99" s="119"/>
      <c r="J99" s="119"/>
      <c r="K99" s="216"/>
      <c r="L99" s="216"/>
      <c r="M99" s="119"/>
      <c r="N99" s="119"/>
      <c r="O99" s="216"/>
      <c r="P99" s="216"/>
      <c r="Q99" s="119"/>
      <c r="R99" s="216"/>
      <c r="S99" s="216"/>
      <c r="T99" s="216"/>
      <c r="U99" s="119"/>
      <c r="V99" s="119"/>
    </row>
    <row r="100" spans="1:22" ht="15.6">
      <c r="A100" s="147">
        <v>1</v>
      </c>
      <c r="B100" s="147" t="s">
        <v>663</v>
      </c>
      <c r="C100" s="214"/>
      <c r="D100" s="214"/>
      <c r="E100" s="214"/>
      <c r="F100" s="214"/>
      <c r="G100" s="216"/>
      <c r="H100" s="216" t="s">
        <v>3089</v>
      </c>
      <c r="I100" s="119"/>
      <c r="J100" s="119"/>
      <c r="K100" s="216"/>
      <c r="L100" s="216"/>
      <c r="M100" s="119"/>
      <c r="N100" s="119"/>
      <c r="O100" s="216"/>
      <c r="P100" s="216"/>
      <c r="Q100" s="119"/>
      <c r="R100" s="216"/>
      <c r="S100" s="216"/>
      <c r="T100" s="216"/>
      <c r="U100" s="119"/>
      <c r="V100" s="119"/>
    </row>
    <row r="101" spans="1:22" ht="15.6">
      <c r="A101" s="147">
        <v>1</v>
      </c>
      <c r="B101" s="147" t="s">
        <v>438</v>
      </c>
      <c r="C101" s="214"/>
      <c r="D101" s="214"/>
      <c r="E101" s="214"/>
      <c r="F101" s="214"/>
      <c r="G101" s="216"/>
      <c r="H101" s="216" t="s">
        <v>3090</v>
      </c>
      <c r="I101" s="119"/>
      <c r="J101" s="119"/>
      <c r="K101" s="216"/>
      <c r="L101" s="216"/>
      <c r="M101" s="119"/>
      <c r="N101" s="119"/>
      <c r="O101" s="216"/>
      <c r="P101" s="216"/>
      <c r="Q101" s="119"/>
      <c r="R101" s="216"/>
      <c r="S101" s="216"/>
      <c r="T101" s="216"/>
      <c r="U101" s="119"/>
      <c r="V101" s="119"/>
    </row>
    <row r="102" spans="1:22" ht="15.6">
      <c r="A102" s="147">
        <v>1</v>
      </c>
      <c r="B102" s="147" t="s">
        <v>440</v>
      </c>
      <c r="C102" s="214"/>
      <c r="D102" s="214"/>
      <c r="E102" s="214"/>
      <c r="F102" s="214"/>
      <c r="G102" s="216"/>
      <c r="H102" s="216" t="s">
        <v>3091</v>
      </c>
      <c r="I102" s="119"/>
      <c r="J102" s="119" t="s">
        <v>3092</v>
      </c>
      <c r="K102" s="216"/>
      <c r="L102" s="216"/>
      <c r="M102" s="119" t="s">
        <v>3093</v>
      </c>
      <c r="N102" s="119"/>
      <c r="O102" s="216"/>
      <c r="P102" s="216"/>
      <c r="Q102" s="119"/>
      <c r="R102" s="216"/>
      <c r="S102" s="216"/>
      <c r="T102" s="216"/>
      <c r="U102" s="119"/>
      <c r="V102" s="119"/>
    </row>
    <row r="103" spans="1:22" ht="15.6">
      <c r="A103" s="147">
        <v>1</v>
      </c>
      <c r="B103" s="147"/>
      <c r="C103" s="214"/>
      <c r="D103" s="214"/>
      <c r="E103" s="214"/>
      <c r="F103" s="214"/>
      <c r="G103" s="216" t="s">
        <v>948</v>
      </c>
      <c r="H103" s="216" t="s">
        <v>3094</v>
      </c>
      <c r="I103" s="119"/>
      <c r="J103" s="119"/>
      <c r="K103" s="216"/>
      <c r="L103" s="216"/>
      <c r="M103" s="119"/>
      <c r="N103" s="119"/>
      <c r="O103" s="216"/>
      <c r="P103" s="216"/>
      <c r="Q103" s="119"/>
      <c r="R103" s="216"/>
      <c r="S103" s="216"/>
      <c r="T103" s="216"/>
      <c r="U103" s="119"/>
      <c r="V103" s="119"/>
    </row>
    <row r="104" spans="1:22" ht="15.6">
      <c r="A104" s="147">
        <v>1</v>
      </c>
      <c r="B104" s="147" t="s">
        <v>442</v>
      </c>
      <c r="C104" s="214"/>
      <c r="D104" s="214"/>
      <c r="E104" s="214"/>
      <c r="F104" s="214"/>
      <c r="G104" s="216" t="s">
        <v>3095</v>
      </c>
      <c r="H104" s="216" t="s">
        <v>3096</v>
      </c>
      <c r="I104" s="119"/>
      <c r="J104" s="119"/>
      <c r="K104" s="216"/>
      <c r="L104" s="216"/>
      <c r="M104" s="119"/>
      <c r="N104" s="119"/>
      <c r="O104" s="216"/>
      <c r="P104" s="216"/>
      <c r="Q104" s="119"/>
      <c r="R104" s="216"/>
      <c r="S104" s="216"/>
      <c r="T104" s="216"/>
      <c r="U104" s="119"/>
      <c r="V104" s="119"/>
    </row>
    <row r="105" spans="1:22" ht="15.6">
      <c r="A105" s="147">
        <v>1</v>
      </c>
      <c r="B105" s="147" t="s">
        <v>443</v>
      </c>
      <c r="C105" s="214"/>
      <c r="D105" s="214"/>
      <c r="E105" s="214"/>
      <c r="F105" s="214"/>
      <c r="G105" s="216" t="s">
        <v>3097</v>
      </c>
      <c r="H105" s="216" t="s">
        <v>3098</v>
      </c>
      <c r="I105" s="119"/>
      <c r="J105" s="119"/>
      <c r="K105" s="216"/>
      <c r="L105" s="216"/>
      <c r="M105" s="119"/>
      <c r="N105" s="119"/>
      <c r="O105" s="216"/>
      <c r="P105" s="216"/>
      <c r="Q105" s="119"/>
      <c r="R105" s="216"/>
      <c r="S105" s="216"/>
      <c r="T105" s="216"/>
      <c r="U105" s="119"/>
      <c r="V105" s="119"/>
    </row>
    <row r="106" spans="1:22" ht="15.6">
      <c r="A106" s="147">
        <v>1</v>
      </c>
      <c r="B106" s="147" t="s">
        <v>446</v>
      </c>
      <c r="C106" s="214"/>
      <c r="D106" s="214"/>
      <c r="E106" s="214"/>
      <c r="F106" s="214"/>
      <c r="G106" s="216"/>
      <c r="H106" s="216" t="s">
        <v>3099</v>
      </c>
      <c r="I106" s="119"/>
      <c r="J106" s="119"/>
      <c r="K106" s="216"/>
      <c r="L106" s="216"/>
      <c r="M106" s="119"/>
      <c r="N106" s="119"/>
      <c r="O106" s="216"/>
      <c r="P106" s="216"/>
      <c r="Q106" s="119"/>
      <c r="R106" s="216"/>
      <c r="S106" s="216"/>
      <c r="T106" s="216"/>
      <c r="U106" s="119"/>
      <c r="V106" s="119"/>
    </row>
    <row r="107" spans="1:22" ht="15.6">
      <c r="A107" s="147">
        <v>1</v>
      </c>
      <c r="B107" s="147" t="s">
        <v>452</v>
      </c>
      <c r="C107" s="214"/>
      <c r="D107" s="214"/>
      <c r="E107" s="214"/>
      <c r="F107" s="214"/>
      <c r="G107" s="216"/>
      <c r="H107" s="216" t="s">
        <v>3100</v>
      </c>
      <c r="I107" s="119"/>
      <c r="J107" s="119"/>
      <c r="K107" s="216"/>
      <c r="L107" s="216"/>
      <c r="M107" s="119"/>
      <c r="N107" s="119"/>
      <c r="O107" s="216"/>
      <c r="P107" s="216"/>
      <c r="Q107" s="119"/>
      <c r="R107" s="216"/>
      <c r="S107" s="216"/>
      <c r="T107" s="216"/>
      <c r="U107" s="119"/>
      <c r="V107" s="119"/>
    </row>
    <row r="108" spans="1:22" ht="15.6">
      <c r="A108" s="147">
        <v>1</v>
      </c>
      <c r="B108" s="147" t="s">
        <v>464</v>
      </c>
      <c r="C108" s="214"/>
      <c r="D108" s="214"/>
      <c r="E108" s="214"/>
      <c r="F108" s="214"/>
      <c r="G108" s="216"/>
      <c r="H108" s="216" t="s">
        <v>3101</v>
      </c>
      <c r="I108" s="119"/>
      <c r="J108" s="119"/>
      <c r="K108" s="216"/>
      <c r="L108" s="216"/>
      <c r="M108" s="119"/>
      <c r="N108" s="119"/>
      <c r="O108" s="216"/>
      <c r="P108" s="216"/>
      <c r="Q108" s="119"/>
      <c r="R108" s="216"/>
      <c r="S108" s="216"/>
      <c r="T108" s="216"/>
      <c r="U108" s="119"/>
      <c r="V108" s="119"/>
    </row>
    <row r="109" spans="1:22" ht="15.6">
      <c r="A109" s="147">
        <v>1</v>
      </c>
      <c r="B109" s="147" t="s">
        <v>321</v>
      </c>
      <c r="C109" s="214"/>
      <c r="D109" s="214"/>
      <c r="E109" s="214"/>
      <c r="F109" s="214"/>
      <c r="G109" s="216"/>
      <c r="H109" s="216" t="s">
        <v>3102</v>
      </c>
      <c r="I109" s="119"/>
      <c r="J109" s="119"/>
      <c r="K109" s="216"/>
      <c r="L109" s="216"/>
      <c r="M109" s="119"/>
      <c r="N109" s="119"/>
      <c r="O109" s="216"/>
      <c r="P109" s="216"/>
      <c r="Q109" s="119"/>
      <c r="R109" s="216"/>
      <c r="S109" s="216"/>
      <c r="T109" s="216"/>
      <c r="U109" s="119"/>
      <c r="V109" s="119"/>
    </row>
    <row r="110" spans="1:22" ht="15.6">
      <c r="A110" s="147">
        <v>1</v>
      </c>
      <c r="B110" s="147" t="s">
        <v>490</v>
      </c>
      <c r="C110" s="214"/>
      <c r="D110" s="214"/>
      <c r="E110" s="214"/>
      <c r="F110" s="214"/>
      <c r="G110" s="216"/>
      <c r="H110" s="216" t="s">
        <v>3103</v>
      </c>
      <c r="I110" s="119"/>
      <c r="J110" s="119"/>
      <c r="K110" s="216"/>
      <c r="L110" s="216"/>
      <c r="M110" s="119"/>
      <c r="N110" s="119"/>
      <c r="O110" s="216"/>
      <c r="P110" s="216"/>
      <c r="Q110" s="119"/>
      <c r="R110" s="216"/>
      <c r="S110" s="216"/>
      <c r="T110" s="216"/>
      <c r="U110" s="119"/>
      <c r="V110" s="119"/>
    </row>
    <row r="111" spans="1:22" ht="15.6">
      <c r="A111" s="147">
        <v>1</v>
      </c>
      <c r="B111" s="147" t="s">
        <v>501</v>
      </c>
      <c r="C111" s="214"/>
      <c r="D111" s="214"/>
      <c r="E111" s="214"/>
      <c r="F111" s="214"/>
      <c r="G111" s="216"/>
      <c r="H111" s="216"/>
      <c r="I111" s="119"/>
      <c r="J111" s="119"/>
      <c r="K111" s="216"/>
      <c r="L111" s="216"/>
      <c r="M111" s="119"/>
      <c r="N111" s="119"/>
      <c r="O111" s="216"/>
      <c r="P111" s="216"/>
      <c r="Q111" s="119"/>
      <c r="R111" s="216"/>
      <c r="S111" s="216"/>
      <c r="T111" s="216"/>
      <c r="U111" s="119"/>
      <c r="V111" s="119"/>
    </row>
    <row r="112" spans="1:22" ht="15.6">
      <c r="A112" s="147">
        <v>1</v>
      </c>
      <c r="B112" s="147" t="s">
        <v>511</v>
      </c>
      <c r="C112" s="214"/>
      <c r="D112" s="214"/>
      <c r="E112" s="214"/>
      <c r="F112" s="214"/>
      <c r="G112" s="216"/>
      <c r="H112" s="216"/>
      <c r="I112" s="119"/>
      <c r="J112" s="119"/>
      <c r="K112" s="216"/>
      <c r="L112" s="216"/>
      <c r="M112" s="119"/>
      <c r="N112" s="119"/>
      <c r="O112" s="216"/>
      <c r="P112" s="216"/>
      <c r="Q112" s="119"/>
      <c r="R112" s="216"/>
      <c r="S112" s="216"/>
      <c r="T112" s="216"/>
      <c r="U112" s="119"/>
      <c r="V112" s="119"/>
    </row>
    <row r="113" spans="1:2" ht="15.6">
      <c r="A113" s="147">
        <v>1</v>
      </c>
      <c r="B113" s="147" t="s">
        <v>520</v>
      </c>
    </row>
    <row r="114" spans="1:2" ht="15.6">
      <c r="A114" s="147">
        <v>1</v>
      </c>
      <c r="B114" s="147" t="s">
        <v>529</v>
      </c>
    </row>
  </sheetData>
  <autoFilter ref="A10:X97" xr:uid="{982B1FBE-7229-4A79-8AAF-2B51FC6A4F78}">
    <filterColumn colId="0">
      <filters>
        <filter val="1"/>
      </filters>
    </filterColumn>
  </autoFilter>
  <conditionalFormatting sqref="R9 P9 N9 L9 J9 H9 T9 V9 F9">
    <cfRule type="duplicateValues" dxfId="18" priority="1"/>
  </conditionalFormatting>
  <hyperlinks>
    <hyperlink ref="G5" r:id="rId1" xr:uid="{1A72E941-C9CA-478B-BAEA-4C159B50FBE8}"/>
    <hyperlink ref="H5" r:id="rId2" xr:uid="{125E8947-F012-4E64-990E-9337B74C62EB}"/>
    <hyperlink ref="J5" r:id="rId3" xr:uid="{1FC128A7-E845-448D-8BE9-C7D982D259A5}"/>
  </hyperlink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9F1648-D24F-40D8-9B30-8FB16678773B}">
  <sheetPr filterMode="1">
    <pageSetUpPr fitToPage="1"/>
  </sheetPr>
  <dimension ref="A1:X432"/>
  <sheetViews>
    <sheetView zoomScaleNormal="100" workbookViewId="0">
      <pane xSplit="2" topLeftCell="D1" activePane="topRight" state="frozen"/>
      <selection pane="topRight" activeCell="B84" sqref="B84"/>
      <selection activeCell="V260" sqref="V260:V503"/>
    </sheetView>
  </sheetViews>
  <sheetFormatPr defaultColWidth="0" defaultRowHeight="15.6"/>
  <cols>
    <col min="1" max="1" width="11.5703125" style="207" customWidth="1"/>
    <col min="2" max="2" width="80" style="207" customWidth="1"/>
    <col min="3" max="3" width="10" style="207" customWidth="1"/>
    <col min="4" max="4" width="12.28515625" style="207" customWidth="1"/>
    <col min="5" max="5" width="35.140625" style="280" customWidth="1"/>
    <col min="6" max="6" width="5.28515625" style="284" customWidth="1"/>
    <col min="7" max="7" width="39" style="207" customWidth="1"/>
    <col min="8" max="8" width="44.42578125" style="284" customWidth="1"/>
    <col min="9" max="9" width="39" style="207" customWidth="1"/>
    <col min="10" max="10" width="43" style="284" customWidth="1"/>
    <col min="11" max="11" width="39" style="282" customWidth="1"/>
    <col min="12" max="12" width="44.5703125" style="284" customWidth="1"/>
    <col min="13" max="13" width="39" style="282" customWidth="1"/>
    <col min="14" max="14" width="44" style="284" customWidth="1"/>
    <col min="15" max="15" width="39" style="282" customWidth="1"/>
    <col min="16" max="16" width="5.28515625" style="284" customWidth="1"/>
    <col min="17" max="17" width="39" style="282" customWidth="1"/>
    <col min="18" max="18" width="5.28515625" style="284" customWidth="1"/>
    <col min="19" max="19" width="39" style="290" customWidth="1"/>
    <col min="20" max="20" width="5.28515625" style="284" customWidth="1"/>
    <col min="21" max="21" width="39" style="282" customWidth="1"/>
    <col min="22" max="22" width="5.28515625" style="284" customWidth="1"/>
    <col min="23" max="23" width="8.85546875" style="191" hidden="1" customWidth="1"/>
    <col min="24" max="16384" width="8.85546875" style="147" hidden="1"/>
  </cols>
  <sheetData>
    <row r="1" spans="1:24" s="120" customFormat="1" ht="30.6">
      <c r="B1" s="121"/>
      <c r="C1" s="122" t="s">
        <v>320</v>
      </c>
      <c r="D1" s="123" t="s">
        <v>321</v>
      </c>
      <c r="E1" s="124" t="s">
        <v>322</v>
      </c>
      <c r="F1" s="123" t="s">
        <v>323</v>
      </c>
      <c r="G1" s="125" t="s">
        <v>3104</v>
      </c>
      <c r="H1" s="126" t="s">
        <v>2417</v>
      </c>
      <c r="I1" s="127" t="s">
        <v>3104</v>
      </c>
      <c r="J1" s="128" t="s">
        <v>3105</v>
      </c>
      <c r="K1" s="588" t="s">
        <v>3104</v>
      </c>
      <c r="L1" s="126" t="s">
        <v>3106</v>
      </c>
      <c r="M1" s="130" t="s">
        <v>2417</v>
      </c>
      <c r="N1" s="125" t="s">
        <v>3104</v>
      </c>
      <c r="O1" s="129"/>
      <c r="P1" s="126" t="s">
        <v>323</v>
      </c>
      <c r="Q1" s="130"/>
      <c r="R1" s="128" t="s">
        <v>323</v>
      </c>
      <c r="S1" s="129"/>
      <c r="T1" s="126" t="s">
        <v>323</v>
      </c>
      <c r="U1" s="130"/>
      <c r="V1" s="128" t="s">
        <v>323</v>
      </c>
    </row>
    <row r="2" spans="1:24" s="131" customFormat="1">
      <c r="A2" s="131" t="s">
        <v>161</v>
      </c>
      <c r="B2" s="132"/>
      <c r="C2" s="133"/>
      <c r="D2" s="134"/>
      <c r="E2" s="135"/>
      <c r="F2" s="134"/>
      <c r="G2" s="136" t="s">
        <v>112</v>
      </c>
      <c r="H2" s="137" t="s">
        <v>3107</v>
      </c>
      <c r="I2" s="138" t="s">
        <v>3108</v>
      </c>
      <c r="J2" s="139" t="s">
        <v>3109</v>
      </c>
      <c r="K2" s="589" t="s">
        <v>1355</v>
      </c>
      <c r="L2" s="137" t="s">
        <v>3110</v>
      </c>
      <c r="M2" s="140" t="s">
        <v>113</v>
      </c>
      <c r="N2" s="136" t="s">
        <v>2172</v>
      </c>
      <c r="O2" s="136" t="s">
        <v>723</v>
      </c>
      <c r="P2" s="137"/>
      <c r="Q2" s="140" t="s">
        <v>724</v>
      </c>
      <c r="R2" s="139"/>
      <c r="S2" s="129" t="s">
        <v>725</v>
      </c>
      <c r="T2" s="126"/>
      <c r="U2" s="140" t="s">
        <v>726</v>
      </c>
      <c r="V2" s="139"/>
    </row>
    <row r="3" spans="1:24" s="139" customFormat="1">
      <c r="B3" s="141" t="s">
        <v>352</v>
      </c>
      <c r="C3" s="142"/>
      <c r="D3" s="143"/>
      <c r="E3" s="144"/>
      <c r="F3" s="143"/>
      <c r="G3" s="145" t="s">
        <v>1886</v>
      </c>
      <c r="H3" s="137"/>
      <c r="I3" s="146" t="s">
        <v>3111</v>
      </c>
      <c r="J3" s="139" t="s">
        <v>3112</v>
      </c>
      <c r="K3" s="589" t="s">
        <v>1366</v>
      </c>
      <c r="L3" s="137"/>
      <c r="M3" s="140"/>
      <c r="N3" s="136" t="s">
        <v>2175</v>
      </c>
      <c r="O3" s="136"/>
      <c r="P3" s="137"/>
      <c r="Q3" s="140"/>
      <c r="S3" s="129"/>
      <c r="T3" s="126"/>
      <c r="U3" s="140"/>
    </row>
    <row r="4" spans="1:24" s="139" customFormat="1">
      <c r="B4" s="141" t="s">
        <v>369</v>
      </c>
      <c r="C4" s="142"/>
      <c r="D4" s="143"/>
      <c r="E4" s="144"/>
      <c r="F4" s="143"/>
      <c r="G4" s="145" t="s">
        <v>1892</v>
      </c>
      <c r="H4" s="137"/>
      <c r="I4" s="146" t="s">
        <v>3113</v>
      </c>
      <c r="J4" s="139" t="s">
        <v>3114</v>
      </c>
      <c r="K4" s="589" t="s">
        <v>1369</v>
      </c>
      <c r="L4" s="137"/>
      <c r="M4" s="140"/>
      <c r="N4" s="136" t="s">
        <v>2179</v>
      </c>
      <c r="O4" s="136"/>
      <c r="P4" s="137"/>
      <c r="Q4" s="140"/>
      <c r="S4" s="129"/>
      <c r="T4" s="126"/>
      <c r="U4" s="140"/>
    </row>
    <row r="5" spans="1:24" s="139" customFormat="1">
      <c r="B5" s="141" t="s">
        <v>385</v>
      </c>
      <c r="C5" s="142"/>
      <c r="D5" s="143"/>
      <c r="E5" s="144"/>
      <c r="F5" s="143"/>
      <c r="G5" s="496" t="s">
        <v>1897</v>
      </c>
      <c r="H5" s="137"/>
      <c r="I5" s="512" t="s">
        <v>3115</v>
      </c>
      <c r="J5" s="553" t="s">
        <v>3116</v>
      </c>
      <c r="K5" s="553" t="s">
        <v>1372</v>
      </c>
      <c r="L5" s="137"/>
      <c r="M5" s="140"/>
      <c r="N5" s="513" t="s">
        <v>2182</v>
      </c>
      <c r="O5" s="136"/>
      <c r="P5" s="137"/>
      <c r="Q5" s="140"/>
      <c r="S5" s="129"/>
      <c r="T5" s="126"/>
      <c r="U5" s="140"/>
    </row>
    <row r="6" spans="1:24">
      <c r="A6" s="317"/>
      <c r="B6" s="318" t="s">
        <v>163</v>
      </c>
      <c r="C6" s="319"/>
      <c r="D6" s="320"/>
      <c r="E6" s="320"/>
      <c r="F6" s="320"/>
      <c r="G6" s="321">
        <v>46028</v>
      </c>
      <c r="H6" s="322"/>
      <c r="I6" s="323">
        <v>46037</v>
      </c>
      <c r="J6" s="317">
        <v>46034</v>
      </c>
      <c r="K6" s="590">
        <v>46038</v>
      </c>
      <c r="L6" s="322"/>
      <c r="M6" s="325"/>
      <c r="N6" s="324">
        <v>46041</v>
      </c>
      <c r="O6" s="324"/>
      <c r="P6" s="322"/>
      <c r="Q6" s="325"/>
      <c r="R6" s="317"/>
      <c r="S6" s="326"/>
      <c r="T6" s="327"/>
      <c r="U6" s="325"/>
      <c r="V6" s="317"/>
      <c r="W6" s="147"/>
    </row>
    <row r="7" spans="1:24">
      <c r="A7" s="147"/>
      <c r="B7" s="141" t="s">
        <v>402</v>
      </c>
      <c r="C7" s="142"/>
      <c r="D7" s="143"/>
      <c r="E7" s="144"/>
      <c r="F7" s="143"/>
      <c r="G7" s="145" t="s">
        <v>53</v>
      </c>
      <c r="H7" s="148"/>
      <c r="I7" s="146"/>
      <c r="J7" s="147"/>
      <c r="K7" s="136"/>
      <c r="L7" s="148"/>
      <c r="M7" s="140"/>
      <c r="N7" s="147"/>
      <c r="O7" s="136"/>
      <c r="P7" s="148"/>
      <c r="Q7" s="140"/>
      <c r="R7" s="147"/>
      <c r="S7" s="129"/>
      <c r="T7" s="126"/>
      <c r="U7" s="140"/>
      <c r="V7" s="147"/>
      <c r="W7" s="147"/>
    </row>
    <row r="8" spans="1:24">
      <c r="A8" s="147"/>
      <c r="B8" s="141" t="s">
        <v>403</v>
      </c>
      <c r="C8" s="149"/>
      <c r="D8" s="143"/>
      <c r="E8" s="144"/>
      <c r="F8" s="143"/>
      <c r="G8" s="145"/>
      <c r="H8" s="148"/>
      <c r="I8" s="146"/>
      <c r="J8" s="147"/>
      <c r="K8" s="136"/>
      <c r="L8" s="148"/>
      <c r="M8" s="140"/>
      <c r="N8" s="147"/>
      <c r="O8" s="136"/>
      <c r="P8" s="148"/>
      <c r="Q8" s="140"/>
      <c r="R8" s="147"/>
      <c r="S8" s="129"/>
      <c r="T8" s="126"/>
      <c r="U8" s="140"/>
      <c r="V8" s="147"/>
      <c r="W8" s="147"/>
    </row>
    <row r="9" spans="1:24" s="155" customFormat="1" ht="16.149999999999999" thickBot="1">
      <c r="A9" s="150" t="s">
        <v>404</v>
      </c>
      <c r="B9" s="151" t="s">
        <v>405</v>
      </c>
      <c r="C9" s="152"/>
      <c r="D9" s="153"/>
      <c r="E9" s="195">
        <f>SUM(E11:E317)</f>
        <v>58681</v>
      </c>
      <c r="F9" s="153" t="s">
        <v>406</v>
      </c>
      <c r="G9" s="145">
        <f>SUM(G11:G317)</f>
        <v>24500</v>
      </c>
      <c r="H9" s="154"/>
      <c r="I9" s="146">
        <f>SUM(I11:I317)</f>
        <v>34390</v>
      </c>
      <c r="K9" s="136">
        <f>SUM(K11:K317)</f>
        <v>58681</v>
      </c>
      <c r="L9" s="154"/>
      <c r="M9" s="140">
        <f>SUM(M11:M317)</f>
        <v>20709</v>
      </c>
      <c r="O9" s="136">
        <f>SUM(O11:O317)</f>
        <v>0</v>
      </c>
      <c r="P9" s="154"/>
      <c r="Q9" s="140">
        <f>SUM(Q11:Q317)</f>
        <v>0</v>
      </c>
      <c r="S9" s="129">
        <f>SUM(S11:S317)</f>
        <v>0</v>
      </c>
      <c r="T9" s="126"/>
      <c r="U9" s="140">
        <f>SUM(U11:U317)</f>
        <v>0</v>
      </c>
      <c r="W9" s="196" t="str">
        <f>IF(X9="**","ERROR","")</f>
        <v/>
      </c>
      <c r="X9" s="196" t="str">
        <f>CONCATENATE(F9,H9,J9,L9,N9,P9,R9,T9,V9)</f>
        <v>*</v>
      </c>
    </row>
    <row r="10" spans="1:24" s="171" customFormat="1" ht="16.149999999999999" thickBot="1">
      <c r="A10" s="188">
        <v>1</v>
      </c>
      <c r="B10" s="189"/>
      <c r="C10" s="158"/>
      <c r="D10" s="158"/>
      <c r="E10" s="159">
        <v>100</v>
      </c>
      <c r="F10" s="158"/>
      <c r="G10" s="159"/>
      <c r="H10" s="158"/>
      <c r="I10" s="159"/>
      <c r="J10" s="158"/>
      <c r="K10" s="159"/>
      <c r="L10" s="158"/>
      <c r="M10" s="159"/>
      <c r="N10" s="158"/>
      <c r="O10" s="159"/>
      <c r="P10" s="158"/>
      <c r="Q10" s="159"/>
      <c r="R10" s="158"/>
      <c r="S10" s="159"/>
      <c r="T10" s="158"/>
      <c r="U10" s="159"/>
      <c r="V10" s="158"/>
    </row>
    <row r="11" spans="1:24">
      <c r="A11" s="161" t="s">
        <v>53</v>
      </c>
      <c r="B11" s="162" t="s">
        <v>3117</v>
      </c>
      <c r="C11" s="163"/>
      <c r="D11" s="164"/>
      <c r="E11" s="165"/>
      <c r="F11" s="199" t="str">
        <f>IF($F$9="*",IF(E11&gt;0,"*",""),"")</f>
        <v/>
      </c>
      <c r="G11" s="166"/>
      <c r="H11" s="200" t="str">
        <f>IF($H$9="*",IF(G11&gt;0,"*",""),"")</f>
        <v/>
      </c>
      <c r="I11" s="167"/>
      <c r="J11" s="201" t="str">
        <f>IF($J$9="*",IF(I11&gt;0,"*",""),"")</f>
        <v/>
      </c>
      <c r="K11" s="168"/>
      <c r="L11" s="200" t="str">
        <f>IF($L$9="*",IF(K11&gt;0,"*",""),"")</f>
        <v/>
      </c>
      <c r="M11" s="169"/>
      <c r="N11" s="201" t="str">
        <f>IF($N$9="*",IF(M11&gt;0,"*",""),"")</f>
        <v/>
      </c>
      <c r="O11" s="168"/>
      <c r="P11" s="200" t="str">
        <f>IF($P$9="*",IF(O11&gt;0,"*",""),"")</f>
        <v/>
      </c>
      <c r="Q11" s="169"/>
      <c r="R11" s="201" t="str">
        <f>IF($R$9="*",IF(Q11&gt;0,"*",""),"")</f>
        <v/>
      </c>
      <c r="S11" s="129"/>
      <c r="T11" s="202" t="str">
        <f>IF($T$9="*",IF(S11&gt;0,"*",""),"")</f>
        <v/>
      </c>
      <c r="U11" s="169"/>
      <c r="V11" s="201" t="str">
        <f>IF($V$9="*",IF(U11&gt;0,"*",""),"")</f>
        <v/>
      </c>
      <c r="W11" s="147"/>
    </row>
    <row r="12" spans="1:24" hidden="1">
      <c r="A12" s="161"/>
      <c r="B12" s="173" t="s">
        <v>3118</v>
      </c>
      <c r="C12" s="174"/>
      <c r="D12" s="175"/>
      <c r="E12" s="164"/>
      <c r="F12" s="199" t="str">
        <f t="shared" ref="F12:F43" si="0">IF($F$9="*",IF(E12&gt;0,"*",""),"")</f>
        <v/>
      </c>
      <c r="G12" s="176"/>
      <c r="H12" s="200" t="str">
        <f t="shared" ref="H12:H42" si="1">IF($H$9="*",IF(G12&gt;0,"*",""),"")</f>
        <v/>
      </c>
      <c r="I12" s="177"/>
      <c r="J12" s="201" t="str">
        <f t="shared" ref="J12:J42" si="2">IF($J$9="*",IF(I12&gt;0,"*",""),"")</f>
        <v/>
      </c>
      <c r="K12" s="136"/>
      <c r="L12" s="200" t="str">
        <f t="shared" ref="L12:L42" si="3">IF($L$9="*",IF(K12&gt;0,"*",""),"")</f>
        <v/>
      </c>
      <c r="M12" s="140"/>
      <c r="N12" s="201" t="str">
        <f t="shared" ref="N12:N42" si="4">IF($N$9="*",IF(M12&gt;0,"*",""),"")</f>
        <v/>
      </c>
      <c r="O12" s="136"/>
      <c r="P12" s="200" t="str">
        <f t="shared" ref="P12:P42" si="5">IF($P$9="*",IF(O12&gt;0,"*",""),"")</f>
        <v/>
      </c>
      <c r="Q12" s="140"/>
      <c r="R12" s="201" t="str">
        <f t="shared" ref="R12:R42" si="6">IF($R$9="*",IF(Q12&gt;0,"*",""),"")</f>
        <v/>
      </c>
      <c r="S12" s="129"/>
      <c r="T12" s="202" t="str">
        <f t="shared" ref="T12:T50" si="7">IF($T$9="*",IF(S12&gt;0,"*",""),"")</f>
        <v/>
      </c>
      <c r="U12" s="140"/>
      <c r="V12" s="201" t="str">
        <f t="shared" ref="V12:V42" si="8">IF($V$9="*",IF(U12&gt;0,"*",""),"")</f>
        <v/>
      </c>
      <c r="W12" s="147"/>
    </row>
    <row r="13" spans="1:24" hidden="1">
      <c r="A13" s="161"/>
      <c r="B13" s="173" t="s">
        <v>3119</v>
      </c>
      <c r="C13" s="174"/>
      <c r="D13" s="175"/>
      <c r="E13" s="164"/>
      <c r="F13" s="199" t="str">
        <f t="shared" si="0"/>
        <v/>
      </c>
      <c r="G13" s="176"/>
      <c r="H13" s="200" t="str">
        <f t="shared" si="1"/>
        <v/>
      </c>
      <c r="I13" s="177"/>
      <c r="J13" s="201" t="str">
        <f t="shared" si="2"/>
        <v/>
      </c>
      <c r="K13" s="136"/>
      <c r="L13" s="200" t="str">
        <f t="shared" si="3"/>
        <v/>
      </c>
      <c r="M13" s="140"/>
      <c r="N13" s="201" t="str">
        <f t="shared" si="4"/>
        <v/>
      </c>
      <c r="O13" s="136"/>
      <c r="P13" s="200" t="str">
        <f t="shared" si="5"/>
        <v/>
      </c>
      <c r="Q13" s="140"/>
      <c r="R13" s="201" t="str">
        <f t="shared" si="6"/>
        <v/>
      </c>
      <c r="S13" s="129"/>
      <c r="T13" s="202" t="str">
        <f t="shared" si="7"/>
        <v/>
      </c>
      <c r="U13" s="140"/>
      <c r="V13" s="201" t="str">
        <f t="shared" si="8"/>
        <v/>
      </c>
      <c r="W13" s="147"/>
    </row>
    <row r="14" spans="1:24" hidden="1">
      <c r="A14" s="161"/>
      <c r="B14" s="173" t="s">
        <v>3120</v>
      </c>
      <c r="C14" s="174"/>
      <c r="D14" s="175"/>
      <c r="E14" s="164"/>
      <c r="F14" s="199" t="str">
        <f t="shared" si="0"/>
        <v/>
      </c>
      <c r="G14" s="176"/>
      <c r="H14" s="200" t="str">
        <f t="shared" si="1"/>
        <v/>
      </c>
      <c r="I14" s="177"/>
      <c r="J14" s="201" t="str">
        <f t="shared" si="2"/>
        <v/>
      </c>
      <c r="K14" s="136"/>
      <c r="L14" s="200" t="str">
        <f t="shared" si="3"/>
        <v/>
      </c>
      <c r="M14" s="140"/>
      <c r="N14" s="201" t="str">
        <f t="shared" si="4"/>
        <v/>
      </c>
      <c r="O14" s="136"/>
      <c r="P14" s="200" t="str">
        <f t="shared" si="5"/>
        <v/>
      </c>
      <c r="Q14" s="140"/>
      <c r="R14" s="201" t="str">
        <f t="shared" si="6"/>
        <v/>
      </c>
      <c r="S14" s="129"/>
      <c r="T14" s="202" t="str">
        <f t="shared" si="7"/>
        <v/>
      </c>
      <c r="U14" s="140"/>
      <c r="V14" s="201" t="str">
        <f t="shared" si="8"/>
        <v/>
      </c>
      <c r="W14" s="147"/>
    </row>
    <row r="15" spans="1:24" hidden="1">
      <c r="A15" s="161"/>
      <c r="B15" s="173" t="s">
        <v>3121</v>
      </c>
      <c r="C15" s="174"/>
      <c r="D15" s="175"/>
      <c r="E15" s="164"/>
      <c r="F15" s="199" t="str">
        <f t="shared" si="0"/>
        <v/>
      </c>
      <c r="G15" s="176"/>
      <c r="H15" s="200" t="str">
        <f t="shared" si="1"/>
        <v/>
      </c>
      <c r="I15" s="177"/>
      <c r="J15" s="201" t="str">
        <f t="shared" si="2"/>
        <v/>
      </c>
      <c r="K15" s="136"/>
      <c r="L15" s="200" t="str">
        <f t="shared" si="3"/>
        <v/>
      </c>
      <c r="M15" s="140"/>
      <c r="N15" s="201" t="str">
        <f t="shared" si="4"/>
        <v/>
      </c>
      <c r="O15" s="136"/>
      <c r="P15" s="200" t="str">
        <f t="shared" si="5"/>
        <v/>
      </c>
      <c r="Q15" s="140"/>
      <c r="R15" s="201" t="str">
        <f t="shared" si="6"/>
        <v/>
      </c>
      <c r="S15" s="129"/>
      <c r="T15" s="202" t="str">
        <f t="shared" si="7"/>
        <v/>
      </c>
      <c r="U15" s="140"/>
      <c r="V15" s="201" t="str">
        <f t="shared" si="8"/>
        <v/>
      </c>
      <c r="W15" s="147"/>
    </row>
    <row r="16" spans="1:24" hidden="1">
      <c r="A16" s="161"/>
      <c r="B16" s="173" t="s">
        <v>3122</v>
      </c>
      <c r="C16" s="174"/>
      <c r="D16" s="175"/>
      <c r="E16" s="164"/>
      <c r="F16" s="199" t="str">
        <f t="shared" si="0"/>
        <v/>
      </c>
      <c r="G16" s="176"/>
      <c r="H16" s="200" t="str">
        <f t="shared" si="1"/>
        <v/>
      </c>
      <c r="I16" s="177"/>
      <c r="J16" s="201" t="str">
        <f t="shared" si="2"/>
        <v/>
      </c>
      <c r="K16" s="136"/>
      <c r="L16" s="200" t="str">
        <f t="shared" si="3"/>
        <v/>
      </c>
      <c r="M16" s="140"/>
      <c r="N16" s="201" t="str">
        <f t="shared" si="4"/>
        <v/>
      </c>
      <c r="O16" s="136"/>
      <c r="P16" s="200" t="str">
        <f t="shared" si="5"/>
        <v/>
      </c>
      <c r="Q16" s="140"/>
      <c r="R16" s="201" t="str">
        <f t="shared" si="6"/>
        <v/>
      </c>
      <c r="S16" s="129"/>
      <c r="T16" s="202" t="str">
        <f t="shared" si="7"/>
        <v/>
      </c>
      <c r="U16" s="140"/>
      <c r="V16" s="201" t="str">
        <f t="shared" si="8"/>
        <v/>
      </c>
      <c r="W16" s="147"/>
    </row>
    <row r="17" spans="1:22" s="147" customFormat="1" hidden="1">
      <c r="A17" s="161"/>
      <c r="B17" s="173" t="s">
        <v>3123</v>
      </c>
      <c r="C17" s="174"/>
      <c r="D17" s="175"/>
      <c r="E17" s="164"/>
      <c r="F17" s="199" t="str">
        <f t="shared" si="0"/>
        <v/>
      </c>
      <c r="G17" s="176"/>
      <c r="H17" s="200" t="str">
        <f t="shared" si="1"/>
        <v/>
      </c>
      <c r="I17" s="177"/>
      <c r="J17" s="201" t="str">
        <f t="shared" si="2"/>
        <v/>
      </c>
      <c r="K17" s="136"/>
      <c r="L17" s="200" t="str">
        <f t="shared" si="3"/>
        <v/>
      </c>
      <c r="M17" s="140"/>
      <c r="N17" s="201" t="str">
        <f t="shared" si="4"/>
        <v/>
      </c>
      <c r="O17" s="136"/>
      <c r="P17" s="200" t="str">
        <f t="shared" si="5"/>
        <v/>
      </c>
      <c r="Q17" s="140"/>
      <c r="R17" s="201" t="str">
        <f t="shared" si="6"/>
        <v/>
      </c>
      <c r="S17" s="129"/>
      <c r="T17" s="202" t="str">
        <f t="shared" si="7"/>
        <v/>
      </c>
      <c r="U17" s="140"/>
      <c r="V17" s="201" t="str">
        <f t="shared" si="8"/>
        <v/>
      </c>
    </row>
    <row r="18" spans="1:22" s="147" customFormat="1" hidden="1">
      <c r="A18" s="161"/>
      <c r="B18" s="173" t="s">
        <v>3124</v>
      </c>
      <c r="C18" s="174"/>
      <c r="D18" s="175"/>
      <c r="E18" s="164"/>
      <c r="F18" s="199" t="str">
        <f t="shared" si="0"/>
        <v/>
      </c>
      <c r="G18" s="176"/>
      <c r="H18" s="200" t="str">
        <f t="shared" si="1"/>
        <v/>
      </c>
      <c r="I18" s="177"/>
      <c r="J18" s="201" t="str">
        <f t="shared" si="2"/>
        <v/>
      </c>
      <c r="K18" s="136"/>
      <c r="L18" s="200" t="str">
        <f t="shared" si="3"/>
        <v/>
      </c>
      <c r="M18" s="140"/>
      <c r="N18" s="201" t="str">
        <f t="shared" si="4"/>
        <v/>
      </c>
      <c r="O18" s="136"/>
      <c r="P18" s="200" t="str">
        <f t="shared" si="5"/>
        <v/>
      </c>
      <c r="Q18" s="140"/>
      <c r="R18" s="201" t="str">
        <f t="shared" si="6"/>
        <v/>
      </c>
      <c r="S18" s="129"/>
      <c r="T18" s="202" t="str">
        <f t="shared" si="7"/>
        <v/>
      </c>
      <c r="U18" s="140"/>
      <c r="V18" s="201" t="str">
        <f t="shared" si="8"/>
        <v/>
      </c>
    </row>
    <row r="19" spans="1:22" s="147" customFormat="1" hidden="1">
      <c r="A19" s="161"/>
      <c r="B19" s="173" t="s">
        <v>3125</v>
      </c>
      <c r="C19" s="174"/>
      <c r="D19" s="175"/>
      <c r="E19" s="164"/>
      <c r="F19" s="199" t="str">
        <f t="shared" si="0"/>
        <v/>
      </c>
      <c r="G19" s="176"/>
      <c r="H19" s="200" t="str">
        <f t="shared" si="1"/>
        <v/>
      </c>
      <c r="I19" s="177"/>
      <c r="J19" s="201" t="str">
        <f t="shared" si="2"/>
        <v/>
      </c>
      <c r="K19" s="136"/>
      <c r="L19" s="200" t="str">
        <f t="shared" si="3"/>
        <v/>
      </c>
      <c r="M19" s="140"/>
      <c r="N19" s="201" t="str">
        <f t="shared" si="4"/>
        <v/>
      </c>
      <c r="O19" s="136"/>
      <c r="P19" s="200" t="str">
        <f t="shared" si="5"/>
        <v/>
      </c>
      <c r="Q19" s="140"/>
      <c r="R19" s="201" t="str">
        <f t="shared" si="6"/>
        <v/>
      </c>
      <c r="S19" s="129"/>
      <c r="T19" s="202" t="str">
        <f t="shared" si="7"/>
        <v/>
      </c>
      <c r="U19" s="140"/>
      <c r="V19" s="201" t="str">
        <f t="shared" si="8"/>
        <v/>
      </c>
    </row>
    <row r="20" spans="1:22" s="147" customFormat="1" hidden="1">
      <c r="A20" s="161"/>
      <c r="B20" s="173" t="s">
        <v>3126</v>
      </c>
      <c r="C20" s="174"/>
      <c r="D20" s="175"/>
      <c r="E20" s="164"/>
      <c r="F20" s="199" t="str">
        <f t="shared" si="0"/>
        <v/>
      </c>
      <c r="G20" s="176"/>
      <c r="H20" s="200" t="str">
        <f t="shared" si="1"/>
        <v/>
      </c>
      <c r="I20" s="177"/>
      <c r="J20" s="201" t="str">
        <f t="shared" si="2"/>
        <v/>
      </c>
      <c r="K20" s="136"/>
      <c r="L20" s="200" t="str">
        <f t="shared" si="3"/>
        <v/>
      </c>
      <c r="M20" s="140"/>
      <c r="N20" s="201" t="str">
        <f t="shared" si="4"/>
        <v/>
      </c>
      <c r="O20" s="136"/>
      <c r="P20" s="200" t="str">
        <f t="shared" si="5"/>
        <v/>
      </c>
      <c r="Q20" s="140"/>
      <c r="R20" s="201" t="str">
        <f t="shared" si="6"/>
        <v/>
      </c>
      <c r="S20" s="129"/>
      <c r="T20" s="202" t="str">
        <f t="shared" si="7"/>
        <v/>
      </c>
      <c r="U20" s="140"/>
      <c r="V20" s="201" t="str">
        <f t="shared" si="8"/>
        <v/>
      </c>
    </row>
    <row r="21" spans="1:22" s="147" customFormat="1" hidden="1">
      <c r="A21" s="161"/>
      <c r="B21" s="173" t="s">
        <v>3127</v>
      </c>
      <c r="C21" s="174"/>
      <c r="D21" s="175"/>
      <c r="E21" s="164"/>
      <c r="F21" s="199" t="str">
        <f t="shared" si="0"/>
        <v/>
      </c>
      <c r="G21" s="176"/>
      <c r="H21" s="200" t="str">
        <f t="shared" si="1"/>
        <v/>
      </c>
      <c r="I21" s="177"/>
      <c r="J21" s="201" t="str">
        <f t="shared" si="2"/>
        <v/>
      </c>
      <c r="K21" s="136"/>
      <c r="L21" s="200" t="str">
        <f t="shared" si="3"/>
        <v/>
      </c>
      <c r="M21" s="140"/>
      <c r="N21" s="201" t="str">
        <f t="shared" si="4"/>
        <v/>
      </c>
      <c r="O21" s="136"/>
      <c r="P21" s="200" t="str">
        <f t="shared" si="5"/>
        <v/>
      </c>
      <c r="Q21" s="140"/>
      <c r="R21" s="201" t="str">
        <f t="shared" si="6"/>
        <v/>
      </c>
      <c r="S21" s="129"/>
      <c r="T21" s="202" t="str">
        <f t="shared" si="7"/>
        <v/>
      </c>
      <c r="U21" s="140"/>
      <c r="V21" s="201" t="str">
        <f t="shared" si="8"/>
        <v/>
      </c>
    </row>
    <row r="22" spans="1:22" s="147" customFormat="1" hidden="1">
      <c r="A22" s="161"/>
      <c r="B22" s="173" t="s">
        <v>3128</v>
      </c>
      <c r="C22" s="174"/>
      <c r="D22" s="175"/>
      <c r="E22" s="164"/>
      <c r="F22" s="199" t="str">
        <f t="shared" si="0"/>
        <v/>
      </c>
      <c r="G22" s="176"/>
      <c r="H22" s="200" t="str">
        <f t="shared" si="1"/>
        <v/>
      </c>
      <c r="I22" s="177"/>
      <c r="J22" s="201" t="str">
        <f t="shared" si="2"/>
        <v/>
      </c>
      <c r="K22" s="136"/>
      <c r="L22" s="200" t="str">
        <f t="shared" si="3"/>
        <v/>
      </c>
      <c r="M22" s="140"/>
      <c r="N22" s="201" t="str">
        <f t="shared" si="4"/>
        <v/>
      </c>
      <c r="O22" s="136"/>
      <c r="P22" s="200" t="str">
        <f t="shared" si="5"/>
        <v/>
      </c>
      <c r="Q22" s="140"/>
      <c r="R22" s="201" t="str">
        <f t="shared" si="6"/>
        <v/>
      </c>
      <c r="S22" s="129"/>
      <c r="T22" s="202" t="str">
        <f t="shared" si="7"/>
        <v/>
      </c>
      <c r="U22" s="140"/>
      <c r="V22" s="201" t="str">
        <f t="shared" si="8"/>
        <v/>
      </c>
    </row>
    <row r="23" spans="1:22" s="147" customFormat="1" hidden="1">
      <c r="A23" s="161"/>
      <c r="B23" s="173" t="s">
        <v>3129</v>
      </c>
      <c r="C23" s="174"/>
      <c r="D23" s="175"/>
      <c r="E23" s="164"/>
      <c r="F23" s="199" t="str">
        <f t="shared" si="0"/>
        <v/>
      </c>
      <c r="G23" s="176"/>
      <c r="H23" s="200" t="str">
        <f t="shared" si="1"/>
        <v/>
      </c>
      <c r="I23" s="177"/>
      <c r="J23" s="201" t="str">
        <f t="shared" si="2"/>
        <v/>
      </c>
      <c r="K23" s="136"/>
      <c r="L23" s="200" t="str">
        <f t="shared" si="3"/>
        <v/>
      </c>
      <c r="M23" s="140"/>
      <c r="N23" s="201" t="str">
        <f t="shared" si="4"/>
        <v/>
      </c>
      <c r="O23" s="136"/>
      <c r="P23" s="200" t="str">
        <f t="shared" si="5"/>
        <v/>
      </c>
      <c r="Q23" s="140"/>
      <c r="R23" s="201" t="str">
        <f t="shared" si="6"/>
        <v/>
      </c>
      <c r="S23" s="129"/>
      <c r="T23" s="202" t="str">
        <f t="shared" si="7"/>
        <v/>
      </c>
      <c r="U23" s="140"/>
      <c r="V23" s="201" t="str">
        <f t="shared" si="8"/>
        <v/>
      </c>
    </row>
    <row r="24" spans="1:22" s="147" customFormat="1" hidden="1">
      <c r="A24" s="161"/>
      <c r="B24" s="173" t="s">
        <v>3130</v>
      </c>
      <c r="C24" s="174"/>
      <c r="D24" s="175"/>
      <c r="E24" s="164"/>
      <c r="F24" s="199" t="str">
        <f t="shared" si="0"/>
        <v/>
      </c>
      <c r="G24" s="176"/>
      <c r="H24" s="200" t="str">
        <f t="shared" si="1"/>
        <v/>
      </c>
      <c r="I24" s="177"/>
      <c r="J24" s="201" t="str">
        <f t="shared" si="2"/>
        <v/>
      </c>
      <c r="K24" s="136"/>
      <c r="L24" s="200" t="str">
        <f t="shared" si="3"/>
        <v/>
      </c>
      <c r="M24" s="140"/>
      <c r="N24" s="201" t="str">
        <f t="shared" si="4"/>
        <v/>
      </c>
      <c r="O24" s="136"/>
      <c r="P24" s="200" t="str">
        <f t="shared" si="5"/>
        <v/>
      </c>
      <c r="Q24" s="140"/>
      <c r="R24" s="201" t="str">
        <f t="shared" si="6"/>
        <v/>
      </c>
      <c r="S24" s="129"/>
      <c r="T24" s="202" t="str">
        <f t="shared" si="7"/>
        <v/>
      </c>
      <c r="U24" s="140"/>
      <c r="V24" s="201" t="str">
        <f t="shared" si="8"/>
        <v/>
      </c>
    </row>
    <row r="25" spans="1:22" s="147" customFormat="1" hidden="1">
      <c r="A25" s="161"/>
      <c r="B25" s="173" t="s">
        <v>3131</v>
      </c>
      <c r="C25" s="174"/>
      <c r="D25" s="175"/>
      <c r="E25" s="164"/>
      <c r="F25" s="199" t="str">
        <f t="shared" si="0"/>
        <v/>
      </c>
      <c r="G25" s="176"/>
      <c r="H25" s="200" t="str">
        <f t="shared" si="1"/>
        <v/>
      </c>
      <c r="I25" s="177"/>
      <c r="J25" s="201" t="str">
        <f t="shared" si="2"/>
        <v/>
      </c>
      <c r="K25" s="136"/>
      <c r="L25" s="200" t="str">
        <f t="shared" si="3"/>
        <v/>
      </c>
      <c r="M25" s="140"/>
      <c r="N25" s="201" t="str">
        <f t="shared" si="4"/>
        <v/>
      </c>
      <c r="O25" s="136"/>
      <c r="P25" s="200" t="str">
        <f t="shared" si="5"/>
        <v/>
      </c>
      <c r="Q25" s="140"/>
      <c r="R25" s="201" t="str">
        <f t="shared" si="6"/>
        <v/>
      </c>
      <c r="S25" s="129"/>
      <c r="T25" s="202" t="str">
        <f t="shared" si="7"/>
        <v/>
      </c>
      <c r="U25" s="140"/>
      <c r="V25" s="201" t="str">
        <f t="shared" si="8"/>
        <v/>
      </c>
    </row>
    <row r="26" spans="1:22" s="147" customFormat="1" hidden="1">
      <c r="A26" s="161"/>
      <c r="B26" s="173" t="s">
        <v>3132</v>
      </c>
      <c r="C26" s="174"/>
      <c r="D26" s="175"/>
      <c r="E26" s="164"/>
      <c r="F26" s="199" t="str">
        <f t="shared" si="0"/>
        <v/>
      </c>
      <c r="G26" s="176"/>
      <c r="H26" s="200" t="str">
        <f t="shared" si="1"/>
        <v/>
      </c>
      <c r="I26" s="177"/>
      <c r="J26" s="201" t="str">
        <f t="shared" si="2"/>
        <v/>
      </c>
      <c r="K26" s="136"/>
      <c r="L26" s="200" t="str">
        <f t="shared" si="3"/>
        <v/>
      </c>
      <c r="M26" s="140"/>
      <c r="N26" s="201" t="str">
        <f t="shared" si="4"/>
        <v/>
      </c>
      <c r="O26" s="136"/>
      <c r="P26" s="200" t="str">
        <f t="shared" si="5"/>
        <v/>
      </c>
      <c r="Q26" s="140"/>
      <c r="R26" s="201" t="str">
        <f t="shared" si="6"/>
        <v/>
      </c>
      <c r="S26" s="129"/>
      <c r="T26" s="202" t="str">
        <f t="shared" si="7"/>
        <v/>
      </c>
      <c r="U26" s="140"/>
      <c r="V26" s="201" t="str">
        <f t="shared" si="8"/>
        <v/>
      </c>
    </row>
    <row r="27" spans="1:22" s="147" customFormat="1" hidden="1">
      <c r="A27" s="161"/>
      <c r="B27" s="173" t="s">
        <v>3133</v>
      </c>
      <c r="C27" s="174"/>
      <c r="D27" s="175"/>
      <c r="E27" s="164"/>
      <c r="F27" s="199" t="str">
        <f t="shared" si="0"/>
        <v/>
      </c>
      <c r="G27" s="176"/>
      <c r="H27" s="200" t="str">
        <f t="shared" si="1"/>
        <v/>
      </c>
      <c r="I27" s="177"/>
      <c r="J27" s="201" t="str">
        <f t="shared" si="2"/>
        <v/>
      </c>
      <c r="K27" s="136"/>
      <c r="L27" s="200" t="str">
        <f t="shared" si="3"/>
        <v/>
      </c>
      <c r="M27" s="140"/>
      <c r="N27" s="201" t="str">
        <f t="shared" si="4"/>
        <v/>
      </c>
      <c r="O27" s="136"/>
      <c r="P27" s="200" t="str">
        <f t="shared" si="5"/>
        <v/>
      </c>
      <c r="Q27" s="140"/>
      <c r="R27" s="201" t="str">
        <f t="shared" si="6"/>
        <v/>
      </c>
      <c r="S27" s="129"/>
      <c r="T27" s="202" t="str">
        <f t="shared" si="7"/>
        <v/>
      </c>
      <c r="U27" s="140"/>
      <c r="V27" s="201" t="str">
        <f t="shared" si="8"/>
        <v/>
      </c>
    </row>
    <row r="28" spans="1:22" s="147" customFormat="1" hidden="1">
      <c r="A28" s="161"/>
      <c r="B28" s="173" t="s">
        <v>3134</v>
      </c>
      <c r="C28" s="174"/>
      <c r="D28" s="175"/>
      <c r="E28" s="164"/>
      <c r="F28" s="199" t="str">
        <f t="shared" si="0"/>
        <v/>
      </c>
      <c r="G28" s="176"/>
      <c r="H28" s="200" t="str">
        <f t="shared" si="1"/>
        <v/>
      </c>
      <c r="I28" s="177"/>
      <c r="J28" s="201" t="str">
        <f t="shared" si="2"/>
        <v/>
      </c>
      <c r="K28" s="136"/>
      <c r="L28" s="200" t="str">
        <f t="shared" si="3"/>
        <v/>
      </c>
      <c r="M28" s="140"/>
      <c r="N28" s="201" t="str">
        <f t="shared" si="4"/>
        <v/>
      </c>
      <c r="O28" s="136"/>
      <c r="P28" s="200" t="str">
        <f t="shared" si="5"/>
        <v/>
      </c>
      <c r="Q28" s="140"/>
      <c r="R28" s="201" t="str">
        <f t="shared" si="6"/>
        <v/>
      </c>
      <c r="S28" s="129"/>
      <c r="T28" s="202" t="str">
        <f t="shared" si="7"/>
        <v/>
      </c>
      <c r="U28" s="140"/>
      <c r="V28" s="201" t="str">
        <f t="shared" si="8"/>
        <v/>
      </c>
    </row>
    <row r="29" spans="1:22" s="147" customFormat="1" hidden="1">
      <c r="A29" s="161"/>
      <c r="B29" s="173" t="s">
        <v>3135</v>
      </c>
      <c r="C29" s="174"/>
      <c r="D29" s="175"/>
      <c r="E29" s="164"/>
      <c r="F29" s="199" t="str">
        <f t="shared" si="0"/>
        <v/>
      </c>
      <c r="G29" s="176"/>
      <c r="H29" s="200" t="str">
        <f t="shared" si="1"/>
        <v/>
      </c>
      <c r="I29" s="177"/>
      <c r="J29" s="201" t="str">
        <f t="shared" si="2"/>
        <v/>
      </c>
      <c r="K29" s="136"/>
      <c r="L29" s="200" t="str">
        <f t="shared" si="3"/>
        <v/>
      </c>
      <c r="M29" s="140"/>
      <c r="N29" s="201" t="str">
        <f t="shared" si="4"/>
        <v/>
      </c>
      <c r="O29" s="136"/>
      <c r="P29" s="200" t="str">
        <f t="shared" si="5"/>
        <v/>
      </c>
      <c r="Q29" s="140"/>
      <c r="R29" s="201" t="str">
        <f t="shared" si="6"/>
        <v/>
      </c>
      <c r="S29" s="129"/>
      <c r="T29" s="202" t="str">
        <f t="shared" si="7"/>
        <v/>
      </c>
      <c r="U29" s="140"/>
      <c r="V29" s="201" t="str">
        <f t="shared" si="8"/>
        <v/>
      </c>
    </row>
    <row r="30" spans="1:22" s="147" customFormat="1" hidden="1">
      <c r="A30" s="161"/>
      <c r="B30" s="173" t="s">
        <v>3136</v>
      </c>
      <c r="C30" s="174"/>
      <c r="D30" s="175"/>
      <c r="E30" s="164"/>
      <c r="F30" s="199" t="str">
        <f t="shared" si="0"/>
        <v/>
      </c>
      <c r="G30" s="176"/>
      <c r="H30" s="200" t="str">
        <f t="shared" si="1"/>
        <v/>
      </c>
      <c r="I30" s="177"/>
      <c r="J30" s="201" t="str">
        <f t="shared" si="2"/>
        <v/>
      </c>
      <c r="K30" s="136"/>
      <c r="L30" s="200" t="str">
        <f t="shared" si="3"/>
        <v/>
      </c>
      <c r="M30" s="140"/>
      <c r="N30" s="201" t="str">
        <f t="shared" si="4"/>
        <v/>
      </c>
      <c r="O30" s="136"/>
      <c r="P30" s="200" t="str">
        <f t="shared" si="5"/>
        <v/>
      </c>
      <c r="Q30" s="140"/>
      <c r="R30" s="201" t="str">
        <f t="shared" si="6"/>
        <v/>
      </c>
      <c r="S30" s="129"/>
      <c r="T30" s="202" t="str">
        <f t="shared" si="7"/>
        <v/>
      </c>
      <c r="U30" s="140"/>
      <c r="V30" s="201" t="str">
        <f t="shared" si="8"/>
        <v/>
      </c>
    </row>
    <row r="31" spans="1:22" s="147" customFormat="1" hidden="1">
      <c r="A31" s="161"/>
      <c r="B31" s="173" t="s">
        <v>3137</v>
      </c>
      <c r="C31" s="174"/>
      <c r="D31" s="175"/>
      <c r="E31" s="164"/>
      <c r="F31" s="199" t="str">
        <f t="shared" si="0"/>
        <v/>
      </c>
      <c r="G31" s="176"/>
      <c r="H31" s="200" t="str">
        <f t="shared" si="1"/>
        <v/>
      </c>
      <c r="I31" s="177"/>
      <c r="J31" s="201" t="str">
        <f t="shared" si="2"/>
        <v/>
      </c>
      <c r="K31" s="136"/>
      <c r="L31" s="200" t="str">
        <f t="shared" si="3"/>
        <v/>
      </c>
      <c r="M31" s="140"/>
      <c r="N31" s="201" t="str">
        <f t="shared" si="4"/>
        <v/>
      </c>
      <c r="O31" s="136"/>
      <c r="P31" s="200" t="str">
        <f t="shared" si="5"/>
        <v/>
      </c>
      <c r="Q31" s="140"/>
      <c r="R31" s="201" t="str">
        <f t="shared" si="6"/>
        <v/>
      </c>
      <c r="S31" s="129"/>
      <c r="T31" s="202" t="str">
        <f t="shared" si="7"/>
        <v/>
      </c>
      <c r="U31" s="140"/>
      <c r="V31" s="201" t="str">
        <f t="shared" si="8"/>
        <v/>
      </c>
    </row>
    <row r="32" spans="1:22" s="147" customFormat="1" hidden="1">
      <c r="A32" s="161"/>
      <c r="B32" s="173" t="s">
        <v>3138</v>
      </c>
      <c r="C32" s="174"/>
      <c r="D32" s="175"/>
      <c r="E32" s="164"/>
      <c r="F32" s="199" t="str">
        <f t="shared" si="0"/>
        <v/>
      </c>
      <c r="G32" s="176"/>
      <c r="H32" s="200" t="str">
        <f t="shared" si="1"/>
        <v/>
      </c>
      <c r="I32" s="177"/>
      <c r="J32" s="201" t="str">
        <f t="shared" si="2"/>
        <v/>
      </c>
      <c r="K32" s="136"/>
      <c r="L32" s="200" t="str">
        <f t="shared" si="3"/>
        <v/>
      </c>
      <c r="M32" s="140"/>
      <c r="N32" s="201" t="str">
        <f t="shared" si="4"/>
        <v/>
      </c>
      <c r="O32" s="136"/>
      <c r="P32" s="200" t="str">
        <f t="shared" si="5"/>
        <v/>
      </c>
      <c r="Q32" s="140"/>
      <c r="R32" s="201" t="str">
        <f t="shared" si="6"/>
        <v/>
      </c>
      <c r="S32" s="129"/>
      <c r="T32" s="202" t="str">
        <f t="shared" si="7"/>
        <v/>
      </c>
      <c r="U32" s="140"/>
      <c r="V32" s="201" t="str">
        <f t="shared" si="8"/>
        <v/>
      </c>
    </row>
    <row r="33" spans="1:23" hidden="1">
      <c r="A33" s="161"/>
      <c r="B33" s="173" t="s">
        <v>3139</v>
      </c>
      <c r="C33" s="174"/>
      <c r="D33" s="175"/>
      <c r="E33" s="164"/>
      <c r="F33" s="199" t="str">
        <f t="shared" si="0"/>
        <v/>
      </c>
      <c r="G33" s="176"/>
      <c r="H33" s="200" t="str">
        <f t="shared" si="1"/>
        <v/>
      </c>
      <c r="I33" s="177"/>
      <c r="J33" s="201" t="str">
        <f t="shared" si="2"/>
        <v/>
      </c>
      <c r="K33" s="136"/>
      <c r="L33" s="200" t="str">
        <f t="shared" si="3"/>
        <v/>
      </c>
      <c r="M33" s="140"/>
      <c r="N33" s="201" t="str">
        <f t="shared" si="4"/>
        <v/>
      </c>
      <c r="O33" s="136"/>
      <c r="P33" s="200" t="str">
        <f t="shared" si="5"/>
        <v/>
      </c>
      <c r="Q33" s="140"/>
      <c r="R33" s="201" t="str">
        <f t="shared" si="6"/>
        <v/>
      </c>
      <c r="S33" s="129"/>
      <c r="T33" s="202" t="str">
        <f t="shared" si="7"/>
        <v/>
      </c>
      <c r="U33" s="140"/>
      <c r="V33" s="201" t="str">
        <f t="shared" si="8"/>
        <v/>
      </c>
      <c r="W33" s="147"/>
    </row>
    <row r="34" spans="1:23" hidden="1">
      <c r="A34" s="161"/>
      <c r="B34" s="173" t="s">
        <v>3140</v>
      </c>
      <c r="C34" s="174"/>
      <c r="D34" s="175"/>
      <c r="E34" s="164"/>
      <c r="F34" s="199" t="str">
        <f t="shared" si="0"/>
        <v/>
      </c>
      <c r="G34" s="176"/>
      <c r="H34" s="200" t="str">
        <f t="shared" si="1"/>
        <v/>
      </c>
      <c r="I34" s="177"/>
      <c r="J34" s="201" t="str">
        <f t="shared" si="2"/>
        <v/>
      </c>
      <c r="K34" s="136"/>
      <c r="L34" s="200" t="str">
        <f t="shared" si="3"/>
        <v/>
      </c>
      <c r="M34" s="140"/>
      <c r="N34" s="201" t="str">
        <f t="shared" si="4"/>
        <v/>
      </c>
      <c r="O34" s="136"/>
      <c r="P34" s="200" t="str">
        <f t="shared" si="5"/>
        <v/>
      </c>
      <c r="Q34" s="140"/>
      <c r="R34" s="201" t="str">
        <f t="shared" si="6"/>
        <v/>
      </c>
      <c r="S34" s="129"/>
      <c r="T34" s="202" t="str">
        <f t="shared" si="7"/>
        <v/>
      </c>
      <c r="U34" s="140"/>
      <c r="V34" s="201" t="str">
        <f t="shared" si="8"/>
        <v/>
      </c>
      <c r="W34" s="147"/>
    </row>
    <row r="35" spans="1:23" hidden="1">
      <c r="A35" s="161"/>
      <c r="B35" s="173" t="s">
        <v>3141</v>
      </c>
      <c r="C35" s="174"/>
      <c r="D35" s="175"/>
      <c r="E35" s="164"/>
      <c r="F35" s="199" t="str">
        <f t="shared" si="0"/>
        <v/>
      </c>
      <c r="G35" s="176"/>
      <c r="H35" s="200" t="str">
        <f t="shared" si="1"/>
        <v/>
      </c>
      <c r="I35" s="177"/>
      <c r="J35" s="201" t="str">
        <f t="shared" si="2"/>
        <v/>
      </c>
      <c r="K35" s="136"/>
      <c r="L35" s="200" t="str">
        <f t="shared" si="3"/>
        <v/>
      </c>
      <c r="M35" s="140"/>
      <c r="N35" s="201" t="str">
        <f t="shared" si="4"/>
        <v/>
      </c>
      <c r="O35" s="136"/>
      <c r="P35" s="200" t="str">
        <f t="shared" si="5"/>
        <v/>
      </c>
      <c r="Q35" s="140"/>
      <c r="R35" s="201" t="str">
        <f t="shared" si="6"/>
        <v/>
      </c>
      <c r="S35" s="129"/>
      <c r="T35" s="202" t="str">
        <f t="shared" si="7"/>
        <v/>
      </c>
      <c r="U35" s="140"/>
      <c r="V35" s="201" t="str">
        <f t="shared" si="8"/>
        <v/>
      </c>
      <c r="W35" s="147"/>
    </row>
    <row r="36" spans="1:23" hidden="1">
      <c r="A36" s="161"/>
      <c r="B36" s="173" t="s">
        <v>3142</v>
      </c>
      <c r="C36" s="174"/>
      <c r="D36" s="175"/>
      <c r="E36" s="164"/>
      <c r="F36" s="199" t="str">
        <f t="shared" si="0"/>
        <v/>
      </c>
      <c r="G36" s="176"/>
      <c r="H36" s="200" t="str">
        <f t="shared" si="1"/>
        <v/>
      </c>
      <c r="I36" s="177"/>
      <c r="J36" s="201" t="str">
        <f t="shared" si="2"/>
        <v/>
      </c>
      <c r="K36" s="136"/>
      <c r="L36" s="200" t="str">
        <f t="shared" si="3"/>
        <v/>
      </c>
      <c r="M36" s="140"/>
      <c r="N36" s="201" t="str">
        <f t="shared" si="4"/>
        <v/>
      </c>
      <c r="O36" s="136"/>
      <c r="P36" s="200" t="str">
        <f t="shared" si="5"/>
        <v/>
      </c>
      <c r="Q36" s="140"/>
      <c r="R36" s="201" t="str">
        <f t="shared" si="6"/>
        <v/>
      </c>
      <c r="S36" s="129"/>
      <c r="T36" s="202" t="str">
        <f t="shared" si="7"/>
        <v/>
      </c>
      <c r="U36" s="140"/>
      <c r="V36" s="201" t="str">
        <f t="shared" si="8"/>
        <v/>
      </c>
      <c r="W36" s="147"/>
    </row>
    <row r="37" spans="1:23" hidden="1">
      <c r="A37" s="161"/>
      <c r="B37" s="173" t="s">
        <v>3143</v>
      </c>
      <c r="C37" s="174"/>
      <c r="D37" s="175"/>
      <c r="E37" s="164"/>
      <c r="F37" s="199" t="str">
        <f t="shared" si="0"/>
        <v/>
      </c>
      <c r="G37" s="176"/>
      <c r="H37" s="200" t="str">
        <f t="shared" si="1"/>
        <v/>
      </c>
      <c r="I37" s="177"/>
      <c r="J37" s="201" t="str">
        <f t="shared" si="2"/>
        <v/>
      </c>
      <c r="K37" s="136"/>
      <c r="L37" s="200" t="str">
        <f t="shared" si="3"/>
        <v/>
      </c>
      <c r="M37" s="140"/>
      <c r="N37" s="201" t="str">
        <f t="shared" si="4"/>
        <v/>
      </c>
      <c r="O37" s="136"/>
      <c r="P37" s="200" t="str">
        <f t="shared" si="5"/>
        <v/>
      </c>
      <c r="Q37" s="140"/>
      <c r="R37" s="201" t="str">
        <f t="shared" si="6"/>
        <v/>
      </c>
      <c r="S37" s="129"/>
      <c r="T37" s="202" t="str">
        <f t="shared" si="7"/>
        <v/>
      </c>
      <c r="U37" s="140"/>
      <c r="V37" s="201" t="str">
        <f t="shared" si="8"/>
        <v/>
      </c>
      <c r="W37" s="147"/>
    </row>
    <row r="38" spans="1:23" hidden="1">
      <c r="A38" s="161"/>
      <c r="B38" s="173" t="s">
        <v>3144</v>
      </c>
      <c r="C38" s="174"/>
      <c r="D38" s="175"/>
      <c r="E38" s="164"/>
      <c r="F38" s="199" t="str">
        <f t="shared" si="0"/>
        <v/>
      </c>
      <c r="G38" s="176"/>
      <c r="H38" s="200" t="str">
        <f t="shared" si="1"/>
        <v/>
      </c>
      <c r="I38" s="177"/>
      <c r="J38" s="201" t="str">
        <f t="shared" si="2"/>
        <v/>
      </c>
      <c r="K38" s="136"/>
      <c r="L38" s="200" t="str">
        <f t="shared" si="3"/>
        <v/>
      </c>
      <c r="M38" s="140"/>
      <c r="N38" s="201" t="str">
        <f t="shared" si="4"/>
        <v/>
      </c>
      <c r="O38" s="136"/>
      <c r="P38" s="200" t="str">
        <f t="shared" si="5"/>
        <v/>
      </c>
      <c r="Q38" s="140"/>
      <c r="R38" s="201" t="str">
        <f t="shared" si="6"/>
        <v/>
      </c>
      <c r="S38" s="129"/>
      <c r="T38" s="202" t="str">
        <f t="shared" si="7"/>
        <v/>
      </c>
      <c r="U38" s="140"/>
      <c r="V38" s="201" t="str">
        <f t="shared" si="8"/>
        <v/>
      </c>
      <c r="W38" s="147"/>
    </row>
    <row r="39" spans="1:23" hidden="1">
      <c r="A39" s="161"/>
      <c r="B39" s="173" t="s">
        <v>3145</v>
      </c>
      <c r="C39" s="174"/>
      <c r="D39" s="175"/>
      <c r="E39" s="164"/>
      <c r="F39" s="199" t="str">
        <f t="shared" si="0"/>
        <v/>
      </c>
      <c r="G39" s="176"/>
      <c r="H39" s="200" t="str">
        <f t="shared" si="1"/>
        <v/>
      </c>
      <c r="I39" s="177"/>
      <c r="J39" s="201" t="str">
        <f t="shared" si="2"/>
        <v/>
      </c>
      <c r="K39" s="136"/>
      <c r="L39" s="200" t="str">
        <f t="shared" si="3"/>
        <v/>
      </c>
      <c r="M39" s="140"/>
      <c r="N39" s="201" t="str">
        <f t="shared" si="4"/>
        <v/>
      </c>
      <c r="O39" s="136"/>
      <c r="P39" s="200" t="str">
        <f t="shared" si="5"/>
        <v/>
      </c>
      <c r="Q39" s="140"/>
      <c r="R39" s="201" t="str">
        <f t="shared" si="6"/>
        <v/>
      </c>
      <c r="S39" s="129"/>
      <c r="T39" s="202" t="str">
        <f t="shared" si="7"/>
        <v/>
      </c>
      <c r="U39" s="140"/>
      <c r="V39" s="201" t="str">
        <f t="shared" si="8"/>
        <v/>
      </c>
      <c r="W39" s="147"/>
    </row>
    <row r="40" spans="1:23">
      <c r="A40" s="161" t="s">
        <v>53</v>
      </c>
      <c r="B40" s="173" t="s">
        <v>3146</v>
      </c>
      <c r="C40" s="174"/>
      <c r="D40" s="175"/>
      <c r="E40" s="165"/>
      <c r="F40" s="199" t="str">
        <f t="shared" si="0"/>
        <v/>
      </c>
      <c r="G40" s="176"/>
      <c r="H40" s="200" t="str">
        <f t="shared" si="1"/>
        <v/>
      </c>
      <c r="I40" s="177"/>
      <c r="J40" s="201" t="str">
        <f t="shared" si="2"/>
        <v/>
      </c>
      <c r="K40" s="136"/>
      <c r="L40" s="200" t="str">
        <f t="shared" si="3"/>
        <v/>
      </c>
      <c r="M40" s="140"/>
      <c r="N40" s="201" t="str">
        <f t="shared" si="4"/>
        <v/>
      </c>
      <c r="O40" s="136"/>
      <c r="P40" s="200" t="str">
        <f t="shared" si="5"/>
        <v/>
      </c>
      <c r="Q40" s="140"/>
      <c r="R40" s="201" t="str">
        <f t="shared" si="6"/>
        <v/>
      </c>
      <c r="S40" s="129"/>
      <c r="T40" s="202" t="str">
        <f t="shared" si="7"/>
        <v/>
      </c>
      <c r="U40" s="140"/>
      <c r="V40" s="201" t="str">
        <f t="shared" si="8"/>
        <v/>
      </c>
      <c r="W40" s="147"/>
    </row>
    <row r="41" spans="1:23" hidden="1">
      <c r="A41" s="161"/>
      <c r="B41" s="173" t="s">
        <v>3147</v>
      </c>
      <c r="C41" s="174"/>
      <c r="D41" s="175"/>
      <c r="E41" s="164"/>
      <c r="F41" s="199" t="str">
        <f t="shared" si="0"/>
        <v/>
      </c>
      <c r="G41" s="176"/>
      <c r="H41" s="200" t="str">
        <f t="shared" si="1"/>
        <v/>
      </c>
      <c r="I41" s="177"/>
      <c r="J41" s="201" t="str">
        <f t="shared" si="2"/>
        <v/>
      </c>
      <c r="K41" s="136"/>
      <c r="L41" s="200" t="str">
        <f t="shared" si="3"/>
        <v/>
      </c>
      <c r="M41" s="140"/>
      <c r="N41" s="201" t="str">
        <f t="shared" si="4"/>
        <v/>
      </c>
      <c r="O41" s="136"/>
      <c r="P41" s="200" t="str">
        <f t="shared" si="5"/>
        <v/>
      </c>
      <c r="Q41" s="140"/>
      <c r="R41" s="201" t="str">
        <f t="shared" si="6"/>
        <v/>
      </c>
      <c r="S41" s="129"/>
      <c r="T41" s="202" t="str">
        <f t="shared" si="7"/>
        <v/>
      </c>
      <c r="U41" s="140"/>
      <c r="V41" s="201" t="str">
        <f t="shared" si="8"/>
        <v/>
      </c>
      <c r="W41" s="147"/>
    </row>
    <row r="42" spans="1:23" hidden="1">
      <c r="A42" s="161"/>
      <c r="B42" s="173" t="s">
        <v>3148</v>
      </c>
      <c r="C42" s="174"/>
      <c r="D42" s="175"/>
      <c r="E42" s="164"/>
      <c r="F42" s="199" t="str">
        <f t="shared" si="0"/>
        <v/>
      </c>
      <c r="G42" s="176"/>
      <c r="H42" s="200" t="str">
        <f t="shared" si="1"/>
        <v/>
      </c>
      <c r="I42" s="177"/>
      <c r="J42" s="201" t="str">
        <f t="shared" si="2"/>
        <v/>
      </c>
      <c r="K42" s="136"/>
      <c r="L42" s="200" t="str">
        <f t="shared" si="3"/>
        <v/>
      </c>
      <c r="M42" s="140"/>
      <c r="N42" s="201" t="str">
        <f t="shared" si="4"/>
        <v/>
      </c>
      <c r="O42" s="136"/>
      <c r="P42" s="200" t="str">
        <f t="shared" si="5"/>
        <v/>
      </c>
      <c r="Q42" s="140"/>
      <c r="R42" s="201" t="str">
        <f t="shared" si="6"/>
        <v/>
      </c>
      <c r="S42" s="129"/>
      <c r="T42" s="202" t="str">
        <f t="shared" si="7"/>
        <v/>
      </c>
      <c r="U42" s="140"/>
      <c r="V42" s="201" t="str">
        <f t="shared" si="8"/>
        <v/>
      </c>
      <c r="W42" s="147"/>
    </row>
    <row r="43" spans="1:23" hidden="1">
      <c r="A43" s="161"/>
      <c r="B43" s="173" t="s">
        <v>3149</v>
      </c>
      <c r="C43" s="174"/>
      <c r="D43" s="175"/>
      <c r="E43" s="164"/>
      <c r="F43" s="199" t="str">
        <f t="shared" si="0"/>
        <v/>
      </c>
      <c r="G43" s="176"/>
      <c r="H43" s="200" t="str">
        <f t="shared" ref="H43:H50" si="9">IF($H$9="*",IF(G43&gt;0,"*",""),"")</f>
        <v/>
      </c>
      <c r="I43" s="177"/>
      <c r="J43" s="201" t="str">
        <f t="shared" ref="J43:J50" si="10">IF($J$9="*",IF(I43&gt;0,"*",""),"")</f>
        <v/>
      </c>
      <c r="K43" s="136"/>
      <c r="L43" s="200" t="str">
        <f t="shared" ref="L43:L50" si="11">IF($L$9="*",IF(K43&gt;0,"*",""),"")</f>
        <v/>
      </c>
      <c r="M43" s="140"/>
      <c r="N43" s="201" t="str">
        <f t="shared" ref="N43:N50" si="12">IF($N$9="*",IF(M43&gt;0,"*",""),"")</f>
        <v/>
      </c>
      <c r="O43" s="136"/>
      <c r="P43" s="200" t="str">
        <f t="shared" ref="P43:P50" si="13">IF($P$9="*",IF(O43&gt;0,"*",""),"")</f>
        <v/>
      </c>
      <c r="Q43" s="140"/>
      <c r="R43" s="201" t="str">
        <f t="shared" ref="R43:R50" si="14">IF($R$9="*",IF(Q43&gt;0,"*",""),"")</f>
        <v/>
      </c>
      <c r="S43" s="129"/>
      <c r="T43" s="202" t="str">
        <f t="shared" si="7"/>
        <v/>
      </c>
      <c r="U43" s="140"/>
      <c r="V43" s="201" t="str">
        <f t="shared" ref="V43:V50" si="15">IF($V$9="*",IF(U43&gt;0,"*",""),"")</f>
        <v/>
      </c>
      <c r="W43" s="147"/>
    </row>
    <row r="44" spans="1:23" hidden="1">
      <c r="A44" s="161"/>
      <c r="B44" s="173" t="s">
        <v>3150</v>
      </c>
      <c r="C44" s="174"/>
      <c r="D44" s="175"/>
      <c r="E44" s="164"/>
      <c r="F44" s="199" t="str">
        <f t="shared" ref="F44:F50" si="16">IF($F$9="*",IF(E44&gt;0,"*",""),"")</f>
        <v/>
      </c>
      <c r="G44" s="176"/>
      <c r="H44" s="200" t="str">
        <f t="shared" si="9"/>
        <v/>
      </c>
      <c r="I44" s="177"/>
      <c r="J44" s="201" t="str">
        <f t="shared" si="10"/>
        <v/>
      </c>
      <c r="K44" s="136"/>
      <c r="L44" s="200" t="str">
        <f t="shared" si="11"/>
        <v/>
      </c>
      <c r="M44" s="140"/>
      <c r="N44" s="201" t="str">
        <f t="shared" si="12"/>
        <v/>
      </c>
      <c r="O44" s="136"/>
      <c r="P44" s="200" t="str">
        <f t="shared" si="13"/>
        <v/>
      </c>
      <c r="Q44" s="140"/>
      <c r="R44" s="201" t="str">
        <f t="shared" si="14"/>
        <v/>
      </c>
      <c r="S44" s="129"/>
      <c r="T44" s="202" t="str">
        <f t="shared" si="7"/>
        <v/>
      </c>
      <c r="U44" s="140"/>
      <c r="V44" s="201" t="str">
        <f t="shared" si="15"/>
        <v/>
      </c>
      <c r="W44" s="147"/>
    </row>
    <row r="45" spans="1:23" hidden="1">
      <c r="A45" s="161"/>
      <c r="B45" s="173" t="s">
        <v>3151</v>
      </c>
      <c r="C45" s="174"/>
      <c r="D45" s="175"/>
      <c r="E45" s="164"/>
      <c r="F45" s="199" t="str">
        <f t="shared" si="16"/>
        <v/>
      </c>
      <c r="G45" s="176"/>
      <c r="H45" s="200" t="str">
        <f t="shared" si="9"/>
        <v/>
      </c>
      <c r="I45" s="177"/>
      <c r="J45" s="201" t="str">
        <f t="shared" si="10"/>
        <v/>
      </c>
      <c r="K45" s="136"/>
      <c r="L45" s="200" t="str">
        <f t="shared" si="11"/>
        <v/>
      </c>
      <c r="M45" s="140"/>
      <c r="N45" s="201" t="str">
        <f t="shared" si="12"/>
        <v/>
      </c>
      <c r="O45" s="136"/>
      <c r="P45" s="200" t="str">
        <f t="shared" si="13"/>
        <v/>
      </c>
      <c r="Q45" s="140"/>
      <c r="R45" s="201" t="str">
        <f t="shared" si="14"/>
        <v/>
      </c>
      <c r="S45" s="129"/>
      <c r="T45" s="202" t="str">
        <f t="shared" si="7"/>
        <v/>
      </c>
      <c r="U45" s="140"/>
      <c r="V45" s="201" t="str">
        <f t="shared" si="15"/>
        <v/>
      </c>
      <c r="W45" s="147"/>
    </row>
    <row r="46" spans="1:23" hidden="1">
      <c r="A46" s="161"/>
      <c r="B46" s="173" t="s">
        <v>3152</v>
      </c>
      <c r="C46" s="174"/>
      <c r="D46" s="175"/>
      <c r="E46" s="164"/>
      <c r="F46" s="199" t="str">
        <f t="shared" si="16"/>
        <v/>
      </c>
      <c r="G46" s="176"/>
      <c r="H46" s="200" t="str">
        <f t="shared" si="9"/>
        <v/>
      </c>
      <c r="I46" s="177"/>
      <c r="J46" s="201" t="str">
        <f t="shared" si="10"/>
        <v/>
      </c>
      <c r="K46" s="136"/>
      <c r="L46" s="200" t="str">
        <f t="shared" si="11"/>
        <v/>
      </c>
      <c r="M46" s="140"/>
      <c r="N46" s="201" t="str">
        <f t="shared" si="12"/>
        <v/>
      </c>
      <c r="O46" s="136"/>
      <c r="P46" s="200" t="str">
        <f t="shared" si="13"/>
        <v/>
      </c>
      <c r="Q46" s="140"/>
      <c r="R46" s="201" t="str">
        <f t="shared" si="14"/>
        <v/>
      </c>
      <c r="S46" s="129"/>
      <c r="T46" s="202" t="str">
        <f t="shared" si="7"/>
        <v/>
      </c>
      <c r="U46" s="140"/>
      <c r="V46" s="201" t="str">
        <f t="shared" si="15"/>
        <v/>
      </c>
      <c r="W46" s="147"/>
    </row>
    <row r="47" spans="1:23" hidden="1">
      <c r="A47" s="161"/>
      <c r="B47" s="173" t="s">
        <v>3153</v>
      </c>
      <c r="C47" s="174"/>
      <c r="D47" s="175"/>
      <c r="E47" s="164"/>
      <c r="F47" s="199" t="str">
        <f t="shared" si="16"/>
        <v/>
      </c>
      <c r="G47" s="176"/>
      <c r="H47" s="200" t="str">
        <f t="shared" si="9"/>
        <v/>
      </c>
      <c r="I47" s="177"/>
      <c r="J47" s="201" t="str">
        <f t="shared" si="10"/>
        <v/>
      </c>
      <c r="K47" s="136"/>
      <c r="L47" s="200" t="str">
        <f t="shared" si="11"/>
        <v/>
      </c>
      <c r="M47" s="140"/>
      <c r="N47" s="201" t="str">
        <f t="shared" si="12"/>
        <v/>
      </c>
      <c r="O47" s="136"/>
      <c r="P47" s="200" t="str">
        <f t="shared" si="13"/>
        <v/>
      </c>
      <c r="Q47" s="140"/>
      <c r="R47" s="201" t="str">
        <f t="shared" si="14"/>
        <v/>
      </c>
      <c r="S47" s="129"/>
      <c r="T47" s="202" t="str">
        <f t="shared" si="7"/>
        <v/>
      </c>
      <c r="U47" s="140"/>
      <c r="V47" s="201" t="str">
        <f t="shared" si="15"/>
        <v/>
      </c>
      <c r="W47" s="147"/>
    </row>
    <row r="48" spans="1:23" hidden="1">
      <c r="A48" s="161"/>
      <c r="B48" s="173" t="s">
        <v>3154</v>
      </c>
      <c r="C48" s="174"/>
      <c r="D48" s="175"/>
      <c r="E48" s="164"/>
      <c r="F48" s="199" t="str">
        <f t="shared" si="16"/>
        <v/>
      </c>
      <c r="G48" s="176"/>
      <c r="H48" s="200" t="str">
        <f t="shared" si="9"/>
        <v/>
      </c>
      <c r="I48" s="177"/>
      <c r="J48" s="201" t="str">
        <f t="shared" si="10"/>
        <v/>
      </c>
      <c r="K48" s="136"/>
      <c r="L48" s="200" t="str">
        <f t="shared" si="11"/>
        <v/>
      </c>
      <c r="M48" s="140"/>
      <c r="N48" s="201" t="str">
        <f t="shared" si="12"/>
        <v/>
      </c>
      <c r="O48" s="136"/>
      <c r="P48" s="200" t="str">
        <f t="shared" si="13"/>
        <v/>
      </c>
      <c r="Q48" s="140"/>
      <c r="R48" s="201" t="str">
        <f t="shared" si="14"/>
        <v/>
      </c>
      <c r="S48" s="129"/>
      <c r="T48" s="202" t="str">
        <f t="shared" si="7"/>
        <v/>
      </c>
      <c r="U48" s="140"/>
      <c r="V48" s="201" t="str">
        <f t="shared" si="15"/>
        <v/>
      </c>
      <c r="W48" s="147"/>
    </row>
    <row r="49" spans="1:23" hidden="1">
      <c r="A49" s="161"/>
      <c r="B49" s="173" t="s">
        <v>3155</v>
      </c>
      <c r="C49" s="174"/>
      <c r="D49" s="175"/>
      <c r="E49" s="164"/>
      <c r="F49" s="199" t="str">
        <f t="shared" si="16"/>
        <v/>
      </c>
      <c r="G49" s="176"/>
      <c r="H49" s="200" t="str">
        <f t="shared" si="9"/>
        <v/>
      </c>
      <c r="I49" s="177"/>
      <c r="J49" s="201" t="str">
        <f t="shared" si="10"/>
        <v/>
      </c>
      <c r="K49" s="136"/>
      <c r="L49" s="200" t="str">
        <f t="shared" si="11"/>
        <v/>
      </c>
      <c r="M49" s="140"/>
      <c r="N49" s="201" t="str">
        <f t="shared" si="12"/>
        <v/>
      </c>
      <c r="O49" s="136"/>
      <c r="P49" s="200" t="str">
        <f t="shared" si="13"/>
        <v/>
      </c>
      <c r="Q49" s="140"/>
      <c r="R49" s="201" t="str">
        <f t="shared" si="14"/>
        <v/>
      </c>
      <c r="S49" s="129"/>
      <c r="T49" s="202" t="str">
        <f t="shared" si="7"/>
        <v/>
      </c>
      <c r="U49" s="140"/>
      <c r="V49" s="201" t="str">
        <f t="shared" si="15"/>
        <v/>
      </c>
      <c r="W49" s="147"/>
    </row>
    <row r="50" spans="1:23" hidden="1">
      <c r="A50" s="161"/>
      <c r="B50" s="173" t="s">
        <v>3156</v>
      </c>
      <c r="C50" s="174"/>
      <c r="D50" s="175"/>
      <c r="E50" s="164"/>
      <c r="F50" s="199" t="str">
        <f t="shared" si="16"/>
        <v/>
      </c>
      <c r="G50" s="176"/>
      <c r="H50" s="200" t="str">
        <f t="shared" si="9"/>
        <v/>
      </c>
      <c r="I50" s="177"/>
      <c r="J50" s="201" t="str">
        <f t="shared" si="10"/>
        <v/>
      </c>
      <c r="K50" s="136"/>
      <c r="L50" s="200" t="str">
        <f t="shared" si="11"/>
        <v/>
      </c>
      <c r="M50" s="140"/>
      <c r="N50" s="201" t="str">
        <f t="shared" si="12"/>
        <v/>
      </c>
      <c r="O50" s="136"/>
      <c r="P50" s="200" t="str">
        <f t="shared" si="13"/>
        <v/>
      </c>
      <c r="Q50" s="140"/>
      <c r="R50" s="201" t="str">
        <f t="shared" si="14"/>
        <v/>
      </c>
      <c r="S50" s="129"/>
      <c r="T50" s="202" t="str">
        <f t="shared" si="7"/>
        <v/>
      </c>
      <c r="U50" s="140"/>
      <c r="V50" s="201" t="str">
        <f t="shared" si="15"/>
        <v/>
      </c>
      <c r="W50" s="147"/>
    </row>
    <row r="51" spans="1:23">
      <c r="A51" s="161" t="s">
        <v>53</v>
      </c>
      <c r="B51" s="173" t="s">
        <v>3157</v>
      </c>
      <c r="C51" s="174"/>
      <c r="D51" s="175"/>
      <c r="E51" s="165"/>
      <c r="F51" s="199" t="str">
        <f t="shared" ref="F51:F103" si="17">IF($F$9="*",IF(E51&gt;0,"*",""),"")</f>
        <v/>
      </c>
      <c r="G51" s="176"/>
      <c r="H51" s="200" t="str">
        <f t="shared" ref="H51:H100" si="18">IF($H$9="*",IF(G51&gt;0,"*",""),"")</f>
        <v/>
      </c>
      <c r="I51" s="177"/>
      <c r="J51" s="201" t="str">
        <f t="shared" ref="J51:J100" si="19">IF($J$9="*",IF(I51&gt;0,"*",""),"")</f>
        <v/>
      </c>
      <c r="K51" s="136"/>
      <c r="L51" s="200" t="str">
        <f t="shared" ref="L51:L101" si="20">IF($L$9="*",IF(K51&gt;0,"*",""),"")</f>
        <v/>
      </c>
      <c r="M51" s="140"/>
      <c r="N51" s="201" t="str">
        <f t="shared" ref="N51:N101" si="21">IF($N$9="*",IF(M51&gt;0,"*",""),"")</f>
        <v/>
      </c>
      <c r="O51" s="136"/>
      <c r="P51" s="200" t="str">
        <f t="shared" ref="P51:P101" si="22">IF($P$9="*",IF(O51&gt;0,"*",""),"")</f>
        <v/>
      </c>
      <c r="Q51" s="140"/>
      <c r="R51" s="201" t="str">
        <f t="shared" ref="R51:R101" si="23">IF($R$9="*",IF(Q51&gt;0,"*",""),"")</f>
        <v/>
      </c>
      <c r="S51" s="129"/>
      <c r="T51" s="202" t="str">
        <f t="shared" ref="T51:T57" si="24">IF($T$9="*",IF(S51&gt;0,"*",""),"")</f>
        <v/>
      </c>
      <c r="U51" s="140"/>
      <c r="V51" s="201" t="str">
        <f t="shared" ref="V51:V101" si="25">IF($V$9="*",IF(U51&gt;0,"*",""),"")</f>
        <v/>
      </c>
      <c r="W51" s="147"/>
    </row>
    <row r="52" spans="1:23" hidden="1">
      <c r="A52" s="161"/>
      <c r="B52" s="173" t="s">
        <v>3158</v>
      </c>
      <c r="C52" s="174"/>
      <c r="D52" s="175"/>
      <c r="E52" s="164"/>
      <c r="F52" s="199" t="str">
        <f t="shared" si="17"/>
        <v/>
      </c>
      <c r="G52" s="176"/>
      <c r="H52" s="200" t="str">
        <f t="shared" si="18"/>
        <v/>
      </c>
      <c r="I52" s="177"/>
      <c r="J52" s="201" t="str">
        <f t="shared" si="19"/>
        <v/>
      </c>
      <c r="K52" s="136"/>
      <c r="L52" s="200" t="str">
        <f t="shared" si="20"/>
        <v/>
      </c>
      <c r="M52" s="140"/>
      <c r="N52" s="201" t="str">
        <f t="shared" si="21"/>
        <v/>
      </c>
      <c r="O52" s="136"/>
      <c r="P52" s="200" t="str">
        <f t="shared" si="22"/>
        <v/>
      </c>
      <c r="Q52" s="140"/>
      <c r="R52" s="201" t="str">
        <f t="shared" si="23"/>
        <v/>
      </c>
      <c r="S52" s="129"/>
      <c r="T52" s="202" t="str">
        <f t="shared" si="24"/>
        <v/>
      </c>
      <c r="U52" s="140"/>
      <c r="V52" s="201" t="str">
        <f t="shared" si="25"/>
        <v/>
      </c>
      <c r="W52" s="147"/>
    </row>
    <row r="53" spans="1:23" hidden="1">
      <c r="A53" s="161"/>
      <c r="B53" s="173" t="s">
        <v>3159</v>
      </c>
      <c r="C53" s="174"/>
      <c r="D53" s="175"/>
      <c r="E53" s="164"/>
      <c r="F53" s="199" t="str">
        <f t="shared" si="17"/>
        <v/>
      </c>
      <c r="G53" s="176"/>
      <c r="H53" s="200" t="str">
        <f t="shared" si="18"/>
        <v/>
      </c>
      <c r="I53" s="177"/>
      <c r="J53" s="201" t="str">
        <f t="shared" si="19"/>
        <v/>
      </c>
      <c r="K53" s="136"/>
      <c r="L53" s="200" t="str">
        <f t="shared" si="20"/>
        <v/>
      </c>
      <c r="M53" s="140"/>
      <c r="N53" s="201" t="str">
        <f t="shared" si="21"/>
        <v/>
      </c>
      <c r="O53" s="136"/>
      <c r="P53" s="200" t="str">
        <f t="shared" si="22"/>
        <v/>
      </c>
      <c r="Q53" s="140"/>
      <c r="R53" s="201" t="str">
        <f t="shared" si="23"/>
        <v/>
      </c>
      <c r="S53" s="129"/>
      <c r="T53" s="202" t="str">
        <f t="shared" si="24"/>
        <v/>
      </c>
      <c r="U53" s="140"/>
      <c r="V53" s="201" t="str">
        <f t="shared" si="25"/>
        <v/>
      </c>
      <c r="W53" s="147"/>
    </row>
    <row r="54" spans="1:23" hidden="1">
      <c r="A54" s="161"/>
      <c r="B54" s="178" t="s">
        <v>3160</v>
      </c>
      <c r="C54" s="179"/>
      <c r="D54" s="180"/>
      <c r="E54" s="164"/>
      <c r="F54" s="199" t="str">
        <f t="shared" si="17"/>
        <v/>
      </c>
      <c r="G54" s="176"/>
      <c r="H54" s="200" t="str">
        <f t="shared" si="18"/>
        <v/>
      </c>
      <c r="I54" s="177"/>
      <c r="J54" s="201" t="str">
        <f t="shared" si="19"/>
        <v/>
      </c>
      <c r="K54" s="136"/>
      <c r="L54" s="200" t="str">
        <f t="shared" si="20"/>
        <v/>
      </c>
      <c r="M54" s="140"/>
      <c r="N54" s="201" t="str">
        <f t="shared" si="21"/>
        <v/>
      </c>
      <c r="O54" s="136"/>
      <c r="P54" s="200" t="str">
        <f t="shared" si="22"/>
        <v/>
      </c>
      <c r="Q54" s="140"/>
      <c r="R54" s="201" t="str">
        <f t="shared" si="23"/>
        <v/>
      </c>
      <c r="S54" s="129"/>
      <c r="T54" s="202" t="str">
        <f t="shared" si="24"/>
        <v/>
      </c>
      <c r="U54" s="140"/>
      <c r="V54" s="201" t="str">
        <f t="shared" si="25"/>
        <v/>
      </c>
      <c r="W54" s="147"/>
    </row>
    <row r="55" spans="1:23" hidden="1">
      <c r="A55" s="161"/>
      <c r="B55" s="178" t="s">
        <v>3161</v>
      </c>
      <c r="C55" s="179"/>
      <c r="D55" s="180"/>
      <c r="E55" s="164"/>
      <c r="F55" s="199" t="str">
        <f t="shared" si="17"/>
        <v/>
      </c>
      <c r="G55" s="176"/>
      <c r="H55" s="200" t="str">
        <f t="shared" si="18"/>
        <v/>
      </c>
      <c r="I55" s="177"/>
      <c r="J55" s="201" t="str">
        <f t="shared" si="19"/>
        <v/>
      </c>
      <c r="K55" s="136"/>
      <c r="L55" s="200" t="str">
        <f t="shared" si="20"/>
        <v/>
      </c>
      <c r="M55" s="140"/>
      <c r="N55" s="201" t="str">
        <f t="shared" si="21"/>
        <v/>
      </c>
      <c r="O55" s="136"/>
      <c r="P55" s="200" t="str">
        <f t="shared" si="22"/>
        <v/>
      </c>
      <c r="Q55" s="140"/>
      <c r="R55" s="201" t="str">
        <f t="shared" si="23"/>
        <v/>
      </c>
      <c r="S55" s="129"/>
      <c r="T55" s="202" t="str">
        <f t="shared" si="24"/>
        <v/>
      </c>
      <c r="U55" s="140"/>
      <c r="V55" s="201" t="str">
        <f t="shared" si="25"/>
        <v/>
      </c>
      <c r="W55" s="147"/>
    </row>
    <row r="56" spans="1:23" hidden="1">
      <c r="A56" s="161"/>
      <c r="B56" s="173" t="s">
        <v>3162</v>
      </c>
      <c r="C56" s="174"/>
      <c r="D56" s="175"/>
      <c r="E56" s="164"/>
      <c r="F56" s="199" t="str">
        <f t="shared" si="17"/>
        <v/>
      </c>
      <c r="G56" s="176"/>
      <c r="H56" s="200" t="str">
        <f t="shared" si="18"/>
        <v/>
      </c>
      <c r="I56" s="177"/>
      <c r="J56" s="201" t="str">
        <f t="shared" si="19"/>
        <v/>
      </c>
      <c r="K56" s="136"/>
      <c r="L56" s="200" t="str">
        <f t="shared" si="20"/>
        <v/>
      </c>
      <c r="M56" s="140"/>
      <c r="N56" s="201" t="str">
        <f t="shared" si="21"/>
        <v/>
      </c>
      <c r="O56" s="136"/>
      <c r="P56" s="200" t="str">
        <f t="shared" si="22"/>
        <v/>
      </c>
      <c r="Q56" s="140"/>
      <c r="R56" s="201" t="str">
        <f t="shared" si="23"/>
        <v/>
      </c>
      <c r="S56" s="129"/>
      <c r="T56" s="202" t="str">
        <f t="shared" si="24"/>
        <v/>
      </c>
      <c r="U56" s="140"/>
      <c r="V56" s="201" t="str">
        <f t="shared" si="25"/>
        <v/>
      </c>
      <c r="W56" s="147"/>
    </row>
    <row r="57" spans="1:23" hidden="1">
      <c r="A57" s="161"/>
      <c r="B57" s="173" t="s">
        <v>3163</v>
      </c>
      <c r="C57" s="174"/>
      <c r="D57" s="175"/>
      <c r="E57" s="164"/>
      <c r="F57" s="199" t="str">
        <f t="shared" si="17"/>
        <v/>
      </c>
      <c r="G57" s="176"/>
      <c r="H57" s="200" t="str">
        <f t="shared" si="18"/>
        <v/>
      </c>
      <c r="I57" s="177"/>
      <c r="J57" s="201" t="str">
        <f t="shared" si="19"/>
        <v/>
      </c>
      <c r="K57" s="136"/>
      <c r="L57" s="200" t="str">
        <f t="shared" si="20"/>
        <v/>
      </c>
      <c r="M57" s="140"/>
      <c r="N57" s="201" t="str">
        <f t="shared" si="21"/>
        <v/>
      </c>
      <c r="O57" s="136"/>
      <c r="P57" s="200" t="str">
        <f t="shared" si="22"/>
        <v/>
      </c>
      <c r="Q57" s="140"/>
      <c r="R57" s="201" t="str">
        <f t="shared" si="23"/>
        <v/>
      </c>
      <c r="S57" s="129"/>
      <c r="T57" s="202" t="str">
        <f t="shared" si="24"/>
        <v/>
      </c>
      <c r="U57" s="140"/>
      <c r="V57" s="201" t="str">
        <f t="shared" si="25"/>
        <v/>
      </c>
      <c r="W57" s="147"/>
    </row>
    <row r="58" spans="1:23" hidden="1">
      <c r="A58" s="161"/>
      <c r="B58" s="173" t="s">
        <v>3164</v>
      </c>
      <c r="C58" s="174"/>
      <c r="D58" s="175"/>
      <c r="E58" s="164"/>
      <c r="F58" s="199" t="str">
        <f t="shared" si="17"/>
        <v/>
      </c>
      <c r="G58" s="176"/>
      <c r="H58" s="200" t="str">
        <f t="shared" si="18"/>
        <v/>
      </c>
      <c r="I58" s="177"/>
      <c r="J58" s="201" t="str">
        <f t="shared" si="19"/>
        <v/>
      </c>
      <c r="K58" s="136"/>
      <c r="L58" s="200" t="str">
        <f t="shared" si="20"/>
        <v/>
      </c>
      <c r="M58" s="140"/>
      <c r="N58" s="201" t="str">
        <f t="shared" si="21"/>
        <v/>
      </c>
      <c r="O58" s="136"/>
      <c r="P58" s="200" t="str">
        <f t="shared" si="22"/>
        <v/>
      </c>
      <c r="Q58" s="140"/>
      <c r="R58" s="201" t="str">
        <f t="shared" si="23"/>
        <v/>
      </c>
      <c r="S58" s="129"/>
      <c r="T58" s="202" t="str">
        <f t="shared" ref="T58:T120" si="26">IF($T$9="*",IF(S58&gt;0,"*",""),"")</f>
        <v/>
      </c>
      <c r="U58" s="140"/>
      <c r="V58" s="201" t="str">
        <f t="shared" si="25"/>
        <v/>
      </c>
      <c r="W58" s="147"/>
    </row>
    <row r="59" spans="1:23" hidden="1">
      <c r="A59" s="161"/>
      <c r="B59" s="173" t="s">
        <v>3165</v>
      </c>
      <c r="C59" s="174"/>
      <c r="D59" s="175"/>
      <c r="E59" s="164"/>
      <c r="F59" s="199" t="str">
        <f t="shared" si="17"/>
        <v/>
      </c>
      <c r="G59" s="176"/>
      <c r="H59" s="200" t="str">
        <f t="shared" si="18"/>
        <v/>
      </c>
      <c r="I59" s="177"/>
      <c r="J59" s="201" t="str">
        <f t="shared" si="19"/>
        <v/>
      </c>
      <c r="K59" s="136"/>
      <c r="L59" s="200" t="str">
        <f t="shared" si="20"/>
        <v/>
      </c>
      <c r="M59" s="140"/>
      <c r="N59" s="201" t="str">
        <f t="shared" si="21"/>
        <v/>
      </c>
      <c r="O59" s="136"/>
      <c r="P59" s="200" t="str">
        <f t="shared" si="22"/>
        <v/>
      </c>
      <c r="Q59" s="140"/>
      <c r="R59" s="201" t="str">
        <f t="shared" si="23"/>
        <v/>
      </c>
      <c r="S59" s="129"/>
      <c r="T59" s="202" t="str">
        <f t="shared" si="26"/>
        <v/>
      </c>
      <c r="U59" s="140"/>
      <c r="V59" s="201" t="str">
        <f t="shared" si="25"/>
        <v/>
      </c>
      <c r="W59" s="147"/>
    </row>
    <row r="60" spans="1:23" hidden="1">
      <c r="A60" s="161"/>
      <c r="B60" s="173" t="s">
        <v>3166</v>
      </c>
      <c r="C60" s="174"/>
      <c r="D60" s="175"/>
      <c r="E60" s="164"/>
      <c r="F60" s="199" t="str">
        <f t="shared" si="17"/>
        <v/>
      </c>
      <c r="G60" s="176"/>
      <c r="H60" s="200" t="str">
        <f t="shared" si="18"/>
        <v/>
      </c>
      <c r="I60" s="177"/>
      <c r="J60" s="201" t="str">
        <f t="shared" si="19"/>
        <v/>
      </c>
      <c r="K60" s="136"/>
      <c r="L60" s="200" t="str">
        <f t="shared" si="20"/>
        <v/>
      </c>
      <c r="M60" s="140"/>
      <c r="N60" s="201" t="str">
        <f t="shared" si="21"/>
        <v/>
      </c>
      <c r="O60" s="136"/>
      <c r="P60" s="200" t="str">
        <f t="shared" si="22"/>
        <v/>
      </c>
      <c r="Q60" s="140"/>
      <c r="R60" s="201" t="str">
        <f t="shared" si="23"/>
        <v/>
      </c>
      <c r="S60" s="129"/>
      <c r="T60" s="202" t="str">
        <f t="shared" si="26"/>
        <v/>
      </c>
      <c r="U60" s="140"/>
      <c r="V60" s="201" t="str">
        <f t="shared" si="25"/>
        <v/>
      </c>
      <c r="W60" s="147"/>
    </row>
    <row r="61" spans="1:23" hidden="1">
      <c r="A61" s="161"/>
      <c r="B61" s="173" t="s">
        <v>3167</v>
      </c>
      <c r="C61" s="174"/>
      <c r="D61" s="175"/>
      <c r="E61" s="164"/>
      <c r="F61" s="199" t="str">
        <f t="shared" si="17"/>
        <v/>
      </c>
      <c r="G61" s="176"/>
      <c r="H61" s="200" t="str">
        <f t="shared" si="18"/>
        <v/>
      </c>
      <c r="I61" s="177"/>
      <c r="J61" s="201" t="str">
        <f t="shared" si="19"/>
        <v/>
      </c>
      <c r="K61" s="136"/>
      <c r="L61" s="200" t="str">
        <f t="shared" si="20"/>
        <v/>
      </c>
      <c r="M61" s="140"/>
      <c r="N61" s="201" t="str">
        <f t="shared" si="21"/>
        <v/>
      </c>
      <c r="O61" s="136"/>
      <c r="P61" s="200" t="str">
        <f t="shared" si="22"/>
        <v/>
      </c>
      <c r="Q61" s="140"/>
      <c r="R61" s="201" t="str">
        <f t="shared" si="23"/>
        <v/>
      </c>
      <c r="S61" s="129"/>
      <c r="T61" s="202" t="str">
        <f t="shared" si="26"/>
        <v/>
      </c>
      <c r="U61" s="140"/>
      <c r="V61" s="201" t="str">
        <f t="shared" si="25"/>
        <v/>
      </c>
      <c r="W61" s="147"/>
    </row>
    <row r="62" spans="1:23" hidden="1">
      <c r="A62" s="161"/>
      <c r="B62" s="173" t="s">
        <v>3168</v>
      </c>
      <c r="C62" s="174"/>
      <c r="D62" s="175"/>
      <c r="E62" s="164"/>
      <c r="F62" s="199" t="str">
        <f t="shared" si="17"/>
        <v/>
      </c>
      <c r="G62" s="176"/>
      <c r="H62" s="200" t="str">
        <f t="shared" si="18"/>
        <v/>
      </c>
      <c r="I62" s="177"/>
      <c r="J62" s="201" t="str">
        <f t="shared" si="19"/>
        <v/>
      </c>
      <c r="K62" s="136"/>
      <c r="L62" s="200" t="str">
        <f t="shared" si="20"/>
        <v/>
      </c>
      <c r="M62" s="140"/>
      <c r="N62" s="201" t="str">
        <f t="shared" si="21"/>
        <v/>
      </c>
      <c r="O62" s="136"/>
      <c r="P62" s="200" t="str">
        <f t="shared" si="22"/>
        <v/>
      </c>
      <c r="Q62" s="140"/>
      <c r="R62" s="201" t="str">
        <f t="shared" si="23"/>
        <v/>
      </c>
      <c r="S62" s="129"/>
      <c r="T62" s="202" t="str">
        <f t="shared" si="26"/>
        <v/>
      </c>
      <c r="U62" s="140"/>
      <c r="V62" s="201" t="str">
        <f t="shared" si="25"/>
        <v/>
      </c>
      <c r="W62" s="147"/>
    </row>
    <row r="63" spans="1:23" hidden="1">
      <c r="A63" s="161"/>
      <c r="B63" s="173" t="s">
        <v>3169</v>
      </c>
      <c r="C63" s="174"/>
      <c r="D63" s="175"/>
      <c r="E63" s="164"/>
      <c r="F63" s="199" t="str">
        <f t="shared" si="17"/>
        <v/>
      </c>
      <c r="G63" s="176"/>
      <c r="H63" s="200" t="str">
        <f t="shared" si="18"/>
        <v/>
      </c>
      <c r="I63" s="177"/>
      <c r="J63" s="201" t="str">
        <f t="shared" si="19"/>
        <v/>
      </c>
      <c r="K63" s="136"/>
      <c r="L63" s="200" t="str">
        <f t="shared" si="20"/>
        <v/>
      </c>
      <c r="M63" s="140"/>
      <c r="N63" s="201" t="str">
        <f t="shared" si="21"/>
        <v/>
      </c>
      <c r="O63" s="136"/>
      <c r="P63" s="200" t="str">
        <f t="shared" si="22"/>
        <v/>
      </c>
      <c r="Q63" s="140"/>
      <c r="R63" s="201" t="str">
        <f t="shared" si="23"/>
        <v/>
      </c>
      <c r="S63" s="129"/>
      <c r="T63" s="202" t="str">
        <f t="shared" si="26"/>
        <v/>
      </c>
      <c r="U63" s="140"/>
      <c r="V63" s="201" t="str">
        <f t="shared" si="25"/>
        <v/>
      </c>
      <c r="W63" s="147"/>
    </row>
    <row r="64" spans="1:23" hidden="1">
      <c r="A64" s="161"/>
      <c r="B64" s="173" t="s">
        <v>3170</v>
      </c>
      <c r="C64" s="174"/>
      <c r="D64" s="175"/>
      <c r="E64" s="164"/>
      <c r="F64" s="199" t="str">
        <f t="shared" si="17"/>
        <v/>
      </c>
      <c r="G64" s="176"/>
      <c r="H64" s="200" t="str">
        <f t="shared" si="18"/>
        <v/>
      </c>
      <c r="I64" s="177"/>
      <c r="J64" s="201" t="str">
        <f t="shared" si="19"/>
        <v/>
      </c>
      <c r="K64" s="136"/>
      <c r="L64" s="200" t="str">
        <f t="shared" si="20"/>
        <v/>
      </c>
      <c r="M64" s="140"/>
      <c r="N64" s="201" t="str">
        <f t="shared" si="21"/>
        <v/>
      </c>
      <c r="O64" s="136"/>
      <c r="P64" s="200" t="str">
        <f t="shared" si="22"/>
        <v/>
      </c>
      <c r="Q64" s="140"/>
      <c r="R64" s="201" t="str">
        <f t="shared" si="23"/>
        <v/>
      </c>
      <c r="S64" s="129"/>
      <c r="T64" s="202" t="str">
        <f t="shared" si="26"/>
        <v/>
      </c>
      <c r="U64" s="140"/>
      <c r="V64" s="201" t="str">
        <f t="shared" si="25"/>
        <v/>
      </c>
      <c r="W64" s="147"/>
    </row>
    <row r="65" spans="1:23" hidden="1">
      <c r="A65" s="161"/>
      <c r="B65" s="173" t="s">
        <v>3171</v>
      </c>
      <c r="C65" s="174"/>
      <c r="D65" s="175"/>
      <c r="E65" s="164"/>
      <c r="F65" s="199" t="str">
        <f t="shared" si="17"/>
        <v/>
      </c>
      <c r="G65" s="176"/>
      <c r="H65" s="200" t="str">
        <f t="shared" si="18"/>
        <v/>
      </c>
      <c r="I65" s="177"/>
      <c r="J65" s="201" t="str">
        <f t="shared" si="19"/>
        <v/>
      </c>
      <c r="K65" s="136"/>
      <c r="L65" s="200" t="str">
        <f t="shared" si="20"/>
        <v/>
      </c>
      <c r="M65" s="140"/>
      <c r="N65" s="201" t="str">
        <f t="shared" si="21"/>
        <v/>
      </c>
      <c r="O65" s="136"/>
      <c r="P65" s="200" t="str">
        <f t="shared" si="22"/>
        <v/>
      </c>
      <c r="Q65" s="140"/>
      <c r="R65" s="201" t="str">
        <f t="shared" si="23"/>
        <v/>
      </c>
      <c r="S65" s="129"/>
      <c r="T65" s="202" t="str">
        <f t="shared" si="26"/>
        <v/>
      </c>
      <c r="U65" s="140"/>
      <c r="V65" s="201" t="str">
        <f t="shared" si="25"/>
        <v/>
      </c>
      <c r="W65" s="147"/>
    </row>
    <row r="66" spans="1:23" hidden="1">
      <c r="A66" s="161"/>
      <c r="B66" s="173" t="s">
        <v>3172</v>
      </c>
      <c r="C66" s="174"/>
      <c r="D66" s="175"/>
      <c r="E66" s="164"/>
      <c r="F66" s="199" t="str">
        <f t="shared" si="17"/>
        <v/>
      </c>
      <c r="G66" s="176"/>
      <c r="H66" s="200" t="str">
        <f t="shared" si="18"/>
        <v/>
      </c>
      <c r="I66" s="177"/>
      <c r="J66" s="201" t="str">
        <f t="shared" si="19"/>
        <v/>
      </c>
      <c r="K66" s="136"/>
      <c r="L66" s="200" t="str">
        <f t="shared" si="20"/>
        <v/>
      </c>
      <c r="M66" s="140"/>
      <c r="N66" s="201" t="str">
        <f t="shared" si="21"/>
        <v/>
      </c>
      <c r="O66" s="136"/>
      <c r="P66" s="200" t="str">
        <f t="shared" si="22"/>
        <v/>
      </c>
      <c r="Q66" s="140"/>
      <c r="R66" s="201" t="str">
        <f t="shared" si="23"/>
        <v/>
      </c>
      <c r="S66" s="129"/>
      <c r="T66" s="202" t="str">
        <f t="shared" si="26"/>
        <v/>
      </c>
      <c r="U66" s="140"/>
      <c r="V66" s="201" t="str">
        <f t="shared" si="25"/>
        <v/>
      </c>
      <c r="W66" s="147"/>
    </row>
    <row r="67" spans="1:23" hidden="1">
      <c r="A67" s="161"/>
      <c r="B67" s="173" t="s">
        <v>3173</v>
      </c>
      <c r="C67" s="174"/>
      <c r="D67" s="175"/>
      <c r="E67" s="164"/>
      <c r="F67" s="199" t="str">
        <f t="shared" si="17"/>
        <v/>
      </c>
      <c r="G67" s="176"/>
      <c r="H67" s="200" t="str">
        <f t="shared" si="18"/>
        <v/>
      </c>
      <c r="I67" s="177"/>
      <c r="J67" s="201" t="str">
        <f t="shared" si="19"/>
        <v/>
      </c>
      <c r="K67" s="136"/>
      <c r="L67" s="200" t="str">
        <f t="shared" si="20"/>
        <v/>
      </c>
      <c r="M67" s="140"/>
      <c r="N67" s="201" t="str">
        <f t="shared" si="21"/>
        <v/>
      </c>
      <c r="O67" s="136"/>
      <c r="P67" s="200" t="str">
        <f t="shared" si="22"/>
        <v/>
      </c>
      <c r="Q67" s="140"/>
      <c r="R67" s="201" t="str">
        <f t="shared" si="23"/>
        <v/>
      </c>
      <c r="S67" s="129"/>
      <c r="T67" s="202" t="str">
        <f t="shared" si="26"/>
        <v/>
      </c>
      <c r="U67" s="140"/>
      <c r="V67" s="201" t="str">
        <f t="shared" si="25"/>
        <v/>
      </c>
      <c r="W67" s="147"/>
    </row>
    <row r="68" spans="1:23" hidden="1">
      <c r="A68" s="161"/>
      <c r="B68" s="173" t="s">
        <v>3174</v>
      </c>
      <c r="C68" s="174"/>
      <c r="D68" s="175"/>
      <c r="E68" s="164"/>
      <c r="F68" s="199" t="str">
        <f t="shared" si="17"/>
        <v/>
      </c>
      <c r="G68" s="176"/>
      <c r="H68" s="200" t="str">
        <f t="shared" si="18"/>
        <v/>
      </c>
      <c r="I68" s="177"/>
      <c r="J68" s="201" t="str">
        <f t="shared" si="19"/>
        <v/>
      </c>
      <c r="K68" s="136"/>
      <c r="L68" s="200" t="str">
        <f t="shared" si="20"/>
        <v/>
      </c>
      <c r="M68" s="140"/>
      <c r="N68" s="201" t="str">
        <f t="shared" si="21"/>
        <v/>
      </c>
      <c r="O68" s="136"/>
      <c r="P68" s="200" t="str">
        <f t="shared" si="22"/>
        <v/>
      </c>
      <c r="Q68" s="140"/>
      <c r="R68" s="201" t="str">
        <f t="shared" si="23"/>
        <v/>
      </c>
      <c r="S68" s="129"/>
      <c r="T68" s="202" t="str">
        <f t="shared" si="26"/>
        <v/>
      </c>
      <c r="U68" s="140"/>
      <c r="V68" s="201" t="str">
        <f t="shared" si="25"/>
        <v/>
      </c>
      <c r="W68" s="147"/>
    </row>
    <row r="69" spans="1:23" hidden="1">
      <c r="A69" s="161"/>
      <c r="B69" s="173" t="s">
        <v>3175</v>
      </c>
      <c r="C69" s="174"/>
      <c r="D69" s="175"/>
      <c r="E69" s="164"/>
      <c r="F69" s="199" t="str">
        <f t="shared" si="17"/>
        <v/>
      </c>
      <c r="G69" s="176"/>
      <c r="H69" s="200" t="str">
        <f t="shared" si="18"/>
        <v/>
      </c>
      <c r="I69" s="177"/>
      <c r="J69" s="201" t="str">
        <f t="shared" si="19"/>
        <v/>
      </c>
      <c r="K69" s="136"/>
      <c r="L69" s="200" t="str">
        <f t="shared" si="20"/>
        <v/>
      </c>
      <c r="M69" s="140"/>
      <c r="N69" s="201" t="str">
        <f t="shared" si="21"/>
        <v/>
      </c>
      <c r="O69" s="136"/>
      <c r="P69" s="200" t="str">
        <f t="shared" si="22"/>
        <v/>
      </c>
      <c r="Q69" s="140"/>
      <c r="R69" s="201" t="str">
        <f t="shared" si="23"/>
        <v/>
      </c>
      <c r="S69" s="129"/>
      <c r="T69" s="202" t="str">
        <f t="shared" si="26"/>
        <v/>
      </c>
      <c r="U69" s="140"/>
      <c r="V69" s="201" t="str">
        <f t="shared" si="25"/>
        <v/>
      </c>
      <c r="W69" s="147"/>
    </row>
    <row r="70" spans="1:23" hidden="1">
      <c r="A70" s="161"/>
      <c r="B70" s="173" t="s">
        <v>3176</v>
      </c>
      <c r="C70" s="174"/>
      <c r="D70" s="175"/>
      <c r="E70" s="164"/>
      <c r="F70" s="199" t="str">
        <f t="shared" si="17"/>
        <v/>
      </c>
      <c r="G70" s="176"/>
      <c r="H70" s="200" t="str">
        <f t="shared" si="18"/>
        <v/>
      </c>
      <c r="I70" s="177"/>
      <c r="J70" s="201" t="str">
        <f t="shared" si="19"/>
        <v/>
      </c>
      <c r="K70" s="136"/>
      <c r="L70" s="200" t="str">
        <f t="shared" si="20"/>
        <v/>
      </c>
      <c r="M70" s="140"/>
      <c r="N70" s="201" t="str">
        <f t="shared" si="21"/>
        <v/>
      </c>
      <c r="O70" s="136"/>
      <c r="P70" s="200" t="str">
        <f t="shared" si="22"/>
        <v/>
      </c>
      <c r="Q70" s="140"/>
      <c r="R70" s="201" t="str">
        <f t="shared" si="23"/>
        <v/>
      </c>
      <c r="S70" s="129"/>
      <c r="T70" s="202" t="str">
        <f t="shared" si="26"/>
        <v/>
      </c>
      <c r="U70" s="140"/>
      <c r="V70" s="201" t="str">
        <f t="shared" si="25"/>
        <v/>
      </c>
      <c r="W70" s="147"/>
    </row>
    <row r="71" spans="1:23" hidden="1">
      <c r="A71" s="161"/>
      <c r="B71" s="178" t="s">
        <v>3177</v>
      </c>
      <c r="C71" s="179"/>
      <c r="D71" s="180"/>
      <c r="E71" s="164"/>
      <c r="F71" s="199" t="str">
        <f t="shared" si="17"/>
        <v/>
      </c>
      <c r="G71" s="176"/>
      <c r="H71" s="200" t="str">
        <f t="shared" si="18"/>
        <v/>
      </c>
      <c r="I71" s="177"/>
      <c r="J71" s="201" t="str">
        <f t="shared" si="19"/>
        <v/>
      </c>
      <c r="K71" s="136"/>
      <c r="L71" s="200" t="str">
        <f t="shared" si="20"/>
        <v/>
      </c>
      <c r="M71" s="140"/>
      <c r="N71" s="201" t="str">
        <f t="shared" si="21"/>
        <v/>
      </c>
      <c r="O71" s="136"/>
      <c r="P71" s="200" t="str">
        <f t="shared" si="22"/>
        <v/>
      </c>
      <c r="Q71" s="140"/>
      <c r="R71" s="201" t="str">
        <f t="shared" si="23"/>
        <v/>
      </c>
      <c r="S71" s="129"/>
      <c r="T71" s="202" t="str">
        <f t="shared" si="26"/>
        <v/>
      </c>
      <c r="U71" s="140"/>
      <c r="V71" s="201" t="str">
        <f t="shared" si="25"/>
        <v/>
      </c>
      <c r="W71" s="147"/>
    </row>
    <row r="72" spans="1:23" hidden="1">
      <c r="A72" s="161"/>
      <c r="B72" s="178" t="s">
        <v>3178</v>
      </c>
      <c r="C72" s="179"/>
      <c r="D72" s="180"/>
      <c r="E72" s="164"/>
      <c r="F72" s="199" t="str">
        <f t="shared" si="17"/>
        <v/>
      </c>
      <c r="G72" s="176"/>
      <c r="H72" s="200" t="str">
        <f t="shared" si="18"/>
        <v/>
      </c>
      <c r="I72" s="177"/>
      <c r="J72" s="201" t="str">
        <f t="shared" si="19"/>
        <v/>
      </c>
      <c r="K72" s="136"/>
      <c r="L72" s="200" t="str">
        <f t="shared" si="20"/>
        <v/>
      </c>
      <c r="M72" s="140"/>
      <c r="N72" s="201" t="str">
        <f t="shared" si="21"/>
        <v/>
      </c>
      <c r="O72" s="136"/>
      <c r="P72" s="200" t="str">
        <f t="shared" si="22"/>
        <v/>
      </c>
      <c r="Q72" s="140"/>
      <c r="R72" s="201" t="str">
        <f t="shared" si="23"/>
        <v/>
      </c>
      <c r="S72" s="129"/>
      <c r="T72" s="202" t="str">
        <f t="shared" si="26"/>
        <v/>
      </c>
      <c r="U72" s="140"/>
      <c r="V72" s="201" t="str">
        <f t="shared" si="25"/>
        <v/>
      </c>
      <c r="W72" s="147"/>
    </row>
    <row r="73" spans="1:23" hidden="1">
      <c r="A73" s="161"/>
      <c r="B73" s="178" t="s">
        <v>3179</v>
      </c>
      <c r="C73" s="179"/>
      <c r="D73" s="180"/>
      <c r="E73" s="164"/>
      <c r="F73" s="199" t="str">
        <f t="shared" si="17"/>
        <v/>
      </c>
      <c r="G73" s="176"/>
      <c r="H73" s="200" t="str">
        <f t="shared" si="18"/>
        <v/>
      </c>
      <c r="I73" s="177"/>
      <c r="J73" s="201" t="str">
        <f t="shared" si="19"/>
        <v/>
      </c>
      <c r="K73" s="136"/>
      <c r="L73" s="200" t="str">
        <f t="shared" si="20"/>
        <v/>
      </c>
      <c r="M73" s="140"/>
      <c r="N73" s="201" t="str">
        <f t="shared" si="21"/>
        <v/>
      </c>
      <c r="O73" s="136"/>
      <c r="P73" s="200" t="str">
        <f t="shared" si="22"/>
        <v/>
      </c>
      <c r="Q73" s="140"/>
      <c r="R73" s="201" t="str">
        <f t="shared" si="23"/>
        <v/>
      </c>
      <c r="S73" s="129"/>
      <c r="T73" s="202" t="str">
        <f t="shared" si="26"/>
        <v/>
      </c>
      <c r="U73" s="140"/>
      <c r="V73" s="201" t="str">
        <f t="shared" si="25"/>
        <v/>
      </c>
      <c r="W73" s="147"/>
    </row>
    <row r="74" spans="1:23" hidden="1">
      <c r="A74" s="161"/>
      <c r="B74" s="173" t="s">
        <v>3180</v>
      </c>
      <c r="C74" s="174"/>
      <c r="D74" s="175"/>
      <c r="E74" s="164"/>
      <c r="F74" s="199" t="str">
        <f t="shared" si="17"/>
        <v/>
      </c>
      <c r="G74" s="176"/>
      <c r="H74" s="200" t="str">
        <f t="shared" si="18"/>
        <v/>
      </c>
      <c r="I74" s="177"/>
      <c r="J74" s="201" t="str">
        <f t="shared" si="19"/>
        <v/>
      </c>
      <c r="K74" s="136"/>
      <c r="L74" s="200" t="str">
        <f t="shared" si="20"/>
        <v/>
      </c>
      <c r="M74" s="140"/>
      <c r="N74" s="201" t="str">
        <f t="shared" si="21"/>
        <v/>
      </c>
      <c r="O74" s="136"/>
      <c r="P74" s="200" t="str">
        <f t="shared" si="22"/>
        <v/>
      </c>
      <c r="Q74" s="140"/>
      <c r="R74" s="201" t="str">
        <f t="shared" si="23"/>
        <v/>
      </c>
      <c r="S74" s="129"/>
      <c r="T74" s="202" t="str">
        <f t="shared" si="26"/>
        <v/>
      </c>
      <c r="U74" s="140"/>
      <c r="V74" s="201" t="str">
        <f t="shared" si="25"/>
        <v/>
      </c>
      <c r="W74" s="147"/>
    </row>
    <row r="75" spans="1:23">
      <c r="A75" s="161" t="s">
        <v>53</v>
      </c>
      <c r="B75" s="173" t="s">
        <v>3181</v>
      </c>
      <c r="C75" s="174"/>
      <c r="D75" s="175"/>
      <c r="E75" s="165"/>
      <c r="F75" s="199" t="str">
        <f t="shared" si="17"/>
        <v/>
      </c>
      <c r="G75" s="176"/>
      <c r="H75" s="200" t="str">
        <f t="shared" si="18"/>
        <v/>
      </c>
      <c r="I75" s="177"/>
      <c r="J75" s="201" t="str">
        <f t="shared" si="19"/>
        <v/>
      </c>
      <c r="K75" s="136"/>
      <c r="L75" s="200" t="str">
        <f t="shared" si="20"/>
        <v/>
      </c>
      <c r="M75" s="140"/>
      <c r="N75" s="201" t="str">
        <f t="shared" si="21"/>
        <v/>
      </c>
      <c r="O75" s="136"/>
      <c r="P75" s="200" t="str">
        <f t="shared" si="22"/>
        <v/>
      </c>
      <c r="Q75" s="140"/>
      <c r="R75" s="201" t="str">
        <f t="shared" si="23"/>
        <v/>
      </c>
      <c r="S75" s="129"/>
      <c r="T75" s="202" t="str">
        <f t="shared" si="26"/>
        <v/>
      </c>
      <c r="U75" s="140"/>
      <c r="V75" s="201" t="str">
        <f t="shared" si="25"/>
        <v/>
      </c>
      <c r="W75" s="147"/>
    </row>
    <row r="76" spans="1:23" hidden="1">
      <c r="A76" s="161"/>
      <c r="B76" s="173" t="s">
        <v>3182</v>
      </c>
      <c r="C76" s="174"/>
      <c r="D76" s="175"/>
      <c r="E76" s="164"/>
      <c r="F76" s="199" t="str">
        <f t="shared" si="17"/>
        <v/>
      </c>
      <c r="G76" s="176"/>
      <c r="H76" s="200" t="str">
        <f t="shared" si="18"/>
        <v/>
      </c>
      <c r="I76" s="177"/>
      <c r="J76" s="201" t="str">
        <f t="shared" si="19"/>
        <v/>
      </c>
      <c r="K76" s="136"/>
      <c r="L76" s="200" t="str">
        <f t="shared" si="20"/>
        <v/>
      </c>
      <c r="M76" s="140"/>
      <c r="N76" s="201" t="str">
        <f t="shared" si="21"/>
        <v/>
      </c>
      <c r="O76" s="136"/>
      <c r="P76" s="200" t="str">
        <f t="shared" si="22"/>
        <v/>
      </c>
      <c r="Q76" s="140"/>
      <c r="R76" s="201" t="str">
        <f t="shared" si="23"/>
        <v/>
      </c>
      <c r="S76" s="129"/>
      <c r="T76" s="202" t="str">
        <f t="shared" si="26"/>
        <v/>
      </c>
      <c r="U76" s="140"/>
      <c r="V76" s="201" t="str">
        <f t="shared" si="25"/>
        <v/>
      </c>
      <c r="W76" s="147"/>
    </row>
    <row r="77" spans="1:23">
      <c r="A77" s="161">
        <v>1</v>
      </c>
      <c r="B77" s="173" t="s">
        <v>3183</v>
      </c>
      <c r="C77" s="174"/>
      <c r="D77" s="175"/>
      <c r="E77" s="165">
        <f>K77</f>
        <v>12606</v>
      </c>
      <c r="F77" s="199" t="str">
        <f t="shared" si="17"/>
        <v>*</v>
      </c>
      <c r="G77" s="176"/>
      <c r="H77" s="200">
        <v>14586</v>
      </c>
      <c r="I77" s="177">
        <v>1113</v>
      </c>
      <c r="J77" s="201" t="str">
        <f t="shared" si="19"/>
        <v/>
      </c>
      <c r="K77" s="615">
        <v>12606</v>
      </c>
      <c r="L77" s="200">
        <v>6550</v>
      </c>
      <c r="M77" s="140"/>
      <c r="N77" s="201" t="str">
        <f t="shared" si="21"/>
        <v/>
      </c>
      <c r="O77" s="136"/>
      <c r="P77" s="200" t="str">
        <f t="shared" si="22"/>
        <v/>
      </c>
      <c r="Q77" s="140"/>
      <c r="R77" s="201" t="str">
        <f t="shared" si="23"/>
        <v/>
      </c>
      <c r="S77" s="129"/>
      <c r="T77" s="202" t="str">
        <f t="shared" si="26"/>
        <v/>
      </c>
      <c r="U77" s="140"/>
      <c r="V77" s="201" t="str">
        <f t="shared" si="25"/>
        <v/>
      </c>
      <c r="W77" s="147"/>
    </row>
    <row r="78" spans="1:23" hidden="1">
      <c r="A78" s="161"/>
      <c r="B78" s="173" t="s">
        <v>3184</v>
      </c>
      <c r="C78" s="174"/>
      <c r="D78" s="175"/>
      <c r="E78" s="164"/>
      <c r="F78" s="199" t="str">
        <f t="shared" si="17"/>
        <v/>
      </c>
      <c r="G78" s="176"/>
      <c r="H78" s="200" t="str">
        <f t="shared" si="18"/>
        <v/>
      </c>
      <c r="I78" s="177"/>
      <c r="J78" s="201" t="str">
        <f t="shared" si="19"/>
        <v/>
      </c>
      <c r="K78" s="136"/>
      <c r="L78" s="200" t="str">
        <f t="shared" si="20"/>
        <v/>
      </c>
      <c r="M78" s="140"/>
      <c r="N78" s="201" t="str">
        <f t="shared" si="21"/>
        <v/>
      </c>
      <c r="O78" s="136"/>
      <c r="P78" s="200" t="str">
        <f t="shared" si="22"/>
        <v/>
      </c>
      <c r="Q78" s="140"/>
      <c r="R78" s="201" t="str">
        <f t="shared" si="23"/>
        <v/>
      </c>
      <c r="S78" s="129"/>
      <c r="T78" s="202" t="str">
        <f t="shared" si="26"/>
        <v/>
      </c>
      <c r="U78" s="140"/>
      <c r="V78" s="201" t="str">
        <f t="shared" si="25"/>
        <v/>
      </c>
      <c r="W78" s="147"/>
    </row>
    <row r="79" spans="1:23" hidden="1">
      <c r="A79" s="161"/>
      <c r="B79" s="173" t="s">
        <v>3185</v>
      </c>
      <c r="C79" s="174"/>
      <c r="D79" s="175"/>
      <c r="E79" s="164"/>
      <c r="F79" s="199" t="str">
        <f t="shared" si="17"/>
        <v/>
      </c>
      <c r="G79" s="176"/>
      <c r="H79" s="200" t="str">
        <f t="shared" si="18"/>
        <v/>
      </c>
      <c r="I79" s="177"/>
      <c r="J79" s="201" t="str">
        <f t="shared" si="19"/>
        <v/>
      </c>
      <c r="K79" s="136"/>
      <c r="L79" s="200" t="str">
        <f t="shared" si="20"/>
        <v/>
      </c>
      <c r="M79" s="140"/>
      <c r="N79" s="201" t="str">
        <f t="shared" si="21"/>
        <v/>
      </c>
      <c r="O79" s="136"/>
      <c r="P79" s="200" t="str">
        <f t="shared" si="22"/>
        <v/>
      </c>
      <c r="Q79" s="140"/>
      <c r="R79" s="201" t="str">
        <f t="shared" si="23"/>
        <v/>
      </c>
      <c r="S79" s="129"/>
      <c r="T79" s="202" t="str">
        <f t="shared" si="26"/>
        <v/>
      </c>
      <c r="U79" s="140"/>
      <c r="V79" s="201" t="str">
        <f t="shared" si="25"/>
        <v/>
      </c>
      <c r="W79" s="147"/>
    </row>
    <row r="80" spans="1:23" hidden="1">
      <c r="A80" s="161"/>
      <c r="B80" s="173" t="s">
        <v>3186</v>
      </c>
      <c r="C80" s="174"/>
      <c r="D80" s="175"/>
      <c r="E80" s="164"/>
      <c r="F80" s="199" t="str">
        <f t="shared" si="17"/>
        <v/>
      </c>
      <c r="G80" s="176"/>
      <c r="H80" s="200" t="str">
        <f t="shared" si="18"/>
        <v/>
      </c>
      <c r="I80" s="177"/>
      <c r="J80" s="201" t="str">
        <f t="shared" si="19"/>
        <v/>
      </c>
      <c r="K80" s="136"/>
      <c r="L80" s="200" t="str">
        <f t="shared" si="20"/>
        <v/>
      </c>
      <c r="M80" s="140"/>
      <c r="N80" s="201" t="str">
        <f t="shared" si="21"/>
        <v/>
      </c>
      <c r="O80" s="136"/>
      <c r="P80" s="200" t="str">
        <f t="shared" si="22"/>
        <v/>
      </c>
      <c r="Q80" s="140"/>
      <c r="R80" s="201" t="str">
        <f t="shared" si="23"/>
        <v/>
      </c>
      <c r="S80" s="129"/>
      <c r="T80" s="202" t="str">
        <f t="shared" si="26"/>
        <v/>
      </c>
      <c r="U80" s="140"/>
      <c r="V80" s="201" t="str">
        <f t="shared" si="25"/>
        <v/>
      </c>
      <c r="W80" s="147"/>
    </row>
    <row r="81" spans="1:23" hidden="1">
      <c r="A81" s="161"/>
      <c r="B81" s="173" t="s">
        <v>3187</v>
      </c>
      <c r="C81" s="174"/>
      <c r="D81" s="175"/>
      <c r="E81" s="164"/>
      <c r="F81" s="199" t="str">
        <f t="shared" si="17"/>
        <v/>
      </c>
      <c r="G81" s="176"/>
      <c r="H81" s="200" t="str">
        <f t="shared" si="18"/>
        <v/>
      </c>
      <c r="I81" s="177"/>
      <c r="J81" s="201" t="str">
        <f t="shared" si="19"/>
        <v/>
      </c>
      <c r="K81" s="136"/>
      <c r="L81" s="200" t="str">
        <f t="shared" si="20"/>
        <v/>
      </c>
      <c r="M81" s="140"/>
      <c r="N81" s="201" t="str">
        <f t="shared" si="21"/>
        <v/>
      </c>
      <c r="O81" s="136"/>
      <c r="P81" s="200" t="str">
        <f t="shared" si="22"/>
        <v/>
      </c>
      <c r="Q81" s="140"/>
      <c r="R81" s="201" t="str">
        <f t="shared" si="23"/>
        <v/>
      </c>
      <c r="S81" s="129"/>
      <c r="T81" s="202" t="str">
        <f t="shared" si="26"/>
        <v/>
      </c>
      <c r="U81" s="140"/>
      <c r="V81" s="201" t="str">
        <f t="shared" si="25"/>
        <v/>
      </c>
      <c r="W81" s="147"/>
    </row>
    <row r="82" spans="1:23" hidden="1">
      <c r="A82" s="161"/>
      <c r="B82" s="173" t="s">
        <v>3188</v>
      </c>
      <c r="C82" s="174"/>
      <c r="D82" s="175"/>
      <c r="E82" s="164"/>
      <c r="F82" s="199" t="str">
        <f t="shared" si="17"/>
        <v/>
      </c>
      <c r="G82" s="176"/>
      <c r="H82" s="200" t="str">
        <f t="shared" si="18"/>
        <v/>
      </c>
      <c r="I82" s="177"/>
      <c r="J82" s="201" t="str">
        <f t="shared" si="19"/>
        <v/>
      </c>
      <c r="K82" s="136"/>
      <c r="L82" s="200" t="str">
        <f t="shared" si="20"/>
        <v/>
      </c>
      <c r="M82" s="140"/>
      <c r="N82" s="201" t="str">
        <f t="shared" si="21"/>
        <v/>
      </c>
      <c r="O82" s="136"/>
      <c r="P82" s="200" t="str">
        <f t="shared" si="22"/>
        <v/>
      </c>
      <c r="Q82" s="140"/>
      <c r="R82" s="201" t="str">
        <f t="shared" si="23"/>
        <v/>
      </c>
      <c r="S82" s="129"/>
      <c r="T82" s="202" t="str">
        <f t="shared" si="26"/>
        <v/>
      </c>
      <c r="U82" s="140"/>
      <c r="V82" s="201" t="str">
        <f t="shared" si="25"/>
        <v/>
      </c>
      <c r="W82" s="147"/>
    </row>
    <row r="83" spans="1:23" hidden="1">
      <c r="A83" s="161"/>
      <c r="B83" s="173" t="s">
        <v>3189</v>
      </c>
      <c r="C83" s="174"/>
      <c r="D83" s="175"/>
      <c r="E83" s="164"/>
      <c r="F83" s="199" t="str">
        <f t="shared" si="17"/>
        <v/>
      </c>
      <c r="G83" s="176"/>
      <c r="H83" s="200" t="str">
        <f t="shared" si="18"/>
        <v/>
      </c>
      <c r="I83" s="177"/>
      <c r="J83" s="201" t="str">
        <f t="shared" si="19"/>
        <v/>
      </c>
      <c r="K83" s="136"/>
      <c r="L83" s="200" t="str">
        <f t="shared" si="20"/>
        <v/>
      </c>
      <c r="M83" s="140"/>
      <c r="N83" s="201" t="str">
        <f t="shared" si="21"/>
        <v/>
      </c>
      <c r="O83" s="136"/>
      <c r="P83" s="200" t="str">
        <f t="shared" si="22"/>
        <v/>
      </c>
      <c r="Q83" s="140"/>
      <c r="R83" s="201" t="str">
        <f t="shared" si="23"/>
        <v/>
      </c>
      <c r="S83" s="129"/>
      <c r="T83" s="202" t="str">
        <f t="shared" si="26"/>
        <v/>
      </c>
      <c r="U83" s="140"/>
      <c r="V83" s="201" t="str">
        <f t="shared" si="25"/>
        <v/>
      </c>
      <c r="W83" s="147"/>
    </row>
    <row r="84" spans="1:23">
      <c r="A84" s="161" t="s">
        <v>53</v>
      </c>
      <c r="B84" s="173" t="s">
        <v>3190</v>
      </c>
      <c r="C84" s="174"/>
      <c r="D84" s="175"/>
      <c r="E84" s="165"/>
      <c r="F84" s="199" t="str">
        <f t="shared" si="17"/>
        <v/>
      </c>
      <c r="G84" s="176"/>
      <c r="H84" s="200" t="str">
        <f t="shared" si="18"/>
        <v/>
      </c>
      <c r="I84" s="177"/>
      <c r="J84" s="201" t="str">
        <f t="shared" si="19"/>
        <v/>
      </c>
      <c r="K84" s="136"/>
      <c r="L84" s="200" t="str">
        <f t="shared" si="20"/>
        <v/>
      </c>
      <c r="M84" s="140"/>
      <c r="N84" s="201" t="str">
        <f t="shared" si="21"/>
        <v/>
      </c>
      <c r="O84" s="136"/>
      <c r="P84" s="200" t="str">
        <f t="shared" si="22"/>
        <v/>
      </c>
      <c r="Q84" s="140"/>
      <c r="R84" s="201" t="str">
        <f t="shared" si="23"/>
        <v/>
      </c>
      <c r="S84" s="129"/>
      <c r="T84" s="202" t="str">
        <f t="shared" si="26"/>
        <v/>
      </c>
      <c r="U84" s="140"/>
      <c r="V84" s="201" t="str">
        <f t="shared" si="25"/>
        <v/>
      </c>
      <c r="W84" s="147"/>
    </row>
    <row r="85" spans="1:23" hidden="1">
      <c r="A85" s="161"/>
      <c r="B85" s="173" t="s">
        <v>3191</v>
      </c>
      <c r="C85" s="174"/>
      <c r="D85" s="175"/>
      <c r="E85" s="164"/>
      <c r="F85" s="199" t="str">
        <f t="shared" si="17"/>
        <v/>
      </c>
      <c r="G85" s="176"/>
      <c r="H85" s="200" t="str">
        <f t="shared" si="18"/>
        <v/>
      </c>
      <c r="I85" s="177"/>
      <c r="J85" s="201" t="str">
        <f t="shared" si="19"/>
        <v/>
      </c>
      <c r="K85" s="136"/>
      <c r="L85" s="200" t="str">
        <f t="shared" si="20"/>
        <v/>
      </c>
      <c r="M85" s="140"/>
      <c r="N85" s="201" t="str">
        <f t="shared" si="21"/>
        <v/>
      </c>
      <c r="O85" s="136"/>
      <c r="P85" s="200" t="str">
        <f t="shared" si="22"/>
        <v/>
      </c>
      <c r="Q85" s="140"/>
      <c r="R85" s="201" t="str">
        <f t="shared" si="23"/>
        <v/>
      </c>
      <c r="S85" s="129"/>
      <c r="T85" s="202" t="str">
        <f t="shared" si="26"/>
        <v/>
      </c>
      <c r="U85" s="140"/>
      <c r="V85" s="201" t="str">
        <f t="shared" si="25"/>
        <v/>
      </c>
      <c r="W85" s="147"/>
    </row>
    <row r="86" spans="1:23" hidden="1">
      <c r="A86" s="161"/>
      <c r="B86" s="173" t="s">
        <v>3192</v>
      </c>
      <c r="C86" s="174"/>
      <c r="D86" s="175"/>
      <c r="E86" s="164"/>
      <c r="F86" s="199" t="str">
        <f t="shared" si="17"/>
        <v/>
      </c>
      <c r="G86" s="176"/>
      <c r="H86" s="200" t="str">
        <f t="shared" si="18"/>
        <v/>
      </c>
      <c r="I86" s="177"/>
      <c r="J86" s="201" t="str">
        <f t="shared" si="19"/>
        <v/>
      </c>
      <c r="K86" s="136"/>
      <c r="L86" s="200" t="str">
        <f t="shared" si="20"/>
        <v/>
      </c>
      <c r="M86" s="140"/>
      <c r="N86" s="201" t="str">
        <f t="shared" si="21"/>
        <v/>
      </c>
      <c r="O86" s="136"/>
      <c r="P86" s="200" t="str">
        <f t="shared" si="22"/>
        <v/>
      </c>
      <c r="Q86" s="140"/>
      <c r="R86" s="201" t="str">
        <f t="shared" si="23"/>
        <v/>
      </c>
      <c r="S86" s="129"/>
      <c r="T86" s="202" t="str">
        <f t="shared" si="26"/>
        <v/>
      </c>
      <c r="U86" s="140"/>
      <c r="V86" s="201" t="str">
        <f t="shared" si="25"/>
        <v/>
      </c>
      <c r="W86" s="147"/>
    </row>
    <row r="87" spans="1:23" hidden="1">
      <c r="A87" s="161"/>
      <c r="B87" s="173" t="s">
        <v>3193</v>
      </c>
      <c r="C87" s="174"/>
      <c r="D87" s="175"/>
      <c r="E87" s="164"/>
      <c r="F87" s="199" t="str">
        <f t="shared" si="17"/>
        <v/>
      </c>
      <c r="G87" s="176"/>
      <c r="H87" s="200" t="str">
        <f t="shared" si="18"/>
        <v/>
      </c>
      <c r="I87" s="177"/>
      <c r="J87" s="201" t="str">
        <f t="shared" si="19"/>
        <v/>
      </c>
      <c r="K87" s="136"/>
      <c r="L87" s="200" t="str">
        <f t="shared" si="20"/>
        <v/>
      </c>
      <c r="M87" s="140"/>
      <c r="N87" s="201" t="str">
        <f t="shared" si="21"/>
        <v/>
      </c>
      <c r="O87" s="136"/>
      <c r="P87" s="200" t="str">
        <f t="shared" si="22"/>
        <v/>
      </c>
      <c r="Q87" s="140"/>
      <c r="R87" s="201" t="str">
        <f t="shared" si="23"/>
        <v/>
      </c>
      <c r="S87" s="129"/>
      <c r="T87" s="202" t="str">
        <f t="shared" si="26"/>
        <v/>
      </c>
      <c r="U87" s="140"/>
      <c r="V87" s="201" t="str">
        <f t="shared" si="25"/>
        <v/>
      </c>
      <c r="W87" s="147"/>
    </row>
    <row r="88" spans="1:23" hidden="1">
      <c r="A88" s="161"/>
      <c r="B88" s="173" t="s">
        <v>3194</v>
      </c>
      <c r="C88" s="174"/>
      <c r="D88" s="175"/>
      <c r="E88" s="164"/>
      <c r="F88" s="199" t="str">
        <f t="shared" si="17"/>
        <v/>
      </c>
      <c r="G88" s="176"/>
      <c r="H88" s="200" t="str">
        <f t="shared" si="18"/>
        <v/>
      </c>
      <c r="I88" s="177"/>
      <c r="J88" s="201" t="str">
        <f t="shared" si="19"/>
        <v/>
      </c>
      <c r="K88" s="136"/>
      <c r="L88" s="200" t="str">
        <f t="shared" si="20"/>
        <v/>
      </c>
      <c r="M88" s="140"/>
      <c r="N88" s="201" t="str">
        <f t="shared" si="21"/>
        <v/>
      </c>
      <c r="O88" s="136"/>
      <c r="P88" s="200" t="str">
        <f t="shared" si="22"/>
        <v/>
      </c>
      <c r="Q88" s="140"/>
      <c r="R88" s="201" t="str">
        <f t="shared" si="23"/>
        <v/>
      </c>
      <c r="S88" s="129"/>
      <c r="T88" s="202" t="str">
        <f t="shared" si="26"/>
        <v/>
      </c>
      <c r="U88" s="140"/>
      <c r="V88" s="201" t="str">
        <f t="shared" si="25"/>
        <v/>
      </c>
      <c r="W88" s="147"/>
    </row>
    <row r="89" spans="1:23" hidden="1">
      <c r="A89" s="161"/>
      <c r="B89" s="173" t="s">
        <v>3195</v>
      </c>
      <c r="C89" s="174"/>
      <c r="D89" s="175"/>
      <c r="E89" s="164"/>
      <c r="F89" s="199" t="str">
        <f t="shared" si="17"/>
        <v/>
      </c>
      <c r="G89" s="176"/>
      <c r="H89" s="200" t="str">
        <f t="shared" si="18"/>
        <v/>
      </c>
      <c r="I89" s="177"/>
      <c r="J89" s="201" t="str">
        <f t="shared" si="19"/>
        <v/>
      </c>
      <c r="K89" s="136"/>
      <c r="L89" s="200" t="str">
        <f t="shared" si="20"/>
        <v/>
      </c>
      <c r="M89" s="140"/>
      <c r="N89" s="201" t="str">
        <f t="shared" si="21"/>
        <v/>
      </c>
      <c r="O89" s="136"/>
      <c r="P89" s="200" t="str">
        <f t="shared" si="22"/>
        <v/>
      </c>
      <c r="Q89" s="140"/>
      <c r="R89" s="201" t="str">
        <f t="shared" si="23"/>
        <v/>
      </c>
      <c r="S89" s="129"/>
      <c r="T89" s="202" t="str">
        <f t="shared" si="26"/>
        <v/>
      </c>
      <c r="U89" s="140"/>
      <c r="V89" s="201" t="str">
        <f t="shared" si="25"/>
        <v/>
      </c>
      <c r="W89" s="147"/>
    </row>
    <row r="90" spans="1:23" hidden="1">
      <c r="A90" s="161"/>
      <c r="B90" s="173" t="s">
        <v>3196</v>
      </c>
      <c r="C90" s="174"/>
      <c r="D90" s="175"/>
      <c r="E90" s="164"/>
      <c r="F90" s="199" t="str">
        <f t="shared" si="17"/>
        <v/>
      </c>
      <c r="G90" s="176"/>
      <c r="H90" s="200" t="str">
        <f t="shared" si="18"/>
        <v/>
      </c>
      <c r="I90" s="177"/>
      <c r="J90" s="201" t="str">
        <f t="shared" si="19"/>
        <v/>
      </c>
      <c r="K90" s="136"/>
      <c r="L90" s="200" t="str">
        <f t="shared" si="20"/>
        <v/>
      </c>
      <c r="M90" s="140"/>
      <c r="N90" s="201" t="str">
        <f t="shared" si="21"/>
        <v/>
      </c>
      <c r="O90" s="136"/>
      <c r="P90" s="200" t="str">
        <f t="shared" si="22"/>
        <v/>
      </c>
      <c r="Q90" s="140"/>
      <c r="R90" s="201" t="str">
        <f t="shared" si="23"/>
        <v/>
      </c>
      <c r="S90" s="129"/>
      <c r="T90" s="202" t="str">
        <f t="shared" si="26"/>
        <v/>
      </c>
      <c r="U90" s="140"/>
      <c r="V90" s="201" t="str">
        <f t="shared" si="25"/>
        <v/>
      </c>
      <c r="W90" s="147"/>
    </row>
    <row r="91" spans="1:23" hidden="1">
      <c r="A91" s="161"/>
      <c r="B91" s="173" t="s">
        <v>3197</v>
      </c>
      <c r="C91" s="174"/>
      <c r="D91" s="175"/>
      <c r="E91" s="164"/>
      <c r="F91" s="199" t="str">
        <f t="shared" si="17"/>
        <v/>
      </c>
      <c r="G91" s="176"/>
      <c r="H91" s="200" t="str">
        <f t="shared" si="18"/>
        <v/>
      </c>
      <c r="I91" s="177"/>
      <c r="J91" s="201" t="str">
        <f t="shared" si="19"/>
        <v/>
      </c>
      <c r="K91" s="136"/>
      <c r="L91" s="200" t="str">
        <f t="shared" si="20"/>
        <v/>
      </c>
      <c r="M91" s="140"/>
      <c r="N91" s="201" t="str">
        <f t="shared" si="21"/>
        <v/>
      </c>
      <c r="O91" s="136"/>
      <c r="P91" s="200" t="str">
        <f t="shared" si="22"/>
        <v/>
      </c>
      <c r="Q91" s="140"/>
      <c r="R91" s="201" t="str">
        <f t="shared" si="23"/>
        <v/>
      </c>
      <c r="S91" s="129"/>
      <c r="T91" s="202" t="str">
        <f t="shared" si="26"/>
        <v/>
      </c>
      <c r="U91" s="140"/>
      <c r="V91" s="201" t="str">
        <f t="shared" si="25"/>
        <v/>
      </c>
      <c r="W91" s="147"/>
    </row>
    <row r="92" spans="1:23" hidden="1">
      <c r="A92" s="161"/>
      <c r="B92" s="173" t="s">
        <v>3198</v>
      </c>
      <c r="C92" s="174"/>
      <c r="D92" s="175"/>
      <c r="E92" s="164"/>
      <c r="F92" s="199" t="str">
        <f t="shared" si="17"/>
        <v/>
      </c>
      <c r="G92" s="176"/>
      <c r="H92" s="200" t="str">
        <f t="shared" si="18"/>
        <v/>
      </c>
      <c r="I92" s="177"/>
      <c r="J92" s="201" t="str">
        <f t="shared" si="19"/>
        <v/>
      </c>
      <c r="K92" s="136"/>
      <c r="L92" s="200" t="str">
        <f t="shared" si="20"/>
        <v/>
      </c>
      <c r="M92" s="140"/>
      <c r="N92" s="201" t="str">
        <f t="shared" si="21"/>
        <v/>
      </c>
      <c r="O92" s="136"/>
      <c r="P92" s="200" t="str">
        <f t="shared" si="22"/>
        <v/>
      </c>
      <c r="Q92" s="140"/>
      <c r="R92" s="201" t="str">
        <f t="shared" si="23"/>
        <v/>
      </c>
      <c r="S92" s="129"/>
      <c r="T92" s="202" t="str">
        <f t="shared" si="26"/>
        <v/>
      </c>
      <c r="U92" s="140"/>
      <c r="V92" s="201" t="str">
        <f t="shared" si="25"/>
        <v/>
      </c>
      <c r="W92" s="147"/>
    </row>
    <row r="93" spans="1:23" hidden="1">
      <c r="A93" s="161"/>
      <c r="B93" s="173" t="s">
        <v>3199</v>
      </c>
      <c r="C93" s="174"/>
      <c r="D93" s="175"/>
      <c r="E93" s="164"/>
      <c r="F93" s="199" t="str">
        <f t="shared" si="17"/>
        <v/>
      </c>
      <c r="G93" s="176"/>
      <c r="H93" s="200" t="str">
        <f t="shared" si="18"/>
        <v/>
      </c>
      <c r="I93" s="177"/>
      <c r="J93" s="201" t="str">
        <f t="shared" si="19"/>
        <v/>
      </c>
      <c r="K93" s="136"/>
      <c r="L93" s="200" t="str">
        <f t="shared" si="20"/>
        <v/>
      </c>
      <c r="M93" s="140"/>
      <c r="N93" s="201" t="str">
        <f t="shared" si="21"/>
        <v/>
      </c>
      <c r="O93" s="136"/>
      <c r="P93" s="200" t="str">
        <f t="shared" si="22"/>
        <v/>
      </c>
      <c r="Q93" s="140"/>
      <c r="R93" s="201" t="str">
        <f t="shared" si="23"/>
        <v/>
      </c>
      <c r="S93" s="129"/>
      <c r="T93" s="202" t="str">
        <f t="shared" si="26"/>
        <v/>
      </c>
      <c r="U93" s="140"/>
      <c r="V93" s="201" t="str">
        <f t="shared" si="25"/>
        <v/>
      </c>
      <c r="W93" s="147"/>
    </row>
    <row r="94" spans="1:23" hidden="1">
      <c r="A94" s="161"/>
      <c r="B94" s="173" t="s">
        <v>3200</v>
      </c>
      <c r="C94" s="174"/>
      <c r="D94" s="175"/>
      <c r="E94" s="164"/>
      <c r="F94" s="199" t="str">
        <f t="shared" si="17"/>
        <v/>
      </c>
      <c r="G94" s="176"/>
      <c r="H94" s="200" t="str">
        <f t="shared" si="18"/>
        <v/>
      </c>
      <c r="I94" s="177"/>
      <c r="J94" s="201" t="str">
        <f t="shared" si="19"/>
        <v/>
      </c>
      <c r="K94" s="136"/>
      <c r="L94" s="200" t="str">
        <f t="shared" si="20"/>
        <v/>
      </c>
      <c r="M94" s="140"/>
      <c r="N94" s="201" t="str">
        <f t="shared" si="21"/>
        <v/>
      </c>
      <c r="O94" s="136"/>
      <c r="P94" s="200" t="str">
        <f t="shared" si="22"/>
        <v/>
      </c>
      <c r="Q94" s="140"/>
      <c r="R94" s="201" t="str">
        <f t="shared" si="23"/>
        <v/>
      </c>
      <c r="S94" s="129"/>
      <c r="T94" s="202" t="str">
        <f t="shared" si="26"/>
        <v/>
      </c>
      <c r="U94" s="140"/>
      <c r="V94" s="201" t="str">
        <f t="shared" si="25"/>
        <v/>
      </c>
      <c r="W94" s="147"/>
    </row>
    <row r="95" spans="1:23" hidden="1">
      <c r="A95" s="161"/>
      <c r="B95" s="173" t="s">
        <v>3201</v>
      </c>
      <c r="C95" s="174"/>
      <c r="D95" s="175"/>
      <c r="E95" s="164"/>
      <c r="F95" s="199" t="str">
        <f t="shared" si="17"/>
        <v/>
      </c>
      <c r="G95" s="176"/>
      <c r="H95" s="200" t="str">
        <f t="shared" si="18"/>
        <v/>
      </c>
      <c r="I95" s="177"/>
      <c r="J95" s="201" t="str">
        <f t="shared" si="19"/>
        <v/>
      </c>
      <c r="K95" s="136"/>
      <c r="L95" s="200" t="str">
        <f t="shared" si="20"/>
        <v/>
      </c>
      <c r="M95" s="140"/>
      <c r="N95" s="201" t="str">
        <f t="shared" si="21"/>
        <v/>
      </c>
      <c r="O95" s="136"/>
      <c r="P95" s="200" t="str">
        <f t="shared" si="22"/>
        <v/>
      </c>
      <c r="Q95" s="140"/>
      <c r="R95" s="201" t="str">
        <f t="shared" si="23"/>
        <v/>
      </c>
      <c r="S95" s="129"/>
      <c r="T95" s="202" t="str">
        <f t="shared" si="26"/>
        <v/>
      </c>
      <c r="U95" s="140"/>
      <c r="V95" s="201" t="str">
        <f t="shared" si="25"/>
        <v/>
      </c>
      <c r="W95" s="147"/>
    </row>
    <row r="96" spans="1:23" hidden="1">
      <c r="A96" s="161"/>
      <c r="B96" s="173" t="s">
        <v>3202</v>
      </c>
      <c r="C96" s="174"/>
      <c r="D96" s="175"/>
      <c r="E96" s="164"/>
      <c r="F96" s="199" t="str">
        <f t="shared" si="17"/>
        <v/>
      </c>
      <c r="G96" s="176"/>
      <c r="H96" s="200" t="str">
        <f t="shared" si="18"/>
        <v/>
      </c>
      <c r="I96" s="177"/>
      <c r="J96" s="201" t="str">
        <f t="shared" si="19"/>
        <v/>
      </c>
      <c r="K96" s="136"/>
      <c r="L96" s="200" t="str">
        <f t="shared" si="20"/>
        <v/>
      </c>
      <c r="M96" s="140"/>
      <c r="N96" s="201" t="str">
        <f t="shared" si="21"/>
        <v/>
      </c>
      <c r="O96" s="136"/>
      <c r="P96" s="200" t="str">
        <f t="shared" si="22"/>
        <v/>
      </c>
      <c r="Q96" s="140"/>
      <c r="R96" s="201" t="str">
        <f t="shared" si="23"/>
        <v/>
      </c>
      <c r="S96" s="129"/>
      <c r="T96" s="202" t="str">
        <f t="shared" si="26"/>
        <v/>
      </c>
      <c r="U96" s="140"/>
      <c r="V96" s="201" t="str">
        <f t="shared" si="25"/>
        <v/>
      </c>
      <c r="W96" s="147"/>
    </row>
    <row r="97" spans="1:23" hidden="1">
      <c r="A97" s="161"/>
      <c r="B97" s="173" t="s">
        <v>3203</v>
      </c>
      <c r="C97" s="174"/>
      <c r="D97" s="175"/>
      <c r="E97" s="164"/>
      <c r="F97" s="199" t="str">
        <f t="shared" si="17"/>
        <v/>
      </c>
      <c r="G97" s="176"/>
      <c r="H97" s="200" t="str">
        <f t="shared" si="18"/>
        <v/>
      </c>
      <c r="I97" s="177"/>
      <c r="J97" s="201" t="str">
        <f t="shared" si="19"/>
        <v/>
      </c>
      <c r="K97" s="136"/>
      <c r="L97" s="200" t="str">
        <f t="shared" si="20"/>
        <v/>
      </c>
      <c r="M97" s="140"/>
      <c r="N97" s="201" t="str">
        <f t="shared" si="21"/>
        <v/>
      </c>
      <c r="O97" s="136"/>
      <c r="P97" s="200" t="str">
        <f t="shared" si="22"/>
        <v/>
      </c>
      <c r="Q97" s="140"/>
      <c r="R97" s="201" t="str">
        <f t="shared" si="23"/>
        <v/>
      </c>
      <c r="S97" s="129"/>
      <c r="T97" s="202" t="str">
        <f t="shared" si="26"/>
        <v/>
      </c>
      <c r="U97" s="140"/>
      <c r="V97" s="201" t="str">
        <f t="shared" si="25"/>
        <v/>
      </c>
      <c r="W97" s="147"/>
    </row>
    <row r="98" spans="1:23" hidden="1">
      <c r="A98" s="161"/>
      <c r="B98" s="173" t="s">
        <v>3204</v>
      </c>
      <c r="C98" s="174"/>
      <c r="D98" s="175"/>
      <c r="E98" s="164"/>
      <c r="F98" s="199" t="str">
        <f t="shared" si="17"/>
        <v/>
      </c>
      <c r="G98" s="176"/>
      <c r="H98" s="200" t="str">
        <f t="shared" si="18"/>
        <v/>
      </c>
      <c r="I98" s="177"/>
      <c r="J98" s="201" t="str">
        <f t="shared" si="19"/>
        <v/>
      </c>
      <c r="K98" s="136"/>
      <c r="L98" s="200" t="str">
        <f t="shared" si="20"/>
        <v/>
      </c>
      <c r="M98" s="140"/>
      <c r="N98" s="201" t="str">
        <f t="shared" si="21"/>
        <v/>
      </c>
      <c r="O98" s="136"/>
      <c r="P98" s="200" t="str">
        <f t="shared" si="22"/>
        <v/>
      </c>
      <c r="Q98" s="140"/>
      <c r="R98" s="201" t="str">
        <f t="shared" si="23"/>
        <v/>
      </c>
      <c r="S98" s="129"/>
      <c r="T98" s="202" t="str">
        <f t="shared" si="26"/>
        <v/>
      </c>
      <c r="U98" s="140"/>
      <c r="V98" s="201" t="str">
        <f t="shared" si="25"/>
        <v/>
      </c>
      <c r="W98" s="147"/>
    </row>
    <row r="99" spans="1:23" hidden="1">
      <c r="A99" s="161"/>
      <c r="B99" s="173" t="s">
        <v>3205</v>
      </c>
      <c r="C99" s="174"/>
      <c r="D99" s="175"/>
      <c r="E99" s="164"/>
      <c r="F99" s="199" t="str">
        <f t="shared" si="17"/>
        <v/>
      </c>
      <c r="G99" s="176"/>
      <c r="H99" s="200" t="str">
        <f t="shared" si="18"/>
        <v/>
      </c>
      <c r="I99" s="177"/>
      <c r="J99" s="201" t="str">
        <f t="shared" si="19"/>
        <v/>
      </c>
      <c r="K99" s="136"/>
      <c r="L99" s="200" t="str">
        <f t="shared" si="20"/>
        <v/>
      </c>
      <c r="M99" s="140"/>
      <c r="N99" s="201" t="str">
        <f t="shared" si="21"/>
        <v/>
      </c>
      <c r="O99" s="136"/>
      <c r="P99" s="200" t="str">
        <f t="shared" si="22"/>
        <v/>
      </c>
      <c r="Q99" s="140"/>
      <c r="R99" s="201" t="str">
        <f t="shared" si="23"/>
        <v/>
      </c>
      <c r="S99" s="129"/>
      <c r="T99" s="202" t="str">
        <f t="shared" si="26"/>
        <v/>
      </c>
      <c r="U99" s="140"/>
      <c r="V99" s="201" t="str">
        <f t="shared" si="25"/>
        <v/>
      </c>
      <c r="W99" s="147"/>
    </row>
    <row r="100" spans="1:23" hidden="1">
      <c r="A100" s="161"/>
      <c r="B100" s="173" t="s">
        <v>3206</v>
      </c>
      <c r="C100" s="174"/>
      <c r="D100" s="175"/>
      <c r="E100" s="164"/>
      <c r="F100" s="199" t="str">
        <f t="shared" si="17"/>
        <v/>
      </c>
      <c r="G100" s="176"/>
      <c r="H100" s="200" t="str">
        <f t="shared" si="18"/>
        <v/>
      </c>
      <c r="I100" s="177"/>
      <c r="J100" s="201" t="str">
        <f t="shared" si="19"/>
        <v/>
      </c>
      <c r="K100" s="136"/>
      <c r="L100" s="200" t="str">
        <f t="shared" si="20"/>
        <v/>
      </c>
      <c r="M100" s="140"/>
      <c r="N100" s="201" t="str">
        <f t="shared" si="21"/>
        <v/>
      </c>
      <c r="O100" s="136"/>
      <c r="P100" s="200" t="str">
        <f t="shared" si="22"/>
        <v/>
      </c>
      <c r="Q100" s="140"/>
      <c r="R100" s="201" t="str">
        <f t="shared" si="23"/>
        <v/>
      </c>
      <c r="S100" s="129"/>
      <c r="T100" s="202" t="str">
        <f t="shared" si="26"/>
        <v/>
      </c>
      <c r="U100" s="140"/>
      <c r="V100" s="201" t="str">
        <f t="shared" si="25"/>
        <v/>
      </c>
      <c r="W100" s="147"/>
    </row>
    <row r="101" spans="1:23">
      <c r="A101" s="161">
        <v>1</v>
      </c>
      <c r="B101" s="173" t="s">
        <v>3207</v>
      </c>
      <c r="C101" s="174"/>
      <c r="D101" s="175"/>
      <c r="E101" s="165">
        <f>K101</f>
        <v>26288</v>
      </c>
      <c r="F101" s="199" t="str">
        <f t="shared" si="17"/>
        <v>*</v>
      </c>
      <c r="G101" s="176"/>
      <c r="H101" s="200">
        <v>23360</v>
      </c>
      <c r="I101" s="177">
        <v>33277</v>
      </c>
      <c r="J101" s="201">
        <v>15430</v>
      </c>
      <c r="K101" s="615">
        <v>26288</v>
      </c>
      <c r="L101" s="200" t="str">
        <f t="shared" si="20"/>
        <v/>
      </c>
      <c r="M101" s="140"/>
      <c r="N101" s="201" t="str">
        <f t="shared" si="21"/>
        <v/>
      </c>
      <c r="O101" s="136"/>
      <c r="P101" s="200" t="str">
        <f t="shared" si="22"/>
        <v/>
      </c>
      <c r="Q101" s="140"/>
      <c r="R101" s="201" t="str">
        <f t="shared" si="23"/>
        <v/>
      </c>
      <c r="S101" s="129"/>
      <c r="T101" s="202" t="str">
        <f t="shared" si="26"/>
        <v/>
      </c>
      <c r="U101" s="140"/>
      <c r="V101" s="201" t="str">
        <f t="shared" si="25"/>
        <v/>
      </c>
      <c r="W101" s="147"/>
    </row>
    <row r="102" spans="1:23" hidden="1">
      <c r="A102" s="161"/>
      <c r="B102" s="173" t="s">
        <v>3208</v>
      </c>
      <c r="C102" s="174"/>
      <c r="D102" s="175"/>
      <c r="E102" s="164"/>
      <c r="F102" s="199" t="str">
        <f t="shared" si="17"/>
        <v/>
      </c>
      <c r="G102" s="176"/>
      <c r="H102" s="200" t="str">
        <f t="shared" ref="H102:H165" si="27">IF($H$9="*",IF(G102&gt;0,"*",""),"")</f>
        <v/>
      </c>
      <c r="I102" s="177"/>
      <c r="J102" s="201" t="str">
        <f t="shared" ref="J102:J165" si="28">IF($J$9="*",IF(I102&gt;0,"*",""),"")</f>
        <v/>
      </c>
      <c r="K102" s="136"/>
      <c r="L102" s="200" t="str">
        <f t="shared" ref="L102:L165" si="29">IF($L$9="*",IF(K102&gt;0,"*",""),"")</f>
        <v/>
      </c>
      <c r="M102" s="140"/>
      <c r="N102" s="201" t="str">
        <f t="shared" ref="N102:N165" si="30">IF($N$9="*",IF(M102&gt;0,"*",""),"")</f>
        <v/>
      </c>
      <c r="O102" s="136"/>
      <c r="P102" s="200" t="str">
        <f t="shared" ref="P102:P165" si="31">IF($P$9="*",IF(O102&gt;0,"*",""),"")</f>
        <v/>
      </c>
      <c r="Q102" s="140"/>
      <c r="R102" s="201" t="str">
        <f t="shared" ref="R102:R165" si="32">IF($R$9="*",IF(Q102&gt;0,"*",""),"")</f>
        <v/>
      </c>
      <c r="S102" s="129"/>
      <c r="T102" s="202" t="str">
        <f t="shared" si="26"/>
        <v/>
      </c>
      <c r="U102" s="140"/>
      <c r="V102" s="201" t="str">
        <f t="shared" ref="V102:V165" si="33">IF($V$9="*",IF(U102&gt;0,"*",""),"")</f>
        <v/>
      </c>
      <c r="W102" s="147"/>
    </row>
    <row r="103" spans="1:23" hidden="1">
      <c r="A103" s="161"/>
      <c r="B103" s="173" t="s">
        <v>3209</v>
      </c>
      <c r="C103" s="174"/>
      <c r="D103" s="175"/>
      <c r="E103" s="164"/>
      <c r="F103" s="199" t="str">
        <f t="shared" si="17"/>
        <v/>
      </c>
      <c r="G103" s="176"/>
      <c r="H103" s="200" t="str">
        <f t="shared" si="27"/>
        <v/>
      </c>
      <c r="I103" s="177"/>
      <c r="J103" s="201" t="str">
        <f t="shared" si="28"/>
        <v/>
      </c>
      <c r="K103" s="136"/>
      <c r="L103" s="200" t="str">
        <f t="shared" si="29"/>
        <v/>
      </c>
      <c r="M103" s="140"/>
      <c r="N103" s="201" t="str">
        <f t="shared" si="30"/>
        <v/>
      </c>
      <c r="O103" s="136"/>
      <c r="P103" s="200" t="str">
        <f t="shared" si="31"/>
        <v/>
      </c>
      <c r="Q103" s="140"/>
      <c r="R103" s="201" t="str">
        <f t="shared" si="32"/>
        <v/>
      </c>
      <c r="S103" s="129"/>
      <c r="T103" s="202" t="str">
        <f t="shared" si="26"/>
        <v/>
      </c>
      <c r="U103" s="140"/>
      <c r="V103" s="201" t="str">
        <f t="shared" si="33"/>
        <v/>
      </c>
      <c r="W103" s="147"/>
    </row>
    <row r="104" spans="1:23" hidden="1">
      <c r="A104" s="161"/>
      <c r="B104" s="173" t="s">
        <v>3210</v>
      </c>
      <c r="C104" s="174"/>
      <c r="D104" s="175"/>
      <c r="E104" s="164"/>
      <c r="F104" s="199" t="str">
        <f t="shared" ref="F104:F167" si="34">IF($F$9="*",IF(E104&gt;0,"*",""),"")</f>
        <v/>
      </c>
      <c r="G104" s="176"/>
      <c r="H104" s="200" t="str">
        <f t="shared" si="27"/>
        <v/>
      </c>
      <c r="I104" s="177"/>
      <c r="J104" s="201" t="str">
        <f t="shared" si="28"/>
        <v/>
      </c>
      <c r="K104" s="136"/>
      <c r="L104" s="200" t="str">
        <f t="shared" si="29"/>
        <v/>
      </c>
      <c r="M104" s="140"/>
      <c r="N104" s="201" t="str">
        <f t="shared" si="30"/>
        <v/>
      </c>
      <c r="O104" s="136"/>
      <c r="P104" s="200" t="str">
        <f t="shared" si="31"/>
        <v/>
      </c>
      <c r="Q104" s="140"/>
      <c r="R104" s="201" t="str">
        <f t="shared" si="32"/>
        <v/>
      </c>
      <c r="S104" s="129"/>
      <c r="T104" s="202" t="str">
        <f t="shared" si="26"/>
        <v/>
      </c>
      <c r="U104" s="140"/>
      <c r="V104" s="201" t="str">
        <f t="shared" si="33"/>
        <v/>
      </c>
      <c r="W104" s="147"/>
    </row>
    <row r="105" spans="1:23" hidden="1">
      <c r="A105" s="161"/>
      <c r="B105" s="173" t="s">
        <v>3211</v>
      </c>
      <c r="C105" s="174"/>
      <c r="D105" s="175"/>
      <c r="E105" s="164"/>
      <c r="F105" s="199" t="str">
        <f t="shared" si="34"/>
        <v/>
      </c>
      <c r="G105" s="176"/>
      <c r="H105" s="200" t="str">
        <f t="shared" si="27"/>
        <v/>
      </c>
      <c r="I105" s="177"/>
      <c r="J105" s="201" t="str">
        <f t="shared" si="28"/>
        <v/>
      </c>
      <c r="K105" s="136"/>
      <c r="L105" s="200" t="str">
        <f t="shared" si="29"/>
        <v/>
      </c>
      <c r="M105" s="140"/>
      <c r="N105" s="201" t="str">
        <f t="shared" si="30"/>
        <v/>
      </c>
      <c r="O105" s="136"/>
      <c r="P105" s="200" t="str">
        <f t="shared" si="31"/>
        <v/>
      </c>
      <c r="Q105" s="140"/>
      <c r="R105" s="201" t="str">
        <f t="shared" si="32"/>
        <v/>
      </c>
      <c r="S105" s="129"/>
      <c r="T105" s="202" t="str">
        <f t="shared" si="26"/>
        <v/>
      </c>
      <c r="U105" s="140"/>
      <c r="V105" s="201" t="str">
        <f t="shared" si="33"/>
        <v/>
      </c>
      <c r="W105" s="147"/>
    </row>
    <row r="106" spans="1:23" hidden="1">
      <c r="A106" s="161"/>
      <c r="B106" s="173" t="s">
        <v>3212</v>
      </c>
      <c r="C106" s="174"/>
      <c r="D106" s="175"/>
      <c r="E106" s="164"/>
      <c r="F106" s="199" t="str">
        <f t="shared" si="34"/>
        <v/>
      </c>
      <c r="G106" s="176"/>
      <c r="H106" s="200" t="str">
        <f t="shared" si="27"/>
        <v/>
      </c>
      <c r="I106" s="177"/>
      <c r="J106" s="201" t="str">
        <f t="shared" si="28"/>
        <v/>
      </c>
      <c r="K106" s="136"/>
      <c r="L106" s="200" t="str">
        <f t="shared" si="29"/>
        <v/>
      </c>
      <c r="M106" s="140"/>
      <c r="N106" s="201" t="str">
        <f t="shared" si="30"/>
        <v/>
      </c>
      <c r="O106" s="136"/>
      <c r="P106" s="200" t="str">
        <f t="shared" si="31"/>
        <v/>
      </c>
      <c r="Q106" s="140"/>
      <c r="R106" s="201" t="str">
        <f t="shared" si="32"/>
        <v/>
      </c>
      <c r="S106" s="129"/>
      <c r="T106" s="202" t="str">
        <f t="shared" si="26"/>
        <v/>
      </c>
      <c r="U106" s="140"/>
      <c r="V106" s="201" t="str">
        <f t="shared" si="33"/>
        <v/>
      </c>
      <c r="W106" s="147"/>
    </row>
    <row r="107" spans="1:23" hidden="1">
      <c r="A107" s="161"/>
      <c r="B107" s="173" t="s">
        <v>3213</v>
      </c>
      <c r="C107" s="174"/>
      <c r="D107" s="175"/>
      <c r="E107" s="164"/>
      <c r="F107" s="199" t="str">
        <f t="shared" si="34"/>
        <v/>
      </c>
      <c r="G107" s="176"/>
      <c r="H107" s="200" t="str">
        <f t="shared" si="27"/>
        <v/>
      </c>
      <c r="I107" s="177"/>
      <c r="J107" s="201" t="str">
        <f t="shared" si="28"/>
        <v/>
      </c>
      <c r="K107" s="136"/>
      <c r="L107" s="200" t="str">
        <f t="shared" si="29"/>
        <v/>
      </c>
      <c r="M107" s="140"/>
      <c r="N107" s="201" t="str">
        <f t="shared" si="30"/>
        <v/>
      </c>
      <c r="O107" s="136"/>
      <c r="P107" s="200" t="str">
        <f t="shared" si="31"/>
        <v/>
      </c>
      <c r="Q107" s="140"/>
      <c r="R107" s="201" t="str">
        <f t="shared" si="32"/>
        <v/>
      </c>
      <c r="S107" s="129"/>
      <c r="T107" s="202" t="str">
        <f t="shared" si="26"/>
        <v/>
      </c>
      <c r="U107" s="140"/>
      <c r="V107" s="201" t="str">
        <f t="shared" si="33"/>
        <v/>
      </c>
      <c r="W107" s="147"/>
    </row>
    <row r="108" spans="1:23">
      <c r="A108" s="161" t="s">
        <v>53</v>
      </c>
      <c r="B108" s="173" t="s">
        <v>3214</v>
      </c>
      <c r="C108" s="174"/>
      <c r="D108" s="175"/>
      <c r="E108" s="165"/>
      <c r="F108" s="199" t="str">
        <f t="shared" si="34"/>
        <v/>
      </c>
      <c r="G108" s="176"/>
      <c r="H108" s="200" t="str">
        <f t="shared" si="27"/>
        <v/>
      </c>
      <c r="I108" s="177"/>
      <c r="J108" s="201" t="str">
        <f t="shared" si="28"/>
        <v/>
      </c>
      <c r="K108" s="136"/>
      <c r="L108" s="200" t="str">
        <f t="shared" si="29"/>
        <v/>
      </c>
      <c r="M108" s="140"/>
      <c r="N108" s="201" t="str">
        <f t="shared" si="30"/>
        <v/>
      </c>
      <c r="O108" s="136"/>
      <c r="P108" s="200" t="str">
        <f t="shared" si="31"/>
        <v/>
      </c>
      <c r="Q108" s="140"/>
      <c r="R108" s="201" t="str">
        <f t="shared" si="32"/>
        <v/>
      </c>
      <c r="S108" s="129"/>
      <c r="T108" s="202" t="str">
        <f t="shared" si="26"/>
        <v/>
      </c>
      <c r="U108" s="140"/>
      <c r="V108" s="201" t="str">
        <f t="shared" si="33"/>
        <v/>
      </c>
      <c r="W108" s="147"/>
    </row>
    <row r="109" spans="1:23" hidden="1">
      <c r="A109" s="161"/>
      <c r="B109" s="173" t="s">
        <v>3215</v>
      </c>
      <c r="C109" s="174"/>
      <c r="D109" s="175"/>
      <c r="E109" s="164"/>
      <c r="F109" s="199" t="str">
        <f t="shared" si="34"/>
        <v/>
      </c>
      <c r="G109" s="176"/>
      <c r="H109" s="200" t="str">
        <f t="shared" si="27"/>
        <v/>
      </c>
      <c r="I109" s="177"/>
      <c r="J109" s="201" t="str">
        <f t="shared" si="28"/>
        <v/>
      </c>
      <c r="K109" s="136"/>
      <c r="L109" s="200" t="str">
        <f t="shared" si="29"/>
        <v/>
      </c>
      <c r="M109" s="140"/>
      <c r="N109" s="201" t="str">
        <f t="shared" si="30"/>
        <v/>
      </c>
      <c r="O109" s="136"/>
      <c r="P109" s="200" t="str">
        <f t="shared" si="31"/>
        <v/>
      </c>
      <c r="Q109" s="140"/>
      <c r="R109" s="201" t="str">
        <f t="shared" si="32"/>
        <v/>
      </c>
      <c r="S109" s="129"/>
      <c r="T109" s="202" t="str">
        <f t="shared" si="26"/>
        <v/>
      </c>
      <c r="U109" s="140"/>
      <c r="V109" s="201" t="str">
        <f t="shared" si="33"/>
        <v/>
      </c>
      <c r="W109" s="147"/>
    </row>
    <row r="110" spans="1:23" hidden="1">
      <c r="A110" s="161"/>
      <c r="B110" s="173" t="s">
        <v>3216</v>
      </c>
      <c r="C110" s="174"/>
      <c r="D110" s="175"/>
      <c r="E110" s="164"/>
      <c r="F110" s="199" t="str">
        <f t="shared" si="34"/>
        <v/>
      </c>
      <c r="G110" s="176"/>
      <c r="H110" s="200" t="str">
        <f t="shared" si="27"/>
        <v/>
      </c>
      <c r="I110" s="177"/>
      <c r="J110" s="201" t="str">
        <f t="shared" si="28"/>
        <v/>
      </c>
      <c r="K110" s="136"/>
      <c r="L110" s="200" t="str">
        <f t="shared" si="29"/>
        <v/>
      </c>
      <c r="M110" s="140"/>
      <c r="N110" s="201" t="str">
        <f t="shared" si="30"/>
        <v/>
      </c>
      <c r="O110" s="136"/>
      <c r="P110" s="200" t="str">
        <f t="shared" si="31"/>
        <v/>
      </c>
      <c r="Q110" s="140"/>
      <c r="R110" s="201" t="str">
        <f t="shared" si="32"/>
        <v/>
      </c>
      <c r="S110" s="129"/>
      <c r="T110" s="202" t="str">
        <f t="shared" si="26"/>
        <v/>
      </c>
      <c r="U110" s="140"/>
      <c r="V110" s="201" t="str">
        <f t="shared" si="33"/>
        <v/>
      </c>
      <c r="W110" s="147"/>
    </row>
    <row r="111" spans="1:23" hidden="1">
      <c r="A111" s="161"/>
      <c r="B111" s="173" t="s">
        <v>3217</v>
      </c>
      <c r="C111" s="174"/>
      <c r="D111" s="175"/>
      <c r="E111" s="164"/>
      <c r="F111" s="199" t="str">
        <f t="shared" si="34"/>
        <v/>
      </c>
      <c r="G111" s="176"/>
      <c r="H111" s="200" t="str">
        <f t="shared" si="27"/>
        <v/>
      </c>
      <c r="I111" s="177"/>
      <c r="J111" s="201" t="str">
        <f t="shared" si="28"/>
        <v/>
      </c>
      <c r="K111" s="136"/>
      <c r="L111" s="200" t="str">
        <f t="shared" si="29"/>
        <v/>
      </c>
      <c r="M111" s="140"/>
      <c r="N111" s="201" t="str">
        <f t="shared" si="30"/>
        <v/>
      </c>
      <c r="O111" s="136"/>
      <c r="P111" s="200" t="str">
        <f t="shared" si="31"/>
        <v/>
      </c>
      <c r="Q111" s="140"/>
      <c r="R111" s="201" t="str">
        <f t="shared" si="32"/>
        <v/>
      </c>
      <c r="S111" s="129"/>
      <c r="T111" s="202" t="str">
        <f t="shared" si="26"/>
        <v/>
      </c>
      <c r="U111" s="140"/>
      <c r="V111" s="201" t="str">
        <f t="shared" si="33"/>
        <v/>
      </c>
      <c r="W111" s="147"/>
    </row>
    <row r="112" spans="1:23" hidden="1">
      <c r="A112" s="161"/>
      <c r="B112" s="173" t="s">
        <v>3218</v>
      </c>
      <c r="C112" s="174"/>
      <c r="D112" s="175"/>
      <c r="E112" s="164"/>
      <c r="F112" s="199" t="str">
        <f t="shared" si="34"/>
        <v/>
      </c>
      <c r="G112" s="176"/>
      <c r="H112" s="200" t="str">
        <f t="shared" si="27"/>
        <v/>
      </c>
      <c r="I112" s="177"/>
      <c r="J112" s="201" t="str">
        <f t="shared" si="28"/>
        <v/>
      </c>
      <c r="K112" s="136"/>
      <c r="L112" s="200" t="str">
        <f t="shared" si="29"/>
        <v/>
      </c>
      <c r="M112" s="140"/>
      <c r="N112" s="201" t="str">
        <f t="shared" si="30"/>
        <v/>
      </c>
      <c r="O112" s="136"/>
      <c r="P112" s="200" t="str">
        <f t="shared" si="31"/>
        <v/>
      </c>
      <c r="Q112" s="140"/>
      <c r="R112" s="201" t="str">
        <f t="shared" si="32"/>
        <v/>
      </c>
      <c r="S112" s="129"/>
      <c r="T112" s="202" t="str">
        <f t="shared" si="26"/>
        <v/>
      </c>
      <c r="U112" s="140"/>
      <c r="V112" s="201" t="str">
        <f t="shared" si="33"/>
        <v/>
      </c>
      <c r="W112" s="147"/>
    </row>
    <row r="113" spans="1:23" hidden="1">
      <c r="A113" s="161"/>
      <c r="B113" s="173" t="s">
        <v>3219</v>
      </c>
      <c r="C113" s="174"/>
      <c r="D113" s="175"/>
      <c r="E113" s="164"/>
      <c r="F113" s="199" t="str">
        <f t="shared" si="34"/>
        <v/>
      </c>
      <c r="G113" s="176"/>
      <c r="H113" s="200" t="str">
        <f t="shared" si="27"/>
        <v/>
      </c>
      <c r="I113" s="177"/>
      <c r="J113" s="201" t="str">
        <f t="shared" si="28"/>
        <v/>
      </c>
      <c r="K113" s="136"/>
      <c r="L113" s="200" t="str">
        <f t="shared" si="29"/>
        <v/>
      </c>
      <c r="M113" s="140"/>
      <c r="N113" s="201" t="str">
        <f t="shared" si="30"/>
        <v/>
      </c>
      <c r="O113" s="136"/>
      <c r="P113" s="200" t="str">
        <f t="shared" si="31"/>
        <v/>
      </c>
      <c r="Q113" s="140"/>
      <c r="R113" s="201" t="str">
        <f t="shared" si="32"/>
        <v/>
      </c>
      <c r="S113" s="129"/>
      <c r="T113" s="202" t="str">
        <f t="shared" si="26"/>
        <v/>
      </c>
      <c r="U113" s="140"/>
      <c r="V113" s="201" t="str">
        <f t="shared" si="33"/>
        <v/>
      </c>
      <c r="W113" s="147"/>
    </row>
    <row r="114" spans="1:23" hidden="1">
      <c r="A114" s="161"/>
      <c r="B114" s="173" t="s">
        <v>3220</v>
      </c>
      <c r="C114" s="174"/>
      <c r="D114" s="175"/>
      <c r="E114" s="164"/>
      <c r="F114" s="199" t="str">
        <f t="shared" si="34"/>
        <v/>
      </c>
      <c r="G114" s="176"/>
      <c r="H114" s="200" t="str">
        <f t="shared" si="27"/>
        <v/>
      </c>
      <c r="I114" s="177"/>
      <c r="J114" s="201" t="str">
        <f t="shared" si="28"/>
        <v/>
      </c>
      <c r="K114" s="136"/>
      <c r="L114" s="200" t="str">
        <f t="shared" si="29"/>
        <v/>
      </c>
      <c r="M114" s="140"/>
      <c r="N114" s="201" t="str">
        <f t="shared" si="30"/>
        <v/>
      </c>
      <c r="O114" s="136"/>
      <c r="P114" s="200" t="str">
        <f t="shared" si="31"/>
        <v/>
      </c>
      <c r="Q114" s="140"/>
      <c r="R114" s="201" t="str">
        <f t="shared" si="32"/>
        <v/>
      </c>
      <c r="S114" s="129"/>
      <c r="T114" s="202" t="str">
        <f t="shared" si="26"/>
        <v/>
      </c>
      <c r="U114" s="140"/>
      <c r="V114" s="201" t="str">
        <f t="shared" si="33"/>
        <v/>
      </c>
      <c r="W114" s="147"/>
    </row>
    <row r="115" spans="1:23" hidden="1">
      <c r="A115" s="161"/>
      <c r="B115" s="173" t="s">
        <v>3221</v>
      </c>
      <c r="C115" s="174"/>
      <c r="D115" s="175"/>
      <c r="E115" s="164"/>
      <c r="F115" s="199" t="str">
        <f t="shared" si="34"/>
        <v/>
      </c>
      <c r="G115" s="176"/>
      <c r="H115" s="200" t="str">
        <f t="shared" si="27"/>
        <v/>
      </c>
      <c r="I115" s="177"/>
      <c r="J115" s="201" t="str">
        <f t="shared" si="28"/>
        <v/>
      </c>
      <c r="K115" s="136"/>
      <c r="L115" s="200" t="str">
        <f t="shared" si="29"/>
        <v/>
      </c>
      <c r="M115" s="140"/>
      <c r="N115" s="201" t="str">
        <f t="shared" si="30"/>
        <v/>
      </c>
      <c r="O115" s="136"/>
      <c r="P115" s="200" t="str">
        <f t="shared" si="31"/>
        <v/>
      </c>
      <c r="Q115" s="140"/>
      <c r="R115" s="201" t="str">
        <f t="shared" si="32"/>
        <v/>
      </c>
      <c r="S115" s="129"/>
      <c r="T115" s="202" t="str">
        <f t="shared" si="26"/>
        <v/>
      </c>
      <c r="U115" s="140"/>
      <c r="V115" s="201" t="str">
        <f t="shared" si="33"/>
        <v/>
      </c>
      <c r="W115" s="147"/>
    </row>
    <row r="116" spans="1:23" hidden="1">
      <c r="A116" s="161"/>
      <c r="B116" s="173" t="s">
        <v>3222</v>
      </c>
      <c r="C116" s="174"/>
      <c r="D116" s="175"/>
      <c r="E116" s="164"/>
      <c r="F116" s="199" t="str">
        <f t="shared" si="34"/>
        <v/>
      </c>
      <c r="G116" s="176"/>
      <c r="H116" s="200" t="str">
        <f t="shared" si="27"/>
        <v/>
      </c>
      <c r="I116" s="177"/>
      <c r="J116" s="201" t="str">
        <f t="shared" si="28"/>
        <v/>
      </c>
      <c r="K116" s="136"/>
      <c r="L116" s="200" t="str">
        <f t="shared" si="29"/>
        <v/>
      </c>
      <c r="M116" s="140"/>
      <c r="N116" s="201" t="str">
        <f t="shared" si="30"/>
        <v/>
      </c>
      <c r="O116" s="136"/>
      <c r="P116" s="200" t="str">
        <f t="shared" si="31"/>
        <v/>
      </c>
      <c r="Q116" s="140"/>
      <c r="R116" s="201" t="str">
        <f t="shared" si="32"/>
        <v/>
      </c>
      <c r="S116" s="129"/>
      <c r="T116" s="202" t="str">
        <f t="shared" si="26"/>
        <v/>
      </c>
      <c r="U116" s="140"/>
      <c r="V116" s="201" t="str">
        <f t="shared" si="33"/>
        <v/>
      </c>
      <c r="W116" s="147"/>
    </row>
    <row r="117" spans="1:23" hidden="1">
      <c r="A117" s="161"/>
      <c r="B117" s="173" t="s">
        <v>3223</v>
      </c>
      <c r="C117" s="174"/>
      <c r="D117" s="175"/>
      <c r="E117" s="164"/>
      <c r="F117" s="199" t="str">
        <f t="shared" si="34"/>
        <v/>
      </c>
      <c r="G117" s="176"/>
      <c r="H117" s="200" t="str">
        <f t="shared" si="27"/>
        <v/>
      </c>
      <c r="I117" s="177"/>
      <c r="J117" s="201" t="str">
        <f t="shared" si="28"/>
        <v/>
      </c>
      <c r="K117" s="136"/>
      <c r="L117" s="200" t="str">
        <f t="shared" si="29"/>
        <v/>
      </c>
      <c r="M117" s="140"/>
      <c r="N117" s="201" t="str">
        <f t="shared" si="30"/>
        <v/>
      </c>
      <c r="O117" s="136"/>
      <c r="P117" s="200" t="str">
        <f t="shared" si="31"/>
        <v/>
      </c>
      <c r="Q117" s="140"/>
      <c r="R117" s="201" t="str">
        <f t="shared" si="32"/>
        <v/>
      </c>
      <c r="S117" s="129"/>
      <c r="T117" s="202" t="str">
        <f t="shared" si="26"/>
        <v/>
      </c>
      <c r="U117" s="140"/>
      <c r="V117" s="201" t="str">
        <f t="shared" si="33"/>
        <v/>
      </c>
      <c r="W117" s="147"/>
    </row>
    <row r="118" spans="1:23" hidden="1">
      <c r="A118" s="161"/>
      <c r="B118" s="173" t="s">
        <v>3224</v>
      </c>
      <c r="C118" s="174"/>
      <c r="D118" s="175"/>
      <c r="E118" s="164"/>
      <c r="F118" s="199" t="str">
        <f t="shared" si="34"/>
        <v/>
      </c>
      <c r="G118" s="176"/>
      <c r="H118" s="200" t="str">
        <f t="shared" si="27"/>
        <v/>
      </c>
      <c r="I118" s="177"/>
      <c r="J118" s="201" t="str">
        <f t="shared" si="28"/>
        <v/>
      </c>
      <c r="K118" s="136"/>
      <c r="L118" s="200" t="str">
        <f t="shared" si="29"/>
        <v/>
      </c>
      <c r="M118" s="140"/>
      <c r="N118" s="201" t="str">
        <f t="shared" si="30"/>
        <v/>
      </c>
      <c r="O118" s="136"/>
      <c r="P118" s="200" t="str">
        <f t="shared" si="31"/>
        <v/>
      </c>
      <c r="Q118" s="140"/>
      <c r="R118" s="201" t="str">
        <f t="shared" si="32"/>
        <v/>
      </c>
      <c r="S118" s="129"/>
      <c r="T118" s="202" t="str">
        <f t="shared" si="26"/>
        <v/>
      </c>
      <c r="U118" s="140"/>
      <c r="V118" s="201" t="str">
        <f t="shared" si="33"/>
        <v/>
      </c>
      <c r="W118" s="147"/>
    </row>
    <row r="119" spans="1:23" hidden="1">
      <c r="A119" s="161"/>
      <c r="B119" s="173" t="s">
        <v>3225</v>
      </c>
      <c r="C119" s="174"/>
      <c r="D119" s="175"/>
      <c r="E119" s="164"/>
      <c r="F119" s="199" t="str">
        <f t="shared" si="34"/>
        <v/>
      </c>
      <c r="G119" s="176"/>
      <c r="H119" s="200" t="str">
        <f t="shared" si="27"/>
        <v/>
      </c>
      <c r="I119" s="177"/>
      <c r="J119" s="201" t="str">
        <f t="shared" si="28"/>
        <v/>
      </c>
      <c r="K119" s="136"/>
      <c r="L119" s="200" t="str">
        <f t="shared" si="29"/>
        <v/>
      </c>
      <c r="M119" s="140"/>
      <c r="N119" s="201" t="str">
        <f t="shared" si="30"/>
        <v/>
      </c>
      <c r="O119" s="136"/>
      <c r="P119" s="200" t="str">
        <f t="shared" si="31"/>
        <v/>
      </c>
      <c r="Q119" s="140"/>
      <c r="R119" s="201" t="str">
        <f t="shared" si="32"/>
        <v/>
      </c>
      <c r="S119" s="129"/>
      <c r="T119" s="202" t="str">
        <f t="shared" si="26"/>
        <v/>
      </c>
      <c r="U119" s="140"/>
      <c r="V119" s="201" t="str">
        <f t="shared" si="33"/>
        <v/>
      </c>
      <c r="W119" s="147"/>
    </row>
    <row r="120" spans="1:23" hidden="1">
      <c r="A120" s="161"/>
      <c r="B120" s="173" t="s">
        <v>3226</v>
      </c>
      <c r="C120" s="174"/>
      <c r="D120" s="175"/>
      <c r="E120" s="164"/>
      <c r="F120" s="199" t="str">
        <f t="shared" si="34"/>
        <v/>
      </c>
      <c r="G120" s="176"/>
      <c r="H120" s="200" t="str">
        <f t="shared" si="27"/>
        <v/>
      </c>
      <c r="I120" s="177"/>
      <c r="J120" s="201" t="str">
        <f t="shared" si="28"/>
        <v/>
      </c>
      <c r="K120" s="136"/>
      <c r="L120" s="200" t="str">
        <f t="shared" si="29"/>
        <v/>
      </c>
      <c r="M120" s="140"/>
      <c r="N120" s="201" t="str">
        <f t="shared" si="30"/>
        <v/>
      </c>
      <c r="O120" s="136"/>
      <c r="P120" s="200" t="str">
        <f t="shared" si="31"/>
        <v/>
      </c>
      <c r="Q120" s="140"/>
      <c r="R120" s="201" t="str">
        <f t="shared" si="32"/>
        <v/>
      </c>
      <c r="S120" s="129"/>
      <c r="T120" s="202" t="str">
        <f t="shared" si="26"/>
        <v/>
      </c>
      <c r="U120" s="140"/>
      <c r="V120" s="201" t="str">
        <f t="shared" si="33"/>
        <v/>
      </c>
      <c r="W120" s="147"/>
    </row>
    <row r="121" spans="1:23" hidden="1">
      <c r="A121" s="161"/>
      <c r="B121" s="173" t="s">
        <v>3227</v>
      </c>
      <c r="C121" s="174"/>
      <c r="D121" s="175"/>
      <c r="E121" s="164"/>
      <c r="F121" s="199" t="str">
        <f t="shared" si="34"/>
        <v/>
      </c>
      <c r="G121" s="176"/>
      <c r="H121" s="200" t="str">
        <f t="shared" si="27"/>
        <v/>
      </c>
      <c r="I121" s="177"/>
      <c r="J121" s="201" t="str">
        <f t="shared" si="28"/>
        <v/>
      </c>
      <c r="K121" s="136"/>
      <c r="L121" s="200" t="str">
        <f t="shared" si="29"/>
        <v/>
      </c>
      <c r="M121" s="140"/>
      <c r="N121" s="201" t="str">
        <f t="shared" si="30"/>
        <v/>
      </c>
      <c r="O121" s="136"/>
      <c r="P121" s="200" t="str">
        <f t="shared" si="31"/>
        <v/>
      </c>
      <c r="Q121" s="140"/>
      <c r="R121" s="201" t="str">
        <f t="shared" si="32"/>
        <v/>
      </c>
      <c r="S121" s="129"/>
      <c r="T121" s="202" t="str">
        <f t="shared" ref="T121:T184" si="35">IF($T$9="*",IF(S121&gt;0,"*",""),"")</f>
        <v/>
      </c>
      <c r="U121" s="140"/>
      <c r="V121" s="201" t="str">
        <f t="shared" si="33"/>
        <v/>
      </c>
      <c r="W121" s="147"/>
    </row>
    <row r="122" spans="1:23" hidden="1">
      <c r="A122" s="161"/>
      <c r="B122" s="173" t="s">
        <v>3228</v>
      </c>
      <c r="C122" s="174"/>
      <c r="D122" s="175"/>
      <c r="E122" s="164"/>
      <c r="F122" s="199" t="str">
        <f t="shared" si="34"/>
        <v/>
      </c>
      <c r="G122" s="176"/>
      <c r="H122" s="200" t="str">
        <f t="shared" si="27"/>
        <v/>
      </c>
      <c r="I122" s="177"/>
      <c r="J122" s="201" t="str">
        <f t="shared" si="28"/>
        <v/>
      </c>
      <c r="K122" s="136"/>
      <c r="L122" s="200" t="str">
        <f t="shared" si="29"/>
        <v/>
      </c>
      <c r="M122" s="140"/>
      <c r="N122" s="201" t="str">
        <f t="shared" si="30"/>
        <v/>
      </c>
      <c r="O122" s="136"/>
      <c r="P122" s="200" t="str">
        <f t="shared" si="31"/>
        <v/>
      </c>
      <c r="Q122" s="140"/>
      <c r="R122" s="201" t="str">
        <f t="shared" si="32"/>
        <v/>
      </c>
      <c r="S122" s="129"/>
      <c r="T122" s="202" t="str">
        <f t="shared" si="35"/>
        <v/>
      </c>
      <c r="U122" s="140"/>
      <c r="V122" s="201" t="str">
        <f t="shared" si="33"/>
        <v/>
      </c>
      <c r="W122" s="147"/>
    </row>
    <row r="123" spans="1:23" hidden="1">
      <c r="A123" s="161"/>
      <c r="B123" s="173" t="s">
        <v>3229</v>
      </c>
      <c r="C123" s="174"/>
      <c r="D123" s="175"/>
      <c r="E123" s="164"/>
      <c r="F123" s="199" t="str">
        <f t="shared" si="34"/>
        <v/>
      </c>
      <c r="G123" s="176"/>
      <c r="H123" s="200" t="str">
        <f t="shared" si="27"/>
        <v/>
      </c>
      <c r="I123" s="177"/>
      <c r="J123" s="201" t="str">
        <f t="shared" si="28"/>
        <v/>
      </c>
      <c r="K123" s="136"/>
      <c r="L123" s="200" t="str">
        <f t="shared" si="29"/>
        <v/>
      </c>
      <c r="M123" s="140"/>
      <c r="N123" s="201" t="str">
        <f t="shared" si="30"/>
        <v/>
      </c>
      <c r="O123" s="136"/>
      <c r="P123" s="200" t="str">
        <f t="shared" si="31"/>
        <v/>
      </c>
      <c r="Q123" s="140"/>
      <c r="R123" s="201" t="str">
        <f t="shared" si="32"/>
        <v/>
      </c>
      <c r="S123" s="129"/>
      <c r="T123" s="202" t="str">
        <f t="shared" si="35"/>
        <v/>
      </c>
      <c r="U123" s="140"/>
      <c r="V123" s="201" t="str">
        <f t="shared" si="33"/>
        <v/>
      </c>
      <c r="W123" s="147"/>
    </row>
    <row r="124" spans="1:23" hidden="1">
      <c r="A124" s="161"/>
      <c r="B124" s="173" t="s">
        <v>3230</v>
      </c>
      <c r="C124" s="174"/>
      <c r="D124" s="175"/>
      <c r="E124" s="164"/>
      <c r="F124" s="199" t="str">
        <f t="shared" si="34"/>
        <v/>
      </c>
      <c r="G124" s="176"/>
      <c r="H124" s="200" t="str">
        <f t="shared" si="27"/>
        <v/>
      </c>
      <c r="I124" s="177"/>
      <c r="J124" s="201" t="str">
        <f t="shared" si="28"/>
        <v/>
      </c>
      <c r="K124" s="136"/>
      <c r="L124" s="200" t="str">
        <f t="shared" si="29"/>
        <v/>
      </c>
      <c r="M124" s="140"/>
      <c r="N124" s="201" t="str">
        <f t="shared" si="30"/>
        <v/>
      </c>
      <c r="O124" s="136"/>
      <c r="P124" s="200" t="str">
        <f t="shared" si="31"/>
        <v/>
      </c>
      <c r="Q124" s="140"/>
      <c r="R124" s="201" t="str">
        <f t="shared" si="32"/>
        <v/>
      </c>
      <c r="S124" s="129"/>
      <c r="T124" s="202" t="str">
        <f t="shared" si="35"/>
        <v/>
      </c>
      <c r="U124" s="140"/>
      <c r="V124" s="201" t="str">
        <f t="shared" si="33"/>
        <v/>
      </c>
      <c r="W124" s="147"/>
    </row>
    <row r="125" spans="1:23" hidden="1">
      <c r="A125" s="161"/>
      <c r="B125" s="173" t="s">
        <v>3231</v>
      </c>
      <c r="C125" s="174"/>
      <c r="D125" s="175"/>
      <c r="E125" s="164"/>
      <c r="F125" s="199" t="str">
        <f t="shared" si="34"/>
        <v/>
      </c>
      <c r="G125" s="176"/>
      <c r="H125" s="200" t="str">
        <f t="shared" si="27"/>
        <v/>
      </c>
      <c r="I125" s="177"/>
      <c r="J125" s="201" t="str">
        <f t="shared" si="28"/>
        <v/>
      </c>
      <c r="K125" s="136"/>
      <c r="L125" s="200" t="str">
        <f t="shared" si="29"/>
        <v/>
      </c>
      <c r="M125" s="140"/>
      <c r="N125" s="201" t="str">
        <f t="shared" si="30"/>
        <v/>
      </c>
      <c r="O125" s="136"/>
      <c r="P125" s="200" t="str">
        <f t="shared" si="31"/>
        <v/>
      </c>
      <c r="Q125" s="140"/>
      <c r="R125" s="201" t="str">
        <f t="shared" si="32"/>
        <v/>
      </c>
      <c r="S125" s="129"/>
      <c r="T125" s="202" t="str">
        <f t="shared" si="35"/>
        <v/>
      </c>
      <c r="U125" s="140"/>
      <c r="V125" s="201" t="str">
        <f t="shared" si="33"/>
        <v/>
      </c>
      <c r="W125" s="147"/>
    </row>
    <row r="126" spans="1:23" hidden="1">
      <c r="A126" s="161"/>
      <c r="B126" s="173" t="s">
        <v>3232</v>
      </c>
      <c r="C126" s="174"/>
      <c r="D126" s="175"/>
      <c r="E126" s="164"/>
      <c r="F126" s="199" t="str">
        <f t="shared" si="34"/>
        <v/>
      </c>
      <c r="G126" s="176"/>
      <c r="H126" s="200" t="str">
        <f t="shared" si="27"/>
        <v/>
      </c>
      <c r="I126" s="177"/>
      <c r="J126" s="201" t="str">
        <f t="shared" si="28"/>
        <v/>
      </c>
      <c r="K126" s="136"/>
      <c r="L126" s="200" t="str">
        <f t="shared" si="29"/>
        <v/>
      </c>
      <c r="M126" s="140"/>
      <c r="N126" s="201" t="str">
        <f t="shared" si="30"/>
        <v/>
      </c>
      <c r="O126" s="136"/>
      <c r="P126" s="200" t="str">
        <f t="shared" si="31"/>
        <v/>
      </c>
      <c r="Q126" s="140"/>
      <c r="R126" s="201" t="str">
        <f t="shared" si="32"/>
        <v/>
      </c>
      <c r="S126" s="129"/>
      <c r="T126" s="202" t="str">
        <f t="shared" si="35"/>
        <v/>
      </c>
      <c r="U126" s="140"/>
      <c r="V126" s="201" t="str">
        <f t="shared" si="33"/>
        <v/>
      </c>
      <c r="W126" s="147"/>
    </row>
    <row r="127" spans="1:23" hidden="1">
      <c r="A127" s="161"/>
      <c r="B127" s="173" t="s">
        <v>3233</v>
      </c>
      <c r="C127" s="174"/>
      <c r="D127" s="175"/>
      <c r="E127" s="164"/>
      <c r="F127" s="199" t="str">
        <f t="shared" si="34"/>
        <v/>
      </c>
      <c r="G127" s="176"/>
      <c r="H127" s="200" t="str">
        <f t="shared" si="27"/>
        <v/>
      </c>
      <c r="I127" s="177"/>
      <c r="J127" s="201" t="str">
        <f t="shared" si="28"/>
        <v/>
      </c>
      <c r="K127" s="136"/>
      <c r="L127" s="200" t="str">
        <f t="shared" si="29"/>
        <v/>
      </c>
      <c r="M127" s="140"/>
      <c r="N127" s="201" t="str">
        <f t="shared" si="30"/>
        <v/>
      </c>
      <c r="O127" s="136"/>
      <c r="P127" s="200" t="str">
        <f t="shared" si="31"/>
        <v/>
      </c>
      <c r="Q127" s="140"/>
      <c r="R127" s="201" t="str">
        <f t="shared" si="32"/>
        <v/>
      </c>
      <c r="S127" s="129"/>
      <c r="T127" s="202" t="str">
        <f t="shared" si="35"/>
        <v/>
      </c>
      <c r="U127" s="140"/>
      <c r="V127" s="201" t="str">
        <f t="shared" si="33"/>
        <v/>
      </c>
      <c r="W127" s="147"/>
    </row>
    <row r="128" spans="1:23" hidden="1">
      <c r="A128" s="161"/>
      <c r="B128" s="173" t="s">
        <v>3234</v>
      </c>
      <c r="C128" s="174"/>
      <c r="D128" s="175"/>
      <c r="E128" s="164"/>
      <c r="F128" s="199" t="str">
        <f t="shared" si="34"/>
        <v/>
      </c>
      <c r="G128" s="176"/>
      <c r="H128" s="200" t="str">
        <f t="shared" si="27"/>
        <v/>
      </c>
      <c r="I128" s="177"/>
      <c r="J128" s="201" t="str">
        <f t="shared" si="28"/>
        <v/>
      </c>
      <c r="K128" s="136"/>
      <c r="L128" s="200" t="str">
        <f t="shared" si="29"/>
        <v/>
      </c>
      <c r="M128" s="140"/>
      <c r="N128" s="201" t="str">
        <f t="shared" si="30"/>
        <v/>
      </c>
      <c r="O128" s="136"/>
      <c r="P128" s="200" t="str">
        <f t="shared" si="31"/>
        <v/>
      </c>
      <c r="Q128" s="140"/>
      <c r="R128" s="201" t="str">
        <f t="shared" si="32"/>
        <v/>
      </c>
      <c r="S128" s="129"/>
      <c r="T128" s="202" t="str">
        <f t="shared" si="35"/>
        <v/>
      </c>
      <c r="U128" s="140"/>
      <c r="V128" s="201" t="str">
        <f t="shared" si="33"/>
        <v/>
      </c>
      <c r="W128" s="147"/>
    </row>
    <row r="129" spans="1:23" hidden="1">
      <c r="A129" s="161"/>
      <c r="B129" s="173" t="s">
        <v>3235</v>
      </c>
      <c r="C129" s="174"/>
      <c r="D129" s="175"/>
      <c r="E129" s="164"/>
      <c r="F129" s="199" t="str">
        <f t="shared" si="34"/>
        <v/>
      </c>
      <c r="G129" s="176"/>
      <c r="H129" s="200" t="str">
        <f t="shared" si="27"/>
        <v/>
      </c>
      <c r="I129" s="177"/>
      <c r="J129" s="201" t="str">
        <f t="shared" si="28"/>
        <v/>
      </c>
      <c r="K129" s="136"/>
      <c r="L129" s="200" t="str">
        <f t="shared" si="29"/>
        <v/>
      </c>
      <c r="M129" s="140"/>
      <c r="N129" s="201" t="str">
        <f t="shared" si="30"/>
        <v/>
      </c>
      <c r="O129" s="136"/>
      <c r="P129" s="200" t="str">
        <f t="shared" si="31"/>
        <v/>
      </c>
      <c r="Q129" s="140"/>
      <c r="R129" s="201" t="str">
        <f t="shared" si="32"/>
        <v/>
      </c>
      <c r="S129" s="129"/>
      <c r="T129" s="202" t="str">
        <f t="shared" si="35"/>
        <v/>
      </c>
      <c r="U129" s="140"/>
      <c r="V129" s="201" t="str">
        <f t="shared" si="33"/>
        <v/>
      </c>
      <c r="W129" s="147"/>
    </row>
    <row r="130" spans="1:23" hidden="1">
      <c r="A130" s="161"/>
      <c r="B130" s="173" t="s">
        <v>3236</v>
      </c>
      <c r="C130" s="174"/>
      <c r="D130" s="175"/>
      <c r="E130" s="164"/>
      <c r="F130" s="199" t="str">
        <f t="shared" si="34"/>
        <v/>
      </c>
      <c r="G130" s="176"/>
      <c r="H130" s="200" t="str">
        <f t="shared" si="27"/>
        <v/>
      </c>
      <c r="I130" s="177"/>
      <c r="J130" s="201" t="str">
        <f t="shared" si="28"/>
        <v/>
      </c>
      <c r="K130" s="136"/>
      <c r="L130" s="200" t="str">
        <f t="shared" si="29"/>
        <v/>
      </c>
      <c r="M130" s="140"/>
      <c r="N130" s="201" t="str">
        <f t="shared" si="30"/>
        <v/>
      </c>
      <c r="O130" s="136"/>
      <c r="P130" s="200" t="str">
        <f t="shared" si="31"/>
        <v/>
      </c>
      <c r="Q130" s="140"/>
      <c r="R130" s="201" t="str">
        <f t="shared" si="32"/>
        <v/>
      </c>
      <c r="S130" s="129"/>
      <c r="T130" s="202" t="str">
        <f t="shared" si="35"/>
        <v/>
      </c>
      <c r="U130" s="140"/>
      <c r="V130" s="201" t="str">
        <f t="shared" si="33"/>
        <v/>
      </c>
      <c r="W130" s="147"/>
    </row>
    <row r="131" spans="1:23" hidden="1">
      <c r="A131" s="161"/>
      <c r="B131" s="173" t="s">
        <v>3237</v>
      </c>
      <c r="C131" s="174"/>
      <c r="D131" s="175"/>
      <c r="E131" s="164"/>
      <c r="F131" s="199" t="str">
        <f t="shared" si="34"/>
        <v/>
      </c>
      <c r="G131" s="176"/>
      <c r="H131" s="200" t="str">
        <f t="shared" si="27"/>
        <v/>
      </c>
      <c r="I131" s="177"/>
      <c r="J131" s="201" t="str">
        <f t="shared" si="28"/>
        <v/>
      </c>
      <c r="K131" s="136"/>
      <c r="L131" s="200" t="str">
        <f t="shared" si="29"/>
        <v/>
      </c>
      <c r="M131" s="140"/>
      <c r="N131" s="201" t="str">
        <f t="shared" si="30"/>
        <v/>
      </c>
      <c r="O131" s="136"/>
      <c r="P131" s="200" t="str">
        <f t="shared" si="31"/>
        <v/>
      </c>
      <c r="Q131" s="140"/>
      <c r="R131" s="201" t="str">
        <f t="shared" si="32"/>
        <v/>
      </c>
      <c r="S131" s="129"/>
      <c r="T131" s="202" t="str">
        <f t="shared" si="35"/>
        <v/>
      </c>
      <c r="U131" s="140"/>
      <c r="V131" s="201" t="str">
        <f t="shared" si="33"/>
        <v/>
      </c>
      <c r="W131" s="147"/>
    </row>
    <row r="132" spans="1:23" hidden="1">
      <c r="A132" s="161"/>
      <c r="B132" s="173" t="s">
        <v>3238</v>
      </c>
      <c r="C132" s="174"/>
      <c r="D132" s="175"/>
      <c r="E132" s="164"/>
      <c r="F132" s="199" t="str">
        <f t="shared" si="34"/>
        <v/>
      </c>
      <c r="G132" s="176"/>
      <c r="H132" s="200" t="str">
        <f t="shared" si="27"/>
        <v/>
      </c>
      <c r="I132" s="177"/>
      <c r="J132" s="201" t="str">
        <f t="shared" si="28"/>
        <v/>
      </c>
      <c r="K132" s="136"/>
      <c r="L132" s="200" t="str">
        <f t="shared" si="29"/>
        <v/>
      </c>
      <c r="M132" s="140"/>
      <c r="N132" s="201" t="str">
        <f t="shared" si="30"/>
        <v/>
      </c>
      <c r="O132" s="136"/>
      <c r="P132" s="200" t="str">
        <f t="shared" si="31"/>
        <v/>
      </c>
      <c r="Q132" s="140"/>
      <c r="R132" s="201" t="str">
        <f t="shared" si="32"/>
        <v/>
      </c>
      <c r="S132" s="129"/>
      <c r="T132" s="202" t="str">
        <f t="shared" si="35"/>
        <v/>
      </c>
      <c r="U132" s="140"/>
      <c r="V132" s="201" t="str">
        <f t="shared" si="33"/>
        <v/>
      </c>
      <c r="W132" s="147"/>
    </row>
    <row r="133" spans="1:23" hidden="1">
      <c r="A133" s="161"/>
      <c r="B133" s="173" t="s">
        <v>3239</v>
      </c>
      <c r="C133" s="174"/>
      <c r="D133" s="175"/>
      <c r="E133" s="164"/>
      <c r="F133" s="199" t="str">
        <f t="shared" si="34"/>
        <v/>
      </c>
      <c r="G133" s="176"/>
      <c r="H133" s="200" t="str">
        <f t="shared" si="27"/>
        <v/>
      </c>
      <c r="I133" s="177"/>
      <c r="J133" s="201" t="str">
        <f t="shared" si="28"/>
        <v/>
      </c>
      <c r="K133" s="136"/>
      <c r="L133" s="200" t="str">
        <f t="shared" si="29"/>
        <v/>
      </c>
      <c r="M133" s="140"/>
      <c r="N133" s="201" t="str">
        <f t="shared" si="30"/>
        <v/>
      </c>
      <c r="O133" s="136"/>
      <c r="P133" s="200" t="str">
        <f t="shared" si="31"/>
        <v/>
      </c>
      <c r="Q133" s="140"/>
      <c r="R133" s="201" t="str">
        <f t="shared" si="32"/>
        <v/>
      </c>
      <c r="S133" s="129"/>
      <c r="T133" s="202" t="str">
        <f t="shared" si="35"/>
        <v/>
      </c>
      <c r="U133" s="140"/>
      <c r="V133" s="201" t="str">
        <f t="shared" si="33"/>
        <v/>
      </c>
      <c r="W133" s="147"/>
    </row>
    <row r="134" spans="1:23" hidden="1">
      <c r="A134" s="161"/>
      <c r="B134" s="173" t="s">
        <v>3240</v>
      </c>
      <c r="C134" s="174"/>
      <c r="D134" s="175"/>
      <c r="E134" s="164"/>
      <c r="F134" s="199" t="str">
        <f t="shared" si="34"/>
        <v/>
      </c>
      <c r="G134" s="176"/>
      <c r="H134" s="200" t="str">
        <f t="shared" si="27"/>
        <v/>
      </c>
      <c r="I134" s="177"/>
      <c r="J134" s="201" t="str">
        <f t="shared" si="28"/>
        <v/>
      </c>
      <c r="K134" s="136"/>
      <c r="L134" s="200" t="str">
        <f t="shared" si="29"/>
        <v/>
      </c>
      <c r="M134" s="140"/>
      <c r="N134" s="201" t="str">
        <f t="shared" si="30"/>
        <v/>
      </c>
      <c r="O134" s="136"/>
      <c r="P134" s="200" t="str">
        <f t="shared" si="31"/>
        <v/>
      </c>
      <c r="Q134" s="140"/>
      <c r="R134" s="201" t="str">
        <f t="shared" si="32"/>
        <v/>
      </c>
      <c r="S134" s="129"/>
      <c r="T134" s="202" t="str">
        <f t="shared" si="35"/>
        <v/>
      </c>
      <c r="U134" s="140"/>
      <c r="V134" s="201" t="str">
        <f t="shared" si="33"/>
        <v/>
      </c>
      <c r="W134" s="147"/>
    </row>
    <row r="135" spans="1:23" hidden="1">
      <c r="A135" s="161"/>
      <c r="B135" s="173" t="s">
        <v>3241</v>
      </c>
      <c r="C135" s="174"/>
      <c r="D135" s="175"/>
      <c r="E135" s="164"/>
      <c r="F135" s="199" t="str">
        <f t="shared" si="34"/>
        <v/>
      </c>
      <c r="G135" s="176"/>
      <c r="H135" s="200" t="str">
        <f t="shared" si="27"/>
        <v/>
      </c>
      <c r="I135" s="177"/>
      <c r="J135" s="201" t="str">
        <f t="shared" si="28"/>
        <v/>
      </c>
      <c r="K135" s="136"/>
      <c r="L135" s="200" t="str">
        <f t="shared" si="29"/>
        <v/>
      </c>
      <c r="M135" s="140"/>
      <c r="N135" s="201" t="str">
        <f t="shared" si="30"/>
        <v/>
      </c>
      <c r="O135" s="136"/>
      <c r="P135" s="200" t="str">
        <f t="shared" si="31"/>
        <v/>
      </c>
      <c r="Q135" s="140"/>
      <c r="R135" s="201" t="str">
        <f t="shared" si="32"/>
        <v/>
      </c>
      <c r="S135" s="129"/>
      <c r="T135" s="202" t="str">
        <f t="shared" si="35"/>
        <v/>
      </c>
      <c r="U135" s="140"/>
      <c r="V135" s="201" t="str">
        <f t="shared" si="33"/>
        <v/>
      </c>
      <c r="W135" s="147"/>
    </row>
    <row r="136" spans="1:23">
      <c r="A136" s="161">
        <v>1</v>
      </c>
      <c r="B136" s="173" t="s">
        <v>3242</v>
      </c>
      <c r="C136" s="174"/>
      <c r="D136" s="175"/>
      <c r="E136" s="165">
        <f>K136</f>
        <v>19787</v>
      </c>
      <c r="F136" s="199" t="str">
        <f t="shared" si="34"/>
        <v>*</v>
      </c>
      <c r="G136" s="176">
        <v>9100</v>
      </c>
      <c r="H136" s="200">
        <v>11430</v>
      </c>
      <c r="I136" s="177"/>
      <c r="J136" s="201" t="str">
        <f t="shared" si="28"/>
        <v/>
      </c>
      <c r="K136" s="615">
        <v>19787</v>
      </c>
      <c r="L136" s="200" t="str">
        <f t="shared" si="29"/>
        <v/>
      </c>
      <c r="M136" s="140"/>
      <c r="N136" s="201" t="str">
        <f t="shared" si="30"/>
        <v/>
      </c>
      <c r="O136" s="136"/>
      <c r="P136" s="200" t="str">
        <f t="shared" si="31"/>
        <v/>
      </c>
      <c r="Q136" s="140"/>
      <c r="R136" s="201" t="str">
        <f t="shared" si="32"/>
        <v/>
      </c>
      <c r="S136" s="129"/>
      <c r="T136" s="202" t="str">
        <f t="shared" si="35"/>
        <v/>
      </c>
      <c r="U136" s="140"/>
      <c r="V136" s="201" t="str">
        <f t="shared" si="33"/>
        <v/>
      </c>
      <c r="W136" s="147"/>
    </row>
    <row r="137" spans="1:23" hidden="1">
      <c r="A137" s="161"/>
      <c r="B137" s="173" t="s">
        <v>3243</v>
      </c>
      <c r="C137" s="174"/>
      <c r="D137" s="175"/>
      <c r="E137" s="164"/>
      <c r="F137" s="199" t="str">
        <f t="shared" si="34"/>
        <v/>
      </c>
      <c r="G137" s="176"/>
      <c r="H137" s="200" t="str">
        <f t="shared" si="27"/>
        <v/>
      </c>
      <c r="I137" s="177"/>
      <c r="J137" s="201" t="str">
        <f t="shared" si="28"/>
        <v/>
      </c>
      <c r="K137" s="136"/>
      <c r="L137" s="200" t="str">
        <f t="shared" si="29"/>
        <v/>
      </c>
      <c r="M137" s="140"/>
      <c r="N137" s="201" t="str">
        <f t="shared" si="30"/>
        <v/>
      </c>
      <c r="O137" s="136"/>
      <c r="P137" s="200" t="str">
        <f t="shared" si="31"/>
        <v/>
      </c>
      <c r="Q137" s="140"/>
      <c r="R137" s="201" t="str">
        <f t="shared" si="32"/>
        <v/>
      </c>
      <c r="S137" s="129"/>
      <c r="T137" s="202" t="str">
        <f t="shared" si="35"/>
        <v/>
      </c>
      <c r="U137" s="140"/>
      <c r="V137" s="201" t="str">
        <f t="shared" si="33"/>
        <v/>
      </c>
      <c r="W137" s="147"/>
    </row>
    <row r="138" spans="1:23" hidden="1">
      <c r="A138" s="161"/>
      <c r="B138" s="173" t="s">
        <v>3244</v>
      </c>
      <c r="C138" s="174"/>
      <c r="D138" s="175"/>
      <c r="E138" s="164"/>
      <c r="F138" s="199" t="str">
        <f t="shared" si="34"/>
        <v/>
      </c>
      <c r="G138" s="176"/>
      <c r="H138" s="200" t="str">
        <f t="shared" si="27"/>
        <v/>
      </c>
      <c r="I138" s="177"/>
      <c r="J138" s="201" t="str">
        <f t="shared" si="28"/>
        <v/>
      </c>
      <c r="K138" s="136"/>
      <c r="L138" s="200" t="str">
        <f t="shared" si="29"/>
        <v/>
      </c>
      <c r="M138" s="140"/>
      <c r="N138" s="201" t="str">
        <f t="shared" si="30"/>
        <v/>
      </c>
      <c r="O138" s="136"/>
      <c r="P138" s="200" t="str">
        <f t="shared" si="31"/>
        <v/>
      </c>
      <c r="Q138" s="140"/>
      <c r="R138" s="201" t="str">
        <f t="shared" si="32"/>
        <v/>
      </c>
      <c r="S138" s="129"/>
      <c r="T138" s="202" t="str">
        <f t="shared" si="35"/>
        <v/>
      </c>
      <c r="U138" s="140"/>
      <c r="V138" s="201" t="str">
        <f t="shared" si="33"/>
        <v/>
      </c>
      <c r="W138" s="147"/>
    </row>
    <row r="139" spans="1:23" hidden="1">
      <c r="A139" s="161"/>
      <c r="B139" s="173" t="s">
        <v>3245</v>
      </c>
      <c r="C139" s="174"/>
      <c r="D139" s="175"/>
      <c r="E139" s="164"/>
      <c r="F139" s="199" t="str">
        <f t="shared" si="34"/>
        <v/>
      </c>
      <c r="G139" s="176"/>
      <c r="H139" s="200" t="str">
        <f t="shared" si="27"/>
        <v/>
      </c>
      <c r="I139" s="177"/>
      <c r="J139" s="201" t="str">
        <f t="shared" si="28"/>
        <v/>
      </c>
      <c r="K139" s="136"/>
      <c r="L139" s="200" t="str">
        <f t="shared" si="29"/>
        <v/>
      </c>
      <c r="M139" s="140"/>
      <c r="N139" s="201" t="str">
        <f t="shared" si="30"/>
        <v/>
      </c>
      <c r="O139" s="136"/>
      <c r="P139" s="200" t="str">
        <f t="shared" si="31"/>
        <v/>
      </c>
      <c r="Q139" s="140"/>
      <c r="R139" s="201" t="str">
        <f t="shared" si="32"/>
        <v/>
      </c>
      <c r="S139" s="129"/>
      <c r="T139" s="202" t="str">
        <f t="shared" si="35"/>
        <v/>
      </c>
      <c r="U139" s="140"/>
      <c r="V139" s="201" t="str">
        <f t="shared" si="33"/>
        <v/>
      </c>
      <c r="W139" s="147"/>
    </row>
    <row r="140" spans="1:23" hidden="1">
      <c r="A140" s="161"/>
      <c r="B140" s="173" t="s">
        <v>3246</v>
      </c>
      <c r="C140" s="174"/>
      <c r="D140" s="175"/>
      <c r="E140" s="164"/>
      <c r="F140" s="199" t="str">
        <f t="shared" si="34"/>
        <v/>
      </c>
      <c r="G140" s="176"/>
      <c r="H140" s="200" t="str">
        <f t="shared" si="27"/>
        <v/>
      </c>
      <c r="I140" s="177"/>
      <c r="J140" s="201" t="str">
        <f t="shared" si="28"/>
        <v/>
      </c>
      <c r="K140" s="136"/>
      <c r="L140" s="200" t="str">
        <f t="shared" si="29"/>
        <v/>
      </c>
      <c r="M140" s="140"/>
      <c r="N140" s="201" t="str">
        <f t="shared" si="30"/>
        <v/>
      </c>
      <c r="O140" s="136"/>
      <c r="P140" s="200" t="str">
        <f t="shared" si="31"/>
        <v/>
      </c>
      <c r="Q140" s="140"/>
      <c r="R140" s="201" t="str">
        <f t="shared" si="32"/>
        <v/>
      </c>
      <c r="S140" s="129"/>
      <c r="T140" s="202" t="str">
        <f t="shared" si="35"/>
        <v/>
      </c>
      <c r="U140" s="140"/>
      <c r="V140" s="201" t="str">
        <f t="shared" si="33"/>
        <v/>
      </c>
      <c r="W140" s="147"/>
    </row>
    <row r="141" spans="1:23" hidden="1">
      <c r="A141" s="161"/>
      <c r="B141" s="173" t="s">
        <v>3247</v>
      </c>
      <c r="C141" s="174"/>
      <c r="D141" s="175"/>
      <c r="E141" s="164"/>
      <c r="F141" s="199" t="str">
        <f t="shared" si="34"/>
        <v/>
      </c>
      <c r="G141" s="176"/>
      <c r="H141" s="200" t="str">
        <f t="shared" si="27"/>
        <v/>
      </c>
      <c r="I141" s="177"/>
      <c r="J141" s="201" t="str">
        <f t="shared" si="28"/>
        <v/>
      </c>
      <c r="K141" s="136"/>
      <c r="L141" s="200" t="str">
        <f t="shared" si="29"/>
        <v/>
      </c>
      <c r="M141" s="140"/>
      <c r="N141" s="201" t="str">
        <f t="shared" si="30"/>
        <v/>
      </c>
      <c r="O141" s="136"/>
      <c r="P141" s="200" t="str">
        <f t="shared" si="31"/>
        <v/>
      </c>
      <c r="Q141" s="140"/>
      <c r="R141" s="201" t="str">
        <f t="shared" si="32"/>
        <v/>
      </c>
      <c r="S141" s="129"/>
      <c r="T141" s="202" t="str">
        <f t="shared" si="35"/>
        <v/>
      </c>
      <c r="U141" s="140"/>
      <c r="V141" s="201" t="str">
        <f t="shared" si="33"/>
        <v/>
      </c>
      <c r="W141" s="147"/>
    </row>
    <row r="142" spans="1:23" hidden="1">
      <c r="A142" s="161"/>
      <c r="B142" s="173" t="s">
        <v>3248</v>
      </c>
      <c r="C142" s="174"/>
      <c r="D142" s="175"/>
      <c r="E142" s="164"/>
      <c r="F142" s="199" t="str">
        <f t="shared" si="34"/>
        <v/>
      </c>
      <c r="G142" s="176"/>
      <c r="H142" s="200" t="str">
        <f t="shared" si="27"/>
        <v/>
      </c>
      <c r="I142" s="177"/>
      <c r="J142" s="201" t="str">
        <f t="shared" si="28"/>
        <v/>
      </c>
      <c r="K142" s="136"/>
      <c r="L142" s="200" t="str">
        <f t="shared" si="29"/>
        <v/>
      </c>
      <c r="M142" s="140"/>
      <c r="N142" s="201" t="str">
        <f t="shared" si="30"/>
        <v/>
      </c>
      <c r="O142" s="136"/>
      <c r="P142" s="200" t="str">
        <f t="shared" si="31"/>
        <v/>
      </c>
      <c r="Q142" s="140"/>
      <c r="R142" s="201" t="str">
        <f t="shared" si="32"/>
        <v/>
      </c>
      <c r="S142" s="129"/>
      <c r="T142" s="202" t="str">
        <f t="shared" si="35"/>
        <v/>
      </c>
      <c r="U142" s="140"/>
      <c r="V142" s="201" t="str">
        <f t="shared" si="33"/>
        <v/>
      </c>
      <c r="W142" s="147"/>
    </row>
    <row r="143" spans="1:23" hidden="1">
      <c r="A143" s="161"/>
      <c r="B143" s="173" t="s">
        <v>3249</v>
      </c>
      <c r="C143" s="174"/>
      <c r="D143" s="175"/>
      <c r="E143" s="164"/>
      <c r="F143" s="199" t="str">
        <f t="shared" si="34"/>
        <v/>
      </c>
      <c r="G143" s="176"/>
      <c r="H143" s="200" t="str">
        <f t="shared" si="27"/>
        <v/>
      </c>
      <c r="I143" s="177"/>
      <c r="J143" s="201" t="str">
        <f t="shared" si="28"/>
        <v/>
      </c>
      <c r="K143" s="136"/>
      <c r="L143" s="200" t="str">
        <f t="shared" si="29"/>
        <v/>
      </c>
      <c r="M143" s="140"/>
      <c r="N143" s="201" t="str">
        <f t="shared" si="30"/>
        <v/>
      </c>
      <c r="O143" s="136"/>
      <c r="P143" s="200" t="str">
        <f t="shared" si="31"/>
        <v/>
      </c>
      <c r="Q143" s="140"/>
      <c r="R143" s="201" t="str">
        <f t="shared" si="32"/>
        <v/>
      </c>
      <c r="S143" s="129"/>
      <c r="T143" s="202" t="str">
        <f t="shared" si="35"/>
        <v/>
      </c>
      <c r="U143" s="140"/>
      <c r="V143" s="201" t="str">
        <f t="shared" si="33"/>
        <v/>
      </c>
      <c r="W143" s="147"/>
    </row>
    <row r="144" spans="1:23" hidden="1">
      <c r="A144" s="161"/>
      <c r="B144" s="173" t="s">
        <v>3250</v>
      </c>
      <c r="C144" s="174"/>
      <c r="D144" s="175"/>
      <c r="E144" s="164"/>
      <c r="F144" s="199" t="str">
        <f t="shared" si="34"/>
        <v/>
      </c>
      <c r="G144" s="176"/>
      <c r="H144" s="200" t="str">
        <f t="shared" si="27"/>
        <v/>
      </c>
      <c r="I144" s="177"/>
      <c r="J144" s="201" t="str">
        <f t="shared" si="28"/>
        <v/>
      </c>
      <c r="K144" s="136"/>
      <c r="L144" s="200" t="str">
        <f t="shared" si="29"/>
        <v/>
      </c>
      <c r="M144" s="140"/>
      <c r="N144" s="201" t="str">
        <f t="shared" si="30"/>
        <v/>
      </c>
      <c r="O144" s="136"/>
      <c r="P144" s="200" t="str">
        <f t="shared" si="31"/>
        <v/>
      </c>
      <c r="Q144" s="140"/>
      <c r="R144" s="201" t="str">
        <f t="shared" si="32"/>
        <v/>
      </c>
      <c r="S144" s="129"/>
      <c r="T144" s="202" t="str">
        <f t="shared" si="35"/>
        <v/>
      </c>
      <c r="U144" s="140"/>
      <c r="V144" s="201" t="str">
        <f t="shared" si="33"/>
        <v/>
      </c>
      <c r="W144" s="147"/>
    </row>
    <row r="145" spans="1:23" hidden="1">
      <c r="A145" s="161"/>
      <c r="B145" s="173" t="s">
        <v>3251</v>
      </c>
      <c r="C145" s="174"/>
      <c r="D145" s="175"/>
      <c r="E145" s="164"/>
      <c r="F145" s="199" t="str">
        <f t="shared" si="34"/>
        <v/>
      </c>
      <c r="G145" s="176"/>
      <c r="H145" s="200" t="str">
        <f t="shared" si="27"/>
        <v/>
      </c>
      <c r="I145" s="177"/>
      <c r="J145" s="201" t="str">
        <f t="shared" si="28"/>
        <v/>
      </c>
      <c r="K145" s="136"/>
      <c r="L145" s="200" t="str">
        <f t="shared" si="29"/>
        <v/>
      </c>
      <c r="M145" s="140"/>
      <c r="N145" s="201" t="str">
        <f t="shared" si="30"/>
        <v/>
      </c>
      <c r="O145" s="136"/>
      <c r="P145" s="200" t="str">
        <f t="shared" si="31"/>
        <v/>
      </c>
      <c r="Q145" s="140"/>
      <c r="R145" s="201" t="str">
        <f t="shared" si="32"/>
        <v/>
      </c>
      <c r="S145" s="129"/>
      <c r="T145" s="202" t="str">
        <f t="shared" si="35"/>
        <v/>
      </c>
      <c r="U145" s="140"/>
      <c r="V145" s="201" t="str">
        <f t="shared" si="33"/>
        <v/>
      </c>
      <c r="W145" s="147"/>
    </row>
    <row r="146" spans="1:23" hidden="1">
      <c r="A146" s="161"/>
      <c r="B146" s="173" t="s">
        <v>3252</v>
      </c>
      <c r="C146" s="174"/>
      <c r="D146" s="175"/>
      <c r="E146" s="164"/>
      <c r="F146" s="199" t="str">
        <f t="shared" si="34"/>
        <v/>
      </c>
      <c r="G146" s="176"/>
      <c r="H146" s="200" t="str">
        <f t="shared" si="27"/>
        <v/>
      </c>
      <c r="I146" s="177"/>
      <c r="J146" s="201" t="str">
        <f t="shared" si="28"/>
        <v/>
      </c>
      <c r="K146" s="136"/>
      <c r="L146" s="200" t="str">
        <f t="shared" si="29"/>
        <v/>
      </c>
      <c r="M146" s="140"/>
      <c r="N146" s="201" t="str">
        <f t="shared" si="30"/>
        <v/>
      </c>
      <c r="O146" s="136"/>
      <c r="P146" s="200" t="str">
        <f t="shared" si="31"/>
        <v/>
      </c>
      <c r="Q146" s="140"/>
      <c r="R146" s="201" t="str">
        <f t="shared" si="32"/>
        <v/>
      </c>
      <c r="S146" s="129"/>
      <c r="T146" s="202" t="str">
        <f t="shared" si="35"/>
        <v/>
      </c>
      <c r="U146" s="140"/>
      <c r="V146" s="201" t="str">
        <f t="shared" si="33"/>
        <v/>
      </c>
      <c r="W146" s="147"/>
    </row>
    <row r="147" spans="1:23" hidden="1">
      <c r="A147" s="161"/>
      <c r="B147" s="173" t="s">
        <v>3253</v>
      </c>
      <c r="C147" s="174"/>
      <c r="D147" s="175"/>
      <c r="E147" s="164"/>
      <c r="F147" s="199" t="str">
        <f t="shared" si="34"/>
        <v/>
      </c>
      <c r="G147" s="176"/>
      <c r="H147" s="200" t="str">
        <f t="shared" si="27"/>
        <v/>
      </c>
      <c r="I147" s="177"/>
      <c r="J147" s="201" t="str">
        <f t="shared" si="28"/>
        <v/>
      </c>
      <c r="K147" s="136"/>
      <c r="L147" s="200" t="str">
        <f t="shared" si="29"/>
        <v/>
      </c>
      <c r="M147" s="140"/>
      <c r="N147" s="201" t="str">
        <f t="shared" si="30"/>
        <v/>
      </c>
      <c r="O147" s="136"/>
      <c r="P147" s="200" t="str">
        <f t="shared" si="31"/>
        <v/>
      </c>
      <c r="Q147" s="140"/>
      <c r="R147" s="201" t="str">
        <f t="shared" si="32"/>
        <v/>
      </c>
      <c r="S147" s="129"/>
      <c r="T147" s="202" t="str">
        <f t="shared" si="35"/>
        <v/>
      </c>
      <c r="U147" s="140"/>
      <c r="V147" s="201" t="str">
        <f t="shared" si="33"/>
        <v/>
      </c>
      <c r="W147" s="147"/>
    </row>
    <row r="148" spans="1:23" hidden="1">
      <c r="A148" s="161"/>
      <c r="B148" s="173" t="s">
        <v>3254</v>
      </c>
      <c r="C148" s="174"/>
      <c r="D148" s="175"/>
      <c r="E148" s="164"/>
      <c r="F148" s="199" t="str">
        <f t="shared" si="34"/>
        <v/>
      </c>
      <c r="G148" s="176"/>
      <c r="H148" s="200" t="str">
        <f t="shared" si="27"/>
        <v/>
      </c>
      <c r="I148" s="177"/>
      <c r="J148" s="201" t="str">
        <f t="shared" si="28"/>
        <v/>
      </c>
      <c r="K148" s="136"/>
      <c r="L148" s="200" t="str">
        <f t="shared" si="29"/>
        <v/>
      </c>
      <c r="M148" s="140"/>
      <c r="N148" s="201" t="str">
        <f t="shared" si="30"/>
        <v/>
      </c>
      <c r="O148" s="136"/>
      <c r="P148" s="200" t="str">
        <f t="shared" si="31"/>
        <v/>
      </c>
      <c r="Q148" s="140"/>
      <c r="R148" s="201" t="str">
        <f t="shared" si="32"/>
        <v/>
      </c>
      <c r="S148" s="129"/>
      <c r="T148" s="202" t="str">
        <f t="shared" si="35"/>
        <v/>
      </c>
      <c r="U148" s="140"/>
      <c r="V148" s="201" t="str">
        <f t="shared" si="33"/>
        <v/>
      </c>
      <c r="W148" s="147"/>
    </row>
    <row r="149" spans="1:23" hidden="1">
      <c r="A149" s="161"/>
      <c r="B149" s="173" t="s">
        <v>3255</v>
      </c>
      <c r="C149" s="174"/>
      <c r="D149" s="175"/>
      <c r="E149" s="164"/>
      <c r="F149" s="199" t="str">
        <f t="shared" si="34"/>
        <v/>
      </c>
      <c r="G149" s="176"/>
      <c r="H149" s="200" t="str">
        <f t="shared" si="27"/>
        <v/>
      </c>
      <c r="I149" s="177"/>
      <c r="J149" s="201" t="str">
        <f t="shared" si="28"/>
        <v/>
      </c>
      <c r="K149" s="136"/>
      <c r="L149" s="200" t="str">
        <f t="shared" si="29"/>
        <v/>
      </c>
      <c r="M149" s="140"/>
      <c r="N149" s="201" t="str">
        <f t="shared" si="30"/>
        <v/>
      </c>
      <c r="O149" s="136"/>
      <c r="P149" s="200" t="str">
        <f t="shared" si="31"/>
        <v/>
      </c>
      <c r="Q149" s="140"/>
      <c r="R149" s="201" t="str">
        <f t="shared" si="32"/>
        <v/>
      </c>
      <c r="S149" s="129"/>
      <c r="T149" s="202" t="str">
        <f t="shared" si="35"/>
        <v/>
      </c>
      <c r="U149" s="140"/>
      <c r="V149" s="201" t="str">
        <f t="shared" si="33"/>
        <v/>
      </c>
      <c r="W149" s="147"/>
    </row>
    <row r="150" spans="1:23" hidden="1">
      <c r="A150" s="161"/>
      <c r="B150" s="173" t="s">
        <v>3256</v>
      </c>
      <c r="C150" s="174"/>
      <c r="D150" s="175"/>
      <c r="E150" s="164"/>
      <c r="F150" s="199" t="str">
        <f t="shared" si="34"/>
        <v/>
      </c>
      <c r="G150" s="176"/>
      <c r="H150" s="200" t="str">
        <f t="shared" si="27"/>
        <v/>
      </c>
      <c r="I150" s="177"/>
      <c r="J150" s="201" t="str">
        <f t="shared" si="28"/>
        <v/>
      </c>
      <c r="K150" s="136"/>
      <c r="L150" s="200" t="str">
        <f t="shared" si="29"/>
        <v/>
      </c>
      <c r="M150" s="140"/>
      <c r="N150" s="201" t="str">
        <f t="shared" si="30"/>
        <v/>
      </c>
      <c r="O150" s="136"/>
      <c r="P150" s="200" t="str">
        <f t="shared" si="31"/>
        <v/>
      </c>
      <c r="Q150" s="140"/>
      <c r="R150" s="201" t="str">
        <f t="shared" si="32"/>
        <v/>
      </c>
      <c r="S150" s="129"/>
      <c r="T150" s="202" t="str">
        <f t="shared" si="35"/>
        <v/>
      </c>
      <c r="U150" s="140"/>
      <c r="V150" s="201" t="str">
        <f t="shared" si="33"/>
        <v/>
      </c>
      <c r="W150" s="147"/>
    </row>
    <row r="151" spans="1:23" hidden="1">
      <c r="A151" s="161"/>
      <c r="B151" s="173" t="s">
        <v>3257</v>
      </c>
      <c r="C151" s="174"/>
      <c r="D151" s="175"/>
      <c r="E151" s="164"/>
      <c r="F151" s="199" t="str">
        <f t="shared" si="34"/>
        <v/>
      </c>
      <c r="G151" s="176"/>
      <c r="H151" s="200" t="str">
        <f t="shared" si="27"/>
        <v/>
      </c>
      <c r="I151" s="177"/>
      <c r="J151" s="201" t="str">
        <f t="shared" si="28"/>
        <v/>
      </c>
      <c r="K151" s="136"/>
      <c r="L151" s="200" t="str">
        <f t="shared" si="29"/>
        <v/>
      </c>
      <c r="M151" s="140"/>
      <c r="N151" s="201" t="str">
        <f t="shared" si="30"/>
        <v/>
      </c>
      <c r="O151" s="136"/>
      <c r="P151" s="200" t="str">
        <f t="shared" si="31"/>
        <v/>
      </c>
      <c r="Q151" s="140"/>
      <c r="R151" s="201" t="str">
        <f t="shared" si="32"/>
        <v/>
      </c>
      <c r="S151" s="129"/>
      <c r="T151" s="202" t="str">
        <f t="shared" si="35"/>
        <v/>
      </c>
      <c r="U151" s="140"/>
      <c r="V151" s="201" t="str">
        <f t="shared" si="33"/>
        <v/>
      </c>
      <c r="W151" s="147"/>
    </row>
    <row r="152" spans="1:23" hidden="1">
      <c r="A152" s="161"/>
      <c r="B152" s="173" t="s">
        <v>3258</v>
      </c>
      <c r="C152" s="174"/>
      <c r="D152" s="175"/>
      <c r="E152" s="165"/>
      <c r="F152" s="199" t="str">
        <f t="shared" si="34"/>
        <v/>
      </c>
      <c r="G152" s="176"/>
      <c r="H152" s="200" t="str">
        <f t="shared" si="27"/>
        <v/>
      </c>
      <c r="I152" s="177"/>
      <c r="J152" s="201" t="str">
        <f t="shared" si="28"/>
        <v/>
      </c>
      <c r="K152" s="136"/>
      <c r="L152" s="200" t="str">
        <f t="shared" si="29"/>
        <v/>
      </c>
      <c r="M152" s="140"/>
      <c r="N152" s="201" t="str">
        <f t="shared" si="30"/>
        <v/>
      </c>
      <c r="O152" s="136"/>
      <c r="P152" s="200" t="str">
        <f t="shared" si="31"/>
        <v/>
      </c>
      <c r="Q152" s="140"/>
      <c r="R152" s="201" t="str">
        <f t="shared" si="32"/>
        <v/>
      </c>
      <c r="S152" s="129"/>
      <c r="T152" s="202" t="str">
        <f t="shared" si="35"/>
        <v/>
      </c>
      <c r="U152" s="140"/>
      <c r="V152" s="201" t="str">
        <f t="shared" si="33"/>
        <v/>
      </c>
      <c r="W152" s="147"/>
    </row>
    <row r="153" spans="1:23" hidden="1">
      <c r="A153" s="161"/>
      <c r="B153" s="173" t="s">
        <v>3259</v>
      </c>
      <c r="C153" s="174"/>
      <c r="D153" s="175"/>
      <c r="E153" s="164"/>
      <c r="F153" s="199" t="str">
        <f t="shared" si="34"/>
        <v/>
      </c>
      <c r="G153" s="176"/>
      <c r="H153" s="200" t="str">
        <f t="shared" si="27"/>
        <v/>
      </c>
      <c r="I153" s="177"/>
      <c r="J153" s="201" t="str">
        <f t="shared" si="28"/>
        <v/>
      </c>
      <c r="K153" s="136"/>
      <c r="L153" s="200" t="str">
        <f t="shared" si="29"/>
        <v/>
      </c>
      <c r="M153" s="140"/>
      <c r="N153" s="201" t="str">
        <f t="shared" si="30"/>
        <v/>
      </c>
      <c r="O153" s="136"/>
      <c r="P153" s="200" t="str">
        <f t="shared" si="31"/>
        <v/>
      </c>
      <c r="Q153" s="140"/>
      <c r="R153" s="201" t="str">
        <f t="shared" si="32"/>
        <v/>
      </c>
      <c r="S153" s="129"/>
      <c r="T153" s="202" t="str">
        <f t="shared" si="35"/>
        <v/>
      </c>
      <c r="U153" s="140"/>
      <c r="V153" s="201" t="str">
        <f t="shared" si="33"/>
        <v/>
      </c>
      <c r="W153" s="147"/>
    </row>
    <row r="154" spans="1:23" hidden="1">
      <c r="A154" s="161"/>
      <c r="B154" s="173" t="s">
        <v>3260</v>
      </c>
      <c r="C154" s="174"/>
      <c r="D154" s="182"/>
      <c r="E154" s="164"/>
      <c r="F154" s="199" t="str">
        <f t="shared" si="34"/>
        <v/>
      </c>
      <c r="G154" s="176"/>
      <c r="H154" s="200" t="str">
        <f t="shared" si="27"/>
        <v/>
      </c>
      <c r="I154" s="177"/>
      <c r="J154" s="201" t="str">
        <f t="shared" si="28"/>
        <v/>
      </c>
      <c r="K154" s="136"/>
      <c r="L154" s="200" t="str">
        <f t="shared" si="29"/>
        <v/>
      </c>
      <c r="M154" s="140"/>
      <c r="N154" s="201" t="str">
        <f t="shared" si="30"/>
        <v/>
      </c>
      <c r="O154" s="136"/>
      <c r="P154" s="200" t="str">
        <f t="shared" si="31"/>
        <v/>
      </c>
      <c r="Q154" s="140"/>
      <c r="R154" s="201" t="str">
        <f t="shared" si="32"/>
        <v/>
      </c>
      <c r="S154" s="129"/>
      <c r="T154" s="202" t="str">
        <f t="shared" si="35"/>
        <v/>
      </c>
      <c r="U154" s="140"/>
      <c r="V154" s="201" t="str">
        <f t="shared" si="33"/>
        <v/>
      </c>
      <c r="W154" s="147"/>
    </row>
    <row r="155" spans="1:23" hidden="1">
      <c r="A155" s="161"/>
      <c r="B155" s="173" t="s">
        <v>3261</v>
      </c>
      <c r="C155" s="174"/>
      <c r="D155" s="182"/>
      <c r="E155" s="182"/>
      <c r="F155" s="199" t="str">
        <f t="shared" si="34"/>
        <v/>
      </c>
      <c r="G155" s="176"/>
      <c r="H155" s="200" t="str">
        <f t="shared" si="27"/>
        <v/>
      </c>
      <c r="I155" s="177"/>
      <c r="J155" s="201" t="str">
        <f t="shared" si="28"/>
        <v/>
      </c>
      <c r="K155" s="136"/>
      <c r="L155" s="200" t="str">
        <f t="shared" si="29"/>
        <v/>
      </c>
      <c r="M155" s="140"/>
      <c r="N155" s="201" t="str">
        <f t="shared" si="30"/>
        <v/>
      </c>
      <c r="O155" s="136"/>
      <c r="P155" s="200" t="str">
        <f t="shared" si="31"/>
        <v/>
      </c>
      <c r="Q155" s="140"/>
      <c r="R155" s="201" t="str">
        <f t="shared" si="32"/>
        <v/>
      </c>
      <c r="S155" s="129"/>
      <c r="T155" s="202" t="str">
        <f t="shared" si="35"/>
        <v/>
      </c>
      <c r="U155" s="140"/>
      <c r="V155" s="201" t="str">
        <f t="shared" si="33"/>
        <v/>
      </c>
      <c r="W155" s="147"/>
    </row>
    <row r="156" spans="1:23" hidden="1">
      <c r="A156" s="161"/>
      <c r="B156" s="173" t="s">
        <v>3262</v>
      </c>
      <c r="C156" s="174"/>
      <c r="D156" s="182"/>
      <c r="E156" s="182"/>
      <c r="F156" s="199" t="str">
        <f t="shared" si="34"/>
        <v/>
      </c>
      <c r="G156" s="176"/>
      <c r="H156" s="200" t="str">
        <f t="shared" si="27"/>
        <v/>
      </c>
      <c r="I156" s="177"/>
      <c r="J156" s="201" t="str">
        <f t="shared" si="28"/>
        <v/>
      </c>
      <c r="K156" s="136"/>
      <c r="L156" s="200" t="str">
        <f t="shared" si="29"/>
        <v/>
      </c>
      <c r="M156" s="140"/>
      <c r="N156" s="201" t="str">
        <f t="shared" si="30"/>
        <v/>
      </c>
      <c r="O156" s="136"/>
      <c r="P156" s="200" t="str">
        <f t="shared" si="31"/>
        <v/>
      </c>
      <c r="Q156" s="140"/>
      <c r="R156" s="201" t="str">
        <f t="shared" si="32"/>
        <v/>
      </c>
      <c r="S156" s="129"/>
      <c r="T156" s="202" t="str">
        <f t="shared" si="35"/>
        <v/>
      </c>
      <c r="U156" s="140"/>
      <c r="V156" s="201" t="str">
        <f t="shared" si="33"/>
        <v/>
      </c>
      <c r="W156" s="147"/>
    </row>
    <row r="157" spans="1:23" hidden="1">
      <c r="A157" s="161"/>
      <c r="B157" s="173" t="s">
        <v>3263</v>
      </c>
      <c r="C157" s="174"/>
      <c r="D157" s="182"/>
      <c r="E157" s="185"/>
      <c r="F157" s="199" t="str">
        <f t="shared" si="34"/>
        <v/>
      </c>
      <c r="G157" s="176"/>
      <c r="H157" s="200" t="str">
        <f t="shared" si="27"/>
        <v/>
      </c>
      <c r="I157" s="177"/>
      <c r="J157" s="201" t="str">
        <f t="shared" si="28"/>
        <v/>
      </c>
      <c r="K157" s="136"/>
      <c r="L157" s="200" t="str">
        <f t="shared" si="29"/>
        <v/>
      </c>
      <c r="M157" s="140"/>
      <c r="N157" s="201" t="str">
        <f t="shared" si="30"/>
        <v/>
      </c>
      <c r="O157" s="136"/>
      <c r="P157" s="200" t="str">
        <f t="shared" si="31"/>
        <v/>
      </c>
      <c r="Q157" s="140"/>
      <c r="R157" s="201" t="str">
        <f t="shared" si="32"/>
        <v/>
      </c>
      <c r="S157" s="129"/>
      <c r="T157" s="202" t="str">
        <f t="shared" si="35"/>
        <v/>
      </c>
      <c r="U157" s="140"/>
      <c r="V157" s="201" t="str">
        <f t="shared" si="33"/>
        <v/>
      </c>
      <c r="W157" s="147"/>
    </row>
    <row r="158" spans="1:23" hidden="1">
      <c r="A158" s="161"/>
      <c r="B158" s="173" t="s">
        <v>3264</v>
      </c>
      <c r="C158" s="174"/>
      <c r="D158" s="182"/>
      <c r="E158" s="185"/>
      <c r="F158" s="199" t="str">
        <f t="shared" si="34"/>
        <v/>
      </c>
      <c r="G158" s="176"/>
      <c r="H158" s="200" t="str">
        <f t="shared" si="27"/>
        <v/>
      </c>
      <c r="I158" s="177"/>
      <c r="J158" s="201" t="str">
        <f t="shared" si="28"/>
        <v/>
      </c>
      <c r="K158" s="136"/>
      <c r="L158" s="200" t="str">
        <f t="shared" si="29"/>
        <v/>
      </c>
      <c r="M158" s="140"/>
      <c r="N158" s="201" t="str">
        <f t="shared" si="30"/>
        <v/>
      </c>
      <c r="O158" s="136"/>
      <c r="P158" s="200" t="str">
        <f t="shared" si="31"/>
        <v/>
      </c>
      <c r="Q158" s="140"/>
      <c r="R158" s="201" t="str">
        <f t="shared" si="32"/>
        <v/>
      </c>
      <c r="S158" s="129"/>
      <c r="T158" s="202" t="str">
        <f t="shared" si="35"/>
        <v/>
      </c>
      <c r="U158" s="140"/>
      <c r="V158" s="201" t="str">
        <f t="shared" si="33"/>
        <v/>
      </c>
      <c r="W158" s="147"/>
    </row>
    <row r="159" spans="1:23">
      <c r="A159" s="161">
        <v>1</v>
      </c>
      <c r="B159" s="173" t="s">
        <v>3265</v>
      </c>
      <c r="C159" s="174"/>
      <c r="D159" s="182"/>
      <c r="E159" s="165" t="s">
        <v>1292</v>
      </c>
      <c r="F159" s="199" t="str">
        <f t="shared" si="34"/>
        <v>*</v>
      </c>
      <c r="G159" s="176"/>
      <c r="H159" s="200" t="str">
        <f t="shared" si="27"/>
        <v/>
      </c>
      <c r="I159" s="177"/>
      <c r="J159" s="201" t="str">
        <f t="shared" si="28"/>
        <v/>
      </c>
      <c r="K159" s="136"/>
      <c r="L159" s="200" t="str">
        <f t="shared" si="29"/>
        <v/>
      </c>
      <c r="M159" s="140"/>
      <c r="N159" s="201" t="str">
        <f t="shared" si="30"/>
        <v/>
      </c>
      <c r="O159" s="136"/>
      <c r="P159" s="200" t="str">
        <f t="shared" si="31"/>
        <v/>
      </c>
      <c r="Q159" s="140"/>
      <c r="R159" s="201" t="str">
        <f t="shared" si="32"/>
        <v/>
      </c>
      <c r="S159" s="129"/>
      <c r="T159" s="202" t="str">
        <f t="shared" si="35"/>
        <v/>
      </c>
      <c r="U159" s="140"/>
      <c r="V159" s="201" t="str">
        <f t="shared" si="33"/>
        <v/>
      </c>
      <c r="W159" s="147"/>
    </row>
    <row r="160" spans="1:23" hidden="1">
      <c r="A160" s="161"/>
      <c r="B160" s="173" t="s">
        <v>3266</v>
      </c>
      <c r="C160" s="174"/>
      <c r="D160" s="182"/>
      <c r="E160" s="185"/>
      <c r="F160" s="199" t="str">
        <f t="shared" si="34"/>
        <v/>
      </c>
      <c r="G160" s="176"/>
      <c r="H160" s="200" t="str">
        <f t="shared" si="27"/>
        <v/>
      </c>
      <c r="I160" s="177"/>
      <c r="J160" s="201" t="str">
        <f t="shared" si="28"/>
        <v/>
      </c>
      <c r="K160" s="136"/>
      <c r="L160" s="200" t="str">
        <f t="shared" si="29"/>
        <v/>
      </c>
      <c r="M160" s="140"/>
      <c r="N160" s="201" t="str">
        <f t="shared" si="30"/>
        <v/>
      </c>
      <c r="O160" s="136"/>
      <c r="P160" s="200" t="str">
        <f t="shared" si="31"/>
        <v/>
      </c>
      <c r="Q160" s="140"/>
      <c r="R160" s="201" t="str">
        <f t="shared" si="32"/>
        <v/>
      </c>
      <c r="S160" s="129"/>
      <c r="T160" s="202" t="str">
        <f t="shared" si="35"/>
        <v/>
      </c>
      <c r="U160" s="140"/>
      <c r="V160" s="201" t="str">
        <f t="shared" si="33"/>
        <v/>
      </c>
      <c r="W160" s="147"/>
    </row>
    <row r="161" spans="1:23" hidden="1">
      <c r="A161" s="161"/>
      <c r="B161" s="178" t="s">
        <v>3267</v>
      </c>
      <c r="C161" s="179"/>
      <c r="D161" s="182"/>
      <c r="E161" s="185"/>
      <c r="F161" s="199" t="str">
        <f t="shared" si="34"/>
        <v/>
      </c>
      <c r="G161" s="176"/>
      <c r="H161" s="200" t="str">
        <f t="shared" si="27"/>
        <v/>
      </c>
      <c r="I161" s="177"/>
      <c r="J161" s="201" t="str">
        <f t="shared" si="28"/>
        <v/>
      </c>
      <c r="K161" s="136"/>
      <c r="L161" s="200" t="str">
        <f t="shared" si="29"/>
        <v/>
      </c>
      <c r="M161" s="140"/>
      <c r="N161" s="201" t="str">
        <f t="shared" si="30"/>
        <v/>
      </c>
      <c r="O161" s="136"/>
      <c r="P161" s="200" t="str">
        <f t="shared" si="31"/>
        <v/>
      </c>
      <c r="Q161" s="140"/>
      <c r="R161" s="201" t="str">
        <f t="shared" si="32"/>
        <v/>
      </c>
      <c r="S161" s="129"/>
      <c r="T161" s="202" t="str">
        <f t="shared" si="35"/>
        <v/>
      </c>
      <c r="U161" s="140"/>
      <c r="V161" s="201" t="str">
        <f t="shared" si="33"/>
        <v/>
      </c>
      <c r="W161" s="147"/>
    </row>
    <row r="162" spans="1:23" hidden="1">
      <c r="A162" s="161"/>
      <c r="B162" s="173" t="s">
        <v>3268</v>
      </c>
      <c r="C162" s="174"/>
      <c r="D162" s="182"/>
      <c r="E162" s="185"/>
      <c r="F162" s="199" t="str">
        <f t="shared" si="34"/>
        <v/>
      </c>
      <c r="G162" s="176"/>
      <c r="H162" s="200" t="str">
        <f t="shared" si="27"/>
        <v/>
      </c>
      <c r="I162" s="177"/>
      <c r="J162" s="201" t="str">
        <f t="shared" si="28"/>
        <v/>
      </c>
      <c r="K162" s="136"/>
      <c r="L162" s="200" t="str">
        <f t="shared" si="29"/>
        <v/>
      </c>
      <c r="M162" s="140"/>
      <c r="N162" s="201" t="str">
        <f t="shared" si="30"/>
        <v/>
      </c>
      <c r="O162" s="136"/>
      <c r="P162" s="200" t="str">
        <f t="shared" si="31"/>
        <v/>
      </c>
      <c r="Q162" s="140"/>
      <c r="R162" s="201" t="str">
        <f t="shared" si="32"/>
        <v/>
      </c>
      <c r="S162" s="129"/>
      <c r="T162" s="202" t="str">
        <f t="shared" si="35"/>
        <v/>
      </c>
      <c r="U162" s="140"/>
      <c r="V162" s="201" t="str">
        <f t="shared" si="33"/>
        <v/>
      </c>
      <c r="W162" s="147"/>
    </row>
    <row r="163" spans="1:23">
      <c r="A163" s="161" t="s">
        <v>53</v>
      </c>
      <c r="B163" s="173" t="s">
        <v>3269</v>
      </c>
      <c r="C163" s="174"/>
      <c r="D163" s="182"/>
      <c r="E163" s="165"/>
      <c r="F163" s="199" t="str">
        <f t="shared" si="34"/>
        <v/>
      </c>
      <c r="G163" s="176"/>
      <c r="H163" s="200" t="str">
        <f t="shared" si="27"/>
        <v/>
      </c>
      <c r="I163" s="177"/>
      <c r="J163" s="201" t="str">
        <f t="shared" si="28"/>
        <v/>
      </c>
      <c r="K163" s="136"/>
      <c r="L163" s="200" t="str">
        <f t="shared" si="29"/>
        <v/>
      </c>
      <c r="M163" s="140"/>
      <c r="N163" s="201" t="str">
        <f t="shared" si="30"/>
        <v/>
      </c>
      <c r="O163" s="136"/>
      <c r="P163" s="200" t="str">
        <f t="shared" si="31"/>
        <v/>
      </c>
      <c r="Q163" s="140"/>
      <c r="R163" s="201" t="str">
        <f t="shared" si="32"/>
        <v/>
      </c>
      <c r="S163" s="129"/>
      <c r="T163" s="202" t="str">
        <f t="shared" si="35"/>
        <v/>
      </c>
      <c r="U163" s="140"/>
      <c r="V163" s="201" t="str">
        <f t="shared" si="33"/>
        <v/>
      </c>
      <c r="W163" s="147"/>
    </row>
    <row r="164" spans="1:23" hidden="1">
      <c r="A164" s="161"/>
      <c r="B164" s="173" t="s">
        <v>3270</v>
      </c>
      <c r="C164" s="174"/>
      <c r="D164" s="182"/>
      <c r="E164" s="185"/>
      <c r="F164" s="199" t="str">
        <f t="shared" si="34"/>
        <v/>
      </c>
      <c r="G164" s="176"/>
      <c r="H164" s="200" t="str">
        <f t="shared" si="27"/>
        <v/>
      </c>
      <c r="I164" s="177"/>
      <c r="J164" s="201" t="str">
        <f t="shared" si="28"/>
        <v/>
      </c>
      <c r="K164" s="136"/>
      <c r="L164" s="200" t="str">
        <f t="shared" si="29"/>
        <v/>
      </c>
      <c r="M164" s="140"/>
      <c r="N164" s="201" t="str">
        <f t="shared" si="30"/>
        <v/>
      </c>
      <c r="O164" s="136"/>
      <c r="P164" s="200" t="str">
        <f t="shared" si="31"/>
        <v/>
      </c>
      <c r="Q164" s="140"/>
      <c r="R164" s="201" t="str">
        <f t="shared" si="32"/>
        <v/>
      </c>
      <c r="S164" s="129"/>
      <c r="T164" s="202" t="str">
        <f t="shared" si="35"/>
        <v/>
      </c>
      <c r="U164" s="140"/>
      <c r="V164" s="201" t="str">
        <f t="shared" si="33"/>
        <v/>
      </c>
      <c r="W164" s="147"/>
    </row>
    <row r="165" spans="1:23" hidden="1">
      <c r="A165" s="161"/>
      <c r="B165" s="173" t="s">
        <v>3271</v>
      </c>
      <c r="C165" s="174"/>
      <c r="D165" s="182"/>
      <c r="E165" s="185"/>
      <c r="F165" s="199" t="str">
        <f t="shared" si="34"/>
        <v/>
      </c>
      <c r="G165" s="176"/>
      <c r="H165" s="200" t="str">
        <f t="shared" si="27"/>
        <v/>
      </c>
      <c r="I165" s="177"/>
      <c r="J165" s="201" t="str">
        <f t="shared" si="28"/>
        <v/>
      </c>
      <c r="K165" s="136"/>
      <c r="L165" s="200" t="str">
        <f t="shared" si="29"/>
        <v/>
      </c>
      <c r="M165" s="140"/>
      <c r="N165" s="201" t="str">
        <f t="shared" si="30"/>
        <v/>
      </c>
      <c r="O165" s="136"/>
      <c r="P165" s="200" t="str">
        <f t="shared" si="31"/>
        <v/>
      </c>
      <c r="Q165" s="140"/>
      <c r="R165" s="201" t="str">
        <f t="shared" si="32"/>
        <v/>
      </c>
      <c r="S165" s="129"/>
      <c r="T165" s="202" t="str">
        <f t="shared" si="35"/>
        <v/>
      </c>
      <c r="U165" s="140"/>
      <c r="V165" s="201" t="str">
        <f t="shared" si="33"/>
        <v/>
      </c>
      <c r="W165" s="147"/>
    </row>
    <row r="166" spans="1:23" hidden="1">
      <c r="A166" s="161"/>
      <c r="B166" s="173" t="s">
        <v>3272</v>
      </c>
      <c r="C166" s="174"/>
      <c r="D166" s="182"/>
      <c r="E166" s="185"/>
      <c r="F166" s="199" t="str">
        <f t="shared" si="34"/>
        <v/>
      </c>
      <c r="G166" s="176"/>
      <c r="H166" s="200" t="str">
        <f t="shared" ref="H166:H209" si="36">IF($H$9="*",IF(G166&gt;0,"*",""),"")</f>
        <v/>
      </c>
      <c r="I166" s="177"/>
      <c r="J166" s="201" t="str">
        <f t="shared" ref="J166:J209" si="37">IF($J$9="*",IF(I166&gt;0,"*",""),"")</f>
        <v/>
      </c>
      <c r="K166" s="136"/>
      <c r="L166" s="200" t="str">
        <f t="shared" ref="L166:L209" si="38">IF($L$9="*",IF(K166&gt;0,"*",""),"")</f>
        <v/>
      </c>
      <c r="M166" s="140"/>
      <c r="N166" s="201" t="str">
        <f t="shared" ref="N166:N209" si="39">IF($N$9="*",IF(M166&gt;0,"*",""),"")</f>
        <v/>
      </c>
      <c r="O166" s="136"/>
      <c r="P166" s="200" t="str">
        <f t="shared" ref="P166:P209" si="40">IF($P$9="*",IF(O166&gt;0,"*",""),"")</f>
        <v/>
      </c>
      <c r="Q166" s="140"/>
      <c r="R166" s="201" t="str">
        <f t="shared" ref="R166:R209" si="41">IF($R$9="*",IF(Q166&gt;0,"*",""),"")</f>
        <v/>
      </c>
      <c r="S166" s="129"/>
      <c r="T166" s="202" t="str">
        <f t="shared" si="35"/>
        <v/>
      </c>
      <c r="U166" s="140"/>
      <c r="V166" s="201" t="str">
        <f t="shared" ref="V166:V209" si="42">IF($V$9="*",IF(U166&gt;0,"*",""),"")</f>
        <v/>
      </c>
      <c r="W166" s="147"/>
    </row>
    <row r="167" spans="1:23" hidden="1">
      <c r="A167" s="161"/>
      <c r="B167" s="173" t="s">
        <v>3273</v>
      </c>
      <c r="C167" s="174"/>
      <c r="D167" s="182"/>
      <c r="E167" s="185"/>
      <c r="F167" s="199" t="str">
        <f t="shared" si="34"/>
        <v/>
      </c>
      <c r="G167" s="176"/>
      <c r="H167" s="200" t="str">
        <f t="shared" si="36"/>
        <v/>
      </c>
      <c r="I167" s="177"/>
      <c r="J167" s="201" t="str">
        <f t="shared" si="37"/>
        <v/>
      </c>
      <c r="K167" s="136"/>
      <c r="L167" s="200" t="str">
        <f t="shared" si="38"/>
        <v/>
      </c>
      <c r="M167" s="140"/>
      <c r="N167" s="201" t="str">
        <f t="shared" si="39"/>
        <v/>
      </c>
      <c r="O167" s="136"/>
      <c r="P167" s="200" t="str">
        <f t="shared" si="40"/>
        <v/>
      </c>
      <c r="Q167" s="140"/>
      <c r="R167" s="201" t="str">
        <f t="shared" si="41"/>
        <v/>
      </c>
      <c r="S167" s="129"/>
      <c r="T167" s="202" t="str">
        <f t="shared" si="35"/>
        <v/>
      </c>
      <c r="U167" s="140"/>
      <c r="V167" s="201" t="str">
        <f t="shared" si="42"/>
        <v/>
      </c>
      <c r="W167" s="147"/>
    </row>
    <row r="168" spans="1:23" hidden="1">
      <c r="A168" s="161"/>
      <c r="B168" s="173" t="s">
        <v>3274</v>
      </c>
      <c r="C168" s="174"/>
      <c r="D168" s="182"/>
      <c r="E168" s="185"/>
      <c r="F168" s="199" t="str">
        <f t="shared" ref="F168:F209" si="43">IF($F$9="*",IF(E168&gt;0,"*",""),"")</f>
        <v/>
      </c>
      <c r="G168" s="176"/>
      <c r="H168" s="200" t="str">
        <f t="shared" si="36"/>
        <v/>
      </c>
      <c r="I168" s="177"/>
      <c r="J168" s="201" t="str">
        <f t="shared" si="37"/>
        <v/>
      </c>
      <c r="K168" s="136"/>
      <c r="L168" s="200" t="str">
        <f t="shared" si="38"/>
        <v/>
      </c>
      <c r="M168" s="140"/>
      <c r="N168" s="201" t="str">
        <f t="shared" si="39"/>
        <v/>
      </c>
      <c r="O168" s="136"/>
      <c r="P168" s="200" t="str">
        <f t="shared" si="40"/>
        <v/>
      </c>
      <c r="Q168" s="140"/>
      <c r="R168" s="201" t="str">
        <f t="shared" si="41"/>
        <v/>
      </c>
      <c r="S168" s="129"/>
      <c r="T168" s="202" t="str">
        <f t="shared" si="35"/>
        <v/>
      </c>
      <c r="U168" s="140"/>
      <c r="V168" s="201" t="str">
        <f t="shared" si="42"/>
        <v/>
      </c>
      <c r="W168" s="147"/>
    </row>
    <row r="169" spans="1:23" hidden="1">
      <c r="A169" s="161"/>
      <c r="B169" s="173" t="s">
        <v>3275</v>
      </c>
      <c r="C169" s="174"/>
      <c r="D169" s="182"/>
      <c r="E169" s="185"/>
      <c r="F169" s="199" t="str">
        <f t="shared" si="43"/>
        <v/>
      </c>
      <c r="G169" s="176"/>
      <c r="H169" s="200" t="str">
        <f t="shared" si="36"/>
        <v/>
      </c>
      <c r="I169" s="177"/>
      <c r="J169" s="201" t="str">
        <f t="shared" si="37"/>
        <v/>
      </c>
      <c r="K169" s="136"/>
      <c r="L169" s="200" t="str">
        <f t="shared" si="38"/>
        <v/>
      </c>
      <c r="M169" s="140"/>
      <c r="N169" s="201" t="str">
        <f t="shared" si="39"/>
        <v/>
      </c>
      <c r="O169" s="136"/>
      <c r="P169" s="200" t="str">
        <f t="shared" si="40"/>
        <v/>
      </c>
      <c r="Q169" s="140"/>
      <c r="R169" s="201" t="str">
        <f t="shared" si="41"/>
        <v/>
      </c>
      <c r="S169" s="129"/>
      <c r="T169" s="202" t="str">
        <f t="shared" si="35"/>
        <v/>
      </c>
      <c r="U169" s="140"/>
      <c r="V169" s="201" t="str">
        <f t="shared" si="42"/>
        <v/>
      </c>
      <c r="W169" s="147"/>
    </row>
    <row r="170" spans="1:23" hidden="1">
      <c r="A170" s="161"/>
      <c r="B170" s="173" t="s">
        <v>3276</v>
      </c>
      <c r="C170" s="174"/>
      <c r="D170" s="182"/>
      <c r="E170" s="185"/>
      <c r="F170" s="199" t="str">
        <f t="shared" si="43"/>
        <v/>
      </c>
      <c r="G170" s="176"/>
      <c r="H170" s="200" t="str">
        <f t="shared" si="36"/>
        <v/>
      </c>
      <c r="I170" s="177"/>
      <c r="J170" s="201" t="str">
        <f t="shared" si="37"/>
        <v/>
      </c>
      <c r="K170" s="136"/>
      <c r="L170" s="200" t="str">
        <f t="shared" si="38"/>
        <v/>
      </c>
      <c r="M170" s="140"/>
      <c r="N170" s="201" t="str">
        <f t="shared" si="39"/>
        <v/>
      </c>
      <c r="O170" s="136"/>
      <c r="P170" s="200" t="str">
        <f t="shared" si="40"/>
        <v/>
      </c>
      <c r="Q170" s="140"/>
      <c r="R170" s="201" t="str">
        <f t="shared" si="41"/>
        <v/>
      </c>
      <c r="S170" s="129"/>
      <c r="T170" s="202" t="str">
        <f t="shared" si="35"/>
        <v/>
      </c>
      <c r="U170" s="140"/>
      <c r="V170" s="201" t="str">
        <f t="shared" si="42"/>
        <v/>
      </c>
      <c r="W170" s="147"/>
    </row>
    <row r="171" spans="1:23" hidden="1">
      <c r="A171" s="161"/>
      <c r="B171" s="173" t="s">
        <v>3277</v>
      </c>
      <c r="C171" s="174"/>
      <c r="D171" s="182"/>
      <c r="E171" s="185"/>
      <c r="F171" s="199" t="str">
        <f t="shared" si="43"/>
        <v/>
      </c>
      <c r="G171" s="176"/>
      <c r="H171" s="200" t="str">
        <f t="shared" si="36"/>
        <v/>
      </c>
      <c r="I171" s="177"/>
      <c r="J171" s="201" t="str">
        <f t="shared" si="37"/>
        <v/>
      </c>
      <c r="K171" s="136"/>
      <c r="L171" s="200" t="str">
        <f t="shared" si="38"/>
        <v/>
      </c>
      <c r="M171" s="140"/>
      <c r="N171" s="201" t="str">
        <f t="shared" si="39"/>
        <v/>
      </c>
      <c r="O171" s="136"/>
      <c r="P171" s="200" t="str">
        <f t="shared" si="40"/>
        <v/>
      </c>
      <c r="Q171" s="140"/>
      <c r="R171" s="201" t="str">
        <f t="shared" si="41"/>
        <v/>
      </c>
      <c r="S171" s="129"/>
      <c r="T171" s="202" t="str">
        <f t="shared" si="35"/>
        <v/>
      </c>
      <c r="U171" s="140"/>
      <c r="V171" s="201" t="str">
        <f t="shared" si="42"/>
        <v/>
      </c>
      <c r="W171" s="147"/>
    </row>
    <row r="172" spans="1:23" hidden="1">
      <c r="A172" s="161"/>
      <c r="B172" s="173" t="s">
        <v>3278</v>
      </c>
      <c r="C172" s="174"/>
      <c r="D172" s="182"/>
      <c r="E172" s="185"/>
      <c r="F172" s="199" t="str">
        <f t="shared" si="43"/>
        <v/>
      </c>
      <c r="G172" s="176"/>
      <c r="H172" s="200" t="str">
        <f t="shared" si="36"/>
        <v/>
      </c>
      <c r="I172" s="177"/>
      <c r="J172" s="201" t="str">
        <f t="shared" si="37"/>
        <v/>
      </c>
      <c r="K172" s="136"/>
      <c r="L172" s="200" t="str">
        <f t="shared" si="38"/>
        <v/>
      </c>
      <c r="M172" s="140"/>
      <c r="N172" s="201" t="str">
        <f t="shared" si="39"/>
        <v/>
      </c>
      <c r="O172" s="136"/>
      <c r="P172" s="200" t="str">
        <f t="shared" si="40"/>
        <v/>
      </c>
      <c r="Q172" s="140"/>
      <c r="R172" s="201" t="str">
        <f t="shared" si="41"/>
        <v/>
      </c>
      <c r="S172" s="129"/>
      <c r="T172" s="202" t="str">
        <f t="shared" si="35"/>
        <v/>
      </c>
      <c r="U172" s="140"/>
      <c r="V172" s="201" t="str">
        <f t="shared" si="42"/>
        <v/>
      </c>
      <c r="W172" s="147"/>
    </row>
    <row r="173" spans="1:23" hidden="1">
      <c r="A173" s="161"/>
      <c r="B173" s="173" t="s">
        <v>3279</v>
      </c>
      <c r="C173" s="174"/>
      <c r="D173" s="182"/>
      <c r="E173" s="185"/>
      <c r="F173" s="199" t="str">
        <f t="shared" si="43"/>
        <v/>
      </c>
      <c r="G173" s="176"/>
      <c r="H173" s="200" t="str">
        <f t="shared" si="36"/>
        <v/>
      </c>
      <c r="I173" s="177"/>
      <c r="J173" s="201" t="str">
        <f t="shared" si="37"/>
        <v/>
      </c>
      <c r="K173" s="136"/>
      <c r="L173" s="200" t="str">
        <f t="shared" si="38"/>
        <v/>
      </c>
      <c r="M173" s="140"/>
      <c r="N173" s="201" t="str">
        <f t="shared" si="39"/>
        <v/>
      </c>
      <c r="O173" s="136"/>
      <c r="P173" s="200" t="str">
        <f t="shared" si="40"/>
        <v/>
      </c>
      <c r="Q173" s="140"/>
      <c r="R173" s="201" t="str">
        <f t="shared" si="41"/>
        <v/>
      </c>
      <c r="S173" s="129"/>
      <c r="T173" s="202" t="str">
        <f t="shared" si="35"/>
        <v/>
      </c>
      <c r="U173" s="140"/>
      <c r="V173" s="201" t="str">
        <f t="shared" si="42"/>
        <v/>
      </c>
      <c r="W173" s="147"/>
    </row>
    <row r="174" spans="1:23" hidden="1">
      <c r="A174" s="161"/>
      <c r="B174" s="173" t="s">
        <v>3280</v>
      </c>
      <c r="C174" s="174"/>
      <c r="D174" s="182"/>
      <c r="E174" s="185"/>
      <c r="F174" s="199" t="str">
        <f t="shared" si="43"/>
        <v/>
      </c>
      <c r="G174" s="176"/>
      <c r="H174" s="200" t="str">
        <f t="shared" si="36"/>
        <v/>
      </c>
      <c r="I174" s="177"/>
      <c r="J174" s="201" t="str">
        <f t="shared" si="37"/>
        <v/>
      </c>
      <c r="K174" s="136"/>
      <c r="L174" s="200" t="str">
        <f t="shared" si="38"/>
        <v/>
      </c>
      <c r="M174" s="140"/>
      <c r="N174" s="201" t="str">
        <f t="shared" si="39"/>
        <v/>
      </c>
      <c r="O174" s="136"/>
      <c r="P174" s="200" t="str">
        <f t="shared" si="40"/>
        <v/>
      </c>
      <c r="Q174" s="140"/>
      <c r="R174" s="201" t="str">
        <f t="shared" si="41"/>
        <v/>
      </c>
      <c r="S174" s="129"/>
      <c r="T174" s="202" t="str">
        <f t="shared" si="35"/>
        <v/>
      </c>
      <c r="U174" s="140"/>
      <c r="V174" s="201" t="str">
        <f t="shared" si="42"/>
        <v/>
      </c>
      <c r="W174" s="147"/>
    </row>
    <row r="175" spans="1:23" hidden="1">
      <c r="A175" s="161"/>
      <c r="B175" s="173" t="s">
        <v>3281</v>
      </c>
      <c r="C175" s="174"/>
      <c r="D175" s="182"/>
      <c r="E175" s="185"/>
      <c r="F175" s="199" t="str">
        <f t="shared" si="43"/>
        <v/>
      </c>
      <c r="G175" s="176"/>
      <c r="H175" s="200" t="str">
        <f t="shared" si="36"/>
        <v/>
      </c>
      <c r="I175" s="177"/>
      <c r="J175" s="201" t="str">
        <f t="shared" si="37"/>
        <v/>
      </c>
      <c r="K175" s="136"/>
      <c r="L175" s="200" t="str">
        <f t="shared" si="38"/>
        <v/>
      </c>
      <c r="M175" s="140"/>
      <c r="N175" s="201" t="str">
        <f t="shared" si="39"/>
        <v/>
      </c>
      <c r="O175" s="136"/>
      <c r="P175" s="200" t="str">
        <f t="shared" si="40"/>
        <v/>
      </c>
      <c r="Q175" s="140"/>
      <c r="R175" s="201" t="str">
        <f t="shared" si="41"/>
        <v/>
      </c>
      <c r="S175" s="129"/>
      <c r="T175" s="202" t="str">
        <f t="shared" si="35"/>
        <v/>
      </c>
      <c r="U175" s="140"/>
      <c r="V175" s="201" t="str">
        <f t="shared" si="42"/>
        <v/>
      </c>
      <c r="W175" s="147"/>
    </row>
    <row r="176" spans="1:23" hidden="1">
      <c r="A176" s="161"/>
      <c r="B176" s="173" t="s">
        <v>3282</v>
      </c>
      <c r="C176" s="174"/>
      <c r="D176" s="182"/>
      <c r="E176" s="185"/>
      <c r="F176" s="199" t="str">
        <f t="shared" si="43"/>
        <v/>
      </c>
      <c r="G176" s="176"/>
      <c r="H176" s="200" t="str">
        <f t="shared" si="36"/>
        <v/>
      </c>
      <c r="I176" s="177"/>
      <c r="J176" s="201" t="str">
        <f t="shared" si="37"/>
        <v/>
      </c>
      <c r="K176" s="136"/>
      <c r="L176" s="200" t="str">
        <f t="shared" si="38"/>
        <v/>
      </c>
      <c r="M176" s="140"/>
      <c r="N176" s="201" t="str">
        <f t="shared" si="39"/>
        <v/>
      </c>
      <c r="O176" s="136"/>
      <c r="P176" s="200" t="str">
        <f t="shared" si="40"/>
        <v/>
      </c>
      <c r="Q176" s="140"/>
      <c r="R176" s="201" t="str">
        <f t="shared" si="41"/>
        <v/>
      </c>
      <c r="S176" s="129"/>
      <c r="T176" s="202" t="str">
        <f t="shared" si="35"/>
        <v/>
      </c>
      <c r="U176" s="140"/>
      <c r="V176" s="201" t="str">
        <f t="shared" si="42"/>
        <v/>
      </c>
      <c r="W176" s="147"/>
    </row>
    <row r="177" spans="1:23" hidden="1">
      <c r="A177" s="161"/>
      <c r="B177" s="173" t="s">
        <v>3283</v>
      </c>
      <c r="C177" s="174"/>
      <c r="D177" s="182"/>
      <c r="E177" s="185"/>
      <c r="F177" s="199" t="str">
        <f t="shared" si="43"/>
        <v/>
      </c>
      <c r="G177" s="176"/>
      <c r="H177" s="200" t="str">
        <f t="shared" si="36"/>
        <v/>
      </c>
      <c r="I177" s="177"/>
      <c r="J177" s="201" t="str">
        <f t="shared" si="37"/>
        <v/>
      </c>
      <c r="K177" s="136"/>
      <c r="L177" s="200" t="str">
        <f t="shared" si="38"/>
        <v/>
      </c>
      <c r="M177" s="140"/>
      <c r="N177" s="201" t="str">
        <f t="shared" si="39"/>
        <v/>
      </c>
      <c r="O177" s="136"/>
      <c r="P177" s="200" t="str">
        <f t="shared" si="40"/>
        <v/>
      </c>
      <c r="Q177" s="140"/>
      <c r="R177" s="201" t="str">
        <f t="shared" si="41"/>
        <v/>
      </c>
      <c r="S177" s="129"/>
      <c r="T177" s="202" t="str">
        <f t="shared" si="35"/>
        <v/>
      </c>
      <c r="U177" s="140"/>
      <c r="V177" s="201" t="str">
        <f t="shared" si="42"/>
        <v/>
      </c>
      <c r="W177" s="147"/>
    </row>
    <row r="178" spans="1:23" hidden="1">
      <c r="A178" s="161"/>
      <c r="B178" s="173" t="s">
        <v>3284</v>
      </c>
      <c r="C178" s="174"/>
      <c r="D178" s="182"/>
      <c r="E178" s="185"/>
      <c r="F178" s="199" t="str">
        <f t="shared" si="43"/>
        <v/>
      </c>
      <c r="G178" s="176"/>
      <c r="H178" s="200" t="str">
        <f t="shared" si="36"/>
        <v/>
      </c>
      <c r="I178" s="177"/>
      <c r="J178" s="201" t="str">
        <f t="shared" si="37"/>
        <v/>
      </c>
      <c r="K178" s="136"/>
      <c r="L178" s="200" t="str">
        <f t="shared" si="38"/>
        <v/>
      </c>
      <c r="M178" s="140"/>
      <c r="N178" s="201" t="str">
        <f t="shared" si="39"/>
        <v/>
      </c>
      <c r="O178" s="136"/>
      <c r="P178" s="200" t="str">
        <f t="shared" si="40"/>
        <v/>
      </c>
      <c r="Q178" s="140"/>
      <c r="R178" s="201" t="str">
        <f t="shared" si="41"/>
        <v/>
      </c>
      <c r="S178" s="129"/>
      <c r="T178" s="202" t="str">
        <f t="shared" si="35"/>
        <v/>
      </c>
      <c r="U178" s="140"/>
      <c r="V178" s="201" t="str">
        <f t="shared" si="42"/>
        <v/>
      </c>
      <c r="W178" s="147"/>
    </row>
    <row r="179" spans="1:23" hidden="1">
      <c r="A179" s="161"/>
      <c r="B179" s="173" t="s">
        <v>3285</v>
      </c>
      <c r="C179" s="174"/>
      <c r="D179" s="182"/>
      <c r="E179" s="185"/>
      <c r="F179" s="199" t="str">
        <f t="shared" si="43"/>
        <v/>
      </c>
      <c r="G179" s="176"/>
      <c r="H179" s="200" t="str">
        <f t="shared" si="36"/>
        <v/>
      </c>
      <c r="I179" s="177"/>
      <c r="J179" s="201" t="str">
        <f t="shared" si="37"/>
        <v/>
      </c>
      <c r="K179" s="136"/>
      <c r="L179" s="200" t="str">
        <f t="shared" si="38"/>
        <v/>
      </c>
      <c r="M179" s="140"/>
      <c r="N179" s="201" t="str">
        <f t="shared" si="39"/>
        <v/>
      </c>
      <c r="O179" s="136"/>
      <c r="P179" s="200" t="str">
        <f t="shared" si="40"/>
        <v/>
      </c>
      <c r="Q179" s="140"/>
      <c r="R179" s="201" t="str">
        <f t="shared" si="41"/>
        <v/>
      </c>
      <c r="S179" s="129"/>
      <c r="T179" s="202" t="str">
        <f t="shared" si="35"/>
        <v/>
      </c>
      <c r="U179" s="140"/>
      <c r="V179" s="201" t="str">
        <f t="shared" si="42"/>
        <v/>
      </c>
      <c r="W179" s="147"/>
    </row>
    <row r="180" spans="1:23" hidden="1">
      <c r="A180" s="161"/>
      <c r="B180" s="173" t="s">
        <v>3286</v>
      </c>
      <c r="C180" s="186"/>
      <c r="D180" s="182"/>
      <c r="E180" s="185"/>
      <c r="F180" s="199" t="str">
        <f t="shared" si="43"/>
        <v/>
      </c>
      <c r="G180" s="176"/>
      <c r="H180" s="200" t="str">
        <f t="shared" si="36"/>
        <v/>
      </c>
      <c r="I180" s="177"/>
      <c r="J180" s="201" t="str">
        <f t="shared" si="37"/>
        <v/>
      </c>
      <c r="K180" s="136"/>
      <c r="L180" s="200" t="str">
        <f t="shared" si="38"/>
        <v/>
      </c>
      <c r="M180" s="140"/>
      <c r="N180" s="201" t="str">
        <f t="shared" si="39"/>
        <v/>
      </c>
      <c r="O180" s="136"/>
      <c r="P180" s="200" t="str">
        <f t="shared" si="40"/>
        <v/>
      </c>
      <c r="Q180" s="140"/>
      <c r="R180" s="201" t="str">
        <f t="shared" si="41"/>
        <v/>
      </c>
      <c r="S180" s="129"/>
      <c r="T180" s="202" t="str">
        <f t="shared" si="35"/>
        <v/>
      </c>
      <c r="U180" s="140"/>
      <c r="V180" s="201" t="str">
        <f t="shared" si="42"/>
        <v/>
      </c>
      <c r="W180" s="147"/>
    </row>
    <row r="181" spans="1:23" hidden="1">
      <c r="A181" s="161"/>
      <c r="B181" s="173" t="s">
        <v>3287</v>
      </c>
      <c r="C181" s="186"/>
      <c r="D181" s="182"/>
      <c r="E181" s="185"/>
      <c r="F181" s="199" t="str">
        <f t="shared" si="43"/>
        <v/>
      </c>
      <c r="G181" s="176"/>
      <c r="H181" s="200" t="str">
        <f t="shared" si="36"/>
        <v/>
      </c>
      <c r="I181" s="177"/>
      <c r="J181" s="201" t="str">
        <f t="shared" si="37"/>
        <v/>
      </c>
      <c r="K181" s="136"/>
      <c r="L181" s="200" t="str">
        <f t="shared" si="38"/>
        <v/>
      </c>
      <c r="M181" s="140"/>
      <c r="N181" s="201" t="str">
        <f t="shared" si="39"/>
        <v/>
      </c>
      <c r="O181" s="136"/>
      <c r="P181" s="200" t="str">
        <f t="shared" si="40"/>
        <v/>
      </c>
      <c r="Q181" s="140"/>
      <c r="R181" s="201" t="str">
        <f t="shared" si="41"/>
        <v/>
      </c>
      <c r="S181" s="129"/>
      <c r="T181" s="202" t="str">
        <f t="shared" si="35"/>
        <v/>
      </c>
      <c r="U181" s="140"/>
      <c r="V181" s="201" t="str">
        <f t="shared" si="42"/>
        <v/>
      </c>
      <c r="W181" s="147"/>
    </row>
    <row r="182" spans="1:23" hidden="1">
      <c r="A182" s="161"/>
      <c r="B182" s="173" t="s">
        <v>3288</v>
      </c>
      <c r="C182" s="186"/>
      <c r="D182" s="182"/>
      <c r="E182" s="185"/>
      <c r="F182" s="199" t="str">
        <f t="shared" si="43"/>
        <v/>
      </c>
      <c r="G182" s="176"/>
      <c r="H182" s="200" t="str">
        <f t="shared" si="36"/>
        <v/>
      </c>
      <c r="I182" s="177"/>
      <c r="J182" s="201" t="str">
        <f t="shared" si="37"/>
        <v/>
      </c>
      <c r="K182" s="136"/>
      <c r="L182" s="200" t="str">
        <f t="shared" si="38"/>
        <v/>
      </c>
      <c r="M182" s="140"/>
      <c r="N182" s="201" t="str">
        <f t="shared" si="39"/>
        <v/>
      </c>
      <c r="O182" s="136"/>
      <c r="P182" s="200" t="str">
        <f t="shared" si="40"/>
        <v/>
      </c>
      <c r="Q182" s="140"/>
      <c r="R182" s="201" t="str">
        <f t="shared" si="41"/>
        <v/>
      </c>
      <c r="S182" s="129"/>
      <c r="T182" s="202" t="str">
        <f t="shared" si="35"/>
        <v/>
      </c>
      <c r="U182" s="140"/>
      <c r="V182" s="201" t="str">
        <f t="shared" si="42"/>
        <v/>
      </c>
      <c r="W182" s="147"/>
    </row>
    <row r="183" spans="1:23" hidden="1">
      <c r="A183" s="161"/>
      <c r="B183" s="173" t="s">
        <v>3289</v>
      </c>
      <c r="C183" s="186"/>
      <c r="D183" s="182"/>
      <c r="E183" s="185"/>
      <c r="F183" s="199" t="str">
        <f t="shared" si="43"/>
        <v/>
      </c>
      <c r="G183" s="176"/>
      <c r="H183" s="200" t="str">
        <f t="shared" si="36"/>
        <v/>
      </c>
      <c r="I183" s="177"/>
      <c r="J183" s="201" t="str">
        <f t="shared" si="37"/>
        <v/>
      </c>
      <c r="K183" s="136"/>
      <c r="L183" s="200" t="str">
        <f t="shared" si="38"/>
        <v/>
      </c>
      <c r="M183" s="140"/>
      <c r="N183" s="201" t="str">
        <f t="shared" si="39"/>
        <v/>
      </c>
      <c r="O183" s="136"/>
      <c r="P183" s="200" t="str">
        <f t="shared" si="40"/>
        <v/>
      </c>
      <c r="Q183" s="140"/>
      <c r="R183" s="201" t="str">
        <f t="shared" si="41"/>
        <v/>
      </c>
      <c r="S183" s="129"/>
      <c r="T183" s="202" t="str">
        <f t="shared" si="35"/>
        <v/>
      </c>
      <c r="U183" s="140"/>
      <c r="V183" s="201" t="str">
        <f t="shared" si="42"/>
        <v/>
      </c>
      <c r="W183" s="147"/>
    </row>
    <row r="184" spans="1:23" hidden="1">
      <c r="A184" s="161"/>
      <c r="B184" s="173" t="s">
        <v>3290</v>
      </c>
      <c r="C184" s="186"/>
      <c r="D184" s="182"/>
      <c r="E184" s="185"/>
      <c r="F184" s="199" t="str">
        <f t="shared" si="43"/>
        <v/>
      </c>
      <c r="G184" s="176"/>
      <c r="H184" s="200" t="str">
        <f t="shared" si="36"/>
        <v/>
      </c>
      <c r="I184" s="177"/>
      <c r="J184" s="201" t="str">
        <f t="shared" si="37"/>
        <v/>
      </c>
      <c r="K184" s="136"/>
      <c r="L184" s="200" t="str">
        <f t="shared" si="38"/>
        <v/>
      </c>
      <c r="M184" s="140"/>
      <c r="N184" s="201" t="str">
        <f t="shared" si="39"/>
        <v/>
      </c>
      <c r="O184" s="136"/>
      <c r="P184" s="200" t="str">
        <f t="shared" si="40"/>
        <v/>
      </c>
      <c r="Q184" s="140"/>
      <c r="R184" s="201" t="str">
        <f t="shared" si="41"/>
        <v/>
      </c>
      <c r="S184" s="129"/>
      <c r="T184" s="202" t="str">
        <f t="shared" si="35"/>
        <v/>
      </c>
      <c r="U184" s="140"/>
      <c r="V184" s="201" t="str">
        <f t="shared" si="42"/>
        <v/>
      </c>
      <c r="W184" s="147"/>
    </row>
    <row r="185" spans="1:23" hidden="1">
      <c r="A185" s="161"/>
      <c r="B185" s="173" t="s">
        <v>3291</v>
      </c>
      <c r="C185" s="186"/>
      <c r="D185" s="182"/>
      <c r="E185" s="185"/>
      <c r="F185" s="199" t="str">
        <f t="shared" si="43"/>
        <v/>
      </c>
      <c r="G185" s="176"/>
      <c r="H185" s="200" t="str">
        <f t="shared" si="36"/>
        <v/>
      </c>
      <c r="I185" s="177"/>
      <c r="J185" s="201" t="str">
        <f t="shared" si="37"/>
        <v/>
      </c>
      <c r="K185" s="136"/>
      <c r="L185" s="200" t="str">
        <f t="shared" si="38"/>
        <v/>
      </c>
      <c r="M185" s="140"/>
      <c r="N185" s="201" t="str">
        <f t="shared" si="39"/>
        <v/>
      </c>
      <c r="O185" s="136"/>
      <c r="P185" s="200" t="str">
        <f t="shared" si="40"/>
        <v/>
      </c>
      <c r="Q185" s="140"/>
      <c r="R185" s="201" t="str">
        <f t="shared" si="41"/>
        <v/>
      </c>
      <c r="S185" s="129"/>
      <c r="T185" s="202" t="str">
        <f t="shared" ref="T185:T209" si="44">IF($T$9="*",IF(S185&gt;0,"*",""),"")</f>
        <v/>
      </c>
      <c r="U185" s="140"/>
      <c r="V185" s="201" t="str">
        <f t="shared" si="42"/>
        <v/>
      </c>
      <c r="W185" s="147"/>
    </row>
    <row r="186" spans="1:23" hidden="1">
      <c r="A186" s="161"/>
      <c r="B186" s="173" t="s">
        <v>3292</v>
      </c>
      <c r="C186" s="186"/>
      <c r="D186" s="182"/>
      <c r="E186" s="185"/>
      <c r="F186" s="199" t="str">
        <f t="shared" si="43"/>
        <v/>
      </c>
      <c r="G186" s="176"/>
      <c r="H186" s="200" t="str">
        <f t="shared" si="36"/>
        <v/>
      </c>
      <c r="I186" s="177"/>
      <c r="J186" s="201" t="str">
        <f t="shared" si="37"/>
        <v/>
      </c>
      <c r="K186" s="136"/>
      <c r="L186" s="200" t="str">
        <f t="shared" si="38"/>
        <v/>
      </c>
      <c r="M186" s="140"/>
      <c r="N186" s="201" t="str">
        <f t="shared" si="39"/>
        <v/>
      </c>
      <c r="O186" s="136"/>
      <c r="P186" s="200" t="str">
        <f t="shared" si="40"/>
        <v/>
      </c>
      <c r="Q186" s="140"/>
      <c r="R186" s="201" t="str">
        <f t="shared" si="41"/>
        <v/>
      </c>
      <c r="S186" s="129"/>
      <c r="T186" s="202" t="str">
        <f t="shared" si="44"/>
        <v/>
      </c>
      <c r="U186" s="140"/>
      <c r="V186" s="201" t="str">
        <f t="shared" si="42"/>
        <v/>
      </c>
      <c r="W186" s="147"/>
    </row>
    <row r="187" spans="1:23" hidden="1">
      <c r="A187" s="161"/>
      <c r="B187" s="173" t="s">
        <v>3293</v>
      </c>
      <c r="C187" s="186"/>
      <c r="D187" s="182"/>
      <c r="E187" s="185"/>
      <c r="F187" s="199" t="str">
        <f t="shared" si="43"/>
        <v/>
      </c>
      <c r="G187" s="176"/>
      <c r="H187" s="200" t="str">
        <f t="shared" si="36"/>
        <v/>
      </c>
      <c r="I187" s="177"/>
      <c r="J187" s="201" t="str">
        <f t="shared" si="37"/>
        <v/>
      </c>
      <c r="K187" s="136"/>
      <c r="L187" s="200" t="str">
        <f t="shared" si="38"/>
        <v/>
      </c>
      <c r="M187" s="140"/>
      <c r="N187" s="201" t="str">
        <f t="shared" si="39"/>
        <v/>
      </c>
      <c r="O187" s="136"/>
      <c r="P187" s="200" t="str">
        <f t="shared" si="40"/>
        <v/>
      </c>
      <c r="Q187" s="140"/>
      <c r="R187" s="201" t="str">
        <f t="shared" si="41"/>
        <v/>
      </c>
      <c r="S187" s="129"/>
      <c r="T187" s="202" t="str">
        <f t="shared" si="44"/>
        <v/>
      </c>
      <c r="U187" s="140"/>
      <c r="V187" s="201" t="str">
        <f t="shared" si="42"/>
        <v/>
      </c>
      <c r="W187" s="147"/>
    </row>
    <row r="188" spans="1:23" hidden="1">
      <c r="A188" s="161"/>
      <c r="B188" s="173" t="s">
        <v>3294</v>
      </c>
      <c r="C188" s="186"/>
      <c r="D188" s="182"/>
      <c r="E188" s="185"/>
      <c r="F188" s="199" t="str">
        <f t="shared" si="43"/>
        <v/>
      </c>
      <c r="G188" s="176"/>
      <c r="H188" s="200" t="str">
        <f t="shared" si="36"/>
        <v/>
      </c>
      <c r="I188" s="177"/>
      <c r="J188" s="201" t="str">
        <f t="shared" si="37"/>
        <v/>
      </c>
      <c r="K188" s="136"/>
      <c r="L188" s="200" t="str">
        <f t="shared" si="38"/>
        <v/>
      </c>
      <c r="M188" s="140"/>
      <c r="N188" s="201" t="str">
        <f t="shared" si="39"/>
        <v/>
      </c>
      <c r="O188" s="136"/>
      <c r="P188" s="200" t="str">
        <f t="shared" si="40"/>
        <v/>
      </c>
      <c r="Q188" s="140"/>
      <c r="R188" s="201" t="str">
        <f t="shared" si="41"/>
        <v/>
      </c>
      <c r="S188" s="129"/>
      <c r="T188" s="202" t="str">
        <f t="shared" si="44"/>
        <v/>
      </c>
      <c r="U188" s="140"/>
      <c r="V188" s="201" t="str">
        <f t="shared" si="42"/>
        <v/>
      </c>
      <c r="W188" s="147"/>
    </row>
    <row r="189" spans="1:23" hidden="1">
      <c r="A189" s="161"/>
      <c r="B189" s="173" t="s">
        <v>3295</v>
      </c>
      <c r="C189" s="186"/>
      <c r="D189" s="182"/>
      <c r="E189" s="185"/>
      <c r="F189" s="199" t="str">
        <f t="shared" si="43"/>
        <v/>
      </c>
      <c r="G189" s="176"/>
      <c r="H189" s="200" t="str">
        <f t="shared" si="36"/>
        <v/>
      </c>
      <c r="I189" s="177"/>
      <c r="J189" s="201" t="str">
        <f t="shared" si="37"/>
        <v/>
      </c>
      <c r="K189" s="136"/>
      <c r="L189" s="200" t="str">
        <f t="shared" si="38"/>
        <v/>
      </c>
      <c r="M189" s="140"/>
      <c r="N189" s="201" t="str">
        <f t="shared" si="39"/>
        <v/>
      </c>
      <c r="O189" s="136"/>
      <c r="P189" s="200" t="str">
        <f t="shared" si="40"/>
        <v/>
      </c>
      <c r="Q189" s="140"/>
      <c r="R189" s="201" t="str">
        <f t="shared" si="41"/>
        <v/>
      </c>
      <c r="S189" s="129"/>
      <c r="T189" s="202" t="str">
        <f t="shared" si="44"/>
        <v/>
      </c>
      <c r="U189" s="140"/>
      <c r="V189" s="201" t="str">
        <f t="shared" si="42"/>
        <v/>
      </c>
      <c r="W189" s="147"/>
    </row>
    <row r="190" spans="1:23" hidden="1">
      <c r="A190" s="161"/>
      <c r="B190" s="173" t="s">
        <v>3296</v>
      </c>
      <c r="C190" s="186"/>
      <c r="D190" s="182"/>
      <c r="E190" s="185"/>
      <c r="F190" s="199" t="str">
        <f t="shared" si="43"/>
        <v/>
      </c>
      <c r="G190" s="176"/>
      <c r="H190" s="200" t="str">
        <f t="shared" si="36"/>
        <v/>
      </c>
      <c r="I190" s="177"/>
      <c r="J190" s="201" t="str">
        <f t="shared" si="37"/>
        <v/>
      </c>
      <c r="K190" s="136"/>
      <c r="L190" s="200" t="str">
        <f t="shared" si="38"/>
        <v/>
      </c>
      <c r="M190" s="140"/>
      <c r="N190" s="201" t="str">
        <f t="shared" si="39"/>
        <v/>
      </c>
      <c r="O190" s="136"/>
      <c r="P190" s="200" t="str">
        <f t="shared" si="40"/>
        <v/>
      </c>
      <c r="Q190" s="140"/>
      <c r="R190" s="201" t="str">
        <f t="shared" si="41"/>
        <v/>
      </c>
      <c r="S190" s="129"/>
      <c r="T190" s="202" t="str">
        <f t="shared" si="44"/>
        <v/>
      </c>
      <c r="U190" s="140"/>
      <c r="V190" s="201" t="str">
        <f t="shared" si="42"/>
        <v/>
      </c>
      <c r="W190" s="147"/>
    </row>
    <row r="191" spans="1:23" hidden="1">
      <c r="A191" s="161"/>
      <c r="B191" s="173" t="s">
        <v>3297</v>
      </c>
      <c r="C191" s="186"/>
      <c r="D191" s="182"/>
      <c r="E191" s="185"/>
      <c r="F191" s="199" t="str">
        <f t="shared" si="43"/>
        <v/>
      </c>
      <c r="G191" s="176"/>
      <c r="H191" s="200" t="str">
        <f t="shared" si="36"/>
        <v/>
      </c>
      <c r="I191" s="177"/>
      <c r="J191" s="201" t="str">
        <f t="shared" si="37"/>
        <v/>
      </c>
      <c r="K191" s="136"/>
      <c r="L191" s="200" t="str">
        <f t="shared" si="38"/>
        <v/>
      </c>
      <c r="M191" s="140"/>
      <c r="N191" s="201" t="str">
        <f t="shared" si="39"/>
        <v/>
      </c>
      <c r="O191" s="136"/>
      <c r="P191" s="200" t="str">
        <f t="shared" si="40"/>
        <v/>
      </c>
      <c r="Q191" s="140"/>
      <c r="R191" s="201" t="str">
        <f t="shared" si="41"/>
        <v/>
      </c>
      <c r="S191" s="129"/>
      <c r="T191" s="202" t="str">
        <f t="shared" si="44"/>
        <v/>
      </c>
      <c r="U191" s="140"/>
      <c r="V191" s="201" t="str">
        <f t="shared" si="42"/>
        <v/>
      </c>
      <c r="W191" s="147"/>
    </row>
    <row r="192" spans="1:23" hidden="1">
      <c r="A192" s="161"/>
      <c r="B192" s="173" t="s">
        <v>3298</v>
      </c>
      <c r="C192" s="186"/>
      <c r="D192" s="182"/>
      <c r="E192" s="185"/>
      <c r="F192" s="199" t="str">
        <f t="shared" si="43"/>
        <v/>
      </c>
      <c r="G192" s="176"/>
      <c r="H192" s="200" t="str">
        <f t="shared" si="36"/>
        <v/>
      </c>
      <c r="I192" s="177"/>
      <c r="J192" s="201" t="str">
        <f t="shared" si="37"/>
        <v/>
      </c>
      <c r="K192" s="136"/>
      <c r="L192" s="200" t="str">
        <f t="shared" si="38"/>
        <v/>
      </c>
      <c r="M192" s="140"/>
      <c r="N192" s="201" t="str">
        <f t="shared" si="39"/>
        <v/>
      </c>
      <c r="O192" s="136"/>
      <c r="P192" s="200" t="str">
        <f t="shared" si="40"/>
        <v/>
      </c>
      <c r="Q192" s="140"/>
      <c r="R192" s="201" t="str">
        <f t="shared" si="41"/>
        <v/>
      </c>
      <c r="S192" s="129"/>
      <c r="T192" s="202" t="str">
        <f t="shared" si="44"/>
        <v/>
      </c>
      <c r="U192" s="140"/>
      <c r="V192" s="201" t="str">
        <f t="shared" si="42"/>
        <v/>
      </c>
      <c r="W192" s="147"/>
    </row>
    <row r="193" spans="1:23" hidden="1">
      <c r="A193" s="161"/>
      <c r="B193" s="173" t="s">
        <v>3299</v>
      </c>
      <c r="C193" s="186"/>
      <c r="D193" s="182"/>
      <c r="E193" s="185"/>
      <c r="F193" s="199" t="str">
        <f t="shared" si="43"/>
        <v/>
      </c>
      <c r="G193" s="176"/>
      <c r="H193" s="200" t="str">
        <f t="shared" si="36"/>
        <v/>
      </c>
      <c r="I193" s="177"/>
      <c r="J193" s="201" t="str">
        <f t="shared" si="37"/>
        <v/>
      </c>
      <c r="K193" s="136"/>
      <c r="L193" s="200" t="str">
        <f t="shared" si="38"/>
        <v/>
      </c>
      <c r="M193" s="140"/>
      <c r="N193" s="201" t="str">
        <f t="shared" si="39"/>
        <v/>
      </c>
      <c r="O193" s="136"/>
      <c r="P193" s="200" t="str">
        <f t="shared" si="40"/>
        <v/>
      </c>
      <c r="Q193" s="140"/>
      <c r="R193" s="201" t="str">
        <f t="shared" si="41"/>
        <v/>
      </c>
      <c r="S193" s="129"/>
      <c r="T193" s="202" t="str">
        <f t="shared" si="44"/>
        <v/>
      </c>
      <c r="U193" s="140"/>
      <c r="V193" s="201" t="str">
        <f t="shared" si="42"/>
        <v/>
      </c>
      <c r="W193" s="147"/>
    </row>
    <row r="194" spans="1:23" hidden="1">
      <c r="A194" s="161"/>
      <c r="B194" s="173" t="s">
        <v>3300</v>
      </c>
      <c r="C194" s="186"/>
      <c r="D194" s="182"/>
      <c r="E194" s="185"/>
      <c r="F194" s="199" t="str">
        <f t="shared" si="43"/>
        <v/>
      </c>
      <c r="G194" s="176"/>
      <c r="H194" s="200" t="str">
        <f t="shared" si="36"/>
        <v/>
      </c>
      <c r="I194" s="177"/>
      <c r="J194" s="201" t="str">
        <f t="shared" si="37"/>
        <v/>
      </c>
      <c r="K194" s="136"/>
      <c r="L194" s="200" t="str">
        <f t="shared" si="38"/>
        <v/>
      </c>
      <c r="M194" s="140"/>
      <c r="N194" s="201" t="str">
        <f t="shared" si="39"/>
        <v/>
      </c>
      <c r="O194" s="136"/>
      <c r="P194" s="200" t="str">
        <f t="shared" si="40"/>
        <v/>
      </c>
      <c r="Q194" s="140"/>
      <c r="R194" s="201" t="str">
        <f t="shared" si="41"/>
        <v/>
      </c>
      <c r="S194" s="129"/>
      <c r="T194" s="202" t="str">
        <f t="shared" si="44"/>
        <v/>
      </c>
      <c r="U194" s="140"/>
      <c r="V194" s="201" t="str">
        <f t="shared" si="42"/>
        <v/>
      </c>
      <c r="W194" s="147"/>
    </row>
    <row r="195" spans="1:23" hidden="1">
      <c r="A195" s="161"/>
      <c r="B195" s="173" t="s">
        <v>3301</v>
      </c>
      <c r="C195" s="186"/>
      <c r="D195" s="182"/>
      <c r="E195" s="185"/>
      <c r="F195" s="199" t="str">
        <f t="shared" si="43"/>
        <v/>
      </c>
      <c r="G195" s="176"/>
      <c r="H195" s="200" t="str">
        <f t="shared" si="36"/>
        <v/>
      </c>
      <c r="I195" s="177"/>
      <c r="J195" s="201" t="str">
        <f t="shared" si="37"/>
        <v/>
      </c>
      <c r="K195" s="136"/>
      <c r="L195" s="200" t="str">
        <f t="shared" si="38"/>
        <v/>
      </c>
      <c r="M195" s="140"/>
      <c r="N195" s="201" t="str">
        <f t="shared" si="39"/>
        <v/>
      </c>
      <c r="O195" s="136"/>
      <c r="P195" s="200" t="str">
        <f t="shared" si="40"/>
        <v/>
      </c>
      <c r="Q195" s="140"/>
      <c r="R195" s="201" t="str">
        <f t="shared" si="41"/>
        <v/>
      </c>
      <c r="S195" s="129"/>
      <c r="T195" s="202" t="str">
        <f t="shared" si="44"/>
        <v/>
      </c>
      <c r="U195" s="140"/>
      <c r="V195" s="201" t="str">
        <f t="shared" si="42"/>
        <v/>
      </c>
      <c r="W195" s="147"/>
    </row>
    <row r="196" spans="1:23" hidden="1">
      <c r="A196" s="161"/>
      <c r="B196" s="173" t="s">
        <v>3302</v>
      </c>
      <c r="C196" s="186"/>
      <c r="D196" s="182"/>
      <c r="E196" s="185"/>
      <c r="F196" s="199" t="str">
        <f t="shared" si="43"/>
        <v/>
      </c>
      <c r="G196" s="176"/>
      <c r="H196" s="200" t="str">
        <f t="shared" si="36"/>
        <v/>
      </c>
      <c r="I196" s="177"/>
      <c r="J196" s="201" t="str">
        <f t="shared" si="37"/>
        <v/>
      </c>
      <c r="K196" s="136"/>
      <c r="L196" s="200" t="str">
        <f t="shared" si="38"/>
        <v/>
      </c>
      <c r="M196" s="140"/>
      <c r="N196" s="201" t="str">
        <f t="shared" si="39"/>
        <v/>
      </c>
      <c r="O196" s="136"/>
      <c r="P196" s="200" t="str">
        <f t="shared" si="40"/>
        <v/>
      </c>
      <c r="Q196" s="140"/>
      <c r="R196" s="201" t="str">
        <f t="shared" si="41"/>
        <v/>
      </c>
      <c r="S196" s="129"/>
      <c r="T196" s="202" t="str">
        <f t="shared" si="44"/>
        <v/>
      </c>
      <c r="U196" s="140"/>
      <c r="V196" s="201" t="str">
        <f t="shared" si="42"/>
        <v/>
      </c>
      <c r="W196" s="147"/>
    </row>
    <row r="197" spans="1:23" hidden="1">
      <c r="A197" s="161"/>
      <c r="B197" s="173" t="s">
        <v>3303</v>
      </c>
      <c r="C197" s="186"/>
      <c r="D197" s="182"/>
      <c r="E197" s="185"/>
      <c r="F197" s="199" t="str">
        <f t="shared" si="43"/>
        <v/>
      </c>
      <c r="G197" s="176"/>
      <c r="H197" s="200" t="str">
        <f t="shared" si="36"/>
        <v/>
      </c>
      <c r="I197" s="177"/>
      <c r="J197" s="201" t="str">
        <f t="shared" si="37"/>
        <v/>
      </c>
      <c r="K197" s="136"/>
      <c r="L197" s="200" t="str">
        <f t="shared" si="38"/>
        <v/>
      </c>
      <c r="M197" s="140"/>
      <c r="N197" s="201" t="str">
        <f t="shared" si="39"/>
        <v/>
      </c>
      <c r="O197" s="136"/>
      <c r="P197" s="200" t="str">
        <f t="shared" si="40"/>
        <v/>
      </c>
      <c r="Q197" s="140"/>
      <c r="R197" s="201" t="str">
        <f t="shared" si="41"/>
        <v/>
      </c>
      <c r="S197" s="129"/>
      <c r="T197" s="202" t="str">
        <f t="shared" si="44"/>
        <v/>
      </c>
      <c r="U197" s="140"/>
      <c r="V197" s="201" t="str">
        <f t="shared" si="42"/>
        <v/>
      </c>
      <c r="W197" s="147"/>
    </row>
    <row r="198" spans="1:23" hidden="1">
      <c r="A198" s="161"/>
      <c r="B198" s="173" t="s">
        <v>3304</v>
      </c>
      <c r="C198" s="186"/>
      <c r="D198" s="182"/>
      <c r="E198" s="185"/>
      <c r="F198" s="199" t="str">
        <f t="shared" si="43"/>
        <v/>
      </c>
      <c r="G198" s="176"/>
      <c r="H198" s="200" t="str">
        <f t="shared" si="36"/>
        <v/>
      </c>
      <c r="I198" s="177"/>
      <c r="J198" s="201" t="str">
        <f t="shared" si="37"/>
        <v/>
      </c>
      <c r="K198" s="136"/>
      <c r="L198" s="200" t="str">
        <f t="shared" si="38"/>
        <v/>
      </c>
      <c r="M198" s="140"/>
      <c r="N198" s="201" t="str">
        <f t="shared" si="39"/>
        <v/>
      </c>
      <c r="O198" s="136"/>
      <c r="P198" s="200" t="str">
        <f t="shared" si="40"/>
        <v/>
      </c>
      <c r="Q198" s="140"/>
      <c r="R198" s="201" t="str">
        <f t="shared" si="41"/>
        <v/>
      </c>
      <c r="S198" s="129"/>
      <c r="T198" s="202" t="str">
        <f t="shared" si="44"/>
        <v/>
      </c>
      <c r="U198" s="140"/>
      <c r="V198" s="201" t="str">
        <f t="shared" si="42"/>
        <v/>
      </c>
      <c r="W198" s="147"/>
    </row>
    <row r="199" spans="1:23" hidden="1">
      <c r="A199" s="161"/>
      <c r="B199" s="173" t="s">
        <v>3305</v>
      </c>
      <c r="C199" s="186"/>
      <c r="D199" s="182"/>
      <c r="E199" s="185"/>
      <c r="F199" s="199" t="str">
        <f t="shared" si="43"/>
        <v/>
      </c>
      <c r="G199" s="176"/>
      <c r="H199" s="200" t="str">
        <f t="shared" si="36"/>
        <v/>
      </c>
      <c r="I199" s="177"/>
      <c r="J199" s="201" t="str">
        <f t="shared" si="37"/>
        <v/>
      </c>
      <c r="K199" s="136"/>
      <c r="L199" s="200" t="str">
        <f t="shared" si="38"/>
        <v/>
      </c>
      <c r="M199" s="140"/>
      <c r="N199" s="201" t="str">
        <f t="shared" si="39"/>
        <v/>
      </c>
      <c r="O199" s="136"/>
      <c r="P199" s="200" t="str">
        <f t="shared" si="40"/>
        <v/>
      </c>
      <c r="Q199" s="140"/>
      <c r="R199" s="201" t="str">
        <f t="shared" si="41"/>
        <v/>
      </c>
      <c r="S199" s="129"/>
      <c r="T199" s="202" t="str">
        <f t="shared" si="44"/>
        <v/>
      </c>
      <c r="U199" s="140"/>
      <c r="V199" s="201" t="str">
        <f t="shared" si="42"/>
        <v/>
      </c>
      <c r="W199" s="147"/>
    </row>
    <row r="200" spans="1:23" hidden="1">
      <c r="A200" s="161"/>
      <c r="B200" s="173" t="s">
        <v>3306</v>
      </c>
      <c r="C200" s="186"/>
      <c r="D200" s="182"/>
      <c r="E200" s="185"/>
      <c r="F200" s="199" t="str">
        <f t="shared" si="43"/>
        <v/>
      </c>
      <c r="G200" s="176"/>
      <c r="H200" s="200" t="str">
        <f t="shared" si="36"/>
        <v/>
      </c>
      <c r="I200" s="177"/>
      <c r="J200" s="201" t="str">
        <f t="shared" si="37"/>
        <v/>
      </c>
      <c r="K200" s="136"/>
      <c r="L200" s="200" t="str">
        <f t="shared" si="38"/>
        <v/>
      </c>
      <c r="M200" s="140"/>
      <c r="N200" s="201" t="str">
        <f t="shared" si="39"/>
        <v/>
      </c>
      <c r="O200" s="136"/>
      <c r="P200" s="200" t="str">
        <f t="shared" si="40"/>
        <v/>
      </c>
      <c r="Q200" s="140"/>
      <c r="R200" s="201" t="str">
        <f t="shared" si="41"/>
        <v/>
      </c>
      <c r="S200" s="129"/>
      <c r="T200" s="202" t="str">
        <f t="shared" si="44"/>
        <v/>
      </c>
      <c r="U200" s="140"/>
      <c r="V200" s="201" t="str">
        <f t="shared" si="42"/>
        <v/>
      </c>
      <c r="W200" s="147"/>
    </row>
    <row r="201" spans="1:23" hidden="1">
      <c r="A201" s="161"/>
      <c r="B201" s="173" t="s">
        <v>3307</v>
      </c>
      <c r="C201" s="186"/>
      <c r="D201" s="182"/>
      <c r="E201" s="185"/>
      <c r="F201" s="199" t="str">
        <f t="shared" si="43"/>
        <v/>
      </c>
      <c r="G201" s="176"/>
      <c r="H201" s="200" t="str">
        <f t="shared" si="36"/>
        <v/>
      </c>
      <c r="I201" s="177"/>
      <c r="J201" s="201" t="str">
        <f t="shared" si="37"/>
        <v/>
      </c>
      <c r="K201" s="136"/>
      <c r="L201" s="200" t="str">
        <f t="shared" si="38"/>
        <v/>
      </c>
      <c r="M201" s="140"/>
      <c r="N201" s="201" t="str">
        <f t="shared" si="39"/>
        <v/>
      </c>
      <c r="O201" s="136"/>
      <c r="P201" s="200" t="str">
        <f t="shared" si="40"/>
        <v/>
      </c>
      <c r="Q201" s="140"/>
      <c r="R201" s="201" t="str">
        <f t="shared" si="41"/>
        <v/>
      </c>
      <c r="S201" s="129"/>
      <c r="T201" s="202" t="str">
        <f t="shared" si="44"/>
        <v/>
      </c>
      <c r="U201" s="140"/>
      <c r="V201" s="201" t="str">
        <f t="shared" si="42"/>
        <v/>
      </c>
      <c r="W201" s="147"/>
    </row>
    <row r="202" spans="1:23" hidden="1">
      <c r="A202" s="161"/>
      <c r="B202" s="173" t="s">
        <v>3308</v>
      </c>
      <c r="C202" s="186"/>
      <c r="D202" s="182"/>
      <c r="E202" s="185"/>
      <c r="F202" s="199" t="str">
        <f t="shared" si="43"/>
        <v/>
      </c>
      <c r="G202" s="176"/>
      <c r="H202" s="200" t="str">
        <f t="shared" si="36"/>
        <v/>
      </c>
      <c r="I202" s="177"/>
      <c r="J202" s="201" t="str">
        <f t="shared" si="37"/>
        <v/>
      </c>
      <c r="K202" s="136"/>
      <c r="L202" s="200" t="str">
        <f t="shared" si="38"/>
        <v/>
      </c>
      <c r="M202" s="140"/>
      <c r="N202" s="201" t="str">
        <f t="shared" si="39"/>
        <v/>
      </c>
      <c r="O202" s="136"/>
      <c r="P202" s="200" t="str">
        <f t="shared" si="40"/>
        <v/>
      </c>
      <c r="Q202" s="140"/>
      <c r="R202" s="201" t="str">
        <f t="shared" si="41"/>
        <v/>
      </c>
      <c r="S202" s="129"/>
      <c r="T202" s="202" t="str">
        <f t="shared" si="44"/>
        <v/>
      </c>
      <c r="U202" s="140"/>
      <c r="V202" s="201" t="str">
        <f t="shared" si="42"/>
        <v/>
      </c>
      <c r="W202" s="147"/>
    </row>
    <row r="203" spans="1:23" hidden="1">
      <c r="A203" s="161"/>
      <c r="B203" s="173" t="s">
        <v>3309</v>
      </c>
      <c r="C203" s="186"/>
      <c r="D203" s="182"/>
      <c r="E203" s="185"/>
      <c r="F203" s="199" t="str">
        <f t="shared" si="43"/>
        <v/>
      </c>
      <c r="G203" s="176"/>
      <c r="H203" s="200" t="str">
        <f t="shared" si="36"/>
        <v/>
      </c>
      <c r="I203" s="177"/>
      <c r="J203" s="201" t="str">
        <f t="shared" si="37"/>
        <v/>
      </c>
      <c r="K203" s="136"/>
      <c r="L203" s="200" t="str">
        <f t="shared" si="38"/>
        <v/>
      </c>
      <c r="M203" s="140"/>
      <c r="N203" s="201" t="str">
        <f t="shared" si="39"/>
        <v/>
      </c>
      <c r="O203" s="136"/>
      <c r="P203" s="200" t="str">
        <f t="shared" si="40"/>
        <v/>
      </c>
      <c r="Q203" s="140"/>
      <c r="R203" s="201" t="str">
        <f t="shared" si="41"/>
        <v/>
      </c>
      <c r="S203" s="129"/>
      <c r="T203" s="202" t="str">
        <f t="shared" si="44"/>
        <v/>
      </c>
      <c r="U203" s="140"/>
      <c r="V203" s="201" t="str">
        <f t="shared" si="42"/>
        <v/>
      </c>
      <c r="W203" s="147"/>
    </row>
    <row r="204" spans="1:23" hidden="1">
      <c r="A204" s="161"/>
      <c r="B204" s="173" t="s">
        <v>3310</v>
      </c>
      <c r="C204" s="186"/>
      <c r="D204" s="182"/>
      <c r="E204" s="185"/>
      <c r="F204" s="199" t="str">
        <f t="shared" si="43"/>
        <v/>
      </c>
      <c r="G204" s="176"/>
      <c r="H204" s="200" t="str">
        <f t="shared" si="36"/>
        <v/>
      </c>
      <c r="I204" s="177"/>
      <c r="J204" s="201" t="str">
        <f t="shared" si="37"/>
        <v/>
      </c>
      <c r="K204" s="136"/>
      <c r="L204" s="200" t="str">
        <f t="shared" si="38"/>
        <v/>
      </c>
      <c r="M204" s="140"/>
      <c r="N204" s="201" t="str">
        <f t="shared" si="39"/>
        <v/>
      </c>
      <c r="O204" s="136"/>
      <c r="P204" s="200" t="str">
        <f t="shared" si="40"/>
        <v/>
      </c>
      <c r="Q204" s="140"/>
      <c r="R204" s="201" t="str">
        <f t="shared" si="41"/>
        <v/>
      </c>
      <c r="S204" s="129"/>
      <c r="T204" s="202" t="str">
        <f t="shared" si="44"/>
        <v/>
      </c>
      <c r="U204" s="140"/>
      <c r="V204" s="201" t="str">
        <f t="shared" si="42"/>
        <v/>
      </c>
      <c r="W204" s="147"/>
    </row>
    <row r="205" spans="1:23" hidden="1">
      <c r="A205" s="161"/>
      <c r="B205" s="173" t="s">
        <v>3311</v>
      </c>
      <c r="C205" s="186"/>
      <c r="D205" s="182"/>
      <c r="E205" s="185"/>
      <c r="F205" s="199" t="str">
        <f t="shared" si="43"/>
        <v/>
      </c>
      <c r="G205" s="176"/>
      <c r="H205" s="200" t="str">
        <f t="shared" si="36"/>
        <v/>
      </c>
      <c r="I205" s="177"/>
      <c r="J205" s="201" t="str">
        <f t="shared" si="37"/>
        <v/>
      </c>
      <c r="K205" s="136"/>
      <c r="L205" s="200" t="str">
        <f t="shared" si="38"/>
        <v/>
      </c>
      <c r="M205" s="140"/>
      <c r="N205" s="201" t="str">
        <f t="shared" si="39"/>
        <v/>
      </c>
      <c r="O205" s="136"/>
      <c r="P205" s="200" t="str">
        <f t="shared" si="40"/>
        <v/>
      </c>
      <c r="Q205" s="140"/>
      <c r="R205" s="201" t="str">
        <f t="shared" si="41"/>
        <v/>
      </c>
      <c r="S205" s="129"/>
      <c r="T205" s="202" t="str">
        <f t="shared" si="44"/>
        <v/>
      </c>
      <c r="U205" s="140"/>
      <c r="V205" s="201" t="str">
        <f t="shared" si="42"/>
        <v/>
      </c>
      <c r="W205" s="147"/>
    </row>
    <row r="206" spans="1:23" hidden="1">
      <c r="A206" s="161"/>
      <c r="B206" s="173" t="s">
        <v>3312</v>
      </c>
      <c r="C206" s="186"/>
      <c r="D206" s="182"/>
      <c r="E206" s="185"/>
      <c r="F206" s="199" t="str">
        <f t="shared" si="43"/>
        <v/>
      </c>
      <c r="G206" s="176"/>
      <c r="H206" s="200" t="str">
        <f t="shared" si="36"/>
        <v/>
      </c>
      <c r="I206" s="177"/>
      <c r="J206" s="201" t="str">
        <f t="shared" si="37"/>
        <v/>
      </c>
      <c r="K206" s="136"/>
      <c r="L206" s="200" t="str">
        <f t="shared" si="38"/>
        <v/>
      </c>
      <c r="M206" s="140"/>
      <c r="N206" s="201" t="str">
        <f t="shared" si="39"/>
        <v/>
      </c>
      <c r="O206" s="136"/>
      <c r="P206" s="200" t="str">
        <f t="shared" si="40"/>
        <v/>
      </c>
      <c r="Q206" s="140"/>
      <c r="R206" s="201" t="str">
        <f t="shared" si="41"/>
        <v/>
      </c>
      <c r="S206" s="129"/>
      <c r="T206" s="202" t="str">
        <f t="shared" si="44"/>
        <v/>
      </c>
      <c r="U206" s="140"/>
      <c r="V206" s="201" t="str">
        <f t="shared" si="42"/>
        <v/>
      </c>
      <c r="W206" s="147"/>
    </row>
    <row r="207" spans="1:23" hidden="1">
      <c r="A207" s="161"/>
      <c r="B207" s="173" t="s">
        <v>3313</v>
      </c>
      <c r="C207" s="186"/>
      <c r="D207" s="182"/>
      <c r="E207" s="185"/>
      <c r="F207" s="199" t="str">
        <f t="shared" si="43"/>
        <v/>
      </c>
      <c r="G207" s="176"/>
      <c r="H207" s="200" t="str">
        <f t="shared" si="36"/>
        <v/>
      </c>
      <c r="I207" s="177"/>
      <c r="J207" s="201" t="str">
        <f t="shared" si="37"/>
        <v/>
      </c>
      <c r="K207" s="136"/>
      <c r="L207" s="200" t="str">
        <f t="shared" si="38"/>
        <v/>
      </c>
      <c r="M207" s="140"/>
      <c r="N207" s="201" t="str">
        <f t="shared" si="39"/>
        <v/>
      </c>
      <c r="O207" s="136"/>
      <c r="P207" s="200" t="str">
        <f t="shared" si="40"/>
        <v/>
      </c>
      <c r="Q207" s="140"/>
      <c r="R207" s="201" t="str">
        <f t="shared" si="41"/>
        <v/>
      </c>
      <c r="S207" s="129"/>
      <c r="T207" s="202" t="str">
        <f t="shared" si="44"/>
        <v/>
      </c>
      <c r="U207" s="140"/>
      <c r="V207" s="201" t="str">
        <f t="shared" si="42"/>
        <v/>
      </c>
      <c r="W207" s="147"/>
    </row>
    <row r="208" spans="1:23">
      <c r="A208" s="161" t="s">
        <v>53</v>
      </c>
      <c r="B208" s="173" t="s">
        <v>3314</v>
      </c>
      <c r="C208" s="186"/>
      <c r="D208" s="182"/>
      <c r="E208" s="185"/>
      <c r="F208" s="199" t="str">
        <f t="shared" si="43"/>
        <v/>
      </c>
      <c r="G208" s="176">
        <v>15400</v>
      </c>
      <c r="H208" s="200">
        <v>23526</v>
      </c>
      <c r="I208" s="177"/>
      <c r="J208" s="201" t="str">
        <f t="shared" si="37"/>
        <v/>
      </c>
      <c r="K208" s="136"/>
      <c r="L208" s="200" t="str">
        <f t="shared" si="38"/>
        <v/>
      </c>
      <c r="M208" s="140">
        <v>20709</v>
      </c>
      <c r="N208" s="201" t="str">
        <f t="shared" si="39"/>
        <v/>
      </c>
      <c r="O208" s="136"/>
      <c r="P208" s="200" t="str">
        <f t="shared" si="40"/>
        <v/>
      </c>
      <c r="Q208" s="140"/>
      <c r="R208" s="201" t="str">
        <f t="shared" si="41"/>
        <v/>
      </c>
      <c r="S208" s="129"/>
      <c r="T208" s="202" t="str">
        <f t="shared" si="44"/>
        <v/>
      </c>
      <c r="U208" s="140"/>
      <c r="V208" s="201" t="str">
        <f t="shared" si="42"/>
        <v/>
      </c>
      <c r="W208" s="147"/>
    </row>
    <row r="209" spans="1:23" hidden="1">
      <c r="A209" s="161"/>
      <c r="B209" s="173" t="s">
        <v>3315</v>
      </c>
      <c r="C209" s="186"/>
      <c r="D209" s="182"/>
      <c r="E209" s="185"/>
      <c r="F209" s="199" t="str">
        <f t="shared" si="43"/>
        <v/>
      </c>
      <c r="G209" s="176"/>
      <c r="H209" s="200" t="str">
        <f t="shared" si="36"/>
        <v/>
      </c>
      <c r="I209" s="177"/>
      <c r="J209" s="201" t="str">
        <f t="shared" si="37"/>
        <v/>
      </c>
      <c r="K209" s="136"/>
      <c r="L209" s="200" t="str">
        <f t="shared" si="38"/>
        <v/>
      </c>
      <c r="M209" s="140"/>
      <c r="N209" s="201" t="str">
        <f t="shared" si="39"/>
        <v/>
      </c>
      <c r="O209" s="136"/>
      <c r="P209" s="200" t="str">
        <f t="shared" si="40"/>
        <v/>
      </c>
      <c r="Q209" s="140"/>
      <c r="R209" s="201" t="str">
        <f t="shared" si="41"/>
        <v/>
      </c>
      <c r="S209" s="129"/>
      <c r="T209" s="202" t="str">
        <f t="shared" si="44"/>
        <v/>
      </c>
      <c r="U209" s="140"/>
      <c r="V209" s="201" t="str">
        <f t="shared" si="42"/>
        <v/>
      </c>
      <c r="W209" s="147"/>
    </row>
    <row r="210" spans="1:23" hidden="1">
      <c r="A210" s="147"/>
      <c r="B210" s="181"/>
      <c r="C210" s="186"/>
      <c r="D210" s="182"/>
      <c r="E210" s="185"/>
      <c r="F210" s="199"/>
      <c r="G210" s="176"/>
      <c r="H210" s="200"/>
      <c r="I210" s="177"/>
      <c r="J210" s="201"/>
      <c r="K210" s="136"/>
      <c r="L210" s="200"/>
      <c r="M210" s="140"/>
      <c r="N210" s="201"/>
      <c r="O210" s="136"/>
      <c r="P210" s="200"/>
      <c r="Q210" s="140"/>
      <c r="R210" s="201"/>
      <c r="S210" s="129"/>
      <c r="T210" s="202"/>
      <c r="U210" s="140"/>
      <c r="V210" s="201"/>
      <c r="W210" s="147"/>
    </row>
    <row r="211" spans="1:23" hidden="1">
      <c r="A211" s="147"/>
      <c r="B211" s="181"/>
      <c r="C211" s="186"/>
      <c r="D211" s="182"/>
      <c r="E211" s="185"/>
      <c r="F211" s="199"/>
      <c r="G211" s="176"/>
      <c r="H211" s="200"/>
      <c r="I211" s="177"/>
      <c r="J211" s="201"/>
      <c r="K211" s="136"/>
      <c r="L211" s="200"/>
      <c r="M211" s="140"/>
      <c r="N211" s="201"/>
      <c r="O211" s="136"/>
      <c r="P211" s="200"/>
      <c r="Q211" s="140"/>
      <c r="R211" s="201"/>
      <c r="S211" s="129"/>
      <c r="T211" s="202"/>
      <c r="U211" s="140"/>
      <c r="V211" s="201"/>
      <c r="W211" s="147"/>
    </row>
    <row r="212" spans="1:23" hidden="1">
      <c r="A212" s="147"/>
      <c r="B212" s="181"/>
      <c r="C212" s="186"/>
      <c r="D212" s="182"/>
      <c r="E212" s="185"/>
      <c r="F212" s="199"/>
      <c r="G212" s="176"/>
      <c r="H212" s="200"/>
      <c r="I212" s="177"/>
      <c r="J212" s="201"/>
      <c r="K212" s="136"/>
      <c r="L212" s="200"/>
      <c r="M212" s="140"/>
      <c r="N212" s="201"/>
      <c r="O212" s="136"/>
      <c r="P212" s="200"/>
      <c r="Q212" s="140"/>
      <c r="R212" s="201"/>
      <c r="S212" s="129"/>
      <c r="T212" s="202"/>
      <c r="U212" s="140"/>
      <c r="V212" s="201"/>
      <c r="W212" s="147"/>
    </row>
    <row r="213" spans="1:23">
      <c r="A213" s="147">
        <v>1</v>
      </c>
      <c r="B213" s="181" t="s">
        <v>663</v>
      </c>
      <c r="C213" s="186"/>
      <c r="D213" s="182"/>
      <c r="E213" s="185"/>
      <c r="F213" s="199"/>
      <c r="G213" s="176"/>
      <c r="H213" s="200"/>
      <c r="I213" s="177"/>
      <c r="J213" s="201"/>
      <c r="K213" s="136"/>
      <c r="L213" s="200"/>
      <c r="M213" s="140"/>
      <c r="N213" s="201"/>
      <c r="O213" s="136"/>
      <c r="P213" s="200"/>
      <c r="Q213" s="140"/>
      <c r="R213" s="201"/>
      <c r="S213" s="129"/>
      <c r="T213" s="202"/>
      <c r="U213" s="140"/>
      <c r="V213" s="201"/>
      <c r="W213" s="147"/>
    </row>
    <row r="214" spans="1:23">
      <c r="A214" s="147">
        <v>1</v>
      </c>
      <c r="B214" s="181" t="s">
        <v>438</v>
      </c>
      <c r="C214" s="186"/>
      <c r="D214" s="182"/>
      <c r="E214" s="185"/>
      <c r="F214" s="199"/>
      <c r="G214" s="176"/>
      <c r="H214" s="200"/>
      <c r="I214" s="177"/>
      <c r="J214" s="201"/>
      <c r="K214" s="136"/>
      <c r="L214" s="200"/>
      <c r="M214" s="140"/>
      <c r="N214" s="201"/>
      <c r="O214" s="136"/>
      <c r="P214" s="200"/>
      <c r="Q214" s="140"/>
      <c r="R214" s="201"/>
      <c r="S214" s="129"/>
      <c r="T214" s="202"/>
      <c r="U214" s="140"/>
      <c r="V214" s="201"/>
      <c r="W214" s="147"/>
    </row>
    <row r="215" spans="1:23">
      <c r="A215" s="147">
        <v>1</v>
      </c>
      <c r="B215" s="181" t="s">
        <v>440</v>
      </c>
      <c r="C215" s="186"/>
      <c r="D215" s="182"/>
      <c r="E215" s="185"/>
      <c r="F215" s="199"/>
      <c r="G215" s="176"/>
      <c r="H215" s="200"/>
      <c r="I215" s="177"/>
      <c r="J215" s="201"/>
      <c r="K215" s="136"/>
      <c r="L215" s="200"/>
      <c r="M215" s="140"/>
      <c r="N215" s="201"/>
      <c r="O215" s="136"/>
      <c r="P215" s="200"/>
      <c r="Q215" s="140"/>
      <c r="R215" s="201"/>
      <c r="S215" s="129"/>
      <c r="T215" s="202"/>
      <c r="U215" s="140"/>
      <c r="V215" s="201"/>
      <c r="W215" s="147"/>
    </row>
    <row r="216" spans="1:23">
      <c r="A216" s="147">
        <v>1</v>
      </c>
      <c r="B216" s="181"/>
      <c r="C216" s="186"/>
      <c r="D216" s="182"/>
      <c r="E216" s="185"/>
      <c r="F216" s="199"/>
      <c r="G216" s="176"/>
      <c r="H216" s="200"/>
      <c r="I216" s="177"/>
      <c r="J216" s="201"/>
      <c r="K216" s="136"/>
      <c r="L216" s="200"/>
      <c r="M216" s="140"/>
      <c r="N216" s="201" t="s">
        <v>3316</v>
      </c>
      <c r="O216" s="136"/>
      <c r="P216" s="200"/>
      <c r="Q216" s="140"/>
      <c r="R216" s="201"/>
      <c r="S216" s="129"/>
      <c r="T216" s="202"/>
      <c r="U216" s="140"/>
      <c r="V216" s="201"/>
      <c r="W216" s="147"/>
    </row>
    <row r="217" spans="1:23">
      <c r="A217" s="147">
        <v>1</v>
      </c>
      <c r="B217" s="181" t="s">
        <v>442</v>
      </c>
      <c r="C217" s="186"/>
      <c r="D217" s="182"/>
      <c r="E217" s="185"/>
      <c r="F217" s="199"/>
      <c r="G217" s="176"/>
      <c r="H217" s="200"/>
      <c r="I217" s="177"/>
      <c r="J217" s="201"/>
      <c r="K217" s="136"/>
      <c r="L217" s="200"/>
      <c r="M217" s="140"/>
      <c r="N217" s="201"/>
      <c r="O217" s="136"/>
      <c r="P217" s="200"/>
      <c r="Q217" s="140"/>
      <c r="R217" s="201"/>
      <c r="S217" s="129"/>
      <c r="T217" s="202"/>
      <c r="U217" s="140"/>
      <c r="V217" s="201"/>
      <c r="W217" s="147"/>
    </row>
    <row r="218" spans="1:23">
      <c r="A218" s="147">
        <v>1</v>
      </c>
      <c r="B218" s="181" t="s">
        <v>443</v>
      </c>
      <c r="C218" s="186"/>
      <c r="D218" s="182"/>
      <c r="E218" s="185"/>
      <c r="F218" s="199"/>
      <c r="G218" s="176" t="s">
        <v>463</v>
      </c>
      <c r="H218" s="200"/>
      <c r="I218" s="177" t="s">
        <v>3317</v>
      </c>
      <c r="J218" s="201" t="s">
        <v>3318</v>
      </c>
      <c r="K218" s="136" t="s">
        <v>1571</v>
      </c>
      <c r="L218" s="200" t="s">
        <v>3319</v>
      </c>
      <c r="M218" s="140"/>
      <c r="N218" s="201"/>
      <c r="O218" s="136"/>
      <c r="P218" s="200"/>
      <c r="Q218" s="140"/>
      <c r="R218" s="201"/>
      <c r="S218" s="129"/>
      <c r="T218" s="202"/>
      <c r="U218" s="140"/>
      <c r="V218" s="201"/>
      <c r="W218" s="147"/>
    </row>
    <row r="219" spans="1:23">
      <c r="A219" s="147">
        <v>1</v>
      </c>
      <c r="B219" s="181" t="s">
        <v>446</v>
      </c>
      <c r="C219" s="186"/>
      <c r="D219" s="182"/>
      <c r="E219" s="185"/>
      <c r="F219" s="199"/>
      <c r="G219" s="176" t="s">
        <v>3320</v>
      </c>
      <c r="H219" s="200"/>
      <c r="I219" s="177" t="s">
        <v>3321</v>
      </c>
      <c r="J219" s="201" t="s">
        <v>3322</v>
      </c>
      <c r="K219" s="136"/>
      <c r="L219" s="200" t="s">
        <v>3323</v>
      </c>
      <c r="M219" s="140"/>
      <c r="N219" s="201"/>
      <c r="O219" s="136"/>
      <c r="P219" s="200"/>
      <c r="Q219" s="140"/>
      <c r="R219" s="201"/>
      <c r="S219" s="129"/>
      <c r="T219" s="202"/>
      <c r="U219" s="140"/>
      <c r="V219" s="201"/>
      <c r="W219" s="147"/>
    </row>
    <row r="220" spans="1:23">
      <c r="A220" s="147">
        <v>1</v>
      </c>
      <c r="B220" s="181" t="s">
        <v>452</v>
      </c>
      <c r="C220" s="186"/>
      <c r="D220" s="182"/>
      <c r="E220" s="185"/>
      <c r="F220" s="199"/>
      <c r="G220" s="176" t="s">
        <v>3324</v>
      </c>
      <c r="H220" s="200"/>
      <c r="I220" s="177" t="s">
        <v>3325</v>
      </c>
      <c r="J220" s="201" t="s">
        <v>3326</v>
      </c>
      <c r="K220" s="136"/>
      <c r="L220" s="200"/>
      <c r="M220" s="140"/>
      <c r="N220" s="201"/>
      <c r="O220" s="136"/>
      <c r="P220" s="200"/>
      <c r="Q220" s="140"/>
      <c r="R220" s="201"/>
      <c r="S220" s="129"/>
      <c r="T220" s="202"/>
      <c r="U220" s="140"/>
      <c r="V220" s="201"/>
      <c r="W220" s="147"/>
    </row>
    <row r="221" spans="1:23">
      <c r="A221" s="147">
        <v>1</v>
      </c>
      <c r="B221" s="181" t="s">
        <v>464</v>
      </c>
      <c r="C221" s="186"/>
      <c r="D221" s="182"/>
      <c r="E221" s="185"/>
      <c r="F221" s="199"/>
      <c r="G221" s="176" t="s">
        <v>3327</v>
      </c>
      <c r="H221" s="200"/>
      <c r="I221" s="177" t="s">
        <v>819</v>
      </c>
      <c r="J221" s="201" t="s">
        <v>3105</v>
      </c>
      <c r="K221" s="136"/>
      <c r="L221" s="200"/>
      <c r="M221" s="140"/>
      <c r="N221" s="201"/>
      <c r="O221" s="136"/>
      <c r="P221" s="200"/>
      <c r="Q221" s="140"/>
      <c r="R221" s="201"/>
      <c r="S221" s="129"/>
      <c r="T221" s="202"/>
      <c r="U221" s="140"/>
      <c r="V221" s="201"/>
      <c r="W221" s="147"/>
    </row>
    <row r="222" spans="1:23">
      <c r="A222" s="147">
        <v>1</v>
      </c>
      <c r="B222" s="181" t="s">
        <v>321</v>
      </c>
      <c r="C222" s="186"/>
      <c r="D222" s="182"/>
      <c r="E222" s="185"/>
      <c r="F222" s="199"/>
      <c r="G222" s="176" t="s">
        <v>3328</v>
      </c>
      <c r="H222" s="200"/>
      <c r="I222" s="177" t="s">
        <v>3329</v>
      </c>
      <c r="J222" s="201" t="s">
        <v>3330</v>
      </c>
      <c r="K222" s="136"/>
      <c r="L222" s="200"/>
      <c r="M222" s="140"/>
      <c r="N222" s="201"/>
      <c r="O222" s="136"/>
      <c r="P222" s="200"/>
      <c r="Q222" s="140"/>
      <c r="R222" s="201"/>
      <c r="S222" s="129"/>
      <c r="T222" s="202"/>
      <c r="U222" s="140"/>
      <c r="V222" s="201"/>
      <c r="W222" s="147"/>
    </row>
    <row r="223" spans="1:23">
      <c r="A223" s="147">
        <v>1</v>
      </c>
      <c r="B223" s="181" t="s">
        <v>490</v>
      </c>
      <c r="C223" s="186"/>
      <c r="D223" s="182"/>
      <c r="E223" s="185"/>
      <c r="F223" s="199"/>
      <c r="G223" s="148" t="s">
        <v>3331</v>
      </c>
      <c r="H223" s="200"/>
      <c r="I223" s="187" t="s">
        <v>3332</v>
      </c>
      <c r="J223" s="201" t="s">
        <v>3333</v>
      </c>
      <c r="K223" s="136"/>
      <c r="L223" s="200"/>
      <c r="M223" s="140"/>
      <c r="N223" s="201"/>
      <c r="O223" s="136"/>
      <c r="P223" s="200"/>
      <c r="Q223" s="140"/>
      <c r="R223" s="201"/>
      <c r="S223" s="129"/>
      <c r="T223" s="202"/>
      <c r="U223" s="140"/>
      <c r="V223" s="201"/>
      <c r="W223" s="147"/>
    </row>
    <row r="224" spans="1:23">
      <c r="A224" s="267">
        <v>1</v>
      </c>
      <c r="B224" s="268" t="s">
        <v>501</v>
      </c>
      <c r="C224" s="230"/>
      <c r="D224" s="504"/>
      <c r="E224" s="291"/>
      <c r="F224" s="269"/>
      <c r="G224" s="285" t="s">
        <v>3334</v>
      </c>
      <c r="H224" s="271"/>
      <c r="I224" s="292"/>
      <c r="J224" s="273" t="s">
        <v>3335</v>
      </c>
      <c r="K224" s="274"/>
      <c r="L224" s="271"/>
      <c r="M224" s="275"/>
      <c r="N224" s="273"/>
      <c r="O224" s="274"/>
      <c r="P224" s="271"/>
      <c r="Q224" s="275"/>
      <c r="R224" s="273"/>
      <c r="S224" s="289"/>
      <c r="T224" s="276"/>
      <c r="U224" s="140"/>
      <c r="V224" s="201"/>
      <c r="W224" s="147"/>
    </row>
    <row r="225" spans="1:10">
      <c r="A225" s="242">
        <v>1</v>
      </c>
      <c r="B225" s="242" t="s">
        <v>511</v>
      </c>
      <c r="C225" s="242"/>
      <c r="D225" s="242"/>
      <c r="E225" s="503"/>
      <c r="F225" s="288"/>
      <c r="G225" s="242" t="s">
        <v>3336</v>
      </c>
      <c r="J225" s="284" t="s">
        <v>3337</v>
      </c>
    </row>
    <row r="226" spans="1:10">
      <c r="A226" s="242">
        <v>1</v>
      </c>
      <c r="B226" s="242" t="s">
        <v>520</v>
      </c>
      <c r="C226" s="242"/>
      <c r="D226" s="242"/>
      <c r="E226" s="503"/>
      <c r="F226" s="288"/>
      <c r="G226" s="242" t="s">
        <v>3338</v>
      </c>
    </row>
    <row r="227" spans="1:10">
      <c r="A227" s="242">
        <v>1</v>
      </c>
      <c r="B227" s="242" t="s">
        <v>529</v>
      </c>
      <c r="C227" s="242"/>
      <c r="D227" s="242"/>
      <c r="E227" s="503"/>
      <c r="F227" s="288"/>
      <c r="G227" s="242" t="s">
        <v>3339</v>
      </c>
    </row>
    <row r="228" spans="1:10" hidden="1"/>
    <row r="229" spans="1:10" hidden="1"/>
    <row r="230" spans="1:10" hidden="1"/>
    <row r="231" spans="1:10">
      <c r="A231" s="242"/>
      <c r="B231" s="242"/>
      <c r="C231" s="242"/>
      <c r="D231" s="242"/>
      <c r="E231" s="503"/>
      <c r="F231" s="288"/>
      <c r="G231" s="242" t="s">
        <v>3340</v>
      </c>
    </row>
    <row r="250" spans="8:22">
      <c r="H250" s="281" t="str">
        <f t="shared" ref="H250:H293" si="45">IF($H$9="*",IF(G250&gt;0,"*",""),"")</f>
        <v/>
      </c>
      <c r="J250" s="281" t="str">
        <f t="shared" ref="J250:J251" si="46">IF($J$9="*",IF(I250&gt;0,"*",""),"")</f>
        <v/>
      </c>
      <c r="L250" s="281" t="str">
        <f t="shared" ref="L250:L251" si="47">IF($L$9="*",IF(K250&gt;0,"*",""),"")</f>
        <v/>
      </c>
      <c r="N250" s="281" t="str">
        <f t="shared" ref="N250:N293" si="48">IF($N$9="*",IF(M250&gt;0,"*",""),"")</f>
        <v/>
      </c>
      <c r="P250" s="281" t="str">
        <f t="shared" ref="P250:P293" si="49">IF($P$9="*",IF(O250&gt;0,"*",""),"")</f>
        <v/>
      </c>
      <c r="R250" s="281" t="str">
        <f t="shared" ref="R250:R293" si="50">IF($R$9="*",IF(Q250&gt;0,"*",""),"")</f>
        <v/>
      </c>
      <c r="T250" s="281" t="str">
        <f t="shared" ref="T250:T312" si="51">IF($T$9="*",IF(S250&gt;0,"*",""),"")</f>
        <v/>
      </c>
      <c r="V250" s="281" t="str">
        <f t="shared" ref="V250:V293" si="52">IF($V$9="*",IF(U250&gt;0,"*",""),"")</f>
        <v/>
      </c>
    </row>
    <row r="251" spans="8:22">
      <c r="H251" s="281" t="str">
        <f t="shared" si="45"/>
        <v/>
      </c>
      <c r="J251" s="281" t="str">
        <f t="shared" si="46"/>
        <v/>
      </c>
      <c r="L251" s="281" t="str">
        <f t="shared" si="47"/>
        <v/>
      </c>
      <c r="N251" s="281" t="str">
        <f t="shared" si="48"/>
        <v/>
      </c>
      <c r="P251" s="281" t="str">
        <f t="shared" si="49"/>
        <v/>
      </c>
      <c r="R251" s="281" t="str">
        <f t="shared" si="50"/>
        <v/>
      </c>
      <c r="T251" s="281" t="str">
        <f t="shared" si="51"/>
        <v/>
      </c>
      <c r="V251" s="281" t="str">
        <f t="shared" si="52"/>
        <v/>
      </c>
    </row>
    <row r="252" spans="8:22">
      <c r="H252" s="281" t="str">
        <f t="shared" si="45"/>
        <v/>
      </c>
      <c r="J252" s="283"/>
      <c r="L252" s="283"/>
      <c r="N252" s="281" t="str">
        <f t="shared" si="48"/>
        <v/>
      </c>
      <c r="P252" s="281" t="str">
        <f t="shared" si="49"/>
        <v/>
      </c>
      <c r="R252" s="281" t="str">
        <f t="shared" si="50"/>
        <v/>
      </c>
      <c r="T252" s="281" t="str">
        <f t="shared" si="51"/>
        <v/>
      </c>
      <c r="V252" s="281" t="str">
        <f t="shared" si="52"/>
        <v/>
      </c>
    </row>
    <row r="253" spans="8:22">
      <c r="H253" s="281" t="str">
        <f t="shared" si="45"/>
        <v/>
      </c>
      <c r="J253" s="283"/>
      <c r="L253" s="283"/>
      <c r="N253" s="281" t="str">
        <f t="shared" si="48"/>
        <v/>
      </c>
      <c r="P253" s="281" t="str">
        <f t="shared" si="49"/>
        <v/>
      </c>
      <c r="R253" s="281" t="str">
        <f t="shared" si="50"/>
        <v/>
      </c>
      <c r="T253" s="281" t="str">
        <f t="shared" si="51"/>
        <v/>
      </c>
      <c r="V253" s="281" t="str">
        <f t="shared" si="52"/>
        <v/>
      </c>
    </row>
    <row r="254" spans="8:22">
      <c r="H254" s="281" t="str">
        <f t="shared" si="45"/>
        <v/>
      </c>
      <c r="J254" s="283"/>
      <c r="L254" s="283"/>
      <c r="N254" s="281" t="str">
        <f t="shared" si="48"/>
        <v/>
      </c>
      <c r="P254" s="281" t="str">
        <f t="shared" si="49"/>
        <v/>
      </c>
      <c r="R254" s="281" t="str">
        <f t="shared" si="50"/>
        <v/>
      </c>
      <c r="T254" s="281" t="str">
        <f t="shared" si="51"/>
        <v/>
      </c>
      <c r="V254" s="281" t="str">
        <f t="shared" si="52"/>
        <v/>
      </c>
    </row>
    <row r="255" spans="8:22">
      <c r="H255" s="281" t="str">
        <f t="shared" si="45"/>
        <v/>
      </c>
      <c r="J255" s="283"/>
      <c r="L255" s="283"/>
      <c r="N255" s="281" t="str">
        <f t="shared" si="48"/>
        <v/>
      </c>
      <c r="P255" s="281" t="str">
        <f t="shared" si="49"/>
        <v/>
      </c>
      <c r="R255" s="281" t="str">
        <f t="shared" si="50"/>
        <v/>
      </c>
      <c r="T255" s="281" t="str">
        <f t="shared" si="51"/>
        <v/>
      </c>
      <c r="V255" s="281" t="str">
        <f t="shared" si="52"/>
        <v/>
      </c>
    </row>
    <row r="256" spans="8:22">
      <c r="H256" s="281" t="str">
        <f t="shared" si="45"/>
        <v/>
      </c>
      <c r="N256" s="281" t="str">
        <f t="shared" si="48"/>
        <v/>
      </c>
      <c r="P256" s="281" t="str">
        <f t="shared" si="49"/>
        <v/>
      </c>
      <c r="R256" s="281" t="str">
        <f t="shared" si="50"/>
        <v/>
      </c>
      <c r="T256" s="281" t="str">
        <f t="shared" si="51"/>
        <v/>
      </c>
      <c r="V256" s="281" t="str">
        <f t="shared" si="52"/>
        <v/>
      </c>
    </row>
    <row r="257" spans="8:22">
      <c r="H257" s="281" t="str">
        <f t="shared" si="45"/>
        <v/>
      </c>
      <c r="N257" s="281" t="str">
        <f t="shared" si="48"/>
        <v/>
      </c>
      <c r="P257" s="281" t="str">
        <f t="shared" si="49"/>
        <v/>
      </c>
      <c r="R257" s="281" t="str">
        <f t="shared" si="50"/>
        <v/>
      </c>
      <c r="T257" s="281" t="str">
        <f t="shared" si="51"/>
        <v/>
      </c>
      <c r="V257" s="281" t="str">
        <f t="shared" si="52"/>
        <v/>
      </c>
    </row>
    <row r="258" spans="8:22">
      <c r="H258" s="281" t="str">
        <f t="shared" si="45"/>
        <v/>
      </c>
      <c r="N258" s="281" t="str">
        <f t="shared" si="48"/>
        <v/>
      </c>
      <c r="P258" s="281" t="str">
        <f t="shared" si="49"/>
        <v/>
      </c>
      <c r="R258" s="281" t="str">
        <f t="shared" si="50"/>
        <v/>
      </c>
      <c r="T258" s="281" t="str">
        <f t="shared" si="51"/>
        <v/>
      </c>
      <c r="V258" s="281" t="str">
        <f t="shared" si="52"/>
        <v/>
      </c>
    </row>
    <row r="259" spans="8:22">
      <c r="H259" s="281" t="str">
        <f t="shared" si="45"/>
        <v/>
      </c>
      <c r="N259" s="281" t="str">
        <f t="shared" si="48"/>
        <v/>
      </c>
      <c r="P259" s="281" t="str">
        <f t="shared" si="49"/>
        <v/>
      </c>
      <c r="R259" s="281" t="str">
        <f t="shared" si="50"/>
        <v/>
      </c>
      <c r="T259" s="281" t="str">
        <f t="shared" si="51"/>
        <v/>
      </c>
      <c r="V259" s="281" t="str">
        <f t="shared" si="52"/>
        <v/>
      </c>
    </row>
    <row r="260" spans="8:22">
      <c r="H260" s="281" t="str">
        <f t="shared" si="45"/>
        <v/>
      </c>
      <c r="N260" s="281" t="str">
        <f t="shared" si="48"/>
        <v/>
      </c>
      <c r="P260" s="281" t="str">
        <f t="shared" si="49"/>
        <v/>
      </c>
      <c r="R260" s="281" t="str">
        <f t="shared" si="50"/>
        <v/>
      </c>
      <c r="T260" s="281" t="str">
        <f t="shared" si="51"/>
        <v/>
      </c>
      <c r="V260" s="281" t="str">
        <f t="shared" si="52"/>
        <v/>
      </c>
    </row>
    <row r="261" spans="8:22">
      <c r="H261" s="281" t="str">
        <f t="shared" si="45"/>
        <v/>
      </c>
      <c r="N261" s="281" t="str">
        <f t="shared" si="48"/>
        <v/>
      </c>
      <c r="P261" s="281" t="str">
        <f t="shared" si="49"/>
        <v/>
      </c>
      <c r="R261" s="281" t="str">
        <f t="shared" si="50"/>
        <v/>
      </c>
      <c r="T261" s="281" t="str">
        <f t="shared" si="51"/>
        <v/>
      </c>
      <c r="V261" s="281" t="str">
        <f t="shared" si="52"/>
        <v/>
      </c>
    </row>
    <row r="262" spans="8:22">
      <c r="H262" s="281" t="str">
        <f t="shared" si="45"/>
        <v/>
      </c>
      <c r="N262" s="281" t="str">
        <f t="shared" si="48"/>
        <v/>
      </c>
      <c r="P262" s="281" t="str">
        <f t="shared" si="49"/>
        <v/>
      </c>
      <c r="R262" s="281" t="str">
        <f t="shared" si="50"/>
        <v/>
      </c>
      <c r="T262" s="281" t="str">
        <f t="shared" si="51"/>
        <v/>
      </c>
      <c r="V262" s="281" t="str">
        <f t="shared" si="52"/>
        <v/>
      </c>
    </row>
    <row r="263" spans="8:22">
      <c r="H263" s="281" t="str">
        <f t="shared" si="45"/>
        <v/>
      </c>
      <c r="N263" s="281" t="str">
        <f t="shared" si="48"/>
        <v/>
      </c>
      <c r="P263" s="281" t="str">
        <f t="shared" si="49"/>
        <v/>
      </c>
      <c r="R263" s="281" t="str">
        <f t="shared" si="50"/>
        <v/>
      </c>
      <c r="T263" s="281" t="str">
        <f t="shared" si="51"/>
        <v/>
      </c>
      <c r="V263" s="281" t="str">
        <f t="shared" si="52"/>
        <v/>
      </c>
    </row>
    <row r="264" spans="8:22">
      <c r="H264" s="281" t="str">
        <f t="shared" si="45"/>
        <v/>
      </c>
      <c r="N264" s="281" t="str">
        <f t="shared" si="48"/>
        <v/>
      </c>
      <c r="P264" s="281" t="str">
        <f t="shared" si="49"/>
        <v/>
      </c>
      <c r="R264" s="281" t="str">
        <f t="shared" si="50"/>
        <v/>
      </c>
      <c r="T264" s="281" t="str">
        <f t="shared" si="51"/>
        <v/>
      </c>
      <c r="V264" s="281" t="str">
        <f t="shared" si="52"/>
        <v/>
      </c>
    </row>
    <row r="265" spans="8:22">
      <c r="H265" s="281" t="str">
        <f t="shared" si="45"/>
        <v/>
      </c>
      <c r="N265" s="281" t="str">
        <f t="shared" si="48"/>
        <v/>
      </c>
      <c r="P265" s="281" t="str">
        <f t="shared" si="49"/>
        <v/>
      </c>
      <c r="R265" s="281" t="str">
        <f t="shared" si="50"/>
        <v/>
      </c>
      <c r="T265" s="281" t="str">
        <f t="shared" si="51"/>
        <v/>
      </c>
      <c r="V265" s="281" t="str">
        <f t="shared" si="52"/>
        <v/>
      </c>
    </row>
    <row r="266" spans="8:22">
      <c r="H266" s="281" t="str">
        <f t="shared" si="45"/>
        <v/>
      </c>
      <c r="N266" s="281" t="str">
        <f t="shared" si="48"/>
        <v/>
      </c>
      <c r="P266" s="281" t="str">
        <f t="shared" si="49"/>
        <v/>
      </c>
      <c r="R266" s="281" t="str">
        <f t="shared" si="50"/>
        <v/>
      </c>
      <c r="T266" s="281" t="str">
        <f t="shared" si="51"/>
        <v/>
      </c>
      <c r="V266" s="281" t="str">
        <f t="shared" si="52"/>
        <v/>
      </c>
    </row>
    <row r="267" spans="8:22">
      <c r="H267" s="281" t="str">
        <f t="shared" si="45"/>
        <v/>
      </c>
      <c r="N267" s="281" t="str">
        <f t="shared" si="48"/>
        <v/>
      </c>
      <c r="P267" s="281" t="str">
        <f t="shared" si="49"/>
        <v/>
      </c>
      <c r="R267" s="281" t="str">
        <f t="shared" si="50"/>
        <v/>
      </c>
      <c r="T267" s="281" t="str">
        <f t="shared" si="51"/>
        <v/>
      </c>
      <c r="V267" s="281" t="str">
        <f t="shared" si="52"/>
        <v/>
      </c>
    </row>
    <row r="268" spans="8:22">
      <c r="H268" s="281" t="str">
        <f t="shared" si="45"/>
        <v/>
      </c>
      <c r="N268" s="281" t="str">
        <f t="shared" si="48"/>
        <v/>
      </c>
      <c r="P268" s="281" t="str">
        <f t="shared" si="49"/>
        <v/>
      </c>
      <c r="R268" s="281" t="str">
        <f t="shared" si="50"/>
        <v/>
      </c>
      <c r="T268" s="281" t="str">
        <f t="shared" si="51"/>
        <v/>
      </c>
      <c r="V268" s="281" t="str">
        <f t="shared" si="52"/>
        <v/>
      </c>
    </row>
    <row r="269" spans="8:22">
      <c r="H269" s="281" t="str">
        <f t="shared" si="45"/>
        <v/>
      </c>
      <c r="N269" s="281" t="str">
        <f t="shared" si="48"/>
        <v/>
      </c>
      <c r="P269" s="281" t="str">
        <f t="shared" si="49"/>
        <v/>
      </c>
      <c r="R269" s="281" t="str">
        <f t="shared" si="50"/>
        <v/>
      </c>
      <c r="T269" s="281" t="str">
        <f t="shared" si="51"/>
        <v/>
      </c>
      <c r="V269" s="281" t="str">
        <f t="shared" si="52"/>
        <v/>
      </c>
    </row>
    <row r="270" spans="8:22">
      <c r="H270" s="281" t="str">
        <f t="shared" si="45"/>
        <v/>
      </c>
      <c r="N270" s="281" t="str">
        <f t="shared" si="48"/>
        <v/>
      </c>
      <c r="P270" s="281" t="str">
        <f t="shared" si="49"/>
        <v/>
      </c>
      <c r="R270" s="281" t="str">
        <f t="shared" si="50"/>
        <v/>
      </c>
      <c r="T270" s="281" t="str">
        <f t="shared" si="51"/>
        <v/>
      </c>
      <c r="V270" s="281" t="str">
        <f t="shared" si="52"/>
        <v/>
      </c>
    </row>
    <row r="271" spans="8:22">
      <c r="H271" s="281" t="str">
        <f t="shared" si="45"/>
        <v/>
      </c>
      <c r="N271" s="281" t="str">
        <f t="shared" si="48"/>
        <v/>
      </c>
      <c r="P271" s="281" t="str">
        <f t="shared" si="49"/>
        <v/>
      </c>
      <c r="R271" s="281" t="str">
        <f t="shared" si="50"/>
        <v/>
      </c>
      <c r="T271" s="281" t="str">
        <f t="shared" si="51"/>
        <v/>
      </c>
      <c r="V271" s="281" t="str">
        <f t="shared" si="52"/>
        <v/>
      </c>
    </row>
    <row r="272" spans="8:22">
      <c r="H272" s="281" t="str">
        <f t="shared" si="45"/>
        <v/>
      </c>
      <c r="N272" s="281" t="str">
        <f t="shared" si="48"/>
        <v/>
      </c>
      <c r="P272" s="281" t="str">
        <f t="shared" si="49"/>
        <v/>
      </c>
      <c r="R272" s="281" t="str">
        <f t="shared" si="50"/>
        <v/>
      </c>
      <c r="T272" s="281" t="str">
        <f t="shared" si="51"/>
        <v/>
      </c>
      <c r="V272" s="281" t="str">
        <f t="shared" si="52"/>
        <v/>
      </c>
    </row>
    <row r="273" spans="8:22">
      <c r="H273" s="281" t="str">
        <f t="shared" si="45"/>
        <v/>
      </c>
      <c r="N273" s="281" t="str">
        <f t="shared" si="48"/>
        <v/>
      </c>
      <c r="P273" s="281" t="str">
        <f t="shared" si="49"/>
        <v/>
      </c>
      <c r="R273" s="281" t="str">
        <f t="shared" si="50"/>
        <v/>
      </c>
      <c r="T273" s="281" t="str">
        <f t="shared" si="51"/>
        <v/>
      </c>
      <c r="V273" s="281" t="str">
        <f t="shared" si="52"/>
        <v/>
      </c>
    </row>
    <row r="274" spans="8:22">
      <c r="H274" s="281" t="str">
        <f t="shared" si="45"/>
        <v/>
      </c>
      <c r="N274" s="281" t="str">
        <f t="shared" si="48"/>
        <v/>
      </c>
      <c r="P274" s="281" t="str">
        <f t="shared" si="49"/>
        <v/>
      </c>
      <c r="R274" s="281" t="str">
        <f t="shared" si="50"/>
        <v/>
      </c>
      <c r="T274" s="281" t="str">
        <f t="shared" si="51"/>
        <v/>
      </c>
      <c r="V274" s="281" t="str">
        <f t="shared" si="52"/>
        <v/>
      </c>
    </row>
    <row r="275" spans="8:22">
      <c r="H275" s="281" t="str">
        <f t="shared" si="45"/>
        <v/>
      </c>
      <c r="N275" s="281" t="str">
        <f t="shared" si="48"/>
        <v/>
      </c>
      <c r="P275" s="281" t="str">
        <f t="shared" si="49"/>
        <v/>
      </c>
      <c r="R275" s="281" t="str">
        <f t="shared" si="50"/>
        <v/>
      </c>
      <c r="T275" s="281" t="str">
        <f t="shared" si="51"/>
        <v/>
      </c>
      <c r="V275" s="281" t="str">
        <f t="shared" si="52"/>
        <v/>
      </c>
    </row>
    <row r="276" spans="8:22">
      <c r="H276" s="281" t="str">
        <f t="shared" si="45"/>
        <v/>
      </c>
      <c r="N276" s="281" t="str">
        <f t="shared" si="48"/>
        <v/>
      </c>
      <c r="P276" s="281" t="str">
        <f t="shared" si="49"/>
        <v/>
      </c>
      <c r="R276" s="281" t="str">
        <f t="shared" si="50"/>
        <v/>
      </c>
      <c r="T276" s="281" t="str">
        <f t="shared" si="51"/>
        <v/>
      </c>
      <c r="V276" s="281" t="str">
        <f t="shared" si="52"/>
        <v/>
      </c>
    </row>
    <row r="277" spans="8:22">
      <c r="H277" s="281" t="str">
        <f t="shared" si="45"/>
        <v/>
      </c>
      <c r="N277" s="281" t="str">
        <f t="shared" si="48"/>
        <v/>
      </c>
      <c r="P277" s="281" t="str">
        <f t="shared" si="49"/>
        <v/>
      </c>
      <c r="R277" s="281" t="str">
        <f t="shared" si="50"/>
        <v/>
      </c>
      <c r="T277" s="281" t="str">
        <f t="shared" si="51"/>
        <v/>
      </c>
      <c r="V277" s="281" t="str">
        <f t="shared" si="52"/>
        <v/>
      </c>
    </row>
    <row r="278" spans="8:22">
      <c r="H278" s="281" t="str">
        <f t="shared" si="45"/>
        <v/>
      </c>
      <c r="N278" s="281" t="str">
        <f t="shared" si="48"/>
        <v/>
      </c>
      <c r="P278" s="281" t="str">
        <f t="shared" si="49"/>
        <v/>
      </c>
      <c r="R278" s="281" t="str">
        <f t="shared" si="50"/>
        <v/>
      </c>
      <c r="T278" s="281" t="str">
        <f t="shared" si="51"/>
        <v/>
      </c>
      <c r="V278" s="281" t="str">
        <f t="shared" si="52"/>
        <v/>
      </c>
    </row>
    <row r="279" spans="8:22">
      <c r="H279" s="281" t="str">
        <f t="shared" si="45"/>
        <v/>
      </c>
      <c r="N279" s="281" t="str">
        <f t="shared" si="48"/>
        <v/>
      </c>
      <c r="P279" s="281" t="str">
        <f t="shared" si="49"/>
        <v/>
      </c>
      <c r="R279" s="281" t="str">
        <f t="shared" si="50"/>
        <v/>
      </c>
      <c r="T279" s="281" t="str">
        <f t="shared" si="51"/>
        <v/>
      </c>
      <c r="V279" s="281" t="str">
        <f t="shared" si="52"/>
        <v/>
      </c>
    </row>
    <row r="280" spans="8:22">
      <c r="H280" s="281" t="str">
        <f t="shared" si="45"/>
        <v/>
      </c>
      <c r="N280" s="281" t="str">
        <f t="shared" si="48"/>
        <v/>
      </c>
      <c r="P280" s="281" t="str">
        <f t="shared" si="49"/>
        <v/>
      </c>
      <c r="R280" s="281" t="str">
        <f t="shared" si="50"/>
        <v/>
      </c>
      <c r="T280" s="281" t="str">
        <f t="shared" si="51"/>
        <v/>
      </c>
      <c r="V280" s="281" t="str">
        <f t="shared" si="52"/>
        <v/>
      </c>
    </row>
    <row r="281" spans="8:22">
      <c r="H281" s="281" t="str">
        <f t="shared" si="45"/>
        <v/>
      </c>
      <c r="N281" s="281" t="str">
        <f t="shared" si="48"/>
        <v/>
      </c>
      <c r="P281" s="281" t="str">
        <f t="shared" si="49"/>
        <v/>
      </c>
      <c r="R281" s="281" t="str">
        <f t="shared" si="50"/>
        <v/>
      </c>
      <c r="T281" s="281" t="str">
        <f t="shared" si="51"/>
        <v/>
      </c>
      <c r="V281" s="281" t="str">
        <f t="shared" si="52"/>
        <v/>
      </c>
    </row>
    <row r="282" spans="8:22">
      <c r="H282" s="281" t="str">
        <f t="shared" si="45"/>
        <v/>
      </c>
      <c r="N282" s="281" t="str">
        <f t="shared" si="48"/>
        <v/>
      </c>
      <c r="P282" s="281" t="str">
        <f t="shared" si="49"/>
        <v/>
      </c>
      <c r="R282" s="281" t="str">
        <f t="shared" si="50"/>
        <v/>
      </c>
      <c r="T282" s="281" t="str">
        <f t="shared" si="51"/>
        <v/>
      </c>
      <c r="V282" s="281" t="str">
        <f t="shared" si="52"/>
        <v/>
      </c>
    </row>
    <row r="283" spans="8:22">
      <c r="H283" s="281" t="str">
        <f t="shared" si="45"/>
        <v/>
      </c>
      <c r="N283" s="281" t="str">
        <f t="shared" si="48"/>
        <v/>
      </c>
      <c r="P283" s="281" t="str">
        <f t="shared" si="49"/>
        <v/>
      </c>
      <c r="R283" s="281" t="str">
        <f t="shared" si="50"/>
        <v/>
      </c>
      <c r="T283" s="281" t="str">
        <f t="shared" si="51"/>
        <v/>
      </c>
      <c r="V283" s="281" t="str">
        <f t="shared" si="52"/>
        <v/>
      </c>
    </row>
    <row r="284" spans="8:22">
      <c r="H284" s="281" t="str">
        <f t="shared" si="45"/>
        <v/>
      </c>
      <c r="N284" s="281" t="str">
        <f t="shared" si="48"/>
        <v/>
      </c>
      <c r="P284" s="281" t="str">
        <f t="shared" si="49"/>
        <v/>
      </c>
      <c r="R284" s="281" t="str">
        <f t="shared" si="50"/>
        <v/>
      </c>
      <c r="T284" s="281" t="str">
        <f t="shared" si="51"/>
        <v/>
      </c>
      <c r="V284" s="281" t="str">
        <f t="shared" si="52"/>
        <v/>
      </c>
    </row>
    <row r="285" spans="8:22">
      <c r="H285" s="281" t="str">
        <f t="shared" si="45"/>
        <v/>
      </c>
      <c r="N285" s="281" t="str">
        <f t="shared" si="48"/>
        <v/>
      </c>
      <c r="P285" s="281" t="str">
        <f t="shared" si="49"/>
        <v/>
      </c>
      <c r="R285" s="281" t="str">
        <f t="shared" si="50"/>
        <v/>
      </c>
      <c r="T285" s="281" t="str">
        <f t="shared" si="51"/>
        <v/>
      </c>
      <c r="V285" s="281" t="str">
        <f t="shared" si="52"/>
        <v/>
      </c>
    </row>
    <row r="286" spans="8:22">
      <c r="H286" s="281" t="str">
        <f t="shared" si="45"/>
        <v/>
      </c>
      <c r="N286" s="281" t="str">
        <f t="shared" si="48"/>
        <v/>
      </c>
      <c r="P286" s="281" t="str">
        <f t="shared" si="49"/>
        <v/>
      </c>
      <c r="R286" s="281" t="str">
        <f t="shared" si="50"/>
        <v/>
      </c>
      <c r="T286" s="281" t="str">
        <f t="shared" si="51"/>
        <v/>
      </c>
      <c r="V286" s="281" t="str">
        <f t="shared" si="52"/>
        <v/>
      </c>
    </row>
    <row r="287" spans="8:22">
      <c r="H287" s="281" t="str">
        <f t="shared" si="45"/>
        <v/>
      </c>
      <c r="N287" s="281" t="str">
        <f t="shared" si="48"/>
        <v/>
      </c>
      <c r="P287" s="281" t="str">
        <f t="shared" si="49"/>
        <v/>
      </c>
      <c r="R287" s="281" t="str">
        <f t="shared" si="50"/>
        <v/>
      </c>
      <c r="T287" s="281" t="str">
        <f t="shared" si="51"/>
        <v/>
      </c>
      <c r="V287" s="281" t="str">
        <f t="shared" si="52"/>
        <v/>
      </c>
    </row>
    <row r="288" spans="8:22">
      <c r="H288" s="281" t="str">
        <f t="shared" si="45"/>
        <v/>
      </c>
      <c r="N288" s="281" t="str">
        <f t="shared" si="48"/>
        <v/>
      </c>
      <c r="P288" s="281" t="str">
        <f t="shared" si="49"/>
        <v/>
      </c>
      <c r="R288" s="281" t="str">
        <f t="shared" si="50"/>
        <v/>
      </c>
      <c r="T288" s="281" t="str">
        <f t="shared" si="51"/>
        <v/>
      </c>
      <c r="V288" s="281" t="str">
        <f t="shared" si="52"/>
        <v/>
      </c>
    </row>
    <row r="289" spans="8:22">
      <c r="H289" s="281" t="str">
        <f t="shared" si="45"/>
        <v/>
      </c>
      <c r="N289" s="281" t="str">
        <f t="shared" si="48"/>
        <v/>
      </c>
      <c r="P289" s="281" t="str">
        <f t="shared" si="49"/>
        <v/>
      </c>
      <c r="R289" s="281" t="str">
        <f t="shared" si="50"/>
        <v/>
      </c>
      <c r="T289" s="281" t="str">
        <f t="shared" si="51"/>
        <v/>
      </c>
      <c r="V289" s="281" t="str">
        <f t="shared" si="52"/>
        <v/>
      </c>
    </row>
    <row r="290" spans="8:22">
      <c r="H290" s="281" t="str">
        <f t="shared" si="45"/>
        <v/>
      </c>
      <c r="N290" s="281" t="str">
        <f t="shared" si="48"/>
        <v/>
      </c>
      <c r="P290" s="281" t="str">
        <f t="shared" si="49"/>
        <v/>
      </c>
      <c r="R290" s="281" t="str">
        <f t="shared" si="50"/>
        <v/>
      </c>
      <c r="T290" s="281" t="str">
        <f t="shared" si="51"/>
        <v/>
      </c>
      <c r="V290" s="281" t="str">
        <f t="shared" si="52"/>
        <v/>
      </c>
    </row>
    <row r="291" spans="8:22">
      <c r="H291" s="281" t="str">
        <f t="shared" si="45"/>
        <v/>
      </c>
      <c r="N291" s="281" t="str">
        <f t="shared" si="48"/>
        <v/>
      </c>
      <c r="P291" s="281" t="str">
        <f t="shared" si="49"/>
        <v/>
      </c>
      <c r="R291" s="281" t="str">
        <f t="shared" si="50"/>
        <v/>
      </c>
      <c r="T291" s="281" t="str">
        <f t="shared" si="51"/>
        <v/>
      </c>
      <c r="V291" s="281" t="str">
        <f t="shared" si="52"/>
        <v/>
      </c>
    </row>
    <row r="292" spans="8:22">
      <c r="H292" s="281" t="str">
        <f t="shared" si="45"/>
        <v/>
      </c>
      <c r="N292" s="281" t="str">
        <f t="shared" si="48"/>
        <v/>
      </c>
      <c r="P292" s="281" t="str">
        <f t="shared" si="49"/>
        <v/>
      </c>
      <c r="R292" s="281" t="str">
        <f t="shared" si="50"/>
        <v/>
      </c>
      <c r="T292" s="281" t="str">
        <f t="shared" si="51"/>
        <v/>
      </c>
      <c r="V292" s="281" t="str">
        <f t="shared" si="52"/>
        <v/>
      </c>
    </row>
    <row r="293" spans="8:22">
      <c r="H293" s="281" t="str">
        <f t="shared" si="45"/>
        <v/>
      </c>
      <c r="N293" s="281" t="str">
        <f t="shared" si="48"/>
        <v/>
      </c>
      <c r="P293" s="281" t="str">
        <f t="shared" si="49"/>
        <v/>
      </c>
      <c r="R293" s="281" t="str">
        <f t="shared" si="50"/>
        <v/>
      </c>
      <c r="T293" s="281" t="str">
        <f t="shared" si="51"/>
        <v/>
      </c>
      <c r="V293" s="281" t="str">
        <f t="shared" si="52"/>
        <v/>
      </c>
    </row>
    <row r="294" spans="8:22">
      <c r="H294" s="281" t="str">
        <f t="shared" ref="H294:H357" si="53">IF($H$9="*",IF(G294&gt;0,"*",""),"")</f>
        <v/>
      </c>
      <c r="N294" s="281" t="str">
        <f t="shared" ref="N294:N357" si="54">IF($N$9="*",IF(M294&gt;0,"*",""),"")</f>
        <v/>
      </c>
      <c r="P294" s="281" t="str">
        <f t="shared" ref="P294:P357" si="55">IF($P$9="*",IF(O294&gt;0,"*",""),"")</f>
        <v/>
      </c>
      <c r="R294" s="281" t="str">
        <f t="shared" ref="R294:R357" si="56">IF($R$9="*",IF(Q294&gt;0,"*",""),"")</f>
        <v/>
      </c>
      <c r="T294" s="281" t="str">
        <f t="shared" si="51"/>
        <v/>
      </c>
      <c r="V294" s="281" t="str">
        <f t="shared" ref="V294:V357" si="57">IF($V$9="*",IF(U294&gt;0,"*",""),"")</f>
        <v/>
      </c>
    </row>
    <row r="295" spans="8:22">
      <c r="H295" s="281" t="str">
        <f t="shared" si="53"/>
        <v/>
      </c>
      <c r="N295" s="281" t="str">
        <f t="shared" si="54"/>
        <v/>
      </c>
      <c r="P295" s="281" t="str">
        <f t="shared" si="55"/>
        <v/>
      </c>
      <c r="R295" s="281" t="str">
        <f t="shared" si="56"/>
        <v/>
      </c>
      <c r="T295" s="281" t="str">
        <f t="shared" si="51"/>
        <v/>
      </c>
      <c r="V295" s="281" t="str">
        <f t="shared" si="57"/>
        <v/>
      </c>
    </row>
    <row r="296" spans="8:22">
      <c r="H296" s="281" t="str">
        <f t="shared" si="53"/>
        <v/>
      </c>
      <c r="N296" s="281" t="str">
        <f t="shared" si="54"/>
        <v/>
      </c>
      <c r="P296" s="281" t="str">
        <f t="shared" si="55"/>
        <v/>
      </c>
      <c r="R296" s="281" t="str">
        <f t="shared" si="56"/>
        <v/>
      </c>
      <c r="T296" s="281" t="str">
        <f t="shared" si="51"/>
        <v/>
      </c>
      <c r="V296" s="281" t="str">
        <f t="shared" si="57"/>
        <v/>
      </c>
    </row>
    <row r="297" spans="8:22">
      <c r="H297" s="281" t="str">
        <f t="shared" si="53"/>
        <v/>
      </c>
      <c r="N297" s="281" t="str">
        <f t="shared" si="54"/>
        <v/>
      </c>
      <c r="P297" s="281" t="str">
        <f t="shared" si="55"/>
        <v/>
      </c>
      <c r="R297" s="281" t="str">
        <f t="shared" si="56"/>
        <v/>
      </c>
      <c r="T297" s="281" t="str">
        <f t="shared" si="51"/>
        <v/>
      </c>
      <c r="V297" s="281" t="str">
        <f t="shared" si="57"/>
        <v/>
      </c>
    </row>
    <row r="298" spans="8:22">
      <c r="H298" s="281" t="str">
        <f t="shared" si="53"/>
        <v/>
      </c>
      <c r="N298" s="281" t="str">
        <f t="shared" si="54"/>
        <v/>
      </c>
      <c r="P298" s="281" t="str">
        <f t="shared" si="55"/>
        <v/>
      </c>
      <c r="R298" s="281" t="str">
        <f t="shared" si="56"/>
        <v/>
      </c>
      <c r="T298" s="281" t="str">
        <f t="shared" si="51"/>
        <v/>
      </c>
      <c r="V298" s="281" t="str">
        <f t="shared" si="57"/>
        <v/>
      </c>
    </row>
    <row r="299" spans="8:22">
      <c r="H299" s="281" t="str">
        <f t="shared" si="53"/>
        <v/>
      </c>
      <c r="N299" s="281" t="str">
        <f t="shared" si="54"/>
        <v/>
      </c>
      <c r="P299" s="281" t="str">
        <f t="shared" si="55"/>
        <v/>
      </c>
      <c r="R299" s="281" t="str">
        <f t="shared" si="56"/>
        <v/>
      </c>
      <c r="T299" s="281" t="str">
        <f t="shared" si="51"/>
        <v/>
      </c>
      <c r="V299" s="281" t="str">
        <f t="shared" si="57"/>
        <v/>
      </c>
    </row>
    <row r="300" spans="8:22">
      <c r="H300" s="281" t="str">
        <f t="shared" si="53"/>
        <v/>
      </c>
      <c r="N300" s="281" t="str">
        <f t="shared" si="54"/>
        <v/>
      </c>
      <c r="P300" s="281" t="str">
        <f t="shared" si="55"/>
        <v/>
      </c>
      <c r="R300" s="281" t="str">
        <f t="shared" si="56"/>
        <v/>
      </c>
      <c r="T300" s="281" t="str">
        <f t="shared" si="51"/>
        <v/>
      </c>
      <c r="V300" s="281" t="str">
        <f t="shared" si="57"/>
        <v/>
      </c>
    </row>
    <row r="301" spans="8:22">
      <c r="H301" s="281" t="str">
        <f t="shared" si="53"/>
        <v/>
      </c>
      <c r="N301" s="281" t="str">
        <f t="shared" si="54"/>
        <v/>
      </c>
      <c r="P301" s="281" t="str">
        <f t="shared" si="55"/>
        <v/>
      </c>
      <c r="R301" s="281" t="str">
        <f t="shared" si="56"/>
        <v/>
      </c>
      <c r="T301" s="281" t="str">
        <f t="shared" si="51"/>
        <v/>
      </c>
      <c r="V301" s="281" t="str">
        <f t="shared" si="57"/>
        <v/>
      </c>
    </row>
    <row r="302" spans="8:22">
      <c r="H302" s="281" t="str">
        <f t="shared" si="53"/>
        <v/>
      </c>
      <c r="N302" s="281" t="str">
        <f t="shared" si="54"/>
        <v/>
      </c>
      <c r="P302" s="281" t="str">
        <f t="shared" si="55"/>
        <v/>
      </c>
      <c r="R302" s="281" t="str">
        <f t="shared" si="56"/>
        <v/>
      </c>
      <c r="T302" s="281" t="str">
        <f t="shared" si="51"/>
        <v/>
      </c>
      <c r="V302" s="281" t="str">
        <f t="shared" si="57"/>
        <v/>
      </c>
    </row>
    <row r="303" spans="8:22">
      <c r="H303" s="281" t="str">
        <f t="shared" si="53"/>
        <v/>
      </c>
      <c r="N303" s="281" t="str">
        <f t="shared" si="54"/>
        <v/>
      </c>
      <c r="P303" s="281" t="str">
        <f t="shared" si="55"/>
        <v/>
      </c>
      <c r="R303" s="281" t="str">
        <f t="shared" si="56"/>
        <v/>
      </c>
      <c r="T303" s="281" t="str">
        <f t="shared" si="51"/>
        <v/>
      </c>
      <c r="V303" s="281" t="str">
        <f t="shared" si="57"/>
        <v/>
      </c>
    </row>
    <row r="304" spans="8:22">
      <c r="H304" s="281" t="str">
        <f t="shared" si="53"/>
        <v/>
      </c>
      <c r="N304" s="281" t="str">
        <f t="shared" si="54"/>
        <v/>
      </c>
      <c r="P304" s="281" t="str">
        <f t="shared" si="55"/>
        <v/>
      </c>
      <c r="R304" s="281" t="str">
        <f t="shared" si="56"/>
        <v/>
      </c>
      <c r="T304" s="281" t="str">
        <f t="shared" si="51"/>
        <v/>
      </c>
      <c r="V304" s="281" t="str">
        <f t="shared" si="57"/>
        <v/>
      </c>
    </row>
    <row r="305" spans="8:22">
      <c r="H305" s="281" t="str">
        <f t="shared" si="53"/>
        <v/>
      </c>
      <c r="N305" s="281" t="str">
        <f t="shared" si="54"/>
        <v/>
      </c>
      <c r="P305" s="281" t="str">
        <f t="shared" si="55"/>
        <v/>
      </c>
      <c r="R305" s="281" t="str">
        <f t="shared" si="56"/>
        <v/>
      </c>
      <c r="T305" s="281" t="str">
        <f t="shared" si="51"/>
        <v/>
      </c>
      <c r="V305" s="281" t="str">
        <f t="shared" si="57"/>
        <v/>
      </c>
    </row>
    <row r="306" spans="8:22">
      <c r="H306" s="281" t="str">
        <f t="shared" si="53"/>
        <v/>
      </c>
      <c r="N306" s="281" t="str">
        <f t="shared" si="54"/>
        <v/>
      </c>
      <c r="P306" s="281" t="str">
        <f t="shared" si="55"/>
        <v/>
      </c>
      <c r="R306" s="281" t="str">
        <f t="shared" si="56"/>
        <v/>
      </c>
      <c r="T306" s="281" t="str">
        <f t="shared" si="51"/>
        <v/>
      </c>
      <c r="V306" s="281" t="str">
        <f t="shared" si="57"/>
        <v/>
      </c>
    </row>
    <row r="307" spans="8:22">
      <c r="H307" s="281" t="str">
        <f t="shared" si="53"/>
        <v/>
      </c>
      <c r="N307" s="281" t="str">
        <f t="shared" si="54"/>
        <v/>
      </c>
      <c r="P307" s="281" t="str">
        <f t="shared" si="55"/>
        <v/>
      </c>
      <c r="R307" s="281" t="str">
        <f t="shared" si="56"/>
        <v/>
      </c>
      <c r="T307" s="281" t="str">
        <f t="shared" si="51"/>
        <v/>
      </c>
      <c r="V307" s="281" t="str">
        <f t="shared" si="57"/>
        <v/>
      </c>
    </row>
    <row r="308" spans="8:22">
      <c r="H308" s="281" t="str">
        <f t="shared" si="53"/>
        <v/>
      </c>
      <c r="N308" s="281" t="str">
        <f t="shared" si="54"/>
        <v/>
      </c>
      <c r="P308" s="281" t="str">
        <f t="shared" si="55"/>
        <v/>
      </c>
      <c r="R308" s="281" t="str">
        <f t="shared" si="56"/>
        <v/>
      </c>
      <c r="T308" s="281" t="str">
        <f t="shared" si="51"/>
        <v/>
      </c>
      <c r="V308" s="281" t="str">
        <f t="shared" si="57"/>
        <v/>
      </c>
    </row>
    <row r="309" spans="8:22">
      <c r="H309" s="281" t="str">
        <f t="shared" si="53"/>
        <v/>
      </c>
      <c r="N309" s="281" t="str">
        <f t="shared" si="54"/>
        <v/>
      </c>
      <c r="P309" s="281" t="str">
        <f t="shared" si="55"/>
        <v/>
      </c>
      <c r="R309" s="281" t="str">
        <f t="shared" si="56"/>
        <v/>
      </c>
      <c r="T309" s="281" t="str">
        <f t="shared" si="51"/>
        <v/>
      </c>
      <c r="V309" s="281" t="str">
        <f t="shared" si="57"/>
        <v/>
      </c>
    </row>
    <row r="310" spans="8:22">
      <c r="H310" s="281" t="str">
        <f t="shared" si="53"/>
        <v/>
      </c>
      <c r="N310" s="281" t="str">
        <f t="shared" si="54"/>
        <v/>
      </c>
      <c r="P310" s="281" t="str">
        <f t="shared" si="55"/>
        <v/>
      </c>
      <c r="R310" s="281" t="str">
        <f t="shared" si="56"/>
        <v/>
      </c>
      <c r="T310" s="281" t="str">
        <f t="shared" si="51"/>
        <v/>
      </c>
      <c r="V310" s="281" t="str">
        <f t="shared" si="57"/>
        <v/>
      </c>
    </row>
    <row r="311" spans="8:22">
      <c r="H311" s="281" t="str">
        <f t="shared" si="53"/>
        <v/>
      </c>
      <c r="N311" s="281" t="str">
        <f t="shared" si="54"/>
        <v/>
      </c>
      <c r="P311" s="281" t="str">
        <f t="shared" si="55"/>
        <v/>
      </c>
      <c r="R311" s="281" t="str">
        <f t="shared" si="56"/>
        <v/>
      </c>
      <c r="T311" s="281" t="str">
        <f t="shared" si="51"/>
        <v/>
      </c>
      <c r="V311" s="281" t="str">
        <f t="shared" si="57"/>
        <v/>
      </c>
    </row>
    <row r="312" spans="8:22">
      <c r="H312" s="281" t="str">
        <f t="shared" si="53"/>
        <v/>
      </c>
      <c r="N312" s="281" t="str">
        <f t="shared" si="54"/>
        <v/>
      </c>
      <c r="P312" s="281" t="str">
        <f t="shared" si="55"/>
        <v/>
      </c>
      <c r="R312" s="281" t="str">
        <f t="shared" si="56"/>
        <v/>
      </c>
      <c r="T312" s="281" t="str">
        <f t="shared" si="51"/>
        <v/>
      </c>
      <c r="V312" s="281" t="str">
        <f t="shared" si="57"/>
        <v/>
      </c>
    </row>
    <row r="313" spans="8:22">
      <c r="H313" s="281" t="str">
        <f t="shared" si="53"/>
        <v/>
      </c>
      <c r="N313" s="281" t="str">
        <f t="shared" si="54"/>
        <v/>
      </c>
      <c r="P313" s="281" t="str">
        <f t="shared" si="55"/>
        <v/>
      </c>
      <c r="R313" s="281" t="str">
        <f t="shared" si="56"/>
        <v/>
      </c>
      <c r="T313" s="281" t="str">
        <f t="shared" ref="T313:T376" si="58">IF($T$9="*",IF(S313&gt;0,"*",""),"")</f>
        <v/>
      </c>
      <c r="V313" s="281" t="str">
        <f t="shared" si="57"/>
        <v/>
      </c>
    </row>
    <row r="314" spans="8:22">
      <c r="H314" s="281" t="str">
        <f t="shared" si="53"/>
        <v/>
      </c>
      <c r="N314" s="281" t="str">
        <f t="shared" si="54"/>
        <v/>
      </c>
      <c r="P314" s="281" t="str">
        <f t="shared" si="55"/>
        <v/>
      </c>
      <c r="R314" s="281" t="str">
        <f t="shared" si="56"/>
        <v/>
      </c>
      <c r="T314" s="281" t="str">
        <f t="shared" si="58"/>
        <v/>
      </c>
      <c r="V314" s="281" t="str">
        <f t="shared" si="57"/>
        <v/>
      </c>
    </row>
    <row r="315" spans="8:22">
      <c r="H315" s="281" t="str">
        <f t="shared" si="53"/>
        <v/>
      </c>
      <c r="N315" s="281" t="str">
        <f t="shared" si="54"/>
        <v/>
      </c>
      <c r="P315" s="281" t="str">
        <f t="shared" si="55"/>
        <v/>
      </c>
      <c r="R315" s="281" t="str">
        <f t="shared" si="56"/>
        <v/>
      </c>
      <c r="T315" s="281" t="str">
        <f t="shared" si="58"/>
        <v/>
      </c>
      <c r="V315" s="281" t="str">
        <f t="shared" si="57"/>
        <v/>
      </c>
    </row>
    <row r="316" spans="8:22">
      <c r="H316" s="281" t="str">
        <f t="shared" si="53"/>
        <v/>
      </c>
      <c r="N316" s="281" t="str">
        <f t="shared" si="54"/>
        <v/>
      </c>
      <c r="P316" s="281" t="str">
        <f t="shared" si="55"/>
        <v/>
      </c>
      <c r="R316" s="281" t="str">
        <f t="shared" si="56"/>
        <v/>
      </c>
      <c r="T316" s="281" t="str">
        <f t="shared" si="58"/>
        <v/>
      </c>
      <c r="V316" s="281" t="str">
        <f t="shared" si="57"/>
        <v/>
      </c>
    </row>
    <row r="317" spans="8:22">
      <c r="H317" s="281" t="str">
        <f t="shared" si="53"/>
        <v/>
      </c>
      <c r="N317" s="281" t="str">
        <f t="shared" si="54"/>
        <v/>
      </c>
      <c r="P317" s="281" t="str">
        <f t="shared" si="55"/>
        <v/>
      </c>
      <c r="R317" s="281" t="str">
        <f t="shared" si="56"/>
        <v/>
      </c>
      <c r="T317" s="281" t="str">
        <f t="shared" si="58"/>
        <v/>
      </c>
      <c r="V317" s="281" t="str">
        <f t="shared" si="57"/>
        <v/>
      </c>
    </row>
    <row r="318" spans="8:22">
      <c r="H318" s="281" t="str">
        <f t="shared" si="53"/>
        <v/>
      </c>
      <c r="N318" s="281" t="str">
        <f t="shared" si="54"/>
        <v/>
      </c>
      <c r="P318" s="281" t="str">
        <f t="shared" si="55"/>
        <v/>
      </c>
      <c r="R318" s="281" t="str">
        <f t="shared" si="56"/>
        <v/>
      </c>
      <c r="T318" s="281" t="str">
        <f t="shared" si="58"/>
        <v/>
      </c>
      <c r="V318" s="281" t="str">
        <f t="shared" si="57"/>
        <v/>
      </c>
    </row>
    <row r="319" spans="8:22">
      <c r="H319" s="281" t="str">
        <f t="shared" si="53"/>
        <v/>
      </c>
      <c r="N319" s="281" t="str">
        <f t="shared" si="54"/>
        <v/>
      </c>
      <c r="P319" s="281" t="str">
        <f t="shared" si="55"/>
        <v/>
      </c>
      <c r="R319" s="281" t="str">
        <f t="shared" si="56"/>
        <v/>
      </c>
      <c r="T319" s="281" t="str">
        <f t="shared" si="58"/>
        <v/>
      </c>
      <c r="V319" s="281" t="str">
        <f t="shared" si="57"/>
        <v/>
      </c>
    </row>
    <row r="320" spans="8:22">
      <c r="H320" s="281" t="str">
        <f t="shared" si="53"/>
        <v/>
      </c>
      <c r="N320" s="281" t="str">
        <f t="shared" si="54"/>
        <v/>
      </c>
      <c r="P320" s="281" t="str">
        <f t="shared" si="55"/>
        <v/>
      </c>
      <c r="R320" s="281" t="str">
        <f t="shared" si="56"/>
        <v/>
      </c>
      <c r="T320" s="281" t="str">
        <f t="shared" si="58"/>
        <v/>
      </c>
      <c r="V320" s="281" t="str">
        <f t="shared" si="57"/>
        <v/>
      </c>
    </row>
    <row r="321" spans="8:22">
      <c r="H321" s="281" t="str">
        <f t="shared" si="53"/>
        <v/>
      </c>
      <c r="N321" s="281" t="str">
        <f t="shared" si="54"/>
        <v/>
      </c>
      <c r="P321" s="281" t="str">
        <f t="shared" si="55"/>
        <v/>
      </c>
      <c r="R321" s="281" t="str">
        <f t="shared" si="56"/>
        <v/>
      </c>
      <c r="T321" s="281" t="str">
        <f t="shared" si="58"/>
        <v/>
      </c>
      <c r="V321" s="281" t="str">
        <f t="shared" si="57"/>
        <v/>
      </c>
    </row>
    <row r="322" spans="8:22">
      <c r="H322" s="281" t="str">
        <f t="shared" si="53"/>
        <v/>
      </c>
      <c r="N322" s="281" t="str">
        <f t="shared" si="54"/>
        <v/>
      </c>
      <c r="P322" s="281" t="str">
        <f t="shared" si="55"/>
        <v/>
      </c>
      <c r="R322" s="281" t="str">
        <f t="shared" si="56"/>
        <v/>
      </c>
      <c r="T322" s="281" t="str">
        <f t="shared" si="58"/>
        <v/>
      </c>
      <c r="V322" s="281" t="str">
        <f t="shared" si="57"/>
        <v/>
      </c>
    </row>
    <row r="323" spans="8:22">
      <c r="H323" s="281" t="str">
        <f t="shared" si="53"/>
        <v/>
      </c>
      <c r="N323" s="281" t="str">
        <f t="shared" si="54"/>
        <v/>
      </c>
      <c r="P323" s="281" t="str">
        <f t="shared" si="55"/>
        <v/>
      </c>
      <c r="R323" s="281" t="str">
        <f t="shared" si="56"/>
        <v/>
      </c>
      <c r="T323" s="281" t="str">
        <f t="shared" si="58"/>
        <v/>
      </c>
      <c r="V323" s="281" t="str">
        <f t="shared" si="57"/>
        <v/>
      </c>
    </row>
    <row r="324" spans="8:22">
      <c r="H324" s="281" t="str">
        <f t="shared" si="53"/>
        <v/>
      </c>
      <c r="N324" s="281" t="str">
        <f t="shared" si="54"/>
        <v/>
      </c>
      <c r="P324" s="281" t="str">
        <f t="shared" si="55"/>
        <v/>
      </c>
      <c r="R324" s="281" t="str">
        <f t="shared" si="56"/>
        <v/>
      </c>
      <c r="T324" s="281" t="str">
        <f t="shared" si="58"/>
        <v/>
      </c>
      <c r="V324" s="281" t="str">
        <f t="shared" si="57"/>
        <v/>
      </c>
    </row>
    <row r="325" spans="8:22">
      <c r="H325" s="281" t="str">
        <f t="shared" si="53"/>
        <v/>
      </c>
      <c r="N325" s="281" t="str">
        <f t="shared" si="54"/>
        <v/>
      </c>
      <c r="P325" s="281" t="str">
        <f t="shared" si="55"/>
        <v/>
      </c>
      <c r="R325" s="281" t="str">
        <f t="shared" si="56"/>
        <v/>
      </c>
      <c r="T325" s="281" t="str">
        <f t="shared" si="58"/>
        <v/>
      </c>
      <c r="V325" s="281" t="str">
        <f t="shared" si="57"/>
        <v/>
      </c>
    </row>
    <row r="326" spans="8:22">
      <c r="H326" s="281" t="str">
        <f t="shared" si="53"/>
        <v/>
      </c>
      <c r="N326" s="281" t="str">
        <f t="shared" si="54"/>
        <v/>
      </c>
      <c r="P326" s="281" t="str">
        <f t="shared" si="55"/>
        <v/>
      </c>
      <c r="R326" s="281" t="str">
        <f t="shared" si="56"/>
        <v/>
      </c>
      <c r="T326" s="281" t="str">
        <f t="shared" si="58"/>
        <v/>
      </c>
      <c r="V326" s="281" t="str">
        <f t="shared" si="57"/>
        <v/>
      </c>
    </row>
    <row r="327" spans="8:22">
      <c r="H327" s="281" t="str">
        <f t="shared" si="53"/>
        <v/>
      </c>
      <c r="N327" s="281" t="str">
        <f t="shared" si="54"/>
        <v/>
      </c>
      <c r="P327" s="281" t="str">
        <f t="shared" si="55"/>
        <v/>
      </c>
      <c r="R327" s="281" t="str">
        <f t="shared" si="56"/>
        <v/>
      </c>
      <c r="T327" s="281" t="str">
        <f t="shared" si="58"/>
        <v/>
      </c>
      <c r="V327" s="281" t="str">
        <f t="shared" si="57"/>
        <v/>
      </c>
    </row>
    <row r="328" spans="8:22">
      <c r="H328" s="281" t="str">
        <f t="shared" si="53"/>
        <v/>
      </c>
      <c r="N328" s="281" t="str">
        <f t="shared" si="54"/>
        <v/>
      </c>
      <c r="P328" s="281" t="str">
        <f t="shared" si="55"/>
        <v/>
      </c>
      <c r="R328" s="281" t="str">
        <f t="shared" si="56"/>
        <v/>
      </c>
      <c r="T328" s="281" t="str">
        <f t="shared" si="58"/>
        <v/>
      </c>
      <c r="V328" s="281" t="str">
        <f t="shared" si="57"/>
        <v/>
      </c>
    </row>
    <row r="329" spans="8:22">
      <c r="H329" s="281" t="str">
        <f t="shared" si="53"/>
        <v/>
      </c>
      <c r="N329" s="281" t="str">
        <f t="shared" si="54"/>
        <v/>
      </c>
      <c r="P329" s="281" t="str">
        <f t="shared" si="55"/>
        <v/>
      </c>
      <c r="R329" s="281" t="str">
        <f t="shared" si="56"/>
        <v/>
      </c>
      <c r="T329" s="281" t="str">
        <f t="shared" si="58"/>
        <v/>
      </c>
      <c r="V329" s="281" t="str">
        <f t="shared" si="57"/>
        <v/>
      </c>
    </row>
    <row r="330" spans="8:22">
      <c r="H330" s="281" t="str">
        <f t="shared" si="53"/>
        <v/>
      </c>
      <c r="N330" s="281" t="str">
        <f t="shared" si="54"/>
        <v/>
      </c>
      <c r="P330" s="281" t="str">
        <f t="shared" si="55"/>
        <v/>
      </c>
      <c r="R330" s="281" t="str">
        <f t="shared" si="56"/>
        <v/>
      </c>
      <c r="T330" s="281" t="str">
        <f t="shared" si="58"/>
        <v/>
      </c>
      <c r="V330" s="281" t="str">
        <f t="shared" si="57"/>
        <v/>
      </c>
    </row>
    <row r="331" spans="8:22">
      <c r="H331" s="281" t="str">
        <f t="shared" si="53"/>
        <v/>
      </c>
      <c r="N331" s="281" t="str">
        <f t="shared" si="54"/>
        <v/>
      </c>
      <c r="P331" s="281" t="str">
        <f t="shared" si="55"/>
        <v/>
      </c>
      <c r="R331" s="281" t="str">
        <f t="shared" si="56"/>
        <v/>
      </c>
      <c r="T331" s="281" t="str">
        <f t="shared" si="58"/>
        <v/>
      </c>
      <c r="V331" s="281" t="str">
        <f t="shared" si="57"/>
        <v/>
      </c>
    </row>
    <row r="332" spans="8:22">
      <c r="H332" s="281" t="str">
        <f t="shared" si="53"/>
        <v/>
      </c>
      <c r="N332" s="281" t="str">
        <f t="shared" si="54"/>
        <v/>
      </c>
      <c r="P332" s="281" t="str">
        <f t="shared" si="55"/>
        <v/>
      </c>
      <c r="R332" s="281" t="str">
        <f t="shared" si="56"/>
        <v/>
      </c>
      <c r="T332" s="281" t="str">
        <f t="shared" si="58"/>
        <v/>
      </c>
      <c r="V332" s="281" t="str">
        <f t="shared" si="57"/>
        <v/>
      </c>
    </row>
    <row r="333" spans="8:22">
      <c r="H333" s="281" t="str">
        <f t="shared" si="53"/>
        <v/>
      </c>
      <c r="N333" s="281" t="str">
        <f t="shared" si="54"/>
        <v/>
      </c>
      <c r="P333" s="281" t="str">
        <f t="shared" si="55"/>
        <v/>
      </c>
      <c r="R333" s="281" t="str">
        <f t="shared" si="56"/>
        <v/>
      </c>
      <c r="T333" s="281" t="str">
        <f t="shared" si="58"/>
        <v/>
      </c>
      <c r="V333" s="281" t="str">
        <f t="shared" si="57"/>
        <v/>
      </c>
    </row>
    <row r="334" spans="8:22">
      <c r="H334" s="281" t="str">
        <f t="shared" si="53"/>
        <v/>
      </c>
      <c r="N334" s="281" t="str">
        <f t="shared" si="54"/>
        <v/>
      </c>
      <c r="P334" s="281" t="str">
        <f t="shared" si="55"/>
        <v/>
      </c>
      <c r="R334" s="281" t="str">
        <f t="shared" si="56"/>
        <v/>
      </c>
      <c r="T334" s="281" t="str">
        <f t="shared" si="58"/>
        <v/>
      </c>
      <c r="V334" s="281" t="str">
        <f t="shared" si="57"/>
        <v/>
      </c>
    </row>
    <row r="335" spans="8:22">
      <c r="H335" s="281" t="str">
        <f t="shared" si="53"/>
        <v/>
      </c>
      <c r="N335" s="281" t="str">
        <f t="shared" si="54"/>
        <v/>
      </c>
      <c r="P335" s="281" t="str">
        <f t="shared" si="55"/>
        <v/>
      </c>
      <c r="R335" s="281" t="str">
        <f t="shared" si="56"/>
        <v/>
      </c>
      <c r="T335" s="281" t="str">
        <f t="shared" si="58"/>
        <v/>
      </c>
      <c r="V335" s="281" t="str">
        <f t="shared" si="57"/>
        <v/>
      </c>
    </row>
    <row r="336" spans="8:22">
      <c r="H336" s="281" t="str">
        <f t="shared" si="53"/>
        <v/>
      </c>
      <c r="N336" s="281" t="str">
        <f t="shared" si="54"/>
        <v/>
      </c>
      <c r="P336" s="281" t="str">
        <f t="shared" si="55"/>
        <v/>
      </c>
      <c r="R336" s="281" t="str">
        <f t="shared" si="56"/>
        <v/>
      </c>
      <c r="T336" s="281" t="str">
        <f t="shared" si="58"/>
        <v/>
      </c>
      <c r="V336" s="281" t="str">
        <f t="shared" si="57"/>
        <v/>
      </c>
    </row>
    <row r="337" spans="8:22">
      <c r="H337" s="281" t="str">
        <f t="shared" si="53"/>
        <v/>
      </c>
      <c r="N337" s="281" t="str">
        <f t="shared" si="54"/>
        <v/>
      </c>
      <c r="P337" s="281" t="str">
        <f t="shared" si="55"/>
        <v/>
      </c>
      <c r="R337" s="281" t="str">
        <f t="shared" si="56"/>
        <v/>
      </c>
      <c r="T337" s="281" t="str">
        <f t="shared" si="58"/>
        <v/>
      </c>
      <c r="V337" s="281" t="str">
        <f t="shared" si="57"/>
        <v/>
      </c>
    </row>
    <row r="338" spans="8:22">
      <c r="H338" s="281" t="str">
        <f t="shared" si="53"/>
        <v/>
      </c>
      <c r="N338" s="281" t="str">
        <f t="shared" si="54"/>
        <v/>
      </c>
      <c r="P338" s="281" t="str">
        <f t="shared" si="55"/>
        <v/>
      </c>
      <c r="R338" s="281" t="str">
        <f t="shared" si="56"/>
        <v/>
      </c>
      <c r="T338" s="281" t="str">
        <f t="shared" si="58"/>
        <v/>
      </c>
      <c r="V338" s="281" t="str">
        <f t="shared" si="57"/>
        <v/>
      </c>
    </row>
    <row r="339" spans="8:22">
      <c r="H339" s="281" t="str">
        <f t="shared" si="53"/>
        <v/>
      </c>
      <c r="N339" s="281" t="str">
        <f t="shared" si="54"/>
        <v/>
      </c>
      <c r="P339" s="281" t="str">
        <f t="shared" si="55"/>
        <v/>
      </c>
      <c r="R339" s="281" t="str">
        <f t="shared" si="56"/>
        <v/>
      </c>
      <c r="T339" s="281" t="str">
        <f t="shared" si="58"/>
        <v/>
      </c>
      <c r="V339" s="281" t="str">
        <f t="shared" si="57"/>
        <v/>
      </c>
    </row>
    <row r="340" spans="8:22">
      <c r="H340" s="281" t="str">
        <f t="shared" si="53"/>
        <v/>
      </c>
      <c r="N340" s="281" t="str">
        <f t="shared" si="54"/>
        <v/>
      </c>
      <c r="P340" s="281" t="str">
        <f t="shared" si="55"/>
        <v/>
      </c>
      <c r="R340" s="281" t="str">
        <f t="shared" si="56"/>
        <v/>
      </c>
      <c r="T340" s="281" t="str">
        <f t="shared" si="58"/>
        <v/>
      </c>
      <c r="V340" s="281" t="str">
        <f t="shared" si="57"/>
        <v/>
      </c>
    </row>
    <row r="341" spans="8:22">
      <c r="H341" s="281" t="str">
        <f t="shared" si="53"/>
        <v/>
      </c>
      <c r="N341" s="281" t="str">
        <f t="shared" si="54"/>
        <v/>
      </c>
      <c r="P341" s="281" t="str">
        <f t="shared" si="55"/>
        <v/>
      </c>
      <c r="R341" s="281" t="str">
        <f t="shared" si="56"/>
        <v/>
      </c>
      <c r="T341" s="281" t="str">
        <f t="shared" si="58"/>
        <v/>
      </c>
      <c r="V341" s="281" t="str">
        <f t="shared" si="57"/>
        <v/>
      </c>
    </row>
    <row r="342" spans="8:22">
      <c r="H342" s="281" t="str">
        <f t="shared" si="53"/>
        <v/>
      </c>
      <c r="N342" s="281" t="str">
        <f t="shared" si="54"/>
        <v/>
      </c>
      <c r="P342" s="281" t="str">
        <f t="shared" si="55"/>
        <v/>
      </c>
      <c r="R342" s="281" t="str">
        <f t="shared" si="56"/>
        <v/>
      </c>
      <c r="T342" s="281" t="str">
        <f t="shared" si="58"/>
        <v/>
      </c>
      <c r="V342" s="281" t="str">
        <f t="shared" si="57"/>
        <v/>
      </c>
    </row>
    <row r="343" spans="8:22">
      <c r="H343" s="281" t="str">
        <f t="shared" si="53"/>
        <v/>
      </c>
      <c r="N343" s="281" t="str">
        <f t="shared" si="54"/>
        <v/>
      </c>
      <c r="P343" s="281" t="str">
        <f t="shared" si="55"/>
        <v/>
      </c>
      <c r="R343" s="281" t="str">
        <f t="shared" si="56"/>
        <v/>
      </c>
      <c r="T343" s="281" t="str">
        <f t="shared" si="58"/>
        <v/>
      </c>
      <c r="V343" s="281" t="str">
        <f t="shared" si="57"/>
        <v/>
      </c>
    </row>
    <row r="344" spans="8:22">
      <c r="H344" s="281" t="str">
        <f t="shared" si="53"/>
        <v/>
      </c>
      <c r="N344" s="281" t="str">
        <f t="shared" si="54"/>
        <v/>
      </c>
      <c r="P344" s="281" t="str">
        <f t="shared" si="55"/>
        <v/>
      </c>
      <c r="R344" s="281" t="str">
        <f t="shared" si="56"/>
        <v/>
      </c>
      <c r="T344" s="281" t="str">
        <f t="shared" si="58"/>
        <v/>
      </c>
      <c r="V344" s="281" t="str">
        <f t="shared" si="57"/>
        <v/>
      </c>
    </row>
    <row r="345" spans="8:22">
      <c r="H345" s="281" t="str">
        <f t="shared" si="53"/>
        <v/>
      </c>
      <c r="N345" s="281" t="str">
        <f t="shared" si="54"/>
        <v/>
      </c>
      <c r="P345" s="281" t="str">
        <f t="shared" si="55"/>
        <v/>
      </c>
      <c r="R345" s="281" t="str">
        <f t="shared" si="56"/>
        <v/>
      </c>
      <c r="T345" s="281" t="str">
        <f t="shared" si="58"/>
        <v/>
      </c>
      <c r="V345" s="281" t="str">
        <f t="shared" si="57"/>
        <v/>
      </c>
    </row>
    <row r="346" spans="8:22">
      <c r="H346" s="281" t="str">
        <f t="shared" si="53"/>
        <v/>
      </c>
      <c r="N346" s="281" t="str">
        <f t="shared" si="54"/>
        <v/>
      </c>
      <c r="P346" s="281" t="str">
        <f t="shared" si="55"/>
        <v/>
      </c>
      <c r="R346" s="281" t="str">
        <f t="shared" si="56"/>
        <v/>
      </c>
      <c r="T346" s="281" t="str">
        <f t="shared" si="58"/>
        <v/>
      </c>
      <c r="V346" s="281" t="str">
        <f t="shared" si="57"/>
        <v/>
      </c>
    </row>
    <row r="347" spans="8:22">
      <c r="H347" s="281" t="str">
        <f t="shared" si="53"/>
        <v/>
      </c>
      <c r="N347" s="281" t="str">
        <f t="shared" si="54"/>
        <v/>
      </c>
      <c r="P347" s="281" t="str">
        <f t="shared" si="55"/>
        <v/>
      </c>
      <c r="R347" s="281" t="str">
        <f t="shared" si="56"/>
        <v/>
      </c>
      <c r="T347" s="281" t="str">
        <f t="shared" si="58"/>
        <v/>
      </c>
      <c r="V347" s="281" t="str">
        <f t="shared" si="57"/>
        <v/>
      </c>
    </row>
    <row r="348" spans="8:22">
      <c r="H348" s="281" t="str">
        <f t="shared" si="53"/>
        <v/>
      </c>
      <c r="N348" s="281" t="str">
        <f t="shared" si="54"/>
        <v/>
      </c>
      <c r="P348" s="281" t="str">
        <f t="shared" si="55"/>
        <v/>
      </c>
      <c r="R348" s="281" t="str">
        <f t="shared" si="56"/>
        <v/>
      </c>
      <c r="T348" s="281" t="str">
        <f t="shared" si="58"/>
        <v/>
      </c>
      <c r="V348" s="281" t="str">
        <f t="shared" si="57"/>
        <v/>
      </c>
    </row>
    <row r="349" spans="8:22">
      <c r="H349" s="281" t="str">
        <f t="shared" si="53"/>
        <v/>
      </c>
      <c r="N349" s="281" t="str">
        <f t="shared" si="54"/>
        <v/>
      </c>
      <c r="P349" s="281" t="str">
        <f t="shared" si="55"/>
        <v/>
      </c>
      <c r="R349" s="281" t="str">
        <f t="shared" si="56"/>
        <v/>
      </c>
      <c r="T349" s="281" t="str">
        <f t="shared" si="58"/>
        <v/>
      </c>
      <c r="V349" s="281" t="str">
        <f t="shared" si="57"/>
        <v/>
      </c>
    </row>
    <row r="350" spans="8:22">
      <c r="H350" s="281" t="str">
        <f t="shared" si="53"/>
        <v/>
      </c>
      <c r="N350" s="281" t="str">
        <f t="shared" si="54"/>
        <v/>
      </c>
      <c r="P350" s="281" t="str">
        <f t="shared" si="55"/>
        <v/>
      </c>
      <c r="R350" s="281" t="str">
        <f t="shared" si="56"/>
        <v/>
      </c>
      <c r="T350" s="281" t="str">
        <f t="shared" si="58"/>
        <v/>
      </c>
      <c r="V350" s="281" t="str">
        <f t="shared" si="57"/>
        <v/>
      </c>
    </row>
    <row r="351" spans="8:22">
      <c r="H351" s="281" t="str">
        <f t="shared" si="53"/>
        <v/>
      </c>
      <c r="N351" s="281" t="str">
        <f t="shared" si="54"/>
        <v/>
      </c>
      <c r="P351" s="281" t="str">
        <f t="shared" si="55"/>
        <v/>
      </c>
      <c r="R351" s="281" t="str">
        <f t="shared" si="56"/>
        <v/>
      </c>
      <c r="T351" s="281" t="str">
        <f t="shared" si="58"/>
        <v/>
      </c>
      <c r="V351" s="281" t="str">
        <f t="shared" si="57"/>
        <v/>
      </c>
    </row>
    <row r="352" spans="8:22">
      <c r="H352" s="281" t="str">
        <f t="shared" si="53"/>
        <v/>
      </c>
      <c r="N352" s="281" t="str">
        <f t="shared" si="54"/>
        <v/>
      </c>
      <c r="P352" s="281" t="str">
        <f t="shared" si="55"/>
        <v/>
      </c>
      <c r="R352" s="281" t="str">
        <f t="shared" si="56"/>
        <v/>
      </c>
      <c r="T352" s="281" t="str">
        <f t="shared" si="58"/>
        <v/>
      </c>
      <c r="V352" s="281" t="str">
        <f t="shared" si="57"/>
        <v/>
      </c>
    </row>
    <row r="353" spans="8:22">
      <c r="H353" s="281" t="str">
        <f t="shared" si="53"/>
        <v/>
      </c>
      <c r="N353" s="281" t="str">
        <f t="shared" si="54"/>
        <v/>
      </c>
      <c r="P353" s="281" t="str">
        <f t="shared" si="55"/>
        <v/>
      </c>
      <c r="R353" s="281" t="str">
        <f t="shared" si="56"/>
        <v/>
      </c>
      <c r="T353" s="281" t="str">
        <f t="shared" si="58"/>
        <v/>
      </c>
      <c r="V353" s="281" t="str">
        <f t="shared" si="57"/>
        <v/>
      </c>
    </row>
    <row r="354" spans="8:22">
      <c r="H354" s="281" t="str">
        <f t="shared" si="53"/>
        <v/>
      </c>
      <c r="N354" s="281" t="str">
        <f t="shared" si="54"/>
        <v/>
      </c>
      <c r="P354" s="281" t="str">
        <f t="shared" si="55"/>
        <v/>
      </c>
      <c r="R354" s="281" t="str">
        <f t="shared" si="56"/>
        <v/>
      </c>
      <c r="T354" s="281" t="str">
        <f t="shared" si="58"/>
        <v/>
      </c>
      <c r="V354" s="281" t="str">
        <f t="shared" si="57"/>
        <v/>
      </c>
    </row>
    <row r="355" spans="8:22">
      <c r="H355" s="281" t="str">
        <f t="shared" si="53"/>
        <v/>
      </c>
      <c r="N355" s="281" t="str">
        <f t="shared" si="54"/>
        <v/>
      </c>
      <c r="P355" s="281" t="str">
        <f t="shared" si="55"/>
        <v/>
      </c>
      <c r="R355" s="281" t="str">
        <f t="shared" si="56"/>
        <v/>
      </c>
      <c r="T355" s="281" t="str">
        <f t="shared" si="58"/>
        <v/>
      </c>
      <c r="V355" s="281" t="str">
        <f t="shared" si="57"/>
        <v/>
      </c>
    </row>
    <row r="356" spans="8:22">
      <c r="H356" s="281" t="str">
        <f t="shared" si="53"/>
        <v/>
      </c>
      <c r="N356" s="281" t="str">
        <f t="shared" si="54"/>
        <v/>
      </c>
      <c r="P356" s="281" t="str">
        <f t="shared" si="55"/>
        <v/>
      </c>
      <c r="R356" s="281" t="str">
        <f t="shared" si="56"/>
        <v/>
      </c>
      <c r="T356" s="281" t="str">
        <f t="shared" si="58"/>
        <v/>
      </c>
      <c r="V356" s="281" t="str">
        <f t="shared" si="57"/>
        <v/>
      </c>
    </row>
    <row r="357" spans="8:22">
      <c r="H357" s="281" t="str">
        <f t="shared" si="53"/>
        <v/>
      </c>
      <c r="N357" s="281" t="str">
        <f t="shared" si="54"/>
        <v/>
      </c>
      <c r="P357" s="281" t="str">
        <f t="shared" si="55"/>
        <v/>
      </c>
      <c r="R357" s="281" t="str">
        <f t="shared" si="56"/>
        <v/>
      </c>
      <c r="T357" s="281" t="str">
        <f t="shared" si="58"/>
        <v/>
      </c>
      <c r="V357" s="281" t="str">
        <f t="shared" si="57"/>
        <v/>
      </c>
    </row>
    <row r="358" spans="8:22">
      <c r="H358" s="281" t="str">
        <f t="shared" ref="H358:H384" si="59">IF($H$9="*",IF(G358&gt;0,"*",""),"")</f>
        <v/>
      </c>
      <c r="N358" s="281" t="str">
        <f t="shared" ref="N358:N421" si="60">IF($N$9="*",IF(M358&gt;0,"*",""),"")</f>
        <v/>
      </c>
      <c r="P358" s="281" t="str">
        <f t="shared" ref="P358:P419" si="61">IF($P$9="*",IF(O358&gt;0,"*",""),"")</f>
        <v/>
      </c>
      <c r="R358" s="281" t="str">
        <f t="shared" ref="R358:R421" si="62">IF($R$9="*",IF(Q358&gt;0,"*",""),"")</f>
        <v/>
      </c>
      <c r="T358" s="281" t="str">
        <f t="shared" si="58"/>
        <v/>
      </c>
      <c r="V358" s="281" t="str">
        <f t="shared" ref="V358:V420" si="63">IF($V$9="*",IF(U358&gt;0,"*",""),"")</f>
        <v/>
      </c>
    </row>
    <row r="359" spans="8:22">
      <c r="H359" s="281" t="str">
        <f t="shared" si="59"/>
        <v/>
      </c>
      <c r="N359" s="281" t="str">
        <f t="shared" si="60"/>
        <v/>
      </c>
      <c r="P359" s="281" t="str">
        <f t="shared" si="61"/>
        <v/>
      </c>
      <c r="R359" s="281" t="str">
        <f t="shared" si="62"/>
        <v/>
      </c>
      <c r="T359" s="281" t="str">
        <f t="shared" si="58"/>
        <v/>
      </c>
      <c r="V359" s="281" t="str">
        <f t="shared" si="63"/>
        <v/>
      </c>
    </row>
    <row r="360" spans="8:22">
      <c r="H360" s="281" t="str">
        <f t="shared" si="59"/>
        <v/>
      </c>
      <c r="N360" s="281" t="str">
        <f t="shared" si="60"/>
        <v/>
      </c>
      <c r="P360" s="281" t="str">
        <f t="shared" si="61"/>
        <v/>
      </c>
      <c r="R360" s="281" t="str">
        <f t="shared" si="62"/>
        <v/>
      </c>
      <c r="T360" s="281" t="str">
        <f t="shared" si="58"/>
        <v/>
      </c>
      <c r="V360" s="281" t="str">
        <f t="shared" si="63"/>
        <v/>
      </c>
    </row>
    <row r="361" spans="8:22">
      <c r="H361" s="281" t="str">
        <f t="shared" si="59"/>
        <v/>
      </c>
      <c r="N361" s="281" t="str">
        <f t="shared" si="60"/>
        <v/>
      </c>
      <c r="P361" s="281" t="str">
        <f t="shared" si="61"/>
        <v/>
      </c>
      <c r="R361" s="281" t="str">
        <f t="shared" si="62"/>
        <v/>
      </c>
      <c r="T361" s="281" t="str">
        <f t="shared" si="58"/>
        <v/>
      </c>
      <c r="V361" s="281" t="str">
        <f t="shared" si="63"/>
        <v/>
      </c>
    </row>
    <row r="362" spans="8:22">
      <c r="H362" s="281" t="str">
        <f t="shared" si="59"/>
        <v/>
      </c>
      <c r="N362" s="281" t="str">
        <f t="shared" si="60"/>
        <v/>
      </c>
      <c r="P362" s="281" t="str">
        <f t="shared" si="61"/>
        <v/>
      </c>
      <c r="R362" s="281" t="str">
        <f t="shared" si="62"/>
        <v/>
      </c>
      <c r="T362" s="281" t="str">
        <f t="shared" si="58"/>
        <v/>
      </c>
      <c r="V362" s="281" t="str">
        <f t="shared" si="63"/>
        <v/>
      </c>
    </row>
    <row r="363" spans="8:22">
      <c r="H363" s="281" t="str">
        <f t="shared" si="59"/>
        <v/>
      </c>
      <c r="N363" s="281" t="str">
        <f t="shared" si="60"/>
        <v/>
      </c>
      <c r="P363" s="281" t="str">
        <f t="shared" si="61"/>
        <v/>
      </c>
      <c r="R363" s="281" t="str">
        <f t="shared" si="62"/>
        <v/>
      </c>
      <c r="T363" s="281" t="str">
        <f t="shared" si="58"/>
        <v/>
      </c>
      <c r="V363" s="281" t="str">
        <f t="shared" si="63"/>
        <v/>
      </c>
    </row>
    <row r="364" spans="8:22">
      <c r="H364" s="281" t="str">
        <f t="shared" si="59"/>
        <v/>
      </c>
      <c r="N364" s="281" t="str">
        <f t="shared" si="60"/>
        <v/>
      </c>
      <c r="P364" s="281" t="str">
        <f t="shared" si="61"/>
        <v/>
      </c>
      <c r="R364" s="281" t="str">
        <f t="shared" si="62"/>
        <v/>
      </c>
      <c r="T364" s="281" t="str">
        <f t="shared" si="58"/>
        <v/>
      </c>
      <c r="V364" s="281" t="str">
        <f t="shared" si="63"/>
        <v/>
      </c>
    </row>
    <row r="365" spans="8:22">
      <c r="H365" s="281" t="str">
        <f t="shared" si="59"/>
        <v/>
      </c>
      <c r="N365" s="281" t="str">
        <f t="shared" si="60"/>
        <v/>
      </c>
      <c r="P365" s="281" t="str">
        <f t="shared" si="61"/>
        <v/>
      </c>
      <c r="R365" s="281" t="str">
        <f t="shared" si="62"/>
        <v/>
      </c>
      <c r="T365" s="281" t="str">
        <f t="shared" si="58"/>
        <v/>
      </c>
      <c r="V365" s="281" t="str">
        <f t="shared" si="63"/>
        <v/>
      </c>
    </row>
    <row r="366" spans="8:22">
      <c r="H366" s="281" t="str">
        <f t="shared" si="59"/>
        <v/>
      </c>
      <c r="N366" s="281" t="str">
        <f t="shared" si="60"/>
        <v/>
      </c>
      <c r="P366" s="281" t="str">
        <f t="shared" si="61"/>
        <v/>
      </c>
      <c r="R366" s="281" t="str">
        <f t="shared" si="62"/>
        <v/>
      </c>
      <c r="T366" s="281" t="str">
        <f t="shared" si="58"/>
        <v/>
      </c>
      <c r="V366" s="281" t="str">
        <f t="shared" si="63"/>
        <v/>
      </c>
    </row>
    <row r="367" spans="8:22">
      <c r="H367" s="281" t="str">
        <f t="shared" si="59"/>
        <v/>
      </c>
      <c r="N367" s="281" t="str">
        <f t="shared" si="60"/>
        <v/>
      </c>
      <c r="P367" s="281" t="str">
        <f t="shared" si="61"/>
        <v/>
      </c>
      <c r="R367" s="281" t="str">
        <f t="shared" si="62"/>
        <v/>
      </c>
      <c r="T367" s="281" t="str">
        <f t="shared" si="58"/>
        <v/>
      </c>
      <c r="V367" s="281" t="str">
        <f t="shared" si="63"/>
        <v/>
      </c>
    </row>
    <row r="368" spans="8:22">
      <c r="H368" s="281" t="str">
        <f t="shared" si="59"/>
        <v/>
      </c>
      <c r="N368" s="281" t="str">
        <f t="shared" si="60"/>
        <v/>
      </c>
      <c r="P368" s="281" t="str">
        <f t="shared" si="61"/>
        <v/>
      </c>
      <c r="R368" s="281" t="str">
        <f t="shared" si="62"/>
        <v/>
      </c>
      <c r="T368" s="281" t="str">
        <f t="shared" si="58"/>
        <v/>
      </c>
      <c r="V368" s="281" t="str">
        <f t="shared" si="63"/>
        <v/>
      </c>
    </row>
    <row r="369" spans="8:22">
      <c r="H369" s="281" t="str">
        <f t="shared" si="59"/>
        <v/>
      </c>
      <c r="N369" s="281" t="str">
        <f t="shared" si="60"/>
        <v/>
      </c>
      <c r="P369" s="281" t="str">
        <f t="shared" si="61"/>
        <v/>
      </c>
      <c r="R369" s="281" t="str">
        <f t="shared" si="62"/>
        <v/>
      </c>
      <c r="T369" s="281" t="str">
        <f t="shared" si="58"/>
        <v/>
      </c>
      <c r="V369" s="281" t="str">
        <f t="shared" si="63"/>
        <v/>
      </c>
    </row>
    <row r="370" spans="8:22">
      <c r="H370" s="281" t="str">
        <f t="shared" si="59"/>
        <v/>
      </c>
      <c r="N370" s="281" t="str">
        <f t="shared" si="60"/>
        <v/>
      </c>
      <c r="P370" s="281" t="str">
        <f t="shared" si="61"/>
        <v/>
      </c>
      <c r="R370" s="281" t="str">
        <f t="shared" si="62"/>
        <v/>
      </c>
      <c r="T370" s="281" t="str">
        <f t="shared" si="58"/>
        <v/>
      </c>
      <c r="V370" s="281" t="str">
        <f t="shared" si="63"/>
        <v/>
      </c>
    </row>
    <row r="371" spans="8:22">
      <c r="H371" s="281" t="str">
        <f t="shared" si="59"/>
        <v/>
      </c>
      <c r="N371" s="281" t="str">
        <f t="shared" si="60"/>
        <v/>
      </c>
      <c r="P371" s="281" t="str">
        <f t="shared" si="61"/>
        <v/>
      </c>
      <c r="R371" s="281" t="str">
        <f t="shared" si="62"/>
        <v/>
      </c>
      <c r="T371" s="281" t="str">
        <f t="shared" si="58"/>
        <v/>
      </c>
      <c r="V371" s="281" t="str">
        <f t="shared" si="63"/>
        <v/>
      </c>
    </row>
    <row r="372" spans="8:22">
      <c r="H372" s="281" t="str">
        <f t="shared" si="59"/>
        <v/>
      </c>
      <c r="N372" s="281" t="str">
        <f t="shared" si="60"/>
        <v/>
      </c>
      <c r="P372" s="281" t="str">
        <f t="shared" si="61"/>
        <v/>
      </c>
      <c r="R372" s="281" t="str">
        <f t="shared" si="62"/>
        <v/>
      </c>
      <c r="T372" s="281" t="str">
        <f t="shared" si="58"/>
        <v/>
      </c>
      <c r="V372" s="281" t="str">
        <f t="shared" si="63"/>
        <v/>
      </c>
    </row>
    <row r="373" spans="8:22">
      <c r="H373" s="281" t="str">
        <f t="shared" si="59"/>
        <v/>
      </c>
      <c r="N373" s="281" t="str">
        <f t="shared" si="60"/>
        <v/>
      </c>
      <c r="P373" s="281" t="str">
        <f t="shared" si="61"/>
        <v/>
      </c>
      <c r="R373" s="281" t="str">
        <f t="shared" si="62"/>
        <v/>
      </c>
      <c r="T373" s="281" t="str">
        <f t="shared" si="58"/>
        <v/>
      </c>
      <c r="V373" s="281" t="str">
        <f t="shared" si="63"/>
        <v/>
      </c>
    </row>
    <row r="374" spans="8:22">
      <c r="H374" s="281" t="str">
        <f t="shared" si="59"/>
        <v/>
      </c>
      <c r="N374" s="281" t="str">
        <f t="shared" si="60"/>
        <v/>
      </c>
      <c r="P374" s="281" t="str">
        <f t="shared" si="61"/>
        <v/>
      </c>
      <c r="R374" s="281" t="str">
        <f t="shared" si="62"/>
        <v/>
      </c>
      <c r="T374" s="281" t="str">
        <f t="shared" si="58"/>
        <v/>
      </c>
      <c r="V374" s="281" t="str">
        <f t="shared" si="63"/>
        <v/>
      </c>
    </row>
    <row r="375" spans="8:22">
      <c r="H375" s="281" t="str">
        <f t="shared" si="59"/>
        <v/>
      </c>
      <c r="N375" s="281" t="str">
        <f t="shared" si="60"/>
        <v/>
      </c>
      <c r="P375" s="281" t="str">
        <f t="shared" si="61"/>
        <v/>
      </c>
      <c r="R375" s="281" t="str">
        <f t="shared" si="62"/>
        <v/>
      </c>
      <c r="T375" s="281" t="str">
        <f t="shared" si="58"/>
        <v/>
      </c>
      <c r="V375" s="281" t="str">
        <f t="shared" si="63"/>
        <v/>
      </c>
    </row>
    <row r="376" spans="8:22">
      <c r="H376" s="281" t="str">
        <f t="shared" si="59"/>
        <v/>
      </c>
      <c r="N376" s="281" t="str">
        <f t="shared" si="60"/>
        <v/>
      </c>
      <c r="P376" s="281" t="str">
        <f t="shared" si="61"/>
        <v/>
      </c>
      <c r="R376" s="281" t="str">
        <f t="shared" si="62"/>
        <v/>
      </c>
      <c r="T376" s="281" t="str">
        <f t="shared" si="58"/>
        <v/>
      </c>
      <c r="V376" s="281" t="str">
        <f t="shared" si="63"/>
        <v/>
      </c>
    </row>
    <row r="377" spans="8:22">
      <c r="H377" s="281" t="str">
        <f t="shared" si="59"/>
        <v/>
      </c>
      <c r="N377" s="281" t="str">
        <f t="shared" si="60"/>
        <v/>
      </c>
      <c r="P377" s="281" t="str">
        <f t="shared" si="61"/>
        <v/>
      </c>
      <c r="R377" s="281" t="str">
        <f t="shared" si="62"/>
        <v/>
      </c>
      <c r="T377" s="281" t="str">
        <f t="shared" ref="T377:T407" si="64">IF($T$9="*",IF(S377&gt;0,"*",""),"")</f>
        <v/>
      </c>
      <c r="V377" s="281" t="str">
        <f t="shared" si="63"/>
        <v/>
      </c>
    </row>
    <row r="378" spans="8:22">
      <c r="H378" s="281" t="str">
        <f t="shared" si="59"/>
        <v/>
      </c>
      <c r="N378" s="281" t="str">
        <f t="shared" si="60"/>
        <v/>
      </c>
      <c r="P378" s="281" t="str">
        <f t="shared" si="61"/>
        <v/>
      </c>
      <c r="R378" s="281" t="str">
        <f t="shared" si="62"/>
        <v/>
      </c>
      <c r="T378" s="281" t="str">
        <f t="shared" si="64"/>
        <v/>
      </c>
      <c r="V378" s="281" t="str">
        <f t="shared" si="63"/>
        <v/>
      </c>
    </row>
    <row r="379" spans="8:22">
      <c r="H379" s="281" t="str">
        <f t="shared" si="59"/>
        <v/>
      </c>
      <c r="N379" s="281" t="str">
        <f t="shared" si="60"/>
        <v/>
      </c>
      <c r="P379" s="281" t="str">
        <f t="shared" si="61"/>
        <v/>
      </c>
      <c r="R379" s="281" t="str">
        <f t="shared" si="62"/>
        <v/>
      </c>
      <c r="T379" s="281" t="str">
        <f t="shared" si="64"/>
        <v/>
      </c>
      <c r="V379" s="281" t="str">
        <f t="shared" si="63"/>
        <v/>
      </c>
    </row>
    <row r="380" spans="8:22">
      <c r="H380" s="281" t="str">
        <f t="shared" si="59"/>
        <v/>
      </c>
      <c r="N380" s="281" t="str">
        <f t="shared" si="60"/>
        <v/>
      </c>
      <c r="P380" s="281" t="str">
        <f t="shared" si="61"/>
        <v/>
      </c>
      <c r="R380" s="281" t="str">
        <f t="shared" si="62"/>
        <v/>
      </c>
      <c r="T380" s="281" t="str">
        <f t="shared" si="64"/>
        <v/>
      </c>
      <c r="V380" s="281" t="str">
        <f t="shared" si="63"/>
        <v/>
      </c>
    </row>
    <row r="381" spans="8:22">
      <c r="H381" s="281" t="str">
        <f t="shared" si="59"/>
        <v/>
      </c>
      <c r="N381" s="281" t="str">
        <f t="shared" si="60"/>
        <v/>
      </c>
      <c r="P381" s="281" t="str">
        <f t="shared" si="61"/>
        <v/>
      </c>
      <c r="R381" s="281" t="str">
        <f t="shared" si="62"/>
        <v/>
      </c>
      <c r="T381" s="281" t="str">
        <f t="shared" si="64"/>
        <v/>
      </c>
      <c r="V381" s="281" t="str">
        <f t="shared" si="63"/>
        <v/>
      </c>
    </row>
    <row r="382" spans="8:22">
      <c r="H382" s="281" t="str">
        <f t="shared" si="59"/>
        <v/>
      </c>
      <c r="N382" s="281" t="str">
        <f t="shared" si="60"/>
        <v/>
      </c>
      <c r="P382" s="281" t="str">
        <f t="shared" si="61"/>
        <v/>
      </c>
      <c r="R382" s="281" t="str">
        <f t="shared" si="62"/>
        <v/>
      </c>
      <c r="T382" s="281" t="str">
        <f t="shared" si="64"/>
        <v/>
      </c>
      <c r="V382" s="281" t="str">
        <f t="shared" si="63"/>
        <v/>
      </c>
    </row>
    <row r="383" spans="8:22">
      <c r="H383" s="281" t="str">
        <f t="shared" si="59"/>
        <v/>
      </c>
      <c r="N383" s="281" t="str">
        <f t="shared" si="60"/>
        <v/>
      </c>
      <c r="P383" s="281" t="str">
        <f t="shared" si="61"/>
        <v/>
      </c>
      <c r="R383" s="281" t="str">
        <f t="shared" si="62"/>
        <v/>
      </c>
      <c r="T383" s="281" t="str">
        <f t="shared" si="64"/>
        <v/>
      </c>
      <c r="V383" s="281" t="str">
        <f t="shared" si="63"/>
        <v/>
      </c>
    </row>
    <row r="384" spans="8:22">
      <c r="H384" s="281" t="str">
        <f t="shared" si="59"/>
        <v/>
      </c>
      <c r="N384" s="281" t="str">
        <f t="shared" si="60"/>
        <v/>
      </c>
      <c r="P384" s="281" t="str">
        <f t="shared" si="61"/>
        <v/>
      </c>
      <c r="R384" s="281" t="str">
        <f t="shared" si="62"/>
        <v/>
      </c>
      <c r="T384" s="281" t="str">
        <f t="shared" si="64"/>
        <v/>
      </c>
      <c r="V384" s="281" t="str">
        <f t="shared" si="63"/>
        <v/>
      </c>
    </row>
    <row r="385" spans="14:22">
      <c r="N385" s="281" t="str">
        <f t="shared" si="60"/>
        <v/>
      </c>
      <c r="P385" s="281" t="str">
        <f t="shared" si="61"/>
        <v/>
      </c>
      <c r="R385" s="281" t="str">
        <f t="shared" si="62"/>
        <v/>
      </c>
      <c r="T385" s="281" t="str">
        <f t="shared" si="64"/>
        <v/>
      </c>
      <c r="V385" s="281" t="str">
        <f t="shared" si="63"/>
        <v/>
      </c>
    </row>
    <row r="386" spans="14:22">
      <c r="N386" s="281" t="str">
        <f t="shared" si="60"/>
        <v/>
      </c>
      <c r="P386" s="281" t="str">
        <f t="shared" si="61"/>
        <v/>
      </c>
      <c r="R386" s="281" t="str">
        <f t="shared" si="62"/>
        <v/>
      </c>
      <c r="T386" s="281" t="str">
        <f t="shared" si="64"/>
        <v/>
      </c>
      <c r="V386" s="281" t="str">
        <f t="shared" si="63"/>
        <v/>
      </c>
    </row>
    <row r="387" spans="14:22">
      <c r="N387" s="281" t="str">
        <f t="shared" si="60"/>
        <v/>
      </c>
      <c r="P387" s="281" t="str">
        <f t="shared" si="61"/>
        <v/>
      </c>
      <c r="R387" s="281" t="str">
        <f t="shared" si="62"/>
        <v/>
      </c>
      <c r="T387" s="281" t="str">
        <f t="shared" si="64"/>
        <v/>
      </c>
      <c r="V387" s="281" t="str">
        <f t="shared" si="63"/>
        <v/>
      </c>
    </row>
    <row r="388" spans="14:22">
      <c r="N388" s="281" t="str">
        <f t="shared" si="60"/>
        <v/>
      </c>
      <c r="P388" s="281" t="str">
        <f t="shared" si="61"/>
        <v/>
      </c>
      <c r="R388" s="281" t="str">
        <f t="shared" si="62"/>
        <v/>
      </c>
      <c r="T388" s="281" t="str">
        <f t="shared" si="64"/>
        <v/>
      </c>
      <c r="V388" s="281" t="str">
        <f t="shared" si="63"/>
        <v/>
      </c>
    </row>
    <row r="389" spans="14:22">
      <c r="N389" s="281" t="str">
        <f t="shared" si="60"/>
        <v/>
      </c>
      <c r="P389" s="281" t="str">
        <f t="shared" si="61"/>
        <v/>
      </c>
      <c r="R389" s="281" t="str">
        <f t="shared" si="62"/>
        <v/>
      </c>
      <c r="T389" s="281" t="str">
        <f t="shared" si="64"/>
        <v/>
      </c>
      <c r="V389" s="281" t="str">
        <f t="shared" si="63"/>
        <v/>
      </c>
    </row>
    <row r="390" spans="14:22">
      <c r="N390" s="281" t="str">
        <f t="shared" si="60"/>
        <v/>
      </c>
      <c r="P390" s="281" t="str">
        <f t="shared" si="61"/>
        <v/>
      </c>
      <c r="R390" s="281" t="str">
        <f t="shared" si="62"/>
        <v/>
      </c>
      <c r="T390" s="281" t="str">
        <f t="shared" si="64"/>
        <v/>
      </c>
      <c r="V390" s="281" t="str">
        <f t="shared" si="63"/>
        <v/>
      </c>
    </row>
    <row r="391" spans="14:22">
      <c r="N391" s="281" t="str">
        <f t="shared" si="60"/>
        <v/>
      </c>
      <c r="P391" s="281" t="str">
        <f t="shared" si="61"/>
        <v/>
      </c>
      <c r="R391" s="281" t="str">
        <f t="shared" si="62"/>
        <v/>
      </c>
      <c r="T391" s="281" t="str">
        <f t="shared" si="64"/>
        <v/>
      </c>
      <c r="V391" s="281" t="str">
        <f t="shared" si="63"/>
        <v/>
      </c>
    </row>
    <row r="392" spans="14:22">
      <c r="N392" s="281" t="str">
        <f t="shared" si="60"/>
        <v/>
      </c>
      <c r="P392" s="281" t="str">
        <f t="shared" si="61"/>
        <v/>
      </c>
      <c r="R392" s="281" t="str">
        <f t="shared" si="62"/>
        <v/>
      </c>
      <c r="T392" s="281" t="str">
        <f t="shared" si="64"/>
        <v/>
      </c>
      <c r="V392" s="281" t="str">
        <f t="shared" si="63"/>
        <v/>
      </c>
    </row>
    <row r="393" spans="14:22">
      <c r="N393" s="281" t="str">
        <f t="shared" si="60"/>
        <v/>
      </c>
      <c r="P393" s="281" t="str">
        <f t="shared" si="61"/>
        <v/>
      </c>
      <c r="R393" s="281" t="str">
        <f t="shared" si="62"/>
        <v/>
      </c>
      <c r="T393" s="281" t="str">
        <f t="shared" si="64"/>
        <v/>
      </c>
      <c r="V393" s="281" t="str">
        <f t="shared" si="63"/>
        <v/>
      </c>
    </row>
    <row r="394" spans="14:22">
      <c r="N394" s="281" t="str">
        <f t="shared" si="60"/>
        <v/>
      </c>
      <c r="P394" s="281" t="str">
        <f t="shared" si="61"/>
        <v/>
      </c>
      <c r="R394" s="281" t="str">
        <f t="shared" si="62"/>
        <v/>
      </c>
      <c r="T394" s="281" t="str">
        <f t="shared" si="64"/>
        <v/>
      </c>
      <c r="V394" s="281" t="str">
        <f t="shared" si="63"/>
        <v/>
      </c>
    </row>
    <row r="395" spans="14:22">
      <c r="N395" s="281" t="str">
        <f t="shared" si="60"/>
        <v/>
      </c>
      <c r="P395" s="281" t="str">
        <f t="shared" si="61"/>
        <v/>
      </c>
      <c r="R395" s="281" t="str">
        <f t="shared" si="62"/>
        <v/>
      </c>
      <c r="T395" s="281" t="str">
        <f t="shared" si="64"/>
        <v/>
      </c>
      <c r="V395" s="281" t="str">
        <f t="shared" si="63"/>
        <v/>
      </c>
    </row>
    <row r="396" spans="14:22">
      <c r="N396" s="281" t="str">
        <f t="shared" si="60"/>
        <v/>
      </c>
      <c r="P396" s="281" t="str">
        <f t="shared" si="61"/>
        <v/>
      </c>
      <c r="R396" s="281" t="str">
        <f t="shared" si="62"/>
        <v/>
      </c>
      <c r="T396" s="281" t="str">
        <f t="shared" si="64"/>
        <v/>
      </c>
      <c r="V396" s="281" t="str">
        <f t="shared" si="63"/>
        <v/>
      </c>
    </row>
    <row r="397" spans="14:22">
      <c r="N397" s="281" t="str">
        <f t="shared" si="60"/>
        <v/>
      </c>
      <c r="P397" s="281" t="str">
        <f t="shared" si="61"/>
        <v/>
      </c>
      <c r="R397" s="281" t="str">
        <f t="shared" si="62"/>
        <v/>
      </c>
      <c r="T397" s="281" t="str">
        <f t="shared" si="64"/>
        <v/>
      </c>
      <c r="V397" s="281" t="str">
        <f t="shared" si="63"/>
        <v/>
      </c>
    </row>
    <row r="398" spans="14:22">
      <c r="N398" s="281" t="str">
        <f t="shared" si="60"/>
        <v/>
      </c>
      <c r="P398" s="281" t="str">
        <f t="shared" si="61"/>
        <v/>
      </c>
      <c r="R398" s="281" t="str">
        <f t="shared" si="62"/>
        <v/>
      </c>
      <c r="T398" s="281" t="str">
        <f t="shared" si="64"/>
        <v/>
      </c>
      <c r="V398" s="281" t="str">
        <f t="shared" si="63"/>
        <v/>
      </c>
    </row>
    <row r="399" spans="14:22">
      <c r="N399" s="281" t="str">
        <f t="shared" si="60"/>
        <v/>
      </c>
      <c r="P399" s="281" t="str">
        <f t="shared" si="61"/>
        <v/>
      </c>
      <c r="R399" s="281" t="str">
        <f t="shared" si="62"/>
        <v/>
      </c>
      <c r="T399" s="281" t="str">
        <f t="shared" si="64"/>
        <v/>
      </c>
      <c r="V399" s="281" t="str">
        <f t="shared" si="63"/>
        <v/>
      </c>
    </row>
    <row r="400" spans="14:22">
      <c r="N400" s="281" t="str">
        <f t="shared" si="60"/>
        <v/>
      </c>
      <c r="P400" s="281" t="str">
        <f t="shared" si="61"/>
        <v/>
      </c>
      <c r="R400" s="281" t="str">
        <f t="shared" si="62"/>
        <v/>
      </c>
      <c r="T400" s="281" t="str">
        <f t="shared" si="64"/>
        <v/>
      </c>
      <c r="V400" s="281" t="str">
        <f t="shared" si="63"/>
        <v/>
      </c>
    </row>
    <row r="401" spans="14:22">
      <c r="N401" s="281" t="str">
        <f t="shared" si="60"/>
        <v/>
      </c>
      <c r="P401" s="281" t="str">
        <f t="shared" si="61"/>
        <v/>
      </c>
      <c r="R401" s="281" t="str">
        <f t="shared" si="62"/>
        <v/>
      </c>
      <c r="T401" s="281" t="str">
        <f t="shared" si="64"/>
        <v/>
      </c>
      <c r="V401" s="281" t="str">
        <f t="shared" si="63"/>
        <v/>
      </c>
    </row>
    <row r="402" spans="14:22">
      <c r="N402" s="281" t="str">
        <f t="shared" si="60"/>
        <v/>
      </c>
      <c r="P402" s="281" t="str">
        <f t="shared" si="61"/>
        <v/>
      </c>
      <c r="R402" s="281" t="str">
        <f t="shared" si="62"/>
        <v/>
      </c>
      <c r="T402" s="281" t="str">
        <f t="shared" si="64"/>
        <v/>
      </c>
      <c r="V402" s="281" t="str">
        <f t="shared" si="63"/>
        <v/>
      </c>
    </row>
    <row r="403" spans="14:22">
      <c r="N403" s="281" t="str">
        <f t="shared" si="60"/>
        <v/>
      </c>
      <c r="P403" s="281" t="str">
        <f t="shared" si="61"/>
        <v/>
      </c>
      <c r="R403" s="281" t="str">
        <f t="shared" si="62"/>
        <v/>
      </c>
      <c r="T403" s="281" t="str">
        <f t="shared" si="64"/>
        <v/>
      </c>
      <c r="V403" s="281" t="str">
        <f t="shared" si="63"/>
        <v/>
      </c>
    </row>
    <row r="404" spans="14:22">
      <c r="N404" s="281" t="str">
        <f t="shared" si="60"/>
        <v/>
      </c>
      <c r="P404" s="281" t="str">
        <f t="shared" si="61"/>
        <v/>
      </c>
      <c r="R404" s="281" t="str">
        <f t="shared" si="62"/>
        <v/>
      </c>
      <c r="T404" s="281" t="str">
        <f t="shared" si="64"/>
        <v/>
      </c>
      <c r="V404" s="281" t="str">
        <f t="shared" si="63"/>
        <v/>
      </c>
    </row>
    <row r="405" spans="14:22">
      <c r="N405" s="281" t="str">
        <f t="shared" si="60"/>
        <v/>
      </c>
      <c r="P405" s="281" t="str">
        <f t="shared" si="61"/>
        <v/>
      </c>
      <c r="R405" s="281" t="str">
        <f t="shared" si="62"/>
        <v/>
      </c>
      <c r="T405" s="281" t="str">
        <f t="shared" si="64"/>
        <v/>
      </c>
      <c r="V405" s="281" t="str">
        <f t="shared" si="63"/>
        <v/>
      </c>
    </row>
    <row r="406" spans="14:22">
      <c r="N406" s="281" t="str">
        <f t="shared" si="60"/>
        <v/>
      </c>
      <c r="P406" s="281" t="str">
        <f t="shared" si="61"/>
        <v/>
      </c>
      <c r="R406" s="281" t="str">
        <f t="shared" si="62"/>
        <v/>
      </c>
      <c r="T406" s="281" t="str">
        <f t="shared" si="64"/>
        <v/>
      </c>
      <c r="V406" s="281" t="str">
        <f t="shared" si="63"/>
        <v/>
      </c>
    </row>
    <row r="407" spans="14:22">
      <c r="N407" s="281" t="str">
        <f t="shared" si="60"/>
        <v/>
      </c>
      <c r="P407" s="281" t="str">
        <f t="shared" si="61"/>
        <v/>
      </c>
      <c r="R407" s="281" t="str">
        <f t="shared" si="62"/>
        <v/>
      </c>
      <c r="T407" s="281" t="str">
        <f t="shared" si="64"/>
        <v/>
      </c>
      <c r="V407" s="281" t="str">
        <f t="shared" si="63"/>
        <v/>
      </c>
    </row>
    <row r="408" spans="14:22">
      <c r="N408" s="281" t="str">
        <f t="shared" si="60"/>
        <v/>
      </c>
      <c r="P408" s="281" t="str">
        <f t="shared" si="61"/>
        <v/>
      </c>
      <c r="R408" s="281" t="str">
        <f t="shared" si="62"/>
        <v/>
      </c>
      <c r="V408" s="281" t="str">
        <f t="shared" si="63"/>
        <v/>
      </c>
    </row>
    <row r="409" spans="14:22">
      <c r="N409" s="281" t="str">
        <f t="shared" si="60"/>
        <v/>
      </c>
      <c r="P409" s="281" t="str">
        <f t="shared" si="61"/>
        <v/>
      </c>
      <c r="R409" s="281" t="str">
        <f t="shared" si="62"/>
        <v/>
      </c>
      <c r="V409" s="281" t="str">
        <f t="shared" si="63"/>
        <v/>
      </c>
    </row>
    <row r="410" spans="14:22">
      <c r="N410" s="281" t="str">
        <f t="shared" si="60"/>
        <v/>
      </c>
      <c r="P410" s="281" t="str">
        <f t="shared" si="61"/>
        <v/>
      </c>
      <c r="R410" s="281" t="str">
        <f t="shared" si="62"/>
        <v/>
      </c>
      <c r="V410" s="281" t="str">
        <f t="shared" si="63"/>
        <v/>
      </c>
    </row>
    <row r="411" spans="14:22">
      <c r="N411" s="281" t="str">
        <f t="shared" si="60"/>
        <v/>
      </c>
      <c r="P411" s="281" t="str">
        <f t="shared" si="61"/>
        <v/>
      </c>
      <c r="R411" s="281" t="str">
        <f t="shared" si="62"/>
        <v/>
      </c>
      <c r="V411" s="281" t="str">
        <f t="shared" si="63"/>
        <v/>
      </c>
    </row>
    <row r="412" spans="14:22">
      <c r="N412" s="281" t="str">
        <f t="shared" si="60"/>
        <v/>
      </c>
      <c r="P412" s="281" t="str">
        <f t="shared" si="61"/>
        <v/>
      </c>
      <c r="R412" s="281" t="str">
        <f t="shared" si="62"/>
        <v/>
      </c>
      <c r="V412" s="281" t="str">
        <f t="shared" si="63"/>
        <v/>
      </c>
    </row>
    <row r="413" spans="14:22">
      <c r="N413" s="281" t="str">
        <f t="shared" si="60"/>
        <v/>
      </c>
      <c r="P413" s="281" t="str">
        <f t="shared" si="61"/>
        <v/>
      </c>
      <c r="R413" s="281" t="str">
        <f t="shared" si="62"/>
        <v/>
      </c>
      <c r="V413" s="281" t="str">
        <f t="shared" si="63"/>
        <v/>
      </c>
    </row>
    <row r="414" spans="14:22">
      <c r="N414" s="281" t="str">
        <f t="shared" si="60"/>
        <v/>
      </c>
      <c r="P414" s="281" t="str">
        <f t="shared" si="61"/>
        <v/>
      </c>
      <c r="R414" s="281" t="str">
        <f t="shared" si="62"/>
        <v/>
      </c>
      <c r="V414" s="281" t="str">
        <f t="shared" si="63"/>
        <v/>
      </c>
    </row>
    <row r="415" spans="14:22">
      <c r="N415" s="281" t="str">
        <f t="shared" si="60"/>
        <v/>
      </c>
      <c r="P415" s="281" t="str">
        <f t="shared" si="61"/>
        <v/>
      </c>
      <c r="R415" s="281" t="str">
        <f t="shared" si="62"/>
        <v/>
      </c>
      <c r="V415" s="281" t="str">
        <f t="shared" si="63"/>
        <v/>
      </c>
    </row>
    <row r="416" spans="14:22">
      <c r="N416" s="281" t="str">
        <f t="shared" si="60"/>
        <v/>
      </c>
      <c r="P416" s="281" t="str">
        <f t="shared" si="61"/>
        <v/>
      </c>
      <c r="R416" s="281" t="str">
        <f t="shared" si="62"/>
        <v/>
      </c>
      <c r="V416" s="281" t="str">
        <f t="shared" si="63"/>
        <v/>
      </c>
    </row>
    <row r="417" spans="14:22">
      <c r="N417" s="281" t="str">
        <f t="shared" si="60"/>
        <v/>
      </c>
      <c r="P417" s="281" t="str">
        <f t="shared" si="61"/>
        <v/>
      </c>
      <c r="R417" s="281" t="str">
        <f t="shared" si="62"/>
        <v/>
      </c>
      <c r="V417" s="281" t="str">
        <f t="shared" si="63"/>
        <v/>
      </c>
    </row>
    <row r="418" spans="14:22">
      <c r="N418" s="281" t="str">
        <f t="shared" si="60"/>
        <v/>
      </c>
      <c r="P418" s="281" t="str">
        <f t="shared" si="61"/>
        <v/>
      </c>
      <c r="R418" s="281" t="str">
        <f t="shared" si="62"/>
        <v/>
      </c>
      <c r="V418" s="281" t="str">
        <f t="shared" si="63"/>
        <v/>
      </c>
    </row>
    <row r="419" spans="14:22">
      <c r="N419" s="281" t="str">
        <f t="shared" si="60"/>
        <v/>
      </c>
      <c r="P419" s="281" t="str">
        <f t="shared" si="61"/>
        <v/>
      </c>
      <c r="R419" s="281" t="str">
        <f t="shared" si="62"/>
        <v/>
      </c>
      <c r="V419" s="281" t="str">
        <f t="shared" si="63"/>
        <v/>
      </c>
    </row>
    <row r="420" spans="14:22">
      <c r="N420" s="281" t="str">
        <f t="shared" si="60"/>
        <v/>
      </c>
      <c r="R420" s="281" t="str">
        <f t="shared" si="62"/>
        <v/>
      </c>
      <c r="V420" s="281" t="str">
        <f t="shared" si="63"/>
        <v/>
      </c>
    </row>
    <row r="421" spans="14:22">
      <c r="N421" s="281" t="str">
        <f t="shared" si="60"/>
        <v/>
      </c>
      <c r="R421" s="281" t="str">
        <f t="shared" si="62"/>
        <v/>
      </c>
    </row>
    <row r="422" spans="14:22">
      <c r="N422" s="281" t="str">
        <f t="shared" ref="N422:N432" si="65">IF($N$9="*",IF(M422&gt;0,"*",""),"")</f>
        <v/>
      </c>
      <c r="R422" s="281" t="str">
        <f t="shared" ref="R422:R430" si="66">IF($R$9="*",IF(Q422&gt;0,"*",""),"")</f>
        <v/>
      </c>
    </row>
    <row r="423" spans="14:22">
      <c r="N423" s="281" t="str">
        <f t="shared" si="65"/>
        <v/>
      </c>
      <c r="R423" s="281" t="str">
        <f t="shared" si="66"/>
        <v/>
      </c>
    </row>
    <row r="424" spans="14:22">
      <c r="N424" s="281" t="str">
        <f t="shared" si="65"/>
        <v/>
      </c>
      <c r="R424" s="281" t="str">
        <f t="shared" si="66"/>
        <v/>
      </c>
    </row>
    <row r="425" spans="14:22">
      <c r="N425" s="281" t="str">
        <f t="shared" si="65"/>
        <v/>
      </c>
      <c r="R425" s="281" t="str">
        <f t="shared" si="66"/>
        <v/>
      </c>
    </row>
    <row r="426" spans="14:22">
      <c r="N426" s="281" t="str">
        <f t="shared" si="65"/>
        <v/>
      </c>
      <c r="R426" s="281" t="str">
        <f t="shared" si="66"/>
        <v/>
      </c>
    </row>
    <row r="427" spans="14:22">
      <c r="N427" s="281" t="str">
        <f t="shared" si="65"/>
        <v/>
      </c>
      <c r="R427" s="281" t="str">
        <f t="shared" si="66"/>
        <v/>
      </c>
    </row>
    <row r="428" spans="14:22">
      <c r="N428" s="281" t="str">
        <f t="shared" si="65"/>
        <v/>
      </c>
      <c r="R428" s="281" t="str">
        <f t="shared" si="66"/>
        <v/>
      </c>
    </row>
    <row r="429" spans="14:22">
      <c r="N429" s="281" t="str">
        <f t="shared" si="65"/>
        <v/>
      </c>
      <c r="R429" s="281" t="str">
        <f t="shared" si="66"/>
        <v/>
      </c>
    </row>
    <row r="430" spans="14:22">
      <c r="N430" s="281" t="str">
        <f t="shared" si="65"/>
        <v/>
      </c>
      <c r="R430" s="281" t="str">
        <f t="shared" si="66"/>
        <v/>
      </c>
    </row>
    <row r="431" spans="14:22">
      <c r="N431" s="281" t="str">
        <f t="shared" si="65"/>
        <v/>
      </c>
    </row>
    <row r="432" spans="14:22">
      <c r="N432" s="281" t="str">
        <f t="shared" si="65"/>
        <v/>
      </c>
    </row>
  </sheetData>
  <sheetProtection autoFilter="0"/>
  <autoFilter ref="A10:A230" xr:uid="{049F1648-D24F-40D8-9B30-8FB16678773B}">
    <filterColumn colId="0">
      <filters>
        <filter val="1"/>
      </filters>
    </filterColumn>
  </autoFilter>
  <conditionalFormatting sqref="R9 P9 N9 L9 J9 H9 T9 V9 F9">
    <cfRule type="duplicateValues" dxfId="17" priority="1"/>
  </conditionalFormatting>
  <hyperlinks>
    <hyperlink ref="G5" r:id="rId1" xr:uid="{932FCBBE-ED00-4BAA-BFB0-982E7DD45929}"/>
    <hyperlink ref="I5" r:id="rId2" xr:uid="{AD5F0E40-E252-4693-968B-F738ABE37567}"/>
    <hyperlink ref="J5" r:id="rId3" xr:uid="{A1793B83-869F-4396-87A8-11A067835807}"/>
    <hyperlink ref="K5" r:id="rId4" xr:uid="{F4E141CB-D3D6-41D1-ABAE-601B8937455A}"/>
    <hyperlink ref="N5" r:id="rId5" xr:uid="{22EB2151-4A52-4415-BD38-3E2E421C85BA}"/>
  </hyperlinks>
  <pageMargins left="0.7" right="0.7" top="0.75" bottom="0.75" header="0.3" footer="0.3"/>
  <pageSetup scale="46" fitToHeight="0" orientation="portrait" r:id="rId6"/>
  <headerFooter>
    <oddHeader>&amp;LProject Name
Owner Bid Due
Sub Bids Due</oddHead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503271-C3B6-4B74-AC5D-17ACA22708E6}">
  <sheetPr filterMode="1"/>
  <dimension ref="A1:V42"/>
  <sheetViews>
    <sheetView workbookViewId="0">
      <pane xSplit="2" topLeftCell="C1" activePane="topRight" state="frozen"/>
      <selection pane="topRight" activeCell="A18" sqref="A18"/>
    </sheetView>
  </sheetViews>
  <sheetFormatPr defaultRowHeight="14.45"/>
  <cols>
    <col min="1" max="1" width="11.5703125" customWidth="1"/>
    <col min="2" max="2" width="80" customWidth="1"/>
    <col min="3" max="3" width="10" customWidth="1"/>
    <col min="4" max="4" width="12.28515625" customWidth="1"/>
    <col min="5" max="5" width="35.140625" customWidth="1"/>
    <col min="6" max="6" width="5.28515625" customWidth="1"/>
    <col min="7" max="7" width="39" customWidth="1"/>
    <col min="8" max="8" width="5.28515625" customWidth="1"/>
    <col min="9" max="9" width="39" customWidth="1"/>
    <col min="10" max="10" width="4.28515625" customWidth="1"/>
    <col min="11" max="11" width="39" customWidth="1"/>
    <col min="12" max="12" width="5.28515625" customWidth="1"/>
    <col min="13" max="13" width="39" customWidth="1"/>
    <col min="14" max="14" width="5.28515625" customWidth="1"/>
    <col min="15" max="15" width="39" customWidth="1"/>
    <col min="16" max="16" width="5.28515625" customWidth="1"/>
    <col min="17" max="17" width="39" customWidth="1"/>
    <col min="18" max="18" width="5.28515625" customWidth="1"/>
    <col min="19" max="19" width="39" customWidth="1"/>
    <col min="20" max="20" width="5.28515625" customWidth="1"/>
    <col min="21" max="21" width="39" customWidth="1"/>
    <col min="22" max="22" width="5.28515625" customWidth="1"/>
  </cols>
  <sheetData>
    <row r="1" spans="1:22" ht="45.6">
      <c r="A1" s="120"/>
      <c r="B1" s="121"/>
      <c r="C1" s="122" t="s">
        <v>320</v>
      </c>
      <c r="D1" s="123" t="s">
        <v>321</v>
      </c>
      <c r="E1" s="124" t="s">
        <v>322</v>
      </c>
      <c r="F1" s="123" t="s">
        <v>323</v>
      </c>
      <c r="G1" s="125" t="s">
        <v>3341</v>
      </c>
      <c r="H1" s="126" t="s">
        <v>323</v>
      </c>
      <c r="I1" s="127"/>
      <c r="J1" s="128" t="s">
        <v>323</v>
      </c>
      <c r="K1" s="129"/>
      <c r="L1" s="126" t="s">
        <v>323</v>
      </c>
      <c r="M1" s="130"/>
      <c r="N1" s="128" t="s">
        <v>323</v>
      </c>
      <c r="O1" s="129"/>
      <c r="P1" s="126" t="s">
        <v>323</v>
      </c>
      <c r="Q1" s="130"/>
      <c r="R1" s="128" t="s">
        <v>323</v>
      </c>
      <c r="S1" s="129"/>
      <c r="T1" s="126" t="s">
        <v>323</v>
      </c>
      <c r="U1" s="130"/>
      <c r="V1" s="128" t="s">
        <v>323</v>
      </c>
    </row>
    <row r="2" spans="1:22" ht="15.6">
      <c r="A2" s="131" t="s">
        <v>161</v>
      </c>
      <c r="B2" s="132"/>
      <c r="C2" s="133"/>
      <c r="D2" s="134"/>
      <c r="E2" s="135"/>
      <c r="F2" s="134"/>
      <c r="G2" s="136" t="s">
        <v>105</v>
      </c>
      <c r="H2" s="137"/>
      <c r="I2" s="138" t="s">
        <v>1001</v>
      </c>
      <c r="J2" s="139"/>
      <c r="K2" s="136" t="s">
        <v>1002</v>
      </c>
      <c r="L2" s="137"/>
      <c r="M2" s="140" t="s">
        <v>722</v>
      </c>
      <c r="N2" s="139"/>
      <c r="O2" s="136" t="s">
        <v>723</v>
      </c>
      <c r="P2" s="137"/>
      <c r="Q2" s="140" t="s">
        <v>724</v>
      </c>
      <c r="R2" s="139"/>
      <c r="S2" s="129" t="s">
        <v>725</v>
      </c>
      <c r="T2" s="126"/>
      <c r="U2" s="140" t="s">
        <v>726</v>
      </c>
      <c r="V2" s="139"/>
    </row>
    <row r="3" spans="1:22" ht="15.6">
      <c r="A3" s="139"/>
      <c r="B3" s="141" t="s">
        <v>352</v>
      </c>
      <c r="C3" s="142"/>
      <c r="D3" s="143"/>
      <c r="E3" s="144"/>
      <c r="F3" s="143"/>
      <c r="G3" s="145" t="s">
        <v>3342</v>
      </c>
      <c r="H3" s="137"/>
      <c r="I3" s="146"/>
      <c r="J3" s="139"/>
      <c r="K3" s="136"/>
      <c r="L3" s="137"/>
      <c r="M3" s="140"/>
      <c r="N3" s="139"/>
      <c r="O3" s="136"/>
      <c r="P3" s="137"/>
      <c r="Q3" s="140"/>
      <c r="R3" s="139"/>
      <c r="S3" s="129"/>
      <c r="T3" s="126"/>
      <c r="U3" s="140"/>
      <c r="V3" s="139"/>
    </row>
    <row r="4" spans="1:22" ht="15.6">
      <c r="A4" s="139"/>
      <c r="B4" s="141" t="s">
        <v>369</v>
      </c>
      <c r="C4" s="142"/>
      <c r="D4" s="143"/>
      <c r="E4" s="144"/>
      <c r="F4" s="143"/>
      <c r="G4" s="496" t="s">
        <v>3343</v>
      </c>
      <c r="H4" s="137"/>
      <c r="I4" s="146"/>
      <c r="J4" s="139"/>
      <c r="K4" s="136"/>
      <c r="L4" s="137"/>
      <c r="M4" s="140"/>
      <c r="N4" s="139"/>
      <c r="O4" s="136"/>
      <c r="P4" s="137"/>
      <c r="Q4" s="140"/>
      <c r="R4" s="139"/>
      <c r="S4" s="129"/>
      <c r="T4" s="126"/>
      <c r="U4" s="140"/>
      <c r="V4" s="139"/>
    </row>
    <row r="5" spans="1:22" ht="15.6">
      <c r="A5" s="139"/>
      <c r="B5" s="141" t="s">
        <v>385</v>
      </c>
      <c r="C5" s="142"/>
      <c r="D5" s="143"/>
      <c r="E5" s="144"/>
      <c r="F5" s="143"/>
      <c r="G5" s="496" t="s">
        <v>3344</v>
      </c>
      <c r="H5" s="137"/>
      <c r="I5" s="146"/>
      <c r="J5" s="139"/>
      <c r="K5" s="136"/>
      <c r="L5" s="137"/>
      <c r="M5" s="140"/>
      <c r="N5" s="139"/>
      <c r="O5" s="136"/>
      <c r="P5" s="137"/>
      <c r="Q5" s="140"/>
      <c r="R5" s="139"/>
      <c r="S5" s="129"/>
      <c r="T5" s="126"/>
      <c r="U5" s="140"/>
      <c r="V5" s="139"/>
    </row>
    <row r="6" spans="1:22" ht="15.6">
      <c r="A6" s="147"/>
      <c r="B6" s="141" t="s">
        <v>163</v>
      </c>
      <c r="C6" s="142"/>
      <c r="D6" s="143"/>
      <c r="E6" s="144"/>
      <c r="F6" s="143"/>
      <c r="G6" s="145"/>
      <c r="H6" s="148"/>
      <c r="I6" s="146"/>
      <c r="J6" s="147"/>
      <c r="K6" s="136"/>
      <c r="L6" s="148"/>
      <c r="M6" s="140"/>
      <c r="N6" s="147"/>
      <c r="O6" s="136"/>
      <c r="P6" s="148"/>
      <c r="Q6" s="140"/>
      <c r="R6" s="147"/>
      <c r="S6" s="129"/>
      <c r="T6" s="126"/>
      <c r="U6" s="140"/>
      <c r="V6" s="147"/>
    </row>
    <row r="7" spans="1:22" ht="15.6">
      <c r="A7" s="147"/>
      <c r="B7" s="141" t="s">
        <v>402</v>
      </c>
      <c r="C7" s="142"/>
      <c r="D7" s="143"/>
      <c r="E7" s="144"/>
      <c r="F7" s="143"/>
      <c r="G7" s="145"/>
      <c r="H7" s="148"/>
      <c r="I7" s="146"/>
      <c r="J7" s="147"/>
      <c r="K7" s="136"/>
      <c r="L7" s="148"/>
      <c r="M7" s="140"/>
      <c r="N7" s="147"/>
      <c r="O7" s="136"/>
      <c r="P7" s="148"/>
      <c r="Q7" s="140"/>
      <c r="R7" s="147"/>
      <c r="S7" s="129"/>
      <c r="T7" s="126"/>
      <c r="U7" s="140"/>
      <c r="V7" s="147"/>
    </row>
    <row r="8" spans="1:22" ht="15.6">
      <c r="A8" s="147"/>
      <c r="B8" s="141" t="s">
        <v>403</v>
      </c>
      <c r="C8" s="149"/>
      <c r="D8" s="143"/>
      <c r="E8" s="144"/>
      <c r="F8" s="143"/>
      <c r="G8" s="145"/>
      <c r="H8" s="148"/>
      <c r="I8" s="146"/>
      <c r="J8" s="147"/>
      <c r="K8" s="136"/>
      <c r="L8" s="148"/>
      <c r="M8" s="140"/>
      <c r="N8" s="147"/>
      <c r="O8" s="136"/>
      <c r="P8" s="148"/>
      <c r="Q8" s="140"/>
      <c r="R8" s="147"/>
      <c r="S8" s="129"/>
      <c r="T8" s="126"/>
      <c r="U8" s="140"/>
      <c r="V8" s="147"/>
    </row>
    <row r="9" spans="1:22" ht="16.149999999999999" thickBot="1">
      <c r="A9" s="150" t="s">
        <v>404</v>
      </c>
      <c r="B9" s="151" t="s">
        <v>405</v>
      </c>
      <c r="C9" s="152"/>
      <c r="D9" s="153"/>
      <c r="E9" s="195">
        <f>SUM(E11:E399)</f>
        <v>0</v>
      </c>
      <c r="F9" s="153"/>
      <c r="G9" s="618">
        <f>SUM(G11:G399)</f>
        <v>12589</v>
      </c>
      <c r="H9" s="154" t="s">
        <v>406</v>
      </c>
      <c r="I9" s="146">
        <f>SUM(I11:I399)</f>
        <v>0</v>
      </c>
      <c r="J9" s="155"/>
      <c r="K9" s="136">
        <f>SUM(K11:K399)</f>
        <v>0</v>
      </c>
      <c r="L9" s="154"/>
      <c r="M9" s="140">
        <f>SUM(M11:M399)</f>
        <v>0</v>
      </c>
      <c r="N9" s="155"/>
      <c r="O9" s="136">
        <f>SUM(O11:O399)</f>
        <v>0</v>
      </c>
      <c r="P9" s="154"/>
      <c r="Q9" s="140">
        <f>SUM(Q11:Q399)</f>
        <v>0</v>
      </c>
      <c r="R9" s="155"/>
      <c r="S9" s="129">
        <f>SUM(S11:S399)</f>
        <v>0</v>
      </c>
      <c r="T9" s="126"/>
      <c r="U9" s="140">
        <f>SUM(U11:U399)</f>
        <v>0</v>
      </c>
      <c r="V9" s="155"/>
    </row>
    <row r="10" spans="1:22" ht="16.149999999999999" thickBot="1">
      <c r="A10" s="188">
        <v>1</v>
      </c>
      <c r="B10" s="189"/>
      <c r="C10" s="158"/>
      <c r="D10" s="158"/>
      <c r="E10" s="159">
        <v>100</v>
      </c>
      <c r="F10" s="158"/>
      <c r="G10" s="159"/>
      <c r="H10" s="158"/>
      <c r="I10" s="159"/>
      <c r="J10" s="158"/>
      <c r="K10" s="159"/>
      <c r="L10" s="158"/>
      <c r="M10" s="159"/>
      <c r="N10" s="158"/>
      <c r="O10" s="159"/>
      <c r="P10" s="158"/>
      <c r="Q10" s="159"/>
      <c r="R10" s="158"/>
      <c r="S10" s="159"/>
      <c r="T10" s="158"/>
      <c r="U10" s="159"/>
      <c r="V10" s="158"/>
    </row>
    <row r="11" spans="1:22" ht="15.6">
      <c r="A11" s="161">
        <v>1</v>
      </c>
      <c r="B11" s="173" t="s">
        <v>3345</v>
      </c>
      <c r="C11" s="174"/>
      <c r="D11" s="175"/>
      <c r="E11" s="164"/>
      <c r="F11" s="199" t="str">
        <f>IF($F$9="*",IF(E11&gt;0,"*",""),"")</f>
        <v/>
      </c>
      <c r="G11" s="166">
        <v>12589</v>
      </c>
      <c r="H11" s="200" t="str">
        <f>IF($H$9="*",IF(G11&gt;0,"*",""),"")</f>
        <v>*</v>
      </c>
      <c r="I11" s="167"/>
      <c r="J11" s="201" t="str">
        <f>IF($J$9="*",IF(I11&gt;0,"*",""),"")</f>
        <v/>
      </c>
      <c r="K11" s="168"/>
      <c r="L11" s="200" t="str">
        <f>IF($L$9="*",IF(K11&gt;0,"*",""),"")</f>
        <v/>
      </c>
      <c r="M11" s="169"/>
      <c r="N11" s="201" t="str">
        <f>IF($N$9="*",IF(M11&gt;0,"*",""),"")</f>
        <v/>
      </c>
      <c r="O11" s="168"/>
      <c r="P11" s="200" t="str">
        <f>IF($P$9="*",IF(O11&gt;0,"*",""),"")</f>
        <v/>
      </c>
      <c r="Q11" s="169"/>
      <c r="R11" s="201" t="str">
        <f>IF($R$9="*",IF(Q11&gt;0,"*",""),"")</f>
        <v/>
      </c>
      <c r="S11" s="129"/>
      <c r="T11" s="202" t="str">
        <f>IF($T$9="*",IF(S11&gt;0,"*",""),"")</f>
        <v/>
      </c>
      <c r="U11" s="169"/>
      <c r="V11" s="201" t="str">
        <f>IF($V$9="*",IF(U11&gt;0,"*",""),"")</f>
        <v/>
      </c>
    </row>
    <row r="12" spans="1:22" ht="15.6" hidden="1">
      <c r="A12" s="161"/>
      <c r="B12" s="173" t="s">
        <v>3346</v>
      </c>
      <c r="C12" s="174"/>
      <c r="D12" s="175"/>
      <c r="E12" s="164"/>
      <c r="F12" s="199" t="str">
        <f t="shared" ref="F12:F25" si="0">IF($F$9="*",IF(E12&gt;0,"*",""),"")</f>
        <v/>
      </c>
      <c r="G12" s="166"/>
      <c r="H12" s="200" t="str">
        <f t="shared" ref="H12:H25" si="1">IF($H$9="*",IF(G12&gt;0,"*",""),"")</f>
        <v/>
      </c>
      <c r="I12" s="167"/>
      <c r="J12" s="201" t="str">
        <f t="shared" ref="J12:J25" si="2">IF($J$9="*",IF(I12&gt;0,"*",""),"")</f>
        <v/>
      </c>
      <c r="K12" s="168"/>
      <c r="L12" s="200" t="str">
        <f t="shared" ref="L12:L25" si="3">IF($L$9="*",IF(K12&gt;0,"*",""),"")</f>
        <v/>
      </c>
      <c r="M12" s="169"/>
      <c r="N12" s="201" t="str">
        <f t="shared" ref="N12:N25" si="4">IF($N$9="*",IF(M12&gt;0,"*",""),"")</f>
        <v/>
      </c>
      <c r="O12" s="168"/>
      <c r="P12" s="200" t="str">
        <f t="shared" ref="P12:P25" si="5">IF($P$9="*",IF(O12&gt;0,"*",""),"")</f>
        <v/>
      </c>
      <c r="Q12" s="169"/>
      <c r="R12" s="201" t="str">
        <f t="shared" ref="R12:R25" si="6">IF($R$9="*",IF(Q12&gt;0,"*",""),"")</f>
        <v/>
      </c>
      <c r="S12" s="129"/>
      <c r="T12" s="202" t="str">
        <f t="shared" ref="T12:T25" si="7">IF($T$9="*",IF(S12&gt;0,"*",""),"")</f>
        <v/>
      </c>
      <c r="U12" s="169"/>
      <c r="V12" s="201" t="str">
        <f t="shared" ref="V12:V25" si="8">IF($V$9="*",IF(U12&gt;0,"*",""),"")</f>
        <v/>
      </c>
    </row>
    <row r="13" spans="1:22" ht="15.6" hidden="1">
      <c r="A13" s="161"/>
      <c r="B13" s="173" t="s">
        <v>3347</v>
      </c>
      <c r="C13" s="174"/>
      <c r="D13" s="175"/>
      <c r="E13" s="164"/>
      <c r="F13" s="199" t="str">
        <f t="shared" si="0"/>
        <v/>
      </c>
      <c r="G13" s="166"/>
      <c r="H13" s="200" t="str">
        <f t="shared" si="1"/>
        <v/>
      </c>
      <c r="I13" s="167"/>
      <c r="J13" s="201" t="str">
        <f t="shared" si="2"/>
        <v/>
      </c>
      <c r="K13" s="168"/>
      <c r="L13" s="200" t="str">
        <f t="shared" si="3"/>
        <v/>
      </c>
      <c r="M13" s="169"/>
      <c r="N13" s="201" t="str">
        <f t="shared" si="4"/>
        <v/>
      </c>
      <c r="O13" s="168"/>
      <c r="P13" s="200" t="str">
        <f t="shared" si="5"/>
        <v/>
      </c>
      <c r="Q13" s="169"/>
      <c r="R13" s="201" t="str">
        <f t="shared" si="6"/>
        <v/>
      </c>
      <c r="S13" s="129"/>
      <c r="T13" s="202" t="str">
        <f t="shared" si="7"/>
        <v/>
      </c>
      <c r="U13" s="169"/>
      <c r="V13" s="201" t="str">
        <f t="shared" si="8"/>
        <v/>
      </c>
    </row>
    <row r="14" spans="1:22" ht="15.6" hidden="1">
      <c r="A14" s="161"/>
      <c r="B14" s="173" t="s">
        <v>3348</v>
      </c>
      <c r="C14" s="174"/>
      <c r="D14" s="175"/>
      <c r="E14" s="164"/>
      <c r="F14" s="199" t="str">
        <f t="shared" si="0"/>
        <v/>
      </c>
      <c r="G14" s="166"/>
      <c r="H14" s="200" t="str">
        <f t="shared" si="1"/>
        <v/>
      </c>
      <c r="I14" s="167"/>
      <c r="J14" s="201" t="str">
        <f t="shared" si="2"/>
        <v/>
      </c>
      <c r="K14" s="168"/>
      <c r="L14" s="200" t="str">
        <f t="shared" si="3"/>
        <v/>
      </c>
      <c r="M14" s="169"/>
      <c r="N14" s="201" t="str">
        <f t="shared" si="4"/>
        <v/>
      </c>
      <c r="O14" s="168"/>
      <c r="P14" s="200" t="str">
        <f t="shared" si="5"/>
        <v/>
      </c>
      <c r="Q14" s="169"/>
      <c r="R14" s="201" t="str">
        <f t="shared" si="6"/>
        <v/>
      </c>
      <c r="S14" s="129"/>
      <c r="T14" s="202" t="str">
        <f t="shared" si="7"/>
        <v/>
      </c>
      <c r="U14" s="169"/>
      <c r="V14" s="201" t="str">
        <f t="shared" si="8"/>
        <v/>
      </c>
    </row>
    <row r="15" spans="1:22" ht="15.6">
      <c r="A15" s="161" t="s">
        <v>53</v>
      </c>
      <c r="B15" s="173" t="s">
        <v>3349</v>
      </c>
      <c r="C15" s="174"/>
      <c r="D15" s="175"/>
      <c r="E15" s="164"/>
      <c r="F15" s="199" t="str">
        <f t="shared" si="0"/>
        <v/>
      </c>
      <c r="G15" s="166"/>
      <c r="H15" s="200" t="str">
        <f t="shared" si="1"/>
        <v/>
      </c>
      <c r="I15" s="167"/>
      <c r="J15" s="201" t="str">
        <f t="shared" si="2"/>
        <v/>
      </c>
      <c r="K15" s="168"/>
      <c r="L15" s="200" t="str">
        <f t="shared" si="3"/>
        <v/>
      </c>
      <c r="M15" s="169"/>
      <c r="N15" s="201" t="str">
        <f t="shared" si="4"/>
        <v/>
      </c>
      <c r="O15" s="168"/>
      <c r="P15" s="200" t="str">
        <f t="shared" si="5"/>
        <v/>
      </c>
      <c r="Q15" s="169"/>
      <c r="R15" s="201" t="str">
        <f t="shared" si="6"/>
        <v/>
      </c>
      <c r="S15" s="129"/>
      <c r="T15" s="202" t="str">
        <f t="shared" si="7"/>
        <v/>
      </c>
      <c r="U15" s="169"/>
      <c r="V15" s="201" t="str">
        <f t="shared" si="8"/>
        <v/>
      </c>
    </row>
    <row r="16" spans="1:22" ht="15.6">
      <c r="A16" s="161" t="s">
        <v>53</v>
      </c>
      <c r="B16" s="173" t="s">
        <v>3350</v>
      </c>
      <c r="C16" s="174"/>
      <c r="D16" s="175"/>
      <c r="E16" s="164"/>
      <c r="F16" s="199" t="str">
        <f t="shared" si="0"/>
        <v/>
      </c>
      <c r="G16" s="166"/>
      <c r="H16" s="200" t="str">
        <f t="shared" si="1"/>
        <v/>
      </c>
      <c r="I16" s="167"/>
      <c r="J16" s="201" t="str">
        <f t="shared" si="2"/>
        <v/>
      </c>
      <c r="K16" s="168"/>
      <c r="L16" s="200" t="str">
        <f t="shared" si="3"/>
        <v/>
      </c>
      <c r="M16" s="169"/>
      <c r="N16" s="201" t="str">
        <f t="shared" si="4"/>
        <v/>
      </c>
      <c r="O16" s="168"/>
      <c r="P16" s="200" t="str">
        <f t="shared" si="5"/>
        <v/>
      </c>
      <c r="Q16" s="169"/>
      <c r="R16" s="201" t="str">
        <f t="shared" si="6"/>
        <v/>
      </c>
      <c r="S16" s="129"/>
      <c r="T16" s="202" t="str">
        <f t="shared" si="7"/>
        <v/>
      </c>
      <c r="U16" s="169"/>
      <c r="V16" s="201" t="str">
        <f t="shared" si="8"/>
        <v/>
      </c>
    </row>
    <row r="17" spans="1:22" ht="15.6">
      <c r="A17" s="161" t="s">
        <v>53</v>
      </c>
      <c r="B17" s="173" t="s">
        <v>3351</v>
      </c>
      <c r="C17" s="174"/>
      <c r="D17" s="175"/>
      <c r="E17" s="164"/>
      <c r="F17" s="199" t="str">
        <f t="shared" si="0"/>
        <v/>
      </c>
      <c r="G17" s="166"/>
      <c r="H17" s="200" t="str">
        <f t="shared" si="1"/>
        <v/>
      </c>
      <c r="I17" s="167"/>
      <c r="J17" s="201" t="str">
        <f t="shared" si="2"/>
        <v/>
      </c>
      <c r="K17" s="168"/>
      <c r="L17" s="200" t="str">
        <f t="shared" si="3"/>
        <v/>
      </c>
      <c r="M17" s="169"/>
      <c r="N17" s="201" t="str">
        <f t="shared" si="4"/>
        <v/>
      </c>
      <c r="O17" s="168"/>
      <c r="P17" s="200" t="str">
        <f t="shared" si="5"/>
        <v/>
      </c>
      <c r="Q17" s="169"/>
      <c r="R17" s="201" t="str">
        <f t="shared" si="6"/>
        <v/>
      </c>
      <c r="S17" s="129"/>
      <c r="T17" s="202" t="str">
        <f t="shared" si="7"/>
        <v/>
      </c>
      <c r="U17" s="169"/>
      <c r="V17" s="201" t="str">
        <f t="shared" si="8"/>
        <v/>
      </c>
    </row>
    <row r="18" spans="1:22" ht="15.6">
      <c r="A18" s="161" t="s">
        <v>53</v>
      </c>
      <c r="B18" s="173" t="s">
        <v>3352</v>
      </c>
      <c r="C18" s="174"/>
      <c r="D18" s="175"/>
      <c r="E18" s="164"/>
      <c r="F18" s="199" t="str">
        <f t="shared" si="0"/>
        <v/>
      </c>
      <c r="G18" s="166"/>
      <c r="H18" s="200" t="str">
        <f t="shared" si="1"/>
        <v/>
      </c>
      <c r="I18" s="167"/>
      <c r="J18" s="201" t="str">
        <f t="shared" si="2"/>
        <v/>
      </c>
      <c r="K18" s="168"/>
      <c r="L18" s="200" t="str">
        <f t="shared" si="3"/>
        <v/>
      </c>
      <c r="M18" s="169"/>
      <c r="N18" s="201" t="str">
        <f t="shared" si="4"/>
        <v/>
      </c>
      <c r="O18" s="168"/>
      <c r="P18" s="200" t="str">
        <f t="shared" si="5"/>
        <v/>
      </c>
      <c r="Q18" s="169"/>
      <c r="R18" s="201" t="str">
        <f t="shared" si="6"/>
        <v/>
      </c>
      <c r="S18" s="129"/>
      <c r="T18" s="202" t="str">
        <f t="shared" si="7"/>
        <v/>
      </c>
      <c r="U18" s="169"/>
      <c r="V18" s="201" t="str">
        <f t="shared" si="8"/>
        <v/>
      </c>
    </row>
    <row r="19" spans="1:22" ht="15.6" hidden="1">
      <c r="A19" s="161"/>
      <c r="B19" s="173" t="s">
        <v>3353</v>
      </c>
      <c r="C19" s="174"/>
      <c r="D19" s="175"/>
      <c r="E19" s="164"/>
      <c r="F19" s="199" t="str">
        <f t="shared" si="0"/>
        <v/>
      </c>
      <c r="G19" s="166"/>
      <c r="H19" s="200" t="str">
        <f t="shared" si="1"/>
        <v/>
      </c>
      <c r="I19" s="167"/>
      <c r="J19" s="201" t="str">
        <f t="shared" si="2"/>
        <v/>
      </c>
      <c r="K19" s="168"/>
      <c r="L19" s="200" t="str">
        <f t="shared" si="3"/>
        <v/>
      </c>
      <c r="M19" s="169"/>
      <c r="N19" s="201" t="str">
        <f t="shared" si="4"/>
        <v/>
      </c>
      <c r="O19" s="168"/>
      <c r="P19" s="200" t="str">
        <f t="shared" si="5"/>
        <v/>
      </c>
      <c r="Q19" s="169"/>
      <c r="R19" s="201" t="str">
        <f t="shared" si="6"/>
        <v/>
      </c>
      <c r="S19" s="129"/>
      <c r="T19" s="202" t="str">
        <f t="shared" si="7"/>
        <v/>
      </c>
      <c r="U19" s="169"/>
      <c r="V19" s="201" t="str">
        <f t="shared" si="8"/>
        <v/>
      </c>
    </row>
    <row r="20" spans="1:22" ht="15.6" hidden="1">
      <c r="A20" s="161"/>
      <c r="B20" s="173" t="s">
        <v>3354</v>
      </c>
      <c r="C20" s="174"/>
      <c r="D20" s="175"/>
      <c r="E20" s="164"/>
      <c r="F20" s="199" t="str">
        <f t="shared" si="0"/>
        <v/>
      </c>
      <c r="G20" s="166"/>
      <c r="H20" s="200" t="str">
        <f t="shared" si="1"/>
        <v/>
      </c>
      <c r="I20" s="167"/>
      <c r="J20" s="201" t="str">
        <f t="shared" si="2"/>
        <v/>
      </c>
      <c r="K20" s="168"/>
      <c r="L20" s="200" t="str">
        <f t="shared" si="3"/>
        <v/>
      </c>
      <c r="M20" s="169"/>
      <c r="N20" s="201" t="str">
        <f t="shared" si="4"/>
        <v/>
      </c>
      <c r="O20" s="168"/>
      <c r="P20" s="200" t="str">
        <f t="shared" si="5"/>
        <v/>
      </c>
      <c r="Q20" s="169"/>
      <c r="R20" s="201" t="str">
        <f t="shared" si="6"/>
        <v/>
      </c>
      <c r="S20" s="129"/>
      <c r="T20" s="202" t="str">
        <f t="shared" si="7"/>
        <v/>
      </c>
      <c r="U20" s="169"/>
      <c r="V20" s="201" t="str">
        <f t="shared" si="8"/>
        <v/>
      </c>
    </row>
    <row r="21" spans="1:22" ht="15.6" hidden="1">
      <c r="A21" s="161"/>
      <c r="B21" s="173" t="s">
        <v>3355</v>
      </c>
      <c r="C21" s="174"/>
      <c r="D21" s="175"/>
      <c r="E21" s="164"/>
      <c r="F21" s="199" t="str">
        <f t="shared" si="0"/>
        <v/>
      </c>
      <c r="G21" s="166"/>
      <c r="H21" s="200" t="str">
        <f t="shared" si="1"/>
        <v/>
      </c>
      <c r="I21" s="167"/>
      <c r="J21" s="201" t="str">
        <f t="shared" si="2"/>
        <v/>
      </c>
      <c r="K21" s="168"/>
      <c r="L21" s="200" t="str">
        <f t="shared" si="3"/>
        <v/>
      </c>
      <c r="M21" s="169"/>
      <c r="N21" s="201" t="str">
        <f t="shared" si="4"/>
        <v/>
      </c>
      <c r="O21" s="168"/>
      <c r="P21" s="200" t="str">
        <f t="shared" si="5"/>
        <v/>
      </c>
      <c r="Q21" s="169"/>
      <c r="R21" s="201" t="str">
        <f t="shared" si="6"/>
        <v/>
      </c>
      <c r="S21" s="129"/>
      <c r="T21" s="202" t="str">
        <f t="shared" si="7"/>
        <v/>
      </c>
      <c r="U21" s="169"/>
      <c r="V21" s="201" t="str">
        <f t="shared" si="8"/>
        <v/>
      </c>
    </row>
    <row r="22" spans="1:22" ht="15.6" hidden="1">
      <c r="A22" s="161"/>
      <c r="B22" s="173" t="s">
        <v>3356</v>
      </c>
      <c r="C22" s="174"/>
      <c r="D22" s="175"/>
      <c r="E22" s="164"/>
      <c r="F22" s="199" t="str">
        <f t="shared" si="0"/>
        <v/>
      </c>
      <c r="G22" s="166"/>
      <c r="H22" s="200" t="str">
        <f t="shared" si="1"/>
        <v/>
      </c>
      <c r="I22" s="167"/>
      <c r="J22" s="201" t="str">
        <f t="shared" si="2"/>
        <v/>
      </c>
      <c r="K22" s="168"/>
      <c r="L22" s="200" t="str">
        <f t="shared" si="3"/>
        <v/>
      </c>
      <c r="M22" s="169"/>
      <c r="N22" s="201" t="str">
        <f t="shared" si="4"/>
        <v/>
      </c>
      <c r="O22" s="168"/>
      <c r="P22" s="200" t="str">
        <f t="shared" si="5"/>
        <v/>
      </c>
      <c r="Q22" s="169"/>
      <c r="R22" s="201" t="str">
        <f t="shared" si="6"/>
        <v/>
      </c>
      <c r="S22" s="129"/>
      <c r="T22" s="202" t="str">
        <f t="shared" si="7"/>
        <v/>
      </c>
      <c r="U22" s="169"/>
      <c r="V22" s="201" t="str">
        <f t="shared" si="8"/>
        <v/>
      </c>
    </row>
    <row r="23" spans="1:22" ht="15.6" hidden="1">
      <c r="A23" s="161"/>
      <c r="B23" s="173" t="s">
        <v>3357</v>
      </c>
      <c r="C23" s="174"/>
      <c r="D23" s="175"/>
      <c r="E23" s="164"/>
      <c r="F23" s="199" t="str">
        <f t="shared" si="0"/>
        <v/>
      </c>
      <c r="G23" s="166"/>
      <c r="H23" s="200" t="str">
        <f t="shared" si="1"/>
        <v/>
      </c>
      <c r="I23" s="167"/>
      <c r="J23" s="201" t="str">
        <f t="shared" si="2"/>
        <v/>
      </c>
      <c r="K23" s="168"/>
      <c r="L23" s="200" t="str">
        <f t="shared" si="3"/>
        <v/>
      </c>
      <c r="M23" s="169"/>
      <c r="N23" s="201" t="str">
        <f t="shared" si="4"/>
        <v/>
      </c>
      <c r="O23" s="168"/>
      <c r="P23" s="200" t="str">
        <f t="shared" si="5"/>
        <v/>
      </c>
      <c r="Q23" s="169"/>
      <c r="R23" s="201" t="str">
        <f t="shared" si="6"/>
        <v/>
      </c>
      <c r="S23" s="129"/>
      <c r="T23" s="202" t="str">
        <f t="shared" si="7"/>
        <v/>
      </c>
      <c r="U23" s="169"/>
      <c r="V23" s="201" t="str">
        <f t="shared" si="8"/>
        <v/>
      </c>
    </row>
    <row r="24" spans="1:22" ht="15.6" hidden="1">
      <c r="A24" s="161"/>
      <c r="B24" s="173" t="s">
        <v>3358</v>
      </c>
      <c r="C24" s="174"/>
      <c r="D24" s="175"/>
      <c r="E24" s="164"/>
      <c r="F24" s="199" t="str">
        <f t="shared" si="0"/>
        <v/>
      </c>
      <c r="G24" s="166"/>
      <c r="H24" s="200" t="str">
        <f t="shared" si="1"/>
        <v/>
      </c>
      <c r="I24" s="167"/>
      <c r="J24" s="201" t="str">
        <f t="shared" si="2"/>
        <v/>
      </c>
      <c r="K24" s="168"/>
      <c r="L24" s="200" t="str">
        <f t="shared" si="3"/>
        <v/>
      </c>
      <c r="M24" s="169"/>
      <c r="N24" s="201" t="str">
        <f t="shared" si="4"/>
        <v/>
      </c>
      <c r="O24" s="168"/>
      <c r="P24" s="200" t="str">
        <f t="shared" si="5"/>
        <v/>
      </c>
      <c r="Q24" s="169"/>
      <c r="R24" s="201" t="str">
        <f t="shared" si="6"/>
        <v/>
      </c>
      <c r="S24" s="129"/>
      <c r="T24" s="202" t="str">
        <f t="shared" si="7"/>
        <v/>
      </c>
      <c r="U24" s="169"/>
      <c r="V24" s="201" t="str">
        <f t="shared" si="8"/>
        <v/>
      </c>
    </row>
    <row r="25" spans="1:22" ht="15.6" hidden="1">
      <c r="A25" s="161"/>
      <c r="B25" s="173"/>
      <c r="C25" s="174"/>
      <c r="D25" s="175"/>
      <c r="E25" s="164"/>
      <c r="F25" s="199" t="str">
        <f t="shared" si="0"/>
        <v/>
      </c>
      <c r="G25" s="166"/>
      <c r="H25" s="200" t="str">
        <f t="shared" si="1"/>
        <v/>
      </c>
      <c r="I25" s="167"/>
      <c r="J25" s="201" t="str">
        <f t="shared" si="2"/>
        <v/>
      </c>
      <c r="K25" s="168"/>
      <c r="L25" s="200" t="str">
        <f t="shared" si="3"/>
        <v/>
      </c>
      <c r="M25" s="169"/>
      <c r="N25" s="201" t="str">
        <f t="shared" si="4"/>
        <v/>
      </c>
      <c r="O25" s="168"/>
      <c r="P25" s="200" t="str">
        <f t="shared" si="5"/>
        <v/>
      </c>
      <c r="Q25" s="169"/>
      <c r="R25" s="201" t="str">
        <f t="shared" si="6"/>
        <v/>
      </c>
      <c r="S25" s="129"/>
      <c r="T25" s="202" t="str">
        <f t="shared" si="7"/>
        <v/>
      </c>
      <c r="U25" s="169"/>
      <c r="V25" s="201" t="str">
        <f t="shared" si="8"/>
        <v/>
      </c>
    </row>
    <row r="26" spans="1:22" ht="15.6">
      <c r="A26" s="161"/>
      <c r="B26" s="173"/>
      <c r="C26" s="174"/>
      <c r="D26" s="175"/>
      <c r="E26" s="164"/>
      <c r="F26" s="199"/>
      <c r="G26" s="166"/>
      <c r="H26" s="200"/>
      <c r="I26" s="167"/>
      <c r="J26" s="201"/>
      <c r="K26" s="168"/>
      <c r="L26" s="200"/>
      <c r="M26" s="169"/>
      <c r="N26" s="201"/>
      <c r="O26" s="168"/>
      <c r="P26" s="200"/>
      <c r="Q26" s="169"/>
      <c r="R26" s="201"/>
      <c r="S26" s="129"/>
      <c r="T26" s="202"/>
      <c r="U26" s="169"/>
      <c r="V26" s="201"/>
    </row>
    <row r="27" spans="1:22" ht="15.6">
      <c r="A27" s="161"/>
      <c r="B27" s="173"/>
      <c r="C27" s="174"/>
      <c r="D27" s="175"/>
      <c r="E27" s="164"/>
      <c r="F27" s="199"/>
      <c r="G27" s="166"/>
      <c r="H27" s="200"/>
      <c r="I27" s="167"/>
      <c r="J27" s="201"/>
      <c r="K27" s="168"/>
      <c r="L27" s="200"/>
      <c r="M27" s="169"/>
      <c r="N27" s="201"/>
      <c r="O27" s="168"/>
      <c r="P27" s="200"/>
      <c r="Q27" s="169"/>
      <c r="R27" s="201"/>
      <c r="S27" s="129"/>
      <c r="T27" s="202"/>
      <c r="U27" s="169"/>
      <c r="V27" s="201"/>
    </row>
    <row r="28" spans="1:22" ht="15.6">
      <c r="A28" s="147">
        <v>1</v>
      </c>
      <c r="B28" s="181" t="s">
        <v>663</v>
      </c>
      <c r="C28" s="174"/>
      <c r="D28" s="175"/>
      <c r="E28" s="164"/>
      <c r="F28" s="199"/>
      <c r="G28" s="166" t="s">
        <v>3359</v>
      </c>
      <c r="H28" s="200"/>
      <c r="I28" s="167"/>
      <c r="J28" s="201"/>
      <c r="K28" s="168"/>
      <c r="L28" s="200"/>
      <c r="M28" s="169"/>
      <c r="N28" s="201"/>
      <c r="O28" s="168"/>
      <c r="P28" s="200"/>
      <c r="Q28" s="169"/>
      <c r="R28" s="201"/>
      <c r="S28" s="129"/>
      <c r="T28" s="202"/>
      <c r="U28" s="169"/>
      <c r="V28" s="201"/>
    </row>
    <row r="29" spans="1:22" ht="15.6">
      <c r="A29" s="147">
        <v>1</v>
      </c>
      <c r="B29" s="181" t="s">
        <v>438</v>
      </c>
      <c r="C29" s="174"/>
      <c r="D29" s="175"/>
      <c r="E29" s="164"/>
      <c r="F29" s="199"/>
      <c r="G29" s="176"/>
      <c r="H29" s="200"/>
      <c r="I29" s="177"/>
      <c r="J29" s="201"/>
      <c r="K29" s="136"/>
      <c r="L29" s="200"/>
      <c r="M29" s="140"/>
      <c r="N29" s="201"/>
      <c r="O29" s="136"/>
      <c r="P29" s="200"/>
      <c r="Q29" s="140"/>
      <c r="R29" s="201"/>
      <c r="S29" s="129"/>
      <c r="T29" s="202"/>
      <c r="U29" s="140"/>
      <c r="V29" s="201"/>
    </row>
    <row r="30" spans="1:22" ht="15.6">
      <c r="A30" s="147">
        <v>1</v>
      </c>
      <c r="B30" s="181" t="s">
        <v>440</v>
      </c>
      <c r="C30" s="174"/>
      <c r="D30" s="175"/>
      <c r="E30" s="164"/>
      <c r="F30" s="199"/>
      <c r="G30" s="176"/>
      <c r="H30" s="200"/>
      <c r="I30" s="177"/>
      <c r="J30" s="201"/>
      <c r="K30" s="136"/>
      <c r="L30" s="200"/>
      <c r="M30" s="140"/>
      <c r="N30" s="201"/>
      <c r="O30" s="136"/>
      <c r="P30" s="200"/>
      <c r="Q30" s="140"/>
      <c r="R30" s="201"/>
      <c r="S30" s="129"/>
      <c r="T30" s="202"/>
      <c r="U30" s="140"/>
      <c r="V30" s="201"/>
    </row>
    <row r="31" spans="1:22" ht="15.6">
      <c r="A31" s="147">
        <v>1</v>
      </c>
      <c r="B31" s="181"/>
      <c r="C31" s="174"/>
      <c r="D31" s="175"/>
      <c r="E31" s="164"/>
      <c r="F31" s="199"/>
      <c r="G31" s="176"/>
      <c r="H31" s="200"/>
      <c r="I31" s="177"/>
      <c r="J31" s="201"/>
      <c r="K31" s="136"/>
      <c r="L31" s="200"/>
      <c r="M31" s="140"/>
      <c r="N31" s="201"/>
      <c r="O31" s="136"/>
      <c r="P31" s="200"/>
      <c r="Q31" s="140"/>
      <c r="R31" s="201"/>
      <c r="S31" s="129"/>
      <c r="T31" s="202"/>
      <c r="U31" s="140"/>
      <c r="V31" s="201"/>
    </row>
    <row r="32" spans="1:22" ht="15.6">
      <c r="A32" s="147">
        <v>1</v>
      </c>
      <c r="B32" s="181" t="s">
        <v>442</v>
      </c>
      <c r="C32" s="174"/>
      <c r="D32" s="175"/>
      <c r="E32" s="164"/>
      <c r="F32" s="199"/>
      <c r="G32" s="176"/>
      <c r="H32" s="200"/>
      <c r="I32" s="177"/>
      <c r="J32" s="201"/>
      <c r="K32" s="136"/>
      <c r="L32" s="200"/>
      <c r="M32" s="140"/>
      <c r="N32" s="201"/>
      <c r="O32" s="136"/>
      <c r="P32" s="200"/>
      <c r="Q32" s="140"/>
      <c r="R32" s="201"/>
      <c r="S32" s="129"/>
      <c r="T32" s="202"/>
      <c r="U32" s="140"/>
      <c r="V32" s="201"/>
    </row>
    <row r="33" spans="1:2" ht="15.6">
      <c r="A33" s="147">
        <v>1</v>
      </c>
      <c r="B33" s="181" t="s">
        <v>443</v>
      </c>
    </row>
    <row r="34" spans="1:2" ht="15.6">
      <c r="A34" s="147">
        <v>1</v>
      </c>
      <c r="B34" s="181" t="s">
        <v>446</v>
      </c>
    </row>
    <row r="35" spans="1:2" ht="15.6">
      <c r="A35" s="147">
        <v>1</v>
      </c>
      <c r="B35" s="181" t="s">
        <v>452</v>
      </c>
    </row>
    <row r="36" spans="1:2" ht="15.6">
      <c r="A36" s="147">
        <v>1</v>
      </c>
      <c r="B36" s="181" t="s">
        <v>464</v>
      </c>
    </row>
    <row r="37" spans="1:2" ht="15.6">
      <c r="A37" s="147">
        <v>1</v>
      </c>
      <c r="B37" s="181" t="s">
        <v>321</v>
      </c>
    </row>
    <row r="38" spans="1:2" ht="15.6">
      <c r="A38" s="147">
        <v>1</v>
      </c>
      <c r="B38" s="181" t="s">
        <v>490</v>
      </c>
    </row>
    <row r="39" spans="1:2" ht="15.6">
      <c r="A39" s="147">
        <v>1</v>
      </c>
      <c r="B39" s="181" t="s">
        <v>501</v>
      </c>
    </row>
    <row r="40" spans="1:2" ht="15.6">
      <c r="A40" s="147">
        <v>1</v>
      </c>
      <c r="B40" s="181" t="s">
        <v>511</v>
      </c>
    </row>
    <row r="41" spans="1:2" ht="15.6">
      <c r="A41" s="147">
        <v>1</v>
      </c>
      <c r="B41" s="181" t="s">
        <v>520</v>
      </c>
    </row>
    <row r="42" spans="1:2" ht="15.6">
      <c r="A42" s="294">
        <v>1</v>
      </c>
      <c r="B42" s="295" t="s">
        <v>529</v>
      </c>
    </row>
  </sheetData>
  <autoFilter ref="A10:XFD25" xr:uid="{D5503271-C3B6-4B74-AC5D-17ACA22708E6}">
    <filterColumn colId="0">
      <customFilters>
        <customFilter operator="notEqual" val=" "/>
      </customFilters>
    </filterColumn>
  </autoFilter>
  <conditionalFormatting sqref="R9 P9 N9 L9 J9 H9 T9 V9 F9">
    <cfRule type="duplicateValues" dxfId="16" priority="2"/>
  </conditionalFormatting>
  <hyperlinks>
    <hyperlink ref="G4" r:id="rId1" display="jlainez@creativesigndesigns.com" xr:uid="{9AADE5C3-13E0-492C-8C5F-1295F36FFA73}"/>
    <hyperlink ref="G5" r:id="rId2" xr:uid="{B9F76B22-B4D7-4A98-830C-DA4E7D4D988D}"/>
  </hyperlink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68BED3-65A9-42A9-89FB-204E945018EB}">
  <sheetPr filterMode="1"/>
  <dimension ref="A1:V71"/>
  <sheetViews>
    <sheetView topLeftCell="A6" workbookViewId="0">
      <pane xSplit="2" topLeftCell="F1" activePane="topRight" state="frozen"/>
      <selection pane="topRight" activeCell="F9" sqref="F9"/>
      <selection activeCell="A6" sqref="A6"/>
    </sheetView>
  </sheetViews>
  <sheetFormatPr defaultRowHeight="14.45"/>
  <cols>
    <col min="1" max="1" width="11.5703125" customWidth="1"/>
    <col min="2" max="2" width="80" customWidth="1"/>
    <col min="3" max="3" width="10" customWidth="1"/>
    <col min="4" max="4" width="12.28515625" customWidth="1"/>
    <col min="5" max="5" width="35.140625" customWidth="1"/>
    <col min="6" max="6" width="5.28515625" customWidth="1"/>
    <col min="7" max="7" width="39" customWidth="1"/>
    <col min="8" max="8" width="5.28515625" customWidth="1"/>
    <col min="9" max="9" width="39" customWidth="1"/>
    <col min="10" max="10" width="4.28515625" customWidth="1"/>
    <col min="11" max="11" width="39" customWidth="1"/>
    <col min="12" max="12" width="5.28515625" customWidth="1"/>
    <col min="13" max="13" width="39" customWidth="1"/>
    <col min="14" max="14" width="5.28515625" customWidth="1"/>
    <col min="15" max="15" width="39" customWidth="1"/>
    <col min="16" max="16" width="5.28515625" customWidth="1"/>
    <col min="17" max="17" width="39" customWidth="1"/>
    <col min="18" max="18" width="5.28515625" customWidth="1"/>
    <col min="19" max="19" width="39" customWidth="1"/>
    <col min="20" max="20" width="5.28515625" customWidth="1"/>
    <col min="21" max="21" width="39" customWidth="1"/>
    <col min="22" max="22" width="5.28515625" customWidth="1"/>
  </cols>
  <sheetData>
    <row r="1" spans="1:22" ht="46.15" thickBot="1">
      <c r="A1" s="120"/>
      <c r="B1" s="121"/>
      <c r="C1" s="122" t="s">
        <v>320</v>
      </c>
      <c r="D1" s="123" t="s">
        <v>321</v>
      </c>
      <c r="E1" s="124" t="s">
        <v>322</v>
      </c>
      <c r="F1" s="123" t="s">
        <v>323</v>
      </c>
      <c r="G1" s="125"/>
      <c r="H1" s="126" t="s">
        <v>323</v>
      </c>
      <c r="I1" s="127"/>
      <c r="J1" s="128" t="s">
        <v>323</v>
      </c>
      <c r="K1" s="129"/>
      <c r="L1" s="126" t="s">
        <v>323</v>
      </c>
      <c r="M1" s="130"/>
      <c r="N1" s="128" t="s">
        <v>323</v>
      </c>
      <c r="O1" s="129"/>
      <c r="P1" s="126" t="s">
        <v>323</v>
      </c>
      <c r="Q1" s="130"/>
      <c r="R1" s="128" t="s">
        <v>323</v>
      </c>
      <c r="S1" s="129"/>
      <c r="T1" s="126" t="s">
        <v>323</v>
      </c>
      <c r="U1" s="130"/>
      <c r="V1" s="128" t="s">
        <v>323</v>
      </c>
    </row>
    <row r="2" spans="1:22" ht="15.6">
      <c r="A2" s="131" t="s">
        <v>161</v>
      </c>
      <c r="B2" s="132"/>
      <c r="C2" s="133"/>
      <c r="D2" s="134"/>
      <c r="E2" s="135"/>
      <c r="F2" s="134"/>
      <c r="G2" s="136" t="s">
        <v>1000</v>
      </c>
      <c r="H2" s="137"/>
      <c r="I2" s="138" t="s">
        <v>1001</v>
      </c>
      <c r="J2" s="139"/>
      <c r="K2" s="136" t="s">
        <v>1002</v>
      </c>
      <c r="L2" s="137"/>
      <c r="M2" s="140" t="s">
        <v>722</v>
      </c>
      <c r="N2" s="139"/>
      <c r="O2" s="136" t="s">
        <v>723</v>
      </c>
      <c r="P2" s="137"/>
      <c r="Q2" s="140" t="s">
        <v>724</v>
      </c>
      <c r="R2" s="139"/>
      <c r="S2" s="129" t="s">
        <v>725</v>
      </c>
      <c r="T2" s="126"/>
      <c r="U2" s="140" t="s">
        <v>726</v>
      </c>
      <c r="V2" s="139"/>
    </row>
    <row r="3" spans="1:22" ht="15.6">
      <c r="A3" s="139"/>
      <c r="B3" s="141" t="s">
        <v>352</v>
      </c>
      <c r="C3" s="142"/>
      <c r="D3" s="143"/>
      <c r="E3" s="144"/>
      <c r="F3" s="143"/>
      <c r="G3" s="145"/>
      <c r="H3" s="137"/>
      <c r="I3" s="146"/>
      <c r="J3" s="139"/>
      <c r="K3" s="136"/>
      <c r="L3" s="137"/>
      <c r="M3" s="140"/>
      <c r="N3" s="139"/>
      <c r="O3" s="136"/>
      <c r="P3" s="137"/>
      <c r="Q3" s="140"/>
      <c r="R3" s="139"/>
      <c r="S3" s="129"/>
      <c r="T3" s="126"/>
      <c r="U3" s="140"/>
      <c r="V3" s="139"/>
    </row>
    <row r="4" spans="1:22" ht="15.6">
      <c r="A4" s="139"/>
      <c r="B4" s="141" t="s">
        <v>369</v>
      </c>
      <c r="C4" s="142"/>
      <c r="D4" s="143"/>
      <c r="E4" s="144"/>
      <c r="F4" s="143"/>
      <c r="G4" s="145"/>
      <c r="H4" s="137"/>
      <c r="I4" s="146"/>
      <c r="J4" s="139"/>
      <c r="K4" s="136"/>
      <c r="L4" s="137"/>
      <c r="M4" s="140"/>
      <c r="N4" s="139"/>
      <c r="O4" s="136"/>
      <c r="P4" s="137"/>
      <c r="Q4" s="140"/>
      <c r="R4" s="139"/>
      <c r="S4" s="129"/>
      <c r="T4" s="126"/>
      <c r="U4" s="140"/>
      <c r="V4" s="139"/>
    </row>
    <row r="5" spans="1:22" ht="15.6">
      <c r="A5" s="139"/>
      <c r="B5" s="141" t="s">
        <v>385</v>
      </c>
      <c r="C5" s="142"/>
      <c r="D5" s="143"/>
      <c r="E5" s="144"/>
      <c r="F5" s="143"/>
      <c r="G5" s="145"/>
      <c r="H5" s="137"/>
      <c r="I5" s="146"/>
      <c r="J5" s="139"/>
      <c r="K5" s="136"/>
      <c r="L5" s="137"/>
      <c r="M5" s="140"/>
      <c r="N5" s="139"/>
      <c r="O5" s="136"/>
      <c r="P5" s="137"/>
      <c r="Q5" s="140"/>
      <c r="R5" s="139"/>
      <c r="S5" s="129"/>
      <c r="T5" s="126"/>
      <c r="U5" s="140"/>
      <c r="V5" s="139"/>
    </row>
    <row r="6" spans="1:22" ht="15.6">
      <c r="A6" s="147"/>
      <c r="B6" s="141" t="s">
        <v>163</v>
      </c>
      <c r="C6" s="142"/>
      <c r="D6" s="143"/>
      <c r="E6" s="144"/>
      <c r="F6" s="143"/>
      <c r="G6" s="145"/>
      <c r="H6" s="148"/>
      <c r="I6" s="146"/>
      <c r="J6" s="147"/>
      <c r="K6" s="136"/>
      <c r="L6" s="148"/>
      <c r="M6" s="140"/>
      <c r="N6" s="147"/>
      <c r="O6" s="136"/>
      <c r="P6" s="148"/>
      <c r="Q6" s="140"/>
      <c r="R6" s="147"/>
      <c r="S6" s="129"/>
      <c r="T6" s="126"/>
      <c r="U6" s="140"/>
      <c r="V6" s="147"/>
    </row>
    <row r="7" spans="1:22" ht="15.6">
      <c r="A7" s="147"/>
      <c r="B7" s="141" t="s">
        <v>402</v>
      </c>
      <c r="C7" s="142"/>
      <c r="D7" s="143"/>
      <c r="E7" s="144"/>
      <c r="F7" s="143"/>
      <c r="G7" s="145"/>
      <c r="H7" s="148"/>
      <c r="I7" s="146"/>
      <c r="J7" s="147"/>
      <c r="K7" s="136"/>
      <c r="L7" s="148"/>
      <c r="M7" s="140"/>
      <c r="N7" s="147"/>
      <c r="O7" s="136"/>
      <c r="P7" s="148"/>
      <c r="Q7" s="140"/>
      <c r="R7" s="147"/>
      <c r="S7" s="129"/>
      <c r="T7" s="126"/>
      <c r="U7" s="140"/>
      <c r="V7" s="147"/>
    </row>
    <row r="8" spans="1:22" ht="15.6">
      <c r="A8" s="147"/>
      <c r="B8" s="141" t="s">
        <v>403</v>
      </c>
      <c r="C8" s="149"/>
      <c r="D8" s="143"/>
      <c r="E8" s="144"/>
      <c r="F8" s="143"/>
      <c r="G8" s="145"/>
      <c r="H8" s="148"/>
      <c r="I8" s="146"/>
      <c r="J8" s="147"/>
      <c r="K8" s="136"/>
      <c r="L8" s="148"/>
      <c r="M8" s="140"/>
      <c r="N8" s="147"/>
      <c r="O8" s="136"/>
      <c r="P8" s="148"/>
      <c r="Q8" s="140"/>
      <c r="R8" s="147"/>
      <c r="S8" s="129"/>
      <c r="T8" s="126"/>
      <c r="U8" s="140"/>
      <c r="V8" s="147"/>
    </row>
    <row r="9" spans="1:22" ht="16.149999999999999" thickBot="1">
      <c r="A9" s="150" t="s">
        <v>404</v>
      </c>
      <c r="B9" s="151" t="s">
        <v>405</v>
      </c>
      <c r="C9" s="152"/>
      <c r="D9" s="153"/>
      <c r="E9" s="195">
        <f>SUM(E11:E399)</f>
        <v>0</v>
      </c>
      <c r="F9" s="153"/>
      <c r="G9" s="145">
        <f>SUM(G11:G399)</f>
        <v>0</v>
      </c>
      <c r="H9" s="154"/>
      <c r="I9" s="146">
        <f>SUM(I11:I399)</f>
        <v>0</v>
      </c>
      <c r="J9" s="155"/>
      <c r="K9" s="136">
        <f>SUM(K11:K399)</f>
        <v>0</v>
      </c>
      <c r="L9" s="154"/>
      <c r="M9" s="140">
        <f>SUM(M11:M399)</f>
        <v>0</v>
      </c>
      <c r="N9" s="155"/>
      <c r="O9" s="136">
        <f>SUM(O11:O399)</f>
        <v>0</v>
      </c>
      <c r="P9" s="154"/>
      <c r="Q9" s="140">
        <f>SUM(Q11:Q399)</f>
        <v>0</v>
      </c>
      <c r="R9" s="155"/>
      <c r="S9" s="129">
        <f>SUM(S11:S399)</f>
        <v>0</v>
      </c>
      <c r="T9" s="126"/>
      <c r="U9" s="140">
        <f>SUM(U11:U399)</f>
        <v>0</v>
      </c>
      <c r="V9" s="155"/>
    </row>
    <row r="10" spans="1:22" ht="16.149999999999999" thickBot="1">
      <c r="A10" s="188">
        <v>1</v>
      </c>
      <c r="B10" s="189"/>
      <c r="C10" s="158"/>
      <c r="D10" s="158"/>
      <c r="E10" s="159">
        <v>100</v>
      </c>
      <c r="F10" s="158"/>
      <c r="G10" s="159"/>
      <c r="H10" s="158"/>
      <c r="I10" s="159"/>
      <c r="J10" s="158"/>
      <c r="K10" s="159"/>
      <c r="L10" s="158"/>
      <c r="M10" s="159"/>
      <c r="N10" s="158"/>
      <c r="O10" s="159"/>
      <c r="P10" s="158"/>
      <c r="Q10" s="159"/>
      <c r="R10" s="158"/>
      <c r="S10" s="159"/>
      <c r="T10" s="158"/>
      <c r="U10" s="159"/>
      <c r="V10" s="158"/>
    </row>
    <row r="11" spans="1:22" ht="15.6" hidden="1">
      <c r="A11" s="161"/>
      <c r="B11" s="173" t="s">
        <v>3360</v>
      </c>
      <c r="C11" s="174"/>
      <c r="D11" s="175"/>
      <c r="E11" s="164"/>
      <c r="F11" s="199" t="str">
        <f>IF($F$9="*",IF(E11&gt;0,"*",""),"")</f>
        <v/>
      </c>
      <c r="G11" s="166"/>
      <c r="H11" s="200" t="str">
        <f>IF($H$9="*",IF(G11&gt;0,"*",""),"")</f>
        <v/>
      </c>
      <c r="I11" s="167"/>
      <c r="J11" s="201" t="str">
        <f>IF($J$9="*",IF(I11&gt;0,"*",""),"")</f>
        <v/>
      </c>
      <c r="K11" s="168"/>
      <c r="L11" s="200" t="str">
        <f>IF($L$9="*",IF(K11&gt;0,"*",""),"")</f>
        <v/>
      </c>
      <c r="M11" s="169"/>
      <c r="N11" s="201" t="str">
        <f>IF($N$9="*",IF(M11&gt;0,"*",""),"")</f>
        <v/>
      </c>
      <c r="O11" s="168"/>
      <c r="P11" s="200" t="str">
        <f>IF($P$9="*",IF(O11&gt;0,"*",""),"")</f>
        <v/>
      </c>
      <c r="Q11" s="169"/>
      <c r="R11" s="201" t="str">
        <f>IF($R$9="*",IF(Q11&gt;0,"*",""),"")</f>
        <v/>
      </c>
      <c r="S11" s="129"/>
      <c r="T11" s="202" t="str">
        <f>IF($T$9="*",IF(S11&gt;0,"*",""),"")</f>
        <v/>
      </c>
      <c r="U11" s="169"/>
      <c r="V11" s="201" t="str">
        <f>IF($V$9="*",IF(U11&gt;0,"*",""),"")</f>
        <v/>
      </c>
    </row>
    <row r="12" spans="1:22" ht="15.6">
      <c r="A12" s="161">
        <v>1</v>
      </c>
      <c r="B12" s="173" t="s">
        <v>3361</v>
      </c>
      <c r="C12" s="174"/>
      <c r="D12" s="175"/>
      <c r="E12" s="164"/>
      <c r="F12" s="199" t="str">
        <f t="shared" ref="F12:F53" si="0">IF($F$9="*",IF(E12&gt;0,"*",""),"")</f>
        <v/>
      </c>
      <c r="G12" s="166"/>
      <c r="H12" s="200" t="str">
        <f t="shared" ref="H12:H53" si="1">IF($H$9="*",IF(G12&gt;0,"*",""),"")</f>
        <v/>
      </c>
      <c r="I12" s="167"/>
      <c r="J12" s="201" t="str">
        <f t="shared" ref="J12:J53" si="2">IF($J$9="*",IF(I12&gt;0,"*",""),"")</f>
        <v/>
      </c>
      <c r="K12" s="168"/>
      <c r="L12" s="200" t="str">
        <f t="shared" ref="L12:L53" si="3">IF($L$9="*",IF(K12&gt;0,"*",""),"")</f>
        <v/>
      </c>
      <c r="M12" s="169"/>
      <c r="N12" s="201" t="str">
        <f t="shared" ref="N12:N53" si="4">IF($N$9="*",IF(M12&gt;0,"*",""),"")</f>
        <v/>
      </c>
      <c r="O12" s="168"/>
      <c r="P12" s="200" t="str">
        <f t="shared" ref="P12:P53" si="5">IF($P$9="*",IF(O12&gt;0,"*",""),"")</f>
        <v/>
      </c>
      <c r="Q12" s="169"/>
      <c r="R12" s="201" t="str">
        <f t="shared" ref="R12:R53" si="6">IF($R$9="*",IF(Q12&gt;0,"*",""),"")</f>
        <v/>
      </c>
      <c r="S12" s="129"/>
      <c r="T12" s="202" t="str">
        <f t="shared" ref="T12:T53" si="7">IF($T$9="*",IF(S12&gt;0,"*",""),"")</f>
        <v/>
      </c>
      <c r="U12" s="169"/>
      <c r="V12" s="201" t="str">
        <f t="shared" ref="V12:V53" si="8">IF($V$9="*",IF(U12&gt;0,"*",""),"")</f>
        <v/>
      </c>
    </row>
    <row r="13" spans="1:22" ht="15.6" hidden="1">
      <c r="A13" s="161"/>
      <c r="B13" s="173" t="s">
        <v>3362</v>
      </c>
      <c r="C13" s="174"/>
      <c r="D13" s="175"/>
      <c r="E13" s="164"/>
      <c r="F13" s="199" t="str">
        <f t="shared" si="0"/>
        <v/>
      </c>
      <c r="G13" s="166"/>
      <c r="H13" s="200" t="str">
        <f t="shared" si="1"/>
        <v/>
      </c>
      <c r="I13" s="167"/>
      <c r="J13" s="201" t="str">
        <f t="shared" si="2"/>
        <v/>
      </c>
      <c r="K13" s="168"/>
      <c r="L13" s="200" t="str">
        <f t="shared" si="3"/>
        <v/>
      </c>
      <c r="M13" s="169"/>
      <c r="N13" s="201" t="str">
        <f t="shared" si="4"/>
        <v/>
      </c>
      <c r="O13" s="168"/>
      <c r="P13" s="200" t="str">
        <f t="shared" si="5"/>
        <v/>
      </c>
      <c r="Q13" s="169"/>
      <c r="R13" s="201" t="str">
        <f t="shared" si="6"/>
        <v/>
      </c>
      <c r="S13" s="129"/>
      <c r="T13" s="202" t="str">
        <f t="shared" si="7"/>
        <v/>
      </c>
      <c r="U13" s="169"/>
      <c r="V13" s="201" t="str">
        <f t="shared" si="8"/>
        <v/>
      </c>
    </row>
    <row r="14" spans="1:22" ht="15.6" hidden="1">
      <c r="A14" s="161"/>
      <c r="B14" s="173" t="s">
        <v>3363</v>
      </c>
      <c r="C14" s="174"/>
      <c r="D14" s="175"/>
      <c r="E14" s="164"/>
      <c r="F14" s="199" t="str">
        <f t="shared" si="0"/>
        <v/>
      </c>
      <c r="G14" s="166"/>
      <c r="H14" s="200" t="str">
        <f t="shared" si="1"/>
        <v/>
      </c>
      <c r="I14" s="167"/>
      <c r="J14" s="201" t="str">
        <f t="shared" si="2"/>
        <v/>
      </c>
      <c r="K14" s="168"/>
      <c r="L14" s="200" t="str">
        <f t="shared" si="3"/>
        <v/>
      </c>
      <c r="M14" s="169"/>
      <c r="N14" s="201" t="str">
        <f t="shared" si="4"/>
        <v/>
      </c>
      <c r="O14" s="168"/>
      <c r="P14" s="200" t="str">
        <f t="shared" si="5"/>
        <v/>
      </c>
      <c r="Q14" s="169"/>
      <c r="R14" s="201" t="str">
        <f t="shared" si="6"/>
        <v/>
      </c>
      <c r="S14" s="129"/>
      <c r="T14" s="202" t="str">
        <f t="shared" si="7"/>
        <v/>
      </c>
      <c r="U14" s="169"/>
      <c r="V14" s="201" t="str">
        <f t="shared" si="8"/>
        <v/>
      </c>
    </row>
    <row r="15" spans="1:22" ht="15.6" hidden="1">
      <c r="A15" s="161"/>
      <c r="B15" s="173" t="s">
        <v>3364</v>
      </c>
      <c r="C15" s="174"/>
      <c r="D15" s="175"/>
      <c r="E15" s="164"/>
      <c r="F15" s="199" t="str">
        <f t="shared" si="0"/>
        <v/>
      </c>
      <c r="G15" s="166"/>
      <c r="H15" s="200" t="str">
        <f t="shared" si="1"/>
        <v/>
      </c>
      <c r="I15" s="167"/>
      <c r="J15" s="201" t="str">
        <f t="shared" si="2"/>
        <v/>
      </c>
      <c r="K15" s="168"/>
      <c r="L15" s="200" t="str">
        <f t="shared" si="3"/>
        <v/>
      </c>
      <c r="M15" s="169"/>
      <c r="N15" s="201" t="str">
        <f t="shared" si="4"/>
        <v/>
      </c>
      <c r="O15" s="168"/>
      <c r="P15" s="200" t="str">
        <f t="shared" si="5"/>
        <v/>
      </c>
      <c r="Q15" s="169"/>
      <c r="R15" s="201" t="str">
        <f t="shared" si="6"/>
        <v/>
      </c>
      <c r="S15" s="129"/>
      <c r="T15" s="202" t="str">
        <f t="shared" si="7"/>
        <v/>
      </c>
      <c r="U15" s="169"/>
      <c r="V15" s="201" t="str">
        <f t="shared" si="8"/>
        <v/>
      </c>
    </row>
    <row r="16" spans="1:22" ht="15.6" hidden="1">
      <c r="A16" s="161"/>
      <c r="B16" s="173" t="s">
        <v>3365</v>
      </c>
      <c r="C16" s="174"/>
      <c r="D16" s="175"/>
      <c r="E16" s="164"/>
      <c r="F16" s="199" t="str">
        <f t="shared" si="0"/>
        <v/>
      </c>
      <c r="G16" s="166"/>
      <c r="H16" s="200" t="str">
        <f t="shared" si="1"/>
        <v/>
      </c>
      <c r="I16" s="167"/>
      <c r="J16" s="201" t="str">
        <f t="shared" si="2"/>
        <v/>
      </c>
      <c r="K16" s="168"/>
      <c r="L16" s="200" t="str">
        <f t="shared" si="3"/>
        <v/>
      </c>
      <c r="M16" s="169"/>
      <c r="N16" s="201" t="str">
        <f t="shared" si="4"/>
        <v/>
      </c>
      <c r="O16" s="168"/>
      <c r="P16" s="200" t="str">
        <f t="shared" si="5"/>
        <v/>
      </c>
      <c r="Q16" s="169"/>
      <c r="R16" s="201" t="str">
        <f t="shared" si="6"/>
        <v/>
      </c>
      <c r="S16" s="129"/>
      <c r="T16" s="202" t="str">
        <f t="shared" si="7"/>
        <v/>
      </c>
      <c r="U16" s="169"/>
      <c r="V16" s="201" t="str">
        <f t="shared" si="8"/>
        <v/>
      </c>
    </row>
    <row r="17" spans="1:22" ht="15.6" hidden="1">
      <c r="A17" s="161"/>
      <c r="B17" s="173" t="s">
        <v>3366</v>
      </c>
      <c r="C17" s="174"/>
      <c r="D17" s="175"/>
      <c r="E17" s="164"/>
      <c r="F17" s="199" t="str">
        <f t="shared" si="0"/>
        <v/>
      </c>
      <c r="G17" s="166"/>
      <c r="H17" s="200" t="str">
        <f t="shared" si="1"/>
        <v/>
      </c>
      <c r="I17" s="167"/>
      <c r="J17" s="201" t="str">
        <f t="shared" si="2"/>
        <v/>
      </c>
      <c r="K17" s="168"/>
      <c r="L17" s="200" t="str">
        <f t="shared" si="3"/>
        <v/>
      </c>
      <c r="M17" s="169"/>
      <c r="N17" s="201" t="str">
        <f t="shared" si="4"/>
        <v/>
      </c>
      <c r="O17" s="168"/>
      <c r="P17" s="200" t="str">
        <f t="shared" si="5"/>
        <v/>
      </c>
      <c r="Q17" s="169"/>
      <c r="R17" s="201" t="str">
        <f t="shared" si="6"/>
        <v/>
      </c>
      <c r="S17" s="129"/>
      <c r="T17" s="202" t="str">
        <f t="shared" si="7"/>
        <v/>
      </c>
      <c r="U17" s="169"/>
      <c r="V17" s="201" t="str">
        <f t="shared" si="8"/>
        <v/>
      </c>
    </row>
    <row r="18" spans="1:22" ht="15.6" hidden="1">
      <c r="A18" s="161"/>
      <c r="B18" s="173" t="s">
        <v>3367</v>
      </c>
      <c r="C18" s="174"/>
      <c r="D18" s="175"/>
      <c r="E18" s="164"/>
      <c r="F18" s="199" t="str">
        <f t="shared" si="0"/>
        <v/>
      </c>
      <c r="G18" s="166"/>
      <c r="H18" s="200" t="str">
        <f t="shared" si="1"/>
        <v/>
      </c>
      <c r="I18" s="167"/>
      <c r="J18" s="201" t="str">
        <f t="shared" si="2"/>
        <v/>
      </c>
      <c r="K18" s="168"/>
      <c r="L18" s="200" t="str">
        <f t="shared" si="3"/>
        <v/>
      </c>
      <c r="M18" s="169"/>
      <c r="N18" s="201" t="str">
        <f t="shared" si="4"/>
        <v/>
      </c>
      <c r="O18" s="168"/>
      <c r="P18" s="200" t="str">
        <f t="shared" si="5"/>
        <v/>
      </c>
      <c r="Q18" s="169"/>
      <c r="R18" s="201" t="str">
        <f t="shared" si="6"/>
        <v/>
      </c>
      <c r="S18" s="129"/>
      <c r="T18" s="202" t="str">
        <f t="shared" si="7"/>
        <v/>
      </c>
      <c r="U18" s="169"/>
      <c r="V18" s="201" t="str">
        <f t="shared" si="8"/>
        <v/>
      </c>
    </row>
    <row r="19" spans="1:22" ht="15.6" hidden="1">
      <c r="A19" s="161"/>
      <c r="B19" s="173" t="s">
        <v>3368</v>
      </c>
      <c r="C19" s="174"/>
      <c r="D19" s="175"/>
      <c r="E19" s="164"/>
      <c r="F19" s="199" t="str">
        <f t="shared" si="0"/>
        <v/>
      </c>
      <c r="G19" s="166"/>
      <c r="H19" s="200" t="str">
        <f t="shared" si="1"/>
        <v/>
      </c>
      <c r="I19" s="167"/>
      <c r="J19" s="201" t="str">
        <f t="shared" si="2"/>
        <v/>
      </c>
      <c r="K19" s="168"/>
      <c r="L19" s="200" t="str">
        <f t="shared" si="3"/>
        <v/>
      </c>
      <c r="M19" s="169"/>
      <c r="N19" s="201" t="str">
        <f t="shared" si="4"/>
        <v/>
      </c>
      <c r="O19" s="168"/>
      <c r="P19" s="200" t="str">
        <f t="shared" si="5"/>
        <v/>
      </c>
      <c r="Q19" s="169"/>
      <c r="R19" s="201" t="str">
        <f t="shared" si="6"/>
        <v/>
      </c>
      <c r="S19" s="129"/>
      <c r="T19" s="202" t="str">
        <f t="shared" si="7"/>
        <v/>
      </c>
      <c r="U19" s="169"/>
      <c r="V19" s="201" t="str">
        <f t="shared" si="8"/>
        <v/>
      </c>
    </row>
    <row r="20" spans="1:22" ht="15.6" hidden="1">
      <c r="A20" s="161"/>
      <c r="B20" s="173" t="s">
        <v>3369</v>
      </c>
      <c r="C20" s="174"/>
      <c r="D20" s="175"/>
      <c r="E20" s="164"/>
      <c r="F20" s="199" t="str">
        <f t="shared" si="0"/>
        <v/>
      </c>
      <c r="G20" s="166"/>
      <c r="H20" s="200" t="str">
        <f t="shared" si="1"/>
        <v/>
      </c>
      <c r="I20" s="167"/>
      <c r="J20" s="201" t="str">
        <f t="shared" si="2"/>
        <v/>
      </c>
      <c r="K20" s="168"/>
      <c r="L20" s="200" t="str">
        <f t="shared" si="3"/>
        <v/>
      </c>
      <c r="M20" s="169"/>
      <c r="N20" s="201" t="str">
        <f t="shared" si="4"/>
        <v/>
      </c>
      <c r="O20" s="168"/>
      <c r="P20" s="200" t="str">
        <f t="shared" si="5"/>
        <v/>
      </c>
      <c r="Q20" s="169"/>
      <c r="R20" s="201" t="str">
        <f t="shared" si="6"/>
        <v/>
      </c>
      <c r="S20" s="129"/>
      <c r="T20" s="202" t="str">
        <f t="shared" si="7"/>
        <v/>
      </c>
      <c r="U20" s="169"/>
      <c r="V20" s="201" t="str">
        <f t="shared" si="8"/>
        <v/>
      </c>
    </row>
    <row r="21" spans="1:22" ht="15.6" hidden="1">
      <c r="A21" s="161"/>
      <c r="B21" s="173" t="s">
        <v>3370</v>
      </c>
      <c r="C21" s="174"/>
      <c r="D21" s="175"/>
      <c r="E21" s="164"/>
      <c r="F21" s="199" t="str">
        <f t="shared" si="0"/>
        <v/>
      </c>
      <c r="G21" s="166"/>
      <c r="H21" s="200" t="str">
        <f t="shared" si="1"/>
        <v/>
      </c>
      <c r="I21" s="167"/>
      <c r="J21" s="201" t="str">
        <f t="shared" si="2"/>
        <v/>
      </c>
      <c r="K21" s="168"/>
      <c r="L21" s="200" t="str">
        <f t="shared" si="3"/>
        <v/>
      </c>
      <c r="M21" s="169"/>
      <c r="N21" s="201" t="str">
        <f t="shared" si="4"/>
        <v/>
      </c>
      <c r="O21" s="168"/>
      <c r="P21" s="200" t="str">
        <f t="shared" si="5"/>
        <v/>
      </c>
      <c r="Q21" s="169"/>
      <c r="R21" s="201" t="str">
        <f t="shared" si="6"/>
        <v/>
      </c>
      <c r="S21" s="129"/>
      <c r="T21" s="202" t="str">
        <f t="shared" si="7"/>
        <v/>
      </c>
      <c r="U21" s="169"/>
      <c r="V21" s="201" t="str">
        <f t="shared" si="8"/>
        <v/>
      </c>
    </row>
    <row r="22" spans="1:22" ht="15.6" hidden="1">
      <c r="A22" s="161"/>
      <c r="B22" s="173" t="s">
        <v>3371</v>
      </c>
      <c r="C22" s="174"/>
      <c r="D22" s="175"/>
      <c r="E22" s="164"/>
      <c r="F22" s="199" t="str">
        <f t="shared" si="0"/>
        <v/>
      </c>
      <c r="G22" s="166"/>
      <c r="H22" s="200" t="str">
        <f t="shared" si="1"/>
        <v/>
      </c>
      <c r="I22" s="167"/>
      <c r="J22" s="201" t="str">
        <f t="shared" si="2"/>
        <v/>
      </c>
      <c r="K22" s="168"/>
      <c r="L22" s="200" t="str">
        <f t="shared" si="3"/>
        <v/>
      </c>
      <c r="M22" s="169"/>
      <c r="N22" s="201" t="str">
        <f t="shared" si="4"/>
        <v/>
      </c>
      <c r="O22" s="168"/>
      <c r="P22" s="200" t="str">
        <f t="shared" si="5"/>
        <v/>
      </c>
      <c r="Q22" s="169"/>
      <c r="R22" s="201" t="str">
        <f t="shared" si="6"/>
        <v/>
      </c>
      <c r="S22" s="129"/>
      <c r="T22" s="202" t="str">
        <f t="shared" si="7"/>
        <v/>
      </c>
      <c r="U22" s="169"/>
      <c r="V22" s="201" t="str">
        <f t="shared" si="8"/>
        <v/>
      </c>
    </row>
    <row r="23" spans="1:22" ht="15.6" hidden="1">
      <c r="A23" s="161"/>
      <c r="B23" s="173" t="s">
        <v>3372</v>
      </c>
      <c r="C23" s="174"/>
      <c r="D23" s="175"/>
      <c r="E23" s="164"/>
      <c r="F23" s="199" t="str">
        <f t="shared" si="0"/>
        <v/>
      </c>
      <c r="G23" s="166"/>
      <c r="H23" s="200" t="str">
        <f t="shared" si="1"/>
        <v/>
      </c>
      <c r="I23" s="167"/>
      <c r="J23" s="201" t="str">
        <f t="shared" si="2"/>
        <v/>
      </c>
      <c r="K23" s="168"/>
      <c r="L23" s="200" t="str">
        <f t="shared" si="3"/>
        <v/>
      </c>
      <c r="M23" s="169"/>
      <c r="N23" s="201" t="str">
        <f t="shared" si="4"/>
        <v/>
      </c>
      <c r="O23" s="168"/>
      <c r="P23" s="200" t="str">
        <f t="shared" si="5"/>
        <v/>
      </c>
      <c r="Q23" s="169"/>
      <c r="R23" s="201" t="str">
        <f t="shared" si="6"/>
        <v/>
      </c>
      <c r="S23" s="129"/>
      <c r="T23" s="202" t="str">
        <f t="shared" si="7"/>
        <v/>
      </c>
      <c r="U23" s="169"/>
      <c r="V23" s="201" t="str">
        <f t="shared" si="8"/>
        <v/>
      </c>
    </row>
    <row r="24" spans="1:22" ht="15.6" hidden="1">
      <c r="A24" s="161"/>
      <c r="B24" s="173" t="s">
        <v>3373</v>
      </c>
      <c r="C24" s="174"/>
      <c r="D24" s="175"/>
      <c r="E24" s="164"/>
      <c r="F24" s="199" t="str">
        <f t="shared" si="0"/>
        <v/>
      </c>
      <c r="G24" s="166"/>
      <c r="H24" s="200" t="str">
        <f t="shared" si="1"/>
        <v/>
      </c>
      <c r="I24" s="167"/>
      <c r="J24" s="201" t="str">
        <f t="shared" si="2"/>
        <v/>
      </c>
      <c r="K24" s="168"/>
      <c r="L24" s="200" t="str">
        <f t="shared" si="3"/>
        <v/>
      </c>
      <c r="M24" s="169"/>
      <c r="N24" s="201" t="str">
        <f t="shared" si="4"/>
        <v/>
      </c>
      <c r="O24" s="168"/>
      <c r="P24" s="200" t="str">
        <f t="shared" si="5"/>
        <v/>
      </c>
      <c r="Q24" s="169"/>
      <c r="R24" s="201" t="str">
        <f t="shared" si="6"/>
        <v/>
      </c>
      <c r="S24" s="129"/>
      <c r="T24" s="202" t="str">
        <f t="shared" si="7"/>
        <v/>
      </c>
      <c r="U24" s="169"/>
      <c r="V24" s="201" t="str">
        <f t="shared" si="8"/>
        <v/>
      </c>
    </row>
    <row r="25" spans="1:22" ht="15.6" hidden="1">
      <c r="A25" s="161"/>
      <c r="B25" s="173" t="s">
        <v>3374</v>
      </c>
      <c r="C25" s="174"/>
      <c r="D25" s="175"/>
      <c r="E25" s="164"/>
      <c r="F25" s="199" t="str">
        <f t="shared" si="0"/>
        <v/>
      </c>
      <c r="G25" s="166"/>
      <c r="H25" s="200" t="str">
        <f t="shared" si="1"/>
        <v/>
      </c>
      <c r="I25" s="167"/>
      <c r="J25" s="201" t="str">
        <f t="shared" si="2"/>
        <v/>
      </c>
      <c r="K25" s="168"/>
      <c r="L25" s="200" t="str">
        <f t="shared" si="3"/>
        <v/>
      </c>
      <c r="M25" s="169"/>
      <c r="N25" s="201" t="str">
        <f t="shared" si="4"/>
        <v/>
      </c>
      <c r="O25" s="168"/>
      <c r="P25" s="200" t="str">
        <f t="shared" si="5"/>
        <v/>
      </c>
      <c r="Q25" s="169"/>
      <c r="R25" s="201" t="str">
        <f t="shared" si="6"/>
        <v/>
      </c>
      <c r="S25" s="129"/>
      <c r="T25" s="202" t="str">
        <f t="shared" si="7"/>
        <v/>
      </c>
      <c r="U25" s="169"/>
      <c r="V25" s="201" t="str">
        <f t="shared" si="8"/>
        <v/>
      </c>
    </row>
    <row r="26" spans="1:22" ht="15.6" hidden="1">
      <c r="A26" s="161"/>
      <c r="B26" s="173" t="s">
        <v>3375</v>
      </c>
      <c r="C26" s="174"/>
      <c r="D26" s="175"/>
      <c r="E26" s="164"/>
      <c r="F26" s="199" t="str">
        <f t="shared" si="0"/>
        <v/>
      </c>
      <c r="G26" s="166"/>
      <c r="H26" s="200" t="str">
        <f t="shared" si="1"/>
        <v/>
      </c>
      <c r="I26" s="167"/>
      <c r="J26" s="201" t="str">
        <f t="shared" si="2"/>
        <v/>
      </c>
      <c r="K26" s="168"/>
      <c r="L26" s="200" t="str">
        <f t="shared" si="3"/>
        <v/>
      </c>
      <c r="M26" s="169"/>
      <c r="N26" s="201" t="str">
        <f t="shared" si="4"/>
        <v/>
      </c>
      <c r="O26" s="168"/>
      <c r="P26" s="200" t="str">
        <f t="shared" si="5"/>
        <v/>
      </c>
      <c r="Q26" s="169"/>
      <c r="R26" s="201" t="str">
        <f t="shared" si="6"/>
        <v/>
      </c>
      <c r="S26" s="129"/>
      <c r="T26" s="202" t="str">
        <f t="shared" si="7"/>
        <v/>
      </c>
      <c r="U26" s="169"/>
      <c r="V26" s="201" t="str">
        <f t="shared" si="8"/>
        <v/>
      </c>
    </row>
    <row r="27" spans="1:22" ht="15.6" hidden="1">
      <c r="A27" s="161"/>
      <c r="B27" s="173" t="s">
        <v>3376</v>
      </c>
      <c r="C27" s="174"/>
      <c r="D27" s="175"/>
      <c r="E27" s="164"/>
      <c r="F27" s="199" t="str">
        <f t="shared" si="0"/>
        <v/>
      </c>
      <c r="G27" s="166"/>
      <c r="H27" s="200" t="str">
        <f t="shared" si="1"/>
        <v/>
      </c>
      <c r="I27" s="167"/>
      <c r="J27" s="201" t="str">
        <f t="shared" si="2"/>
        <v/>
      </c>
      <c r="K27" s="168"/>
      <c r="L27" s="200" t="str">
        <f t="shared" si="3"/>
        <v/>
      </c>
      <c r="M27" s="169"/>
      <c r="N27" s="201" t="str">
        <f t="shared" si="4"/>
        <v/>
      </c>
      <c r="O27" s="168"/>
      <c r="P27" s="200" t="str">
        <f t="shared" si="5"/>
        <v/>
      </c>
      <c r="Q27" s="169"/>
      <c r="R27" s="201" t="str">
        <f t="shared" si="6"/>
        <v/>
      </c>
      <c r="S27" s="129"/>
      <c r="T27" s="202" t="str">
        <f t="shared" si="7"/>
        <v/>
      </c>
      <c r="U27" s="169"/>
      <c r="V27" s="201" t="str">
        <f t="shared" si="8"/>
        <v/>
      </c>
    </row>
    <row r="28" spans="1:22" ht="15.6" hidden="1">
      <c r="A28" s="161"/>
      <c r="B28" s="173" t="s">
        <v>3377</v>
      </c>
      <c r="C28" s="174"/>
      <c r="D28" s="175"/>
      <c r="E28" s="164"/>
      <c r="F28" s="199" t="str">
        <f t="shared" si="0"/>
        <v/>
      </c>
      <c r="G28" s="166"/>
      <c r="H28" s="200" t="str">
        <f t="shared" si="1"/>
        <v/>
      </c>
      <c r="I28" s="167"/>
      <c r="J28" s="201" t="str">
        <f t="shared" si="2"/>
        <v/>
      </c>
      <c r="K28" s="168"/>
      <c r="L28" s="200" t="str">
        <f t="shared" si="3"/>
        <v/>
      </c>
      <c r="M28" s="169"/>
      <c r="N28" s="201" t="str">
        <f t="shared" si="4"/>
        <v/>
      </c>
      <c r="O28" s="168"/>
      <c r="P28" s="200" t="str">
        <f t="shared" si="5"/>
        <v/>
      </c>
      <c r="Q28" s="169"/>
      <c r="R28" s="201" t="str">
        <f t="shared" si="6"/>
        <v/>
      </c>
      <c r="S28" s="129"/>
      <c r="T28" s="202" t="str">
        <f t="shared" si="7"/>
        <v/>
      </c>
      <c r="U28" s="169"/>
      <c r="V28" s="201" t="str">
        <f t="shared" si="8"/>
        <v/>
      </c>
    </row>
    <row r="29" spans="1:22" ht="15.6" hidden="1">
      <c r="A29" s="161"/>
      <c r="B29" s="173" t="s">
        <v>3378</v>
      </c>
      <c r="C29" s="174"/>
      <c r="D29" s="175"/>
      <c r="E29" s="164"/>
      <c r="F29" s="199" t="str">
        <f t="shared" si="0"/>
        <v/>
      </c>
      <c r="G29" s="166"/>
      <c r="H29" s="200" t="str">
        <f t="shared" si="1"/>
        <v/>
      </c>
      <c r="I29" s="167"/>
      <c r="J29" s="201" t="str">
        <f t="shared" si="2"/>
        <v/>
      </c>
      <c r="K29" s="168"/>
      <c r="L29" s="200" t="str">
        <f t="shared" si="3"/>
        <v/>
      </c>
      <c r="M29" s="169"/>
      <c r="N29" s="201" t="str">
        <f t="shared" si="4"/>
        <v/>
      </c>
      <c r="O29" s="168"/>
      <c r="P29" s="200" t="str">
        <f t="shared" si="5"/>
        <v/>
      </c>
      <c r="Q29" s="169"/>
      <c r="R29" s="201" t="str">
        <f t="shared" si="6"/>
        <v/>
      </c>
      <c r="S29" s="129"/>
      <c r="T29" s="202" t="str">
        <f t="shared" si="7"/>
        <v/>
      </c>
      <c r="U29" s="169"/>
      <c r="V29" s="201" t="str">
        <f t="shared" si="8"/>
        <v/>
      </c>
    </row>
    <row r="30" spans="1:22" ht="15.6" hidden="1">
      <c r="A30" s="161"/>
      <c r="B30" s="173" t="s">
        <v>3379</v>
      </c>
      <c r="C30" s="174"/>
      <c r="D30" s="175"/>
      <c r="E30" s="164"/>
      <c r="F30" s="199" t="str">
        <f t="shared" si="0"/>
        <v/>
      </c>
      <c r="G30" s="166"/>
      <c r="H30" s="200" t="str">
        <f t="shared" si="1"/>
        <v/>
      </c>
      <c r="I30" s="167"/>
      <c r="J30" s="201" t="str">
        <f t="shared" si="2"/>
        <v/>
      </c>
      <c r="K30" s="168"/>
      <c r="L30" s="200" t="str">
        <f t="shared" si="3"/>
        <v/>
      </c>
      <c r="M30" s="169"/>
      <c r="N30" s="201" t="str">
        <f t="shared" si="4"/>
        <v/>
      </c>
      <c r="O30" s="168"/>
      <c r="P30" s="200" t="str">
        <f t="shared" si="5"/>
        <v/>
      </c>
      <c r="Q30" s="169"/>
      <c r="R30" s="201" t="str">
        <f t="shared" si="6"/>
        <v/>
      </c>
      <c r="S30" s="129"/>
      <c r="T30" s="202" t="str">
        <f t="shared" si="7"/>
        <v/>
      </c>
      <c r="U30" s="169"/>
      <c r="V30" s="201" t="str">
        <f t="shared" si="8"/>
        <v/>
      </c>
    </row>
    <row r="31" spans="1:22" ht="15.6">
      <c r="A31" s="161">
        <v>1</v>
      </c>
      <c r="B31" s="173" t="s">
        <v>3380</v>
      </c>
      <c r="C31" s="174"/>
      <c r="D31" s="175"/>
      <c r="E31" s="164"/>
      <c r="F31" s="199" t="str">
        <f t="shared" si="0"/>
        <v/>
      </c>
      <c r="G31" s="166"/>
      <c r="H31" s="200" t="str">
        <f t="shared" si="1"/>
        <v/>
      </c>
      <c r="I31" s="167"/>
      <c r="J31" s="201" t="str">
        <f t="shared" si="2"/>
        <v/>
      </c>
      <c r="K31" s="168"/>
      <c r="L31" s="200" t="str">
        <f t="shared" si="3"/>
        <v/>
      </c>
      <c r="M31" s="169"/>
      <c r="N31" s="201" t="str">
        <f t="shared" si="4"/>
        <v/>
      </c>
      <c r="O31" s="168"/>
      <c r="P31" s="200" t="str">
        <f t="shared" si="5"/>
        <v/>
      </c>
      <c r="Q31" s="169"/>
      <c r="R31" s="201" t="str">
        <f t="shared" si="6"/>
        <v/>
      </c>
      <c r="S31" s="129"/>
      <c r="T31" s="202" t="str">
        <f t="shared" si="7"/>
        <v/>
      </c>
      <c r="U31" s="169"/>
      <c r="V31" s="201" t="str">
        <f t="shared" si="8"/>
        <v/>
      </c>
    </row>
    <row r="32" spans="1:22" ht="15.6">
      <c r="A32" s="161">
        <v>1</v>
      </c>
      <c r="B32" s="173" t="s">
        <v>3381</v>
      </c>
      <c r="C32" s="174"/>
      <c r="D32" s="175"/>
      <c r="E32" s="164"/>
      <c r="F32" s="199" t="str">
        <f t="shared" si="0"/>
        <v/>
      </c>
      <c r="G32" s="166"/>
      <c r="H32" s="200" t="str">
        <f t="shared" si="1"/>
        <v/>
      </c>
      <c r="I32" s="167"/>
      <c r="J32" s="201" t="str">
        <f t="shared" si="2"/>
        <v/>
      </c>
      <c r="K32" s="168"/>
      <c r="L32" s="200" t="str">
        <f t="shared" si="3"/>
        <v/>
      </c>
      <c r="M32" s="169"/>
      <c r="N32" s="201" t="str">
        <f t="shared" si="4"/>
        <v/>
      </c>
      <c r="O32" s="168"/>
      <c r="P32" s="200" t="str">
        <f t="shared" si="5"/>
        <v/>
      </c>
      <c r="Q32" s="169"/>
      <c r="R32" s="201" t="str">
        <f t="shared" si="6"/>
        <v/>
      </c>
      <c r="S32" s="129"/>
      <c r="T32" s="202" t="str">
        <f t="shared" si="7"/>
        <v/>
      </c>
      <c r="U32" s="169"/>
      <c r="V32" s="201" t="str">
        <f t="shared" si="8"/>
        <v/>
      </c>
    </row>
    <row r="33" spans="1:22" ht="15.6" hidden="1">
      <c r="A33" s="161"/>
      <c r="B33" s="173" t="s">
        <v>3382</v>
      </c>
      <c r="C33" s="174"/>
      <c r="D33" s="175"/>
      <c r="E33" s="164"/>
      <c r="F33" s="199" t="str">
        <f t="shared" si="0"/>
        <v/>
      </c>
      <c r="G33" s="166"/>
      <c r="H33" s="200" t="str">
        <f t="shared" si="1"/>
        <v/>
      </c>
      <c r="I33" s="167"/>
      <c r="J33" s="201" t="str">
        <f t="shared" si="2"/>
        <v/>
      </c>
      <c r="K33" s="168"/>
      <c r="L33" s="200" t="str">
        <f t="shared" si="3"/>
        <v/>
      </c>
      <c r="M33" s="169"/>
      <c r="N33" s="201" t="str">
        <f t="shared" si="4"/>
        <v/>
      </c>
      <c r="O33" s="168"/>
      <c r="P33" s="200" t="str">
        <f t="shared" si="5"/>
        <v/>
      </c>
      <c r="Q33" s="169"/>
      <c r="R33" s="201" t="str">
        <f t="shared" si="6"/>
        <v/>
      </c>
      <c r="S33" s="129"/>
      <c r="T33" s="202" t="str">
        <f t="shared" si="7"/>
        <v/>
      </c>
      <c r="U33" s="169"/>
      <c r="V33" s="201" t="str">
        <f t="shared" si="8"/>
        <v/>
      </c>
    </row>
    <row r="34" spans="1:22" ht="15.6" hidden="1">
      <c r="A34" s="161"/>
      <c r="B34" s="173" t="s">
        <v>3383</v>
      </c>
      <c r="C34" s="174"/>
      <c r="D34" s="175"/>
      <c r="E34" s="164"/>
      <c r="F34" s="199" t="str">
        <f t="shared" si="0"/>
        <v/>
      </c>
      <c r="G34" s="166"/>
      <c r="H34" s="200" t="str">
        <f t="shared" si="1"/>
        <v/>
      </c>
      <c r="I34" s="167"/>
      <c r="J34" s="201" t="str">
        <f t="shared" si="2"/>
        <v/>
      </c>
      <c r="K34" s="168"/>
      <c r="L34" s="200" t="str">
        <f t="shared" si="3"/>
        <v/>
      </c>
      <c r="M34" s="169"/>
      <c r="N34" s="201" t="str">
        <f t="shared" si="4"/>
        <v/>
      </c>
      <c r="O34" s="168"/>
      <c r="P34" s="200" t="str">
        <f t="shared" si="5"/>
        <v/>
      </c>
      <c r="Q34" s="169"/>
      <c r="R34" s="201" t="str">
        <f t="shared" si="6"/>
        <v/>
      </c>
      <c r="S34" s="129"/>
      <c r="T34" s="202" t="str">
        <f t="shared" si="7"/>
        <v/>
      </c>
      <c r="U34" s="169"/>
      <c r="V34" s="201" t="str">
        <f t="shared" si="8"/>
        <v/>
      </c>
    </row>
    <row r="35" spans="1:22" ht="15.6" hidden="1">
      <c r="A35" s="161"/>
      <c r="B35" s="173" t="s">
        <v>3384</v>
      </c>
      <c r="C35" s="174"/>
      <c r="D35" s="175"/>
      <c r="E35" s="164"/>
      <c r="F35" s="199" t="str">
        <f t="shared" si="0"/>
        <v/>
      </c>
      <c r="G35" s="166"/>
      <c r="H35" s="200" t="str">
        <f t="shared" si="1"/>
        <v/>
      </c>
      <c r="I35" s="167"/>
      <c r="J35" s="201" t="str">
        <f t="shared" si="2"/>
        <v/>
      </c>
      <c r="K35" s="168"/>
      <c r="L35" s="200" t="str">
        <f t="shared" si="3"/>
        <v/>
      </c>
      <c r="M35" s="169"/>
      <c r="N35" s="201" t="str">
        <f t="shared" si="4"/>
        <v/>
      </c>
      <c r="O35" s="168"/>
      <c r="P35" s="200" t="str">
        <f t="shared" si="5"/>
        <v/>
      </c>
      <c r="Q35" s="169"/>
      <c r="R35" s="201" t="str">
        <f t="shared" si="6"/>
        <v/>
      </c>
      <c r="S35" s="129"/>
      <c r="T35" s="202" t="str">
        <f t="shared" si="7"/>
        <v/>
      </c>
      <c r="U35" s="169"/>
      <c r="V35" s="201" t="str">
        <f t="shared" si="8"/>
        <v/>
      </c>
    </row>
    <row r="36" spans="1:22" ht="15.6" hidden="1">
      <c r="A36" s="161"/>
      <c r="B36" s="173" t="s">
        <v>3385</v>
      </c>
      <c r="C36" s="174"/>
      <c r="D36" s="175"/>
      <c r="E36" s="164"/>
      <c r="F36" s="199" t="str">
        <f t="shared" si="0"/>
        <v/>
      </c>
      <c r="G36" s="166"/>
      <c r="H36" s="200" t="str">
        <f t="shared" si="1"/>
        <v/>
      </c>
      <c r="I36" s="167"/>
      <c r="J36" s="201" t="str">
        <f t="shared" si="2"/>
        <v/>
      </c>
      <c r="K36" s="168"/>
      <c r="L36" s="200" t="str">
        <f t="shared" si="3"/>
        <v/>
      </c>
      <c r="M36" s="169"/>
      <c r="N36" s="201" t="str">
        <f t="shared" si="4"/>
        <v/>
      </c>
      <c r="O36" s="168"/>
      <c r="P36" s="200" t="str">
        <f t="shared" si="5"/>
        <v/>
      </c>
      <c r="Q36" s="169"/>
      <c r="R36" s="201" t="str">
        <f t="shared" si="6"/>
        <v/>
      </c>
      <c r="S36" s="129"/>
      <c r="T36" s="202" t="str">
        <f t="shared" si="7"/>
        <v/>
      </c>
      <c r="U36" s="169"/>
      <c r="V36" s="201" t="str">
        <f t="shared" si="8"/>
        <v/>
      </c>
    </row>
    <row r="37" spans="1:22" ht="15.6" hidden="1">
      <c r="A37" s="161"/>
      <c r="B37" s="173" t="s">
        <v>3386</v>
      </c>
      <c r="C37" s="174"/>
      <c r="D37" s="175"/>
      <c r="E37" s="164"/>
      <c r="F37" s="199" t="str">
        <f t="shared" si="0"/>
        <v/>
      </c>
      <c r="G37" s="166"/>
      <c r="H37" s="200" t="str">
        <f t="shared" si="1"/>
        <v/>
      </c>
      <c r="I37" s="167"/>
      <c r="J37" s="201" t="str">
        <f t="shared" si="2"/>
        <v/>
      </c>
      <c r="K37" s="168"/>
      <c r="L37" s="200" t="str">
        <f t="shared" si="3"/>
        <v/>
      </c>
      <c r="M37" s="169"/>
      <c r="N37" s="201" t="str">
        <f t="shared" si="4"/>
        <v/>
      </c>
      <c r="O37" s="168"/>
      <c r="P37" s="200" t="str">
        <f t="shared" si="5"/>
        <v/>
      </c>
      <c r="Q37" s="169"/>
      <c r="R37" s="201" t="str">
        <f t="shared" si="6"/>
        <v/>
      </c>
      <c r="S37" s="129"/>
      <c r="T37" s="202" t="str">
        <f t="shared" si="7"/>
        <v/>
      </c>
      <c r="U37" s="169"/>
      <c r="V37" s="201" t="str">
        <f t="shared" si="8"/>
        <v/>
      </c>
    </row>
    <row r="38" spans="1:22" ht="15.6" hidden="1">
      <c r="A38" s="161"/>
      <c r="B38" s="173" t="s">
        <v>3387</v>
      </c>
      <c r="C38" s="174"/>
      <c r="D38" s="175"/>
      <c r="E38" s="164"/>
      <c r="F38" s="199" t="str">
        <f t="shared" si="0"/>
        <v/>
      </c>
      <c r="G38" s="166"/>
      <c r="H38" s="200" t="str">
        <f t="shared" si="1"/>
        <v/>
      </c>
      <c r="I38" s="167"/>
      <c r="J38" s="201" t="str">
        <f t="shared" si="2"/>
        <v/>
      </c>
      <c r="K38" s="168"/>
      <c r="L38" s="200" t="str">
        <f t="shared" si="3"/>
        <v/>
      </c>
      <c r="M38" s="169"/>
      <c r="N38" s="201" t="str">
        <f t="shared" si="4"/>
        <v/>
      </c>
      <c r="O38" s="168"/>
      <c r="P38" s="200" t="str">
        <f t="shared" si="5"/>
        <v/>
      </c>
      <c r="Q38" s="169"/>
      <c r="R38" s="201" t="str">
        <f t="shared" si="6"/>
        <v/>
      </c>
      <c r="S38" s="129"/>
      <c r="T38" s="202" t="str">
        <f t="shared" si="7"/>
        <v/>
      </c>
      <c r="U38" s="169"/>
      <c r="V38" s="201" t="str">
        <f t="shared" si="8"/>
        <v/>
      </c>
    </row>
    <row r="39" spans="1:22" ht="15.6" hidden="1">
      <c r="A39" s="161"/>
      <c r="B39" s="173" t="s">
        <v>3388</v>
      </c>
      <c r="C39" s="174"/>
      <c r="D39" s="175"/>
      <c r="E39" s="164"/>
      <c r="F39" s="199" t="str">
        <f t="shared" si="0"/>
        <v/>
      </c>
      <c r="G39" s="166"/>
      <c r="H39" s="200" t="str">
        <f t="shared" si="1"/>
        <v/>
      </c>
      <c r="I39" s="167"/>
      <c r="J39" s="201" t="str">
        <f t="shared" si="2"/>
        <v/>
      </c>
      <c r="K39" s="168"/>
      <c r="L39" s="200" t="str">
        <f t="shared" si="3"/>
        <v/>
      </c>
      <c r="M39" s="169"/>
      <c r="N39" s="201" t="str">
        <f t="shared" si="4"/>
        <v/>
      </c>
      <c r="O39" s="168"/>
      <c r="P39" s="200" t="str">
        <f t="shared" si="5"/>
        <v/>
      </c>
      <c r="Q39" s="169"/>
      <c r="R39" s="201" t="str">
        <f t="shared" si="6"/>
        <v/>
      </c>
      <c r="S39" s="129"/>
      <c r="T39" s="202" t="str">
        <f t="shared" si="7"/>
        <v/>
      </c>
      <c r="U39" s="169"/>
      <c r="V39" s="201" t="str">
        <f t="shared" si="8"/>
        <v/>
      </c>
    </row>
    <row r="40" spans="1:22" ht="15.6" hidden="1">
      <c r="A40" s="161"/>
      <c r="B40" s="173" t="s">
        <v>3389</v>
      </c>
      <c r="C40" s="174"/>
      <c r="D40" s="175"/>
      <c r="E40" s="164"/>
      <c r="F40" s="199" t="str">
        <f t="shared" si="0"/>
        <v/>
      </c>
      <c r="G40" s="166"/>
      <c r="H40" s="200" t="str">
        <f t="shared" si="1"/>
        <v/>
      </c>
      <c r="I40" s="167"/>
      <c r="J40" s="201" t="str">
        <f t="shared" si="2"/>
        <v/>
      </c>
      <c r="K40" s="168"/>
      <c r="L40" s="200" t="str">
        <f t="shared" si="3"/>
        <v/>
      </c>
      <c r="M40" s="169"/>
      <c r="N40" s="201" t="str">
        <f t="shared" si="4"/>
        <v/>
      </c>
      <c r="O40" s="168"/>
      <c r="P40" s="200" t="str">
        <f t="shared" si="5"/>
        <v/>
      </c>
      <c r="Q40" s="169"/>
      <c r="R40" s="201" t="str">
        <f t="shared" si="6"/>
        <v/>
      </c>
      <c r="S40" s="129"/>
      <c r="T40" s="202" t="str">
        <f t="shared" si="7"/>
        <v/>
      </c>
      <c r="U40" s="169"/>
      <c r="V40" s="201" t="str">
        <f t="shared" si="8"/>
        <v/>
      </c>
    </row>
    <row r="41" spans="1:22" ht="15.6" hidden="1">
      <c r="A41" s="161"/>
      <c r="B41" s="173" t="s">
        <v>3390</v>
      </c>
      <c r="C41" s="174"/>
      <c r="D41" s="175"/>
      <c r="E41" s="164"/>
      <c r="F41" s="199" t="str">
        <f t="shared" si="0"/>
        <v/>
      </c>
      <c r="G41" s="166"/>
      <c r="H41" s="200" t="str">
        <f t="shared" si="1"/>
        <v/>
      </c>
      <c r="I41" s="167"/>
      <c r="J41" s="201" t="str">
        <f t="shared" si="2"/>
        <v/>
      </c>
      <c r="K41" s="168"/>
      <c r="L41" s="200" t="str">
        <f t="shared" si="3"/>
        <v/>
      </c>
      <c r="M41" s="169"/>
      <c r="N41" s="201" t="str">
        <f t="shared" si="4"/>
        <v/>
      </c>
      <c r="O41" s="168"/>
      <c r="P41" s="200" t="str">
        <f t="shared" si="5"/>
        <v/>
      </c>
      <c r="Q41" s="169"/>
      <c r="R41" s="201" t="str">
        <f t="shared" si="6"/>
        <v/>
      </c>
      <c r="S41" s="129"/>
      <c r="T41" s="202" t="str">
        <f t="shared" si="7"/>
        <v/>
      </c>
      <c r="U41" s="169"/>
      <c r="V41" s="201" t="str">
        <f t="shared" si="8"/>
        <v/>
      </c>
    </row>
    <row r="42" spans="1:22" ht="15.6" hidden="1">
      <c r="A42" s="161"/>
      <c r="B42" s="173" t="s">
        <v>3391</v>
      </c>
      <c r="C42" s="174"/>
      <c r="D42" s="175"/>
      <c r="E42" s="164"/>
      <c r="F42" s="199" t="str">
        <f t="shared" si="0"/>
        <v/>
      </c>
      <c r="G42" s="166"/>
      <c r="H42" s="200" t="str">
        <f t="shared" si="1"/>
        <v/>
      </c>
      <c r="I42" s="167"/>
      <c r="J42" s="201" t="str">
        <f t="shared" si="2"/>
        <v/>
      </c>
      <c r="K42" s="168"/>
      <c r="L42" s="200" t="str">
        <f t="shared" si="3"/>
        <v/>
      </c>
      <c r="M42" s="169"/>
      <c r="N42" s="201" t="str">
        <f t="shared" si="4"/>
        <v/>
      </c>
      <c r="O42" s="168"/>
      <c r="P42" s="200" t="str">
        <f t="shared" si="5"/>
        <v/>
      </c>
      <c r="Q42" s="169"/>
      <c r="R42" s="201" t="str">
        <f t="shared" si="6"/>
        <v/>
      </c>
      <c r="S42" s="129"/>
      <c r="T42" s="202" t="str">
        <f t="shared" si="7"/>
        <v/>
      </c>
      <c r="U42" s="169"/>
      <c r="V42" s="201" t="str">
        <f t="shared" si="8"/>
        <v/>
      </c>
    </row>
    <row r="43" spans="1:22" ht="15.6" hidden="1">
      <c r="A43" s="161"/>
      <c r="B43" s="173" t="s">
        <v>3392</v>
      </c>
      <c r="C43" s="174"/>
      <c r="D43" s="175"/>
      <c r="E43" s="164"/>
      <c r="F43" s="199" t="str">
        <f t="shared" si="0"/>
        <v/>
      </c>
      <c r="G43" s="166"/>
      <c r="H43" s="200" t="str">
        <f t="shared" si="1"/>
        <v/>
      </c>
      <c r="I43" s="167"/>
      <c r="J43" s="201" t="str">
        <f t="shared" si="2"/>
        <v/>
      </c>
      <c r="K43" s="168"/>
      <c r="L43" s="200" t="str">
        <f t="shared" si="3"/>
        <v/>
      </c>
      <c r="M43" s="169"/>
      <c r="N43" s="201" t="str">
        <f t="shared" si="4"/>
        <v/>
      </c>
      <c r="O43" s="168"/>
      <c r="P43" s="200" t="str">
        <f t="shared" si="5"/>
        <v/>
      </c>
      <c r="Q43" s="169"/>
      <c r="R43" s="201" t="str">
        <f t="shared" si="6"/>
        <v/>
      </c>
      <c r="S43" s="129"/>
      <c r="T43" s="202" t="str">
        <f t="shared" si="7"/>
        <v/>
      </c>
      <c r="U43" s="169"/>
      <c r="V43" s="201" t="str">
        <f t="shared" si="8"/>
        <v/>
      </c>
    </row>
    <row r="44" spans="1:22" ht="15.6" hidden="1">
      <c r="A44" s="161"/>
      <c r="B44" s="173" t="s">
        <v>3393</v>
      </c>
      <c r="C44" s="174"/>
      <c r="D44" s="175"/>
      <c r="E44" s="164"/>
      <c r="F44" s="199" t="str">
        <f t="shared" si="0"/>
        <v/>
      </c>
      <c r="G44" s="166"/>
      <c r="H44" s="200" t="str">
        <f t="shared" si="1"/>
        <v/>
      </c>
      <c r="I44" s="167"/>
      <c r="J44" s="201" t="str">
        <f t="shared" si="2"/>
        <v/>
      </c>
      <c r="K44" s="168"/>
      <c r="L44" s="200" t="str">
        <f t="shared" si="3"/>
        <v/>
      </c>
      <c r="M44" s="169"/>
      <c r="N44" s="201" t="str">
        <f t="shared" si="4"/>
        <v/>
      </c>
      <c r="O44" s="168"/>
      <c r="P44" s="200" t="str">
        <f t="shared" si="5"/>
        <v/>
      </c>
      <c r="Q44" s="169"/>
      <c r="R44" s="201" t="str">
        <f t="shared" si="6"/>
        <v/>
      </c>
      <c r="S44" s="129"/>
      <c r="T44" s="202" t="str">
        <f t="shared" si="7"/>
        <v/>
      </c>
      <c r="U44" s="169"/>
      <c r="V44" s="201" t="str">
        <f t="shared" si="8"/>
        <v/>
      </c>
    </row>
    <row r="45" spans="1:22" ht="15.6" hidden="1">
      <c r="A45" s="161"/>
      <c r="B45" s="173" t="s">
        <v>3394</v>
      </c>
      <c r="C45" s="174"/>
      <c r="D45" s="175"/>
      <c r="E45" s="164"/>
      <c r="F45" s="199" t="str">
        <f t="shared" si="0"/>
        <v/>
      </c>
      <c r="G45" s="166"/>
      <c r="H45" s="200" t="str">
        <f t="shared" si="1"/>
        <v/>
      </c>
      <c r="I45" s="167"/>
      <c r="J45" s="201" t="str">
        <f t="shared" si="2"/>
        <v/>
      </c>
      <c r="K45" s="168"/>
      <c r="L45" s="200" t="str">
        <f t="shared" si="3"/>
        <v/>
      </c>
      <c r="M45" s="169"/>
      <c r="N45" s="201" t="str">
        <f t="shared" si="4"/>
        <v/>
      </c>
      <c r="O45" s="168"/>
      <c r="P45" s="200" t="str">
        <f t="shared" si="5"/>
        <v/>
      </c>
      <c r="Q45" s="169"/>
      <c r="R45" s="201" t="str">
        <f t="shared" si="6"/>
        <v/>
      </c>
      <c r="S45" s="129"/>
      <c r="T45" s="202" t="str">
        <f t="shared" si="7"/>
        <v/>
      </c>
      <c r="U45" s="169"/>
      <c r="V45" s="201" t="str">
        <f t="shared" si="8"/>
        <v/>
      </c>
    </row>
    <row r="46" spans="1:22" ht="15.6" hidden="1">
      <c r="A46" s="161"/>
      <c r="B46" s="173" t="s">
        <v>3395</v>
      </c>
      <c r="C46" s="174"/>
      <c r="D46" s="175"/>
      <c r="E46" s="164"/>
      <c r="F46" s="199" t="str">
        <f t="shared" si="0"/>
        <v/>
      </c>
      <c r="G46" s="166"/>
      <c r="H46" s="200" t="str">
        <f t="shared" si="1"/>
        <v/>
      </c>
      <c r="I46" s="167"/>
      <c r="J46" s="201" t="str">
        <f t="shared" si="2"/>
        <v/>
      </c>
      <c r="K46" s="168"/>
      <c r="L46" s="200" t="str">
        <f t="shared" si="3"/>
        <v/>
      </c>
      <c r="M46" s="169"/>
      <c r="N46" s="201" t="str">
        <f t="shared" si="4"/>
        <v/>
      </c>
      <c r="O46" s="168"/>
      <c r="P46" s="200" t="str">
        <f t="shared" si="5"/>
        <v/>
      </c>
      <c r="Q46" s="169"/>
      <c r="R46" s="201" t="str">
        <f t="shared" si="6"/>
        <v/>
      </c>
      <c r="S46" s="129"/>
      <c r="T46" s="202" t="str">
        <f t="shared" si="7"/>
        <v/>
      </c>
      <c r="U46" s="169"/>
      <c r="V46" s="201" t="str">
        <f t="shared" si="8"/>
        <v/>
      </c>
    </row>
    <row r="47" spans="1:22" ht="15.6" hidden="1">
      <c r="A47" s="161"/>
      <c r="B47" s="173" t="s">
        <v>3396</v>
      </c>
      <c r="C47" s="174"/>
      <c r="D47" s="175"/>
      <c r="E47" s="164"/>
      <c r="F47" s="199" t="str">
        <f t="shared" si="0"/>
        <v/>
      </c>
      <c r="G47" s="166"/>
      <c r="H47" s="200" t="str">
        <f t="shared" si="1"/>
        <v/>
      </c>
      <c r="I47" s="167"/>
      <c r="J47" s="201" t="str">
        <f t="shared" si="2"/>
        <v/>
      </c>
      <c r="K47" s="168"/>
      <c r="L47" s="200" t="str">
        <f t="shared" si="3"/>
        <v/>
      </c>
      <c r="M47" s="169"/>
      <c r="N47" s="201" t="str">
        <f t="shared" si="4"/>
        <v/>
      </c>
      <c r="O47" s="168"/>
      <c r="P47" s="200" t="str">
        <f t="shared" si="5"/>
        <v/>
      </c>
      <c r="Q47" s="169"/>
      <c r="R47" s="201" t="str">
        <f t="shared" si="6"/>
        <v/>
      </c>
      <c r="S47" s="129"/>
      <c r="T47" s="202" t="str">
        <f t="shared" si="7"/>
        <v/>
      </c>
      <c r="U47" s="169"/>
      <c r="V47" s="201" t="str">
        <f t="shared" si="8"/>
        <v/>
      </c>
    </row>
    <row r="48" spans="1:22" ht="15.6" hidden="1">
      <c r="A48" s="161"/>
      <c r="B48" s="173" t="s">
        <v>3397</v>
      </c>
      <c r="C48" s="174"/>
      <c r="D48" s="175"/>
      <c r="E48" s="164"/>
      <c r="F48" s="199" t="str">
        <f t="shared" si="0"/>
        <v/>
      </c>
      <c r="G48" s="166"/>
      <c r="H48" s="200" t="str">
        <f t="shared" si="1"/>
        <v/>
      </c>
      <c r="I48" s="167"/>
      <c r="J48" s="201" t="str">
        <f t="shared" si="2"/>
        <v/>
      </c>
      <c r="K48" s="168"/>
      <c r="L48" s="200" t="str">
        <f t="shared" si="3"/>
        <v/>
      </c>
      <c r="M48" s="169"/>
      <c r="N48" s="201" t="str">
        <f t="shared" si="4"/>
        <v/>
      </c>
      <c r="O48" s="168"/>
      <c r="P48" s="200" t="str">
        <f t="shared" si="5"/>
        <v/>
      </c>
      <c r="Q48" s="169"/>
      <c r="R48" s="201" t="str">
        <f t="shared" si="6"/>
        <v/>
      </c>
      <c r="S48" s="129"/>
      <c r="T48" s="202" t="str">
        <f t="shared" si="7"/>
        <v/>
      </c>
      <c r="U48" s="169"/>
      <c r="V48" s="201" t="str">
        <f t="shared" si="8"/>
        <v/>
      </c>
    </row>
    <row r="49" spans="1:22" ht="15.6" hidden="1">
      <c r="A49" s="161"/>
      <c r="B49" s="173" t="s">
        <v>3398</v>
      </c>
      <c r="C49" s="174"/>
      <c r="D49" s="175"/>
      <c r="E49" s="164"/>
      <c r="F49" s="199" t="str">
        <f t="shared" si="0"/>
        <v/>
      </c>
      <c r="G49" s="166"/>
      <c r="H49" s="200" t="str">
        <f t="shared" si="1"/>
        <v/>
      </c>
      <c r="I49" s="167"/>
      <c r="J49" s="201" t="str">
        <f t="shared" si="2"/>
        <v/>
      </c>
      <c r="K49" s="168"/>
      <c r="L49" s="200" t="str">
        <f t="shared" si="3"/>
        <v/>
      </c>
      <c r="M49" s="169"/>
      <c r="N49" s="201" t="str">
        <f t="shared" si="4"/>
        <v/>
      </c>
      <c r="O49" s="168"/>
      <c r="P49" s="200" t="str">
        <f t="shared" si="5"/>
        <v/>
      </c>
      <c r="Q49" s="169"/>
      <c r="R49" s="201" t="str">
        <f t="shared" si="6"/>
        <v/>
      </c>
      <c r="S49" s="129"/>
      <c r="T49" s="202" t="str">
        <f t="shared" si="7"/>
        <v/>
      </c>
      <c r="U49" s="169"/>
      <c r="V49" s="201" t="str">
        <f t="shared" si="8"/>
        <v/>
      </c>
    </row>
    <row r="50" spans="1:22" ht="15.6" hidden="1">
      <c r="A50" s="161"/>
      <c r="B50" s="173" t="s">
        <v>3399</v>
      </c>
      <c r="C50" s="174"/>
      <c r="D50" s="175"/>
      <c r="E50" s="164"/>
      <c r="F50" s="199" t="str">
        <f t="shared" si="0"/>
        <v/>
      </c>
      <c r="G50" s="166"/>
      <c r="H50" s="200" t="str">
        <f t="shared" si="1"/>
        <v/>
      </c>
      <c r="I50" s="167"/>
      <c r="J50" s="201" t="str">
        <f t="shared" si="2"/>
        <v/>
      </c>
      <c r="K50" s="168"/>
      <c r="L50" s="200" t="str">
        <f t="shared" si="3"/>
        <v/>
      </c>
      <c r="M50" s="169"/>
      <c r="N50" s="201" t="str">
        <f t="shared" si="4"/>
        <v/>
      </c>
      <c r="O50" s="168"/>
      <c r="P50" s="200" t="str">
        <f t="shared" si="5"/>
        <v/>
      </c>
      <c r="Q50" s="169"/>
      <c r="R50" s="201" t="str">
        <f t="shared" si="6"/>
        <v/>
      </c>
      <c r="S50" s="129"/>
      <c r="T50" s="202" t="str">
        <f t="shared" si="7"/>
        <v/>
      </c>
      <c r="U50" s="169"/>
      <c r="V50" s="201" t="str">
        <f t="shared" si="8"/>
        <v/>
      </c>
    </row>
    <row r="51" spans="1:22" ht="15.6" hidden="1">
      <c r="A51" s="161"/>
      <c r="B51" s="173" t="s">
        <v>3400</v>
      </c>
      <c r="C51" s="174"/>
      <c r="D51" s="175"/>
      <c r="E51" s="164"/>
      <c r="F51" s="199" t="str">
        <f t="shared" si="0"/>
        <v/>
      </c>
      <c r="G51" s="166"/>
      <c r="H51" s="200" t="str">
        <f t="shared" si="1"/>
        <v/>
      </c>
      <c r="I51" s="167"/>
      <c r="J51" s="201" t="str">
        <f t="shared" si="2"/>
        <v/>
      </c>
      <c r="K51" s="168"/>
      <c r="L51" s="200" t="str">
        <f t="shared" si="3"/>
        <v/>
      </c>
      <c r="M51" s="169"/>
      <c r="N51" s="201" t="str">
        <f t="shared" si="4"/>
        <v/>
      </c>
      <c r="O51" s="168"/>
      <c r="P51" s="200" t="str">
        <f t="shared" si="5"/>
        <v/>
      </c>
      <c r="Q51" s="169"/>
      <c r="R51" s="201" t="str">
        <f t="shared" si="6"/>
        <v/>
      </c>
      <c r="S51" s="129"/>
      <c r="T51" s="202" t="str">
        <f t="shared" si="7"/>
        <v/>
      </c>
      <c r="U51" s="169"/>
      <c r="V51" s="201" t="str">
        <f t="shared" si="8"/>
        <v/>
      </c>
    </row>
    <row r="52" spans="1:22" ht="15.6" hidden="1">
      <c r="A52" s="161"/>
      <c r="B52" s="173" t="s">
        <v>3401</v>
      </c>
      <c r="C52" s="174"/>
      <c r="D52" s="175"/>
      <c r="E52" s="164"/>
      <c r="F52" s="199" t="str">
        <f t="shared" si="0"/>
        <v/>
      </c>
      <c r="G52" s="166"/>
      <c r="H52" s="200" t="str">
        <f t="shared" si="1"/>
        <v/>
      </c>
      <c r="I52" s="167"/>
      <c r="J52" s="201" t="str">
        <f t="shared" si="2"/>
        <v/>
      </c>
      <c r="K52" s="168"/>
      <c r="L52" s="200" t="str">
        <f t="shared" si="3"/>
        <v/>
      </c>
      <c r="M52" s="169"/>
      <c r="N52" s="201" t="str">
        <f t="shared" si="4"/>
        <v/>
      </c>
      <c r="O52" s="168"/>
      <c r="P52" s="200" t="str">
        <f t="shared" si="5"/>
        <v/>
      </c>
      <c r="Q52" s="169"/>
      <c r="R52" s="201" t="str">
        <f t="shared" si="6"/>
        <v/>
      </c>
      <c r="S52" s="129"/>
      <c r="T52" s="202" t="str">
        <f t="shared" si="7"/>
        <v/>
      </c>
      <c r="U52" s="169"/>
      <c r="V52" s="201" t="str">
        <f t="shared" si="8"/>
        <v/>
      </c>
    </row>
    <row r="53" spans="1:22" ht="15.6">
      <c r="A53" s="161">
        <v>1</v>
      </c>
      <c r="B53" s="173" t="s">
        <v>3402</v>
      </c>
      <c r="C53" s="174"/>
      <c r="D53" s="175"/>
      <c r="E53" s="164"/>
      <c r="F53" s="199" t="str">
        <f t="shared" si="0"/>
        <v/>
      </c>
      <c r="G53" s="166"/>
      <c r="H53" s="200" t="str">
        <f t="shared" si="1"/>
        <v/>
      </c>
      <c r="I53" s="167"/>
      <c r="J53" s="201" t="str">
        <f t="shared" si="2"/>
        <v/>
      </c>
      <c r="K53" s="168"/>
      <c r="L53" s="200" t="str">
        <f t="shared" si="3"/>
        <v/>
      </c>
      <c r="M53" s="169"/>
      <c r="N53" s="201" t="str">
        <f t="shared" si="4"/>
        <v/>
      </c>
      <c r="O53" s="168"/>
      <c r="P53" s="200" t="str">
        <f t="shared" si="5"/>
        <v/>
      </c>
      <c r="Q53" s="169"/>
      <c r="R53" s="201" t="str">
        <f t="shared" si="6"/>
        <v/>
      </c>
      <c r="S53" s="129"/>
      <c r="T53" s="202" t="str">
        <f t="shared" si="7"/>
        <v/>
      </c>
      <c r="U53" s="169"/>
      <c r="V53" s="201" t="str">
        <f t="shared" si="8"/>
        <v/>
      </c>
    </row>
    <row r="54" spans="1:22" ht="15.6">
      <c r="C54" s="174"/>
      <c r="D54" s="175"/>
      <c r="E54" s="164"/>
      <c r="F54" s="199"/>
      <c r="G54" s="166"/>
      <c r="H54" s="200"/>
      <c r="I54" s="167"/>
      <c r="J54" s="201"/>
      <c r="K54" s="168"/>
      <c r="L54" s="200"/>
      <c r="M54" s="169"/>
      <c r="N54" s="201"/>
      <c r="O54" s="168"/>
      <c r="P54" s="200"/>
      <c r="Q54" s="169"/>
      <c r="R54" s="201"/>
      <c r="S54" s="129"/>
      <c r="T54" s="202"/>
      <c r="U54" s="169"/>
      <c r="V54" s="201"/>
    </row>
    <row r="55" spans="1:22" ht="15.6">
      <c r="C55" s="174"/>
      <c r="D55" s="175"/>
      <c r="E55" s="164"/>
      <c r="F55" s="199"/>
      <c r="G55" s="166"/>
      <c r="H55" s="200"/>
      <c r="I55" s="167"/>
      <c r="J55" s="201"/>
      <c r="K55" s="168"/>
      <c r="L55" s="200"/>
      <c r="M55" s="169"/>
      <c r="N55" s="201"/>
      <c r="O55" s="168"/>
      <c r="P55" s="200"/>
      <c r="Q55" s="169"/>
      <c r="R55" s="201"/>
      <c r="S55" s="129"/>
      <c r="T55" s="202"/>
      <c r="U55" s="169"/>
      <c r="V55" s="201"/>
    </row>
    <row r="56" spans="1:22" ht="15.6">
      <c r="C56" s="174"/>
      <c r="D56" s="175"/>
      <c r="E56" s="164"/>
      <c r="F56" s="199"/>
      <c r="G56" s="166"/>
      <c r="H56" s="200"/>
      <c r="I56" s="167"/>
      <c r="J56" s="201"/>
      <c r="K56" s="168"/>
      <c r="L56" s="200"/>
      <c r="M56" s="169"/>
      <c r="N56" s="201"/>
      <c r="O56" s="168"/>
      <c r="P56" s="200"/>
      <c r="Q56" s="169"/>
      <c r="R56" s="201"/>
      <c r="S56" s="129"/>
      <c r="T56" s="202"/>
      <c r="U56" s="169"/>
      <c r="V56" s="201"/>
    </row>
    <row r="57" spans="1:22" ht="15.6">
      <c r="A57" s="147">
        <v>1</v>
      </c>
      <c r="B57" s="181" t="s">
        <v>663</v>
      </c>
      <c r="C57" s="174"/>
      <c r="D57" s="175"/>
      <c r="E57" s="164"/>
      <c r="F57" s="199"/>
      <c r="G57" s="166"/>
      <c r="H57" s="200"/>
      <c r="I57" s="167"/>
      <c r="J57" s="201"/>
      <c r="K57" s="168"/>
      <c r="L57" s="200"/>
      <c r="M57" s="169"/>
      <c r="N57" s="201"/>
      <c r="O57" s="168"/>
      <c r="P57" s="200"/>
      <c r="Q57" s="169"/>
      <c r="R57" s="201"/>
      <c r="S57" s="129"/>
      <c r="T57" s="202"/>
      <c r="U57" s="169"/>
      <c r="V57" s="201"/>
    </row>
    <row r="58" spans="1:22" ht="15.6">
      <c r="A58" s="147">
        <v>1</v>
      </c>
      <c r="B58" s="181" t="s">
        <v>438</v>
      </c>
      <c r="C58" s="174"/>
      <c r="D58" s="175"/>
      <c r="E58" s="164"/>
      <c r="F58" s="199"/>
      <c r="G58" s="166"/>
      <c r="H58" s="200"/>
      <c r="I58" s="167"/>
      <c r="J58" s="201"/>
      <c r="K58" s="168"/>
      <c r="L58" s="200"/>
      <c r="M58" s="169"/>
      <c r="N58" s="201"/>
      <c r="O58" s="168"/>
      <c r="P58" s="200"/>
      <c r="Q58" s="169"/>
      <c r="R58" s="201"/>
      <c r="S58" s="129"/>
      <c r="T58" s="202"/>
      <c r="U58" s="169"/>
      <c r="V58" s="201"/>
    </row>
    <row r="59" spans="1:22" ht="15.6">
      <c r="A59" s="147">
        <v>1</v>
      </c>
      <c r="B59" s="181" t="s">
        <v>440</v>
      </c>
      <c r="C59" s="174"/>
      <c r="D59" s="175"/>
      <c r="E59" s="164"/>
      <c r="F59" s="199"/>
      <c r="G59" s="166"/>
      <c r="H59" s="200"/>
      <c r="I59" s="167"/>
      <c r="J59" s="201"/>
      <c r="K59" s="168"/>
      <c r="L59" s="200"/>
      <c r="M59" s="169"/>
      <c r="N59" s="201"/>
      <c r="O59" s="168"/>
      <c r="P59" s="200"/>
      <c r="Q59" s="169"/>
      <c r="R59" s="201"/>
      <c r="S59" s="129"/>
      <c r="T59" s="202"/>
      <c r="U59" s="169"/>
      <c r="V59" s="201"/>
    </row>
    <row r="60" spans="1:22" ht="15.6">
      <c r="A60" s="147">
        <v>1</v>
      </c>
      <c r="B60" s="181"/>
      <c r="C60" s="174"/>
      <c r="D60" s="175"/>
      <c r="E60" s="164"/>
      <c r="F60" s="199"/>
      <c r="G60" s="166"/>
      <c r="H60" s="200"/>
      <c r="I60" s="167"/>
      <c r="J60" s="201"/>
      <c r="K60" s="168"/>
      <c r="L60" s="200"/>
      <c r="M60" s="169"/>
      <c r="N60" s="201"/>
      <c r="O60" s="168"/>
      <c r="P60" s="200"/>
      <c r="Q60" s="169"/>
      <c r="R60" s="201"/>
      <c r="S60" s="129"/>
      <c r="T60" s="202"/>
      <c r="U60" s="169"/>
      <c r="V60" s="201"/>
    </row>
    <row r="61" spans="1:22" ht="15.6">
      <c r="A61" s="147">
        <v>1</v>
      </c>
      <c r="B61" s="181" t="s">
        <v>442</v>
      </c>
      <c r="C61" s="174"/>
      <c r="D61" s="175"/>
      <c r="E61" s="164"/>
      <c r="F61" s="199"/>
      <c r="G61" s="166"/>
      <c r="H61" s="200"/>
      <c r="I61" s="167"/>
      <c r="J61" s="201"/>
      <c r="K61" s="168"/>
      <c r="L61" s="200"/>
      <c r="M61" s="169"/>
      <c r="N61" s="201"/>
      <c r="O61" s="168"/>
      <c r="P61" s="200"/>
      <c r="Q61" s="169"/>
      <c r="R61" s="201"/>
      <c r="S61" s="129"/>
      <c r="T61" s="202"/>
      <c r="U61" s="169"/>
      <c r="V61" s="201"/>
    </row>
    <row r="62" spans="1:22" ht="15.6">
      <c r="A62" s="147">
        <v>1</v>
      </c>
      <c r="B62" s="181" t="s">
        <v>443</v>
      </c>
      <c r="C62" s="174"/>
      <c r="D62" s="175"/>
      <c r="E62" s="164"/>
      <c r="F62" s="199"/>
      <c r="G62" s="166"/>
      <c r="H62" s="200"/>
      <c r="I62" s="167"/>
      <c r="J62" s="201"/>
      <c r="K62" s="168"/>
      <c r="L62" s="200"/>
      <c r="M62" s="169"/>
      <c r="N62" s="201"/>
      <c r="O62" s="168"/>
      <c r="P62" s="200"/>
      <c r="Q62" s="169"/>
      <c r="R62" s="201"/>
      <c r="S62" s="129"/>
      <c r="T62" s="202"/>
      <c r="U62" s="169"/>
      <c r="V62" s="201"/>
    </row>
    <row r="63" spans="1:22" ht="15.6">
      <c r="A63" s="147">
        <v>1</v>
      </c>
      <c r="B63" s="181" t="s">
        <v>446</v>
      </c>
      <c r="C63" s="174"/>
      <c r="D63" s="175"/>
      <c r="E63" s="164"/>
      <c r="F63" s="199"/>
      <c r="G63" s="166"/>
      <c r="H63" s="200"/>
      <c r="I63" s="167"/>
      <c r="J63" s="201"/>
      <c r="K63" s="168"/>
      <c r="L63" s="200"/>
      <c r="M63" s="169"/>
      <c r="N63" s="201"/>
      <c r="O63" s="168"/>
      <c r="P63" s="200"/>
      <c r="Q63" s="169"/>
      <c r="R63" s="201"/>
      <c r="S63" s="129"/>
      <c r="T63" s="202"/>
      <c r="U63" s="169"/>
      <c r="V63" s="201"/>
    </row>
    <row r="64" spans="1:22" ht="15.6">
      <c r="A64" s="147">
        <v>1</v>
      </c>
      <c r="B64" s="181" t="s">
        <v>452</v>
      </c>
      <c r="C64" s="174"/>
      <c r="D64" s="175"/>
      <c r="E64" s="164"/>
      <c r="F64" s="199"/>
      <c r="G64" s="166"/>
      <c r="H64" s="200"/>
      <c r="I64" s="167"/>
      <c r="J64" s="201"/>
      <c r="K64" s="168"/>
      <c r="L64" s="200"/>
      <c r="M64" s="169"/>
      <c r="N64" s="201"/>
      <c r="O64" s="168"/>
      <c r="P64" s="200"/>
      <c r="Q64" s="169"/>
      <c r="R64" s="201"/>
      <c r="S64" s="129"/>
      <c r="T64" s="202"/>
      <c r="U64" s="169"/>
      <c r="V64" s="201"/>
    </row>
    <row r="65" spans="1:2" ht="15.6">
      <c r="A65" s="147">
        <v>1</v>
      </c>
      <c r="B65" s="181" t="s">
        <v>464</v>
      </c>
    </row>
    <row r="66" spans="1:2" ht="15.6">
      <c r="A66" s="147">
        <v>1</v>
      </c>
      <c r="B66" s="181" t="s">
        <v>321</v>
      </c>
    </row>
    <row r="67" spans="1:2" ht="15.6">
      <c r="A67" s="147">
        <v>1</v>
      </c>
      <c r="B67" s="181" t="s">
        <v>490</v>
      </c>
    </row>
    <row r="68" spans="1:2" ht="15.6">
      <c r="A68" s="147">
        <v>1</v>
      </c>
      <c r="B68" s="181" t="s">
        <v>501</v>
      </c>
    </row>
    <row r="69" spans="1:2" ht="15.6">
      <c r="A69" s="147">
        <v>1</v>
      </c>
      <c r="B69" s="181" t="s">
        <v>511</v>
      </c>
    </row>
    <row r="70" spans="1:2" ht="15.6">
      <c r="A70" s="147">
        <v>1</v>
      </c>
      <c r="B70" s="181" t="s">
        <v>520</v>
      </c>
    </row>
    <row r="71" spans="1:2" ht="15.6">
      <c r="A71" s="294">
        <v>1</v>
      </c>
      <c r="B71" s="295" t="s">
        <v>529</v>
      </c>
    </row>
  </sheetData>
  <autoFilter ref="A10:XFD53" xr:uid="{4868BED3-65A9-42A9-89FB-204E945018EB}">
    <filterColumn colId="0">
      <customFilters>
        <customFilter operator="notEqual" val=" "/>
      </customFilters>
    </filterColumn>
  </autoFilter>
  <conditionalFormatting sqref="R9 P9 N9 L9 J9 H9 T9 V9 F9">
    <cfRule type="duplicateValues" dxfId="15" priority="1"/>
  </conditionalFormatting>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1A84A-A4B3-4D1D-AA11-C0B7A0FE6990}">
  <sheetPr filterMode="1"/>
  <dimension ref="A1:V39"/>
  <sheetViews>
    <sheetView workbookViewId="0">
      <pane xSplit="2" topLeftCell="F1" activePane="topRight" state="frozen"/>
      <selection pane="topRight" activeCell="F9" sqref="F9"/>
    </sheetView>
  </sheetViews>
  <sheetFormatPr defaultRowHeight="14.45"/>
  <cols>
    <col min="1" max="1" width="11.5703125" customWidth="1"/>
    <col min="2" max="2" width="80" customWidth="1"/>
    <col min="3" max="3" width="10" customWidth="1"/>
    <col min="4" max="4" width="12.28515625" customWidth="1"/>
    <col min="5" max="5" width="35.140625" customWidth="1"/>
    <col min="6" max="6" width="5.28515625" customWidth="1"/>
    <col min="7" max="7" width="39" customWidth="1"/>
    <col min="8" max="8" width="5.28515625" customWidth="1"/>
    <col min="9" max="9" width="39" customWidth="1"/>
    <col min="10" max="10" width="4.28515625" customWidth="1"/>
    <col min="11" max="11" width="39" customWidth="1"/>
    <col min="12" max="12" width="5.28515625" customWidth="1"/>
    <col min="13" max="13" width="39" customWidth="1"/>
    <col min="14" max="14" width="5.28515625" customWidth="1"/>
    <col min="15" max="15" width="39" customWidth="1"/>
    <col min="16" max="16" width="5.28515625" customWidth="1"/>
    <col min="17" max="17" width="39" customWidth="1"/>
    <col min="18" max="18" width="5.28515625" customWidth="1"/>
    <col min="19" max="19" width="39" customWidth="1"/>
    <col min="20" max="20" width="5.28515625" customWidth="1"/>
    <col min="21" max="21" width="39" customWidth="1"/>
    <col min="22" max="22" width="5.28515625" customWidth="1"/>
  </cols>
  <sheetData>
    <row r="1" spans="1:22" ht="46.15" thickBot="1">
      <c r="A1" s="120"/>
      <c r="B1" s="121"/>
      <c r="C1" s="122" t="s">
        <v>320</v>
      </c>
      <c r="D1" s="123" t="s">
        <v>321</v>
      </c>
      <c r="E1" s="124" t="s">
        <v>322</v>
      </c>
      <c r="F1" s="123" t="s">
        <v>323</v>
      </c>
      <c r="G1" s="125"/>
      <c r="H1" s="126" t="s">
        <v>323</v>
      </c>
      <c r="I1" s="127"/>
      <c r="J1" s="128" t="s">
        <v>323</v>
      </c>
      <c r="K1" s="129"/>
      <c r="L1" s="126" t="s">
        <v>323</v>
      </c>
      <c r="M1" s="130"/>
      <c r="N1" s="128" t="s">
        <v>323</v>
      </c>
      <c r="O1" s="129"/>
      <c r="P1" s="126" t="s">
        <v>323</v>
      </c>
      <c r="Q1" s="130"/>
      <c r="R1" s="128" t="s">
        <v>323</v>
      </c>
      <c r="S1" s="129"/>
      <c r="T1" s="126" t="s">
        <v>323</v>
      </c>
      <c r="U1" s="130"/>
      <c r="V1" s="128" t="s">
        <v>323</v>
      </c>
    </row>
    <row r="2" spans="1:22" ht="15.6">
      <c r="A2" s="131" t="s">
        <v>161</v>
      </c>
      <c r="B2" s="132"/>
      <c r="C2" s="133"/>
      <c r="D2" s="134"/>
      <c r="E2" s="135"/>
      <c r="F2" s="134"/>
      <c r="G2" s="136" t="s">
        <v>1000</v>
      </c>
      <c r="H2" s="137"/>
      <c r="I2" s="138" t="s">
        <v>1001</v>
      </c>
      <c r="J2" s="139"/>
      <c r="K2" s="136" t="s">
        <v>1002</v>
      </c>
      <c r="L2" s="137"/>
      <c r="M2" s="140" t="s">
        <v>722</v>
      </c>
      <c r="N2" s="139"/>
      <c r="O2" s="136" t="s">
        <v>723</v>
      </c>
      <c r="P2" s="137"/>
      <c r="Q2" s="140" t="s">
        <v>724</v>
      </c>
      <c r="R2" s="139"/>
      <c r="S2" s="129" t="s">
        <v>725</v>
      </c>
      <c r="T2" s="126"/>
      <c r="U2" s="140" t="s">
        <v>726</v>
      </c>
      <c r="V2" s="139"/>
    </row>
    <row r="3" spans="1:22" ht="15.6">
      <c r="A3" s="139"/>
      <c r="B3" s="141" t="s">
        <v>352</v>
      </c>
      <c r="C3" s="142"/>
      <c r="D3" s="143"/>
      <c r="E3" s="144"/>
      <c r="F3" s="143"/>
      <c r="G3" s="145"/>
      <c r="H3" s="137"/>
      <c r="I3" s="146"/>
      <c r="J3" s="139"/>
      <c r="K3" s="136"/>
      <c r="L3" s="137"/>
      <c r="M3" s="140"/>
      <c r="N3" s="139"/>
      <c r="O3" s="136"/>
      <c r="P3" s="137"/>
      <c r="Q3" s="140"/>
      <c r="R3" s="139"/>
      <c r="S3" s="129"/>
      <c r="T3" s="126"/>
      <c r="U3" s="140"/>
      <c r="V3" s="139"/>
    </row>
    <row r="4" spans="1:22" ht="15.6">
      <c r="A4" s="139"/>
      <c r="B4" s="141" t="s">
        <v>369</v>
      </c>
      <c r="C4" s="142"/>
      <c r="D4" s="143"/>
      <c r="E4" s="144"/>
      <c r="F4" s="143"/>
      <c r="G4" s="145"/>
      <c r="H4" s="137"/>
      <c r="I4" s="146"/>
      <c r="J4" s="139"/>
      <c r="K4" s="136"/>
      <c r="L4" s="137"/>
      <c r="M4" s="140"/>
      <c r="N4" s="139"/>
      <c r="O4" s="136"/>
      <c r="P4" s="137"/>
      <c r="Q4" s="140"/>
      <c r="R4" s="139"/>
      <c r="S4" s="129"/>
      <c r="T4" s="126"/>
      <c r="U4" s="140"/>
      <c r="V4" s="139"/>
    </row>
    <row r="5" spans="1:22" ht="15.6">
      <c r="A5" s="139"/>
      <c r="B5" s="141" t="s">
        <v>385</v>
      </c>
      <c r="C5" s="142"/>
      <c r="D5" s="143"/>
      <c r="E5" s="144"/>
      <c r="F5" s="143"/>
      <c r="G5" s="145"/>
      <c r="H5" s="137"/>
      <c r="I5" s="146"/>
      <c r="J5" s="139"/>
      <c r="K5" s="136"/>
      <c r="L5" s="137"/>
      <c r="M5" s="140"/>
      <c r="N5" s="139"/>
      <c r="O5" s="136"/>
      <c r="P5" s="137"/>
      <c r="Q5" s="140"/>
      <c r="R5" s="139"/>
      <c r="S5" s="129"/>
      <c r="T5" s="126"/>
      <c r="U5" s="140"/>
      <c r="V5" s="139"/>
    </row>
    <row r="6" spans="1:22" ht="15.6">
      <c r="A6" s="147"/>
      <c r="B6" s="141" t="s">
        <v>163</v>
      </c>
      <c r="C6" s="142"/>
      <c r="D6" s="143"/>
      <c r="E6" s="144"/>
      <c r="F6" s="143"/>
      <c r="G6" s="145"/>
      <c r="H6" s="148"/>
      <c r="I6" s="146"/>
      <c r="J6" s="147"/>
      <c r="K6" s="136"/>
      <c r="L6" s="148"/>
      <c r="M6" s="140"/>
      <c r="N6" s="147"/>
      <c r="O6" s="136"/>
      <c r="P6" s="148"/>
      <c r="Q6" s="140"/>
      <c r="R6" s="147"/>
      <c r="S6" s="129"/>
      <c r="T6" s="126"/>
      <c r="U6" s="140"/>
      <c r="V6" s="147"/>
    </row>
    <row r="7" spans="1:22" ht="15.6">
      <c r="A7" s="147"/>
      <c r="B7" s="141" t="s">
        <v>402</v>
      </c>
      <c r="C7" s="142"/>
      <c r="D7" s="143"/>
      <c r="E7" s="144"/>
      <c r="F7" s="143"/>
      <c r="G7" s="145"/>
      <c r="H7" s="148"/>
      <c r="I7" s="146"/>
      <c r="J7" s="147"/>
      <c r="K7" s="136"/>
      <c r="L7" s="148"/>
      <c r="M7" s="140"/>
      <c r="N7" s="147"/>
      <c r="O7" s="136"/>
      <c r="P7" s="148"/>
      <c r="Q7" s="140"/>
      <c r="R7" s="147"/>
      <c r="S7" s="129"/>
      <c r="T7" s="126"/>
      <c r="U7" s="140"/>
      <c r="V7" s="147"/>
    </row>
    <row r="8" spans="1:22" ht="15.6">
      <c r="A8" s="147"/>
      <c r="B8" s="141" t="s">
        <v>403</v>
      </c>
      <c r="C8" s="149"/>
      <c r="D8" s="143"/>
      <c r="E8" s="144"/>
      <c r="F8" s="143"/>
      <c r="G8" s="145"/>
      <c r="H8" s="148"/>
      <c r="I8" s="146"/>
      <c r="J8" s="147"/>
      <c r="K8" s="136"/>
      <c r="L8" s="148"/>
      <c r="M8" s="140"/>
      <c r="N8" s="147"/>
      <c r="O8" s="136"/>
      <c r="P8" s="148"/>
      <c r="Q8" s="140"/>
      <c r="R8" s="147"/>
      <c r="S8" s="129"/>
      <c r="T8" s="126"/>
      <c r="U8" s="140"/>
      <c r="V8" s="147"/>
    </row>
    <row r="9" spans="1:22" ht="16.149999999999999" thickBot="1">
      <c r="A9" s="150" t="s">
        <v>404</v>
      </c>
      <c r="B9" s="151" t="s">
        <v>405</v>
      </c>
      <c r="C9" s="152"/>
      <c r="D9" s="153"/>
      <c r="E9" s="195">
        <f>SUM(E11:E399)</f>
        <v>0</v>
      </c>
      <c r="F9" s="153"/>
      <c r="G9" s="145">
        <f>SUM(G11:G399)</f>
        <v>0</v>
      </c>
      <c r="H9" s="154"/>
      <c r="I9" s="146">
        <f>SUM(I11:I399)</f>
        <v>0</v>
      </c>
      <c r="J9" s="155"/>
      <c r="K9" s="136">
        <f>SUM(K11:K399)</f>
        <v>0</v>
      </c>
      <c r="L9" s="154"/>
      <c r="M9" s="140">
        <f>SUM(M11:M399)</f>
        <v>0</v>
      </c>
      <c r="N9" s="155"/>
      <c r="O9" s="136">
        <f>SUM(O11:O399)</f>
        <v>0</v>
      </c>
      <c r="P9" s="154"/>
      <c r="Q9" s="140">
        <f>SUM(Q11:Q399)</f>
        <v>0</v>
      </c>
      <c r="R9" s="155"/>
      <c r="S9" s="129">
        <f>SUM(S11:S399)</f>
        <v>0</v>
      </c>
      <c r="T9" s="126"/>
      <c r="U9" s="140">
        <f>SUM(U11:U399)</f>
        <v>0</v>
      </c>
      <c r="V9" s="155"/>
    </row>
    <row r="10" spans="1:22" ht="16.149999999999999" thickBot="1">
      <c r="A10" s="188">
        <v>1</v>
      </c>
      <c r="B10" s="189"/>
      <c r="C10" s="158"/>
      <c r="D10" s="158"/>
      <c r="E10" s="159">
        <v>100</v>
      </c>
      <c r="F10" s="158"/>
      <c r="G10" s="159"/>
      <c r="H10" s="158"/>
      <c r="I10" s="159"/>
      <c r="J10" s="158"/>
      <c r="K10" s="159"/>
      <c r="L10" s="158"/>
      <c r="M10" s="159"/>
      <c r="N10" s="158"/>
      <c r="O10" s="159"/>
      <c r="P10" s="158"/>
      <c r="Q10" s="159"/>
      <c r="R10" s="158"/>
      <c r="S10" s="159"/>
      <c r="T10" s="158"/>
      <c r="U10" s="159"/>
      <c r="V10" s="158"/>
    </row>
    <row r="11" spans="1:22" ht="15.6">
      <c r="A11" s="161">
        <v>1</v>
      </c>
      <c r="B11" s="173" t="s">
        <v>3403</v>
      </c>
      <c r="C11" s="174"/>
      <c r="D11" s="175"/>
      <c r="E11" s="164"/>
      <c r="F11" s="199" t="str">
        <f>IF($F$9="*",IF(E11&gt;0,"*",""),"")</f>
        <v/>
      </c>
      <c r="G11" s="166"/>
      <c r="H11" s="200" t="str">
        <f>IF($H$9="*",IF(G11&gt;0,"*",""),"")</f>
        <v/>
      </c>
      <c r="I11" s="167"/>
      <c r="J11" s="201" t="str">
        <f>IF($J$9="*",IF(I11&gt;0,"*",""),"")</f>
        <v/>
      </c>
      <c r="K11" s="168"/>
      <c r="L11" s="200" t="str">
        <f>IF($L$9="*",IF(K11&gt;0,"*",""),"")</f>
        <v/>
      </c>
      <c r="M11" s="169"/>
      <c r="N11" s="201" t="str">
        <f>IF($N$9="*",IF(M11&gt;0,"*",""),"")</f>
        <v/>
      </c>
      <c r="O11" s="168"/>
      <c r="P11" s="200" t="str">
        <f>IF($P$9="*",IF(O11&gt;0,"*",""),"")</f>
        <v/>
      </c>
      <c r="Q11" s="169"/>
      <c r="R11" s="201" t="str">
        <f>IF($R$9="*",IF(Q11&gt;0,"*",""),"")</f>
        <v/>
      </c>
      <c r="S11" s="129"/>
      <c r="T11" s="202" t="str">
        <f>IF($T$9="*",IF(S11&gt;0,"*",""),"")</f>
        <v/>
      </c>
      <c r="U11" s="169"/>
      <c r="V11" s="201" t="str">
        <f>IF($V$9="*",IF(U11&gt;0,"*",""),"")</f>
        <v/>
      </c>
    </row>
    <row r="12" spans="1:22" ht="15.6">
      <c r="A12" s="161">
        <v>1</v>
      </c>
      <c r="B12" s="173" t="s">
        <v>3404</v>
      </c>
      <c r="C12" s="174"/>
      <c r="D12" s="175"/>
      <c r="E12" s="164"/>
      <c r="F12" s="199" t="str">
        <f t="shared" ref="F12:F20" si="0">IF($F$9="*",IF(E12&gt;0,"*",""),"")</f>
        <v/>
      </c>
      <c r="G12" s="176"/>
      <c r="H12" s="200" t="str">
        <f t="shared" ref="H12:H20" si="1">IF($H$9="*",IF(G12&gt;0,"*",""),"")</f>
        <v/>
      </c>
      <c r="I12" s="177"/>
      <c r="J12" s="201" t="str">
        <f t="shared" ref="J12:J20" si="2">IF($J$9="*",IF(I12&gt;0,"*",""),"")</f>
        <v/>
      </c>
      <c r="K12" s="136"/>
      <c r="L12" s="200" t="str">
        <f t="shared" ref="L12:L20" si="3">IF($L$9="*",IF(K12&gt;0,"*",""),"")</f>
        <v/>
      </c>
      <c r="M12" s="140"/>
      <c r="N12" s="201" t="str">
        <f t="shared" ref="N12:N20" si="4">IF($N$9="*",IF(M12&gt;0,"*",""),"")</f>
        <v/>
      </c>
      <c r="O12" s="136"/>
      <c r="P12" s="200" t="str">
        <f t="shared" ref="P12:P20" si="5">IF($P$9="*",IF(O12&gt;0,"*",""),"")</f>
        <v/>
      </c>
      <c r="Q12" s="140"/>
      <c r="R12" s="201" t="str">
        <f t="shared" ref="R12:R20" si="6">IF($R$9="*",IF(Q12&gt;0,"*",""),"")</f>
        <v/>
      </c>
      <c r="S12" s="129"/>
      <c r="T12" s="202" t="str">
        <f t="shared" ref="T12:T20" si="7">IF($T$9="*",IF(S12&gt;0,"*",""),"")</f>
        <v/>
      </c>
      <c r="U12" s="140"/>
      <c r="V12" s="201" t="str">
        <f t="shared" ref="V12:V20" si="8">IF($V$9="*",IF(U12&gt;0,"*",""),"")</f>
        <v/>
      </c>
    </row>
    <row r="13" spans="1:22" ht="15.6" hidden="1">
      <c r="A13" s="161"/>
      <c r="B13" s="173" t="s">
        <v>3405</v>
      </c>
      <c r="C13" s="174"/>
      <c r="D13" s="175"/>
      <c r="E13" s="164"/>
      <c r="F13" s="199" t="str">
        <f t="shared" si="0"/>
        <v/>
      </c>
      <c r="G13" s="176"/>
      <c r="H13" s="200" t="str">
        <f t="shared" si="1"/>
        <v/>
      </c>
      <c r="I13" s="177"/>
      <c r="J13" s="201" t="str">
        <f t="shared" si="2"/>
        <v/>
      </c>
      <c r="K13" s="136"/>
      <c r="L13" s="200" t="str">
        <f t="shared" si="3"/>
        <v/>
      </c>
      <c r="M13" s="140"/>
      <c r="N13" s="201" t="str">
        <f t="shared" si="4"/>
        <v/>
      </c>
      <c r="O13" s="136"/>
      <c r="P13" s="200" t="str">
        <f t="shared" si="5"/>
        <v/>
      </c>
      <c r="Q13" s="140"/>
      <c r="R13" s="201" t="str">
        <f t="shared" si="6"/>
        <v/>
      </c>
      <c r="S13" s="129"/>
      <c r="T13" s="202" t="str">
        <f t="shared" si="7"/>
        <v/>
      </c>
      <c r="U13" s="140"/>
      <c r="V13" s="201" t="str">
        <f t="shared" si="8"/>
        <v/>
      </c>
    </row>
    <row r="14" spans="1:22" ht="15.6" hidden="1">
      <c r="A14" s="161"/>
      <c r="B14" s="173" t="s">
        <v>3406</v>
      </c>
      <c r="C14" s="174"/>
      <c r="D14" s="175"/>
      <c r="E14" s="164"/>
      <c r="F14" s="199" t="str">
        <f t="shared" si="0"/>
        <v/>
      </c>
      <c r="G14" s="176"/>
      <c r="H14" s="200" t="str">
        <f t="shared" si="1"/>
        <v/>
      </c>
      <c r="I14" s="177"/>
      <c r="J14" s="201" t="str">
        <f t="shared" si="2"/>
        <v/>
      </c>
      <c r="K14" s="136"/>
      <c r="L14" s="200" t="str">
        <f t="shared" si="3"/>
        <v/>
      </c>
      <c r="M14" s="140"/>
      <c r="N14" s="201" t="str">
        <f t="shared" si="4"/>
        <v/>
      </c>
      <c r="O14" s="136"/>
      <c r="P14" s="200" t="str">
        <f t="shared" si="5"/>
        <v/>
      </c>
      <c r="Q14" s="140"/>
      <c r="R14" s="201" t="str">
        <f t="shared" si="6"/>
        <v/>
      </c>
      <c r="S14" s="129"/>
      <c r="T14" s="202" t="str">
        <f t="shared" si="7"/>
        <v/>
      </c>
      <c r="U14" s="140"/>
      <c r="V14" s="201" t="str">
        <f t="shared" si="8"/>
        <v/>
      </c>
    </row>
    <row r="15" spans="1:22" ht="15.6" hidden="1">
      <c r="A15" s="161"/>
      <c r="B15" s="173" t="s">
        <v>3407</v>
      </c>
      <c r="C15" s="174"/>
      <c r="D15" s="175"/>
      <c r="E15" s="164"/>
      <c r="F15" s="199" t="str">
        <f t="shared" si="0"/>
        <v/>
      </c>
      <c r="G15" s="176"/>
      <c r="H15" s="200" t="str">
        <f t="shared" si="1"/>
        <v/>
      </c>
      <c r="I15" s="177"/>
      <c r="J15" s="201" t="str">
        <f t="shared" si="2"/>
        <v/>
      </c>
      <c r="K15" s="136"/>
      <c r="L15" s="200" t="str">
        <f t="shared" si="3"/>
        <v/>
      </c>
      <c r="M15" s="140"/>
      <c r="N15" s="201" t="str">
        <f t="shared" si="4"/>
        <v/>
      </c>
      <c r="O15" s="136"/>
      <c r="P15" s="200" t="str">
        <f t="shared" si="5"/>
        <v/>
      </c>
      <c r="Q15" s="140"/>
      <c r="R15" s="201" t="str">
        <f t="shared" si="6"/>
        <v/>
      </c>
      <c r="S15" s="129"/>
      <c r="T15" s="202" t="str">
        <f t="shared" si="7"/>
        <v/>
      </c>
      <c r="U15" s="140"/>
      <c r="V15" s="201" t="str">
        <f t="shared" si="8"/>
        <v/>
      </c>
    </row>
    <row r="16" spans="1:22" ht="15.6">
      <c r="A16" s="161">
        <v>1</v>
      </c>
      <c r="B16" s="173" t="s">
        <v>3408</v>
      </c>
      <c r="C16" s="174"/>
      <c r="D16" s="175"/>
      <c r="E16" s="164"/>
      <c r="F16" s="199" t="str">
        <f t="shared" si="0"/>
        <v/>
      </c>
      <c r="G16" s="176"/>
      <c r="H16" s="200" t="str">
        <f t="shared" si="1"/>
        <v/>
      </c>
      <c r="I16" s="177"/>
      <c r="J16" s="201" t="str">
        <f t="shared" si="2"/>
        <v/>
      </c>
      <c r="K16" s="136"/>
      <c r="L16" s="200" t="str">
        <f t="shared" si="3"/>
        <v/>
      </c>
      <c r="M16" s="140"/>
      <c r="N16" s="201" t="str">
        <f t="shared" si="4"/>
        <v/>
      </c>
      <c r="O16" s="136"/>
      <c r="P16" s="200" t="str">
        <f t="shared" si="5"/>
        <v/>
      </c>
      <c r="Q16" s="140"/>
      <c r="R16" s="201" t="str">
        <f t="shared" si="6"/>
        <v/>
      </c>
      <c r="S16" s="129"/>
      <c r="T16" s="202" t="str">
        <f t="shared" si="7"/>
        <v/>
      </c>
      <c r="U16" s="140"/>
      <c r="V16" s="201" t="str">
        <f t="shared" si="8"/>
        <v/>
      </c>
    </row>
    <row r="17" spans="1:22" ht="15.6" hidden="1">
      <c r="A17" s="161"/>
      <c r="B17" s="173" t="s">
        <v>3409</v>
      </c>
      <c r="C17" s="174"/>
      <c r="D17" s="175"/>
      <c r="E17" s="164"/>
      <c r="F17" s="199" t="str">
        <f t="shared" si="0"/>
        <v/>
      </c>
      <c r="G17" s="176"/>
      <c r="H17" s="200" t="str">
        <f t="shared" si="1"/>
        <v/>
      </c>
      <c r="I17" s="177"/>
      <c r="J17" s="201" t="str">
        <f t="shared" si="2"/>
        <v/>
      </c>
      <c r="K17" s="136"/>
      <c r="L17" s="200" t="str">
        <f t="shared" si="3"/>
        <v/>
      </c>
      <c r="M17" s="140"/>
      <c r="N17" s="201" t="str">
        <f t="shared" si="4"/>
        <v/>
      </c>
      <c r="O17" s="136"/>
      <c r="P17" s="200" t="str">
        <f t="shared" si="5"/>
        <v/>
      </c>
      <c r="Q17" s="140"/>
      <c r="R17" s="201" t="str">
        <f t="shared" si="6"/>
        <v/>
      </c>
      <c r="S17" s="129"/>
      <c r="T17" s="202" t="str">
        <f t="shared" si="7"/>
        <v/>
      </c>
      <c r="U17" s="140"/>
      <c r="V17" s="201" t="str">
        <f t="shared" si="8"/>
        <v/>
      </c>
    </row>
    <row r="18" spans="1:22" ht="15.6" hidden="1">
      <c r="A18" s="161"/>
      <c r="B18" s="173" t="s">
        <v>3410</v>
      </c>
      <c r="C18" s="174"/>
      <c r="D18" s="175"/>
      <c r="E18" s="164"/>
      <c r="F18" s="199" t="str">
        <f t="shared" si="0"/>
        <v/>
      </c>
      <c r="G18" s="176"/>
      <c r="H18" s="200" t="str">
        <f t="shared" si="1"/>
        <v/>
      </c>
      <c r="I18" s="177"/>
      <c r="J18" s="201" t="str">
        <f t="shared" si="2"/>
        <v/>
      </c>
      <c r="K18" s="136"/>
      <c r="L18" s="200" t="str">
        <f t="shared" si="3"/>
        <v/>
      </c>
      <c r="M18" s="140"/>
      <c r="N18" s="201" t="str">
        <f t="shared" si="4"/>
        <v/>
      </c>
      <c r="O18" s="136"/>
      <c r="P18" s="200" t="str">
        <f t="shared" si="5"/>
        <v/>
      </c>
      <c r="Q18" s="140"/>
      <c r="R18" s="201" t="str">
        <f t="shared" si="6"/>
        <v/>
      </c>
      <c r="S18" s="129"/>
      <c r="T18" s="202" t="str">
        <f t="shared" si="7"/>
        <v/>
      </c>
      <c r="U18" s="140"/>
      <c r="V18" s="201" t="str">
        <f t="shared" si="8"/>
        <v/>
      </c>
    </row>
    <row r="19" spans="1:22" ht="15.6" hidden="1">
      <c r="A19" s="161"/>
      <c r="B19" s="173" t="s">
        <v>3411</v>
      </c>
      <c r="C19" s="174"/>
      <c r="D19" s="175"/>
      <c r="E19" s="164"/>
      <c r="F19" s="199" t="str">
        <f t="shared" si="0"/>
        <v/>
      </c>
      <c r="G19" s="176"/>
      <c r="H19" s="200" t="str">
        <f t="shared" si="1"/>
        <v/>
      </c>
      <c r="I19" s="177"/>
      <c r="J19" s="201" t="str">
        <f t="shared" si="2"/>
        <v/>
      </c>
      <c r="K19" s="136"/>
      <c r="L19" s="200" t="str">
        <f t="shared" si="3"/>
        <v/>
      </c>
      <c r="M19" s="140"/>
      <c r="N19" s="201" t="str">
        <f t="shared" si="4"/>
        <v/>
      </c>
      <c r="O19" s="136"/>
      <c r="P19" s="200" t="str">
        <f t="shared" si="5"/>
        <v/>
      </c>
      <c r="Q19" s="140"/>
      <c r="R19" s="201" t="str">
        <f t="shared" si="6"/>
        <v/>
      </c>
      <c r="S19" s="129"/>
      <c r="T19" s="202" t="str">
        <f t="shared" si="7"/>
        <v/>
      </c>
      <c r="U19" s="140"/>
      <c r="V19" s="201" t="str">
        <f t="shared" si="8"/>
        <v/>
      </c>
    </row>
    <row r="20" spans="1:22" ht="15.6">
      <c r="A20" s="161">
        <v>1</v>
      </c>
      <c r="B20" s="173" t="s">
        <v>3412</v>
      </c>
      <c r="C20" s="174"/>
      <c r="D20" s="175"/>
      <c r="E20" s="164"/>
      <c r="F20" s="199" t="str">
        <f t="shared" si="0"/>
        <v/>
      </c>
      <c r="G20" s="176"/>
      <c r="H20" s="200" t="str">
        <f t="shared" si="1"/>
        <v/>
      </c>
      <c r="I20" s="177"/>
      <c r="J20" s="201" t="str">
        <f t="shared" si="2"/>
        <v/>
      </c>
      <c r="K20" s="136"/>
      <c r="L20" s="200" t="str">
        <f t="shared" si="3"/>
        <v/>
      </c>
      <c r="M20" s="140"/>
      <c r="N20" s="201" t="str">
        <f t="shared" si="4"/>
        <v/>
      </c>
      <c r="O20" s="136"/>
      <c r="P20" s="200" t="str">
        <f t="shared" si="5"/>
        <v/>
      </c>
      <c r="Q20" s="140"/>
      <c r="R20" s="201" t="str">
        <f t="shared" si="6"/>
        <v/>
      </c>
      <c r="S20" s="129"/>
      <c r="T20" s="202" t="str">
        <f t="shared" si="7"/>
        <v/>
      </c>
      <c r="U20" s="140"/>
      <c r="V20" s="201" t="str">
        <f t="shared" si="8"/>
        <v/>
      </c>
    </row>
    <row r="25" spans="1:22" ht="15.6">
      <c r="A25" s="147">
        <v>1</v>
      </c>
      <c r="B25" s="181" t="s">
        <v>663</v>
      </c>
    </row>
    <row r="26" spans="1:22" ht="15.6">
      <c r="A26" s="147">
        <v>1</v>
      </c>
      <c r="B26" s="181" t="s">
        <v>438</v>
      </c>
    </row>
    <row r="27" spans="1:22" ht="15.6">
      <c r="A27" s="147">
        <v>1</v>
      </c>
      <c r="B27" s="181" t="s">
        <v>440</v>
      </c>
    </row>
    <row r="28" spans="1:22" ht="15.6">
      <c r="A28" s="147">
        <v>1</v>
      </c>
      <c r="B28" s="181"/>
    </row>
    <row r="29" spans="1:22" ht="15.6">
      <c r="A29" s="147">
        <v>1</v>
      </c>
      <c r="B29" s="181" t="s">
        <v>442</v>
      </c>
    </row>
    <row r="30" spans="1:22" ht="15.6">
      <c r="A30" s="147">
        <v>1</v>
      </c>
      <c r="B30" s="181" t="s">
        <v>443</v>
      </c>
    </row>
    <row r="31" spans="1:22" ht="15.6">
      <c r="A31" s="147">
        <v>1</v>
      </c>
      <c r="B31" s="181" t="s">
        <v>446</v>
      </c>
    </row>
    <row r="32" spans="1:22" ht="15.6">
      <c r="A32" s="147">
        <v>1</v>
      </c>
      <c r="B32" s="181" t="s">
        <v>452</v>
      </c>
    </row>
    <row r="33" spans="1:2" ht="15.6">
      <c r="A33" s="147">
        <v>1</v>
      </c>
      <c r="B33" s="181" t="s">
        <v>464</v>
      </c>
    </row>
    <row r="34" spans="1:2" ht="15.6">
      <c r="A34" s="147">
        <v>1</v>
      </c>
      <c r="B34" s="181" t="s">
        <v>321</v>
      </c>
    </row>
    <row r="35" spans="1:2" ht="15.6">
      <c r="A35" s="147">
        <v>1</v>
      </c>
      <c r="B35" s="181" t="s">
        <v>490</v>
      </c>
    </row>
    <row r="36" spans="1:2" ht="15.6">
      <c r="A36" s="147">
        <v>1</v>
      </c>
      <c r="B36" s="181" t="s">
        <v>501</v>
      </c>
    </row>
    <row r="37" spans="1:2" ht="15.6">
      <c r="A37" s="147">
        <v>1</v>
      </c>
      <c r="B37" s="181" t="s">
        <v>511</v>
      </c>
    </row>
    <row r="38" spans="1:2" ht="15.6">
      <c r="A38" s="147">
        <v>1</v>
      </c>
      <c r="B38" s="181" t="s">
        <v>520</v>
      </c>
    </row>
    <row r="39" spans="1:2" ht="15.6">
      <c r="A39" s="294">
        <v>1</v>
      </c>
      <c r="B39" s="295" t="s">
        <v>529</v>
      </c>
    </row>
  </sheetData>
  <autoFilter ref="A10:XFD20" xr:uid="{D911A84A-A4B3-4D1D-AA11-C0B7A0FE6990}">
    <filterColumn colId="0">
      <customFilters>
        <customFilter operator="notEqual" val=" "/>
      </customFilters>
    </filterColumn>
  </autoFilter>
  <conditionalFormatting sqref="R9 P9 N9 L9 J9 H9 T9 V9 F9">
    <cfRule type="duplicateValues" dxfId="14" priority="1"/>
  </conditionalFormatting>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C12DA8-8645-4778-BD4F-5DFC4A406F15}">
  <sheetPr filterMode="1"/>
  <dimension ref="A1:V44"/>
  <sheetViews>
    <sheetView workbookViewId="0">
      <pane xSplit="2" topLeftCell="C1" activePane="topRight" state="frozen"/>
      <selection pane="topRight" activeCell="F10" sqref="F10"/>
    </sheetView>
  </sheetViews>
  <sheetFormatPr defaultRowHeight="14.45"/>
  <cols>
    <col min="1" max="1" width="11.5703125" customWidth="1"/>
    <col min="2" max="2" width="80" customWidth="1"/>
    <col min="3" max="3" width="10" customWidth="1"/>
    <col min="4" max="4" width="12.28515625" customWidth="1"/>
    <col min="5" max="5" width="35.140625" customWidth="1"/>
    <col min="6" max="6" width="5.28515625" customWidth="1"/>
    <col min="7" max="7" width="39" customWidth="1"/>
    <col min="8" max="8" width="44.7109375" customWidth="1"/>
    <col min="9" max="9" width="39" customWidth="1"/>
    <col min="10" max="10" width="43.28515625" customWidth="1"/>
    <col min="11" max="11" width="39" customWidth="1"/>
    <col min="12" max="12" width="44.7109375" customWidth="1"/>
    <col min="13" max="13" width="39" customWidth="1"/>
    <col min="14" max="14" width="44.5703125" customWidth="1"/>
    <col min="15" max="15" width="39" customWidth="1"/>
    <col min="16" max="16" width="5.28515625" customWidth="1"/>
    <col min="17" max="17" width="39" customWidth="1"/>
    <col min="18" max="18" width="5.28515625" customWidth="1"/>
    <col min="19" max="19" width="39" customWidth="1"/>
    <col min="20" max="20" width="5.28515625" customWidth="1"/>
    <col min="21" max="21" width="39" customWidth="1"/>
    <col min="22" max="22" width="5.28515625" customWidth="1"/>
  </cols>
  <sheetData>
    <row r="1" spans="1:22" ht="30.6">
      <c r="A1" s="120"/>
      <c r="B1" s="121"/>
      <c r="C1" s="122" t="s">
        <v>320</v>
      </c>
      <c r="D1" s="123" t="s">
        <v>321</v>
      </c>
      <c r="E1" s="124" t="s">
        <v>322</v>
      </c>
      <c r="F1" s="123" t="s">
        <v>323</v>
      </c>
      <c r="G1" s="125" t="s">
        <v>3104</v>
      </c>
      <c r="H1" s="127" t="s">
        <v>3104</v>
      </c>
      <c r="I1" s="127" t="s">
        <v>3104</v>
      </c>
      <c r="J1" s="128" t="s">
        <v>3413</v>
      </c>
      <c r="K1" s="129" t="s">
        <v>3104</v>
      </c>
      <c r="L1" s="126" t="s">
        <v>3104</v>
      </c>
      <c r="M1" s="130" t="s">
        <v>3414</v>
      </c>
      <c r="N1" s="128" t="s">
        <v>3104</v>
      </c>
      <c r="O1" s="129" t="s">
        <v>3414</v>
      </c>
      <c r="P1" s="126" t="s">
        <v>323</v>
      </c>
      <c r="Q1" s="130"/>
      <c r="R1" s="128" t="s">
        <v>323</v>
      </c>
      <c r="S1" s="129"/>
      <c r="T1" s="126" t="s">
        <v>323</v>
      </c>
      <c r="U1" s="130"/>
      <c r="V1" s="128" t="s">
        <v>323</v>
      </c>
    </row>
    <row r="2" spans="1:22" ht="15.6">
      <c r="A2" s="131" t="s">
        <v>161</v>
      </c>
      <c r="B2" s="132"/>
      <c r="C2" s="133"/>
      <c r="D2" s="134"/>
      <c r="E2" s="135"/>
      <c r="F2" s="134"/>
      <c r="G2" s="136" t="s">
        <v>112</v>
      </c>
      <c r="H2" s="138" t="s">
        <v>3108</v>
      </c>
      <c r="I2" s="138" t="s">
        <v>3415</v>
      </c>
      <c r="J2" s="139" t="s">
        <v>1355</v>
      </c>
      <c r="K2" s="136" t="s">
        <v>2171</v>
      </c>
      <c r="L2" s="137" t="s">
        <v>3107</v>
      </c>
      <c r="M2" s="140" t="s">
        <v>2419</v>
      </c>
      <c r="N2" s="139" t="s">
        <v>113</v>
      </c>
      <c r="O2" s="136" t="s">
        <v>3416</v>
      </c>
      <c r="P2" s="137"/>
      <c r="Q2" s="140" t="s">
        <v>724</v>
      </c>
      <c r="R2" s="139"/>
      <c r="S2" s="129" t="s">
        <v>725</v>
      </c>
      <c r="T2" s="126"/>
      <c r="U2" s="140" t="s">
        <v>726</v>
      </c>
      <c r="V2" s="139"/>
    </row>
    <row r="3" spans="1:22" ht="15.6">
      <c r="A3" s="139"/>
      <c r="B3" s="141" t="s">
        <v>352</v>
      </c>
      <c r="C3" s="142"/>
      <c r="D3" s="143"/>
      <c r="E3" s="144"/>
      <c r="F3" s="143"/>
      <c r="G3" s="145" t="s">
        <v>1886</v>
      </c>
      <c r="H3" s="146" t="s">
        <v>3111</v>
      </c>
      <c r="I3" s="146" t="s">
        <v>3417</v>
      </c>
      <c r="J3" s="139" t="s">
        <v>1366</v>
      </c>
      <c r="K3" s="136" t="s">
        <v>2174</v>
      </c>
      <c r="L3" s="137"/>
      <c r="M3" s="140" t="s">
        <v>2423</v>
      </c>
      <c r="N3" s="139"/>
      <c r="O3" s="136" t="s">
        <v>3418</v>
      </c>
      <c r="P3" s="137"/>
      <c r="Q3" s="140"/>
      <c r="R3" s="139"/>
      <c r="S3" s="129"/>
      <c r="T3" s="126"/>
      <c r="U3" s="140"/>
      <c r="V3" s="139"/>
    </row>
    <row r="4" spans="1:22" ht="15.6">
      <c r="A4" s="139"/>
      <c r="B4" s="141" t="s">
        <v>369</v>
      </c>
      <c r="C4" s="142"/>
      <c r="D4" s="143"/>
      <c r="E4" s="144"/>
      <c r="F4" s="143"/>
      <c r="G4" s="145" t="s">
        <v>1892</v>
      </c>
      <c r="H4" s="146" t="s">
        <v>3113</v>
      </c>
      <c r="I4" s="146" t="s">
        <v>3419</v>
      </c>
      <c r="J4" s="139" t="s">
        <v>1369</v>
      </c>
      <c r="K4" s="136" t="s">
        <v>2178</v>
      </c>
      <c r="L4" s="137"/>
      <c r="M4" s="140" t="s">
        <v>2425</v>
      </c>
      <c r="N4" s="139"/>
      <c r="O4" s="136"/>
      <c r="P4" s="137"/>
      <c r="Q4" s="140"/>
      <c r="R4" s="139"/>
      <c r="S4" s="129"/>
      <c r="T4" s="126"/>
      <c r="U4" s="140"/>
      <c r="V4" s="139"/>
    </row>
    <row r="5" spans="1:22" ht="15.6">
      <c r="A5" s="139"/>
      <c r="B5" s="141" t="s">
        <v>385</v>
      </c>
      <c r="C5" s="142"/>
      <c r="D5" s="143"/>
      <c r="E5" s="144"/>
      <c r="F5" s="143"/>
      <c r="G5" s="496" t="s">
        <v>1897</v>
      </c>
      <c r="H5" s="512" t="s">
        <v>3115</v>
      </c>
      <c r="I5" s="512" t="s">
        <v>3420</v>
      </c>
      <c r="J5" s="553" t="s">
        <v>1372</v>
      </c>
      <c r="K5" s="513" t="s">
        <v>2181</v>
      </c>
      <c r="L5" s="137"/>
      <c r="M5" s="515" t="s">
        <v>2428</v>
      </c>
      <c r="N5" s="139"/>
      <c r="O5" s="136"/>
      <c r="P5" s="137"/>
      <c r="Q5" s="140"/>
      <c r="R5" s="139"/>
      <c r="S5" s="129"/>
      <c r="T5" s="126"/>
      <c r="U5" s="140"/>
      <c r="V5" s="139"/>
    </row>
    <row r="6" spans="1:22" s="328" customFormat="1" ht="15.6">
      <c r="A6" s="317"/>
      <c r="B6" s="318" t="s">
        <v>163</v>
      </c>
      <c r="C6" s="319"/>
      <c r="D6" s="320"/>
      <c r="E6" s="320"/>
      <c r="F6" s="320"/>
      <c r="G6" s="321">
        <v>46028</v>
      </c>
      <c r="H6" s="323">
        <v>46037</v>
      </c>
      <c r="I6" s="323"/>
      <c r="J6" s="317">
        <v>46038</v>
      </c>
      <c r="K6" s="324">
        <v>46035</v>
      </c>
      <c r="L6" s="322"/>
      <c r="M6" s="325">
        <v>46038</v>
      </c>
      <c r="N6" s="317"/>
      <c r="O6" s="324"/>
      <c r="P6" s="322"/>
      <c r="Q6" s="325"/>
      <c r="R6" s="317"/>
      <c r="S6" s="326"/>
      <c r="T6" s="327"/>
      <c r="U6" s="325"/>
      <c r="V6" s="317"/>
    </row>
    <row r="7" spans="1:22" ht="15.6">
      <c r="A7" s="147"/>
      <c r="B7" s="141" t="s">
        <v>402</v>
      </c>
      <c r="C7" s="142"/>
      <c r="D7" s="143"/>
      <c r="E7" s="144"/>
      <c r="F7" s="143"/>
      <c r="G7" s="145"/>
      <c r="H7" s="148"/>
      <c r="I7" s="146"/>
      <c r="J7" s="147"/>
      <c r="K7" s="136"/>
      <c r="L7" s="148"/>
      <c r="M7" s="140"/>
      <c r="N7" s="147"/>
      <c r="O7" s="136"/>
      <c r="P7" s="148"/>
      <c r="Q7" s="140"/>
      <c r="R7" s="147"/>
      <c r="S7" s="129"/>
      <c r="T7" s="126"/>
      <c r="U7" s="140"/>
      <c r="V7" s="147"/>
    </row>
    <row r="8" spans="1:22" ht="15.6">
      <c r="A8" s="147"/>
      <c r="B8" s="141" t="s">
        <v>403</v>
      </c>
      <c r="C8" s="149"/>
      <c r="D8" s="143"/>
      <c r="E8" s="144"/>
      <c r="F8" s="143"/>
      <c r="G8" s="145"/>
      <c r="H8" s="148"/>
      <c r="I8" s="146"/>
      <c r="J8" s="147"/>
      <c r="K8" s="136"/>
      <c r="L8" s="148"/>
      <c r="M8" s="140"/>
      <c r="N8" s="147"/>
      <c r="O8" s="136"/>
      <c r="P8" s="148"/>
      <c r="Q8" s="140"/>
      <c r="R8" s="147"/>
      <c r="S8" s="129"/>
      <c r="T8" s="126"/>
      <c r="U8" s="140"/>
      <c r="V8" s="147"/>
    </row>
    <row r="9" spans="1:22" ht="15.6">
      <c r="A9" s="150" t="s">
        <v>404</v>
      </c>
      <c r="B9" s="151" t="s">
        <v>405</v>
      </c>
      <c r="C9" s="152"/>
      <c r="D9" s="153"/>
      <c r="E9" s="195">
        <f>SUM(E11:E25)</f>
        <v>61711</v>
      </c>
      <c r="F9" s="153" t="s">
        <v>406</v>
      </c>
      <c r="G9" s="195">
        <f>SUM(G11:G25)</f>
        <v>46000</v>
      </c>
      <c r="H9" s="154"/>
      <c r="I9" s="195">
        <f>SUM(I11:I25)</f>
        <v>0</v>
      </c>
      <c r="J9" s="562">
        <f>J12+J20</f>
        <v>61711</v>
      </c>
      <c r="K9" s="195">
        <f>SUM(K11:K25)</f>
        <v>76243</v>
      </c>
      <c r="L9" s="136">
        <f>L12+L20</f>
        <v>81598</v>
      </c>
      <c r="M9" s="195">
        <f>SUM(M11:M25)</f>
        <v>84150</v>
      </c>
      <c r="N9" s="155"/>
      <c r="O9" s="195">
        <f>SUM(O11:O25)</f>
        <v>0</v>
      </c>
      <c r="P9" s="154"/>
      <c r="Q9" s="195">
        <f>SUM(Q11:Q25)</f>
        <v>0</v>
      </c>
      <c r="R9" s="155"/>
      <c r="S9" s="195">
        <f>SUM(S11:S25)</f>
        <v>0</v>
      </c>
      <c r="T9" s="126"/>
      <c r="U9" s="195">
        <f>SUM(U11:U25)</f>
        <v>0</v>
      </c>
      <c r="V9" s="155"/>
    </row>
    <row r="10" spans="1:22" ht="15.6">
      <c r="A10" s="188">
        <v>1</v>
      </c>
      <c r="B10" s="189"/>
      <c r="C10" s="158"/>
      <c r="D10" s="158"/>
      <c r="E10" s="159">
        <v>100</v>
      </c>
      <c r="F10" s="158"/>
      <c r="G10" s="159"/>
      <c r="H10" s="158"/>
      <c r="I10" s="159"/>
      <c r="J10" s="158"/>
      <c r="K10" s="159"/>
      <c r="L10" s="158"/>
      <c r="M10" s="159"/>
      <c r="N10" s="158"/>
      <c r="O10" s="159"/>
      <c r="P10" s="158"/>
      <c r="Q10" s="159"/>
      <c r="R10" s="158"/>
      <c r="S10" s="159"/>
      <c r="T10" s="158"/>
      <c r="U10" s="159"/>
      <c r="V10" s="158"/>
    </row>
    <row r="11" spans="1:22" ht="15.6" hidden="1">
      <c r="A11" s="161"/>
      <c r="B11" s="173" t="s">
        <v>3421</v>
      </c>
      <c r="C11" s="174"/>
      <c r="D11" s="175"/>
      <c r="E11" s="164"/>
      <c r="F11" s="199" t="str">
        <f>IF($F$9="*",IF(E11&gt;0,"*",""),"")</f>
        <v/>
      </c>
      <c r="G11" s="166"/>
      <c r="H11" s="200" t="str">
        <f>IF($H$9="*",IF(G11&gt;0,"*",""),"")</f>
        <v/>
      </c>
      <c r="I11" s="167"/>
      <c r="J11" s="201" t="str">
        <f>IF($J$9="*",IF(I11&gt;0,"*",""),"")</f>
        <v/>
      </c>
      <c r="K11" s="168"/>
      <c r="L11" s="200" t="str">
        <f>IF($L$9="*",IF(K11&gt;0,"*",""),"")</f>
        <v/>
      </c>
      <c r="M11" s="169"/>
      <c r="N11" s="201" t="str">
        <f>IF($N$9="*",IF(M11&gt;0,"*",""),"")</f>
        <v/>
      </c>
      <c r="O11" s="168"/>
      <c r="P11" s="200" t="str">
        <f>IF($P$9="*",IF(O11&gt;0,"*",""),"")</f>
        <v/>
      </c>
      <c r="Q11" s="169"/>
      <c r="R11" s="201" t="str">
        <f>IF($R$9="*",IF(Q11&gt;0,"*",""),"")</f>
        <v/>
      </c>
      <c r="S11" s="129"/>
      <c r="T11" s="202" t="str">
        <f>IF($T$9="*",IF(S11&gt;0,"*",""),"")</f>
        <v/>
      </c>
      <c r="U11" s="169"/>
      <c r="V11" s="201" t="str">
        <f>IF($V$9="*",IF(U11&gt;0,"*",""),"")</f>
        <v/>
      </c>
    </row>
    <row r="12" spans="1:22" ht="15.6">
      <c r="A12" s="161">
        <v>1</v>
      </c>
      <c r="B12" s="173" t="s">
        <v>3422</v>
      </c>
      <c r="C12" s="174"/>
      <c r="D12" s="175"/>
      <c r="E12" s="623">
        <f>J12</f>
        <v>30342</v>
      </c>
      <c r="F12" s="199" t="str">
        <f t="shared" ref="F12" si="0">IF($F$9="*",IF(E12&gt;0,"*",""),"")</f>
        <v>*</v>
      </c>
      <c r="G12" s="176"/>
      <c r="H12" s="200">
        <f>42751+32109+3070+2872</f>
        <v>80802</v>
      </c>
      <c r="I12" s="177"/>
      <c r="J12" s="619">
        <v>30342</v>
      </c>
      <c r="K12" s="136">
        <f>58524+17719</f>
        <v>76243</v>
      </c>
      <c r="L12" s="136">
        <f>34037+4691</f>
        <v>38728</v>
      </c>
      <c r="M12" s="140"/>
      <c r="N12" s="201">
        <v>18749</v>
      </c>
      <c r="O12" s="136"/>
      <c r="P12" s="200" t="str">
        <f t="shared" ref="P12:P25" si="1">IF($P$9="*",IF(O12&gt;0,"*",""),"")</f>
        <v/>
      </c>
      <c r="Q12" s="140"/>
      <c r="R12" s="201" t="str">
        <f t="shared" ref="R12:R25" si="2">IF($R$9="*",IF(Q12&gt;0,"*",""),"")</f>
        <v/>
      </c>
      <c r="S12" s="129"/>
      <c r="T12" s="202" t="str">
        <f t="shared" ref="T12:T25" si="3">IF($T$9="*",IF(S12&gt;0,"*",""),"")</f>
        <v/>
      </c>
      <c r="U12" s="140"/>
      <c r="V12" s="201" t="str">
        <f t="shared" ref="V12:V25" si="4">IF($V$9="*",IF(U12&gt;0,"*",""),"")</f>
        <v/>
      </c>
    </row>
    <row r="13" spans="1:22" ht="15.6" hidden="1">
      <c r="A13" s="161"/>
      <c r="B13" s="173" t="s">
        <v>3423</v>
      </c>
      <c r="C13" s="174"/>
      <c r="D13" s="175"/>
      <c r="E13" s="164"/>
      <c r="F13" s="199" t="str">
        <f t="shared" ref="F13:F25" si="5">IF($F$9="*",IF(E13&gt;0,"*",""),"")</f>
        <v/>
      </c>
      <c r="G13" s="176"/>
      <c r="H13" s="200" t="str">
        <f t="shared" ref="H13:H25" si="6">IF($H$9="*",IF(G13&gt;0,"*",""),"")</f>
        <v/>
      </c>
      <c r="I13" s="177"/>
      <c r="J13" s="201" t="str">
        <f t="shared" ref="J13:J25" si="7">IF($J$9="*",IF(I13&gt;0,"*",""),"")</f>
        <v/>
      </c>
      <c r="K13" s="136"/>
      <c r="L13" s="200" t="str">
        <f t="shared" ref="L13:L25" si="8">IF($L$9="*",IF(K13&gt;0,"*",""),"")</f>
        <v/>
      </c>
      <c r="M13" s="140"/>
      <c r="N13" s="201" t="str">
        <f t="shared" ref="N13:N25" si="9">IF($N$9="*",IF(M13&gt;0,"*",""),"")</f>
        <v/>
      </c>
      <c r="O13" s="136"/>
      <c r="P13" s="200" t="str">
        <f t="shared" si="1"/>
        <v/>
      </c>
      <c r="Q13" s="140"/>
      <c r="R13" s="201" t="str">
        <f t="shared" si="2"/>
        <v/>
      </c>
      <c r="S13" s="129"/>
      <c r="T13" s="202" t="str">
        <f t="shared" si="3"/>
        <v/>
      </c>
      <c r="U13" s="140"/>
      <c r="V13" s="201" t="str">
        <f t="shared" si="4"/>
        <v/>
      </c>
    </row>
    <row r="14" spans="1:22" ht="15.6" hidden="1">
      <c r="A14" s="161"/>
      <c r="B14" s="173" t="s">
        <v>3424</v>
      </c>
      <c r="C14" s="174"/>
      <c r="D14" s="175"/>
      <c r="E14" s="164"/>
      <c r="F14" s="199" t="str">
        <f t="shared" si="5"/>
        <v/>
      </c>
      <c r="G14" s="176"/>
      <c r="H14" s="200" t="str">
        <f t="shared" si="6"/>
        <v/>
      </c>
      <c r="I14" s="177"/>
      <c r="J14" s="201" t="str">
        <f t="shared" si="7"/>
        <v/>
      </c>
      <c r="K14" s="136"/>
      <c r="L14" s="200" t="str">
        <f t="shared" si="8"/>
        <v/>
      </c>
      <c r="M14" s="140"/>
      <c r="N14" s="201" t="str">
        <f t="shared" si="9"/>
        <v/>
      </c>
      <c r="O14" s="136"/>
      <c r="P14" s="200" t="str">
        <f t="shared" si="1"/>
        <v/>
      </c>
      <c r="Q14" s="140"/>
      <c r="R14" s="201" t="str">
        <f t="shared" si="2"/>
        <v/>
      </c>
      <c r="S14" s="129"/>
      <c r="T14" s="202" t="str">
        <f t="shared" si="3"/>
        <v/>
      </c>
      <c r="U14" s="140"/>
      <c r="V14" s="201" t="str">
        <f t="shared" si="4"/>
        <v/>
      </c>
    </row>
    <row r="15" spans="1:22" ht="15.6" hidden="1">
      <c r="A15" s="161"/>
      <c r="B15" s="173" t="s">
        <v>3425</v>
      </c>
      <c r="C15" s="174"/>
      <c r="D15" s="175"/>
      <c r="E15" s="164"/>
      <c r="F15" s="199" t="str">
        <f t="shared" si="5"/>
        <v/>
      </c>
      <c r="G15" s="176"/>
      <c r="H15" s="200" t="str">
        <f t="shared" si="6"/>
        <v/>
      </c>
      <c r="I15" s="177"/>
      <c r="J15" s="201" t="str">
        <f t="shared" si="7"/>
        <v/>
      </c>
      <c r="K15" s="136"/>
      <c r="L15" s="200" t="str">
        <f t="shared" si="8"/>
        <v/>
      </c>
      <c r="M15" s="140"/>
      <c r="N15" s="201" t="str">
        <f t="shared" si="9"/>
        <v/>
      </c>
      <c r="O15" s="136"/>
      <c r="P15" s="200" t="str">
        <f t="shared" si="1"/>
        <v/>
      </c>
      <c r="Q15" s="140"/>
      <c r="R15" s="201" t="str">
        <f t="shared" si="2"/>
        <v/>
      </c>
      <c r="S15" s="129"/>
      <c r="T15" s="202" t="str">
        <f t="shared" si="3"/>
        <v/>
      </c>
      <c r="U15" s="140"/>
      <c r="V15" s="201" t="str">
        <f t="shared" si="4"/>
        <v/>
      </c>
    </row>
    <row r="16" spans="1:22" ht="15.6" hidden="1">
      <c r="A16" s="161"/>
      <c r="B16" s="173" t="s">
        <v>3426</v>
      </c>
      <c r="C16" s="174"/>
      <c r="D16" s="175"/>
      <c r="E16" s="164"/>
      <c r="F16" s="199" t="str">
        <f t="shared" si="5"/>
        <v/>
      </c>
      <c r="G16" s="176"/>
      <c r="H16" s="200" t="str">
        <f t="shared" si="6"/>
        <v/>
      </c>
      <c r="I16" s="177"/>
      <c r="J16" s="201" t="str">
        <f t="shared" si="7"/>
        <v/>
      </c>
      <c r="K16" s="136"/>
      <c r="L16" s="200" t="str">
        <f t="shared" si="8"/>
        <v/>
      </c>
      <c r="M16" s="140"/>
      <c r="N16" s="201" t="str">
        <f t="shared" si="9"/>
        <v/>
      </c>
      <c r="O16" s="136"/>
      <c r="P16" s="200" t="str">
        <f t="shared" si="1"/>
        <v/>
      </c>
      <c r="Q16" s="140"/>
      <c r="R16" s="201" t="str">
        <f t="shared" si="2"/>
        <v/>
      </c>
      <c r="S16" s="129"/>
      <c r="T16" s="202" t="str">
        <f t="shared" si="3"/>
        <v/>
      </c>
      <c r="U16" s="140"/>
      <c r="V16" s="201" t="str">
        <f t="shared" si="4"/>
        <v/>
      </c>
    </row>
    <row r="17" spans="1:22" ht="15.6" hidden="1">
      <c r="A17" s="161"/>
      <c r="B17" s="173" t="s">
        <v>3427</v>
      </c>
      <c r="C17" s="174"/>
      <c r="D17" s="175"/>
      <c r="E17" s="164"/>
      <c r="F17" s="199" t="str">
        <f t="shared" si="5"/>
        <v/>
      </c>
      <c r="G17" s="176"/>
      <c r="H17" s="200" t="str">
        <f t="shared" si="6"/>
        <v/>
      </c>
      <c r="I17" s="177"/>
      <c r="J17" s="201" t="str">
        <f t="shared" si="7"/>
        <v/>
      </c>
      <c r="K17" s="136"/>
      <c r="L17" s="200" t="str">
        <f t="shared" si="8"/>
        <v/>
      </c>
      <c r="M17" s="140"/>
      <c r="N17" s="201" t="str">
        <f t="shared" si="9"/>
        <v/>
      </c>
      <c r="O17" s="136"/>
      <c r="P17" s="200" t="str">
        <f t="shared" si="1"/>
        <v/>
      </c>
      <c r="Q17" s="140"/>
      <c r="R17" s="201" t="str">
        <f t="shared" si="2"/>
        <v/>
      </c>
      <c r="S17" s="129"/>
      <c r="T17" s="202" t="str">
        <f t="shared" si="3"/>
        <v/>
      </c>
      <c r="U17" s="140"/>
      <c r="V17" s="201" t="str">
        <f t="shared" si="4"/>
        <v/>
      </c>
    </row>
    <row r="18" spans="1:22" ht="15.6" hidden="1">
      <c r="A18" s="161"/>
      <c r="B18" s="173" t="s">
        <v>3428</v>
      </c>
      <c r="C18" s="174"/>
      <c r="D18" s="175"/>
      <c r="E18" s="164"/>
      <c r="F18" s="199" t="str">
        <f t="shared" si="5"/>
        <v/>
      </c>
      <c r="G18" s="176"/>
      <c r="H18" s="200" t="str">
        <f t="shared" si="6"/>
        <v/>
      </c>
      <c r="I18" s="177"/>
      <c r="J18" s="201" t="str">
        <f t="shared" si="7"/>
        <v/>
      </c>
      <c r="K18" s="136"/>
      <c r="L18" s="200" t="str">
        <f t="shared" si="8"/>
        <v/>
      </c>
      <c r="M18" s="140"/>
      <c r="N18" s="201" t="str">
        <f t="shared" si="9"/>
        <v/>
      </c>
      <c r="O18" s="136"/>
      <c r="P18" s="200" t="str">
        <f t="shared" si="1"/>
        <v/>
      </c>
      <c r="Q18" s="140"/>
      <c r="R18" s="201" t="str">
        <f t="shared" si="2"/>
        <v/>
      </c>
      <c r="S18" s="129"/>
      <c r="T18" s="202" t="str">
        <f t="shared" si="3"/>
        <v/>
      </c>
      <c r="U18" s="140"/>
      <c r="V18" s="201" t="str">
        <f t="shared" si="4"/>
        <v/>
      </c>
    </row>
    <row r="19" spans="1:22" ht="15.6" hidden="1">
      <c r="A19" s="161"/>
      <c r="B19" s="173" t="s">
        <v>3429</v>
      </c>
      <c r="C19" s="174"/>
      <c r="D19" s="175"/>
      <c r="E19" s="164"/>
      <c r="F19" s="199" t="str">
        <f t="shared" si="5"/>
        <v/>
      </c>
      <c r="G19" s="176"/>
      <c r="H19" s="200" t="str">
        <f t="shared" si="6"/>
        <v/>
      </c>
      <c r="I19" s="177"/>
      <c r="J19" s="201" t="str">
        <f t="shared" si="7"/>
        <v/>
      </c>
      <c r="K19" s="136"/>
      <c r="L19" s="200" t="str">
        <f t="shared" si="8"/>
        <v/>
      </c>
      <c r="M19" s="140"/>
      <c r="N19" s="201" t="str">
        <f t="shared" si="9"/>
        <v/>
      </c>
      <c r="O19" s="136"/>
      <c r="P19" s="200" t="str">
        <f t="shared" si="1"/>
        <v/>
      </c>
      <c r="Q19" s="140"/>
      <c r="R19" s="201" t="str">
        <f t="shared" si="2"/>
        <v/>
      </c>
      <c r="S19" s="129"/>
      <c r="T19" s="202" t="str">
        <f t="shared" si="3"/>
        <v/>
      </c>
      <c r="U19" s="140"/>
      <c r="V19" s="201" t="str">
        <f t="shared" si="4"/>
        <v/>
      </c>
    </row>
    <row r="20" spans="1:22" ht="15.6">
      <c r="A20" s="161">
        <v>1</v>
      </c>
      <c r="B20" s="173" t="s">
        <v>3430</v>
      </c>
      <c r="C20" s="174"/>
      <c r="D20" s="175"/>
      <c r="E20" s="623">
        <f>J20</f>
        <v>31369</v>
      </c>
      <c r="F20" s="199" t="str">
        <f t="shared" si="5"/>
        <v>*</v>
      </c>
      <c r="G20" s="176">
        <v>46000</v>
      </c>
      <c r="H20" s="200" t="str">
        <f t="shared" si="6"/>
        <v/>
      </c>
      <c r="I20" s="177"/>
      <c r="J20" s="619">
        <v>31369</v>
      </c>
      <c r="K20" s="136"/>
      <c r="L20" s="136">
        <v>42870</v>
      </c>
      <c r="M20" s="140">
        <v>84150</v>
      </c>
      <c r="N20" s="201">
        <v>39900</v>
      </c>
      <c r="O20" s="136"/>
      <c r="P20" s="200" t="str">
        <f t="shared" si="1"/>
        <v/>
      </c>
      <c r="Q20" s="140"/>
      <c r="R20" s="201" t="str">
        <f t="shared" si="2"/>
        <v/>
      </c>
      <c r="S20" s="129"/>
      <c r="T20" s="202" t="str">
        <f t="shared" si="3"/>
        <v/>
      </c>
      <c r="U20" s="140"/>
      <c r="V20" s="201" t="str">
        <f t="shared" si="4"/>
        <v/>
      </c>
    </row>
    <row r="21" spans="1:22" ht="15.6" hidden="1">
      <c r="A21" s="161"/>
      <c r="B21" s="173" t="s">
        <v>3431</v>
      </c>
      <c r="C21" s="174"/>
      <c r="D21" s="175"/>
      <c r="E21" s="164"/>
      <c r="F21" s="199" t="str">
        <f t="shared" si="5"/>
        <v/>
      </c>
      <c r="G21" s="176"/>
      <c r="H21" s="200" t="str">
        <f t="shared" si="6"/>
        <v/>
      </c>
      <c r="I21" s="177"/>
      <c r="J21" s="201" t="str">
        <f t="shared" si="7"/>
        <v/>
      </c>
      <c r="K21" s="136"/>
      <c r="L21" s="200" t="str">
        <f t="shared" si="8"/>
        <v/>
      </c>
      <c r="M21" s="140"/>
      <c r="N21" s="201" t="str">
        <f t="shared" si="9"/>
        <v/>
      </c>
      <c r="O21" s="136"/>
      <c r="P21" s="200" t="str">
        <f t="shared" si="1"/>
        <v/>
      </c>
      <c r="Q21" s="140"/>
      <c r="R21" s="201" t="str">
        <f t="shared" si="2"/>
        <v/>
      </c>
      <c r="S21" s="129"/>
      <c r="T21" s="202" t="str">
        <f t="shared" si="3"/>
        <v/>
      </c>
      <c r="U21" s="140"/>
      <c r="V21" s="201" t="str">
        <f t="shared" si="4"/>
        <v/>
      </c>
    </row>
    <row r="22" spans="1:22" ht="15.6" hidden="1">
      <c r="A22" s="161"/>
      <c r="B22" s="173" t="s">
        <v>3432</v>
      </c>
      <c r="C22" s="174"/>
      <c r="D22" s="175"/>
      <c r="E22" s="164"/>
      <c r="F22" s="199" t="str">
        <f t="shared" si="5"/>
        <v/>
      </c>
      <c r="G22" s="176"/>
      <c r="H22" s="200" t="str">
        <f t="shared" si="6"/>
        <v/>
      </c>
      <c r="I22" s="177"/>
      <c r="J22" s="201" t="str">
        <f t="shared" si="7"/>
        <v/>
      </c>
      <c r="K22" s="136"/>
      <c r="L22" s="200" t="str">
        <f t="shared" si="8"/>
        <v/>
      </c>
      <c r="M22" s="140"/>
      <c r="N22" s="201" t="str">
        <f t="shared" si="9"/>
        <v/>
      </c>
      <c r="O22" s="136"/>
      <c r="P22" s="200" t="str">
        <f t="shared" si="1"/>
        <v/>
      </c>
      <c r="Q22" s="140"/>
      <c r="R22" s="201" t="str">
        <f t="shared" si="2"/>
        <v/>
      </c>
      <c r="S22" s="129"/>
      <c r="T22" s="202" t="str">
        <f t="shared" si="3"/>
        <v/>
      </c>
      <c r="U22" s="140"/>
      <c r="V22" s="201" t="str">
        <f t="shared" si="4"/>
        <v/>
      </c>
    </row>
    <row r="23" spans="1:22" ht="15.6" hidden="1">
      <c r="A23" s="161"/>
      <c r="B23" s="173" t="s">
        <v>3433</v>
      </c>
      <c r="C23" s="174"/>
      <c r="D23" s="175"/>
      <c r="E23" s="164"/>
      <c r="F23" s="199" t="str">
        <f t="shared" si="5"/>
        <v/>
      </c>
      <c r="G23" s="176"/>
      <c r="H23" s="200" t="str">
        <f t="shared" si="6"/>
        <v/>
      </c>
      <c r="I23" s="177"/>
      <c r="J23" s="201" t="str">
        <f t="shared" si="7"/>
        <v/>
      </c>
      <c r="K23" s="136"/>
      <c r="L23" s="200" t="str">
        <f t="shared" si="8"/>
        <v/>
      </c>
      <c r="M23" s="140"/>
      <c r="N23" s="201" t="str">
        <f t="shared" si="9"/>
        <v/>
      </c>
      <c r="O23" s="136"/>
      <c r="P23" s="200" t="str">
        <f t="shared" si="1"/>
        <v/>
      </c>
      <c r="Q23" s="140"/>
      <c r="R23" s="201" t="str">
        <f t="shared" si="2"/>
        <v/>
      </c>
      <c r="S23" s="129"/>
      <c r="T23" s="202" t="str">
        <f t="shared" si="3"/>
        <v/>
      </c>
      <c r="U23" s="140"/>
      <c r="V23" s="201" t="str">
        <f t="shared" si="4"/>
        <v/>
      </c>
    </row>
    <row r="24" spans="1:22" ht="15.6" hidden="1">
      <c r="A24" s="161"/>
      <c r="B24" s="173" t="s">
        <v>3434</v>
      </c>
      <c r="C24" s="174"/>
      <c r="D24" s="175"/>
      <c r="E24" s="164"/>
      <c r="F24" s="199" t="str">
        <f t="shared" si="5"/>
        <v/>
      </c>
      <c r="G24" s="176"/>
      <c r="H24" s="200" t="str">
        <f t="shared" si="6"/>
        <v/>
      </c>
      <c r="I24" s="177"/>
      <c r="J24" s="201" t="str">
        <f t="shared" si="7"/>
        <v/>
      </c>
      <c r="K24" s="136"/>
      <c r="L24" s="200" t="str">
        <f t="shared" si="8"/>
        <v/>
      </c>
      <c r="M24" s="140"/>
      <c r="N24" s="201" t="str">
        <f t="shared" si="9"/>
        <v/>
      </c>
      <c r="O24" s="136"/>
      <c r="P24" s="200" t="str">
        <f t="shared" si="1"/>
        <v/>
      </c>
      <c r="Q24" s="140"/>
      <c r="R24" s="201" t="str">
        <f t="shared" si="2"/>
        <v/>
      </c>
      <c r="S24" s="129"/>
      <c r="T24" s="202" t="str">
        <f t="shared" si="3"/>
        <v/>
      </c>
      <c r="U24" s="140"/>
      <c r="V24" s="201" t="str">
        <f t="shared" si="4"/>
        <v/>
      </c>
    </row>
    <row r="25" spans="1:22" ht="15.6" hidden="1">
      <c r="A25" s="505"/>
      <c r="B25" s="506" t="s">
        <v>3435</v>
      </c>
      <c r="C25" s="228"/>
      <c r="D25" s="226"/>
      <c r="E25" s="227"/>
      <c r="F25" s="269" t="str">
        <f t="shared" si="5"/>
        <v/>
      </c>
      <c r="G25" s="270"/>
      <c r="H25" s="271" t="str">
        <f t="shared" si="6"/>
        <v/>
      </c>
      <c r="I25" s="272"/>
      <c r="J25" s="273" t="str">
        <f t="shared" si="7"/>
        <v/>
      </c>
      <c r="K25" s="274"/>
      <c r="L25" s="271" t="str">
        <f t="shared" si="8"/>
        <v/>
      </c>
      <c r="M25" s="275"/>
      <c r="N25" s="273" t="str">
        <f t="shared" si="9"/>
        <v/>
      </c>
      <c r="O25" s="274"/>
      <c r="P25" s="271" t="str">
        <f t="shared" si="1"/>
        <v/>
      </c>
      <c r="Q25" s="275"/>
      <c r="R25" s="273" t="str">
        <f t="shared" si="2"/>
        <v/>
      </c>
      <c r="S25" s="289"/>
      <c r="T25" s="276" t="str">
        <f t="shared" si="3"/>
        <v/>
      </c>
      <c r="U25" s="275"/>
      <c r="V25" s="273" t="str">
        <f t="shared" si="4"/>
        <v/>
      </c>
    </row>
    <row r="26" spans="1:22">
      <c r="A26" s="98"/>
      <c r="B26" s="98"/>
      <c r="C26" s="98"/>
      <c r="D26" s="98"/>
      <c r="E26" s="98"/>
      <c r="F26" s="98"/>
      <c r="G26" s="98"/>
      <c r="H26" s="98"/>
      <c r="I26" s="98"/>
      <c r="J26" s="98"/>
      <c r="K26" s="98"/>
      <c r="L26" s="98"/>
      <c r="M26" s="98"/>
      <c r="N26" s="98"/>
      <c r="O26" s="98"/>
      <c r="P26" s="98"/>
      <c r="Q26" s="98"/>
      <c r="R26" s="98"/>
      <c r="S26" s="98"/>
      <c r="T26" s="98"/>
      <c r="U26" s="98"/>
      <c r="V26" s="98"/>
    </row>
    <row r="27" spans="1:22">
      <c r="A27" s="98"/>
      <c r="B27" s="98"/>
      <c r="C27" s="98"/>
      <c r="D27" s="98"/>
      <c r="E27" s="98"/>
      <c r="F27" s="98"/>
      <c r="G27" s="98"/>
      <c r="H27" s="98"/>
      <c r="I27" s="98"/>
      <c r="J27" s="98"/>
      <c r="K27" s="98"/>
      <c r="L27" s="98"/>
      <c r="M27" s="98"/>
      <c r="N27" s="98"/>
      <c r="O27" s="98"/>
      <c r="P27" s="98"/>
      <c r="Q27" s="98"/>
      <c r="R27" s="98"/>
      <c r="S27" s="98"/>
      <c r="T27" s="98"/>
      <c r="U27" s="98"/>
      <c r="V27" s="98"/>
    </row>
    <row r="28" spans="1:22">
      <c r="A28" s="98"/>
      <c r="B28" s="98"/>
      <c r="C28" s="98"/>
      <c r="D28" s="98"/>
      <c r="E28" s="98"/>
      <c r="F28" s="98"/>
      <c r="G28" s="98"/>
      <c r="H28" s="98"/>
      <c r="I28" s="98"/>
      <c r="J28" s="98"/>
      <c r="K28" s="98"/>
      <c r="L28" s="98"/>
      <c r="M28" s="98"/>
      <c r="N28" s="98"/>
      <c r="O28" s="98"/>
      <c r="P28" s="98"/>
      <c r="Q28" s="98"/>
      <c r="R28" s="98"/>
      <c r="S28" s="98"/>
      <c r="T28" s="98"/>
      <c r="U28" s="98"/>
      <c r="V28" s="98"/>
    </row>
    <row r="29" spans="1:22">
      <c r="A29" s="98"/>
      <c r="B29" s="98"/>
      <c r="C29" s="98"/>
      <c r="D29" s="98"/>
      <c r="E29" s="98"/>
      <c r="F29" s="98"/>
      <c r="G29" s="98"/>
      <c r="H29" s="98"/>
      <c r="I29" s="98"/>
      <c r="J29" s="98"/>
      <c r="K29" s="98"/>
      <c r="L29" s="98"/>
      <c r="M29" s="98"/>
      <c r="N29" s="98"/>
      <c r="O29" s="98"/>
      <c r="P29" s="98"/>
      <c r="Q29" s="98"/>
      <c r="R29" s="98"/>
      <c r="S29" s="98"/>
      <c r="T29" s="98"/>
      <c r="U29" s="98"/>
      <c r="V29" s="98"/>
    </row>
    <row r="30" spans="1:22" ht="15.6">
      <c r="A30" s="242">
        <v>1</v>
      </c>
      <c r="B30" s="242" t="s">
        <v>663</v>
      </c>
      <c r="C30" s="98"/>
      <c r="D30" s="98"/>
      <c r="E30" s="98"/>
      <c r="F30" s="98"/>
      <c r="G30" s="98" t="s">
        <v>463</v>
      </c>
      <c r="H30" s="98" t="s">
        <v>463</v>
      </c>
      <c r="I30" s="98"/>
      <c r="J30" s="98"/>
      <c r="K30" s="98"/>
      <c r="L30" s="98"/>
      <c r="M30" s="98"/>
      <c r="N30" s="98"/>
      <c r="O30" s="98"/>
      <c r="P30" s="98"/>
      <c r="Q30" s="98"/>
      <c r="R30" s="98"/>
      <c r="S30" s="98"/>
      <c r="T30" s="98"/>
      <c r="U30" s="98"/>
      <c r="V30" s="98"/>
    </row>
    <row r="31" spans="1:22" ht="15.6">
      <c r="A31" s="242">
        <v>1</v>
      </c>
      <c r="B31" s="242" t="s">
        <v>438</v>
      </c>
      <c r="C31" s="98"/>
      <c r="D31" s="98"/>
      <c r="E31" s="98"/>
      <c r="F31" s="98"/>
      <c r="G31" s="98" t="s">
        <v>2059</v>
      </c>
      <c r="H31" s="98" t="s">
        <v>3436</v>
      </c>
      <c r="I31" s="98"/>
      <c r="J31" s="98"/>
      <c r="K31" s="98"/>
      <c r="L31" s="98"/>
      <c r="M31" s="98"/>
      <c r="N31" s="98"/>
      <c r="O31" s="98"/>
      <c r="P31" s="98"/>
      <c r="Q31" s="98"/>
      <c r="R31" s="98"/>
      <c r="S31" s="98"/>
      <c r="T31" s="98"/>
      <c r="U31" s="98"/>
      <c r="V31" s="98"/>
    </row>
    <row r="32" spans="1:22" ht="15.6">
      <c r="A32" s="242">
        <v>1</v>
      </c>
      <c r="B32" s="242" t="s">
        <v>440</v>
      </c>
      <c r="C32" s="98"/>
      <c r="D32" s="98"/>
      <c r="E32" s="98"/>
      <c r="F32" s="98"/>
      <c r="G32" s="98" t="s">
        <v>3437</v>
      </c>
      <c r="H32" s="98" t="s">
        <v>3438</v>
      </c>
      <c r="I32" s="98"/>
      <c r="J32" s="98" t="s">
        <v>1571</v>
      </c>
      <c r="K32" s="98"/>
      <c r="L32" s="98"/>
      <c r="M32" s="98"/>
      <c r="N32" s="98"/>
      <c r="O32" s="98"/>
      <c r="P32" s="98"/>
      <c r="Q32" s="98"/>
      <c r="R32" s="98"/>
      <c r="S32" s="98"/>
      <c r="T32" s="98"/>
      <c r="U32" s="98"/>
      <c r="V32" s="98"/>
    </row>
    <row r="33" spans="1:15" ht="15.6">
      <c r="A33" s="242">
        <v>1</v>
      </c>
      <c r="B33" s="242"/>
      <c r="C33" s="98"/>
      <c r="D33" s="98"/>
      <c r="E33" s="98"/>
      <c r="F33" s="98"/>
      <c r="G33" s="98" t="s">
        <v>3439</v>
      </c>
      <c r="H33" s="98" t="s">
        <v>3440</v>
      </c>
      <c r="I33" s="98"/>
      <c r="J33" s="98"/>
      <c r="K33" s="98"/>
      <c r="L33" s="98"/>
      <c r="M33" s="98"/>
      <c r="N33" s="98"/>
      <c r="O33" s="98"/>
    </row>
    <row r="34" spans="1:15" ht="15.6">
      <c r="A34" s="242">
        <v>1</v>
      </c>
      <c r="B34" s="242" t="s">
        <v>442</v>
      </c>
      <c r="C34" s="98"/>
      <c r="D34" s="98"/>
      <c r="E34" s="98"/>
      <c r="F34" s="98"/>
      <c r="G34" s="98" t="s">
        <v>3441</v>
      </c>
      <c r="H34" s="98" t="s">
        <v>3442</v>
      </c>
      <c r="I34" s="98"/>
      <c r="J34" s="98"/>
      <c r="K34" s="98"/>
      <c r="L34" s="98"/>
      <c r="M34" s="98"/>
      <c r="N34" s="98"/>
      <c r="O34" s="98"/>
    </row>
    <row r="35" spans="1:15" ht="15.6">
      <c r="A35" s="242">
        <v>1</v>
      </c>
      <c r="B35" s="242" t="s">
        <v>443</v>
      </c>
      <c r="C35" s="98"/>
      <c r="D35" s="98"/>
      <c r="E35" s="98"/>
      <c r="F35" s="98"/>
      <c r="G35" s="98" t="s">
        <v>3443</v>
      </c>
      <c r="H35" s="98" t="s">
        <v>2059</v>
      </c>
      <c r="I35" s="98"/>
      <c r="J35" s="98"/>
      <c r="K35" s="98" t="s">
        <v>1157</v>
      </c>
      <c r="L35" s="98"/>
      <c r="M35" s="98" t="s">
        <v>3444</v>
      </c>
      <c r="N35" s="98"/>
      <c r="O35" s="98" t="s">
        <v>3445</v>
      </c>
    </row>
    <row r="36" spans="1:15" ht="15.6">
      <c r="A36" s="242">
        <v>1</v>
      </c>
      <c r="B36" s="242" t="s">
        <v>446</v>
      </c>
      <c r="C36" s="98"/>
      <c r="D36" s="98"/>
      <c r="E36" s="98"/>
      <c r="F36" s="98"/>
      <c r="G36" s="98" t="s">
        <v>3446</v>
      </c>
      <c r="H36" s="98" t="s">
        <v>819</v>
      </c>
      <c r="I36" s="98"/>
      <c r="J36" s="98"/>
      <c r="K36" s="98" t="s">
        <v>3447</v>
      </c>
      <c r="L36" s="98"/>
      <c r="M36" s="98" t="s">
        <v>3448</v>
      </c>
      <c r="N36" s="98"/>
      <c r="O36" s="98" t="s">
        <v>3449</v>
      </c>
    </row>
    <row r="37" spans="1:15" ht="15.6">
      <c r="A37" s="242">
        <v>1</v>
      </c>
      <c r="B37" s="242" t="s">
        <v>452</v>
      </c>
      <c r="C37" s="98"/>
      <c r="D37" s="98"/>
      <c r="E37" s="98"/>
      <c r="F37" s="98"/>
      <c r="G37" s="98"/>
      <c r="H37" s="98" t="s">
        <v>3450</v>
      </c>
      <c r="I37" s="98"/>
      <c r="J37" s="98"/>
      <c r="K37" s="98" t="s">
        <v>3451</v>
      </c>
      <c r="L37" s="98"/>
      <c r="M37" s="98" t="s">
        <v>3452</v>
      </c>
      <c r="N37" s="98"/>
      <c r="O37" s="98" t="s">
        <v>3453</v>
      </c>
    </row>
    <row r="38" spans="1:15" ht="15.6">
      <c r="A38" s="242">
        <v>1</v>
      </c>
      <c r="B38" s="242" t="s">
        <v>464</v>
      </c>
      <c r="C38" s="98"/>
      <c r="D38" s="98"/>
      <c r="E38" s="98"/>
      <c r="F38" s="98"/>
      <c r="G38" s="98"/>
      <c r="H38" s="98" t="s">
        <v>3454</v>
      </c>
      <c r="I38" s="98"/>
      <c r="J38" s="98"/>
      <c r="K38" s="98" t="s">
        <v>3455</v>
      </c>
      <c r="L38" s="98"/>
      <c r="M38" s="98" t="s">
        <v>3456</v>
      </c>
      <c r="N38" s="98"/>
      <c r="O38" s="98"/>
    </row>
    <row r="39" spans="1:15" ht="15.6">
      <c r="A39" s="242">
        <v>1</v>
      </c>
      <c r="B39" s="242" t="s">
        <v>321</v>
      </c>
      <c r="C39" s="98"/>
      <c r="D39" s="98"/>
      <c r="E39" s="98"/>
      <c r="F39" s="98"/>
      <c r="G39" s="98"/>
      <c r="H39" s="98"/>
      <c r="I39" s="98"/>
      <c r="J39" s="98"/>
      <c r="K39" s="98" t="s">
        <v>3457</v>
      </c>
      <c r="L39" s="98"/>
      <c r="M39" s="98" t="s">
        <v>3458</v>
      </c>
      <c r="N39" s="98"/>
      <c r="O39" s="98"/>
    </row>
    <row r="40" spans="1:15" ht="15.6">
      <c r="A40" s="242">
        <v>1</v>
      </c>
      <c r="B40" s="242" t="s">
        <v>490</v>
      </c>
      <c r="C40" s="98"/>
      <c r="D40" s="98"/>
      <c r="E40" s="98"/>
      <c r="F40" s="98"/>
      <c r="G40" s="98"/>
      <c r="H40" s="98"/>
      <c r="I40" s="98"/>
      <c r="J40" s="98"/>
      <c r="K40" s="98" t="s">
        <v>3459</v>
      </c>
      <c r="L40" s="98"/>
      <c r="M40" s="98" t="s">
        <v>3460</v>
      </c>
      <c r="N40" s="98"/>
      <c r="O40" s="98"/>
    </row>
    <row r="41" spans="1:15" ht="15.6">
      <c r="A41" s="242">
        <v>1</v>
      </c>
      <c r="B41" s="242" t="s">
        <v>501</v>
      </c>
      <c r="C41" s="98"/>
      <c r="D41" s="98"/>
      <c r="E41" s="98"/>
      <c r="F41" s="98"/>
      <c r="G41" s="98"/>
      <c r="H41" s="98"/>
      <c r="I41" s="98"/>
      <c r="J41" s="98"/>
      <c r="K41" s="98" t="s">
        <v>3461</v>
      </c>
      <c r="L41" s="98"/>
      <c r="M41" s="98" t="s">
        <v>3462</v>
      </c>
      <c r="N41" s="98"/>
      <c r="O41" s="98"/>
    </row>
    <row r="42" spans="1:15" ht="15.6">
      <c r="A42" s="242">
        <v>1</v>
      </c>
      <c r="B42" s="242" t="s">
        <v>511</v>
      </c>
      <c r="C42" s="98"/>
      <c r="D42" s="98"/>
      <c r="E42" s="98"/>
      <c r="F42" s="98"/>
      <c r="G42" s="98"/>
      <c r="H42" s="98"/>
      <c r="I42" s="98"/>
      <c r="J42" s="98"/>
      <c r="K42" s="98" t="s">
        <v>3463</v>
      </c>
      <c r="L42" s="98"/>
      <c r="M42" s="98"/>
      <c r="N42" s="98"/>
      <c r="O42" s="98"/>
    </row>
    <row r="43" spans="1:15" ht="15.6">
      <c r="A43" s="242">
        <v>1</v>
      </c>
      <c r="B43" s="242" t="s">
        <v>520</v>
      </c>
      <c r="C43" s="98"/>
      <c r="D43" s="98"/>
      <c r="E43" s="98"/>
      <c r="F43" s="98"/>
      <c r="G43" s="98"/>
      <c r="H43" s="98"/>
      <c r="I43" s="98"/>
      <c r="J43" s="98"/>
      <c r="K43" s="98"/>
      <c r="L43" s="98"/>
      <c r="M43" s="98"/>
      <c r="N43" s="98"/>
      <c r="O43" s="98"/>
    </row>
    <row r="44" spans="1:15" ht="15.6">
      <c r="A44" s="242">
        <v>1</v>
      </c>
      <c r="B44" s="242" t="s">
        <v>529</v>
      </c>
      <c r="C44" s="98"/>
      <c r="D44" s="98"/>
      <c r="E44" s="98"/>
      <c r="F44" s="98"/>
      <c r="G44" s="98"/>
      <c r="H44" s="98"/>
      <c r="I44" s="98"/>
      <c r="J44" s="98"/>
      <c r="K44" s="98"/>
      <c r="L44" s="98"/>
      <c r="M44" s="98"/>
      <c r="N44" s="98"/>
      <c r="O44" s="98"/>
    </row>
  </sheetData>
  <autoFilter ref="A10:XFD25" xr:uid="{0EC12DA8-8645-4778-BD4F-5DFC4A406F15}">
    <filterColumn colId="0">
      <customFilters>
        <customFilter operator="notEqual" val=" "/>
      </customFilters>
    </filterColumn>
  </autoFilter>
  <conditionalFormatting sqref="R9 P9 N9 J9 H9 T9 V9 F9">
    <cfRule type="duplicateValues" dxfId="13" priority="1"/>
  </conditionalFormatting>
  <hyperlinks>
    <hyperlink ref="G5" r:id="rId1" xr:uid="{B79978C9-2107-4B47-88FC-625C6F1AB579}"/>
    <hyperlink ref="I5" r:id="rId2" xr:uid="{E8B3A903-B7CF-42E2-9282-812A308D6E06}"/>
    <hyperlink ref="K5" r:id="rId3" xr:uid="{236435F3-3B4E-4B90-8AFE-B18FAC273F4E}"/>
    <hyperlink ref="H5" r:id="rId4" xr:uid="{3AC5AF6A-2CB2-46AB-B069-903F8A6C4AF5}"/>
    <hyperlink ref="J5" r:id="rId5" xr:uid="{36389FD4-54FF-42DE-9403-60646E74C18B}"/>
    <hyperlink ref="M5" r:id="rId6" xr:uid="{35649560-1628-49F4-8DF4-96E4CADF322F}"/>
  </hyperlink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DFD22C-DCBB-456C-9DC6-E12D5F8C85EE}">
  <sheetPr filterMode="1">
    <pageSetUpPr fitToPage="1"/>
  </sheetPr>
  <dimension ref="A1:X313"/>
  <sheetViews>
    <sheetView zoomScaleNormal="100" workbookViewId="0">
      <pane xSplit="2" topLeftCell="H1" activePane="topRight" state="frozen"/>
      <selection pane="topRight" activeCell="K7" sqref="K7"/>
      <selection activeCell="V260" sqref="V260:V503"/>
    </sheetView>
  </sheetViews>
  <sheetFormatPr defaultColWidth="0" defaultRowHeight="15.6"/>
  <cols>
    <col min="1" max="1" width="11.5703125" style="207" customWidth="1"/>
    <col min="2" max="2" width="80" style="207" customWidth="1"/>
    <col min="3" max="3" width="10" style="207" customWidth="1"/>
    <col min="4" max="4" width="12.28515625" style="207" customWidth="1"/>
    <col min="5" max="5" width="35.140625" style="280" customWidth="1"/>
    <col min="6" max="6" width="5.28515625" style="284" customWidth="1"/>
    <col min="7" max="7" width="39" style="207" customWidth="1"/>
    <col min="8" max="8" width="44.5703125" style="284" customWidth="1"/>
    <col min="9" max="9" width="39" style="207" customWidth="1"/>
    <col min="10" max="10" width="4.28515625" style="284" customWidth="1"/>
    <col min="11" max="11" width="39" style="282" customWidth="1"/>
    <col min="12" max="12" width="5.28515625" style="284" customWidth="1"/>
    <col min="13" max="13" width="39" style="282" customWidth="1"/>
    <col min="14" max="14" width="44.85546875" style="284" customWidth="1"/>
    <col min="15" max="15" width="39" style="282" customWidth="1"/>
    <col min="16" max="16" width="5.28515625" style="284" customWidth="1"/>
    <col min="17" max="17" width="39" style="282" customWidth="1"/>
    <col min="18" max="18" width="5.28515625" style="284" customWidth="1"/>
    <col min="19" max="19" width="39" style="290" customWidth="1"/>
    <col min="20" max="20" width="5.28515625" style="284" customWidth="1"/>
    <col min="21" max="21" width="39" style="282" customWidth="1"/>
    <col min="22" max="22" width="5.28515625" style="284" customWidth="1"/>
    <col min="23" max="23" width="8.85546875" style="191" hidden="1" customWidth="1"/>
    <col min="24" max="16384" width="8.85546875" style="147" hidden="1"/>
  </cols>
  <sheetData>
    <row r="1" spans="1:24" s="120" customFormat="1" ht="45.75">
      <c r="B1" s="121"/>
      <c r="C1" s="122" t="s">
        <v>320</v>
      </c>
      <c r="D1" s="123" t="s">
        <v>321</v>
      </c>
      <c r="E1" s="124" t="s">
        <v>322</v>
      </c>
      <c r="F1" s="123" t="s">
        <v>323</v>
      </c>
      <c r="G1" s="125" t="s">
        <v>3464</v>
      </c>
      <c r="H1" s="603" t="s">
        <v>3465</v>
      </c>
      <c r="I1" s="127"/>
      <c r="J1" s="128" t="s">
        <v>323</v>
      </c>
      <c r="K1" s="129" t="s">
        <v>3464</v>
      </c>
      <c r="L1" s="126" t="s">
        <v>323</v>
      </c>
      <c r="M1" s="130" t="s">
        <v>3464</v>
      </c>
      <c r="N1" s="128" t="s">
        <v>3464</v>
      </c>
      <c r="O1" s="588" t="s">
        <v>3464</v>
      </c>
      <c r="P1" s="126" t="s">
        <v>323</v>
      </c>
      <c r="Q1" s="125" t="s">
        <v>3464</v>
      </c>
      <c r="R1" s="128" t="s">
        <v>323</v>
      </c>
      <c r="S1" s="129"/>
      <c r="T1" s="126" t="s">
        <v>323</v>
      </c>
      <c r="U1" s="130"/>
      <c r="V1" s="128" t="s">
        <v>323</v>
      </c>
    </row>
    <row r="2" spans="1:24" s="131" customFormat="1">
      <c r="A2" s="131" t="s">
        <v>161</v>
      </c>
      <c r="B2" s="132"/>
      <c r="C2" s="133"/>
      <c r="D2" s="134"/>
      <c r="E2" s="135"/>
      <c r="F2" s="134"/>
      <c r="G2" s="136" t="s">
        <v>3466</v>
      </c>
      <c r="H2" s="137" t="s">
        <v>1357</v>
      </c>
      <c r="I2" s="138" t="s">
        <v>3467</v>
      </c>
      <c r="J2" s="139"/>
      <c r="K2" s="136" t="s">
        <v>3468</v>
      </c>
      <c r="L2" s="137"/>
      <c r="M2" s="140" t="s">
        <v>3469</v>
      </c>
      <c r="N2" s="139" t="s">
        <v>110</v>
      </c>
      <c r="O2" s="136" t="s">
        <v>3470</v>
      </c>
      <c r="P2" s="137"/>
      <c r="Q2" s="136" t="s">
        <v>3471</v>
      </c>
      <c r="R2" s="139"/>
      <c r="S2" s="129" t="s">
        <v>725</v>
      </c>
      <c r="T2" s="126"/>
      <c r="U2" s="140" t="s">
        <v>726</v>
      </c>
      <c r="V2" s="139"/>
    </row>
    <row r="3" spans="1:24" s="139" customFormat="1">
      <c r="B3" s="141" t="s">
        <v>352</v>
      </c>
      <c r="C3" s="142"/>
      <c r="D3" s="143"/>
      <c r="E3" s="144"/>
      <c r="F3" s="143"/>
      <c r="G3" s="145" t="s">
        <v>3472</v>
      </c>
      <c r="H3" s="137"/>
      <c r="I3" s="146"/>
      <c r="K3" s="136" t="s">
        <v>3473</v>
      </c>
      <c r="L3" s="137"/>
      <c r="M3" s="140"/>
      <c r="N3" s="588" t="s">
        <v>3474</v>
      </c>
      <c r="O3" s="136"/>
      <c r="P3" s="137"/>
      <c r="Q3" s="145" t="s">
        <v>3475</v>
      </c>
      <c r="S3" s="129"/>
      <c r="T3" s="126"/>
      <c r="U3" s="140"/>
    </row>
    <row r="4" spans="1:24" s="139" customFormat="1">
      <c r="B4" s="141" t="s">
        <v>369</v>
      </c>
      <c r="C4" s="142"/>
      <c r="D4" s="143"/>
      <c r="E4" s="144"/>
      <c r="F4" s="143"/>
      <c r="G4" s="145" t="s">
        <v>3476</v>
      </c>
      <c r="H4" s="137"/>
      <c r="I4" s="146"/>
      <c r="K4" s="136"/>
      <c r="L4" s="137"/>
      <c r="M4" s="140"/>
      <c r="N4" s="139" t="s">
        <v>3477</v>
      </c>
      <c r="O4" s="136"/>
      <c r="P4" s="137"/>
      <c r="Q4" s="145" t="s">
        <v>3478</v>
      </c>
      <c r="S4" s="129"/>
      <c r="T4" s="126"/>
      <c r="U4" s="140"/>
    </row>
    <row r="5" spans="1:24" s="139" customFormat="1">
      <c r="B5" s="141" t="s">
        <v>385</v>
      </c>
      <c r="C5" s="142"/>
      <c r="D5" s="143"/>
      <c r="E5" s="144"/>
      <c r="F5" s="143"/>
      <c r="G5" s="496" t="s">
        <v>3479</v>
      </c>
      <c r="H5" s="137"/>
      <c r="I5" s="146"/>
      <c r="K5" s="136"/>
      <c r="L5" s="137"/>
      <c r="M5" s="140"/>
      <c r="N5" s="553" t="s">
        <v>3480</v>
      </c>
      <c r="O5" s="136"/>
      <c r="P5" s="137"/>
      <c r="Q5" s="496" t="s">
        <v>3481</v>
      </c>
      <c r="S5" s="129"/>
      <c r="T5" s="126"/>
      <c r="U5" s="140"/>
    </row>
    <row r="6" spans="1:24">
      <c r="A6" s="317"/>
      <c r="B6" s="318" t="s">
        <v>163</v>
      </c>
      <c r="C6" s="319"/>
      <c r="D6" s="320"/>
      <c r="E6" s="320"/>
      <c r="F6" s="320"/>
      <c r="G6" s="321"/>
      <c r="H6" s="322"/>
      <c r="I6" s="323"/>
      <c r="J6" s="317"/>
      <c r="K6" s="324">
        <v>46048</v>
      </c>
      <c r="L6" s="322"/>
      <c r="M6" s="325"/>
      <c r="N6" s="317">
        <v>46038</v>
      </c>
      <c r="O6" s="324"/>
      <c r="P6" s="322"/>
      <c r="Q6" s="321">
        <v>46036</v>
      </c>
      <c r="R6" s="317"/>
      <c r="S6" s="326"/>
      <c r="T6" s="327"/>
      <c r="U6" s="325"/>
      <c r="V6" s="317"/>
      <c r="W6" s="147"/>
    </row>
    <row r="7" spans="1:24">
      <c r="A7" s="147"/>
      <c r="B7" s="141" t="s">
        <v>402</v>
      </c>
      <c r="C7" s="142"/>
      <c r="D7" s="143"/>
      <c r="E7" s="144"/>
      <c r="F7" s="143"/>
      <c r="G7" s="145"/>
      <c r="H7" s="148"/>
      <c r="I7" s="146"/>
      <c r="J7" s="147"/>
      <c r="K7" s="136"/>
      <c r="L7" s="148"/>
      <c r="M7" s="140"/>
      <c r="N7" s="147"/>
      <c r="O7" s="136"/>
      <c r="P7" s="148"/>
      <c r="Q7" s="140"/>
      <c r="R7" s="147"/>
      <c r="S7" s="129"/>
      <c r="T7" s="126"/>
      <c r="U7" s="140"/>
      <c r="V7" s="147"/>
      <c r="W7" s="147"/>
    </row>
    <row r="8" spans="1:24">
      <c r="A8" s="147"/>
      <c r="B8" s="141" t="s">
        <v>403</v>
      </c>
      <c r="C8" s="149"/>
      <c r="D8" s="143"/>
      <c r="E8" s="144"/>
      <c r="F8" s="143"/>
      <c r="G8" s="145"/>
      <c r="H8" s="148"/>
      <c r="I8" s="146"/>
      <c r="J8" s="147"/>
      <c r="K8" s="136"/>
      <c r="L8" s="148"/>
      <c r="M8" s="140"/>
      <c r="N8" s="147"/>
      <c r="O8" s="136"/>
      <c r="P8" s="148"/>
      <c r="Q8" s="140"/>
      <c r="R8" s="147"/>
      <c r="S8" s="129"/>
      <c r="T8" s="126"/>
      <c r="U8" s="140"/>
      <c r="V8" s="147"/>
      <c r="W8" s="147"/>
    </row>
    <row r="9" spans="1:24" s="155" customFormat="1" ht="16.149999999999999" thickBot="1">
      <c r="A9" s="150" t="s">
        <v>404</v>
      </c>
      <c r="B9" s="151" t="s">
        <v>405</v>
      </c>
      <c r="C9" s="152"/>
      <c r="D9" s="153"/>
      <c r="E9" s="195">
        <f>SUM(E11:E400)</f>
        <v>441495</v>
      </c>
      <c r="F9" s="153" t="s">
        <v>406</v>
      </c>
      <c r="G9" s="145">
        <f>SUM(G11:G400)</f>
        <v>758861</v>
      </c>
      <c r="H9" s="154"/>
      <c r="I9" s="146">
        <f>SUM(I11:I400)</f>
        <v>0</v>
      </c>
      <c r="K9" s="136">
        <f>SUM(K11:K400)</f>
        <v>409916</v>
      </c>
      <c r="L9" s="154"/>
      <c r="M9" s="140">
        <f>SUM(M11:M400)</f>
        <v>0</v>
      </c>
      <c r="N9" s="617">
        <f>N109</f>
        <v>441495</v>
      </c>
      <c r="O9" s="136">
        <f>SUM(O11:O400)</f>
        <v>578812</v>
      </c>
      <c r="P9" s="154"/>
      <c r="Q9" s="140">
        <f>SUM(Q11:Q400)</f>
        <v>515279</v>
      </c>
      <c r="S9" s="129">
        <f>SUM(S11:S400)</f>
        <v>0</v>
      </c>
      <c r="T9" s="126"/>
      <c r="U9" s="140">
        <f>SUM(U11:U400)</f>
        <v>0</v>
      </c>
      <c r="W9" s="196" t="str">
        <f>IF(X9="**","ERROR","")</f>
        <v/>
      </c>
      <c r="X9" s="196" t="str">
        <f>CONCATENATE(F9,H9,J9,L9,N9,P9,R9,T9,V9)</f>
        <v>*441495</v>
      </c>
    </row>
    <row r="10" spans="1:24" s="171" customFormat="1" ht="16.149999999999999" thickBot="1">
      <c r="A10" s="188">
        <v>1</v>
      </c>
      <c r="B10" s="189"/>
      <c r="C10" s="158"/>
      <c r="D10" s="158"/>
      <c r="E10" s="159">
        <v>100</v>
      </c>
      <c r="F10" s="158"/>
      <c r="G10" s="159"/>
      <c r="H10" s="158"/>
      <c r="I10" s="159"/>
      <c r="J10" s="158"/>
      <c r="K10" s="159"/>
      <c r="L10" s="158"/>
      <c r="M10" s="159"/>
      <c r="N10" s="158"/>
      <c r="O10" s="159"/>
      <c r="P10" s="158"/>
      <c r="Q10" s="159"/>
      <c r="R10" s="158"/>
      <c r="S10" s="159"/>
      <c r="T10" s="158"/>
      <c r="U10" s="159"/>
      <c r="V10" s="158"/>
    </row>
    <row r="11" spans="1:24">
      <c r="A11" s="161" t="s">
        <v>53</v>
      </c>
      <c r="B11" s="162" t="s">
        <v>3482</v>
      </c>
      <c r="C11" s="163"/>
      <c r="D11" s="164"/>
      <c r="E11" s="165"/>
      <c r="F11" s="199" t="str">
        <f>IF($F$9="*",IF(E11&gt;0,"*",""),"")</f>
        <v/>
      </c>
      <c r="G11" s="166"/>
      <c r="H11" s="200" t="str">
        <f>IF($H$9="*",IF(G11&gt;0,"*",""),"")</f>
        <v/>
      </c>
      <c r="I11" s="167"/>
      <c r="J11" s="201" t="str">
        <f>IF($J$9="*",IF(I11&gt;0,"*",""),"")</f>
        <v/>
      </c>
      <c r="K11" s="168"/>
      <c r="L11" s="200" t="str">
        <f>IF($L$9="*",IF(K11&gt;0,"*",""),"")</f>
        <v/>
      </c>
      <c r="M11" s="169"/>
      <c r="N11" s="201" t="str">
        <f>IF($N$9="*",IF(M11&gt;0,"*",""),"")</f>
        <v/>
      </c>
      <c r="O11" s="168"/>
      <c r="P11" s="200" t="str">
        <f>IF($P$9="*",IF(O11&gt;0,"*",""),"")</f>
        <v/>
      </c>
      <c r="Q11" s="169"/>
      <c r="R11" s="201" t="str">
        <f>IF($R$9="*",IF(Q11&gt;0,"*",""),"")</f>
        <v/>
      </c>
      <c r="S11" s="129"/>
      <c r="T11" s="202" t="str">
        <f>IF($T$9="*",IF(S11&gt;0,"*",""),"")</f>
        <v/>
      </c>
      <c r="U11" s="169"/>
      <c r="V11" s="201" t="str">
        <f>IF($V$9="*",IF(U11&gt;0,"*",""),"")</f>
        <v/>
      </c>
      <c r="W11" s="147"/>
    </row>
    <row r="12" spans="1:24" hidden="1">
      <c r="A12" s="161"/>
      <c r="B12" s="173" t="s">
        <v>3483</v>
      </c>
      <c r="C12" s="174"/>
      <c r="D12" s="175"/>
      <c r="E12" s="164"/>
      <c r="F12" s="199" t="str">
        <f t="shared" ref="F12:F51" si="0">IF($F$9="*",IF(E12&gt;0,"*",""),"")</f>
        <v/>
      </c>
      <c r="G12" s="176"/>
      <c r="H12" s="200" t="str">
        <f t="shared" ref="H12:H49" si="1">IF($H$9="*",IF(G12&gt;0,"*",""),"")</f>
        <v/>
      </c>
      <c r="I12" s="177"/>
      <c r="J12" s="201" t="str">
        <f t="shared" ref="J12:J49" si="2">IF($J$9="*",IF(I12&gt;0,"*",""),"")</f>
        <v/>
      </c>
      <c r="K12" s="136"/>
      <c r="L12" s="200" t="str">
        <f t="shared" ref="L12:L49" si="3">IF($L$9="*",IF(K12&gt;0,"*",""),"")</f>
        <v/>
      </c>
      <c r="M12" s="140"/>
      <c r="N12" s="201" t="str">
        <f t="shared" ref="N12:N49" si="4">IF($N$9="*",IF(M12&gt;0,"*",""),"")</f>
        <v/>
      </c>
      <c r="O12" s="136"/>
      <c r="P12" s="200" t="str">
        <f t="shared" ref="P12:P49" si="5">IF($P$9="*",IF(O12&gt;0,"*",""),"")</f>
        <v/>
      </c>
      <c r="Q12" s="140"/>
      <c r="R12" s="201" t="str">
        <f t="shared" ref="R12:R49" si="6">IF($R$9="*",IF(Q12&gt;0,"*",""),"")</f>
        <v/>
      </c>
      <c r="S12" s="129"/>
      <c r="T12" s="202" t="str">
        <f t="shared" ref="T12:T75" si="7">IF($T$9="*",IF(S12&gt;0,"*",""),"")</f>
        <v/>
      </c>
      <c r="U12" s="140"/>
      <c r="V12" s="201" t="str">
        <f t="shared" ref="V12:V49" si="8">IF($V$9="*",IF(U12&gt;0,"*",""),"")</f>
        <v/>
      </c>
      <c r="W12" s="147"/>
    </row>
    <row r="13" spans="1:24" hidden="1">
      <c r="A13" s="161"/>
      <c r="B13" s="173" t="s">
        <v>3484</v>
      </c>
      <c r="C13" s="174"/>
      <c r="D13" s="175"/>
      <c r="E13" s="164"/>
      <c r="F13" s="199" t="str">
        <f t="shared" si="0"/>
        <v/>
      </c>
      <c r="G13" s="176"/>
      <c r="H13" s="200" t="str">
        <f t="shared" si="1"/>
        <v/>
      </c>
      <c r="I13" s="177"/>
      <c r="J13" s="201" t="str">
        <f t="shared" si="2"/>
        <v/>
      </c>
      <c r="K13" s="136"/>
      <c r="L13" s="200" t="str">
        <f t="shared" si="3"/>
        <v/>
      </c>
      <c r="M13" s="140"/>
      <c r="N13" s="201" t="str">
        <f t="shared" si="4"/>
        <v/>
      </c>
      <c r="O13" s="136"/>
      <c r="P13" s="200" t="str">
        <f t="shared" si="5"/>
        <v/>
      </c>
      <c r="Q13" s="140"/>
      <c r="R13" s="201" t="str">
        <f t="shared" si="6"/>
        <v/>
      </c>
      <c r="S13" s="129"/>
      <c r="T13" s="202" t="str">
        <f t="shared" si="7"/>
        <v/>
      </c>
      <c r="U13" s="140"/>
      <c r="V13" s="201" t="str">
        <f t="shared" si="8"/>
        <v/>
      </c>
      <c r="W13" s="147"/>
    </row>
    <row r="14" spans="1:24" hidden="1">
      <c r="A14" s="161"/>
      <c r="B14" s="173" t="s">
        <v>3485</v>
      </c>
      <c r="C14" s="174"/>
      <c r="D14" s="175"/>
      <c r="E14" s="164"/>
      <c r="F14" s="199" t="str">
        <f t="shared" si="0"/>
        <v/>
      </c>
      <c r="G14" s="176"/>
      <c r="H14" s="200" t="str">
        <f t="shared" si="1"/>
        <v/>
      </c>
      <c r="I14" s="177"/>
      <c r="J14" s="201" t="str">
        <f t="shared" si="2"/>
        <v/>
      </c>
      <c r="K14" s="136"/>
      <c r="L14" s="200" t="str">
        <f t="shared" si="3"/>
        <v/>
      </c>
      <c r="M14" s="140"/>
      <c r="N14" s="201" t="str">
        <f t="shared" si="4"/>
        <v/>
      </c>
      <c r="O14" s="136"/>
      <c r="P14" s="200" t="str">
        <f t="shared" si="5"/>
        <v/>
      </c>
      <c r="Q14" s="140"/>
      <c r="R14" s="201" t="str">
        <f t="shared" si="6"/>
        <v/>
      </c>
      <c r="S14" s="129"/>
      <c r="T14" s="202" t="str">
        <f t="shared" si="7"/>
        <v/>
      </c>
      <c r="U14" s="140"/>
      <c r="V14" s="201" t="str">
        <f t="shared" si="8"/>
        <v/>
      </c>
      <c r="W14" s="147"/>
    </row>
    <row r="15" spans="1:24" hidden="1">
      <c r="A15" s="161"/>
      <c r="B15" s="173" t="s">
        <v>3486</v>
      </c>
      <c r="C15" s="174"/>
      <c r="D15" s="175"/>
      <c r="E15" s="164"/>
      <c r="F15" s="199" t="str">
        <f t="shared" si="0"/>
        <v/>
      </c>
      <c r="G15" s="176"/>
      <c r="H15" s="200" t="str">
        <f t="shared" si="1"/>
        <v/>
      </c>
      <c r="I15" s="177"/>
      <c r="J15" s="201" t="str">
        <f t="shared" si="2"/>
        <v/>
      </c>
      <c r="K15" s="136"/>
      <c r="L15" s="200" t="str">
        <f t="shared" si="3"/>
        <v/>
      </c>
      <c r="M15" s="140"/>
      <c r="N15" s="201" t="str">
        <f t="shared" si="4"/>
        <v/>
      </c>
      <c r="O15" s="136"/>
      <c r="P15" s="200" t="str">
        <f t="shared" si="5"/>
        <v/>
      </c>
      <c r="Q15" s="140"/>
      <c r="R15" s="201" t="str">
        <f t="shared" si="6"/>
        <v/>
      </c>
      <c r="S15" s="129"/>
      <c r="T15" s="202" t="str">
        <f t="shared" si="7"/>
        <v/>
      </c>
      <c r="U15" s="140"/>
      <c r="V15" s="201" t="str">
        <f t="shared" si="8"/>
        <v/>
      </c>
      <c r="W15" s="147"/>
    </row>
    <row r="16" spans="1:24" hidden="1">
      <c r="A16" s="161"/>
      <c r="B16" s="173" t="s">
        <v>3487</v>
      </c>
      <c r="C16" s="174"/>
      <c r="D16" s="175"/>
      <c r="E16" s="164"/>
      <c r="F16" s="199" t="str">
        <f t="shared" si="0"/>
        <v/>
      </c>
      <c r="G16" s="176"/>
      <c r="H16" s="200" t="str">
        <f t="shared" si="1"/>
        <v/>
      </c>
      <c r="I16" s="177"/>
      <c r="J16" s="201" t="str">
        <f t="shared" si="2"/>
        <v/>
      </c>
      <c r="K16" s="136"/>
      <c r="L16" s="200" t="str">
        <f t="shared" si="3"/>
        <v/>
      </c>
      <c r="M16" s="140"/>
      <c r="N16" s="201" t="str">
        <f t="shared" si="4"/>
        <v/>
      </c>
      <c r="O16" s="136"/>
      <c r="P16" s="200" t="str">
        <f t="shared" si="5"/>
        <v/>
      </c>
      <c r="Q16" s="140"/>
      <c r="R16" s="201" t="str">
        <f t="shared" si="6"/>
        <v/>
      </c>
      <c r="S16" s="129"/>
      <c r="T16" s="202" t="str">
        <f t="shared" si="7"/>
        <v/>
      </c>
      <c r="U16" s="140"/>
      <c r="V16" s="201" t="str">
        <f t="shared" si="8"/>
        <v/>
      </c>
      <c r="W16" s="147"/>
    </row>
    <row r="17" spans="1:22" s="147" customFormat="1" hidden="1">
      <c r="A17" s="161"/>
      <c r="B17" s="173" t="s">
        <v>3488</v>
      </c>
      <c r="C17" s="174"/>
      <c r="D17" s="175"/>
      <c r="E17" s="164"/>
      <c r="F17" s="199" t="str">
        <f t="shared" si="0"/>
        <v/>
      </c>
      <c r="G17" s="176"/>
      <c r="H17" s="200" t="str">
        <f t="shared" si="1"/>
        <v/>
      </c>
      <c r="I17" s="177"/>
      <c r="J17" s="201" t="str">
        <f t="shared" si="2"/>
        <v/>
      </c>
      <c r="K17" s="136"/>
      <c r="L17" s="200" t="str">
        <f t="shared" si="3"/>
        <v/>
      </c>
      <c r="M17" s="140"/>
      <c r="N17" s="201" t="str">
        <f t="shared" si="4"/>
        <v/>
      </c>
      <c r="O17" s="136"/>
      <c r="P17" s="200" t="str">
        <f t="shared" si="5"/>
        <v/>
      </c>
      <c r="Q17" s="140"/>
      <c r="R17" s="201" t="str">
        <f t="shared" si="6"/>
        <v/>
      </c>
      <c r="S17" s="129"/>
      <c r="T17" s="202" t="str">
        <f t="shared" si="7"/>
        <v/>
      </c>
      <c r="U17" s="140"/>
      <c r="V17" s="201" t="str">
        <f t="shared" si="8"/>
        <v/>
      </c>
    </row>
    <row r="18" spans="1:22" s="147" customFormat="1" hidden="1">
      <c r="A18" s="161"/>
      <c r="B18" s="173" t="s">
        <v>3489</v>
      </c>
      <c r="C18" s="174"/>
      <c r="D18" s="175"/>
      <c r="E18" s="164"/>
      <c r="F18" s="199" t="str">
        <f t="shared" si="0"/>
        <v/>
      </c>
      <c r="G18" s="176"/>
      <c r="H18" s="200" t="str">
        <f t="shared" si="1"/>
        <v/>
      </c>
      <c r="I18" s="177"/>
      <c r="J18" s="201" t="str">
        <f t="shared" si="2"/>
        <v/>
      </c>
      <c r="K18" s="136"/>
      <c r="L18" s="200" t="str">
        <f t="shared" si="3"/>
        <v/>
      </c>
      <c r="M18" s="140"/>
      <c r="N18" s="201" t="str">
        <f t="shared" si="4"/>
        <v/>
      </c>
      <c r="O18" s="136"/>
      <c r="P18" s="200" t="str">
        <f t="shared" si="5"/>
        <v/>
      </c>
      <c r="Q18" s="140"/>
      <c r="R18" s="201" t="str">
        <f t="shared" si="6"/>
        <v/>
      </c>
      <c r="S18" s="129"/>
      <c r="T18" s="202" t="str">
        <f t="shared" si="7"/>
        <v/>
      </c>
      <c r="U18" s="140"/>
      <c r="V18" s="201" t="str">
        <f t="shared" si="8"/>
        <v/>
      </c>
    </row>
    <row r="19" spans="1:22" s="147" customFormat="1" hidden="1">
      <c r="A19" s="161"/>
      <c r="B19" s="173" t="s">
        <v>3490</v>
      </c>
      <c r="C19" s="174"/>
      <c r="D19" s="175"/>
      <c r="E19" s="164"/>
      <c r="F19" s="199" t="str">
        <f t="shared" si="0"/>
        <v/>
      </c>
      <c r="G19" s="176"/>
      <c r="H19" s="200" t="str">
        <f t="shared" si="1"/>
        <v/>
      </c>
      <c r="I19" s="177"/>
      <c r="J19" s="201" t="str">
        <f t="shared" si="2"/>
        <v/>
      </c>
      <c r="K19" s="136"/>
      <c r="L19" s="200" t="str">
        <f t="shared" si="3"/>
        <v/>
      </c>
      <c r="M19" s="140"/>
      <c r="N19" s="201" t="str">
        <f t="shared" si="4"/>
        <v/>
      </c>
      <c r="O19" s="136"/>
      <c r="P19" s="200" t="str">
        <f t="shared" si="5"/>
        <v/>
      </c>
      <c r="Q19" s="140"/>
      <c r="R19" s="201" t="str">
        <f t="shared" si="6"/>
        <v/>
      </c>
      <c r="S19" s="129"/>
      <c r="T19" s="202" t="str">
        <f t="shared" si="7"/>
        <v/>
      </c>
      <c r="U19" s="140"/>
      <c r="V19" s="201" t="str">
        <f t="shared" si="8"/>
        <v/>
      </c>
    </row>
    <row r="20" spans="1:22" s="147" customFormat="1" hidden="1">
      <c r="A20" s="161"/>
      <c r="B20" s="173" t="s">
        <v>3491</v>
      </c>
      <c r="C20" s="174"/>
      <c r="D20" s="175"/>
      <c r="E20" s="164"/>
      <c r="F20" s="199" t="str">
        <f t="shared" si="0"/>
        <v/>
      </c>
      <c r="G20" s="176"/>
      <c r="H20" s="200" t="str">
        <f t="shared" si="1"/>
        <v/>
      </c>
      <c r="I20" s="177"/>
      <c r="J20" s="201" t="str">
        <f t="shared" si="2"/>
        <v/>
      </c>
      <c r="K20" s="136"/>
      <c r="L20" s="200" t="str">
        <f t="shared" si="3"/>
        <v/>
      </c>
      <c r="M20" s="140"/>
      <c r="N20" s="201" t="str">
        <f t="shared" si="4"/>
        <v/>
      </c>
      <c r="O20" s="136"/>
      <c r="P20" s="200" t="str">
        <f t="shared" si="5"/>
        <v/>
      </c>
      <c r="Q20" s="140"/>
      <c r="R20" s="201" t="str">
        <f t="shared" si="6"/>
        <v/>
      </c>
      <c r="S20" s="129"/>
      <c r="T20" s="202" t="str">
        <f t="shared" si="7"/>
        <v/>
      </c>
      <c r="U20" s="140"/>
      <c r="V20" s="201" t="str">
        <f t="shared" si="8"/>
        <v/>
      </c>
    </row>
    <row r="21" spans="1:22" s="147" customFormat="1" hidden="1">
      <c r="A21" s="161"/>
      <c r="B21" s="173" t="s">
        <v>3492</v>
      </c>
      <c r="C21" s="174"/>
      <c r="D21" s="175"/>
      <c r="E21" s="164"/>
      <c r="F21" s="199" t="str">
        <f t="shared" si="0"/>
        <v/>
      </c>
      <c r="G21" s="176"/>
      <c r="H21" s="200" t="str">
        <f t="shared" si="1"/>
        <v/>
      </c>
      <c r="I21" s="177"/>
      <c r="J21" s="201" t="str">
        <f t="shared" si="2"/>
        <v/>
      </c>
      <c r="K21" s="136"/>
      <c r="L21" s="200" t="str">
        <f t="shared" si="3"/>
        <v/>
      </c>
      <c r="M21" s="140"/>
      <c r="N21" s="201" t="str">
        <f t="shared" si="4"/>
        <v/>
      </c>
      <c r="O21" s="136"/>
      <c r="P21" s="200" t="str">
        <f t="shared" si="5"/>
        <v/>
      </c>
      <c r="Q21" s="140"/>
      <c r="R21" s="201" t="str">
        <f t="shared" si="6"/>
        <v/>
      </c>
      <c r="S21" s="129"/>
      <c r="T21" s="202" t="str">
        <f t="shared" si="7"/>
        <v/>
      </c>
      <c r="U21" s="140"/>
      <c r="V21" s="201" t="str">
        <f t="shared" si="8"/>
        <v/>
      </c>
    </row>
    <row r="22" spans="1:22" s="147" customFormat="1" hidden="1">
      <c r="A22" s="161"/>
      <c r="B22" s="173" t="s">
        <v>3493</v>
      </c>
      <c r="C22" s="174"/>
      <c r="D22" s="175"/>
      <c r="E22" s="164"/>
      <c r="F22" s="199" t="str">
        <f t="shared" si="0"/>
        <v/>
      </c>
      <c r="G22" s="176"/>
      <c r="H22" s="200" t="str">
        <f t="shared" si="1"/>
        <v/>
      </c>
      <c r="I22" s="177"/>
      <c r="J22" s="201" t="str">
        <f t="shared" si="2"/>
        <v/>
      </c>
      <c r="K22" s="136"/>
      <c r="L22" s="200" t="str">
        <f t="shared" si="3"/>
        <v/>
      </c>
      <c r="M22" s="140"/>
      <c r="N22" s="201" t="str">
        <f t="shared" si="4"/>
        <v/>
      </c>
      <c r="O22" s="136"/>
      <c r="P22" s="200" t="str">
        <f t="shared" si="5"/>
        <v/>
      </c>
      <c r="Q22" s="140"/>
      <c r="R22" s="201" t="str">
        <f t="shared" si="6"/>
        <v/>
      </c>
      <c r="S22" s="129"/>
      <c r="T22" s="202" t="str">
        <f t="shared" si="7"/>
        <v/>
      </c>
      <c r="U22" s="140"/>
      <c r="V22" s="201" t="str">
        <f t="shared" si="8"/>
        <v/>
      </c>
    </row>
    <row r="23" spans="1:22" s="147" customFormat="1" hidden="1">
      <c r="A23" s="161"/>
      <c r="B23" s="173" t="s">
        <v>3494</v>
      </c>
      <c r="C23" s="174"/>
      <c r="D23" s="175"/>
      <c r="E23" s="164"/>
      <c r="F23" s="199" t="str">
        <f t="shared" si="0"/>
        <v/>
      </c>
      <c r="G23" s="176"/>
      <c r="H23" s="200" t="str">
        <f t="shared" si="1"/>
        <v/>
      </c>
      <c r="I23" s="177"/>
      <c r="J23" s="201" t="str">
        <f t="shared" si="2"/>
        <v/>
      </c>
      <c r="K23" s="136"/>
      <c r="L23" s="200" t="str">
        <f t="shared" si="3"/>
        <v/>
      </c>
      <c r="M23" s="140"/>
      <c r="N23" s="201" t="str">
        <f t="shared" si="4"/>
        <v/>
      </c>
      <c r="O23" s="136"/>
      <c r="P23" s="200" t="str">
        <f t="shared" si="5"/>
        <v/>
      </c>
      <c r="Q23" s="140"/>
      <c r="R23" s="201" t="str">
        <f t="shared" si="6"/>
        <v/>
      </c>
      <c r="S23" s="129"/>
      <c r="T23" s="202" t="str">
        <f t="shared" si="7"/>
        <v/>
      </c>
      <c r="U23" s="140"/>
      <c r="V23" s="201" t="str">
        <f t="shared" si="8"/>
        <v/>
      </c>
    </row>
    <row r="24" spans="1:22" s="147" customFormat="1" hidden="1">
      <c r="A24" s="161"/>
      <c r="B24" s="173" t="s">
        <v>3495</v>
      </c>
      <c r="C24" s="174"/>
      <c r="D24" s="175"/>
      <c r="E24" s="164"/>
      <c r="F24" s="199" t="str">
        <f t="shared" si="0"/>
        <v/>
      </c>
      <c r="G24" s="176"/>
      <c r="H24" s="200" t="str">
        <f t="shared" si="1"/>
        <v/>
      </c>
      <c r="I24" s="177"/>
      <c r="J24" s="201" t="str">
        <f t="shared" si="2"/>
        <v/>
      </c>
      <c r="K24" s="136"/>
      <c r="L24" s="200" t="str">
        <f t="shared" si="3"/>
        <v/>
      </c>
      <c r="M24" s="140"/>
      <c r="N24" s="201" t="str">
        <f t="shared" si="4"/>
        <v/>
      </c>
      <c r="O24" s="136"/>
      <c r="P24" s="200" t="str">
        <f t="shared" si="5"/>
        <v/>
      </c>
      <c r="Q24" s="140"/>
      <c r="R24" s="201" t="str">
        <f t="shared" si="6"/>
        <v/>
      </c>
      <c r="S24" s="129"/>
      <c r="T24" s="202" t="str">
        <f t="shared" si="7"/>
        <v/>
      </c>
      <c r="U24" s="140"/>
      <c r="V24" s="201" t="str">
        <f t="shared" si="8"/>
        <v/>
      </c>
    </row>
    <row r="25" spans="1:22" s="147" customFormat="1" hidden="1">
      <c r="A25" s="161"/>
      <c r="B25" s="173" t="s">
        <v>3496</v>
      </c>
      <c r="C25" s="174"/>
      <c r="D25" s="175"/>
      <c r="E25" s="164"/>
      <c r="F25" s="199" t="str">
        <f t="shared" si="0"/>
        <v/>
      </c>
      <c r="G25" s="176"/>
      <c r="H25" s="200" t="str">
        <f t="shared" si="1"/>
        <v/>
      </c>
      <c r="I25" s="177"/>
      <c r="J25" s="201" t="str">
        <f t="shared" si="2"/>
        <v/>
      </c>
      <c r="K25" s="136"/>
      <c r="L25" s="200" t="str">
        <f t="shared" si="3"/>
        <v/>
      </c>
      <c r="M25" s="140"/>
      <c r="N25" s="201" t="str">
        <f t="shared" si="4"/>
        <v/>
      </c>
      <c r="O25" s="136"/>
      <c r="P25" s="200" t="str">
        <f t="shared" si="5"/>
        <v/>
      </c>
      <c r="Q25" s="140"/>
      <c r="R25" s="201" t="str">
        <f t="shared" si="6"/>
        <v/>
      </c>
      <c r="S25" s="129"/>
      <c r="T25" s="202" t="str">
        <f t="shared" si="7"/>
        <v/>
      </c>
      <c r="U25" s="140"/>
      <c r="V25" s="201" t="str">
        <f t="shared" si="8"/>
        <v/>
      </c>
    </row>
    <row r="26" spans="1:22" s="147" customFormat="1" hidden="1">
      <c r="A26" s="161"/>
      <c r="B26" s="173" t="s">
        <v>3497</v>
      </c>
      <c r="C26" s="174"/>
      <c r="D26" s="175"/>
      <c r="E26" s="164"/>
      <c r="F26" s="199" t="str">
        <f t="shared" si="0"/>
        <v/>
      </c>
      <c r="G26" s="176"/>
      <c r="H26" s="200" t="str">
        <f t="shared" si="1"/>
        <v/>
      </c>
      <c r="I26" s="177"/>
      <c r="J26" s="201" t="str">
        <f t="shared" si="2"/>
        <v/>
      </c>
      <c r="K26" s="136"/>
      <c r="L26" s="200" t="str">
        <f t="shared" si="3"/>
        <v/>
      </c>
      <c r="M26" s="140"/>
      <c r="N26" s="201" t="str">
        <f t="shared" si="4"/>
        <v/>
      </c>
      <c r="O26" s="136"/>
      <c r="P26" s="200" t="str">
        <f t="shared" si="5"/>
        <v/>
      </c>
      <c r="Q26" s="140"/>
      <c r="R26" s="201" t="str">
        <f t="shared" si="6"/>
        <v/>
      </c>
      <c r="S26" s="129"/>
      <c r="T26" s="202" t="str">
        <f t="shared" si="7"/>
        <v/>
      </c>
      <c r="U26" s="140"/>
      <c r="V26" s="201" t="str">
        <f t="shared" si="8"/>
        <v/>
      </c>
    </row>
    <row r="27" spans="1:22" s="147" customFormat="1" hidden="1">
      <c r="A27" s="161"/>
      <c r="B27" s="173" t="s">
        <v>3498</v>
      </c>
      <c r="C27" s="174"/>
      <c r="D27" s="175"/>
      <c r="E27" s="164"/>
      <c r="F27" s="199" t="str">
        <f t="shared" si="0"/>
        <v/>
      </c>
      <c r="G27" s="176"/>
      <c r="H27" s="200" t="str">
        <f t="shared" si="1"/>
        <v/>
      </c>
      <c r="I27" s="177"/>
      <c r="J27" s="201" t="str">
        <f t="shared" si="2"/>
        <v/>
      </c>
      <c r="K27" s="136"/>
      <c r="L27" s="200" t="str">
        <f t="shared" si="3"/>
        <v/>
      </c>
      <c r="M27" s="140"/>
      <c r="N27" s="201" t="str">
        <f t="shared" si="4"/>
        <v/>
      </c>
      <c r="O27" s="136"/>
      <c r="P27" s="200" t="str">
        <f t="shared" si="5"/>
        <v/>
      </c>
      <c r="Q27" s="140"/>
      <c r="R27" s="201" t="str">
        <f t="shared" si="6"/>
        <v/>
      </c>
      <c r="S27" s="129"/>
      <c r="T27" s="202" t="str">
        <f t="shared" si="7"/>
        <v/>
      </c>
      <c r="U27" s="140"/>
      <c r="V27" s="201" t="str">
        <f t="shared" si="8"/>
        <v/>
      </c>
    </row>
    <row r="28" spans="1:22" s="147" customFormat="1" hidden="1">
      <c r="A28" s="161"/>
      <c r="B28" s="173" t="s">
        <v>3499</v>
      </c>
      <c r="C28" s="174"/>
      <c r="D28" s="175"/>
      <c r="E28" s="164"/>
      <c r="F28" s="199" t="str">
        <f t="shared" si="0"/>
        <v/>
      </c>
      <c r="G28" s="176"/>
      <c r="H28" s="200" t="str">
        <f t="shared" si="1"/>
        <v/>
      </c>
      <c r="I28" s="177"/>
      <c r="J28" s="201" t="str">
        <f t="shared" si="2"/>
        <v/>
      </c>
      <c r="K28" s="136"/>
      <c r="L28" s="200" t="str">
        <f t="shared" si="3"/>
        <v/>
      </c>
      <c r="M28" s="140"/>
      <c r="N28" s="201" t="str">
        <f t="shared" si="4"/>
        <v/>
      </c>
      <c r="O28" s="136"/>
      <c r="P28" s="200" t="str">
        <f t="shared" si="5"/>
        <v/>
      </c>
      <c r="Q28" s="140"/>
      <c r="R28" s="201" t="str">
        <f t="shared" si="6"/>
        <v/>
      </c>
      <c r="S28" s="129"/>
      <c r="T28" s="202" t="str">
        <f t="shared" si="7"/>
        <v/>
      </c>
      <c r="U28" s="140"/>
      <c r="V28" s="201" t="str">
        <f t="shared" si="8"/>
        <v/>
      </c>
    </row>
    <row r="29" spans="1:22" s="147" customFormat="1" hidden="1">
      <c r="A29" s="161"/>
      <c r="B29" s="173" t="s">
        <v>3500</v>
      </c>
      <c r="C29" s="174"/>
      <c r="D29" s="175"/>
      <c r="E29" s="164"/>
      <c r="F29" s="199" t="str">
        <f t="shared" si="0"/>
        <v/>
      </c>
      <c r="G29" s="176"/>
      <c r="H29" s="200" t="str">
        <f t="shared" si="1"/>
        <v/>
      </c>
      <c r="I29" s="177"/>
      <c r="J29" s="201" t="str">
        <f t="shared" si="2"/>
        <v/>
      </c>
      <c r="K29" s="136"/>
      <c r="L29" s="200" t="str">
        <f t="shared" si="3"/>
        <v/>
      </c>
      <c r="M29" s="140"/>
      <c r="N29" s="201" t="str">
        <f t="shared" si="4"/>
        <v/>
      </c>
      <c r="O29" s="136"/>
      <c r="P29" s="200" t="str">
        <f t="shared" si="5"/>
        <v/>
      </c>
      <c r="Q29" s="140"/>
      <c r="R29" s="201" t="str">
        <f t="shared" si="6"/>
        <v/>
      </c>
      <c r="S29" s="129"/>
      <c r="T29" s="202" t="str">
        <f t="shared" si="7"/>
        <v/>
      </c>
      <c r="U29" s="140"/>
      <c r="V29" s="201" t="str">
        <f t="shared" si="8"/>
        <v/>
      </c>
    </row>
    <row r="30" spans="1:22" s="147" customFormat="1" hidden="1">
      <c r="A30" s="161"/>
      <c r="B30" s="173" t="s">
        <v>3501</v>
      </c>
      <c r="C30" s="174"/>
      <c r="D30" s="175"/>
      <c r="E30" s="164"/>
      <c r="F30" s="199" t="str">
        <f t="shared" si="0"/>
        <v/>
      </c>
      <c r="G30" s="176"/>
      <c r="H30" s="200" t="str">
        <f t="shared" si="1"/>
        <v/>
      </c>
      <c r="I30" s="177"/>
      <c r="J30" s="201" t="str">
        <f t="shared" si="2"/>
        <v/>
      </c>
      <c r="K30" s="136"/>
      <c r="L30" s="200" t="str">
        <f t="shared" si="3"/>
        <v/>
      </c>
      <c r="M30" s="140"/>
      <c r="N30" s="201" t="str">
        <f t="shared" si="4"/>
        <v/>
      </c>
      <c r="O30" s="136"/>
      <c r="P30" s="200" t="str">
        <f t="shared" si="5"/>
        <v/>
      </c>
      <c r="Q30" s="140"/>
      <c r="R30" s="201" t="str">
        <f t="shared" si="6"/>
        <v/>
      </c>
      <c r="S30" s="129"/>
      <c r="T30" s="202" t="str">
        <f t="shared" si="7"/>
        <v/>
      </c>
      <c r="U30" s="140"/>
      <c r="V30" s="201" t="str">
        <f t="shared" si="8"/>
        <v/>
      </c>
    </row>
    <row r="31" spans="1:22" s="147" customFormat="1" hidden="1">
      <c r="A31" s="161"/>
      <c r="B31" s="173" t="s">
        <v>3502</v>
      </c>
      <c r="C31" s="174"/>
      <c r="D31" s="175"/>
      <c r="E31" s="164"/>
      <c r="F31" s="199" t="str">
        <f t="shared" si="0"/>
        <v/>
      </c>
      <c r="G31" s="176"/>
      <c r="H31" s="200" t="str">
        <f t="shared" si="1"/>
        <v/>
      </c>
      <c r="I31" s="177"/>
      <c r="J31" s="201" t="str">
        <f t="shared" si="2"/>
        <v/>
      </c>
      <c r="K31" s="136"/>
      <c r="L31" s="200" t="str">
        <f t="shared" si="3"/>
        <v/>
      </c>
      <c r="M31" s="140"/>
      <c r="N31" s="201" t="str">
        <f t="shared" si="4"/>
        <v/>
      </c>
      <c r="O31" s="136"/>
      <c r="P31" s="200" t="str">
        <f t="shared" si="5"/>
        <v/>
      </c>
      <c r="Q31" s="140"/>
      <c r="R31" s="201" t="str">
        <f t="shared" si="6"/>
        <v/>
      </c>
      <c r="S31" s="129"/>
      <c r="T31" s="202" t="str">
        <f t="shared" si="7"/>
        <v/>
      </c>
      <c r="U31" s="140"/>
      <c r="V31" s="201" t="str">
        <f t="shared" si="8"/>
        <v/>
      </c>
    </row>
    <row r="32" spans="1:22" s="147" customFormat="1" hidden="1">
      <c r="A32" s="161"/>
      <c r="B32" s="173" t="s">
        <v>3503</v>
      </c>
      <c r="C32" s="174"/>
      <c r="D32" s="175"/>
      <c r="E32" s="164"/>
      <c r="F32" s="199" t="str">
        <f t="shared" si="0"/>
        <v/>
      </c>
      <c r="G32" s="176"/>
      <c r="H32" s="200" t="str">
        <f t="shared" si="1"/>
        <v/>
      </c>
      <c r="I32" s="177"/>
      <c r="J32" s="201" t="str">
        <f t="shared" si="2"/>
        <v/>
      </c>
      <c r="K32" s="136"/>
      <c r="L32" s="200" t="str">
        <f t="shared" si="3"/>
        <v/>
      </c>
      <c r="M32" s="140"/>
      <c r="N32" s="201" t="str">
        <f t="shared" si="4"/>
        <v/>
      </c>
      <c r="O32" s="136"/>
      <c r="P32" s="200" t="str">
        <f t="shared" si="5"/>
        <v/>
      </c>
      <c r="Q32" s="140"/>
      <c r="R32" s="201" t="str">
        <f t="shared" si="6"/>
        <v/>
      </c>
      <c r="S32" s="129"/>
      <c r="T32" s="202" t="str">
        <f t="shared" si="7"/>
        <v/>
      </c>
      <c r="U32" s="140"/>
      <c r="V32" s="201" t="str">
        <f t="shared" si="8"/>
        <v/>
      </c>
    </row>
    <row r="33" spans="1:22" s="147" customFormat="1" hidden="1">
      <c r="A33" s="161"/>
      <c r="B33" s="173" t="s">
        <v>3504</v>
      </c>
      <c r="C33" s="174"/>
      <c r="D33" s="175"/>
      <c r="E33" s="164"/>
      <c r="F33" s="199" t="str">
        <f t="shared" si="0"/>
        <v/>
      </c>
      <c r="G33" s="176"/>
      <c r="H33" s="200" t="str">
        <f t="shared" si="1"/>
        <v/>
      </c>
      <c r="I33" s="177"/>
      <c r="J33" s="201" t="str">
        <f t="shared" si="2"/>
        <v/>
      </c>
      <c r="K33" s="136"/>
      <c r="L33" s="200" t="str">
        <f t="shared" si="3"/>
        <v/>
      </c>
      <c r="M33" s="140"/>
      <c r="N33" s="201" t="str">
        <f t="shared" si="4"/>
        <v/>
      </c>
      <c r="O33" s="136"/>
      <c r="P33" s="200" t="str">
        <f t="shared" si="5"/>
        <v/>
      </c>
      <c r="Q33" s="140"/>
      <c r="R33" s="201" t="str">
        <f t="shared" si="6"/>
        <v/>
      </c>
      <c r="S33" s="129"/>
      <c r="T33" s="202" t="str">
        <f t="shared" si="7"/>
        <v/>
      </c>
      <c r="U33" s="140"/>
      <c r="V33" s="201" t="str">
        <f t="shared" si="8"/>
        <v/>
      </c>
    </row>
    <row r="34" spans="1:22" s="147" customFormat="1" hidden="1">
      <c r="A34" s="161"/>
      <c r="B34" s="173" t="s">
        <v>3505</v>
      </c>
      <c r="C34" s="174"/>
      <c r="D34" s="175"/>
      <c r="E34" s="164"/>
      <c r="F34" s="199" t="str">
        <f t="shared" si="0"/>
        <v/>
      </c>
      <c r="G34" s="176"/>
      <c r="H34" s="200" t="str">
        <f t="shared" si="1"/>
        <v/>
      </c>
      <c r="I34" s="177"/>
      <c r="J34" s="201" t="str">
        <f t="shared" si="2"/>
        <v/>
      </c>
      <c r="K34" s="136"/>
      <c r="L34" s="200" t="str">
        <f t="shared" si="3"/>
        <v/>
      </c>
      <c r="M34" s="140"/>
      <c r="N34" s="201" t="str">
        <f t="shared" si="4"/>
        <v/>
      </c>
      <c r="O34" s="136"/>
      <c r="P34" s="200" t="str">
        <f t="shared" si="5"/>
        <v/>
      </c>
      <c r="Q34" s="140"/>
      <c r="R34" s="201" t="str">
        <f t="shared" si="6"/>
        <v/>
      </c>
      <c r="S34" s="129"/>
      <c r="T34" s="202" t="str">
        <f t="shared" si="7"/>
        <v/>
      </c>
      <c r="U34" s="140"/>
      <c r="V34" s="201" t="str">
        <f t="shared" si="8"/>
        <v/>
      </c>
    </row>
    <row r="35" spans="1:22" s="147" customFormat="1" hidden="1">
      <c r="A35" s="161"/>
      <c r="B35" s="173" t="s">
        <v>3506</v>
      </c>
      <c r="C35" s="174"/>
      <c r="D35" s="175"/>
      <c r="E35" s="164"/>
      <c r="F35" s="199" t="str">
        <f t="shared" si="0"/>
        <v/>
      </c>
      <c r="G35" s="176"/>
      <c r="H35" s="200" t="str">
        <f t="shared" si="1"/>
        <v/>
      </c>
      <c r="I35" s="177"/>
      <c r="J35" s="201" t="str">
        <f t="shared" si="2"/>
        <v/>
      </c>
      <c r="K35" s="136"/>
      <c r="L35" s="200" t="str">
        <f t="shared" si="3"/>
        <v/>
      </c>
      <c r="M35" s="140"/>
      <c r="N35" s="201" t="str">
        <f t="shared" si="4"/>
        <v/>
      </c>
      <c r="O35" s="136"/>
      <c r="P35" s="200" t="str">
        <f t="shared" si="5"/>
        <v/>
      </c>
      <c r="Q35" s="140"/>
      <c r="R35" s="201" t="str">
        <f t="shared" si="6"/>
        <v/>
      </c>
      <c r="S35" s="129"/>
      <c r="T35" s="202" t="str">
        <f t="shared" si="7"/>
        <v/>
      </c>
      <c r="U35" s="140"/>
      <c r="V35" s="201" t="str">
        <f t="shared" si="8"/>
        <v/>
      </c>
    </row>
    <row r="36" spans="1:22" s="147" customFormat="1" hidden="1">
      <c r="A36" s="161"/>
      <c r="B36" s="173" t="s">
        <v>3507</v>
      </c>
      <c r="C36" s="174"/>
      <c r="D36" s="175"/>
      <c r="E36" s="164"/>
      <c r="F36" s="199" t="str">
        <f t="shared" si="0"/>
        <v/>
      </c>
      <c r="G36" s="176"/>
      <c r="H36" s="200" t="str">
        <f t="shared" si="1"/>
        <v/>
      </c>
      <c r="I36" s="177"/>
      <c r="J36" s="201" t="str">
        <f t="shared" si="2"/>
        <v/>
      </c>
      <c r="K36" s="136"/>
      <c r="L36" s="200" t="str">
        <f t="shared" si="3"/>
        <v/>
      </c>
      <c r="M36" s="140"/>
      <c r="N36" s="201" t="str">
        <f t="shared" si="4"/>
        <v/>
      </c>
      <c r="O36" s="136"/>
      <c r="P36" s="200" t="str">
        <f t="shared" si="5"/>
        <v/>
      </c>
      <c r="Q36" s="140"/>
      <c r="R36" s="201" t="str">
        <f t="shared" si="6"/>
        <v/>
      </c>
      <c r="S36" s="129"/>
      <c r="T36" s="202" t="str">
        <f t="shared" si="7"/>
        <v/>
      </c>
      <c r="U36" s="140"/>
      <c r="V36" s="201" t="str">
        <f t="shared" si="8"/>
        <v/>
      </c>
    </row>
    <row r="37" spans="1:22" s="147" customFormat="1" hidden="1">
      <c r="A37" s="161"/>
      <c r="B37" s="173" t="s">
        <v>3508</v>
      </c>
      <c r="C37" s="174"/>
      <c r="D37" s="175"/>
      <c r="E37" s="164"/>
      <c r="F37" s="199" t="str">
        <f t="shared" si="0"/>
        <v/>
      </c>
      <c r="G37" s="176"/>
      <c r="H37" s="200" t="str">
        <f t="shared" si="1"/>
        <v/>
      </c>
      <c r="I37" s="177"/>
      <c r="J37" s="201" t="str">
        <f t="shared" si="2"/>
        <v/>
      </c>
      <c r="K37" s="136"/>
      <c r="L37" s="200" t="str">
        <f t="shared" si="3"/>
        <v/>
      </c>
      <c r="M37" s="140"/>
      <c r="N37" s="201" t="str">
        <f t="shared" si="4"/>
        <v/>
      </c>
      <c r="O37" s="136"/>
      <c r="P37" s="200" t="str">
        <f t="shared" si="5"/>
        <v/>
      </c>
      <c r="Q37" s="140"/>
      <c r="R37" s="201" t="str">
        <f t="shared" si="6"/>
        <v/>
      </c>
      <c r="S37" s="129"/>
      <c r="T37" s="202" t="str">
        <f t="shared" si="7"/>
        <v/>
      </c>
      <c r="U37" s="140"/>
      <c r="V37" s="201" t="str">
        <f t="shared" si="8"/>
        <v/>
      </c>
    </row>
    <row r="38" spans="1:22" s="147" customFormat="1" hidden="1">
      <c r="A38" s="161"/>
      <c r="B38" s="173" t="s">
        <v>3509</v>
      </c>
      <c r="C38" s="174"/>
      <c r="D38" s="175"/>
      <c r="E38" s="164"/>
      <c r="F38" s="199" t="str">
        <f t="shared" si="0"/>
        <v/>
      </c>
      <c r="G38" s="176"/>
      <c r="H38" s="200" t="str">
        <f t="shared" si="1"/>
        <v/>
      </c>
      <c r="I38" s="177"/>
      <c r="J38" s="201" t="str">
        <f t="shared" si="2"/>
        <v/>
      </c>
      <c r="K38" s="136"/>
      <c r="L38" s="200" t="str">
        <f t="shared" si="3"/>
        <v/>
      </c>
      <c r="M38" s="140"/>
      <c r="N38" s="201" t="str">
        <f t="shared" si="4"/>
        <v/>
      </c>
      <c r="O38" s="136"/>
      <c r="P38" s="200" t="str">
        <f t="shared" si="5"/>
        <v/>
      </c>
      <c r="Q38" s="140"/>
      <c r="R38" s="201" t="str">
        <f t="shared" si="6"/>
        <v/>
      </c>
      <c r="S38" s="129"/>
      <c r="T38" s="202" t="str">
        <f t="shared" si="7"/>
        <v/>
      </c>
      <c r="U38" s="140"/>
      <c r="V38" s="201" t="str">
        <f t="shared" si="8"/>
        <v/>
      </c>
    </row>
    <row r="39" spans="1:22" s="147" customFormat="1" hidden="1">
      <c r="A39" s="161"/>
      <c r="B39" s="173" t="s">
        <v>3510</v>
      </c>
      <c r="C39" s="174"/>
      <c r="D39" s="175"/>
      <c r="E39" s="164"/>
      <c r="F39" s="199" t="str">
        <f t="shared" si="0"/>
        <v/>
      </c>
      <c r="G39" s="176"/>
      <c r="H39" s="200" t="str">
        <f t="shared" si="1"/>
        <v/>
      </c>
      <c r="I39" s="177"/>
      <c r="J39" s="201" t="str">
        <f t="shared" si="2"/>
        <v/>
      </c>
      <c r="K39" s="136"/>
      <c r="L39" s="200" t="str">
        <f t="shared" si="3"/>
        <v/>
      </c>
      <c r="M39" s="140"/>
      <c r="N39" s="201" t="str">
        <f t="shared" si="4"/>
        <v/>
      </c>
      <c r="O39" s="136"/>
      <c r="P39" s="200" t="str">
        <f t="shared" si="5"/>
        <v/>
      </c>
      <c r="Q39" s="140"/>
      <c r="R39" s="201" t="str">
        <f t="shared" si="6"/>
        <v/>
      </c>
      <c r="S39" s="129"/>
      <c r="T39" s="202" t="str">
        <f t="shared" si="7"/>
        <v/>
      </c>
      <c r="U39" s="140"/>
      <c r="V39" s="201" t="str">
        <f t="shared" si="8"/>
        <v/>
      </c>
    </row>
    <row r="40" spans="1:22" s="147" customFormat="1" hidden="1">
      <c r="A40" s="161"/>
      <c r="B40" s="173" t="s">
        <v>3511</v>
      </c>
      <c r="C40" s="174"/>
      <c r="D40" s="175"/>
      <c r="E40" s="164"/>
      <c r="F40" s="199" t="str">
        <f t="shared" si="0"/>
        <v/>
      </c>
      <c r="G40" s="176"/>
      <c r="H40" s="200" t="str">
        <f t="shared" si="1"/>
        <v/>
      </c>
      <c r="I40" s="177"/>
      <c r="J40" s="201" t="str">
        <f t="shared" si="2"/>
        <v/>
      </c>
      <c r="K40" s="136"/>
      <c r="L40" s="200" t="str">
        <f t="shared" si="3"/>
        <v/>
      </c>
      <c r="M40" s="140"/>
      <c r="N40" s="201" t="str">
        <f t="shared" si="4"/>
        <v/>
      </c>
      <c r="O40" s="136"/>
      <c r="P40" s="200" t="str">
        <f t="shared" si="5"/>
        <v/>
      </c>
      <c r="Q40" s="140"/>
      <c r="R40" s="201" t="str">
        <f t="shared" si="6"/>
        <v/>
      </c>
      <c r="S40" s="129"/>
      <c r="T40" s="202" t="str">
        <f t="shared" si="7"/>
        <v/>
      </c>
      <c r="U40" s="140"/>
      <c r="V40" s="201" t="str">
        <f t="shared" si="8"/>
        <v/>
      </c>
    </row>
    <row r="41" spans="1:22" s="147" customFormat="1" hidden="1">
      <c r="A41" s="161"/>
      <c r="B41" s="173" t="s">
        <v>3512</v>
      </c>
      <c r="C41" s="174"/>
      <c r="D41" s="175"/>
      <c r="E41" s="164"/>
      <c r="F41" s="199" t="str">
        <f t="shared" si="0"/>
        <v/>
      </c>
      <c r="G41" s="176"/>
      <c r="H41" s="200" t="str">
        <f t="shared" si="1"/>
        <v/>
      </c>
      <c r="I41" s="177"/>
      <c r="J41" s="201" t="str">
        <f t="shared" si="2"/>
        <v/>
      </c>
      <c r="K41" s="136"/>
      <c r="L41" s="200" t="str">
        <f t="shared" si="3"/>
        <v/>
      </c>
      <c r="M41" s="140"/>
      <c r="N41" s="201" t="str">
        <f t="shared" si="4"/>
        <v/>
      </c>
      <c r="O41" s="136"/>
      <c r="P41" s="200" t="str">
        <f t="shared" si="5"/>
        <v/>
      </c>
      <c r="Q41" s="140"/>
      <c r="R41" s="201" t="str">
        <f t="shared" si="6"/>
        <v/>
      </c>
      <c r="S41" s="129"/>
      <c r="T41" s="202" t="str">
        <f t="shared" si="7"/>
        <v/>
      </c>
      <c r="U41" s="140"/>
      <c r="V41" s="201" t="str">
        <f t="shared" si="8"/>
        <v/>
      </c>
    </row>
    <row r="42" spans="1:22" s="147" customFormat="1" hidden="1">
      <c r="A42" s="161"/>
      <c r="B42" s="173" t="s">
        <v>3513</v>
      </c>
      <c r="C42" s="174"/>
      <c r="D42" s="175"/>
      <c r="E42" s="164"/>
      <c r="F42" s="199" t="str">
        <f t="shared" si="0"/>
        <v/>
      </c>
      <c r="G42" s="176"/>
      <c r="H42" s="200" t="str">
        <f t="shared" si="1"/>
        <v/>
      </c>
      <c r="I42" s="177"/>
      <c r="J42" s="201" t="str">
        <f t="shared" si="2"/>
        <v/>
      </c>
      <c r="K42" s="136"/>
      <c r="L42" s="200" t="str">
        <f t="shared" si="3"/>
        <v/>
      </c>
      <c r="M42" s="140"/>
      <c r="N42" s="201" t="str">
        <f t="shared" si="4"/>
        <v/>
      </c>
      <c r="O42" s="136"/>
      <c r="P42" s="200" t="str">
        <f t="shared" si="5"/>
        <v/>
      </c>
      <c r="Q42" s="140"/>
      <c r="R42" s="201" t="str">
        <f t="shared" si="6"/>
        <v/>
      </c>
      <c r="S42" s="129"/>
      <c r="T42" s="202" t="str">
        <f t="shared" si="7"/>
        <v/>
      </c>
      <c r="U42" s="140"/>
      <c r="V42" s="201" t="str">
        <f t="shared" si="8"/>
        <v/>
      </c>
    </row>
    <row r="43" spans="1:22" s="147" customFormat="1" hidden="1">
      <c r="A43" s="161"/>
      <c r="B43" s="173" t="s">
        <v>3514</v>
      </c>
      <c r="C43" s="174"/>
      <c r="D43" s="175"/>
      <c r="E43" s="164"/>
      <c r="F43" s="199" t="str">
        <f t="shared" si="0"/>
        <v/>
      </c>
      <c r="G43" s="176"/>
      <c r="H43" s="200" t="str">
        <f t="shared" si="1"/>
        <v/>
      </c>
      <c r="I43" s="177"/>
      <c r="J43" s="201" t="str">
        <f t="shared" si="2"/>
        <v/>
      </c>
      <c r="K43" s="136"/>
      <c r="L43" s="200" t="str">
        <f t="shared" si="3"/>
        <v/>
      </c>
      <c r="M43" s="140"/>
      <c r="N43" s="201" t="str">
        <f t="shared" si="4"/>
        <v/>
      </c>
      <c r="O43" s="136"/>
      <c r="P43" s="200" t="str">
        <f t="shared" si="5"/>
        <v/>
      </c>
      <c r="Q43" s="140"/>
      <c r="R43" s="201" t="str">
        <f t="shared" si="6"/>
        <v/>
      </c>
      <c r="S43" s="129"/>
      <c r="T43" s="202" t="str">
        <f t="shared" si="7"/>
        <v/>
      </c>
      <c r="U43" s="140"/>
      <c r="V43" s="201" t="str">
        <f t="shared" si="8"/>
        <v/>
      </c>
    </row>
    <row r="44" spans="1:22" s="147" customFormat="1" hidden="1">
      <c r="A44" s="161"/>
      <c r="B44" s="173" t="s">
        <v>3515</v>
      </c>
      <c r="C44" s="174"/>
      <c r="D44" s="175"/>
      <c r="E44" s="164"/>
      <c r="F44" s="199" t="str">
        <f t="shared" si="0"/>
        <v/>
      </c>
      <c r="G44" s="176"/>
      <c r="H44" s="200" t="str">
        <f t="shared" si="1"/>
        <v/>
      </c>
      <c r="I44" s="177"/>
      <c r="J44" s="201" t="str">
        <f t="shared" si="2"/>
        <v/>
      </c>
      <c r="K44" s="136"/>
      <c r="L44" s="200" t="str">
        <f t="shared" si="3"/>
        <v/>
      </c>
      <c r="M44" s="140"/>
      <c r="N44" s="201" t="str">
        <f t="shared" si="4"/>
        <v/>
      </c>
      <c r="O44" s="136"/>
      <c r="P44" s="200" t="str">
        <f t="shared" si="5"/>
        <v/>
      </c>
      <c r="Q44" s="140"/>
      <c r="R44" s="201" t="str">
        <f t="shared" si="6"/>
        <v/>
      </c>
      <c r="S44" s="129"/>
      <c r="T44" s="202" t="str">
        <f t="shared" si="7"/>
        <v/>
      </c>
      <c r="U44" s="140"/>
      <c r="V44" s="201" t="str">
        <f t="shared" si="8"/>
        <v/>
      </c>
    </row>
    <row r="45" spans="1:22" s="147" customFormat="1" hidden="1">
      <c r="A45" s="161"/>
      <c r="B45" s="173" t="s">
        <v>3516</v>
      </c>
      <c r="C45" s="174"/>
      <c r="D45" s="175"/>
      <c r="E45" s="164"/>
      <c r="F45" s="199" t="str">
        <f t="shared" si="0"/>
        <v/>
      </c>
      <c r="G45" s="176"/>
      <c r="H45" s="200" t="str">
        <f t="shared" si="1"/>
        <v/>
      </c>
      <c r="I45" s="177"/>
      <c r="J45" s="201" t="str">
        <f t="shared" si="2"/>
        <v/>
      </c>
      <c r="K45" s="136"/>
      <c r="L45" s="200" t="str">
        <f t="shared" si="3"/>
        <v/>
      </c>
      <c r="M45" s="140"/>
      <c r="N45" s="201" t="str">
        <f t="shared" si="4"/>
        <v/>
      </c>
      <c r="O45" s="136"/>
      <c r="P45" s="200" t="str">
        <f t="shared" si="5"/>
        <v/>
      </c>
      <c r="Q45" s="140"/>
      <c r="R45" s="201" t="str">
        <f t="shared" si="6"/>
        <v/>
      </c>
      <c r="S45" s="129"/>
      <c r="T45" s="202" t="str">
        <f t="shared" si="7"/>
        <v/>
      </c>
      <c r="U45" s="140"/>
      <c r="V45" s="201" t="str">
        <f t="shared" si="8"/>
        <v/>
      </c>
    </row>
    <row r="46" spans="1:22" s="147" customFormat="1" hidden="1">
      <c r="A46" s="161"/>
      <c r="B46" s="173" t="s">
        <v>3517</v>
      </c>
      <c r="C46" s="174"/>
      <c r="D46" s="175"/>
      <c r="E46" s="164"/>
      <c r="F46" s="199" t="str">
        <f t="shared" si="0"/>
        <v/>
      </c>
      <c r="G46" s="176"/>
      <c r="H46" s="200" t="str">
        <f t="shared" si="1"/>
        <v/>
      </c>
      <c r="I46" s="177"/>
      <c r="J46" s="201" t="str">
        <f t="shared" si="2"/>
        <v/>
      </c>
      <c r="K46" s="136"/>
      <c r="L46" s="200" t="str">
        <f t="shared" si="3"/>
        <v/>
      </c>
      <c r="M46" s="140"/>
      <c r="N46" s="201" t="str">
        <f t="shared" si="4"/>
        <v/>
      </c>
      <c r="O46" s="136"/>
      <c r="P46" s="200" t="str">
        <f t="shared" si="5"/>
        <v/>
      </c>
      <c r="Q46" s="140"/>
      <c r="R46" s="201" t="str">
        <f t="shared" si="6"/>
        <v/>
      </c>
      <c r="S46" s="129"/>
      <c r="T46" s="202" t="str">
        <f t="shared" si="7"/>
        <v/>
      </c>
      <c r="U46" s="140"/>
      <c r="V46" s="201" t="str">
        <f t="shared" si="8"/>
        <v/>
      </c>
    </row>
    <row r="47" spans="1:22" s="147" customFormat="1" hidden="1">
      <c r="A47" s="161"/>
      <c r="B47" s="173" t="s">
        <v>3518</v>
      </c>
      <c r="C47" s="174"/>
      <c r="D47" s="175"/>
      <c r="E47" s="164"/>
      <c r="F47" s="199" t="str">
        <f t="shared" si="0"/>
        <v/>
      </c>
      <c r="G47" s="176"/>
      <c r="H47" s="200" t="str">
        <f t="shared" si="1"/>
        <v/>
      </c>
      <c r="I47" s="177"/>
      <c r="J47" s="201" t="str">
        <f t="shared" si="2"/>
        <v/>
      </c>
      <c r="K47" s="136"/>
      <c r="L47" s="200" t="str">
        <f t="shared" si="3"/>
        <v/>
      </c>
      <c r="M47" s="140"/>
      <c r="N47" s="201" t="str">
        <f t="shared" si="4"/>
        <v/>
      </c>
      <c r="O47" s="136"/>
      <c r="P47" s="200" t="str">
        <f t="shared" si="5"/>
        <v/>
      </c>
      <c r="Q47" s="140"/>
      <c r="R47" s="201" t="str">
        <f t="shared" si="6"/>
        <v/>
      </c>
      <c r="S47" s="129"/>
      <c r="T47" s="202" t="str">
        <f t="shared" si="7"/>
        <v/>
      </c>
      <c r="U47" s="140"/>
      <c r="V47" s="201" t="str">
        <f t="shared" si="8"/>
        <v/>
      </c>
    </row>
    <row r="48" spans="1:22" s="147" customFormat="1" hidden="1">
      <c r="A48" s="161"/>
      <c r="B48" s="173" t="s">
        <v>3519</v>
      </c>
      <c r="C48" s="174"/>
      <c r="D48" s="175"/>
      <c r="E48" s="164"/>
      <c r="F48" s="199" t="str">
        <f t="shared" si="0"/>
        <v/>
      </c>
      <c r="G48" s="176"/>
      <c r="H48" s="200" t="str">
        <f t="shared" si="1"/>
        <v/>
      </c>
      <c r="I48" s="177"/>
      <c r="J48" s="201" t="str">
        <f t="shared" si="2"/>
        <v/>
      </c>
      <c r="K48" s="136"/>
      <c r="L48" s="200" t="str">
        <f t="shared" si="3"/>
        <v/>
      </c>
      <c r="M48" s="140"/>
      <c r="N48" s="201" t="str">
        <f t="shared" si="4"/>
        <v/>
      </c>
      <c r="O48" s="136"/>
      <c r="P48" s="200" t="str">
        <f t="shared" si="5"/>
        <v/>
      </c>
      <c r="Q48" s="140"/>
      <c r="R48" s="201" t="str">
        <f t="shared" si="6"/>
        <v/>
      </c>
      <c r="S48" s="129"/>
      <c r="T48" s="202" t="str">
        <f t="shared" si="7"/>
        <v/>
      </c>
      <c r="U48" s="140"/>
      <c r="V48" s="201" t="str">
        <f t="shared" si="8"/>
        <v/>
      </c>
    </row>
    <row r="49" spans="1:22" s="147" customFormat="1" hidden="1">
      <c r="A49" s="161"/>
      <c r="B49" s="173" t="s">
        <v>3520</v>
      </c>
      <c r="C49" s="174"/>
      <c r="D49" s="175"/>
      <c r="E49" s="164"/>
      <c r="F49" s="199" t="str">
        <f t="shared" si="0"/>
        <v/>
      </c>
      <c r="G49" s="176"/>
      <c r="H49" s="200" t="str">
        <f t="shared" si="1"/>
        <v/>
      </c>
      <c r="I49" s="177"/>
      <c r="J49" s="201" t="str">
        <f t="shared" si="2"/>
        <v/>
      </c>
      <c r="K49" s="136"/>
      <c r="L49" s="200" t="str">
        <f t="shared" si="3"/>
        <v/>
      </c>
      <c r="M49" s="140"/>
      <c r="N49" s="201" t="str">
        <f t="shared" si="4"/>
        <v/>
      </c>
      <c r="O49" s="136"/>
      <c r="P49" s="200" t="str">
        <f t="shared" si="5"/>
        <v/>
      </c>
      <c r="Q49" s="140"/>
      <c r="R49" s="201" t="str">
        <f t="shared" si="6"/>
        <v/>
      </c>
      <c r="S49" s="129"/>
      <c r="T49" s="202" t="str">
        <f t="shared" si="7"/>
        <v/>
      </c>
      <c r="U49" s="140"/>
      <c r="V49" s="201" t="str">
        <f t="shared" si="8"/>
        <v/>
      </c>
    </row>
    <row r="50" spans="1:22" s="147" customFormat="1" hidden="1">
      <c r="A50" s="161"/>
      <c r="B50" s="173" t="s">
        <v>3521</v>
      </c>
      <c r="C50" s="174"/>
      <c r="D50" s="175"/>
      <c r="E50" s="164"/>
      <c r="F50" s="199" t="str">
        <f t="shared" si="0"/>
        <v/>
      </c>
      <c r="G50" s="176"/>
      <c r="H50" s="200" t="str">
        <f t="shared" ref="H50:H113" si="9">IF($H$9="*",IF(G50&gt;0,"*",""),"")</f>
        <v/>
      </c>
      <c r="I50" s="177"/>
      <c r="J50" s="201" t="str">
        <f t="shared" ref="J50:J113" si="10">IF($J$9="*",IF(I50&gt;0,"*",""),"")</f>
        <v/>
      </c>
      <c r="K50" s="136"/>
      <c r="L50" s="200" t="str">
        <f t="shared" ref="L50:L113" si="11">IF($L$9="*",IF(K50&gt;0,"*",""),"")</f>
        <v/>
      </c>
      <c r="M50" s="140"/>
      <c r="N50" s="201" t="str">
        <f t="shared" ref="N50:N113" si="12">IF($N$9="*",IF(M50&gt;0,"*",""),"")</f>
        <v/>
      </c>
      <c r="O50" s="136"/>
      <c r="P50" s="200" t="str">
        <f t="shared" ref="P50:P113" si="13">IF($P$9="*",IF(O50&gt;0,"*",""),"")</f>
        <v/>
      </c>
      <c r="Q50" s="140"/>
      <c r="R50" s="201" t="str">
        <f t="shared" ref="R50:R113" si="14">IF($R$9="*",IF(Q50&gt;0,"*",""),"")</f>
        <v/>
      </c>
      <c r="S50" s="129"/>
      <c r="T50" s="202" t="str">
        <f t="shared" si="7"/>
        <v/>
      </c>
      <c r="U50" s="140"/>
      <c r="V50" s="201" t="str">
        <f t="shared" ref="V50:V113" si="15">IF($V$9="*",IF(U50&gt;0,"*",""),"")</f>
        <v/>
      </c>
    </row>
    <row r="51" spans="1:22" s="147" customFormat="1" hidden="1">
      <c r="A51" s="161"/>
      <c r="B51" s="173" t="s">
        <v>3522</v>
      </c>
      <c r="C51" s="174"/>
      <c r="D51" s="175"/>
      <c r="E51" s="164"/>
      <c r="F51" s="199" t="str">
        <f t="shared" si="0"/>
        <v/>
      </c>
      <c r="G51" s="176"/>
      <c r="H51" s="200" t="str">
        <f t="shared" si="9"/>
        <v/>
      </c>
      <c r="I51" s="177"/>
      <c r="J51" s="201" t="str">
        <f t="shared" si="10"/>
        <v/>
      </c>
      <c r="K51" s="136"/>
      <c r="L51" s="200" t="str">
        <f t="shared" si="11"/>
        <v/>
      </c>
      <c r="M51" s="140"/>
      <c r="N51" s="201" t="str">
        <f t="shared" si="12"/>
        <v/>
      </c>
      <c r="O51" s="136"/>
      <c r="P51" s="200" t="str">
        <f t="shared" si="13"/>
        <v/>
      </c>
      <c r="Q51" s="140"/>
      <c r="R51" s="201" t="str">
        <f t="shared" si="14"/>
        <v/>
      </c>
      <c r="S51" s="129"/>
      <c r="T51" s="202" t="str">
        <f t="shared" si="7"/>
        <v/>
      </c>
      <c r="U51" s="140"/>
      <c r="V51" s="201" t="str">
        <f t="shared" si="15"/>
        <v/>
      </c>
    </row>
    <row r="52" spans="1:22" s="147" customFormat="1" hidden="1">
      <c r="A52" s="161"/>
      <c r="B52" s="173" t="s">
        <v>3523</v>
      </c>
      <c r="C52" s="174"/>
      <c r="D52" s="175"/>
      <c r="E52" s="164"/>
      <c r="F52" s="199" t="str">
        <f t="shared" ref="F52:F115" si="16">IF($F$9="*",IF(E52&gt;0,"*",""),"")</f>
        <v/>
      </c>
      <c r="G52" s="176"/>
      <c r="H52" s="200" t="str">
        <f t="shared" si="9"/>
        <v/>
      </c>
      <c r="I52" s="177"/>
      <c r="J52" s="201" t="str">
        <f t="shared" si="10"/>
        <v/>
      </c>
      <c r="K52" s="136"/>
      <c r="L52" s="200" t="str">
        <f t="shared" si="11"/>
        <v/>
      </c>
      <c r="M52" s="140"/>
      <c r="N52" s="201" t="str">
        <f t="shared" si="12"/>
        <v/>
      </c>
      <c r="O52" s="136"/>
      <c r="P52" s="200" t="str">
        <f t="shared" si="13"/>
        <v/>
      </c>
      <c r="Q52" s="140"/>
      <c r="R52" s="201" t="str">
        <f t="shared" si="14"/>
        <v/>
      </c>
      <c r="S52" s="129"/>
      <c r="T52" s="202" t="str">
        <f t="shared" si="7"/>
        <v/>
      </c>
      <c r="U52" s="140"/>
      <c r="V52" s="201" t="str">
        <f t="shared" si="15"/>
        <v/>
      </c>
    </row>
    <row r="53" spans="1:22" s="147" customFormat="1" hidden="1">
      <c r="A53" s="161"/>
      <c r="B53" s="173" t="s">
        <v>3524</v>
      </c>
      <c r="C53" s="174"/>
      <c r="D53" s="175"/>
      <c r="E53" s="164"/>
      <c r="F53" s="199" t="str">
        <f t="shared" si="16"/>
        <v/>
      </c>
      <c r="G53" s="176"/>
      <c r="H53" s="200" t="str">
        <f t="shared" si="9"/>
        <v/>
      </c>
      <c r="I53" s="177"/>
      <c r="J53" s="201" t="str">
        <f t="shared" si="10"/>
        <v/>
      </c>
      <c r="K53" s="136"/>
      <c r="L53" s="200" t="str">
        <f t="shared" si="11"/>
        <v/>
      </c>
      <c r="M53" s="140"/>
      <c r="N53" s="201" t="str">
        <f t="shared" si="12"/>
        <v/>
      </c>
      <c r="O53" s="136"/>
      <c r="P53" s="200" t="str">
        <f t="shared" si="13"/>
        <v/>
      </c>
      <c r="Q53" s="140"/>
      <c r="R53" s="201" t="str">
        <f t="shared" si="14"/>
        <v/>
      </c>
      <c r="S53" s="129"/>
      <c r="T53" s="202" t="str">
        <f t="shared" si="7"/>
        <v/>
      </c>
      <c r="U53" s="140"/>
      <c r="V53" s="201" t="str">
        <f t="shared" si="15"/>
        <v/>
      </c>
    </row>
    <row r="54" spans="1:22" s="147" customFormat="1" hidden="1">
      <c r="A54" s="161"/>
      <c r="B54" s="173" t="s">
        <v>3525</v>
      </c>
      <c r="C54" s="174"/>
      <c r="D54" s="175"/>
      <c r="E54" s="164"/>
      <c r="F54" s="199" t="str">
        <f t="shared" si="16"/>
        <v/>
      </c>
      <c r="G54" s="176"/>
      <c r="H54" s="200" t="str">
        <f t="shared" si="9"/>
        <v/>
      </c>
      <c r="I54" s="177"/>
      <c r="J54" s="201" t="str">
        <f t="shared" si="10"/>
        <v/>
      </c>
      <c r="K54" s="136"/>
      <c r="L54" s="200" t="str">
        <f t="shared" si="11"/>
        <v/>
      </c>
      <c r="M54" s="140"/>
      <c r="N54" s="201" t="str">
        <f t="shared" si="12"/>
        <v/>
      </c>
      <c r="O54" s="136"/>
      <c r="P54" s="200" t="str">
        <f t="shared" si="13"/>
        <v/>
      </c>
      <c r="Q54" s="140"/>
      <c r="R54" s="201" t="str">
        <f t="shared" si="14"/>
        <v/>
      </c>
      <c r="S54" s="129"/>
      <c r="T54" s="202" t="str">
        <f t="shared" si="7"/>
        <v/>
      </c>
      <c r="U54" s="140"/>
      <c r="V54" s="201" t="str">
        <f t="shared" si="15"/>
        <v/>
      </c>
    </row>
    <row r="55" spans="1:22" s="147" customFormat="1" hidden="1">
      <c r="A55" s="161"/>
      <c r="B55" s="173" t="s">
        <v>3526</v>
      </c>
      <c r="C55" s="174"/>
      <c r="D55" s="175"/>
      <c r="E55" s="164"/>
      <c r="F55" s="199" t="str">
        <f t="shared" si="16"/>
        <v/>
      </c>
      <c r="G55" s="176"/>
      <c r="H55" s="200" t="str">
        <f t="shared" si="9"/>
        <v/>
      </c>
      <c r="I55" s="177"/>
      <c r="J55" s="201" t="str">
        <f t="shared" si="10"/>
        <v/>
      </c>
      <c r="K55" s="136"/>
      <c r="L55" s="200" t="str">
        <f t="shared" si="11"/>
        <v/>
      </c>
      <c r="M55" s="140"/>
      <c r="N55" s="201" t="str">
        <f t="shared" si="12"/>
        <v/>
      </c>
      <c r="O55" s="136"/>
      <c r="P55" s="200" t="str">
        <f t="shared" si="13"/>
        <v/>
      </c>
      <c r="Q55" s="140"/>
      <c r="R55" s="201" t="str">
        <f t="shared" si="14"/>
        <v/>
      </c>
      <c r="S55" s="129"/>
      <c r="T55" s="202" t="str">
        <f t="shared" si="7"/>
        <v/>
      </c>
      <c r="U55" s="140"/>
      <c r="V55" s="201" t="str">
        <f t="shared" si="15"/>
        <v/>
      </c>
    </row>
    <row r="56" spans="1:22" s="147" customFormat="1" hidden="1">
      <c r="A56" s="161"/>
      <c r="B56" s="173" t="s">
        <v>3527</v>
      </c>
      <c r="C56" s="174"/>
      <c r="D56" s="175"/>
      <c r="E56" s="164"/>
      <c r="F56" s="199" t="str">
        <f t="shared" si="16"/>
        <v/>
      </c>
      <c r="G56" s="176"/>
      <c r="H56" s="200" t="str">
        <f t="shared" si="9"/>
        <v/>
      </c>
      <c r="I56" s="177"/>
      <c r="J56" s="201" t="str">
        <f t="shared" si="10"/>
        <v/>
      </c>
      <c r="K56" s="136"/>
      <c r="L56" s="200" t="str">
        <f t="shared" si="11"/>
        <v/>
      </c>
      <c r="M56" s="140"/>
      <c r="N56" s="201" t="str">
        <f t="shared" si="12"/>
        <v/>
      </c>
      <c r="O56" s="136"/>
      <c r="P56" s="200" t="str">
        <f t="shared" si="13"/>
        <v/>
      </c>
      <c r="Q56" s="140"/>
      <c r="R56" s="201" t="str">
        <f t="shared" si="14"/>
        <v/>
      </c>
      <c r="S56" s="129"/>
      <c r="T56" s="202" t="str">
        <f t="shared" si="7"/>
        <v/>
      </c>
      <c r="U56" s="140"/>
      <c r="V56" s="201" t="str">
        <f t="shared" si="15"/>
        <v/>
      </c>
    </row>
    <row r="57" spans="1:22" s="147" customFormat="1" hidden="1">
      <c r="A57" s="161"/>
      <c r="B57" s="173" t="s">
        <v>3528</v>
      </c>
      <c r="C57" s="174"/>
      <c r="D57" s="175"/>
      <c r="E57" s="164"/>
      <c r="F57" s="199" t="str">
        <f t="shared" si="16"/>
        <v/>
      </c>
      <c r="G57" s="176"/>
      <c r="H57" s="200" t="str">
        <f t="shared" si="9"/>
        <v/>
      </c>
      <c r="I57" s="177"/>
      <c r="J57" s="201" t="str">
        <f t="shared" si="10"/>
        <v/>
      </c>
      <c r="K57" s="136"/>
      <c r="L57" s="200" t="str">
        <f t="shared" si="11"/>
        <v/>
      </c>
      <c r="M57" s="140"/>
      <c r="N57" s="201" t="str">
        <f t="shared" si="12"/>
        <v/>
      </c>
      <c r="O57" s="136"/>
      <c r="P57" s="200" t="str">
        <f t="shared" si="13"/>
        <v/>
      </c>
      <c r="Q57" s="140"/>
      <c r="R57" s="201" t="str">
        <f t="shared" si="14"/>
        <v/>
      </c>
      <c r="S57" s="129"/>
      <c r="T57" s="202" t="str">
        <f t="shared" si="7"/>
        <v/>
      </c>
      <c r="U57" s="140"/>
      <c r="V57" s="201" t="str">
        <f t="shared" si="15"/>
        <v/>
      </c>
    </row>
    <row r="58" spans="1:22" s="147" customFormat="1" hidden="1">
      <c r="A58" s="161"/>
      <c r="B58" s="173" t="s">
        <v>3529</v>
      </c>
      <c r="C58" s="174"/>
      <c r="D58" s="175"/>
      <c r="E58" s="164"/>
      <c r="F58" s="199" t="str">
        <f t="shared" si="16"/>
        <v/>
      </c>
      <c r="G58" s="176"/>
      <c r="H58" s="200" t="str">
        <f t="shared" si="9"/>
        <v/>
      </c>
      <c r="I58" s="177"/>
      <c r="J58" s="201" t="str">
        <f t="shared" si="10"/>
        <v/>
      </c>
      <c r="K58" s="136"/>
      <c r="L58" s="200" t="str">
        <f t="shared" si="11"/>
        <v/>
      </c>
      <c r="M58" s="140"/>
      <c r="N58" s="201" t="str">
        <f t="shared" si="12"/>
        <v/>
      </c>
      <c r="O58" s="136"/>
      <c r="P58" s="200" t="str">
        <f t="shared" si="13"/>
        <v/>
      </c>
      <c r="Q58" s="140"/>
      <c r="R58" s="201" t="str">
        <f t="shared" si="14"/>
        <v/>
      </c>
      <c r="S58" s="129"/>
      <c r="T58" s="202" t="str">
        <f t="shared" si="7"/>
        <v/>
      </c>
      <c r="U58" s="140"/>
      <c r="V58" s="201" t="str">
        <f t="shared" si="15"/>
        <v/>
      </c>
    </row>
    <row r="59" spans="1:22" s="147" customFormat="1" hidden="1">
      <c r="A59" s="161"/>
      <c r="B59" s="173" t="s">
        <v>3530</v>
      </c>
      <c r="C59" s="174"/>
      <c r="D59" s="175"/>
      <c r="E59" s="164"/>
      <c r="F59" s="199" t="str">
        <f t="shared" si="16"/>
        <v/>
      </c>
      <c r="G59" s="176"/>
      <c r="H59" s="200" t="str">
        <f t="shared" si="9"/>
        <v/>
      </c>
      <c r="I59" s="177"/>
      <c r="J59" s="201" t="str">
        <f t="shared" si="10"/>
        <v/>
      </c>
      <c r="K59" s="136"/>
      <c r="L59" s="200" t="str">
        <f t="shared" si="11"/>
        <v/>
      </c>
      <c r="M59" s="140"/>
      <c r="N59" s="201" t="str">
        <f t="shared" si="12"/>
        <v/>
      </c>
      <c r="O59" s="136"/>
      <c r="P59" s="200" t="str">
        <f t="shared" si="13"/>
        <v/>
      </c>
      <c r="Q59" s="140"/>
      <c r="R59" s="201" t="str">
        <f t="shared" si="14"/>
        <v/>
      </c>
      <c r="S59" s="129"/>
      <c r="T59" s="202" t="str">
        <f t="shared" si="7"/>
        <v/>
      </c>
      <c r="U59" s="140"/>
      <c r="V59" s="201" t="str">
        <f t="shared" si="15"/>
        <v/>
      </c>
    </row>
    <row r="60" spans="1:22" s="147" customFormat="1" hidden="1">
      <c r="A60" s="161"/>
      <c r="B60" s="173" t="s">
        <v>3531</v>
      </c>
      <c r="C60" s="174"/>
      <c r="D60" s="175"/>
      <c r="E60" s="164"/>
      <c r="F60" s="199" t="str">
        <f t="shared" si="16"/>
        <v/>
      </c>
      <c r="G60" s="176"/>
      <c r="H60" s="200" t="str">
        <f t="shared" si="9"/>
        <v/>
      </c>
      <c r="I60" s="177"/>
      <c r="J60" s="201" t="str">
        <f t="shared" si="10"/>
        <v/>
      </c>
      <c r="K60" s="136"/>
      <c r="L60" s="200" t="str">
        <f t="shared" si="11"/>
        <v/>
      </c>
      <c r="M60" s="140"/>
      <c r="N60" s="201" t="str">
        <f t="shared" si="12"/>
        <v/>
      </c>
      <c r="O60" s="136"/>
      <c r="P60" s="200" t="str">
        <f t="shared" si="13"/>
        <v/>
      </c>
      <c r="Q60" s="140"/>
      <c r="R60" s="201" t="str">
        <f t="shared" si="14"/>
        <v/>
      </c>
      <c r="S60" s="129"/>
      <c r="T60" s="202" t="str">
        <f t="shared" si="7"/>
        <v/>
      </c>
      <c r="U60" s="140"/>
      <c r="V60" s="201" t="str">
        <f t="shared" si="15"/>
        <v/>
      </c>
    </row>
    <row r="61" spans="1:22" s="147" customFormat="1" hidden="1">
      <c r="A61" s="161"/>
      <c r="B61" s="173" t="s">
        <v>3532</v>
      </c>
      <c r="C61" s="174"/>
      <c r="D61" s="175"/>
      <c r="E61" s="164"/>
      <c r="F61" s="199" t="str">
        <f t="shared" si="16"/>
        <v/>
      </c>
      <c r="G61" s="176"/>
      <c r="H61" s="200" t="str">
        <f t="shared" si="9"/>
        <v/>
      </c>
      <c r="I61" s="177"/>
      <c r="J61" s="201" t="str">
        <f t="shared" si="10"/>
        <v/>
      </c>
      <c r="K61" s="136"/>
      <c r="L61" s="200" t="str">
        <f t="shared" si="11"/>
        <v/>
      </c>
      <c r="M61" s="140"/>
      <c r="N61" s="201" t="str">
        <f t="shared" si="12"/>
        <v/>
      </c>
      <c r="O61" s="136"/>
      <c r="P61" s="200" t="str">
        <f t="shared" si="13"/>
        <v/>
      </c>
      <c r="Q61" s="140"/>
      <c r="R61" s="201" t="str">
        <f t="shared" si="14"/>
        <v/>
      </c>
      <c r="S61" s="129"/>
      <c r="T61" s="202" t="str">
        <f t="shared" si="7"/>
        <v/>
      </c>
      <c r="U61" s="140"/>
      <c r="V61" s="201" t="str">
        <f t="shared" si="15"/>
        <v/>
      </c>
    </row>
    <row r="62" spans="1:22" s="147" customFormat="1" hidden="1">
      <c r="A62" s="161"/>
      <c r="B62" s="173" t="s">
        <v>3533</v>
      </c>
      <c r="C62" s="174"/>
      <c r="D62" s="175"/>
      <c r="E62" s="164"/>
      <c r="F62" s="199" t="str">
        <f t="shared" si="16"/>
        <v/>
      </c>
      <c r="G62" s="176"/>
      <c r="H62" s="200" t="str">
        <f t="shared" si="9"/>
        <v/>
      </c>
      <c r="I62" s="177"/>
      <c r="J62" s="201" t="str">
        <f t="shared" si="10"/>
        <v/>
      </c>
      <c r="K62" s="136"/>
      <c r="L62" s="200" t="str">
        <f t="shared" si="11"/>
        <v/>
      </c>
      <c r="M62" s="140"/>
      <c r="N62" s="201" t="str">
        <f t="shared" si="12"/>
        <v/>
      </c>
      <c r="O62" s="136"/>
      <c r="P62" s="200" t="str">
        <f t="shared" si="13"/>
        <v/>
      </c>
      <c r="Q62" s="140"/>
      <c r="R62" s="201" t="str">
        <f t="shared" si="14"/>
        <v/>
      </c>
      <c r="S62" s="129"/>
      <c r="T62" s="202" t="str">
        <f t="shared" si="7"/>
        <v/>
      </c>
      <c r="U62" s="140"/>
      <c r="V62" s="201" t="str">
        <f t="shared" si="15"/>
        <v/>
      </c>
    </row>
    <row r="63" spans="1:22" s="147" customFormat="1" hidden="1">
      <c r="A63" s="161"/>
      <c r="B63" s="173" t="s">
        <v>3534</v>
      </c>
      <c r="C63" s="174"/>
      <c r="D63" s="175"/>
      <c r="E63" s="164"/>
      <c r="F63" s="199" t="str">
        <f t="shared" si="16"/>
        <v/>
      </c>
      <c r="G63" s="176"/>
      <c r="H63" s="200" t="str">
        <f t="shared" si="9"/>
        <v/>
      </c>
      <c r="I63" s="177"/>
      <c r="J63" s="201" t="str">
        <f t="shared" si="10"/>
        <v/>
      </c>
      <c r="K63" s="136"/>
      <c r="L63" s="200" t="str">
        <f t="shared" si="11"/>
        <v/>
      </c>
      <c r="M63" s="140"/>
      <c r="N63" s="201" t="str">
        <f t="shared" si="12"/>
        <v/>
      </c>
      <c r="O63" s="136"/>
      <c r="P63" s="200" t="str">
        <f t="shared" si="13"/>
        <v/>
      </c>
      <c r="Q63" s="140"/>
      <c r="R63" s="201" t="str">
        <f t="shared" si="14"/>
        <v/>
      </c>
      <c r="S63" s="129"/>
      <c r="T63" s="202" t="str">
        <f t="shared" si="7"/>
        <v/>
      </c>
      <c r="U63" s="140"/>
      <c r="V63" s="201" t="str">
        <f t="shared" si="15"/>
        <v/>
      </c>
    </row>
    <row r="64" spans="1:22" s="147" customFormat="1" hidden="1">
      <c r="A64" s="161"/>
      <c r="B64" s="173" t="s">
        <v>3535</v>
      </c>
      <c r="C64" s="174"/>
      <c r="D64" s="175"/>
      <c r="E64" s="164"/>
      <c r="F64" s="199" t="str">
        <f t="shared" si="16"/>
        <v/>
      </c>
      <c r="G64" s="176"/>
      <c r="H64" s="200" t="str">
        <f t="shared" si="9"/>
        <v/>
      </c>
      <c r="I64" s="177"/>
      <c r="J64" s="201" t="str">
        <f t="shared" si="10"/>
        <v/>
      </c>
      <c r="K64" s="136"/>
      <c r="L64" s="200" t="str">
        <f t="shared" si="11"/>
        <v/>
      </c>
      <c r="M64" s="140"/>
      <c r="N64" s="201" t="str">
        <f t="shared" si="12"/>
        <v/>
      </c>
      <c r="O64" s="136"/>
      <c r="P64" s="200" t="str">
        <f t="shared" si="13"/>
        <v/>
      </c>
      <c r="Q64" s="140"/>
      <c r="R64" s="201" t="str">
        <f t="shared" si="14"/>
        <v/>
      </c>
      <c r="S64" s="129"/>
      <c r="T64" s="202" t="str">
        <f t="shared" si="7"/>
        <v/>
      </c>
      <c r="U64" s="140"/>
      <c r="V64" s="201" t="str">
        <f t="shared" si="15"/>
        <v/>
      </c>
    </row>
    <row r="65" spans="1:22" s="147" customFormat="1" hidden="1">
      <c r="A65" s="161"/>
      <c r="B65" s="173" t="s">
        <v>3536</v>
      </c>
      <c r="C65" s="174"/>
      <c r="D65" s="175"/>
      <c r="E65" s="164"/>
      <c r="F65" s="199" t="str">
        <f t="shared" si="16"/>
        <v/>
      </c>
      <c r="G65" s="176"/>
      <c r="H65" s="200" t="str">
        <f t="shared" si="9"/>
        <v/>
      </c>
      <c r="I65" s="177"/>
      <c r="J65" s="201" t="str">
        <f t="shared" si="10"/>
        <v/>
      </c>
      <c r="K65" s="136"/>
      <c r="L65" s="200" t="str">
        <f t="shared" si="11"/>
        <v/>
      </c>
      <c r="M65" s="140"/>
      <c r="N65" s="201" t="str">
        <f t="shared" si="12"/>
        <v/>
      </c>
      <c r="O65" s="136"/>
      <c r="P65" s="200" t="str">
        <f t="shared" si="13"/>
        <v/>
      </c>
      <c r="Q65" s="140"/>
      <c r="R65" s="201" t="str">
        <f t="shared" si="14"/>
        <v/>
      </c>
      <c r="S65" s="129"/>
      <c r="T65" s="202" t="str">
        <f t="shared" si="7"/>
        <v/>
      </c>
      <c r="U65" s="140"/>
      <c r="V65" s="201" t="str">
        <f t="shared" si="15"/>
        <v/>
      </c>
    </row>
    <row r="66" spans="1:22" s="147" customFormat="1" hidden="1">
      <c r="A66" s="161"/>
      <c r="B66" s="173" t="s">
        <v>3537</v>
      </c>
      <c r="C66" s="174"/>
      <c r="D66" s="175"/>
      <c r="E66" s="164"/>
      <c r="F66" s="199" t="str">
        <f t="shared" si="16"/>
        <v/>
      </c>
      <c r="G66" s="176"/>
      <c r="H66" s="200" t="str">
        <f t="shared" si="9"/>
        <v/>
      </c>
      <c r="I66" s="177"/>
      <c r="J66" s="201" t="str">
        <f t="shared" si="10"/>
        <v/>
      </c>
      <c r="K66" s="136"/>
      <c r="L66" s="200" t="str">
        <f t="shared" si="11"/>
        <v/>
      </c>
      <c r="M66" s="140"/>
      <c r="N66" s="201" t="str">
        <f t="shared" si="12"/>
        <v/>
      </c>
      <c r="O66" s="136"/>
      <c r="P66" s="200" t="str">
        <f t="shared" si="13"/>
        <v/>
      </c>
      <c r="Q66" s="140"/>
      <c r="R66" s="201" t="str">
        <f t="shared" si="14"/>
        <v/>
      </c>
      <c r="S66" s="129"/>
      <c r="T66" s="202" t="str">
        <f t="shared" si="7"/>
        <v/>
      </c>
      <c r="U66" s="140"/>
      <c r="V66" s="201" t="str">
        <f t="shared" si="15"/>
        <v/>
      </c>
    </row>
    <row r="67" spans="1:22" s="147" customFormat="1" hidden="1">
      <c r="A67" s="161"/>
      <c r="B67" s="173" t="s">
        <v>3538</v>
      </c>
      <c r="C67" s="174"/>
      <c r="D67" s="175"/>
      <c r="E67" s="164"/>
      <c r="F67" s="199" t="str">
        <f t="shared" si="16"/>
        <v/>
      </c>
      <c r="G67" s="176"/>
      <c r="H67" s="200" t="str">
        <f t="shared" si="9"/>
        <v/>
      </c>
      <c r="I67" s="177"/>
      <c r="J67" s="201" t="str">
        <f t="shared" si="10"/>
        <v/>
      </c>
      <c r="K67" s="136"/>
      <c r="L67" s="200" t="str">
        <f t="shared" si="11"/>
        <v/>
      </c>
      <c r="M67" s="140"/>
      <c r="N67" s="201" t="str">
        <f t="shared" si="12"/>
        <v/>
      </c>
      <c r="O67" s="136"/>
      <c r="P67" s="200" t="str">
        <f t="shared" si="13"/>
        <v/>
      </c>
      <c r="Q67" s="140"/>
      <c r="R67" s="201" t="str">
        <f t="shared" si="14"/>
        <v/>
      </c>
      <c r="S67" s="129"/>
      <c r="T67" s="202" t="str">
        <f t="shared" si="7"/>
        <v/>
      </c>
      <c r="U67" s="140"/>
      <c r="V67" s="201" t="str">
        <f t="shared" si="15"/>
        <v/>
      </c>
    </row>
    <row r="68" spans="1:22" s="147" customFormat="1" hidden="1">
      <c r="A68" s="161"/>
      <c r="B68" s="173" t="s">
        <v>3539</v>
      </c>
      <c r="C68" s="174"/>
      <c r="D68" s="175"/>
      <c r="E68" s="164"/>
      <c r="F68" s="199" t="str">
        <f t="shared" si="16"/>
        <v/>
      </c>
      <c r="G68" s="176"/>
      <c r="H68" s="200" t="str">
        <f t="shared" si="9"/>
        <v/>
      </c>
      <c r="I68" s="177"/>
      <c r="J68" s="201" t="str">
        <f t="shared" si="10"/>
        <v/>
      </c>
      <c r="K68" s="136"/>
      <c r="L68" s="200" t="str">
        <f t="shared" si="11"/>
        <v/>
      </c>
      <c r="M68" s="140"/>
      <c r="N68" s="201" t="str">
        <f t="shared" si="12"/>
        <v/>
      </c>
      <c r="O68" s="136"/>
      <c r="P68" s="200" t="str">
        <f t="shared" si="13"/>
        <v/>
      </c>
      <c r="Q68" s="140"/>
      <c r="R68" s="201" t="str">
        <f t="shared" si="14"/>
        <v/>
      </c>
      <c r="S68" s="129"/>
      <c r="T68" s="202" t="str">
        <f t="shared" si="7"/>
        <v/>
      </c>
      <c r="U68" s="140"/>
      <c r="V68" s="201" t="str">
        <f t="shared" si="15"/>
        <v/>
      </c>
    </row>
    <row r="69" spans="1:22" s="147" customFormat="1" hidden="1">
      <c r="A69" s="161"/>
      <c r="B69" s="173" t="s">
        <v>3540</v>
      </c>
      <c r="C69" s="174"/>
      <c r="D69" s="175"/>
      <c r="E69" s="164"/>
      <c r="F69" s="199" t="str">
        <f t="shared" si="16"/>
        <v/>
      </c>
      <c r="G69" s="176"/>
      <c r="H69" s="200" t="str">
        <f t="shared" si="9"/>
        <v/>
      </c>
      <c r="I69" s="177"/>
      <c r="J69" s="201" t="str">
        <f t="shared" si="10"/>
        <v/>
      </c>
      <c r="K69" s="136"/>
      <c r="L69" s="200" t="str">
        <f t="shared" si="11"/>
        <v/>
      </c>
      <c r="M69" s="140"/>
      <c r="N69" s="201" t="str">
        <f t="shared" si="12"/>
        <v/>
      </c>
      <c r="O69" s="136"/>
      <c r="P69" s="200" t="str">
        <f t="shared" si="13"/>
        <v/>
      </c>
      <c r="Q69" s="140"/>
      <c r="R69" s="201" t="str">
        <f t="shared" si="14"/>
        <v/>
      </c>
      <c r="S69" s="129"/>
      <c r="T69" s="202" t="str">
        <f t="shared" si="7"/>
        <v/>
      </c>
      <c r="U69" s="140"/>
      <c r="V69" s="201" t="str">
        <f t="shared" si="15"/>
        <v/>
      </c>
    </row>
    <row r="70" spans="1:22" s="147" customFormat="1" hidden="1">
      <c r="A70" s="161"/>
      <c r="B70" s="173" t="s">
        <v>3541</v>
      </c>
      <c r="C70" s="174"/>
      <c r="D70" s="175"/>
      <c r="E70" s="164"/>
      <c r="F70" s="199" t="str">
        <f t="shared" si="16"/>
        <v/>
      </c>
      <c r="G70" s="176"/>
      <c r="H70" s="200" t="str">
        <f t="shared" si="9"/>
        <v/>
      </c>
      <c r="I70" s="177"/>
      <c r="J70" s="201" t="str">
        <f t="shared" si="10"/>
        <v/>
      </c>
      <c r="K70" s="136"/>
      <c r="L70" s="200" t="str">
        <f t="shared" si="11"/>
        <v/>
      </c>
      <c r="M70" s="140"/>
      <c r="N70" s="201" t="str">
        <f t="shared" si="12"/>
        <v/>
      </c>
      <c r="O70" s="136"/>
      <c r="P70" s="200" t="str">
        <f t="shared" si="13"/>
        <v/>
      </c>
      <c r="Q70" s="140"/>
      <c r="R70" s="201" t="str">
        <f t="shared" si="14"/>
        <v/>
      </c>
      <c r="S70" s="129"/>
      <c r="T70" s="202" t="str">
        <f t="shared" si="7"/>
        <v/>
      </c>
      <c r="U70" s="140"/>
      <c r="V70" s="201" t="str">
        <f t="shared" si="15"/>
        <v/>
      </c>
    </row>
    <row r="71" spans="1:22" s="147" customFormat="1" hidden="1">
      <c r="A71" s="161"/>
      <c r="B71" s="173" t="s">
        <v>3542</v>
      </c>
      <c r="C71" s="174"/>
      <c r="D71" s="175"/>
      <c r="E71" s="164"/>
      <c r="F71" s="199" t="str">
        <f t="shared" si="16"/>
        <v/>
      </c>
      <c r="G71" s="176"/>
      <c r="H71" s="200" t="str">
        <f t="shared" si="9"/>
        <v/>
      </c>
      <c r="I71" s="177"/>
      <c r="J71" s="201" t="str">
        <f t="shared" si="10"/>
        <v/>
      </c>
      <c r="K71" s="136"/>
      <c r="L71" s="200" t="str">
        <f t="shared" si="11"/>
        <v/>
      </c>
      <c r="M71" s="140"/>
      <c r="N71" s="201" t="str">
        <f t="shared" si="12"/>
        <v/>
      </c>
      <c r="O71" s="136"/>
      <c r="P71" s="200" t="str">
        <f t="shared" si="13"/>
        <v/>
      </c>
      <c r="Q71" s="140"/>
      <c r="R71" s="201" t="str">
        <f t="shared" si="14"/>
        <v/>
      </c>
      <c r="S71" s="129"/>
      <c r="T71" s="202" t="str">
        <f t="shared" si="7"/>
        <v/>
      </c>
      <c r="U71" s="140"/>
      <c r="V71" s="201" t="str">
        <f t="shared" si="15"/>
        <v/>
      </c>
    </row>
    <row r="72" spans="1:22" s="147" customFormat="1" hidden="1">
      <c r="A72" s="161"/>
      <c r="B72" s="173" t="s">
        <v>3543</v>
      </c>
      <c r="C72" s="174"/>
      <c r="D72" s="175"/>
      <c r="E72" s="164"/>
      <c r="F72" s="199" t="str">
        <f t="shared" si="16"/>
        <v/>
      </c>
      <c r="G72" s="176"/>
      <c r="H72" s="200" t="str">
        <f t="shared" si="9"/>
        <v/>
      </c>
      <c r="I72" s="177"/>
      <c r="J72" s="201" t="str">
        <f t="shared" si="10"/>
        <v/>
      </c>
      <c r="K72" s="136"/>
      <c r="L72" s="200" t="str">
        <f t="shared" si="11"/>
        <v/>
      </c>
      <c r="M72" s="140"/>
      <c r="N72" s="201" t="str">
        <f t="shared" si="12"/>
        <v/>
      </c>
      <c r="O72" s="136"/>
      <c r="P72" s="200" t="str">
        <f t="shared" si="13"/>
        <v/>
      </c>
      <c r="Q72" s="140"/>
      <c r="R72" s="201" t="str">
        <f t="shared" si="14"/>
        <v/>
      </c>
      <c r="S72" s="129"/>
      <c r="T72" s="202" t="str">
        <f t="shared" si="7"/>
        <v/>
      </c>
      <c r="U72" s="140"/>
      <c r="V72" s="201" t="str">
        <f t="shared" si="15"/>
        <v/>
      </c>
    </row>
    <row r="73" spans="1:22" s="147" customFormat="1" hidden="1">
      <c r="A73" s="161"/>
      <c r="B73" s="173" t="s">
        <v>3544</v>
      </c>
      <c r="C73" s="174"/>
      <c r="D73" s="175"/>
      <c r="E73" s="164"/>
      <c r="F73" s="199" t="str">
        <f t="shared" si="16"/>
        <v/>
      </c>
      <c r="G73" s="176"/>
      <c r="H73" s="200" t="str">
        <f t="shared" si="9"/>
        <v/>
      </c>
      <c r="I73" s="177"/>
      <c r="J73" s="201" t="str">
        <f t="shared" si="10"/>
        <v/>
      </c>
      <c r="K73" s="136"/>
      <c r="L73" s="200" t="str">
        <f t="shared" si="11"/>
        <v/>
      </c>
      <c r="M73" s="140"/>
      <c r="N73" s="201" t="str">
        <f t="shared" si="12"/>
        <v/>
      </c>
      <c r="O73" s="136"/>
      <c r="P73" s="200" t="str">
        <f t="shared" si="13"/>
        <v/>
      </c>
      <c r="Q73" s="140"/>
      <c r="R73" s="201" t="str">
        <f t="shared" si="14"/>
        <v/>
      </c>
      <c r="S73" s="129"/>
      <c r="T73" s="202" t="str">
        <f t="shared" si="7"/>
        <v/>
      </c>
      <c r="U73" s="140"/>
      <c r="V73" s="201" t="str">
        <f t="shared" si="15"/>
        <v/>
      </c>
    </row>
    <row r="74" spans="1:22" s="147" customFormat="1" hidden="1">
      <c r="A74" s="161"/>
      <c r="B74" s="173" t="s">
        <v>3545</v>
      </c>
      <c r="C74" s="174"/>
      <c r="D74" s="175"/>
      <c r="E74" s="164"/>
      <c r="F74" s="199" t="str">
        <f t="shared" si="16"/>
        <v/>
      </c>
      <c r="G74" s="176"/>
      <c r="H74" s="200" t="str">
        <f t="shared" si="9"/>
        <v/>
      </c>
      <c r="I74" s="177"/>
      <c r="J74" s="201" t="str">
        <f t="shared" si="10"/>
        <v/>
      </c>
      <c r="K74" s="136"/>
      <c r="L74" s="200" t="str">
        <f t="shared" si="11"/>
        <v/>
      </c>
      <c r="M74" s="140"/>
      <c r="N74" s="201" t="str">
        <f t="shared" si="12"/>
        <v/>
      </c>
      <c r="O74" s="136"/>
      <c r="P74" s="200" t="str">
        <f t="shared" si="13"/>
        <v/>
      </c>
      <c r="Q74" s="140"/>
      <c r="R74" s="201" t="str">
        <f t="shared" si="14"/>
        <v/>
      </c>
      <c r="S74" s="129"/>
      <c r="T74" s="202" t="str">
        <f t="shared" si="7"/>
        <v/>
      </c>
      <c r="U74" s="140"/>
      <c r="V74" s="201" t="str">
        <f t="shared" si="15"/>
        <v/>
      </c>
    </row>
    <row r="75" spans="1:22" s="147" customFormat="1" hidden="1">
      <c r="A75" s="161"/>
      <c r="B75" s="173" t="s">
        <v>3546</v>
      </c>
      <c r="C75" s="174"/>
      <c r="D75" s="175"/>
      <c r="E75" s="164"/>
      <c r="F75" s="199" t="str">
        <f t="shared" si="16"/>
        <v/>
      </c>
      <c r="G75" s="176"/>
      <c r="H75" s="200" t="str">
        <f t="shared" si="9"/>
        <v/>
      </c>
      <c r="I75" s="177"/>
      <c r="J75" s="201" t="str">
        <f t="shared" si="10"/>
        <v/>
      </c>
      <c r="K75" s="136"/>
      <c r="L75" s="200" t="str">
        <f t="shared" si="11"/>
        <v/>
      </c>
      <c r="M75" s="140"/>
      <c r="N75" s="201" t="str">
        <f t="shared" si="12"/>
        <v/>
      </c>
      <c r="O75" s="136"/>
      <c r="P75" s="200" t="str">
        <f t="shared" si="13"/>
        <v/>
      </c>
      <c r="Q75" s="140"/>
      <c r="R75" s="201" t="str">
        <f t="shared" si="14"/>
        <v/>
      </c>
      <c r="S75" s="129"/>
      <c r="T75" s="202" t="str">
        <f t="shared" si="7"/>
        <v/>
      </c>
      <c r="U75" s="140"/>
      <c r="V75" s="201" t="str">
        <f t="shared" si="15"/>
        <v/>
      </c>
    </row>
    <row r="76" spans="1:22" s="147" customFormat="1" hidden="1">
      <c r="A76" s="161"/>
      <c r="B76" s="173" t="s">
        <v>3547</v>
      </c>
      <c r="C76" s="174"/>
      <c r="D76" s="175"/>
      <c r="E76" s="164"/>
      <c r="F76" s="199" t="str">
        <f t="shared" si="16"/>
        <v/>
      </c>
      <c r="G76" s="176"/>
      <c r="H76" s="200" t="str">
        <f t="shared" si="9"/>
        <v/>
      </c>
      <c r="I76" s="177"/>
      <c r="J76" s="201" t="str">
        <f t="shared" si="10"/>
        <v/>
      </c>
      <c r="K76" s="136"/>
      <c r="L76" s="200" t="str">
        <f t="shared" si="11"/>
        <v/>
      </c>
      <c r="M76" s="140"/>
      <c r="N76" s="201" t="str">
        <f t="shared" si="12"/>
        <v/>
      </c>
      <c r="O76" s="136"/>
      <c r="P76" s="200" t="str">
        <f t="shared" si="13"/>
        <v/>
      </c>
      <c r="Q76" s="140"/>
      <c r="R76" s="201" t="str">
        <f t="shared" si="14"/>
        <v/>
      </c>
      <c r="S76" s="129"/>
      <c r="T76" s="202" t="str">
        <f t="shared" ref="T76:T139" si="17">IF($T$9="*",IF(S76&gt;0,"*",""),"")</f>
        <v/>
      </c>
      <c r="U76" s="140"/>
      <c r="V76" s="201" t="str">
        <f t="shared" si="15"/>
        <v/>
      </c>
    </row>
    <row r="77" spans="1:22" s="147" customFormat="1" hidden="1">
      <c r="A77" s="161"/>
      <c r="B77" s="173" t="s">
        <v>3548</v>
      </c>
      <c r="C77" s="174"/>
      <c r="D77" s="175"/>
      <c r="E77" s="164"/>
      <c r="F77" s="199" t="str">
        <f t="shared" si="16"/>
        <v/>
      </c>
      <c r="G77" s="176"/>
      <c r="H77" s="200" t="str">
        <f t="shared" si="9"/>
        <v/>
      </c>
      <c r="I77" s="177"/>
      <c r="J77" s="201" t="str">
        <f t="shared" si="10"/>
        <v/>
      </c>
      <c r="K77" s="136"/>
      <c r="L77" s="200" t="str">
        <f t="shared" si="11"/>
        <v/>
      </c>
      <c r="M77" s="140"/>
      <c r="N77" s="201" t="str">
        <f t="shared" si="12"/>
        <v/>
      </c>
      <c r="O77" s="136"/>
      <c r="P77" s="200" t="str">
        <f t="shared" si="13"/>
        <v/>
      </c>
      <c r="Q77" s="140"/>
      <c r="R77" s="201" t="str">
        <f t="shared" si="14"/>
        <v/>
      </c>
      <c r="S77" s="129"/>
      <c r="T77" s="202" t="str">
        <f t="shared" si="17"/>
        <v/>
      </c>
      <c r="U77" s="140"/>
      <c r="V77" s="201" t="str">
        <f t="shared" si="15"/>
        <v/>
      </c>
    </row>
    <row r="78" spans="1:22" s="147" customFormat="1" hidden="1">
      <c r="A78" s="161"/>
      <c r="B78" s="173" t="s">
        <v>3549</v>
      </c>
      <c r="C78" s="174"/>
      <c r="D78" s="175"/>
      <c r="E78" s="164"/>
      <c r="F78" s="199" t="str">
        <f t="shared" si="16"/>
        <v/>
      </c>
      <c r="G78" s="176"/>
      <c r="H78" s="200" t="str">
        <f t="shared" si="9"/>
        <v/>
      </c>
      <c r="I78" s="177"/>
      <c r="J78" s="201" t="str">
        <f t="shared" si="10"/>
        <v/>
      </c>
      <c r="K78" s="136"/>
      <c r="L78" s="200" t="str">
        <f t="shared" si="11"/>
        <v/>
      </c>
      <c r="M78" s="140"/>
      <c r="N78" s="201" t="str">
        <f t="shared" si="12"/>
        <v/>
      </c>
      <c r="O78" s="136"/>
      <c r="P78" s="200" t="str">
        <f t="shared" si="13"/>
        <v/>
      </c>
      <c r="Q78" s="140"/>
      <c r="R78" s="201" t="str">
        <f t="shared" si="14"/>
        <v/>
      </c>
      <c r="S78" s="129"/>
      <c r="T78" s="202" t="str">
        <f t="shared" si="17"/>
        <v/>
      </c>
      <c r="U78" s="140"/>
      <c r="V78" s="201" t="str">
        <f t="shared" si="15"/>
        <v/>
      </c>
    </row>
    <row r="79" spans="1:22" s="147" customFormat="1" hidden="1">
      <c r="A79" s="161"/>
      <c r="B79" s="173" t="s">
        <v>3550</v>
      </c>
      <c r="C79" s="174"/>
      <c r="D79" s="175"/>
      <c r="E79" s="164"/>
      <c r="F79" s="199" t="str">
        <f t="shared" si="16"/>
        <v/>
      </c>
      <c r="G79" s="176"/>
      <c r="H79" s="200" t="str">
        <f t="shared" si="9"/>
        <v/>
      </c>
      <c r="I79" s="177"/>
      <c r="J79" s="201" t="str">
        <f t="shared" si="10"/>
        <v/>
      </c>
      <c r="K79" s="136"/>
      <c r="L79" s="200" t="str">
        <f t="shared" si="11"/>
        <v/>
      </c>
      <c r="M79" s="140"/>
      <c r="N79" s="201" t="str">
        <f t="shared" si="12"/>
        <v/>
      </c>
      <c r="O79" s="136"/>
      <c r="P79" s="200" t="str">
        <f t="shared" si="13"/>
        <v/>
      </c>
      <c r="Q79" s="140"/>
      <c r="R79" s="201" t="str">
        <f t="shared" si="14"/>
        <v/>
      </c>
      <c r="S79" s="129"/>
      <c r="T79" s="202" t="str">
        <f t="shared" si="17"/>
        <v/>
      </c>
      <c r="U79" s="140"/>
      <c r="V79" s="201" t="str">
        <f t="shared" si="15"/>
        <v/>
      </c>
    </row>
    <row r="80" spans="1:22" s="147" customFormat="1" hidden="1">
      <c r="A80" s="161"/>
      <c r="B80" s="173" t="s">
        <v>3551</v>
      </c>
      <c r="C80" s="174"/>
      <c r="D80" s="175"/>
      <c r="E80" s="164"/>
      <c r="F80" s="199" t="str">
        <f t="shared" si="16"/>
        <v/>
      </c>
      <c r="G80" s="176"/>
      <c r="H80" s="200" t="str">
        <f t="shared" si="9"/>
        <v/>
      </c>
      <c r="I80" s="177"/>
      <c r="J80" s="201" t="str">
        <f t="shared" si="10"/>
        <v/>
      </c>
      <c r="K80" s="136"/>
      <c r="L80" s="200" t="str">
        <f t="shared" si="11"/>
        <v/>
      </c>
      <c r="M80" s="140"/>
      <c r="N80" s="201" t="str">
        <f t="shared" si="12"/>
        <v/>
      </c>
      <c r="O80" s="136"/>
      <c r="P80" s="200" t="str">
        <f t="shared" si="13"/>
        <v/>
      </c>
      <c r="Q80" s="140"/>
      <c r="R80" s="201" t="str">
        <f t="shared" si="14"/>
        <v/>
      </c>
      <c r="S80" s="129"/>
      <c r="T80" s="202" t="str">
        <f t="shared" si="17"/>
        <v/>
      </c>
      <c r="U80" s="140"/>
      <c r="V80" s="201" t="str">
        <f t="shared" si="15"/>
        <v/>
      </c>
    </row>
    <row r="81" spans="1:22" s="147" customFormat="1" hidden="1">
      <c r="A81" s="161"/>
      <c r="B81" s="173" t="s">
        <v>3552</v>
      </c>
      <c r="C81" s="174"/>
      <c r="D81" s="175"/>
      <c r="E81" s="164"/>
      <c r="F81" s="199" t="str">
        <f t="shared" si="16"/>
        <v/>
      </c>
      <c r="G81" s="176"/>
      <c r="H81" s="200" t="str">
        <f t="shared" si="9"/>
        <v/>
      </c>
      <c r="I81" s="177"/>
      <c r="J81" s="201" t="str">
        <f t="shared" si="10"/>
        <v/>
      </c>
      <c r="K81" s="136"/>
      <c r="L81" s="200" t="str">
        <f t="shared" si="11"/>
        <v/>
      </c>
      <c r="M81" s="140"/>
      <c r="N81" s="201" t="str">
        <f t="shared" si="12"/>
        <v/>
      </c>
      <c r="O81" s="136"/>
      <c r="P81" s="200" t="str">
        <f t="shared" si="13"/>
        <v/>
      </c>
      <c r="Q81" s="140"/>
      <c r="R81" s="201" t="str">
        <f t="shared" si="14"/>
        <v/>
      </c>
      <c r="S81" s="129"/>
      <c r="T81" s="202" t="str">
        <f t="shared" si="17"/>
        <v/>
      </c>
      <c r="U81" s="140"/>
      <c r="V81" s="201" t="str">
        <f t="shared" si="15"/>
        <v/>
      </c>
    </row>
    <row r="82" spans="1:22" s="147" customFormat="1" hidden="1">
      <c r="A82" s="161"/>
      <c r="B82" s="173" t="s">
        <v>3553</v>
      </c>
      <c r="C82" s="174"/>
      <c r="D82" s="175"/>
      <c r="E82" s="164"/>
      <c r="F82" s="199" t="str">
        <f t="shared" si="16"/>
        <v/>
      </c>
      <c r="G82" s="176"/>
      <c r="H82" s="200" t="str">
        <f t="shared" si="9"/>
        <v/>
      </c>
      <c r="I82" s="177"/>
      <c r="J82" s="201" t="str">
        <f t="shared" si="10"/>
        <v/>
      </c>
      <c r="K82" s="136"/>
      <c r="L82" s="200" t="str">
        <f t="shared" si="11"/>
        <v/>
      </c>
      <c r="M82" s="140"/>
      <c r="N82" s="201" t="str">
        <f t="shared" si="12"/>
        <v/>
      </c>
      <c r="O82" s="136"/>
      <c r="P82" s="200" t="str">
        <f t="shared" si="13"/>
        <v/>
      </c>
      <c r="Q82" s="140"/>
      <c r="R82" s="201" t="str">
        <f t="shared" si="14"/>
        <v/>
      </c>
      <c r="S82" s="129"/>
      <c r="T82" s="202" t="str">
        <f t="shared" si="17"/>
        <v/>
      </c>
      <c r="U82" s="140"/>
      <c r="V82" s="201" t="str">
        <f t="shared" si="15"/>
        <v/>
      </c>
    </row>
    <row r="83" spans="1:22" s="147" customFormat="1" hidden="1">
      <c r="A83" s="161"/>
      <c r="B83" s="173" t="s">
        <v>3554</v>
      </c>
      <c r="C83" s="174"/>
      <c r="D83" s="175"/>
      <c r="E83" s="164"/>
      <c r="F83" s="199" t="str">
        <f t="shared" si="16"/>
        <v/>
      </c>
      <c r="G83" s="176"/>
      <c r="H83" s="200" t="str">
        <f t="shared" si="9"/>
        <v/>
      </c>
      <c r="I83" s="177"/>
      <c r="J83" s="201" t="str">
        <f t="shared" si="10"/>
        <v/>
      </c>
      <c r="K83" s="136"/>
      <c r="L83" s="200" t="str">
        <f t="shared" si="11"/>
        <v/>
      </c>
      <c r="M83" s="140"/>
      <c r="N83" s="201" t="str">
        <f t="shared" si="12"/>
        <v/>
      </c>
      <c r="O83" s="136"/>
      <c r="P83" s="200" t="str">
        <f t="shared" si="13"/>
        <v/>
      </c>
      <c r="Q83" s="140"/>
      <c r="R83" s="201" t="str">
        <f t="shared" si="14"/>
        <v/>
      </c>
      <c r="S83" s="129"/>
      <c r="T83" s="202" t="str">
        <f t="shared" si="17"/>
        <v/>
      </c>
      <c r="U83" s="140"/>
      <c r="V83" s="201" t="str">
        <f t="shared" si="15"/>
        <v/>
      </c>
    </row>
    <row r="84" spans="1:22" s="147" customFormat="1" hidden="1">
      <c r="A84" s="161"/>
      <c r="B84" s="173" t="s">
        <v>3555</v>
      </c>
      <c r="C84" s="174"/>
      <c r="D84" s="175"/>
      <c r="E84" s="164"/>
      <c r="F84" s="199" t="str">
        <f t="shared" si="16"/>
        <v/>
      </c>
      <c r="G84" s="176"/>
      <c r="H84" s="200" t="str">
        <f t="shared" si="9"/>
        <v/>
      </c>
      <c r="I84" s="177"/>
      <c r="J84" s="201" t="str">
        <f t="shared" si="10"/>
        <v/>
      </c>
      <c r="K84" s="136"/>
      <c r="L84" s="200" t="str">
        <f t="shared" si="11"/>
        <v/>
      </c>
      <c r="M84" s="140"/>
      <c r="N84" s="201" t="str">
        <f t="shared" si="12"/>
        <v/>
      </c>
      <c r="O84" s="136"/>
      <c r="P84" s="200" t="str">
        <f t="shared" si="13"/>
        <v/>
      </c>
      <c r="Q84" s="140"/>
      <c r="R84" s="201" t="str">
        <f t="shared" si="14"/>
        <v/>
      </c>
      <c r="S84" s="129"/>
      <c r="T84" s="202" t="str">
        <f t="shared" si="17"/>
        <v/>
      </c>
      <c r="U84" s="140"/>
      <c r="V84" s="201" t="str">
        <f t="shared" si="15"/>
        <v/>
      </c>
    </row>
    <row r="85" spans="1:22" s="147" customFormat="1" hidden="1">
      <c r="A85" s="161"/>
      <c r="B85" s="173" t="s">
        <v>3556</v>
      </c>
      <c r="C85" s="174"/>
      <c r="D85" s="175"/>
      <c r="E85" s="164"/>
      <c r="F85" s="199" t="str">
        <f t="shared" si="16"/>
        <v/>
      </c>
      <c r="G85" s="176"/>
      <c r="H85" s="200" t="str">
        <f t="shared" si="9"/>
        <v/>
      </c>
      <c r="I85" s="177"/>
      <c r="J85" s="201" t="str">
        <f t="shared" si="10"/>
        <v/>
      </c>
      <c r="K85" s="136"/>
      <c r="L85" s="200" t="str">
        <f t="shared" si="11"/>
        <v/>
      </c>
      <c r="M85" s="140"/>
      <c r="N85" s="201" t="str">
        <f t="shared" si="12"/>
        <v/>
      </c>
      <c r="O85" s="136"/>
      <c r="P85" s="200" t="str">
        <f t="shared" si="13"/>
        <v/>
      </c>
      <c r="Q85" s="140"/>
      <c r="R85" s="201" t="str">
        <f t="shared" si="14"/>
        <v/>
      </c>
      <c r="S85" s="129"/>
      <c r="T85" s="202" t="str">
        <f t="shared" si="17"/>
        <v/>
      </c>
      <c r="U85" s="140"/>
      <c r="V85" s="201" t="str">
        <f t="shared" si="15"/>
        <v/>
      </c>
    </row>
    <row r="86" spans="1:22" s="147" customFormat="1" hidden="1">
      <c r="A86" s="161"/>
      <c r="B86" s="173" t="s">
        <v>3557</v>
      </c>
      <c r="C86" s="174"/>
      <c r="D86" s="175"/>
      <c r="E86" s="164"/>
      <c r="F86" s="199" t="str">
        <f t="shared" si="16"/>
        <v/>
      </c>
      <c r="G86" s="176"/>
      <c r="H86" s="200" t="str">
        <f t="shared" si="9"/>
        <v/>
      </c>
      <c r="I86" s="177"/>
      <c r="J86" s="201" t="str">
        <f t="shared" si="10"/>
        <v/>
      </c>
      <c r="K86" s="136"/>
      <c r="L86" s="200" t="str">
        <f t="shared" si="11"/>
        <v/>
      </c>
      <c r="M86" s="140"/>
      <c r="N86" s="201" t="str">
        <f t="shared" si="12"/>
        <v/>
      </c>
      <c r="O86" s="136"/>
      <c r="P86" s="200" t="str">
        <f t="shared" si="13"/>
        <v/>
      </c>
      <c r="Q86" s="140"/>
      <c r="R86" s="201" t="str">
        <f t="shared" si="14"/>
        <v/>
      </c>
      <c r="S86" s="129"/>
      <c r="T86" s="202" t="str">
        <f t="shared" si="17"/>
        <v/>
      </c>
      <c r="U86" s="140"/>
      <c r="V86" s="201" t="str">
        <f t="shared" si="15"/>
        <v/>
      </c>
    </row>
    <row r="87" spans="1:22" s="147" customFormat="1" hidden="1">
      <c r="A87" s="161"/>
      <c r="B87" s="173" t="s">
        <v>3558</v>
      </c>
      <c r="C87" s="174"/>
      <c r="D87" s="175"/>
      <c r="E87" s="164"/>
      <c r="F87" s="199" t="str">
        <f t="shared" si="16"/>
        <v/>
      </c>
      <c r="G87" s="176"/>
      <c r="H87" s="200" t="str">
        <f t="shared" si="9"/>
        <v/>
      </c>
      <c r="I87" s="177"/>
      <c r="J87" s="201" t="str">
        <f t="shared" si="10"/>
        <v/>
      </c>
      <c r="K87" s="136"/>
      <c r="L87" s="200" t="str">
        <f t="shared" si="11"/>
        <v/>
      </c>
      <c r="M87" s="140"/>
      <c r="N87" s="201" t="str">
        <f t="shared" si="12"/>
        <v/>
      </c>
      <c r="O87" s="136"/>
      <c r="P87" s="200" t="str">
        <f t="shared" si="13"/>
        <v/>
      </c>
      <c r="Q87" s="140"/>
      <c r="R87" s="201" t="str">
        <f t="shared" si="14"/>
        <v/>
      </c>
      <c r="S87" s="129"/>
      <c r="T87" s="202" t="str">
        <f t="shared" si="17"/>
        <v/>
      </c>
      <c r="U87" s="140"/>
      <c r="V87" s="201" t="str">
        <f t="shared" si="15"/>
        <v/>
      </c>
    </row>
    <row r="88" spans="1:22" s="147" customFormat="1" hidden="1">
      <c r="A88" s="161"/>
      <c r="B88" s="173" t="s">
        <v>3559</v>
      </c>
      <c r="C88" s="174"/>
      <c r="D88" s="175"/>
      <c r="E88" s="164"/>
      <c r="F88" s="199" t="str">
        <f t="shared" si="16"/>
        <v/>
      </c>
      <c r="G88" s="176"/>
      <c r="H88" s="200" t="str">
        <f t="shared" si="9"/>
        <v/>
      </c>
      <c r="I88" s="177"/>
      <c r="J88" s="201" t="str">
        <f t="shared" si="10"/>
        <v/>
      </c>
      <c r="K88" s="136"/>
      <c r="L88" s="200" t="str">
        <f t="shared" si="11"/>
        <v/>
      </c>
      <c r="M88" s="140"/>
      <c r="N88" s="201" t="str">
        <f t="shared" si="12"/>
        <v/>
      </c>
      <c r="O88" s="136"/>
      <c r="P88" s="200" t="str">
        <f t="shared" si="13"/>
        <v/>
      </c>
      <c r="Q88" s="140"/>
      <c r="R88" s="201" t="str">
        <f t="shared" si="14"/>
        <v/>
      </c>
      <c r="S88" s="129"/>
      <c r="T88" s="202" t="str">
        <f t="shared" si="17"/>
        <v/>
      </c>
      <c r="U88" s="140"/>
      <c r="V88" s="201" t="str">
        <f t="shared" si="15"/>
        <v/>
      </c>
    </row>
    <row r="89" spans="1:22" s="147" customFormat="1" hidden="1">
      <c r="A89" s="161"/>
      <c r="B89" s="173" t="s">
        <v>3560</v>
      </c>
      <c r="C89" s="174"/>
      <c r="D89" s="175"/>
      <c r="E89" s="164"/>
      <c r="F89" s="199" t="str">
        <f t="shared" si="16"/>
        <v/>
      </c>
      <c r="G89" s="176"/>
      <c r="H89" s="200" t="str">
        <f t="shared" si="9"/>
        <v/>
      </c>
      <c r="I89" s="177"/>
      <c r="J89" s="201" t="str">
        <f t="shared" si="10"/>
        <v/>
      </c>
      <c r="K89" s="136"/>
      <c r="L89" s="200" t="str">
        <f t="shared" si="11"/>
        <v/>
      </c>
      <c r="M89" s="140"/>
      <c r="N89" s="201" t="str">
        <f t="shared" si="12"/>
        <v/>
      </c>
      <c r="O89" s="136"/>
      <c r="P89" s="200" t="str">
        <f t="shared" si="13"/>
        <v/>
      </c>
      <c r="Q89" s="140"/>
      <c r="R89" s="201" t="str">
        <f t="shared" si="14"/>
        <v/>
      </c>
      <c r="S89" s="129"/>
      <c r="T89" s="202" t="str">
        <f t="shared" si="17"/>
        <v/>
      </c>
      <c r="U89" s="140"/>
      <c r="V89" s="201" t="str">
        <f t="shared" si="15"/>
        <v/>
      </c>
    </row>
    <row r="90" spans="1:22" s="147" customFormat="1" hidden="1">
      <c r="A90" s="161"/>
      <c r="B90" s="173" t="s">
        <v>3561</v>
      </c>
      <c r="C90" s="174"/>
      <c r="D90" s="175"/>
      <c r="E90" s="164"/>
      <c r="F90" s="199" t="str">
        <f t="shared" si="16"/>
        <v/>
      </c>
      <c r="G90" s="176"/>
      <c r="H90" s="200" t="str">
        <f t="shared" si="9"/>
        <v/>
      </c>
      <c r="I90" s="177"/>
      <c r="J90" s="201" t="str">
        <f t="shared" si="10"/>
        <v/>
      </c>
      <c r="K90" s="136"/>
      <c r="L90" s="200" t="str">
        <f t="shared" si="11"/>
        <v/>
      </c>
      <c r="M90" s="140"/>
      <c r="N90" s="201" t="str">
        <f t="shared" si="12"/>
        <v/>
      </c>
      <c r="O90" s="136"/>
      <c r="P90" s="200" t="str">
        <f t="shared" si="13"/>
        <v/>
      </c>
      <c r="Q90" s="140"/>
      <c r="R90" s="201" t="str">
        <f t="shared" si="14"/>
        <v/>
      </c>
      <c r="S90" s="129"/>
      <c r="T90" s="202" t="str">
        <f t="shared" si="17"/>
        <v/>
      </c>
      <c r="U90" s="140"/>
      <c r="V90" s="201" t="str">
        <f t="shared" si="15"/>
        <v/>
      </c>
    </row>
    <row r="91" spans="1:22" s="147" customFormat="1" hidden="1">
      <c r="A91" s="161"/>
      <c r="B91" s="173" t="s">
        <v>3562</v>
      </c>
      <c r="C91" s="174"/>
      <c r="D91" s="175"/>
      <c r="E91" s="164"/>
      <c r="F91" s="199" t="str">
        <f t="shared" si="16"/>
        <v/>
      </c>
      <c r="G91" s="176"/>
      <c r="H91" s="200" t="str">
        <f t="shared" si="9"/>
        <v/>
      </c>
      <c r="I91" s="177"/>
      <c r="J91" s="201" t="str">
        <f t="shared" si="10"/>
        <v/>
      </c>
      <c r="K91" s="136"/>
      <c r="L91" s="200" t="str">
        <f t="shared" si="11"/>
        <v/>
      </c>
      <c r="M91" s="140"/>
      <c r="N91" s="201" t="str">
        <f t="shared" si="12"/>
        <v/>
      </c>
      <c r="O91" s="136"/>
      <c r="P91" s="200" t="str">
        <f t="shared" si="13"/>
        <v/>
      </c>
      <c r="Q91" s="140"/>
      <c r="R91" s="201" t="str">
        <f t="shared" si="14"/>
        <v/>
      </c>
      <c r="S91" s="129"/>
      <c r="T91" s="202" t="str">
        <f t="shared" si="17"/>
        <v/>
      </c>
      <c r="U91" s="140"/>
      <c r="V91" s="201" t="str">
        <f t="shared" si="15"/>
        <v/>
      </c>
    </row>
    <row r="92" spans="1:22" s="147" customFormat="1" hidden="1">
      <c r="A92" s="161"/>
      <c r="B92" s="173" t="s">
        <v>3563</v>
      </c>
      <c r="C92" s="174"/>
      <c r="D92" s="175"/>
      <c r="E92" s="164"/>
      <c r="F92" s="199" t="str">
        <f t="shared" si="16"/>
        <v/>
      </c>
      <c r="G92" s="176"/>
      <c r="H92" s="200" t="str">
        <f t="shared" si="9"/>
        <v/>
      </c>
      <c r="I92" s="177"/>
      <c r="J92" s="201" t="str">
        <f t="shared" si="10"/>
        <v/>
      </c>
      <c r="K92" s="136"/>
      <c r="L92" s="200" t="str">
        <f t="shared" si="11"/>
        <v/>
      </c>
      <c r="M92" s="140"/>
      <c r="N92" s="201" t="str">
        <f t="shared" si="12"/>
        <v/>
      </c>
      <c r="O92" s="136"/>
      <c r="P92" s="200" t="str">
        <f t="shared" si="13"/>
        <v/>
      </c>
      <c r="Q92" s="140"/>
      <c r="R92" s="201" t="str">
        <f t="shared" si="14"/>
        <v/>
      </c>
      <c r="S92" s="129"/>
      <c r="T92" s="202" t="str">
        <f t="shared" si="17"/>
        <v/>
      </c>
      <c r="U92" s="140"/>
      <c r="V92" s="201" t="str">
        <f t="shared" si="15"/>
        <v/>
      </c>
    </row>
    <row r="93" spans="1:22" s="147" customFormat="1" hidden="1">
      <c r="A93" s="161"/>
      <c r="B93" s="173" t="s">
        <v>3564</v>
      </c>
      <c r="C93" s="174"/>
      <c r="D93" s="175"/>
      <c r="E93" s="164"/>
      <c r="F93" s="199" t="str">
        <f t="shared" si="16"/>
        <v/>
      </c>
      <c r="G93" s="176"/>
      <c r="H93" s="200" t="str">
        <f t="shared" si="9"/>
        <v/>
      </c>
      <c r="I93" s="177"/>
      <c r="J93" s="201" t="str">
        <f t="shared" si="10"/>
        <v/>
      </c>
      <c r="K93" s="136"/>
      <c r="L93" s="200" t="str">
        <f t="shared" si="11"/>
        <v/>
      </c>
      <c r="M93" s="140"/>
      <c r="N93" s="201" t="str">
        <f t="shared" si="12"/>
        <v/>
      </c>
      <c r="O93" s="136"/>
      <c r="P93" s="200" t="str">
        <f t="shared" si="13"/>
        <v/>
      </c>
      <c r="Q93" s="140"/>
      <c r="R93" s="201" t="str">
        <f t="shared" si="14"/>
        <v/>
      </c>
      <c r="S93" s="129"/>
      <c r="T93" s="202" t="str">
        <f t="shared" si="17"/>
        <v/>
      </c>
      <c r="U93" s="140"/>
      <c r="V93" s="201" t="str">
        <f t="shared" si="15"/>
        <v/>
      </c>
    </row>
    <row r="94" spans="1:22" s="147" customFormat="1" hidden="1">
      <c r="A94" s="161"/>
      <c r="B94" s="173" t="s">
        <v>3565</v>
      </c>
      <c r="C94" s="174"/>
      <c r="D94" s="175"/>
      <c r="E94" s="164"/>
      <c r="F94" s="199" t="str">
        <f t="shared" si="16"/>
        <v/>
      </c>
      <c r="G94" s="176"/>
      <c r="H94" s="200" t="str">
        <f t="shared" si="9"/>
        <v/>
      </c>
      <c r="I94" s="177"/>
      <c r="J94" s="201" t="str">
        <f t="shared" si="10"/>
        <v/>
      </c>
      <c r="K94" s="136"/>
      <c r="L94" s="200" t="str">
        <f t="shared" si="11"/>
        <v/>
      </c>
      <c r="M94" s="140"/>
      <c r="N94" s="201" t="str">
        <f t="shared" si="12"/>
        <v/>
      </c>
      <c r="O94" s="136"/>
      <c r="P94" s="200" t="str">
        <f t="shared" si="13"/>
        <v/>
      </c>
      <c r="Q94" s="140"/>
      <c r="R94" s="201" t="str">
        <f t="shared" si="14"/>
        <v/>
      </c>
      <c r="S94" s="129"/>
      <c r="T94" s="202" t="str">
        <f t="shared" si="17"/>
        <v/>
      </c>
      <c r="U94" s="140"/>
      <c r="V94" s="201" t="str">
        <f t="shared" si="15"/>
        <v/>
      </c>
    </row>
    <row r="95" spans="1:22" s="147" customFormat="1" hidden="1">
      <c r="A95" s="161"/>
      <c r="B95" s="173" t="s">
        <v>3566</v>
      </c>
      <c r="C95" s="174"/>
      <c r="D95" s="175"/>
      <c r="E95" s="164"/>
      <c r="F95" s="199" t="str">
        <f t="shared" si="16"/>
        <v/>
      </c>
      <c r="G95" s="176"/>
      <c r="H95" s="200" t="str">
        <f t="shared" si="9"/>
        <v/>
      </c>
      <c r="I95" s="177"/>
      <c r="J95" s="201" t="str">
        <f t="shared" si="10"/>
        <v/>
      </c>
      <c r="K95" s="136"/>
      <c r="L95" s="200" t="str">
        <f t="shared" si="11"/>
        <v/>
      </c>
      <c r="M95" s="140"/>
      <c r="N95" s="201" t="str">
        <f t="shared" si="12"/>
        <v/>
      </c>
      <c r="O95" s="136"/>
      <c r="P95" s="200" t="str">
        <f t="shared" si="13"/>
        <v/>
      </c>
      <c r="Q95" s="140"/>
      <c r="R95" s="201" t="str">
        <f t="shared" si="14"/>
        <v/>
      </c>
      <c r="S95" s="129"/>
      <c r="T95" s="202" t="str">
        <f t="shared" si="17"/>
        <v/>
      </c>
      <c r="U95" s="140"/>
      <c r="V95" s="201" t="str">
        <f t="shared" si="15"/>
        <v/>
      </c>
    </row>
    <row r="96" spans="1:22" s="147" customFormat="1" hidden="1">
      <c r="A96" s="161"/>
      <c r="B96" s="173" t="s">
        <v>3567</v>
      </c>
      <c r="C96" s="174"/>
      <c r="D96" s="175"/>
      <c r="E96" s="164"/>
      <c r="F96" s="199" t="str">
        <f t="shared" si="16"/>
        <v/>
      </c>
      <c r="G96" s="176"/>
      <c r="H96" s="200" t="str">
        <f t="shared" si="9"/>
        <v/>
      </c>
      <c r="I96" s="177"/>
      <c r="J96" s="201" t="str">
        <f t="shared" si="10"/>
        <v/>
      </c>
      <c r="K96" s="136"/>
      <c r="L96" s="200" t="str">
        <f t="shared" si="11"/>
        <v/>
      </c>
      <c r="M96" s="140"/>
      <c r="N96" s="201" t="str">
        <f t="shared" si="12"/>
        <v/>
      </c>
      <c r="O96" s="136"/>
      <c r="P96" s="200" t="str">
        <f t="shared" si="13"/>
        <v/>
      </c>
      <c r="Q96" s="140"/>
      <c r="R96" s="201" t="str">
        <f t="shared" si="14"/>
        <v/>
      </c>
      <c r="S96" s="129"/>
      <c r="T96" s="202" t="str">
        <f t="shared" si="17"/>
        <v/>
      </c>
      <c r="U96" s="140"/>
      <c r="V96" s="201" t="str">
        <f t="shared" si="15"/>
        <v/>
      </c>
    </row>
    <row r="97" spans="1:22" s="147" customFormat="1" hidden="1">
      <c r="A97" s="161"/>
      <c r="B97" s="173" t="s">
        <v>3568</v>
      </c>
      <c r="C97" s="174"/>
      <c r="D97" s="175"/>
      <c r="E97" s="164"/>
      <c r="F97" s="199" t="str">
        <f t="shared" si="16"/>
        <v/>
      </c>
      <c r="G97" s="176"/>
      <c r="H97" s="200" t="str">
        <f t="shared" si="9"/>
        <v/>
      </c>
      <c r="I97" s="177"/>
      <c r="J97" s="201" t="str">
        <f t="shared" si="10"/>
        <v/>
      </c>
      <c r="K97" s="136"/>
      <c r="L97" s="200" t="str">
        <f t="shared" si="11"/>
        <v/>
      </c>
      <c r="M97" s="140"/>
      <c r="N97" s="201" t="str">
        <f t="shared" si="12"/>
        <v/>
      </c>
      <c r="O97" s="136"/>
      <c r="P97" s="200" t="str">
        <f t="shared" si="13"/>
        <v/>
      </c>
      <c r="Q97" s="140"/>
      <c r="R97" s="201" t="str">
        <f t="shared" si="14"/>
        <v/>
      </c>
      <c r="S97" s="129"/>
      <c r="T97" s="202" t="str">
        <f t="shared" si="17"/>
        <v/>
      </c>
      <c r="U97" s="140"/>
      <c r="V97" s="201" t="str">
        <f t="shared" si="15"/>
        <v/>
      </c>
    </row>
    <row r="98" spans="1:22" s="147" customFormat="1" hidden="1">
      <c r="A98" s="161"/>
      <c r="B98" s="173" t="s">
        <v>3569</v>
      </c>
      <c r="C98" s="174"/>
      <c r="D98" s="175"/>
      <c r="E98" s="164"/>
      <c r="F98" s="199" t="str">
        <f t="shared" si="16"/>
        <v/>
      </c>
      <c r="G98" s="176"/>
      <c r="H98" s="200" t="str">
        <f t="shared" si="9"/>
        <v/>
      </c>
      <c r="I98" s="177"/>
      <c r="J98" s="201" t="str">
        <f t="shared" si="10"/>
        <v/>
      </c>
      <c r="K98" s="136"/>
      <c r="L98" s="200" t="str">
        <f t="shared" si="11"/>
        <v/>
      </c>
      <c r="M98" s="140"/>
      <c r="N98" s="201" t="str">
        <f t="shared" si="12"/>
        <v/>
      </c>
      <c r="O98" s="136"/>
      <c r="P98" s="200" t="str">
        <f t="shared" si="13"/>
        <v/>
      </c>
      <c r="Q98" s="140"/>
      <c r="R98" s="201" t="str">
        <f t="shared" si="14"/>
        <v/>
      </c>
      <c r="S98" s="129"/>
      <c r="T98" s="202" t="str">
        <f t="shared" si="17"/>
        <v/>
      </c>
      <c r="U98" s="140"/>
      <c r="V98" s="201" t="str">
        <f t="shared" si="15"/>
        <v/>
      </c>
    </row>
    <row r="99" spans="1:22" s="147" customFormat="1" hidden="1">
      <c r="A99" s="161"/>
      <c r="B99" s="173" t="s">
        <v>3570</v>
      </c>
      <c r="C99" s="174"/>
      <c r="D99" s="175"/>
      <c r="E99" s="164"/>
      <c r="F99" s="199" t="str">
        <f t="shared" si="16"/>
        <v/>
      </c>
      <c r="G99" s="176"/>
      <c r="H99" s="200" t="str">
        <f t="shared" si="9"/>
        <v/>
      </c>
      <c r="I99" s="177"/>
      <c r="J99" s="201" t="str">
        <f t="shared" si="10"/>
        <v/>
      </c>
      <c r="K99" s="136"/>
      <c r="L99" s="200" t="str">
        <f t="shared" si="11"/>
        <v/>
      </c>
      <c r="M99" s="140"/>
      <c r="N99" s="201" t="str">
        <f t="shared" si="12"/>
        <v/>
      </c>
      <c r="O99" s="136"/>
      <c r="P99" s="200" t="str">
        <f t="shared" si="13"/>
        <v/>
      </c>
      <c r="Q99" s="140"/>
      <c r="R99" s="201" t="str">
        <f t="shared" si="14"/>
        <v/>
      </c>
      <c r="S99" s="129"/>
      <c r="T99" s="202" t="str">
        <f t="shared" si="17"/>
        <v/>
      </c>
      <c r="U99" s="140"/>
      <c r="V99" s="201" t="str">
        <f t="shared" si="15"/>
        <v/>
      </c>
    </row>
    <row r="100" spans="1:22" s="147" customFormat="1" hidden="1">
      <c r="A100" s="161"/>
      <c r="B100" s="173" t="s">
        <v>3571</v>
      </c>
      <c r="C100" s="174"/>
      <c r="D100" s="175"/>
      <c r="E100" s="164"/>
      <c r="F100" s="199" t="str">
        <f t="shared" si="16"/>
        <v/>
      </c>
      <c r="G100" s="176"/>
      <c r="H100" s="200" t="str">
        <f t="shared" si="9"/>
        <v/>
      </c>
      <c r="I100" s="177"/>
      <c r="J100" s="201" t="str">
        <f t="shared" si="10"/>
        <v/>
      </c>
      <c r="K100" s="136"/>
      <c r="L100" s="200" t="str">
        <f t="shared" si="11"/>
        <v/>
      </c>
      <c r="M100" s="140"/>
      <c r="N100" s="201" t="str">
        <f t="shared" si="12"/>
        <v/>
      </c>
      <c r="O100" s="136"/>
      <c r="P100" s="200" t="str">
        <f t="shared" si="13"/>
        <v/>
      </c>
      <c r="Q100" s="140"/>
      <c r="R100" s="201" t="str">
        <f t="shared" si="14"/>
        <v/>
      </c>
      <c r="S100" s="129"/>
      <c r="T100" s="202" t="str">
        <f t="shared" si="17"/>
        <v/>
      </c>
      <c r="U100" s="140"/>
      <c r="V100" s="201" t="str">
        <f t="shared" si="15"/>
        <v/>
      </c>
    </row>
    <row r="101" spans="1:22" s="147" customFormat="1" hidden="1">
      <c r="A101" s="161"/>
      <c r="B101" s="173" t="s">
        <v>3572</v>
      </c>
      <c r="C101" s="174"/>
      <c r="D101" s="175"/>
      <c r="E101" s="164"/>
      <c r="F101" s="199" t="str">
        <f t="shared" si="16"/>
        <v/>
      </c>
      <c r="G101" s="176"/>
      <c r="H101" s="200" t="str">
        <f t="shared" si="9"/>
        <v/>
      </c>
      <c r="I101" s="177"/>
      <c r="J101" s="201" t="str">
        <f t="shared" si="10"/>
        <v/>
      </c>
      <c r="K101" s="136"/>
      <c r="L101" s="200" t="str">
        <f t="shared" si="11"/>
        <v/>
      </c>
      <c r="M101" s="140"/>
      <c r="N101" s="201" t="str">
        <f t="shared" si="12"/>
        <v/>
      </c>
      <c r="O101" s="136"/>
      <c r="P101" s="200" t="str">
        <f t="shared" si="13"/>
        <v/>
      </c>
      <c r="Q101" s="140"/>
      <c r="R101" s="201" t="str">
        <f t="shared" si="14"/>
        <v/>
      </c>
      <c r="S101" s="129"/>
      <c r="T101" s="202" t="str">
        <f t="shared" si="17"/>
        <v/>
      </c>
      <c r="U101" s="140"/>
      <c r="V101" s="201" t="str">
        <f t="shared" si="15"/>
        <v/>
      </c>
    </row>
    <row r="102" spans="1:22" s="147" customFormat="1" hidden="1">
      <c r="A102" s="161"/>
      <c r="B102" s="173" t="s">
        <v>3573</v>
      </c>
      <c r="C102" s="174"/>
      <c r="D102" s="175"/>
      <c r="E102" s="164"/>
      <c r="F102" s="199" t="str">
        <f t="shared" si="16"/>
        <v/>
      </c>
      <c r="G102" s="176"/>
      <c r="H102" s="200" t="str">
        <f t="shared" si="9"/>
        <v/>
      </c>
      <c r="I102" s="177"/>
      <c r="J102" s="201" t="str">
        <f t="shared" si="10"/>
        <v/>
      </c>
      <c r="K102" s="136"/>
      <c r="L102" s="200" t="str">
        <f t="shared" si="11"/>
        <v/>
      </c>
      <c r="M102" s="140"/>
      <c r="N102" s="201" t="str">
        <f t="shared" si="12"/>
        <v/>
      </c>
      <c r="O102" s="136"/>
      <c r="P102" s="200" t="str">
        <f t="shared" si="13"/>
        <v/>
      </c>
      <c r="Q102" s="140"/>
      <c r="R102" s="201" t="str">
        <f t="shared" si="14"/>
        <v/>
      </c>
      <c r="S102" s="129"/>
      <c r="T102" s="202" t="str">
        <f t="shared" si="17"/>
        <v/>
      </c>
      <c r="U102" s="140"/>
      <c r="V102" s="201" t="str">
        <f t="shared" si="15"/>
        <v/>
      </c>
    </row>
    <row r="103" spans="1:22" s="147" customFormat="1" hidden="1">
      <c r="A103" s="161"/>
      <c r="B103" s="173" t="s">
        <v>3574</v>
      </c>
      <c r="C103" s="174"/>
      <c r="D103" s="175"/>
      <c r="E103" s="164"/>
      <c r="F103" s="199" t="str">
        <f t="shared" si="16"/>
        <v/>
      </c>
      <c r="G103" s="176"/>
      <c r="H103" s="200" t="str">
        <f t="shared" si="9"/>
        <v/>
      </c>
      <c r="I103" s="177"/>
      <c r="J103" s="201" t="str">
        <f t="shared" si="10"/>
        <v/>
      </c>
      <c r="K103" s="136"/>
      <c r="L103" s="200" t="str">
        <f t="shared" si="11"/>
        <v/>
      </c>
      <c r="M103" s="140"/>
      <c r="N103" s="201" t="str">
        <f t="shared" si="12"/>
        <v/>
      </c>
      <c r="O103" s="136"/>
      <c r="P103" s="200" t="str">
        <f t="shared" si="13"/>
        <v/>
      </c>
      <c r="Q103" s="140"/>
      <c r="R103" s="201" t="str">
        <f t="shared" si="14"/>
        <v/>
      </c>
      <c r="S103" s="129"/>
      <c r="T103" s="202" t="str">
        <f t="shared" si="17"/>
        <v/>
      </c>
      <c r="U103" s="140"/>
      <c r="V103" s="201" t="str">
        <f t="shared" si="15"/>
        <v/>
      </c>
    </row>
    <row r="104" spans="1:22" s="147" customFormat="1" hidden="1">
      <c r="A104" s="161"/>
      <c r="B104" s="173" t="s">
        <v>3575</v>
      </c>
      <c r="C104" s="174"/>
      <c r="D104" s="175"/>
      <c r="E104" s="164"/>
      <c r="F104" s="199" t="str">
        <f t="shared" si="16"/>
        <v/>
      </c>
      <c r="G104" s="176"/>
      <c r="H104" s="200" t="str">
        <f t="shared" si="9"/>
        <v/>
      </c>
      <c r="I104" s="177"/>
      <c r="J104" s="201" t="str">
        <f t="shared" si="10"/>
        <v/>
      </c>
      <c r="K104" s="136"/>
      <c r="L104" s="200" t="str">
        <f t="shared" si="11"/>
        <v/>
      </c>
      <c r="M104" s="140"/>
      <c r="N104" s="201" t="str">
        <f t="shared" si="12"/>
        <v/>
      </c>
      <c r="O104" s="136"/>
      <c r="P104" s="200" t="str">
        <f t="shared" si="13"/>
        <v/>
      </c>
      <c r="Q104" s="140"/>
      <c r="R104" s="201" t="str">
        <f t="shared" si="14"/>
        <v/>
      </c>
      <c r="S104" s="129"/>
      <c r="T104" s="202" t="str">
        <f t="shared" si="17"/>
        <v/>
      </c>
      <c r="U104" s="140"/>
      <c r="V104" s="201" t="str">
        <f t="shared" si="15"/>
        <v/>
      </c>
    </row>
    <row r="105" spans="1:22" s="147" customFormat="1" hidden="1">
      <c r="A105" s="161"/>
      <c r="B105" s="173" t="s">
        <v>3576</v>
      </c>
      <c r="C105" s="174"/>
      <c r="D105" s="175"/>
      <c r="E105" s="164"/>
      <c r="F105" s="199" t="str">
        <f t="shared" si="16"/>
        <v/>
      </c>
      <c r="G105" s="176"/>
      <c r="H105" s="200" t="str">
        <f t="shared" si="9"/>
        <v/>
      </c>
      <c r="I105" s="177"/>
      <c r="J105" s="201" t="str">
        <f t="shared" si="10"/>
        <v/>
      </c>
      <c r="K105" s="136"/>
      <c r="L105" s="200" t="str">
        <f t="shared" si="11"/>
        <v/>
      </c>
      <c r="M105" s="140"/>
      <c r="N105" s="201" t="str">
        <f t="shared" si="12"/>
        <v/>
      </c>
      <c r="O105" s="136"/>
      <c r="P105" s="200" t="str">
        <f t="shared" si="13"/>
        <v/>
      </c>
      <c r="Q105" s="140"/>
      <c r="R105" s="201" t="str">
        <f t="shared" si="14"/>
        <v/>
      </c>
      <c r="S105" s="129"/>
      <c r="T105" s="202" t="str">
        <f t="shared" si="17"/>
        <v/>
      </c>
      <c r="U105" s="140"/>
      <c r="V105" s="201" t="str">
        <f t="shared" si="15"/>
        <v/>
      </c>
    </row>
    <row r="106" spans="1:22" s="147" customFormat="1" hidden="1">
      <c r="A106" s="161"/>
      <c r="B106" s="173" t="s">
        <v>3577</v>
      </c>
      <c r="C106" s="174"/>
      <c r="D106" s="175"/>
      <c r="E106" s="164"/>
      <c r="F106" s="199" t="str">
        <f t="shared" si="16"/>
        <v/>
      </c>
      <c r="G106" s="176"/>
      <c r="H106" s="200" t="str">
        <f t="shared" si="9"/>
        <v/>
      </c>
      <c r="I106" s="177"/>
      <c r="J106" s="201" t="str">
        <f t="shared" si="10"/>
        <v/>
      </c>
      <c r="K106" s="136"/>
      <c r="L106" s="200" t="str">
        <f t="shared" si="11"/>
        <v/>
      </c>
      <c r="M106" s="140"/>
      <c r="N106" s="201" t="str">
        <f t="shared" si="12"/>
        <v/>
      </c>
      <c r="O106" s="136"/>
      <c r="P106" s="200" t="str">
        <f t="shared" si="13"/>
        <v/>
      </c>
      <c r="Q106" s="140"/>
      <c r="R106" s="201" t="str">
        <f t="shared" si="14"/>
        <v/>
      </c>
      <c r="S106" s="129"/>
      <c r="T106" s="202" t="str">
        <f t="shared" si="17"/>
        <v/>
      </c>
      <c r="U106" s="140"/>
      <c r="V106" s="201" t="str">
        <f t="shared" si="15"/>
        <v/>
      </c>
    </row>
    <row r="107" spans="1:22" s="147" customFormat="1" hidden="1">
      <c r="A107" s="161"/>
      <c r="B107" s="173" t="s">
        <v>3578</v>
      </c>
      <c r="C107" s="174"/>
      <c r="D107" s="175"/>
      <c r="E107" s="164"/>
      <c r="F107" s="199" t="str">
        <f t="shared" si="16"/>
        <v/>
      </c>
      <c r="G107" s="176"/>
      <c r="H107" s="200" t="str">
        <f t="shared" si="9"/>
        <v/>
      </c>
      <c r="I107" s="177"/>
      <c r="J107" s="201" t="str">
        <f t="shared" si="10"/>
        <v/>
      </c>
      <c r="K107" s="136"/>
      <c r="L107" s="200" t="str">
        <f t="shared" si="11"/>
        <v/>
      </c>
      <c r="M107" s="140"/>
      <c r="N107" s="201" t="str">
        <f t="shared" si="12"/>
        <v/>
      </c>
      <c r="O107" s="136"/>
      <c r="P107" s="200" t="str">
        <f t="shared" si="13"/>
        <v/>
      </c>
      <c r="Q107" s="140"/>
      <c r="R107" s="201" t="str">
        <f t="shared" si="14"/>
        <v/>
      </c>
      <c r="S107" s="129"/>
      <c r="T107" s="202" t="str">
        <f t="shared" si="17"/>
        <v/>
      </c>
      <c r="U107" s="140"/>
      <c r="V107" s="201" t="str">
        <f t="shared" si="15"/>
        <v/>
      </c>
    </row>
    <row r="108" spans="1:22" s="147" customFormat="1" hidden="1">
      <c r="A108" s="161"/>
      <c r="B108" s="173" t="s">
        <v>3579</v>
      </c>
      <c r="C108" s="174"/>
      <c r="D108" s="175"/>
      <c r="E108" s="164"/>
      <c r="F108" s="199" t="str">
        <f t="shared" si="16"/>
        <v/>
      </c>
      <c r="G108" s="176"/>
      <c r="H108" s="200" t="str">
        <f t="shared" si="9"/>
        <v/>
      </c>
      <c r="I108" s="177"/>
      <c r="J108" s="201" t="str">
        <f t="shared" si="10"/>
        <v/>
      </c>
      <c r="K108" s="136"/>
      <c r="L108" s="200" t="str">
        <f t="shared" si="11"/>
        <v/>
      </c>
      <c r="M108" s="140"/>
      <c r="N108" s="201" t="str">
        <f t="shared" si="12"/>
        <v/>
      </c>
      <c r="O108" s="136"/>
      <c r="P108" s="200" t="str">
        <f t="shared" si="13"/>
        <v/>
      </c>
      <c r="Q108" s="140"/>
      <c r="R108" s="201" t="str">
        <f t="shared" si="14"/>
        <v/>
      </c>
      <c r="S108" s="129"/>
      <c r="T108" s="202" t="str">
        <f t="shared" si="17"/>
        <v/>
      </c>
      <c r="U108" s="140"/>
      <c r="V108" s="201" t="str">
        <f t="shared" si="15"/>
        <v/>
      </c>
    </row>
    <row r="109" spans="1:22" s="147" customFormat="1">
      <c r="A109" s="161">
        <v>1</v>
      </c>
      <c r="B109" s="173" t="s">
        <v>3580</v>
      </c>
      <c r="C109" s="174"/>
      <c r="D109" s="175"/>
      <c r="E109" s="623">
        <f>N109</f>
        <v>441495</v>
      </c>
      <c r="F109" s="199" t="str">
        <f t="shared" si="16"/>
        <v>*</v>
      </c>
      <c r="G109" s="176">
        <f>(99*7605)+5966</f>
        <v>758861</v>
      </c>
      <c r="H109" s="200" t="str">
        <f t="shared" si="9"/>
        <v/>
      </c>
      <c r="I109" s="177"/>
      <c r="J109" s="201" t="str">
        <f t="shared" si="10"/>
        <v/>
      </c>
      <c r="K109" s="136">
        <f>391712+9911+8293</f>
        <v>409916</v>
      </c>
      <c r="L109" s="200" t="str">
        <f t="shared" si="11"/>
        <v/>
      </c>
      <c r="M109" s="140"/>
      <c r="N109" s="201">
        <f>432156+9339</f>
        <v>441495</v>
      </c>
      <c r="O109" s="136">
        <v>578812</v>
      </c>
      <c r="P109" s="200" t="str">
        <f t="shared" si="13"/>
        <v/>
      </c>
      <c r="Q109" s="140">
        <v>515279</v>
      </c>
      <c r="R109" s="201" t="str">
        <f t="shared" si="14"/>
        <v/>
      </c>
      <c r="S109" s="129"/>
      <c r="T109" s="202" t="str">
        <f t="shared" si="17"/>
        <v/>
      </c>
      <c r="U109" s="140"/>
      <c r="V109" s="201" t="str">
        <f t="shared" si="15"/>
        <v/>
      </c>
    </row>
    <row r="110" spans="1:22" s="147" customFormat="1" hidden="1">
      <c r="A110" s="161"/>
      <c r="B110" s="173" t="s">
        <v>3581</v>
      </c>
      <c r="C110" s="174"/>
      <c r="D110" s="175"/>
      <c r="E110" s="164"/>
      <c r="F110" s="199" t="str">
        <f t="shared" si="16"/>
        <v/>
      </c>
      <c r="G110" s="176"/>
      <c r="H110" s="200" t="str">
        <f t="shared" si="9"/>
        <v/>
      </c>
      <c r="I110" s="177"/>
      <c r="J110" s="201" t="str">
        <f t="shared" si="10"/>
        <v/>
      </c>
      <c r="K110" s="136"/>
      <c r="L110" s="200" t="str">
        <f t="shared" si="11"/>
        <v/>
      </c>
      <c r="M110" s="140"/>
      <c r="N110" s="201" t="str">
        <f t="shared" si="12"/>
        <v/>
      </c>
      <c r="O110" s="136"/>
      <c r="P110" s="200" t="str">
        <f t="shared" si="13"/>
        <v/>
      </c>
      <c r="Q110" s="140"/>
      <c r="R110" s="201" t="str">
        <f t="shared" si="14"/>
        <v/>
      </c>
      <c r="S110" s="129"/>
      <c r="T110" s="202" t="str">
        <f t="shared" si="17"/>
        <v/>
      </c>
      <c r="U110" s="140"/>
      <c r="V110" s="201" t="str">
        <f t="shared" si="15"/>
        <v/>
      </c>
    </row>
    <row r="111" spans="1:22" s="147" customFormat="1" hidden="1">
      <c r="A111" s="161"/>
      <c r="B111" s="173" t="s">
        <v>3582</v>
      </c>
      <c r="C111" s="174"/>
      <c r="D111" s="175"/>
      <c r="E111" s="164"/>
      <c r="F111" s="199" t="str">
        <f t="shared" si="16"/>
        <v/>
      </c>
      <c r="G111" s="176"/>
      <c r="H111" s="200" t="str">
        <f t="shared" si="9"/>
        <v/>
      </c>
      <c r="I111" s="177"/>
      <c r="J111" s="201" t="str">
        <f t="shared" si="10"/>
        <v/>
      </c>
      <c r="K111" s="136"/>
      <c r="L111" s="200" t="str">
        <f t="shared" si="11"/>
        <v/>
      </c>
      <c r="M111" s="140"/>
      <c r="N111" s="201" t="str">
        <f t="shared" si="12"/>
        <v/>
      </c>
      <c r="O111" s="136"/>
      <c r="P111" s="200" t="str">
        <f t="shared" si="13"/>
        <v/>
      </c>
      <c r="Q111" s="140"/>
      <c r="R111" s="201" t="str">
        <f t="shared" si="14"/>
        <v/>
      </c>
      <c r="S111" s="129"/>
      <c r="T111" s="202" t="str">
        <f t="shared" si="17"/>
        <v/>
      </c>
      <c r="U111" s="140"/>
      <c r="V111" s="201" t="str">
        <f t="shared" si="15"/>
        <v/>
      </c>
    </row>
    <row r="112" spans="1:22" s="147" customFormat="1" hidden="1">
      <c r="A112" s="161"/>
      <c r="B112" s="173" t="s">
        <v>3583</v>
      </c>
      <c r="C112" s="174"/>
      <c r="D112" s="175"/>
      <c r="E112" s="164"/>
      <c r="F112" s="199" t="str">
        <f t="shared" si="16"/>
        <v/>
      </c>
      <c r="G112" s="176"/>
      <c r="H112" s="200" t="str">
        <f t="shared" si="9"/>
        <v/>
      </c>
      <c r="I112" s="177"/>
      <c r="J112" s="201" t="str">
        <f t="shared" si="10"/>
        <v/>
      </c>
      <c r="K112" s="136"/>
      <c r="L112" s="200" t="str">
        <f t="shared" si="11"/>
        <v/>
      </c>
      <c r="M112" s="140"/>
      <c r="N112" s="201" t="str">
        <f t="shared" si="12"/>
        <v/>
      </c>
      <c r="O112" s="136"/>
      <c r="P112" s="200" t="str">
        <f t="shared" si="13"/>
        <v/>
      </c>
      <c r="Q112" s="140"/>
      <c r="R112" s="201" t="str">
        <f t="shared" si="14"/>
        <v/>
      </c>
      <c r="S112" s="129"/>
      <c r="T112" s="202" t="str">
        <f t="shared" si="17"/>
        <v/>
      </c>
      <c r="U112" s="140"/>
      <c r="V112" s="201" t="str">
        <f t="shared" si="15"/>
        <v/>
      </c>
    </row>
    <row r="113" spans="1:22" s="147" customFormat="1" hidden="1">
      <c r="A113" s="161"/>
      <c r="B113" s="173" t="s">
        <v>3584</v>
      </c>
      <c r="C113" s="174"/>
      <c r="D113" s="175"/>
      <c r="E113" s="164"/>
      <c r="F113" s="199" t="str">
        <f t="shared" si="16"/>
        <v/>
      </c>
      <c r="G113" s="176"/>
      <c r="H113" s="200" t="str">
        <f t="shared" si="9"/>
        <v/>
      </c>
      <c r="I113" s="177"/>
      <c r="J113" s="201" t="str">
        <f t="shared" si="10"/>
        <v/>
      </c>
      <c r="K113" s="136"/>
      <c r="L113" s="200" t="str">
        <f t="shared" si="11"/>
        <v/>
      </c>
      <c r="M113" s="140"/>
      <c r="N113" s="201" t="str">
        <f t="shared" si="12"/>
        <v/>
      </c>
      <c r="O113" s="136"/>
      <c r="P113" s="200" t="str">
        <f t="shared" si="13"/>
        <v/>
      </c>
      <c r="Q113" s="140"/>
      <c r="R113" s="201" t="str">
        <f t="shared" si="14"/>
        <v/>
      </c>
      <c r="S113" s="129"/>
      <c r="T113" s="202" t="str">
        <f t="shared" si="17"/>
        <v/>
      </c>
      <c r="U113" s="140"/>
      <c r="V113" s="201" t="str">
        <f t="shared" si="15"/>
        <v/>
      </c>
    </row>
    <row r="114" spans="1:22" s="147" customFormat="1" hidden="1">
      <c r="A114" s="161"/>
      <c r="B114" s="173" t="s">
        <v>3585</v>
      </c>
      <c r="C114" s="174"/>
      <c r="D114" s="175"/>
      <c r="E114" s="164"/>
      <c r="F114" s="199" t="str">
        <f t="shared" si="16"/>
        <v/>
      </c>
      <c r="G114" s="176"/>
      <c r="H114" s="200" t="str">
        <f t="shared" ref="H114:H177" si="18">IF($H$9="*",IF(G114&gt;0,"*",""),"")</f>
        <v/>
      </c>
      <c r="I114" s="177"/>
      <c r="J114" s="201" t="str">
        <f t="shared" ref="J114:J177" si="19">IF($J$9="*",IF(I114&gt;0,"*",""),"")</f>
        <v/>
      </c>
      <c r="K114" s="136"/>
      <c r="L114" s="200" t="str">
        <f t="shared" ref="L114:L177" si="20">IF($L$9="*",IF(K114&gt;0,"*",""),"")</f>
        <v/>
      </c>
      <c r="M114" s="140"/>
      <c r="N114" s="201" t="str">
        <f t="shared" ref="N114:N177" si="21">IF($N$9="*",IF(M114&gt;0,"*",""),"")</f>
        <v/>
      </c>
      <c r="O114" s="136"/>
      <c r="P114" s="200" t="str">
        <f t="shared" ref="P114:P177" si="22">IF($P$9="*",IF(O114&gt;0,"*",""),"")</f>
        <v/>
      </c>
      <c r="Q114" s="140"/>
      <c r="R114" s="201" t="str">
        <f t="shared" ref="R114:R177" si="23">IF($R$9="*",IF(Q114&gt;0,"*",""),"")</f>
        <v/>
      </c>
      <c r="S114" s="129"/>
      <c r="T114" s="202" t="str">
        <f t="shared" si="17"/>
        <v/>
      </c>
      <c r="U114" s="140"/>
      <c r="V114" s="201" t="str">
        <f t="shared" ref="V114:V177" si="24">IF($V$9="*",IF(U114&gt;0,"*",""),"")</f>
        <v/>
      </c>
    </row>
    <row r="115" spans="1:22" s="147" customFormat="1" hidden="1">
      <c r="A115" s="161"/>
      <c r="B115" s="173" t="s">
        <v>3586</v>
      </c>
      <c r="C115" s="174"/>
      <c r="D115" s="175"/>
      <c r="E115" s="164"/>
      <c r="F115" s="199" t="str">
        <f t="shared" si="16"/>
        <v/>
      </c>
      <c r="G115" s="176"/>
      <c r="H115" s="200" t="str">
        <f t="shared" si="18"/>
        <v/>
      </c>
      <c r="I115" s="177"/>
      <c r="J115" s="201" t="str">
        <f t="shared" si="19"/>
        <v/>
      </c>
      <c r="K115" s="136"/>
      <c r="L115" s="200" t="str">
        <f t="shared" si="20"/>
        <v/>
      </c>
      <c r="M115" s="140"/>
      <c r="N115" s="201" t="str">
        <f t="shared" si="21"/>
        <v/>
      </c>
      <c r="O115" s="136"/>
      <c r="P115" s="200" t="str">
        <f t="shared" si="22"/>
        <v/>
      </c>
      <c r="Q115" s="140"/>
      <c r="R115" s="201" t="str">
        <f t="shared" si="23"/>
        <v/>
      </c>
      <c r="S115" s="129"/>
      <c r="T115" s="202" t="str">
        <f t="shared" si="17"/>
        <v/>
      </c>
      <c r="U115" s="140"/>
      <c r="V115" s="201" t="str">
        <f t="shared" si="24"/>
        <v/>
      </c>
    </row>
    <row r="116" spans="1:22" s="147" customFormat="1" hidden="1">
      <c r="A116" s="161"/>
      <c r="B116" s="173" t="s">
        <v>3587</v>
      </c>
      <c r="C116" s="174"/>
      <c r="D116" s="175"/>
      <c r="E116" s="164"/>
      <c r="F116" s="199" t="str">
        <f t="shared" ref="F116:F179" si="25">IF($F$9="*",IF(E116&gt;0,"*",""),"")</f>
        <v/>
      </c>
      <c r="G116" s="176"/>
      <c r="H116" s="200" t="str">
        <f t="shared" si="18"/>
        <v/>
      </c>
      <c r="I116" s="177"/>
      <c r="J116" s="201" t="str">
        <f t="shared" si="19"/>
        <v/>
      </c>
      <c r="K116" s="136"/>
      <c r="L116" s="200" t="str">
        <f t="shared" si="20"/>
        <v/>
      </c>
      <c r="M116" s="140"/>
      <c r="N116" s="201" t="str">
        <f t="shared" si="21"/>
        <v/>
      </c>
      <c r="O116" s="136"/>
      <c r="P116" s="200" t="str">
        <f t="shared" si="22"/>
        <v/>
      </c>
      <c r="Q116" s="140"/>
      <c r="R116" s="201" t="str">
        <f t="shared" si="23"/>
        <v/>
      </c>
      <c r="S116" s="129"/>
      <c r="T116" s="202" t="str">
        <f t="shared" si="17"/>
        <v/>
      </c>
      <c r="U116" s="140"/>
      <c r="V116" s="201" t="str">
        <f t="shared" si="24"/>
        <v/>
      </c>
    </row>
    <row r="117" spans="1:22" s="147" customFormat="1" hidden="1">
      <c r="A117" s="161"/>
      <c r="B117" s="173" t="s">
        <v>3588</v>
      </c>
      <c r="C117" s="174"/>
      <c r="D117" s="175"/>
      <c r="E117" s="164"/>
      <c r="F117" s="199" t="str">
        <f t="shared" si="25"/>
        <v/>
      </c>
      <c r="G117" s="176"/>
      <c r="H117" s="200" t="str">
        <f t="shared" si="18"/>
        <v/>
      </c>
      <c r="I117" s="177"/>
      <c r="J117" s="201" t="str">
        <f t="shared" si="19"/>
        <v/>
      </c>
      <c r="K117" s="136"/>
      <c r="L117" s="200" t="str">
        <f t="shared" si="20"/>
        <v/>
      </c>
      <c r="M117" s="140"/>
      <c r="N117" s="201" t="str">
        <f t="shared" si="21"/>
        <v/>
      </c>
      <c r="O117" s="136"/>
      <c r="P117" s="200" t="str">
        <f t="shared" si="22"/>
        <v/>
      </c>
      <c r="Q117" s="140"/>
      <c r="R117" s="201" t="str">
        <f t="shared" si="23"/>
        <v/>
      </c>
      <c r="S117" s="129"/>
      <c r="T117" s="202" t="str">
        <f t="shared" si="17"/>
        <v/>
      </c>
      <c r="U117" s="140"/>
      <c r="V117" s="201" t="str">
        <f t="shared" si="24"/>
        <v/>
      </c>
    </row>
    <row r="118" spans="1:22" s="147" customFormat="1" hidden="1">
      <c r="A118" s="161"/>
      <c r="B118" s="173" t="s">
        <v>3589</v>
      </c>
      <c r="C118" s="174"/>
      <c r="D118" s="175"/>
      <c r="E118" s="164"/>
      <c r="F118" s="199" t="str">
        <f t="shared" si="25"/>
        <v/>
      </c>
      <c r="G118" s="176"/>
      <c r="H118" s="200" t="str">
        <f t="shared" si="18"/>
        <v/>
      </c>
      <c r="I118" s="177"/>
      <c r="J118" s="201" t="str">
        <f t="shared" si="19"/>
        <v/>
      </c>
      <c r="K118" s="136"/>
      <c r="L118" s="200" t="str">
        <f t="shared" si="20"/>
        <v/>
      </c>
      <c r="M118" s="140"/>
      <c r="N118" s="201" t="str">
        <f t="shared" si="21"/>
        <v/>
      </c>
      <c r="O118" s="136"/>
      <c r="P118" s="200" t="str">
        <f t="shared" si="22"/>
        <v/>
      </c>
      <c r="Q118" s="140"/>
      <c r="R118" s="201" t="str">
        <f t="shared" si="23"/>
        <v/>
      </c>
      <c r="S118" s="129"/>
      <c r="T118" s="202" t="str">
        <f t="shared" si="17"/>
        <v/>
      </c>
      <c r="U118" s="140"/>
      <c r="V118" s="201" t="str">
        <f t="shared" si="24"/>
        <v/>
      </c>
    </row>
    <row r="119" spans="1:22" s="147" customFormat="1" hidden="1">
      <c r="A119" s="161"/>
      <c r="B119" s="173" t="s">
        <v>3590</v>
      </c>
      <c r="C119" s="174"/>
      <c r="D119" s="175"/>
      <c r="E119" s="164"/>
      <c r="F119" s="199" t="str">
        <f t="shared" si="25"/>
        <v/>
      </c>
      <c r="G119" s="176"/>
      <c r="H119" s="200" t="str">
        <f t="shared" si="18"/>
        <v/>
      </c>
      <c r="I119" s="177"/>
      <c r="J119" s="201" t="str">
        <f t="shared" si="19"/>
        <v/>
      </c>
      <c r="K119" s="136"/>
      <c r="L119" s="200" t="str">
        <f t="shared" si="20"/>
        <v/>
      </c>
      <c r="M119" s="140"/>
      <c r="N119" s="201" t="str">
        <f t="shared" si="21"/>
        <v/>
      </c>
      <c r="O119" s="136"/>
      <c r="P119" s="200" t="str">
        <f t="shared" si="22"/>
        <v/>
      </c>
      <c r="Q119" s="140"/>
      <c r="R119" s="201" t="str">
        <f t="shared" si="23"/>
        <v/>
      </c>
      <c r="S119" s="129"/>
      <c r="T119" s="202" t="str">
        <f t="shared" si="17"/>
        <v/>
      </c>
      <c r="U119" s="140"/>
      <c r="V119" s="201" t="str">
        <f t="shared" si="24"/>
        <v/>
      </c>
    </row>
    <row r="120" spans="1:22" s="147" customFormat="1" hidden="1">
      <c r="A120" s="161"/>
      <c r="B120" s="173" t="s">
        <v>3591</v>
      </c>
      <c r="C120" s="174"/>
      <c r="D120" s="175"/>
      <c r="E120" s="164"/>
      <c r="F120" s="199" t="str">
        <f t="shared" si="25"/>
        <v/>
      </c>
      <c r="G120" s="176"/>
      <c r="H120" s="200" t="str">
        <f t="shared" si="18"/>
        <v/>
      </c>
      <c r="I120" s="177"/>
      <c r="J120" s="201" t="str">
        <f t="shared" si="19"/>
        <v/>
      </c>
      <c r="K120" s="136"/>
      <c r="L120" s="200" t="str">
        <f t="shared" si="20"/>
        <v/>
      </c>
      <c r="M120" s="140"/>
      <c r="N120" s="201" t="str">
        <f t="shared" si="21"/>
        <v/>
      </c>
      <c r="O120" s="136"/>
      <c r="P120" s="200" t="str">
        <f t="shared" si="22"/>
        <v/>
      </c>
      <c r="Q120" s="140"/>
      <c r="R120" s="201" t="str">
        <f t="shared" si="23"/>
        <v/>
      </c>
      <c r="S120" s="129"/>
      <c r="T120" s="202" t="str">
        <f t="shared" si="17"/>
        <v/>
      </c>
      <c r="U120" s="140"/>
      <c r="V120" s="201" t="str">
        <f t="shared" si="24"/>
        <v/>
      </c>
    </row>
    <row r="121" spans="1:22" s="147" customFormat="1" hidden="1">
      <c r="A121" s="161"/>
      <c r="B121" s="173" t="s">
        <v>3592</v>
      </c>
      <c r="C121" s="174"/>
      <c r="D121" s="175"/>
      <c r="E121" s="164"/>
      <c r="F121" s="199" t="str">
        <f t="shared" si="25"/>
        <v/>
      </c>
      <c r="G121" s="176"/>
      <c r="H121" s="200" t="str">
        <f t="shared" si="18"/>
        <v/>
      </c>
      <c r="I121" s="177"/>
      <c r="J121" s="201" t="str">
        <f t="shared" si="19"/>
        <v/>
      </c>
      <c r="K121" s="136"/>
      <c r="L121" s="200" t="str">
        <f t="shared" si="20"/>
        <v/>
      </c>
      <c r="M121" s="140"/>
      <c r="N121" s="201" t="str">
        <f t="shared" si="21"/>
        <v/>
      </c>
      <c r="O121" s="136"/>
      <c r="P121" s="200" t="str">
        <f t="shared" si="22"/>
        <v/>
      </c>
      <c r="Q121" s="140"/>
      <c r="R121" s="201" t="str">
        <f t="shared" si="23"/>
        <v/>
      </c>
      <c r="S121" s="129"/>
      <c r="T121" s="202" t="str">
        <f t="shared" si="17"/>
        <v/>
      </c>
      <c r="U121" s="140"/>
      <c r="V121" s="201" t="str">
        <f t="shared" si="24"/>
        <v/>
      </c>
    </row>
    <row r="122" spans="1:22" s="147" customFormat="1" hidden="1">
      <c r="A122" s="161"/>
      <c r="B122" s="173" t="s">
        <v>3593</v>
      </c>
      <c r="C122" s="174"/>
      <c r="D122" s="175"/>
      <c r="E122" s="164"/>
      <c r="F122" s="199" t="str">
        <f t="shared" si="25"/>
        <v/>
      </c>
      <c r="G122" s="176"/>
      <c r="H122" s="200" t="str">
        <f t="shared" si="18"/>
        <v/>
      </c>
      <c r="I122" s="177"/>
      <c r="J122" s="201" t="str">
        <f t="shared" si="19"/>
        <v/>
      </c>
      <c r="K122" s="136"/>
      <c r="L122" s="200" t="str">
        <f t="shared" si="20"/>
        <v/>
      </c>
      <c r="M122" s="140"/>
      <c r="N122" s="201" t="str">
        <f t="shared" si="21"/>
        <v/>
      </c>
      <c r="O122" s="136"/>
      <c r="P122" s="200" t="str">
        <f t="shared" si="22"/>
        <v/>
      </c>
      <c r="Q122" s="140"/>
      <c r="R122" s="201" t="str">
        <f t="shared" si="23"/>
        <v/>
      </c>
      <c r="S122" s="129"/>
      <c r="T122" s="202" t="str">
        <f t="shared" si="17"/>
        <v/>
      </c>
      <c r="U122" s="140"/>
      <c r="V122" s="201" t="str">
        <f t="shared" si="24"/>
        <v/>
      </c>
    </row>
    <row r="123" spans="1:22" s="147" customFormat="1" hidden="1">
      <c r="A123" s="161"/>
      <c r="B123" s="173" t="s">
        <v>3594</v>
      </c>
      <c r="C123" s="174"/>
      <c r="D123" s="175"/>
      <c r="E123" s="164"/>
      <c r="F123" s="199" t="str">
        <f t="shared" si="25"/>
        <v/>
      </c>
      <c r="G123" s="176"/>
      <c r="H123" s="200" t="str">
        <f t="shared" si="18"/>
        <v/>
      </c>
      <c r="I123" s="177"/>
      <c r="J123" s="201" t="str">
        <f t="shared" si="19"/>
        <v/>
      </c>
      <c r="K123" s="136"/>
      <c r="L123" s="200" t="str">
        <f t="shared" si="20"/>
        <v/>
      </c>
      <c r="M123" s="140"/>
      <c r="N123" s="201" t="str">
        <f t="shared" si="21"/>
        <v/>
      </c>
      <c r="O123" s="136"/>
      <c r="P123" s="200" t="str">
        <f t="shared" si="22"/>
        <v/>
      </c>
      <c r="Q123" s="140"/>
      <c r="R123" s="201" t="str">
        <f t="shared" si="23"/>
        <v/>
      </c>
      <c r="S123" s="129"/>
      <c r="T123" s="202" t="str">
        <f t="shared" si="17"/>
        <v/>
      </c>
      <c r="U123" s="140"/>
      <c r="V123" s="201" t="str">
        <f t="shared" si="24"/>
        <v/>
      </c>
    </row>
    <row r="124" spans="1:22" s="147" customFormat="1" hidden="1">
      <c r="A124" s="161"/>
      <c r="B124" s="173" t="s">
        <v>3595</v>
      </c>
      <c r="C124" s="174"/>
      <c r="D124" s="175"/>
      <c r="E124" s="164"/>
      <c r="F124" s="199" t="str">
        <f t="shared" si="25"/>
        <v/>
      </c>
      <c r="G124" s="176"/>
      <c r="H124" s="200" t="str">
        <f t="shared" si="18"/>
        <v/>
      </c>
      <c r="I124" s="177"/>
      <c r="J124" s="201" t="str">
        <f t="shared" si="19"/>
        <v/>
      </c>
      <c r="K124" s="136"/>
      <c r="L124" s="200" t="str">
        <f t="shared" si="20"/>
        <v/>
      </c>
      <c r="M124" s="140"/>
      <c r="N124" s="201" t="str">
        <f t="shared" si="21"/>
        <v/>
      </c>
      <c r="O124" s="136"/>
      <c r="P124" s="200" t="str">
        <f t="shared" si="22"/>
        <v/>
      </c>
      <c r="Q124" s="140"/>
      <c r="R124" s="201" t="str">
        <f t="shared" si="23"/>
        <v/>
      </c>
      <c r="S124" s="129"/>
      <c r="T124" s="202" t="str">
        <f t="shared" si="17"/>
        <v/>
      </c>
      <c r="U124" s="140"/>
      <c r="V124" s="201" t="str">
        <f t="shared" si="24"/>
        <v/>
      </c>
    </row>
    <row r="125" spans="1:22" s="147" customFormat="1" hidden="1">
      <c r="A125" s="161"/>
      <c r="B125" s="173" t="s">
        <v>3596</v>
      </c>
      <c r="C125" s="174"/>
      <c r="D125" s="175"/>
      <c r="E125" s="164"/>
      <c r="F125" s="199" t="str">
        <f t="shared" si="25"/>
        <v/>
      </c>
      <c r="G125" s="176"/>
      <c r="H125" s="200" t="str">
        <f t="shared" si="18"/>
        <v/>
      </c>
      <c r="I125" s="177"/>
      <c r="J125" s="201" t="str">
        <f t="shared" si="19"/>
        <v/>
      </c>
      <c r="K125" s="136"/>
      <c r="L125" s="200" t="str">
        <f t="shared" si="20"/>
        <v/>
      </c>
      <c r="M125" s="140"/>
      <c r="N125" s="201" t="str">
        <f t="shared" si="21"/>
        <v/>
      </c>
      <c r="O125" s="136"/>
      <c r="P125" s="200" t="str">
        <f t="shared" si="22"/>
        <v/>
      </c>
      <c r="Q125" s="140"/>
      <c r="R125" s="201" t="str">
        <f t="shared" si="23"/>
        <v/>
      </c>
      <c r="S125" s="129"/>
      <c r="T125" s="202" t="str">
        <f t="shared" si="17"/>
        <v/>
      </c>
      <c r="U125" s="140"/>
      <c r="V125" s="201" t="str">
        <f t="shared" si="24"/>
        <v/>
      </c>
    </row>
    <row r="126" spans="1:22" s="147" customFormat="1" hidden="1">
      <c r="A126" s="161"/>
      <c r="B126" s="173" t="s">
        <v>3597</v>
      </c>
      <c r="C126" s="174"/>
      <c r="D126" s="175"/>
      <c r="E126" s="164"/>
      <c r="F126" s="199" t="str">
        <f t="shared" si="25"/>
        <v/>
      </c>
      <c r="G126" s="176"/>
      <c r="H126" s="200" t="str">
        <f t="shared" si="18"/>
        <v/>
      </c>
      <c r="I126" s="177"/>
      <c r="J126" s="201" t="str">
        <f t="shared" si="19"/>
        <v/>
      </c>
      <c r="K126" s="136"/>
      <c r="L126" s="200" t="str">
        <f t="shared" si="20"/>
        <v/>
      </c>
      <c r="M126" s="140"/>
      <c r="N126" s="201" t="str">
        <f t="shared" si="21"/>
        <v/>
      </c>
      <c r="O126" s="136"/>
      <c r="P126" s="200" t="str">
        <f t="shared" si="22"/>
        <v/>
      </c>
      <c r="Q126" s="140"/>
      <c r="R126" s="201" t="str">
        <f t="shared" si="23"/>
        <v/>
      </c>
      <c r="S126" s="129"/>
      <c r="T126" s="202" t="str">
        <f t="shared" si="17"/>
        <v/>
      </c>
      <c r="U126" s="140"/>
      <c r="V126" s="201" t="str">
        <f t="shared" si="24"/>
        <v/>
      </c>
    </row>
    <row r="127" spans="1:22" s="147" customFormat="1" hidden="1">
      <c r="A127" s="161"/>
      <c r="B127" s="173" t="s">
        <v>3598</v>
      </c>
      <c r="C127" s="174"/>
      <c r="D127" s="175"/>
      <c r="E127" s="164"/>
      <c r="F127" s="199" t="str">
        <f t="shared" si="25"/>
        <v/>
      </c>
      <c r="G127" s="176"/>
      <c r="H127" s="200" t="str">
        <f t="shared" si="18"/>
        <v/>
      </c>
      <c r="I127" s="177"/>
      <c r="J127" s="201" t="str">
        <f t="shared" si="19"/>
        <v/>
      </c>
      <c r="K127" s="136"/>
      <c r="L127" s="200" t="str">
        <f t="shared" si="20"/>
        <v/>
      </c>
      <c r="M127" s="140"/>
      <c r="N127" s="201" t="str">
        <f t="shared" si="21"/>
        <v/>
      </c>
      <c r="O127" s="136"/>
      <c r="P127" s="200" t="str">
        <f t="shared" si="22"/>
        <v/>
      </c>
      <c r="Q127" s="140"/>
      <c r="R127" s="201" t="str">
        <f t="shared" si="23"/>
        <v/>
      </c>
      <c r="S127" s="129"/>
      <c r="T127" s="202" t="str">
        <f t="shared" si="17"/>
        <v/>
      </c>
      <c r="U127" s="140"/>
      <c r="V127" s="201" t="str">
        <f t="shared" si="24"/>
        <v/>
      </c>
    </row>
    <row r="128" spans="1:22" s="147" customFormat="1" hidden="1">
      <c r="A128" s="161"/>
      <c r="B128" s="173" t="s">
        <v>3599</v>
      </c>
      <c r="C128" s="174"/>
      <c r="D128" s="175"/>
      <c r="E128" s="164"/>
      <c r="F128" s="199" t="str">
        <f t="shared" si="25"/>
        <v/>
      </c>
      <c r="G128" s="176"/>
      <c r="H128" s="200" t="str">
        <f t="shared" si="18"/>
        <v/>
      </c>
      <c r="I128" s="177"/>
      <c r="J128" s="201" t="str">
        <f t="shared" si="19"/>
        <v/>
      </c>
      <c r="K128" s="136"/>
      <c r="L128" s="200" t="str">
        <f t="shared" si="20"/>
        <v/>
      </c>
      <c r="M128" s="140"/>
      <c r="N128" s="201" t="str">
        <f t="shared" si="21"/>
        <v/>
      </c>
      <c r="O128" s="136"/>
      <c r="P128" s="200" t="str">
        <f t="shared" si="22"/>
        <v/>
      </c>
      <c r="Q128" s="140"/>
      <c r="R128" s="201" t="str">
        <f t="shared" si="23"/>
        <v/>
      </c>
      <c r="S128" s="129"/>
      <c r="T128" s="202" t="str">
        <f t="shared" si="17"/>
        <v/>
      </c>
      <c r="U128" s="140"/>
      <c r="V128" s="201" t="str">
        <f t="shared" si="24"/>
        <v/>
      </c>
    </row>
    <row r="129" spans="1:22" s="147" customFormat="1" hidden="1">
      <c r="A129" s="161"/>
      <c r="B129" s="173" t="s">
        <v>3600</v>
      </c>
      <c r="C129" s="174"/>
      <c r="D129" s="175"/>
      <c r="E129" s="164"/>
      <c r="F129" s="199" t="str">
        <f t="shared" si="25"/>
        <v/>
      </c>
      <c r="G129" s="176"/>
      <c r="H129" s="200" t="str">
        <f t="shared" si="18"/>
        <v/>
      </c>
      <c r="I129" s="177"/>
      <c r="J129" s="201" t="str">
        <f t="shared" si="19"/>
        <v/>
      </c>
      <c r="K129" s="136"/>
      <c r="L129" s="200" t="str">
        <f t="shared" si="20"/>
        <v/>
      </c>
      <c r="M129" s="140"/>
      <c r="N129" s="201" t="str">
        <f t="shared" si="21"/>
        <v/>
      </c>
      <c r="O129" s="136"/>
      <c r="P129" s="200" t="str">
        <f t="shared" si="22"/>
        <v/>
      </c>
      <c r="Q129" s="140"/>
      <c r="R129" s="201" t="str">
        <f t="shared" si="23"/>
        <v/>
      </c>
      <c r="S129" s="129"/>
      <c r="T129" s="202" t="str">
        <f t="shared" si="17"/>
        <v/>
      </c>
      <c r="U129" s="140"/>
      <c r="V129" s="201" t="str">
        <f t="shared" si="24"/>
        <v/>
      </c>
    </row>
    <row r="130" spans="1:22" s="147" customFormat="1" hidden="1">
      <c r="A130" s="161"/>
      <c r="B130" s="178" t="s">
        <v>3601</v>
      </c>
      <c r="C130" s="179"/>
      <c r="D130" s="180"/>
      <c r="E130" s="164"/>
      <c r="F130" s="199" t="str">
        <f t="shared" si="25"/>
        <v/>
      </c>
      <c r="G130" s="176"/>
      <c r="H130" s="200" t="str">
        <f t="shared" si="18"/>
        <v/>
      </c>
      <c r="I130" s="177"/>
      <c r="J130" s="201" t="str">
        <f t="shared" si="19"/>
        <v/>
      </c>
      <c r="K130" s="136"/>
      <c r="L130" s="200" t="str">
        <f t="shared" si="20"/>
        <v/>
      </c>
      <c r="M130" s="140"/>
      <c r="N130" s="201" t="str">
        <f t="shared" si="21"/>
        <v/>
      </c>
      <c r="O130" s="136"/>
      <c r="P130" s="200" t="str">
        <f t="shared" si="22"/>
        <v/>
      </c>
      <c r="Q130" s="140"/>
      <c r="R130" s="201" t="str">
        <f t="shared" si="23"/>
        <v/>
      </c>
      <c r="S130" s="129"/>
      <c r="T130" s="202" t="str">
        <f t="shared" si="17"/>
        <v/>
      </c>
      <c r="U130" s="140"/>
      <c r="V130" s="201" t="str">
        <f t="shared" si="24"/>
        <v/>
      </c>
    </row>
    <row r="131" spans="1:22" s="147" customFormat="1" hidden="1">
      <c r="A131" s="161"/>
      <c r="B131" s="178" t="s">
        <v>3602</v>
      </c>
      <c r="C131" s="179"/>
      <c r="D131" s="180"/>
      <c r="E131" s="164"/>
      <c r="F131" s="199" t="str">
        <f t="shared" si="25"/>
        <v/>
      </c>
      <c r="G131" s="176"/>
      <c r="H131" s="200" t="str">
        <f t="shared" si="18"/>
        <v/>
      </c>
      <c r="I131" s="177"/>
      <c r="J131" s="201" t="str">
        <f t="shared" si="19"/>
        <v/>
      </c>
      <c r="K131" s="136"/>
      <c r="L131" s="200" t="str">
        <f t="shared" si="20"/>
        <v/>
      </c>
      <c r="M131" s="140"/>
      <c r="N131" s="201" t="str">
        <f t="shared" si="21"/>
        <v/>
      </c>
      <c r="O131" s="136"/>
      <c r="P131" s="200" t="str">
        <f t="shared" si="22"/>
        <v/>
      </c>
      <c r="Q131" s="140"/>
      <c r="R131" s="201" t="str">
        <f t="shared" si="23"/>
        <v/>
      </c>
      <c r="S131" s="129"/>
      <c r="T131" s="202" t="str">
        <f t="shared" si="17"/>
        <v/>
      </c>
      <c r="U131" s="140"/>
      <c r="V131" s="201" t="str">
        <f t="shared" si="24"/>
        <v/>
      </c>
    </row>
    <row r="132" spans="1:22" s="147" customFormat="1" hidden="1">
      <c r="A132" s="161"/>
      <c r="B132" s="173" t="s">
        <v>3603</v>
      </c>
      <c r="C132" s="174"/>
      <c r="D132" s="175"/>
      <c r="E132" s="164"/>
      <c r="F132" s="199" t="str">
        <f t="shared" si="25"/>
        <v/>
      </c>
      <c r="G132" s="176"/>
      <c r="H132" s="200" t="str">
        <f t="shared" si="18"/>
        <v/>
      </c>
      <c r="I132" s="177"/>
      <c r="J132" s="201" t="str">
        <f t="shared" si="19"/>
        <v/>
      </c>
      <c r="K132" s="136"/>
      <c r="L132" s="200" t="str">
        <f t="shared" si="20"/>
        <v/>
      </c>
      <c r="M132" s="140"/>
      <c r="N132" s="201" t="str">
        <f t="shared" si="21"/>
        <v/>
      </c>
      <c r="O132" s="136"/>
      <c r="P132" s="200" t="str">
        <f t="shared" si="22"/>
        <v/>
      </c>
      <c r="Q132" s="140"/>
      <c r="R132" s="201" t="str">
        <f t="shared" si="23"/>
        <v/>
      </c>
      <c r="S132" s="129"/>
      <c r="T132" s="202" t="str">
        <f t="shared" si="17"/>
        <v/>
      </c>
      <c r="U132" s="140"/>
      <c r="V132" s="201" t="str">
        <f t="shared" si="24"/>
        <v/>
      </c>
    </row>
    <row r="133" spans="1:22" s="147" customFormat="1" hidden="1">
      <c r="A133" s="161"/>
      <c r="B133" s="173" t="s">
        <v>3604</v>
      </c>
      <c r="C133" s="174"/>
      <c r="D133" s="175"/>
      <c r="E133" s="164"/>
      <c r="F133" s="199" t="str">
        <f t="shared" si="25"/>
        <v/>
      </c>
      <c r="G133" s="176"/>
      <c r="H133" s="200" t="str">
        <f t="shared" si="18"/>
        <v/>
      </c>
      <c r="I133" s="177"/>
      <c r="J133" s="201" t="str">
        <f t="shared" si="19"/>
        <v/>
      </c>
      <c r="K133" s="136"/>
      <c r="L133" s="200" t="str">
        <f t="shared" si="20"/>
        <v/>
      </c>
      <c r="M133" s="140"/>
      <c r="N133" s="201" t="str">
        <f t="shared" si="21"/>
        <v/>
      </c>
      <c r="O133" s="136"/>
      <c r="P133" s="200" t="str">
        <f t="shared" si="22"/>
        <v/>
      </c>
      <c r="Q133" s="140"/>
      <c r="R133" s="201" t="str">
        <f t="shared" si="23"/>
        <v/>
      </c>
      <c r="S133" s="129"/>
      <c r="T133" s="202" t="str">
        <f t="shared" si="17"/>
        <v/>
      </c>
      <c r="U133" s="140"/>
      <c r="V133" s="201" t="str">
        <f t="shared" si="24"/>
        <v/>
      </c>
    </row>
    <row r="134" spans="1:22" s="147" customFormat="1" hidden="1">
      <c r="A134" s="161"/>
      <c r="B134" s="173" t="s">
        <v>3605</v>
      </c>
      <c r="C134" s="174"/>
      <c r="D134" s="175"/>
      <c r="E134" s="164"/>
      <c r="F134" s="199" t="str">
        <f t="shared" si="25"/>
        <v/>
      </c>
      <c r="G134" s="176"/>
      <c r="H134" s="200" t="str">
        <f t="shared" si="18"/>
        <v/>
      </c>
      <c r="I134" s="177"/>
      <c r="J134" s="201" t="str">
        <f t="shared" si="19"/>
        <v/>
      </c>
      <c r="K134" s="136"/>
      <c r="L134" s="200" t="str">
        <f t="shared" si="20"/>
        <v/>
      </c>
      <c r="M134" s="140"/>
      <c r="N134" s="201" t="str">
        <f t="shared" si="21"/>
        <v/>
      </c>
      <c r="O134" s="136"/>
      <c r="P134" s="200" t="str">
        <f t="shared" si="22"/>
        <v/>
      </c>
      <c r="Q134" s="140"/>
      <c r="R134" s="201" t="str">
        <f t="shared" si="23"/>
        <v/>
      </c>
      <c r="S134" s="129"/>
      <c r="T134" s="202" t="str">
        <f t="shared" si="17"/>
        <v/>
      </c>
      <c r="U134" s="140"/>
      <c r="V134" s="201" t="str">
        <f t="shared" si="24"/>
        <v/>
      </c>
    </row>
    <row r="135" spans="1:22" s="147" customFormat="1" hidden="1">
      <c r="A135" s="161"/>
      <c r="B135" s="173" t="s">
        <v>3606</v>
      </c>
      <c r="C135" s="174"/>
      <c r="D135" s="175"/>
      <c r="E135" s="164"/>
      <c r="F135" s="199" t="str">
        <f t="shared" si="25"/>
        <v/>
      </c>
      <c r="G135" s="176"/>
      <c r="H135" s="200" t="str">
        <f t="shared" si="18"/>
        <v/>
      </c>
      <c r="I135" s="177"/>
      <c r="J135" s="201" t="str">
        <f t="shared" si="19"/>
        <v/>
      </c>
      <c r="K135" s="136"/>
      <c r="L135" s="200" t="str">
        <f t="shared" si="20"/>
        <v/>
      </c>
      <c r="M135" s="140"/>
      <c r="N135" s="201" t="str">
        <f t="shared" si="21"/>
        <v/>
      </c>
      <c r="O135" s="136"/>
      <c r="P135" s="200" t="str">
        <f t="shared" si="22"/>
        <v/>
      </c>
      <c r="Q135" s="140"/>
      <c r="R135" s="201" t="str">
        <f t="shared" si="23"/>
        <v/>
      </c>
      <c r="S135" s="129"/>
      <c r="T135" s="202" t="str">
        <f t="shared" si="17"/>
        <v/>
      </c>
      <c r="U135" s="140"/>
      <c r="V135" s="201" t="str">
        <f t="shared" si="24"/>
        <v/>
      </c>
    </row>
    <row r="136" spans="1:22" s="147" customFormat="1" hidden="1">
      <c r="A136" s="161"/>
      <c r="B136" s="173" t="s">
        <v>3607</v>
      </c>
      <c r="C136" s="174"/>
      <c r="D136" s="175"/>
      <c r="E136" s="164"/>
      <c r="F136" s="199" t="str">
        <f t="shared" si="25"/>
        <v/>
      </c>
      <c r="G136" s="176"/>
      <c r="H136" s="200" t="str">
        <f t="shared" si="18"/>
        <v/>
      </c>
      <c r="I136" s="177"/>
      <c r="J136" s="201" t="str">
        <f t="shared" si="19"/>
        <v/>
      </c>
      <c r="K136" s="136"/>
      <c r="L136" s="200" t="str">
        <f t="shared" si="20"/>
        <v/>
      </c>
      <c r="M136" s="140"/>
      <c r="N136" s="201" t="str">
        <f t="shared" si="21"/>
        <v/>
      </c>
      <c r="O136" s="136"/>
      <c r="P136" s="200" t="str">
        <f t="shared" si="22"/>
        <v/>
      </c>
      <c r="Q136" s="140"/>
      <c r="R136" s="201" t="str">
        <f t="shared" si="23"/>
        <v/>
      </c>
      <c r="S136" s="129"/>
      <c r="T136" s="202" t="str">
        <f t="shared" si="17"/>
        <v/>
      </c>
      <c r="U136" s="140"/>
      <c r="V136" s="201" t="str">
        <f t="shared" si="24"/>
        <v/>
      </c>
    </row>
    <row r="137" spans="1:22" s="147" customFormat="1" hidden="1">
      <c r="A137" s="161"/>
      <c r="B137" s="173" t="s">
        <v>3608</v>
      </c>
      <c r="C137" s="174"/>
      <c r="D137" s="175"/>
      <c r="E137" s="164"/>
      <c r="F137" s="199" t="str">
        <f t="shared" si="25"/>
        <v/>
      </c>
      <c r="G137" s="176"/>
      <c r="H137" s="200" t="str">
        <f t="shared" si="18"/>
        <v/>
      </c>
      <c r="I137" s="177"/>
      <c r="J137" s="201" t="str">
        <f t="shared" si="19"/>
        <v/>
      </c>
      <c r="K137" s="136"/>
      <c r="L137" s="200" t="str">
        <f t="shared" si="20"/>
        <v/>
      </c>
      <c r="M137" s="140"/>
      <c r="N137" s="201" t="str">
        <f t="shared" si="21"/>
        <v/>
      </c>
      <c r="O137" s="136"/>
      <c r="P137" s="200" t="str">
        <f t="shared" si="22"/>
        <v/>
      </c>
      <c r="Q137" s="140"/>
      <c r="R137" s="201" t="str">
        <f t="shared" si="23"/>
        <v/>
      </c>
      <c r="S137" s="129"/>
      <c r="T137" s="202" t="str">
        <f t="shared" si="17"/>
        <v/>
      </c>
      <c r="U137" s="140"/>
      <c r="V137" s="201" t="str">
        <f t="shared" si="24"/>
        <v/>
      </c>
    </row>
    <row r="138" spans="1:22" s="147" customFormat="1" hidden="1">
      <c r="A138" s="161"/>
      <c r="B138" s="173" t="s">
        <v>3609</v>
      </c>
      <c r="C138" s="174"/>
      <c r="D138" s="175"/>
      <c r="E138" s="164"/>
      <c r="F138" s="199" t="str">
        <f t="shared" si="25"/>
        <v/>
      </c>
      <c r="G138" s="176"/>
      <c r="H138" s="200" t="str">
        <f t="shared" si="18"/>
        <v/>
      </c>
      <c r="I138" s="177"/>
      <c r="J138" s="201" t="str">
        <f t="shared" si="19"/>
        <v/>
      </c>
      <c r="K138" s="136"/>
      <c r="L138" s="200" t="str">
        <f t="shared" si="20"/>
        <v/>
      </c>
      <c r="M138" s="140"/>
      <c r="N138" s="201" t="str">
        <f t="shared" si="21"/>
        <v/>
      </c>
      <c r="O138" s="136"/>
      <c r="P138" s="200" t="str">
        <f t="shared" si="22"/>
        <v/>
      </c>
      <c r="Q138" s="140"/>
      <c r="R138" s="201" t="str">
        <f t="shared" si="23"/>
        <v/>
      </c>
      <c r="S138" s="129"/>
      <c r="T138" s="202" t="str">
        <f t="shared" si="17"/>
        <v/>
      </c>
      <c r="U138" s="140"/>
      <c r="V138" s="201" t="str">
        <f t="shared" si="24"/>
        <v/>
      </c>
    </row>
    <row r="139" spans="1:22" s="147" customFormat="1" hidden="1">
      <c r="A139" s="161"/>
      <c r="B139" s="173" t="s">
        <v>3610</v>
      </c>
      <c r="C139" s="174"/>
      <c r="D139" s="175"/>
      <c r="E139" s="164"/>
      <c r="F139" s="199" t="str">
        <f t="shared" si="25"/>
        <v/>
      </c>
      <c r="G139" s="176"/>
      <c r="H139" s="200" t="str">
        <f t="shared" si="18"/>
        <v/>
      </c>
      <c r="I139" s="177"/>
      <c r="J139" s="201" t="str">
        <f t="shared" si="19"/>
        <v/>
      </c>
      <c r="K139" s="136"/>
      <c r="L139" s="200" t="str">
        <f t="shared" si="20"/>
        <v/>
      </c>
      <c r="M139" s="140"/>
      <c r="N139" s="201" t="str">
        <f t="shared" si="21"/>
        <v/>
      </c>
      <c r="O139" s="136"/>
      <c r="P139" s="200" t="str">
        <f t="shared" si="22"/>
        <v/>
      </c>
      <c r="Q139" s="140"/>
      <c r="R139" s="201" t="str">
        <f t="shared" si="23"/>
        <v/>
      </c>
      <c r="S139" s="129"/>
      <c r="T139" s="202" t="str">
        <f t="shared" si="17"/>
        <v/>
      </c>
      <c r="U139" s="140"/>
      <c r="V139" s="201" t="str">
        <f t="shared" si="24"/>
        <v/>
      </c>
    </row>
    <row r="140" spans="1:22" s="147" customFormat="1" hidden="1">
      <c r="A140" s="161"/>
      <c r="B140" s="173" t="s">
        <v>3611</v>
      </c>
      <c r="C140" s="174"/>
      <c r="D140" s="175"/>
      <c r="E140" s="164"/>
      <c r="F140" s="199" t="str">
        <f t="shared" si="25"/>
        <v/>
      </c>
      <c r="G140" s="176"/>
      <c r="H140" s="200" t="str">
        <f t="shared" si="18"/>
        <v/>
      </c>
      <c r="I140" s="177"/>
      <c r="J140" s="201" t="str">
        <f t="shared" si="19"/>
        <v/>
      </c>
      <c r="K140" s="136"/>
      <c r="L140" s="200" t="str">
        <f t="shared" si="20"/>
        <v/>
      </c>
      <c r="M140" s="140"/>
      <c r="N140" s="201" t="str">
        <f t="shared" si="21"/>
        <v/>
      </c>
      <c r="O140" s="136"/>
      <c r="P140" s="200" t="str">
        <f t="shared" si="22"/>
        <v/>
      </c>
      <c r="Q140" s="140"/>
      <c r="R140" s="201" t="str">
        <f t="shared" si="23"/>
        <v/>
      </c>
      <c r="S140" s="129"/>
      <c r="T140" s="202" t="str">
        <f t="shared" ref="T140:T203" si="26">IF($T$9="*",IF(S140&gt;0,"*",""),"")</f>
        <v/>
      </c>
      <c r="U140" s="140"/>
      <c r="V140" s="201" t="str">
        <f t="shared" si="24"/>
        <v/>
      </c>
    </row>
    <row r="141" spans="1:22" s="147" customFormat="1" hidden="1">
      <c r="A141" s="161"/>
      <c r="B141" s="173" t="s">
        <v>3612</v>
      </c>
      <c r="C141" s="174"/>
      <c r="D141" s="175"/>
      <c r="E141" s="164"/>
      <c r="F141" s="199" t="str">
        <f t="shared" si="25"/>
        <v/>
      </c>
      <c r="G141" s="176"/>
      <c r="H141" s="200" t="str">
        <f t="shared" si="18"/>
        <v/>
      </c>
      <c r="I141" s="177"/>
      <c r="J141" s="201" t="str">
        <f t="shared" si="19"/>
        <v/>
      </c>
      <c r="K141" s="136"/>
      <c r="L141" s="200" t="str">
        <f t="shared" si="20"/>
        <v/>
      </c>
      <c r="M141" s="140"/>
      <c r="N141" s="201" t="str">
        <f t="shared" si="21"/>
        <v/>
      </c>
      <c r="O141" s="136"/>
      <c r="P141" s="200" t="str">
        <f t="shared" si="22"/>
        <v/>
      </c>
      <c r="Q141" s="140"/>
      <c r="R141" s="201" t="str">
        <f t="shared" si="23"/>
        <v/>
      </c>
      <c r="S141" s="129"/>
      <c r="T141" s="202" t="str">
        <f t="shared" si="26"/>
        <v/>
      </c>
      <c r="U141" s="140"/>
      <c r="V141" s="201" t="str">
        <f t="shared" si="24"/>
        <v/>
      </c>
    </row>
    <row r="142" spans="1:22" s="147" customFormat="1" hidden="1">
      <c r="A142" s="161"/>
      <c r="B142" s="173" t="s">
        <v>3613</v>
      </c>
      <c r="C142" s="174"/>
      <c r="D142" s="175"/>
      <c r="E142" s="164"/>
      <c r="F142" s="199" t="str">
        <f t="shared" si="25"/>
        <v/>
      </c>
      <c r="G142" s="176"/>
      <c r="H142" s="200" t="str">
        <f t="shared" si="18"/>
        <v/>
      </c>
      <c r="I142" s="177"/>
      <c r="J142" s="201" t="str">
        <f t="shared" si="19"/>
        <v/>
      </c>
      <c r="K142" s="136"/>
      <c r="L142" s="200" t="str">
        <f t="shared" si="20"/>
        <v/>
      </c>
      <c r="M142" s="140"/>
      <c r="N142" s="201" t="str">
        <f t="shared" si="21"/>
        <v/>
      </c>
      <c r="O142" s="136"/>
      <c r="P142" s="200" t="str">
        <f t="shared" si="22"/>
        <v/>
      </c>
      <c r="Q142" s="140"/>
      <c r="R142" s="201" t="str">
        <f t="shared" si="23"/>
        <v/>
      </c>
      <c r="S142" s="129"/>
      <c r="T142" s="202" t="str">
        <f t="shared" si="26"/>
        <v/>
      </c>
      <c r="U142" s="140"/>
      <c r="V142" s="201" t="str">
        <f t="shared" si="24"/>
        <v/>
      </c>
    </row>
    <row r="143" spans="1:22" s="147" customFormat="1" hidden="1">
      <c r="A143" s="161"/>
      <c r="B143" s="173" t="s">
        <v>3614</v>
      </c>
      <c r="C143" s="174"/>
      <c r="D143" s="175"/>
      <c r="E143" s="164"/>
      <c r="F143" s="199" t="str">
        <f t="shared" si="25"/>
        <v/>
      </c>
      <c r="G143" s="176"/>
      <c r="H143" s="200" t="str">
        <f t="shared" si="18"/>
        <v/>
      </c>
      <c r="I143" s="177"/>
      <c r="J143" s="201" t="str">
        <f t="shared" si="19"/>
        <v/>
      </c>
      <c r="K143" s="136"/>
      <c r="L143" s="200" t="str">
        <f t="shared" si="20"/>
        <v/>
      </c>
      <c r="M143" s="140"/>
      <c r="N143" s="201" t="str">
        <f t="shared" si="21"/>
        <v/>
      </c>
      <c r="O143" s="136"/>
      <c r="P143" s="200" t="str">
        <f t="shared" si="22"/>
        <v/>
      </c>
      <c r="Q143" s="140"/>
      <c r="R143" s="201" t="str">
        <f t="shared" si="23"/>
        <v/>
      </c>
      <c r="S143" s="129"/>
      <c r="T143" s="202" t="str">
        <f t="shared" si="26"/>
        <v/>
      </c>
      <c r="U143" s="140"/>
      <c r="V143" s="201" t="str">
        <f t="shared" si="24"/>
        <v/>
      </c>
    </row>
    <row r="144" spans="1:22" s="147" customFormat="1" hidden="1">
      <c r="A144" s="161"/>
      <c r="B144" s="173" t="s">
        <v>3615</v>
      </c>
      <c r="C144" s="174"/>
      <c r="D144" s="175"/>
      <c r="E144" s="164"/>
      <c r="F144" s="199" t="str">
        <f t="shared" si="25"/>
        <v/>
      </c>
      <c r="G144" s="176"/>
      <c r="H144" s="200" t="str">
        <f t="shared" si="18"/>
        <v/>
      </c>
      <c r="I144" s="177"/>
      <c r="J144" s="201" t="str">
        <f t="shared" si="19"/>
        <v/>
      </c>
      <c r="K144" s="136"/>
      <c r="L144" s="200" t="str">
        <f t="shared" si="20"/>
        <v/>
      </c>
      <c r="M144" s="140"/>
      <c r="N144" s="201" t="str">
        <f t="shared" si="21"/>
        <v/>
      </c>
      <c r="O144" s="136"/>
      <c r="P144" s="200" t="str">
        <f t="shared" si="22"/>
        <v/>
      </c>
      <c r="Q144" s="140"/>
      <c r="R144" s="201" t="str">
        <f t="shared" si="23"/>
        <v/>
      </c>
      <c r="S144" s="129"/>
      <c r="T144" s="202" t="str">
        <f t="shared" si="26"/>
        <v/>
      </c>
      <c r="U144" s="140"/>
      <c r="V144" s="201" t="str">
        <f t="shared" si="24"/>
        <v/>
      </c>
    </row>
    <row r="145" spans="1:22" s="147" customFormat="1" hidden="1">
      <c r="A145" s="161"/>
      <c r="B145" s="173" t="s">
        <v>3616</v>
      </c>
      <c r="C145" s="174"/>
      <c r="D145" s="175"/>
      <c r="E145" s="164"/>
      <c r="F145" s="199" t="str">
        <f t="shared" si="25"/>
        <v/>
      </c>
      <c r="G145" s="176"/>
      <c r="H145" s="200" t="str">
        <f t="shared" si="18"/>
        <v/>
      </c>
      <c r="I145" s="177"/>
      <c r="J145" s="201" t="str">
        <f t="shared" si="19"/>
        <v/>
      </c>
      <c r="K145" s="136"/>
      <c r="L145" s="200" t="str">
        <f t="shared" si="20"/>
        <v/>
      </c>
      <c r="M145" s="140"/>
      <c r="N145" s="201" t="str">
        <f t="shared" si="21"/>
        <v/>
      </c>
      <c r="O145" s="136"/>
      <c r="P145" s="200" t="str">
        <f t="shared" si="22"/>
        <v/>
      </c>
      <c r="Q145" s="140"/>
      <c r="R145" s="201" t="str">
        <f t="shared" si="23"/>
        <v/>
      </c>
      <c r="S145" s="129"/>
      <c r="T145" s="202" t="str">
        <f t="shared" si="26"/>
        <v/>
      </c>
      <c r="U145" s="140"/>
      <c r="V145" s="201" t="str">
        <f t="shared" si="24"/>
        <v/>
      </c>
    </row>
    <row r="146" spans="1:22" s="147" customFormat="1" hidden="1">
      <c r="A146" s="161"/>
      <c r="B146" s="173" t="s">
        <v>3617</v>
      </c>
      <c r="C146" s="174"/>
      <c r="D146" s="175"/>
      <c r="E146" s="164"/>
      <c r="F146" s="199" t="str">
        <f t="shared" si="25"/>
        <v/>
      </c>
      <c r="G146" s="176"/>
      <c r="H146" s="200" t="str">
        <f t="shared" si="18"/>
        <v/>
      </c>
      <c r="I146" s="177"/>
      <c r="J146" s="201" t="str">
        <f t="shared" si="19"/>
        <v/>
      </c>
      <c r="K146" s="136"/>
      <c r="L146" s="200" t="str">
        <f t="shared" si="20"/>
        <v/>
      </c>
      <c r="M146" s="140"/>
      <c r="N146" s="201" t="str">
        <f t="shared" si="21"/>
        <v/>
      </c>
      <c r="O146" s="136"/>
      <c r="P146" s="200" t="str">
        <f t="shared" si="22"/>
        <v/>
      </c>
      <c r="Q146" s="140"/>
      <c r="R146" s="201" t="str">
        <f t="shared" si="23"/>
        <v/>
      </c>
      <c r="S146" s="129"/>
      <c r="T146" s="202" t="str">
        <f t="shared" si="26"/>
        <v/>
      </c>
      <c r="U146" s="140"/>
      <c r="V146" s="201" t="str">
        <f t="shared" si="24"/>
        <v/>
      </c>
    </row>
    <row r="147" spans="1:22" s="147" customFormat="1" hidden="1">
      <c r="A147" s="161"/>
      <c r="B147" s="178" t="s">
        <v>3618</v>
      </c>
      <c r="C147" s="179"/>
      <c r="D147" s="180"/>
      <c r="E147" s="164"/>
      <c r="F147" s="199" t="str">
        <f t="shared" si="25"/>
        <v/>
      </c>
      <c r="G147" s="176"/>
      <c r="H147" s="200" t="str">
        <f t="shared" si="18"/>
        <v/>
      </c>
      <c r="I147" s="177"/>
      <c r="J147" s="201" t="str">
        <f t="shared" si="19"/>
        <v/>
      </c>
      <c r="K147" s="136"/>
      <c r="L147" s="200" t="str">
        <f t="shared" si="20"/>
        <v/>
      </c>
      <c r="M147" s="140"/>
      <c r="N147" s="201" t="str">
        <f t="shared" si="21"/>
        <v/>
      </c>
      <c r="O147" s="136"/>
      <c r="P147" s="200" t="str">
        <f t="shared" si="22"/>
        <v/>
      </c>
      <c r="Q147" s="140"/>
      <c r="R147" s="201" t="str">
        <f t="shared" si="23"/>
        <v/>
      </c>
      <c r="S147" s="129"/>
      <c r="T147" s="202" t="str">
        <f t="shared" si="26"/>
        <v/>
      </c>
      <c r="U147" s="140"/>
      <c r="V147" s="201" t="str">
        <f t="shared" si="24"/>
        <v/>
      </c>
    </row>
    <row r="148" spans="1:22" s="147" customFormat="1" hidden="1">
      <c r="A148" s="161"/>
      <c r="B148" s="178" t="s">
        <v>3619</v>
      </c>
      <c r="C148" s="179"/>
      <c r="D148" s="180"/>
      <c r="E148" s="164"/>
      <c r="F148" s="199" t="str">
        <f t="shared" si="25"/>
        <v/>
      </c>
      <c r="G148" s="176"/>
      <c r="H148" s="200" t="str">
        <f t="shared" si="18"/>
        <v/>
      </c>
      <c r="I148" s="177"/>
      <c r="J148" s="201" t="str">
        <f t="shared" si="19"/>
        <v/>
      </c>
      <c r="K148" s="136"/>
      <c r="L148" s="200" t="str">
        <f t="shared" si="20"/>
        <v/>
      </c>
      <c r="M148" s="140"/>
      <c r="N148" s="201" t="str">
        <f t="shared" si="21"/>
        <v/>
      </c>
      <c r="O148" s="136"/>
      <c r="P148" s="200" t="str">
        <f t="shared" si="22"/>
        <v/>
      </c>
      <c r="Q148" s="140"/>
      <c r="R148" s="201" t="str">
        <f t="shared" si="23"/>
        <v/>
      </c>
      <c r="S148" s="129"/>
      <c r="T148" s="202" t="str">
        <f t="shared" si="26"/>
        <v/>
      </c>
      <c r="U148" s="140"/>
      <c r="V148" s="201" t="str">
        <f t="shared" si="24"/>
        <v/>
      </c>
    </row>
    <row r="149" spans="1:22" s="147" customFormat="1" hidden="1">
      <c r="A149" s="161"/>
      <c r="B149" s="178" t="s">
        <v>3620</v>
      </c>
      <c r="C149" s="179"/>
      <c r="D149" s="180"/>
      <c r="E149" s="164"/>
      <c r="F149" s="199" t="str">
        <f t="shared" si="25"/>
        <v/>
      </c>
      <c r="G149" s="176"/>
      <c r="H149" s="200" t="str">
        <f t="shared" si="18"/>
        <v/>
      </c>
      <c r="I149" s="177"/>
      <c r="J149" s="201" t="str">
        <f t="shared" si="19"/>
        <v/>
      </c>
      <c r="K149" s="136"/>
      <c r="L149" s="200" t="str">
        <f t="shared" si="20"/>
        <v/>
      </c>
      <c r="M149" s="140"/>
      <c r="N149" s="201" t="str">
        <f t="shared" si="21"/>
        <v/>
      </c>
      <c r="O149" s="136"/>
      <c r="P149" s="200" t="str">
        <f t="shared" si="22"/>
        <v/>
      </c>
      <c r="Q149" s="140"/>
      <c r="R149" s="201" t="str">
        <f t="shared" si="23"/>
        <v/>
      </c>
      <c r="S149" s="129"/>
      <c r="T149" s="202" t="str">
        <f t="shared" si="26"/>
        <v/>
      </c>
      <c r="U149" s="140"/>
      <c r="V149" s="201" t="str">
        <f t="shared" si="24"/>
        <v/>
      </c>
    </row>
    <row r="150" spans="1:22" s="147" customFormat="1" ht="18.75" hidden="1" customHeight="1">
      <c r="A150" s="161"/>
      <c r="B150" s="173" t="s">
        <v>3621</v>
      </c>
      <c r="C150" s="174"/>
      <c r="D150" s="175"/>
      <c r="E150" s="164"/>
      <c r="F150" s="199" t="str">
        <f t="shared" si="25"/>
        <v/>
      </c>
      <c r="G150" s="176"/>
      <c r="H150" s="200" t="str">
        <f t="shared" si="18"/>
        <v/>
      </c>
      <c r="I150" s="177"/>
      <c r="J150" s="201" t="str">
        <f t="shared" si="19"/>
        <v/>
      </c>
      <c r="K150" s="136"/>
      <c r="L150" s="200" t="str">
        <f t="shared" si="20"/>
        <v/>
      </c>
      <c r="M150" s="140"/>
      <c r="N150" s="201" t="str">
        <f t="shared" si="21"/>
        <v/>
      </c>
      <c r="O150" s="136"/>
      <c r="P150" s="200" t="str">
        <f t="shared" si="22"/>
        <v/>
      </c>
      <c r="Q150" s="140"/>
      <c r="R150" s="201" t="str">
        <f t="shared" si="23"/>
        <v/>
      </c>
      <c r="S150" s="129"/>
      <c r="T150" s="202" t="str">
        <f t="shared" si="26"/>
        <v/>
      </c>
      <c r="U150" s="140"/>
      <c r="V150" s="201" t="str">
        <f t="shared" si="24"/>
        <v/>
      </c>
    </row>
    <row r="151" spans="1:22" s="147" customFormat="1" hidden="1">
      <c r="A151" s="161"/>
      <c r="B151" s="173" t="s">
        <v>3622</v>
      </c>
      <c r="C151" s="174"/>
      <c r="D151" s="175"/>
      <c r="E151" s="164"/>
      <c r="F151" s="199" t="str">
        <f t="shared" si="25"/>
        <v/>
      </c>
      <c r="G151" s="176"/>
      <c r="H151" s="200" t="str">
        <f t="shared" si="18"/>
        <v/>
      </c>
      <c r="I151" s="177"/>
      <c r="J151" s="201" t="str">
        <f t="shared" si="19"/>
        <v/>
      </c>
      <c r="K151" s="136"/>
      <c r="L151" s="200" t="str">
        <f t="shared" si="20"/>
        <v/>
      </c>
      <c r="M151" s="140"/>
      <c r="N151" s="201" t="str">
        <f t="shared" si="21"/>
        <v/>
      </c>
      <c r="O151" s="136"/>
      <c r="P151" s="200" t="str">
        <f t="shared" si="22"/>
        <v/>
      </c>
      <c r="Q151" s="140"/>
      <c r="R151" s="201" t="str">
        <f t="shared" si="23"/>
        <v/>
      </c>
      <c r="S151" s="129"/>
      <c r="T151" s="202" t="str">
        <f t="shared" si="26"/>
        <v/>
      </c>
      <c r="U151" s="140"/>
      <c r="V151" s="201" t="str">
        <f t="shared" si="24"/>
        <v/>
      </c>
    </row>
    <row r="152" spans="1:22" s="147" customFormat="1" hidden="1">
      <c r="A152" s="161"/>
      <c r="B152" s="173" t="s">
        <v>3623</v>
      </c>
      <c r="C152" s="174"/>
      <c r="D152" s="175"/>
      <c r="E152" s="164"/>
      <c r="F152" s="199" t="str">
        <f t="shared" si="25"/>
        <v/>
      </c>
      <c r="G152" s="176"/>
      <c r="H152" s="200" t="str">
        <f t="shared" si="18"/>
        <v/>
      </c>
      <c r="I152" s="177"/>
      <c r="J152" s="201" t="str">
        <f t="shared" si="19"/>
        <v/>
      </c>
      <c r="K152" s="136"/>
      <c r="L152" s="200" t="str">
        <f t="shared" si="20"/>
        <v/>
      </c>
      <c r="M152" s="140"/>
      <c r="N152" s="201" t="str">
        <f t="shared" si="21"/>
        <v/>
      </c>
      <c r="O152" s="136"/>
      <c r="P152" s="200" t="str">
        <f t="shared" si="22"/>
        <v/>
      </c>
      <c r="Q152" s="140"/>
      <c r="R152" s="201" t="str">
        <f t="shared" si="23"/>
        <v/>
      </c>
      <c r="S152" s="129"/>
      <c r="T152" s="202" t="str">
        <f t="shared" si="26"/>
        <v/>
      </c>
      <c r="U152" s="140"/>
      <c r="V152" s="201" t="str">
        <f t="shared" si="24"/>
        <v/>
      </c>
    </row>
    <row r="153" spans="1:22" s="147" customFormat="1" hidden="1">
      <c r="A153" s="161"/>
      <c r="B153" s="173" t="s">
        <v>3624</v>
      </c>
      <c r="C153" s="174"/>
      <c r="D153" s="175"/>
      <c r="E153" s="164"/>
      <c r="F153" s="199" t="str">
        <f t="shared" si="25"/>
        <v/>
      </c>
      <c r="G153" s="176"/>
      <c r="H153" s="200" t="str">
        <f t="shared" si="18"/>
        <v/>
      </c>
      <c r="I153" s="177"/>
      <c r="J153" s="201" t="str">
        <f t="shared" si="19"/>
        <v/>
      </c>
      <c r="K153" s="136"/>
      <c r="L153" s="200" t="str">
        <f t="shared" si="20"/>
        <v/>
      </c>
      <c r="M153" s="140"/>
      <c r="N153" s="201" t="str">
        <f t="shared" si="21"/>
        <v/>
      </c>
      <c r="O153" s="136"/>
      <c r="P153" s="200" t="str">
        <f t="shared" si="22"/>
        <v/>
      </c>
      <c r="Q153" s="140"/>
      <c r="R153" s="201" t="str">
        <f t="shared" si="23"/>
        <v/>
      </c>
      <c r="S153" s="129"/>
      <c r="T153" s="202" t="str">
        <f t="shared" si="26"/>
        <v/>
      </c>
      <c r="U153" s="140"/>
      <c r="V153" s="201" t="str">
        <f t="shared" si="24"/>
        <v/>
      </c>
    </row>
    <row r="154" spans="1:22" s="147" customFormat="1" hidden="1">
      <c r="A154" s="161"/>
      <c r="B154" s="173" t="s">
        <v>3625</v>
      </c>
      <c r="C154" s="174"/>
      <c r="D154" s="175"/>
      <c r="E154" s="164"/>
      <c r="F154" s="199" t="str">
        <f t="shared" si="25"/>
        <v/>
      </c>
      <c r="G154" s="176"/>
      <c r="H154" s="200" t="str">
        <f t="shared" si="18"/>
        <v/>
      </c>
      <c r="I154" s="177"/>
      <c r="J154" s="201" t="str">
        <f t="shared" si="19"/>
        <v/>
      </c>
      <c r="K154" s="136"/>
      <c r="L154" s="200" t="str">
        <f t="shared" si="20"/>
        <v/>
      </c>
      <c r="M154" s="140"/>
      <c r="N154" s="201" t="str">
        <f t="shared" si="21"/>
        <v/>
      </c>
      <c r="O154" s="136"/>
      <c r="P154" s="200" t="str">
        <f t="shared" si="22"/>
        <v/>
      </c>
      <c r="Q154" s="140"/>
      <c r="R154" s="201" t="str">
        <f t="shared" si="23"/>
        <v/>
      </c>
      <c r="S154" s="129"/>
      <c r="T154" s="202" t="str">
        <f t="shared" si="26"/>
        <v/>
      </c>
      <c r="U154" s="140"/>
      <c r="V154" s="201" t="str">
        <f t="shared" si="24"/>
        <v/>
      </c>
    </row>
    <row r="155" spans="1:22" s="147" customFormat="1" hidden="1">
      <c r="A155" s="161"/>
      <c r="B155" s="173" t="s">
        <v>3626</v>
      </c>
      <c r="C155" s="174"/>
      <c r="D155" s="175"/>
      <c r="E155" s="164"/>
      <c r="F155" s="199" t="str">
        <f t="shared" si="25"/>
        <v/>
      </c>
      <c r="G155" s="176"/>
      <c r="H155" s="200" t="str">
        <f t="shared" si="18"/>
        <v/>
      </c>
      <c r="I155" s="177"/>
      <c r="J155" s="201" t="str">
        <f t="shared" si="19"/>
        <v/>
      </c>
      <c r="K155" s="136"/>
      <c r="L155" s="200" t="str">
        <f t="shared" si="20"/>
        <v/>
      </c>
      <c r="M155" s="140"/>
      <c r="N155" s="201" t="str">
        <f t="shared" si="21"/>
        <v/>
      </c>
      <c r="O155" s="136"/>
      <c r="P155" s="200" t="str">
        <f t="shared" si="22"/>
        <v/>
      </c>
      <c r="Q155" s="140"/>
      <c r="R155" s="201" t="str">
        <f t="shared" si="23"/>
        <v/>
      </c>
      <c r="S155" s="129"/>
      <c r="T155" s="202" t="str">
        <f t="shared" si="26"/>
        <v/>
      </c>
      <c r="U155" s="140"/>
      <c r="V155" s="201" t="str">
        <f t="shared" si="24"/>
        <v/>
      </c>
    </row>
    <row r="156" spans="1:22" s="147" customFormat="1" hidden="1">
      <c r="A156" s="161"/>
      <c r="B156" s="173" t="s">
        <v>3627</v>
      </c>
      <c r="C156" s="174"/>
      <c r="D156" s="175"/>
      <c r="E156" s="164"/>
      <c r="F156" s="199" t="str">
        <f t="shared" si="25"/>
        <v/>
      </c>
      <c r="G156" s="176"/>
      <c r="H156" s="200" t="str">
        <f t="shared" si="18"/>
        <v/>
      </c>
      <c r="I156" s="177"/>
      <c r="J156" s="201" t="str">
        <f t="shared" si="19"/>
        <v/>
      </c>
      <c r="K156" s="136"/>
      <c r="L156" s="200" t="str">
        <f t="shared" si="20"/>
        <v/>
      </c>
      <c r="M156" s="140"/>
      <c r="N156" s="201" t="str">
        <f t="shared" si="21"/>
        <v/>
      </c>
      <c r="O156" s="136"/>
      <c r="P156" s="200" t="str">
        <f t="shared" si="22"/>
        <v/>
      </c>
      <c r="Q156" s="140"/>
      <c r="R156" s="201" t="str">
        <f t="shared" si="23"/>
        <v/>
      </c>
      <c r="S156" s="129"/>
      <c r="T156" s="202" t="str">
        <f t="shared" si="26"/>
        <v/>
      </c>
      <c r="U156" s="140"/>
      <c r="V156" s="201" t="str">
        <f t="shared" si="24"/>
        <v/>
      </c>
    </row>
    <row r="157" spans="1:22" s="147" customFormat="1" hidden="1">
      <c r="A157" s="161"/>
      <c r="B157" s="173" t="s">
        <v>3628</v>
      </c>
      <c r="C157" s="174"/>
      <c r="D157" s="175"/>
      <c r="E157" s="164"/>
      <c r="F157" s="199" t="str">
        <f t="shared" si="25"/>
        <v/>
      </c>
      <c r="G157" s="176"/>
      <c r="H157" s="200" t="str">
        <f t="shared" si="18"/>
        <v/>
      </c>
      <c r="I157" s="177"/>
      <c r="J157" s="201" t="str">
        <f t="shared" si="19"/>
        <v/>
      </c>
      <c r="K157" s="136"/>
      <c r="L157" s="200" t="str">
        <f t="shared" si="20"/>
        <v/>
      </c>
      <c r="M157" s="140"/>
      <c r="N157" s="201" t="str">
        <f t="shared" si="21"/>
        <v/>
      </c>
      <c r="O157" s="136"/>
      <c r="P157" s="200" t="str">
        <f t="shared" si="22"/>
        <v/>
      </c>
      <c r="Q157" s="140"/>
      <c r="R157" s="201" t="str">
        <f t="shared" si="23"/>
        <v/>
      </c>
      <c r="S157" s="129"/>
      <c r="T157" s="202" t="str">
        <f t="shared" si="26"/>
        <v/>
      </c>
      <c r="U157" s="140"/>
      <c r="V157" s="201" t="str">
        <f t="shared" si="24"/>
        <v/>
      </c>
    </row>
    <row r="158" spans="1:22" s="147" customFormat="1" hidden="1">
      <c r="A158" s="161"/>
      <c r="B158" s="173" t="s">
        <v>3629</v>
      </c>
      <c r="C158" s="174"/>
      <c r="D158" s="175"/>
      <c r="E158" s="164"/>
      <c r="F158" s="199" t="str">
        <f t="shared" si="25"/>
        <v/>
      </c>
      <c r="G158" s="176"/>
      <c r="H158" s="200" t="str">
        <f t="shared" si="18"/>
        <v/>
      </c>
      <c r="I158" s="177"/>
      <c r="J158" s="201" t="str">
        <f t="shared" si="19"/>
        <v/>
      </c>
      <c r="K158" s="136"/>
      <c r="L158" s="200" t="str">
        <f t="shared" si="20"/>
        <v/>
      </c>
      <c r="M158" s="140"/>
      <c r="N158" s="201" t="str">
        <f t="shared" si="21"/>
        <v/>
      </c>
      <c r="O158" s="136"/>
      <c r="P158" s="200" t="str">
        <f t="shared" si="22"/>
        <v/>
      </c>
      <c r="Q158" s="140"/>
      <c r="R158" s="201" t="str">
        <f t="shared" si="23"/>
        <v/>
      </c>
      <c r="S158" s="129"/>
      <c r="T158" s="202" t="str">
        <f t="shared" si="26"/>
        <v/>
      </c>
      <c r="U158" s="140"/>
      <c r="V158" s="201" t="str">
        <f t="shared" si="24"/>
        <v/>
      </c>
    </row>
    <row r="159" spans="1:22" s="147" customFormat="1" hidden="1">
      <c r="A159" s="161"/>
      <c r="B159" s="173" t="s">
        <v>3630</v>
      </c>
      <c r="C159" s="174"/>
      <c r="D159" s="175"/>
      <c r="E159" s="164"/>
      <c r="F159" s="199" t="str">
        <f t="shared" si="25"/>
        <v/>
      </c>
      <c r="G159" s="176"/>
      <c r="H159" s="200" t="str">
        <f t="shared" si="18"/>
        <v/>
      </c>
      <c r="I159" s="177"/>
      <c r="J159" s="201" t="str">
        <f t="shared" si="19"/>
        <v/>
      </c>
      <c r="K159" s="136"/>
      <c r="L159" s="200" t="str">
        <f t="shared" si="20"/>
        <v/>
      </c>
      <c r="M159" s="140"/>
      <c r="N159" s="201" t="str">
        <f t="shared" si="21"/>
        <v/>
      </c>
      <c r="O159" s="136"/>
      <c r="P159" s="200" t="str">
        <f t="shared" si="22"/>
        <v/>
      </c>
      <c r="Q159" s="140"/>
      <c r="R159" s="201" t="str">
        <f t="shared" si="23"/>
        <v/>
      </c>
      <c r="S159" s="129"/>
      <c r="T159" s="202" t="str">
        <f t="shared" si="26"/>
        <v/>
      </c>
      <c r="U159" s="140"/>
      <c r="V159" s="201" t="str">
        <f t="shared" si="24"/>
        <v/>
      </c>
    </row>
    <row r="160" spans="1:22" s="147" customFormat="1" hidden="1">
      <c r="A160" s="161"/>
      <c r="B160" s="173" t="s">
        <v>3631</v>
      </c>
      <c r="C160" s="174"/>
      <c r="D160" s="175"/>
      <c r="E160" s="164"/>
      <c r="F160" s="199" t="str">
        <f t="shared" si="25"/>
        <v/>
      </c>
      <c r="G160" s="176"/>
      <c r="H160" s="200" t="str">
        <f t="shared" si="18"/>
        <v/>
      </c>
      <c r="I160" s="177"/>
      <c r="J160" s="201" t="str">
        <f t="shared" si="19"/>
        <v/>
      </c>
      <c r="K160" s="136"/>
      <c r="L160" s="200" t="str">
        <f t="shared" si="20"/>
        <v/>
      </c>
      <c r="M160" s="140"/>
      <c r="N160" s="201" t="str">
        <f t="shared" si="21"/>
        <v/>
      </c>
      <c r="O160" s="136"/>
      <c r="P160" s="200" t="str">
        <f t="shared" si="22"/>
        <v/>
      </c>
      <c r="Q160" s="140"/>
      <c r="R160" s="201" t="str">
        <f t="shared" si="23"/>
        <v/>
      </c>
      <c r="S160" s="129"/>
      <c r="T160" s="202" t="str">
        <f t="shared" si="26"/>
        <v/>
      </c>
      <c r="U160" s="140"/>
      <c r="V160" s="201" t="str">
        <f t="shared" si="24"/>
        <v/>
      </c>
    </row>
    <row r="161" spans="1:22" s="147" customFormat="1" hidden="1">
      <c r="A161" s="161"/>
      <c r="B161" s="173" t="s">
        <v>3632</v>
      </c>
      <c r="C161" s="174"/>
      <c r="D161" s="175"/>
      <c r="E161" s="164"/>
      <c r="F161" s="199" t="str">
        <f t="shared" si="25"/>
        <v/>
      </c>
      <c r="G161" s="176"/>
      <c r="H161" s="200" t="str">
        <f t="shared" si="18"/>
        <v/>
      </c>
      <c r="I161" s="177"/>
      <c r="J161" s="201" t="str">
        <f t="shared" si="19"/>
        <v/>
      </c>
      <c r="K161" s="136"/>
      <c r="L161" s="200" t="str">
        <f t="shared" si="20"/>
        <v/>
      </c>
      <c r="M161" s="140"/>
      <c r="N161" s="201" t="str">
        <f t="shared" si="21"/>
        <v/>
      </c>
      <c r="O161" s="136"/>
      <c r="P161" s="200" t="str">
        <f t="shared" si="22"/>
        <v/>
      </c>
      <c r="Q161" s="140"/>
      <c r="R161" s="201" t="str">
        <f t="shared" si="23"/>
        <v/>
      </c>
      <c r="S161" s="129"/>
      <c r="T161" s="202" t="str">
        <f t="shared" si="26"/>
        <v/>
      </c>
      <c r="U161" s="140"/>
      <c r="V161" s="201" t="str">
        <f t="shared" si="24"/>
        <v/>
      </c>
    </row>
    <row r="162" spans="1:22" s="147" customFormat="1" hidden="1">
      <c r="A162" s="161"/>
      <c r="B162" s="173" t="s">
        <v>3633</v>
      </c>
      <c r="C162" s="174"/>
      <c r="D162" s="175"/>
      <c r="E162" s="164"/>
      <c r="F162" s="199" t="str">
        <f t="shared" si="25"/>
        <v/>
      </c>
      <c r="G162" s="176"/>
      <c r="H162" s="200" t="str">
        <f t="shared" si="18"/>
        <v/>
      </c>
      <c r="I162" s="177"/>
      <c r="J162" s="201" t="str">
        <f t="shared" si="19"/>
        <v/>
      </c>
      <c r="K162" s="136"/>
      <c r="L162" s="200" t="str">
        <f t="shared" si="20"/>
        <v/>
      </c>
      <c r="M162" s="140"/>
      <c r="N162" s="201" t="str">
        <f t="shared" si="21"/>
        <v/>
      </c>
      <c r="O162" s="136"/>
      <c r="P162" s="200" t="str">
        <f t="shared" si="22"/>
        <v/>
      </c>
      <c r="Q162" s="140"/>
      <c r="R162" s="201" t="str">
        <f t="shared" si="23"/>
        <v/>
      </c>
      <c r="S162" s="129"/>
      <c r="T162" s="202" t="str">
        <f t="shared" si="26"/>
        <v/>
      </c>
      <c r="U162" s="140"/>
      <c r="V162" s="201" t="str">
        <f t="shared" si="24"/>
        <v/>
      </c>
    </row>
    <row r="163" spans="1:22" s="147" customFormat="1" hidden="1">
      <c r="A163" s="161"/>
      <c r="B163" s="173" t="s">
        <v>3634</v>
      </c>
      <c r="C163" s="174"/>
      <c r="D163" s="175"/>
      <c r="E163" s="164"/>
      <c r="F163" s="199" t="str">
        <f t="shared" si="25"/>
        <v/>
      </c>
      <c r="G163" s="176"/>
      <c r="H163" s="200" t="str">
        <f t="shared" si="18"/>
        <v/>
      </c>
      <c r="I163" s="177"/>
      <c r="J163" s="201" t="str">
        <f t="shared" si="19"/>
        <v/>
      </c>
      <c r="K163" s="136"/>
      <c r="L163" s="200" t="str">
        <f t="shared" si="20"/>
        <v/>
      </c>
      <c r="M163" s="140"/>
      <c r="N163" s="201" t="str">
        <f t="shared" si="21"/>
        <v/>
      </c>
      <c r="O163" s="136"/>
      <c r="P163" s="200" t="str">
        <f t="shared" si="22"/>
        <v/>
      </c>
      <c r="Q163" s="140"/>
      <c r="R163" s="201" t="str">
        <f t="shared" si="23"/>
        <v/>
      </c>
      <c r="S163" s="129"/>
      <c r="T163" s="202" t="str">
        <f t="shared" si="26"/>
        <v/>
      </c>
      <c r="U163" s="140"/>
      <c r="V163" s="201" t="str">
        <f t="shared" si="24"/>
        <v/>
      </c>
    </row>
    <row r="164" spans="1:22" s="147" customFormat="1" hidden="1">
      <c r="A164" s="161"/>
      <c r="B164" s="173" t="s">
        <v>3635</v>
      </c>
      <c r="C164" s="174"/>
      <c r="D164" s="175"/>
      <c r="E164" s="164"/>
      <c r="F164" s="199" t="str">
        <f t="shared" si="25"/>
        <v/>
      </c>
      <c r="G164" s="176"/>
      <c r="H164" s="200" t="str">
        <f t="shared" si="18"/>
        <v/>
      </c>
      <c r="I164" s="177"/>
      <c r="J164" s="201" t="str">
        <f t="shared" si="19"/>
        <v/>
      </c>
      <c r="K164" s="136"/>
      <c r="L164" s="200" t="str">
        <f t="shared" si="20"/>
        <v/>
      </c>
      <c r="M164" s="140"/>
      <c r="N164" s="201" t="str">
        <f t="shared" si="21"/>
        <v/>
      </c>
      <c r="O164" s="136"/>
      <c r="P164" s="200" t="str">
        <f t="shared" si="22"/>
        <v/>
      </c>
      <c r="Q164" s="140"/>
      <c r="R164" s="201" t="str">
        <f t="shared" si="23"/>
        <v/>
      </c>
      <c r="S164" s="129"/>
      <c r="T164" s="202" t="str">
        <f t="shared" si="26"/>
        <v/>
      </c>
      <c r="U164" s="140"/>
      <c r="V164" s="201" t="str">
        <f t="shared" si="24"/>
        <v/>
      </c>
    </row>
    <row r="165" spans="1:22" s="147" customFormat="1" hidden="1">
      <c r="A165" s="161"/>
      <c r="B165" s="173" t="s">
        <v>3636</v>
      </c>
      <c r="C165" s="174"/>
      <c r="D165" s="175"/>
      <c r="E165" s="164"/>
      <c r="F165" s="199" t="str">
        <f t="shared" si="25"/>
        <v/>
      </c>
      <c r="G165" s="176"/>
      <c r="H165" s="200" t="str">
        <f t="shared" si="18"/>
        <v/>
      </c>
      <c r="I165" s="177"/>
      <c r="J165" s="201" t="str">
        <f t="shared" si="19"/>
        <v/>
      </c>
      <c r="K165" s="136"/>
      <c r="L165" s="200" t="str">
        <f t="shared" si="20"/>
        <v/>
      </c>
      <c r="M165" s="140"/>
      <c r="N165" s="201" t="str">
        <f t="shared" si="21"/>
        <v/>
      </c>
      <c r="O165" s="136"/>
      <c r="P165" s="200" t="str">
        <f t="shared" si="22"/>
        <v/>
      </c>
      <c r="Q165" s="140"/>
      <c r="R165" s="201" t="str">
        <f t="shared" si="23"/>
        <v/>
      </c>
      <c r="S165" s="129"/>
      <c r="T165" s="202" t="str">
        <f t="shared" si="26"/>
        <v/>
      </c>
      <c r="U165" s="140"/>
      <c r="V165" s="201" t="str">
        <f t="shared" si="24"/>
        <v/>
      </c>
    </row>
    <row r="166" spans="1:22" s="147" customFormat="1" hidden="1">
      <c r="A166" s="161"/>
      <c r="B166" s="173" t="s">
        <v>3637</v>
      </c>
      <c r="C166" s="174"/>
      <c r="D166" s="175"/>
      <c r="E166" s="164"/>
      <c r="F166" s="199" t="str">
        <f t="shared" si="25"/>
        <v/>
      </c>
      <c r="G166" s="176"/>
      <c r="H166" s="200" t="str">
        <f t="shared" si="18"/>
        <v/>
      </c>
      <c r="I166" s="177"/>
      <c r="J166" s="201" t="str">
        <f t="shared" si="19"/>
        <v/>
      </c>
      <c r="K166" s="136"/>
      <c r="L166" s="200" t="str">
        <f t="shared" si="20"/>
        <v/>
      </c>
      <c r="M166" s="140"/>
      <c r="N166" s="201" t="str">
        <f t="shared" si="21"/>
        <v/>
      </c>
      <c r="O166" s="136"/>
      <c r="P166" s="200" t="str">
        <f t="shared" si="22"/>
        <v/>
      </c>
      <c r="Q166" s="140"/>
      <c r="R166" s="201" t="str">
        <f t="shared" si="23"/>
        <v/>
      </c>
      <c r="S166" s="129"/>
      <c r="T166" s="202" t="str">
        <f t="shared" si="26"/>
        <v/>
      </c>
      <c r="U166" s="140"/>
      <c r="V166" s="201" t="str">
        <f t="shared" si="24"/>
        <v/>
      </c>
    </row>
    <row r="167" spans="1:22" s="147" customFormat="1" hidden="1">
      <c r="A167" s="161"/>
      <c r="B167" s="173" t="s">
        <v>3638</v>
      </c>
      <c r="C167" s="174"/>
      <c r="D167" s="175"/>
      <c r="E167" s="164"/>
      <c r="F167" s="199" t="str">
        <f t="shared" si="25"/>
        <v/>
      </c>
      <c r="G167" s="176"/>
      <c r="H167" s="200" t="str">
        <f t="shared" si="18"/>
        <v/>
      </c>
      <c r="I167" s="177"/>
      <c r="J167" s="201" t="str">
        <f t="shared" si="19"/>
        <v/>
      </c>
      <c r="K167" s="136"/>
      <c r="L167" s="200" t="str">
        <f t="shared" si="20"/>
        <v/>
      </c>
      <c r="M167" s="140"/>
      <c r="N167" s="201" t="str">
        <f t="shared" si="21"/>
        <v/>
      </c>
      <c r="O167" s="136"/>
      <c r="P167" s="200" t="str">
        <f t="shared" si="22"/>
        <v/>
      </c>
      <c r="Q167" s="140"/>
      <c r="R167" s="201" t="str">
        <f t="shared" si="23"/>
        <v/>
      </c>
      <c r="S167" s="129"/>
      <c r="T167" s="202" t="str">
        <f t="shared" si="26"/>
        <v/>
      </c>
      <c r="U167" s="140"/>
      <c r="V167" s="201" t="str">
        <f t="shared" si="24"/>
        <v/>
      </c>
    </row>
    <row r="168" spans="1:22" s="147" customFormat="1" hidden="1">
      <c r="A168" s="161"/>
      <c r="B168" s="173" t="s">
        <v>3639</v>
      </c>
      <c r="C168" s="174"/>
      <c r="D168" s="175"/>
      <c r="E168" s="164"/>
      <c r="F168" s="199" t="str">
        <f t="shared" si="25"/>
        <v/>
      </c>
      <c r="G168" s="176"/>
      <c r="H168" s="200" t="str">
        <f t="shared" si="18"/>
        <v/>
      </c>
      <c r="I168" s="177"/>
      <c r="J168" s="201" t="str">
        <f t="shared" si="19"/>
        <v/>
      </c>
      <c r="K168" s="136"/>
      <c r="L168" s="200" t="str">
        <f t="shared" si="20"/>
        <v/>
      </c>
      <c r="M168" s="140"/>
      <c r="N168" s="201" t="str">
        <f t="shared" si="21"/>
        <v/>
      </c>
      <c r="O168" s="136"/>
      <c r="P168" s="200" t="str">
        <f t="shared" si="22"/>
        <v/>
      </c>
      <c r="Q168" s="140"/>
      <c r="R168" s="201" t="str">
        <f t="shared" si="23"/>
        <v/>
      </c>
      <c r="S168" s="129"/>
      <c r="T168" s="202" t="str">
        <f t="shared" si="26"/>
        <v/>
      </c>
      <c r="U168" s="140"/>
      <c r="V168" s="201" t="str">
        <f t="shared" si="24"/>
        <v/>
      </c>
    </row>
    <row r="169" spans="1:22" s="147" customFormat="1" hidden="1">
      <c r="A169" s="161"/>
      <c r="B169" s="173" t="s">
        <v>3640</v>
      </c>
      <c r="C169" s="174"/>
      <c r="D169" s="175"/>
      <c r="E169" s="164"/>
      <c r="F169" s="199" t="str">
        <f t="shared" si="25"/>
        <v/>
      </c>
      <c r="G169" s="176"/>
      <c r="H169" s="200" t="str">
        <f t="shared" si="18"/>
        <v/>
      </c>
      <c r="I169" s="177"/>
      <c r="J169" s="201" t="str">
        <f t="shared" si="19"/>
        <v/>
      </c>
      <c r="K169" s="136"/>
      <c r="L169" s="200" t="str">
        <f t="shared" si="20"/>
        <v/>
      </c>
      <c r="M169" s="140"/>
      <c r="N169" s="201" t="str">
        <f t="shared" si="21"/>
        <v/>
      </c>
      <c r="O169" s="136"/>
      <c r="P169" s="200" t="str">
        <f t="shared" si="22"/>
        <v/>
      </c>
      <c r="Q169" s="140"/>
      <c r="R169" s="201" t="str">
        <f t="shared" si="23"/>
        <v/>
      </c>
      <c r="S169" s="129"/>
      <c r="T169" s="202" t="str">
        <f t="shared" si="26"/>
        <v/>
      </c>
      <c r="U169" s="140"/>
      <c r="V169" s="201" t="str">
        <f t="shared" si="24"/>
        <v/>
      </c>
    </row>
    <row r="170" spans="1:22" s="147" customFormat="1" hidden="1">
      <c r="A170" s="161"/>
      <c r="B170" s="173" t="s">
        <v>3641</v>
      </c>
      <c r="C170" s="174"/>
      <c r="D170" s="175"/>
      <c r="E170" s="164"/>
      <c r="F170" s="199" t="str">
        <f t="shared" si="25"/>
        <v/>
      </c>
      <c r="G170" s="176"/>
      <c r="H170" s="200" t="str">
        <f t="shared" si="18"/>
        <v/>
      </c>
      <c r="I170" s="177"/>
      <c r="J170" s="201" t="str">
        <f t="shared" si="19"/>
        <v/>
      </c>
      <c r="K170" s="136"/>
      <c r="L170" s="200" t="str">
        <f t="shared" si="20"/>
        <v/>
      </c>
      <c r="M170" s="140"/>
      <c r="N170" s="201" t="str">
        <f t="shared" si="21"/>
        <v/>
      </c>
      <c r="O170" s="136"/>
      <c r="P170" s="200" t="str">
        <f t="shared" si="22"/>
        <v/>
      </c>
      <c r="Q170" s="140"/>
      <c r="R170" s="201" t="str">
        <f t="shared" si="23"/>
        <v/>
      </c>
      <c r="S170" s="129"/>
      <c r="T170" s="202" t="str">
        <f t="shared" si="26"/>
        <v/>
      </c>
      <c r="U170" s="140"/>
      <c r="V170" s="201" t="str">
        <f t="shared" si="24"/>
        <v/>
      </c>
    </row>
    <row r="171" spans="1:22" s="147" customFormat="1" hidden="1">
      <c r="A171" s="161"/>
      <c r="B171" s="173" t="s">
        <v>3642</v>
      </c>
      <c r="C171" s="174"/>
      <c r="D171" s="175"/>
      <c r="E171" s="164"/>
      <c r="F171" s="199" t="str">
        <f t="shared" si="25"/>
        <v/>
      </c>
      <c r="G171" s="176"/>
      <c r="H171" s="200" t="str">
        <f t="shared" si="18"/>
        <v/>
      </c>
      <c r="I171" s="177"/>
      <c r="J171" s="201" t="str">
        <f t="shared" si="19"/>
        <v/>
      </c>
      <c r="K171" s="136"/>
      <c r="L171" s="200" t="str">
        <f t="shared" si="20"/>
        <v/>
      </c>
      <c r="M171" s="140"/>
      <c r="N171" s="201" t="str">
        <f t="shared" si="21"/>
        <v/>
      </c>
      <c r="O171" s="136"/>
      <c r="P171" s="200" t="str">
        <f t="shared" si="22"/>
        <v/>
      </c>
      <c r="Q171" s="140"/>
      <c r="R171" s="201" t="str">
        <f t="shared" si="23"/>
        <v/>
      </c>
      <c r="S171" s="129"/>
      <c r="T171" s="202" t="str">
        <f t="shared" si="26"/>
        <v/>
      </c>
      <c r="U171" s="140"/>
      <c r="V171" s="201" t="str">
        <f t="shared" si="24"/>
        <v/>
      </c>
    </row>
    <row r="172" spans="1:22" s="147" customFormat="1" hidden="1">
      <c r="A172" s="161"/>
      <c r="B172" s="173" t="s">
        <v>3643</v>
      </c>
      <c r="C172" s="174"/>
      <c r="D172" s="175"/>
      <c r="E172" s="164"/>
      <c r="F172" s="199" t="str">
        <f t="shared" si="25"/>
        <v/>
      </c>
      <c r="G172" s="176"/>
      <c r="H172" s="200" t="str">
        <f t="shared" si="18"/>
        <v/>
      </c>
      <c r="I172" s="177"/>
      <c r="J172" s="201" t="str">
        <f t="shared" si="19"/>
        <v/>
      </c>
      <c r="K172" s="136"/>
      <c r="L172" s="200" t="str">
        <f t="shared" si="20"/>
        <v/>
      </c>
      <c r="M172" s="140"/>
      <c r="N172" s="201" t="str">
        <f t="shared" si="21"/>
        <v/>
      </c>
      <c r="O172" s="136"/>
      <c r="P172" s="200" t="str">
        <f t="shared" si="22"/>
        <v/>
      </c>
      <c r="Q172" s="140"/>
      <c r="R172" s="201" t="str">
        <f t="shared" si="23"/>
        <v/>
      </c>
      <c r="S172" s="129"/>
      <c r="T172" s="202" t="str">
        <f t="shared" si="26"/>
        <v/>
      </c>
      <c r="U172" s="140"/>
      <c r="V172" s="201" t="str">
        <f t="shared" si="24"/>
        <v/>
      </c>
    </row>
    <row r="173" spans="1:22" s="147" customFormat="1" hidden="1">
      <c r="A173" s="161"/>
      <c r="B173" s="173" t="s">
        <v>3644</v>
      </c>
      <c r="C173" s="174"/>
      <c r="D173" s="175"/>
      <c r="E173" s="164"/>
      <c r="F173" s="199" t="str">
        <f t="shared" si="25"/>
        <v/>
      </c>
      <c r="G173" s="176"/>
      <c r="H173" s="200" t="str">
        <f t="shared" si="18"/>
        <v/>
      </c>
      <c r="I173" s="177"/>
      <c r="J173" s="201" t="str">
        <f t="shared" si="19"/>
        <v/>
      </c>
      <c r="K173" s="136"/>
      <c r="L173" s="200" t="str">
        <f t="shared" si="20"/>
        <v/>
      </c>
      <c r="M173" s="140"/>
      <c r="N173" s="201" t="str">
        <f t="shared" si="21"/>
        <v/>
      </c>
      <c r="O173" s="136"/>
      <c r="P173" s="200" t="str">
        <f t="shared" si="22"/>
        <v/>
      </c>
      <c r="Q173" s="140"/>
      <c r="R173" s="201" t="str">
        <f t="shared" si="23"/>
        <v/>
      </c>
      <c r="S173" s="129"/>
      <c r="T173" s="202" t="str">
        <f t="shared" si="26"/>
        <v/>
      </c>
      <c r="U173" s="140"/>
      <c r="V173" s="201" t="str">
        <f t="shared" si="24"/>
        <v/>
      </c>
    </row>
    <row r="174" spans="1:22" s="147" customFormat="1" hidden="1">
      <c r="A174" s="161"/>
      <c r="B174" s="173" t="s">
        <v>3645</v>
      </c>
      <c r="C174" s="174"/>
      <c r="D174" s="175"/>
      <c r="E174" s="164"/>
      <c r="F174" s="199" t="str">
        <f t="shared" si="25"/>
        <v/>
      </c>
      <c r="G174" s="176"/>
      <c r="H174" s="200" t="str">
        <f t="shared" si="18"/>
        <v/>
      </c>
      <c r="I174" s="177"/>
      <c r="J174" s="201" t="str">
        <f t="shared" si="19"/>
        <v/>
      </c>
      <c r="K174" s="136"/>
      <c r="L174" s="200" t="str">
        <f t="shared" si="20"/>
        <v/>
      </c>
      <c r="M174" s="140"/>
      <c r="N174" s="201" t="str">
        <f t="shared" si="21"/>
        <v/>
      </c>
      <c r="O174" s="136"/>
      <c r="P174" s="200" t="str">
        <f t="shared" si="22"/>
        <v/>
      </c>
      <c r="Q174" s="140"/>
      <c r="R174" s="201" t="str">
        <f t="shared" si="23"/>
        <v/>
      </c>
      <c r="S174" s="129"/>
      <c r="T174" s="202" t="str">
        <f t="shared" si="26"/>
        <v/>
      </c>
      <c r="U174" s="140"/>
      <c r="V174" s="201" t="str">
        <f t="shared" si="24"/>
        <v/>
      </c>
    </row>
    <row r="175" spans="1:22" s="147" customFormat="1" hidden="1">
      <c r="A175" s="161"/>
      <c r="B175" s="173" t="s">
        <v>3646</v>
      </c>
      <c r="C175" s="174"/>
      <c r="D175" s="175"/>
      <c r="E175" s="164"/>
      <c r="F175" s="199" t="str">
        <f t="shared" si="25"/>
        <v/>
      </c>
      <c r="G175" s="176"/>
      <c r="H175" s="200" t="str">
        <f t="shared" si="18"/>
        <v/>
      </c>
      <c r="I175" s="177"/>
      <c r="J175" s="201" t="str">
        <f t="shared" si="19"/>
        <v/>
      </c>
      <c r="K175" s="136"/>
      <c r="L175" s="200" t="str">
        <f t="shared" si="20"/>
        <v/>
      </c>
      <c r="M175" s="140"/>
      <c r="N175" s="201" t="str">
        <f t="shared" si="21"/>
        <v/>
      </c>
      <c r="O175" s="136"/>
      <c r="P175" s="200" t="str">
        <f t="shared" si="22"/>
        <v/>
      </c>
      <c r="Q175" s="140"/>
      <c r="R175" s="201" t="str">
        <f t="shared" si="23"/>
        <v/>
      </c>
      <c r="S175" s="129"/>
      <c r="T175" s="202" t="str">
        <f t="shared" si="26"/>
        <v/>
      </c>
      <c r="U175" s="140"/>
      <c r="V175" s="201" t="str">
        <f t="shared" si="24"/>
        <v/>
      </c>
    </row>
    <row r="176" spans="1:22" s="147" customFormat="1" hidden="1">
      <c r="A176" s="161"/>
      <c r="B176" s="173" t="s">
        <v>3647</v>
      </c>
      <c r="C176" s="174"/>
      <c r="D176" s="175"/>
      <c r="E176" s="164"/>
      <c r="F176" s="199" t="str">
        <f t="shared" si="25"/>
        <v/>
      </c>
      <c r="G176" s="176"/>
      <c r="H176" s="200" t="str">
        <f t="shared" si="18"/>
        <v/>
      </c>
      <c r="I176" s="177"/>
      <c r="J176" s="201" t="str">
        <f t="shared" si="19"/>
        <v/>
      </c>
      <c r="K176" s="136"/>
      <c r="L176" s="200" t="str">
        <f t="shared" si="20"/>
        <v/>
      </c>
      <c r="M176" s="140"/>
      <c r="N176" s="201" t="str">
        <f t="shared" si="21"/>
        <v/>
      </c>
      <c r="O176" s="136"/>
      <c r="P176" s="200" t="str">
        <f t="shared" si="22"/>
        <v/>
      </c>
      <c r="Q176" s="140"/>
      <c r="R176" s="201" t="str">
        <f t="shared" si="23"/>
        <v/>
      </c>
      <c r="S176" s="129"/>
      <c r="T176" s="202" t="str">
        <f t="shared" si="26"/>
        <v/>
      </c>
      <c r="U176" s="140"/>
      <c r="V176" s="201" t="str">
        <f t="shared" si="24"/>
        <v/>
      </c>
    </row>
    <row r="177" spans="1:22" s="147" customFormat="1" hidden="1">
      <c r="A177" s="161"/>
      <c r="B177" s="173" t="s">
        <v>3648</v>
      </c>
      <c r="C177" s="174"/>
      <c r="D177" s="175"/>
      <c r="E177" s="164"/>
      <c r="F177" s="199" t="str">
        <f t="shared" si="25"/>
        <v/>
      </c>
      <c r="G177" s="176"/>
      <c r="H177" s="200" t="str">
        <f t="shared" si="18"/>
        <v/>
      </c>
      <c r="I177" s="177"/>
      <c r="J177" s="201" t="str">
        <f t="shared" si="19"/>
        <v/>
      </c>
      <c r="K177" s="136"/>
      <c r="L177" s="200" t="str">
        <f t="shared" si="20"/>
        <v/>
      </c>
      <c r="M177" s="140"/>
      <c r="N177" s="201" t="str">
        <f t="shared" si="21"/>
        <v/>
      </c>
      <c r="O177" s="136"/>
      <c r="P177" s="200" t="str">
        <f t="shared" si="22"/>
        <v/>
      </c>
      <c r="Q177" s="140"/>
      <c r="R177" s="201" t="str">
        <f t="shared" si="23"/>
        <v/>
      </c>
      <c r="S177" s="129"/>
      <c r="T177" s="202" t="str">
        <f t="shared" si="26"/>
        <v/>
      </c>
      <c r="U177" s="140"/>
      <c r="V177" s="201" t="str">
        <f t="shared" si="24"/>
        <v/>
      </c>
    </row>
    <row r="178" spans="1:22" s="147" customFormat="1" hidden="1">
      <c r="A178" s="161"/>
      <c r="B178" s="173" t="s">
        <v>3649</v>
      </c>
      <c r="C178" s="174"/>
      <c r="D178" s="175"/>
      <c r="E178" s="164"/>
      <c r="F178" s="199" t="str">
        <f t="shared" si="25"/>
        <v/>
      </c>
      <c r="G178" s="176"/>
      <c r="H178" s="200" t="str">
        <f t="shared" ref="H178:H241" si="27">IF($H$9="*",IF(G178&gt;0,"*",""),"")</f>
        <v/>
      </c>
      <c r="I178" s="177"/>
      <c r="J178" s="201" t="str">
        <f t="shared" ref="J178:J241" si="28">IF($J$9="*",IF(I178&gt;0,"*",""),"")</f>
        <v/>
      </c>
      <c r="K178" s="136"/>
      <c r="L178" s="200" t="str">
        <f t="shared" ref="L178:L241" si="29">IF($L$9="*",IF(K178&gt;0,"*",""),"")</f>
        <v/>
      </c>
      <c r="M178" s="140"/>
      <c r="N178" s="201" t="str">
        <f t="shared" ref="N178:N241" si="30">IF($N$9="*",IF(M178&gt;0,"*",""),"")</f>
        <v/>
      </c>
      <c r="O178" s="136"/>
      <c r="P178" s="200" t="str">
        <f t="shared" ref="P178:P241" si="31">IF($P$9="*",IF(O178&gt;0,"*",""),"")</f>
        <v/>
      </c>
      <c r="Q178" s="140"/>
      <c r="R178" s="201" t="str">
        <f t="shared" ref="R178:R241" si="32">IF($R$9="*",IF(Q178&gt;0,"*",""),"")</f>
        <v/>
      </c>
      <c r="S178" s="129"/>
      <c r="T178" s="202" t="str">
        <f t="shared" si="26"/>
        <v/>
      </c>
      <c r="U178" s="140"/>
      <c r="V178" s="201" t="str">
        <f t="shared" ref="V178:V241" si="33">IF($V$9="*",IF(U178&gt;0,"*",""),"")</f>
        <v/>
      </c>
    </row>
    <row r="179" spans="1:22" s="147" customFormat="1" hidden="1">
      <c r="A179" s="161"/>
      <c r="B179" s="173" t="s">
        <v>3650</v>
      </c>
      <c r="C179" s="174"/>
      <c r="D179" s="175"/>
      <c r="E179" s="164"/>
      <c r="F179" s="199" t="str">
        <f t="shared" si="25"/>
        <v/>
      </c>
      <c r="G179" s="176"/>
      <c r="H179" s="200" t="str">
        <f t="shared" si="27"/>
        <v/>
      </c>
      <c r="I179" s="177"/>
      <c r="J179" s="201" t="str">
        <f t="shared" si="28"/>
        <v/>
      </c>
      <c r="K179" s="136"/>
      <c r="L179" s="200" t="str">
        <f t="shared" si="29"/>
        <v/>
      </c>
      <c r="M179" s="140"/>
      <c r="N179" s="201" t="str">
        <f t="shared" si="30"/>
        <v/>
      </c>
      <c r="O179" s="136"/>
      <c r="P179" s="200" t="str">
        <f t="shared" si="31"/>
        <v/>
      </c>
      <c r="Q179" s="140"/>
      <c r="R179" s="201" t="str">
        <f t="shared" si="32"/>
        <v/>
      </c>
      <c r="S179" s="129"/>
      <c r="T179" s="202" t="str">
        <f t="shared" si="26"/>
        <v/>
      </c>
      <c r="U179" s="140"/>
      <c r="V179" s="201" t="str">
        <f t="shared" si="33"/>
        <v/>
      </c>
    </row>
    <row r="180" spans="1:22" s="147" customFormat="1" hidden="1">
      <c r="A180" s="161"/>
      <c r="B180" s="173" t="s">
        <v>3651</v>
      </c>
      <c r="C180" s="174"/>
      <c r="D180" s="175"/>
      <c r="E180" s="164"/>
      <c r="F180" s="199" t="str">
        <f t="shared" ref="F180:F243" si="34">IF($F$9="*",IF(E180&gt;0,"*",""),"")</f>
        <v/>
      </c>
      <c r="G180" s="176"/>
      <c r="H180" s="200" t="str">
        <f t="shared" si="27"/>
        <v/>
      </c>
      <c r="I180" s="177"/>
      <c r="J180" s="201" t="str">
        <f t="shared" si="28"/>
        <v/>
      </c>
      <c r="K180" s="136"/>
      <c r="L180" s="200" t="str">
        <f t="shared" si="29"/>
        <v/>
      </c>
      <c r="M180" s="140"/>
      <c r="N180" s="201" t="str">
        <f t="shared" si="30"/>
        <v/>
      </c>
      <c r="O180" s="136"/>
      <c r="P180" s="200" t="str">
        <f t="shared" si="31"/>
        <v/>
      </c>
      <c r="Q180" s="140"/>
      <c r="R180" s="201" t="str">
        <f t="shared" si="32"/>
        <v/>
      </c>
      <c r="S180" s="129"/>
      <c r="T180" s="202" t="str">
        <f t="shared" si="26"/>
        <v/>
      </c>
      <c r="U180" s="140"/>
      <c r="V180" s="201" t="str">
        <f t="shared" si="33"/>
        <v/>
      </c>
    </row>
    <row r="181" spans="1:22" s="147" customFormat="1" hidden="1">
      <c r="A181" s="161"/>
      <c r="B181" s="173" t="s">
        <v>3652</v>
      </c>
      <c r="C181" s="174"/>
      <c r="D181" s="175"/>
      <c r="E181" s="164"/>
      <c r="F181" s="199" t="str">
        <f t="shared" si="34"/>
        <v/>
      </c>
      <c r="G181" s="176"/>
      <c r="H181" s="200" t="str">
        <f t="shared" si="27"/>
        <v/>
      </c>
      <c r="I181" s="177"/>
      <c r="J181" s="201" t="str">
        <f t="shared" si="28"/>
        <v/>
      </c>
      <c r="K181" s="136"/>
      <c r="L181" s="200" t="str">
        <f t="shared" si="29"/>
        <v/>
      </c>
      <c r="M181" s="140"/>
      <c r="N181" s="201" t="str">
        <f t="shared" si="30"/>
        <v/>
      </c>
      <c r="O181" s="136"/>
      <c r="P181" s="200" t="str">
        <f t="shared" si="31"/>
        <v/>
      </c>
      <c r="Q181" s="140"/>
      <c r="R181" s="201" t="str">
        <f t="shared" si="32"/>
        <v/>
      </c>
      <c r="S181" s="129"/>
      <c r="T181" s="202" t="str">
        <f t="shared" si="26"/>
        <v/>
      </c>
      <c r="U181" s="140"/>
      <c r="V181" s="201" t="str">
        <f t="shared" si="33"/>
        <v/>
      </c>
    </row>
    <row r="182" spans="1:22" s="147" customFormat="1" hidden="1">
      <c r="A182" s="161"/>
      <c r="B182" s="173" t="s">
        <v>3653</v>
      </c>
      <c r="C182" s="174"/>
      <c r="D182" s="175"/>
      <c r="E182" s="164"/>
      <c r="F182" s="199" t="str">
        <f t="shared" si="34"/>
        <v/>
      </c>
      <c r="G182" s="176"/>
      <c r="H182" s="200" t="str">
        <f t="shared" si="27"/>
        <v/>
      </c>
      <c r="I182" s="177"/>
      <c r="J182" s="201" t="str">
        <f t="shared" si="28"/>
        <v/>
      </c>
      <c r="K182" s="136"/>
      <c r="L182" s="200" t="str">
        <f t="shared" si="29"/>
        <v/>
      </c>
      <c r="M182" s="140"/>
      <c r="N182" s="201" t="str">
        <f t="shared" si="30"/>
        <v/>
      </c>
      <c r="O182" s="136"/>
      <c r="P182" s="200" t="str">
        <f t="shared" si="31"/>
        <v/>
      </c>
      <c r="Q182" s="140"/>
      <c r="R182" s="201" t="str">
        <f t="shared" si="32"/>
        <v/>
      </c>
      <c r="S182" s="129"/>
      <c r="T182" s="202" t="str">
        <f t="shared" si="26"/>
        <v/>
      </c>
      <c r="U182" s="140"/>
      <c r="V182" s="201" t="str">
        <f t="shared" si="33"/>
        <v/>
      </c>
    </row>
    <row r="183" spans="1:22" s="147" customFormat="1" hidden="1">
      <c r="A183" s="161"/>
      <c r="B183" s="173" t="s">
        <v>3654</v>
      </c>
      <c r="C183" s="174"/>
      <c r="D183" s="175"/>
      <c r="E183" s="164"/>
      <c r="F183" s="199" t="str">
        <f t="shared" si="34"/>
        <v/>
      </c>
      <c r="G183" s="176"/>
      <c r="H183" s="200" t="str">
        <f t="shared" si="27"/>
        <v/>
      </c>
      <c r="I183" s="177"/>
      <c r="J183" s="201" t="str">
        <f t="shared" si="28"/>
        <v/>
      </c>
      <c r="K183" s="136"/>
      <c r="L183" s="200" t="str">
        <f t="shared" si="29"/>
        <v/>
      </c>
      <c r="M183" s="140"/>
      <c r="N183" s="201" t="str">
        <f t="shared" si="30"/>
        <v/>
      </c>
      <c r="O183" s="136"/>
      <c r="P183" s="200" t="str">
        <f t="shared" si="31"/>
        <v/>
      </c>
      <c r="Q183" s="140"/>
      <c r="R183" s="201" t="str">
        <f t="shared" si="32"/>
        <v/>
      </c>
      <c r="S183" s="129"/>
      <c r="T183" s="202" t="str">
        <f t="shared" si="26"/>
        <v/>
      </c>
      <c r="U183" s="140"/>
      <c r="V183" s="201" t="str">
        <f t="shared" si="33"/>
        <v/>
      </c>
    </row>
    <row r="184" spans="1:22" s="147" customFormat="1" hidden="1">
      <c r="A184" s="161"/>
      <c r="B184" s="173" t="s">
        <v>3655</v>
      </c>
      <c r="C184" s="174"/>
      <c r="D184" s="175"/>
      <c r="E184" s="164"/>
      <c r="F184" s="199" t="str">
        <f t="shared" si="34"/>
        <v/>
      </c>
      <c r="G184" s="176"/>
      <c r="H184" s="200" t="str">
        <f t="shared" si="27"/>
        <v/>
      </c>
      <c r="I184" s="177"/>
      <c r="J184" s="201" t="str">
        <f t="shared" si="28"/>
        <v/>
      </c>
      <c r="K184" s="136"/>
      <c r="L184" s="200" t="str">
        <f t="shared" si="29"/>
        <v/>
      </c>
      <c r="M184" s="140"/>
      <c r="N184" s="201" t="str">
        <f t="shared" si="30"/>
        <v/>
      </c>
      <c r="O184" s="136"/>
      <c r="P184" s="200" t="str">
        <f t="shared" si="31"/>
        <v/>
      </c>
      <c r="Q184" s="140"/>
      <c r="R184" s="201" t="str">
        <f t="shared" si="32"/>
        <v/>
      </c>
      <c r="S184" s="129"/>
      <c r="T184" s="202" t="str">
        <f t="shared" si="26"/>
        <v/>
      </c>
      <c r="U184" s="140"/>
      <c r="V184" s="201" t="str">
        <f t="shared" si="33"/>
        <v/>
      </c>
    </row>
    <row r="185" spans="1:22" s="147" customFormat="1" hidden="1">
      <c r="A185" s="161"/>
      <c r="B185" s="173" t="s">
        <v>3656</v>
      </c>
      <c r="C185" s="174"/>
      <c r="D185" s="175"/>
      <c r="E185" s="164"/>
      <c r="F185" s="199" t="str">
        <f t="shared" si="34"/>
        <v/>
      </c>
      <c r="G185" s="176"/>
      <c r="H185" s="200" t="str">
        <f t="shared" si="27"/>
        <v/>
      </c>
      <c r="I185" s="177"/>
      <c r="J185" s="201" t="str">
        <f t="shared" si="28"/>
        <v/>
      </c>
      <c r="K185" s="136"/>
      <c r="L185" s="200" t="str">
        <f t="shared" si="29"/>
        <v/>
      </c>
      <c r="M185" s="140"/>
      <c r="N185" s="201" t="str">
        <f t="shared" si="30"/>
        <v/>
      </c>
      <c r="O185" s="136"/>
      <c r="P185" s="200" t="str">
        <f t="shared" si="31"/>
        <v/>
      </c>
      <c r="Q185" s="140"/>
      <c r="R185" s="201" t="str">
        <f t="shared" si="32"/>
        <v/>
      </c>
      <c r="S185" s="129"/>
      <c r="T185" s="202" t="str">
        <f t="shared" si="26"/>
        <v/>
      </c>
      <c r="U185" s="140"/>
      <c r="V185" s="201" t="str">
        <f t="shared" si="33"/>
        <v/>
      </c>
    </row>
    <row r="186" spans="1:22" s="147" customFormat="1" hidden="1">
      <c r="A186" s="161"/>
      <c r="B186" s="173" t="s">
        <v>3657</v>
      </c>
      <c r="C186" s="174"/>
      <c r="D186" s="175"/>
      <c r="E186" s="164"/>
      <c r="F186" s="199" t="str">
        <f t="shared" si="34"/>
        <v/>
      </c>
      <c r="G186" s="176"/>
      <c r="H186" s="200" t="str">
        <f t="shared" si="27"/>
        <v/>
      </c>
      <c r="I186" s="177"/>
      <c r="J186" s="201" t="str">
        <f t="shared" si="28"/>
        <v/>
      </c>
      <c r="K186" s="136"/>
      <c r="L186" s="200" t="str">
        <f t="shared" si="29"/>
        <v/>
      </c>
      <c r="M186" s="140"/>
      <c r="N186" s="201" t="str">
        <f t="shared" si="30"/>
        <v/>
      </c>
      <c r="O186" s="136"/>
      <c r="P186" s="200" t="str">
        <f t="shared" si="31"/>
        <v/>
      </c>
      <c r="Q186" s="140"/>
      <c r="R186" s="201" t="str">
        <f t="shared" si="32"/>
        <v/>
      </c>
      <c r="S186" s="129"/>
      <c r="T186" s="202" t="str">
        <f t="shared" si="26"/>
        <v/>
      </c>
      <c r="U186" s="140"/>
      <c r="V186" s="201" t="str">
        <f t="shared" si="33"/>
        <v/>
      </c>
    </row>
    <row r="187" spans="1:22" s="147" customFormat="1" hidden="1">
      <c r="A187" s="161"/>
      <c r="B187" s="173" t="s">
        <v>3658</v>
      </c>
      <c r="C187" s="174"/>
      <c r="D187" s="175"/>
      <c r="E187" s="164"/>
      <c r="F187" s="199" t="str">
        <f t="shared" si="34"/>
        <v/>
      </c>
      <c r="G187" s="176"/>
      <c r="H187" s="200" t="str">
        <f t="shared" si="27"/>
        <v/>
      </c>
      <c r="I187" s="177"/>
      <c r="J187" s="201" t="str">
        <f t="shared" si="28"/>
        <v/>
      </c>
      <c r="K187" s="136"/>
      <c r="L187" s="200" t="str">
        <f t="shared" si="29"/>
        <v/>
      </c>
      <c r="M187" s="140"/>
      <c r="N187" s="201" t="str">
        <f t="shared" si="30"/>
        <v/>
      </c>
      <c r="O187" s="136"/>
      <c r="P187" s="200" t="str">
        <f t="shared" si="31"/>
        <v/>
      </c>
      <c r="Q187" s="140"/>
      <c r="R187" s="201" t="str">
        <f t="shared" si="32"/>
        <v/>
      </c>
      <c r="S187" s="129"/>
      <c r="T187" s="202" t="str">
        <f t="shared" si="26"/>
        <v/>
      </c>
      <c r="U187" s="140"/>
      <c r="V187" s="201" t="str">
        <f t="shared" si="33"/>
        <v/>
      </c>
    </row>
    <row r="188" spans="1:22" s="147" customFormat="1" hidden="1">
      <c r="A188" s="161"/>
      <c r="B188" s="173" t="s">
        <v>3659</v>
      </c>
      <c r="C188" s="174"/>
      <c r="D188" s="175"/>
      <c r="E188" s="164"/>
      <c r="F188" s="199" t="str">
        <f t="shared" si="34"/>
        <v/>
      </c>
      <c r="G188" s="176"/>
      <c r="H188" s="200" t="str">
        <f t="shared" si="27"/>
        <v/>
      </c>
      <c r="I188" s="177"/>
      <c r="J188" s="201" t="str">
        <f t="shared" si="28"/>
        <v/>
      </c>
      <c r="K188" s="136"/>
      <c r="L188" s="200" t="str">
        <f t="shared" si="29"/>
        <v/>
      </c>
      <c r="M188" s="140"/>
      <c r="N188" s="201" t="str">
        <f t="shared" si="30"/>
        <v/>
      </c>
      <c r="O188" s="136"/>
      <c r="P188" s="200" t="str">
        <f t="shared" si="31"/>
        <v/>
      </c>
      <c r="Q188" s="140"/>
      <c r="R188" s="201" t="str">
        <f t="shared" si="32"/>
        <v/>
      </c>
      <c r="S188" s="129"/>
      <c r="T188" s="202" t="str">
        <f t="shared" si="26"/>
        <v/>
      </c>
      <c r="U188" s="140"/>
      <c r="V188" s="201" t="str">
        <f t="shared" si="33"/>
        <v/>
      </c>
    </row>
    <row r="189" spans="1:22" s="147" customFormat="1" hidden="1">
      <c r="A189" s="161"/>
      <c r="B189" s="173" t="s">
        <v>3660</v>
      </c>
      <c r="C189" s="174"/>
      <c r="D189" s="175"/>
      <c r="E189" s="164"/>
      <c r="F189" s="199" t="str">
        <f t="shared" si="34"/>
        <v/>
      </c>
      <c r="G189" s="176"/>
      <c r="H189" s="200" t="str">
        <f t="shared" si="27"/>
        <v/>
      </c>
      <c r="I189" s="177"/>
      <c r="J189" s="201" t="str">
        <f t="shared" si="28"/>
        <v/>
      </c>
      <c r="K189" s="136"/>
      <c r="L189" s="200" t="str">
        <f t="shared" si="29"/>
        <v/>
      </c>
      <c r="M189" s="140"/>
      <c r="N189" s="201" t="str">
        <f t="shared" si="30"/>
        <v/>
      </c>
      <c r="O189" s="136"/>
      <c r="P189" s="200" t="str">
        <f t="shared" si="31"/>
        <v/>
      </c>
      <c r="Q189" s="140"/>
      <c r="R189" s="201" t="str">
        <f t="shared" si="32"/>
        <v/>
      </c>
      <c r="S189" s="129"/>
      <c r="T189" s="202" t="str">
        <f t="shared" si="26"/>
        <v/>
      </c>
      <c r="U189" s="140"/>
      <c r="V189" s="201" t="str">
        <f t="shared" si="33"/>
        <v/>
      </c>
    </row>
    <row r="190" spans="1:22" s="147" customFormat="1" hidden="1">
      <c r="A190" s="161"/>
      <c r="B190" s="173" t="s">
        <v>3661</v>
      </c>
      <c r="C190" s="174"/>
      <c r="D190" s="175"/>
      <c r="E190" s="164"/>
      <c r="F190" s="199" t="str">
        <f t="shared" si="34"/>
        <v/>
      </c>
      <c r="G190" s="176"/>
      <c r="H190" s="200" t="str">
        <f t="shared" si="27"/>
        <v/>
      </c>
      <c r="I190" s="177"/>
      <c r="J190" s="201" t="str">
        <f t="shared" si="28"/>
        <v/>
      </c>
      <c r="K190" s="136"/>
      <c r="L190" s="200" t="str">
        <f t="shared" si="29"/>
        <v/>
      </c>
      <c r="M190" s="140"/>
      <c r="N190" s="201" t="str">
        <f t="shared" si="30"/>
        <v/>
      </c>
      <c r="O190" s="136"/>
      <c r="P190" s="200" t="str">
        <f t="shared" si="31"/>
        <v/>
      </c>
      <c r="Q190" s="140"/>
      <c r="R190" s="201" t="str">
        <f t="shared" si="32"/>
        <v/>
      </c>
      <c r="S190" s="129"/>
      <c r="T190" s="202" t="str">
        <f t="shared" si="26"/>
        <v/>
      </c>
      <c r="U190" s="140"/>
      <c r="V190" s="201" t="str">
        <f t="shared" si="33"/>
        <v/>
      </c>
    </row>
    <row r="191" spans="1:22" s="147" customFormat="1" hidden="1">
      <c r="A191" s="161"/>
      <c r="B191" s="173" t="s">
        <v>3662</v>
      </c>
      <c r="C191" s="174"/>
      <c r="D191" s="175"/>
      <c r="E191" s="164"/>
      <c r="F191" s="199" t="str">
        <f t="shared" si="34"/>
        <v/>
      </c>
      <c r="G191" s="176"/>
      <c r="H191" s="200" t="str">
        <f t="shared" si="27"/>
        <v/>
      </c>
      <c r="I191" s="177"/>
      <c r="J191" s="201" t="str">
        <f t="shared" si="28"/>
        <v/>
      </c>
      <c r="K191" s="136"/>
      <c r="L191" s="200" t="str">
        <f t="shared" si="29"/>
        <v/>
      </c>
      <c r="M191" s="140"/>
      <c r="N191" s="201" t="str">
        <f t="shared" si="30"/>
        <v/>
      </c>
      <c r="O191" s="136"/>
      <c r="P191" s="200" t="str">
        <f t="shared" si="31"/>
        <v/>
      </c>
      <c r="Q191" s="140"/>
      <c r="R191" s="201" t="str">
        <f t="shared" si="32"/>
        <v/>
      </c>
      <c r="S191" s="129"/>
      <c r="T191" s="202" t="str">
        <f t="shared" si="26"/>
        <v/>
      </c>
      <c r="U191" s="140"/>
      <c r="V191" s="201" t="str">
        <f t="shared" si="33"/>
        <v/>
      </c>
    </row>
    <row r="192" spans="1:22" s="147" customFormat="1" hidden="1">
      <c r="A192" s="161"/>
      <c r="B192" s="173" t="s">
        <v>3663</v>
      </c>
      <c r="C192" s="174"/>
      <c r="D192" s="175"/>
      <c r="E192" s="164"/>
      <c r="F192" s="199" t="str">
        <f t="shared" si="34"/>
        <v/>
      </c>
      <c r="G192" s="176"/>
      <c r="H192" s="200" t="str">
        <f t="shared" si="27"/>
        <v/>
      </c>
      <c r="I192" s="177"/>
      <c r="J192" s="201" t="str">
        <f t="shared" si="28"/>
        <v/>
      </c>
      <c r="K192" s="136"/>
      <c r="L192" s="200" t="str">
        <f t="shared" si="29"/>
        <v/>
      </c>
      <c r="M192" s="140"/>
      <c r="N192" s="201" t="str">
        <f t="shared" si="30"/>
        <v/>
      </c>
      <c r="O192" s="136"/>
      <c r="P192" s="200" t="str">
        <f t="shared" si="31"/>
        <v/>
      </c>
      <c r="Q192" s="140"/>
      <c r="R192" s="201" t="str">
        <f t="shared" si="32"/>
        <v/>
      </c>
      <c r="S192" s="129"/>
      <c r="T192" s="202" t="str">
        <f t="shared" si="26"/>
        <v/>
      </c>
      <c r="U192" s="140"/>
      <c r="V192" s="201" t="str">
        <f t="shared" si="33"/>
        <v/>
      </c>
    </row>
    <row r="193" spans="1:22" s="147" customFormat="1" hidden="1">
      <c r="A193" s="161"/>
      <c r="B193" s="173" t="s">
        <v>3664</v>
      </c>
      <c r="C193" s="174"/>
      <c r="D193" s="175"/>
      <c r="E193" s="164"/>
      <c r="F193" s="199" t="str">
        <f t="shared" si="34"/>
        <v/>
      </c>
      <c r="G193" s="176"/>
      <c r="H193" s="200" t="str">
        <f t="shared" si="27"/>
        <v/>
      </c>
      <c r="I193" s="177"/>
      <c r="J193" s="201" t="str">
        <f t="shared" si="28"/>
        <v/>
      </c>
      <c r="K193" s="136"/>
      <c r="L193" s="200" t="str">
        <f t="shared" si="29"/>
        <v/>
      </c>
      <c r="M193" s="140"/>
      <c r="N193" s="201" t="str">
        <f t="shared" si="30"/>
        <v/>
      </c>
      <c r="O193" s="136"/>
      <c r="P193" s="200" t="str">
        <f t="shared" si="31"/>
        <v/>
      </c>
      <c r="Q193" s="140"/>
      <c r="R193" s="201" t="str">
        <f t="shared" si="32"/>
        <v/>
      </c>
      <c r="S193" s="129"/>
      <c r="T193" s="202" t="str">
        <f t="shared" si="26"/>
        <v/>
      </c>
      <c r="U193" s="140"/>
      <c r="V193" s="201" t="str">
        <f t="shared" si="33"/>
        <v/>
      </c>
    </row>
    <row r="194" spans="1:22" s="147" customFormat="1" hidden="1">
      <c r="A194" s="161"/>
      <c r="B194" s="173" t="s">
        <v>3665</v>
      </c>
      <c r="C194" s="174"/>
      <c r="D194" s="175"/>
      <c r="E194" s="164"/>
      <c r="F194" s="199" t="str">
        <f t="shared" si="34"/>
        <v/>
      </c>
      <c r="G194" s="176"/>
      <c r="H194" s="200" t="str">
        <f t="shared" si="27"/>
        <v/>
      </c>
      <c r="I194" s="177"/>
      <c r="J194" s="201" t="str">
        <f t="shared" si="28"/>
        <v/>
      </c>
      <c r="K194" s="136"/>
      <c r="L194" s="200" t="str">
        <f t="shared" si="29"/>
        <v/>
      </c>
      <c r="M194" s="140"/>
      <c r="N194" s="201" t="str">
        <f t="shared" si="30"/>
        <v/>
      </c>
      <c r="O194" s="136"/>
      <c r="P194" s="200" t="str">
        <f t="shared" si="31"/>
        <v/>
      </c>
      <c r="Q194" s="140"/>
      <c r="R194" s="201" t="str">
        <f t="shared" si="32"/>
        <v/>
      </c>
      <c r="S194" s="129"/>
      <c r="T194" s="202" t="str">
        <f t="shared" si="26"/>
        <v/>
      </c>
      <c r="U194" s="140"/>
      <c r="V194" s="201" t="str">
        <f t="shared" si="33"/>
        <v/>
      </c>
    </row>
    <row r="195" spans="1:22" s="147" customFormat="1" hidden="1">
      <c r="A195" s="161"/>
      <c r="B195" s="173" t="s">
        <v>3666</v>
      </c>
      <c r="C195" s="174"/>
      <c r="D195" s="175"/>
      <c r="E195" s="164"/>
      <c r="F195" s="199" t="str">
        <f t="shared" si="34"/>
        <v/>
      </c>
      <c r="G195" s="176"/>
      <c r="H195" s="200" t="str">
        <f t="shared" si="27"/>
        <v/>
      </c>
      <c r="I195" s="177"/>
      <c r="J195" s="201" t="str">
        <f t="shared" si="28"/>
        <v/>
      </c>
      <c r="K195" s="136"/>
      <c r="L195" s="200" t="str">
        <f t="shared" si="29"/>
        <v/>
      </c>
      <c r="M195" s="140"/>
      <c r="N195" s="201" t="str">
        <f t="shared" si="30"/>
        <v/>
      </c>
      <c r="O195" s="136"/>
      <c r="P195" s="200" t="str">
        <f t="shared" si="31"/>
        <v/>
      </c>
      <c r="Q195" s="140"/>
      <c r="R195" s="201" t="str">
        <f t="shared" si="32"/>
        <v/>
      </c>
      <c r="S195" s="129"/>
      <c r="T195" s="202" t="str">
        <f t="shared" si="26"/>
        <v/>
      </c>
      <c r="U195" s="140"/>
      <c r="V195" s="201" t="str">
        <f t="shared" si="33"/>
        <v/>
      </c>
    </row>
    <row r="196" spans="1:22" s="147" customFormat="1" hidden="1">
      <c r="A196" s="161"/>
      <c r="B196" s="173" t="s">
        <v>3667</v>
      </c>
      <c r="C196" s="174"/>
      <c r="D196" s="175"/>
      <c r="E196" s="164"/>
      <c r="F196" s="199" t="str">
        <f t="shared" si="34"/>
        <v/>
      </c>
      <c r="G196" s="176"/>
      <c r="H196" s="200" t="str">
        <f t="shared" si="27"/>
        <v/>
      </c>
      <c r="I196" s="177"/>
      <c r="J196" s="201" t="str">
        <f t="shared" si="28"/>
        <v/>
      </c>
      <c r="K196" s="136"/>
      <c r="L196" s="200" t="str">
        <f t="shared" si="29"/>
        <v/>
      </c>
      <c r="M196" s="140"/>
      <c r="N196" s="201" t="str">
        <f t="shared" si="30"/>
        <v/>
      </c>
      <c r="O196" s="136"/>
      <c r="P196" s="200" t="str">
        <f t="shared" si="31"/>
        <v/>
      </c>
      <c r="Q196" s="140"/>
      <c r="R196" s="201" t="str">
        <f t="shared" si="32"/>
        <v/>
      </c>
      <c r="S196" s="129"/>
      <c r="T196" s="202" t="str">
        <f t="shared" si="26"/>
        <v/>
      </c>
      <c r="U196" s="140"/>
      <c r="V196" s="201" t="str">
        <f t="shared" si="33"/>
        <v/>
      </c>
    </row>
    <row r="197" spans="1:22" s="147" customFormat="1" hidden="1">
      <c r="A197" s="161"/>
      <c r="B197" s="173" t="s">
        <v>3668</v>
      </c>
      <c r="C197" s="174"/>
      <c r="D197" s="175"/>
      <c r="E197" s="164"/>
      <c r="F197" s="199" t="str">
        <f t="shared" si="34"/>
        <v/>
      </c>
      <c r="G197" s="176"/>
      <c r="H197" s="200" t="str">
        <f t="shared" si="27"/>
        <v/>
      </c>
      <c r="I197" s="177"/>
      <c r="J197" s="201" t="str">
        <f t="shared" si="28"/>
        <v/>
      </c>
      <c r="K197" s="136"/>
      <c r="L197" s="200" t="str">
        <f t="shared" si="29"/>
        <v/>
      </c>
      <c r="M197" s="140"/>
      <c r="N197" s="201" t="str">
        <f t="shared" si="30"/>
        <v/>
      </c>
      <c r="O197" s="136"/>
      <c r="P197" s="200" t="str">
        <f t="shared" si="31"/>
        <v/>
      </c>
      <c r="Q197" s="140"/>
      <c r="R197" s="201" t="str">
        <f t="shared" si="32"/>
        <v/>
      </c>
      <c r="S197" s="129"/>
      <c r="T197" s="202" t="str">
        <f t="shared" si="26"/>
        <v/>
      </c>
      <c r="U197" s="140"/>
      <c r="V197" s="201" t="str">
        <f t="shared" si="33"/>
        <v/>
      </c>
    </row>
    <row r="198" spans="1:22" s="147" customFormat="1" hidden="1">
      <c r="A198" s="161"/>
      <c r="B198" s="173" t="s">
        <v>3669</v>
      </c>
      <c r="C198" s="174"/>
      <c r="D198" s="175"/>
      <c r="E198" s="164"/>
      <c r="F198" s="199" t="str">
        <f t="shared" si="34"/>
        <v/>
      </c>
      <c r="G198" s="176"/>
      <c r="H198" s="200" t="str">
        <f t="shared" si="27"/>
        <v/>
      </c>
      <c r="I198" s="177"/>
      <c r="J198" s="201" t="str">
        <f t="shared" si="28"/>
        <v/>
      </c>
      <c r="K198" s="136"/>
      <c r="L198" s="200" t="str">
        <f t="shared" si="29"/>
        <v/>
      </c>
      <c r="M198" s="140"/>
      <c r="N198" s="201" t="str">
        <f t="shared" si="30"/>
        <v/>
      </c>
      <c r="O198" s="136"/>
      <c r="P198" s="200" t="str">
        <f t="shared" si="31"/>
        <v/>
      </c>
      <c r="Q198" s="140"/>
      <c r="R198" s="201" t="str">
        <f t="shared" si="32"/>
        <v/>
      </c>
      <c r="S198" s="129"/>
      <c r="T198" s="202" t="str">
        <f t="shared" si="26"/>
        <v/>
      </c>
      <c r="U198" s="140"/>
      <c r="V198" s="201" t="str">
        <f t="shared" si="33"/>
        <v/>
      </c>
    </row>
    <row r="199" spans="1:22" s="147" customFormat="1" hidden="1">
      <c r="A199" s="161"/>
      <c r="B199" s="173" t="s">
        <v>3670</v>
      </c>
      <c r="C199" s="174"/>
      <c r="D199" s="175"/>
      <c r="E199" s="164"/>
      <c r="F199" s="199" t="str">
        <f t="shared" si="34"/>
        <v/>
      </c>
      <c r="G199" s="176"/>
      <c r="H199" s="200" t="str">
        <f t="shared" si="27"/>
        <v/>
      </c>
      <c r="I199" s="177"/>
      <c r="J199" s="201" t="str">
        <f t="shared" si="28"/>
        <v/>
      </c>
      <c r="K199" s="136"/>
      <c r="L199" s="200" t="str">
        <f t="shared" si="29"/>
        <v/>
      </c>
      <c r="M199" s="140"/>
      <c r="N199" s="201" t="str">
        <f t="shared" si="30"/>
        <v/>
      </c>
      <c r="O199" s="136"/>
      <c r="P199" s="200" t="str">
        <f t="shared" si="31"/>
        <v/>
      </c>
      <c r="Q199" s="140"/>
      <c r="R199" s="201" t="str">
        <f t="shared" si="32"/>
        <v/>
      </c>
      <c r="S199" s="129"/>
      <c r="T199" s="202" t="str">
        <f t="shared" si="26"/>
        <v/>
      </c>
      <c r="U199" s="140"/>
      <c r="V199" s="201" t="str">
        <f t="shared" si="33"/>
        <v/>
      </c>
    </row>
    <row r="200" spans="1:22" s="147" customFormat="1" hidden="1">
      <c r="A200" s="161"/>
      <c r="B200" s="173" t="s">
        <v>3671</v>
      </c>
      <c r="C200" s="174"/>
      <c r="D200" s="175"/>
      <c r="E200" s="164"/>
      <c r="F200" s="199" t="str">
        <f t="shared" si="34"/>
        <v/>
      </c>
      <c r="G200" s="176"/>
      <c r="H200" s="200" t="str">
        <f t="shared" si="27"/>
        <v/>
      </c>
      <c r="I200" s="177"/>
      <c r="J200" s="201" t="str">
        <f t="shared" si="28"/>
        <v/>
      </c>
      <c r="K200" s="136"/>
      <c r="L200" s="200" t="str">
        <f t="shared" si="29"/>
        <v/>
      </c>
      <c r="M200" s="140"/>
      <c r="N200" s="201" t="str">
        <f t="shared" si="30"/>
        <v/>
      </c>
      <c r="O200" s="136"/>
      <c r="P200" s="200" t="str">
        <f t="shared" si="31"/>
        <v/>
      </c>
      <c r="Q200" s="140"/>
      <c r="R200" s="201" t="str">
        <f t="shared" si="32"/>
        <v/>
      </c>
      <c r="S200" s="129"/>
      <c r="T200" s="202" t="str">
        <f t="shared" si="26"/>
        <v/>
      </c>
      <c r="U200" s="140"/>
      <c r="V200" s="201" t="str">
        <f t="shared" si="33"/>
        <v/>
      </c>
    </row>
    <row r="201" spans="1:22" s="147" customFormat="1" hidden="1">
      <c r="A201" s="161"/>
      <c r="B201" s="173" t="s">
        <v>3672</v>
      </c>
      <c r="C201" s="174"/>
      <c r="D201" s="175"/>
      <c r="E201" s="164"/>
      <c r="F201" s="199" t="str">
        <f t="shared" si="34"/>
        <v/>
      </c>
      <c r="G201" s="176"/>
      <c r="H201" s="200" t="str">
        <f t="shared" si="27"/>
        <v/>
      </c>
      <c r="I201" s="177"/>
      <c r="J201" s="201" t="str">
        <f t="shared" si="28"/>
        <v/>
      </c>
      <c r="K201" s="136"/>
      <c r="L201" s="200" t="str">
        <f t="shared" si="29"/>
        <v/>
      </c>
      <c r="M201" s="140"/>
      <c r="N201" s="201" t="str">
        <f t="shared" si="30"/>
        <v/>
      </c>
      <c r="O201" s="136"/>
      <c r="P201" s="200" t="str">
        <f t="shared" si="31"/>
        <v/>
      </c>
      <c r="Q201" s="140"/>
      <c r="R201" s="201" t="str">
        <f t="shared" si="32"/>
        <v/>
      </c>
      <c r="S201" s="129"/>
      <c r="T201" s="202" t="str">
        <f t="shared" si="26"/>
        <v/>
      </c>
      <c r="U201" s="140"/>
      <c r="V201" s="201" t="str">
        <f t="shared" si="33"/>
        <v/>
      </c>
    </row>
    <row r="202" spans="1:22" s="147" customFormat="1" hidden="1">
      <c r="A202" s="161"/>
      <c r="B202" s="173" t="s">
        <v>3673</v>
      </c>
      <c r="C202" s="174"/>
      <c r="D202" s="175"/>
      <c r="E202" s="164"/>
      <c r="F202" s="199" t="str">
        <f t="shared" si="34"/>
        <v/>
      </c>
      <c r="G202" s="176"/>
      <c r="H202" s="200" t="str">
        <f t="shared" si="27"/>
        <v/>
      </c>
      <c r="I202" s="177"/>
      <c r="J202" s="201" t="str">
        <f t="shared" si="28"/>
        <v/>
      </c>
      <c r="K202" s="136"/>
      <c r="L202" s="200" t="str">
        <f t="shared" si="29"/>
        <v/>
      </c>
      <c r="M202" s="140"/>
      <c r="N202" s="201" t="str">
        <f t="shared" si="30"/>
        <v/>
      </c>
      <c r="O202" s="136"/>
      <c r="P202" s="200" t="str">
        <f t="shared" si="31"/>
        <v/>
      </c>
      <c r="Q202" s="140"/>
      <c r="R202" s="201" t="str">
        <f t="shared" si="32"/>
        <v/>
      </c>
      <c r="S202" s="129"/>
      <c r="T202" s="202" t="str">
        <f t="shared" si="26"/>
        <v/>
      </c>
      <c r="U202" s="140"/>
      <c r="V202" s="201" t="str">
        <f t="shared" si="33"/>
        <v/>
      </c>
    </row>
    <row r="203" spans="1:22" s="147" customFormat="1" hidden="1">
      <c r="A203" s="161"/>
      <c r="B203" s="173" t="s">
        <v>3674</v>
      </c>
      <c r="C203" s="174"/>
      <c r="D203" s="175"/>
      <c r="E203" s="164"/>
      <c r="F203" s="199" t="str">
        <f t="shared" si="34"/>
        <v/>
      </c>
      <c r="G203" s="176"/>
      <c r="H203" s="200" t="str">
        <f t="shared" si="27"/>
        <v/>
      </c>
      <c r="I203" s="177"/>
      <c r="J203" s="201" t="str">
        <f t="shared" si="28"/>
        <v/>
      </c>
      <c r="K203" s="136"/>
      <c r="L203" s="200" t="str">
        <f t="shared" si="29"/>
        <v/>
      </c>
      <c r="M203" s="140"/>
      <c r="N203" s="201" t="str">
        <f t="shared" si="30"/>
        <v/>
      </c>
      <c r="O203" s="136"/>
      <c r="P203" s="200" t="str">
        <f t="shared" si="31"/>
        <v/>
      </c>
      <c r="Q203" s="140"/>
      <c r="R203" s="201" t="str">
        <f t="shared" si="32"/>
        <v/>
      </c>
      <c r="S203" s="129"/>
      <c r="T203" s="202" t="str">
        <f t="shared" si="26"/>
        <v/>
      </c>
      <c r="U203" s="140"/>
      <c r="V203" s="201" t="str">
        <f t="shared" si="33"/>
        <v/>
      </c>
    </row>
    <row r="204" spans="1:22" s="147" customFormat="1" hidden="1">
      <c r="A204" s="161"/>
      <c r="B204" s="173" t="s">
        <v>3675</v>
      </c>
      <c r="C204" s="174"/>
      <c r="D204" s="175"/>
      <c r="E204" s="164"/>
      <c r="F204" s="199" t="str">
        <f t="shared" si="34"/>
        <v/>
      </c>
      <c r="G204" s="176"/>
      <c r="H204" s="200" t="str">
        <f t="shared" si="27"/>
        <v/>
      </c>
      <c r="I204" s="177"/>
      <c r="J204" s="201" t="str">
        <f t="shared" si="28"/>
        <v/>
      </c>
      <c r="K204" s="136"/>
      <c r="L204" s="200" t="str">
        <f t="shared" si="29"/>
        <v/>
      </c>
      <c r="M204" s="140"/>
      <c r="N204" s="201" t="str">
        <f t="shared" si="30"/>
        <v/>
      </c>
      <c r="O204" s="136"/>
      <c r="P204" s="200" t="str">
        <f t="shared" si="31"/>
        <v/>
      </c>
      <c r="Q204" s="140"/>
      <c r="R204" s="201" t="str">
        <f t="shared" si="32"/>
        <v/>
      </c>
      <c r="S204" s="129"/>
      <c r="T204" s="202" t="str">
        <f t="shared" ref="T204:T267" si="35">IF($T$9="*",IF(S204&gt;0,"*",""),"")</f>
        <v/>
      </c>
      <c r="U204" s="140"/>
      <c r="V204" s="201" t="str">
        <f t="shared" si="33"/>
        <v/>
      </c>
    </row>
    <row r="205" spans="1:22" s="147" customFormat="1" hidden="1">
      <c r="A205" s="161"/>
      <c r="B205" s="173" t="s">
        <v>3676</v>
      </c>
      <c r="C205" s="174"/>
      <c r="D205" s="175"/>
      <c r="E205" s="164"/>
      <c r="F205" s="199" t="str">
        <f t="shared" si="34"/>
        <v/>
      </c>
      <c r="G205" s="176"/>
      <c r="H205" s="200" t="str">
        <f t="shared" si="27"/>
        <v/>
      </c>
      <c r="I205" s="177"/>
      <c r="J205" s="201" t="str">
        <f t="shared" si="28"/>
        <v/>
      </c>
      <c r="K205" s="136"/>
      <c r="L205" s="200" t="str">
        <f t="shared" si="29"/>
        <v/>
      </c>
      <c r="M205" s="140"/>
      <c r="N205" s="201" t="str">
        <f t="shared" si="30"/>
        <v/>
      </c>
      <c r="O205" s="136"/>
      <c r="P205" s="200" t="str">
        <f t="shared" si="31"/>
        <v/>
      </c>
      <c r="Q205" s="140"/>
      <c r="R205" s="201" t="str">
        <f t="shared" si="32"/>
        <v/>
      </c>
      <c r="S205" s="129"/>
      <c r="T205" s="202" t="str">
        <f t="shared" si="35"/>
        <v/>
      </c>
      <c r="U205" s="140"/>
      <c r="V205" s="201" t="str">
        <f t="shared" si="33"/>
        <v/>
      </c>
    </row>
    <row r="206" spans="1:22" s="147" customFormat="1" hidden="1">
      <c r="A206" s="161"/>
      <c r="B206" s="173" t="s">
        <v>3677</v>
      </c>
      <c r="C206" s="174"/>
      <c r="D206" s="175"/>
      <c r="E206" s="164"/>
      <c r="F206" s="199" t="str">
        <f t="shared" si="34"/>
        <v/>
      </c>
      <c r="G206" s="176"/>
      <c r="H206" s="200" t="str">
        <f t="shared" si="27"/>
        <v/>
      </c>
      <c r="I206" s="177"/>
      <c r="J206" s="201" t="str">
        <f t="shared" si="28"/>
        <v/>
      </c>
      <c r="K206" s="136"/>
      <c r="L206" s="200" t="str">
        <f t="shared" si="29"/>
        <v/>
      </c>
      <c r="M206" s="140"/>
      <c r="N206" s="201" t="str">
        <f t="shared" si="30"/>
        <v/>
      </c>
      <c r="O206" s="136"/>
      <c r="P206" s="200" t="str">
        <f t="shared" si="31"/>
        <v/>
      </c>
      <c r="Q206" s="140"/>
      <c r="R206" s="201" t="str">
        <f t="shared" si="32"/>
        <v/>
      </c>
      <c r="S206" s="129"/>
      <c r="T206" s="202" t="str">
        <f t="shared" si="35"/>
        <v/>
      </c>
      <c r="U206" s="140"/>
      <c r="V206" s="201" t="str">
        <f t="shared" si="33"/>
        <v/>
      </c>
    </row>
    <row r="207" spans="1:22" s="147" customFormat="1" hidden="1">
      <c r="A207" s="161"/>
      <c r="B207" s="173" t="s">
        <v>3678</v>
      </c>
      <c r="C207" s="174"/>
      <c r="D207" s="175"/>
      <c r="E207" s="164"/>
      <c r="F207" s="199" t="str">
        <f t="shared" si="34"/>
        <v/>
      </c>
      <c r="G207" s="176"/>
      <c r="H207" s="200" t="str">
        <f t="shared" si="27"/>
        <v/>
      </c>
      <c r="I207" s="177"/>
      <c r="J207" s="201" t="str">
        <f t="shared" si="28"/>
        <v/>
      </c>
      <c r="K207" s="136"/>
      <c r="L207" s="200" t="str">
        <f t="shared" si="29"/>
        <v/>
      </c>
      <c r="M207" s="140"/>
      <c r="N207" s="201" t="str">
        <f t="shared" si="30"/>
        <v/>
      </c>
      <c r="O207" s="136"/>
      <c r="P207" s="200" t="str">
        <f t="shared" si="31"/>
        <v/>
      </c>
      <c r="Q207" s="140"/>
      <c r="R207" s="201" t="str">
        <f t="shared" si="32"/>
        <v/>
      </c>
      <c r="S207" s="129"/>
      <c r="T207" s="202" t="str">
        <f t="shared" si="35"/>
        <v/>
      </c>
      <c r="U207" s="140"/>
      <c r="V207" s="201" t="str">
        <f t="shared" si="33"/>
        <v/>
      </c>
    </row>
    <row r="208" spans="1:22" s="147" customFormat="1" hidden="1">
      <c r="A208" s="161"/>
      <c r="B208" s="173" t="s">
        <v>3679</v>
      </c>
      <c r="C208" s="174"/>
      <c r="D208" s="175"/>
      <c r="E208" s="164"/>
      <c r="F208" s="199" t="str">
        <f t="shared" si="34"/>
        <v/>
      </c>
      <c r="G208" s="176"/>
      <c r="H208" s="200" t="str">
        <f t="shared" si="27"/>
        <v/>
      </c>
      <c r="I208" s="177"/>
      <c r="J208" s="201" t="str">
        <f t="shared" si="28"/>
        <v/>
      </c>
      <c r="K208" s="136"/>
      <c r="L208" s="200" t="str">
        <f t="shared" si="29"/>
        <v/>
      </c>
      <c r="M208" s="140"/>
      <c r="N208" s="201" t="str">
        <f t="shared" si="30"/>
        <v/>
      </c>
      <c r="O208" s="136"/>
      <c r="P208" s="200" t="str">
        <f t="shared" si="31"/>
        <v/>
      </c>
      <c r="Q208" s="140"/>
      <c r="R208" s="201" t="str">
        <f t="shared" si="32"/>
        <v/>
      </c>
      <c r="S208" s="129"/>
      <c r="T208" s="202" t="str">
        <f t="shared" si="35"/>
        <v/>
      </c>
      <c r="U208" s="140"/>
      <c r="V208" s="201" t="str">
        <f t="shared" si="33"/>
        <v/>
      </c>
    </row>
    <row r="209" spans="1:22" s="147" customFormat="1" hidden="1">
      <c r="A209" s="161"/>
      <c r="B209" s="173" t="s">
        <v>3680</v>
      </c>
      <c r="C209" s="174"/>
      <c r="D209" s="175"/>
      <c r="E209" s="164"/>
      <c r="F209" s="199" t="str">
        <f t="shared" si="34"/>
        <v/>
      </c>
      <c r="G209" s="176"/>
      <c r="H209" s="200" t="str">
        <f t="shared" si="27"/>
        <v/>
      </c>
      <c r="I209" s="177"/>
      <c r="J209" s="201" t="str">
        <f t="shared" si="28"/>
        <v/>
      </c>
      <c r="K209" s="136"/>
      <c r="L209" s="200" t="str">
        <f t="shared" si="29"/>
        <v/>
      </c>
      <c r="M209" s="140"/>
      <c r="N209" s="201" t="str">
        <f t="shared" si="30"/>
        <v/>
      </c>
      <c r="O209" s="136"/>
      <c r="P209" s="200" t="str">
        <f t="shared" si="31"/>
        <v/>
      </c>
      <c r="Q209" s="140"/>
      <c r="R209" s="201" t="str">
        <f t="shared" si="32"/>
        <v/>
      </c>
      <c r="S209" s="129"/>
      <c r="T209" s="202" t="str">
        <f t="shared" si="35"/>
        <v/>
      </c>
      <c r="U209" s="140"/>
      <c r="V209" s="201" t="str">
        <f t="shared" si="33"/>
        <v/>
      </c>
    </row>
    <row r="210" spans="1:22" s="147" customFormat="1" hidden="1">
      <c r="A210" s="161"/>
      <c r="B210" s="173" t="s">
        <v>3681</v>
      </c>
      <c r="C210" s="174"/>
      <c r="D210" s="175"/>
      <c r="E210" s="164"/>
      <c r="F210" s="199" t="str">
        <f t="shared" si="34"/>
        <v/>
      </c>
      <c r="G210" s="176"/>
      <c r="H210" s="200" t="str">
        <f t="shared" si="27"/>
        <v/>
      </c>
      <c r="I210" s="177"/>
      <c r="J210" s="201" t="str">
        <f t="shared" si="28"/>
        <v/>
      </c>
      <c r="K210" s="136"/>
      <c r="L210" s="200" t="str">
        <f t="shared" si="29"/>
        <v/>
      </c>
      <c r="M210" s="140"/>
      <c r="N210" s="201" t="str">
        <f t="shared" si="30"/>
        <v/>
      </c>
      <c r="O210" s="136"/>
      <c r="P210" s="200" t="str">
        <f t="shared" si="31"/>
        <v/>
      </c>
      <c r="Q210" s="140"/>
      <c r="R210" s="201" t="str">
        <f t="shared" si="32"/>
        <v/>
      </c>
      <c r="S210" s="129"/>
      <c r="T210" s="202" t="str">
        <f t="shared" si="35"/>
        <v/>
      </c>
      <c r="U210" s="140"/>
      <c r="V210" s="201" t="str">
        <f t="shared" si="33"/>
        <v/>
      </c>
    </row>
    <row r="211" spans="1:22" s="147" customFormat="1" hidden="1">
      <c r="A211" s="161"/>
      <c r="B211" s="173" t="s">
        <v>3682</v>
      </c>
      <c r="C211" s="174"/>
      <c r="D211" s="175"/>
      <c r="E211" s="164"/>
      <c r="F211" s="199" t="str">
        <f t="shared" si="34"/>
        <v/>
      </c>
      <c r="G211" s="176"/>
      <c r="H211" s="200" t="str">
        <f t="shared" si="27"/>
        <v/>
      </c>
      <c r="I211" s="177"/>
      <c r="J211" s="201" t="str">
        <f t="shared" si="28"/>
        <v/>
      </c>
      <c r="K211" s="136"/>
      <c r="L211" s="200" t="str">
        <f t="shared" si="29"/>
        <v/>
      </c>
      <c r="M211" s="140"/>
      <c r="N211" s="201" t="str">
        <f t="shared" si="30"/>
        <v/>
      </c>
      <c r="O211" s="136"/>
      <c r="P211" s="200" t="str">
        <f t="shared" si="31"/>
        <v/>
      </c>
      <c r="Q211" s="140"/>
      <c r="R211" s="201" t="str">
        <f t="shared" si="32"/>
        <v/>
      </c>
      <c r="S211" s="129"/>
      <c r="T211" s="202" t="str">
        <f t="shared" si="35"/>
        <v/>
      </c>
      <c r="U211" s="140"/>
      <c r="V211" s="201" t="str">
        <f t="shared" si="33"/>
        <v/>
      </c>
    </row>
    <row r="212" spans="1:22" s="147" customFormat="1" hidden="1">
      <c r="A212" s="161"/>
      <c r="B212" s="173" t="s">
        <v>3683</v>
      </c>
      <c r="C212" s="174"/>
      <c r="D212" s="175"/>
      <c r="E212" s="164"/>
      <c r="F212" s="199" t="str">
        <f t="shared" si="34"/>
        <v/>
      </c>
      <c r="G212" s="176"/>
      <c r="H212" s="200" t="str">
        <f t="shared" si="27"/>
        <v/>
      </c>
      <c r="I212" s="177"/>
      <c r="J212" s="201" t="str">
        <f t="shared" si="28"/>
        <v/>
      </c>
      <c r="K212" s="136"/>
      <c r="L212" s="200" t="str">
        <f t="shared" si="29"/>
        <v/>
      </c>
      <c r="M212" s="140"/>
      <c r="N212" s="201" t="str">
        <f t="shared" si="30"/>
        <v/>
      </c>
      <c r="O212" s="136"/>
      <c r="P212" s="200" t="str">
        <f t="shared" si="31"/>
        <v/>
      </c>
      <c r="Q212" s="140"/>
      <c r="R212" s="201" t="str">
        <f t="shared" si="32"/>
        <v/>
      </c>
      <c r="S212" s="129"/>
      <c r="T212" s="202" t="str">
        <f t="shared" si="35"/>
        <v/>
      </c>
      <c r="U212" s="140"/>
      <c r="V212" s="201" t="str">
        <f t="shared" si="33"/>
        <v/>
      </c>
    </row>
    <row r="213" spans="1:22" s="147" customFormat="1" hidden="1">
      <c r="A213" s="161"/>
      <c r="B213" s="173" t="s">
        <v>3684</v>
      </c>
      <c r="C213" s="174"/>
      <c r="D213" s="175"/>
      <c r="E213" s="164"/>
      <c r="F213" s="199" t="str">
        <f t="shared" si="34"/>
        <v/>
      </c>
      <c r="G213" s="176"/>
      <c r="H213" s="200" t="str">
        <f t="shared" si="27"/>
        <v/>
      </c>
      <c r="I213" s="177"/>
      <c r="J213" s="201" t="str">
        <f t="shared" si="28"/>
        <v/>
      </c>
      <c r="K213" s="136"/>
      <c r="L213" s="200" t="str">
        <f t="shared" si="29"/>
        <v/>
      </c>
      <c r="M213" s="140"/>
      <c r="N213" s="201" t="str">
        <f t="shared" si="30"/>
        <v/>
      </c>
      <c r="O213" s="136"/>
      <c r="P213" s="200" t="str">
        <f t="shared" si="31"/>
        <v/>
      </c>
      <c r="Q213" s="140"/>
      <c r="R213" s="201" t="str">
        <f t="shared" si="32"/>
        <v/>
      </c>
      <c r="S213" s="129"/>
      <c r="T213" s="202" t="str">
        <f t="shared" si="35"/>
        <v/>
      </c>
      <c r="U213" s="140"/>
      <c r="V213" s="201" t="str">
        <f t="shared" si="33"/>
        <v/>
      </c>
    </row>
    <row r="214" spans="1:22" s="147" customFormat="1" hidden="1">
      <c r="A214" s="161"/>
      <c r="B214" s="173" t="s">
        <v>3685</v>
      </c>
      <c r="C214" s="174"/>
      <c r="D214" s="175"/>
      <c r="E214" s="164"/>
      <c r="F214" s="199" t="str">
        <f t="shared" si="34"/>
        <v/>
      </c>
      <c r="G214" s="176"/>
      <c r="H214" s="200" t="str">
        <f t="shared" si="27"/>
        <v/>
      </c>
      <c r="I214" s="177"/>
      <c r="J214" s="201" t="str">
        <f t="shared" si="28"/>
        <v/>
      </c>
      <c r="K214" s="136"/>
      <c r="L214" s="200" t="str">
        <f t="shared" si="29"/>
        <v/>
      </c>
      <c r="M214" s="140"/>
      <c r="N214" s="201" t="str">
        <f t="shared" si="30"/>
        <v/>
      </c>
      <c r="O214" s="136"/>
      <c r="P214" s="200" t="str">
        <f t="shared" si="31"/>
        <v/>
      </c>
      <c r="Q214" s="140"/>
      <c r="R214" s="201" t="str">
        <f t="shared" si="32"/>
        <v/>
      </c>
      <c r="S214" s="129"/>
      <c r="T214" s="202" t="str">
        <f t="shared" si="35"/>
        <v/>
      </c>
      <c r="U214" s="140"/>
      <c r="V214" s="201" t="str">
        <f t="shared" si="33"/>
        <v/>
      </c>
    </row>
    <row r="215" spans="1:22" s="147" customFormat="1" hidden="1">
      <c r="A215" s="161"/>
      <c r="B215" s="173" t="s">
        <v>3686</v>
      </c>
      <c r="C215" s="174"/>
      <c r="D215" s="175"/>
      <c r="E215" s="164"/>
      <c r="F215" s="199" t="str">
        <f t="shared" si="34"/>
        <v/>
      </c>
      <c r="G215" s="176"/>
      <c r="H215" s="200" t="str">
        <f t="shared" si="27"/>
        <v/>
      </c>
      <c r="I215" s="177"/>
      <c r="J215" s="201" t="str">
        <f t="shared" si="28"/>
        <v/>
      </c>
      <c r="K215" s="136"/>
      <c r="L215" s="200" t="str">
        <f t="shared" si="29"/>
        <v/>
      </c>
      <c r="M215" s="140"/>
      <c r="N215" s="201" t="str">
        <f t="shared" si="30"/>
        <v/>
      </c>
      <c r="O215" s="136"/>
      <c r="P215" s="200" t="str">
        <f t="shared" si="31"/>
        <v/>
      </c>
      <c r="Q215" s="140"/>
      <c r="R215" s="201" t="str">
        <f t="shared" si="32"/>
        <v/>
      </c>
      <c r="S215" s="129"/>
      <c r="T215" s="202" t="str">
        <f t="shared" si="35"/>
        <v/>
      </c>
      <c r="U215" s="140"/>
      <c r="V215" s="201" t="str">
        <f t="shared" si="33"/>
        <v/>
      </c>
    </row>
    <row r="216" spans="1:22" s="147" customFormat="1" hidden="1">
      <c r="A216" s="161"/>
      <c r="B216" s="173" t="s">
        <v>3687</v>
      </c>
      <c r="C216" s="174"/>
      <c r="D216" s="175"/>
      <c r="E216" s="164"/>
      <c r="F216" s="199" t="str">
        <f t="shared" si="34"/>
        <v/>
      </c>
      <c r="G216" s="176"/>
      <c r="H216" s="200" t="str">
        <f t="shared" si="27"/>
        <v/>
      </c>
      <c r="I216" s="177"/>
      <c r="J216" s="201" t="str">
        <f t="shared" si="28"/>
        <v/>
      </c>
      <c r="K216" s="136"/>
      <c r="L216" s="200" t="str">
        <f t="shared" si="29"/>
        <v/>
      </c>
      <c r="M216" s="140"/>
      <c r="N216" s="201" t="str">
        <f t="shared" si="30"/>
        <v/>
      </c>
      <c r="O216" s="136"/>
      <c r="P216" s="200" t="str">
        <f t="shared" si="31"/>
        <v/>
      </c>
      <c r="Q216" s="140"/>
      <c r="R216" s="201" t="str">
        <f t="shared" si="32"/>
        <v/>
      </c>
      <c r="S216" s="129"/>
      <c r="T216" s="202" t="str">
        <f t="shared" si="35"/>
        <v/>
      </c>
      <c r="U216" s="140"/>
      <c r="V216" s="201" t="str">
        <f t="shared" si="33"/>
        <v/>
      </c>
    </row>
    <row r="217" spans="1:22" s="147" customFormat="1" hidden="1">
      <c r="A217" s="161"/>
      <c r="B217" s="173" t="s">
        <v>3688</v>
      </c>
      <c r="C217" s="174"/>
      <c r="D217" s="175"/>
      <c r="E217" s="164"/>
      <c r="F217" s="199" t="str">
        <f t="shared" si="34"/>
        <v/>
      </c>
      <c r="G217" s="176"/>
      <c r="H217" s="200" t="str">
        <f t="shared" si="27"/>
        <v/>
      </c>
      <c r="I217" s="177"/>
      <c r="J217" s="201" t="str">
        <f t="shared" si="28"/>
        <v/>
      </c>
      <c r="K217" s="136"/>
      <c r="L217" s="200" t="str">
        <f t="shared" si="29"/>
        <v/>
      </c>
      <c r="M217" s="140"/>
      <c r="N217" s="201" t="str">
        <f t="shared" si="30"/>
        <v/>
      </c>
      <c r="O217" s="136"/>
      <c r="P217" s="200" t="str">
        <f t="shared" si="31"/>
        <v/>
      </c>
      <c r="Q217" s="140"/>
      <c r="R217" s="201" t="str">
        <f t="shared" si="32"/>
        <v/>
      </c>
      <c r="S217" s="129"/>
      <c r="T217" s="202" t="str">
        <f t="shared" si="35"/>
        <v/>
      </c>
      <c r="U217" s="140"/>
      <c r="V217" s="201" t="str">
        <f t="shared" si="33"/>
        <v/>
      </c>
    </row>
    <row r="218" spans="1:22" s="147" customFormat="1" hidden="1">
      <c r="A218" s="161"/>
      <c r="B218" s="173" t="s">
        <v>3689</v>
      </c>
      <c r="C218" s="174"/>
      <c r="D218" s="175"/>
      <c r="E218" s="164"/>
      <c r="F218" s="199" t="str">
        <f t="shared" si="34"/>
        <v/>
      </c>
      <c r="G218" s="176"/>
      <c r="H218" s="200" t="str">
        <f t="shared" si="27"/>
        <v/>
      </c>
      <c r="I218" s="177"/>
      <c r="J218" s="201" t="str">
        <f t="shared" si="28"/>
        <v/>
      </c>
      <c r="K218" s="136"/>
      <c r="L218" s="200" t="str">
        <f t="shared" si="29"/>
        <v/>
      </c>
      <c r="M218" s="140"/>
      <c r="N218" s="201" t="str">
        <f t="shared" si="30"/>
        <v/>
      </c>
      <c r="O218" s="136"/>
      <c r="P218" s="200" t="str">
        <f t="shared" si="31"/>
        <v/>
      </c>
      <c r="Q218" s="140"/>
      <c r="R218" s="201" t="str">
        <f t="shared" si="32"/>
        <v/>
      </c>
      <c r="S218" s="129"/>
      <c r="T218" s="202" t="str">
        <f t="shared" si="35"/>
        <v/>
      </c>
      <c r="U218" s="140"/>
      <c r="V218" s="201" t="str">
        <f t="shared" si="33"/>
        <v/>
      </c>
    </row>
    <row r="219" spans="1:22" s="147" customFormat="1" hidden="1">
      <c r="A219" s="161"/>
      <c r="B219" s="173" t="s">
        <v>3690</v>
      </c>
      <c r="C219" s="174"/>
      <c r="D219" s="175"/>
      <c r="E219" s="164"/>
      <c r="F219" s="199" t="str">
        <f t="shared" si="34"/>
        <v/>
      </c>
      <c r="G219" s="176"/>
      <c r="H219" s="200" t="str">
        <f t="shared" si="27"/>
        <v/>
      </c>
      <c r="I219" s="177"/>
      <c r="J219" s="201" t="str">
        <f t="shared" si="28"/>
        <v/>
      </c>
      <c r="K219" s="136"/>
      <c r="L219" s="200" t="str">
        <f t="shared" si="29"/>
        <v/>
      </c>
      <c r="M219" s="140"/>
      <c r="N219" s="201" t="str">
        <f t="shared" si="30"/>
        <v/>
      </c>
      <c r="O219" s="136"/>
      <c r="P219" s="200" t="str">
        <f t="shared" si="31"/>
        <v/>
      </c>
      <c r="Q219" s="140"/>
      <c r="R219" s="201" t="str">
        <f t="shared" si="32"/>
        <v/>
      </c>
      <c r="S219" s="129"/>
      <c r="T219" s="202" t="str">
        <f t="shared" si="35"/>
        <v/>
      </c>
      <c r="U219" s="140"/>
      <c r="V219" s="201" t="str">
        <f t="shared" si="33"/>
        <v/>
      </c>
    </row>
    <row r="220" spans="1:22" s="147" customFormat="1" hidden="1">
      <c r="A220" s="161"/>
      <c r="B220" s="173" t="s">
        <v>3691</v>
      </c>
      <c r="C220" s="174"/>
      <c r="D220" s="175"/>
      <c r="E220" s="164"/>
      <c r="F220" s="199" t="str">
        <f t="shared" si="34"/>
        <v/>
      </c>
      <c r="G220" s="176"/>
      <c r="H220" s="200" t="str">
        <f t="shared" si="27"/>
        <v/>
      </c>
      <c r="I220" s="177"/>
      <c r="J220" s="201" t="str">
        <f t="shared" si="28"/>
        <v/>
      </c>
      <c r="K220" s="136"/>
      <c r="L220" s="200" t="str">
        <f t="shared" si="29"/>
        <v/>
      </c>
      <c r="M220" s="140"/>
      <c r="N220" s="201" t="str">
        <f t="shared" si="30"/>
        <v/>
      </c>
      <c r="O220" s="136"/>
      <c r="P220" s="200" t="str">
        <f t="shared" si="31"/>
        <v/>
      </c>
      <c r="Q220" s="140"/>
      <c r="R220" s="201" t="str">
        <f t="shared" si="32"/>
        <v/>
      </c>
      <c r="S220" s="129"/>
      <c r="T220" s="202" t="str">
        <f t="shared" si="35"/>
        <v/>
      </c>
      <c r="U220" s="140"/>
      <c r="V220" s="201" t="str">
        <f t="shared" si="33"/>
        <v/>
      </c>
    </row>
    <row r="221" spans="1:22" s="147" customFormat="1" hidden="1">
      <c r="A221" s="161"/>
      <c r="B221" s="173" t="s">
        <v>3692</v>
      </c>
      <c r="C221" s="174"/>
      <c r="D221" s="175"/>
      <c r="E221" s="164"/>
      <c r="F221" s="199" t="str">
        <f t="shared" si="34"/>
        <v/>
      </c>
      <c r="G221" s="176"/>
      <c r="H221" s="200" t="str">
        <f t="shared" si="27"/>
        <v/>
      </c>
      <c r="I221" s="177"/>
      <c r="J221" s="201" t="str">
        <f t="shared" si="28"/>
        <v/>
      </c>
      <c r="K221" s="136"/>
      <c r="L221" s="200" t="str">
        <f t="shared" si="29"/>
        <v/>
      </c>
      <c r="M221" s="140"/>
      <c r="N221" s="201" t="str">
        <f t="shared" si="30"/>
        <v/>
      </c>
      <c r="O221" s="136"/>
      <c r="P221" s="200" t="str">
        <f t="shared" si="31"/>
        <v/>
      </c>
      <c r="Q221" s="140"/>
      <c r="R221" s="201" t="str">
        <f t="shared" si="32"/>
        <v/>
      </c>
      <c r="S221" s="129"/>
      <c r="T221" s="202" t="str">
        <f t="shared" si="35"/>
        <v/>
      </c>
      <c r="U221" s="140"/>
      <c r="V221" s="201" t="str">
        <f t="shared" si="33"/>
        <v/>
      </c>
    </row>
    <row r="222" spans="1:22" s="147" customFormat="1" hidden="1">
      <c r="A222" s="161"/>
      <c r="B222" s="173" t="s">
        <v>3693</v>
      </c>
      <c r="C222" s="174"/>
      <c r="D222" s="175"/>
      <c r="E222" s="164"/>
      <c r="F222" s="199" t="str">
        <f t="shared" si="34"/>
        <v/>
      </c>
      <c r="G222" s="176"/>
      <c r="H222" s="200" t="str">
        <f t="shared" si="27"/>
        <v/>
      </c>
      <c r="I222" s="177"/>
      <c r="J222" s="201" t="str">
        <f t="shared" si="28"/>
        <v/>
      </c>
      <c r="K222" s="136"/>
      <c r="L222" s="200" t="str">
        <f t="shared" si="29"/>
        <v/>
      </c>
      <c r="M222" s="140"/>
      <c r="N222" s="201" t="str">
        <f t="shared" si="30"/>
        <v/>
      </c>
      <c r="O222" s="136"/>
      <c r="P222" s="200" t="str">
        <f t="shared" si="31"/>
        <v/>
      </c>
      <c r="Q222" s="140"/>
      <c r="R222" s="201" t="str">
        <f t="shared" si="32"/>
        <v/>
      </c>
      <c r="S222" s="129"/>
      <c r="T222" s="202" t="str">
        <f t="shared" si="35"/>
        <v/>
      </c>
      <c r="U222" s="140"/>
      <c r="V222" s="201" t="str">
        <f t="shared" si="33"/>
        <v/>
      </c>
    </row>
    <row r="223" spans="1:22" s="147" customFormat="1" hidden="1">
      <c r="A223" s="161"/>
      <c r="B223" s="173" t="s">
        <v>3694</v>
      </c>
      <c r="C223" s="174"/>
      <c r="D223" s="175"/>
      <c r="E223" s="164"/>
      <c r="F223" s="199" t="str">
        <f t="shared" si="34"/>
        <v/>
      </c>
      <c r="G223" s="176"/>
      <c r="H223" s="200" t="str">
        <f t="shared" si="27"/>
        <v/>
      </c>
      <c r="I223" s="177"/>
      <c r="J223" s="201" t="str">
        <f t="shared" si="28"/>
        <v/>
      </c>
      <c r="K223" s="136"/>
      <c r="L223" s="200" t="str">
        <f t="shared" si="29"/>
        <v/>
      </c>
      <c r="M223" s="140"/>
      <c r="N223" s="201" t="str">
        <f t="shared" si="30"/>
        <v/>
      </c>
      <c r="O223" s="136"/>
      <c r="P223" s="200" t="str">
        <f t="shared" si="31"/>
        <v/>
      </c>
      <c r="Q223" s="140"/>
      <c r="R223" s="201" t="str">
        <f t="shared" si="32"/>
        <v/>
      </c>
      <c r="S223" s="129"/>
      <c r="T223" s="202" t="str">
        <f t="shared" si="35"/>
        <v/>
      </c>
      <c r="U223" s="140"/>
      <c r="V223" s="201" t="str">
        <f t="shared" si="33"/>
        <v/>
      </c>
    </row>
    <row r="224" spans="1:22" s="147" customFormat="1" hidden="1">
      <c r="A224" s="161"/>
      <c r="B224" s="173" t="s">
        <v>3695</v>
      </c>
      <c r="C224" s="174"/>
      <c r="D224" s="175"/>
      <c r="E224" s="164"/>
      <c r="F224" s="199" t="str">
        <f t="shared" si="34"/>
        <v/>
      </c>
      <c r="G224" s="176"/>
      <c r="H224" s="200" t="str">
        <f t="shared" si="27"/>
        <v/>
      </c>
      <c r="I224" s="177"/>
      <c r="J224" s="201" t="str">
        <f t="shared" si="28"/>
        <v/>
      </c>
      <c r="K224" s="136"/>
      <c r="L224" s="200" t="str">
        <f t="shared" si="29"/>
        <v/>
      </c>
      <c r="M224" s="140"/>
      <c r="N224" s="201" t="str">
        <f t="shared" si="30"/>
        <v/>
      </c>
      <c r="O224" s="136"/>
      <c r="P224" s="200" t="str">
        <f t="shared" si="31"/>
        <v/>
      </c>
      <c r="Q224" s="140"/>
      <c r="R224" s="201" t="str">
        <f t="shared" si="32"/>
        <v/>
      </c>
      <c r="S224" s="129"/>
      <c r="T224" s="202" t="str">
        <f t="shared" si="35"/>
        <v/>
      </c>
      <c r="U224" s="140"/>
      <c r="V224" s="201" t="str">
        <f t="shared" si="33"/>
        <v/>
      </c>
    </row>
    <row r="225" spans="1:22" s="147" customFormat="1" hidden="1">
      <c r="A225" s="161"/>
      <c r="B225" s="173" t="s">
        <v>3696</v>
      </c>
      <c r="C225" s="174"/>
      <c r="D225" s="175"/>
      <c r="E225" s="164"/>
      <c r="F225" s="199" t="str">
        <f t="shared" si="34"/>
        <v/>
      </c>
      <c r="G225" s="176"/>
      <c r="H225" s="200" t="str">
        <f t="shared" si="27"/>
        <v/>
      </c>
      <c r="I225" s="177"/>
      <c r="J225" s="201" t="str">
        <f t="shared" si="28"/>
        <v/>
      </c>
      <c r="K225" s="136"/>
      <c r="L225" s="200" t="str">
        <f t="shared" si="29"/>
        <v/>
      </c>
      <c r="M225" s="140"/>
      <c r="N225" s="201" t="str">
        <f t="shared" si="30"/>
        <v/>
      </c>
      <c r="O225" s="136"/>
      <c r="P225" s="200" t="str">
        <f t="shared" si="31"/>
        <v/>
      </c>
      <c r="Q225" s="140"/>
      <c r="R225" s="201" t="str">
        <f t="shared" si="32"/>
        <v/>
      </c>
      <c r="S225" s="129"/>
      <c r="T225" s="202" t="str">
        <f t="shared" si="35"/>
        <v/>
      </c>
      <c r="U225" s="140"/>
      <c r="V225" s="201" t="str">
        <f t="shared" si="33"/>
        <v/>
      </c>
    </row>
    <row r="226" spans="1:22" s="147" customFormat="1" hidden="1">
      <c r="A226" s="161"/>
      <c r="B226" s="173" t="s">
        <v>3697</v>
      </c>
      <c r="C226" s="174"/>
      <c r="D226" s="175"/>
      <c r="E226" s="164"/>
      <c r="F226" s="199" t="str">
        <f t="shared" si="34"/>
        <v/>
      </c>
      <c r="G226" s="176"/>
      <c r="H226" s="200" t="str">
        <f t="shared" si="27"/>
        <v/>
      </c>
      <c r="I226" s="177"/>
      <c r="J226" s="201" t="str">
        <f t="shared" si="28"/>
        <v/>
      </c>
      <c r="K226" s="136"/>
      <c r="L226" s="200" t="str">
        <f t="shared" si="29"/>
        <v/>
      </c>
      <c r="M226" s="140"/>
      <c r="N226" s="201" t="str">
        <f t="shared" si="30"/>
        <v/>
      </c>
      <c r="O226" s="136"/>
      <c r="P226" s="200" t="str">
        <f t="shared" si="31"/>
        <v/>
      </c>
      <c r="Q226" s="140"/>
      <c r="R226" s="201" t="str">
        <f t="shared" si="32"/>
        <v/>
      </c>
      <c r="S226" s="129"/>
      <c r="T226" s="202" t="str">
        <f t="shared" si="35"/>
        <v/>
      </c>
      <c r="U226" s="140"/>
      <c r="V226" s="201" t="str">
        <f t="shared" si="33"/>
        <v/>
      </c>
    </row>
    <row r="227" spans="1:22" s="147" customFormat="1" hidden="1">
      <c r="A227" s="161"/>
      <c r="B227" s="173" t="s">
        <v>3698</v>
      </c>
      <c r="C227" s="174"/>
      <c r="D227" s="175"/>
      <c r="E227" s="164"/>
      <c r="F227" s="199" t="str">
        <f t="shared" si="34"/>
        <v/>
      </c>
      <c r="G227" s="176"/>
      <c r="H227" s="200" t="str">
        <f t="shared" si="27"/>
        <v/>
      </c>
      <c r="I227" s="177"/>
      <c r="J227" s="201" t="str">
        <f t="shared" si="28"/>
        <v/>
      </c>
      <c r="K227" s="136"/>
      <c r="L227" s="200" t="str">
        <f t="shared" si="29"/>
        <v/>
      </c>
      <c r="M227" s="140"/>
      <c r="N227" s="201" t="str">
        <f t="shared" si="30"/>
        <v/>
      </c>
      <c r="O227" s="136"/>
      <c r="P227" s="200" t="str">
        <f t="shared" si="31"/>
        <v/>
      </c>
      <c r="Q227" s="140"/>
      <c r="R227" s="201" t="str">
        <f t="shared" si="32"/>
        <v/>
      </c>
      <c r="S227" s="129"/>
      <c r="T227" s="202" t="str">
        <f t="shared" si="35"/>
        <v/>
      </c>
      <c r="U227" s="140"/>
      <c r="V227" s="201" t="str">
        <f t="shared" si="33"/>
        <v/>
      </c>
    </row>
    <row r="228" spans="1:22" s="147" customFormat="1" hidden="1">
      <c r="A228" s="161"/>
      <c r="B228" s="173" t="s">
        <v>3699</v>
      </c>
      <c r="C228" s="174"/>
      <c r="D228" s="175"/>
      <c r="E228" s="165"/>
      <c r="F228" s="199" t="str">
        <f t="shared" si="34"/>
        <v/>
      </c>
      <c r="G228" s="176"/>
      <c r="H228" s="200" t="str">
        <f t="shared" si="27"/>
        <v/>
      </c>
      <c r="I228" s="177"/>
      <c r="J228" s="201" t="str">
        <f t="shared" si="28"/>
        <v/>
      </c>
      <c r="K228" s="136"/>
      <c r="L228" s="200" t="str">
        <f t="shared" si="29"/>
        <v/>
      </c>
      <c r="M228" s="140"/>
      <c r="N228" s="201" t="str">
        <f t="shared" si="30"/>
        <v/>
      </c>
      <c r="O228" s="136"/>
      <c r="P228" s="200" t="str">
        <f t="shared" si="31"/>
        <v/>
      </c>
      <c r="Q228" s="140"/>
      <c r="R228" s="201" t="str">
        <f t="shared" si="32"/>
        <v/>
      </c>
      <c r="S228" s="129"/>
      <c r="T228" s="202" t="str">
        <f t="shared" si="35"/>
        <v/>
      </c>
      <c r="U228" s="140"/>
      <c r="V228" s="201" t="str">
        <f t="shared" si="33"/>
        <v/>
      </c>
    </row>
    <row r="229" spans="1:22" s="147" customFormat="1" hidden="1">
      <c r="A229" s="161"/>
      <c r="B229" s="173" t="s">
        <v>3700</v>
      </c>
      <c r="C229" s="174"/>
      <c r="D229" s="175"/>
      <c r="E229" s="164"/>
      <c r="F229" s="199" t="str">
        <f t="shared" si="34"/>
        <v/>
      </c>
      <c r="G229" s="176"/>
      <c r="H229" s="200" t="str">
        <f t="shared" si="27"/>
        <v/>
      </c>
      <c r="I229" s="177"/>
      <c r="J229" s="201" t="str">
        <f t="shared" si="28"/>
        <v/>
      </c>
      <c r="K229" s="136"/>
      <c r="L229" s="200" t="str">
        <f t="shared" si="29"/>
        <v/>
      </c>
      <c r="M229" s="140"/>
      <c r="N229" s="201" t="str">
        <f t="shared" si="30"/>
        <v/>
      </c>
      <c r="O229" s="136"/>
      <c r="P229" s="200" t="str">
        <f t="shared" si="31"/>
        <v/>
      </c>
      <c r="Q229" s="140"/>
      <c r="R229" s="201" t="str">
        <f t="shared" si="32"/>
        <v/>
      </c>
      <c r="S229" s="129"/>
      <c r="T229" s="202" t="str">
        <f t="shared" si="35"/>
        <v/>
      </c>
      <c r="U229" s="140"/>
      <c r="V229" s="201" t="str">
        <f t="shared" si="33"/>
        <v/>
      </c>
    </row>
    <row r="230" spans="1:22" s="147" customFormat="1" hidden="1">
      <c r="A230" s="161"/>
      <c r="B230" s="173" t="s">
        <v>3701</v>
      </c>
      <c r="C230" s="174"/>
      <c r="D230" s="182"/>
      <c r="E230" s="164"/>
      <c r="F230" s="199" t="str">
        <f t="shared" si="34"/>
        <v/>
      </c>
      <c r="G230" s="176"/>
      <c r="H230" s="200" t="str">
        <f t="shared" si="27"/>
        <v/>
      </c>
      <c r="I230" s="177"/>
      <c r="J230" s="201" t="str">
        <f t="shared" si="28"/>
        <v/>
      </c>
      <c r="K230" s="136"/>
      <c r="L230" s="200" t="str">
        <f t="shared" si="29"/>
        <v/>
      </c>
      <c r="M230" s="140"/>
      <c r="N230" s="201" t="str">
        <f t="shared" si="30"/>
        <v/>
      </c>
      <c r="O230" s="136"/>
      <c r="P230" s="200" t="str">
        <f t="shared" si="31"/>
        <v/>
      </c>
      <c r="Q230" s="140"/>
      <c r="R230" s="201" t="str">
        <f t="shared" si="32"/>
        <v/>
      </c>
      <c r="S230" s="129"/>
      <c r="T230" s="202" t="str">
        <f t="shared" si="35"/>
        <v/>
      </c>
      <c r="U230" s="140"/>
      <c r="V230" s="201" t="str">
        <f t="shared" si="33"/>
        <v/>
      </c>
    </row>
    <row r="231" spans="1:22" s="147" customFormat="1" hidden="1">
      <c r="A231" s="161"/>
      <c r="B231" s="173" t="s">
        <v>3702</v>
      </c>
      <c r="C231" s="174"/>
      <c r="D231" s="182"/>
      <c r="E231" s="182"/>
      <c r="F231" s="199" t="str">
        <f t="shared" si="34"/>
        <v/>
      </c>
      <c r="G231" s="176"/>
      <c r="H231" s="200" t="str">
        <f t="shared" si="27"/>
        <v/>
      </c>
      <c r="I231" s="177"/>
      <c r="J231" s="201" t="str">
        <f t="shared" si="28"/>
        <v/>
      </c>
      <c r="K231" s="136"/>
      <c r="L231" s="200" t="str">
        <f t="shared" si="29"/>
        <v/>
      </c>
      <c r="M231" s="140"/>
      <c r="N231" s="201" t="str">
        <f t="shared" si="30"/>
        <v/>
      </c>
      <c r="O231" s="136"/>
      <c r="P231" s="200" t="str">
        <f t="shared" si="31"/>
        <v/>
      </c>
      <c r="Q231" s="140"/>
      <c r="R231" s="201" t="str">
        <f t="shared" si="32"/>
        <v/>
      </c>
      <c r="S231" s="129"/>
      <c r="T231" s="202" t="str">
        <f t="shared" si="35"/>
        <v/>
      </c>
      <c r="U231" s="140"/>
      <c r="V231" s="201" t="str">
        <f t="shared" si="33"/>
        <v/>
      </c>
    </row>
    <row r="232" spans="1:22" s="147" customFormat="1" hidden="1">
      <c r="A232" s="161"/>
      <c r="B232" s="173" t="s">
        <v>3703</v>
      </c>
      <c r="C232" s="174"/>
      <c r="D232" s="182"/>
      <c r="E232" s="182"/>
      <c r="F232" s="199" t="str">
        <f t="shared" si="34"/>
        <v/>
      </c>
      <c r="G232" s="176"/>
      <c r="H232" s="200" t="str">
        <f t="shared" si="27"/>
        <v/>
      </c>
      <c r="I232" s="177"/>
      <c r="J232" s="201" t="str">
        <f t="shared" si="28"/>
        <v/>
      </c>
      <c r="K232" s="136"/>
      <c r="L232" s="200" t="str">
        <f t="shared" si="29"/>
        <v/>
      </c>
      <c r="M232" s="140"/>
      <c r="N232" s="201" t="str">
        <f t="shared" si="30"/>
        <v/>
      </c>
      <c r="O232" s="136"/>
      <c r="P232" s="200" t="str">
        <f t="shared" si="31"/>
        <v/>
      </c>
      <c r="Q232" s="140"/>
      <c r="R232" s="201" t="str">
        <f t="shared" si="32"/>
        <v/>
      </c>
      <c r="S232" s="129"/>
      <c r="T232" s="202" t="str">
        <f t="shared" si="35"/>
        <v/>
      </c>
      <c r="U232" s="140"/>
      <c r="V232" s="201" t="str">
        <f t="shared" si="33"/>
        <v/>
      </c>
    </row>
    <row r="233" spans="1:22" s="147" customFormat="1" hidden="1">
      <c r="A233" s="161"/>
      <c r="B233" s="173" t="s">
        <v>3704</v>
      </c>
      <c r="C233" s="174"/>
      <c r="D233" s="182"/>
      <c r="E233" s="185"/>
      <c r="F233" s="199" t="str">
        <f t="shared" si="34"/>
        <v/>
      </c>
      <c r="G233" s="176"/>
      <c r="H233" s="200" t="str">
        <f t="shared" si="27"/>
        <v/>
      </c>
      <c r="I233" s="177"/>
      <c r="J233" s="201" t="str">
        <f t="shared" si="28"/>
        <v/>
      </c>
      <c r="K233" s="136"/>
      <c r="L233" s="200" t="str">
        <f t="shared" si="29"/>
        <v/>
      </c>
      <c r="M233" s="140"/>
      <c r="N233" s="201" t="str">
        <f t="shared" si="30"/>
        <v/>
      </c>
      <c r="O233" s="136"/>
      <c r="P233" s="200" t="str">
        <f t="shared" si="31"/>
        <v/>
      </c>
      <c r="Q233" s="140"/>
      <c r="R233" s="201" t="str">
        <f t="shared" si="32"/>
        <v/>
      </c>
      <c r="S233" s="129"/>
      <c r="T233" s="202" t="str">
        <f t="shared" si="35"/>
        <v/>
      </c>
      <c r="U233" s="140"/>
      <c r="V233" s="201" t="str">
        <f t="shared" si="33"/>
        <v/>
      </c>
    </row>
    <row r="234" spans="1:22" s="147" customFormat="1" hidden="1">
      <c r="A234" s="161"/>
      <c r="B234" s="173" t="s">
        <v>3705</v>
      </c>
      <c r="C234" s="174"/>
      <c r="D234" s="182"/>
      <c r="E234" s="185"/>
      <c r="F234" s="199" t="str">
        <f t="shared" si="34"/>
        <v/>
      </c>
      <c r="G234" s="176"/>
      <c r="H234" s="200" t="str">
        <f t="shared" si="27"/>
        <v/>
      </c>
      <c r="I234" s="177"/>
      <c r="J234" s="201" t="str">
        <f t="shared" si="28"/>
        <v/>
      </c>
      <c r="K234" s="136"/>
      <c r="L234" s="200" t="str">
        <f t="shared" si="29"/>
        <v/>
      </c>
      <c r="M234" s="140"/>
      <c r="N234" s="201" t="str">
        <f t="shared" si="30"/>
        <v/>
      </c>
      <c r="O234" s="136"/>
      <c r="P234" s="200" t="str">
        <f t="shared" si="31"/>
        <v/>
      </c>
      <c r="Q234" s="140"/>
      <c r="R234" s="201" t="str">
        <f t="shared" si="32"/>
        <v/>
      </c>
      <c r="S234" s="129"/>
      <c r="T234" s="202" t="str">
        <f t="shared" si="35"/>
        <v/>
      </c>
      <c r="U234" s="140"/>
      <c r="V234" s="201" t="str">
        <f t="shared" si="33"/>
        <v/>
      </c>
    </row>
    <row r="235" spans="1:22" s="147" customFormat="1" hidden="1">
      <c r="A235" s="161"/>
      <c r="B235" s="173" t="s">
        <v>3706</v>
      </c>
      <c r="C235" s="174"/>
      <c r="D235" s="182"/>
      <c r="E235" s="185"/>
      <c r="F235" s="199" t="str">
        <f t="shared" si="34"/>
        <v/>
      </c>
      <c r="G235" s="176"/>
      <c r="H235" s="200" t="str">
        <f t="shared" si="27"/>
        <v/>
      </c>
      <c r="I235" s="177"/>
      <c r="J235" s="201" t="str">
        <f t="shared" si="28"/>
        <v/>
      </c>
      <c r="K235" s="136"/>
      <c r="L235" s="200" t="str">
        <f t="shared" si="29"/>
        <v/>
      </c>
      <c r="M235" s="140"/>
      <c r="N235" s="201" t="str">
        <f t="shared" si="30"/>
        <v/>
      </c>
      <c r="O235" s="136"/>
      <c r="P235" s="200" t="str">
        <f t="shared" si="31"/>
        <v/>
      </c>
      <c r="Q235" s="140"/>
      <c r="R235" s="201" t="str">
        <f t="shared" si="32"/>
        <v/>
      </c>
      <c r="S235" s="129"/>
      <c r="T235" s="202" t="str">
        <f t="shared" si="35"/>
        <v/>
      </c>
      <c r="U235" s="140"/>
      <c r="V235" s="201" t="str">
        <f t="shared" si="33"/>
        <v/>
      </c>
    </row>
    <row r="236" spans="1:22" s="147" customFormat="1" hidden="1">
      <c r="A236" s="161"/>
      <c r="B236" s="173" t="s">
        <v>3707</v>
      </c>
      <c r="C236" s="174"/>
      <c r="D236" s="182"/>
      <c r="E236" s="185"/>
      <c r="F236" s="199" t="str">
        <f t="shared" si="34"/>
        <v/>
      </c>
      <c r="G236" s="176"/>
      <c r="H236" s="200" t="str">
        <f t="shared" si="27"/>
        <v/>
      </c>
      <c r="I236" s="177"/>
      <c r="J236" s="201" t="str">
        <f t="shared" si="28"/>
        <v/>
      </c>
      <c r="K236" s="136"/>
      <c r="L236" s="200" t="str">
        <f t="shared" si="29"/>
        <v/>
      </c>
      <c r="M236" s="140"/>
      <c r="N236" s="201" t="str">
        <f t="shared" si="30"/>
        <v/>
      </c>
      <c r="O236" s="136"/>
      <c r="P236" s="200" t="str">
        <f t="shared" si="31"/>
        <v/>
      </c>
      <c r="Q236" s="140"/>
      <c r="R236" s="201" t="str">
        <f t="shared" si="32"/>
        <v/>
      </c>
      <c r="S236" s="129"/>
      <c r="T236" s="202" t="str">
        <f t="shared" si="35"/>
        <v/>
      </c>
      <c r="U236" s="140"/>
      <c r="V236" s="201" t="str">
        <f t="shared" si="33"/>
        <v/>
      </c>
    </row>
    <row r="237" spans="1:22" s="147" customFormat="1" hidden="1">
      <c r="A237" s="161"/>
      <c r="B237" s="178" t="s">
        <v>3708</v>
      </c>
      <c r="C237" s="179"/>
      <c r="D237" s="182"/>
      <c r="E237" s="185"/>
      <c r="F237" s="199" t="str">
        <f t="shared" si="34"/>
        <v/>
      </c>
      <c r="G237" s="176"/>
      <c r="H237" s="200" t="str">
        <f t="shared" si="27"/>
        <v/>
      </c>
      <c r="I237" s="177"/>
      <c r="J237" s="201" t="str">
        <f t="shared" si="28"/>
        <v/>
      </c>
      <c r="K237" s="136"/>
      <c r="L237" s="200" t="str">
        <f t="shared" si="29"/>
        <v/>
      </c>
      <c r="M237" s="140"/>
      <c r="N237" s="201" t="str">
        <f t="shared" si="30"/>
        <v/>
      </c>
      <c r="O237" s="136"/>
      <c r="P237" s="200" t="str">
        <f t="shared" si="31"/>
        <v/>
      </c>
      <c r="Q237" s="140"/>
      <c r="R237" s="201" t="str">
        <f t="shared" si="32"/>
        <v/>
      </c>
      <c r="S237" s="129"/>
      <c r="T237" s="202" t="str">
        <f t="shared" si="35"/>
        <v/>
      </c>
      <c r="U237" s="140"/>
      <c r="V237" s="201" t="str">
        <f t="shared" si="33"/>
        <v/>
      </c>
    </row>
    <row r="238" spans="1:22" s="147" customFormat="1" hidden="1">
      <c r="A238" s="161"/>
      <c r="B238" s="173" t="s">
        <v>3709</v>
      </c>
      <c r="C238" s="174"/>
      <c r="D238" s="182"/>
      <c r="E238" s="185"/>
      <c r="F238" s="199" t="str">
        <f t="shared" si="34"/>
        <v/>
      </c>
      <c r="G238" s="176"/>
      <c r="H238" s="200" t="str">
        <f t="shared" si="27"/>
        <v/>
      </c>
      <c r="I238" s="177"/>
      <c r="J238" s="201" t="str">
        <f t="shared" si="28"/>
        <v/>
      </c>
      <c r="K238" s="136"/>
      <c r="L238" s="200" t="str">
        <f t="shared" si="29"/>
        <v/>
      </c>
      <c r="M238" s="140"/>
      <c r="N238" s="201" t="str">
        <f t="shared" si="30"/>
        <v/>
      </c>
      <c r="O238" s="136"/>
      <c r="P238" s="200" t="str">
        <f t="shared" si="31"/>
        <v/>
      </c>
      <c r="Q238" s="140"/>
      <c r="R238" s="201" t="str">
        <f t="shared" si="32"/>
        <v/>
      </c>
      <c r="S238" s="129"/>
      <c r="T238" s="202" t="str">
        <f t="shared" si="35"/>
        <v/>
      </c>
      <c r="U238" s="140"/>
      <c r="V238" s="201" t="str">
        <f t="shared" si="33"/>
        <v/>
      </c>
    </row>
    <row r="239" spans="1:22" s="147" customFormat="1" hidden="1">
      <c r="A239" s="161"/>
      <c r="B239" s="173" t="s">
        <v>3710</v>
      </c>
      <c r="C239" s="174"/>
      <c r="D239" s="182"/>
      <c r="E239" s="185"/>
      <c r="F239" s="199" t="str">
        <f t="shared" si="34"/>
        <v/>
      </c>
      <c r="G239" s="176"/>
      <c r="H239" s="200" t="str">
        <f t="shared" si="27"/>
        <v/>
      </c>
      <c r="I239" s="177"/>
      <c r="J239" s="201" t="str">
        <f t="shared" si="28"/>
        <v/>
      </c>
      <c r="K239" s="136"/>
      <c r="L239" s="200" t="str">
        <f t="shared" si="29"/>
        <v/>
      </c>
      <c r="M239" s="140"/>
      <c r="N239" s="201" t="str">
        <f t="shared" si="30"/>
        <v/>
      </c>
      <c r="O239" s="136"/>
      <c r="P239" s="200" t="str">
        <f t="shared" si="31"/>
        <v/>
      </c>
      <c r="Q239" s="140"/>
      <c r="R239" s="201" t="str">
        <f t="shared" si="32"/>
        <v/>
      </c>
      <c r="S239" s="129"/>
      <c r="T239" s="202" t="str">
        <f t="shared" si="35"/>
        <v/>
      </c>
      <c r="U239" s="140"/>
      <c r="V239" s="201" t="str">
        <f t="shared" si="33"/>
        <v/>
      </c>
    </row>
    <row r="240" spans="1:22" s="147" customFormat="1" hidden="1">
      <c r="A240" s="161"/>
      <c r="B240" s="173" t="s">
        <v>3711</v>
      </c>
      <c r="C240" s="174"/>
      <c r="D240" s="182"/>
      <c r="E240" s="185"/>
      <c r="F240" s="199" t="str">
        <f t="shared" si="34"/>
        <v/>
      </c>
      <c r="G240" s="176"/>
      <c r="H240" s="200" t="str">
        <f t="shared" si="27"/>
        <v/>
      </c>
      <c r="I240" s="177"/>
      <c r="J240" s="201" t="str">
        <f t="shared" si="28"/>
        <v/>
      </c>
      <c r="K240" s="136"/>
      <c r="L240" s="200" t="str">
        <f t="shared" si="29"/>
        <v/>
      </c>
      <c r="M240" s="140"/>
      <c r="N240" s="201" t="str">
        <f t="shared" si="30"/>
        <v/>
      </c>
      <c r="O240" s="136"/>
      <c r="P240" s="200" t="str">
        <f t="shared" si="31"/>
        <v/>
      </c>
      <c r="Q240" s="140"/>
      <c r="R240" s="201" t="str">
        <f t="shared" si="32"/>
        <v/>
      </c>
      <c r="S240" s="129"/>
      <c r="T240" s="202" t="str">
        <f t="shared" si="35"/>
        <v/>
      </c>
      <c r="U240" s="140"/>
      <c r="V240" s="201" t="str">
        <f t="shared" si="33"/>
        <v/>
      </c>
    </row>
    <row r="241" spans="1:22" s="147" customFormat="1" hidden="1">
      <c r="A241" s="161"/>
      <c r="B241" s="173" t="s">
        <v>3712</v>
      </c>
      <c r="C241" s="174"/>
      <c r="D241" s="182"/>
      <c r="E241" s="185"/>
      <c r="F241" s="199" t="str">
        <f t="shared" si="34"/>
        <v/>
      </c>
      <c r="G241" s="176"/>
      <c r="H241" s="200" t="str">
        <f t="shared" si="27"/>
        <v/>
      </c>
      <c r="I241" s="177"/>
      <c r="J241" s="201" t="str">
        <f t="shared" si="28"/>
        <v/>
      </c>
      <c r="K241" s="136"/>
      <c r="L241" s="200" t="str">
        <f t="shared" si="29"/>
        <v/>
      </c>
      <c r="M241" s="140"/>
      <c r="N241" s="201" t="str">
        <f t="shared" si="30"/>
        <v/>
      </c>
      <c r="O241" s="136"/>
      <c r="P241" s="200" t="str">
        <f t="shared" si="31"/>
        <v/>
      </c>
      <c r="Q241" s="140"/>
      <c r="R241" s="201" t="str">
        <f t="shared" si="32"/>
        <v/>
      </c>
      <c r="S241" s="129"/>
      <c r="T241" s="202" t="str">
        <f t="shared" si="35"/>
        <v/>
      </c>
      <c r="U241" s="140"/>
      <c r="V241" s="201" t="str">
        <f t="shared" si="33"/>
        <v/>
      </c>
    </row>
    <row r="242" spans="1:22" s="147" customFormat="1" hidden="1">
      <c r="A242" s="161"/>
      <c r="B242" s="173" t="s">
        <v>3713</v>
      </c>
      <c r="C242" s="174"/>
      <c r="D242" s="182"/>
      <c r="E242" s="185"/>
      <c r="F242" s="199" t="str">
        <f t="shared" si="34"/>
        <v/>
      </c>
      <c r="G242" s="176"/>
      <c r="H242" s="200" t="str">
        <f t="shared" ref="H242:H294" si="36">IF($H$9="*",IF(G242&gt;0,"*",""),"")</f>
        <v/>
      </c>
      <c r="I242" s="177"/>
      <c r="J242" s="201" t="str">
        <f t="shared" ref="J242:J294" si="37">IF($J$9="*",IF(I242&gt;0,"*",""),"")</f>
        <v/>
      </c>
      <c r="K242" s="136"/>
      <c r="L242" s="200" t="str">
        <f t="shared" ref="L242:L294" si="38">IF($L$9="*",IF(K242&gt;0,"*",""),"")</f>
        <v/>
      </c>
      <c r="M242" s="140"/>
      <c r="N242" s="201" t="str">
        <f t="shared" ref="N242:N294" si="39">IF($N$9="*",IF(M242&gt;0,"*",""),"")</f>
        <v/>
      </c>
      <c r="O242" s="136"/>
      <c r="P242" s="200" t="str">
        <f t="shared" ref="P242:P294" si="40">IF($P$9="*",IF(O242&gt;0,"*",""),"")</f>
        <v/>
      </c>
      <c r="Q242" s="140"/>
      <c r="R242" s="201" t="str">
        <f t="shared" ref="R242:R294" si="41">IF($R$9="*",IF(Q242&gt;0,"*",""),"")</f>
        <v/>
      </c>
      <c r="S242" s="129"/>
      <c r="T242" s="202" t="str">
        <f t="shared" si="35"/>
        <v/>
      </c>
      <c r="U242" s="140"/>
      <c r="V242" s="201" t="str">
        <f t="shared" ref="V242:V294" si="42">IF($V$9="*",IF(U242&gt;0,"*",""),"")</f>
        <v/>
      </c>
    </row>
    <row r="243" spans="1:22" s="147" customFormat="1" hidden="1">
      <c r="A243" s="161"/>
      <c r="B243" s="173" t="s">
        <v>3714</v>
      </c>
      <c r="C243" s="174"/>
      <c r="D243" s="182"/>
      <c r="E243" s="185"/>
      <c r="F243" s="199" t="str">
        <f t="shared" si="34"/>
        <v/>
      </c>
      <c r="G243" s="176"/>
      <c r="H243" s="200" t="str">
        <f t="shared" si="36"/>
        <v/>
      </c>
      <c r="I243" s="177"/>
      <c r="J243" s="201" t="str">
        <f t="shared" si="37"/>
        <v/>
      </c>
      <c r="K243" s="136"/>
      <c r="L243" s="200" t="str">
        <f t="shared" si="38"/>
        <v/>
      </c>
      <c r="M243" s="140"/>
      <c r="N243" s="201" t="str">
        <f t="shared" si="39"/>
        <v/>
      </c>
      <c r="O243" s="136"/>
      <c r="P243" s="200" t="str">
        <f t="shared" si="40"/>
        <v/>
      </c>
      <c r="Q243" s="140"/>
      <c r="R243" s="201" t="str">
        <f t="shared" si="41"/>
        <v/>
      </c>
      <c r="S243" s="129"/>
      <c r="T243" s="202" t="str">
        <f t="shared" si="35"/>
        <v/>
      </c>
      <c r="U243" s="140"/>
      <c r="V243" s="201" t="str">
        <f t="shared" si="42"/>
        <v/>
      </c>
    </row>
    <row r="244" spans="1:22" s="147" customFormat="1" hidden="1">
      <c r="A244" s="161"/>
      <c r="B244" s="173" t="s">
        <v>3715</v>
      </c>
      <c r="C244" s="174"/>
      <c r="D244" s="182"/>
      <c r="E244" s="185"/>
      <c r="F244" s="199" t="str">
        <f t="shared" ref="F244:F294" si="43">IF($F$9="*",IF(E244&gt;0,"*",""),"")</f>
        <v/>
      </c>
      <c r="G244" s="176"/>
      <c r="H244" s="200" t="str">
        <f t="shared" si="36"/>
        <v/>
      </c>
      <c r="I244" s="177"/>
      <c r="J244" s="201" t="str">
        <f t="shared" si="37"/>
        <v/>
      </c>
      <c r="K244" s="136"/>
      <c r="L244" s="200" t="str">
        <f t="shared" si="38"/>
        <v/>
      </c>
      <c r="M244" s="140"/>
      <c r="N244" s="201" t="str">
        <f t="shared" si="39"/>
        <v/>
      </c>
      <c r="O244" s="136"/>
      <c r="P244" s="200" t="str">
        <f t="shared" si="40"/>
        <v/>
      </c>
      <c r="Q244" s="140"/>
      <c r="R244" s="201" t="str">
        <f t="shared" si="41"/>
        <v/>
      </c>
      <c r="S244" s="129"/>
      <c r="T244" s="202" t="str">
        <f t="shared" si="35"/>
        <v/>
      </c>
      <c r="U244" s="140"/>
      <c r="V244" s="201" t="str">
        <f t="shared" si="42"/>
        <v/>
      </c>
    </row>
    <row r="245" spans="1:22" s="147" customFormat="1" hidden="1">
      <c r="A245" s="161"/>
      <c r="B245" s="173" t="s">
        <v>3716</v>
      </c>
      <c r="C245" s="174"/>
      <c r="D245" s="182"/>
      <c r="E245" s="185"/>
      <c r="F245" s="199" t="str">
        <f t="shared" si="43"/>
        <v/>
      </c>
      <c r="G245" s="176"/>
      <c r="H245" s="200" t="str">
        <f t="shared" si="36"/>
        <v/>
      </c>
      <c r="I245" s="177"/>
      <c r="J245" s="201" t="str">
        <f t="shared" si="37"/>
        <v/>
      </c>
      <c r="K245" s="136"/>
      <c r="L245" s="200" t="str">
        <f t="shared" si="38"/>
        <v/>
      </c>
      <c r="M245" s="140"/>
      <c r="N245" s="201" t="str">
        <f t="shared" si="39"/>
        <v/>
      </c>
      <c r="O245" s="136"/>
      <c r="P245" s="200" t="str">
        <f t="shared" si="40"/>
        <v/>
      </c>
      <c r="Q245" s="140"/>
      <c r="R245" s="201" t="str">
        <f t="shared" si="41"/>
        <v/>
      </c>
      <c r="S245" s="129"/>
      <c r="T245" s="202" t="str">
        <f t="shared" si="35"/>
        <v/>
      </c>
      <c r="U245" s="140"/>
      <c r="V245" s="201" t="str">
        <f t="shared" si="42"/>
        <v/>
      </c>
    </row>
    <row r="246" spans="1:22" s="147" customFormat="1" hidden="1">
      <c r="A246" s="161"/>
      <c r="B246" s="173" t="s">
        <v>3717</v>
      </c>
      <c r="C246" s="174"/>
      <c r="D246" s="182"/>
      <c r="E246" s="185"/>
      <c r="F246" s="199" t="str">
        <f t="shared" si="43"/>
        <v/>
      </c>
      <c r="G246" s="176"/>
      <c r="H246" s="200" t="str">
        <f t="shared" si="36"/>
        <v/>
      </c>
      <c r="I246" s="177"/>
      <c r="J246" s="201" t="str">
        <f t="shared" si="37"/>
        <v/>
      </c>
      <c r="K246" s="136"/>
      <c r="L246" s="200" t="str">
        <f t="shared" si="38"/>
        <v/>
      </c>
      <c r="M246" s="140"/>
      <c r="N246" s="201" t="str">
        <f t="shared" si="39"/>
        <v/>
      </c>
      <c r="O246" s="136"/>
      <c r="P246" s="200" t="str">
        <f t="shared" si="40"/>
        <v/>
      </c>
      <c r="Q246" s="140"/>
      <c r="R246" s="201" t="str">
        <f t="shared" si="41"/>
        <v/>
      </c>
      <c r="S246" s="129"/>
      <c r="T246" s="202" t="str">
        <f t="shared" si="35"/>
        <v/>
      </c>
      <c r="U246" s="140"/>
      <c r="V246" s="201" t="str">
        <f t="shared" si="42"/>
        <v/>
      </c>
    </row>
    <row r="247" spans="1:22" s="147" customFormat="1" hidden="1">
      <c r="A247" s="161"/>
      <c r="B247" s="173" t="s">
        <v>3718</v>
      </c>
      <c r="C247" s="174"/>
      <c r="D247" s="182"/>
      <c r="E247" s="185"/>
      <c r="F247" s="199" t="str">
        <f t="shared" si="43"/>
        <v/>
      </c>
      <c r="G247" s="176"/>
      <c r="H247" s="200" t="str">
        <f t="shared" si="36"/>
        <v/>
      </c>
      <c r="I247" s="177"/>
      <c r="J247" s="201" t="str">
        <f t="shared" si="37"/>
        <v/>
      </c>
      <c r="K247" s="136"/>
      <c r="L247" s="200" t="str">
        <f t="shared" si="38"/>
        <v/>
      </c>
      <c r="M247" s="140"/>
      <c r="N247" s="201" t="str">
        <f t="shared" si="39"/>
        <v/>
      </c>
      <c r="O247" s="136"/>
      <c r="P247" s="200" t="str">
        <f t="shared" si="40"/>
        <v/>
      </c>
      <c r="Q247" s="140"/>
      <c r="R247" s="201" t="str">
        <f t="shared" si="41"/>
        <v/>
      </c>
      <c r="S247" s="129"/>
      <c r="T247" s="202" t="str">
        <f t="shared" si="35"/>
        <v/>
      </c>
      <c r="U247" s="140"/>
      <c r="V247" s="201" t="str">
        <f t="shared" si="42"/>
        <v/>
      </c>
    </row>
    <row r="248" spans="1:22" s="147" customFormat="1" hidden="1">
      <c r="A248" s="161"/>
      <c r="B248" s="173" t="s">
        <v>3719</v>
      </c>
      <c r="C248" s="174"/>
      <c r="D248" s="182"/>
      <c r="E248" s="185"/>
      <c r="F248" s="199" t="str">
        <f t="shared" si="43"/>
        <v/>
      </c>
      <c r="G248" s="176"/>
      <c r="H248" s="200" t="str">
        <f t="shared" si="36"/>
        <v/>
      </c>
      <c r="I248" s="177"/>
      <c r="J248" s="201" t="str">
        <f t="shared" si="37"/>
        <v/>
      </c>
      <c r="K248" s="136"/>
      <c r="L248" s="200" t="str">
        <f t="shared" si="38"/>
        <v/>
      </c>
      <c r="M248" s="140"/>
      <c r="N248" s="201" t="str">
        <f t="shared" si="39"/>
        <v/>
      </c>
      <c r="O248" s="136"/>
      <c r="P248" s="200" t="str">
        <f t="shared" si="40"/>
        <v/>
      </c>
      <c r="Q248" s="140"/>
      <c r="R248" s="201" t="str">
        <f t="shared" si="41"/>
        <v/>
      </c>
      <c r="S248" s="129"/>
      <c r="T248" s="202" t="str">
        <f t="shared" si="35"/>
        <v/>
      </c>
      <c r="U248" s="140"/>
      <c r="V248" s="201" t="str">
        <f t="shared" si="42"/>
        <v/>
      </c>
    </row>
    <row r="249" spans="1:22" s="147" customFormat="1" hidden="1">
      <c r="A249" s="161"/>
      <c r="B249" s="173" t="s">
        <v>3720</v>
      </c>
      <c r="C249" s="174"/>
      <c r="D249" s="182"/>
      <c r="E249" s="185"/>
      <c r="F249" s="199" t="str">
        <f t="shared" si="43"/>
        <v/>
      </c>
      <c r="G249" s="176"/>
      <c r="H249" s="200" t="str">
        <f t="shared" si="36"/>
        <v/>
      </c>
      <c r="I249" s="177"/>
      <c r="J249" s="201" t="str">
        <f t="shared" si="37"/>
        <v/>
      </c>
      <c r="K249" s="136"/>
      <c r="L249" s="200" t="str">
        <f t="shared" si="38"/>
        <v/>
      </c>
      <c r="M249" s="140"/>
      <c r="N249" s="201" t="str">
        <f t="shared" si="39"/>
        <v/>
      </c>
      <c r="O249" s="136"/>
      <c r="P249" s="200" t="str">
        <f t="shared" si="40"/>
        <v/>
      </c>
      <c r="Q249" s="140"/>
      <c r="R249" s="201" t="str">
        <f t="shared" si="41"/>
        <v/>
      </c>
      <c r="S249" s="129"/>
      <c r="T249" s="202" t="str">
        <f t="shared" si="35"/>
        <v/>
      </c>
      <c r="U249" s="140"/>
      <c r="V249" s="201" t="str">
        <f t="shared" si="42"/>
        <v/>
      </c>
    </row>
    <row r="250" spans="1:22" s="147" customFormat="1" hidden="1">
      <c r="A250" s="161"/>
      <c r="B250" s="173" t="s">
        <v>3721</v>
      </c>
      <c r="C250" s="174"/>
      <c r="D250" s="182"/>
      <c r="E250" s="185"/>
      <c r="F250" s="199" t="str">
        <f t="shared" si="43"/>
        <v/>
      </c>
      <c r="G250" s="176"/>
      <c r="H250" s="200" t="str">
        <f t="shared" si="36"/>
        <v/>
      </c>
      <c r="I250" s="177"/>
      <c r="J250" s="201" t="str">
        <f t="shared" si="37"/>
        <v/>
      </c>
      <c r="K250" s="136"/>
      <c r="L250" s="200" t="str">
        <f t="shared" si="38"/>
        <v/>
      </c>
      <c r="M250" s="140"/>
      <c r="N250" s="201" t="str">
        <f t="shared" si="39"/>
        <v/>
      </c>
      <c r="O250" s="136"/>
      <c r="P250" s="200" t="str">
        <f t="shared" si="40"/>
        <v/>
      </c>
      <c r="Q250" s="140"/>
      <c r="R250" s="201" t="str">
        <f t="shared" si="41"/>
        <v/>
      </c>
      <c r="S250" s="129"/>
      <c r="T250" s="202" t="str">
        <f t="shared" si="35"/>
        <v/>
      </c>
      <c r="U250" s="140"/>
      <c r="V250" s="201" t="str">
        <f t="shared" si="42"/>
        <v/>
      </c>
    </row>
    <row r="251" spans="1:22" s="147" customFormat="1" hidden="1">
      <c r="A251" s="161"/>
      <c r="B251" s="173" t="s">
        <v>3722</v>
      </c>
      <c r="C251" s="174"/>
      <c r="D251" s="182"/>
      <c r="E251" s="185"/>
      <c r="F251" s="199" t="str">
        <f t="shared" si="43"/>
        <v/>
      </c>
      <c r="G251" s="176"/>
      <c r="H251" s="200" t="str">
        <f t="shared" si="36"/>
        <v/>
      </c>
      <c r="I251" s="177"/>
      <c r="J251" s="201" t="str">
        <f t="shared" si="37"/>
        <v/>
      </c>
      <c r="K251" s="136"/>
      <c r="L251" s="200" t="str">
        <f t="shared" si="38"/>
        <v/>
      </c>
      <c r="M251" s="140"/>
      <c r="N251" s="201" t="str">
        <f t="shared" si="39"/>
        <v/>
      </c>
      <c r="O251" s="136"/>
      <c r="P251" s="200" t="str">
        <f t="shared" si="40"/>
        <v/>
      </c>
      <c r="Q251" s="140"/>
      <c r="R251" s="201" t="str">
        <f t="shared" si="41"/>
        <v/>
      </c>
      <c r="S251" s="129"/>
      <c r="T251" s="202" t="str">
        <f t="shared" si="35"/>
        <v/>
      </c>
      <c r="U251" s="140"/>
      <c r="V251" s="201" t="str">
        <f t="shared" si="42"/>
        <v/>
      </c>
    </row>
    <row r="252" spans="1:22" s="147" customFormat="1" hidden="1">
      <c r="A252" s="161"/>
      <c r="B252" s="173" t="s">
        <v>3723</v>
      </c>
      <c r="C252" s="174"/>
      <c r="D252" s="182"/>
      <c r="E252" s="185"/>
      <c r="F252" s="199" t="str">
        <f t="shared" si="43"/>
        <v/>
      </c>
      <c r="G252" s="176"/>
      <c r="H252" s="200" t="str">
        <f t="shared" si="36"/>
        <v/>
      </c>
      <c r="I252" s="177"/>
      <c r="J252" s="201" t="str">
        <f t="shared" si="37"/>
        <v/>
      </c>
      <c r="K252" s="136"/>
      <c r="L252" s="200" t="str">
        <f t="shared" si="38"/>
        <v/>
      </c>
      <c r="M252" s="140"/>
      <c r="N252" s="201" t="str">
        <f t="shared" si="39"/>
        <v/>
      </c>
      <c r="O252" s="136"/>
      <c r="P252" s="200" t="str">
        <f t="shared" si="40"/>
        <v/>
      </c>
      <c r="Q252" s="140"/>
      <c r="R252" s="201" t="str">
        <f t="shared" si="41"/>
        <v/>
      </c>
      <c r="S252" s="129"/>
      <c r="T252" s="202" t="str">
        <f t="shared" si="35"/>
        <v/>
      </c>
      <c r="U252" s="140"/>
      <c r="V252" s="201" t="str">
        <f t="shared" si="42"/>
        <v/>
      </c>
    </row>
    <row r="253" spans="1:22" s="147" customFormat="1" hidden="1">
      <c r="A253" s="161"/>
      <c r="B253" s="173" t="s">
        <v>3724</v>
      </c>
      <c r="C253" s="174"/>
      <c r="D253" s="182"/>
      <c r="E253" s="185"/>
      <c r="F253" s="199" t="str">
        <f t="shared" si="43"/>
        <v/>
      </c>
      <c r="G253" s="176"/>
      <c r="H253" s="200" t="str">
        <f t="shared" si="36"/>
        <v/>
      </c>
      <c r="I253" s="177"/>
      <c r="J253" s="201" t="str">
        <f t="shared" si="37"/>
        <v/>
      </c>
      <c r="K253" s="136"/>
      <c r="L253" s="200" t="str">
        <f t="shared" si="38"/>
        <v/>
      </c>
      <c r="M253" s="140"/>
      <c r="N253" s="201" t="str">
        <f t="shared" si="39"/>
        <v/>
      </c>
      <c r="O253" s="136"/>
      <c r="P253" s="200" t="str">
        <f t="shared" si="40"/>
        <v/>
      </c>
      <c r="Q253" s="140"/>
      <c r="R253" s="201" t="str">
        <f t="shared" si="41"/>
        <v/>
      </c>
      <c r="S253" s="129"/>
      <c r="T253" s="202" t="str">
        <f t="shared" si="35"/>
        <v/>
      </c>
      <c r="U253" s="140"/>
      <c r="V253" s="201" t="str">
        <f t="shared" si="42"/>
        <v/>
      </c>
    </row>
    <row r="254" spans="1:22" s="147" customFormat="1" hidden="1">
      <c r="A254" s="161"/>
      <c r="B254" s="173" t="s">
        <v>3725</v>
      </c>
      <c r="C254" s="174"/>
      <c r="D254" s="182"/>
      <c r="E254" s="185"/>
      <c r="F254" s="199" t="str">
        <f t="shared" si="43"/>
        <v/>
      </c>
      <c r="G254" s="176"/>
      <c r="H254" s="200" t="str">
        <f t="shared" si="36"/>
        <v/>
      </c>
      <c r="I254" s="177"/>
      <c r="J254" s="201" t="str">
        <f t="shared" si="37"/>
        <v/>
      </c>
      <c r="K254" s="136"/>
      <c r="L254" s="200" t="str">
        <f t="shared" si="38"/>
        <v/>
      </c>
      <c r="M254" s="140"/>
      <c r="N254" s="201" t="str">
        <f t="shared" si="39"/>
        <v/>
      </c>
      <c r="O254" s="136"/>
      <c r="P254" s="200" t="str">
        <f t="shared" si="40"/>
        <v/>
      </c>
      <c r="Q254" s="140"/>
      <c r="R254" s="201" t="str">
        <f t="shared" si="41"/>
        <v/>
      </c>
      <c r="S254" s="129"/>
      <c r="T254" s="202" t="str">
        <f t="shared" si="35"/>
        <v/>
      </c>
      <c r="U254" s="140"/>
      <c r="V254" s="201" t="str">
        <f t="shared" si="42"/>
        <v/>
      </c>
    </row>
    <row r="255" spans="1:22" s="147" customFormat="1" hidden="1">
      <c r="A255" s="161"/>
      <c r="B255" s="173" t="s">
        <v>3726</v>
      </c>
      <c r="C255" s="174"/>
      <c r="D255" s="182"/>
      <c r="E255" s="185"/>
      <c r="F255" s="199" t="str">
        <f t="shared" si="43"/>
        <v/>
      </c>
      <c r="G255" s="176"/>
      <c r="H255" s="200" t="str">
        <f t="shared" si="36"/>
        <v/>
      </c>
      <c r="I255" s="177"/>
      <c r="J255" s="201" t="str">
        <f t="shared" si="37"/>
        <v/>
      </c>
      <c r="K255" s="136"/>
      <c r="L255" s="200" t="str">
        <f t="shared" si="38"/>
        <v/>
      </c>
      <c r="M255" s="140"/>
      <c r="N255" s="201" t="str">
        <f t="shared" si="39"/>
        <v/>
      </c>
      <c r="O255" s="136"/>
      <c r="P255" s="200" t="str">
        <f t="shared" si="40"/>
        <v/>
      </c>
      <c r="Q255" s="140"/>
      <c r="R255" s="201" t="str">
        <f t="shared" si="41"/>
        <v/>
      </c>
      <c r="S255" s="129"/>
      <c r="T255" s="202" t="str">
        <f t="shared" si="35"/>
        <v/>
      </c>
      <c r="U255" s="140"/>
      <c r="V255" s="201" t="str">
        <f t="shared" si="42"/>
        <v/>
      </c>
    </row>
    <row r="256" spans="1:22" s="147" customFormat="1" hidden="1">
      <c r="A256" s="161"/>
      <c r="B256" s="173" t="s">
        <v>3727</v>
      </c>
      <c r="C256" s="186"/>
      <c r="D256" s="182"/>
      <c r="E256" s="185"/>
      <c r="F256" s="199" t="str">
        <f t="shared" si="43"/>
        <v/>
      </c>
      <c r="G256" s="176"/>
      <c r="H256" s="200" t="str">
        <f t="shared" si="36"/>
        <v/>
      </c>
      <c r="I256" s="177"/>
      <c r="J256" s="201" t="str">
        <f t="shared" si="37"/>
        <v/>
      </c>
      <c r="K256" s="136"/>
      <c r="L256" s="200" t="str">
        <f t="shared" si="38"/>
        <v/>
      </c>
      <c r="M256" s="140"/>
      <c r="N256" s="201" t="str">
        <f t="shared" si="39"/>
        <v/>
      </c>
      <c r="O256" s="136"/>
      <c r="P256" s="200" t="str">
        <f t="shared" si="40"/>
        <v/>
      </c>
      <c r="Q256" s="140"/>
      <c r="R256" s="201" t="str">
        <f t="shared" si="41"/>
        <v/>
      </c>
      <c r="S256" s="129"/>
      <c r="T256" s="202" t="str">
        <f t="shared" si="35"/>
        <v/>
      </c>
      <c r="U256" s="140"/>
      <c r="V256" s="201" t="str">
        <f t="shared" si="42"/>
        <v/>
      </c>
    </row>
    <row r="257" spans="1:22" s="147" customFormat="1" hidden="1">
      <c r="A257" s="161"/>
      <c r="B257" s="173" t="s">
        <v>3728</v>
      </c>
      <c r="C257" s="186"/>
      <c r="D257" s="182"/>
      <c r="E257" s="185"/>
      <c r="F257" s="199" t="str">
        <f t="shared" si="43"/>
        <v/>
      </c>
      <c r="G257" s="176"/>
      <c r="H257" s="200" t="str">
        <f t="shared" si="36"/>
        <v/>
      </c>
      <c r="I257" s="177"/>
      <c r="J257" s="201" t="str">
        <f t="shared" si="37"/>
        <v/>
      </c>
      <c r="K257" s="136"/>
      <c r="L257" s="200" t="str">
        <f t="shared" si="38"/>
        <v/>
      </c>
      <c r="M257" s="140"/>
      <c r="N257" s="201" t="str">
        <f t="shared" si="39"/>
        <v/>
      </c>
      <c r="O257" s="136"/>
      <c r="P257" s="200" t="str">
        <f t="shared" si="40"/>
        <v/>
      </c>
      <c r="Q257" s="140"/>
      <c r="R257" s="201" t="str">
        <f t="shared" si="41"/>
        <v/>
      </c>
      <c r="S257" s="129"/>
      <c r="T257" s="202" t="str">
        <f t="shared" si="35"/>
        <v/>
      </c>
      <c r="U257" s="140"/>
      <c r="V257" s="201" t="str">
        <f t="shared" si="42"/>
        <v/>
      </c>
    </row>
    <row r="258" spans="1:22" s="147" customFormat="1" hidden="1">
      <c r="A258" s="161"/>
      <c r="B258" s="173" t="s">
        <v>3729</v>
      </c>
      <c r="C258" s="186"/>
      <c r="D258" s="182"/>
      <c r="E258" s="185"/>
      <c r="F258" s="199" t="str">
        <f t="shared" si="43"/>
        <v/>
      </c>
      <c r="G258" s="176"/>
      <c r="H258" s="200" t="str">
        <f t="shared" si="36"/>
        <v/>
      </c>
      <c r="I258" s="177"/>
      <c r="J258" s="201" t="str">
        <f t="shared" si="37"/>
        <v/>
      </c>
      <c r="K258" s="136"/>
      <c r="L258" s="200" t="str">
        <f t="shared" si="38"/>
        <v/>
      </c>
      <c r="M258" s="140"/>
      <c r="N258" s="201" t="str">
        <f t="shared" si="39"/>
        <v/>
      </c>
      <c r="O258" s="136"/>
      <c r="P258" s="200" t="str">
        <f t="shared" si="40"/>
        <v/>
      </c>
      <c r="Q258" s="140"/>
      <c r="R258" s="201" t="str">
        <f t="shared" si="41"/>
        <v/>
      </c>
      <c r="S258" s="129"/>
      <c r="T258" s="202" t="str">
        <f t="shared" si="35"/>
        <v/>
      </c>
      <c r="U258" s="140"/>
      <c r="V258" s="201" t="str">
        <f t="shared" si="42"/>
        <v/>
      </c>
    </row>
    <row r="259" spans="1:22" s="147" customFormat="1" hidden="1">
      <c r="A259" s="161"/>
      <c r="B259" s="173" t="s">
        <v>3730</v>
      </c>
      <c r="C259" s="186"/>
      <c r="D259" s="182"/>
      <c r="E259" s="185"/>
      <c r="F259" s="199" t="str">
        <f t="shared" si="43"/>
        <v/>
      </c>
      <c r="G259" s="176"/>
      <c r="H259" s="200" t="str">
        <f t="shared" si="36"/>
        <v/>
      </c>
      <c r="I259" s="177"/>
      <c r="J259" s="201" t="str">
        <f t="shared" si="37"/>
        <v/>
      </c>
      <c r="K259" s="136"/>
      <c r="L259" s="200" t="str">
        <f t="shared" si="38"/>
        <v/>
      </c>
      <c r="M259" s="140"/>
      <c r="N259" s="201" t="str">
        <f t="shared" si="39"/>
        <v/>
      </c>
      <c r="O259" s="136"/>
      <c r="P259" s="200" t="str">
        <f t="shared" si="40"/>
        <v/>
      </c>
      <c r="Q259" s="140"/>
      <c r="R259" s="201" t="str">
        <f t="shared" si="41"/>
        <v/>
      </c>
      <c r="S259" s="129"/>
      <c r="T259" s="202" t="str">
        <f t="shared" si="35"/>
        <v/>
      </c>
      <c r="U259" s="140"/>
      <c r="V259" s="201" t="str">
        <f t="shared" si="42"/>
        <v/>
      </c>
    </row>
    <row r="260" spans="1:22" s="147" customFormat="1" hidden="1">
      <c r="A260" s="161"/>
      <c r="B260" s="173" t="s">
        <v>3731</v>
      </c>
      <c r="C260" s="186"/>
      <c r="D260" s="182"/>
      <c r="E260" s="185"/>
      <c r="F260" s="199" t="str">
        <f t="shared" si="43"/>
        <v/>
      </c>
      <c r="G260" s="176"/>
      <c r="H260" s="200" t="str">
        <f t="shared" si="36"/>
        <v/>
      </c>
      <c r="I260" s="177"/>
      <c r="J260" s="201" t="str">
        <f t="shared" si="37"/>
        <v/>
      </c>
      <c r="K260" s="136"/>
      <c r="L260" s="200" t="str">
        <f t="shared" si="38"/>
        <v/>
      </c>
      <c r="M260" s="140"/>
      <c r="N260" s="201" t="str">
        <f t="shared" si="39"/>
        <v/>
      </c>
      <c r="O260" s="136"/>
      <c r="P260" s="200" t="str">
        <f t="shared" si="40"/>
        <v/>
      </c>
      <c r="Q260" s="140"/>
      <c r="R260" s="201" t="str">
        <f t="shared" si="41"/>
        <v/>
      </c>
      <c r="S260" s="129"/>
      <c r="T260" s="202" t="str">
        <f t="shared" si="35"/>
        <v/>
      </c>
      <c r="U260" s="140"/>
      <c r="V260" s="201" t="str">
        <f t="shared" si="42"/>
        <v/>
      </c>
    </row>
    <row r="261" spans="1:22" s="147" customFormat="1" hidden="1">
      <c r="A261" s="161"/>
      <c r="B261" s="173" t="s">
        <v>3732</v>
      </c>
      <c r="C261" s="186"/>
      <c r="D261" s="182"/>
      <c r="E261" s="185"/>
      <c r="F261" s="199" t="str">
        <f t="shared" si="43"/>
        <v/>
      </c>
      <c r="G261" s="176"/>
      <c r="H261" s="200" t="str">
        <f t="shared" si="36"/>
        <v/>
      </c>
      <c r="I261" s="177"/>
      <c r="J261" s="201" t="str">
        <f t="shared" si="37"/>
        <v/>
      </c>
      <c r="K261" s="136"/>
      <c r="L261" s="200" t="str">
        <f t="shared" si="38"/>
        <v/>
      </c>
      <c r="M261" s="140"/>
      <c r="N261" s="201" t="str">
        <f t="shared" si="39"/>
        <v/>
      </c>
      <c r="O261" s="136"/>
      <c r="P261" s="200" t="str">
        <f t="shared" si="40"/>
        <v/>
      </c>
      <c r="Q261" s="140"/>
      <c r="R261" s="201" t="str">
        <f t="shared" si="41"/>
        <v/>
      </c>
      <c r="S261" s="129"/>
      <c r="T261" s="202" t="str">
        <f t="shared" si="35"/>
        <v/>
      </c>
      <c r="U261" s="140"/>
      <c r="V261" s="201" t="str">
        <f t="shared" si="42"/>
        <v/>
      </c>
    </row>
    <row r="262" spans="1:22" s="147" customFormat="1" hidden="1">
      <c r="A262" s="161"/>
      <c r="B262" s="173" t="s">
        <v>3733</v>
      </c>
      <c r="C262" s="186"/>
      <c r="D262" s="182"/>
      <c r="E262" s="185"/>
      <c r="F262" s="199" t="str">
        <f t="shared" si="43"/>
        <v/>
      </c>
      <c r="G262" s="176"/>
      <c r="H262" s="200" t="str">
        <f t="shared" si="36"/>
        <v/>
      </c>
      <c r="I262" s="177"/>
      <c r="J262" s="201" t="str">
        <f t="shared" si="37"/>
        <v/>
      </c>
      <c r="K262" s="136"/>
      <c r="L262" s="200" t="str">
        <f t="shared" si="38"/>
        <v/>
      </c>
      <c r="M262" s="140"/>
      <c r="N262" s="201" t="str">
        <f t="shared" si="39"/>
        <v/>
      </c>
      <c r="O262" s="136"/>
      <c r="P262" s="200" t="str">
        <f t="shared" si="40"/>
        <v/>
      </c>
      <c r="Q262" s="140"/>
      <c r="R262" s="201" t="str">
        <f t="shared" si="41"/>
        <v/>
      </c>
      <c r="S262" s="129"/>
      <c r="T262" s="202" t="str">
        <f t="shared" si="35"/>
        <v/>
      </c>
      <c r="U262" s="140"/>
      <c r="V262" s="201" t="str">
        <f t="shared" si="42"/>
        <v/>
      </c>
    </row>
    <row r="263" spans="1:22" s="147" customFormat="1" hidden="1">
      <c r="A263" s="161"/>
      <c r="B263" s="173" t="s">
        <v>3734</v>
      </c>
      <c r="C263" s="186"/>
      <c r="D263" s="182"/>
      <c r="E263" s="185"/>
      <c r="F263" s="199" t="str">
        <f t="shared" si="43"/>
        <v/>
      </c>
      <c r="G263" s="176"/>
      <c r="H263" s="200" t="str">
        <f t="shared" si="36"/>
        <v/>
      </c>
      <c r="I263" s="177"/>
      <c r="J263" s="201" t="str">
        <f t="shared" si="37"/>
        <v/>
      </c>
      <c r="K263" s="136"/>
      <c r="L263" s="200" t="str">
        <f t="shared" si="38"/>
        <v/>
      </c>
      <c r="M263" s="140"/>
      <c r="N263" s="201" t="str">
        <f t="shared" si="39"/>
        <v/>
      </c>
      <c r="O263" s="136"/>
      <c r="P263" s="200" t="str">
        <f t="shared" si="40"/>
        <v/>
      </c>
      <c r="Q263" s="140"/>
      <c r="R263" s="201" t="str">
        <f t="shared" si="41"/>
        <v/>
      </c>
      <c r="S263" s="129"/>
      <c r="T263" s="202" t="str">
        <f t="shared" si="35"/>
        <v/>
      </c>
      <c r="U263" s="140"/>
      <c r="V263" s="201" t="str">
        <f t="shared" si="42"/>
        <v/>
      </c>
    </row>
    <row r="264" spans="1:22" s="147" customFormat="1" hidden="1">
      <c r="A264" s="161"/>
      <c r="B264" s="173" t="s">
        <v>3735</v>
      </c>
      <c r="C264" s="186"/>
      <c r="D264" s="182"/>
      <c r="E264" s="185"/>
      <c r="F264" s="199" t="str">
        <f t="shared" si="43"/>
        <v/>
      </c>
      <c r="G264" s="176"/>
      <c r="H264" s="200" t="str">
        <f t="shared" si="36"/>
        <v/>
      </c>
      <c r="I264" s="177"/>
      <c r="J264" s="201" t="str">
        <f t="shared" si="37"/>
        <v/>
      </c>
      <c r="K264" s="136"/>
      <c r="L264" s="200" t="str">
        <f t="shared" si="38"/>
        <v/>
      </c>
      <c r="M264" s="140"/>
      <c r="N264" s="201" t="str">
        <f t="shared" si="39"/>
        <v/>
      </c>
      <c r="O264" s="136"/>
      <c r="P264" s="200" t="str">
        <f t="shared" si="40"/>
        <v/>
      </c>
      <c r="Q264" s="140"/>
      <c r="R264" s="201" t="str">
        <f t="shared" si="41"/>
        <v/>
      </c>
      <c r="S264" s="129"/>
      <c r="T264" s="202" t="str">
        <f t="shared" si="35"/>
        <v/>
      </c>
      <c r="U264" s="140"/>
      <c r="V264" s="201" t="str">
        <f t="shared" si="42"/>
        <v/>
      </c>
    </row>
    <row r="265" spans="1:22" s="147" customFormat="1" hidden="1">
      <c r="A265" s="161"/>
      <c r="B265" s="173" t="s">
        <v>3736</v>
      </c>
      <c r="C265" s="186"/>
      <c r="D265" s="182"/>
      <c r="E265" s="185"/>
      <c r="F265" s="199" t="str">
        <f t="shared" si="43"/>
        <v/>
      </c>
      <c r="G265" s="176"/>
      <c r="H265" s="200" t="str">
        <f t="shared" si="36"/>
        <v/>
      </c>
      <c r="I265" s="177"/>
      <c r="J265" s="201" t="str">
        <f t="shared" si="37"/>
        <v/>
      </c>
      <c r="K265" s="136"/>
      <c r="L265" s="200" t="str">
        <f t="shared" si="38"/>
        <v/>
      </c>
      <c r="M265" s="140"/>
      <c r="N265" s="201" t="str">
        <f t="shared" si="39"/>
        <v/>
      </c>
      <c r="O265" s="136"/>
      <c r="P265" s="200" t="str">
        <f t="shared" si="40"/>
        <v/>
      </c>
      <c r="Q265" s="140"/>
      <c r="R265" s="201" t="str">
        <f t="shared" si="41"/>
        <v/>
      </c>
      <c r="S265" s="129"/>
      <c r="T265" s="202" t="str">
        <f t="shared" si="35"/>
        <v/>
      </c>
      <c r="U265" s="140"/>
      <c r="V265" s="201" t="str">
        <f t="shared" si="42"/>
        <v/>
      </c>
    </row>
    <row r="266" spans="1:22" s="147" customFormat="1" hidden="1">
      <c r="A266" s="161"/>
      <c r="B266" s="173" t="s">
        <v>3737</v>
      </c>
      <c r="C266" s="186"/>
      <c r="D266" s="182"/>
      <c r="E266" s="185"/>
      <c r="F266" s="199" t="str">
        <f t="shared" si="43"/>
        <v/>
      </c>
      <c r="G266" s="176"/>
      <c r="H266" s="200" t="str">
        <f t="shared" si="36"/>
        <v/>
      </c>
      <c r="I266" s="177"/>
      <c r="J266" s="201" t="str">
        <f t="shared" si="37"/>
        <v/>
      </c>
      <c r="K266" s="136"/>
      <c r="L266" s="200" t="str">
        <f t="shared" si="38"/>
        <v/>
      </c>
      <c r="M266" s="140"/>
      <c r="N266" s="201" t="str">
        <f t="shared" si="39"/>
        <v/>
      </c>
      <c r="O266" s="136"/>
      <c r="P266" s="200" t="str">
        <f t="shared" si="40"/>
        <v/>
      </c>
      <c r="Q266" s="140"/>
      <c r="R266" s="201" t="str">
        <f t="shared" si="41"/>
        <v/>
      </c>
      <c r="S266" s="129"/>
      <c r="T266" s="202" t="str">
        <f t="shared" si="35"/>
        <v/>
      </c>
      <c r="U266" s="140"/>
      <c r="V266" s="201" t="str">
        <f t="shared" si="42"/>
        <v/>
      </c>
    </row>
    <row r="267" spans="1:22" s="147" customFormat="1" hidden="1">
      <c r="A267" s="161"/>
      <c r="B267" s="173" t="s">
        <v>3738</v>
      </c>
      <c r="C267" s="186"/>
      <c r="D267" s="182"/>
      <c r="E267" s="185"/>
      <c r="F267" s="199" t="str">
        <f t="shared" si="43"/>
        <v/>
      </c>
      <c r="G267" s="176"/>
      <c r="H267" s="200" t="str">
        <f t="shared" si="36"/>
        <v/>
      </c>
      <c r="I267" s="177"/>
      <c r="J267" s="201" t="str">
        <f t="shared" si="37"/>
        <v/>
      </c>
      <c r="K267" s="136"/>
      <c r="L267" s="200" t="str">
        <f t="shared" si="38"/>
        <v/>
      </c>
      <c r="M267" s="140"/>
      <c r="N267" s="201" t="str">
        <f t="shared" si="39"/>
        <v/>
      </c>
      <c r="O267" s="136"/>
      <c r="P267" s="200" t="str">
        <f t="shared" si="40"/>
        <v/>
      </c>
      <c r="Q267" s="140"/>
      <c r="R267" s="201" t="str">
        <f t="shared" si="41"/>
        <v/>
      </c>
      <c r="S267" s="129"/>
      <c r="T267" s="202" t="str">
        <f t="shared" si="35"/>
        <v/>
      </c>
      <c r="U267" s="140"/>
      <c r="V267" s="201" t="str">
        <f t="shared" si="42"/>
        <v/>
      </c>
    </row>
    <row r="268" spans="1:22" s="147" customFormat="1" hidden="1">
      <c r="A268" s="161"/>
      <c r="B268" s="173" t="s">
        <v>3739</v>
      </c>
      <c r="C268" s="186"/>
      <c r="D268" s="182"/>
      <c r="E268" s="185"/>
      <c r="F268" s="199" t="str">
        <f t="shared" si="43"/>
        <v/>
      </c>
      <c r="G268" s="176"/>
      <c r="H268" s="200" t="str">
        <f t="shared" si="36"/>
        <v/>
      </c>
      <c r="I268" s="177"/>
      <c r="J268" s="201" t="str">
        <f t="shared" si="37"/>
        <v/>
      </c>
      <c r="K268" s="136"/>
      <c r="L268" s="200" t="str">
        <f t="shared" si="38"/>
        <v/>
      </c>
      <c r="M268" s="140"/>
      <c r="N268" s="201" t="str">
        <f t="shared" si="39"/>
        <v/>
      </c>
      <c r="O268" s="136"/>
      <c r="P268" s="200" t="str">
        <f t="shared" si="40"/>
        <v/>
      </c>
      <c r="Q268" s="140"/>
      <c r="R268" s="201" t="str">
        <f t="shared" si="41"/>
        <v/>
      </c>
      <c r="S268" s="129"/>
      <c r="T268" s="202" t="str">
        <f t="shared" ref="T268:T294" si="44">IF($T$9="*",IF(S268&gt;0,"*",""),"")</f>
        <v/>
      </c>
      <c r="U268" s="140"/>
      <c r="V268" s="201" t="str">
        <f t="shared" si="42"/>
        <v/>
      </c>
    </row>
    <row r="269" spans="1:22" s="147" customFormat="1" hidden="1">
      <c r="A269" s="161"/>
      <c r="B269" s="173" t="s">
        <v>3740</v>
      </c>
      <c r="C269" s="186"/>
      <c r="D269" s="182"/>
      <c r="E269" s="185"/>
      <c r="F269" s="199" t="str">
        <f t="shared" si="43"/>
        <v/>
      </c>
      <c r="G269" s="176"/>
      <c r="H269" s="200" t="str">
        <f t="shared" si="36"/>
        <v/>
      </c>
      <c r="I269" s="177"/>
      <c r="J269" s="201" t="str">
        <f t="shared" si="37"/>
        <v/>
      </c>
      <c r="K269" s="136"/>
      <c r="L269" s="200" t="str">
        <f t="shared" si="38"/>
        <v/>
      </c>
      <c r="M269" s="140"/>
      <c r="N269" s="201" t="str">
        <f t="shared" si="39"/>
        <v/>
      </c>
      <c r="O269" s="136"/>
      <c r="P269" s="200" t="str">
        <f t="shared" si="40"/>
        <v/>
      </c>
      <c r="Q269" s="140"/>
      <c r="R269" s="201" t="str">
        <f t="shared" si="41"/>
        <v/>
      </c>
      <c r="S269" s="129"/>
      <c r="T269" s="202" t="str">
        <f t="shared" si="44"/>
        <v/>
      </c>
      <c r="U269" s="140"/>
      <c r="V269" s="201" t="str">
        <f t="shared" si="42"/>
        <v/>
      </c>
    </row>
    <row r="270" spans="1:22" s="147" customFormat="1" hidden="1">
      <c r="A270" s="161"/>
      <c r="B270" s="173" t="s">
        <v>3741</v>
      </c>
      <c r="C270" s="186"/>
      <c r="D270" s="182"/>
      <c r="E270" s="185"/>
      <c r="F270" s="199" t="str">
        <f t="shared" si="43"/>
        <v/>
      </c>
      <c r="G270" s="176"/>
      <c r="H270" s="200" t="str">
        <f t="shared" si="36"/>
        <v/>
      </c>
      <c r="I270" s="177"/>
      <c r="J270" s="201" t="str">
        <f t="shared" si="37"/>
        <v/>
      </c>
      <c r="K270" s="136"/>
      <c r="L270" s="200" t="str">
        <f t="shared" si="38"/>
        <v/>
      </c>
      <c r="M270" s="140"/>
      <c r="N270" s="201" t="str">
        <f t="shared" si="39"/>
        <v/>
      </c>
      <c r="O270" s="136"/>
      <c r="P270" s="200" t="str">
        <f t="shared" si="40"/>
        <v/>
      </c>
      <c r="Q270" s="140"/>
      <c r="R270" s="201" t="str">
        <f t="shared" si="41"/>
        <v/>
      </c>
      <c r="S270" s="129"/>
      <c r="T270" s="202" t="str">
        <f t="shared" si="44"/>
        <v/>
      </c>
      <c r="U270" s="140"/>
      <c r="V270" s="201" t="str">
        <f t="shared" si="42"/>
        <v/>
      </c>
    </row>
    <row r="271" spans="1:22" s="147" customFormat="1" hidden="1">
      <c r="A271" s="161"/>
      <c r="B271" s="173" t="s">
        <v>3742</v>
      </c>
      <c r="C271" s="186"/>
      <c r="D271" s="182"/>
      <c r="E271" s="185"/>
      <c r="F271" s="199" t="str">
        <f t="shared" si="43"/>
        <v/>
      </c>
      <c r="G271" s="176"/>
      <c r="H271" s="200" t="str">
        <f t="shared" si="36"/>
        <v/>
      </c>
      <c r="I271" s="177"/>
      <c r="J271" s="201" t="str">
        <f t="shared" si="37"/>
        <v/>
      </c>
      <c r="K271" s="136"/>
      <c r="L271" s="200" t="str">
        <f t="shared" si="38"/>
        <v/>
      </c>
      <c r="M271" s="140"/>
      <c r="N271" s="201" t="str">
        <f t="shared" si="39"/>
        <v/>
      </c>
      <c r="O271" s="136"/>
      <c r="P271" s="200" t="str">
        <f t="shared" si="40"/>
        <v/>
      </c>
      <c r="Q271" s="140"/>
      <c r="R271" s="201" t="str">
        <f t="shared" si="41"/>
        <v/>
      </c>
      <c r="S271" s="129"/>
      <c r="T271" s="202" t="str">
        <f t="shared" si="44"/>
        <v/>
      </c>
      <c r="U271" s="140"/>
      <c r="V271" s="201" t="str">
        <f t="shared" si="42"/>
        <v/>
      </c>
    </row>
    <row r="272" spans="1:22" s="147" customFormat="1" hidden="1">
      <c r="A272" s="161"/>
      <c r="B272" s="173" t="s">
        <v>3743</v>
      </c>
      <c r="C272" s="186"/>
      <c r="D272" s="182"/>
      <c r="E272" s="185"/>
      <c r="F272" s="199" t="str">
        <f t="shared" si="43"/>
        <v/>
      </c>
      <c r="G272" s="176"/>
      <c r="H272" s="200" t="str">
        <f t="shared" si="36"/>
        <v/>
      </c>
      <c r="I272" s="177"/>
      <c r="J272" s="201" t="str">
        <f t="shared" si="37"/>
        <v/>
      </c>
      <c r="K272" s="136"/>
      <c r="L272" s="200" t="str">
        <f t="shared" si="38"/>
        <v/>
      </c>
      <c r="M272" s="140"/>
      <c r="N272" s="201" t="str">
        <f t="shared" si="39"/>
        <v/>
      </c>
      <c r="O272" s="136"/>
      <c r="P272" s="200" t="str">
        <f t="shared" si="40"/>
        <v/>
      </c>
      <c r="Q272" s="140"/>
      <c r="R272" s="201" t="str">
        <f t="shared" si="41"/>
        <v/>
      </c>
      <c r="S272" s="129"/>
      <c r="T272" s="202" t="str">
        <f t="shared" si="44"/>
        <v/>
      </c>
      <c r="U272" s="140"/>
      <c r="V272" s="201" t="str">
        <f t="shared" si="42"/>
        <v/>
      </c>
    </row>
    <row r="273" spans="1:22" s="147" customFormat="1" hidden="1">
      <c r="A273" s="161"/>
      <c r="B273" s="173" t="s">
        <v>3744</v>
      </c>
      <c r="C273" s="186"/>
      <c r="D273" s="182"/>
      <c r="E273" s="185"/>
      <c r="F273" s="199" t="str">
        <f t="shared" si="43"/>
        <v/>
      </c>
      <c r="G273" s="176"/>
      <c r="H273" s="200" t="str">
        <f t="shared" si="36"/>
        <v/>
      </c>
      <c r="I273" s="177"/>
      <c r="J273" s="201" t="str">
        <f t="shared" si="37"/>
        <v/>
      </c>
      <c r="K273" s="136"/>
      <c r="L273" s="200" t="str">
        <f t="shared" si="38"/>
        <v/>
      </c>
      <c r="M273" s="140"/>
      <c r="N273" s="201" t="str">
        <f t="shared" si="39"/>
        <v/>
      </c>
      <c r="O273" s="136"/>
      <c r="P273" s="200" t="str">
        <f t="shared" si="40"/>
        <v/>
      </c>
      <c r="Q273" s="140"/>
      <c r="R273" s="201" t="str">
        <f t="shared" si="41"/>
        <v/>
      </c>
      <c r="S273" s="129"/>
      <c r="T273" s="202" t="str">
        <f t="shared" si="44"/>
        <v/>
      </c>
      <c r="U273" s="140"/>
      <c r="V273" s="201" t="str">
        <f t="shared" si="42"/>
        <v/>
      </c>
    </row>
    <row r="274" spans="1:22" s="147" customFormat="1" hidden="1">
      <c r="A274" s="161"/>
      <c r="B274" s="173" t="s">
        <v>3745</v>
      </c>
      <c r="C274" s="186"/>
      <c r="D274" s="182"/>
      <c r="E274" s="185"/>
      <c r="F274" s="199" t="str">
        <f t="shared" si="43"/>
        <v/>
      </c>
      <c r="G274" s="176"/>
      <c r="H274" s="200" t="str">
        <f t="shared" si="36"/>
        <v/>
      </c>
      <c r="I274" s="177"/>
      <c r="J274" s="201" t="str">
        <f t="shared" si="37"/>
        <v/>
      </c>
      <c r="K274" s="136"/>
      <c r="L274" s="200" t="str">
        <f t="shared" si="38"/>
        <v/>
      </c>
      <c r="M274" s="140"/>
      <c r="N274" s="201" t="str">
        <f t="shared" si="39"/>
        <v/>
      </c>
      <c r="O274" s="136"/>
      <c r="P274" s="200" t="str">
        <f t="shared" si="40"/>
        <v/>
      </c>
      <c r="Q274" s="140"/>
      <c r="R274" s="201" t="str">
        <f t="shared" si="41"/>
        <v/>
      </c>
      <c r="S274" s="129"/>
      <c r="T274" s="202" t="str">
        <f t="shared" si="44"/>
        <v/>
      </c>
      <c r="U274" s="140"/>
      <c r="V274" s="201" t="str">
        <f t="shared" si="42"/>
        <v/>
      </c>
    </row>
    <row r="275" spans="1:22" s="147" customFormat="1" hidden="1">
      <c r="A275" s="161"/>
      <c r="B275" s="173" t="s">
        <v>3746</v>
      </c>
      <c r="C275" s="186"/>
      <c r="D275" s="182"/>
      <c r="E275" s="185"/>
      <c r="F275" s="199" t="str">
        <f t="shared" si="43"/>
        <v/>
      </c>
      <c r="G275" s="176"/>
      <c r="H275" s="200" t="str">
        <f t="shared" si="36"/>
        <v/>
      </c>
      <c r="I275" s="177"/>
      <c r="J275" s="201" t="str">
        <f t="shared" si="37"/>
        <v/>
      </c>
      <c r="K275" s="136"/>
      <c r="L275" s="200" t="str">
        <f t="shared" si="38"/>
        <v/>
      </c>
      <c r="M275" s="140"/>
      <c r="N275" s="201" t="str">
        <f t="shared" si="39"/>
        <v/>
      </c>
      <c r="O275" s="136"/>
      <c r="P275" s="200" t="str">
        <f t="shared" si="40"/>
        <v/>
      </c>
      <c r="Q275" s="140"/>
      <c r="R275" s="201" t="str">
        <f t="shared" si="41"/>
        <v/>
      </c>
      <c r="S275" s="129"/>
      <c r="T275" s="202" t="str">
        <f t="shared" si="44"/>
        <v/>
      </c>
      <c r="U275" s="140"/>
      <c r="V275" s="201" t="str">
        <f t="shared" si="42"/>
        <v/>
      </c>
    </row>
    <row r="276" spans="1:22" s="147" customFormat="1" hidden="1">
      <c r="A276" s="161"/>
      <c r="B276" s="173" t="s">
        <v>3747</v>
      </c>
      <c r="C276" s="186"/>
      <c r="D276" s="182"/>
      <c r="E276" s="185"/>
      <c r="F276" s="199" t="str">
        <f t="shared" si="43"/>
        <v/>
      </c>
      <c r="G276" s="176"/>
      <c r="H276" s="200" t="str">
        <f t="shared" si="36"/>
        <v/>
      </c>
      <c r="I276" s="177"/>
      <c r="J276" s="201" t="str">
        <f t="shared" si="37"/>
        <v/>
      </c>
      <c r="K276" s="136"/>
      <c r="L276" s="200" t="str">
        <f t="shared" si="38"/>
        <v/>
      </c>
      <c r="M276" s="140"/>
      <c r="N276" s="201" t="str">
        <f t="shared" si="39"/>
        <v/>
      </c>
      <c r="O276" s="136"/>
      <c r="P276" s="200" t="str">
        <f t="shared" si="40"/>
        <v/>
      </c>
      <c r="Q276" s="140"/>
      <c r="R276" s="201" t="str">
        <f t="shared" si="41"/>
        <v/>
      </c>
      <c r="S276" s="129"/>
      <c r="T276" s="202" t="str">
        <f t="shared" si="44"/>
        <v/>
      </c>
      <c r="U276" s="140"/>
      <c r="V276" s="201" t="str">
        <f t="shared" si="42"/>
        <v/>
      </c>
    </row>
    <row r="277" spans="1:22" s="147" customFormat="1" hidden="1">
      <c r="A277" s="161"/>
      <c r="B277" s="173" t="s">
        <v>3748</v>
      </c>
      <c r="C277" s="186"/>
      <c r="D277" s="182"/>
      <c r="E277" s="185"/>
      <c r="F277" s="199" t="str">
        <f t="shared" si="43"/>
        <v/>
      </c>
      <c r="G277" s="176"/>
      <c r="H277" s="200" t="str">
        <f t="shared" si="36"/>
        <v/>
      </c>
      <c r="I277" s="177"/>
      <c r="J277" s="201" t="str">
        <f t="shared" si="37"/>
        <v/>
      </c>
      <c r="K277" s="136"/>
      <c r="L277" s="200" t="str">
        <f t="shared" si="38"/>
        <v/>
      </c>
      <c r="M277" s="140"/>
      <c r="N277" s="201" t="str">
        <f t="shared" si="39"/>
        <v/>
      </c>
      <c r="O277" s="136"/>
      <c r="P277" s="200" t="str">
        <f t="shared" si="40"/>
        <v/>
      </c>
      <c r="Q277" s="140"/>
      <c r="R277" s="201" t="str">
        <f t="shared" si="41"/>
        <v/>
      </c>
      <c r="S277" s="129"/>
      <c r="T277" s="202" t="str">
        <f t="shared" si="44"/>
        <v/>
      </c>
      <c r="U277" s="140"/>
      <c r="V277" s="201" t="str">
        <f t="shared" si="42"/>
        <v/>
      </c>
    </row>
    <row r="278" spans="1:22" s="147" customFormat="1" hidden="1">
      <c r="A278" s="161"/>
      <c r="B278" s="173" t="s">
        <v>3749</v>
      </c>
      <c r="C278" s="186"/>
      <c r="D278" s="182"/>
      <c r="E278" s="185"/>
      <c r="F278" s="199" t="str">
        <f t="shared" si="43"/>
        <v/>
      </c>
      <c r="G278" s="176"/>
      <c r="H278" s="200" t="str">
        <f t="shared" si="36"/>
        <v/>
      </c>
      <c r="I278" s="177"/>
      <c r="J278" s="201" t="str">
        <f t="shared" si="37"/>
        <v/>
      </c>
      <c r="K278" s="136"/>
      <c r="L278" s="200" t="str">
        <f t="shared" si="38"/>
        <v/>
      </c>
      <c r="M278" s="140"/>
      <c r="N278" s="201" t="str">
        <f t="shared" si="39"/>
        <v/>
      </c>
      <c r="O278" s="136"/>
      <c r="P278" s="200" t="str">
        <f t="shared" si="40"/>
        <v/>
      </c>
      <c r="Q278" s="140"/>
      <c r="R278" s="201" t="str">
        <f t="shared" si="41"/>
        <v/>
      </c>
      <c r="S278" s="129"/>
      <c r="T278" s="202" t="str">
        <f t="shared" si="44"/>
        <v/>
      </c>
      <c r="U278" s="140"/>
      <c r="V278" s="201" t="str">
        <f t="shared" si="42"/>
        <v/>
      </c>
    </row>
    <row r="279" spans="1:22" s="147" customFormat="1" hidden="1">
      <c r="A279" s="161"/>
      <c r="B279" s="173" t="s">
        <v>3750</v>
      </c>
      <c r="C279" s="186"/>
      <c r="D279" s="182"/>
      <c r="E279" s="185"/>
      <c r="F279" s="199" t="str">
        <f t="shared" si="43"/>
        <v/>
      </c>
      <c r="G279" s="176"/>
      <c r="H279" s="200" t="str">
        <f t="shared" si="36"/>
        <v/>
      </c>
      <c r="I279" s="177"/>
      <c r="J279" s="201" t="str">
        <f t="shared" si="37"/>
        <v/>
      </c>
      <c r="K279" s="136"/>
      <c r="L279" s="200" t="str">
        <f t="shared" si="38"/>
        <v/>
      </c>
      <c r="M279" s="140"/>
      <c r="N279" s="201" t="str">
        <f t="shared" si="39"/>
        <v/>
      </c>
      <c r="O279" s="136"/>
      <c r="P279" s="200" t="str">
        <f t="shared" si="40"/>
        <v/>
      </c>
      <c r="Q279" s="140"/>
      <c r="R279" s="201" t="str">
        <f t="shared" si="41"/>
        <v/>
      </c>
      <c r="S279" s="129"/>
      <c r="T279" s="202" t="str">
        <f t="shared" si="44"/>
        <v/>
      </c>
      <c r="U279" s="140"/>
      <c r="V279" s="201" t="str">
        <f t="shared" si="42"/>
        <v/>
      </c>
    </row>
    <row r="280" spans="1:22" s="147" customFormat="1" hidden="1">
      <c r="A280" s="161"/>
      <c r="B280" s="173" t="s">
        <v>3751</v>
      </c>
      <c r="C280" s="186"/>
      <c r="D280" s="182"/>
      <c r="E280" s="185"/>
      <c r="F280" s="199" t="str">
        <f t="shared" si="43"/>
        <v/>
      </c>
      <c r="G280" s="176"/>
      <c r="H280" s="200" t="str">
        <f t="shared" si="36"/>
        <v/>
      </c>
      <c r="I280" s="177"/>
      <c r="J280" s="201" t="str">
        <f t="shared" si="37"/>
        <v/>
      </c>
      <c r="K280" s="136"/>
      <c r="L280" s="200" t="str">
        <f t="shared" si="38"/>
        <v/>
      </c>
      <c r="M280" s="140"/>
      <c r="N280" s="201" t="str">
        <f t="shared" si="39"/>
        <v/>
      </c>
      <c r="O280" s="136"/>
      <c r="P280" s="200" t="str">
        <f t="shared" si="40"/>
        <v/>
      </c>
      <c r="Q280" s="140"/>
      <c r="R280" s="201" t="str">
        <f t="shared" si="41"/>
        <v/>
      </c>
      <c r="S280" s="129"/>
      <c r="T280" s="202" t="str">
        <f t="shared" si="44"/>
        <v/>
      </c>
      <c r="U280" s="140"/>
      <c r="V280" s="201" t="str">
        <f t="shared" si="42"/>
        <v/>
      </c>
    </row>
    <row r="281" spans="1:22" s="147" customFormat="1" hidden="1">
      <c r="A281" s="161"/>
      <c r="B281" s="173" t="s">
        <v>3752</v>
      </c>
      <c r="C281" s="186"/>
      <c r="D281" s="182"/>
      <c r="E281" s="185"/>
      <c r="F281" s="199" t="str">
        <f t="shared" si="43"/>
        <v/>
      </c>
      <c r="G281" s="176"/>
      <c r="H281" s="200" t="str">
        <f t="shared" si="36"/>
        <v/>
      </c>
      <c r="I281" s="177"/>
      <c r="J281" s="201" t="str">
        <f t="shared" si="37"/>
        <v/>
      </c>
      <c r="K281" s="136"/>
      <c r="L281" s="200" t="str">
        <f t="shared" si="38"/>
        <v/>
      </c>
      <c r="M281" s="140"/>
      <c r="N281" s="201" t="str">
        <f t="shared" si="39"/>
        <v/>
      </c>
      <c r="O281" s="136"/>
      <c r="P281" s="200" t="str">
        <f t="shared" si="40"/>
        <v/>
      </c>
      <c r="Q281" s="140"/>
      <c r="R281" s="201" t="str">
        <f t="shared" si="41"/>
        <v/>
      </c>
      <c r="S281" s="129"/>
      <c r="T281" s="202" t="str">
        <f t="shared" si="44"/>
        <v/>
      </c>
      <c r="U281" s="140"/>
      <c r="V281" s="201" t="str">
        <f t="shared" si="42"/>
        <v/>
      </c>
    </row>
    <row r="282" spans="1:22" s="147" customFormat="1" hidden="1">
      <c r="A282" s="161"/>
      <c r="B282" s="173" t="s">
        <v>3753</v>
      </c>
      <c r="C282" s="186"/>
      <c r="D282" s="182"/>
      <c r="E282" s="185"/>
      <c r="F282" s="199" t="str">
        <f t="shared" si="43"/>
        <v/>
      </c>
      <c r="G282" s="176"/>
      <c r="H282" s="200" t="str">
        <f t="shared" si="36"/>
        <v/>
      </c>
      <c r="I282" s="177"/>
      <c r="J282" s="201" t="str">
        <f t="shared" si="37"/>
        <v/>
      </c>
      <c r="K282" s="136"/>
      <c r="L282" s="200" t="str">
        <f t="shared" si="38"/>
        <v/>
      </c>
      <c r="M282" s="140"/>
      <c r="N282" s="201" t="str">
        <f t="shared" si="39"/>
        <v/>
      </c>
      <c r="O282" s="136"/>
      <c r="P282" s="200" t="str">
        <f t="shared" si="40"/>
        <v/>
      </c>
      <c r="Q282" s="140"/>
      <c r="R282" s="201" t="str">
        <f t="shared" si="41"/>
        <v/>
      </c>
      <c r="S282" s="129"/>
      <c r="T282" s="202" t="str">
        <f t="shared" si="44"/>
        <v/>
      </c>
      <c r="U282" s="140"/>
      <c r="V282" s="201" t="str">
        <f t="shared" si="42"/>
        <v/>
      </c>
    </row>
    <row r="283" spans="1:22" s="147" customFormat="1" hidden="1">
      <c r="A283" s="161"/>
      <c r="B283" s="173" t="s">
        <v>3754</v>
      </c>
      <c r="C283" s="186"/>
      <c r="D283" s="182"/>
      <c r="E283" s="185"/>
      <c r="F283" s="199" t="str">
        <f t="shared" si="43"/>
        <v/>
      </c>
      <c r="G283" s="176"/>
      <c r="H283" s="200" t="str">
        <f t="shared" si="36"/>
        <v/>
      </c>
      <c r="I283" s="177"/>
      <c r="J283" s="201" t="str">
        <f t="shared" si="37"/>
        <v/>
      </c>
      <c r="K283" s="136"/>
      <c r="L283" s="200" t="str">
        <f t="shared" si="38"/>
        <v/>
      </c>
      <c r="M283" s="140"/>
      <c r="N283" s="201" t="str">
        <f t="shared" si="39"/>
        <v/>
      </c>
      <c r="O283" s="136"/>
      <c r="P283" s="200" t="str">
        <f t="shared" si="40"/>
        <v/>
      </c>
      <c r="Q283" s="140"/>
      <c r="R283" s="201" t="str">
        <f t="shared" si="41"/>
        <v/>
      </c>
      <c r="S283" s="129"/>
      <c r="T283" s="202" t="str">
        <f t="shared" si="44"/>
        <v/>
      </c>
      <c r="U283" s="140"/>
      <c r="V283" s="201" t="str">
        <f t="shared" si="42"/>
        <v/>
      </c>
    </row>
    <row r="284" spans="1:22" s="147" customFormat="1" hidden="1">
      <c r="A284" s="161"/>
      <c r="B284" s="173" t="s">
        <v>3755</v>
      </c>
      <c r="C284" s="186"/>
      <c r="D284" s="182"/>
      <c r="E284" s="185"/>
      <c r="F284" s="199" t="str">
        <f t="shared" si="43"/>
        <v/>
      </c>
      <c r="G284" s="176"/>
      <c r="H284" s="200" t="str">
        <f t="shared" si="36"/>
        <v/>
      </c>
      <c r="I284" s="177"/>
      <c r="J284" s="201" t="str">
        <f t="shared" si="37"/>
        <v/>
      </c>
      <c r="K284" s="136"/>
      <c r="L284" s="200" t="str">
        <f t="shared" si="38"/>
        <v/>
      </c>
      <c r="M284" s="140"/>
      <c r="N284" s="201" t="str">
        <f t="shared" si="39"/>
        <v/>
      </c>
      <c r="O284" s="136"/>
      <c r="P284" s="200" t="str">
        <f t="shared" si="40"/>
        <v/>
      </c>
      <c r="Q284" s="140"/>
      <c r="R284" s="201" t="str">
        <f t="shared" si="41"/>
        <v/>
      </c>
      <c r="S284" s="129"/>
      <c r="T284" s="202" t="str">
        <f t="shared" si="44"/>
        <v/>
      </c>
      <c r="U284" s="140"/>
      <c r="V284" s="201" t="str">
        <f t="shared" si="42"/>
        <v/>
      </c>
    </row>
    <row r="285" spans="1:22" s="147" customFormat="1" hidden="1">
      <c r="A285" s="161"/>
      <c r="B285" s="173" t="s">
        <v>3756</v>
      </c>
      <c r="C285" s="186"/>
      <c r="D285" s="182"/>
      <c r="E285" s="185"/>
      <c r="F285" s="199" t="str">
        <f t="shared" si="43"/>
        <v/>
      </c>
      <c r="G285" s="176"/>
      <c r="H285" s="200" t="str">
        <f t="shared" si="36"/>
        <v/>
      </c>
      <c r="I285" s="177"/>
      <c r="J285" s="201" t="str">
        <f t="shared" si="37"/>
        <v/>
      </c>
      <c r="K285" s="136"/>
      <c r="L285" s="200" t="str">
        <f t="shared" si="38"/>
        <v/>
      </c>
      <c r="M285" s="140"/>
      <c r="N285" s="201" t="str">
        <f t="shared" si="39"/>
        <v/>
      </c>
      <c r="O285" s="136"/>
      <c r="P285" s="200" t="str">
        <f t="shared" si="40"/>
        <v/>
      </c>
      <c r="Q285" s="140"/>
      <c r="R285" s="201" t="str">
        <f t="shared" si="41"/>
        <v/>
      </c>
      <c r="S285" s="129"/>
      <c r="T285" s="202" t="str">
        <f t="shared" si="44"/>
        <v/>
      </c>
      <c r="U285" s="140"/>
      <c r="V285" s="201" t="str">
        <f t="shared" si="42"/>
        <v/>
      </c>
    </row>
    <row r="286" spans="1:22" s="147" customFormat="1" hidden="1">
      <c r="A286" s="161"/>
      <c r="B286" s="173" t="s">
        <v>3757</v>
      </c>
      <c r="C286" s="186"/>
      <c r="D286" s="182"/>
      <c r="E286" s="185"/>
      <c r="F286" s="199" t="str">
        <f t="shared" si="43"/>
        <v/>
      </c>
      <c r="G286" s="176"/>
      <c r="H286" s="200" t="str">
        <f t="shared" si="36"/>
        <v/>
      </c>
      <c r="I286" s="177"/>
      <c r="J286" s="201" t="str">
        <f t="shared" si="37"/>
        <v/>
      </c>
      <c r="K286" s="136"/>
      <c r="L286" s="200" t="str">
        <f t="shared" si="38"/>
        <v/>
      </c>
      <c r="M286" s="140"/>
      <c r="N286" s="201" t="str">
        <f t="shared" si="39"/>
        <v/>
      </c>
      <c r="O286" s="136"/>
      <c r="P286" s="200" t="str">
        <f t="shared" si="40"/>
        <v/>
      </c>
      <c r="Q286" s="140"/>
      <c r="R286" s="201" t="str">
        <f t="shared" si="41"/>
        <v/>
      </c>
      <c r="S286" s="129"/>
      <c r="T286" s="202" t="str">
        <f t="shared" si="44"/>
        <v/>
      </c>
      <c r="U286" s="140"/>
      <c r="V286" s="201" t="str">
        <f t="shared" si="42"/>
        <v/>
      </c>
    </row>
    <row r="287" spans="1:22" s="147" customFormat="1" hidden="1">
      <c r="A287" s="161"/>
      <c r="B287" s="173" t="s">
        <v>3758</v>
      </c>
      <c r="C287" s="186"/>
      <c r="D287" s="182"/>
      <c r="E287" s="185"/>
      <c r="F287" s="199" t="str">
        <f t="shared" si="43"/>
        <v/>
      </c>
      <c r="G287" s="176"/>
      <c r="H287" s="200" t="str">
        <f t="shared" si="36"/>
        <v/>
      </c>
      <c r="I287" s="177"/>
      <c r="J287" s="201" t="str">
        <f t="shared" si="37"/>
        <v/>
      </c>
      <c r="K287" s="136"/>
      <c r="L287" s="200" t="str">
        <f t="shared" si="38"/>
        <v/>
      </c>
      <c r="M287" s="140"/>
      <c r="N287" s="201" t="str">
        <f t="shared" si="39"/>
        <v/>
      </c>
      <c r="O287" s="136"/>
      <c r="P287" s="200" t="str">
        <f t="shared" si="40"/>
        <v/>
      </c>
      <c r="Q287" s="140"/>
      <c r="R287" s="201" t="str">
        <f t="shared" si="41"/>
        <v/>
      </c>
      <c r="S287" s="129"/>
      <c r="T287" s="202" t="str">
        <f t="shared" si="44"/>
        <v/>
      </c>
      <c r="U287" s="140"/>
      <c r="V287" s="201" t="str">
        <f t="shared" si="42"/>
        <v/>
      </c>
    </row>
    <row r="288" spans="1:22" s="147" customFormat="1" hidden="1">
      <c r="A288" s="161"/>
      <c r="B288" s="173" t="s">
        <v>3759</v>
      </c>
      <c r="C288" s="186"/>
      <c r="D288" s="182"/>
      <c r="E288" s="185"/>
      <c r="F288" s="199" t="str">
        <f t="shared" si="43"/>
        <v/>
      </c>
      <c r="G288" s="176"/>
      <c r="H288" s="200" t="str">
        <f t="shared" si="36"/>
        <v/>
      </c>
      <c r="I288" s="177"/>
      <c r="J288" s="201" t="str">
        <f t="shared" si="37"/>
        <v/>
      </c>
      <c r="K288" s="136"/>
      <c r="L288" s="200" t="str">
        <f t="shared" si="38"/>
        <v/>
      </c>
      <c r="M288" s="140"/>
      <c r="N288" s="201" t="str">
        <f t="shared" si="39"/>
        <v/>
      </c>
      <c r="O288" s="136"/>
      <c r="P288" s="200" t="str">
        <f t="shared" si="40"/>
        <v/>
      </c>
      <c r="Q288" s="140"/>
      <c r="R288" s="201" t="str">
        <f t="shared" si="41"/>
        <v/>
      </c>
      <c r="S288" s="129"/>
      <c r="T288" s="202" t="str">
        <f t="shared" si="44"/>
        <v/>
      </c>
      <c r="U288" s="140"/>
      <c r="V288" s="201" t="str">
        <f t="shared" si="42"/>
        <v/>
      </c>
    </row>
    <row r="289" spans="1:22" s="147" customFormat="1" hidden="1">
      <c r="A289" s="161"/>
      <c r="B289" s="173" t="s">
        <v>3760</v>
      </c>
      <c r="C289" s="186"/>
      <c r="D289" s="182"/>
      <c r="E289" s="185"/>
      <c r="F289" s="199" t="str">
        <f t="shared" si="43"/>
        <v/>
      </c>
      <c r="G289" s="176"/>
      <c r="H289" s="200" t="str">
        <f t="shared" si="36"/>
        <v/>
      </c>
      <c r="I289" s="177"/>
      <c r="J289" s="201" t="str">
        <f t="shared" si="37"/>
        <v/>
      </c>
      <c r="K289" s="136"/>
      <c r="L289" s="200" t="str">
        <f t="shared" si="38"/>
        <v/>
      </c>
      <c r="M289" s="140"/>
      <c r="N289" s="201" t="str">
        <f t="shared" si="39"/>
        <v/>
      </c>
      <c r="O289" s="136"/>
      <c r="P289" s="200" t="str">
        <f t="shared" si="40"/>
        <v/>
      </c>
      <c r="Q289" s="140"/>
      <c r="R289" s="201" t="str">
        <f t="shared" si="41"/>
        <v/>
      </c>
      <c r="S289" s="129"/>
      <c r="T289" s="202" t="str">
        <f t="shared" si="44"/>
        <v/>
      </c>
      <c r="U289" s="140"/>
      <c r="V289" s="201" t="str">
        <f t="shared" si="42"/>
        <v/>
      </c>
    </row>
    <row r="290" spans="1:22" s="147" customFormat="1" hidden="1">
      <c r="A290" s="161"/>
      <c r="B290" s="173" t="s">
        <v>3761</v>
      </c>
      <c r="C290" s="186"/>
      <c r="D290" s="182"/>
      <c r="E290" s="185"/>
      <c r="F290" s="199" t="str">
        <f t="shared" si="43"/>
        <v/>
      </c>
      <c r="G290" s="176"/>
      <c r="H290" s="200" t="str">
        <f t="shared" si="36"/>
        <v/>
      </c>
      <c r="I290" s="177"/>
      <c r="J290" s="201" t="str">
        <f t="shared" si="37"/>
        <v/>
      </c>
      <c r="K290" s="136"/>
      <c r="L290" s="200" t="str">
        <f t="shared" si="38"/>
        <v/>
      </c>
      <c r="M290" s="140"/>
      <c r="N290" s="201" t="str">
        <f t="shared" si="39"/>
        <v/>
      </c>
      <c r="O290" s="136"/>
      <c r="P290" s="200" t="str">
        <f t="shared" si="40"/>
        <v/>
      </c>
      <c r="Q290" s="140"/>
      <c r="R290" s="201" t="str">
        <f t="shared" si="41"/>
        <v/>
      </c>
      <c r="S290" s="129"/>
      <c r="T290" s="202" t="str">
        <f t="shared" si="44"/>
        <v/>
      </c>
      <c r="U290" s="140"/>
      <c r="V290" s="201" t="str">
        <f t="shared" si="42"/>
        <v/>
      </c>
    </row>
    <row r="291" spans="1:22" s="147" customFormat="1" hidden="1">
      <c r="A291" s="161"/>
      <c r="B291" s="173" t="s">
        <v>3762</v>
      </c>
      <c r="C291" s="186"/>
      <c r="D291" s="182"/>
      <c r="E291" s="185"/>
      <c r="F291" s="199" t="str">
        <f t="shared" si="43"/>
        <v/>
      </c>
      <c r="G291" s="176"/>
      <c r="H291" s="200" t="str">
        <f t="shared" si="36"/>
        <v/>
      </c>
      <c r="I291" s="177"/>
      <c r="J291" s="201" t="str">
        <f t="shared" si="37"/>
        <v/>
      </c>
      <c r="K291" s="136"/>
      <c r="L291" s="200" t="str">
        <f t="shared" si="38"/>
        <v/>
      </c>
      <c r="M291" s="140"/>
      <c r="N291" s="201" t="str">
        <f t="shared" si="39"/>
        <v/>
      </c>
      <c r="O291" s="136"/>
      <c r="P291" s="200" t="str">
        <f t="shared" si="40"/>
        <v/>
      </c>
      <c r="Q291" s="140"/>
      <c r="R291" s="201" t="str">
        <f t="shared" si="41"/>
        <v/>
      </c>
      <c r="S291" s="129"/>
      <c r="T291" s="202" t="str">
        <f t="shared" si="44"/>
        <v/>
      </c>
      <c r="U291" s="140"/>
      <c r="V291" s="201" t="str">
        <f t="shared" si="42"/>
        <v/>
      </c>
    </row>
    <row r="292" spans="1:22" s="147" customFormat="1" hidden="1">
      <c r="A292" s="161"/>
      <c r="B292" s="173" t="s">
        <v>3763</v>
      </c>
      <c r="C292" s="186"/>
      <c r="D292" s="182"/>
      <c r="E292" s="185"/>
      <c r="F292" s="199" t="str">
        <f t="shared" si="43"/>
        <v/>
      </c>
      <c r="G292" s="176"/>
      <c r="H292" s="200" t="str">
        <f t="shared" si="36"/>
        <v/>
      </c>
      <c r="I292" s="177"/>
      <c r="J292" s="201" t="str">
        <f t="shared" si="37"/>
        <v/>
      </c>
      <c r="K292" s="136"/>
      <c r="L292" s="200" t="str">
        <f t="shared" si="38"/>
        <v/>
      </c>
      <c r="M292" s="140"/>
      <c r="N292" s="201" t="str">
        <f t="shared" si="39"/>
        <v/>
      </c>
      <c r="O292" s="136"/>
      <c r="P292" s="200" t="str">
        <f t="shared" si="40"/>
        <v/>
      </c>
      <c r="Q292" s="140"/>
      <c r="R292" s="201" t="str">
        <f t="shared" si="41"/>
        <v/>
      </c>
      <c r="S292" s="129"/>
      <c r="T292" s="202" t="str">
        <f t="shared" si="44"/>
        <v/>
      </c>
      <c r="U292" s="140"/>
      <c r="V292" s="201" t="str">
        <f t="shared" si="42"/>
        <v/>
      </c>
    </row>
    <row r="293" spans="1:22" s="147" customFormat="1" hidden="1">
      <c r="A293" s="161"/>
      <c r="B293" s="173" t="s">
        <v>3764</v>
      </c>
      <c r="C293" s="186"/>
      <c r="D293" s="182"/>
      <c r="E293" s="185"/>
      <c r="F293" s="199" t="str">
        <f t="shared" si="43"/>
        <v/>
      </c>
      <c r="G293" s="176"/>
      <c r="H293" s="200" t="str">
        <f t="shared" si="36"/>
        <v/>
      </c>
      <c r="I293" s="177"/>
      <c r="J293" s="201" t="str">
        <f t="shared" si="37"/>
        <v/>
      </c>
      <c r="K293" s="136"/>
      <c r="L293" s="200" t="str">
        <f t="shared" si="38"/>
        <v/>
      </c>
      <c r="M293" s="140"/>
      <c r="N293" s="201" t="str">
        <f t="shared" si="39"/>
        <v/>
      </c>
      <c r="O293" s="136"/>
      <c r="P293" s="200" t="str">
        <f t="shared" si="40"/>
        <v/>
      </c>
      <c r="Q293" s="140"/>
      <c r="R293" s="201" t="str">
        <f t="shared" si="41"/>
        <v/>
      </c>
      <c r="S293" s="129"/>
      <c r="T293" s="202" t="str">
        <f t="shared" si="44"/>
        <v/>
      </c>
      <c r="U293" s="140"/>
      <c r="V293" s="201" t="str">
        <f t="shared" si="42"/>
        <v/>
      </c>
    </row>
    <row r="294" spans="1:22" s="147" customFormat="1" hidden="1">
      <c r="A294" s="161"/>
      <c r="B294" s="173" t="s">
        <v>3765</v>
      </c>
      <c r="C294" s="186"/>
      <c r="D294" s="182"/>
      <c r="E294" s="185"/>
      <c r="F294" s="199" t="str">
        <f t="shared" si="43"/>
        <v/>
      </c>
      <c r="G294" s="176"/>
      <c r="H294" s="200" t="str">
        <f t="shared" si="36"/>
        <v/>
      </c>
      <c r="I294" s="177"/>
      <c r="J294" s="201" t="str">
        <f t="shared" si="37"/>
        <v/>
      </c>
      <c r="K294" s="136"/>
      <c r="L294" s="200" t="str">
        <f t="shared" si="38"/>
        <v/>
      </c>
      <c r="M294" s="140"/>
      <c r="N294" s="201" t="str">
        <f t="shared" si="39"/>
        <v/>
      </c>
      <c r="O294" s="136"/>
      <c r="P294" s="200" t="str">
        <f t="shared" si="40"/>
        <v/>
      </c>
      <c r="Q294" s="140"/>
      <c r="R294" s="201" t="str">
        <f t="shared" si="41"/>
        <v/>
      </c>
      <c r="S294" s="129"/>
      <c r="T294" s="202" t="str">
        <f t="shared" si="44"/>
        <v/>
      </c>
      <c r="U294" s="140"/>
      <c r="V294" s="201" t="str">
        <f t="shared" si="42"/>
        <v/>
      </c>
    </row>
    <row r="295" spans="1:22" s="147" customFormat="1" hidden="1">
      <c r="B295" s="181"/>
      <c r="C295" s="186"/>
      <c r="D295" s="182"/>
      <c r="E295" s="185"/>
      <c r="F295" s="199"/>
      <c r="G295" s="176"/>
      <c r="H295" s="200"/>
      <c r="I295" s="177"/>
      <c r="J295" s="201"/>
      <c r="K295" s="136"/>
      <c r="L295" s="200"/>
      <c r="M295" s="140"/>
      <c r="N295" s="201"/>
      <c r="O295" s="136"/>
      <c r="P295" s="200"/>
      <c r="Q295" s="140"/>
      <c r="R295" s="201"/>
      <c r="S295" s="129"/>
      <c r="T295" s="202"/>
      <c r="U295" s="140"/>
      <c r="V295" s="201"/>
    </row>
    <row r="296" spans="1:22" s="147" customFormat="1" hidden="1">
      <c r="B296" s="181"/>
      <c r="C296" s="186"/>
      <c r="D296" s="182"/>
      <c r="E296" s="185"/>
      <c r="F296" s="199"/>
      <c r="G296" s="176"/>
      <c r="H296" s="200"/>
      <c r="I296" s="177"/>
      <c r="J296" s="201"/>
      <c r="K296" s="136"/>
      <c r="L296" s="200"/>
      <c r="M296" s="140"/>
      <c r="N296" s="201"/>
      <c r="O296" s="136"/>
      <c r="P296" s="200"/>
      <c r="Q296" s="140"/>
      <c r="R296" s="201"/>
      <c r="S296" s="129"/>
      <c r="T296" s="202"/>
      <c r="U296" s="140"/>
      <c r="V296" s="201"/>
    </row>
    <row r="297" spans="1:22" s="147" customFormat="1" hidden="1">
      <c r="B297" s="181"/>
      <c r="C297" s="186"/>
      <c r="D297" s="182"/>
      <c r="E297" s="185"/>
      <c r="F297" s="199"/>
      <c r="G297" s="176"/>
      <c r="H297" s="200"/>
      <c r="I297" s="177"/>
      <c r="J297" s="201"/>
      <c r="K297" s="136"/>
      <c r="L297" s="200"/>
      <c r="M297" s="140"/>
      <c r="N297" s="201"/>
      <c r="O297" s="136"/>
      <c r="P297" s="200"/>
      <c r="Q297" s="140"/>
      <c r="R297" s="201"/>
      <c r="S297" s="129"/>
      <c r="T297" s="202"/>
      <c r="U297" s="140"/>
      <c r="V297" s="201"/>
    </row>
    <row r="298" spans="1:22" s="147" customFormat="1">
      <c r="A298" s="147">
        <v>1</v>
      </c>
      <c r="B298" s="181" t="s">
        <v>663</v>
      </c>
      <c r="C298" s="186"/>
      <c r="D298" s="182"/>
      <c r="E298" s="185"/>
      <c r="F298" s="199"/>
      <c r="G298" s="176"/>
      <c r="H298" s="200"/>
      <c r="I298" s="177"/>
      <c r="J298" s="201"/>
      <c r="K298" s="136"/>
      <c r="L298" s="200"/>
      <c r="M298" s="140"/>
      <c r="N298" s="201"/>
      <c r="O298" s="136"/>
      <c r="P298" s="200"/>
      <c r="Q298" s="140"/>
      <c r="R298" s="201"/>
      <c r="S298" s="129"/>
      <c r="T298" s="202"/>
      <c r="U298" s="140"/>
      <c r="V298" s="201"/>
    </row>
    <row r="299" spans="1:22" s="147" customFormat="1">
      <c r="A299" s="147">
        <v>1</v>
      </c>
      <c r="B299" s="181" t="s">
        <v>438</v>
      </c>
      <c r="C299" s="186"/>
      <c r="D299" s="182"/>
      <c r="E299" s="185"/>
      <c r="F299" s="199"/>
      <c r="G299" s="176"/>
      <c r="H299" s="200"/>
      <c r="I299" s="177"/>
      <c r="J299" s="201"/>
      <c r="K299" s="136"/>
      <c r="L299" s="200"/>
      <c r="M299" s="140"/>
      <c r="N299" s="201"/>
      <c r="O299" s="136"/>
      <c r="P299" s="200"/>
      <c r="Q299" s="140"/>
      <c r="R299" s="201"/>
      <c r="S299" s="129"/>
      <c r="T299" s="202"/>
      <c r="U299" s="140"/>
      <c r="V299" s="201"/>
    </row>
    <row r="300" spans="1:22" s="147" customFormat="1">
      <c r="A300" s="147">
        <v>1</v>
      </c>
      <c r="B300" s="181" t="s">
        <v>440</v>
      </c>
      <c r="C300" s="186"/>
      <c r="D300" s="182"/>
      <c r="E300" s="185"/>
      <c r="F300" s="199"/>
      <c r="G300" s="176"/>
      <c r="H300" s="200"/>
      <c r="I300" s="177"/>
      <c r="J300" s="201"/>
      <c r="K300" s="136"/>
      <c r="L300" s="200"/>
      <c r="M300" s="140"/>
      <c r="N300" s="201"/>
      <c r="O300" s="136"/>
      <c r="P300" s="200"/>
      <c r="Q300" s="140"/>
      <c r="R300" s="201"/>
      <c r="S300" s="129"/>
      <c r="T300" s="202"/>
      <c r="U300" s="140"/>
      <c r="V300" s="201"/>
    </row>
    <row r="301" spans="1:22" s="147" customFormat="1">
      <c r="A301" s="147">
        <v>1</v>
      </c>
      <c r="B301" s="181"/>
      <c r="C301" s="186"/>
      <c r="D301" s="182"/>
      <c r="E301" s="185"/>
      <c r="F301" s="199"/>
      <c r="G301" s="176"/>
      <c r="H301" s="200"/>
      <c r="I301" s="177"/>
      <c r="J301" s="201"/>
      <c r="K301" s="136"/>
      <c r="L301" s="200"/>
      <c r="M301" s="140"/>
      <c r="N301" s="201"/>
      <c r="O301" s="136"/>
      <c r="P301" s="200"/>
      <c r="Q301" s="140"/>
      <c r="R301" s="201"/>
      <c r="S301" s="129"/>
      <c r="T301" s="202"/>
      <c r="U301" s="140"/>
      <c r="V301" s="201"/>
    </row>
    <row r="302" spans="1:22" s="147" customFormat="1">
      <c r="A302" s="147">
        <v>1</v>
      </c>
      <c r="B302" s="181" t="s">
        <v>442</v>
      </c>
      <c r="C302" s="186"/>
      <c r="D302" s="182"/>
      <c r="E302" s="185"/>
      <c r="F302" s="199"/>
      <c r="G302" s="176"/>
      <c r="H302" s="200"/>
      <c r="I302" s="177"/>
      <c r="J302" s="201"/>
      <c r="K302" s="136"/>
      <c r="L302" s="200"/>
      <c r="M302" s="140"/>
      <c r="N302" s="201"/>
      <c r="O302" s="136"/>
      <c r="P302" s="200"/>
      <c r="Q302" s="140"/>
      <c r="R302" s="201"/>
      <c r="S302" s="129"/>
      <c r="T302" s="202"/>
      <c r="U302" s="140"/>
      <c r="V302" s="201"/>
    </row>
    <row r="303" spans="1:22" s="147" customFormat="1">
      <c r="A303" s="147">
        <v>1</v>
      </c>
      <c r="B303" s="181" t="s">
        <v>443</v>
      </c>
      <c r="C303" s="186"/>
      <c r="D303" s="182"/>
      <c r="E303" s="185"/>
      <c r="F303" s="199"/>
      <c r="G303" s="176" t="s">
        <v>948</v>
      </c>
      <c r="H303" s="200"/>
      <c r="I303" s="177"/>
      <c r="J303" s="201"/>
      <c r="K303" s="136"/>
      <c r="L303" s="200"/>
      <c r="M303" s="140"/>
      <c r="N303" s="201" t="s">
        <v>3766</v>
      </c>
      <c r="O303" s="136"/>
      <c r="P303" s="200"/>
      <c r="Q303" s="176" t="s">
        <v>463</v>
      </c>
      <c r="R303" s="201"/>
      <c r="S303" s="129"/>
      <c r="T303" s="202"/>
      <c r="U303" s="140"/>
      <c r="V303" s="201"/>
    </row>
    <row r="304" spans="1:22" s="147" customFormat="1">
      <c r="A304" s="147">
        <v>1</v>
      </c>
      <c r="B304" s="181" t="s">
        <v>446</v>
      </c>
      <c r="C304" s="186"/>
      <c r="D304" s="182"/>
      <c r="E304" s="185"/>
      <c r="F304" s="199"/>
      <c r="G304" s="176" t="s">
        <v>3767</v>
      </c>
      <c r="H304" s="200"/>
      <c r="I304" s="177"/>
      <c r="J304" s="201"/>
      <c r="K304" s="274"/>
      <c r="L304" s="271"/>
      <c r="M304" s="275"/>
      <c r="N304" s="273" t="s">
        <v>3768</v>
      </c>
      <c r="O304" s="274"/>
      <c r="P304" s="271"/>
      <c r="Q304" s="270" t="s">
        <v>3769</v>
      </c>
      <c r="R304" s="273"/>
      <c r="S304" s="289"/>
      <c r="T304" s="276"/>
      <c r="U304" s="275"/>
      <c r="V304" s="273"/>
    </row>
    <row r="305" spans="1:17">
      <c r="A305" s="147">
        <v>1</v>
      </c>
      <c r="B305" s="181" t="s">
        <v>452</v>
      </c>
      <c r="G305" s="207" t="s">
        <v>3770</v>
      </c>
      <c r="H305" s="284" t="s">
        <v>3771</v>
      </c>
      <c r="K305" s="330" t="s">
        <v>3772</v>
      </c>
      <c r="L305" s="288"/>
      <c r="M305" s="330"/>
      <c r="N305" s="288" t="s">
        <v>3773</v>
      </c>
      <c r="O305" s="330"/>
      <c r="P305" s="288"/>
      <c r="Q305" s="242" t="s">
        <v>3774</v>
      </c>
    </row>
    <row r="306" spans="1:17">
      <c r="A306" s="147">
        <v>1</v>
      </c>
      <c r="B306" s="181" t="s">
        <v>464</v>
      </c>
      <c r="G306" s="207" t="s">
        <v>3775</v>
      </c>
      <c r="K306" s="330" t="s">
        <v>3776</v>
      </c>
      <c r="L306" s="288"/>
      <c r="M306" s="330"/>
      <c r="N306" s="288"/>
      <c r="O306" s="330"/>
      <c r="P306" s="288"/>
      <c r="Q306" s="242" t="s">
        <v>3777</v>
      </c>
    </row>
    <row r="307" spans="1:17">
      <c r="A307" s="147">
        <v>1</v>
      </c>
      <c r="B307" s="181" t="s">
        <v>321</v>
      </c>
      <c r="G307" s="207" t="s">
        <v>3778</v>
      </c>
      <c r="K307" s="330" t="s">
        <v>3779</v>
      </c>
      <c r="L307" s="288"/>
      <c r="M307" s="330"/>
      <c r="N307" s="288"/>
      <c r="O307" s="330"/>
      <c r="P307" s="288"/>
      <c r="Q307" s="242" t="s">
        <v>3780</v>
      </c>
    </row>
    <row r="308" spans="1:17">
      <c r="A308" s="147">
        <v>1</v>
      </c>
      <c r="B308" s="181" t="s">
        <v>490</v>
      </c>
      <c r="G308" s="207" t="s">
        <v>3781</v>
      </c>
      <c r="K308" s="330" t="s">
        <v>3782</v>
      </c>
      <c r="L308" s="288"/>
      <c r="M308" s="330"/>
      <c r="N308" s="288"/>
      <c r="O308" s="330"/>
      <c r="P308" s="288"/>
      <c r="Q308" s="242" t="s">
        <v>3783</v>
      </c>
    </row>
    <row r="309" spans="1:17">
      <c r="A309" s="147">
        <v>1</v>
      </c>
      <c r="B309" s="181" t="s">
        <v>501</v>
      </c>
      <c r="G309" s="207" t="s">
        <v>3784</v>
      </c>
      <c r="K309" s="330"/>
      <c r="L309" s="288"/>
      <c r="M309" s="330"/>
      <c r="N309" s="288"/>
      <c r="O309" s="330"/>
      <c r="P309" s="288"/>
      <c r="Q309" s="242" t="s">
        <v>3785</v>
      </c>
    </row>
    <row r="310" spans="1:17">
      <c r="A310" s="147">
        <v>1</v>
      </c>
      <c r="B310" s="181" t="s">
        <v>511</v>
      </c>
      <c r="G310" s="207" t="s">
        <v>3786</v>
      </c>
      <c r="K310" s="330"/>
      <c r="L310" s="288"/>
      <c r="M310" s="330"/>
      <c r="N310" s="288"/>
      <c r="O310" s="330"/>
      <c r="P310" s="288"/>
      <c r="Q310" s="242" t="s">
        <v>53</v>
      </c>
    </row>
    <row r="311" spans="1:17">
      <c r="A311" s="147">
        <v>1</v>
      </c>
      <c r="B311" s="181" t="s">
        <v>520</v>
      </c>
      <c r="G311" s="207" t="s">
        <v>3787</v>
      </c>
      <c r="K311" s="330"/>
      <c r="L311" s="288"/>
      <c r="M311" s="330"/>
      <c r="N311" s="288"/>
      <c r="O311" s="330"/>
      <c r="P311" s="288"/>
      <c r="Q311" s="330"/>
    </row>
    <row r="312" spans="1:17">
      <c r="A312" s="294">
        <v>1</v>
      </c>
      <c r="B312" s="295" t="s">
        <v>529</v>
      </c>
      <c r="G312" s="207" t="s">
        <v>3788</v>
      </c>
      <c r="K312" s="330"/>
      <c r="L312" s="288"/>
      <c r="M312" s="330"/>
      <c r="N312" s="288"/>
      <c r="O312" s="330"/>
      <c r="P312" s="288"/>
      <c r="Q312" s="330"/>
    </row>
    <row r="313" spans="1:17">
      <c r="G313" s="207" t="s">
        <v>3789</v>
      </c>
    </row>
  </sheetData>
  <sheetProtection autoFilter="0"/>
  <autoFilter ref="A10:A1048319" xr:uid="{5ADFD22C-DCBB-456C-9DC6-E12D5F8C85EE}">
    <filterColumn colId="0">
      <customFilters>
        <customFilter operator="notEqual" val=" "/>
      </customFilters>
    </filterColumn>
  </autoFilter>
  <conditionalFormatting sqref="R9 P9 N9 L9 J9 H9 T9 V9 F9">
    <cfRule type="duplicateValues" dxfId="12" priority="1"/>
  </conditionalFormatting>
  <hyperlinks>
    <hyperlink ref="G5" r:id="rId1" xr:uid="{984535DE-185D-4654-8C39-F7602C77FE82}"/>
    <hyperlink ref="Q5" r:id="rId2" xr:uid="{701A27E6-7DAA-452E-A6A3-A2A191C02BCF}"/>
    <hyperlink ref="N5" r:id="rId3" xr:uid="{C6F41E02-0C9A-4DE6-BA4D-F0A2C4A381BF}"/>
  </hyperlinks>
  <pageMargins left="0.7" right="0.7" top="0.75" bottom="0.75" header="0.3" footer="0.3"/>
  <pageSetup scale="46" fitToHeight="0" orientation="portrait" r:id="rId4"/>
  <headerFooter>
    <oddHeader>&amp;LProject Name
Owner Bid Due
Sub Bids Due</oddHead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4880DB-DABD-4272-AF5C-96AEC56E6B79}">
  <sheetPr filterMode="1">
    <pageSetUpPr fitToPage="1"/>
  </sheetPr>
  <dimension ref="A1:Y514"/>
  <sheetViews>
    <sheetView zoomScaleNormal="100" workbookViewId="0">
      <pane xSplit="2" topLeftCell="H1" activePane="topRight" state="frozen"/>
      <selection pane="topRight" activeCell="X326" sqref="X326"/>
      <selection activeCell="V260" sqref="V260:V503"/>
    </sheetView>
  </sheetViews>
  <sheetFormatPr defaultColWidth="8.85546875" defaultRowHeight="15.75" customHeight="1"/>
  <cols>
    <col min="1" max="1" width="11.5703125" style="207" customWidth="1"/>
    <col min="2" max="2" width="80" style="207" customWidth="1"/>
    <col min="3" max="3" width="10" style="207" customWidth="1"/>
    <col min="4" max="4" width="12.28515625" style="207" customWidth="1"/>
    <col min="5" max="5" width="35.140625" style="280" customWidth="1"/>
    <col min="6" max="6" width="5.28515625" style="284" customWidth="1"/>
    <col min="7" max="7" width="33.140625" style="207" customWidth="1"/>
    <col min="8" max="8" width="35" style="284" customWidth="1"/>
    <col min="9" max="9" width="32.42578125" style="207" customWidth="1"/>
    <col min="10" max="10" width="42.85546875" style="284" customWidth="1"/>
    <col min="11" max="11" width="39" style="282" customWidth="1"/>
    <col min="12" max="12" width="44.7109375" style="284" customWidth="1"/>
    <col min="13" max="13" width="39" style="282" customWidth="1"/>
    <col min="14" max="14" width="44.42578125" style="284" customWidth="1"/>
    <col min="15" max="15" width="39" style="282" customWidth="1"/>
    <col min="16" max="16" width="44.5703125" style="284" customWidth="1"/>
    <col min="17" max="17" width="39" style="282" customWidth="1"/>
    <col min="18" max="18" width="44.42578125" style="284" customWidth="1"/>
    <col min="19" max="19" width="39" style="290" customWidth="1"/>
    <col min="20" max="20" width="44.42578125" style="284" customWidth="1"/>
    <col min="21" max="21" width="30.7109375" style="282" customWidth="1"/>
    <col min="22" max="22" width="30.42578125" style="284" customWidth="1"/>
    <col min="23" max="23" width="28.5703125" style="284" customWidth="1"/>
    <col min="24" max="24" width="28.7109375" style="284" customWidth="1"/>
    <col min="25" max="25" width="39" style="191" customWidth="1"/>
    <col min="26" max="32" width="39" style="147" customWidth="1"/>
    <col min="33" max="33" width="8.85546875" style="147" customWidth="1"/>
    <col min="34" max="16384" width="8.85546875" style="147"/>
  </cols>
  <sheetData>
    <row r="1" spans="1:25" s="120" customFormat="1" ht="30.6">
      <c r="A1" s="507"/>
      <c r="B1" s="510"/>
      <c r="C1" s="468" t="s">
        <v>320</v>
      </c>
      <c r="D1" s="469" t="s">
        <v>321</v>
      </c>
      <c r="E1" s="470" t="s">
        <v>322</v>
      </c>
      <c r="F1" s="469" t="s">
        <v>323</v>
      </c>
      <c r="G1" s="480" t="s">
        <v>3790</v>
      </c>
      <c r="H1" s="480" t="s">
        <v>3790</v>
      </c>
      <c r="I1" s="471" t="s">
        <v>3790</v>
      </c>
      <c r="J1" s="570" t="s">
        <v>3790</v>
      </c>
      <c r="K1" s="127" t="s">
        <v>3791</v>
      </c>
      <c r="L1" s="136" t="s">
        <v>3791</v>
      </c>
      <c r="M1" s="136" t="s">
        <v>3791</v>
      </c>
      <c r="N1" s="474" t="s">
        <v>3790</v>
      </c>
      <c r="O1" s="130" t="s">
        <v>3792</v>
      </c>
      <c r="P1" s="472" t="s">
        <v>3791</v>
      </c>
      <c r="Q1" s="476" t="s">
        <v>3790</v>
      </c>
      <c r="R1" s="474" t="s">
        <v>3793</v>
      </c>
      <c r="S1" s="475" t="s">
        <v>3794</v>
      </c>
      <c r="T1" s="472" t="s">
        <v>3795</v>
      </c>
      <c r="U1" s="476" t="s">
        <v>3790</v>
      </c>
      <c r="V1" s="474" t="s">
        <v>3795</v>
      </c>
      <c r="W1" s="476" t="s">
        <v>3790</v>
      </c>
      <c r="X1" s="474" t="s">
        <v>3791</v>
      </c>
    </row>
    <row r="2" spans="1:25" s="131" customFormat="1" ht="15.6">
      <c r="A2" s="508" t="s">
        <v>161</v>
      </c>
      <c r="B2" s="511"/>
      <c r="C2" s="477"/>
      <c r="D2" s="478"/>
      <c r="E2" s="479"/>
      <c r="F2" s="478"/>
      <c r="G2" s="480" t="s">
        <v>112</v>
      </c>
      <c r="H2" s="481" t="s">
        <v>3796</v>
      </c>
      <c r="I2" s="480" t="s">
        <v>3797</v>
      </c>
      <c r="J2" s="483" t="s">
        <v>3798</v>
      </c>
      <c r="K2" s="138" t="s">
        <v>2875</v>
      </c>
      <c r="L2" s="481" t="s">
        <v>2874</v>
      </c>
      <c r="M2" s="136" t="s">
        <v>3799</v>
      </c>
      <c r="N2" s="483" t="s">
        <v>3800</v>
      </c>
      <c r="O2" s="140" t="s">
        <v>3801</v>
      </c>
      <c r="P2" s="481" t="s">
        <v>3802</v>
      </c>
      <c r="Q2" s="484" t="s">
        <v>3803</v>
      </c>
      <c r="R2" s="483" t="s">
        <v>113</v>
      </c>
      <c r="S2" s="475" t="s">
        <v>3804</v>
      </c>
      <c r="T2" s="472" t="s">
        <v>3805</v>
      </c>
      <c r="U2" s="484" t="s">
        <v>3806</v>
      </c>
      <c r="V2" s="483" t="s">
        <v>3807</v>
      </c>
      <c r="W2" s="484" t="s">
        <v>3808</v>
      </c>
      <c r="X2" s="483" t="s">
        <v>113</v>
      </c>
    </row>
    <row r="3" spans="1:25" s="139" customFormat="1" ht="15.6">
      <c r="A3" s="483"/>
      <c r="B3" s="141" t="s">
        <v>352</v>
      </c>
      <c r="C3" s="477"/>
      <c r="D3" s="478"/>
      <c r="E3" s="479"/>
      <c r="F3" s="478"/>
      <c r="G3" s="480" t="s">
        <v>1886</v>
      </c>
      <c r="H3" s="481" t="s">
        <v>3809</v>
      </c>
      <c r="I3" s="480" t="s">
        <v>3810</v>
      </c>
      <c r="J3" s="483" t="s">
        <v>3811</v>
      </c>
      <c r="K3" s="146" t="s">
        <v>2882</v>
      </c>
      <c r="L3" s="481" t="s">
        <v>2881</v>
      </c>
      <c r="M3" s="136"/>
      <c r="N3" s="483"/>
      <c r="O3" s="140" t="s">
        <v>775</v>
      </c>
      <c r="P3" s="481" t="s">
        <v>3812</v>
      </c>
      <c r="Q3" s="484" t="s">
        <v>3813</v>
      </c>
      <c r="R3" s="483"/>
      <c r="S3" s="475" t="s">
        <v>3814</v>
      </c>
      <c r="T3" s="472"/>
      <c r="U3" s="484" t="s">
        <v>3815</v>
      </c>
      <c r="V3" s="483"/>
      <c r="W3" s="484"/>
      <c r="X3" s="483"/>
    </row>
    <row r="4" spans="1:25" s="139" customFormat="1" ht="15.6">
      <c r="A4" s="483"/>
      <c r="B4" s="141" t="s">
        <v>369</v>
      </c>
      <c r="C4" s="477"/>
      <c r="D4" s="478"/>
      <c r="E4" s="479"/>
      <c r="F4" s="478"/>
      <c r="G4" s="480" t="s">
        <v>1892</v>
      </c>
      <c r="H4" s="481" t="s">
        <v>3816</v>
      </c>
      <c r="I4" s="480" t="s">
        <v>3817</v>
      </c>
      <c r="J4" s="483" t="s">
        <v>3818</v>
      </c>
      <c r="K4" s="146" t="s">
        <v>2884</v>
      </c>
      <c r="L4" s="481" t="s">
        <v>2883</v>
      </c>
      <c r="M4" s="136"/>
      <c r="N4" s="483"/>
      <c r="O4" s="140" t="s">
        <v>782</v>
      </c>
      <c r="P4" s="481" t="s">
        <v>3819</v>
      </c>
      <c r="Q4" s="484" t="s">
        <v>3820</v>
      </c>
      <c r="R4" s="483"/>
      <c r="S4" s="475" t="s">
        <v>3821</v>
      </c>
      <c r="T4" s="472"/>
      <c r="U4" s="484"/>
      <c r="V4" s="483"/>
      <c r="W4" s="484"/>
      <c r="X4" s="483"/>
    </row>
    <row r="5" spans="1:25" s="139" customFormat="1" ht="15.6">
      <c r="A5" s="483"/>
      <c r="B5" s="141" t="s">
        <v>385</v>
      </c>
      <c r="C5" s="477"/>
      <c r="D5" s="478"/>
      <c r="E5" s="479"/>
      <c r="F5" s="478"/>
      <c r="G5" s="509" t="s">
        <v>1897</v>
      </c>
      <c r="H5" s="519" t="s">
        <v>3822</v>
      </c>
      <c r="I5" s="509" t="s">
        <v>3823</v>
      </c>
      <c r="J5" s="547" t="s">
        <v>3824</v>
      </c>
      <c r="K5" s="512" t="s">
        <v>2886</v>
      </c>
      <c r="L5" s="519" t="s">
        <v>2885</v>
      </c>
      <c r="M5" s="513"/>
      <c r="N5" s="483"/>
      <c r="O5" s="515" t="s">
        <v>789</v>
      </c>
      <c r="P5" s="519" t="s">
        <v>3825</v>
      </c>
      <c r="Q5" s="517" t="s">
        <v>3826</v>
      </c>
      <c r="R5" s="483"/>
      <c r="S5" s="519" t="s">
        <v>3827</v>
      </c>
      <c r="T5" s="472"/>
      <c r="U5" s="484"/>
      <c r="V5" s="483"/>
      <c r="W5" s="484"/>
      <c r="X5" s="483"/>
    </row>
    <row r="6" spans="1:25" ht="15.6">
      <c r="A6" s="490"/>
      <c r="B6" s="318" t="s">
        <v>163</v>
      </c>
      <c r="C6" s="485"/>
      <c r="D6" s="486"/>
      <c r="E6" s="486"/>
      <c r="F6" s="486"/>
      <c r="G6" s="487">
        <v>46028</v>
      </c>
      <c r="H6" s="488"/>
      <c r="I6" s="489"/>
      <c r="J6" s="490">
        <v>46038</v>
      </c>
      <c r="K6" s="487">
        <v>46035</v>
      </c>
      <c r="L6" s="488">
        <v>46034</v>
      </c>
      <c r="M6" s="491" t="s">
        <v>53</v>
      </c>
      <c r="N6" s="490"/>
      <c r="O6" s="487"/>
      <c r="P6" s="488">
        <v>46034</v>
      </c>
      <c r="Q6" s="491">
        <v>46032</v>
      </c>
      <c r="R6" s="490"/>
      <c r="S6" s="488">
        <v>46041</v>
      </c>
      <c r="T6" s="493"/>
      <c r="U6" s="491"/>
      <c r="V6" s="490"/>
      <c r="W6" s="491"/>
      <c r="X6" s="490"/>
      <c r="Y6" s="147"/>
    </row>
    <row r="7" spans="1:25" ht="15.6">
      <c r="A7" s="495"/>
      <c r="B7" s="141" t="s">
        <v>402</v>
      </c>
      <c r="C7" s="477"/>
      <c r="D7" s="478"/>
      <c r="E7" s="479"/>
      <c r="F7" s="478"/>
      <c r="G7" s="480"/>
      <c r="H7" s="494"/>
      <c r="I7" s="482"/>
      <c r="J7" s="495"/>
      <c r="K7" s="480"/>
      <c r="L7" s="494"/>
      <c r="M7" s="484"/>
      <c r="N7" s="495"/>
      <c r="O7" s="480"/>
      <c r="P7" s="494"/>
      <c r="Q7" s="484"/>
      <c r="R7" s="495"/>
      <c r="S7" s="475"/>
      <c r="T7" s="472"/>
      <c r="U7" s="484"/>
      <c r="V7" s="495"/>
      <c r="W7" s="484"/>
      <c r="X7" s="495"/>
      <c r="Y7" s="147"/>
    </row>
    <row r="8" spans="1:25" ht="15.6">
      <c r="A8" s="147"/>
      <c r="B8" s="141" t="s">
        <v>403</v>
      </c>
      <c r="C8" s="149"/>
      <c r="D8" s="143"/>
      <c r="E8" s="144"/>
      <c r="F8" s="143"/>
      <c r="G8" s="145"/>
      <c r="H8" s="148"/>
      <c r="I8" s="146"/>
      <c r="J8" s="147"/>
      <c r="K8" s="136"/>
      <c r="L8" s="148"/>
      <c r="M8" s="140"/>
      <c r="N8" s="147"/>
      <c r="O8" s="136"/>
      <c r="P8" s="148"/>
      <c r="Q8" s="140"/>
      <c r="R8" s="147"/>
      <c r="S8" s="129"/>
      <c r="T8" s="129"/>
      <c r="U8" s="140"/>
      <c r="V8" s="147"/>
      <c r="W8" s="140"/>
      <c r="X8" s="147"/>
      <c r="Y8" s="147"/>
    </row>
    <row r="9" spans="1:25" s="155" customFormat="1" ht="15.6">
      <c r="A9" s="150" t="s">
        <v>404</v>
      </c>
      <c r="B9" s="151" t="s">
        <v>405</v>
      </c>
      <c r="C9" s="152"/>
      <c r="D9" s="153"/>
      <c r="E9" s="195">
        <f>SUM(E11:E399)</f>
        <v>548930</v>
      </c>
      <c r="F9" s="153"/>
      <c r="G9" s="618">
        <f>SUM(G11:G399)</f>
        <v>51400</v>
      </c>
      <c r="H9" s="560">
        <f>H37</f>
        <v>41120</v>
      </c>
      <c r="I9" s="637">
        <v>29000</v>
      </c>
      <c r="J9" s="562">
        <f>J37</f>
        <v>33750</v>
      </c>
      <c r="K9" s="136">
        <f>SUM(K11:K399)</f>
        <v>472177</v>
      </c>
      <c r="L9" s="560">
        <f>SUM(L64+L100)</f>
        <v>646981</v>
      </c>
      <c r="M9" s="140">
        <f>SUM(M11:M399)</f>
        <v>508789</v>
      </c>
      <c r="O9" s="136">
        <f>SUM(O11:O399)</f>
        <v>543260</v>
      </c>
      <c r="P9" s="560">
        <f>P64</f>
        <v>104638</v>
      </c>
      <c r="Q9" s="140">
        <f>SUM(Q11:Q399)</f>
        <v>31721</v>
      </c>
      <c r="S9" s="129">
        <f>SUM(S11:S399)</f>
        <v>113767</v>
      </c>
      <c r="T9" s="129">
        <f>T100</f>
        <v>229028</v>
      </c>
      <c r="U9" s="140">
        <f>SUM(U11:U399)</f>
        <v>103031</v>
      </c>
      <c r="V9" s="597">
        <f ca="1">SUM(V11:V399)</f>
        <v>0</v>
      </c>
      <c r="W9" s="140">
        <f>SUM(W11:W399)</f>
        <v>30499</v>
      </c>
      <c r="X9" s="617">
        <f>X64+X100</f>
        <v>497530</v>
      </c>
      <c r="Y9" s="196" t="str">
        <f>IF(Z9="**","ERROR","")</f>
        <v/>
      </c>
    </row>
    <row r="10" spans="1:25" s="171" customFormat="1" ht="15.6">
      <c r="A10" s="609">
        <v>1</v>
      </c>
      <c r="B10" s="608"/>
      <c r="C10" s="158"/>
      <c r="D10" s="158"/>
      <c r="E10" s="607">
        <v>100</v>
      </c>
      <c r="F10" s="158"/>
      <c r="G10" s="607"/>
      <c r="H10" s="158"/>
      <c r="I10" s="607"/>
      <c r="J10" s="158"/>
      <c r="K10" s="607"/>
      <c r="L10" s="158"/>
      <c r="M10" s="607"/>
      <c r="N10" s="158"/>
      <c r="O10" s="607"/>
      <c r="P10" s="158"/>
      <c r="Q10" s="607"/>
      <c r="R10" s="158"/>
      <c r="S10" s="607"/>
      <c r="T10" s="158"/>
      <c r="U10" s="607"/>
      <c r="V10" s="158"/>
      <c r="W10" s="607"/>
      <c r="X10" s="158"/>
      <c r="Y10" s="610"/>
    </row>
    <row r="11" spans="1:25" ht="15.6" hidden="1">
      <c r="A11" s="161"/>
      <c r="B11" s="162" t="s">
        <v>3828</v>
      </c>
      <c r="C11" s="163"/>
      <c r="D11" s="164"/>
      <c r="E11" s="165"/>
      <c r="F11" s="199" t="str">
        <f>IF($F$9="*",IF(E11&gt;0,"*",""),"")</f>
        <v/>
      </c>
      <c r="G11" s="166"/>
      <c r="H11" s="200" t="str">
        <f>IF($H$9="*",IF(G11&gt;0,"*",""),"")</f>
        <v/>
      </c>
      <c r="I11" s="167"/>
      <c r="J11" s="201" t="str">
        <f>IF($J$9="*",IF(I11&gt;0,"*",""),"")</f>
        <v/>
      </c>
      <c r="K11" s="168"/>
      <c r="L11" s="200" t="str">
        <f>IF($L$9="*",IF(K11&gt;0,"*",""),"")</f>
        <v/>
      </c>
      <c r="M11" s="169"/>
      <c r="N11" s="201" t="str">
        <f>IF($N$9="*",IF(M11&gt;0,"*",""),"")</f>
        <v/>
      </c>
      <c r="O11" s="168"/>
      <c r="P11" s="200" t="str">
        <f>IF($P$9="*",IF(O11&gt;0,"*",""),"")</f>
        <v/>
      </c>
      <c r="Q11" s="169"/>
      <c r="R11" s="201" t="str">
        <f>IF($R$9="*",IF(Q11&gt;0,"*",""),"")</f>
        <v/>
      </c>
      <c r="S11" s="129"/>
      <c r="T11" s="202" t="str">
        <f>IF($T$9="*",IF(S11&gt;0,"*",""),"")</f>
        <v/>
      </c>
      <c r="U11" s="169"/>
      <c r="V11" s="201" t="str">
        <f ca="1">IF($V$9="*",IF(U11&gt;0,"*",""),"")</f>
        <v/>
      </c>
      <c r="W11" s="169"/>
      <c r="X11" s="201"/>
      <c r="Y11" s="147"/>
    </row>
    <row r="12" spans="1:25" ht="15.6" hidden="1">
      <c r="A12" s="190"/>
      <c r="B12" s="173" t="s">
        <v>3829</v>
      </c>
      <c r="C12" s="174"/>
      <c r="D12" s="175"/>
      <c r="E12" s="164"/>
      <c r="F12" s="199" t="str">
        <f t="shared" ref="F12:F57" si="0">IF($F$9="*",IF(E12&gt;0,"*",""),"")</f>
        <v/>
      </c>
      <c r="G12" s="176"/>
      <c r="H12" s="200" t="str">
        <f t="shared" ref="H12:H55" si="1">IF($H$9="*",IF(G12&gt;0,"*",""),"")</f>
        <v/>
      </c>
      <c r="I12" s="177"/>
      <c r="J12" s="201" t="str">
        <f t="shared" ref="J12:J55" si="2">IF($J$9="*",IF(I12&gt;0,"*",""),"")</f>
        <v/>
      </c>
      <c r="K12" s="136"/>
      <c r="L12" s="200" t="str">
        <f t="shared" ref="L12:L55" si="3">IF($L$9="*",IF(K12&gt;0,"*",""),"")</f>
        <v/>
      </c>
      <c r="M12" s="140"/>
      <c r="N12" s="201" t="str">
        <f t="shared" ref="N12:N55" si="4">IF($N$9="*",IF(M12&gt;0,"*",""),"")</f>
        <v/>
      </c>
      <c r="O12" s="136"/>
      <c r="P12" s="200" t="str">
        <f t="shared" ref="P12:P55" si="5">IF($P$9="*",IF(O12&gt;0,"*",""),"")</f>
        <v/>
      </c>
      <c r="Q12" s="140"/>
      <c r="R12" s="201" t="str">
        <f t="shared" ref="R12:R55" si="6">IF($R$9="*",IF(Q12&gt;0,"*",""),"")</f>
        <v/>
      </c>
      <c r="S12" s="129"/>
      <c r="T12" s="202" t="str">
        <f t="shared" ref="T12:T75" si="7">IF($T$9="*",IF(S12&gt;0,"*",""),"")</f>
        <v/>
      </c>
      <c r="U12" s="140"/>
      <c r="V12" s="201" t="str">
        <f t="shared" ref="V12:V55" ca="1" si="8">IF($V$9="*",IF(U12&gt;0,"*",""),"")</f>
        <v/>
      </c>
      <c r="W12" s="140"/>
      <c r="X12" s="201"/>
      <c r="Y12" s="147"/>
    </row>
    <row r="13" spans="1:25" ht="15.6" hidden="1">
      <c r="A13" s="190"/>
      <c r="B13" s="173" t="s">
        <v>3830</v>
      </c>
      <c r="C13" s="174"/>
      <c r="D13" s="175"/>
      <c r="E13" s="164"/>
      <c r="F13" s="199" t="str">
        <f t="shared" si="0"/>
        <v/>
      </c>
      <c r="G13" s="176"/>
      <c r="H13" s="200" t="str">
        <f t="shared" si="1"/>
        <v/>
      </c>
      <c r="I13" s="177"/>
      <c r="J13" s="201" t="str">
        <f t="shared" si="2"/>
        <v/>
      </c>
      <c r="K13" s="136"/>
      <c r="L13" s="200" t="str">
        <f t="shared" si="3"/>
        <v/>
      </c>
      <c r="M13" s="140"/>
      <c r="N13" s="201" t="str">
        <f t="shared" si="4"/>
        <v/>
      </c>
      <c r="O13" s="136"/>
      <c r="P13" s="200" t="str">
        <f t="shared" si="5"/>
        <v/>
      </c>
      <c r="Q13" s="140"/>
      <c r="R13" s="201" t="str">
        <f t="shared" si="6"/>
        <v/>
      </c>
      <c r="S13" s="129"/>
      <c r="T13" s="202" t="str">
        <f t="shared" si="7"/>
        <v/>
      </c>
      <c r="U13" s="140"/>
      <c r="V13" s="201" t="str">
        <f t="shared" ca="1" si="8"/>
        <v/>
      </c>
      <c r="W13" s="140"/>
      <c r="X13" s="201"/>
      <c r="Y13" s="147"/>
    </row>
    <row r="14" spans="1:25" ht="15.6" hidden="1">
      <c r="A14" s="190"/>
      <c r="B14" s="173" t="s">
        <v>3831</v>
      </c>
      <c r="C14" s="174"/>
      <c r="D14" s="175"/>
      <c r="E14" s="164"/>
      <c r="F14" s="199" t="str">
        <f t="shared" si="0"/>
        <v/>
      </c>
      <c r="G14" s="176"/>
      <c r="H14" s="200" t="str">
        <f t="shared" si="1"/>
        <v/>
      </c>
      <c r="I14" s="177"/>
      <c r="J14" s="201" t="str">
        <f t="shared" si="2"/>
        <v/>
      </c>
      <c r="K14" s="136"/>
      <c r="L14" s="200" t="str">
        <f t="shared" si="3"/>
        <v/>
      </c>
      <c r="M14" s="140"/>
      <c r="N14" s="201" t="str">
        <f t="shared" si="4"/>
        <v/>
      </c>
      <c r="O14" s="136"/>
      <c r="P14" s="200" t="str">
        <f t="shared" si="5"/>
        <v/>
      </c>
      <c r="Q14" s="140"/>
      <c r="R14" s="201" t="str">
        <f t="shared" si="6"/>
        <v/>
      </c>
      <c r="S14" s="129"/>
      <c r="T14" s="202" t="str">
        <f t="shared" si="7"/>
        <v/>
      </c>
      <c r="U14" s="140"/>
      <c r="V14" s="201" t="str">
        <f t="shared" ca="1" si="8"/>
        <v/>
      </c>
      <c r="W14" s="140"/>
      <c r="X14" s="201"/>
      <c r="Y14" s="147"/>
    </row>
    <row r="15" spans="1:25" ht="15.6" hidden="1">
      <c r="A15" s="190"/>
      <c r="B15" s="173" t="s">
        <v>3832</v>
      </c>
      <c r="C15" s="174"/>
      <c r="D15" s="175"/>
      <c r="E15" s="164"/>
      <c r="F15" s="199" t="str">
        <f t="shared" si="0"/>
        <v/>
      </c>
      <c r="G15" s="176"/>
      <c r="H15" s="200" t="str">
        <f t="shared" si="1"/>
        <v/>
      </c>
      <c r="I15" s="177"/>
      <c r="J15" s="201" t="str">
        <f t="shared" si="2"/>
        <v/>
      </c>
      <c r="K15" s="136"/>
      <c r="L15" s="200" t="str">
        <f t="shared" si="3"/>
        <v/>
      </c>
      <c r="M15" s="140"/>
      <c r="N15" s="201" t="str">
        <f t="shared" si="4"/>
        <v/>
      </c>
      <c r="O15" s="136"/>
      <c r="P15" s="200" t="str">
        <f t="shared" si="5"/>
        <v/>
      </c>
      <c r="Q15" s="140"/>
      <c r="R15" s="201" t="str">
        <f t="shared" si="6"/>
        <v/>
      </c>
      <c r="S15" s="129"/>
      <c r="T15" s="202" t="str">
        <f t="shared" si="7"/>
        <v/>
      </c>
      <c r="U15" s="140"/>
      <c r="V15" s="201" t="str">
        <f t="shared" ca="1" si="8"/>
        <v/>
      </c>
      <c r="W15" s="140"/>
      <c r="X15" s="201"/>
      <c r="Y15" s="147"/>
    </row>
    <row r="16" spans="1:25" ht="15.6" hidden="1">
      <c r="A16" s="190"/>
      <c r="B16" s="173" t="s">
        <v>3833</v>
      </c>
      <c r="C16" s="174"/>
      <c r="D16" s="175"/>
      <c r="E16" s="164"/>
      <c r="F16" s="199" t="str">
        <f t="shared" si="0"/>
        <v/>
      </c>
      <c r="G16" s="176"/>
      <c r="H16" s="200" t="str">
        <f t="shared" si="1"/>
        <v/>
      </c>
      <c r="I16" s="177"/>
      <c r="J16" s="201" t="str">
        <f t="shared" si="2"/>
        <v/>
      </c>
      <c r="K16" s="136"/>
      <c r="L16" s="200" t="str">
        <f t="shared" si="3"/>
        <v/>
      </c>
      <c r="M16" s="140"/>
      <c r="N16" s="201" t="str">
        <f t="shared" si="4"/>
        <v/>
      </c>
      <c r="O16" s="136"/>
      <c r="P16" s="200" t="str">
        <f t="shared" si="5"/>
        <v/>
      </c>
      <c r="Q16" s="140"/>
      <c r="R16" s="201" t="str">
        <f t="shared" si="6"/>
        <v/>
      </c>
      <c r="S16" s="129"/>
      <c r="T16" s="202" t="str">
        <f t="shared" si="7"/>
        <v/>
      </c>
      <c r="U16" s="140"/>
      <c r="V16" s="201" t="str">
        <f t="shared" ca="1" si="8"/>
        <v/>
      </c>
      <c r="W16" s="140"/>
      <c r="X16" s="201"/>
      <c r="Y16" s="147"/>
    </row>
    <row r="17" spans="1:25" ht="15.6" hidden="1">
      <c r="A17" s="190"/>
      <c r="B17" s="173" t="s">
        <v>3834</v>
      </c>
      <c r="C17" s="174"/>
      <c r="D17" s="175"/>
      <c r="E17" s="164"/>
      <c r="F17" s="199" t="str">
        <f t="shared" si="0"/>
        <v/>
      </c>
      <c r="G17" s="176"/>
      <c r="H17" s="200" t="str">
        <f t="shared" si="1"/>
        <v/>
      </c>
      <c r="I17" s="177"/>
      <c r="J17" s="201" t="str">
        <f t="shared" si="2"/>
        <v/>
      </c>
      <c r="K17" s="136"/>
      <c r="L17" s="200" t="str">
        <f t="shared" si="3"/>
        <v/>
      </c>
      <c r="M17" s="140"/>
      <c r="N17" s="201" t="str">
        <f t="shared" si="4"/>
        <v/>
      </c>
      <c r="O17" s="136"/>
      <c r="P17" s="200" t="str">
        <f t="shared" si="5"/>
        <v/>
      </c>
      <c r="Q17" s="140"/>
      <c r="R17" s="201" t="str">
        <f t="shared" si="6"/>
        <v/>
      </c>
      <c r="S17" s="129"/>
      <c r="T17" s="202" t="str">
        <f t="shared" si="7"/>
        <v/>
      </c>
      <c r="U17" s="140"/>
      <c r="V17" s="201" t="str">
        <f t="shared" ca="1" si="8"/>
        <v/>
      </c>
      <c r="W17" s="140"/>
      <c r="X17" s="201"/>
      <c r="Y17" s="147"/>
    </row>
    <row r="18" spans="1:25" ht="15.6" hidden="1">
      <c r="A18" s="190"/>
      <c r="B18" s="173" t="s">
        <v>3835</v>
      </c>
      <c r="C18" s="174"/>
      <c r="D18" s="175"/>
      <c r="E18" s="164"/>
      <c r="F18" s="199" t="str">
        <f t="shared" si="0"/>
        <v/>
      </c>
      <c r="G18" s="176"/>
      <c r="H18" s="200" t="str">
        <f t="shared" si="1"/>
        <v/>
      </c>
      <c r="I18" s="177"/>
      <c r="J18" s="201" t="str">
        <f t="shared" si="2"/>
        <v/>
      </c>
      <c r="K18" s="136"/>
      <c r="L18" s="200" t="str">
        <f t="shared" si="3"/>
        <v/>
      </c>
      <c r="M18" s="140"/>
      <c r="N18" s="201" t="str">
        <f t="shared" si="4"/>
        <v/>
      </c>
      <c r="O18" s="136"/>
      <c r="P18" s="200" t="str">
        <f t="shared" si="5"/>
        <v/>
      </c>
      <c r="Q18" s="140"/>
      <c r="R18" s="201" t="str">
        <f t="shared" si="6"/>
        <v/>
      </c>
      <c r="S18" s="129"/>
      <c r="T18" s="202" t="str">
        <f t="shared" si="7"/>
        <v/>
      </c>
      <c r="U18" s="140"/>
      <c r="V18" s="201" t="str">
        <f t="shared" ca="1" si="8"/>
        <v/>
      </c>
      <c r="W18" s="140"/>
      <c r="X18" s="201"/>
      <c r="Y18" s="147"/>
    </row>
    <row r="19" spans="1:25" ht="15.6" hidden="1">
      <c r="A19" s="190"/>
      <c r="B19" s="173" t="s">
        <v>3836</v>
      </c>
      <c r="C19" s="174"/>
      <c r="D19" s="175"/>
      <c r="E19" s="164"/>
      <c r="F19" s="199" t="str">
        <f t="shared" si="0"/>
        <v/>
      </c>
      <c r="G19" s="176"/>
      <c r="H19" s="200" t="str">
        <f t="shared" si="1"/>
        <v/>
      </c>
      <c r="I19" s="177"/>
      <c r="J19" s="201" t="str">
        <f t="shared" si="2"/>
        <v/>
      </c>
      <c r="K19" s="136"/>
      <c r="L19" s="200" t="str">
        <f t="shared" si="3"/>
        <v/>
      </c>
      <c r="M19" s="140"/>
      <c r="N19" s="201" t="str">
        <f t="shared" si="4"/>
        <v/>
      </c>
      <c r="O19" s="136"/>
      <c r="P19" s="200" t="str">
        <f t="shared" si="5"/>
        <v/>
      </c>
      <c r="Q19" s="140"/>
      <c r="R19" s="201" t="str">
        <f t="shared" si="6"/>
        <v/>
      </c>
      <c r="S19" s="129"/>
      <c r="T19" s="202" t="str">
        <f t="shared" si="7"/>
        <v/>
      </c>
      <c r="U19" s="140"/>
      <c r="V19" s="201" t="str">
        <f t="shared" ca="1" si="8"/>
        <v/>
      </c>
      <c r="W19" s="140"/>
      <c r="X19" s="201"/>
      <c r="Y19" s="147"/>
    </row>
    <row r="20" spans="1:25" ht="15.6" hidden="1">
      <c r="A20" s="190"/>
      <c r="B20" s="173" t="s">
        <v>3837</v>
      </c>
      <c r="C20" s="174"/>
      <c r="D20" s="175"/>
      <c r="E20" s="164"/>
      <c r="F20" s="199" t="str">
        <f t="shared" si="0"/>
        <v/>
      </c>
      <c r="G20" s="176"/>
      <c r="H20" s="200" t="str">
        <f t="shared" si="1"/>
        <v/>
      </c>
      <c r="I20" s="177"/>
      <c r="J20" s="201" t="str">
        <f t="shared" si="2"/>
        <v/>
      </c>
      <c r="K20" s="136"/>
      <c r="L20" s="200" t="str">
        <f t="shared" si="3"/>
        <v/>
      </c>
      <c r="M20" s="140"/>
      <c r="N20" s="201" t="str">
        <f t="shared" si="4"/>
        <v/>
      </c>
      <c r="O20" s="136"/>
      <c r="P20" s="200" t="str">
        <f t="shared" si="5"/>
        <v/>
      </c>
      <c r="Q20" s="140"/>
      <c r="R20" s="201" t="str">
        <f t="shared" si="6"/>
        <v/>
      </c>
      <c r="S20" s="129"/>
      <c r="T20" s="202" t="str">
        <f t="shared" si="7"/>
        <v/>
      </c>
      <c r="U20" s="140"/>
      <c r="V20" s="201" t="str">
        <f t="shared" ca="1" si="8"/>
        <v/>
      </c>
      <c r="W20" s="140"/>
      <c r="X20" s="201"/>
      <c r="Y20" s="147"/>
    </row>
    <row r="21" spans="1:25" ht="15.6" hidden="1">
      <c r="A21" s="190"/>
      <c r="B21" s="173" t="s">
        <v>3838</v>
      </c>
      <c r="C21" s="174"/>
      <c r="D21" s="175"/>
      <c r="E21" s="164"/>
      <c r="F21" s="199" t="str">
        <f t="shared" si="0"/>
        <v/>
      </c>
      <c r="G21" s="176"/>
      <c r="H21" s="200" t="str">
        <f t="shared" si="1"/>
        <v/>
      </c>
      <c r="I21" s="177"/>
      <c r="J21" s="201" t="str">
        <f t="shared" si="2"/>
        <v/>
      </c>
      <c r="K21" s="136"/>
      <c r="L21" s="200" t="str">
        <f t="shared" si="3"/>
        <v/>
      </c>
      <c r="M21" s="140"/>
      <c r="N21" s="201" t="str">
        <f t="shared" si="4"/>
        <v/>
      </c>
      <c r="O21" s="136"/>
      <c r="P21" s="200" t="str">
        <f t="shared" si="5"/>
        <v/>
      </c>
      <c r="Q21" s="140"/>
      <c r="R21" s="201" t="str">
        <f t="shared" si="6"/>
        <v/>
      </c>
      <c r="S21" s="129"/>
      <c r="T21" s="202" t="str">
        <f t="shared" si="7"/>
        <v/>
      </c>
      <c r="U21" s="140"/>
      <c r="V21" s="201" t="str">
        <f t="shared" ca="1" si="8"/>
        <v/>
      </c>
      <c r="W21" s="140"/>
      <c r="X21" s="201"/>
      <c r="Y21" s="147"/>
    </row>
    <row r="22" spans="1:25" ht="15.6" hidden="1">
      <c r="A22" s="190"/>
      <c r="B22" s="173" t="s">
        <v>3839</v>
      </c>
      <c r="C22" s="174"/>
      <c r="D22" s="175"/>
      <c r="E22" s="164"/>
      <c r="F22" s="199" t="str">
        <f t="shared" si="0"/>
        <v/>
      </c>
      <c r="G22" s="176"/>
      <c r="H22" s="200" t="str">
        <f t="shared" si="1"/>
        <v/>
      </c>
      <c r="I22" s="177"/>
      <c r="J22" s="201" t="str">
        <f t="shared" si="2"/>
        <v/>
      </c>
      <c r="K22" s="136"/>
      <c r="L22" s="200" t="str">
        <f t="shared" si="3"/>
        <v/>
      </c>
      <c r="M22" s="140"/>
      <c r="N22" s="201" t="str">
        <f t="shared" si="4"/>
        <v/>
      </c>
      <c r="O22" s="136"/>
      <c r="P22" s="200" t="str">
        <f t="shared" si="5"/>
        <v/>
      </c>
      <c r="Q22" s="140"/>
      <c r="R22" s="201" t="str">
        <f t="shared" si="6"/>
        <v/>
      </c>
      <c r="S22" s="129"/>
      <c r="T22" s="202" t="str">
        <f t="shared" si="7"/>
        <v/>
      </c>
      <c r="U22" s="140"/>
      <c r="V22" s="201" t="str">
        <f t="shared" ca="1" si="8"/>
        <v/>
      </c>
      <c r="W22" s="140"/>
      <c r="X22" s="201"/>
      <c r="Y22" s="147"/>
    </row>
    <row r="23" spans="1:25" ht="15.6" hidden="1">
      <c r="A23" s="190"/>
      <c r="B23" s="173" t="s">
        <v>3840</v>
      </c>
      <c r="C23" s="174"/>
      <c r="D23" s="175"/>
      <c r="E23" s="164"/>
      <c r="F23" s="199" t="str">
        <f t="shared" si="0"/>
        <v/>
      </c>
      <c r="G23" s="176"/>
      <c r="H23" s="200" t="str">
        <f t="shared" si="1"/>
        <v/>
      </c>
      <c r="I23" s="177"/>
      <c r="J23" s="201" t="str">
        <f t="shared" si="2"/>
        <v/>
      </c>
      <c r="K23" s="136"/>
      <c r="L23" s="200" t="str">
        <f t="shared" si="3"/>
        <v/>
      </c>
      <c r="M23" s="140"/>
      <c r="N23" s="201" t="str">
        <f t="shared" si="4"/>
        <v/>
      </c>
      <c r="O23" s="136"/>
      <c r="P23" s="200" t="str">
        <f t="shared" si="5"/>
        <v/>
      </c>
      <c r="Q23" s="140"/>
      <c r="R23" s="201" t="str">
        <f t="shared" si="6"/>
        <v/>
      </c>
      <c r="S23" s="129"/>
      <c r="T23" s="202" t="str">
        <f t="shared" si="7"/>
        <v/>
      </c>
      <c r="U23" s="140"/>
      <c r="V23" s="201" t="str">
        <f t="shared" ca="1" si="8"/>
        <v/>
      </c>
      <c r="W23" s="140"/>
      <c r="X23" s="201"/>
      <c r="Y23" s="147"/>
    </row>
    <row r="24" spans="1:25" ht="15.6" hidden="1">
      <c r="A24" s="190"/>
      <c r="B24" s="173" t="s">
        <v>3841</v>
      </c>
      <c r="C24" s="174"/>
      <c r="D24" s="175"/>
      <c r="E24" s="164"/>
      <c r="F24" s="199" t="str">
        <f t="shared" si="0"/>
        <v/>
      </c>
      <c r="G24" s="176"/>
      <c r="H24" s="200" t="str">
        <f t="shared" si="1"/>
        <v/>
      </c>
      <c r="I24" s="177"/>
      <c r="J24" s="201" t="str">
        <f t="shared" si="2"/>
        <v/>
      </c>
      <c r="K24" s="136"/>
      <c r="L24" s="200" t="str">
        <f t="shared" si="3"/>
        <v/>
      </c>
      <c r="M24" s="140"/>
      <c r="N24" s="201" t="str">
        <f t="shared" si="4"/>
        <v/>
      </c>
      <c r="O24" s="136"/>
      <c r="P24" s="200" t="str">
        <f t="shared" si="5"/>
        <v/>
      </c>
      <c r="Q24" s="140"/>
      <c r="R24" s="201" t="str">
        <f t="shared" si="6"/>
        <v/>
      </c>
      <c r="S24" s="129"/>
      <c r="T24" s="202" t="str">
        <f t="shared" si="7"/>
        <v/>
      </c>
      <c r="U24" s="140"/>
      <c r="V24" s="201" t="str">
        <f t="shared" ca="1" si="8"/>
        <v/>
      </c>
      <c r="W24" s="140"/>
      <c r="X24" s="201"/>
      <c r="Y24" s="147"/>
    </row>
    <row r="25" spans="1:25" ht="15.6" hidden="1">
      <c r="A25" s="190"/>
      <c r="B25" s="173" t="s">
        <v>3842</v>
      </c>
      <c r="C25" s="174"/>
      <c r="D25" s="175"/>
      <c r="E25" s="164"/>
      <c r="F25" s="199" t="str">
        <f t="shared" si="0"/>
        <v/>
      </c>
      <c r="G25" s="176"/>
      <c r="H25" s="200" t="str">
        <f t="shared" si="1"/>
        <v/>
      </c>
      <c r="I25" s="177"/>
      <c r="J25" s="201" t="str">
        <f t="shared" si="2"/>
        <v/>
      </c>
      <c r="K25" s="136"/>
      <c r="L25" s="200" t="str">
        <f t="shared" si="3"/>
        <v/>
      </c>
      <c r="M25" s="140"/>
      <c r="N25" s="201" t="str">
        <f t="shared" si="4"/>
        <v/>
      </c>
      <c r="O25" s="136"/>
      <c r="P25" s="200" t="str">
        <f t="shared" si="5"/>
        <v/>
      </c>
      <c r="Q25" s="140"/>
      <c r="R25" s="201" t="str">
        <f t="shared" si="6"/>
        <v/>
      </c>
      <c r="S25" s="129"/>
      <c r="T25" s="202" t="str">
        <f t="shared" si="7"/>
        <v/>
      </c>
      <c r="U25" s="140"/>
      <c r="V25" s="201" t="str">
        <f t="shared" ca="1" si="8"/>
        <v/>
      </c>
      <c r="W25" s="140"/>
      <c r="X25" s="201"/>
      <c r="Y25" s="147"/>
    </row>
    <row r="26" spans="1:25" ht="15.6" hidden="1">
      <c r="A26" s="190"/>
      <c r="B26" s="173" t="s">
        <v>3843</v>
      </c>
      <c r="C26" s="174"/>
      <c r="D26" s="175"/>
      <c r="E26" s="164"/>
      <c r="F26" s="199" t="str">
        <f t="shared" si="0"/>
        <v/>
      </c>
      <c r="G26" s="176"/>
      <c r="H26" s="200" t="str">
        <f t="shared" si="1"/>
        <v/>
      </c>
      <c r="I26" s="177"/>
      <c r="J26" s="201" t="str">
        <f t="shared" si="2"/>
        <v/>
      </c>
      <c r="K26" s="136"/>
      <c r="L26" s="200" t="str">
        <f t="shared" si="3"/>
        <v/>
      </c>
      <c r="M26" s="140"/>
      <c r="N26" s="201" t="str">
        <f t="shared" si="4"/>
        <v/>
      </c>
      <c r="O26" s="136"/>
      <c r="P26" s="200" t="str">
        <f t="shared" si="5"/>
        <v/>
      </c>
      <c r="Q26" s="140"/>
      <c r="R26" s="201" t="str">
        <f t="shared" si="6"/>
        <v/>
      </c>
      <c r="S26" s="129"/>
      <c r="T26" s="202" t="str">
        <f t="shared" si="7"/>
        <v/>
      </c>
      <c r="U26" s="140"/>
      <c r="V26" s="201" t="str">
        <f t="shared" ca="1" si="8"/>
        <v/>
      </c>
      <c r="W26" s="140"/>
      <c r="X26" s="201"/>
      <c r="Y26" s="147"/>
    </row>
    <row r="27" spans="1:25" ht="15.6" hidden="1">
      <c r="A27" s="190"/>
      <c r="B27" s="173" t="s">
        <v>3844</v>
      </c>
      <c r="C27" s="174"/>
      <c r="D27" s="175"/>
      <c r="E27" s="164"/>
      <c r="F27" s="199" t="str">
        <f t="shared" si="0"/>
        <v/>
      </c>
      <c r="G27" s="176"/>
      <c r="H27" s="200" t="str">
        <f t="shared" si="1"/>
        <v/>
      </c>
      <c r="I27" s="177"/>
      <c r="J27" s="201" t="str">
        <f t="shared" si="2"/>
        <v/>
      </c>
      <c r="K27" s="136"/>
      <c r="L27" s="200" t="str">
        <f t="shared" si="3"/>
        <v/>
      </c>
      <c r="M27" s="140"/>
      <c r="N27" s="201" t="str">
        <f t="shared" si="4"/>
        <v/>
      </c>
      <c r="O27" s="136"/>
      <c r="P27" s="200" t="str">
        <f t="shared" si="5"/>
        <v/>
      </c>
      <c r="Q27" s="140"/>
      <c r="R27" s="201" t="str">
        <f t="shared" si="6"/>
        <v/>
      </c>
      <c r="S27" s="129"/>
      <c r="T27" s="202" t="str">
        <f t="shared" si="7"/>
        <v/>
      </c>
      <c r="U27" s="140"/>
      <c r="V27" s="201" t="str">
        <f t="shared" ca="1" si="8"/>
        <v/>
      </c>
      <c r="W27" s="140"/>
      <c r="X27" s="201"/>
      <c r="Y27" s="147"/>
    </row>
    <row r="28" spans="1:25" ht="15.6" hidden="1">
      <c r="A28" s="190"/>
      <c r="B28" s="173" t="s">
        <v>3845</v>
      </c>
      <c r="C28" s="174"/>
      <c r="D28" s="175"/>
      <c r="E28" s="164"/>
      <c r="F28" s="199" t="str">
        <f t="shared" si="0"/>
        <v/>
      </c>
      <c r="G28" s="176"/>
      <c r="H28" s="200" t="str">
        <f t="shared" si="1"/>
        <v/>
      </c>
      <c r="I28" s="177"/>
      <c r="J28" s="201" t="str">
        <f t="shared" si="2"/>
        <v/>
      </c>
      <c r="K28" s="136"/>
      <c r="L28" s="200" t="str">
        <f t="shared" si="3"/>
        <v/>
      </c>
      <c r="M28" s="140"/>
      <c r="N28" s="201" t="str">
        <f t="shared" si="4"/>
        <v/>
      </c>
      <c r="O28" s="136"/>
      <c r="P28" s="200" t="str">
        <f t="shared" si="5"/>
        <v/>
      </c>
      <c r="Q28" s="140"/>
      <c r="R28" s="201" t="str">
        <f t="shared" si="6"/>
        <v/>
      </c>
      <c r="S28" s="129"/>
      <c r="T28" s="202" t="str">
        <f t="shared" si="7"/>
        <v/>
      </c>
      <c r="U28" s="140"/>
      <c r="V28" s="201" t="str">
        <f t="shared" ca="1" si="8"/>
        <v/>
      </c>
      <c r="W28" s="140"/>
      <c r="X28" s="201"/>
      <c r="Y28" s="147"/>
    </row>
    <row r="29" spans="1:25" ht="15.6" hidden="1">
      <c r="A29" s="190"/>
      <c r="B29" s="173" t="s">
        <v>3846</v>
      </c>
      <c r="C29" s="174"/>
      <c r="D29" s="175"/>
      <c r="E29" s="164"/>
      <c r="F29" s="199" t="str">
        <f t="shared" si="0"/>
        <v/>
      </c>
      <c r="G29" s="176"/>
      <c r="H29" s="200" t="str">
        <f t="shared" si="1"/>
        <v/>
      </c>
      <c r="I29" s="177"/>
      <c r="J29" s="201" t="str">
        <f t="shared" si="2"/>
        <v/>
      </c>
      <c r="K29" s="136"/>
      <c r="L29" s="200" t="str">
        <f t="shared" si="3"/>
        <v/>
      </c>
      <c r="M29" s="140"/>
      <c r="N29" s="201" t="str">
        <f t="shared" si="4"/>
        <v/>
      </c>
      <c r="O29" s="136"/>
      <c r="P29" s="200" t="str">
        <f t="shared" si="5"/>
        <v/>
      </c>
      <c r="Q29" s="140"/>
      <c r="R29" s="201" t="str">
        <f t="shared" si="6"/>
        <v/>
      </c>
      <c r="S29" s="129"/>
      <c r="T29" s="202" t="str">
        <f t="shared" si="7"/>
        <v/>
      </c>
      <c r="U29" s="140"/>
      <c r="V29" s="201" t="str">
        <f t="shared" ca="1" si="8"/>
        <v/>
      </c>
      <c r="W29" s="140"/>
      <c r="X29" s="201"/>
      <c r="Y29" s="147"/>
    </row>
    <row r="30" spans="1:25" ht="15.6" hidden="1">
      <c r="A30" s="190"/>
      <c r="B30" s="173" t="s">
        <v>3847</v>
      </c>
      <c r="C30" s="174"/>
      <c r="D30" s="175"/>
      <c r="E30" s="164"/>
      <c r="F30" s="199" t="str">
        <f t="shared" si="0"/>
        <v/>
      </c>
      <c r="G30" s="176"/>
      <c r="H30" s="200" t="str">
        <f t="shared" si="1"/>
        <v/>
      </c>
      <c r="I30" s="177"/>
      <c r="J30" s="201" t="str">
        <f t="shared" si="2"/>
        <v/>
      </c>
      <c r="K30" s="136"/>
      <c r="L30" s="200" t="str">
        <f t="shared" si="3"/>
        <v/>
      </c>
      <c r="M30" s="140"/>
      <c r="N30" s="201" t="str">
        <f t="shared" si="4"/>
        <v/>
      </c>
      <c r="O30" s="136"/>
      <c r="P30" s="200" t="str">
        <f t="shared" si="5"/>
        <v/>
      </c>
      <c r="Q30" s="140"/>
      <c r="R30" s="201" t="str">
        <f t="shared" si="6"/>
        <v/>
      </c>
      <c r="S30" s="129"/>
      <c r="T30" s="202" t="str">
        <f t="shared" si="7"/>
        <v/>
      </c>
      <c r="U30" s="140"/>
      <c r="V30" s="201" t="str">
        <f t="shared" ca="1" si="8"/>
        <v/>
      </c>
      <c r="W30" s="140"/>
      <c r="X30" s="201"/>
      <c r="Y30" s="147"/>
    </row>
    <row r="31" spans="1:25" ht="15.6" hidden="1">
      <c r="A31" s="190"/>
      <c r="B31" s="173" t="s">
        <v>3848</v>
      </c>
      <c r="C31" s="174"/>
      <c r="D31" s="175"/>
      <c r="E31" s="164"/>
      <c r="F31" s="199" t="str">
        <f t="shared" si="0"/>
        <v/>
      </c>
      <c r="G31" s="176"/>
      <c r="H31" s="200" t="str">
        <f t="shared" si="1"/>
        <v/>
      </c>
      <c r="I31" s="177"/>
      <c r="J31" s="201" t="str">
        <f t="shared" si="2"/>
        <v/>
      </c>
      <c r="K31" s="136"/>
      <c r="L31" s="200" t="str">
        <f t="shared" si="3"/>
        <v/>
      </c>
      <c r="M31" s="140"/>
      <c r="N31" s="201" t="str">
        <f t="shared" si="4"/>
        <v/>
      </c>
      <c r="O31" s="136"/>
      <c r="P31" s="200" t="str">
        <f t="shared" si="5"/>
        <v/>
      </c>
      <c r="Q31" s="140"/>
      <c r="R31" s="201" t="str">
        <f t="shared" si="6"/>
        <v/>
      </c>
      <c r="S31" s="129"/>
      <c r="T31" s="202" t="str">
        <f t="shared" si="7"/>
        <v/>
      </c>
      <c r="U31" s="140"/>
      <c r="V31" s="201" t="str">
        <f t="shared" ca="1" si="8"/>
        <v/>
      </c>
      <c r="W31" s="140"/>
      <c r="X31" s="201"/>
      <c r="Y31" s="147"/>
    </row>
    <row r="32" spans="1:25" ht="15.6" hidden="1">
      <c r="A32" s="190"/>
      <c r="B32" s="173" t="s">
        <v>3849</v>
      </c>
      <c r="C32" s="174"/>
      <c r="D32" s="175"/>
      <c r="E32" s="164"/>
      <c r="F32" s="199" t="str">
        <f t="shared" si="0"/>
        <v/>
      </c>
      <c r="G32" s="176"/>
      <c r="H32" s="200" t="str">
        <f t="shared" si="1"/>
        <v/>
      </c>
      <c r="I32" s="177"/>
      <c r="J32" s="201" t="str">
        <f t="shared" si="2"/>
        <v/>
      </c>
      <c r="K32" s="136"/>
      <c r="L32" s="200" t="str">
        <f t="shared" si="3"/>
        <v/>
      </c>
      <c r="M32" s="140"/>
      <c r="N32" s="201" t="str">
        <f t="shared" si="4"/>
        <v/>
      </c>
      <c r="O32" s="136"/>
      <c r="P32" s="200" t="str">
        <f t="shared" si="5"/>
        <v/>
      </c>
      <c r="Q32" s="140"/>
      <c r="R32" s="201" t="str">
        <f t="shared" si="6"/>
        <v/>
      </c>
      <c r="S32" s="129"/>
      <c r="T32" s="202" t="str">
        <f t="shared" si="7"/>
        <v/>
      </c>
      <c r="U32" s="140"/>
      <c r="V32" s="201" t="str">
        <f t="shared" ca="1" si="8"/>
        <v/>
      </c>
      <c r="W32" s="140"/>
      <c r="X32" s="201"/>
      <c r="Y32" s="147"/>
    </row>
    <row r="33" spans="1:25" ht="15.6" hidden="1">
      <c r="A33" s="190"/>
      <c r="B33" s="173" t="s">
        <v>3850</v>
      </c>
      <c r="C33" s="174"/>
      <c r="D33" s="175"/>
      <c r="E33" s="164"/>
      <c r="F33" s="199" t="str">
        <f t="shared" si="0"/>
        <v/>
      </c>
      <c r="G33" s="176"/>
      <c r="H33" s="200" t="str">
        <f t="shared" si="1"/>
        <v/>
      </c>
      <c r="I33" s="177"/>
      <c r="J33" s="201" t="str">
        <f t="shared" si="2"/>
        <v/>
      </c>
      <c r="K33" s="136"/>
      <c r="L33" s="200" t="str">
        <f t="shared" si="3"/>
        <v/>
      </c>
      <c r="M33" s="140"/>
      <c r="N33" s="201" t="str">
        <f t="shared" si="4"/>
        <v/>
      </c>
      <c r="O33" s="136"/>
      <c r="P33" s="200" t="str">
        <f t="shared" si="5"/>
        <v/>
      </c>
      <c r="Q33" s="140"/>
      <c r="R33" s="201" t="str">
        <f t="shared" si="6"/>
        <v/>
      </c>
      <c r="S33" s="129"/>
      <c r="T33" s="202" t="str">
        <f t="shared" si="7"/>
        <v/>
      </c>
      <c r="U33" s="140"/>
      <c r="V33" s="201" t="str">
        <f t="shared" ca="1" si="8"/>
        <v/>
      </c>
      <c r="W33" s="140"/>
      <c r="X33" s="201"/>
      <c r="Y33" s="147"/>
    </row>
    <row r="34" spans="1:25" ht="15.6" hidden="1">
      <c r="A34" s="190"/>
      <c r="B34" s="173" t="s">
        <v>3851</v>
      </c>
      <c r="C34" s="174"/>
      <c r="D34" s="175"/>
      <c r="E34" s="164"/>
      <c r="F34" s="199" t="str">
        <f t="shared" si="0"/>
        <v/>
      </c>
      <c r="G34" s="176"/>
      <c r="H34" s="200" t="str">
        <f t="shared" si="1"/>
        <v/>
      </c>
      <c r="I34" s="177"/>
      <c r="J34" s="201" t="str">
        <f t="shared" si="2"/>
        <v/>
      </c>
      <c r="K34" s="136"/>
      <c r="L34" s="200" t="str">
        <f t="shared" si="3"/>
        <v/>
      </c>
      <c r="M34" s="140"/>
      <c r="N34" s="201" t="str">
        <f t="shared" si="4"/>
        <v/>
      </c>
      <c r="O34" s="136"/>
      <c r="P34" s="200" t="str">
        <f t="shared" si="5"/>
        <v/>
      </c>
      <c r="Q34" s="140"/>
      <c r="R34" s="201" t="str">
        <f t="shared" si="6"/>
        <v/>
      </c>
      <c r="S34" s="129"/>
      <c r="T34" s="202" t="str">
        <f t="shared" si="7"/>
        <v/>
      </c>
      <c r="U34" s="140"/>
      <c r="V34" s="201" t="str">
        <f t="shared" ca="1" si="8"/>
        <v/>
      </c>
      <c r="W34" s="140"/>
      <c r="X34" s="201"/>
      <c r="Y34" s="147"/>
    </row>
    <row r="35" spans="1:25" ht="15.6" hidden="1">
      <c r="A35" s="190"/>
      <c r="B35" s="173" t="s">
        <v>3852</v>
      </c>
      <c r="C35" s="174"/>
      <c r="D35" s="175"/>
      <c r="E35" s="164"/>
      <c r="F35" s="199" t="str">
        <f t="shared" si="0"/>
        <v/>
      </c>
      <c r="G35" s="176"/>
      <c r="H35" s="200" t="str">
        <f t="shared" si="1"/>
        <v/>
      </c>
      <c r="I35" s="177"/>
      <c r="J35" s="201" t="str">
        <f t="shared" si="2"/>
        <v/>
      </c>
      <c r="K35" s="136"/>
      <c r="L35" s="200" t="str">
        <f t="shared" si="3"/>
        <v/>
      </c>
      <c r="M35" s="140"/>
      <c r="N35" s="201" t="str">
        <f t="shared" si="4"/>
        <v/>
      </c>
      <c r="O35" s="136"/>
      <c r="P35" s="200" t="str">
        <f t="shared" si="5"/>
        <v/>
      </c>
      <c r="Q35" s="140"/>
      <c r="R35" s="201" t="str">
        <f t="shared" si="6"/>
        <v/>
      </c>
      <c r="S35" s="129"/>
      <c r="T35" s="202" t="str">
        <f t="shared" si="7"/>
        <v/>
      </c>
      <c r="U35" s="140"/>
      <c r="V35" s="201" t="str">
        <f t="shared" ca="1" si="8"/>
        <v/>
      </c>
      <c r="W35" s="140"/>
      <c r="X35" s="201"/>
      <c r="Y35" s="147"/>
    </row>
    <row r="36" spans="1:25" ht="15.6" hidden="1">
      <c r="A36" s="190"/>
      <c r="B36" s="173" t="s">
        <v>3853</v>
      </c>
      <c r="C36" s="174"/>
      <c r="D36" s="175"/>
      <c r="E36" s="164"/>
      <c r="F36" s="199" t="str">
        <f t="shared" si="0"/>
        <v/>
      </c>
      <c r="G36" s="176"/>
      <c r="H36" s="200" t="str">
        <f t="shared" si="1"/>
        <v/>
      </c>
      <c r="I36" s="177"/>
      <c r="J36" s="201" t="str">
        <f t="shared" si="2"/>
        <v/>
      </c>
      <c r="K36" s="136"/>
      <c r="L36" s="200" t="str">
        <f t="shared" si="3"/>
        <v/>
      </c>
      <c r="M36" s="140"/>
      <c r="N36" s="201" t="str">
        <f t="shared" si="4"/>
        <v/>
      </c>
      <c r="O36" s="136"/>
      <c r="P36" s="200" t="str">
        <f t="shared" si="5"/>
        <v/>
      </c>
      <c r="Q36" s="140"/>
      <c r="R36" s="201" t="str">
        <f t="shared" si="6"/>
        <v/>
      </c>
      <c r="S36" s="129"/>
      <c r="T36" s="202" t="str">
        <f t="shared" si="7"/>
        <v/>
      </c>
      <c r="U36" s="140"/>
      <c r="V36" s="201" t="str">
        <f t="shared" ca="1" si="8"/>
        <v/>
      </c>
      <c r="W36" s="140"/>
      <c r="X36" s="201"/>
      <c r="Y36" s="147"/>
    </row>
    <row r="37" spans="1:25" ht="15.6">
      <c r="A37" s="190">
        <v>1</v>
      </c>
      <c r="B37" s="173" t="s">
        <v>3854</v>
      </c>
      <c r="C37" s="174"/>
      <c r="D37" s="175"/>
      <c r="E37" s="165">
        <f>G9</f>
        <v>51400</v>
      </c>
      <c r="F37" s="199" t="str">
        <f t="shared" si="0"/>
        <v/>
      </c>
      <c r="G37" s="176">
        <v>51400</v>
      </c>
      <c r="H37" s="200">
        <v>41120</v>
      </c>
      <c r="I37" s="177"/>
      <c r="J37" s="201">
        <f>27000+3700+1000+350+1200+500</f>
        <v>33750</v>
      </c>
      <c r="K37" s="136"/>
      <c r="L37" s="200" t="str">
        <f t="shared" si="3"/>
        <v/>
      </c>
      <c r="M37" s="140"/>
      <c r="N37" s="201">
        <v>43126</v>
      </c>
      <c r="O37" s="136"/>
      <c r="P37" s="200" t="str">
        <f t="shared" si="5"/>
        <v/>
      </c>
      <c r="Q37" s="140">
        <v>31721</v>
      </c>
      <c r="R37" s="201" t="str">
        <f t="shared" si="6"/>
        <v/>
      </c>
      <c r="S37" s="129">
        <v>113767</v>
      </c>
      <c r="T37" s="202" t="str">
        <f t="shared" si="7"/>
        <v/>
      </c>
      <c r="U37" s="140">
        <v>103031</v>
      </c>
      <c r="V37" s="201"/>
      <c r="W37" s="140">
        <v>30499</v>
      </c>
      <c r="X37" s="201"/>
      <c r="Y37" s="147"/>
    </row>
    <row r="38" spans="1:25" ht="15.6" hidden="1">
      <c r="A38" s="190"/>
      <c r="B38" s="173" t="s">
        <v>3855</v>
      </c>
      <c r="C38" s="174"/>
      <c r="D38" s="175"/>
      <c r="E38" s="164"/>
      <c r="F38" s="199" t="str">
        <f t="shared" si="0"/>
        <v/>
      </c>
      <c r="G38" s="176"/>
      <c r="H38" s="200" t="str">
        <f t="shared" si="1"/>
        <v/>
      </c>
      <c r="I38" s="177"/>
      <c r="J38" s="201" t="str">
        <f t="shared" si="2"/>
        <v/>
      </c>
      <c r="K38" s="136"/>
      <c r="L38" s="200" t="str">
        <f t="shared" si="3"/>
        <v/>
      </c>
      <c r="M38" s="140"/>
      <c r="N38" s="201" t="str">
        <f t="shared" si="4"/>
        <v/>
      </c>
      <c r="O38" s="136"/>
      <c r="P38" s="200" t="str">
        <f t="shared" si="5"/>
        <v/>
      </c>
      <c r="Q38" s="140"/>
      <c r="R38" s="201" t="str">
        <f t="shared" si="6"/>
        <v/>
      </c>
      <c r="S38" s="129"/>
      <c r="T38" s="202" t="str">
        <f t="shared" si="7"/>
        <v/>
      </c>
      <c r="U38" s="140"/>
      <c r="V38" s="201" t="str">
        <f t="shared" ca="1" si="8"/>
        <v/>
      </c>
      <c r="W38" s="140"/>
      <c r="X38" s="201"/>
      <c r="Y38" s="147"/>
    </row>
    <row r="39" spans="1:25" ht="15.6" hidden="1">
      <c r="A39" s="190"/>
      <c r="B39" s="173" t="s">
        <v>3856</v>
      </c>
      <c r="C39" s="174"/>
      <c r="D39" s="175"/>
      <c r="E39" s="164"/>
      <c r="F39" s="199" t="str">
        <f t="shared" si="0"/>
        <v/>
      </c>
      <c r="G39" s="176"/>
      <c r="H39" s="200" t="str">
        <f t="shared" si="1"/>
        <v/>
      </c>
      <c r="I39" s="177"/>
      <c r="J39" s="201" t="str">
        <f t="shared" si="2"/>
        <v/>
      </c>
      <c r="K39" s="136"/>
      <c r="L39" s="200" t="str">
        <f t="shared" si="3"/>
        <v/>
      </c>
      <c r="M39" s="140"/>
      <c r="N39" s="201" t="str">
        <f t="shared" si="4"/>
        <v/>
      </c>
      <c r="O39" s="136"/>
      <c r="P39" s="200" t="str">
        <f t="shared" si="5"/>
        <v/>
      </c>
      <c r="Q39" s="140"/>
      <c r="R39" s="201" t="str">
        <f t="shared" si="6"/>
        <v/>
      </c>
      <c r="S39" s="129"/>
      <c r="T39" s="202" t="str">
        <f t="shared" si="7"/>
        <v/>
      </c>
      <c r="U39" s="140"/>
      <c r="V39" s="201" t="str">
        <f t="shared" ca="1" si="8"/>
        <v/>
      </c>
      <c r="W39" s="140"/>
      <c r="X39" s="201"/>
      <c r="Y39" s="147"/>
    </row>
    <row r="40" spans="1:25" ht="15.6" hidden="1">
      <c r="A40" s="190"/>
      <c r="B40" s="173" t="s">
        <v>3857</v>
      </c>
      <c r="C40" s="174"/>
      <c r="D40" s="175"/>
      <c r="E40" s="164"/>
      <c r="F40" s="199" t="str">
        <f t="shared" si="0"/>
        <v/>
      </c>
      <c r="G40" s="176"/>
      <c r="H40" s="200" t="str">
        <f t="shared" si="1"/>
        <v/>
      </c>
      <c r="I40" s="177"/>
      <c r="J40" s="201" t="str">
        <f t="shared" si="2"/>
        <v/>
      </c>
      <c r="K40" s="136"/>
      <c r="L40" s="200" t="str">
        <f t="shared" si="3"/>
        <v/>
      </c>
      <c r="M40" s="140"/>
      <c r="N40" s="201" t="str">
        <f t="shared" si="4"/>
        <v/>
      </c>
      <c r="O40" s="136"/>
      <c r="P40" s="200" t="str">
        <f t="shared" si="5"/>
        <v/>
      </c>
      <c r="Q40" s="140"/>
      <c r="R40" s="201" t="str">
        <f t="shared" si="6"/>
        <v/>
      </c>
      <c r="S40" s="129"/>
      <c r="T40" s="202" t="str">
        <f t="shared" si="7"/>
        <v/>
      </c>
      <c r="U40" s="140"/>
      <c r="V40" s="201" t="str">
        <f t="shared" ca="1" si="8"/>
        <v/>
      </c>
      <c r="W40" s="140"/>
      <c r="X40" s="201"/>
      <c r="Y40" s="147"/>
    </row>
    <row r="41" spans="1:25" ht="15.6" hidden="1">
      <c r="A41" s="190"/>
      <c r="B41" s="173" t="s">
        <v>3858</v>
      </c>
      <c r="C41" s="174"/>
      <c r="D41" s="175"/>
      <c r="E41" s="164"/>
      <c r="F41" s="199" t="str">
        <f t="shared" si="0"/>
        <v/>
      </c>
      <c r="G41" s="176"/>
      <c r="H41" s="200" t="str">
        <f t="shared" si="1"/>
        <v/>
      </c>
      <c r="I41" s="177"/>
      <c r="J41" s="201" t="str">
        <f t="shared" si="2"/>
        <v/>
      </c>
      <c r="K41" s="136"/>
      <c r="L41" s="200" t="str">
        <f t="shared" si="3"/>
        <v/>
      </c>
      <c r="M41" s="140"/>
      <c r="N41" s="201" t="str">
        <f t="shared" si="4"/>
        <v/>
      </c>
      <c r="O41" s="136"/>
      <c r="P41" s="200" t="str">
        <f t="shared" si="5"/>
        <v/>
      </c>
      <c r="Q41" s="140"/>
      <c r="R41" s="201" t="str">
        <f t="shared" si="6"/>
        <v/>
      </c>
      <c r="S41" s="129"/>
      <c r="T41" s="202" t="str">
        <f t="shared" si="7"/>
        <v/>
      </c>
      <c r="U41" s="140"/>
      <c r="V41" s="201" t="str">
        <f t="shared" ca="1" si="8"/>
        <v/>
      </c>
      <c r="W41" s="140"/>
      <c r="X41" s="201"/>
      <c r="Y41" s="147"/>
    </row>
    <row r="42" spans="1:25" ht="15.6" hidden="1">
      <c r="A42" s="190"/>
      <c r="B42" s="173" t="s">
        <v>3859</v>
      </c>
      <c r="C42" s="174"/>
      <c r="D42" s="175"/>
      <c r="E42" s="164"/>
      <c r="F42" s="199" t="str">
        <f t="shared" si="0"/>
        <v/>
      </c>
      <c r="G42" s="176"/>
      <c r="H42" s="200" t="str">
        <f t="shared" si="1"/>
        <v/>
      </c>
      <c r="I42" s="177"/>
      <c r="J42" s="201" t="str">
        <f t="shared" si="2"/>
        <v/>
      </c>
      <c r="K42" s="136"/>
      <c r="L42" s="200" t="str">
        <f t="shared" si="3"/>
        <v/>
      </c>
      <c r="M42" s="140"/>
      <c r="N42" s="201" t="str">
        <f t="shared" si="4"/>
        <v/>
      </c>
      <c r="O42" s="136"/>
      <c r="P42" s="200" t="str">
        <f t="shared" si="5"/>
        <v/>
      </c>
      <c r="Q42" s="140"/>
      <c r="R42" s="201" t="str">
        <f t="shared" si="6"/>
        <v/>
      </c>
      <c r="S42" s="129"/>
      <c r="T42" s="202" t="str">
        <f t="shared" si="7"/>
        <v/>
      </c>
      <c r="U42" s="140"/>
      <c r="V42" s="201" t="str">
        <f t="shared" ca="1" si="8"/>
        <v/>
      </c>
      <c r="W42" s="140"/>
      <c r="X42" s="201"/>
      <c r="Y42" s="147"/>
    </row>
    <row r="43" spans="1:25" ht="15.6" hidden="1">
      <c r="A43" s="190"/>
      <c r="B43" s="173" t="s">
        <v>3860</v>
      </c>
      <c r="C43" s="174"/>
      <c r="D43" s="175"/>
      <c r="E43" s="164"/>
      <c r="F43" s="199" t="str">
        <f t="shared" si="0"/>
        <v/>
      </c>
      <c r="G43" s="176"/>
      <c r="H43" s="200" t="str">
        <f t="shared" si="1"/>
        <v/>
      </c>
      <c r="I43" s="177"/>
      <c r="J43" s="201" t="str">
        <f t="shared" si="2"/>
        <v/>
      </c>
      <c r="K43" s="136"/>
      <c r="L43" s="200" t="str">
        <f t="shared" si="3"/>
        <v/>
      </c>
      <c r="M43" s="140"/>
      <c r="N43" s="201" t="str">
        <f t="shared" si="4"/>
        <v/>
      </c>
      <c r="O43" s="136"/>
      <c r="P43" s="200" t="str">
        <f t="shared" si="5"/>
        <v/>
      </c>
      <c r="Q43" s="140"/>
      <c r="R43" s="201" t="str">
        <f t="shared" si="6"/>
        <v/>
      </c>
      <c r="S43" s="129"/>
      <c r="T43" s="202" t="str">
        <f t="shared" si="7"/>
        <v/>
      </c>
      <c r="U43" s="140"/>
      <c r="V43" s="201" t="str">
        <f t="shared" ca="1" si="8"/>
        <v/>
      </c>
      <c r="W43" s="140"/>
      <c r="X43" s="201"/>
      <c r="Y43" s="147"/>
    </row>
    <row r="44" spans="1:25" ht="15.6" hidden="1">
      <c r="A44" s="190"/>
      <c r="B44" s="173" t="s">
        <v>3861</v>
      </c>
      <c r="C44" s="174"/>
      <c r="D44" s="175"/>
      <c r="E44" s="164"/>
      <c r="F44" s="199" t="str">
        <f t="shared" si="0"/>
        <v/>
      </c>
      <c r="G44" s="176"/>
      <c r="H44" s="200" t="str">
        <f t="shared" si="1"/>
        <v/>
      </c>
      <c r="I44" s="177"/>
      <c r="J44" s="201" t="str">
        <f t="shared" si="2"/>
        <v/>
      </c>
      <c r="K44" s="136"/>
      <c r="L44" s="200" t="str">
        <f t="shared" si="3"/>
        <v/>
      </c>
      <c r="M44" s="140"/>
      <c r="N44" s="201" t="str">
        <f t="shared" si="4"/>
        <v/>
      </c>
      <c r="O44" s="136"/>
      <c r="P44" s="200" t="str">
        <f t="shared" si="5"/>
        <v/>
      </c>
      <c r="Q44" s="140"/>
      <c r="R44" s="201" t="str">
        <f t="shared" si="6"/>
        <v/>
      </c>
      <c r="S44" s="129"/>
      <c r="T44" s="202" t="str">
        <f t="shared" si="7"/>
        <v/>
      </c>
      <c r="U44" s="140"/>
      <c r="V44" s="201" t="str">
        <f t="shared" ca="1" si="8"/>
        <v/>
      </c>
      <c r="W44" s="140"/>
      <c r="X44" s="201"/>
      <c r="Y44" s="147"/>
    </row>
    <row r="45" spans="1:25" ht="15.6" hidden="1">
      <c r="A45" s="190"/>
      <c r="B45" s="173" t="s">
        <v>3862</v>
      </c>
      <c r="C45" s="174"/>
      <c r="D45" s="175"/>
      <c r="E45" s="164"/>
      <c r="F45" s="199" t="str">
        <f t="shared" si="0"/>
        <v/>
      </c>
      <c r="G45" s="176"/>
      <c r="H45" s="200" t="str">
        <f t="shared" si="1"/>
        <v/>
      </c>
      <c r="I45" s="177"/>
      <c r="J45" s="201" t="str">
        <f t="shared" si="2"/>
        <v/>
      </c>
      <c r="K45" s="136"/>
      <c r="L45" s="200" t="str">
        <f t="shared" si="3"/>
        <v/>
      </c>
      <c r="M45" s="140"/>
      <c r="N45" s="201" t="str">
        <f t="shared" si="4"/>
        <v/>
      </c>
      <c r="O45" s="136"/>
      <c r="P45" s="200" t="str">
        <f t="shared" si="5"/>
        <v/>
      </c>
      <c r="Q45" s="140"/>
      <c r="R45" s="201" t="str">
        <f t="shared" si="6"/>
        <v/>
      </c>
      <c r="S45" s="129"/>
      <c r="T45" s="202" t="str">
        <f t="shared" si="7"/>
        <v/>
      </c>
      <c r="U45" s="140"/>
      <c r="V45" s="201" t="str">
        <f t="shared" ca="1" si="8"/>
        <v/>
      </c>
      <c r="W45" s="140"/>
      <c r="X45" s="201"/>
      <c r="Y45" s="147"/>
    </row>
    <row r="46" spans="1:25" ht="15.6" hidden="1">
      <c r="A46" s="190"/>
      <c r="B46" s="173" t="s">
        <v>3863</v>
      </c>
      <c r="C46" s="174"/>
      <c r="D46" s="175"/>
      <c r="E46" s="164"/>
      <c r="F46" s="199" t="str">
        <f t="shared" si="0"/>
        <v/>
      </c>
      <c r="G46" s="176"/>
      <c r="H46" s="200" t="str">
        <f t="shared" si="1"/>
        <v/>
      </c>
      <c r="I46" s="177"/>
      <c r="J46" s="201" t="str">
        <f t="shared" si="2"/>
        <v/>
      </c>
      <c r="K46" s="136"/>
      <c r="L46" s="200" t="str">
        <f t="shared" si="3"/>
        <v/>
      </c>
      <c r="M46" s="140"/>
      <c r="N46" s="201" t="str">
        <f t="shared" si="4"/>
        <v/>
      </c>
      <c r="O46" s="136"/>
      <c r="P46" s="200" t="str">
        <f t="shared" si="5"/>
        <v/>
      </c>
      <c r="Q46" s="140"/>
      <c r="R46" s="201" t="str">
        <f t="shared" si="6"/>
        <v/>
      </c>
      <c r="S46" s="129"/>
      <c r="T46" s="202" t="str">
        <f t="shared" si="7"/>
        <v/>
      </c>
      <c r="U46" s="140"/>
      <c r="V46" s="201" t="str">
        <f t="shared" ca="1" si="8"/>
        <v/>
      </c>
      <c r="W46" s="140"/>
      <c r="X46" s="201"/>
      <c r="Y46" s="147"/>
    </row>
    <row r="47" spans="1:25" ht="15.6" hidden="1">
      <c r="A47" s="190"/>
      <c r="B47" s="173" t="s">
        <v>3864</v>
      </c>
      <c r="C47" s="174"/>
      <c r="D47" s="175"/>
      <c r="E47" s="164"/>
      <c r="F47" s="199" t="str">
        <f t="shared" si="0"/>
        <v/>
      </c>
      <c r="G47" s="176"/>
      <c r="H47" s="200" t="str">
        <f t="shared" si="1"/>
        <v/>
      </c>
      <c r="I47" s="177"/>
      <c r="J47" s="201" t="str">
        <f t="shared" si="2"/>
        <v/>
      </c>
      <c r="K47" s="136"/>
      <c r="L47" s="200" t="str">
        <f t="shared" si="3"/>
        <v/>
      </c>
      <c r="M47" s="140"/>
      <c r="N47" s="201" t="str">
        <f t="shared" si="4"/>
        <v/>
      </c>
      <c r="O47" s="136"/>
      <c r="P47" s="200" t="str">
        <f t="shared" si="5"/>
        <v/>
      </c>
      <c r="Q47" s="140"/>
      <c r="R47" s="201" t="str">
        <f t="shared" si="6"/>
        <v/>
      </c>
      <c r="S47" s="129"/>
      <c r="T47" s="202" t="str">
        <f t="shared" si="7"/>
        <v/>
      </c>
      <c r="U47" s="140"/>
      <c r="V47" s="201" t="str">
        <f t="shared" ca="1" si="8"/>
        <v/>
      </c>
      <c r="W47" s="140"/>
      <c r="X47" s="201"/>
      <c r="Y47" s="147"/>
    </row>
    <row r="48" spans="1:25" ht="15.6" hidden="1">
      <c r="A48" s="190"/>
      <c r="B48" s="173" t="s">
        <v>3865</v>
      </c>
      <c r="C48" s="174"/>
      <c r="D48" s="175"/>
      <c r="E48" s="164"/>
      <c r="F48" s="199" t="str">
        <f t="shared" si="0"/>
        <v/>
      </c>
      <c r="G48" s="176"/>
      <c r="H48" s="200" t="str">
        <f t="shared" si="1"/>
        <v/>
      </c>
      <c r="I48" s="177"/>
      <c r="J48" s="201" t="str">
        <f t="shared" si="2"/>
        <v/>
      </c>
      <c r="K48" s="136"/>
      <c r="L48" s="200" t="str">
        <f t="shared" si="3"/>
        <v/>
      </c>
      <c r="M48" s="140"/>
      <c r="N48" s="201" t="str">
        <f t="shared" si="4"/>
        <v/>
      </c>
      <c r="O48" s="136"/>
      <c r="P48" s="200" t="str">
        <f t="shared" si="5"/>
        <v/>
      </c>
      <c r="Q48" s="140"/>
      <c r="R48" s="201" t="str">
        <f t="shared" si="6"/>
        <v/>
      </c>
      <c r="S48" s="129"/>
      <c r="T48" s="202" t="str">
        <f t="shared" si="7"/>
        <v/>
      </c>
      <c r="U48" s="140"/>
      <c r="V48" s="201" t="str">
        <f t="shared" ca="1" si="8"/>
        <v/>
      </c>
      <c r="W48" s="140"/>
      <c r="X48" s="201"/>
      <c r="Y48" s="147"/>
    </row>
    <row r="49" spans="1:25" ht="15.6" hidden="1">
      <c r="A49" s="190"/>
      <c r="B49" s="173" t="s">
        <v>3866</v>
      </c>
      <c r="C49" s="174"/>
      <c r="D49" s="175"/>
      <c r="E49" s="164"/>
      <c r="F49" s="199" t="str">
        <f t="shared" si="0"/>
        <v/>
      </c>
      <c r="G49" s="176"/>
      <c r="H49" s="200" t="str">
        <f t="shared" si="1"/>
        <v/>
      </c>
      <c r="I49" s="177"/>
      <c r="J49" s="201" t="str">
        <f t="shared" si="2"/>
        <v/>
      </c>
      <c r="K49" s="136"/>
      <c r="L49" s="200" t="str">
        <f t="shared" si="3"/>
        <v/>
      </c>
      <c r="M49" s="140"/>
      <c r="N49" s="201" t="str">
        <f t="shared" si="4"/>
        <v/>
      </c>
      <c r="O49" s="136"/>
      <c r="P49" s="200" t="str">
        <f t="shared" si="5"/>
        <v/>
      </c>
      <c r="Q49" s="140"/>
      <c r="R49" s="201" t="str">
        <f t="shared" si="6"/>
        <v/>
      </c>
      <c r="S49" s="129"/>
      <c r="T49" s="202" t="str">
        <f t="shared" si="7"/>
        <v/>
      </c>
      <c r="U49" s="140"/>
      <c r="V49" s="201" t="str">
        <f t="shared" ca="1" si="8"/>
        <v/>
      </c>
      <c r="W49" s="140"/>
      <c r="X49" s="201"/>
      <c r="Y49" s="147"/>
    </row>
    <row r="50" spans="1:25" ht="15.6" hidden="1">
      <c r="A50" s="190"/>
      <c r="B50" s="173" t="s">
        <v>3867</v>
      </c>
      <c r="C50" s="174"/>
      <c r="D50" s="175"/>
      <c r="E50" s="164"/>
      <c r="F50" s="199" t="str">
        <f t="shared" si="0"/>
        <v/>
      </c>
      <c r="G50" s="176"/>
      <c r="H50" s="200" t="str">
        <f t="shared" si="1"/>
        <v/>
      </c>
      <c r="I50" s="177"/>
      <c r="J50" s="201" t="str">
        <f t="shared" si="2"/>
        <v/>
      </c>
      <c r="K50" s="136"/>
      <c r="L50" s="200" t="str">
        <f t="shared" si="3"/>
        <v/>
      </c>
      <c r="M50" s="140"/>
      <c r="N50" s="201" t="str">
        <f t="shared" si="4"/>
        <v/>
      </c>
      <c r="O50" s="136"/>
      <c r="P50" s="200" t="str">
        <f t="shared" si="5"/>
        <v/>
      </c>
      <c r="Q50" s="140"/>
      <c r="R50" s="201" t="str">
        <f t="shared" si="6"/>
        <v/>
      </c>
      <c r="S50" s="129"/>
      <c r="T50" s="202" t="str">
        <f t="shared" si="7"/>
        <v/>
      </c>
      <c r="U50" s="140"/>
      <c r="V50" s="201" t="str">
        <f t="shared" ca="1" si="8"/>
        <v/>
      </c>
      <c r="W50" s="140"/>
      <c r="X50" s="201"/>
      <c r="Y50" s="147"/>
    </row>
    <row r="51" spans="1:25" ht="15.6" hidden="1">
      <c r="A51" s="190"/>
      <c r="B51" s="173" t="s">
        <v>3868</v>
      </c>
      <c r="C51" s="174"/>
      <c r="D51" s="175"/>
      <c r="E51" s="164"/>
      <c r="F51" s="199" t="str">
        <f t="shared" si="0"/>
        <v/>
      </c>
      <c r="G51" s="176"/>
      <c r="H51" s="200" t="str">
        <f t="shared" si="1"/>
        <v/>
      </c>
      <c r="I51" s="177"/>
      <c r="J51" s="201" t="str">
        <f t="shared" si="2"/>
        <v/>
      </c>
      <c r="K51" s="136"/>
      <c r="L51" s="200" t="str">
        <f t="shared" si="3"/>
        <v/>
      </c>
      <c r="M51" s="140"/>
      <c r="N51" s="201" t="str">
        <f t="shared" si="4"/>
        <v/>
      </c>
      <c r="O51" s="136"/>
      <c r="P51" s="200" t="str">
        <f t="shared" si="5"/>
        <v/>
      </c>
      <c r="Q51" s="140"/>
      <c r="R51" s="201" t="str">
        <f t="shared" si="6"/>
        <v/>
      </c>
      <c r="S51" s="129"/>
      <c r="T51" s="202" t="str">
        <f t="shared" si="7"/>
        <v/>
      </c>
      <c r="U51" s="140"/>
      <c r="V51" s="201" t="str">
        <f t="shared" ca="1" si="8"/>
        <v/>
      </c>
      <c r="W51" s="140"/>
      <c r="X51" s="201"/>
      <c r="Y51" s="147"/>
    </row>
    <row r="52" spans="1:25" ht="15.6" hidden="1">
      <c r="A52" s="190"/>
      <c r="B52" s="173" t="s">
        <v>3869</v>
      </c>
      <c r="C52" s="174"/>
      <c r="D52" s="175"/>
      <c r="E52" s="164"/>
      <c r="F52" s="199" t="str">
        <f t="shared" si="0"/>
        <v/>
      </c>
      <c r="G52" s="176"/>
      <c r="H52" s="200" t="str">
        <f t="shared" si="1"/>
        <v/>
      </c>
      <c r="I52" s="177"/>
      <c r="J52" s="201" t="str">
        <f t="shared" si="2"/>
        <v/>
      </c>
      <c r="K52" s="136"/>
      <c r="L52" s="200" t="str">
        <f t="shared" si="3"/>
        <v/>
      </c>
      <c r="M52" s="140"/>
      <c r="N52" s="201" t="str">
        <f t="shared" si="4"/>
        <v/>
      </c>
      <c r="O52" s="136"/>
      <c r="P52" s="200" t="str">
        <f t="shared" si="5"/>
        <v/>
      </c>
      <c r="Q52" s="140"/>
      <c r="R52" s="201" t="str">
        <f t="shared" si="6"/>
        <v/>
      </c>
      <c r="S52" s="129"/>
      <c r="T52" s="202" t="str">
        <f t="shared" si="7"/>
        <v/>
      </c>
      <c r="U52" s="140"/>
      <c r="V52" s="201" t="str">
        <f t="shared" ca="1" si="8"/>
        <v/>
      </c>
      <c r="W52" s="140"/>
      <c r="X52" s="201"/>
      <c r="Y52" s="147"/>
    </row>
    <row r="53" spans="1:25" ht="15.6" hidden="1">
      <c r="A53" s="190"/>
      <c r="B53" s="173" t="s">
        <v>3870</v>
      </c>
      <c r="C53" s="174"/>
      <c r="D53" s="175"/>
      <c r="E53" s="164"/>
      <c r="F53" s="199" t="str">
        <f t="shared" si="0"/>
        <v/>
      </c>
      <c r="G53" s="176"/>
      <c r="H53" s="200" t="str">
        <f t="shared" si="1"/>
        <v/>
      </c>
      <c r="I53" s="177"/>
      <c r="J53" s="201" t="str">
        <f t="shared" si="2"/>
        <v/>
      </c>
      <c r="K53" s="136"/>
      <c r="L53" s="200" t="str">
        <f t="shared" si="3"/>
        <v/>
      </c>
      <c r="M53" s="140"/>
      <c r="N53" s="201" t="str">
        <f t="shared" si="4"/>
        <v/>
      </c>
      <c r="O53" s="136"/>
      <c r="P53" s="200" t="str">
        <f t="shared" si="5"/>
        <v/>
      </c>
      <c r="Q53" s="140"/>
      <c r="R53" s="201" t="str">
        <f t="shared" si="6"/>
        <v/>
      </c>
      <c r="S53" s="129"/>
      <c r="T53" s="202" t="str">
        <f t="shared" si="7"/>
        <v/>
      </c>
      <c r="U53" s="140"/>
      <c r="V53" s="201" t="str">
        <f t="shared" ca="1" si="8"/>
        <v/>
      </c>
      <c r="W53" s="140"/>
      <c r="X53" s="201"/>
      <c r="Y53" s="147"/>
    </row>
    <row r="54" spans="1:25" ht="15.6" hidden="1">
      <c r="A54" s="190"/>
      <c r="B54" s="173" t="s">
        <v>3871</v>
      </c>
      <c r="C54" s="174"/>
      <c r="D54" s="175"/>
      <c r="E54" s="164"/>
      <c r="F54" s="199" t="str">
        <f t="shared" si="0"/>
        <v/>
      </c>
      <c r="G54" s="176"/>
      <c r="H54" s="200" t="str">
        <f t="shared" si="1"/>
        <v/>
      </c>
      <c r="I54" s="177"/>
      <c r="J54" s="201" t="str">
        <f t="shared" si="2"/>
        <v/>
      </c>
      <c r="K54" s="136"/>
      <c r="L54" s="200" t="str">
        <f t="shared" si="3"/>
        <v/>
      </c>
      <c r="M54" s="140"/>
      <c r="N54" s="201" t="str">
        <f t="shared" si="4"/>
        <v/>
      </c>
      <c r="O54" s="136"/>
      <c r="P54" s="200" t="str">
        <f t="shared" si="5"/>
        <v/>
      </c>
      <c r="Q54" s="140"/>
      <c r="R54" s="201" t="str">
        <f t="shared" si="6"/>
        <v/>
      </c>
      <c r="S54" s="129"/>
      <c r="T54" s="202" t="str">
        <f t="shared" si="7"/>
        <v/>
      </c>
      <c r="U54" s="140"/>
      <c r="V54" s="201" t="str">
        <f t="shared" ca="1" si="8"/>
        <v/>
      </c>
      <c r="W54" s="140"/>
      <c r="X54" s="201"/>
      <c r="Y54" s="147"/>
    </row>
    <row r="55" spans="1:25" ht="15.6" hidden="1">
      <c r="A55" s="190"/>
      <c r="B55" s="173" t="s">
        <v>3872</v>
      </c>
      <c r="C55" s="174"/>
      <c r="D55" s="175"/>
      <c r="E55" s="164"/>
      <c r="F55" s="199" t="str">
        <f t="shared" si="0"/>
        <v/>
      </c>
      <c r="G55" s="176"/>
      <c r="H55" s="200" t="str">
        <f t="shared" si="1"/>
        <v/>
      </c>
      <c r="I55" s="177"/>
      <c r="J55" s="201" t="str">
        <f t="shared" si="2"/>
        <v/>
      </c>
      <c r="K55" s="136"/>
      <c r="L55" s="200" t="str">
        <f t="shared" si="3"/>
        <v/>
      </c>
      <c r="M55" s="140"/>
      <c r="N55" s="201" t="str">
        <f t="shared" si="4"/>
        <v/>
      </c>
      <c r="O55" s="136"/>
      <c r="P55" s="200" t="str">
        <f t="shared" si="5"/>
        <v/>
      </c>
      <c r="Q55" s="140"/>
      <c r="R55" s="201" t="str">
        <f t="shared" si="6"/>
        <v/>
      </c>
      <c r="S55" s="129"/>
      <c r="T55" s="202" t="str">
        <f t="shared" si="7"/>
        <v/>
      </c>
      <c r="U55" s="140"/>
      <c r="V55" s="201" t="str">
        <f t="shared" ca="1" si="8"/>
        <v/>
      </c>
      <c r="W55" s="140"/>
      <c r="X55" s="201"/>
      <c r="Y55" s="147"/>
    </row>
    <row r="56" spans="1:25" ht="15.6" hidden="1">
      <c r="A56" s="190"/>
      <c r="B56" s="173" t="s">
        <v>3873</v>
      </c>
      <c r="C56" s="174"/>
      <c r="D56" s="175"/>
      <c r="E56" s="164"/>
      <c r="F56" s="199" t="str">
        <f t="shared" si="0"/>
        <v/>
      </c>
      <c r="G56" s="176"/>
      <c r="H56" s="200" t="str">
        <f t="shared" ref="H56:H119" si="9">IF($H$9="*",IF(G56&gt;0,"*",""),"")</f>
        <v/>
      </c>
      <c r="I56" s="177"/>
      <c r="J56" s="201" t="str">
        <f t="shared" ref="J56:J119" si="10">IF($J$9="*",IF(I56&gt;0,"*",""),"")</f>
        <v/>
      </c>
      <c r="K56" s="136"/>
      <c r="L56" s="200" t="str">
        <f t="shared" ref="L56:L119" si="11">IF($L$9="*",IF(K56&gt;0,"*",""),"")</f>
        <v/>
      </c>
      <c r="M56" s="140"/>
      <c r="N56" s="201" t="str">
        <f t="shared" ref="N56:N119" si="12">IF($N$9="*",IF(M56&gt;0,"*",""),"")</f>
        <v/>
      </c>
      <c r="O56" s="136"/>
      <c r="P56" s="200" t="str">
        <f t="shared" ref="P56:P119" si="13">IF($P$9="*",IF(O56&gt;0,"*",""),"")</f>
        <v/>
      </c>
      <c r="Q56" s="140"/>
      <c r="R56" s="201" t="str">
        <f t="shared" ref="R56:R119" si="14">IF($R$9="*",IF(Q56&gt;0,"*",""),"")</f>
        <v/>
      </c>
      <c r="S56" s="129"/>
      <c r="T56" s="202" t="str">
        <f t="shared" si="7"/>
        <v/>
      </c>
      <c r="U56" s="140"/>
      <c r="V56" s="201" t="str">
        <f t="shared" ref="V56:V119" ca="1" si="15">IF($V$9="*",IF(U56&gt;0,"*",""),"")</f>
        <v/>
      </c>
      <c r="W56" s="140"/>
      <c r="X56" s="201"/>
      <c r="Y56" s="147"/>
    </row>
    <row r="57" spans="1:25" ht="15.6" hidden="1">
      <c r="A57" s="190"/>
      <c r="B57" s="173" t="s">
        <v>3874</v>
      </c>
      <c r="C57" s="174"/>
      <c r="D57" s="175"/>
      <c r="E57" s="164"/>
      <c r="F57" s="199" t="str">
        <f t="shared" si="0"/>
        <v/>
      </c>
      <c r="G57" s="176"/>
      <c r="H57" s="200" t="str">
        <f t="shared" si="9"/>
        <v/>
      </c>
      <c r="I57" s="177"/>
      <c r="J57" s="201" t="str">
        <f t="shared" si="10"/>
        <v/>
      </c>
      <c r="K57" s="136"/>
      <c r="L57" s="200" t="str">
        <f t="shared" si="11"/>
        <v/>
      </c>
      <c r="M57" s="140"/>
      <c r="N57" s="201" t="str">
        <f t="shared" si="12"/>
        <v/>
      </c>
      <c r="O57" s="136"/>
      <c r="P57" s="200" t="str">
        <f t="shared" si="13"/>
        <v/>
      </c>
      <c r="Q57" s="140"/>
      <c r="R57" s="201" t="str">
        <f t="shared" si="14"/>
        <v/>
      </c>
      <c r="S57" s="129"/>
      <c r="T57" s="202" t="str">
        <f t="shared" si="7"/>
        <v/>
      </c>
      <c r="U57" s="140"/>
      <c r="V57" s="201" t="str">
        <f t="shared" ca="1" si="15"/>
        <v/>
      </c>
      <c r="W57" s="140"/>
      <c r="X57" s="201"/>
      <c r="Y57" s="147"/>
    </row>
    <row r="58" spans="1:25" ht="15.6" hidden="1">
      <c r="A58" s="190"/>
      <c r="B58" s="173" t="s">
        <v>3875</v>
      </c>
      <c r="C58" s="174"/>
      <c r="D58" s="175"/>
      <c r="E58" s="164"/>
      <c r="F58" s="199" t="str">
        <f t="shared" ref="F58:F121" si="16">IF($F$9="*",IF(E58&gt;0,"*",""),"")</f>
        <v/>
      </c>
      <c r="G58" s="176"/>
      <c r="H58" s="200" t="str">
        <f t="shared" si="9"/>
        <v/>
      </c>
      <c r="I58" s="177"/>
      <c r="J58" s="201" t="str">
        <f t="shared" si="10"/>
        <v/>
      </c>
      <c r="K58" s="136"/>
      <c r="L58" s="200" t="str">
        <f t="shared" si="11"/>
        <v/>
      </c>
      <c r="M58" s="140"/>
      <c r="N58" s="201" t="str">
        <f t="shared" si="12"/>
        <v/>
      </c>
      <c r="O58" s="136"/>
      <c r="P58" s="200" t="str">
        <f t="shared" si="13"/>
        <v/>
      </c>
      <c r="Q58" s="140"/>
      <c r="R58" s="201" t="str">
        <f t="shared" si="14"/>
        <v/>
      </c>
      <c r="S58" s="129"/>
      <c r="T58" s="202" t="str">
        <f t="shared" si="7"/>
        <v/>
      </c>
      <c r="U58" s="140"/>
      <c r="V58" s="201" t="str">
        <f t="shared" ca="1" si="15"/>
        <v/>
      </c>
      <c r="W58" s="140"/>
      <c r="X58" s="201"/>
      <c r="Y58" s="147"/>
    </row>
    <row r="59" spans="1:25" ht="15.6" hidden="1">
      <c r="A59" s="190"/>
      <c r="B59" s="173" t="s">
        <v>3876</v>
      </c>
      <c r="C59" s="174"/>
      <c r="D59" s="175"/>
      <c r="E59" s="164"/>
      <c r="F59" s="199" t="str">
        <f t="shared" si="16"/>
        <v/>
      </c>
      <c r="G59" s="176"/>
      <c r="H59" s="200" t="str">
        <f t="shared" si="9"/>
        <v/>
      </c>
      <c r="I59" s="177"/>
      <c r="J59" s="201" t="str">
        <f t="shared" si="10"/>
        <v/>
      </c>
      <c r="K59" s="136"/>
      <c r="L59" s="200" t="str">
        <f t="shared" si="11"/>
        <v/>
      </c>
      <c r="M59" s="140"/>
      <c r="N59" s="201" t="str">
        <f t="shared" si="12"/>
        <v/>
      </c>
      <c r="O59" s="136"/>
      <c r="P59" s="200" t="str">
        <f t="shared" si="13"/>
        <v/>
      </c>
      <c r="Q59" s="140"/>
      <c r="R59" s="201" t="str">
        <f t="shared" si="14"/>
        <v/>
      </c>
      <c r="S59" s="129"/>
      <c r="T59" s="202" t="str">
        <f t="shared" si="7"/>
        <v/>
      </c>
      <c r="U59" s="140"/>
      <c r="V59" s="201" t="str">
        <f t="shared" ca="1" si="15"/>
        <v/>
      </c>
      <c r="W59" s="140"/>
      <c r="X59" s="201"/>
      <c r="Y59" s="147"/>
    </row>
    <row r="60" spans="1:25" ht="15.6" hidden="1">
      <c r="A60" s="190"/>
      <c r="B60" s="173" t="s">
        <v>3877</v>
      </c>
      <c r="C60" s="174"/>
      <c r="D60" s="175"/>
      <c r="E60" s="164"/>
      <c r="F60" s="199" t="str">
        <f t="shared" si="16"/>
        <v/>
      </c>
      <c r="G60" s="176"/>
      <c r="H60" s="200" t="str">
        <f t="shared" si="9"/>
        <v/>
      </c>
      <c r="I60" s="177"/>
      <c r="J60" s="201" t="str">
        <f t="shared" si="10"/>
        <v/>
      </c>
      <c r="K60" s="136"/>
      <c r="L60" s="200" t="str">
        <f t="shared" si="11"/>
        <v/>
      </c>
      <c r="M60" s="140"/>
      <c r="N60" s="201" t="str">
        <f t="shared" si="12"/>
        <v/>
      </c>
      <c r="O60" s="136"/>
      <c r="P60" s="200" t="str">
        <f t="shared" si="13"/>
        <v/>
      </c>
      <c r="Q60" s="140"/>
      <c r="R60" s="201" t="str">
        <f t="shared" si="14"/>
        <v/>
      </c>
      <c r="S60" s="129"/>
      <c r="T60" s="202" t="str">
        <f t="shared" si="7"/>
        <v/>
      </c>
      <c r="U60" s="140"/>
      <c r="V60" s="201" t="str">
        <f t="shared" ca="1" si="15"/>
        <v/>
      </c>
      <c r="W60" s="140"/>
      <c r="X60" s="201"/>
      <c r="Y60" s="147"/>
    </row>
    <row r="61" spans="1:25" ht="15.6" hidden="1">
      <c r="A61" s="190"/>
      <c r="B61" s="173" t="s">
        <v>3878</v>
      </c>
      <c r="C61" s="174"/>
      <c r="D61" s="175"/>
      <c r="E61" s="164"/>
      <c r="F61" s="199" t="str">
        <f t="shared" si="16"/>
        <v/>
      </c>
      <c r="G61" s="176"/>
      <c r="H61" s="200" t="str">
        <f t="shared" si="9"/>
        <v/>
      </c>
      <c r="I61" s="177"/>
      <c r="J61" s="201" t="str">
        <f t="shared" si="10"/>
        <v/>
      </c>
      <c r="K61" s="136"/>
      <c r="L61" s="200" t="str">
        <f t="shared" si="11"/>
        <v/>
      </c>
      <c r="M61" s="140"/>
      <c r="N61" s="201" t="str">
        <f t="shared" si="12"/>
        <v/>
      </c>
      <c r="O61" s="136"/>
      <c r="P61" s="200" t="str">
        <f t="shared" si="13"/>
        <v/>
      </c>
      <c r="Q61" s="140"/>
      <c r="R61" s="201" t="str">
        <f t="shared" si="14"/>
        <v/>
      </c>
      <c r="S61" s="129"/>
      <c r="T61" s="202" t="str">
        <f t="shared" si="7"/>
        <v/>
      </c>
      <c r="U61" s="140"/>
      <c r="V61" s="201" t="str">
        <f t="shared" ca="1" si="15"/>
        <v/>
      </c>
      <c r="W61" s="140"/>
      <c r="X61" s="201"/>
      <c r="Y61" s="147"/>
    </row>
    <row r="62" spans="1:25" ht="15.6" hidden="1">
      <c r="A62" s="190"/>
      <c r="B62" s="173" t="s">
        <v>3879</v>
      </c>
      <c r="C62" s="174"/>
      <c r="D62" s="175"/>
      <c r="E62" s="164"/>
      <c r="F62" s="199" t="str">
        <f t="shared" si="16"/>
        <v/>
      </c>
      <c r="G62" s="176"/>
      <c r="H62" s="200" t="str">
        <f t="shared" si="9"/>
        <v/>
      </c>
      <c r="I62" s="177"/>
      <c r="J62" s="201" t="str">
        <f t="shared" si="10"/>
        <v/>
      </c>
      <c r="K62" s="136"/>
      <c r="L62" s="200" t="str">
        <f t="shared" si="11"/>
        <v/>
      </c>
      <c r="M62" s="140"/>
      <c r="N62" s="201" t="str">
        <f t="shared" si="12"/>
        <v/>
      </c>
      <c r="O62" s="136"/>
      <c r="P62" s="200" t="str">
        <f t="shared" si="13"/>
        <v/>
      </c>
      <c r="Q62" s="140"/>
      <c r="R62" s="201" t="str">
        <f t="shared" si="14"/>
        <v/>
      </c>
      <c r="S62" s="129"/>
      <c r="T62" s="202" t="str">
        <f t="shared" si="7"/>
        <v/>
      </c>
      <c r="U62" s="140"/>
      <c r="V62" s="201" t="str">
        <f t="shared" ca="1" si="15"/>
        <v/>
      </c>
      <c r="W62" s="140"/>
      <c r="X62" s="201"/>
      <c r="Y62" s="147"/>
    </row>
    <row r="63" spans="1:25" ht="15.6" hidden="1">
      <c r="A63" s="190"/>
      <c r="B63" s="173" t="s">
        <v>3880</v>
      </c>
      <c r="C63" s="174"/>
      <c r="D63" s="175"/>
      <c r="E63" s="164"/>
      <c r="F63" s="199" t="str">
        <f t="shared" si="16"/>
        <v/>
      </c>
      <c r="G63" s="176"/>
      <c r="H63" s="200" t="str">
        <f t="shared" si="9"/>
        <v/>
      </c>
      <c r="I63" s="177"/>
      <c r="J63" s="201" t="str">
        <f t="shared" si="10"/>
        <v/>
      </c>
      <c r="K63" s="136"/>
      <c r="L63" s="200" t="str">
        <f t="shared" si="11"/>
        <v/>
      </c>
      <c r="M63" s="140"/>
      <c r="N63" s="201" t="str">
        <f t="shared" si="12"/>
        <v/>
      </c>
      <c r="O63" s="136"/>
      <c r="P63" s="200" t="str">
        <f t="shared" si="13"/>
        <v/>
      </c>
      <c r="Q63" s="140"/>
      <c r="R63" s="201" t="str">
        <f t="shared" si="14"/>
        <v/>
      </c>
      <c r="S63" s="129"/>
      <c r="T63" s="202" t="str">
        <f t="shared" si="7"/>
        <v/>
      </c>
      <c r="U63" s="140"/>
      <c r="V63" s="201" t="str">
        <f t="shared" ca="1" si="15"/>
        <v/>
      </c>
      <c r="W63" s="140"/>
      <c r="X63" s="201"/>
      <c r="Y63" s="147"/>
    </row>
    <row r="64" spans="1:25" ht="15.6">
      <c r="A64" s="190">
        <v>1</v>
      </c>
      <c r="B64" s="173" t="s">
        <v>3881</v>
      </c>
      <c r="C64" s="174"/>
      <c r="D64" s="175"/>
      <c r="E64" s="623">
        <f>X64</f>
        <v>359840</v>
      </c>
      <c r="F64" s="199" t="str">
        <f t="shared" si="16"/>
        <v/>
      </c>
      <c r="G64" s="176"/>
      <c r="H64" s="200" t="str">
        <f t="shared" si="9"/>
        <v/>
      </c>
      <c r="I64" s="177"/>
      <c r="J64" s="201" t="str">
        <f t="shared" si="10"/>
        <v/>
      </c>
      <c r="K64" s="136">
        <f>195152+72578+10489+8052</f>
        <v>286271</v>
      </c>
      <c r="L64" s="200">
        <v>404670</v>
      </c>
      <c r="M64" s="140">
        <v>322895</v>
      </c>
      <c r="N64" s="201" t="str">
        <f t="shared" si="12"/>
        <v/>
      </c>
      <c r="O64" s="136">
        <v>326483</v>
      </c>
      <c r="P64" s="200">
        <v>104638</v>
      </c>
      <c r="Q64" s="140"/>
      <c r="R64" s="201">
        <f>283200+9940+8520+15050+4890+6600+640+21100</f>
        <v>349940</v>
      </c>
      <c r="S64" s="129"/>
      <c r="T64" s="202" t="str">
        <f t="shared" si="7"/>
        <v/>
      </c>
      <c r="U64" s="140"/>
      <c r="V64" s="201"/>
      <c r="W64" s="140"/>
      <c r="X64" s="201">
        <f>283200+9940+8520+15050+4890+6600+640+21000+10000</f>
        <v>359840</v>
      </c>
      <c r="Y64" s="147"/>
    </row>
    <row r="65" spans="1:25" ht="15.6" hidden="1">
      <c r="A65" s="190"/>
      <c r="B65" s="173" t="s">
        <v>3882</v>
      </c>
      <c r="C65" s="174"/>
      <c r="D65" s="175"/>
      <c r="E65" s="164"/>
      <c r="F65" s="199" t="str">
        <f t="shared" si="16"/>
        <v/>
      </c>
      <c r="G65" s="176"/>
      <c r="H65" s="200" t="str">
        <f t="shared" si="9"/>
        <v/>
      </c>
      <c r="I65" s="177"/>
      <c r="J65" s="201" t="str">
        <f t="shared" si="10"/>
        <v/>
      </c>
      <c r="K65" s="136"/>
      <c r="L65" s="200" t="str">
        <f t="shared" si="11"/>
        <v/>
      </c>
      <c r="M65" s="140"/>
      <c r="N65" s="201" t="str">
        <f t="shared" si="12"/>
        <v/>
      </c>
      <c r="O65" s="136"/>
      <c r="P65" s="200" t="str">
        <f t="shared" si="13"/>
        <v/>
      </c>
      <c r="Q65" s="140"/>
      <c r="R65" s="201" t="str">
        <f t="shared" si="14"/>
        <v/>
      </c>
      <c r="S65" s="129"/>
      <c r="T65" s="202" t="str">
        <f t="shared" si="7"/>
        <v/>
      </c>
      <c r="U65" s="140"/>
      <c r="V65" s="201" t="str">
        <f t="shared" ca="1" si="15"/>
        <v/>
      </c>
      <c r="W65" s="140"/>
      <c r="X65" s="201"/>
      <c r="Y65" s="147"/>
    </row>
    <row r="66" spans="1:25" ht="15.6" hidden="1">
      <c r="A66" s="190"/>
      <c r="B66" s="173" t="s">
        <v>3883</v>
      </c>
      <c r="C66" s="174"/>
      <c r="D66" s="175"/>
      <c r="E66" s="164"/>
      <c r="F66" s="199" t="str">
        <f t="shared" si="16"/>
        <v/>
      </c>
      <c r="G66" s="176"/>
      <c r="H66" s="200" t="str">
        <f t="shared" si="9"/>
        <v/>
      </c>
      <c r="I66" s="177"/>
      <c r="J66" s="201" t="str">
        <f t="shared" si="10"/>
        <v/>
      </c>
      <c r="K66" s="136"/>
      <c r="L66" s="200" t="str">
        <f t="shared" si="11"/>
        <v/>
      </c>
      <c r="M66" s="140"/>
      <c r="N66" s="201" t="str">
        <f t="shared" si="12"/>
        <v/>
      </c>
      <c r="O66" s="136"/>
      <c r="P66" s="200" t="str">
        <f t="shared" si="13"/>
        <v/>
      </c>
      <c r="Q66" s="140"/>
      <c r="R66" s="201" t="str">
        <f t="shared" si="14"/>
        <v/>
      </c>
      <c r="S66" s="129"/>
      <c r="T66" s="202" t="str">
        <f t="shared" si="7"/>
        <v/>
      </c>
      <c r="U66" s="140"/>
      <c r="V66" s="201" t="str">
        <f t="shared" ca="1" si="15"/>
        <v/>
      </c>
      <c r="W66" s="140"/>
      <c r="X66" s="201"/>
      <c r="Y66" s="147"/>
    </row>
    <row r="67" spans="1:25" ht="15.6" hidden="1">
      <c r="A67" s="190"/>
      <c r="B67" s="173" t="s">
        <v>3884</v>
      </c>
      <c r="C67" s="174"/>
      <c r="D67" s="175"/>
      <c r="E67" s="164"/>
      <c r="F67" s="199" t="str">
        <f t="shared" si="16"/>
        <v/>
      </c>
      <c r="G67" s="176"/>
      <c r="H67" s="200" t="str">
        <f t="shared" si="9"/>
        <v/>
      </c>
      <c r="I67" s="177"/>
      <c r="J67" s="201" t="str">
        <f t="shared" si="10"/>
        <v/>
      </c>
      <c r="K67" s="136"/>
      <c r="L67" s="200" t="str">
        <f t="shared" si="11"/>
        <v/>
      </c>
      <c r="M67" s="140"/>
      <c r="N67" s="201" t="str">
        <f t="shared" si="12"/>
        <v/>
      </c>
      <c r="O67" s="136"/>
      <c r="P67" s="200" t="str">
        <f t="shared" si="13"/>
        <v/>
      </c>
      <c r="Q67" s="140"/>
      <c r="R67" s="201" t="str">
        <f t="shared" si="14"/>
        <v/>
      </c>
      <c r="S67" s="129"/>
      <c r="T67" s="202" t="str">
        <f t="shared" si="7"/>
        <v/>
      </c>
      <c r="U67" s="140"/>
      <c r="V67" s="201" t="str">
        <f t="shared" ca="1" si="15"/>
        <v/>
      </c>
      <c r="W67" s="140"/>
      <c r="X67" s="201"/>
      <c r="Y67" s="147"/>
    </row>
    <row r="68" spans="1:25" ht="15.6" hidden="1">
      <c r="A68" s="190"/>
      <c r="B68" s="173" t="s">
        <v>3885</v>
      </c>
      <c r="C68" s="174"/>
      <c r="D68" s="175"/>
      <c r="E68" s="164"/>
      <c r="F68" s="199" t="str">
        <f t="shared" si="16"/>
        <v/>
      </c>
      <c r="G68" s="176"/>
      <c r="H68" s="200" t="str">
        <f t="shared" si="9"/>
        <v/>
      </c>
      <c r="I68" s="177"/>
      <c r="J68" s="201" t="str">
        <f t="shared" si="10"/>
        <v/>
      </c>
      <c r="K68" s="136"/>
      <c r="L68" s="200" t="str">
        <f t="shared" si="11"/>
        <v/>
      </c>
      <c r="M68" s="140"/>
      <c r="N68" s="201" t="str">
        <f t="shared" si="12"/>
        <v/>
      </c>
      <c r="O68" s="136"/>
      <c r="P68" s="200" t="str">
        <f t="shared" si="13"/>
        <v/>
      </c>
      <c r="Q68" s="140"/>
      <c r="R68" s="201" t="str">
        <f t="shared" si="14"/>
        <v/>
      </c>
      <c r="S68" s="129"/>
      <c r="T68" s="202" t="str">
        <f t="shared" si="7"/>
        <v/>
      </c>
      <c r="U68" s="140"/>
      <c r="V68" s="201" t="str">
        <f t="shared" ca="1" si="15"/>
        <v/>
      </c>
      <c r="W68" s="140"/>
      <c r="X68" s="201"/>
      <c r="Y68" s="147"/>
    </row>
    <row r="69" spans="1:25" ht="15.6" hidden="1">
      <c r="A69" s="190"/>
      <c r="B69" s="173" t="s">
        <v>3886</v>
      </c>
      <c r="C69" s="174"/>
      <c r="D69" s="175"/>
      <c r="E69" s="164"/>
      <c r="F69" s="199" t="str">
        <f t="shared" si="16"/>
        <v/>
      </c>
      <c r="G69" s="176"/>
      <c r="H69" s="200" t="str">
        <f t="shared" si="9"/>
        <v/>
      </c>
      <c r="I69" s="177"/>
      <c r="J69" s="201" t="str">
        <f t="shared" si="10"/>
        <v/>
      </c>
      <c r="K69" s="136"/>
      <c r="L69" s="200" t="str">
        <f t="shared" si="11"/>
        <v/>
      </c>
      <c r="M69" s="140"/>
      <c r="N69" s="201" t="str">
        <f t="shared" si="12"/>
        <v/>
      </c>
      <c r="O69" s="136"/>
      <c r="P69" s="200" t="str">
        <f t="shared" si="13"/>
        <v/>
      </c>
      <c r="Q69" s="140"/>
      <c r="R69" s="201" t="str">
        <f t="shared" si="14"/>
        <v/>
      </c>
      <c r="S69" s="129"/>
      <c r="T69" s="202" t="str">
        <f t="shared" si="7"/>
        <v/>
      </c>
      <c r="U69" s="140"/>
      <c r="V69" s="201" t="str">
        <f t="shared" ca="1" si="15"/>
        <v/>
      </c>
      <c r="W69" s="140"/>
      <c r="X69" s="201"/>
      <c r="Y69" s="147"/>
    </row>
    <row r="70" spans="1:25" ht="15.6" hidden="1">
      <c r="A70" s="190"/>
      <c r="B70" s="173" t="s">
        <v>3887</v>
      </c>
      <c r="C70" s="174"/>
      <c r="D70" s="175"/>
      <c r="E70" s="164"/>
      <c r="F70" s="199" t="str">
        <f t="shared" si="16"/>
        <v/>
      </c>
      <c r="G70" s="176"/>
      <c r="H70" s="200" t="str">
        <f t="shared" si="9"/>
        <v/>
      </c>
      <c r="I70" s="177"/>
      <c r="J70" s="201" t="str">
        <f t="shared" si="10"/>
        <v/>
      </c>
      <c r="K70" s="136"/>
      <c r="L70" s="200" t="str">
        <f t="shared" si="11"/>
        <v/>
      </c>
      <c r="M70" s="140"/>
      <c r="N70" s="201" t="str">
        <f t="shared" si="12"/>
        <v/>
      </c>
      <c r="O70" s="136"/>
      <c r="P70" s="200" t="str">
        <f t="shared" si="13"/>
        <v/>
      </c>
      <c r="Q70" s="140"/>
      <c r="R70" s="201" t="str">
        <f t="shared" si="14"/>
        <v/>
      </c>
      <c r="S70" s="129"/>
      <c r="T70" s="202" t="str">
        <f t="shared" si="7"/>
        <v/>
      </c>
      <c r="U70" s="140"/>
      <c r="V70" s="201" t="str">
        <f t="shared" ca="1" si="15"/>
        <v/>
      </c>
      <c r="W70" s="140"/>
      <c r="X70" s="201"/>
      <c r="Y70" s="147"/>
    </row>
    <row r="71" spans="1:25" ht="15.6" hidden="1">
      <c r="A71" s="190"/>
      <c r="B71" s="173" t="s">
        <v>3888</v>
      </c>
      <c r="C71" s="174"/>
      <c r="D71" s="175"/>
      <c r="E71" s="164"/>
      <c r="F71" s="199" t="str">
        <f t="shared" si="16"/>
        <v/>
      </c>
      <c r="G71" s="176"/>
      <c r="H71" s="200" t="str">
        <f t="shared" si="9"/>
        <v/>
      </c>
      <c r="I71" s="177"/>
      <c r="J71" s="201" t="str">
        <f t="shared" si="10"/>
        <v/>
      </c>
      <c r="K71" s="136"/>
      <c r="L71" s="200" t="str">
        <f t="shared" si="11"/>
        <v/>
      </c>
      <c r="M71" s="140"/>
      <c r="N71" s="201" t="str">
        <f t="shared" si="12"/>
        <v/>
      </c>
      <c r="O71" s="136"/>
      <c r="P71" s="200" t="str">
        <f t="shared" si="13"/>
        <v/>
      </c>
      <c r="Q71" s="140"/>
      <c r="R71" s="201" t="str">
        <f t="shared" si="14"/>
        <v/>
      </c>
      <c r="S71" s="129"/>
      <c r="T71" s="202" t="str">
        <f t="shared" si="7"/>
        <v/>
      </c>
      <c r="U71" s="140"/>
      <c r="V71" s="201" t="str">
        <f t="shared" ca="1" si="15"/>
        <v/>
      </c>
      <c r="W71" s="140"/>
      <c r="X71" s="201"/>
      <c r="Y71" s="147"/>
    </row>
    <row r="72" spans="1:25" ht="15.6" hidden="1">
      <c r="A72" s="190"/>
      <c r="B72" s="173" t="s">
        <v>3889</v>
      </c>
      <c r="C72" s="174"/>
      <c r="D72" s="175"/>
      <c r="E72" s="164"/>
      <c r="F72" s="199" t="str">
        <f t="shared" si="16"/>
        <v/>
      </c>
      <c r="G72" s="176"/>
      <c r="H72" s="200" t="str">
        <f t="shared" si="9"/>
        <v/>
      </c>
      <c r="I72" s="177"/>
      <c r="J72" s="201" t="str">
        <f t="shared" si="10"/>
        <v/>
      </c>
      <c r="K72" s="136"/>
      <c r="L72" s="200" t="str">
        <f t="shared" si="11"/>
        <v/>
      </c>
      <c r="M72" s="140"/>
      <c r="N72" s="201" t="str">
        <f t="shared" si="12"/>
        <v/>
      </c>
      <c r="O72" s="136"/>
      <c r="P72" s="200" t="str">
        <f t="shared" si="13"/>
        <v/>
      </c>
      <c r="Q72" s="140"/>
      <c r="R72" s="201" t="str">
        <f t="shared" si="14"/>
        <v/>
      </c>
      <c r="S72" s="129"/>
      <c r="T72" s="202" t="str">
        <f t="shared" si="7"/>
        <v/>
      </c>
      <c r="U72" s="140"/>
      <c r="V72" s="201" t="str">
        <f t="shared" ca="1" si="15"/>
        <v/>
      </c>
      <c r="W72" s="140"/>
      <c r="X72" s="201"/>
      <c r="Y72" s="147"/>
    </row>
    <row r="73" spans="1:25" ht="15.6" hidden="1">
      <c r="A73" s="190"/>
      <c r="B73" s="173" t="s">
        <v>3890</v>
      </c>
      <c r="C73" s="174"/>
      <c r="D73" s="175"/>
      <c r="E73" s="164"/>
      <c r="F73" s="199" t="str">
        <f t="shared" si="16"/>
        <v/>
      </c>
      <c r="G73" s="176"/>
      <c r="H73" s="200" t="str">
        <f t="shared" si="9"/>
        <v/>
      </c>
      <c r="I73" s="177"/>
      <c r="J73" s="201" t="str">
        <f t="shared" si="10"/>
        <v/>
      </c>
      <c r="K73" s="136"/>
      <c r="L73" s="200" t="str">
        <f t="shared" si="11"/>
        <v/>
      </c>
      <c r="M73" s="140"/>
      <c r="N73" s="201" t="str">
        <f t="shared" si="12"/>
        <v/>
      </c>
      <c r="O73" s="136"/>
      <c r="P73" s="200" t="str">
        <f t="shared" si="13"/>
        <v/>
      </c>
      <c r="Q73" s="140"/>
      <c r="R73" s="201" t="str">
        <f t="shared" si="14"/>
        <v/>
      </c>
      <c r="S73" s="129"/>
      <c r="T73" s="202" t="str">
        <f t="shared" si="7"/>
        <v/>
      </c>
      <c r="U73" s="140"/>
      <c r="V73" s="201" t="str">
        <f t="shared" ca="1" si="15"/>
        <v/>
      </c>
      <c r="W73" s="140"/>
      <c r="X73" s="201"/>
      <c r="Y73" s="147"/>
    </row>
    <row r="74" spans="1:25" ht="15.6" hidden="1">
      <c r="A74" s="190"/>
      <c r="B74" s="173" t="s">
        <v>3891</v>
      </c>
      <c r="C74" s="174"/>
      <c r="D74" s="175"/>
      <c r="E74" s="164"/>
      <c r="F74" s="199" t="str">
        <f t="shared" si="16"/>
        <v/>
      </c>
      <c r="G74" s="176"/>
      <c r="H74" s="200" t="str">
        <f t="shared" si="9"/>
        <v/>
      </c>
      <c r="I74" s="177"/>
      <c r="J74" s="201" t="str">
        <f t="shared" si="10"/>
        <v/>
      </c>
      <c r="K74" s="136"/>
      <c r="L74" s="200" t="str">
        <f t="shared" si="11"/>
        <v/>
      </c>
      <c r="M74" s="140"/>
      <c r="N74" s="201" t="str">
        <f t="shared" si="12"/>
        <v/>
      </c>
      <c r="O74" s="136"/>
      <c r="P74" s="200" t="str">
        <f t="shared" si="13"/>
        <v/>
      </c>
      <c r="Q74" s="140"/>
      <c r="R74" s="201" t="str">
        <f t="shared" si="14"/>
        <v/>
      </c>
      <c r="S74" s="129"/>
      <c r="T74" s="202" t="str">
        <f t="shared" si="7"/>
        <v/>
      </c>
      <c r="U74" s="140"/>
      <c r="V74" s="201" t="str">
        <f t="shared" ca="1" si="15"/>
        <v/>
      </c>
      <c r="W74" s="140"/>
      <c r="X74" s="201"/>
      <c r="Y74" s="147"/>
    </row>
    <row r="75" spans="1:25" ht="15.6" hidden="1">
      <c r="A75" s="190"/>
      <c r="B75" s="173" t="s">
        <v>3892</v>
      </c>
      <c r="C75" s="174"/>
      <c r="D75" s="175"/>
      <c r="E75" s="164"/>
      <c r="F75" s="199" t="str">
        <f t="shared" si="16"/>
        <v/>
      </c>
      <c r="G75" s="176"/>
      <c r="H75" s="200" t="str">
        <f t="shared" si="9"/>
        <v/>
      </c>
      <c r="I75" s="177"/>
      <c r="J75" s="201" t="str">
        <f t="shared" si="10"/>
        <v/>
      </c>
      <c r="K75" s="136"/>
      <c r="L75" s="200" t="str">
        <f t="shared" si="11"/>
        <v/>
      </c>
      <c r="M75" s="140"/>
      <c r="N75" s="201" t="str">
        <f t="shared" si="12"/>
        <v/>
      </c>
      <c r="O75" s="136"/>
      <c r="P75" s="200" t="str">
        <f t="shared" si="13"/>
        <v/>
      </c>
      <c r="Q75" s="140"/>
      <c r="R75" s="201" t="str">
        <f t="shared" si="14"/>
        <v/>
      </c>
      <c r="S75" s="129"/>
      <c r="T75" s="202" t="str">
        <f t="shared" si="7"/>
        <v/>
      </c>
      <c r="U75" s="140"/>
      <c r="V75" s="201" t="str">
        <f t="shared" ca="1" si="15"/>
        <v/>
      </c>
      <c r="W75" s="140"/>
      <c r="X75" s="201"/>
      <c r="Y75" s="147"/>
    </row>
    <row r="76" spans="1:25" ht="15.6">
      <c r="A76" s="190">
        <v>1</v>
      </c>
      <c r="B76" s="173" t="s">
        <v>3893</v>
      </c>
      <c r="C76" s="174"/>
      <c r="D76" s="175"/>
      <c r="E76" s="164" t="s">
        <v>3894</v>
      </c>
      <c r="F76" s="199" t="str">
        <f t="shared" si="16"/>
        <v/>
      </c>
      <c r="G76" s="176"/>
      <c r="H76" s="200" t="str">
        <f t="shared" si="9"/>
        <v/>
      </c>
      <c r="I76" s="177"/>
      <c r="J76" s="201" t="str">
        <f t="shared" si="10"/>
        <v/>
      </c>
      <c r="K76" s="136"/>
      <c r="L76" s="200" t="str">
        <f t="shared" si="11"/>
        <v/>
      </c>
      <c r="M76" s="140"/>
      <c r="N76" s="201" t="str">
        <f t="shared" si="12"/>
        <v/>
      </c>
      <c r="O76" s="136"/>
      <c r="P76" s="200" t="str">
        <f t="shared" si="13"/>
        <v/>
      </c>
      <c r="Q76" s="140"/>
      <c r="R76" s="201" t="str">
        <f t="shared" si="14"/>
        <v/>
      </c>
      <c r="S76" s="129"/>
      <c r="T76" s="202" t="str">
        <f t="shared" ref="T76:T139" si="17">IF($T$9="*",IF(S76&gt;0,"*",""),"")</f>
        <v/>
      </c>
      <c r="U76" s="140"/>
      <c r="V76" s="201"/>
      <c r="W76" s="140"/>
      <c r="X76" s="201">
        <f>9900+3990</f>
        <v>13890</v>
      </c>
      <c r="Y76" s="147"/>
    </row>
    <row r="77" spans="1:25" ht="15.6" hidden="1">
      <c r="A77" s="190"/>
      <c r="B77" s="173" t="s">
        <v>3895</v>
      </c>
      <c r="C77" s="174"/>
      <c r="D77" s="175"/>
      <c r="E77" s="164"/>
      <c r="F77" s="199" t="str">
        <f t="shared" si="16"/>
        <v/>
      </c>
      <c r="G77" s="176"/>
      <c r="H77" s="200" t="str">
        <f t="shared" si="9"/>
        <v/>
      </c>
      <c r="I77" s="177"/>
      <c r="J77" s="201" t="str">
        <f t="shared" si="10"/>
        <v/>
      </c>
      <c r="K77" s="136"/>
      <c r="L77" s="200" t="str">
        <f t="shared" si="11"/>
        <v/>
      </c>
      <c r="M77" s="140"/>
      <c r="N77" s="201" t="str">
        <f t="shared" si="12"/>
        <v/>
      </c>
      <c r="O77" s="136"/>
      <c r="P77" s="200" t="str">
        <f t="shared" si="13"/>
        <v/>
      </c>
      <c r="Q77" s="140"/>
      <c r="R77" s="201" t="str">
        <f t="shared" si="14"/>
        <v/>
      </c>
      <c r="S77" s="129"/>
      <c r="T77" s="202" t="str">
        <f t="shared" si="17"/>
        <v/>
      </c>
      <c r="U77" s="140"/>
      <c r="V77" s="201" t="str">
        <f t="shared" ca="1" si="15"/>
        <v/>
      </c>
      <c r="W77" s="140"/>
      <c r="X77" s="201"/>
      <c r="Y77" s="147"/>
    </row>
    <row r="78" spans="1:25" ht="15.6" hidden="1">
      <c r="A78" s="190"/>
      <c r="B78" s="173" t="s">
        <v>3896</v>
      </c>
      <c r="C78" s="174"/>
      <c r="D78" s="175"/>
      <c r="E78" s="164"/>
      <c r="F78" s="199" t="str">
        <f t="shared" si="16"/>
        <v/>
      </c>
      <c r="G78" s="176"/>
      <c r="H78" s="200" t="str">
        <f t="shared" si="9"/>
        <v/>
      </c>
      <c r="I78" s="177"/>
      <c r="J78" s="201" t="str">
        <f t="shared" si="10"/>
        <v/>
      </c>
      <c r="K78" s="136"/>
      <c r="L78" s="200" t="str">
        <f t="shared" si="11"/>
        <v/>
      </c>
      <c r="M78" s="140"/>
      <c r="N78" s="201" t="str">
        <f t="shared" si="12"/>
        <v/>
      </c>
      <c r="O78" s="136"/>
      <c r="P78" s="200" t="str">
        <f t="shared" si="13"/>
        <v/>
      </c>
      <c r="Q78" s="140"/>
      <c r="R78" s="201" t="str">
        <f t="shared" si="14"/>
        <v/>
      </c>
      <c r="S78" s="129"/>
      <c r="T78" s="202" t="str">
        <f t="shared" si="17"/>
        <v/>
      </c>
      <c r="U78" s="140"/>
      <c r="V78" s="201" t="str">
        <f t="shared" ca="1" si="15"/>
        <v/>
      </c>
      <c r="W78" s="140"/>
      <c r="X78" s="201"/>
      <c r="Y78" s="147"/>
    </row>
    <row r="79" spans="1:25" ht="15.6" hidden="1">
      <c r="A79" s="190"/>
      <c r="B79" s="173" t="s">
        <v>3897</v>
      </c>
      <c r="C79" s="174"/>
      <c r="D79" s="175"/>
      <c r="E79" s="164"/>
      <c r="F79" s="199" t="str">
        <f t="shared" si="16"/>
        <v/>
      </c>
      <c r="G79" s="176"/>
      <c r="H79" s="200" t="str">
        <f t="shared" si="9"/>
        <v/>
      </c>
      <c r="I79" s="177"/>
      <c r="J79" s="201" t="str">
        <f t="shared" si="10"/>
        <v/>
      </c>
      <c r="K79" s="136"/>
      <c r="L79" s="200" t="str">
        <f t="shared" si="11"/>
        <v/>
      </c>
      <c r="M79" s="140"/>
      <c r="N79" s="201" t="str">
        <f t="shared" si="12"/>
        <v/>
      </c>
      <c r="O79" s="136"/>
      <c r="P79" s="200" t="str">
        <f t="shared" si="13"/>
        <v/>
      </c>
      <c r="Q79" s="140"/>
      <c r="R79" s="201" t="str">
        <f t="shared" si="14"/>
        <v/>
      </c>
      <c r="S79" s="129"/>
      <c r="T79" s="202" t="str">
        <f t="shared" si="17"/>
        <v/>
      </c>
      <c r="U79" s="140"/>
      <c r="V79" s="201" t="str">
        <f t="shared" ca="1" si="15"/>
        <v/>
      </c>
      <c r="W79" s="140"/>
      <c r="X79" s="201"/>
      <c r="Y79" s="147"/>
    </row>
    <row r="80" spans="1:25" ht="15.6" hidden="1">
      <c r="A80" s="190"/>
      <c r="B80" s="173" t="s">
        <v>3898</v>
      </c>
      <c r="C80" s="174"/>
      <c r="D80" s="175"/>
      <c r="E80" s="164"/>
      <c r="F80" s="199" t="str">
        <f t="shared" si="16"/>
        <v/>
      </c>
      <c r="G80" s="176"/>
      <c r="H80" s="200" t="str">
        <f t="shared" si="9"/>
        <v/>
      </c>
      <c r="I80" s="177"/>
      <c r="J80" s="201" t="str">
        <f t="shared" si="10"/>
        <v/>
      </c>
      <c r="K80" s="136"/>
      <c r="L80" s="200" t="str">
        <f t="shared" si="11"/>
        <v/>
      </c>
      <c r="M80" s="140"/>
      <c r="N80" s="201" t="str">
        <f t="shared" si="12"/>
        <v/>
      </c>
      <c r="O80" s="136"/>
      <c r="P80" s="200" t="str">
        <f t="shared" si="13"/>
        <v/>
      </c>
      <c r="Q80" s="140"/>
      <c r="R80" s="201" t="str">
        <f t="shared" si="14"/>
        <v/>
      </c>
      <c r="S80" s="129"/>
      <c r="T80" s="202" t="str">
        <f t="shared" si="17"/>
        <v/>
      </c>
      <c r="U80" s="140"/>
      <c r="V80" s="201" t="str">
        <f t="shared" ca="1" si="15"/>
        <v/>
      </c>
      <c r="W80" s="140"/>
      <c r="X80" s="201"/>
      <c r="Y80" s="147"/>
    </row>
    <row r="81" spans="1:25" ht="15.6" hidden="1">
      <c r="A81" s="190"/>
      <c r="B81" s="173" t="s">
        <v>3899</v>
      </c>
      <c r="C81" s="174"/>
      <c r="D81" s="175"/>
      <c r="E81" s="164"/>
      <c r="F81" s="199" t="str">
        <f t="shared" si="16"/>
        <v/>
      </c>
      <c r="G81" s="176"/>
      <c r="H81" s="200" t="str">
        <f t="shared" si="9"/>
        <v/>
      </c>
      <c r="I81" s="177"/>
      <c r="J81" s="201" t="str">
        <f t="shared" si="10"/>
        <v/>
      </c>
      <c r="K81" s="136"/>
      <c r="L81" s="200" t="str">
        <f t="shared" si="11"/>
        <v/>
      </c>
      <c r="M81" s="140"/>
      <c r="N81" s="201" t="str">
        <f t="shared" si="12"/>
        <v/>
      </c>
      <c r="O81" s="136"/>
      <c r="P81" s="200" t="str">
        <f t="shared" si="13"/>
        <v/>
      </c>
      <c r="Q81" s="140"/>
      <c r="R81" s="201" t="str">
        <f t="shared" si="14"/>
        <v/>
      </c>
      <c r="S81" s="129"/>
      <c r="T81" s="202" t="str">
        <f t="shared" si="17"/>
        <v/>
      </c>
      <c r="U81" s="140"/>
      <c r="V81" s="201" t="str">
        <f t="shared" ca="1" si="15"/>
        <v/>
      </c>
      <c r="W81" s="140"/>
      <c r="X81" s="201"/>
      <c r="Y81" s="147"/>
    </row>
    <row r="82" spans="1:25" ht="15.6" hidden="1">
      <c r="A82" s="190"/>
      <c r="B82" s="173" t="s">
        <v>3900</v>
      </c>
      <c r="C82" s="174"/>
      <c r="D82" s="175"/>
      <c r="E82" s="164"/>
      <c r="F82" s="199" t="str">
        <f t="shared" si="16"/>
        <v/>
      </c>
      <c r="G82" s="176"/>
      <c r="H82" s="200" t="str">
        <f t="shared" si="9"/>
        <v/>
      </c>
      <c r="I82" s="177"/>
      <c r="J82" s="201" t="str">
        <f t="shared" si="10"/>
        <v/>
      </c>
      <c r="K82" s="136"/>
      <c r="L82" s="200" t="str">
        <f t="shared" si="11"/>
        <v/>
      </c>
      <c r="M82" s="140"/>
      <c r="N82" s="201" t="str">
        <f t="shared" si="12"/>
        <v/>
      </c>
      <c r="O82" s="136"/>
      <c r="P82" s="200" t="str">
        <f t="shared" si="13"/>
        <v/>
      </c>
      <c r="Q82" s="140"/>
      <c r="R82" s="201" t="str">
        <f t="shared" si="14"/>
        <v/>
      </c>
      <c r="S82" s="129"/>
      <c r="T82" s="202" t="str">
        <f t="shared" si="17"/>
        <v/>
      </c>
      <c r="U82" s="140"/>
      <c r="V82" s="201" t="str">
        <f t="shared" ca="1" si="15"/>
        <v/>
      </c>
      <c r="W82" s="140"/>
      <c r="X82" s="201"/>
      <c r="Y82" s="147"/>
    </row>
    <row r="83" spans="1:25" ht="15.6" hidden="1">
      <c r="A83" s="190"/>
      <c r="B83" s="173" t="s">
        <v>3901</v>
      </c>
      <c r="C83" s="174"/>
      <c r="D83" s="175"/>
      <c r="E83" s="164"/>
      <c r="F83" s="199" t="str">
        <f t="shared" si="16"/>
        <v/>
      </c>
      <c r="G83" s="176"/>
      <c r="H83" s="200" t="str">
        <f t="shared" si="9"/>
        <v/>
      </c>
      <c r="I83" s="177"/>
      <c r="J83" s="201" t="str">
        <f t="shared" si="10"/>
        <v/>
      </c>
      <c r="K83" s="136"/>
      <c r="L83" s="200" t="str">
        <f t="shared" si="11"/>
        <v/>
      </c>
      <c r="M83" s="140"/>
      <c r="N83" s="201" t="str">
        <f t="shared" si="12"/>
        <v/>
      </c>
      <c r="O83" s="136"/>
      <c r="P83" s="200" t="str">
        <f t="shared" si="13"/>
        <v/>
      </c>
      <c r="Q83" s="140"/>
      <c r="R83" s="201" t="str">
        <f t="shared" si="14"/>
        <v/>
      </c>
      <c r="S83" s="129"/>
      <c r="T83" s="202" t="str">
        <f t="shared" si="17"/>
        <v/>
      </c>
      <c r="U83" s="140"/>
      <c r="V83" s="201" t="str">
        <f t="shared" ca="1" si="15"/>
        <v/>
      </c>
      <c r="W83" s="140"/>
      <c r="X83" s="201"/>
      <c r="Y83" s="147"/>
    </row>
    <row r="84" spans="1:25" ht="15.6" hidden="1">
      <c r="A84" s="190"/>
      <c r="B84" s="173" t="s">
        <v>3902</v>
      </c>
      <c r="C84" s="174"/>
      <c r="D84" s="175"/>
      <c r="E84" s="164"/>
      <c r="F84" s="199" t="str">
        <f t="shared" si="16"/>
        <v/>
      </c>
      <c r="G84" s="176"/>
      <c r="H84" s="200" t="str">
        <f t="shared" si="9"/>
        <v/>
      </c>
      <c r="I84" s="177"/>
      <c r="J84" s="201" t="str">
        <f t="shared" si="10"/>
        <v/>
      </c>
      <c r="K84" s="136"/>
      <c r="L84" s="200" t="str">
        <f t="shared" si="11"/>
        <v/>
      </c>
      <c r="M84" s="140"/>
      <c r="N84" s="201" t="str">
        <f t="shared" si="12"/>
        <v/>
      </c>
      <c r="O84" s="136"/>
      <c r="P84" s="200" t="str">
        <f t="shared" si="13"/>
        <v/>
      </c>
      <c r="Q84" s="140"/>
      <c r="R84" s="201" t="str">
        <f t="shared" si="14"/>
        <v/>
      </c>
      <c r="S84" s="129"/>
      <c r="T84" s="202" t="str">
        <f t="shared" si="17"/>
        <v/>
      </c>
      <c r="U84" s="140"/>
      <c r="V84" s="201" t="str">
        <f t="shared" ca="1" si="15"/>
        <v/>
      </c>
      <c r="W84" s="140"/>
      <c r="X84" s="201"/>
      <c r="Y84" s="147"/>
    </row>
    <row r="85" spans="1:25" ht="15.6" hidden="1">
      <c r="A85" s="190"/>
      <c r="B85" s="173" t="s">
        <v>3903</v>
      </c>
      <c r="C85" s="174"/>
      <c r="D85" s="175"/>
      <c r="E85" s="164"/>
      <c r="F85" s="199" t="str">
        <f t="shared" si="16"/>
        <v/>
      </c>
      <c r="G85" s="176"/>
      <c r="H85" s="200" t="str">
        <f t="shared" si="9"/>
        <v/>
      </c>
      <c r="I85" s="177"/>
      <c r="J85" s="201" t="str">
        <f t="shared" si="10"/>
        <v/>
      </c>
      <c r="K85" s="136"/>
      <c r="L85" s="200" t="str">
        <f t="shared" si="11"/>
        <v/>
      </c>
      <c r="M85" s="140"/>
      <c r="N85" s="201" t="str">
        <f t="shared" si="12"/>
        <v/>
      </c>
      <c r="O85" s="136"/>
      <c r="P85" s="200" t="str">
        <f t="shared" si="13"/>
        <v/>
      </c>
      <c r="Q85" s="140"/>
      <c r="R85" s="201" t="str">
        <f t="shared" si="14"/>
        <v/>
      </c>
      <c r="S85" s="129"/>
      <c r="T85" s="202" t="str">
        <f t="shared" si="17"/>
        <v/>
      </c>
      <c r="U85" s="140"/>
      <c r="V85" s="201" t="str">
        <f t="shared" ca="1" si="15"/>
        <v/>
      </c>
      <c r="W85" s="140"/>
      <c r="X85" s="201"/>
      <c r="Y85" s="147"/>
    </row>
    <row r="86" spans="1:25" ht="15.6" hidden="1">
      <c r="A86" s="190"/>
      <c r="B86" s="173" t="s">
        <v>3904</v>
      </c>
      <c r="C86" s="174"/>
      <c r="D86" s="175"/>
      <c r="E86" s="164"/>
      <c r="F86" s="199" t="str">
        <f t="shared" si="16"/>
        <v/>
      </c>
      <c r="G86" s="176"/>
      <c r="H86" s="200" t="str">
        <f t="shared" si="9"/>
        <v/>
      </c>
      <c r="I86" s="177"/>
      <c r="J86" s="201" t="str">
        <f t="shared" si="10"/>
        <v/>
      </c>
      <c r="K86" s="136"/>
      <c r="L86" s="200" t="str">
        <f t="shared" si="11"/>
        <v/>
      </c>
      <c r="M86" s="140"/>
      <c r="N86" s="201" t="str">
        <f t="shared" si="12"/>
        <v/>
      </c>
      <c r="O86" s="136"/>
      <c r="P86" s="200" t="str">
        <f t="shared" si="13"/>
        <v/>
      </c>
      <c r="Q86" s="140"/>
      <c r="R86" s="201" t="str">
        <f t="shared" si="14"/>
        <v/>
      </c>
      <c r="S86" s="129"/>
      <c r="T86" s="202" t="str">
        <f t="shared" si="17"/>
        <v/>
      </c>
      <c r="U86" s="140"/>
      <c r="V86" s="201" t="str">
        <f t="shared" ca="1" si="15"/>
        <v/>
      </c>
      <c r="W86" s="140"/>
      <c r="X86" s="201"/>
      <c r="Y86" s="147"/>
    </row>
    <row r="87" spans="1:25" ht="15.6" hidden="1">
      <c r="A87" s="190"/>
      <c r="B87" s="173" t="s">
        <v>3905</v>
      </c>
      <c r="C87" s="174"/>
      <c r="D87" s="175"/>
      <c r="E87" s="164"/>
      <c r="F87" s="199" t="str">
        <f t="shared" si="16"/>
        <v/>
      </c>
      <c r="G87" s="176"/>
      <c r="H87" s="200" t="str">
        <f t="shared" si="9"/>
        <v/>
      </c>
      <c r="I87" s="177"/>
      <c r="J87" s="201" t="str">
        <f t="shared" si="10"/>
        <v/>
      </c>
      <c r="K87" s="136"/>
      <c r="L87" s="200" t="str">
        <f t="shared" si="11"/>
        <v/>
      </c>
      <c r="M87" s="140"/>
      <c r="N87" s="201" t="str">
        <f t="shared" si="12"/>
        <v/>
      </c>
      <c r="O87" s="136"/>
      <c r="P87" s="200" t="str">
        <f t="shared" si="13"/>
        <v/>
      </c>
      <c r="Q87" s="140"/>
      <c r="R87" s="201" t="str">
        <f t="shared" si="14"/>
        <v/>
      </c>
      <c r="S87" s="129"/>
      <c r="T87" s="202" t="str">
        <f t="shared" si="17"/>
        <v/>
      </c>
      <c r="U87" s="140"/>
      <c r="V87" s="201" t="str">
        <f t="shared" ca="1" si="15"/>
        <v/>
      </c>
      <c r="W87" s="140"/>
      <c r="X87" s="201"/>
      <c r="Y87" s="147"/>
    </row>
    <row r="88" spans="1:25" ht="15.6" hidden="1">
      <c r="A88" s="190"/>
      <c r="B88" s="173" t="s">
        <v>3906</v>
      </c>
      <c r="C88" s="174"/>
      <c r="D88" s="175"/>
      <c r="E88" s="164"/>
      <c r="F88" s="199" t="str">
        <f t="shared" si="16"/>
        <v/>
      </c>
      <c r="G88" s="176"/>
      <c r="H88" s="200" t="str">
        <f t="shared" si="9"/>
        <v/>
      </c>
      <c r="I88" s="177"/>
      <c r="J88" s="201" t="str">
        <f t="shared" si="10"/>
        <v/>
      </c>
      <c r="K88" s="136"/>
      <c r="L88" s="200" t="str">
        <f t="shared" si="11"/>
        <v/>
      </c>
      <c r="M88" s="140"/>
      <c r="N88" s="201" t="str">
        <f t="shared" si="12"/>
        <v/>
      </c>
      <c r="O88" s="136"/>
      <c r="P88" s="200" t="str">
        <f t="shared" si="13"/>
        <v/>
      </c>
      <c r="Q88" s="140"/>
      <c r="R88" s="201" t="str">
        <f t="shared" si="14"/>
        <v/>
      </c>
      <c r="S88" s="129"/>
      <c r="T88" s="202" t="str">
        <f t="shared" si="17"/>
        <v/>
      </c>
      <c r="U88" s="140"/>
      <c r="V88" s="201" t="str">
        <f t="shared" ca="1" si="15"/>
        <v/>
      </c>
      <c r="W88" s="140"/>
      <c r="X88" s="201"/>
      <c r="Y88" s="147"/>
    </row>
    <row r="89" spans="1:25" ht="15.6" hidden="1">
      <c r="A89" s="190"/>
      <c r="B89" s="173" t="s">
        <v>3907</v>
      </c>
      <c r="C89" s="174"/>
      <c r="D89" s="175"/>
      <c r="E89" s="164"/>
      <c r="F89" s="199" t="str">
        <f t="shared" si="16"/>
        <v/>
      </c>
      <c r="G89" s="176"/>
      <c r="H89" s="200" t="str">
        <f t="shared" si="9"/>
        <v/>
      </c>
      <c r="I89" s="177"/>
      <c r="J89" s="201" t="str">
        <f t="shared" si="10"/>
        <v/>
      </c>
      <c r="K89" s="136"/>
      <c r="L89" s="200" t="str">
        <f t="shared" si="11"/>
        <v/>
      </c>
      <c r="M89" s="140"/>
      <c r="N89" s="201" t="str">
        <f t="shared" si="12"/>
        <v/>
      </c>
      <c r="O89" s="136"/>
      <c r="P89" s="200" t="str">
        <f t="shared" si="13"/>
        <v/>
      </c>
      <c r="Q89" s="140"/>
      <c r="R89" s="201" t="str">
        <f t="shared" si="14"/>
        <v/>
      </c>
      <c r="S89" s="129"/>
      <c r="T89" s="202" t="str">
        <f t="shared" si="17"/>
        <v/>
      </c>
      <c r="U89" s="140"/>
      <c r="V89" s="201" t="str">
        <f t="shared" ca="1" si="15"/>
        <v/>
      </c>
      <c r="W89" s="140"/>
      <c r="X89" s="201"/>
      <c r="Y89" s="147"/>
    </row>
    <row r="90" spans="1:25" ht="15.6" hidden="1">
      <c r="A90" s="190"/>
      <c r="B90" s="173" t="s">
        <v>3908</v>
      </c>
      <c r="C90" s="174"/>
      <c r="D90" s="175"/>
      <c r="E90" s="164"/>
      <c r="F90" s="199" t="str">
        <f t="shared" si="16"/>
        <v/>
      </c>
      <c r="G90" s="176"/>
      <c r="H90" s="200" t="str">
        <f t="shared" si="9"/>
        <v/>
      </c>
      <c r="I90" s="177"/>
      <c r="J90" s="201" t="str">
        <f t="shared" si="10"/>
        <v/>
      </c>
      <c r="K90" s="136"/>
      <c r="L90" s="200" t="str">
        <f t="shared" si="11"/>
        <v/>
      </c>
      <c r="M90" s="140"/>
      <c r="N90" s="201" t="str">
        <f t="shared" si="12"/>
        <v/>
      </c>
      <c r="O90" s="136"/>
      <c r="P90" s="200" t="str">
        <f t="shared" si="13"/>
        <v/>
      </c>
      <c r="Q90" s="140"/>
      <c r="R90" s="201" t="str">
        <f t="shared" si="14"/>
        <v/>
      </c>
      <c r="S90" s="129"/>
      <c r="T90" s="202" t="str">
        <f t="shared" si="17"/>
        <v/>
      </c>
      <c r="U90" s="140"/>
      <c r="V90" s="201" t="str">
        <f t="shared" ca="1" si="15"/>
        <v/>
      </c>
      <c r="W90" s="140"/>
      <c r="X90" s="201"/>
      <c r="Y90" s="147"/>
    </row>
    <row r="91" spans="1:25" ht="15.6" hidden="1">
      <c r="A91" s="190"/>
      <c r="B91" s="173" t="s">
        <v>3909</v>
      </c>
      <c r="C91" s="174"/>
      <c r="D91" s="175"/>
      <c r="E91" s="164"/>
      <c r="F91" s="199" t="str">
        <f t="shared" si="16"/>
        <v/>
      </c>
      <c r="G91" s="176"/>
      <c r="H91" s="200" t="str">
        <f t="shared" si="9"/>
        <v/>
      </c>
      <c r="I91" s="177"/>
      <c r="J91" s="201" t="str">
        <f t="shared" si="10"/>
        <v/>
      </c>
      <c r="K91" s="136"/>
      <c r="L91" s="200" t="str">
        <f t="shared" si="11"/>
        <v/>
      </c>
      <c r="M91" s="140"/>
      <c r="N91" s="201" t="str">
        <f t="shared" si="12"/>
        <v/>
      </c>
      <c r="O91" s="136"/>
      <c r="P91" s="200" t="str">
        <f t="shared" si="13"/>
        <v/>
      </c>
      <c r="Q91" s="140"/>
      <c r="R91" s="201" t="str">
        <f t="shared" si="14"/>
        <v/>
      </c>
      <c r="S91" s="129"/>
      <c r="T91" s="202" t="str">
        <f t="shared" si="17"/>
        <v/>
      </c>
      <c r="U91" s="140"/>
      <c r="V91" s="201" t="str">
        <f t="shared" ca="1" si="15"/>
        <v/>
      </c>
      <c r="W91" s="140"/>
      <c r="X91" s="201"/>
      <c r="Y91" s="147"/>
    </row>
    <row r="92" spans="1:25" ht="15.6" hidden="1">
      <c r="A92" s="190"/>
      <c r="B92" s="173" t="s">
        <v>3910</v>
      </c>
      <c r="C92" s="174"/>
      <c r="D92" s="175"/>
      <c r="E92" s="164"/>
      <c r="F92" s="199" t="str">
        <f t="shared" si="16"/>
        <v/>
      </c>
      <c r="G92" s="176"/>
      <c r="H92" s="200" t="str">
        <f t="shared" si="9"/>
        <v/>
      </c>
      <c r="I92" s="177"/>
      <c r="J92" s="201" t="str">
        <f t="shared" si="10"/>
        <v/>
      </c>
      <c r="K92" s="136"/>
      <c r="L92" s="200" t="str">
        <f t="shared" si="11"/>
        <v/>
      </c>
      <c r="M92" s="140"/>
      <c r="N92" s="201" t="str">
        <f t="shared" si="12"/>
        <v/>
      </c>
      <c r="O92" s="136"/>
      <c r="P92" s="200" t="str">
        <f t="shared" si="13"/>
        <v/>
      </c>
      <c r="Q92" s="140"/>
      <c r="R92" s="201" t="str">
        <f t="shared" si="14"/>
        <v/>
      </c>
      <c r="S92" s="129"/>
      <c r="T92" s="202" t="str">
        <f t="shared" si="17"/>
        <v/>
      </c>
      <c r="U92" s="140"/>
      <c r="V92" s="201" t="str">
        <f t="shared" ca="1" si="15"/>
        <v/>
      </c>
      <c r="W92" s="140"/>
      <c r="X92" s="201"/>
      <c r="Y92" s="147"/>
    </row>
    <row r="93" spans="1:25" ht="15.6" hidden="1">
      <c r="A93" s="190"/>
      <c r="B93" s="173" t="s">
        <v>3911</v>
      </c>
      <c r="C93" s="174"/>
      <c r="D93" s="175"/>
      <c r="E93" s="164"/>
      <c r="F93" s="199" t="str">
        <f t="shared" si="16"/>
        <v/>
      </c>
      <c r="G93" s="176"/>
      <c r="H93" s="200" t="str">
        <f t="shared" si="9"/>
        <v/>
      </c>
      <c r="I93" s="177"/>
      <c r="J93" s="201" t="str">
        <f t="shared" si="10"/>
        <v/>
      </c>
      <c r="K93" s="136"/>
      <c r="L93" s="200" t="str">
        <f t="shared" si="11"/>
        <v/>
      </c>
      <c r="M93" s="140"/>
      <c r="N93" s="201" t="str">
        <f t="shared" si="12"/>
        <v/>
      </c>
      <c r="O93" s="136"/>
      <c r="P93" s="200" t="str">
        <f t="shared" si="13"/>
        <v/>
      </c>
      <c r="Q93" s="140"/>
      <c r="R93" s="201" t="str">
        <f t="shared" si="14"/>
        <v/>
      </c>
      <c r="S93" s="129"/>
      <c r="T93" s="202" t="str">
        <f t="shared" si="17"/>
        <v/>
      </c>
      <c r="U93" s="140"/>
      <c r="V93" s="201" t="str">
        <f t="shared" ca="1" si="15"/>
        <v/>
      </c>
      <c r="W93" s="140"/>
      <c r="X93" s="201"/>
      <c r="Y93" s="147"/>
    </row>
    <row r="94" spans="1:25" ht="15.6" hidden="1">
      <c r="A94" s="190"/>
      <c r="B94" s="173" t="s">
        <v>3912</v>
      </c>
      <c r="C94" s="174"/>
      <c r="D94" s="175"/>
      <c r="E94" s="164"/>
      <c r="F94" s="199" t="str">
        <f t="shared" si="16"/>
        <v/>
      </c>
      <c r="G94" s="176"/>
      <c r="H94" s="200" t="str">
        <f t="shared" si="9"/>
        <v/>
      </c>
      <c r="I94" s="177"/>
      <c r="J94" s="201" t="str">
        <f t="shared" si="10"/>
        <v/>
      </c>
      <c r="K94" s="136"/>
      <c r="L94" s="200" t="str">
        <f t="shared" si="11"/>
        <v/>
      </c>
      <c r="M94" s="140"/>
      <c r="N94" s="201" t="str">
        <f t="shared" si="12"/>
        <v/>
      </c>
      <c r="O94" s="136"/>
      <c r="P94" s="200" t="str">
        <f t="shared" si="13"/>
        <v/>
      </c>
      <c r="Q94" s="140"/>
      <c r="R94" s="201" t="str">
        <f t="shared" si="14"/>
        <v/>
      </c>
      <c r="S94" s="129"/>
      <c r="T94" s="202" t="str">
        <f t="shared" si="17"/>
        <v/>
      </c>
      <c r="U94" s="140"/>
      <c r="V94" s="201" t="str">
        <f t="shared" ca="1" si="15"/>
        <v/>
      </c>
      <c r="W94" s="140"/>
      <c r="X94" s="201"/>
      <c r="Y94" s="147"/>
    </row>
    <row r="95" spans="1:25" ht="15.6" hidden="1">
      <c r="A95" s="190"/>
      <c r="B95" s="173" t="s">
        <v>3913</v>
      </c>
      <c r="C95" s="174"/>
      <c r="D95" s="175"/>
      <c r="E95" s="164"/>
      <c r="F95" s="199" t="str">
        <f t="shared" si="16"/>
        <v/>
      </c>
      <c r="G95" s="176"/>
      <c r="H95" s="200" t="str">
        <f t="shared" si="9"/>
        <v/>
      </c>
      <c r="I95" s="177"/>
      <c r="J95" s="201" t="str">
        <f t="shared" si="10"/>
        <v/>
      </c>
      <c r="K95" s="136"/>
      <c r="L95" s="200" t="str">
        <f t="shared" si="11"/>
        <v/>
      </c>
      <c r="M95" s="140"/>
      <c r="N95" s="201" t="str">
        <f t="shared" si="12"/>
        <v/>
      </c>
      <c r="O95" s="136"/>
      <c r="P95" s="200" t="str">
        <f t="shared" si="13"/>
        <v/>
      </c>
      <c r="Q95" s="140"/>
      <c r="R95" s="201" t="str">
        <f t="shared" si="14"/>
        <v/>
      </c>
      <c r="S95" s="129"/>
      <c r="T95" s="202" t="str">
        <f t="shared" si="17"/>
        <v/>
      </c>
      <c r="U95" s="140"/>
      <c r="V95" s="201" t="str">
        <f t="shared" ca="1" si="15"/>
        <v/>
      </c>
      <c r="W95" s="140"/>
      <c r="X95" s="201"/>
      <c r="Y95" s="147"/>
    </row>
    <row r="96" spans="1:25" ht="15.6" hidden="1">
      <c r="A96" s="190"/>
      <c r="B96" s="173" t="s">
        <v>3914</v>
      </c>
      <c r="C96" s="174"/>
      <c r="D96" s="175"/>
      <c r="E96" s="164"/>
      <c r="F96" s="199" t="str">
        <f t="shared" si="16"/>
        <v/>
      </c>
      <c r="G96" s="176"/>
      <c r="H96" s="200" t="str">
        <f t="shared" si="9"/>
        <v/>
      </c>
      <c r="I96" s="177"/>
      <c r="J96" s="201" t="str">
        <f t="shared" si="10"/>
        <v/>
      </c>
      <c r="K96" s="136"/>
      <c r="L96" s="200" t="str">
        <f t="shared" si="11"/>
        <v/>
      </c>
      <c r="M96" s="140"/>
      <c r="N96" s="201" t="str">
        <f t="shared" si="12"/>
        <v/>
      </c>
      <c r="O96" s="136"/>
      <c r="P96" s="200" t="str">
        <f t="shared" si="13"/>
        <v/>
      </c>
      <c r="Q96" s="140"/>
      <c r="R96" s="201" t="str">
        <f t="shared" si="14"/>
        <v/>
      </c>
      <c r="S96" s="129"/>
      <c r="T96" s="202" t="str">
        <f t="shared" si="17"/>
        <v/>
      </c>
      <c r="U96" s="140"/>
      <c r="V96" s="201" t="str">
        <f t="shared" ca="1" si="15"/>
        <v/>
      </c>
      <c r="W96" s="140"/>
      <c r="X96" s="201"/>
      <c r="Y96" s="147"/>
    </row>
    <row r="97" spans="1:25" ht="15.6" hidden="1">
      <c r="A97" s="190"/>
      <c r="B97" s="173" t="s">
        <v>3915</v>
      </c>
      <c r="C97" s="174"/>
      <c r="D97" s="175"/>
      <c r="E97" s="164"/>
      <c r="F97" s="199" t="str">
        <f t="shared" si="16"/>
        <v/>
      </c>
      <c r="G97" s="176"/>
      <c r="H97" s="200" t="str">
        <f t="shared" si="9"/>
        <v/>
      </c>
      <c r="I97" s="177"/>
      <c r="J97" s="201" t="str">
        <f t="shared" si="10"/>
        <v/>
      </c>
      <c r="K97" s="136"/>
      <c r="L97" s="200" t="str">
        <f t="shared" si="11"/>
        <v/>
      </c>
      <c r="M97" s="140"/>
      <c r="N97" s="201" t="str">
        <f t="shared" si="12"/>
        <v/>
      </c>
      <c r="O97" s="136"/>
      <c r="P97" s="200" t="str">
        <f t="shared" si="13"/>
        <v/>
      </c>
      <c r="Q97" s="140"/>
      <c r="R97" s="201" t="str">
        <f t="shared" si="14"/>
        <v/>
      </c>
      <c r="S97" s="129"/>
      <c r="T97" s="202" t="str">
        <f t="shared" si="17"/>
        <v/>
      </c>
      <c r="U97" s="140"/>
      <c r="V97" s="201" t="str">
        <f t="shared" ca="1" si="15"/>
        <v/>
      </c>
      <c r="W97" s="140"/>
      <c r="X97" s="201"/>
      <c r="Y97" s="147"/>
    </row>
    <row r="98" spans="1:25" ht="15.6" hidden="1">
      <c r="A98" s="190"/>
      <c r="B98" s="173" t="s">
        <v>3916</v>
      </c>
      <c r="C98" s="174"/>
      <c r="D98" s="175"/>
      <c r="E98" s="164"/>
      <c r="F98" s="199" t="str">
        <f t="shared" si="16"/>
        <v/>
      </c>
      <c r="G98" s="176"/>
      <c r="H98" s="200" t="str">
        <f t="shared" si="9"/>
        <v/>
      </c>
      <c r="I98" s="177"/>
      <c r="J98" s="201" t="str">
        <f t="shared" si="10"/>
        <v/>
      </c>
      <c r="K98" s="136"/>
      <c r="L98" s="200" t="str">
        <f t="shared" si="11"/>
        <v/>
      </c>
      <c r="M98" s="140"/>
      <c r="N98" s="201" t="str">
        <f t="shared" si="12"/>
        <v/>
      </c>
      <c r="O98" s="136"/>
      <c r="P98" s="200" t="str">
        <f t="shared" si="13"/>
        <v/>
      </c>
      <c r="Q98" s="140"/>
      <c r="R98" s="201" t="str">
        <f t="shared" si="14"/>
        <v/>
      </c>
      <c r="S98" s="129"/>
      <c r="T98" s="202" t="str">
        <f t="shared" si="17"/>
        <v/>
      </c>
      <c r="U98" s="140"/>
      <c r="V98" s="201" t="str">
        <f t="shared" ca="1" si="15"/>
        <v/>
      </c>
      <c r="W98" s="140"/>
      <c r="X98" s="201"/>
      <c r="Y98" s="147"/>
    </row>
    <row r="99" spans="1:25" ht="15.6" hidden="1">
      <c r="A99" s="190"/>
      <c r="B99" s="173" t="s">
        <v>3917</v>
      </c>
      <c r="C99" s="174"/>
      <c r="D99" s="175"/>
      <c r="E99" s="164"/>
      <c r="F99" s="199" t="str">
        <f t="shared" si="16"/>
        <v/>
      </c>
      <c r="G99" s="176"/>
      <c r="H99" s="200" t="str">
        <f t="shared" si="9"/>
        <v/>
      </c>
      <c r="I99" s="177"/>
      <c r="J99" s="201" t="str">
        <f t="shared" si="10"/>
        <v/>
      </c>
      <c r="K99" s="136"/>
      <c r="L99" s="200" t="str">
        <f t="shared" si="11"/>
        <v/>
      </c>
      <c r="M99" s="140"/>
      <c r="N99" s="201" t="str">
        <f t="shared" si="12"/>
        <v/>
      </c>
      <c r="O99" s="136"/>
      <c r="P99" s="200" t="str">
        <f t="shared" si="13"/>
        <v/>
      </c>
      <c r="Q99" s="140"/>
      <c r="R99" s="201" t="str">
        <f t="shared" si="14"/>
        <v/>
      </c>
      <c r="S99" s="129"/>
      <c r="T99" s="202" t="str">
        <f t="shared" si="17"/>
        <v/>
      </c>
      <c r="U99" s="140"/>
      <c r="V99" s="201" t="str">
        <f t="shared" ca="1" si="15"/>
        <v/>
      </c>
      <c r="W99" s="140"/>
      <c r="X99" s="201"/>
      <c r="Y99" s="147"/>
    </row>
    <row r="100" spans="1:25" ht="15.6">
      <c r="A100" s="190">
        <v>1</v>
      </c>
      <c r="B100" s="173" t="s">
        <v>3918</v>
      </c>
      <c r="C100" s="174"/>
      <c r="D100" s="175"/>
      <c r="E100" s="623">
        <f>X100</f>
        <v>137690</v>
      </c>
      <c r="F100" s="199" t="str">
        <f t="shared" si="16"/>
        <v/>
      </c>
      <c r="G100" s="176"/>
      <c r="H100" s="200" t="str">
        <f t="shared" si="9"/>
        <v/>
      </c>
      <c r="I100" s="177"/>
      <c r="J100" s="201" t="str">
        <f t="shared" si="10"/>
        <v/>
      </c>
      <c r="K100" s="136">
        <f>57892+41930+56331+29753</f>
        <v>185906</v>
      </c>
      <c r="L100" s="200">
        <v>242311</v>
      </c>
      <c r="M100" s="140">
        <v>185894</v>
      </c>
      <c r="N100" s="201" t="str">
        <f t="shared" si="12"/>
        <v/>
      </c>
      <c r="O100" s="136">
        <v>216777</v>
      </c>
      <c r="P100" s="200" t="s">
        <v>3919</v>
      </c>
      <c r="Q100" s="140"/>
      <c r="R100" s="201">
        <f>79500+26900+5600+1900</f>
        <v>113900</v>
      </c>
      <c r="S100" s="129"/>
      <c r="T100" s="129">
        <v>229028</v>
      </c>
      <c r="U100" s="140"/>
      <c r="V100" s="201">
        <f>137600+168560</f>
        <v>306160</v>
      </c>
      <c r="W100" s="140"/>
      <c r="X100" s="201">
        <f>79500+26900+5600+1900+9900+3990+9900</f>
        <v>137690</v>
      </c>
      <c r="Y100" s="147"/>
    </row>
    <row r="101" spans="1:25" ht="15.6" hidden="1">
      <c r="A101" s="190"/>
      <c r="B101" s="173" t="s">
        <v>3920</v>
      </c>
      <c r="C101" s="174"/>
      <c r="D101" s="175"/>
      <c r="E101" s="164"/>
      <c r="F101" s="199" t="str">
        <f t="shared" si="16"/>
        <v/>
      </c>
      <c r="G101" s="176"/>
      <c r="H101" s="200" t="str">
        <f t="shared" si="9"/>
        <v/>
      </c>
      <c r="I101" s="177"/>
      <c r="J101" s="201" t="str">
        <f t="shared" si="10"/>
        <v/>
      </c>
      <c r="K101" s="136"/>
      <c r="L101" s="200" t="str">
        <f t="shared" si="11"/>
        <v/>
      </c>
      <c r="M101" s="140"/>
      <c r="N101" s="201" t="str">
        <f t="shared" si="12"/>
        <v/>
      </c>
      <c r="O101" s="136"/>
      <c r="P101" s="200" t="str">
        <f t="shared" si="13"/>
        <v/>
      </c>
      <c r="Q101" s="140"/>
      <c r="R101" s="201" t="str">
        <f t="shared" si="14"/>
        <v/>
      </c>
      <c r="S101" s="129"/>
      <c r="T101" s="202" t="str">
        <f t="shared" si="17"/>
        <v/>
      </c>
      <c r="U101" s="140"/>
      <c r="V101" s="201" t="str">
        <f t="shared" ca="1" si="15"/>
        <v/>
      </c>
      <c r="W101" s="140"/>
      <c r="X101" s="201"/>
      <c r="Y101" s="147"/>
    </row>
    <row r="102" spans="1:25" ht="15.6" hidden="1">
      <c r="A102" s="190"/>
      <c r="B102" s="173" t="s">
        <v>3921</v>
      </c>
      <c r="C102" s="174"/>
      <c r="D102" s="175"/>
      <c r="E102" s="164"/>
      <c r="F102" s="199" t="str">
        <f t="shared" si="16"/>
        <v/>
      </c>
      <c r="G102" s="176"/>
      <c r="H102" s="200" t="str">
        <f t="shared" si="9"/>
        <v/>
      </c>
      <c r="I102" s="177"/>
      <c r="J102" s="201" t="str">
        <f t="shared" si="10"/>
        <v/>
      </c>
      <c r="K102" s="136"/>
      <c r="L102" s="200" t="str">
        <f t="shared" si="11"/>
        <v/>
      </c>
      <c r="M102" s="140"/>
      <c r="N102" s="201" t="str">
        <f t="shared" si="12"/>
        <v/>
      </c>
      <c r="O102" s="136"/>
      <c r="P102" s="200" t="str">
        <f t="shared" si="13"/>
        <v/>
      </c>
      <c r="Q102" s="140"/>
      <c r="R102" s="201" t="str">
        <f t="shared" si="14"/>
        <v/>
      </c>
      <c r="S102" s="129"/>
      <c r="T102" s="202" t="str">
        <f t="shared" si="17"/>
        <v/>
      </c>
      <c r="U102" s="140"/>
      <c r="V102" s="201" t="str">
        <f t="shared" ca="1" si="15"/>
        <v/>
      </c>
      <c r="W102" s="140"/>
      <c r="X102" s="201"/>
      <c r="Y102" s="147"/>
    </row>
    <row r="103" spans="1:25" ht="15.6" hidden="1">
      <c r="A103" s="190"/>
      <c r="B103" s="173" t="s">
        <v>3922</v>
      </c>
      <c r="C103" s="174"/>
      <c r="D103" s="175"/>
      <c r="E103" s="164"/>
      <c r="F103" s="199" t="str">
        <f t="shared" si="16"/>
        <v/>
      </c>
      <c r="G103" s="176"/>
      <c r="H103" s="200" t="str">
        <f t="shared" si="9"/>
        <v/>
      </c>
      <c r="I103" s="177"/>
      <c r="J103" s="201" t="str">
        <f t="shared" si="10"/>
        <v/>
      </c>
      <c r="K103" s="136"/>
      <c r="L103" s="200" t="str">
        <f t="shared" si="11"/>
        <v/>
      </c>
      <c r="M103" s="140"/>
      <c r="N103" s="201" t="str">
        <f t="shared" si="12"/>
        <v/>
      </c>
      <c r="O103" s="136"/>
      <c r="P103" s="200" t="str">
        <f t="shared" si="13"/>
        <v/>
      </c>
      <c r="Q103" s="140"/>
      <c r="R103" s="201" t="str">
        <f t="shared" si="14"/>
        <v/>
      </c>
      <c r="S103" s="129"/>
      <c r="T103" s="202" t="str">
        <f t="shared" si="17"/>
        <v/>
      </c>
      <c r="U103" s="140"/>
      <c r="V103" s="201" t="str">
        <f t="shared" ca="1" si="15"/>
        <v/>
      </c>
      <c r="W103" s="140"/>
      <c r="X103" s="201"/>
      <c r="Y103" s="147"/>
    </row>
    <row r="104" spans="1:25" ht="15.6" hidden="1">
      <c r="A104" s="190"/>
      <c r="B104" s="173" t="s">
        <v>3923</v>
      </c>
      <c r="C104" s="174"/>
      <c r="D104" s="175"/>
      <c r="E104" s="164"/>
      <c r="F104" s="199" t="str">
        <f t="shared" si="16"/>
        <v/>
      </c>
      <c r="G104" s="176"/>
      <c r="H104" s="200" t="str">
        <f t="shared" si="9"/>
        <v/>
      </c>
      <c r="I104" s="177"/>
      <c r="J104" s="201" t="str">
        <f t="shared" si="10"/>
        <v/>
      </c>
      <c r="K104" s="136"/>
      <c r="L104" s="200" t="str">
        <f t="shared" si="11"/>
        <v/>
      </c>
      <c r="M104" s="140"/>
      <c r="N104" s="201" t="str">
        <f t="shared" si="12"/>
        <v/>
      </c>
      <c r="O104" s="136"/>
      <c r="P104" s="200" t="str">
        <f t="shared" si="13"/>
        <v/>
      </c>
      <c r="Q104" s="140"/>
      <c r="R104" s="201" t="str">
        <f t="shared" si="14"/>
        <v/>
      </c>
      <c r="S104" s="129"/>
      <c r="T104" s="202" t="str">
        <f t="shared" si="17"/>
        <v/>
      </c>
      <c r="U104" s="140"/>
      <c r="V104" s="201" t="str">
        <f t="shared" ca="1" si="15"/>
        <v/>
      </c>
      <c r="W104" s="140"/>
      <c r="X104" s="201"/>
      <c r="Y104" s="147"/>
    </row>
    <row r="105" spans="1:25" ht="15.6" hidden="1">
      <c r="A105" s="190"/>
      <c r="B105" s="173" t="s">
        <v>3924</v>
      </c>
      <c r="C105" s="174"/>
      <c r="D105" s="175"/>
      <c r="E105" s="164"/>
      <c r="F105" s="199" t="str">
        <f t="shared" si="16"/>
        <v/>
      </c>
      <c r="G105" s="176"/>
      <c r="H105" s="200" t="str">
        <f t="shared" si="9"/>
        <v/>
      </c>
      <c r="I105" s="177"/>
      <c r="J105" s="201" t="str">
        <f t="shared" si="10"/>
        <v/>
      </c>
      <c r="K105" s="136"/>
      <c r="L105" s="200" t="str">
        <f t="shared" si="11"/>
        <v/>
      </c>
      <c r="M105" s="140"/>
      <c r="N105" s="201" t="str">
        <f t="shared" si="12"/>
        <v/>
      </c>
      <c r="O105" s="136"/>
      <c r="P105" s="200" t="str">
        <f t="shared" si="13"/>
        <v/>
      </c>
      <c r="Q105" s="140"/>
      <c r="R105" s="201" t="str">
        <f t="shared" si="14"/>
        <v/>
      </c>
      <c r="S105" s="129"/>
      <c r="T105" s="202" t="str">
        <f t="shared" si="17"/>
        <v/>
      </c>
      <c r="U105" s="140"/>
      <c r="V105" s="201" t="str">
        <f t="shared" ca="1" si="15"/>
        <v/>
      </c>
      <c r="W105" s="140"/>
      <c r="X105" s="201"/>
      <c r="Y105" s="147"/>
    </row>
    <row r="106" spans="1:25" ht="15.6" hidden="1">
      <c r="A106" s="190"/>
      <c r="B106" s="173" t="s">
        <v>3925</v>
      </c>
      <c r="C106" s="174"/>
      <c r="D106" s="175"/>
      <c r="E106" s="164"/>
      <c r="F106" s="199" t="str">
        <f t="shared" si="16"/>
        <v/>
      </c>
      <c r="G106" s="176"/>
      <c r="H106" s="200" t="str">
        <f t="shared" si="9"/>
        <v/>
      </c>
      <c r="I106" s="177"/>
      <c r="J106" s="201" t="str">
        <f t="shared" si="10"/>
        <v/>
      </c>
      <c r="K106" s="136"/>
      <c r="L106" s="200" t="str">
        <f t="shared" si="11"/>
        <v/>
      </c>
      <c r="M106" s="140"/>
      <c r="N106" s="201" t="str">
        <f t="shared" si="12"/>
        <v/>
      </c>
      <c r="O106" s="136"/>
      <c r="P106" s="200" t="str">
        <f t="shared" si="13"/>
        <v/>
      </c>
      <c r="Q106" s="140"/>
      <c r="R106" s="201" t="str">
        <f t="shared" si="14"/>
        <v/>
      </c>
      <c r="S106" s="129"/>
      <c r="T106" s="202" t="str">
        <f t="shared" si="17"/>
        <v/>
      </c>
      <c r="U106" s="140"/>
      <c r="V106" s="201" t="str">
        <f t="shared" ca="1" si="15"/>
        <v/>
      </c>
      <c r="W106" s="140"/>
      <c r="X106" s="201"/>
      <c r="Y106" s="147"/>
    </row>
    <row r="107" spans="1:25" ht="15.6" hidden="1">
      <c r="A107" s="190"/>
      <c r="B107" s="173" t="s">
        <v>3926</v>
      </c>
      <c r="C107" s="174"/>
      <c r="D107" s="175"/>
      <c r="E107" s="164"/>
      <c r="F107" s="199" t="str">
        <f t="shared" si="16"/>
        <v/>
      </c>
      <c r="G107" s="176"/>
      <c r="H107" s="200" t="str">
        <f t="shared" si="9"/>
        <v/>
      </c>
      <c r="I107" s="177"/>
      <c r="J107" s="201" t="str">
        <f t="shared" si="10"/>
        <v/>
      </c>
      <c r="K107" s="136"/>
      <c r="L107" s="200" t="str">
        <f t="shared" si="11"/>
        <v/>
      </c>
      <c r="M107" s="140"/>
      <c r="N107" s="201" t="str">
        <f t="shared" si="12"/>
        <v/>
      </c>
      <c r="O107" s="136"/>
      <c r="P107" s="200" t="str">
        <f t="shared" si="13"/>
        <v/>
      </c>
      <c r="Q107" s="140"/>
      <c r="R107" s="201" t="str">
        <f t="shared" si="14"/>
        <v/>
      </c>
      <c r="S107" s="129"/>
      <c r="T107" s="202" t="str">
        <f t="shared" si="17"/>
        <v/>
      </c>
      <c r="U107" s="140"/>
      <c r="V107" s="201" t="str">
        <f t="shared" ca="1" si="15"/>
        <v/>
      </c>
      <c r="W107" s="140"/>
      <c r="X107" s="201"/>
      <c r="Y107" s="147"/>
    </row>
    <row r="108" spans="1:25" ht="15.6" hidden="1">
      <c r="A108" s="190"/>
      <c r="B108" s="173" t="s">
        <v>3927</v>
      </c>
      <c r="C108" s="174"/>
      <c r="D108" s="175"/>
      <c r="E108" s="164"/>
      <c r="F108" s="199" t="str">
        <f t="shared" si="16"/>
        <v/>
      </c>
      <c r="G108" s="176"/>
      <c r="H108" s="200" t="str">
        <f t="shared" si="9"/>
        <v/>
      </c>
      <c r="I108" s="177"/>
      <c r="J108" s="201" t="str">
        <f t="shared" si="10"/>
        <v/>
      </c>
      <c r="K108" s="136"/>
      <c r="L108" s="200" t="str">
        <f t="shared" si="11"/>
        <v/>
      </c>
      <c r="M108" s="140"/>
      <c r="N108" s="201" t="str">
        <f t="shared" si="12"/>
        <v/>
      </c>
      <c r="O108" s="136"/>
      <c r="P108" s="200" t="str">
        <f t="shared" si="13"/>
        <v/>
      </c>
      <c r="Q108" s="140"/>
      <c r="R108" s="201" t="str">
        <f t="shared" si="14"/>
        <v/>
      </c>
      <c r="S108" s="129"/>
      <c r="T108" s="202" t="str">
        <f t="shared" si="17"/>
        <v/>
      </c>
      <c r="U108" s="140"/>
      <c r="V108" s="201" t="str">
        <f t="shared" ca="1" si="15"/>
        <v/>
      </c>
      <c r="W108" s="140"/>
      <c r="X108" s="201"/>
      <c r="Y108" s="147"/>
    </row>
    <row r="109" spans="1:25" ht="15.6" hidden="1">
      <c r="A109" s="190"/>
      <c r="B109" s="173" t="s">
        <v>3928</v>
      </c>
      <c r="C109" s="174"/>
      <c r="D109" s="175"/>
      <c r="E109" s="164"/>
      <c r="F109" s="199" t="str">
        <f t="shared" si="16"/>
        <v/>
      </c>
      <c r="G109" s="176"/>
      <c r="H109" s="200" t="str">
        <f t="shared" si="9"/>
        <v/>
      </c>
      <c r="I109" s="177"/>
      <c r="J109" s="201" t="str">
        <f t="shared" si="10"/>
        <v/>
      </c>
      <c r="K109" s="136"/>
      <c r="L109" s="200" t="str">
        <f t="shared" si="11"/>
        <v/>
      </c>
      <c r="M109" s="140"/>
      <c r="N109" s="201" t="str">
        <f t="shared" si="12"/>
        <v/>
      </c>
      <c r="O109" s="136"/>
      <c r="P109" s="200" t="str">
        <f t="shared" si="13"/>
        <v/>
      </c>
      <c r="Q109" s="140"/>
      <c r="R109" s="201" t="str">
        <f t="shared" si="14"/>
        <v/>
      </c>
      <c r="S109" s="129"/>
      <c r="T109" s="202" t="str">
        <f t="shared" si="17"/>
        <v/>
      </c>
      <c r="U109" s="140"/>
      <c r="V109" s="201" t="str">
        <f t="shared" ca="1" si="15"/>
        <v/>
      </c>
      <c r="W109" s="140"/>
      <c r="X109" s="201"/>
      <c r="Y109" s="147"/>
    </row>
    <row r="110" spans="1:25" ht="15.6" hidden="1">
      <c r="A110" s="190"/>
      <c r="B110" s="173" t="s">
        <v>3929</v>
      </c>
      <c r="C110" s="174"/>
      <c r="D110" s="175"/>
      <c r="E110" s="164"/>
      <c r="F110" s="199" t="str">
        <f t="shared" si="16"/>
        <v/>
      </c>
      <c r="G110" s="176"/>
      <c r="H110" s="200" t="str">
        <f t="shared" si="9"/>
        <v/>
      </c>
      <c r="I110" s="177"/>
      <c r="J110" s="201" t="str">
        <f t="shared" si="10"/>
        <v/>
      </c>
      <c r="K110" s="136"/>
      <c r="L110" s="200" t="str">
        <f t="shared" si="11"/>
        <v/>
      </c>
      <c r="M110" s="140"/>
      <c r="N110" s="201" t="str">
        <f t="shared" si="12"/>
        <v/>
      </c>
      <c r="O110" s="136"/>
      <c r="P110" s="200" t="str">
        <f t="shared" si="13"/>
        <v/>
      </c>
      <c r="Q110" s="140"/>
      <c r="R110" s="201" t="str">
        <f t="shared" si="14"/>
        <v/>
      </c>
      <c r="S110" s="129"/>
      <c r="T110" s="202" t="str">
        <f t="shared" si="17"/>
        <v/>
      </c>
      <c r="U110" s="140"/>
      <c r="V110" s="201" t="str">
        <f t="shared" ca="1" si="15"/>
        <v/>
      </c>
      <c r="W110" s="140"/>
      <c r="X110" s="201"/>
      <c r="Y110" s="147"/>
    </row>
    <row r="111" spans="1:25" ht="15.6" hidden="1">
      <c r="A111" s="190"/>
      <c r="B111" s="173" t="s">
        <v>3930</v>
      </c>
      <c r="C111" s="174"/>
      <c r="D111" s="175"/>
      <c r="E111" s="164"/>
      <c r="F111" s="199" t="str">
        <f t="shared" si="16"/>
        <v/>
      </c>
      <c r="G111" s="176"/>
      <c r="H111" s="200" t="str">
        <f t="shared" si="9"/>
        <v/>
      </c>
      <c r="I111" s="177"/>
      <c r="J111" s="201" t="str">
        <f t="shared" si="10"/>
        <v/>
      </c>
      <c r="K111" s="136"/>
      <c r="L111" s="200" t="str">
        <f t="shared" si="11"/>
        <v/>
      </c>
      <c r="M111" s="140"/>
      <c r="N111" s="201" t="str">
        <f t="shared" si="12"/>
        <v/>
      </c>
      <c r="O111" s="136"/>
      <c r="P111" s="200" t="str">
        <f t="shared" si="13"/>
        <v/>
      </c>
      <c r="Q111" s="140"/>
      <c r="R111" s="201" t="str">
        <f t="shared" si="14"/>
        <v/>
      </c>
      <c r="S111" s="129"/>
      <c r="T111" s="202" t="str">
        <f t="shared" si="17"/>
        <v/>
      </c>
      <c r="U111" s="140"/>
      <c r="V111" s="201" t="str">
        <f t="shared" ca="1" si="15"/>
        <v/>
      </c>
      <c r="W111" s="140"/>
      <c r="X111" s="201"/>
      <c r="Y111" s="147"/>
    </row>
    <row r="112" spans="1:25" ht="15.6" hidden="1">
      <c r="A112" s="190"/>
      <c r="B112" s="173" t="s">
        <v>3931</v>
      </c>
      <c r="C112" s="174"/>
      <c r="D112" s="175"/>
      <c r="E112" s="164"/>
      <c r="F112" s="199" t="str">
        <f t="shared" si="16"/>
        <v/>
      </c>
      <c r="G112" s="176"/>
      <c r="H112" s="200" t="str">
        <f t="shared" si="9"/>
        <v/>
      </c>
      <c r="I112" s="177"/>
      <c r="J112" s="201" t="str">
        <f t="shared" si="10"/>
        <v/>
      </c>
      <c r="K112" s="136"/>
      <c r="L112" s="200" t="str">
        <f t="shared" si="11"/>
        <v/>
      </c>
      <c r="M112" s="140"/>
      <c r="N112" s="201" t="str">
        <f t="shared" si="12"/>
        <v/>
      </c>
      <c r="O112" s="136"/>
      <c r="P112" s="200" t="str">
        <f t="shared" si="13"/>
        <v/>
      </c>
      <c r="Q112" s="140"/>
      <c r="R112" s="201" t="str">
        <f t="shared" si="14"/>
        <v/>
      </c>
      <c r="S112" s="129"/>
      <c r="T112" s="202" t="str">
        <f t="shared" si="17"/>
        <v/>
      </c>
      <c r="U112" s="140"/>
      <c r="V112" s="201" t="str">
        <f t="shared" ca="1" si="15"/>
        <v/>
      </c>
      <c r="W112" s="140"/>
      <c r="X112" s="201"/>
      <c r="Y112" s="147"/>
    </row>
    <row r="113" spans="1:25" ht="15.6" hidden="1">
      <c r="A113" s="190"/>
      <c r="B113" s="173" t="s">
        <v>3932</v>
      </c>
      <c r="C113" s="174"/>
      <c r="D113" s="175"/>
      <c r="E113" s="164"/>
      <c r="F113" s="199" t="str">
        <f t="shared" si="16"/>
        <v/>
      </c>
      <c r="G113" s="176"/>
      <c r="H113" s="200" t="str">
        <f t="shared" si="9"/>
        <v/>
      </c>
      <c r="I113" s="177"/>
      <c r="J113" s="201" t="str">
        <f t="shared" si="10"/>
        <v/>
      </c>
      <c r="K113" s="136"/>
      <c r="L113" s="200" t="str">
        <f t="shared" si="11"/>
        <v/>
      </c>
      <c r="M113" s="140"/>
      <c r="N113" s="201" t="str">
        <f t="shared" si="12"/>
        <v/>
      </c>
      <c r="O113" s="136"/>
      <c r="P113" s="200" t="str">
        <f t="shared" si="13"/>
        <v/>
      </c>
      <c r="Q113" s="140"/>
      <c r="R113" s="201" t="str">
        <f t="shared" si="14"/>
        <v/>
      </c>
      <c r="S113" s="129"/>
      <c r="T113" s="202" t="str">
        <f t="shared" si="17"/>
        <v/>
      </c>
      <c r="U113" s="140"/>
      <c r="V113" s="201" t="str">
        <f t="shared" ca="1" si="15"/>
        <v/>
      </c>
      <c r="W113" s="140"/>
      <c r="X113" s="201"/>
      <c r="Y113" s="147"/>
    </row>
    <row r="114" spans="1:25" ht="15.6" hidden="1">
      <c r="A114" s="190"/>
      <c r="B114" s="173" t="s">
        <v>3933</v>
      </c>
      <c r="C114" s="174"/>
      <c r="D114" s="175"/>
      <c r="E114" s="164"/>
      <c r="F114" s="199" t="str">
        <f t="shared" si="16"/>
        <v/>
      </c>
      <c r="G114" s="176"/>
      <c r="H114" s="200" t="str">
        <f t="shared" si="9"/>
        <v/>
      </c>
      <c r="I114" s="177"/>
      <c r="J114" s="201" t="str">
        <f t="shared" si="10"/>
        <v/>
      </c>
      <c r="K114" s="136"/>
      <c r="L114" s="200" t="str">
        <f t="shared" si="11"/>
        <v/>
      </c>
      <c r="M114" s="140"/>
      <c r="N114" s="201" t="str">
        <f t="shared" si="12"/>
        <v/>
      </c>
      <c r="O114" s="136"/>
      <c r="P114" s="200" t="str">
        <f t="shared" si="13"/>
        <v/>
      </c>
      <c r="Q114" s="140"/>
      <c r="R114" s="201" t="str">
        <f t="shared" si="14"/>
        <v/>
      </c>
      <c r="S114" s="129"/>
      <c r="T114" s="202" t="str">
        <f t="shared" si="17"/>
        <v/>
      </c>
      <c r="U114" s="140"/>
      <c r="V114" s="201" t="str">
        <f t="shared" ca="1" si="15"/>
        <v/>
      </c>
      <c r="W114" s="140"/>
      <c r="X114" s="201"/>
      <c r="Y114" s="147"/>
    </row>
    <row r="115" spans="1:25" ht="15.6" hidden="1">
      <c r="A115" s="190"/>
      <c r="B115" s="173" t="s">
        <v>3934</v>
      </c>
      <c r="C115" s="174"/>
      <c r="D115" s="175"/>
      <c r="E115" s="164"/>
      <c r="F115" s="199" t="str">
        <f t="shared" si="16"/>
        <v/>
      </c>
      <c r="G115" s="176"/>
      <c r="H115" s="200" t="str">
        <f t="shared" si="9"/>
        <v/>
      </c>
      <c r="I115" s="177"/>
      <c r="J115" s="201" t="str">
        <f t="shared" si="10"/>
        <v/>
      </c>
      <c r="K115" s="136"/>
      <c r="L115" s="200" t="str">
        <f t="shared" si="11"/>
        <v/>
      </c>
      <c r="M115" s="140"/>
      <c r="N115" s="201" t="str">
        <f t="shared" si="12"/>
        <v/>
      </c>
      <c r="O115" s="136"/>
      <c r="P115" s="200" t="str">
        <f t="shared" si="13"/>
        <v/>
      </c>
      <c r="Q115" s="140"/>
      <c r="R115" s="201" t="str">
        <f t="shared" si="14"/>
        <v/>
      </c>
      <c r="S115" s="129"/>
      <c r="T115" s="202" t="str">
        <f t="shared" si="17"/>
        <v/>
      </c>
      <c r="U115" s="140"/>
      <c r="V115" s="201" t="str">
        <f t="shared" ca="1" si="15"/>
        <v/>
      </c>
      <c r="W115" s="140"/>
      <c r="X115" s="201"/>
      <c r="Y115" s="147"/>
    </row>
    <row r="116" spans="1:25" ht="15.6" hidden="1">
      <c r="A116" s="190"/>
      <c r="B116" s="173" t="s">
        <v>3935</v>
      </c>
      <c r="C116" s="174"/>
      <c r="D116" s="175"/>
      <c r="E116" s="164"/>
      <c r="F116" s="199" t="str">
        <f t="shared" si="16"/>
        <v/>
      </c>
      <c r="G116" s="176"/>
      <c r="H116" s="200" t="str">
        <f t="shared" si="9"/>
        <v/>
      </c>
      <c r="I116" s="177"/>
      <c r="J116" s="201" t="str">
        <f t="shared" si="10"/>
        <v/>
      </c>
      <c r="K116" s="136"/>
      <c r="L116" s="200" t="str">
        <f t="shared" si="11"/>
        <v/>
      </c>
      <c r="M116" s="140"/>
      <c r="N116" s="201" t="str">
        <f t="shared" si="12"/>
        <v/>
      </c>
      <c r="O116" s="136"/>
      <c r="P116" s="200" t="str">
        <f t="shared" si="13"/>
        <v/>
      </c>
      <c r="Q116" s="140"/>
      <c r="R116" s="201" t="str">
        <f t="shared" si="14"/>
        <v/>
      </c>
      <c r="S116" s="129"/>
      <c r="T116" s="202" t="str">
        <f t="shared" si="17"/>
        <v/>
      </c>
      <c r="U116" s="140"/>
      <c r="V116" s="201" t="str">
        <f t="shared" ca="1" si="15"/>
        <v/>
      </c>
      <c r="W116" s="140"/>
      <c r="X116" s="201"/>
      <c r="Y116" s="147"/>
    </row>
    <row r="117" spans="1:25" ht="15.6" hidden="1">
      <c r="A117" s="190"/>
      <c r="B117" s="173" t="s">
        <v>3936</v>
      </c>
      <c r="C117" s="174"/>
      <c r="D117" s="175"/>
      <c r="E117" s="164"/>
      <c r="F117" s="199" t="str">
        <f t="shared" si="16"/>
        <v/>
      </c>
      <c r="G117" s="176"/>
      <c r="H117" s="200" t="str">
        <f t="shared" si="9"/>
        <v/>
      </c>
      <c r="I117" s="177"/>
      <c r="J117" s="201" t="str">
        <f t="shared" si="10"/>
        <v/>
      </c>
      <c r="K117" s="136"/>
      <c r="L117" s="200" t="str">
        <f t="shared" si="11"/>
        <v/>
      </c>
      <c r="M117" s="140"/>
      <c r="N117" s="201" t="str">
        <f t="shared" si="12"/>
        <v/>
      </c>
      <c r="O117" s="136"/>
      <c r="P117" s="200" t="str">
        <f t="shared" si="13"/>
        <v/>
      </c>
      <c r="Q117" s="140"/>
      <c r="R117" s="201" t="str">
        <f t="shared" si="14"/>
        <v/>
      </c>
      <c r="S117" s="129"/>
      <c r="T117" s="202" t="str">
        <f t="shared" si="17"/>
        <v/>
      </c>
      <c r="U117" s="140"/>
      <c r="V117" s="201" t="str">
        <f t="shared" ca="1" si="15"/>
        <v/>
      </c>
      <c r="W117" s="140"/>
      <c r="X117" s="201"/>
      <c r="Y117" s="147"/>
    </row>
    <row r="118" spans="1:25" ht="15.6" hidden="1">
      <c r="A118" s="190"/>
      <c r="B118" s="173" t="s">
        <v>3937</v>
      </c>
      <c r="C118" s="174"/>
      <c r="D118" s="175"/>
      <c r="E118" s="164"/>
      <c r="F118" s="199" t="str">
        <f t="shared" si="16"/>
        <v/>
      </c>
      <c r="G118" s="176"/>
      <c r="H118" s="200" t="str">
        <f t="shared" si="9"/>
        <v/>
      </c>
      <c r="I118" s="177"/>
      <c r="J118" s="201" t="str">
        <f t="shared" si="10"/>
        <v/>
      </c>
      <c r="K118" s="136"/>
      <c r="L118" s="200" t="str">
        <f t="shared" si="11"/>
        <v/>
      </c>
      <c r="M118" s="140"/>
      <c r="N118" s="201" t="str">
        <f t="shared" si="12"/>
        <v/>
      </c>
      <c r="O118" s="136"/>
      <c r="P118" s="200" t="str">
        <f t="shared" si="13"/>
        <v/>
      </c>
      <c r="Q118" s="140"/>
      <c r="R118" s="201" t="str">
        <f t="shared" si="14"/>
        <v/>
      </c>
      <c r="S118" s="129"/>
      <c r="T118" s="202" t="str">
        <f t="shared" si="17"/>
        <v/>
      </c>
      <c r="U118" s="140"/>
      <c r="V118" s="201" t="str">
        <f t="shared" ca="1" si="15"/>
        <v/>
      </c>
      <c r="W118" s="140"/>
      <c r="X118" s="201"/>
      <c r="Y118" s="147"/>
    </row>
    <row r="119" spans="1:25" ht="15.6" hidden="1">
      <c r="A119" s="190"/>
      <c r="B119" s="173" t="s">
        <v>3938</v>
      </c>
      <c r="C119" s="174"/>
      <c r="D119" s="175"/>
      <c r="E119" s="164"/>
      <c r="F119" s="199" t="str">
        <f t="shared" si="16"/>
        <v/>
      </c>
      <c r="G119" s="176"/>
      <c r="H119" s="200" t="str">
        <f t="shared" si="9"/>
        <v/>
      </c>
      <c r="I119" s="177"/>
      <c r="J119" s="201" t="str">
        <f t="shared" si="10"/>
        <v/>
      </c>
      <c r="K119" s="136"/>
      <c r="L119" s="200" t="str">
        <f t="shared" si="11"/>
        <v/>
      </c>
      <c r="M119" s="140"/>
      <c r="N119" s="201" t="str">
        <f t="shared" si="12"/>
        <v/>
      </c>
      <c r="O119" s="136"/>
      <c r="P119" s="200" t="str">
        <f t="shared" si="13"/>
        <v/>
      </c>
      <c r="Q119" s="140"/>
      <c r="R119" s="201" t="str">
        <f t="shared" si="14"/>
        <v/>
      </c>
      <c r="S119" s="129"/>
      <c r="T119" s="202" t="str">
        <f t="shared" si="17"/>
        <v/>
      </c>
      <c r="U119" s="140"/>
      <c r="V119" s="201" t="str">
        <f t="shared" ca="1" si="15"/>
        <v/>
      </c>
      <c r="W119" s="140"/>
      <c r="X119" s="201"/>
      <c r="Y119" s="147"/>
    </row>
    <row r="120" spans="1:25" ht="15.6" hidden="1">
      <c r="A120" s="190"/>
      <c r="B120" s="173" t="s">
        <v>3939</v>
      </c>
      <c r="C120" s="174"/>
      <c r="D120" s="175"/>
      <c r="E120" s="164"/>
      <c r="F120" s="199" t="str">
        <f t="shared" si="16"/>
        <v/>
      </c>
      <c r="G120" s="176"/>
      <c r="H120" s="200" t="str">
        <f t="shared" ref="H120:H183" si="18">IF($H$9="*",IF(G120&gt;0,"*",""),"")</f>
        <v/>
      </c>
      <c r="I120" s="177"/>
      <c r="J120" s="201" t="str">
        <f t="shared" ref="J120:J183" si="19">IF($J$9="*",IF(I120&gt;0,"*",""),"")</f>
        <v/>
      </c>
      <c r="K120" s="136"/>
      <c r="L120" s="200" t="str">
        <f t="shared" ref="L120:L183" si="20">IF($L$9="*",IF(K120&gt;0,"*",""),"")</f>
        <v/>
      </c>
      <c r="M120" s="140"/>
      <c r="N120" s="201" t="str">
        <f t="shared" ref="N120:N183" si="21">IF($N$9="*",IF(M120&gt;0,"*",""),"")</f>
        <v/>
      </c>
      <c r="O120" s="136"/>
      <c r="P120" s="200" t="str">
        <f t="shared" ref="P120:P183" si="22">IF($P$9="*",IF(O120&gt;0,"*",""),"")</f>
        <v/>
      </c>
      <c r="Q120" s="140"/>
      <c r="R120" s="201" t="str">
        <f t="shared" ref="R120:R183" si="23">IF($R$9="*",IF(Q120&gt;0,"*",""),"")</f>
        <v/>
      </c>
      <c r="S120" s="129"/>
      <c r="T120" s="202" t="str">
        <f t="shared" si="17"/>
        <v/>
      </c>
      <c r="U120" s="140"/>
      <c r="V120" s="201" t="str">
        <f t="shared" ref="V120:V183" ca="1" si="24">IF($V$9="*",IF(U120&gt;0,"*",""),"")</f>
        <v/>
      </c>
      <c r="W120" s="140"/>
      <c r="X120" s="201"/>
      <c r="Y120" s="147"/>
    </row>
    <row r="121" spans="1:25" ht="15.6" hidden="1">
      <c r="A121" s="190"/>
      <c r="B121" s="173" t="s">
        <v>3940</v>
      </c>
      <c r="C121" s="174"/>
      <c r="D121" s="175"/>
      <c r="E121" s="164"/>
      <c r="F121" s="199" t="str">
        <f t="shared" si="16"/>
        <v/>
      </c>
      <c r="G121" s="176"/>
      <c r="H121" s="200" t="str">
        <f t="shared" si="18"/>
        <v/>
      </c>
      <c r="I121" s="177"/>
      <c r="J121" s="201" t="str">
        <f t="shared" si="19"/>
        <v/>
      </c>
      <c r="K121" s="136"/>
      <c r="L121" s="200" t="str">
        <f t="shared" si="20"/>
        <v/>
      </c>
      <c r="M121" s="140"/>
      <c r="N121" s="201" t="str">
        <f t="shared" si="21"/>
        <v/>
      </c>
      <c r="O121" s="136"/>
      <c r="P121" s="200" t="str">
        <f t="shared" si="22"/>
        <v/>
      </c>
      <c r="Q121" s="140"/>
      <c r="R121" s="201" t="str">
        <f t="shared" si="23"/>
        <v/>
      </c>
      <c r="S121" s="129"/>
      <c r="T121" s="202" t="str">
        <f t="shared" si="17"/>
        <v/>
      </c>
      <c r="U121" s="140"/>
      <c r="V121" s="201" t="str">
        <f t="shared" ca="1" si="24"/>
        <v/>
      </c>
      <c r="W121" s="140"/>
      <c r="X121" s="201"/>
      <c r="Y121" s="147"/>
    </row>
    <row r="122" spans="1:25" ht="15.6" hidden="1">
      <c r="A122" s="190"/>
      <c r="B122" s="173" t="s">
        <v>3941</v>
      </c>
      <c r="C122" s="174"/>
      <c r="D122" s="175"/>
      <c r="E122" s="164"/>
      <c r="F122" s="199" t="str">
        <f t="shared" ref="F122:F185" si="25">IF($F$9="*",IF(E122&gt;0,"*",""),"")</f>
        <v/>
      </c>
      <c r="G122" s="176"/>
      <c r="H122" s="200" t="str">
        <f t="shared" si="18"/>
        <v/>
      </c>
      <c r="I122" s="177"/>
      <c r="J122" s="201" t="str">
        <f t="shared" si="19"/>
        <v/>
      </c>
      <c r="K122" s="136"/>
      <c r="L122" s="200" t="str">
        <f t="shared" si="20"/>
        <v/>
      </c>
      <c r="M122" s="140"/>
      <c r="N122" s="201" t="str">
        <f t="shared" si="21"/>
        <v/>
      </c>
      <c r="O122" s="136"/>
      <c r="P122" s="200" t="str">
        <f t="shared" si="22"/>
        <v/>
      </c>
      <c r="Q122" s="140"/>
      <c r="R122" s="201" t="str">
        <f t="shared" si="23"/>
        <v/>
      </c>
      <c r="S122" s="129"/>
      <c r="T122" s="202" t="str">
        <f t="shared" si="17"/>
        <v/>
      </c>
      <c r="U122" s="140"/>
      <c r="V122" s="201" t="str">
        <f t="shared" ca="1" si="24"/>
        <v/>
      </c>
      <c r="W122" s="140"/>
      <c r="X122" s="201"/>
      <c r="Y122" s="147"/>
    </row>
    <row r="123" spans="1:25" ht="15.6" hidden="1">
      <c r="A123" s="190"/>
      <c r="B123" s="173" t="s">
        <v>3942</v>
      </c>
      <c r="C123" s="174"/>
      <c r="D123" s="175"/>
      <c r="E123" s="164"/>
      <c r="F123" s="199" t="str">
        <f t="shared" si="25"/>
        <v/>
      </c>
      <c r="G123" s="176"/>
      <c r="H123" s="200" t="str">
        <f t="shared" si="18"/>
        <v/>
      </c>
      <c r="I123" s="177"/>
      <c r="J123" s="201" t="str">
        <f t="shared" si="19"/>
        <v/>
      </c>
      <c r="K123" s="136"/>
      <c r="L123" s="200" t="str">
        <f t="shared" si="20"/>
        <v/>
      </c>
      <c r="M123" s="140"/>
      <c r="N123" s="201" t="str">
        <f t="shared" si="21"/>
        <v/>
      </c>
      <c r="O123" s="136"/>
      <c r="P123" s="200" t="str">
        <f t="shared" si="22"/>
        <v/>
      </c>
      <c r="Q123" s="140"/>
      <c r="R123" s="201" t="str">
        <f t="shared" si="23"/>
        <v/>
      </c>
      <c r="S123" s="129"/>
      <c r="T123" s="202" t="str">
        <f t="shared" si="17"/>
        <v/>
      </c>
      <c r="U123" s="140"/>
      <c r="V123" s="201" t="str">
        <f t="shared" ca="1" si="24"/>
        <v/>
      </c>
      <c r="W123" s="140"/>
      <c r="X123" s="201"/>
      <c r="Y123" s="147"/>
    </row>
    <row r="124" spans="1:25" ht="15.6" hidden="1">
      <c r="A124" s="190"/>
      <c r="B124" s="173" t="s">
        <v>3943</v>
      </c>
      <c r="C124" s="174"/>
      <c r="D124" s="175"/>
      <c r="E124" s="164"/>
      <c r="F124" s="199" t="str">
        <f t="shared" si="25"/>
        <v/>
      </c>
      <c r="G124" s="176"/>
      <c r="H124" s="200" t="str">
        <f t="shared" si="18"/>
        <v/>
      </c>
      <c r="I124" s="177"/>
      <c r="J124" s="201" t="str">
        <f t="shared" si="19"/>
        <v/>
      </c>
      <c r="K124" s="136"/>
      <c r="L124" s="200" t="str">
        <f t="shared" si="20"/>
        <v/>
      </c>
      <c r="M124" s="140"/>
      <c r="N124" s="201" t="str">
        <f t="shared" si="21"/>
        <v/>
      </c>
      <c r="O124" s="136"/>
      <c r="P124" s="200" t="str">
        <f t="shared" si="22"/>
        <v/>
      </c>
      <c r="Q124" s="140"/>
      <c r="R124" s="201" t="str">
        <f t="shared" si="23"/>
        <v/>
      </c>
      <c r="S124" s="129"/>
      <c r="T124" s="202" t="str">
        <f t="shared" si="17"/>
        <v/>
      </c>
      <c r="U124" s="140"/>
      <c r="V124" s="201" t="str">
        <f t="shared" ca="1" si="24"/>
        <v/>
      </c>
      <c r="W124" s="140"/>
      <c r="X124" s="201"/>
      <c r="Y124" s="147"/>
    </row>
    <row r="125" spans="1:25" ht="15.6" hidden="1">
      <c r="A125" s="190"/>
      <c r="B125" s="173" t="s">
        <v>3944</v>
      </c>
      <c r="C125" s="174"/>
      <c r="D125" s="175"/>
      <c r="E125" s="164"/>
      <c r="F125" s="199" t="str">
        <f t="shared" si="25"/>
        <v/>
      </c>
      <c r="G125" s="176"/>
      <c r="H125" s="200" t="str">
        <f t="shared" si="18"/>
        <v/>
      </c>
      <c r="I125" s="177"/>
      <c r="J125" s="201" t="str">
        <f t="shared" si="19"/>
        <v/>
      </c>
      <c r="K125" s="136"/>
      <c r="L125" s="200" t="str">
        <f t="shared" si="20"/>
        <v/>
      </c>
      <c r="M125" s="140"/>
      <c r="N125" s="201" t="str">
        <f t="shared" si="21"/>
        <v/>
      </c>
      <c r="O125" s="136"/>
      <c r="P125" s="200" t="str">
        <f t="shared" si="22"/>
        <v/>
      </c>
      <c r="Q125" s="140"/>
      <c r="R125" s="201" t="str">
        <f t="shared" si="23"/>
        <v/>
      </c>
      <c r="S125" s="129"/>
      <c r="T125" s="202" t="str">
        <f t="shared" si="17"/>
        <v/>
      </c>
      <c r="U125" s="140"/>
      <c r="V125" s="201" t="str">
        <f t="shared" ca="1" si="24"/>
        <v/>
      </c>
      <c r="W125" s="140"/>
      <c r="X125" s="201"/>
      <c r="Y125" s="147"/>
    </row>
    <row r="126" spans="1:25" ht="15.6" hidden="1">
      <c r="A126" s="190"/>
      <c r="B126" s="173" t="s">
        <v>3945</v>
      </c>
      <c r="C126" s="174"/>
      <c r="D126" s="175"/>
      <c r="E126" s="164"/>
      <c r="F126" s="199" t="str">
        <f t="shared" si="25"/>
        <v/>
      </c>
      <c r="G126" s="176"/>
      <c r="H126" s="200" t="str">
        <f t="shared" si="18"/>
        <v/>
      </c>
      <c r="I126" s="177"/>
      <c r="J126" s="201" t="str">
        <f t="shared" si="19"/>
        <v/>
      </c>
      <c r="K126" s="136"/>
      <c r="L126" s="200" t="str">
        <f t="shared" si="20"/>
        <v/>
      </c>
      <c r="M126" s="140"/>
      <c r="N126" s="201" t="str">
        <f t="shared" si="21"/>
        <v/>
      </c>
      <c r="O126" s="136"/>
      <c r="P126" s="200" t="str">
        <f t="shared" si="22"/>
        <v/>
      </c>
      <c r="Q126" s="140"/>
      <c r="R126" s="201" t="str">
        <f t="shared" si="23"/>
        <v/>
      </c>
      <c r="S126" s="129"/>
      <c r="T126" s="202" t="str">
        <f t="shared" si="17"/>
        <v/>
      </c>
      <c r="U126" s="140"/>
      <c r="V126" s="201" t="str">
        <f t="shared" ca="1" si="24"/>
        <v/>
      </c>
      <c r="W126" s="140"/>
      <c r="X126" s="201"/>
      <c r="Y126" s="147"/>
    </row>
    <row r="127" spans="1:25" ht="15.6" hidden="1">
      <c r="A127" s="190"/>
      <c r="B127" s="173" t="s">
        <v>3946</v>
      </c>
      <c r="C127" s="174"/>
      <c r="D127" s="175"/>
      <c r="E127" s="164"/>
      <c r="F127" s="199" t="str">
        <f t="shared" si="25"/>
        <v/>
      </c>
      <c r="G127" s="176"/>
      <c r="H127" s="200" t="str">
        <f t="shared" si="18"/>
        <v/>
      </c>
      <c r="I127" s="177"/>
      <c r="J127" s="201" t="str">
        <f t="shared" si="19"/>
        <v/>
      </c>
      <c r="K127" s="136"/>
      <c r="L127" s="200" t="str">
        <f t="shared" si="20"/>
        <v/>
      </c>
      <c r="M127" s="140"/>
      <c r="N127" s="201" t="str">
        <f t="shared" si="21"/>
        <v/>
      </c>
      <c r="O127" s="136"/>
      <c r="P127" s="200" t="str">
        <f t="shared" si="22"/>
        <v/>
      </c>
      <c r="Q127" s="140"/>
      <c r="R127" s="201" t="str">
        <f t="shared" si="23"/>
        <v/>
      </c>
      <c r="S127" s="129"/>
      <c r="T127" s="202" t="str">
        <f t="shared" si="17"/>
        <v/>
      </c>
      <c r="U127" s="140"/>
      <c r="V127" s="201" t="str">
        <f t="shared" ca="1" si="24"/>
        <v/>
      </c>
      <c r="W127" s="140"/>
      <c r="X127" s="201"/>
      <c r="Y127" s="147"/>
    </row>
    <row r="128" spans="1:25" ht="15.6" hidden="1">
      <c r="A128" s="190"/>
      <c r="B128" s="173" t="s">
        <v>3947</v>
      </c>
      <c r="C128" s="174"/>
      <c r="D128" s="175"/>
      <c r="E128" s="164"/>
      <c r="F128" s="199" t="str">
        <f t="shared" si="25"/>
        <v/>
      </c>
      <c r="G128" s="176"/>
      <c r="H128" s="200" t="str">
        <f t="shared" si="18"/>
        <v/>
      </c>
      <c r="I128" s="177"/>
      <c r="J128" s="201" t="str">
        <f t="shared" si="19"/>
        <v/>
      </c>
      <c r="K128" s="136"/>
      <c r="L128" s="200" t="str">
        <f t="shared" si="20"/>
        <v/>
      </c>
      <c r="M128" s="140"/>
      <c r="N128" s="201" t="str">
        <f t="shared" si="21"/>
        <v/>
      </c>
      <c r="O128" s="136"/>
      <c r="P128" s="200" t="str">
        <f t="shared" si="22"/>
        <v/>
      </c>
      <c r="Q128" s="140"/>
      <c r="R128" s="201" t="str">
        <f t="shared" si="23"/>
        <v/>
      </c>
      <c r="S128" s="129"/>
      <c r="T128" s="202" t="str">
        <f t="shared" si="17"/>
        <v/>
      </c>
      <c r="U128" s="140"/>
      <c r="V128" s="201" t="str">
        <f t="shared" ca="1" si="24"/>
        <v/>
      </c>
      <c r="W128" s="140"/>
      <c r="X128" s="201"/>
      <c r="Y128" s="147"/>
    </row>
    <row r="129" spans="1:25" ht="15.6" hidden="1">
      <c r="A129" s="190"/>
      <c r="B129" s="173" t="s">
        <v>3948</v>
      </c>
      <c r="C129" s="174"/>
      <c r="D129" s="175"/>
      <c r="E129" s="164"/>
      <c r="F129" s="199" t="str">
        <f t="shared" si="25"/>
        <v/>
      </c>
      <c r="G129" s="176"/>
      <c r="H129" s="200" t="str">
        <f t="shared" si="18"/>
        <v/>
      </c>
      <c r="I129" s="177"/>
      <c r="J129" s="201" t="str">
        <f t="shared" si="19"/>
        <v/>
      </c>
      <c r="K129" s="136"/>
      <c r="L129" s="200" t="str">
        <f t="shared" si="20"/>
        <v/>
      </c>
      <c r="M129" s="140"/>
      <c r="N129" s="201" t="str">
        <f t="shared" si="21"/>
        <v/>
      </c>
      <c r="O129" s="136"/>
      <c r="P129" s="200" t="str">
        <f t="shared" si="22"/>
        <v/>
      </c>
      <c r="Q129" s="140"/>
      <c r="R129" s="201" t="str">
        <f t="shared" si="23"/>
        <v/>
      </c>
      <c r="S129" s="129"/>
      <c r="T129" s="202" t="str">
        <f t="shared" si="17"/>
        <v/>
      </c>
      <c r="U129" s="140"/>
      <c r="V129" s="201" t="str">
        <f t="shared" ca="1" si="24"/>
        <v/>
      </c>
      <c r="W129" s="140"/>
      <c r="X129" s="201"/>
      <c r="Y129" s="147"/>
    </row>
    <row r="130" spans="1:25" ht="15.6" hidden="1">
      <c r="A130" s="190"/>
      <c r="B130" s="173" t="s">
        <v>3949</v>
      </c>
      <c r="C130" s="174"/>
      <c r="D130" s="175"/>
      <c r="E130" s="164"/>
      <c r="F130" s="199" t="str">
        <f t="shared" si="25"/>
        <v/>
      </c>
      <c r="G130" s="176"/>
      <c r="H130" s="200" t="str">
        <f t="shared" si="18"/>
        <v/>
      </c>
      <c r="I130" s="177"/>
      <c r="J130" s="201" t="str">
        <f t="shared" si="19"/>
        <v/>
      </c>
      <c r="K130" s="136"/>
      <c r="L130" s="200" t="str">
        <f t="shared" si="20"/>
        <v/>
      </c>
      <c r="M130" s="140"/>
      <c r="N130" s="201" t="str">
        <f t="shared" si="21"/>
        <v/>
      </c>
      <c r="O130" s="136"/>
      <c r="P130" s="200" t="str">
        <f t="shared" si="22"/>
        <v/>
      </c>
      <c r="Q130" s="140"/>
      <c r="R130" s="201" t="str">
        <f t="shared" si="23"/>
        <v/>
      </c>
      <c r="S130" s="129"/>
      <c r="T130" s="202" t="str">
        <f t="shared" si="17"/>
        <v/>
      </c>
      <c r="U130" s="140"/>
      <c r="V130" s="201" t="str">
        <f t="shared" ca="1" si="24"/>
        <v/>
      </c>
      <c r="W130" s="140"/>
      <c r="X130" s="201"/>
      <c r="Y130" s="147"/>
    </row>
    <row r="131" spans="1:25" ht="15.6" hidden="1">
      <c r="A131" s="190"/>
      <c r="B131" s="173" t="s">
        <v>3950</v>
      </c>
      <c r="C131" s="174"/>
      <c r="D131" s="175"/>
      <c r="E131" s="164"/>
      <c r="F131" s="199" t="str">
        <f t="shared" si="25"/>
        <v/>
      </c>
      <c r="G131" s="176"/>
      <c r="H131" s="200" t="str">
        <f t="shared" si="18"/>
        <v/>
      </c>
      <c r="I131" s="177"/>
      <c r="J131" s="201" t="str">
        <f t="shared" si="19"/>
        <v/>
      </c>
      <c r="K131" s="136"/>
      <c r="L131" s="200" t="str">
        <f t="shared" si="20"/>
        <v/>
      </c>
      <c r="M131" s="140"/>
      <c r="N131" s="201" t="str">
        <f t="shared" si="21"/>
        <v/>
      </c>
      <c r="O131" s="136"/>
      <c r="P131" s="200" t="str">
        <f t="shared" si="22"/>
        <v/>
      </c>
      <c r="Q131" s="140"/>
      <c r="R131" s="201" t="str">
        <f t="shared" si="23"/>
        <v/>
      </c>
      <c r="S131" s="129"/>
      <c r="T131" s="202" t="str">
        <f t="shared" si="17"/>
        <v/>
      </c>
      <c r="U131" s="140"/>
      <c r="V131" s="201" t="str">
        <f t="shared" ca="1" si="24"/>
        <v/>
      </c>
      <c r="W131" s="140"/>
      <c r="X131" s="201"/>
      <c r="Y131" s="147"/>
    </row>
    <row r="132" spans="1:25" ht="15.6" hidden="1">
      <c r="A132" s="190"/>
      <c r="B132" s="173" t="s">
        <v>3951</v>
      </c>
      <c r="C132" s="174"/>
      <c r="D132" s="175"/>
      <c r="E132" s="164"/>
      <c r="F132" s="199" t="str">
        <f t="shared" si="25"/>
        <v/>
      </c>
      <c r="G132" s="176"/>
      <c r="H132" s="200" t="str">
        <f t="shared" si="18"/>
        <v/>
      </c>
      <c r="I132" s="177"/>
      <c r="J132" s="201" t="str">
        <f t="shared" si="19"/>
        <v/>
      </c>
      <c r="K132" s="136"/>
      <c r="L132" s="200" t="str">
        <f t="shared" si="20"/>
        <v/>
      </c>
      <c r="M132" s="140"/>
      <c r="N132" s="201" t="str">
        <f t="shared" si="21"/>
        <v/>
      </c>
      <c r="O132" s="136"/>
      <c r="P132" s="200" t="str">
        <f t="shared" si="22"/>
        <v/>
      </c>
      <c r="Q132" s="140"/>
      <c r="R132" s="201" t="str">
        <f t="shared" si="23"/>
        <v/>
      </c>
      <c r="S132" s="129"/>
      <c r="T132" s="202" t="str">
        <f t="shared" si="17"/>
        <v/>
      </c>
      <c r="U132" s="140"/>
      <c r="V132" s="201" t="str">
        <f t="shared" ca="1" si="24"/>
        <v/>
      </c>
      <c r="W132" s="140"/>
      <c r="X132" s="201"/>
      <c r="Y132" s="147"/>
    </row>
    <row r="133" spans="1:25" ht="15.6" hidden="1">
      <c r="A133" s="190"/>
      <c r="B133" s="173" t="s">
        <v>3952</v>
      </c>
      <c r="C133" s="174"/>
      <c r="D133" s="175"/>
      <c r="E133" s="164"/>
      <c r="F133" s="199" t="str">
        <f t="shared" si="25"/>
        <v/>
      </c>
      <c r="G133" s="176"/>
      <c r="H133" s="200" t="str">
        <f t="shared" si="18"/>
        <v/>
      </c>
      <c r="I133" s="177"/>
      <c r="J133" s="201" t="str">
        <f t="shared" si="19"/>
        <v/>
      </c>
      <c r="K133" s="136"/>
      <c r="L133" s="200" t="str">
        <f t="shared" si="20"/>
        <v/>
      </c>
      <c r="M133" s="140"/>
      <c r="N133" s="201" t="str">
        <f t="shared" si="21"/>
        <v/>
      </c>
      <c r="O133" s="136"/>
      <c r="P133" s="200" t="str">
        <f t="shared" si="22"/>
        <v/>
      </c>
      <c r="Q133" s="140"/>
      <c r="R133" s="201" t="str">
        <f t="shared" si="23"/>
        <v/>
      </c>
      <c r="S133" s="129"/>
      <c r="T133" s="202" t="str">
        <f t="shared" si="17"/>
        <v/>
      </c>
      <c r="U133" s="140"/>
      <c r="V133" s="201" t="str">
        <f t="shared" ca="1" si="24"/>
        <v/>
      </c>
      <c r="W133" s="140"/>
      <c r="X133" s="201"/>
      <c r="Y133" s="147"/>
    </row>
    <row r="134" spans="1:25" ht="15.6" hidden="1">
      <c r="A134" s="190"/>
      <c r="B134" s="173" t="s">
        <v>3953</v>
      </c>
      <c r="C134" s="174"/>
      <c r="D134" s="175"/>
      <c r="E134" s="164"/>
      <c r="F134" s="199" t="str">
        <f t="shared" si="25"/>
        <v/>
      </c>
      <c r="G134" s="176"/>
      <c r="H134" s="200" t="str">
        <f t="shared" si="18"/>
        <v/>
      </c>
      <c r="I134" s="177"/>
      <c r="J134" s="201" t="str">
        <f t="shared" si="19"/>
        <v/>
      </c>
      <c r="K134" s="136"/>
      <c r="L134" s="200" t="str">
        <f t="shared" si="20"/>
        <v/>
      </c>
      <c r="M134" s="140"/>
      <c r="N134" s="201" t="str">
        <f t="shared" si="21"/>
        <v/>
      </c>
      <c r="O134" s="136"/>
      <c r="P134" s="200" t="str">
        <f t="shared" si="22"/>
        <v/>
      </c>
      <c r="Q134" s="140"/>
      <c r="R134" s="201" t="str">
        <f t="shared" si="23"/>
        <v/>
      </c>
      <c r="S134" s="129"/>
      <c r="T134" s="202" t="str">
        <f t="shared" si="17"/>
        <v/>
      </c>
      <c r="U134" s="140"/>
      <c r="V134" s="201" t="str">
        <f t="shared" ca="1" si="24"/>
        <v/>
      </c>
      <c r="W134" s="140"/>
      <c r="X134" s="201"/>
      <c r="Y134" s="147"/>
    </row>
    <row r="135" spans="1:25" ht="15.6" hidden="1">
      <c r="A135" s="190"/>
      <c r="B135" s="173" t="s">
        <v>3954</v>
      </c>
      <c r="C135" s="174"/>
      <c r="D135" s="175"/>
      <c r="E135" s="164"/>
      <c r="F135" s="199" t="str">
        <f t="shared" si="25"/>
        <v/>
      </c>
      <c r="G135" s="176"/>
      <c r="H135" s="200" t="str">
        <f t="shared" si="18"/>
        <v/>
      </c>
      <c r="I135" s="177"/>
      <c r="J135" s="201" t="str">
        <f t="shared" si="19"/>
        <v/>
      </c>
      <c r="K135" s="136"/>
      <c r="L135" s="200" t="str">
        <f t="shared" si="20"/>
        <v/>
      </c>
      <c r="M135" s="140"/>
      <c r="N135" s="201" t="str">
        <f t="shared" si="21"/>
        <v/>
      </c>
      <c r="O135" s="136"/>
      <c r="P135" s="200" t="str">
        <f t="shared" si="22"/>
        <v/>
      </c>
      <c r="Q135" s="140"/>
      <c r="R135" s="201" t="str">
        <f t="shared" si="23"/>
        <v/>
      </c>
      <c r="S135" s="129"/>
      <c r="T135" s="202" t="str">
        <f t="shared" si="17"/>
        <v/>
      </c>
      <c r="U135" s="140"/>
      <c r="V135" s="201" t="str">
        <f t="shared" ca="1" si="24"/>
        <v/>
      </c>
      <c r="W135" s="140"/>
      <c r="X135" s="201"/>
      <c r="Y135" s="147"/>
    </row>
    <row r="136" spans="1:25" ht="15.6" hidden="1">
      <c r="A136" s="190"/>
      <c r="B136" s="178" t="s">
        <v>3955</v>
      </c>
      <c r="C136" s="179"/>
      <c r="D136" s="180"/>
      <c r="E136" s="164"/>
      <c r="F136" s="199" t="str">
        <f t="shared" si="25"/>
        <v/>
      </c>
      <c r="G136" s="176"/>
      <c r="H136" s="200" t="str">
        <f t="shared" si="18"/>
        <v/>
      </c>
      <c r="I136" s="177"/>
      <c r="J136" s="201" t="str">
        <f t="shared" si="19"/>
        <v/>
      </c>
      <c r="K136" s="136"/>
      <c r="L136" s="200" t="str">
        <f t="shared" si="20"/>
        <v/>
      </c>
      <c r="M136" s="140"/>
      <c r="N136" s="201" t="str">
        <f t="shared" si="21"/>
        <v/>
      </c>
      <c r="O136" s="136"/>
      <c r="P136" s="200" t="str">
        <f t="shared" si="22"/>
        <v/>
      </c>
      <c r="Q136" s="140"/>
      <c r="R136" s="201" t="str">
        <f t="shared" si="23"/>
        <v/>
      </c>
      <c r="S136" s="129"/>
      <c r="T136" s="202" t="str">
        <f t="shared" si="17"/>
        <v/>
      </c>
      <c r="U136" s="140"/>
      <c r="V136" s="201" t="str">
        <f t="shared" ca="1" si="24"/>
        <v/>
      </c>
      <c r="W136" s="140"/>
      <c r="X136" s="201"/>
      <c r="Y136" s="147"/>
    </row>
    <row r="137" spans="1:25" ht="15.6" hidden="1">
      <c r="A137" s="190"/>
      <c r="B137" s="178" t="s">
        <v>3956</v>
      </c>
      <c r="C137" s="179"/>
      <c r="D137" s="180"/>
      <c r="E137" s="164"/>
      <c r="F137" s="199" t="str">
        <f t="shared" si="25"/>
        <v/>
      </c>
      <c r="G137" s="176"/>
      <c r="H137" s="200" t="str">
        <f t="shared" si="18"/>
        <v/>
      </c>
      <c r="I137" s="177"/>
      <c r="J137" s="201" t="str">
        <f t="shared" si="19"/>
        <v/>
      </c>
      <c r="K137" s="136"/>
      <c r="L137" s="200" t="str">
        <f t="shared" si="20"/>
        <v/>
      </c>
      <c r="M137" s="140"/>
      <c r="N137" s="201" t="str">
        <f t="shared" si="21"/>
        <v/>
      </c>
      <c r="O137" s="136"/>
      <c r="P137" s="200" t="str">
        <f t="shared" si="22"/>
        <v/>
      </c>
      <c r="Q137" s="140"/>
      <c r="R137" s="201" t="str">
        <f t="shared" si="23"/>
        <v/>
      </c>
      <c r="S137" s="129"/>
      <c r="T137" s="202" t="str">
        <f t="shared" si="17"/>
        <v/>
      </c>
      <c r="U137" s="140"/>
      <c r="V137" s="201" t="str">
        <f t="shared" ca="1" si="24"/>
        <v/>
      </c>
      <c r="W137" s="140"/>
      <c r="X137" s="201"/>
      <c r="Y137" s="147"/>
    </row>
    <row r="138" spans="1:25" ht="15.6" hidden="1">
      <c r="A138" s="190"/>
      <c r="B138" s="173" t="s">
        <v>3957</v>
      </c>
      <c r="C138" s="174"/>
      <c r="D138" s="175"/>
      <c r="E138" s="164"/>
      <c r="F138" s="199" t="str">
        <f t="shared" si="25"/>
        <v/>
      </c>
      <c r="G138" s="176"/>
      <c r="H138" s="200" t="str">
        <f t="shared" si="18"/>
        <v/>
      </c>
      <c r="I138" s="177"/>
      <c r="J138" s="201" t="str">
        <f t="shared" si="19"/>
        <v/>
      </c>
      <c r="K138" s="136"/>
      <c r="L138" s="200" t="str">
        <f t="shared" si="20"/>
        <v/>
      </c>
      <c r="M138" s="140"/>
      <c r="N138" s="201" t="str">
        <f t="shared" si="21"/>
        <v/>
      </c>
      <c r="O138" s="136"/>
      <c r="P138" s="200" t="str">
        <f t="shared" si="22"/>
        <v/>
      </c>
      <c r="Q138" s="140"/>
      <c r="R138" s="201" t="str">
        <f t="shared" si="23"/>
        <v/>
      </c>
      <c r="S138" s="129"/>
      <c r="T138" s="202" t="str">
        <f t="shared" si="17"/>
        <v/>
      </c>
      <c r="U138" s="140"/>
      <c r="V138" s="201" t="str">
        <f t="shared" ca="1" si="24"/>
        <v/>
      </c>
      <c r="W138" s="140"/>
      <c r="X138" s="201"/>
      <c r="Y138" s="147"/>
    </row>
    <row r="139" spans="1:25" ht="15.6" hidden="1">
      <c r="A139" s="190"/>
      <c r="B139" s="173" t="s">
        <v>3958</v>
      </c>
      <c r="C139" s="174"/>
      <c r="D139" s="175"/>
      <c r="E139" s="164"/>
      <c r="F139" s="199" t="str">
        <f t="shared" si="25"/>
        <v/>
      </c>
      <c r="G139" s="176"/>
      <c r="H139" s="200" t="str">
        <f t="shared" si="18"/>
        <v/>
      </c>
      <c r="I139" s="177"/>
      <c r="J139" s="201" t="str">
        <f t="shared" si="19"/>
        <v/>
      </c>
      <c r="K139" s="136"/>
      <c r="L139" s="200" t="str">
        <f t="shared" si="20"/>
        <v/>
      </c>
      <c r="M139" s="140"/>
      <c r="N139" s="201" t="str">
        <f t="shared" si="21"/>
        <v/>
      </c>
      <c r="O139" s="136"/>
      <c r="P139" s="200" t="str">
        <f t="shared" si="22"/>
        <v/>
      </c>
      <c r="Q139" s="140"/>
      <c r="R139" s="201" t="str">
        <f t="shared" si="23"/>
        <v/>
      </c>
      <c r="S139" s="129"/>
      <c r="T139" s="202" t="str">
        <f t="shared" si="17"/>
        <v/>
      </c>
      <c r="U139" s="140"/>
      <c r="V139" s="201" t="str">
        <f t="shared" ca="1" si="24"/>
        <v/>
      </c>
      <c r="W139" s="140"/>
      <c r="X139" s="201"/>
      <c r="Y139" s="147"/>
    </row>
    <row r="140" spans="1:25" ht="15.6" hidden="1">
      <c r="A140" s="190"/>
      <c r="B140" s="173" t="s">
        <v>3959</v>
      </c>
      <c r="C140" s="174"/>
      <c r="D140" s="175"/>
      <c r="E140" s="164"/>
      <c r="F140" s="199" t="str">
        <f t="shared" si="25"/>
        <v/>
      </c>
      <c r="G140" s="176"/>
      <c r="H140" s="200" t="str">
        <f t="shared" si="18"/>
        <v/>
      </c>
      <c r="I140" s="177"/>
      <c r="J140" s="201" t="str">
        <f t="shared" si="19"/>
        <v/>
      </c>
      <c r="K140" s="136"/>
      <c r="L140" s="200" t="str">
        <f t="shared" si="20"/>
        <v/>
      </c>
      <c r="M140" s="140"/>
      <c r="N140" s="201" t="str">
        <f t="shared" si="21"/>
        <v/>
      </c>
      <c r="O140" s="136"/>
      <c r="P140" s="200" t="str">
        <f t="shared" si="22"/>
        <v/>
      </c>
      <c r="Q140" s="140"/>
      <c r="R140" s="201" t="str">
        <f t="shared" si="23"/>
        <v/>
      </c>
      <c r="S140" s="129"/>
      <c r="T140" s="202" t="str">
        <f t="shared" ref="T140:T202" si="26">IF($T$9="*",IF(S140&gt;0,"*",""),"")</f>
        <v/>
      </c>
      <c r="U140" s="140"/>
      <c r="V140" s="201" t="str">
        <f t="shared" ca="1" si="24"/>
        <v/>
      </c>
      <c r="W140" s="140"/>
      <c r="X140" s="201"/>
      <c r="Y140" s="147"/>
    </row>
    <row r="141" spans="1:25" ht="15.6" hidden="1">
      <c r="A141" s="190"/>
      <c r="B141" s="173" t="s">
        <v>3960</v>
      </c>
      <c r="C141" s="174"/>
      <c r="D141" s="175"/>
      <c r="E141" s="164"/>
      <c r="F141" s="199" t="str">
        <f t="shared" si="25"/>
        <v/>
      </c>
      <c r="G141" s="176"/>
      <c r="H141" s="200" t="str">
        <f t="shared" si="18"/>
        <v/>
      </c>
      <c r="I141" s="177"/>
      <c r="J141" s="201" t="str">
        <f t="shared" si="19"/>
        <v/>
      </c>
      <c r="K141" s="136"/>
      <c r="L141" s="200" t="str">
        <f t="shared" si="20"/>
        <v/>
      </c>
      <c r="M141" s="140"/>
      <c r="N141" s="201" t="str">
        <f t="shared" si="21"/>
        <v/>
      </c>
      <c r="O141" s="136"/>
      <c r="P141" s="200" t="str">
        <f t="shared" si="22"/>
        <v/>
      </c>
      <c r="Q141" s="140"/>
      <c r="R141" s="201" t="str">
        <f t="shared" si="23"/>
        <v/>
      </c>
      <c r="S141" s="129"/>
      <c r="T141" s="202" t="str">
        <f t="shared" si="26"/>
        <v/>
      </c>
      <c r="U141" s="140"/>
      <c r="V141" s="201" t="str">
        <f t="shared" ca="1" si="24"/>
        <v/>
      </c>
      <c r="W141" s="140"/>
      <c r="X141" s="201"/>
      <c r="Y141" s="147"/>
    </row>
    <row r="142" spans="1:25" ht="15.6" hidden="1">
      <c r="A142" s="190"/>
      <c r="B142" s="173" t="s">
        <v>3961</v>
      </c>
      <c r="C142" s="174"/>
      <c r="D142" s="175"/>
      <c r="E142" s="164"/>
      <c r="F142" s="199" t="str">
        <f t="shared" si="25"/>
        <v/>
      </c>
      <c r="G142" s="176"/>
      <c r="H142" s="200" t="str">
        <f t="shared" si="18"/>
        <v/>
      </c>
      <c r="I142" s="177"/>
      <c r="J142" s="201" t="str">
        <f t="shared" si="19"/>
        <v/>
      </c>
      <c r="K142" s="136"/>
      <c r="L142" s="200" t="str">
        <f t="shared" si="20"/>
        <v/>
      </c>
      <c r="M142" s="140"/>
      <c r="N142" s="201" t="str">
        <f t="shared" si="21"/>
        <v/>
      </c>
      <c r="O142" s="136"/>
      <c r="P142" s="200" t="str">
        <f t="shared" si="22"/>
        <v/>
      </c>
      <c r="Q142" s="140"/>
      <c r="R142" s="201" t="str">
        <f t="shared" si="23"/>
        <v/>
      </c>
      <c r="S142" s="129"/>
      <c r="T142" s="202" t="str">
        <f t="shared" si="26"/>
        <v/>
      </c>
      <c r="U142" s="140"/>
      <c r="V142" s="201" t="str">
        <f t="shared" ca="1" si="24"/>
        <v/>
      </c>
      <c r="W142" s="140"/>
      <c r="X142" s="201"/>
      <c r="Y142" s="147"/>
    </row>
    <row r="143" spans="1:25" ht="15.6" hidden="1">
      <c r="A143" s="190"/>
      <c r="B143" s="173" t="s">
        <v>3962</v>
      </c>
      <c r="C143" s="174"/>
      <c r="D143" s="175"/>
      <c r="E143" s="164"/>
      <c r="F143" s="199" t="str">
        <f t="shared" si="25"/>
        <v/>
      </c>
      <c r="G143" s="176"/>
      <c r="H143" s="200" t="str">
        <f t="shared" si="18"/>
        <v/>
      </c>
      <c r="I143" s="177"/>
      <c r="J143" s="201" t="str">
        <f t="shared" si="19"/>
        <v/>
      </c>
      <c r="K143" s="136"/>
      <c r="L143" s="200" t="str">
        <f t="shared" si="20"/>
        <v/>
      </c>
      <c r="M143" s="140"/>
      <c r="N143" s="201" t="str">
        <f t="shared" si="21"/>
        <v/>
      </c>
      <c r="O143" s="136"/>
      <c r="P143" s="200" t="str">
        <f t="shared" si="22"/>
        <v/>
      </c>
      <c r="Q143" s="140"/>
      <c r="R143" s="201" t="str">
        <f t="shared" si="23"/>
        <v/>
      </c>
      <c r="S143" s="129"/>
      <c r="T143" s="202" t="str">
        <f t="shared" si="26"/>
        <v/>
      </c>
      <c r="U143" s="140"/>
      <c r="V143" s="201" t="str">
        <f t="shared" ca="1" si="24"/>
        <v/>
      </c>
      <c r="W143" s="140"/>
      <c r="X143" s="201"/>
      <c r="Y143" s="147"/>
    </row>
    <row r="144" spans="1:25" ht="15.6" hidden="1">
      <c r="A144" s="190"/>
      <c r="B144" s="173" t="s">
        <v>3963</v>
      </c>
      <c r="C144" s="174"/>
      <c r="D144" s="175"/>
      <c r="E144" s="164"/>
      <c r="F144" s="199" t="str">
        <f t="shared" si="25"/>
        <v/>
      </c>
      <c r="G144" s="176"/>
      <c r="H144" s="200" t="str">
        <f t="shared" si="18"/>
        <v/>
      </c>
      <c r="I144" s="177"/>
      <c r="J144" s="201" t="str">
        <f t="shared" si="19"/>
        <v/>
      </c>
      <c r="K144" s="136"/>
      <c r="L144" s="200" t="str">
        <f t="shared" si="20"/>
        <v/>
      </c>
      <c r="M144" s="140"/>
      <c r="N144" s="201" t="str">
        <f t="shared" si="21"/>
        <v/>
      </c>
      <c r="O144" s="136"/>
      <c r="P144" s="200" t="str">
        <f t="shared" si="22"/>
        <v/>
      </c>
      <c r="Q144" s="140"/>
      <c r="R144" s="201" t="str">
        <f t="shared" si="23"/>
        <v/>
      </c>
      <c r="S144" s="129"/>
      <c r="T144" s="202" t="str">
        <f t="shared" si="26"/>
        <v/>
      </c>
      <c r="U144" s="140"/>
      <c r="V144" s="201" t="str">
        <f t="shared" ca="1" si="24"/>
        <v/>
      </c>
      <c r="W144" s="140"/>
      <c r="X144" s="201"/>
      <c r="Y144" s="147"/>
    </row>
    <row r="145" spans="1:25" ht="15.6" hidden="1">
      <c r="A145" s="190"/>
      <c r="B145" s="173" t="s">
        <v>3964</v>
      </c>
      <c r="C145" s="174"/>
      <c r="D145" s="175"/>
      <c r="E145" s="164"/>
      <c r="F145" s="199" t="str">
        <f t="shared" si="25"/>
        <v/>
      </c>
      <c r="G145" s="176"/>
      <c r="H145" s="200" t="str">
        <f t="shared" si="18"/>
        <v/>
      </c>
      <c r="I145" s="177"/>
      <c r="J145" s="201" t="str">
        <f t="shared" si="19"/>
        <v/>
      </c>
      <c r="K145" s="136"/>
      <c r="L145" s="200" t="str">
        <f t="shared" si="20"/>
        <v/>
      </c>
      <c r="M145" s="140"/>
      <c r="N145" s="201" t="str">
        <f t="shared" si="21"/>
        <v/>
      </c>
      <c r="O145" s="136"/>
      <c r="P145" s="200" t="str">
        <f t="shared" si="22"/>
        <v/>
      </c>
      <c r="Q145" s="140"/>
      <c r="R145" s="201" t="str">
        <f t="shared" si="23"/>
        <v/>
      </c>
      <c r="S145" s="129"/>
      <c r="T145" s="202" t="str">
        <f t="shared" si="26"/>
        <v/>
      </c>
      <c r="U145" s="140"/>
      <c r="V145" s="201" t="str">
        <f t="shared" ca="1" si="24"/>
        <v/>
      </c>
      <c r="W145" s="140"/>
      <c r="X145" s="201"/>
      <c r="Y145" s="147"/>
    </row>
    <row r="146" spans="1:25" ht="15.6" hidden="1">
      <c r="A146" s="190"/>
      <c r="B146" s="173" t="s">
        <v>3965</v>
      </c>
      <c r="C146" s="174"/>
      <c r="D146" s="175"/>
      <c r="E146" s="164"/>
      <c r="F146" s="199" t="str">
        <f t="shared" si="25"/>
        <v/>
      </c>
      <c r="G146" s="176"/>
      <c r="H146" s="200" t="str">
        <f t="shared" si="18"/>
        <v/>
      </c>
      <c r="I146" s="177"/>
      <c r="J146" s="201" t="str">
        <f t="shared" si="19"/>
        <v/>
      </c>
      <c r="K146" s="136"/>
      <c r="L146" s="200" t="str">
        <f t="shared" si="20"/>
        <v/>
      </c>
      <c r="M146" s="140"/>
      <c r="N146" s="201" t="str">
        <f t="shared" si="21"/>
        <v/>
      </c>
      <c r="O146" s="136"/>
      <c r="P146" s="200" t="str">
        <f t="shared" si="22"/>
        <v/>
      </c>
      <c r="Q146" s="140"/>
      <c r="R146" s="201" t="str">
        <f t="shared" si="23"/>
        <v/>
      </c>
      <c r="S146" s="129"/>
      <c r="T146" s="202" t="str">
        <f t="shared" si="26"/>
        <v/>
      </c>
      <c r="U146" s="140"/>
      <c r="V146" s="201" t="str">
        <f t="shared" ca="1" si="24"/>
        <v/>
      </c>
      <c r="W146" s="140"/>
      <c r="X146" s="201"/>
      <c r="Y146" s="147"/>
    </row>
    <row r="147" spans="1:25" ht="15.6" hidden="1">
      <c r="A147" s="190"/>
      <c r="B147" s="173" t="s">
        <v>3966</v>
      </c>
      <c r="C147" s="174"/>
      <c r="D147" s="175"/>
      <c r="E147" s="164"/>
      <c r="F147" s="199" t="str">
        <f t="shared" si="25"/>
        <v/>
      </c>
      <c r="G147" s="176"/>
      <c r="H147" s="200" t="str">
        <f t="shared" si="18"/>
        <v/>
      </c>
      <c r="I147" s="177"/>
      <c r="J147" s="201" t="str">
        <f t="shared" si="19"/>
        <v/>
      </c>
      <c r="K147" s="136"/>
      <c r="L147" s="200" t="str">
        <f t="shared" si="20"/>
        <v/>
      </c>
      <c r="M147" s="140"/>
      <c r="N147" s="201" t="str">
        <f t="shared" si="21"/>
        <v/>
      </c>
      <c r="O147" s="136"/>
      <c r="P147" s="200" t="str">
        <f t="shared" si="22"/>
        <v/>
      </c>
      <c r="Q147" s="140"/>
      <c r="R147" s="201" t="str">
        <f t="shared" si="23"/>
        <v/>
      </c>
      <c r="S147" s="129"/>
      <c r="T147" s="202" t="str">
        <f t="shared" si="26"/>
        <v/>
      </c>
      <c r="U147" s="140"/>
      <c r="V147" s="201" t="str">
        <f t="shared" ca="1" si="24"/>
        <v/>
      </c>
      <c r="W147" s="140"/>
      <c r="X147" s="201"/>
      <c r="Y147" s="147"/>
    </row>
    <row r="148" spans="1:25" ht="15.6" hidden="1">
      <c r="A148" s="190"/>
      <c r="B148" s="173" t="s">
        <v>3967</v>
      </c>
      <c r="C148" s="174"/>
      <c r="D148" s="175"/>
      <c r="E148" s="164"/>
      <c r="F148" s="199" t="str">
        <f t="shared" si="25"/>
        <v/>
      </c>
      <c r="G148" s="176"/>
      <c r="H148" s="200" t="str">
        <f t="shared" si="18"/>
        <v/>
      </c>
      <c r="I148" s="177"/>
      <c r="J148" s="201" t="str">
        <f t="shared" si="19"/>
        <v/>
      </c>
      <c r="K148" s="136"/>
      <c r="L148" s="200" t="str">
        <f t="shared" si="20"/>
        <v/>
      </c>
      <c r="M148" s="140"/>
      <c r="N148" s="201" t="str">
        <f t="shared" si="21"/>
        <v/>
      </c>
      <c r="O148" s="136"/>
      <c r="P148" s="200" t="str">
        <f t="shared" si="22"/>
        <v/>
      </c>
      <c r="Q148" s="140"/>
      <c r="R148" s="201" t="str">
        <f t="shared" si="23"/>
        <v/>
      </c>
      <c r="S148" s="129"/>
      <c r="T148" s="202" t="str">
        <f t="shared" si="26"/>
        <v/>
      </c>
      <c r="U148" s="140"/>
      <c r="V148" s="201" t="str">
        <f t="shared" ca="1" si="24"/>
        <v/>
      </c>
      <c r="W148" s="140"/>
      <c r="X148" s="201"/>
      <c r="Y148" s="147"/>
    </row>
    <row r="149" spans="1:25" ht="15.6" hidden="1">
      <c r="A149" s="190"/>
      <c r="B149" s="173" t="s">
        <v>3968</v>
      </c>
      <c r="C149" s="174"/>
      <c r="D149" s="175"/>
      <c r="E149" s="164"/>
      <c r="F149" s="199" t="str">
        <f t="shared" si="25"/>
        <v/>
      </c>
      <c r="G149" s="176"/>
      <c r="H149" s="200" t="str">
        <f t="shared" si="18"/>
        <v/>
      </c>
      <c r="I149" s="177"/>
      <c r="J149" s="201" t="str">
        <f t="shared" si="19"/>
        <v/>
      </c>
      <c r="K149" s="136"/>
      <c r="L149" s="200" t="str">
        <f t="shared" si="20"/>
        <v/>
      </c>
      <c r="M149" s="140"/>
      <c r="N149" s="201" t="str">
        <f t="shared" si="21"/>
        <v/>
      </c>
      <c r="O149" s="136"/>
      <c r="P149" s="200" t="str">
        <f t="shared" si="22"/>
        <v/>
      </c>
      <c r="Q149" s="140"/>
      <c r="R149" s="201" t="str">
        <f t="shared" si="23"/>
        <v/>
      </c>
      <c r="S149" s="129"/>
      <c r="T149" s="202" t="str">
        <f t="shared" si="26"/>
        <v/>
      </c>
      <c r="U149" s="140"/>
      <c r="V149" s="201" t="str">
        <f t="shared" ca="1" si="24"/>
        <v/>
      </c>
      <c r="W149" s="140"/>
      <c r="X149" s="201"/>
      <c r="Y149" s="147"/>
    </row>
    <row r="150" spans="1:25" ht="15.6" hidden="1">
      <c r="A150" s="190"/>
      <c r="B150" s="173" t="s">
        <v>3969</v>
      </c>
      <c r="C150" s="174"/>
      <c r="D150" s="175"/>
      <c r="E150" s="164"/>
      <c r="F150" s="199" t="str">
        <f t="shared" si="25"/>
        <v/>
      </c>
      <c r="G150" s="176"/>
      <c r="H150" s="200" t="str">
        <f t="shared" si="18"/>
        <v/>
      </c>
      <c r="I150" s="177"/>
      <c r="J150" s="201" t="str">
        <f t="shared" si="19"/>
        <v/>
      </c>
      <c r="K150" s="136"/>
      <c r="L150" s="200" t="str">
        <f t="shared" si="20"/>
        <v/>
      </c>
      <c r="M150" s="140"/>
      <c r="N150" s="201" t="str">
        <f t="shared" si="21"/>
        <v/>
      </c>
      <c r="O150" s="136"/>
      <c r="P150" s="200" t="str">
        <f t="shared" si="22"/>
        <v/>
      </c>
      <c r="Q150" s="140"/>
      <c r="R150" s="201" t="str">
        <f t="shared" si="23"/>
        <v/>
      </c>
      <c r="S150" s="129"/>
      <c r="T150" s="202" t="str">
        <f t="shared" si="26"/>
        <v/>
      </c>
      <c r="U150" s="140"/>
      <c r="V150" s="201" t="str">
        <f t="shared" ca="1" si="24"/>
        <v/>
      </c>
      <c r="W150" s="140"/>
      <c r="X150" s="201"/>
      <c r="Y150" s="147"/>
    </row>
    <row r="151" spans="1:25" ht="15.6" hidden="1">
      <c r="A151" s="190"/>
      <c r="B151" s="173" t="s">
        <v>3970</v>
      </c>
      <c r="C151" s="174"/>
      <c r="D151" s="175"/>
      <c r="E151" s="164"/>
      <c r="F151" s="199" t="str">
        <f t="shared" si="25"/>
        <v/>
      </c>
      <c r="G151" s="176"/>
      <c r="H151" s="200" t="str">
        <f t="shared" si="18"/>
        <v/>
      </c>
      <c r="I151" s="177"/>
      <c r="J151" s="201" t="str">
        <f t="shared" si="19"/>
        <v/>
      </c>
      <c r="K151" s="136"/>
      <c r="L151" s="200" t="str">
        <f t="shared" si="20"/>
        <v/>
      </c>
      <c r="M151" s="140"/>
      <c r="N151" s="201" t="str">
        <f t="shared" si="21"/>
        <v/>
      </c>
      <c r="O151" s="136"/>
      <c r="P151" s="200" t="str">
        <f t="shared" si="22"/>
        <v/>
      </c>
      <c r="Q151" s="140"/>
      <c r="R151" s="201" t="str">
        <f t="shared" si="23"/>
        <v/>
      </c>
      <c r="S151" s="129"/>
      <c r="T151" s="202" t="str">
        <f t="shared" si="26"/>
        <v/>
      </c>
      <c r="U151" s="140"/>
      <c r="V151" s="201" t="str">
        <f t="shared" ca="1" si="24"/>
        <v/>
      </c>
      <c r="W151" s="140"/>
      <c r="X151" s="201"/>
      <c r="Y151" s="147"/>
    </row>
    <row r="152" spans="1:25" ht="15.6" hidden="1">
      <c r="A152" s="190"/>
      <c r="B152" s="173" t="s">
        <v>3971</v>
      </c>
      <c r="C152" s="174"/>
      <c r="D152" s="175"/>
      <c r="E152" s="164"/>
      <c r="F152" s="199" t="str">
        <f t="shared" si="25"/>
        <v/>
      </c>
      <c r="G152" s="176"/>
      <c r="H152" s="200" t="str">
        <f t="shared" si="18"/>
        <v/>
      </c>
      <c r="I152" s="177"/>
      <c r="J152" s="201" t="str">
        <f t="shared" si="19"/>
        <v/>
      </c>
      <c r="K152" s="136"/>
      <c r="L152" s="200" t="str">
        <f t="shared" si="20"/>
        <v/>
      </c>
      <c r="M152" s="140"/>
      <c r="N152" s="201" t="str">
        <f t="shared" si="21"/>
        <v/>
      </c>
      <c r="O152" s="136"/>
      <c r="P152" s="200" t="str">
        <f t="shared" si="22"/>
        <v/>
      </c>
      <c r="Q152" s="140"/>
      <c r="R152" s="201" t="str">
        <f t="shared" si="23"/>
        <v/>
      </c>
      <c r="S152" s="129"/>
      <c r="T152" s="202" t="str">
        <f t="shared" si="26"/>
        <v/>
      </c>
      <c r="U152" s="140"/>
      <c r="V152" s="201" t="str">
        <f t="shared" ca="1" si="24"/>
        <v/>
      </c>
      <c r="W152" s="140"/>
      <c r="X152" s="201"/>
      <c r="Y152" s="147"/>
    </row>
    <row r="153" spans="1:25" ht="15.6" hidden="1">
      <c r="A153" s="190"/>
      <c r="B153" s="178" t="s">
        <v>3972</v>
      </c>
      <c r="C153" s="179"/>
      <c r="D153" s="180"/>
      <c r="E153" s="164"/>
      <c r="F153" s="199" t="str">
        <f t="shared" si="25"/>
        <v/>
      </c>
      <c r="G153" s="176"/>
      <c r="H153" s="200" t="str">
        <f t="shared" si="18"/>
        <v/>
      </c>
      <c r="I153" s="177"/>
      <c r="J153" s="201" t="str">
        <f t="shared" si="19"/>
        <v/>
      </c>
      <c r="K153" s="136"/>
      <c r="L153" s="200" t="str">
        <f t="shared" si="20"/>
        <v/>
      </c>
      <c r="M153" s="140"/>
      <c r="N153" s="201" t="str">
        <f t="shared" si="21"/>
        <v/>
      </c>
      <c r="O153" s="136"/>
      <c r="P153" s="200" t="str">
        <f t="shared" si="22"/>
        <v/>
      </c>
      <c r="Q153" s="140"/>
      <c r="R153" s="201" t="str">
        <f t="shared" si="23"/>
        <v/>
      </c>
      <c r="S153" s="129"/>
      <c r="T153" s="202" t="str">
        <f t="shared" si="26"/>
        <v/>
      </c>
      <c r="U153" s="140"/>
      <c r="V153" s="201" t="str">
        <f t="shared" ca="1" si="24"/>
        <v/>
      </c>
      <c r="W153" s="140"/>
      <c r="X153" s="201"/>
      <c r="Y153" s="147"/>
    </row>
    <row r="154" spans="1:25" ht="15.6" hidden="1">
      <c r="A154" s="190"/>
      <c r="B154" s="178" t="s">
        <v>3973</v>
      </c>
      <c r="C154" s="179"/>
      <c r="D154" s="180"/>
      <c r="E154" s="164"/>
      <c r="F154" s="199" t="str">
        <f t="shared" si="25"/>
        <v/>
      </c>
      <c r="G154" s="176"/>
      <c r="H154" s="200" t="str">
        <f t="shared" si="18"/>
        <v/>
      </c>
      <c r="I154" s="177"/>
      <c r="J154" s="201" t="str">
        <f t="shared" si="19"/>
        <v/>
      </c>
      <c r="K154" s="136"/>
      <c r="L154" s="200" t="str">
        <f t="shared" si="20"/>
        <v/>
      </c>
      <c r="M154" s="140"/>
      <c r="N154" s="201" t="str">
        <f t="shared" si="21"/>
        <v/>
      </c>
      <c r="O154" s="136"/>
      <c r="P154" s="200" t="str">
        <f t="shared" si="22"/>
        <v/>
      </c>
      <c r="Q154" s="140"/>
      <c r="R154" s="201" t="str">
        <f t="shared" si="23"/>
        <v/>
      </c>
      <c r="S154" s="129"/>
      <c r="T154" s="202" t="str">
        <f t="shared" si="26"/>
        <v/>
      </c>
      <c r="U154" s="140"/>
      <c r="V154" s="201" t="str">
        <f t="shared" ca="1" si="24"/>
        <v/>
      </c>
      <c r="W154" s="140"/>
      <c r="X154" s="201"/>
      <c r="Y154" s="147"/>
    </row>
    <row r="155" spans="1:25" ht="15.6" hidden="1">
      <c r="A155" s="190"/>
      <c r="B155" s="178" t="s">
        <v>3974</v>
      </c>
      <c r="C155" s="179"/>
      <c r="D155" s="180"/>
      <c r="E155" s="164"/>
      <c r="F155" s="199" t="str">
        <f t="shared" si="25"/>
        <v/>
      </c>
      <c r="G155" s="176"/>
      <c r="H155" s="200" t="str">
        <f t="shared" si="18"/>
        <v/>
      </c>
      <c r="I155" s="177"/>
      <c r="J155" s="201" t="str">
        <f t="shared" si="19"/>
        <v/>
      </c>
      <c r="K155" s="136"/>
      <c r="L155" s="200" t="str">
        <f t="shared" si="20"/>
        <v/>
      </c>
      <c r="M155" s="140"/>
      <c r="N155" s="201" t="str">
        <f t="shared" si="21"/>
        <v/>
      </c>
      <c r="O155" s="136"/>
      <c r="P155" s="200" t="str">
        <f t="shared" si="22"/>
        <v/>
      </c>
      <c r="Q155" s="140"/>
      <c r="R155" s="201" t="str">
        <f t="shared" si="23"/>
        <v/>
      </c>
      <c r="S155" s="129"/>
      <c r="T155" s="202" t="str">
        <f t="shared" si="26"/>
        <v/>
      </c>
      <c r="U155" s="140"/>
      <c r="V155" s="201" t="str">
        <f t="shared" ca="1" si="24"/>
        <v/>
      </c>
      <c r="W155" s="140"/>
      <c r="X155" s="201"/>
      <c r="Y155" s="147"/>
    </row>
    <row r="156" spans="1:25" ht="15.6" hidden="1">
      <c r="A156" s="190"/>
      <c r="B156" s="173" t="s">
        <v>3975</v>
      </c>
      <c r="C156" s="174"/>
      <c r="D156" s="175"/>
      <c r="E156" s="164"/>
      <c r="F156" s="199" t="str">
        <f t="shared" si="25"/>
        <v/>
      </c>
      <c r="G156" s="176"/>
      <c r="H156" s="200" t="str">
        <f t="shared" si="18"/>
        <v/>
      </c>
      <c r="I156" s="177"/>
      <c r="J156" s="201" t="str">
        <f t="shared" si="19"/>
        <v/>
      </c>
      <c r="K156" s="136"/>
      <c r="L156" s="200" t="str">
        <f t="shared" si="20"/>
        <v/>
      </c>
      <c r="M156" s="140"/>
      <c r="N156" s="201" t="str">
        <f t="shared" si="21"/>
        <v/>
      </c>
      <c r="O156" s="136"/>
      <c r="P156" s="200" t="str">
        <f t="shared" si="22"/>
        <v/>
      </c>
      <c r="Q156" s="140"/>
      <c r="R156" s="201" t="str">
        <f t="shared" si="23"/>
        <v/>
      </c>
      <c r="S156" s="129"/>
      <c r="T156" s="202" t="str">
        <f t="shared" si="26"/>
        <v/>
      </c>
      <c r="U156" s="140"/>
      <c r="V156" s="201" t="str">
        <f t="shared" ca="1" si="24"/>
        <v/>
      </c>
      <c r="W156" s="140"/>
      <c r="X156" s="201"/>
      <c r="Y156" s="147"/>
    </row>
    <row r="157" spans="1:25" ht="15.6" hidden="1">
      <c r="A157" s="190"/>
      <c r="B157" s="173" t="s">
        <v>3976</v>
      </c>
      <c r="C157" s="174"/>
      <c r="D157" s="175"/>
      <c r="E157" s="164"/>
      <c r="F157" s="199" t="str">
        <f t="shared" si="25"/>
        <v/>
      </c>
      <c r="G157" s="176"/>
      <c r="H157" s="200" t="str">
        <f t="shared" si="18"/>
        <v/>
      </c>
      <c r="I157" s="177"/>
      <c r="J157" s="201" t="str">
        <f t="shared" si="19"/>
        <v/>
      </c>
      <c r="K157" s="136"/>
      <c r="L157" s="200" t="str">
        <f t="shared" si="20"/>
        <v/>
      </c>
      <c r="M157" s="140"/>
      <c r="N157" s="201" t="str">
        <f t="shared" si="21"/>
        <v/>
      </c>
      <c r="O157" s="136"/>
      <c r="P157" s="200" t="str">
        <f t="shared" si="22"/>
        <v/>
      </c>
      <c r="Q157" s="140"/>
      <c r="R157" s="201" t="str">
        <f t="shared" si="23"/>
        <v/>
      </c>
      <c r="S157" s="129"/>
      <c r="T157" s="202" t="str">
        <f t="shared" si="26"/>
        <v/>
      </c>
      <c r="U157" s="140"/>
      <c r="V157" s="201" t="str">
        <f t="shared" ca="1" si="24"/>
        <v/>
      </c>
      <c r="W157" s="140"/>
      <c r="X157" s="201"/>
      <c r="Y157" s="147"/>
    </row>
    <row r="158" spans="1:25" ht="15.6" hidden="1">
      <c r="A158" s="190"/>
      <c r="B158" s="173" t="s">
        <v>3977</v>
      </c>
      <c r="C158" s="174"/>
      <c r="D158" s="175"/>
      <c r="E158" s="164"/>
      <c r="F158" s="199" t="str">
        <f t="shared" si="25"/>
        <v/>
      </c>
      <c r="G158" s="176"/>
      <c r="H158" s="200" t="str">
        <f t="shared" si="18"/>
        <v/>
      </c>
      <c r="I158" s="177"/>
      <c r="J158" s="201" t="str">
        <f t="shared" si="19"/>
        <v/>
      </c>
      <c r="K158" s="136"/>
      <c r="L158" s="200" t="str">
        <f t="shared" si="20"/>
        <v/>
      </c>
      <c r="M158" s="140"/>
      <c r="N158" s="201" t="str">
        <f t="shared" si="21"/>
        <v/>
      </c>
      <c r="O158" s="136"/>
      <c r="P158" s="200" t="str">
        <f t="shared" si="22"/>
        <v/>
      </c>
      <c r="Q158" s="140"/>
      <c r="R158" s="201" t="str">
        <f t="shared" si="23"/>
        <v/>
      </c>
      <c r="S158" s="129"/>
      <c r="T158" s="202" t="str">
        <f t="shared" si="26"/>
        <v/>
      </c>
      <c r="U158" s="140"/>
      <c r="V158" s="201" t="str">
        <f t="shared" ca="1" si="24"/>
        <v/>
      </c>
      <c r="W158" s="140"/>
      <c r="X158" s="201"/>
      <c r="Y158" s="147"/>
    </row>
    <row r="159" spans="1:25" ht="15.6" hidden="1">
      <c r="A159" s="190"/>
      <c r="B159" s="173" t="s">
        <v>3978</v>
      </c>
      <c r="C159" s="174"/>
      <c r="D159" s="175"/>
      <c r="E159" s="164"/>
      <c r="F159" s="199" t="str">
        <f t="shared" si="25"/>
        <v/>
      </c>
      <c r="G159" s="176"/>
      <c r="H159" s="200" t="str">
        <f t="shared" si="18"/>
        <v/>
      </c>
      <c r="I159" s="177"/>
      <c r="J159" s="201" t="str">
        <f t="shared" si="19"/>
        <v/>
      </c>
      <c r="K159" s="136"/>
      <c r="L159" s="200" t="str">
        <f t="shared" si="20"/>
        <v/>
      </c>
      <c r="M159" s="140"/>
      <c r="N159" s="201" t="str">
        <f t="shared" si="21"/>
        <v/>
      </c>
      <c r="O159" s="136"/>
      <c r="P159" s="200" t="str">
        <f t="shared" si="22"/>
        <v/>
      </c>
      <c r="Q159" s="140"/>
      <c r="R159" s="201" t="str">
        <f t="shared" si="23"/>
        <v/>
      </c>
      <c r="S159" s="129"/>
      <c r="T159" s="202" t="str">
        <f t="shared" si="26"/>
        <v/>
      </c>
      <c r="U159" s="140"/>
      <c r="V159" s="201" t="str">
        <f t="shared" ca="1" si="24"/>
        <v/>
      </c>
      <c r="W159" s="140"/>
      <c r="X159" s="201"/>
      <c r="Y159" s="147"/>
    </row>
    <row r="160" spans="1:25" ht="15.6" hidden="1">
      <c r="A160" s="190"/>
      <c r="B160" s="173" t="s">
        <v>3979</v>
      </c>
      <c r="C160" s="174"/>
      <c r="D160" s="175"/>
      <c r="E160" s="164"/>
      <c r="F160" s="199" t="str">
        <f t="shared" si="25"/>
        <v/>
      </c>
      <c r="G160" s="176"/>
      <c r="H160" s="200" t="str">
        <f t="shared" si="18"/>
        <v/>
      </c>
      <c r="I160" s="177"/>
      <c r="J160" s="201" t="str">
        <f t="shared" si="19"/>
        <v/>
      </c>
      <c r="K160" s="136"/>
      <c r="L160" s="200" t="str">
        <f t="shared" si="20"/>
        <v/>
      </c>
      <c r="M160" s="140"/>
      <c r="N160" s="201" t="str">
        <f t="shared" si="21"/>
        <v/>
      </c>
      <c r="O160" s="136"/>
      <c r="P160" s="200" t="str">
        <f t="shared" si="22"/>
        <v/>
      </c>
      <c r="Q160" s="140"/>
      <c r="R160" s="201" t="str">
        <f t="shared" si="23"/>
        <v/>
      </c>
      <c r="S160" s="129"/>
      <c r="T160" s="202" t="str">
        <f t="shared" si="26"/>
        <v/>
      </c>
      <c r="U160" s="140"/>
      <c r="V160" s="201" t="str">
        <f t="shared" ca="1" si="24"/>
        <v/>
      </c>
      <c r="W160" s="140"/>
      <c r="X160" s="201"/>
      <c r="Y160" s="147"/>
    </row>
    <row r="161" spans="1:25" ht="15.6" hidden="1">
      <c r="A161" s="190"/>
      <c r="B161" s="173" t="s">
        <v>3980</v>
      </c>
      <c r="C161" s="174"/>
      <c r="D161" s="175"/>
      <c r="E161" s="164"/>
      <c r="F161" s="199" t="str">
        <f t="shared" si="25"/>
        <v/>
      </c>
      <c r="G161" s="176"/>
      <c r="H161" s="200" t="str">
        <f t="shared" si="18"/>
        <v/>
      </c>
      <c r="I161" s="177"/>
      <c r="J161" s="201" t="str">
        <f t="shared" si="19"/>
        <v/>
      </c>
      <c r="K161" s="136"/>
      <c r="L161" s="200" t="str">
        <f t="shared" si="20"/>
        <v/>
      </c>
      <c r="M161" s="140"/>
      <c r="N161" s="201" t="str">
        <f t="shared" si="21"/>
        <v/>
      </c>
      <c r="O161" s="136"/>
      <c r="P161" s="200" t="str">
        <f t="shared" si="22"/>
        <v/>
      </c>
      <c r="Q161" s="140"/>
      <c r="R161" s="201" t="str">
        <f t="shared" si="23"/>
        <v/>
      </c>
      <c r="S161" s="129"/>
      <c r="T161" s="202" t="str">
        <f t="shared" si="26"/>
        <v/>
      </c>
      <c r="U161" s="140"/>
      <c r="V161" s="201" t="str">
        <f t="shared" ca="1" si="24"/>
        <v/>
      </c>
      <c r="W161" s="140"/>
      <c r="X161" s="201"/>
      <c r="Y161" s="147"/>
    </row>
    <row r="162" spans="1:25" ht="15.6" hidden="1">
      <c r="A162" s="190"/>
      <c r="B162" s="173" t="s">
        <v>3981</v>
      </c>
      <c r="C162" s="174"/>
      <c r="D162" s="175"/>
      <c r="E162" s="164"/>
      <c r="F162" s="199" t="str">
        <f t="shared" si="25"/>
        <v/>
      </c>
      <c r="G162" s="176"/>
      <c r="H162" s="200" t="str">
        <f t="shared" si="18"/>
        <v/>
      </c>
      <c r="I162" s="177"/>
      <c r="J162" s="201" t="str">
        <f t="shared" si="19"/>
        <v/>
      </c>
      <c r="K162" s="136"/>
      <c r="L162" s="200" t="str">
        <f t="shared" si="20"/>
        <v/>
      </c>
      <c r="M162" s="140"/>
      <c r="N162" s="201" t="str">
        <f t="shared" si="21"/>
        <v/>
      </c>
      <c r="O162" s="136"/>
      <c r="P162" s="200" t="str">
        <f t="shared" si="22"/>
        <v/>
      </c>
      <c r="Q162" s="140"/>
      <c r="R162" s="201" t="str">
        <f t="shared" si="23"/>
        <v/>
      </c>
      <c r="S162" s="129"/>
      <c r="T162" s="202" t="str">
        <f t="shared" si="26"/>
        <v/>
      </c>
      <c r="U162" s="140"/>
      <c r="V162" s="201" t="str">
        <f t="shared" ca="1" si="24"/>
        <v/>
      </c>
      <c r="W162" s="140"/>
      <c r="X162" s="201"/>
      <c r="Y162" s="147"/>
    </row>
    <row r="163" spans="1:25" ht="15.6" hidden="1">
      <c r="A163" s="190"/>
      <c r="B163" s="173" t="s">
        <v>3982</v>
      </c>
      <c r="C163" s="174"/>
      <c r="D163" s="175"/>
      <c r="E163" s="164"/>
      <c r="F163" s="199" t="str">
        <f t="shared" si="25"/>
        <v/>
      </c>
      <c r="G163" s="176"/>
      <c r="H163" s="200" t="str">
        <f t="shared" si="18"/>
        <v/>
      </c>
      <c r="I163" s="177"/>
      <c r="J163" s="201" t="str">
        <f t="shared" si="19"/>
        <v/>
      </c>
      <c r="K163" s="136"/>
      <c r="L163" s="200" t="str">
        <f t="shared" si="20"/>
        <v/>
      </c>
      <c r="M163" s="140"/>
      <c r="N163" s="201" t="str">
        <f t="shared" si="21"/>
        <v/>
      </c>
      <c r="O163" s="136"/>
      <c r="P163" s="200" t="str">
        <f t="shared" si="22"/>
        <v/>
      </c>
      <c r="Q163" s="140"/>
      <c r="R163" s="201" t="str">
        <f t="shared" si="23"/>
        <v/>
      </c>
      <c r="S163" s="129"/>
      <c r="T163" s="202" t="str">
        <f t="shared" si="26"/>
        <v/>
      </c>
      <c r="U163" s="140"/>
      <c r="V163" s="201" t="str">
        <f t="shared" ca="1" si="24"/>
        <v/>
      </c>
      <c r="W163" s="140"/>
      <c r="X163" s="201"/>
      <c r="Y163" s="147"/>
    </row>
    <row r="164" spans="1:25" ht="15.6" hidden="1">
      <c r="A164" s="190"/>
      <c r="B164" s="173" t="s">
        <v>3983</v>
      </c>
      <c r="C164" s="174"/>
      <c r="D164" s="175"/>
      <c r="E164" s="164"/>
      <c r="F164" s="199" t="str">
        <f t="shared" si="25"/>
        <v/>
      </c>
      <c r="G164" s="176"/>
      <c r="H164" s="200" t="str">
        <f t="shared" si="18"/>
        <v/>
      </c>
      <c r="I164" s="177"/>
      <c r="J164" s="201" t="str">
        <f t="shared" si="19"/>
        <v/>
      </c>
      <c r="K164" s="136"/>
      <c r="L164" s="200" t="str">
        <f t="shared" si="20"/>
        <v/>
      </c>
      <c r="M164" s="140"/>
      <c r="N164" s="201" t="str">
        <f t="shared" si="21"/>
        <v/>
      </c>
      <c r="O164" s="136"/>
      <c r="P164" s="200" t="str">
        <f t="shared" si="22"/>
        <v/>
      </c>
      <c r="Q164" s="140"/>
      <c r="R164" s="201" t="str">
        <f t="shared" si="23"/>
        <v/>
      </c>
      <c r="S164" s="129"/>
      <c r="T164" s="202" t="str">
        <f t="shared" si="26"/>
        <v/>
      </c>
      <c r="U164" s="140"/>
      <c r="V164" s="201" t="str">
        <f t="shared" ca="1" si="24"/>
        <v/>
      </c>
      <c r="W164" s="140"/>
      <c r="X164" s="201"/>
      <c r="Y164" s="147"/>
    </row>
    <row r="165" spans="1:25" ht="15.6" hidden="1">
      <c r="A165" s="190"/>
      <c r="B165" s="173" t="s">
        <v>3984</v>
      </c>
      <c r="C165" s="174"/>
      <c r="D165" s="175"/>
      <c r="E165" s="164"/>
      <c r="F165" s="199" t="str">
        <f t="shared" si="25"/>
        <v/>
      </c>
      <c r="G165" s="176"/>
      <c r="H165" s="200" t="str">
        <f t="shared" si="18"/>
        <v/>
      </c>
      <c r="I165" s="177"/>
      <c r="J165" s="201" t="str">
        <f t="shared" si="19"/>
        <v/>
      </c>
      <c r="K165" s="136"/>
      <c r="L165" s="200" t="str">
        <f t="shared" si="20"/>
        <v/>
      </c>
      <c r="M165" s="140"/>
      <c r="N165" s="201" t="str">
        <f t="shared" si="21"/>
        <v/>
      </c>
      <c r="O165" s="136"/>
      <c r="P165" s="200" t="str">
        <f t="shared" si="22"/>
        <v/>
      </c>
      <c r="Q165" s="140"/>
      <c r="R165" s="201" t="str">
        <f t="shared" si="23"/>
        <v/>
      </c>
      <c r="S165" s="129"/>
      <c r="T165" s="202" t="str">
        <f t="shared" si="26"/>
        <v/>
      </c>
      <c r="U165" s="140"/>
      <c r="V165" s="201" t="str">
        <f t="shared" ca="1" si="24"/>
        <v/>
      </c>
      <c r="W165" s="140"/>
      <c r="X165" s="201"/>
      <c r="Y165" s="147"/>
    </row>
    <row r="166" spans="1:25" ht="15.6" hidden="1">
      <c r="A166" s="190"/>
      <c r="B166" s="173" t="s">
        <v>3985</v>
      </c>
      <c r="C166" s="174"/>
      <c r="D166" s="175"/>
      <c r="E166" s="164"/>
      <c r="F166" s="199" t="str">
        <f t="shared" si="25"/>
        <v/>
      </c>
      <c r="G166" s="176"/>
      <c r="H166" s="200" t="str">
        <f t="shared" si="18"/>
        <v/>
      </c>
      <c r="I166" s="177"/>
      <c r="J166" s="201" t="str">
        <f t="shared" si="19"/>
        <v/>
      </c>
      <c r="K166" s="136"/>
      <c r="L166" s="200" t="str">
        <f t="shared" si="20"/>
        <v/>
      </c>
      <c r="M166" s="140"/>
      <c r="N166" s="201" t="str">
        <f t="shared" si="21"/>
        <v/>
      </c>
      <c r="O166" s="136"/>
      <c r="P166" s="200" t="str">
        <f t="shared" si="22"/>
        <v/>
      </c>
      <c r="Q166" s="140"/>
      <c r="R166" s="201" t="str">
        <f t="shared" si="23"/>
        <v/>
      </c>
      <c r="S166" s="129"/>
      <c r="T166" s="202" t="str">
        <f t="shared" si="26"/>
        <v/>
      </c>
      <c r="U166" s="140"/>
      <c r="V166" s="201" t="str">
        <f t="shared" ca="1" si="24"/>
        <v/>
      </c>
      <c r="W166" s="140"/>
      <c r="X166" s="201"/>
      <c r="Y166" s="147"/>
    </row>
    <row r="167" spans="1:25" ht="15.6" hidden="1">
      <c r="A167" s="190"/>
      <c r="B167" s="173" t="s">
        <v>3986</v>
      </c>
      <c r="C167" s="174"/>
      <c r="D167" s="175"/>
      <c r="E167" s="164"/>
      <c r="F167" s="199" t="str">
        <f t="shared" si="25"/>
        <v/>
      </c>
      <c r="G167" s="176"/>
      <c r="H167" s="200" t="str">
        <f t="shared" si="18"/>
        <v/>
      </c>
      <c r="I167" s="177"/>
      <c r="J167" s="201" t="str">
        <f t="shared" si="19"/>
        <v/>
      </c>
      <c r="K167" s="136"/>
      <c r="L167" s="200" t="str">
        <f t="shared" si="20"/>
        <v/>
      </c>
      <c r="M167" s="140"/>
      <c r="N167" s="201" t="str">
        <f t="shared" si="21"/>
        <v/>
      </c>
      <c r="O167" s="136"/>
      <c r="P167" s="200" t="str">
        <f t="shared" si="22"/>
        <v/>
      </c>
      <c r="Q167" s="140"/>
      <c r="R167" s="201" t="str">
        <f t="shared" si="23"/>
        <v/>
      </c>
      <c r="S167" s="129"/>
      <c r="T167" s="202" t="str">
        <f t="shared" si="26"/>
        <v/>
      </c>
      <c r="U167" s="140"/>
      <c r="V167" s="201" t="str">
        <f t="shared" ca="1" si="24"/>
        <v/>
      </c>
      <c r="W167" s="140"/>
      <c r="X167" s="201"/>
      <c r="Y167" s="147"/>
    </row>
    <row r="168" spans="1:25" ht="15.6" hidden="1">
      <c r="A168" s="190"/>
      <c r="B168" s="173" t="s">
        <v>3987</v>
      </c>
      <c r="C168" s="174"/>
      <c r="D168" s="175"/>
      <c r="E168" s="164"/>
      <c r="F168" s="199" t="str">
        <f t="shared" si="25"/>
        <v/>
      </c>
      <c r="G168" s="176"/>
      <c r="H168" s="200" t="str">
        <f t="shared" si="18"/>
        <v/>
      </c>
      <c r="I168" s="177"/>
      <c r="J168" s="201" t="str">
        <f t="shared" si="19"/>
        <v/>
      </c>
      <c r="K168" s="136"/>
      <c r="L168" s="200" t="str">
        <f t="shared" si="20"/>
        <v/>
      </c>
      <c r="M168" s="140"/>
      <c r="N168" s="201" t="str">
        <f t="shared" si="21"/>
        <v/>
      </c>
      <c r="O168" s="136"/>
      <c r="P168" s="200" t="str">
        <f t="shared" si="22"/>
        <v/>
      </c>
      <c r="Q168" s="140"/>
      <c r="R168" s="201" t="str">
        <f t="shared" si="23"/>
        <v/>
      </c>
      <c r="S168" s="129"/>
      <c r="T168" s="202" t="str">
        <f t="shared" si="26"/>
        <v/>
      </c>
      <c r="U168" s="140"/>
      <c r="V168" s="201" t="str">
        <f t="shared" ca="1" si="24"/>
        <v/>
      </c>
      <c r="W168" s="140"/>
      <c r="X168" s="201"/>
      <c r="Y168" s="147"/>
    </row>
    <row r="169" spans="1:25" ht="15.6" hidden="1">
      <c r="A169" s="190"/>
      <c r="B169" s="173" t="s">
        <v>3988</v>
      </c>
      <c r="C169" s="174"/>
      <c r="D169" s="175"/>
      <c r="E169" s="164"/>
      <c r="F169" s="199" t="str">
        <f t="shared" si="25"/>
        <v/>
      </c>
      <c r="G169" s="176"/>
      <c r="H169" s="200" t="str">
        <f t="shared" si="18"/>
        <v/>
      </c>
      <c r="I169" s="177"/>
      <c r="J169" s="201" t="str">
        <f t="shared" si="19"/>
        <v/>
      </c>
      <c r="K169" s="136"/>
      <c r="L169" s="200" t="str">
        <f t="shared" si="20"/>
        <v/>
      </c>
      <c r="M169" s="140"/>
      <c r="N169" s="201" t="str">
        <f t="shared" si="21"/>
        <v/>
      </c>
      <c r="O169" s="136"/>
      <c r="P169" s="200" t="str">
        <f t="shared" si="22"/>
        <v/>
      </c>
      <c r="Q169" s="140"/>
      <c r="R169" s="201" t="str">
        <f t="shared" si="23"/>
        <v/>
      </c>
      <c r="S169" s="129"/>
      <c r="T169" s="202" t="str">
        <f t="shared" si="26"/>
        <v/>
      </c>
      <c r="U169" s="140"/>
      <c r="V169" s="201" t="str">
        <f t="shared" ca="1" si="24"/>
        <v/>
      </c>
      <c r="W169" s="140"/>
      <c r="X169" s="201"/>
      <c r="Y169" s="147"/>
    </row>
    <row r="170" spans="1:25" ht="15.6" hidden="1">
      <c r="A170" s="190"/>
      <c r="B170" s="173" t="s">
        <v>3989</v>
      </c>
      <c r="C170" s="174"/>
      <c r="D170" s="175"/>
      <c r="E170" s="164"/>
      <c r="F170" s="199" t="str">
        <f t="shared" si="25"/>
        <v/>
      </c>
      <c r="G170" s="176"/>
      <c r="H170" s="200" t="str">
        <f t="shared" si="18"/>
        <v/>
      </c>
      <c r="I170" s="177"/>
      <c r="J170" s="201" t="str">
        <f t="shared" si="19"/>
        <v/>
      </c>
      <c r="K170" s="136"/>
      <c r="L170" s="200" t="str">
        <f t="shared" si="20"/>
        <v/>
      </c>
      <c r="M170" s="140"/>
      <c r="N170" s="201" t="str">
        <f t="shared" si="21"/>
        <v/>
      </c>
      <c r="O170" s="136"/>
      <c r="P170" s="200" t="str">
        <f t="shared" si="22"/>
        <v/>
      </c>
      <c r="Q170" s="140"/>
      <c r="R170" s="201" t="str">
        <f t="shared" si="23"/>
        <v/>
      </c>
      <c r="S170" s="129"/>
      <c r="T170" s="202" t="str">
        <f t="shared" si="26"/>
        <v/>
      </c>
      <c r="U170" s="140"/>
      <c r="V170" s="201" t="str">
        <f t="shared" ca="1" si="24"/>
        <v/>
      </c>
      <c r="W170" s="140"/>
      <c r="X170" s="201"/>
      <c r="Y170" s="147"/>
    </row>
    <row r="171" spans="1:25" ht="15.6" hidden="1">
      <c r="A171" s="190"/>
      <c r="B171" s="173" t="s">
        <v>3990</v>
      </c>
      <c r="C171" s="174"/>
      <c r="D171" s="175"/>
      <c r="E171" s="164"/>
      <c r="F171" s="199" t="str">
        <f t="shared" si="25"/>
        <v/>
      </c>
      <c r="G171" s="176"/>
      <c r="H171" s="200" t="str">
        <f t="shared" si="18"/>
        <v/>
      </c>
      <c r="I171" s="177"/>
      <c r="J171" s="201" t="str">
        <f t="shared" si="19"/>
        <v/>
      </c>
      <c r="K171" s="136"/>
      <c r="L171" s="200" t="str">
        <f t="shared" si="20"/>
        <v/>
      </c>
      <c r="M171" s="140"/>
      <c r="N171" s="201" t="str">
        <f t="shared" si="21"/>
        <v/>
      </c>
      <c r="O171" s="136"/>
      <c r="P171" s="200" t="str">
        <f t="shared" si="22"/>
        <v/>
      </c>
      <c r="Q171" s="140"/>
      <c r="R171" s="201" t="str">
        <f t="shared" si="23"/>
        <v/>
      </c>
      <c r="S171" s="129"/>
      <c r="T171" s="202" t="str">
        <f t="shared" si="26"/>
        <v/>
      </c>
      <c r="U171" s="140"/>
      <c r="V171" s="201" t="str">
        <f t="shared" ca="1" si="24"/>
        <v/>
      </c>
      <c r="W171" s="140"/>
      <c r="X171" s="201"/>
      <c r="Y171" s="147"/>
    </row>
    <row r="172" spans="1:25" ht="15.6" hidden="1">
      <c r="A172" s="190"/>
      <c r="B172" s="173" t="s">
        <v>3991</v>
      </c>
      <c r="C172" s="174"/>
      <c r="D172" s="175"/>
      <c r="E172" s="164"/>
      <c r="F172" s="199" t="str">
        <f t="shared" si="25"/>
        <v/>
      </c>
      <c r="G172" s="176"/>
      <c r="H172" s="200" t="str">
        <f t="shared" si="18"/>
        <v/>
      </c>
      <c r="I172" s="177"/>
      <c r="J172" s="201" t="str">
        <f t="shared" si="19"/>
        <v/>
      </c>
      <c r="K172" s="136"/>
      <c r="L172" s="200" t="str">
        <f t="shared" si="20"/>
        <v/>
      </c>
      <c r="M172" s="140"/>
      <c r="N172" s="201" t="str">
        <f t="shared" si="21"/>
        <v/>
      </c>
      <c r="O172" s="136"/>
      <c r="P172" s="200" t="str">
        <f t="shared" si="22"/>
        <v/>
      </c>
      <c r="Q172" s="140"/>
      <c r="R172" s="201" t="str">
        <f t="shared" si="23"/>
        <v/>
      </c>
      <c r="S172" s="129"/>
      <c r="T172" s="202" t="str">
        <f t="shared" si="26"/>
        <v/>
      </c>
      <c r="U172" s="140"/>
      <c r="V172" s="201" t="str">
        <f t="shared" ca="1" si="24"/>
        <v/>
      </c>
      <c r="W172" s="140"/>
      <c r="X172" s="201"/>
      <c r="Y172" s="147"/>
    </row>
    <row r="173" spans="1:25" ht="15.6" hidden="1">
      <c r="A173" s="190"/>
      <c r="B173" s="173" t="s">
        <v>3992</v>
      </c>
      <c r="C173" s="174"/>
      <c r="D173" s="175"/>
      <c r="E173" s="164"/>
      <c r="F173" s="199" t="str">
        <f t="shared" si="25"/>
        <v/>
      </c>
      <c r="G173" s="176"/>
      <c r="H173" s="200" t="str">
        <f t="shared" si="18"/>
        <v/>
      </c>
      <c r="I173" s="177"/>
      <c r="J173" s="201" t="str">
        <f t="shared" si="19"/>
        <v/>
      </c>
      <c r="K173" s="136"/>
      <c r="L173" s="200" t="str">
        <f t="shared" si="20"/>
        <v/>
      </c>
      <c r="M173" s="140"/>
      <c r="N173" s="201" t="str">
        <f t="shared" si="21"/>
        <v/>
      </c>
      <c r="O173" s="136"/>
      <c r="P173" s="200" t="str">
        <f t="shared" si="22"/>
        <v/>
      </c>
      <c r="Q173" s="140"/>
      <c r="R173" s="201" t="str">
        <f t="shared" si="23"/>
        <v/>
      </c>
      <c r="S173" s="129"/>
      <c r="T173" s="202" t="str">
        <f t="shared" si="26"/>
        <v/>
      </c>
      <c r="U173" s="140"/>
      <c r="V173" s="201" t="str">
        <f t="shared" ca="1" si="24"/>
        <v/>
      </c>
      <c r="W173" s="140"/>
      <c r="X173" s="201"/>
      <c r="Y173" s="147"/>
    </row>
    <row r="174" spans="1:25" ht="15.6" hidden="1">
      <c r="A174" s="190"/>
      <c r="B174" s="173" t="s">
        <v>3993</v>
      </c>
      <c r="C174" s="174"/>
      <c r="D174" s="175"/>
      <c r="E174" s="164"/>
      <c r="F174" s="199" t="str">
        <f t="shared" si="25"/>
        <v/>
      </c>
      <c r="G174" s="176"/>
      <c r="H174" s="200" t="str">
        <f t="shared" si="18"/>
        <v/>
      </c>
      <c r="I174" s="177"/>
      <c r="J174" s="201" t="str">
        <f t="shared" si="19"/>
        <v/>
      </c>
      <c r="K174" s="136"/>
      <c r="L174" s="200" t="str">
        <f t="shared" si="20"/>
        <v/>
      </c>
      <c r="M174" s="140"/>
      <c r="N174" s="201" t="str">
        <f t="shared" si="21"/>
        <v/>
      </c>
      <c r="O174" s="136"/>
      <c r="P174" s="200" t="str">
        <f t="shared" si="22"/>
        <v/>
      </c>
      <c r="Q174" s="140"/>
      <c r="R174" s="201" t="str">
        <f t="shared" si="23"/>
        <v/>
      </c>
      <c r="S174" s="129"/>
      <c r="T174" s="202" t="str">
        <f t="shared" si="26"/>
        <v/>
      </c>
      <c r="U174" s="140"/>
      <c r="V174" s="201" t="str">
        <f t="shared" ca="1" si="24"/>
        <v/>
      </c>
      <c r="W174" s="140"/>
      <c r="X174" s="201"/>
      <c r="Y174" s="147"/>
    </row>
    <row r="175" spans="1:25" ht="15.6" hidden="1">
      <c r="A175" s="190"/>
      <c r="B175" s="173" t="s">
        <v>3994</v>
      </c>
      <c r="C175" s="174"/>
      <c r="D175" s="175"/>
      <c r="E175" s="164"/>
      <c r="F175" s="199" t="str">
        <f t="shared" si="25"/>
        <v/>
      </c>
      <c r="G175" s="176"/>
      <c r="H175" s="200" t="str">
        <f t="shared" si="18"/>
        <v/>
      </c>
      <c r="I175" s="177"/>
      <c r="J175" s="201" t="str">
        <f t="shared" si="19"/>
        <v/>
      </c>
      <c r="K175" s="136"/>
      <c r="L175" s="200" t="str">
        <f t="shared" si="20"/>
        <v/>
      </c>
      <c r="M175" s="140"/>
      <c r="N175" s="201" t="str">
        <f t="shared" si="21"/>
        <v/>
      </c>
      <c r="O175" s="136"/>
      <c r="P175" s="200" t="str">
        <f t="shared" si="22"/>
        <v/>
      </c>
      <c r="Q175" s="140"/>
      <c r="R175" s="201" t="str">
        <f t="shared" si="23"/>
        <v/>
      </c>
      <c r="S175" s="129"/>
      <c r="T175" s="202" t="str">
        <f t="shared" si="26"/>
        <v/>
      </c>
      <c r="U175" s="140"/>
      <c r="V175" s="201" t="str">
        <f t="shared" ca="1" si="24"/>
        <v/>
      </c>
      <c r="W175" s="140"/>
      <c r="X175" s="201"/>
      <c r="Y175" s="147"/>
    </row>
    <row r="176" spans="1:25" ht="15.6" hidden="1">
      <c r="A176" s="190"/>
      <c r="B176" s="173" t="s">
        <v>3995</v>
      </c>
      <c r="C176" s="174"/>
      <c r="D176" s="175"/>
      <c r="E176" s="164"/>
      <c r="F176" s="199" t="str">
        <f t="shared" si="25"/>
        <v/>
      </c>
      <c r="G176" s="176"/>
      <c r="H176" s="200" t="str">
        <f t="shared" si="18"/>
        <v/>
      </c>
      <c r="I176" s="177"/>
      <c r="J176" s="201" t="str">
        <f t="shared" si="19"/>
        <v/>
      </c>
      <c r="K176" s="136"/>
      <c r="L176" s="200" t="str">
        <f t="shared" si="20"/>
        <v/>
      </c>
      <c r="M176" s="140"/>
      <c r="N176" s="201" t="str">
        <f t="shared" si="21"/>
        <v/>
      </c>
      <c r="O176" s="136"/>
      <c r="P176" s="200" t="str">
        <f t="shared" si="22"/>
        <v/>
      </c>
      <c r="Q176" s="140"/>
      <c r="R176" s="201" t="str">
        <f t="shared" si="23"/>
        <v/>
      </c>
      <c r="S176" s="129"/>
      <c r="T176" s="202" t="str">
        <f t="shared" si="26"/>
        <v/>
      </c>
      <c r="U176" s="140"/>
      <c r="V176" s="201" t="str">
        <f t="shared" ca="1" si="24"/>
        <v/>
      </c>
      <c r="W176" s="140"/>
      <c r="X176" s="201"/>
      <c r="Y176" s="147"/>
    </row>
    <row r="177" spans="1:25" ht="15.6" hidden="1">
      <c r="A177" s="190"/>
      <c r="B177" s="173" t="s">
        <v>3996</v>
      </c>
      <c r="C177" s="174"/>
      <c r="D177" s="175"/>
      <c r="E177" s="164"/>
      <c r="F177" s="199" t="str">
        <f t="shared" si="25"/>
        <v/>
      </c>
      <c r="G177" s="176"/>
      <c r="H177" s="200" t="str">
        <f t="shared" si="18"/>
        <v/>
      </c>
      <c r="I177" s="177"/>
      <c r="J177" s="201" t="str">
        <f t="shared" si="19"/>
        <v/>
      </c>
      <c r="K177" s="136"/>
      <c r="L177" s="200" t="str">
        <f t="shared" si="20"/>
        <v/>
      </c>
      <c r="M177" s="140"/>
      <c r="N177" s="201" t="str">
        <f t="shared" si="21"/>
        <v/>
      </c>
      <c r="O177" s="136"/>
      <c r="P177" s="200" t="str">
        <f t="shared" si="22"/>
        <v/>
      </c>
      <c r="Q177" s="140"/>
      <c r="R177" s="201" t="str">
        <f t="shared" si="23"/>
        <v/>
      </c>
      <c r="S177" s="129"/>
      <c r="T177" s="202" t="str">
        <f t="shared" si="26"/>
        <v/>
      </c>
      <c r="U177" s="140"/>
      <c r="V177" s="201" t="str">
        <f t="shared" ca="1" si="24"/>
        <v/>
      </c>
      <c r="W177" s="140"/>
      <c r="X177" s="201"/>
      <c r="Y177" s="147"/>
    </row>
    <row r="178" spans="1:25" ht="15.6" hidden="1">
      <c r="A178" s="190"/>
      <c r="B178" s="173" t="s">
        <v>3997</v>
      </c>
      <c r="C178" s="174"/>
      <c r="D178" s="175"/>
      <c r="E178" s="164"/>
      <c r="F178" s="199" t="str">
        <f t="shared" si="25"/>
        <v/>
      </c>
      <c r="G178" s="176"/>
      <c r="H178" s="200" t="str">
        <f t="shared" si="18"/>
        <v/>
      </c>
      <c r="I178" s="177"/>
      <c r="J178" s="201" t="str">
        <f t="shared" si="19"/>
        <v/>
      </c>
      <c r="K178" s="136"/>
      <c r="L178" s="200" t="str">
        <f t="shared" si="20"/>
        <v/>
      </c>
      <c r="M178" s="140"/>
      <c r="N178" s="201" t="str">
        <f t="shared" si="21"/>
        <v/>
      </c>
      <c r="O178" s="136"/>
      <c r="P178" s="200" t="str">
        <f t="shared" si="22"/>
        <v/>
      </c>
      <c r="Q178" s="140"/>
      <c r="R178" s="201" t="str">
        <f t="shared" si="23"/>
        <v/>
      </c>
      <c r="S178" s="129"/>
      <c r="T178" s="202" t="str">
        <f t="shared" si="26"/>
        <v/>
      </c>
      <c r="U178" s="140"/>
      <c r="V178" s="201" t="str">
        <f t="shared" ca="1" si="24"/>
        <v/>
      </c>
      <c r="W178" s="140"/>
      <c r="X178" s="201"/>
      <c r="Y178" s="147"/>
    </row>
    <row r="179" spans="1:25" ht="15.6" hidden="1">
      <c r="A179" s="190"/>
      <c r="B179" s="173" t="s">
        <v>3998</v>
      </c>
      <c r="C179" s="174"/>
      <c r="D179" s="175"/>
      <c r="E179" s="164"/>
      <c r="F179" s="199" t="str">
        <f t="shared" si="25"/>
        <v/>
      </c>
      <c r="G179" s="176"/>
      <c r="H179" s="200" t="str">
        <f t="shared" si="18"/>
        <v/>
      </c>
      <c r="I179" s="177"/>
      <c r="J179" s="201" t="str">
        <f t="shared" si="19"/>
        <v/>
      </c>
      <c r="K179" s="136"/>
      <c r="L179" s="200" t="str">
        <f t="shared" si="20"/>
        <v/>
      </c>
      <c r="M179" s="140"/>
      <c r="N179" s="201" t="str">
        <f t="shared" si="21"/>
        <v/>
      </c>
      <c r="O179" s="136"/>
      <c r="P179" s="200" t="str">
        <f t="shared" si="22"/>
        <v/>
      </c>
      <c r="Q179" s="140"/>
      <c r="R179" s="201" t="str">
        <f t="shared" si="23"/>
        <v/>
      </c>
      <c r="S179" s="129"/>
      <c r="T179" s="202" t="str">
        <f t="shared" si="26"/>
        <v/>
      </c>
      <c r="U179" s="140"/>
      <c r="V179" s="201" t="str">
        <f t="shared" ca="1" si="24"/>
        <v/>
      </c>
      <c r="W179" s="140"/>
      <c r="X179" s="201"/>
      <c r="Y179" s="147"/>
    </row>
    <row r="180" spans="1:25" ht="15.6" hidden="1">
      <c r="A180" s="190"/>
      <c r="B180" s="173" t="s">
        <v>3999</v>
      </c>
      <c r="C180" s="174"/>
      <c r="D180" s="175"/>
      <c r="E180" s="164"/>
      <c r="F180" s="199" t="str">
        <f t="shared" si="25"/>
        <v/>
      </c>
      <c r="G180" s="176"/>
      <c r="H180" s="200" t="str">
        <f t="shared" si="18"/>
        <v/>
      </c>
      <c r="I180" s="177"/>
      <c r="J180" s="201" t="str">
        <f t="shared" si="19"/>
        <v/>
      </c>
      <c r="K180" s="136"/>
      <c r="L180" s="200" t="str">
        <f t="shared" si="20"/>
        <v/>
      </c>
      <c r="M180" s="140"/>
      <c r="N180" s="201" t="str">
        <f t="shared" si="21"/>
        <v/>
      </c>
      <c r="O180" s="136"/>
      <c r="P180" s="200" t="str">
        <f t="shared" si="22"/>
        <v/>
      </c>
      <c r="Q180" s="140"/>
      <c r="R180" s="201" t="str">
        <f t="shared" si="23"/>
        <v/>
      </c>
      <c r="S180" s="129"/>
      <c r="T180" s="202" t="str">
        <f t="shared" si="26"/>
        <v/>
      </c>
      <c r="U180" s="140"/>
      <c r="V180" s="201" t="str">
        <f t="shared" ca="1" si="24"/>
        <v/>
      </c>
      <c r="W180" s="140"/>
      <c r="X180" s="201"/>
      <c r="Y180" s="147"/>
    </row>
    <row r="181" spans="1:25" ht="15.6" hidden="1">
      <c r="A181" s="190"/>
      <c r="B181" s="173" t="s">
        <v>4000</v>
      </c>
      <c r="C181" s="174"/>
      <c r="D181" s="175"/>
      <c r="E181" s="164"/>
      <c r="F181" s="199" t="str">
        <f t="shared" si="25"/>
        <v/>
      </c>
      <c r="G181" s="176"/>
      <c r="H181" s="200" t="str">
        <f t="shared" si="18"/>
        <v/>
      </c>
      <c r="I181" s="177"/>
      <c r="J181" s="201" t="str">
        <f t="shared" si="19"/>
        <v/>
      </c>
      <c r="K181" s="136"/>
      <c r="L181" s="200" t="str">
        <f t="shared" si="20"/>
        <v/>
      </c>
      <c r="M181" s="140"/>
      <c r="N181" s="201" t="str">
        <f t="shared" si="21"/>
        <v/>
      </c>
      <c r="O181" s="136"/>
      <c r="P181" s="200" t="str">
        <f t="shared" si="22"/>
        <v/>
      </c>
      <c r="Q181" s="140"/>
      <c r="R181" s="201" t="str">
        <f t="shared" si="23"/>
        <v/>
      </c>
      <c r="S181" s="129"/>
      <c r="T181" s="202" t="str">
        <f t="shared" si="26"/>
        <v/>
      </c>
      <c r="U181" s="140"/>
      <c r="V181" s="201" t="str">
        <f t="shared" ca="1" si="24"/>
        <v/>
      </c>
      <c r="W181" s="140"/>
      <c r="X181" s="201"/>
      <c r="Y181" s="147"/>
    </row>
    <row r="182" spans="1:25" ht="15.6" hidden="1">
      <c r="A182" s="190"/>
      <c r="B182" s="173" t="s">
        <v>4001</v>
      </c>
      <c r="C182" s="174"/>
      <c r="D182" s="175"/>
      <c r="E182" s="164"/>
      <c r="F182" s="199" t="str">
        <f t="shared" si="25"/>
        <v/>
      </c>
      <c r="G182" s="176"/>
      <c r="H182" s="200" t="str">
        <f t="shared" si="18"/>
        <v/>
      </c>
      <c r="I182" s="177"/>
      <c r="J182" s="201" t="str">
        <f t="shared" si="19"/>
        <v/>
      </c>
      <c r="K182" s="136"/>
      <c r="L182" s="200" t="str">
        <f t="shared" si="20"/>
        <v/>
      </c>
      <c r="M182" s="140"/>
      <c r="N182" s="201" t="str">
        <f t="shared" si="21"/>
        <v/>
      </c>
      <c r="O182" s="136"/>
      <c r="P182" s="200" t="str">
        <f t="shared" si="22"/>
        <v/>
      </c>
      <c r="Q182" s="140"/>
      <c r="R182" s="201" t="str">
        <f t="shared" si="23"/>
        <v/>
      </c>
      <c r="S182" s="129"/>
      <c r="T182" s="202" t="str">
        <f t="shared" si="26"/>
        <v/>
      </c>
      <c r="U182" s="140"/>
      <c r="V182" s="201" t="str">
        <f t="shared" ca="1" si="24"/>
        <v/>
      </c>
      <c r="W182" s="140"/>
      <c r="X182" s="201"/>
      <c r="Y182" s="147"/>
    </row>
    <row r="183" spans="1:25" ht="15.6" hidden="1">
      <c r="A183" s="190"/>
      <c r="B183" s="173" t="s">
        <v>4002</v>
      </c>
      <c r="C183" s="174"/>
      <c r="D183" s="175"/>
      <c r="E183" s="164"/>
      <c r="F183" s="199" t="str">
        <f t="shared" si="25"/>
        <v/>
      </c>
      <c r="G183" s="176"/>
      <c r="H183" s="200" t="str">
        <f t="shared" si="18"/>
        <v/>
      </c>
      <c r="I183" s="177"/>
      <c r="J183" s="201" t="str">
        <f t="shared" si="19"/>
        <v/>
      </c>
      <c r="K183" s="136"/>
      <c r="L183" s="200" t="str">
        <f t="shared" si="20"/>
        <v/>
      </c>
      <c r="M183" s="140"/>
      <c r="N183" s="201" t="str">
        <f t="shared" si="21"/>
        <v/>
      </c>
      <c r="O183" s="136"/>
      <c r="P183" s="200" t="str">
        <f t="shared" si="22"/>
        <v/>
      </c>
      <c r="Q183" s="140"/>
      <c r="R183" s="201" t="str">
        <f t="shared" si="23"/>
        <v/>
      </c>
      <c r="S183" s="129"/>
      <c r="T183" s="202" t="str">
        <f t="shared" si="26"/>
        <v/>
      </c>
      <c r="U183" s="140"/>
      <c r="V183" s="201" t="str">
        <f t="shared" ca="1" si="24"/>
        <v/>
      </c>
      <c r="W183" s="140"/>
      <c r="X183" s="201"/>
      <c r="Y183" s="147"/>
    </row>
    <row r="184" spans="1:25" ht="15.6" hidden="1">
      <c r="A184" s="190"/>
      <c r="B184" s="173" t="s">
        <v>4003</v>
      </c>
      <c r="C184" s="174"/>
      <c r="D184" s="175"/>
      <c r="E184" s="164"/>
      <c r="F184" s="199" t="str">
        <f t="shared" si="25"/>
        <v/>
      </c>
      <c r="G184" s="176"/>
      <c r="H184" s="200" t="str">
        <f t="shared" ref="H184:H247" si="27">IF($H$9="*",IF(G184&gt;0,"*",""),"")</f>
        <v/>
      </c>
      <c r="I184" s="177"/>
      <c r="J184" s="201" t="str">
        <f t="shared" ref="J184:J247" si="28">IF($J$9="*",IF(I184&gt;0,"*",""),"")</f>
        <v/>
      </c>
      <c r="K184" s="136"/>
      <c r="L184" s="200" t="str">
        <f t="shared" ref="L184:L247" si="29">IF($L$9="*",IF(K184&gt;0,"*",""),"")</f>
        <v/>
      </c>
      <c r="M184" s="140"/>
      <c r="N184" s="201" t="str">
        <f t="shared" ref="N184:N247" si="30">IF($N$9="*",IF(M184&gt;0,"*",""),"")</f>
        <v/>
      </c>
      <c r="O184" s="136"/>
      <c r="P184" s="200" t="str">
        <f t="shared" ref="P184:P247" si="31">IF($P$9="*",IF(O184&gt;0,"*",""),"")</f>
        <v/>
      </c>
      <c r="Q184" s="140"/>
      <c r="R184" s="201" t="str">
        <f t="shared" ref="R184:R247" si="32">IF($R$9="*",IF(Q184&gt;0,"*",""),"")</f>
        <v/>
      </c>
      <c r="S184" s="129"/>
      <c r="T184" s="202" t="str">
        <f t="shared" si="26"/>
        <v/>
      </c>
      <c r="U184" s="140"/>
      <c r="V184" s="201" t="str">
        <f t="shared" ref="V184:V247" ca="1" si="33">IF($V$9="*",IF(U184&gt;0,"*",""),"")</f>
        <v/>
      </c>
      <c r="W184" s="140"/>
      <c r="X184" s="201"/>
      <c r="Y184" s="147"/>
    </row>
    <row r="185" spans="1:25" ht="15.6" hidden="1">
      <c r="A185" s="190"/>
      <c r="B185" s="173" t="s">
        <v>4004</v>
      </c>
      <c r="C185" s="174"/>
      <c r="D185" s="175"/>
      <c r="E185" s="164"/>
      <c r="F185" s="199" t="str">
        <f t="shared" si="25"/>
        <v/>
      </c>
      <c r="G185" s="176"/>
      <c r="H185" s="200" t="str">
        <f t="shared" si="27"/>
        <v/>
      </c>
      <c r="I185" s="177"/>
      <c r="J185" s="201" t="str">
        <f t="shared" si="28"/>
        <v/>
      </c>
      <c r="K185" s="136"/>
      <c r="L185" s="200" t="str">
        <f t="shared" si="29"/>
        <v/>
      </c>
      <c r="M185" s="140"/>
      <c r="N185" s="201" t="str">
        <f t="shared" si="30"/>
        <v/>
      </c>
      <c r="O185" s="136"/>
      <c r="P185" s="200" t="str">
        <f t="shared" si="31"/>
        <v/>
      </c>
      <c r="Q185" s="140"/>
      <c r="R185" s="201" t="str">
        <f t="shared" si="32"/>
        <v/>
      </c>
      <c r="S185" s="129"/>
      <c r="T185" s="202" t="str">
        <f t="shared" si="26"/>
        <v/>
      </c>
      <c r="U185" s="140"/>
      <c r="V185" s="201" t="str">
        <f t="shared" ca="1" si="33"/>
        <v/>
      </c>
      <c r="W185" s="140"/>
      <c r="X185" s="201"/>
      <c r="Y185" s="147"/>
    </row>
    <row r="186" spans="1:25" ht="15.6" hidden="1">
      <c r="A186" s="190"/>
      <c r="B186" s="173" t="s">
        <v>4005</v>
      </c>
      <c r="C186" s="174"/>
      <c r="D186" s="175"/>
      <c r="E186" s="164"/>
      <c r="F186" s="199" t="str">
        <f t="shared" ref="F186:F249" si="34">IF($F$9="*",IF(E186&gt;0,"*",""),"")</f>
        <v/>
      </c>
      <c r="G186" s="176"/>
      <c r="H186" s="200" t="str">
        <f t="shared" si="27"/>
        <v/>
      </c>
      <c r="I186" s="177"/>
      <c r="J186" s="201" t="str">
        <f t="shared" si="28"/>
        <v/>
      </c>
      <c r="K186" s="136"/>
      <c r="L186" s="200" t="str">
        <f t="shared" si="29"/>
        <v/>
      </c>
      <c r="M186" s="140"/>
      <c r="N186" s="201" t="str">
        <f t="shared" si="30"/>
        <v/>
      </c>
      <c r="O186" s="136"/>
      <c r="P186" s="200" t="str">
        <f t="shared" si="31"/>
        <v/>
      </c>
      <c r="Q186" s="140"/>
      <c r="R186" s="201" t="str">
        <f t="shared" si="32"/>
        <v/>
      </c>
      <c r="S186" s="129"/>
      <c r="T186" s="202" t="str">
        <f t="shared" si="26"/>
        <v/>
      </c>
      <c r="U186" s="140"/>
      <c r="V186" s="201" t="str">
        <f t="shared" ca="1" si="33"/>
        <v/>
      </c>
      <c r="W186" s="140"/>
      <c r="X186" s="201"/>
      <c r="Y186" s="147"/>
    </row>
    <row r="187" spans="1:25" ht="15.6" hidden="1">
      <c r="A187" s="190"/>
      <c r="B187" s="173" t="s">
        <v>4006</v>
      </c>
      <c r="C187" s="174"/>
      <c r="D187" s="175"/>
      <c r="E187" s="164"/>
      <c r="F187" s="199" t="str">
        <f t="shared" si="34"/>
        <v/>
      </c>
      <c r="G187" s="176"/>
      <c r="H187" s="200" t="str">
        <f t="shared" si="27"/>
        <v/>
      </c>
      <c r="I187" s="177"/>
      <c r="J187" s="201" t="str">
        <f t="shared" si="28"/>
        <v/>
      </c>
      <c r="K187" s="136"/>
      <c r="L187" s="200" t="str">
        <f t="shared" si="29"/>
        <v/>
      </c>
      <c r="M187" s="140"/>
      <c r="N187" s="201" t="str">
        <f t="shared" si="30"/>
        <v/>
      </c>
      <c r="O187" s="136"/>
      <c r="P187" s="200" t="str">
        <f t="shared" si="31"/>
        <v/>
      </c>
      <c r="Q187" s="140"/>
      <c r="R187" s="201" t="str">
        <f t="shared" si="32"/>
        <v/>
      </c>
      <c r="S187" s="129"/>
      <c r="T187" s="202" t="str">
        <f t="shared" si="26"/>
        <v/>
      </c>
      <c r="U187" s="140"/>
      <c r="V187" s="201" t="str">
        <f t="shared" ca="1" si="33"/>
        <v/>
      </c>
      <c r="W187" s="140"/>
      <c r="X187" s="201"/>
      <c r="Y187" s="147"/>
    </row>
    <row r="188" spans="1:25" ht="15.6" hidden="1">
      <c r="A188" s="190"/>
      <c r="B188" s="173" t="s">
        <v>4007</v>
      </c>
      <c r="C188" s="174"/>
      <c r="D188" s="175"/>
      <c r="E188" s="164"/>
      <c r="F188" s="199" t="str">
        <f t="shared" si="34"/>
        <v/>
      </c>
      <c r="G188" s="176"/>
      <c r="H188" s="200" t="str">
        <f t="shared" si="27"/>
        <v/>
      </c>
      <c r="I188" s="177"/>
      <c r="J188" s="201" t="str">
        <f t="shared" si="28"/>
        <v/>
      </c>
      <c r="K188" s="136"/>
      <c r="L188" s="200" t="str">
        <f t="shared" si="29"/>
        <v/>
      </c>
      <c r="M188" s="140"/>
      <c r="N188" s="201" t="str">
        <f t="shared" si="30"/>
        <v/>
      </c>
      <c r="O188" s="136"/>
      <c r="P188" s="200" t="str">
        <f t="shared" si="31"/>
        <v/>
      </c>
      <c r="Q188" s="140"/>
      <c r="R188" s="201" t="str">
        <f t="shared" si="32"/>
        <v/>
      </c>
      <c r="S188" s="129"/>
      <c r="T188" s="202" t="str">
        <f t="shared" si="26"/>
        <v/>
      </c>
      <c r="U188" s="140"/>
      <c r="V188" s="201" t="str">
        <f t="shared" ca="1" si="33"/>
        <v/>
      </c>
      <c r="W188" s="140"/>
      <c r="X188" s="201"/>
      <c r="Y188" s="147"/>
    </row>
    <row r="189" spans="1:25" ht="15.6" hidden="1">
      <c r="A189" s="190"/>
      <c r="B189" s="173" t="s">
        <v>4008</v>
      </c>
      <c r="C189" s="174"/>
      <c r="D189" s="175"/>
      <c r="E189" s="164"/>
      <c r="F189" s="199" t="str">
        <f t="shared" si="34"/>
        <v/>
      </c>
      <c r="G189" s="176"/>
      <c r="H189" s="200" t="str">
        <f t="shared" si="27"/>
        <v/>
      </c>
      <c r="I189" s="177"/>
      <c r="J189" s="201" t="str">
        <f t="shared" si="28"/>
        <v/>
      </c>
      <c r="K189" s="136"/>
      <c r="L189" s="200" t="str">
        <f t="shared" si="29"/>
        <v/>
      </c>
      <c r="M189" s="140"/>
      <c r="N189" s="201" t="str">
        <f t="shared" si="30"/>
        <v/>
      </c>
      <c r="O189" s="136"/>
      <c r="P189" s="200" t="str">
        <f t="shared" si="31"/>
        <v/>
      </c>
      <c r="Q189" s="140"/>
      <c r="R189" s="201" t="str">
        <f t="shared" si="32"/>
        <v/>
      </c>
      <c r="S189" s="129"/>
      <c r="T189" s="202" t="str">
        <f t="shared" si="26"/>
        <v/>
      </c>
      <c r="U189" s="140"/>
      <c r="V189" s="201" t="str">
        <f t="shared" ca="1" si="33"/>
        <v/>
      </c>
      <c r="W189" s="140"/>
      <c r="X189" s="201"/>
      <c r="Y189" s="147"/>
    </row>
    <row r="190" spans="1:25" ht="15.6" hidden="1">
      <c r="A190" s="190"/>
      <c r="B190" s="173" t="s">
        <v>4009</v>
      </c>
      <c r="C190" s="174"/>
      <c r="D190" s="175"/>
      <c r="E190" s="164"/>
      <c r="F190" s="199" t="str">
        <f t="shared" si="34"/>
        <v/>
      </c>
      <c r="G190" s="176"/>
      <c r="H190" s="200" t="str">
        <f t="shared" si="27"/>
        <v/>
      </c>
      <c r="I190" s="177"/>
      <c r="J190" s="201" t="str">
        <f t="shared" si="28"/>
        <v/>
      </c>
      <c r="K190" s="136"/>
      <c r="L190" s="200" t="str">
        <f t="shared" si="29"/>
        <v/>
      </c>
      <c r="M190" s="140"/>
      <c r="N190" s="201" t="str">
        <f t="shared" si="30"/>
        <v/>
      </c>
      <c r="O190" s="136"/>
      <c r="P190" s="200" t="str">
        <f t="shared" si="31"/>
        <v/>
      </c>
      <c r="Q190" s="140"/>
      <c r="R190" s="201" t="str">
        <f t="shared" si="32"/>
        <v/>
      </c>
      <c r="S190" s="129"/>
      <c r="T190" s="202" t="str">
        <f t="shared" si="26"/>
        <v/>
      </c>
      <c r="U190" s="140"/>
      <c r="V190" s="201" t="str">
        <f t="shared" ca="1" si="33"/>
        <v/>
      </c>
      <c r="W190" s="140"/>
      <c r="X190" s="201"/>
      <c r="Y190" s="147"/>
    </row>
    <row r="191" spans="1:25" ht="15.6" hidden="1">
      <c r="A191" s="190"/>
      <c r="B191" s="173" t="s">
        <v>4010</v>
      </c>
      <c r="C191" s="174"/>
      <c r="D191" s="175"/>
      <c r="E191" s="164"/>
      <c r="F191" s="199" t="str">
        <f t="shared" si="34"/>
        <v/>
      </c>
      <c r="G191" s="176"/>
      <c r="H191" s="200" t="str">
        <f t="shared" si="27"/>
        <v/>
      </c>
      <c r="I191" s="177"/>
      <c r="J191" s="201" t="str">
        <f t="shared" si="28"/>
        <v/>
      </c>
      <c r="K191" s="136"/>
      <c r="L191" s="200" t="str">
        <f t="shared" si="29"/>
        <v/>
      </c>
      <c r="M191" s="140"/>
      <c r="N191" s="201" t="str">
        <f t="shared" si="30"/>
        <v/>
      </c>
      <c r="O191" s="136"/>
      <c r="P191" s="200" t="str">
        <f t="shared" si="31"/>
        <v/>
      </c>
      <c r="Q191" s="140"/>
      <c r="R191" s="201" t="str">
        <f t="shared" si="32"/>
        <v/>
      </c>
      <c r="S191" s="129"/>
      <c r="T191" s="202" t="str">
        <f t="shared" si="26"/>
        <v/>
      </c>
      <c r="U191" s="140"/>
      <c r="V191" s="201" t="str">
        <f t="shared" ca="1" si="33"/>
        <v/>
      </c>
      <c r="W191" s="140"/>
      <c r="X191" s="201"/>
      <c r="Y191" s="147"/>
    </row>
    <row r="192" spans="1:25" ht="15.6" hidden="1">
      <c r="A192" s="190"/>
      <c r="B192" s="173" t="s">
        <v>4011</v>
      </c>
      <c r="C192" s="174"/>
      <c r="D192" s="175"/>
      <c r="E192" s="164"/>
      <c r="F192" s="199" t="str">
        <f t="shared" si="34"/>
        <v/>
      </c>
      <c r="G192" s="176"/>
      <c r="H192" s="200" t="str">
        <f t="shared" si="27"/>
        <v/>
      </c>
      <c r="I192" s="177"/>
      <c r="J192" s="201" t="str">
        <f t="shared" si="28"/>
        <v/>
      </c>
      <c r="K192" s="136"/>
      <c r="L192" s="200" t="str">
        <f t="shared" si="29"/>
        <v/>
      </c>
      <c r="M192" s="140"/>
      <c r="N192" s="201" t="str">
        <f t="shared" si="30"/>
        <v/>
      </c>
      <c r="O192" s="136"/>
      <c r="P192" s="200" t="str">
        <f t="shared" si="31"/>
        <v/>
      </c>
      <c r="Q192" s="140"/>
      <c r="R192" s="201" t="str">
        <f t="shared" si="32"/>
        <v/>
      </c>
      <c r="S192" s="129"/>
      <c r="T192" s="202" t="str">
        <f t="shared" si="26"/>
        <v/>
      </c>
      <c r="U192" s="140"/>
      <c r="V192" s="201" t="str">
        <f t="shared" ca="1" si="33"/>
        <v/>
      </c>
      <c r="W192" s="140"/>
      <c r="X192" s="201"/>
      <c r="Y192" s="147"/>
    </row>
    <row r="193" spans="1:25" ht="15.6" hidden="1">
      <c r="A193" s="190"/>
      <c r="B193" s="173" t="s">
        <v>4012</v>
      </c>
      <c r="C193" s="174"/>
      <c r="D193" s="175"/>
      <c r="E193" s="164"/>
      <c r="F193" s="199" t="str">
        <f t="shared" si="34"/>
        <v/>
      </c>
      <c r="G193" s="176"/>
      <c r="H193" s="200" t="str">
        <f t="shared" si="27"/>
        <v/>
      </c>
      <c r="I193" s="177"/>
      <c r="J193" s="201" t="str">
        <f t="shared" si="28"/>
        <v/>
      </c>
      <c r="K193" s="136"/>
      <c r="L193" s="200" t="str">
        <f t="shared" si="29"/>
        <v/>
      </c>
      <c r="M193" s="140"/>
      <c r="N193" s="201" t="str">
        <f t="shared" si="30"/>
        <v/>
      </c>
      <c r="O193" s="136"/>
      <c r="P193" s="200" t="str">
        <f t="shared" si="31"/>
        <v/>
      </c>
      <c r="Q193" s="140"/>
      <c r="R193" s="201" t="str">
        <f t="shared" si="32"/>
        <v/>
      </c>
      <c r="S193" s="129"/>
      <c r="T193" s="202" t="str">
        <f t="shared" si="26"/>
        <v/>
      </c>
      <c r="U193" s="140"/>
      <c r="V193" s="201" t="str">
        <f t="shared" ca="1" si="33"/>
        <v/>
      </c>
      <c r="W193" s="140"/>
      <c r="X193" s="201"/>
      <c r="Y193" s="147"/>
    </row>
    <row r="194" spans="1:25" ht="15.6" hidden="1">
      <c r="A194" s="190"/>
      <c r="B194" s="173" t="s">
        <v>4013</v>
      </c>
      <c r="C194" s="174"/>
      <c r="D194" s="175"/>
      <c r="E194" s="164"/>
      <c r="F194" s="199" t="str">
        <f t="shared" si="34"/>
        <v/>
      </c>
      <c r="G194" s="176"/>
      <c r="H194" s="200" t="str">
        <f t="shared" si="27"/>
        <v/>
      </c>
      <c r="I194" s="177"/>
      <c r="J194" s="201" t="str">
        <f t="shared" si="28"/>
        <v/>
      </c>
      <c r="K194" s="136"/>
      <c r="L194" s="200" t="str">
        <f t="shared" si="29"/>
        <v/>
      </c>
      <c r="M194" s="140"/>
      <c r="N194" s="201" t="str">
        <f t="shared" si="30"/>
        <v/>
      </c>
      <c r="O194" s="136"/>
      <c r="P194" s="200" t="str">
        <f t="shared" si="31"/>
        <v/>
      </c>
      <c r="Q194" s="140"/>
      <c r="R194" s="201" t="str">
        <f t="shared" si="32"/>
        <v/>
      </c>
      <c r="S194" s="129"/>
      <c r="T194" s="202" t="str">
        <f t="shared" si="26"/>
        <v/>
      </c>
      <c r="U194" s="140"/>
      <c r="V194" s="201" t="str">
        <f t="shared" ca="1" si="33"/>
        <v/>
      </c>
      <c r="W194" s="140"/>
      <c r="X194" s="201"/>
      <c r="Y194" s="147"/>
    </row>
    <row r="195" spans="1:25" ht="15.6" hidden="1">
      <c r="A195" s="190"/>
      <c r="B195" s="173" t="s">
        <v>4014</v>
      </c>
      <c r="C195" s="174"/>
      <c r="D195" s="175"/>
      <c r="E195" s="164"/>
      <c r="F195" s="199" t="str">
        <f t="shared" si="34"/>
        <v/>
      </c>
      <c r="G195" s="176"/>
      <c r="H195" s="200" t="str">
        <f t="shared" si="27"/>
        <v/>
      </c>
      <c r="I195" s="177"/>
      <c r="J195" s="201" t="str">
        <f t="shared" si="28"/>
        <v/>
      </c>
      <c r="K195" s="136"/>
      <c r="L195" s="200" t="str">
        <f t="shared" si="29"/>
        <v/>
      </c>
      <c r="M195" s="140"/>
      <c r="N195" s="201" t="str">
        <f t="shared" si="30"/>
        <v/>
      </c>
      <c r="O195" s="136"/>
      <c r="P195" s="200" t="str">
        <f t="shared" si="31"/>
        <v/>
      </c>
      <c r="Q195" s="140"/>
      <c r="R195" s="201" t="str">
        <f t="shared" si="32"/>
        <v/>
      </c>
      <c r="S195" s="129"/>
      <c r="T195" s="202" t="str">
        <f t="shared" si="26"/>
        <v/>
      </c>
      <c r="U195" s="140"/>
      <c r="V195" s="201" t="str">
        <f t="shared" ca="1" si="33"/>
        <v/>
      </c>
      <c r="W195" s="140"/>
      <c r="X195" s="201"/>
      <c r="Y195" s="147"/>
    </row>
    <row r="196" spans="1:25" ht="15.6" hidden="1">
      <c r="A196" s="190"/>
      <c r="B196" s="173" t="s">
        <v>4015</v>
      </c>
      <c r="C196" s="174"/>
      <c r="D196" s="175"/>
      <c r="E196" s="164"/>
      <c r="F196" s="199" t="str">
        <f t="shared" si="34"/>
        <v/>
      </c>
      <c r="G196" s="176"/>
      <c r="H196" s="200" t="str">
        <f t="shared" si="27"/>
        <v/>
      </c>
      <c r="I196" s="177"/>
      <c r="J196" s="201" t="str">
        <f t="shared" si="28"/>
        <v/>
      </c>
      <c r="K196" s="136"/>
      <c r="L196" s="200" t="str">
        <f t="shared" si="29"/>
        <v/>
      </c>
      <c r="M196" s="140"/>
      <c r="N196" s="201" t="str">
        <f t="shared" si="30"/>
        <v/>
      </c>
      <c r="O196" s="136"/>
      <c r="P196" s="200" t="str">
        <f t="shared" si="31"/>
        <v/>
      </c>
      <c r="Q196" s="140"/>
      <c r="R196" s="201" t="str">
        <f t="shared" si="32"/>
        <v/>
      </c>
      <c r="S196" s="129"/>
      <c r="T196" s="202" t="str">
        <f t="shared" si="26"/>
        <v/>
      </c>
      <c r="U196" s="140"/>
      <c r="V196" s="201" t="str">
        <f t="shared" ca="1" si="33"/>
        <v/>
      </c>
      <c r="W196" s="140"/>
      <c r="X196" s="201"/>
      <c r="Y196" s="147"/>
    </row>
    <row r="197" spans="1:25" ht="15.6" hidden="1">
      <c r="A197" s="190"/>
      <c r="B197" s="173" t="s">
        <v>4016</v>
      </c>
      <c r="C197" s="174"/>
      <c r="D197" s="175"/>
      <c r="E197" s="164"/>
      <c r="F197" s="199" t="str">
        <f t="shared" si="34"/>
        <v/>
      </c>
      <c r="G197" s="176"/>
      <c r="H197" s="200" t="str">
        <f t="shared" si="27"/>
        <v/>
      </c>
      <c r="I197" s="177"/>
      <c r="J197" s="201" t="str">
        <f t="shared" si="28"/>
        <v/>
      </c>
      <c r="K197" s="136"/>
      <c r="L197" s="200" t="str">
        <f t="shared" si="29"/>
        <v/>
      </c>
      <c r="M197" s="140"/>
      <c r="N197" s="201" t="str">
        <f t="shared" si="30"/>
        <v/>
      </c>
      <c r="O197" s="136"/>
      <c r="P197" s="200" t="str">
        <f t="shared" si="31"/>
        <v/>
      </c>
      <c r="Q197" s="140"/>
      <c r="R197" s="201" t="str">
        <f t="shared" si="32"/>
        <v/>
      </c>
      <c r="S197" s="129"/>
      <c r="T197" s="202" t="str">
        <f t="shared" si="26"/>
        <v/>
      </c>
      <c r="U197" s="140"/>
      <c r="V197" s="201" t="str">
        <f t="shared" ca="1" si="33"/>
        <v/>
      </c>
      <c r="W197" s="140"/>
      <c r="X197" s="201"/>
      <c r="Y197" s="147"/>
    </row>
    <row r="198" spans="1:25" ht="15.6" hidden="1">
      <c r="A198" s="190"/>
      <c r="B198" s="173" t="s">
        <v>4017</v>
      </c>
      <c r="C198" s="174"/>
      <c r="D198" s="175"/>
      <c r="E198" s="164"/>
      <c r="F198" s="199" t="str">
        <f t="shared" si="34"/>
        <v/>
      </c>
      <c r="G198" s="176"/>
      <c r="H198" s="200" t="str">
        <f t="shared" si="27"/>
        <v/>
      </c>
      <c r="I198" s="177"/>
      <c r="J198" s="201" t="str">
        <f t="shared" si="28"/>
        <v/>
      </c>
      <c r="K198" s="136"/>
      <c r="L198" s="200" t="str">
        <f t="shared" si="29"/>
        <v/>
      </c>
      <c r="M198" s="140"/>
      <c r="N198" s="201" t="str">
        <f t="shared" si="30"/>
        <v/>
      </c>
      <c r="O198" s="136"/>
      <c r="P198" s="200" t="str">
        <f t="shared" si="31"/>
        <v/>
      </c>
      <c r="Q198" s="140"/>
      <c r="R198" s="201" t="str">
        <f t="shared" si="32"/>
        <v/>
      </c>
      <c r="S198" s="129"/>
      <c r="T198" s="202" t="str">
        <f t="shared" si="26"/>
        <v/>
      </c>
      <c r="U198" s="140"/>
      <c r="V198" s="201" t="str">
        <f t="shared" ca="1" si="33"/>
        <v/>
      </c>
      <c r="W198" s="140"/>
      <c r="X198" s="201"/>
      <c r="Y198" s="147"/>
    </row>
    <row r="199" spans="1:25" ht="15.6" hidden="1">
      <c r="A199" s="190"/>
      <c r="B199" s="173" t="s">
        <v>4018</v>
      </c>
      <c r="C199" s="174"/>
      <c r="D199" s="175"/>
      <c r="E199" s="164"/>
      <c r="F199" s="199" t="str">
        <f t="shared" si="34"/>
        <v/>
      </c>
      <c r="G199" s="176"/>
      <c r="H199" s="200" t="str">
        <f t="shared" si="27"/>
        <v/>
      </c>
      <c r="I199" s="177"/>
      <c r="J199" s="201" t="str">
        <f t="shared" si="28"/>
        <v/>
      </c>
      <c r="K199" s="136"/>
      <c r="L199" s="200" t="str">
        <f t="shared" si="29"/>
        <v/>
      </c>
      <c r="M199" s="140"/>
      <c r="N199" s="201" t="str">
        <f t="shared" si="30"/>
        <v/>
      </c>
      <c r="O199" s="136"/>
      <c r="P199" s="200" t="str">
        <f t="shared" si="31"/>
        <v/>
      </c>
      <c r="Q199" s="140"/>
      <c r="R199" s="201" t="str">
        <f t="shared" si="32"/>
        <v/>
      </c>
      <c r="S199" s="129"/>
      <c r="T199" s="202" t="str">
        <f t="shared" si="26"/>
        <v/>
      </c>
      <c r="U199" s="140"/>
      <c r="V199" s="201" t="str">
        <f t="shared" ca="1" si="33"/>
        <v/>
      </c>
      <c r="W199" s="140"/>
      <c r="X199" s="201"/>
      <c r="Y199" s="147"/>
    </row>
    <row r="200" spans="1:25" ht="15.6" hidden="1">
      <c r="A200" s="190"/>
      <c r="B200" s="173" t="s">
        <v>4019</v>
      </c>
      <c r="C200" s="174"/>
      <c r="D200" s="175"/>
      <c r="E200" s="164"/>
      <c r="F200" s="199" t="str">
        <f t="shared" si="34"/>
        <v/>
      </c>
      <c r="G200" s="176"/>
      <c r="H200" s="200" t="str">
        <f t="shared" si="27"/>
        <v/>
      </c>
      <c r="I200" s="177"/>
      <c r="J200" s="201" t="str">
        <f t="shared" si="28"/>
        <v/>
      </c>
      <c r="K200" s="136"/>
      <c r="L200" s="200" t="str">
        <f t="shared" si="29"/>
        <v/>
      </c>
      <c r="M200" s="140"/>
      <c r="N200" s="201" t="str">
        <f t="shared" si="30"/>
        <v/>
      </c>
      <c r="O200" s="136"/>
      <c r="P200" s="200" t="str">
        <f t="shared" si="31"/>
        <v/>
      </c>
      <c r="Q200" s="140"/>
      <c r="R200" s="201" t="str">
        <f t="shared" si="32"/>
        <v/>
      </c>
      <c r="S200" s="129"/>
      <c r="T200" s="202" t="str">
        <f t="shared" si="26"/>
        <v/>
      </c>
      <c r="U200" s="140"/>
      <c r="V200" s="201" t="str">
        <f t="shared" ca="1" si="33"/>
        <v/>
      </c>
      <c r="W200" s="140"/>
      <c r="X200" s="201"/>
      <c r="Y200" s="147"/>
    </row>
    <row r="201" spans="1:25" ht="15.6" hidden="1">
      <c r="A201" s="190"/>
      <c r="B201" s="173" t="s">
        <v>4020</v>
      </c>
      <c r="C201" s="174"/>
      <c r="D201" s="175"/>
      <c r="E201" s="164"/>
      <c r="F201" s="199" t="str">
        <f t="shared" si="34"/>
        <v/>
      </c>
      <c r="G201" s="176"/>
      <c r="H201" s="200" t="str">
        <f t="shared" si="27"/>
        <v/>
      </c>
      <c r="I201" s="177"/>
      <c r="J201" s="201" t="str">
        <f t="shared" si="28"/>
        <v/>
      </c>
      <c r="K201" s="136"/>
      <c r="L201" s="200" t="str">
        <f t="shared" si="29"/>
        <v/>
      </c>
      <c r="M201" s="140"/>
      <c r="N201" s="201" t="str">
        <f t="shared" si="30"/>
        <v/>
      </c>
      <c r="O201" s="136"/>
      <c r="P201" s="200" t="str">
        <f t="shared" si="31"/>
        <v/>
      </c>
      <c r="Q201" s="140"/>
      <c r="R201" s="201" t="str">
        <f t="shared" si="32"/>
        <v/>
      </c>
      <c r="S201" s="129"/>
      <c r="T201" s="202" t="str">
        <f t="shared" si="26"/>
        <v/>
      </c>
      <c r="U201" s="140"/>
      <c r="V201" s="201" t="str">
        <f t="shared" ca="1" si="33"/>
        <v/>
      </c>
      <c r="W201" s="140"/>
      <c r="X201" s="201"/>
      <c r="Y201" s="147"/>
    </row>
    <row r="202" spans="1:25" ht="15.6" hidden="1">
      <c r="A202" s="190"/>
      <c r="B202" s="173" t="s">
        <v>4021</v>
      </c>
      <c r="C202" s="174"/>
      <c r="D202" s="175"/>
      <c r="E202" s="164"/>
      <c r="F202" s="199" t="str">
        <f t="shared" si="34"/>
        <v/>
      </c>
      <c r="G202" s="176"/>
      <c r="H202" s="200" t="str">
        <f t="shared" si="27"/>
        <v/>
      </c>
      <c r="I202" s="177"/>
      <c r="J202" s="201" t="str">
        <f t="shared" si="28"/>
        <v/>
      </c>
      <c r="K202" s="136"/>
      <c r="L202" s="200" t="str">
        <f t="shared" si="29"/>
        <v/>
      </c>
      <c r="M202" s="140"/>
      <c r="N202" s="201" t="str">
        <f t="shared" si="30"/>
        <v/>
      </c>
      <c r="O202" s="136"/>
      <c r="P202" s="200" t="str">
        <f t="shared" si="31"/>
        <v/>
      </c>
      <c r="Q202" s="140"/>
      <c r="R202" s="201" t="str">
        <f t="shared" si="32"/>
        <v/>
      </c>
      <c r="S202" s="129"/>
      <c r="T202" s="202" t="str">
        <f t="shared" si="26"/>
        <v/>
      </c>
      <c r="U202" s="140"/>
      <c r="V202" s="201" t="str">
        <f t="shared" ca="1" si="33"/>
        <v/>
      </c>
      <c r="W202" s="140"/>
      <c r="X202" s="201"/>
      <c r="Y202" s="147"/>
    </row>
    <row r="203" spans="1:25" ht="15.6" hidden="1">
      <c r="A203" s="190"/>
      <c r="B203" s="173" t="s">
        <v>4022</v>
      </c>
      <c r="C203" s="174"/>
      <c r="D203" s="175"/>
      <c r="E203" s="164"/>
      <c r="F203" s="199" t="str">
        <f t="shared" si="34"/>
        <v/>
      </c>
      <c r="G203" s="176"/>
      <c r="H203" s="200" t="str">
        <f t="shared" si="27"/>
        <v/>
      </c>
      <c r="I203" s="177"/>
      <c r="J203" s="201" t="str">
        <f t="shared" si="28"/>
        <v/>
      </c>
      <c r="K203" s="136"/>
      <c r="L203" s="200" t="str">
        <f t="shared" si="29"/>
        <v/>
      </c>
      <c r="M203" s="140"/>
      <c r="N203" s="201" t="str">
        <f t="shared" si="30"/>
        <v/>
      </c>
      <c r="O203" s="136"/>
      <c r="P203" s="200" t="str">
        <f t="shared" si="31"/>
        <v/>
      </c>
      <c r="Q203" s="140"/>
      <c r="R203" s="201" t="str">
        <f t="shared" si="32"/>
        <v/>
      </c>
      <c r="S203" s="129"/>
      <c r="T203" s="202" t="str">
        <f t="shared" ref="T203:T266" si="35">IF($T$9="*",IF(S203&gt;0,"*",""),"")</f>
        <v/>
      </c>
      <c r="U203" s="140"/>
      <c r="V203" s="201" t="str">
        <f t="shared" ca="1" si="33"/>
        <v/>
      </c>
      <c r="W203" s="140"/>
      <c r="X203" s="201"/>
      <c r="Y203" s="147"/>
    </row>
    <row r="204" spans="1:25" ht="15.6" hidden="1">
      <c r="A204" s="190"/>
      <c r="B204" s="173" t="s">
        <v>4023</v>
      </c>
      <c r="C204" s="174"/>
      <c r="D204" s="175"/>
      <c r="E204" s="164"/>
      <c r="F204" s="199" t="str">
        <f t="shared" si="34"/>
        <v/>
      </c>
      <c r="G204" s="176"/>
      <c r="H204" s="200" t="str">
        <f t="shared" si="27"/>
        <v/>
      </c>
      <c r="I204" s="177"/>
      <c r="J204" s="201" t="str">
        <f t="shared" si="28"/>
        <v/>
      </c>
      <c r="K204" s="136"/>
      <c r="L204" s="200" t="str">
        <f t="shared" si="29"/>
        <v/>
      </c>
      <c r="M204" s="140"/>
      <c r="N204" s="201" t="str">
        <f t="shared" si="30"/>
        <v/>
      </c>
      <c r="O204" s="136"/>
      <c r="P204" s="200" t="str">
        <f t="shared" si="31"/>
        <v/>
      </c>
      <c r="Q204" s="140"/>
      <c r="R204" s="201" t="str">
        <f t="shared" si="32"/>
        <v/>
      </c>
      <c r="S204" s="129"/>
      <c r="T204" s="202" t="str">
        <f t="shared" si="35"/>
        <v/>
      </c>
      <c r="U204" s="140"/>
      <c r="V204" s="201" t="str">
        <f t="shared" ca="1" si="33"/>
        <v/>
      </c>
      <c r="W204" s="140"/>
      <c r="X204" s="201"/>
      <c r="Y204" s="147"/>
    </row>
    <row r="205" spans="1:25" ht="15.6" hidden="1">
      <c r="A205" s="190"/>
      <c r="B205" s="173" t="s">
        <v>4024</v>
      </c>
      <c r="C205" s="174"/>
      <c r="D205" s="175"/>
      <c r="E205" s="164"/>
      <c r="F205" s="199" t="str">
        <f t="shared" si="34"/>
        <v/>
      </c>
      <c r="G205" s="176"/>
      <c r="H205" s="200" t="str">
        <f t="shared" si="27"/>
        <v/>
      </c>
      <c r="I205" s="177"/>
      <c r="J205" s="201" t="str">
        <f t="shared" si="28"/>
        <v/>
      </c>
      <c r="K205" s="136"/>
      <c r="L205" s="200" t="str">
        <f t="shared" si="29"/>
        <v/>
      </c>
      <c r="M205" s="140"/>
      <c r="N205" s="201" t="str">
        <f t="shared" si="30"/>
        <v/>
      </c>
      <c r="O205" s="136"/>
      <c r="P205" s="200" t="str">
        <f t="shared" si="31"/>
        <v/>
      </c>
      <c r="Q205" s="140"/>
      <c r="R205" s="201" t="str">
        <f t="shared" si="32"/>
        <v/>
      </c>
      <c r="S205" s="129"/>
      <c r="T205" s="202" t="str">
        <f t="shared" si="35"/>
        <v/>
      </c>
      <c r="U205" s="140"/>
      <c r="V205" s="201" t="str">
        <f t="shared" ca="1" si="33"/>
        <v/>
      </c>
      <c r="W205" s="140"/>
      <c r="X205" s="201"/>
      <c r="Y205" s="147"/>
    </row>
    <row r="206" spans="1:25" ht="15.6" hidden="1">
      <c r="A206" s="190"/>
      <c r="B206" s="173" t="s">
        <v>4025</v>
      </c>
      <c r="C206" s="174"/>
      <c r="D206" s="175"/>
      <c r="E206" s="164"/>
      <c r="F206" s="199" t="str">
        <f t="shared" si="34"/>
        <v/>
      </c>
      <c r="G206" s="176"/>
      <c r="H206" s="200" t="str">
        <f t="shared" si="27"/>
        <v/>
      </c>
      <c r="I206" s="177"/>
      <c r="J206" s="201" t="str">
        <f t="shared" si="28"/>
        <v/>
      </c>
      <c r="K206" s="136"/>
      <c r="L206" s="200" t="str">
        <f t="shared" si="29"/>
        <v/>
      </c>
      <c r="M206" s="140"/>
      <c r="N206" s="201" t="str">
        <f t="shared" si="30"/>
        <v/>
      </c>
      <c r="O206" s="136"/>
      <c r="P206" s="200" t="str">
        <f t="shared" si="31"/>
        <v/>
      </c>
      <c r="Q206" s="140"/>
      <c r="R206" s="201" t="str">
        <f t="shared" si="32"/>
        <v/>
      </c>
      <c r="S206" s="129"/>
      <c r="T206" s="202" t="str">
        <f t="shared" si="35"/>
        <v/>
      </c>
      <c r="U206" s="140"/>
      <c r="V206" s="201" t="str">
        <f t="shared" ca="1" si="33"/>
        <v/>
      </c>
      <c r="W206" s="140"/>
      <c r="X206" s="201"/>
      <c r="Y206" s="147"/>
    </row>
    <row r="207" spans="1:25" ht="15.6" hidden="1">
      <c r="A207" s="190"/>
      <c r="B207" s="173" t="s">
        <v>4026</v>
      </c>
      <c r="C207" s="174"/>
      <c r="D207" s="175"/>
      <c r="E207" s="164"/>
      <c r="F207" s="199" t="str">
        <f t="shared" si="34"/>
        <v/>
      </c>
      <c r="G207" s="176"/>
      <c r="H207" s="200" t="str">
        <f t="shared" si="27"/>
        <v/>
      </c>
      <c r="I207" s="177"/>
      <c r="J207" s="201" t="str">
        <f t="shared" si="28"/>
        <v/>
      </c>
      <c r="K207" s="136"/>
      <c r="L207" s="200" t="str">
        <f t="shared" si="29"/>
        <v/>
      </c>
      <c r="M207" s="140"/>
      <c r="N207" s="201" t="str">
        <f t="shared" si="30"/>
        <v/>
      </c>
      <c r="O207" s="136"/>
      <c r="P207" s="200" t="str">
        <f t="shared" si="31"/>
        <v/>
      </c>
      <c r="Q207" s="140"/>
      <c r="R207" s="201" t="str">
        <f t="shared" si="32"/>
        <v/>
      </c>
      <c r="S207" s="129"/>
      <c r="T207" s="202" t="str">
        <f t="shared" si="35"/>
        <v/>
      </c>
      <c r="U207" s="140"/>
      <c r="V207" s="201" t="str">
        <f t="shared" ca="1" si="33"/>
        <v/>
      </c>
      <c r="W207" s="140"/>
      <c r="X207" s="201"/>
      <c r="Y207" s="147"/>
    </row>
    <row r="208" spans="1:25" ht="15.6" hidden="1">
      <c r="A208" s="190"/>
      <c r="B208" s="173" t="s">
        <v>4027</v>
      </c>
      <c r="C208" s="174"/>
      <c r="D208" s="175"/>
      <c r="E208" s="164"/>
      <c r="F208" s="199" t="str">
        <f t="shared" si="34"/>
        <v/>
      </c>
      <c r="G208" s="176"/>
      <c r="H208" s="200" t="str">
        <f t="shared" si="27"/>
        <v/>
      </c>
      <c r="I208" s="177"/>
      <c r="J208" s="201" t="str">
        <f t="shared" si="28"/>
        <v/>
      </c>
      <c r="K208" s="136"/>
      <c r="L208" s="200" t="str">
        <f t="shared" si="29"/>
        <v/>
      </c>
      <c r="M208" s="140"/>
      <c r="N208" s="201" t="str">
        <f t="shared" si="30"/>
        <v/>
      </c>
      <c r="O208" s="136"/>
      <c r="P208" s="200" t="str">
        <f t="shared" si="31"/>
        <v/>
      </c>
      <c r="Q208" s="140"/>
      <c r="R208" s="201" t="str">
        <f t="shared" si="32"/>
        <v/>
      </c>
      <c r="S208" s="129"/>
      <c r="T208" s="202" t="str">
        <f t="shared" si="35"/>
        <v/>
      </c>
      <c r="U208" s="140"/>
      <c r="V208" s="201" t="str">
        <f t="shared" ca="1" si="33"/>
        <v/>
      </c>
      <c r="W208" s="140"/>
      <c r="X208" s="201"/>
      <c r="Y208" s="147"/>
    </row>
    <row r="209" spans="1:25" ht="15.6" hidden="1">
      <c r="A209" s="190"/>
      <c r="B209" s="173" t="s">
        <v>4028</v>
      </c>
      <c r="C209" s="174"/>
      <c r="D209" s="175"/>
      <c r="E209" s="164"/>
      <c r="F209" s="199" t="str">
        <f t="shared" si="34"/>
        <v/>
      </c>
      <c r="G209" s="176"/>
      <c r="H209" s="200" t="str">
        <f t="shared" si="27"/>
        <v/>
      </c>
      <c r="I209" s="177"/>
      <c r="J209" s="201" t="str">
        <f t="shared" si="28"/>
        <v/>
      </c>
      <c r="K209" s="136"/>
      <c r="L209" s="200" t="str">
        <f t="shared" si="29"/>
        <v/>
      </c>
      <c r="M209" s="140"/>
      <c r="N209" s="201" t="str">
        <f t="shared" si="30"/>
        <v/>
      </c>
      <c r="O209" s="136"/>
      <c r="P209" s="200" t="str">
        <f t="shared" si="31"/>
        <v/>
      </c>
      <c r="Q209" s="140"/>
      <c r="R209" s="201" t="str">
        <f t="shared" si="32"/>
        <v/>
      </c>
      <c r="S209" s="129"/>
      <c r="T209" s="202" t="str">
        <f t="shared" si="35"/>
        <v/>
      </c>
      <c r="U209" s="140"/>
      <c r="V209" s="201" t="str">
        <f t="shared" ca="1" si="33"/>
        <v/>
      </c>
      <c r="W209" s="140"/>
      <c r="X209" s="201"/>
      <c r="Y209" s="147"/>
    </row>
    <row r="210" spans="1:25" ht="15.6" hidden="1">
      <c r="A210" s="190"/>
      <c r="B210" s="173" t="s">
        <v>4029</v>
      </c>
      <c r="C210" s="174"/>
      <c r="D210" s="175"/>
      <c r="E210" s="164"/>
      <c r="F210" s="199" t="str">
        <f t="shared" si="34"/>
        <v/>
      </c>
      <c r="G210" s="176"/>
      <c r="H210" s="200" t="str">
        <f t="shared" si="27"/>
        <v/>
      </c>
      <c r="I210" s="177"/>
      <c r="J210" s="201" t="str">
        <f t="shared" si="28"/>
        <v/>
      </c>
      <c r="K210" s="136"/>
      <c r="L210" s="200" t="str">
        <f t="shared" si="29"/>
        <v/>
      </c>
      <c r="M210" s="140"/>
      <c r="N210" s="201" t="str">
        <f t="shared" si="30"/>
        <v/>
      </c>
      <c r="O210" s="136"/>
      <c r="P210" s="200" t="str">
        <f t="shared" si="31"/>
        <v/>
      </c>
      <c r="Q210" s="140"/>
      <c r="R210" s="201" t="str">
        <f t="shared" si="32"/>
        <v/>
      </c>
      <c r="S210" s="129"/>
      <c r="T210" s="202" t="str">
        <f t="shared" si="35"/>
        <v/>
      </c>
      <c r="U210" s="140"/>
      <c r="V210" s="201" t="str">
        <f t="shared" ca="1" si="33"/>
        <v/>
      </c>
      <c r="W210" s="140"/>
      <c r="X210" s="201"/>
      <c r="Y210" s="147"/>
    </row>
    <row r="211" spans="1:25" ht="15.6" hidden="1">
      <c r="A211" s="190"/>
      <c r="B211" s="173" t="s">
        <v>4030</v>
      </c>
      <c r="C211" s="174"/>
      <c r="D211" s="175"/>
      <c r="E211" s="164"/>
      <c r="F211" s="199" t="str">
        <f t="shared" si="34"/>
        <v/>
      </c>
      <c r="G211" s="176"/>
      <c r="H211" s="200" t="str">
        <f t="shared" si="27"/>
        <v/>
      </c>
      <c r="I211" s="177"/>
      <c r="J211" s="201" t="str">
        <f t="shared" si="28"/>
        <v/>
      </c>
      <c r="K211" s="136"/>
      <c r="L211" s="200" t="str">
        <f t="shared" si="29"/>
        <v/>
      </c>
      <c r="M211" s="140"/>
      <c r="N211" s="201" t="str">
        <f t="shared" si="30"/>
        <v/>
      </c>
      <c r="O211" s="136"/>
      <c r="P211" s="200" t="str">
        <f t="shared" si="31"/>
        <v/>
      </c>
      <c r="Q211" s="140"/>
      <c r="R211" s="201" t="str">
        <f t="shared" si="32"/>
        <v/>
      </c>
      <c r="S211" s="129"/>
      <c r="T211" s="202" t="str">
        <f t="shared" si="35"/>
        <v/>
      </c>
      <c r="U211" s="140"/>
      <c r="V211" s="201" t="str">
        <f t="shared" ca="1" si="33"/>
        <v/>
      </c>
      <c r="W211" s="140"/>
      <c r="X211" s="201"/>
      <c r="Y211" s="147"/>
    </row>
    <row r="212" spans="1:25" ht="15.6" hidden="1">
      <c r="A212" s="190"/>
      <c r="B212" s="173" t="s">
        <v>4031</v>
      </c>
      <c r="C212" s="174"/>
      <c r="D212" s="175"/>
      <c r="E212" s="164"/>
      <c r="F212" s="199" t="str">
        <f t="shared" si="34"/>
        <v/>
      </c>
      <c r="G212" s="176"/>
      <c r="H212" s="200" t="str">
        <f t="shared" si="27"/>
        <v/>
      </c>
      <c r="I212" s="177"/>
      <c r="J212" s="201" t="str">
        <f t="shared" si="28"/>
        <v/>
      </c>
      <c r="K212" s="136"/>
      <c r="L212" s="200" t="str">
        <f t="shared" si="29"/>
        <v/>
      </c>
      <c r="M212" s="140"/>
      <c r="N212" s="201" t="str">
        <f t="shared" si="30"/>
        <v/>
      </c>
      <c r="O212" s="136"/>
      <c r="P212" s="200" t="str">
        <f t="shared" si="31"/>
        <v/>
      </c>
      <c r="Q212" s="140"/>
      <c r="R212" s="201" t="str">
        <f t="shared" si="32"/>
        <v/>
      </c>
      <c r="S212" s="129"/>
      <c r="T212" s="202" t="str">
        <f t="shared" si="35"/>
        <v/>
      </c>
      <c r="U212" s="140"/>
      <c r="V212" s="201" t="str">
        <f t="shared" ca="1" si="33"/>
        <v/>
      </c>
      <c r="W212" s="140"/>
      <c r="X212" s="201"/>
      <c r="Y212" s="147"/>
    </row>
    <row r="213" spans="1:25" ht="15.6" hidden="1">
      <c r="A213" s="190"/>
      <c r="B213" s="173" t="s">
        <v>4032</v>
      </c>
      <c r="C213" s="174"/>
      <c r="D213" s="175"/>
      <c r="E213" s="164"/>
      <c r="F213" s="199" t="str">
        <f t="shared" si="34"/>
        <v/>
      </c>
      <c r="G213" s="176"/>
      <c r="H213" s="200" t="str">
        <f t="shared" si="27"/>
        <v/>
      </c>
      <c r="I213" s="177"/>
      <c r="J213" s="201" t="str">
        <f t="shared" si="28"/>
        <v/>
      </c>
      <c r="K213" s="136"/>
      <c r="L213" s="200" t="str">
        <f t="shared" si="29"/>
        <v/>
      </c>
      <c r="M213" s="140"/>
      <c r="N213" s="201" t="str">
        <f t="shared" si="30"/>
        <v/>
      </c>
      <c r="O213" s="136"/>
      <c r="P213" s="200" t="str">
        <f t="shared" si="31"/>
        <v/>
      </c>
      <c r="Q213" s="140"/>
      <c r="R213" s="201" t="str">
        <f t="shared" si="32"/>
        <v/>
      </c>
      <c r="S213" s="129"/>
      <c r="T213" s="202" t="str">
        <f t="shared" si="35"/>
        <v/>
      </c>
      <c r="U213" s="140"/>
      <c r="V213" s="201" t="str">
        <f t="shared" ca="1" si="33"/>
        <v/>
      </c>
      <c r="W213" s="140"/>
      <c r="X213" s="201"/>
      <c r="Y213" s="147"/>
    </row>
    <row r="214" spans="1:25" ht="15.6" hidden="1">
      <c r="A214" s="190"/>
      <c r="B214" s="173" t="s">
        <v>4033</v>
      </c>
      <c r="C214" s="174"/>
      <c r="D214" s="175"/>
      <c r="E214" s="164"/>
      <c r="F214" s="199" t="str">
        <f t="shared" si="34"/>
        <v/>
      </c>
      <c r="G214" s="176"/>
      <c r="H214" s="200" t="str">
        <f t="shared" si="27"/>
        <v/>
      </c>
      <c r="I214" s="177"/>
      <c r="J214" s="201" t="str">
        <f t="shared" si="28"/>
        <v/>
      </c>
      <c r="K214" s="136"/>
      <c r="L214" s="200" t="str">
        <f t="shared" si="29"/>
        <v/>
      </c>
      <c r="M214" s="140"/>
      <c r="N214" s="201" t="str">
        <f t="shared" si="30"/>
        <v/>
      </c>
      <c r="O214" s="136"/>
      <c r="P214" s="200" t="str">
        <f t="shared" si="31"/>
        <v/>
      </c>
      <c r="Q214" s="140"/>
      <c r="R214" s="201" t="str">
        <f t="shared" si="32"/>
        <v/>
      </c>
      <c r="S214" s="129"/>
      <c r="T214" s="202" t="str">
        <f t="shared" si="35"/>
        <v/>
      </c>
      <c r="U214" s="140"/>
      <c r="V214" s="201" t="str">
        <f t="shared" ca="1" si="33"/>
        <v/>
      </c>
      <c r="W214" s="140"/>
      <c r="X214" s="201"/>
      <c r="Y214" s="147"/>
    </row>
    <row r="215" spans="1:25" ht="15.6" hidden="1">
      <c r="A215" s="190"/>
      <c r="B215" s="173" t="s">
        <v>4034</v>
      </c>
      <c r="C215" s="174"/>
      <c r="D215" s="175"/>
      <c r="E215" s="164"/>
      <c r="F215" s="199" t="str">
        <f t="shared" si="34"/>
        <v/>
      </c>
      <c r="G215" s="176"/>
      <c r="H215" s="200" t="str">
        <f t="shared" si="27"/>
        <v/>
      </c>
      <c r="I215" s="177"/>
      <c r="J215" s="201" t="str">
        <f t="shared" si="28"/>
        <v/>
      </c>
      <c r="K215" s="136"/>
      <c r="L215" s="200" t="str">
        <f t="shared" si="29"/>
        <v/>
      </c>
      <c r="M215" s="140"/>
      <c r="N215" s="201" t="str">
        <f t="shared" si="30"/>
        <v/>
      </c>
      <c r="O215" s="136"/>
      <c r="P215" s="200" t="str">
        <f t="shared" si="31"/>
        <v/>
      </c>
      <c r="Q215" s="140"/>
      <c r="R215" s="201" t="str">
        <f t="shared" si="32"/>
        <v/>
      </c>
      <c r="S215" s="129"/>
      <c r="T215" s="202" t="str">
        <f t="shared" si="35"/>
        <v/>
      </c>
      <c r="U215" s="140"/>
      <c r="V215" s="201" t="str">
        <f t="shared" ca="1" si="33"/>
        <v/>
      </c>
      <c r="W215" s="140"/>
      <c r="X215" s="201"/>
      <c r="Y215" s="147"/>
    </row>
    <row r="216" spans="1:25" ht="15.6" hidden="1">
      <c r="A216" s="190"/>
      <c r="B216" s="173" t="s">
        <v>4035</v>
      </c>
      <c r="C216" s="174"/>
      <c r="D216" s="175"/>
      <c r="E216" s="164"/>
      <c r="F216" s="199" t="str">
        <f t="shared" si="34"/>
        <v/>
      </c>
      <c r="G216" s="176"/>
      <c r="H216" s="200" t="str">
        <f t="shared" si="27"/>
        <v/>
      </c>
      <c r="I216" s="177"/>
      <c r="J216" s="201" t="str">
        <f t="shared" si="28"/>
        <v/>
      </c>
      <c r="K216" s="136"/>
      <c r="L216" s="200" t="str">
        <f t="shared" si="29"/>
        <v/>
      </c>
      <c r="M216" s="140"/>
      <c r="N216" s="201" t="str">
        <f t="shared" si="30"/>
        <v/>
      </c>
      <c r="O216" s="136"/>
      <c r="P216" s="200" t="str">
        <f t="shared" si="31"/>
        <v/>
      </c>
      <c r="Q216" s="140"/>
      <c r="R216" s="201" t="str">
        <f t="shared" si="32"/>
        <v/>
      </c>
      <c r="S216" s="129"/>
      <c r="T216" s="202" t="str">
        <f t="shared" si="35"/>
        <v/>
      </c>
      <c r="U216" s="140"/>
      <c r="V216" s="201" t="str">
        <f t="shared" ca="1" si="33"/>
        <v/>
      </c>
      <c r="W216" s="140"/>
      <c r="X216" s="201"/>
      <c r="Y216" s="147"/>
    </row>
    <row r="217" spans="1:25" ht="15.6" hidden="1">
      <c r="A217" s="190"/>
      <c r="B217" s="173" t="s">
        <v>4036</v>
      </c>
      <c r="C217" s="174"/>
      <c r="D217" s="175"/>
      <c r="E217" s="164"/>
      <c r="F217" s="199" t="str">
        <f t="shared" si="34"/>
        <v/>
      </c>
      <c r="G217" s="176"/>
      <c r="H217" s="200" t="str">
        <f t="shared" si="27"/>
        <v/>
      </c>
      <c r="I217" s="177"/>
      <c r="J217" s="201" t="str">
        <f t="shared" si="28"/>
        <v/>
      </c>
      <c r="K217" s="136"/>
      <c r="L217" s="200" t="str">
        <f t="shared" si="29"/>
        <v/>
      </c>
      <c r="M217" s="140"/>
      <c r="N217" s="201" t="str">
        <f t="shared" si="30"/>
        <v/>
      </c>
      <c r="O217" s="136"/>
      <c r="P217" s="200" t="str">
        <f t="shared" si="31"/>
        <v/>
      </c>
      <c r="Q217" s="140"/>
      <c r="R217" s="201" t="str">
        <f t="shared" si="32"/>
        <v/>
      </c>
      <c r="S217" s="129"/>
      <c r="T217" s="202" t="str">
        <f t="shared" si="35"/>
        <v/>
      </c>
      <c r="U217" s="140"/>
      <c r="V217" s="201" t="str">
        <f t="shared" ca="1" si="33"/>
        <v/>
      </c>
      <c r="W217" s="140"/>
      <c r="X217" s="201"/>
      <c r="Y217" s="147"/>
    </row>
    <row r="218" spans="1:25" ht="15.6" hidden="1">
      <c r="A218" s="190"/>
      <c r="B218" s="173" t="s">
        <v>4037</v>
      </c>
      <c r="C218" s="174"/>
      <c r="D218" s="175"/>
      <c r="E218" s="164"/>
      <c r="F218" s="199" t="str">
        <f t="shared" si="34"/>
        <v/>
      </c>
      <c r="G218" s="176"/>
      <c r="H218" s="200" t="str">
        <f t="shared" si="27"/>
        <v/>
      </c>
      <c r="I218" s="177"/>
      <c r="J218" s="201" t="str">
        <f t="shared" si="28"/>
        <v/>
      </c>
      <c r="K218" s="136"/>
      <c r="L218" s="200" t="str">
        <f t="shared" si="29"/>
        <v/>
      </c>
      <c r="M218" s="140"/>
      <c r="N218" s="201" t="str">
        <f t="shared" si="30"/>
        <v/>
      </c>
      <c r="O218" s="136"/>
      <c r="P218" s="200" t="str">
        <f t="shared" si="31"/>
        <v/>
      </c>
      <c r="Q218" s="140"/>
      <c r="R218" s="201" t="str">
        <f t="shared" si="32"/>
        <v/>
      </c>
      <c r="S218" s="129"/>
      <c r="T218" s="202" t="str">
        <f t="shared" si="35"/>
        <v/>
      </c>
      <c r="U218" s="140"/>
      <c r="V218" s="201" t="str">
        <f t="shared" ca="1" si="33"/>
        <v/>
      </c>
      <c r="W218" s="140"/>
      <c r="X218" s="201"/>
      <c r="Y218" s="147"/>
    </row>
    <row r="219" spans="1:25" ht="15.6" hidden="1">
      <c r="A219" s="190"/>
      <c r="B219" s="173" t="s">
        <v>4038</v>
      </c>
      <c r="C219" s="174"/>
      <c r="D219" s="175"/>
      <c r="E219" s="164"/>
      <c r="F219" s="199" t="str">
        <f t="shared" si="34"/>
        <v/>
      </c>
      <c r="G219" s="176"/>
      <c r="H219" s="200" t="str">
        <f t="shared" si="27"/>
        <v/>
      </c>
      <c r="I219" s="177"/>
      <c r="J219" s="201" t="str">
        <f t="shared" si="28"/>
        <v/>
      </c>
      <c r="K219" s="136"/>
      <c r="L219" s="200" t="str">
        <f t="shared" si="29"/>
        <v/>
      </c>
      <c r="M219" s="140"/>
      <c r="N219" s="201" t="str">
        <f t="shared" si="30"/>
        <v/>
      </c>
      <c r="O219" s="136"/>
      <c r="P219" s="200" t="str">
        <f t="shared" si="31"/>
        <v/>
      </c>
      <c r="Q219" s="140"/>
      <c r="R219" s="201" t="str">
        <f t="shared" si="32"/>
        <v/>
      </c>
      <c r="S219" s="129"/>
      <c r="T219" s="202" t="str">
        <f t="shared" si="35"/>
        <v/>
      </c>
      <c r="U219" s="140"/>
      <c r="V219" s="201" t="str">
        <f t="shared" ca="1" si="33"/>
        <v/>
      </c>
      <c r="W219" s="140"/>
      <c r="X219" s="201"/>
      <c r="Y219" s="147"/>
    </row>
    <row r="220" spans="1:25" ht="15.6" hidden="1">
      <c r="A220" s="190"/>
      <c r="B220" s="173" t="s">
        <v>4039</v>
      </c>
      <c r="C220" s="174"/>
      <c r="D220" s="175"/>
      <c r="E220" s="164"/>
      <c r="F220" s="199" t="str">
        <f t="shared" si="34"/>
        <v/>
      </c>
      <c r="G220" s="176"/>
      <c r="H220" s="200" t="str">
        <f t="shared" si="27"/>
        <v/>
      </c>
      <c r="I220" s="177"/>
      <c r="J220" s="201" t="str">
        <f t="shared" si="28"/>
        <v/>
      </c>
      <c r="K220" s="136"/>
      <c r="L220" s="200" t="str">
        <f t="shared" si="29"/>
        <v/>
      </c>
      <c r="M220" s="140"/>
      <c r="N220" s="201" t="str">
        <f t="shared" si="30"/>
        <v/>
      </c>
      <c r="O220" s="136"/>
      <c r="P220" s="200" t="str">
        <f t="shared" si="31"/>
        <v/>
      </c>
      <c r="Q220" s="140"/>
      <c r="R220" s="201" t="str">
        <f t="shared" si="32"/>
        <v/>
      </c>
      <c r="S220" s="129"/>
      <c r="T220" s="202" t="str">
        <f t="shared" si="35"/>
        <v/>
      </c>
      <c r="U220" s="140"/>
      <c r="V220" s="201" t="str">
        <f t="shared" ca="1" si="33"/>
        <v/>
      </c>
      <c r="W220" s="140"/>
      <c r="X220" s="201"/>
      <c r="Y220" s="147"/>
    </row>
    <row r="221" spans="1:25" ht="15.6" hidden="1">
      <c r="A221" s="190"/>
      <c r="B221" s="173" t="s">
        <v>4040</v>
      </c>
      <c r="C221" s="174"/>
      <c r="D221" s="175"/>
      <c r="E221" s="164"/>
      <c r="F221" s="199" t="str">
        <f t="shared" si="34"/>
        <v/>
      </c>
      <c r="G221" s="176"/>
      <c r="H221" s="200" t="str">
        <f t="shared" si="27"/>
        <v/>
      </c>
      <c r="I221" s="177"/>
      <c r="J221" s="201" t="str">
        <f t="shared" si="28"/>
        <v/>
      </c>
      <c r="K221" s="136"/>
      <c r="L221" s="200" t="str">
        <f t="shared" si="29"/>
        <v/>
      </c>
      <c r="M221" s="140"/>
      <c r="N221" s="201" t="str">
        <f t="shared" si="30"/>
        <v/>
      </c>
      <c r="O221" s="136"/>
      <c r="P221" s="200" t="str">
        <f t="shared" si="31"/>
        <v/>
      </c>
      <c r="Q221" s="140"/>
      <c r="R221" s="201" t="str">
        <f t="shared" si="32"/>
        <v/>
      </c>
      <c r="S221" s="129"/>
      <c r="T221" s="202" t="str">
        <f t="shared" si="35"/>
        <v/>
      </c>
      <c r="U221" s="140"/>
      <c r="V221" s="201" t="str">
        <f t="shared" ca="1" si="33"/>
        <v/>
      </c>
      <c r="W221" s="140"/>
      <c r="X221" s="201"/>
      <c r="Y221" s="147"/>
    </row>
    <row r="222" spans="1:25" ht="15.6" hidden="1">
      <c r="A222" s="190"/>
      <c r="B222" s="173" t="s">
        <v>4041</v>
      </c>
      <c r="C222" s="174"/>
      <c r="D222" s="175"/>
      <c r="E222" s="164"/>
      <c r="F222" s="199" t="str">
        <f t="shared" si="34"/>
        <v/>
      </c>
      <c r="G222" s="176"/>
      <c r="H222" s="200" t="str">
        <f t="shared" si="27"/>
        <v/>
      </c>
      <c r="I222" s="177"/>
      <c r="J222" s="201" t="str">
        <f t="shared" si="28"/>
        <v/>
      </c>
      <c r="K222" s="136"/>
      <c r="L222" s="200" t="str">
        <f t="shared" si="29"/>
        <v/>
      </c>
      <c r="M222" s="140"/>
      <c r="N222" s="201" t="str">
        <f t="shared" si="30"/>
        <v/>
      </c>
      <c r="O222" s="136"/>
      <c r="P222" s="200" t="str">
        <f t="shared" si="31"/>
        <v/>
      </c>
      <c r="Q222" s="140"/>
      <c r="R222" s="201" t="str">
        <f t="shared" si="32"/>
        <v/>
      </c>
      <c r="S222" s="129"/>
      <c r="T222" s="202" t="str">
        <f t="shared" si="35"/>
        <v/>
      </c>
      <c r="U222" s="140"/>
      <c r="V222" s="201" t="str">
        <f t="shared" ca="1" si="33"/>
        <v/>
      </c>
      <c r="W222" s="140"/>
      <c r="X222" s="201"/>
      <c r="Y222" s="147"/>
    </row>
    <row r="223" spans="1:25" ht="15.6" hidden="1">
      <c r="A223" s="190"/>
      <c r="B223" s="173" t="s">
        <v>4042</v>
      </c>
      <c r="C223" s="174"/>
      <c r="D223" s="175"/>
      <c r="E223" s="164"/>
      <c r="F223" s="199" t="str">
        <f t="shared" si="34"/>
        <v/>
      </c>
      <c r="G223" s="176"/>
      <c r="H223" s="200" t="str">
        <f t="shared" si="27"/>
        <v/>
      </c>
      <c r="I223" s="177"/>
      <c r="J223" s="201" t="str">
        <f t="shared" si="28"/>
        <v/>
      </c>
      <c r="K223" s="136"/>
      <c r="L223" s="200" t="str">
        <f t="shared" si="29"/>
        <v/>
      </c>
      <c r="M223" s="140"/>
      <c r="N223" s="201" t="str">
        <f t="shared" si="30"/>
        <v/>
      </c>
      <c r="O223" s="136"/>
      <c r="P223" s="200" t="str">
        <f t="shared" si="31"/>
        <v/>
      </c>
      <c r="Q223" s="140"/>
      <c r="R223" s="201" t="str">
        <f t="shared" si="32"/>
        <v/>
      </c>
      <c r="S223" s="129"/>
      <c r="T223" s="202" t="str">
        <f t="shared" si="35"/>
        <v/>
      </c>
      <c r="U223" s="140"/>
      <c r="V223" s="201" t="str">
        <f t="shared" ca="1" si="33"/>
        <v/>
      </c>
      <c r="W223" s="140"/>
      <c r="X223" s="201"/>
      <c r="Y223" s="147"/>
    </row>
    <row r="224" spans="1:25" ht="15.6" hidden="1">
      <c r="A224" s="190"/>
      <c r="B224" s="173" t="s">
        <v>4043</v>
      </c>
      <c r="C224" s="174"/>
      <c r="D224" s="175"/>
      <c r="E224" s="164"/>
      <c r="F224" s="199" t="str">
        <f t="shared" si="34"/>
        <v/>
      </c>
      <c r="G224" s="176"/>
      <c r="H224" s="200" t="str">
        <f t="shared" si="27"/>
        <v/>
      </c>
      <c r="I224" s="177"/>
      <c r="J224" s="201" t="str">
        <f t="shared" si="28"/>
        <v/>
      </c>
      <c r="K224" s="136"/>
      <c r="L224" s="200" t="str">
        <f t="shared" si="29"/>
        <v/>
      </c>
      <c r="M224" s="140"/>
      <c r="N224" s="201" t="str">
        <f t="shared" si="30"/>
        <v/>
      </c>
      <c r="O224" s="136"/>
      <c r="P224" s="200" t="str">
        <f t="shared" si="31"/>
        <v/>
      </c>
      <c r="Q224" s="140"/>
      <c r="R224" s="201" t="str">
        <f t="shared" si="32"/>
        <v/>
      </c>
      <c r="S224" s="129"/>
      <c r="T224" s="202" t="str">
        <f t="shared" si="35"/>
        <v/>
      </c>
      <c r="U224" s="140"/>
      <c r="V224" s="201" t="str">
        <f t="shared" ca="1" si="33"/>
        <v/>
      </c>
      <c r="W224" s="140"/>
      <c r="X224" s="201"/>
      <c r="Y224" s="147"/>
    </row>
    <row r="225" spans="1:25" ht="15.6" hidden="1">
      <c r="A225" s="190"/>
      <c r="B225" s="173" t="s">
        <v>4044</v>
      </c>
      <c r="C225" s="174"/>
      <c r="D225" s="175"/>
      <c r="E225" s="164"/>
      <c r="F225" s="199" t="str">
        <f t="shared" si="34"/>
        <v/>
      </c>
      <c r="G225" s="176"/>
      <c r="H225" s="200" t="str">
        <f t="shared" si="27"/>
        <v/>
      </c>
      <c r="I225" s="177"/>
      <c r="J225" s="201" t="str">
        <f t="shared" si="28"/>
        <v/>
      </c>
      <c r="K225" s="136"/>
      <c r="L225" s="200" t="str">
        <f t="shared" si="29"/>
        <v/>
      </c>
      <c r="M225" s="140"/>
      <c r="N225" s="201" t="str">
        <f t="shared" si="30"/>
        <v/>
      </c>
      <c r="O225" s="136"/>
      <c r="P225" s="200" t="str">
        <f t="shared" si="31"/>
        <v/>
      </c>
      <c r="Q225" s="140"/>
      <c r="R225" s="201" t="str">
        <f t="shared" si="32"/>
        <v/>
      </c>
      <c r="S225" s="129"/>
      <c r="T225" s="202" t="str">
        <f t="shared" si="35"/>
        <v/>
      </c>
      <c r="U225" s="140"/>
      <c r="V225" s="201" t="str">
        <f t="shared" ca="1" si="33"/>
        <v/>
      </c>
      <c r="W225" s="140"/>
      <c r="X225" s="201"/>
      <c r="Y225" s="147"/>
    </row>
    <row r="226" spans="1:25" ht="15.6" hidden="1">
      <c r="A226" s="190"/>
      <c r="B226" s="173" t="s">
        <v>4045</v>
      </c>
      <c r="C226" s="174"/>
      <c r="D226" s="175"/>
      <c r="E226" s="164"/>
      <c r="F226" s="199" t="str">
        <f t="shared" si="34"/>
        <v/>
      </c>
      <c r="G226" s="176"/>
      <c r="H226" s="200" t="str">
        <f t="shared" si="27"/>
        <v/>
      </c>
      <c r="I226" s="177"/>
      <c r="J226" s="201" t="str">
        <f t="shared" si="28"/>
        <v/>
      </c>
      <c r="K226" s="136"/>
      <c r="L226" s="200" t="str">
        <f t="shared" si="29"/>
        <v/>
      </c>
      <c r="M226" s="140"/>
      <c r="N226" s="201" t="str">
        <f t="shared" si="30"/>
        <v/>
      </c>
      <c r="O226" s="136"/>
      <c r="P226" s="200" t="str">
        <f t="shared" si="31"/>
        <v/>
      </c>
      <c r="Q226" s="140"/>
      <c r="R226" s="201" t="str">
        <f t="shared" si="32"/>
        <v/>
      </c>
      <c r="S226" s="129"/>
      <c r="T226" s="202" t="str">
        <f t="shared" si="35"/>
        <v/>
      </c>
      <c r="U226" s="140"/>
      <c r="V226" s="201" t="str">
        <f t="shared" ca="1" si="33"/>
        <v/>
      </c>
      <c r="W226" s="140"/>
      <c r="X226" s="201"/>
      <c r="Y226" s="147"/>
    </row>
    <row r="227" spans="1:25" ht="15.6" hidden="1">
      <c r="A227" s="190"/>
      <c r="B227" s="173" t="s">
        <v>4046</v>
      </c>
      <c r="C227" s="174"/>
      <c r="D227" s="175"/>
      <c r="E227" s="164"/>
      <c r="F227" s="199" t="str">
        <f t="shared" si="34"/>
        <v/>
      </c>
      <c r="G227" s="176"/>
      <c r="H227" s="200" t="str">
        <f t="shared" si="27"/>
        <v/>
      </c>
      <c r="I227" s="177"/>
      <c r="J227" s="201" t="str">
        <f t="shared" si="28"/>
        <v/>
      </c>
      <c r="K227" s="136"/>
      <c r="L227" s="200" t="str">
        <f t="shared" si="29"/>
        <v/>
      </c>
      <c r="M227" s="140"/>
      <c r="N227" s="201" t="str">
        <f t="shared" si="30"/>
        <v/>
      </c>
      <c r="O227" s="136"/>
      <c r="P227" s="200" t="str">
        <f t="shared" si="31"/>
        <v/>
      </c>
      <c r="Q227" s="140"/>
      <c r="R227" s="201" t="str">
        <f t="shared" si="32"/>
        <v/>
      </c>
      <c r="S227" s="129"/>
      <c r="T227" s="202" t="str">
        <f t="shared" si="35"/>
        <v/>
      </c>
      <c r="U227" s="140"/>
      <c r="V227" s="201" t="str">
        <f t="shared" ca="1" si="33"/>
        <v/>
      </c>
      <c r="W227" s="140"/>
      <c r="X227" s="201"/>
      <c r="Y227" s="147"/>
    </row>
    <row r="228" spans="1:25" ht="15.6" hidden="1">
      <c r="A228" s="190"/>
      <c r="B228" s="173" t="s">
        <v>4047</v>
      </c>
      <c r="C228" s="174"/>
      <c r="D228" s="175"/>
      <c r="E228" s="164"/>
      <c r="F228" s="199" t="str">
        <f t="shared" si="34"/>
        <v/>
      </c>
      <c r="G228" s="176"/>
      <c r="H228" s="200" t="str">
        <f t="shared" si="27"/>
        <v/>
      </c>
      <c r="I228" s="177"/>
      <c r="J228" s="201" t="str">
        <f t="shared" si="28"/>
        <v/>
      </c>
      <c r="K228" s="136"/>
      <c r="L228" s="200" t="str">
        <f t="shared" si="29"/>
        <v/>
      </c>
      <c r="M228" s="140"/>
      <c r="N228" s="201" t="str">
        <f t="shared" si="30"/>
        <v/>
      </c>
      <c r="O228" s="136"/>
      <c r="P228" s="200" t="str">
        <f t="shared" si="31"/>
        <v/>
      </c>
      <c r="Q228" s="140"/>
      <c r="R228" s="201" t="str">
        <f t="shared" si="32"/>
        <v/>
      </c>
      <c r="S228" s="129"/>
      <c r="T228" s="202" t="str">
        <f t="shared" si="35"/>
        <v/>
      </c>
      <c r="U228" s="140"/>
      <c r="V228" s="201" t="str">
        <f t="shared" ca="1" si="33"/>
        <v/>
      </c>
      <c r="W228" s="140"/>
      <c r="X228" s="201"/>
      <c r="Y228" s="147"/>
    </row>
    <row r="229" spans="1:25" ht="15.6" hidden="1">
      <c r="A229" s="190"/>
      <c r="B229" s="173" t="s">
        <v>4048</v>
      </c>
      <c r="C229" s="174"/>
      <c r="D229" s="175"/>
      <c r="E229" s="164"/>
      <c r="F229" s="199" t="str">
        <f t="shared" si="34"/>
        <v/>
      </c>
      <c r="G229" s="176"/>
      <c r="H229" s="200" t="str">
        <f t="shared" si="27"/>
        <v/>
      </c>
      <c r="I229" s="177"/>
      <c r="J229" s="201" t="str">
        <f t="shared" si="28"/>
        <v/>
      </c>
      <c r="K229" s="136"/>
      <c r="L229" s="200" t="str">
        <f t="shared" si="29"/>
        <v/>
      </c>
      <c r="M229" s="140"/>
      <c r="N229" s="201" t="str">
        <f t="shared" si="30"/>
        <v/>
      </c>
      <c r="O229" s="136"/>
      <c r="P229" s="200" t="str">
        <f t="shared" si="31"/>
        <v/>
      </c>
      <c r="Q229" s="140"/>
      <c r="R229" s="201" t="str">
        <f t="shared" si="32"/>
        <v/>
      </c>
      <c r="S229" s="129"/>
      <c r="T229" s="202" t="str">
        <f t="shared" si="35"/>
        <v/>
      </c>
      <c r="U229" s="140"/>
      <c r="V229" s="201" t="str">
        <f t="shared" ca="1" si="33"/>
        <v/>
      </c>
      <c r="W229" s="140"/>
      <c r="X229" s="201"/>
      <c r="Y229" s="147"/>
    </row>
    <row r="230" spans="1:25" ht="15.6" hidden="1">
      <c r="A230" s="190"/>
      <c r="B230" s="173" t="s">
        <v>4049</v>
      </c>
      <c r="C230" s="174"/>
      <c r="D230" s="175"/>
      <c r="E230" s="164"/>
      <c r="F230" s="199" t="str">
        <f t="shared" si="34"/>
        <v/>
      </c>
      <c r="G230" s="176"/>
      <c r="H230" s="200" t="str">
        <f t="shared" si="27"/>
        <v/>
      </c>
      <c r="I230" s="177"/>
      <c r="J230" s="201" t="str">
        <f t="shared" si="28"/>
        <v/>
      </c>
      <c r="K230" s="136"/>
      <c r="L230" s="200" t="str">
        <f t="shared" si="29"/>
        <v/>
      </c>
      <c r="M230" s="140"/>
      <c r="N230" s="201" t="str">
        <f t="shared" si="30"/>
        <v/>
      </c>
      <c r="O230" s="136"/>
      <c r="P230" s="200" t="str">
        <f t="shared" si="31"/>
        <v/>
      </c>
      <c r="Q230" s="140"/>
      <c r="R230" s="201" t="str">
        <f t="shared" si="32"/>
        <v/>
      </c>
      <c r="S230" s="129"/>
      <c r="T230" s="202" t="str">
        <f t="shared" si="35"/>
        <v/>
      </c>
      <c r="U230" s="140"/>
      <c r="V230" s="201" t="str">
        <f t="shared" ca="1" si="33"/>
        <v/>
      </c>
      <c r="W230" s="140"/>
      <c r="X230" s="201"/>
      <c r="Y230" s="147"/>
    </row>
    <row r="231" spans="1:25" ht="15.6" hidden="1">
      <c r="A231" s="190"/>
      <c r="B231" s="173" t="s">
        <v>4050</v>
      </c>
      <c r="C231" s="174"/>
      <c r="D231" s="175"/>
      <c r="E231" s="164"/>
      <c r="F231" s="199" t="str">
        <f t="shared" si="34"/>
        <v/>
      </c>
      <c r="G231" s="176"/>
      <c r="H231" s="200" t="str">
        <f t="shared" si="27"/>
        <v/>
      </c>
      <c r="I231" s="177"/>
      <c r="J231" s="201" t="str">
        <f t="shared" si="28"/>
        <v/>
      </c>
      <c r="K231" s="136"/>
      <c r="L231" s="200" t="str">
        <f t="shared" si="29"/>
        <v/>
      </c>
      <c r="M231" s="140"/>
      <c r="N231" s="201" t="str">
        <f t="shared" si="30"/>
        <v/>
      </c>
      <c r="O231" s="136"/>
      <c r="P231" s="200" t="str">
        <f t="shared" si="31"/>
        <v/>
      </c>
      <c r="Q231" s="140"/>
      <c r="R231" s="201" t="str">
        <f t="shared" si="32"/>
        <v/>
      </c>
      <c r="S231" s="129"/>
      <c r="T231" s="202" t="str">
        <f t="shared" si="35"/>
        <v/>
      </c>
      <c r="U231" s="140"/>
      <c r="V231" s="201" t="str">
        <f t="shared" ca="1" si="33"/>
        <v/>
      </c>
      <c r="W231" s="140"/>
      <c r="X231" s="201"/>
      <c r="Y231" s="147"/>
    </row>
    <row r="232" spans="1:25" ht="15.6" hidden="1">
      <c r="A232" s="190"/>
      <c r="B232" s="173" t="s">
        <v>4051</v>
      </c>
      <c r="C232" s="174"/>
      <c r="D232" s="175"/>
      <c r="E232" s="164"/>
      <c r="F232" s="199" t="str">
        <f t="shared" si="34"/>
        <v/>
      </c>
      <c r="G232" s="176"/>
      <c r="H232" s="200" t="str">
        <f t="shared" si="27"/>
        <v/>
      </c>
      <c r="I232" s="177"/>
      <c r="J232" s="201" t="str">
        <f t="shared" si="28"/>
        <v/>
      </c>
      <c r="K232" s="136"/>
      <c r="L232" s="200" t="str">
        <f t="shared" si="29"/>
        <v/>
      </c>
      <c r="M232" s="140"/>
      <c r="N232" s="201" t="str">
        <f t="shared" si="30"/>
        <v/>
      </c>
      <c r="O232" s="136"/>
      <c r="P232" s="200" t="str">
        <f t="shared" si="31"/>
        <v/>
      </c>
      <c r="Q232" s="140"/>
      <c r="R232" s="201" t="str">
        <f t="shared" si="32"/>
        <v/>
      </c>
      <c r="S232" s="129"/>
      <c r="T232" s="202" t="str">
        <f t="shared" si="35"/>
        <v/>
      </c>
      <c r="U232" s="140"/>
      <c r="V232" s="201" t="str">
        <f t="shared" ca="1" si="33"/>
        <v/>
      </c>
      <c r="W232" s="140"/>
      <c r="X232" s="201"/>
      <c r="Y232" s="147"/>
    </row>
    <row r="233" spans="1:25" ht="15.6" hidden="1">
      <c r="A233" s="190"/>
      <c r="B233" s="173" t="s">
        <v>4052</v>
      </c>
      <c r="C233" s="174"/>
      <c r="D233" s="175"/>
      <c r="E233" s="164"/>
      <c r="F233" s="199" t="str">
        <f t="shared" si="34"/>
        <v/>
      </c>
      <c r="G233" s="176"/>
      <c r="H233" s="200" t="str">
        <f t="shared" si="27"/>
        <v/>
      </c>
      <c r="I233" s="177"/>
      <c r="J233" s="201" t="str">
        <f t="shared" si="28"/>
        <v/>
      </c>
      <c r="K233" s="136"/>
      <c r="L233" s="200" t="str">
        <f t="shared" si="29"/>
        <v/>
      </c>
      <c r="M233" s="140"/>
      <c r="N233" s="201" t="str">
        <f t="shared" si="30"/>
        <v/>
      </c>
      <c r="O233" s="136"/>
      <c r="P233" s="200" t="str">
        <f t="shared" si="31"/>
        <v/>
      </c>
      <c r="Q233" s="140"/>
      <c r="R233" s="201" t="str">
        <f t="shared" si="32"/>
        <v/>
      </c>
      <c r="S233" s="129"/>
      <c r="T233" s="202" t="str">
        <f t="shared" si="35"/>
        <v/>
      </c>
      <c r="U233" s="140"/>
      <c r="V233" s="201" t="str">
        <f t="shared" ca="1" si="33"/>
        <v/>
      </c>
      <c r="W233" s="140"/>
      <c r="X233" s="201"/>
      <c r="Y233" s="147"/>
    </row>
    <row r="234" spans="1:25" ht="15.6" hidden="1">
      <c r="A234" s="190"/>
      <c r="B234" s="173" t="s">
        <v>4053</v>
      </c>
      <c r="C234" s="174"/>
      <c r="D234" s="175"/>
      <c r="E234" s="165"/>
      <c r="F234" s="199" t="str">
        <f t="shared" si="34"/>
        <v/>
      </c>
      <c r="G234" s="176"/>
      <c r="H234" s="200" t="str">
        <f t="shared" si="27"/>
        <v/>
      </c>
      <c r="I234" s="177"/>
      <c r="J234" s="201" t="str">
        <f t="shared" si="28"/>
        <v/>
      </c>
      <c r="K234" s="136"/>
      <c r="L234" s="200" t="str">
        <f t="shared" si="29"/>
        <v/>
      </c>
      <c r="M234" s="140"/>
      <c r="N234" s="201" t="str">
        <f t="shared" si="30"/>
        <v/>
      </c>
      <c r="O234" s="136"/>
      <c r="P234" s="200" t="str">
        <f t="shared" si="31"/>
        <v/>
      </c>
      <c r="Q234" s="140"/>
      <c r="R234" s="201" t="str">
        <f t="shared" si="32"/>
        <v/>
      </c>
      <c r="S234" s="129"/>
      <c r="T234" s="202" t="str">
        <f t="shared" si="35"/>
        <v/>
      </c>
      <c r="U234" s="140"/>
      <c r="V234" s="201" t="str">
        <f t="shared" ca="1" si="33"/>
        <v/>
      </c>
      <c r="W234" s="140"/>
      <c r="X234" s="201"/>
      <c r="Y234" s="147"/>
    </row>
    <row r="235" spans="1:25" ht="15.6" hidden="1">
      <c r="A235" s="190"/>
      <c r="B235" s="173" t="s">
        <v>4054</v>
      </c>
      <c r="C235" s="174"/>
      <c r="D235" s="175"/>
      <c r="E235" s="164"/>
      <c r="F235" s="199" t="str">
        <f t="shared" si="34"/>
        <v/>
      </c>
      <c r="G235" s="176"/>
      <c r="H235" s="200" t="str">
        <f t="shared" si="27"/>
        <v/>
      </c>
      <c r="I235" s="177"/>
      <c r="J235" s="201" t="str">
        <f t="shared" si="28"/>
        <v/>
      </c>
      <c r="K235" s="136"/>
      <c r="L235" s="200" t="str">
        <f t="shared" si="29"/>
        <v/>
      </c>
      <c r="M235" s="140"/>
      <c r="N235" s="201" t="str">
        <f t="shared" si="30"/>
        <v/>
      </c>
      <c r="O235" s="136"/>
      <c r="P235" s="200" t="str">
        <f t="shared" si="31"/>
        <v/>
      </c>
      <c r="Q235" s="140"/>
      <c r="R235" s="201" t="str">
        <f t="shared" si="32"/>
        <v/>
      </c>
      <c r="S235" s="129"/>
      <c r="T235" s="202" t="str">
        <f t="shared" si="35"/>
        <v/>
      </c>
      <c r="U235" s="140"/>
      <c r="V235" s="201" t="str">
        <f t="shared" ca="1" si="33"/>
        <v/>
      </c>
      <c r="W235" s="140"/>
      <c r="X235" s="201"/>
      <c r="Y235" s="147"/>
    </row>
    <row r="236" spans="1:25" ht="15.6" hidden="1">
      <c r="A236" s="190"/>
      <c r="B236" s="173" t="s">
        <v>4055</v>
      </c>
      <c r="C236" s="174"/>
      <c r="D236" s="182"/>
      <c r="E236" s="164"/>
      <c r="F236" s="199" t="str">
        <f t="shared" si="34"/>
        <v/>
      </c>
      <c r="G236" s="176"/>
      <c r="H236" s="200" t="str">
        <f t="shared" si="27"/>
        <v/>
      </c>
      <c r="I236" s="177"/>
      <c r="J236" s="201" t="str">
        <f t="shared" si="28"/>
        <v/>
      </c>
      <c r="K236" s="136"/>
      <c r="L236" s="200" t="str">
        <f t="shared" si="29"/>
        <v/>
      </c>
      <c r="M236" s="140"/>
      <c r="N236" s="201" t="str">
        <f t="shared" si="30"/>
        <v/>
      </c>
      <c r="O236" s="136"/>
      <c r="P236" s="200" t="str">
        <f t="shared" si="31"/>
        <v/>
      </c>
      <c r="Q236" s="140"/>
      <c r="R236" s="201" t="str">
        <f t="shared" si="32"/>
        <v/>
      </c>
      <c r="S236" s="129"/>
      <c r="T236" s="202" t="str">
        <f t="shared" si="35"/>
        <v/>
      </c>
      <c r="U236" s="140"/>
      <c r="V236" s="201" t="str">
        <f t="shared" ca="1" si="33"/>
        <v/>
      </c>
      <c r="W236" s="140"/>
      <c r="X236" s="201"/>
      <c r="Y236" s="147"/>
    </row>
    <row r="237" spans="1:25" ht="15.6" hidden="1">
      <c r="A237" s="190"/>
      <c r="B237" s="173" t="s">
        <v>4056</v>
      </c>
      <c r="C237" s="174"/>
      <c r="D237" s="182"/>
      <c r="E237" s="182"/>
      <c r="F237" s="199" t="str">
        <f t="shared" si="34"/>
        <v/>
      </c>
      <c r="G237" s="176"/>
      <c r="H237" s="200" t="str">
        <f t="shared" si="27"/>
        <v/>
      </c>
      <c r="I237" s="177"/>
      <c r="J237" s="201" t="str">
        <f t="shared" si="28"/>
        <v/>
      </c>
      <c r="K237" s="136"/>
      <c r="L237" s="200" t="str">
        <f t="shared" si="29"/>
        <v/>
      </c>
      <c r="M237" s="140"/>
      <c r="N237" s="201" t="str">
        <f t="shared" si="30"/>
        <v/>
      </c>
      <c r="O237" s="136"/>
      <c r="P237" s="200" t="str">
        <f t="shared" si="31"/>
        <v/>
      </c>
      <c r="Q237" s="140"/>
      <c r="R237" s="201" t="str">
        <f t="shared" si="32"/>
        <v/>
      </c>
      <c r="S237" s="129"/>
      <c r="T237" s="202" t="str">
        <f t="shared" si="35"/>
        <v/>
      </c>
      <c r="U237" s="140"/>
      <c r="V237" s="201" t="str">
        <f t="shared" ca="1" si="33"/>
        <v/>
      </c>
      <c r="W237" s="140"/>
      <c r="X237" s="201"/>
      <c r="Y237" s="147"/>
    </row>
    <row r="238" spans="1:25" ht="15.6" hidden="1">
      <c r="A238" s="190"/>
      <c r="B238" s="173" t="s">
        <v>4057</v>
      </c>
      <c r="C238" s="174"/>
      <c r="D238" s="182"/>
      <c r="E238" s="182"/>
      <c r="F238" s="199" t="str">
        <f t="shared" si="34"/>
        <v/>
      </c>
      <c r="G238" s="176"/>
      <c r="H238" s="200" t="str">
        <f t="shared" si="27"/>
        <v/>
      </c>
      <c r="I238" s="177"/>
      <c r="J238" s="201" t="str">
        <f t="shared" si="28"/>
        <v/>
      </c>
      <c r="K238" s="136"/>
      <c r="L238" s="200" t="str">
        <f t="shared" si="29"/>
        <v/>
      </c>
      <c r="M238" s="140"/>
      <c r="N238" s="201" t="str">
        <f t="shared" si="30"/>
        <v/>
      </c>
      <c r="O238" s="136"/>
      <c r="P238" s="200" t="str">
        <f t="shared" si="31"/>
        <v/>
      </c>
      <c r="Q238" s="140"/>
      <c r="R238" s="201" t="str">
        <f t="shared" si="32"/>
        <v/>
      </c>
      <c r="S238" s="129"/>
      <c r="T238" s="202" t="str">
        <f t="shared" si="35"/>
        <v/>
      </c>
      <c r="U238" s="140"/>
      <c r="V238" s="201" t="str">
        <f t="shared" ca="1" si="33"/>
        <v/>
      </c>
      <c r="W238" s="140"/>
      <c r="X238" s="201"/>
      <c r="Y238" s="147"/>
    </row>
    <row r="239" spans="1:25" ht="15.6" hidden="1">
      <c r="A239" s="190"/>
      <c r="B239" s="173" t="s">
        <v>4058</v>
      </c>
      <c r="C239" s="174"/>
      <c r="D239" s="182"/>
      <c r="E239" s="185"/>
      <c r="F239" s="199" t="str">
        <f t="shared" si="34"/>
        <v/>
      </c>
      <c r="G239" s="176"/>
      <c r="H239" s="200" t="str">
        <f t="shared" si="27"/>
        <v/>
      </c>
      <c r="I239" s="177"/>
      <c r="J239" s="201" t="str">
        <f t="shared" si="28"/>
        <v/>
      </c>
      <c r="K239" s="136"/>
      <c r="L239" s="200" t="str">
        <f t="shared" si="29"/>
        <v/>
      </c>
      <c r="M239" s="140"/>
      <c r="N239" s="201" t="str">
        <f t="shared" si="30"/>
        <v/>
      </c>
      <c r="O239" s="136"/>
      <c r="P239" s="200" t="str">
        <f t="shared" si="31"/>
        <v/>
      </c>
      <c r="Q239" s="140"/>
      <c r="R239" s="201" t="str">
        <f t="shared" si="32"/>
        <v/>
      </c>
      <c r="S239" s="129"/>
      <c r="T239" s="202" t="str">
        <f t="shared" si="35"/>
        <v/>
      </c>
      <c r="U239" s="140"/>
      <c r="V239" s="201" t="str">
        <f t="shared" ca="1" si="33"/>
        <v/>
      </c>
      <c r="W239" s="140"/>
      <c r="X239" s="201"/>
      <c r="Y239" s="147"/>
    </row>
    <row r="240" spans="1:25" ht="15.6" hidden="1">
      <c r="A240" s="190"/>
      <c r="B240" s="173" t="s">
        <v>4059</v>
      </c>
      <c r="C240" s="174"/>
      <c r="D240" s="182"/>
      <c r="E240" s="185"/>
      <c r="F240" s="199" t="str">
        <f t="shared" si="34"/>
        <v/>
      </c>
      <c r="G240" s="176"/>
      <c r="H240" s="200" t="str">
        <f t="shared" si="27"/>
        <v/>
      </c>
      <c r="I240" s="177"/>
      <c r="J240" s="201" t="str">
        <f t="shared" si="28"/>
        <v/>
      </c>
      <c r="K240" s="136"/>
      <c r="L240" s="200" t="str">
        <f t="shared" si="29"/>
        <v/>
      </c>
      <c r="M240" s="140"/>
      <c r="N240" s="201" t="str">
        <f t="shared" si="30"/>
        <v/>
      </c>
      <c r="O240" s="136"/>
      <c r="P240" s="200" t="str">
        <f t="shared" si="31"/>
        <v/>
      </c>
      <c r="Q240" s="140"/>
      <c r="R240" s="201" t="str">
        <f t="shared" si="32"/>
        <v/>
      </c>
      <c r="S240" s="129"/>
      <c r="T240" s="202" t="str">
        <f t="shared" si="35"/>
        <v/>
      </c>
      <c r="U240" s="140"/>
      <c r="V240" s="201" t="str">
        <f t="shared" ca="1" si="33"/>
        <v/>
      </c>
      <c r="W240" s="140"/>
      <c r="X240" s="201"/>
      <c r="Y240" s="147"/>
    </row>
    <row r="241" spans="1:25" ht="15.6" hidden="1">
      <c r="A241" s="190"/>
      <c r="B241" s="173" t="s">
        <v>4060</v>
      </c>
      <c r="C241" s="174"/>
      <c r="D241" s="182"/>
      <c r="E241" s="185"/>
      <c r="F241" s="199" t="str">
        <f t="shared" si="34"/>
        <v/>
      </c>
      <c r="G241" s="176"/>
      <c r="H241" s="200" t="str">
        <f t="shared" si="27"/>
        <v/>
      </c>
      <c r="I241" s="177"/>
      <c r="J241" s="201" t="str">
        <f t="shared" si="28"/>
        <v/>
      </c>
      <c r="K241" s="136"/>
      <c r="L241" s="200" t="str">
        <f t="shared" si="29"/>
        <v/>
      </c>
      <c r="M241" s="140"/>
      <c r="N241" s="201" t="str">
        <f t="shared" si="30"/>
        <v/>
      </c>
      <c r="O241" s="136"/>
      <c r="P241" s="200" t="str">
        <f t="shared" si="31"/>
        <v/>
      </c>
      <c r="Q241" s="140"/>
      <c r="R241" s="201" t="str">
        <f t="shared" si="32"/>
        <v/>
      </c>
      <c r="S241" s="129"/>
      <c r="T241" s="202" t="str">
        <f t="shared" si="35"/>
        <v/>
      </c>
      <c r="U241" s="140"/>
      <c r="V241" s="201" t="str">
        <f t="shared" ca="1" si="33"/>
        <v/>
      </c>
      <c r="W241" s="140"/>
      <c r="X241" s="201"/>
      <c r="Y241" s="147"/>
    </row>
    <row r="242" spans="1:25" ht="15.6" hidden="1">
      <c r="A242" s="190"/>
      <c r="B242" s="173" t="s">
        <v>4061</v>
      </c>
      <c r="C242" s="174"/>
      <c r="D242" s="182"/>
      <c r="E242" s="185"/>
      <c r="F242" s="199" t="str">
        <f t="shared" si="34"/>
        <v/>
      </c>
      <c r="G242" s="176"/>
      <c r="H242" s="200" t="str">
        <f t="shared" si="27"/>
        <v/>
      </c>
      <c r="I242" s="177"/>
      <c r="J242" s="201" t="str">
        <f t="shared" si="28"/>
        <v/>
      </c>
      <c r="K242" s="136"/>
      <c r="L242" s="200" t="str">
        <f t="shared" si="29"/>
        <v/>
      </c>
      <c r="M242" s="140"/>
      <c r="N242" s="201" t="str">
        <f t="shared" si="30"/>
        <v/>
      </c>
      <c r="O242" s="136"/>
      <c r="P242" s="200" t="str">
        <f t="shared" si="31"/>
        <v/>
      </c>
      <c r="Q242" s="140"/>
      <c r="R242" s="201" t="str">
        <f t="shared" si="32"/>
        <v/>
      </c>
      <c r="S242" s="129"/>
      <c r="T242" s="202" t="str">
        <f t="shared" si="35"/>
        <v/>
      </c>
      <c r="U242" s="140"/>
      <c r="V242" s="201" t="str">
        <f t="shared" ca="1" si="33"/>
        <v/>
      </c>
      <c r="W242" s="140"/>
      <c r="X242" s="201"/>
      <c r="Y242" s="147"/>
    </row>
    <row r="243" spans="1:25" ht="15.6" hidden="1">
      <c r="A243" s="190"/>
      <c r="B243" s="178" t="s">
        <v>4062</v>
      </c>
      <c r="C243" s="179"/>
      <c r="D243" s="182"/>
      <c r="E243" s="185"/>
      <c r="F243" s="199" t="str">
        <f t="shared" si="34"/>
        <v/>
      </c>
      <c r="G243" s="176"/>
      <c r="H243" s="200" t="str">
        <f t="shared" si="27"/>
        <v/>
      </c>
      <c r="I243" s="177"/>
      <c r="J243" s="201" t="str">
        <f t="shared" si="28"/>
        <v/>
      </c>
      <c r="K243" s="136"/>
      <c r="L243" s="200" t="str">
        <f t="shared" si="29"/>
        <v/>
      </c>
      <c r="M243" s="140"/>
      <c r="N243" s="201" t="str">
        <f t="shared" si="30"/>
        <v/>
      </c>
      <c r="O243" s="136"/>
      <c r="P243" s="200" t="str">
        <f t="shared" si="31"/>
        <v/>
      </c>
      <c r="Q243" s="140"/>
      <c r="R243" s="201" t="str">
        <f t="shared" si="32"/>
        <v/>
      </c>
      <c r="S243" s="129"/>
      <c r="T243" s="202" t="str">
        <f t="shared" si="35"/>
        <v/>
      </c>
      <c r="U243" s="140"/>
      <c r="V243" s="201" t="str">
        <f t="shared" ca="1" si="33"/>
        <v/>
      </c>
      <c r="W243" s="140"/>
      <c r="X243" s="201"/>
      <c r="Y243" s="147"/>
    </row>
    <row r="244" spans="1:25" ht="15.6" hidden="1">
      <c r="A244" s="190"/>
      <c r="B244" s="173" t="s">
        <v>4063</v>
      </c>
      <c r="C244" s="174"/>
      <c r="D244" s="182"/>
      <c r="E244" s="185"/>
      <c r="F244" s="199" t="str">
        <f t="shared" si="34"/>
        <v/>
      </c>
      <c r="G244" s="176"/>
      <c r="H244" s="200" t="str">
        <f t="shared" si="27"/>
        <v/>
      </c>
      <c r="I244" s="177"/>
      <c r="J244" s="201" t="str">
        <f t="shared" si="28"/>
        <v/>
      </c>
      <c r="K244" s="136"/>
      <c r="L244" s="200" t="str">
        <f t="shared" si="29"/>
        <v/>
      </c>
      <c r="M244" s="140"/>
      <c r="N244" s="201" t="str">
        <f t="shared" si="30"/>
        <v/>
      </c>
      <c r="O244" s="136"/>
      <c r="P244" s="200" t="str">
        <f t="shared" si="31"/>
        <v/>
      </c>
      <c r="Q244" s="140"/>
      <c r="R244" s="201" t="str">
        <f t="shared" si="32"/>
        <v/>
      </c>
      <c r="S244" s="129"/>
      <c r="T244" s="202" t="str">
        <f t="shared" si="35"/>
        <v/>
      </c>
      <c r="U244" s="140"/>
      <c r="V244" s="201" t="str">
        <f t="shared" ca="1" si="33"/>
        <v/>
      </c>
      <c r="W244" s="140"/>
      <c r="X244" s="201"/>
      <c r="Y244" s="147"/>
    </row>
    <row r="245" spans="1:25" ht="15.6" hidden="1">
      <c r="A245" s="190"/>
      <c r="B245" s="173" t="s">
        <v>4064</v>
      </c>
      <c r="C245" s="174"/>
      <c r="D245" s="182"/>
      <c r="E245" s="185"/>
      <c r="F245" s="199" t="str">
        <f t="shared" si="34"/>
        <v/>
      </c>
      <c r="G245" s="176"/>
      <c r="H245" s="200" t="str">
        <f t="shared" si="27"/>
        <v/>
      </c>
      <c r="I245" s="177"/>
      <c r="J245" s="201" t="str">
        <f t="shared" si="28"/>
        <v/>
      </c>
      <c r="K245" s="136"/>
      <c r="L245" s="200" t="str">
        <f t="shared" si="29"/>
        <v/>
      </c>
      <c r="M245" s="140"/>
      <c r="N245" s="201" t="str">
        <f t="shared" si="30"/>
        <v/>
      </c>
      <c r="O245" s="136"/>
      <c r="P245" s="200" t="str">
        <f t="shared" si="31"/>
        <v/>
      </c>
      <c r="Q245" s="140"/>
      <c r="R245" s="201" t="str">
        <f t="shared" si="32"/>
        <v/>
      </c>
      <c r="S245" s="129"/>
      <c r="T245" s="202" t="str">
        <f t="shared" si="35"/>
        <v/>
      </c>
      <c r="U245" s="140"/>
      <c r="V245" s="201" t="str">
        <f t="shared" ca="1" si="33"/>
        <v/>
      </c>
      <c r="W245" s="140"/>
      <c r="X245" s="201"/>
      <c r="Y245" s="147"/>
    </row>
    <row r="246" spans="1:25" ht="15.6" hidden="1">
      <c r="A246" s="190"/>
      <c r="B246" s="173" t="s">
        <v>4065</v>
      </c>
      <c r="C246" s="174"/>
      <c r="D246" s="182"/>
      <c r="E246" s="185"/>
      <c r="F246" s="199" t="str">
        <f t="shared" si="34"/>
        <v/>
      </c>
      <c r="G246" s="176"/>
      <c r="H246" s="200" t="str">
        <f t="shared" si="27"/>
        <v/>
      </c>
      <c r="I246" s="177"/>
      <c r="J246" s="201" t="str">
        <f t="shared" si="28"/>
        <v/>
      </c>
      <c r="K246" s="136"/>
      <c r="L246" s="200" t="str">
        <f t="shared" si="29"/>
        <v/>
      </c>
      <c r="M246" s="140"/>
      <c r="N246" s="201" t="str">
        <f t="shared" si="30"/>
        <v/>
      </c>
      <c r="O246" s="136"/>
      <c r="P246" s="200" t="str">
        <f t="shared" si="31"/>
        <v/>
      </c>
      <c r="Q246" s="140"/>
      <c r="R246" s="201" t="str">
        <f t="shared" si="32"/>
        <v/>
      </c>
      <c r="S246" s="129"/>
      <c r="T246" s="202" t="str">
        <f t="shared" si="35"/>
        <v/>
      </c>
      <c r="U246" s="140"/>
      <c r="V246" s="201" t="str">
        <f t="shared" ca="1" si="33"/>
        <v/>
      </c>
      <c r="W246" s="140"/>
      <c r="X246" s="201"/>
      <c r="Y246" s="147"/>
    </row>
    <row r="247" spans="1:25" ht="15.6" hidden="1">
      <c r="A247" s="190"/>
      <c r="B247" s="173" t="s">
        <v>4066</v>
      </c>
      <c r="C247" s="174"/>
      <c r="D247" s="182"/>
      <c r="E247" s="185"/>
      <c r="F247" s="199" t="str">
        <f t="shared" si="34"/>
        <v/>
      </c>
      <c r="G247" s="176"/>
      <c r="H247" s="200" t="str">
        <f t="shared" si="27"/>
        <v/>
      </c>
      <c r="I247" s="177"/>
      <c r="J247" s="201" t="str">
        <f t="shared" si="28"/>
        <v/>
      </c>
      <c r="K247" s="136"/>
      <c r="L247" s="200" t="str">
        <f t="shared" si="29"/>
        <v/>
      </c>
      <c r="M247" s="140"/>
      <c r="N247" s="201" t="str">
        <f t="shared" si="30"/>
        <v/>
      </c>
      <c r="O247" s="136"/>
      <c r="P247" s="200" t="str">
        <f t="shared" si="31"/>
        <v/>
      </c>
      <c r="Q247" s="140"/>
      <c r="R247" s="201" t="str">
        <f t="shared" si="32"/>
        <v/>
      </c>
      <c r="S247" s="129"/>
      <c r="T247" s="202" t="str">
        <f t="shared" si="35"/>
        <v/>
      </c>
      <c r="U247" s="140"/>
      <c r="V247" s="201" t="str">
        <f t="shared" ca="1" si="33"/>
        <v/>
      </c>
      <c r="W247" s="140"/>
      <c r="X247" s="201"/>
      <c r="Y247" s="147"/>
    </row>
    <row r="248" spans="1:25" ht="15.6" hidden="1">
      <c r="A248" s="190"/>
      <c r="B248" s="173" t="s">
        <v>4067</v>
      </c>
      <c r="C248" s="174"/>
      <c r="D248" s="182"/>
      <c r="E248" s="185"/>
      <c r="F248" s="199" t="str">
        <f t="shared" si="34"/>
        <v/>
      </c>
      <c r="G248" s="176"/>
      <c r="H248" s="200" t="str">
        <f t="shared" ref="H248:H269" si="36">IF($H$9="*",IF(G248&gt;0,"*",""),"")</f>
        <v/>
      </c>
      <c r="I248" s="177"/>
      <c r="J248" s="201" t="str">
        <f t="shared" ref="J248:J269" si="37">IF($J$9="*",IF(I248&gt;0,"*",""),"")</f>
        <v/>
      </c>
      <c r="K248" s="136"/>
      <c r="L248" s="200" t="str">
        <f t="shared" ref="L248:L269" si="38">IF($L$9="*",IF(K248&gt;0,"*",""),"")</f>
        <v/>
      </c>
      <c r="M248" s="140"/>
      <c r="N248" s="201" t="str">
        <f t="shared" ref="N248:N269" si="39">IF($N$9="*",IF(M248&gt;0,"*",""),"")</f>
        <v/>
      </c>
      <c r="O248" s="136"/>
      <c r="P248" s="200" t="str">
        <f t="shared" ref="P248:P269" si="40">IF($P$9="*",IF(O248&gt;0,"*",""),"")</f>
        <v/>
      </c>
      <c r="Q248" s="140"/>
      <c r="R248" s="201" t="str">
        <f t="shared" ref="R248:R269" si="41">IF($R$9="*",IF(Q248&gt;0,"*",""),"")</f>
        <v/>
      </c>
      <c r="S248" s="129"/>
      <c r="T248" s="202" t="str">
        <f t="shared" si="35"/>
        <v/>
      </c>
      <c r="U248" s="140"/>
      <c r="V248" s="201" t="str">
        <f t="shared" ref="V248:V269" ca="1" si="42">IF($V$9="*",IF(U248&gt;0,"*",""),"")</f>
        <v/>
      </c>
      <c r="W248" s="140"/>
      <c r="X248" s="201"/>
      <c r="Y248" s="147"/>
    </row>
    <row r="249" spans="1:25" ht="15.6" hidden="1">
      <c r="A249" s="190"/>
      <c r="B249" s="173" t="s">
        <v>4068</v>
      </c>
      <c r="C249" s="174"/>
      <c r="D249" s="182"/>
      <c r="E249" s="185"/>
      <c r="F249" s="199" t="str">
        <f t="shared" si="34"/>
        <v/>
      </c>
      <c r="G249" s="176"/>
      <c r="H249" s="200" t="str">
        <f t="shared" si="36"/>
        <v/>
      </c>
      <c r="I249" s="177"/>
      <c r="J249" s="201" t="str">
        <f t="shared" si="37"/>
        <v/>
      </c>
      <c r="K249" s="136"/>
      <c r="L249" s="200" t="str">
        <f t="shared" si="38"/>
        <v/>
      </c>
      <c r="M249" s="140"/>
      <c r="N249" s="201" t="str">
        <f t="shared" si="39"/>
        <v/>
      </c>
      <c r="O249" s="136"/>
      <c r="P249" s="200" t="str">
        <f t="shared" si="40"/>
        <v/>
      </c>
      <c r="Q249" s="140"/>
      <c r="R249" s="201" t="str">
        <f t="shared" si="41"/>
        <v/>
      </c>
      <c r="S249" s="129"/>
      <c r="T249" s="202" t="str">
        <f t="shared" si="35"/>
        <v/>
      </c>
      <c r="U249" s="140"/>
      <c r="V249" s="201" t="str">
        <f t="shared" ca="1" si="42"/>
        <v/>
      </c>
      <c r="W249" s="140"/>
      <c r="X249" s="201"/>
      <c r="Y249" s="147"/>
    </row>
    <row r="250" spans="1:25" ht="15.6" hidden="1">
      <c r="A250" s="190"/>
      <c r="B250" s="173" t="s">
        <v>4069</v>
      </c>
      <c r="C250" s="174"/>
      <c r="D250" s="182"/>
      <c r="E250" s="185"/>
      <c r="F250" s="199" t="str">
        <f t="shared" ref="F250:F269" si="43">IF($F$9="*",IF(E250&gt;0,"*",""),"")</f>
        <v/>
      </c>
      <c r="G250" s="176"/>
      <c r="H250" s="200" t="str">
        <f t="shared" si="36"/>
        <v/>
      </c>
      <c r="I250" s="177"/>
      <c r="J250" s="201" t="str">
        <f t="shared" si="37"/>
        <v/>
      </c>
      <c r="K250" s="136"/>
      <c r="L250" s="200" t="str">
        <f t="shared" si="38"/>
        <v/>
      </c>
      <c r="M250" s="140"/>
      <c r="N250" s="201" t="str">
        <f t="shared" si="39"/>
        <v/>
      </c>
      <c r="O250" s="136"/>
      <c r="P250" s="200" t="str">
        <f t="shared" si="40"/>
        <v/>
      </c>
      <c r="Q250" s="140"/>
      <c r="R250" s="201" t="str">
        <f t="shared" si="41"/>
        <v/>
      </c>
      <c r="S250" s="129"/>
      <c r="T250" s="202" t="str">
        <f t="shared" si="35"/>
        <v/>
      </c>
      <c r="U250" s="140"/>
      <c r="V250" s="201" t="str">
        <f t="shared" ca="1" si="42"/>
        <v/>
      </c>
      <c r="W250" s="140"/>
      <c r="X250" s="201"/>
      <c r="Y250" s="147"/>
    </row>
    <row r="251" spans="1:25" ht="15.6" hidden="1">
      <c r="A251" s="190"/>
      <c r="B251" s="173" t="s">
        <v>4070</v>
      </c>
      <c r="C251" s="174"/>
      <c r="D251" s="182"/>
      <c r="E251" s="185"/>
      <c r="F251" s="199" t="str">
        <f t="shared" si="43"/>
        <v/>
      </c>
      <c r="G251" s="176"/>
      <c r="H251" s="200" t="str">
        <f t="shared" si="36"/>
        <v/>
      </c>
      <c r="I251" s="177"/>
      <c r="J251" s="201" t="str">
        <f t="shared" si="37"/>
        <v/>
      </c>
      <c r="K251" s="136"/>
      <c r="L251" s="200" t="str">
        <f t="shared" si="38"/>
        <v/>
      </c>
      <c r="M251" s="140"/>
      <c r="N251" s="201" t="str">
        <f t="shared" si="39"/>
        <v/>
      </c>
      <c r="O251" s="136"/>
      <c r="P251" s="200" t="str">
        <f t="shared" si="40"/>
        <v/>
      </c>
      <c r="Q251" s="140"/>
      <c r="R251" s="201" t="str">
        <f t="shared" si="41"/>
        <v/>
      </c>
      <c r="S251" s="129"/>
      <c r="T251" s="202" t="str">
        <f t="shared" si="35"/>
        <v/>
      </c>
      <c r="U251" s="140"/>
      <c r="V251" s="201" t="str">
        <f t="shared" ca="1" si="42"/>
        <v/>
      </c>
      <c r="W251" s="140"/>
      <c r="X251" s="201"/>
      <c r="Y251" s="147"/>
    </row>
    <row r="252" spans="1:25" ht="15.6" hidden="1">
      <c r="A252" s="190"/>
      <c r="B252" s="173" t="s">
        <v>4071</v>
      </c>
      <c r="C252" s="174"/>
      <c r="D252" s="182"/>
      <c r="E252" s="185"/>
      <c r="F252" s="199" t="str">
        <f t="shared" si="43"/>
        <v/>
      </c>
      <c r="G252" s="176"/>
      <c r="H252" s="200" t="str">
        <f t="shared" si="36"/>
        <v/>
      </c>
      <c r="I252" s="177"/>
      <c r="J252" s="201" t="str">
        <f t="shared" si="37"/>
        <v/>
      </c>
      <c r="K252" s="136"/>
      <c r="L252" s="200" t="str">
        <f t="shared" si="38"/>
        <v/>
      </c>
      <c r="M252" s="140"/>
      <c r="N252" s="201" t="str">
        <f t="shared" si="39"/>
        <v/>
      </c>
      <c r="O252" s="136"/>
      <c r="P252" s="200" t="str">
        <f t="shared" si="40"/>
        <v/>
      </c>
      <c r="Q252" s="140"/>
      <c r="R252" s="201" t="str">
        <f t="shared" si="41"/>
        <v/>
      </c>
      <c r="S252" s="129"/>
      <c r="T252" s="202" t="str">
        <f t="shared" si="35"/>
        <v/>
      </c>
      <c r="U252" s="140"/>
      <c r="V252" s="201" t="str">
        <f t="shared" ca="1" si="42"/>
        <v/>
      </c>
      <c r="W252" s="140"/>
      <c r="X252" s="201"/>
      <c r="Y252" s="147"/>
    </row>
    <row r="253" spans="1:25" ht="15.6" hidden="1">
      <c r="A253" s="190"/>
      <c r="B253" s="173" t="s">
        <v>4072</v>
      </c>
      <c r="C253" s="174"/>
      <c r="D253" s="182"/>
      <c r="E253" s="185"/>
      <c r="F253" s="199" t="str">
        <f t="shared" si="43"/>
        <v/>
      </c>
      <c r="G253" s="176"/>
      <c r="H253" s="200" t="str">
        <f t="shared" si="36"/>
        <v/>
      </c>
      <c r="I253" s="177"/>
      <c r="J253" s="201" t="str">
        <f t="shared" si="37"/>
        <v/>
      </c>
      <c r="K253" s="136"/>
      <c r="L253" s="200" t="str">
        <f t="shared" si="38"/>
        <v/>
      </c>
      <c r="M253" s="140"/>
      <c r="N253" s="201" t="str">
        <f t="shared" si="39"/>
        <v/>
      </c>
      <c r="O253" s="136"/>
      <c r="P253" s="200" t="str">
        <f t="shared" si="40"/>
        <v/>
      </c>
      <c r="Q253" s="140"/>
      <c r="R253" s="201" t="str">
        <f t="shared" si="41"/>
        <v/>
      </c>
      <c r="S253" s="129"/>
      <c r="T253" s="202" t="str">
        <f t="shared" si="35"/>
        <v/>
      </c>
      <c r="U253" s="140"/>
      <c r="V253" s="201" t="str">
        <f t="shared" ca="1" si="42"/>
        <v/>
      </c>
      <c r="W253" s="140"/>
      <c r="X253" s="201"/>
      <c r="Y253" s="147"/>
    </row>
    <row r="254" spans="1:25" ht="15.6" hidden="1">
      <c r="A254" s="190"/>
      <c r="B254" s="173" t="s">
        <v>4073</v>
      </c>
      <c r="C254" s="174"/>
      <c r="D254" s="182"/>
      <c r="E254" s="185"/>
      <c r="F254" s="199" t="str">
        <f t="shared" si="43"/>
        <v/>
      </c>
      <c r="G254" s="176"/>
      <c r="H254" s="200" t="str">
        <f t="shared" si="36"/>
        <v/>
      </c>
      <c r="I254" s="177"/>
      <c r="J254" s="201" t="str">
        <f t="shared" si="37"/>
        <v/>
      </c>
      <c r="K254" s="136"/>
      <c r="L254" s="200" t="str">
        <f t="shared" si="38"/>
        <v/>
      </c>
      <c r="M254" s="140"/>
      <c r="N254" s="201" t="str">
        <f t="shared" si="39"/>
        <v/>
      </c>
      <c r="O254" s="136"/>
      <c r="P254" s="200" t="str">
        <f t="shared" si="40"/>
        <v/>
      </c>
      <c r="Q254" s="140"/>
      <c r="R254" s="201" t="str">
        <f t="shared" si="41"/>
        <v/>
      </c>
      <c r="S254" s="129"/>
      <c r="T254" s="202" t="str">
        <f t="shared" si="35"/>
        <v/>
      </c>
      <c r="U254" s="140"/>
      <c r="V254" s="201" t="str">
        <f t="shared" ca="1" si="42"/>
        <v/>
      </c>
      <c r="W254" s="140"/>
      <c r="X254" s="201"/>
      <c r="Y254" s="147"/>
    </row>
    <row r="255" spans="1:25" ht="15.6" hidden="1">
      <c r="A255" s="190"/>
      <c r="B255" s="173" t="s">
        <v>4074</v>
      </c>
      <c r="C255" s="174"/>
      <c r="D255" s="182"/>
      <c r="E255" s="185"/>
      <c r="F255" s="199" t="str">
        <f t="shared" si="43"/>
        <v/>
      </c>
      <c r="G255" s="176"/>
      <c r="H255" s="200" t="str">
        <f t="shared" si="36"/>
        <v/>
      </c>
      <c r="I255" s="177"/>
      <c r="J255" s="201" t="str">
        <f t="shared" si="37"/>
        <v/>
      </c>
      <c r="K255" s="136"/>
      <c r="L255" s="200" t="str">
        <f t="shared" si="38"/>
        <v/>
      </c>
      <c r="M255" s="140"/>
      <c r="N255" s="201" t="str">
        <f t="shared" si="39"/>
        <v/>
      </c>
      <c r="O255" s="136"/>
      <c r="P255" s="200" t="str">
        <f t="shared" si="40"/>
        <v/>
      </c>
      <c r="Q255" s="140"/>
      <c r="R255" s="201" t="str">
        <f t="shared" si="41"/>
        <v/>
      </c>
      <c r="S255" s="129"/>
      <c r="T255" s="202" t="str">
        <f t="shared" si="35"/>
        <v/>
      </c>
      <c r="U255" s="140"/>
      <c r="V255" s="201" t="str">
        <f t="shared" ca="1" si="42"/>
        <v/>
      </c>
      <c r="W255" s="140"/>
      <c r="X255" s="201"/>
      <c r="Y255" s="147"/>
    </row>
    <row r="256" spans="1:25" ht="15.6" hidden="1">
      <c r="A256" s="190"/>
      <c r="B256" s="173" t="s">
        <v>4075</v>
      </c>
      <c r="C256" s="174"/>
      <c r="D256" s="182"/>
      <c r="E256" s="185"/>
      <c r="F256" s="199" t="str">
        <f t="shared" si="43"/>
        <v/>
      </c>
      <c r="G256" s="176"/>
      <c r="H256" s="200" t="str">
        <f t="shared" si="36"/>
        <v/>
      </c>
      <c r="I256" s="177"/>
      <c r="J256" s="201" t="str">
        <f t="shared" si="37"/>
        <v/>
      </c>
      <c r="K256" s="136"/>
      <c r="L256" s="200" t="str">
        <f t="shared" si="38"/>
        <v/>
      </c>
      <c r="M256" s="140"/>
      <c r="N256" s="201" t="str">
        <f t="shared" si="39"/>
        <v/>
      </c>
      <c r="O256" s="136"/>
      <c r="P256" s="200" t="str">
        <f t="shared" si="40"/>
        <v/>
      </c>
      <c r="Q256" s="140"/>
      <c r="R256" s="201" t="str">
        <f t="shared" si="41"/>
        <v/>
      </c>
      <c r="S256" s="129"/>
      <c r="T256" s="202" t="str">
        <f t="shared" si="35"/>
        <v/>
      </c>
      <c r="U256" s="140"/>
      <c r="V256" s="201" t="str">
        <f t="shared" ca="1" si="42"/>
        <v/>
      </c>
      <c r="W256" s="140"/>
      <c r="X256" s="201"/>
      <c r="Y256" s="147"/>
    </row>
    <row r="257" spans="1:25" ht="15.6" hidden="1">
      <c r="A257" s="190"/>
      <c r="B257" s="173" t="s">
        <v>4076</v>
      </c>
      <c r="C257" s="174"/>
      <c r="D257" s="182"/>
      <c r="E257" s="185"/>
      <c r="F257" s="199" t="str">
        <f t="shared" si="43"/>
        <v/>
      </c>
      <c r="G257" s="176"/>
      <c r="H257" s="200" t="str">
        <f t="shared" si="36"/>
        <v/>
      </c>
      <c r="I257" s="177"/>
      <c r="J257" s="201" t="str">
        <f t="shared" si="37"/>
        <v/>
      </c>
      <c r="K257" s="136"/>
      <c r="L257" s="200" t="str">
        <f t="shared" si="38"/>
        <v/>
      </c>
      <c r="M257" s="140"/>
      <c r="N257" s="201" t="str">
        <f t="shared" si="39"/>
        <v/>
      </c>
      <c r="O257" s="136"/>
      <c r="P257" s="200" t="str">
        <f t="shared" si="40"/>
        <v/>
      </c>
      <c r="Q257" s="140"/>
      <c r="R257" s="201" t="str">
        <f t="shared" si="41"/>
        <v/>
      </c>
      <c r="S257" s="129"/>
      <c r="T257" s="202" t="str">
        <f t="shared" si="35"/>
        <v/>
      </c>
      <c r="U257" s="140"/>
      <c r="V257" s="201" t="str">
        <f t="shared" ca="1" si="42"/>
        <v/>
      </c>
      <c r="W257" s="140"/>
      <c r="X257" s="201"/>
      <c r="Y257" s="147"/>
    </row>
    <row r="258" spans="1:25" ht="15.6" hidden="1">
      <c r="A258" s="190"/>
      <c r="B258" s="173" t="s">
        <v>4077</v>
      </c>
      <c r="C258" s="174"/>
      <c r="D258" s="182"/>
      <c r="E258" s="185"/>
      <c r="F258" s="199" t="str">
        <f t="shared" si="43"/>
        <v/>
      </c>
      <c r="G258" s="176"/>
      <c r="H258" s="200" t="str">
        <f t="shared" si="36"/>
        <v/>
      </c>
      <c r="I258" s="177"/>
      <c r="J258" s="201" t="str">
        <f t="shared" si="37"/>
        <v/>
      </c>
      <c r="K258" s="136"/>
      <c r="L258" s="200" t="str">
        <f t="shared" si="38"/>
        <v/>
      </c>
      <c r="M258" s="140"/>
      <c r="N258" s="201" t="str">
        <f t="shared" si="39"/>
        <v/>
      </c>
      <c r="O258" s="136"/>
      <c r="P258" s="200" t="str">
        <f t="shared" si="40"/>
        <v/>
      </c>
      <c r="Q258" s="140"/>
      <c r="R258" s="201" t="str">
        <f t="shared" si="41"/>
        <v/>
      </c>
      <c r="S258" s="129"/>
      <c r="T258" s="202" t="str">
        <f t="shared" si="35"/>
        <v/>
      </c>
      <c r="U258" s="140"/>
      <c r="V258" s="201" t="str">
        <f t="shared" ca="1" si="42"/>
        <v/>
      </c>
      <c r="W258" s="140"/>
      <c r="X258" s="201"/>
      <c r="Y258" s="147"/>
    </row>
    <row r="259" spans="1:25" ht="15.6" hidden="1">
      <c r="A259" s="190"/>
      <c r="B259" s="173" t="s">
        <v>4078</v>
      </c>
      <c r="C259" s="174"/>
      <c r="D259" s="182"/>
      <c r="E259" s="185"/>
      <c r="F259" s="199" t="str">
        <f t="shared" si="43"/>
        <v/>
      </c>
      <c r="G259" s="176"/>
      <c r="H259" s="200" t="str">
        <f t="shared" si="36"/>
        <v/>
      </c>
      <c r="I259" s="177"/>
      <c r="J259" s="201" t="str">
        <f t="shared" si="37"/>
        <v/>
      </c>
      <c r="K259" s="136"/>
      <c r="L259" s="200" t="str">
        <f t="shared" si="38"/>
        <v/>
      </c>
      <c r="M259" s="140"/>
      <c r="N259" s="201" t="str">
        <f t="shared" si="39"/>
        <v/>
      </c>
      <c r="O259" s="136"/>
      <c r="P259" s="200" t="str">
        <f t="shared" si="40"/>
        <v/>
      </c>
      <c r="Q259" s="140"/>
      <c r="R259" s="201" t="str">
        <f t="shared" si="41"/>
        <v/>
      </c>
      <c r="S259" s="129"/>
      <c r="T259" s="202" t="str">
        <f t="shared" si="35"/>
        <v/>
      </c>
      <c r="U259" s="140"/>
      <c r="V259" s="201" t="str">
        <f t="shared" ca="1" si="42"/>
        <v/>
      </c>
      <c r="W259" s="140"/>
      <c r="X259" s="201"/>
      <c r="Y259" s="147"/>
    </row>
    <row r="260" spans="1:25" ht="15.6" hidden="1">
      <c r="A260" s="190"/>
      <c r="B260" s="173" t="s">
        <v>4079</v>
      </c>
      <c r="C260" s="174"/>
      <c r="D260" s="182"/>
      <c r="E260" s="185"/>
      <c r="F260" s="199" t="str">
        <f t="shared" si="43"/>
        <v/>
      </c>
      <c r="G260" s="176"/>
      <c r="H260" s="200" t="str">
        <f t="shared" si="36"/>
        <v/>
      </c>
      <c r="I260" s="177"/>
      <c r="J260" s="201" t="str">
        <f t="shared" si="37"/>
        <v/>
      </c>
      <c r="K260" s="136"/>
      <c r="L260" s="200" t="str">
        <f t="shared" si="38"/>
        <v/>
      </c>
      <c r="M260" s="140"/>
      <c r="N260" s="201" t="str">
        <f t="shared" si="39"/>
        <v/>
      </c>
      <c r="O260" s="136"/>
      <c r="P260" s="200" t="str">
        <f t="shared" si="40"/>
        <v/>
      </c>
      <c r="Q260" s="140"/>
      <c r="R260" s="201" t="str">
        <f t="shared" si="41"/>
        <v/>
      </c>
      <c r="S260" s="129"/>
      <c r="T260" s="202" t="str">
        <f t="shared" si="35"/>
        <v/>
      </c>
      <c r="U260" s="140"/>
      <c r="V260" s="201" t="str">
        <f t="shared" ca="1" si="42"/>
        <v/>
      </c>
      <c r="W260" s="140"/>
      <c r="X260" s="201"/>
      <c r="Y260" s="147"/>
    </row>
    <row r="261" spans="1:25" ht="15.6" hidden="1">
      <c r="A261" s="190"/>
      <c r="B261" s="173" t="s">
        <v>4080</v>
      </c>
      <c r="C261" s="174"/>
      <c r="D261" s="182"/>
      <c r="E261" s="185"/>
      <c r="F261" s="199" t="str">
        <f t="shared" si="43"/>
        <v/>
      </c>
      <c r="G261" s="176"/>
      <c r="H261" s="200" t="str">
        <f t="shared" si="36"/>
        <v/>
      </c>
      <c r="I261" s="177"/>
      <c r="J261" s="201" t="str">
        <f t="shared" si="37"/>
        <v/>
      </c>
      <c r="K261" s="136"/>
      <c r="L261" s="200" t="str">
        <f t="shared" si="38"/>
        <v/>
      </c>
      <c r="M261" s="140"/>
      <c r="N261" s="201" t="str">
        <f t="shared" si="39"/>
        <v/>
      </c>
      <c r="O261" s="136"/>
      <c r="P261" s="200" t="str">
        <f t="shared" si="40"/>
        <v/>
      </c>
      <c r="Q261" s="140"/>
      <c r="R261" s="201" t="str">
        <f t="shared" si="41"/>
        <v/>
      </c>
      <c r="S261" s="129"/>
      <c r="T261" s="202" t="str">
        <f t="shared" si="35"/>
        <v/>
      </c>
      <c r="U261" s="140"/>
      <c r="V261" s="201" t="str">
        <f t="shared" ca="1" si="42"/>
        <v/>
      </c>
      <c r="W261" s="140"/>
      <c r="X261" s="201"/>
      <c r="Y261" s="147"/>
    </row>
    <row r="262" spans="1:25" ht="15.6" hidden="1">
      <c r="A262" s="190"/>
      <c r="B262" s="173" t="s">
        <v>4081</v>
      </c>
      <c r="C262" s="186"/>
      <c r="D262" s="182"/>
      <c r="E262" s="185"/>
      <c r="F262" s="199" t="str">
        <f t="shared" si="43"/>
        <v/>
      </c>
      <c r="G262" s="176"/>
      <c r="H262" s="200" t="str">
        <f t="shared" si="36"/>
        <v/>
      </c>
      <c r="I262" s="177"/>
      <c r="J262" s="201" t="str">
        <f t="shared" si="37"/>
        <v/>
      </c>
      <c r="K262" s="136"/>
      <c r="L262" s="200" t="str">
        <f t="shared" si="38"/>
        <v/>
      </c>
      <c r="M262" s="140"/>
      <c r="N262" s="201" t="str">
        <f t="shared" si="39"/>
        <v/>
      </c>
      <c r="O262" s="136"/>
      <c r="P262" s="200" t="str">
        <f t="shared" si="40"/>
        <v/>
      </c>
      <c r="Q262" s="140"/>
      <c r="R262" s="201" t="str">
        <f t="shared" si="41"/>
        <v/>
      </c>
      <c r="S262" s="129"/>
      <c r="T262" s="202" t="str">
        <f t="shared" si="35"/>
        <v/>
      </c>
      <c r="U262" s="140"/>
      <c r="V262" s="201" t="str">
        <f t="shared" ca="1" si="42"/>
        <v/>
      </c>
      <c r="W262" s="140"/>
      <c r="X262" s="201"/>
      <c r="Y262" s="147"/>
    </row>
    <row r="263" spans="1:25" ht="15.6" hidden="1">
      <c r="A263" s="190"/>
      <c r="B263" s="173" t="s">
        <v>4082</v>
      </c>
      <c r="C263" s="186"/>
      <c r="D263" s="182"/>
      <c r="E263" s="185"/>
      <c r="F263" s="199" t="str">
        <f t="shared" si="43"/>
        <v/>
      </c>
      <c r="G263" s="176"/>
      <c r="H263" s="200" t="str">
        <f t="shared" si="36"/>
        <v/>
      </c>
      <c r="I263" s="177"/>
      <c r="J263" s="201" t="str">
        <f t="shared" si="37"/>
        <v/>
      </c>
      <c r="K263" s="136"/>
      <c r="L263" s="200" t="str">
        <f t="shared" si="38"/>
        <v/>
      </c>
      <c r="M263" s="140"/>
      <c r="N263" s="201" t="str">
        <f t="shared" si="39"/>
        <v/>
      </c>
      <c r="O263" s="136"/>
      <c r="P263" s="200" t="str">
        <f t="shared" si="40"/>
        <v/>
      </c>
      <c r="Q263" s="140"/>
      <c r="R263" s="201" t="str">
        <f t="shared" si="41"/>
        <v/>
      </c>
      <c r="S263" s="129"/>
      <c r="T263" s="202" t="str">
        <f t="shared" si="35"/>
        <v/>
      </c>
      <c r="U263" s="140"/>
      <c r="V263" s="201" t="str">
        <f t="shared" ca="1" si="42"/>
        <v/>
      </c>
      <c r="W263" s="140"/>
      <c r="X263" s="201"/>
      <c r="Y263" s="147"/>
    </row>
    <row r="264" spans="1:25" ht="15.6" hidden="1">
      <c r="A264" s="190"/>
      <c r="B264" s="173" t="s">
        <v>4083</v>
      </c>
      <c r="C264" s="186"/>
      <c r="D264" s="182"/>
      <c r="E264" s="185"/>
      <c r="F264" s="199" t="str">
        <f t="shared" si="43"/>
        <v/>
      </c>
      <c r="G264" s="176"/>
      <c r="H264" s="200" t="str">
        <f t="shared" si="36"/>
        <v/>
      </c>
      <c r="I264" s="177"/>
      <c r="J264" s="201" t="str">
        <f t="shared" si="37"/>
        <v/>
      </c>
      <c r="K264" s="136"/>
      <c r="L264" s="200" t="str">
        <f t="shared" si="38"/>
        <v/>
      </c>
      <c r="M264" s="140"/>
      <c r="N264" s="201" t="str">
        <f t="shared" si="39"/>
        <v/>
      </c>
      <c r="O264" s="136"/>
      <c r="P264" s="200" t="str">
        <f t="shared" si="40"/>
        <v/>
      </c>
      <c r="Q264" s="140"/>
      <c r="R264" s="201" t="str">
        <f t="shared" si="41"/>
        <v/>
      </c>
      <c r="S264" s="129"/>
      <c r="T264" s="202" t="str">
        <f t="shared" si="35"/>
        <v/>
      </c>
      <c r="U264" s="140"/>
      <c r="V264" s="201" t="str">
        <f t="shared" ca="1" si="42"/>
        <v/>
      </c>
      <c r="W264" s="140"/>
      <c r="X264" s="201"/>
      <c r="Y264" s="147"/>
    </row>
    <row r="265" spans="1:25" ht="15.6" hidden="1">
      <c r="A265" s="190"/>
      <c r="B265" s="173" t="s">
        <v>4084</v>
      </c>
      <c r="C265" s="186"/>
      <c r="D265" s="182"/>
      <c r="E265" s="185"/>
      <c r="F265" s="199" t="str">
        <f t="shared" si="43"/>
        <v/>
      </c>
      <c r="G265" s="176"/>
      <c r="H265" s="200" t="str">
        <f t="shared" si="36"/>
        <v/>
      </c>
      <c r="I265" s="177"/>
      <c r="J265" s="201" t="str">
        <f t="shared" si="37"/>
        <v/>
      </c>
      <c r="K265" s="136"/>
      <c r="L265" s="200" t="str">
        <f t="shared" si="38"/>
        <v/>
      </c>
      <c r="M265" s="140"/>
      <c r="N265" s="201" t="str">
        <f t="shared" si="39"/>
        <v/>
      </c>
      <c r="O265" s="136"/>
      <c r="P265" s="200" t="str">
        <f t="shared" si="40"/>
        <v/>
      </c>
      <c r="Q265" s="140"/>
      <c r="R265" s="201" t="str">
        <f t="shared" si="41"/>
        <v/>
      </c>
      <c r="S265" s="129"/>
      <c r="T265" s="202" t="str">
        <f t="shared" si="35"/>
        <v/>
      </c>
      <c r="U265" s="140"/>
      <c r="V265" s="201" t="str">
        <f t="shared" ca="1" si="42"/>
        <v/>
      </c>
      <c r="W265" s="140"/>
      <c r="X265" s="201"/>
      <c r="Y265" s="147"/>
    </row>
    <row r="266" spans="1:25" ht="15.6" hidden="1">
      <c r="A266" s="190"/>
      <c r="B266" s="173" t="s">
        <v>4085</v>
      </c>
      <c r="C266" s="186"/>
      <c r="D266" s="182"/>
      <c r="E266" s="185"/>
      <c r="F266" s="199" t="str">
        <f t="shared" si="43"/>
        <v/>
      </c>
      <c r="G266" s="176"/>
      <c r="H266" s="200" t="str">
        <f t="shared" si="36"/>
        <v/>
      </c>
      <c r="I266" s="177"/>
      <c r="J266" s="201" t="str">
        <f t="shared" si="37"/>
        <v/>
      </c>
      <c r="K266" s="136"/>
      <c r="L266" s="200" t="str">
        <f t="shared" si="38"/>
        <v/>
      </c>
      <c r="M266" s="140"/>
      <c r="N266" s="201" t="str">
        <f t="shared" si="39"/>
        <v/>
      </c>
      <c r="O266" s="136"/>
      <c r="P266" s="200" t="str">
        <f t="shared" si="40"/>
        <v/>
      </c>
      <c r="Q266" s="140"/>
      <c r="R266" s="201" t="str">
        <f t="shared" si="41"/>
        <v/>
      </c>
      <c r="S266" s="129"/>
      <c r="T266" s="202" t="str">
        <f t="shared" si="35"/>
        <v/>
      </c>
      <c r="U266" s="140"/>
      <c r="V266" s="201" t="str">
        <f t="shared" ca="1" si="42"/>
        <v/>
      </c>
      <c r="W266" s="140"/>
      <c r="X266" s="201"/>
      <c r="Y266" s="147"/>
    </row>
    <row r="267" spans="1:25" ht="15.6" hidden="1">
      <c r="A267" s="190"/>
      <c r="B267" s="173" t="s">
        <v>4086</v>
      </c>
      <c r="C267" s="186"/>
      <c r="D267" s="182"/>
      <c r="E267" s="185"/>
      <c r="F267" s="199" t="str">
        <f t="shared" si="43"/>
        <v/>
      </c>
      <c r="G267" s="176"/>
      <c r="H267" s="200" t="str">
        <f t="shared" si="36"/>
        <v/>
      </c>
      <c r="I267" s="177"/>
      <c r="J267" s="201" t="str">
        <f t="shared" si="37"/>
        <v/>
      </c>
      <c r="K267" s="136"/>
      <c r="L267" s="200" t="str">
        <f t="shared" si="38"/>
        <v/>
      </c>
      <c r="M267" s="140"/>
      <c r="N267" s="201" t="str">
        <f t="shared" si="39"/>
        <v/>
      </c>
      <c r="O267" s="136"/>
      <c r="P267" s="200" t="str">
        <f t="shared" si="40"/>
        <v/>
      </c>
      <c r="Q267" s="140"/>
      <c r="R267" s="201" t="str">
        <f t="shared" si="41"/>
        <v/>
      </c>
      <c r="S267" s="129"/>
      <c r="T267" s="202" t="str">
        <f t="shared" ref="T267:T269" si="44">IF($T$9="*",IF(S267&gt;0,"*",""),"")</f>
        <v/>
      </c>
      <c r="U267" s="140"/>
      <c r="V267" s="201" t="str">
        <f t="shared" ca="1" si="42"/>
        <v/>
      </c>
      <c r="W267" s="140"/>
      <c r="X267" s="201"/>
      <c r="Y267" s="147"/>
    </row>
    <row r="268" spans="1:25" ht="15.6" hidden="1">
      <c r="A268" s="190"/>
      <c r="B268" s="173" t="s">
        <v>4087</v>
      </c>
      <c r="C268" s="186"/>
      <c r="D268" s="182"/>
      <c r="E268" s="185"/>
      <c r="F268" s="199" t="str">
        <f t="shared" si="43"/>
        <v/>
      </c>
      <c r="G268" s="176"/>
      <c r="H268" s="200" t="str">
        <f t="shared" si="36"/>
        <v/>
      </c>
      <c r="I268" s="177"/>
      <c r="J268" s="201" t="str">
        <f t="shared" si="37"/>
        <v/>
      </c>
      <c r="K268" s="136"/>
      <c r="L268" s="200" t="str">
        <f t="shared" si="38"/>
        <v/>
      </c>
      <c r="M268" s="140"/>
      <c r="N268" s="201" t="str">
        <f t="shared" si="39"/>
        <v/>
      </c>
      <c r="O268" s="136"/>
      <c r="P268" s="200" t="str">
        <f t="shared" si="40"/>
        <v/>
      </c>
      <c r="Q268" s="140"/>
      <c r="R268" s="201" t="str">
        <f t="shared" si="41"/>
        <v/>
      </c>
      <c r="S268" s="129"/>
      <c r="T268" s="202" t="str">
        <f t="shared" si="44"/>
        <v/>
      </c>
      <c r="U268" s="140"/>
      <c r="V268" s="201" t="str">
        <f t="shared" ca="1" si="42"/>
        <v/>
      </c>
      <c r="W268" s="140"/>
      <c r="X268" s="201"/>
      <c r="Y268" s="147"/>
    </row>
    <row r="269" spans="1:25" ht="15.6" hidden="1">
      <c r="A269" s="190"/>
      <c r="B269" s="173" t="s">
        <v>4088</v>
      </c>
      <c r="C269" s="186"/>
      <c r="D269" s="182"/>
      <c r="E269" s="185"/>
      <c r="F269" s="199" t="str">
        <f t="shared" si="43"/>
        <v/>
      </c>
      <c r="G269" s="176"/>
      <c r="H269" s="200" t="str">
        <f t="shared" si="36"/>
        <v/>
      </c>
      <c r="I269" s="177"/>
      <c r="J269" s="201" t="str">
        <f t="shared" si="37"/>
        <v/>
      </c>
      <c r="K269" s="136"/>
      <c r="L269" s="200" t="str">
        <f t="shared" si="38"/>
        <v/>
      </c>
      <c r="M269" s="140"/>
      <c r="N269" s="201" t="str">
        <f t="shared" si="39"/>
        <v/>
      </c>
      <c r="O269" s="136"/>
      <c r="P269" s="200" t="str">
        <f t="shared" si="40"/>
        <v/>
      </c>
      <c r="Q269" s="140"/>
      <c r="R269" s="201" t="str">
        <f t="shared" si="41"/>
        <v/>
      </c>
      <c r="S269" s="129"/>
      <c r="T269" s="202" t="str">
        <f t="shared" si="44"/>
        <v/>
      </c>
      <c r="U269" s="140"/>
      <c r="V269" s="201" t="str">
        <f t="shared" ca="1" si="42"/>
        <v/>
      </c>
      <c r="W269" s="140"/>
      <c r="X269" s="201"/>
      <c r="Y269" s="147"/>
    </row>
    <row r="271" spans="1:25" ht="15.75" customHeight="1">
      <c r="X271" s="284" t="s">
        <v>4089</v>
      </c>
    </row>
    <row r="272" spans="1:25" ht="15.75" customHeight="1">
      <c r="X272" s="284" t="s">
        <v>4090</v>
      </c>
    </row>
    <row r="273" spans="1:24" ht="15.6">
      <c r="A273" s="147">
        <v>1</v>
      </c>
      <c r="B273" s="181" t="s">
        <v>663</v>
      </c>
      <c r="C273" s="147"/>
      <c r="D273" s="147"/>
      <c r="E273" s="147"/>
      <c r="F273" s="147"/>
      <c r="G273" s="147"/>
      <c r="H273" s="147"/>
      <c r="I273" s="147"/>
      <c r="J273" s="147"/>
      <c r="K273" s="147"/>
      <c r="L273" s="147"/>
      <c r="M273" s="147"/>
      <c r="N273" s="147"/>
      <c r="O273" s="147"/>
      <c r="P273" s="147" t="s">
        <v>4091</v>
      </c>
      <c r="Q273" s="147"/>
      <c r="R273" s="147"/>
      <c r="S273" s="147"/>
      <c r="X273" s="284" t="s">
        <v>4092</v>
      </c>
    </row>
    <row r="274" spans="1:24" ht="15.6">
      <c r="A274" s="147">
        <v>1</v>
      </c>
      <c r="B274" s="181" t="s">
        <v>438</v>
      </c>
      <c r="C274" s="147"/>
      <c r="D274" s="147"/>
      <c r="E274" s="147"/>
      <c r="F274" s="147"/>
      <c r="G274" s="147"/>
      <c r="H274" s="147"/>
      <c r="I274" s="147"/>
      <c r="J274" s="147"/>
      <c r="K274" s="147"/>
      <c r="L274" s="147"/>
      <c r="M274" s="147"/>
      <c r="N274" s="147"/>
      <c r="O274" s="147"/>
      <c r="P274" s="147" t="s">
        <v>4093</v>
      </c>
      <c r="Q274" s="147"/>
      <c r="R274" s="147"/>
      <c r="S274" s="147"/>
    </row>
    <row r="275" spans="1:24" ht="15.6">
      <c r="A275" s="147">
        <v>1</v>
      </c>
      <c r="B275" s="181" t="s">
        <v>440</v>
      </c>
      <c r="C275" s="147"/>
      <c r="D275" s="147"/>
      <c r="E275" s="147"/>
      <c r="F275" s="147"/>
      <c r="G275" s="147"/>
      <c r="H275" s="147"/>
      <c r="I275" s="147"/>
      <c r="J275" s="147"/>
      <c r="K275" s="147"/>
      <c r="L275" s="147"/>
      <c r="M275" s="147"/>
      <c r="N275" s="147"/>
      <c r="O275" s="147"/>
      <c r="P275" s="147" t="s">
        <v>4094</v>
      </c>
      <c r="Q275" s="147"/>
      <c r="R275" s="147"/>
      <c r="S275" s="147" t="s">
        <v>4095</v>
      </c>
      <c r="V275" s="284" t="s">
        <v>4096</v>
      </c>
      <c r="X275" s="284" t="s">
        <v>4097</v>
      </c>
    </row>
    <row r="276" spans="1:24" ht="15.6">
      <c r="A276" s="147">
        <v>1</v>
      </c>
      <c r="B276" s="181"/>
      <c r="C276" s="147"/>
      <c r="D276" s="147"/>
      <c r="E276" s="147"/>
      <c r="F276" s="147"/>
      <c r="G276" s="147"/>
      <c r="H276" s="147"/>
      <c r="I276" s="147"/>
      <c r="J276" s="147"/>
      <c r="K276" s="147"/>
      <c r="L276" s="147"/>
      <c r="M276" s="147"/>
      <c r="N276" s="147"/>
      <c r="O276" s="147"/>
      <c r="P276" s="147" t="s">
        <v>4098</v>
      </c>
      <c r="Q276" s="147"/>
      <c r="R276" s="147"/>
      <c r="S276" s="147" t="s">
        <v>4099</v>
      </c>
      <c r="V276" s="284" t="s">
        <v>4100</v>
      </c>
    </row>
    <row r="277" spans="1:24" ht="15.6">
      <c r="A277" s="147">
        <v>1</v>
      </c>
      <c r="B277" s="181" t="s">
        <v>442</v>
      </c>
      <c r="C277" s="147"/>
      <c r="D277" s="147"/>
      <c r="E277" s="147"/>
      <c r="F277" s="147"/>
      <c r="G277" s="147"/>
      <c r="H277" s="147"/>
      <c r="I277" s="147"/>
      <c r="J277" s="147"/>
      <c r="K277" s="147"/>
      <c r="L277" s="147"/>
      <c r="M277" s="147"/>
      <c r="N277" s="147"/>
      <c r="O277" s="147"/>
      <c r="P277" s="147" t="s">
        <v>4101</v>
      </c>
      <c r="Q277" s="147"/>
      <c r="R277" s="147"/>
      <c r="S277" s="147" t="s">
        <v>4102</v>
      </c>
    </row>
    <row r="278" spans="1:24" ht="15.6">
      <c r="A278" s="147">
        <v>1</v>
      </c>
      <c r="B278" s="181" t="s">
        <v>443</v>
      </c>
      <c r="C278" s="147"/>
      <c r="D278" s="147"/>
      <c r="E278" s="147"/>
      <c r="F278" s="147"/>
      <c r="G278" s="147"/>
      <c r="H278" s="147" t="s">
        <v>1157</v>
      </c>
      <c r="I278" s="147"/>
      <c r="J278" s="147" t="s">
        <v>3444</v>
      </c>
      <c r="K278" s="147" t="s">
        <v>1157</v>
      </c>
      <c r="L278" s="147" t="s">
        <v>1157</v>
      </c>
      <c r="M278" s="147" t="s">
        <v>53</v>
      </c>
      <c r="N278" s="147"/>
      <c r="O278" s="147"/>
      <c r="P278" s="147" t="s">
        <v>4103</v>
      </c>
      <c r="Q278" s="147" t="s">
        <v>4104</v>
      </c>
      <c r="R278" s="147"/>
      <c r="S278" s="147" t="s">
        <v>4105</v>
      </c>
    </row>
    <row r="279" spans="1:24" ht="15.6">
      <c r="A279" s="147">
        <v>1</v>
      </c>
      <c r="B279" s="181" t="s">
        <v>446</v>
      </c>
      <c r="C279" s="147"/>
      <c r="D279" s="147"/>
      <c r="E279" s="147"/>
      <c r="F279" s="147"/>
      <c r="G279" s="147"/>
      <c r="H279" s="147" t="s">
        <v>4106</v>
      </c>
      <c r="I279" s="147"/>
      <c r="J279" s="147" t="s">
        <v>4107</v>
      </c>
      <c r="K279" s="147" t="s">
        <v>4108</v>
      </c>
      <c r="L279" s="147" t="s">
        <v>4109</v>
      </c>
      <c r="M279" s="147" t="s">
        <v>53</v>
      </c>
      <c r="N279" s="147"/>
      <c r="O279" s="147"/>
      <c r="P279" s="147" t="s">
        <v>4110</v>
      </c>
      <c r="Q279" s="147" t="s">
        <v>4111</v>
      </c>
      <c r="R279" s="147"/>
      <c r="S279" s="147" t="s">
        <v>4112</v>
      </c>
    </row>
    <row r="280" spans="1:24" ht="15.6">
      <c r="A280" s="147">
        <v>1</v>
      </c>
      <c r="B280" s="181" t="s">
        <v>452</v>
      </c>
      <c r="C280" s="147"/>
      <c r="D280" s="147"/>
      <c r="E280" s="147"/>
      <c r="F280" s="147"/>
      <c r="G280" s="147"/>
      <c r="H280" s="147" t="s">
        <v>4113</v>
      </c>
      <c r="I280" s="147"/>
      <c r="J280" s="147" t="s">
        <v>4114</v>
      </c>
      <c r="K280" s="147" t="s">
        <v>4115</v>
      </c>
      <c r="L280" s="147" t="s">
        <v>4116</v>
      </c>
      <c r="M280" s="147" t="s">
        <v>53</v>
      </c>
      <c r="N280" s="147"/>
      <c r="O280" s="147"/>
      <c r="P280" s="147" t="s">
        <v>4117</v>
      </c>
      <c r="Q280" s="147" t="s">
        <v>4118</v>
      </c>
      <c r="R280" s="147"/>
      <c r="S280" s="147" t="s">
        <v>4119</v>
      </c>
    </row>
    <row r="281" spans="1:24" ht="15.6">
      <c r="A281" s="147">
        <v>1</v>
      </c>
      <c r="B281" s="181" t="s">
        <v>464</v>
      </c>
      <c r="C281" s="147"/>
      <c r="D281" s="147"/>
      <c r="E281" s="147"/>
      <c r="F281" s="147"/>
      <c r="G281" s="147"/>
      <c r="H281" s="147" t="s">
        <v>3785</v>
      </c>
      <c r="I281" s="147"/>
      <c r="J281" s="147" t="s">
        <v>4120</v>
      </c>
      <c r="K281" s="147" t="s">
        <v>4121</v>
      </c>
      <c r="L281" s="147" t="s">
        <v>4122</v>
      </c>
      <c r="M281" s="147" t="s">
        <v>53</v>
      </c>
      <c r="N281" s="147"/>
      <c r="O281" s="147"/>
      <c r="P281" s="147"/>
      <c r="Q281" s="147" t="s">
        <v>4123</v>
      </c>
      <c r="R281" s="147"/>
      <c r="S281" s="147" t="s">
        <v>4124</v>
      </c>
    </row>
    <row r="282" spans="1:24" ht="15.6">
      <c r="A282" s="147">
        <v>1</v>
      </c>
      <c r="B282" s="181" t="s">
        <v>321</v>
      </c>
      <c r="C282" s="147"/>
      <c r="D282" s="147"/>
      <c r="E282" s="147"/>
      <c r="F282" s="147"/>
      <c r="G282" s="147"/>
      <c r="H282" s="147" t="s">
        <v>4125</v>
      </c>
      <c r="I282" s="147"/>
      <c r="J282" s="147" t="s">
        <v>4126</v>
      </c>
      <c r="K282" s="147" t="s">
        <v>4127</v>
      </c>
      <c r="L282" s="147" t="s">
        <v>4128</v>
      </c>
      <c r="M282" s="147" t="s">
        <v>53</v>
      </c>
      <c r="N282" s="147"/>
      <c r="O282" s="147"/>
      <c r="P282" s="147"/>
      <c r="Q282" s="147" t="s">
        <v>4129</v>
      </c>
      <c r="R282" s="147"/>
      <c r="S282" s="147"/>
    </row>
    <row r="283" spans="1:24" ht="15.6">
      <c r="A283" s="147">
        <v>1</v>
      </c>
      <c r="B283" s="181" t="s">
        <v>490</v>
      </c>
      <c r="C283" s="147"/>
      <c r="D283" s="147"/>
      <c r="E283" s="147"/>
      <c r="F283" s="147"/>
      <c r="G283" s="147"/>
      <c r="H283" s="147" t="s">
        <v>4130</v>
      </c>
      <c r="I283" s="147"/>
      <c r="J283" s="147" t="s">
        <v>4131</v>
      </c>
      <c r="K283" s="147" t="s">
        <v>4132</v>
      </c>
      <c r="L283" s="147" t="s">
        <v>3785</v>
      </c>
      <c r="M283" s="147" t="s">
        <v>53</v>
      </c>
      <c r="N283" s="147"/>
      <c r="O283" s="147"/>
      <c r="P283" s="147"/>
      <c r="Q283" s="147" t="s">
        <v>4133</v>
      </c>
      <c r="R283" s="147"/>
      <c r="S283" s="147"/>
    </row>
    <row r="284" spans="1:24" ht="15.6">
      <c r="A284" s="147">
        <v>1</v>
      </c>
      <c r="B284" s="181" t="s">
        <v>501</v>
      </c>
      <c r="C284" s="147"/>
      <c r="D284" s="147"/>
      <c r="E284" s="147"/>
      <c r="F284" s="147"/>
      <c r="G284" s="147"/>
      <c r="H284" s="147" t="s">
        <v>4134</v>
      </c>
      <c r="I284" s="147"/>
      <c r="J284" s="147" t="s">
        <v>4135</v>
      </c>
      <c r="K284" s="147" t="s">
        <v>4136</v>
      </c>
      <c r="L284" s="147"/>
      <c r="M284" s="147"/>
      <c r="N284" s="147"/>
      <c r="O284" s="147"/>
      <c r="P284" s="147"/>
      <c r="Q284" s="147" t="s">
        <v>4137</v>
      </c>
      <c r="R284" s="147"/>
      <c r="S284" s="147"/>
    </row>
    <row r="285" spans="1:24" ht="15.6">
      <c r="A285" s="147">
        <v>1</v>
      </c>
      <c r="B285" s="181" t="s">
        <v>511</v>
      </c>
      <c r="C285" s="147"/>
      <c r="D285" s="147"/>
      <c r="E285" s="147"/>
      <c r="F285" s="147"/>
      <c r="G285" s="147"/>
      <c r="H285" s="147"/>
      <c r="I285" s="147"/>
      <c r="J285" s="147" t="s">
        <v>4138</v>
      </c>
      <c r="K285" s="147" t="s">
        <v>4139</v>
      </c>
      <c r="L285" s="147"/>
      <c r="M285" s="147"/>
      <c r="N285" s="147"/>
      <c r="O285" s="147"/>
      <c r="P285" s="147"/>
      <c r="Q285" s="147"/>
      <c r="R285" s="147"/>
      <c r="S285" s="147"/>
    </row>
    <row r="286" spans="1:24" ht="15.6">
      <c r="A286" s="147">
        <v>1</v>
      </c>
      <c r="B286" s="181" t="s">
        <v>520</v>
      </c>
      <c r="C286" s="147"/>
      <c r="D286" s="147"/>
      <c r="E286" s="147"/>
      <c r="F286" s="147"/>
      <c r="G286" s="147"/>
      <c r="H286" s="147"/>
      <c r="I286" s="147"/>
      <c r="J286" s="147" t="s">
        <v>4140</v>
      </c>
      <c r="K286" s="147" t="s">
        <v>4141</v>
      </c>
      <c r="L286" s="147"/>
      <c r="M286" s="147"/>
      <c r="N286" s="147"/>
      <c r="O286" s="147"/>
      <c r="P286" s="147"/>
      <c r="Q286" s="147"/>
      <c r="R286" s="147"/>
      <c r="S286" s="147"/>
    </row>
    <row r="287" spans="1:24" ht="15.6">
      <c r="A287" s="294">
        <v>1</v>
      </c>
      <c r="B287" s="295" t="s">
        <v>529</v>
      </c>
      <c r="C287" s="147"/>
      <c r="D287" s="147"/>
      <c r="E287" s="147"/>
      <c r="F287" s="147"/>
      <c r="G287" s="147"/>
      <c r="H287" s="147"/>
      <c r="I287" s="147"/>
      <c r="J287" s="147" t="s">
        <v>4142</v>
      </c>
      <c r="K287" s="147" t="s">
        <v>4143</v>
      </c>
      <c r="L287" s="147"/>
      <c r="M287" s="147"/>
      <c r="N287" s="147"/>
      <c r="O287" s="147"/>
      <c r="P287" s="147"/>
      <c r="Q287" s="147"/>
      <c r="R287" s="147"/>
      <c r="S287" s="147"/>
    </row>
    <row r="288" spans="1:24" ht="15.6">
      <c r="K288" s="282" t="s">
        <v>4144</v>
      </c>
    </row>
    <row r="289" spans="11:11" ht="15.6">
      <c r="K289" s="282" t="s">
        <v>4145</v>
      </c>
    </row>
    <row r="290" spans="11:11" ht="15.6">
      <c r="K290" s="282" t="s">
        <v>4146</v>
      </c>
    </row>
    <row r="291" spans="11:11" ht="15.6">
      <c r="K291" s="282" t="s">
        <v>4147</v>
      </c>
    </row>
    <row r="332" spans="8:20" ht="15.6">
      <c r="H332" s="281" t="str">
        <f t="shared" ref="H332:H375" si="45">IF($H$9="*",IF(G332&gt;0,"*",""),"")</f>
        <v/>
      </c>
      <c r="J332" s="281" t="str">
        <f t="shared" ref="J332:J333" si="46">IF($J$9="*",IF(I332&gt;0,"*",""),"")</f>
        <v/>
      </c>
      <c r="L332" s="281" t="str">
        <f t="shared" ref="L332:L333" si="47">IF($L$9="*",IF(K332&gt;0,"*",""),"")</f>
        <v/>
      </c>
      <c r="N332" s="281" t="str">
        <f t="shared" ref="N332:N375" si="48">IF($N$9="*",IF(M332&gt;0,"*",""),"")</f>
        <v/>
      </c>
      <c r="P332" s="281" t="str">
        <f t="shared" ref="P332:P375" si="49">IF($P$9="*",IF(O332&gt;0,"*",""),"")</f>
        <v/>
      </c>
      <c r="R332" s="281" t="str">
        <f t="shared" ref="R332:R375" si="50">IF($R$9="*",IF(Q332&gt;0,"*",""),"")</f>
        <v/>
      </c>
      <c r="T332" s="281" t="str">
        <f t="shared" ref="T332:T394" si="51">IF($T$9="*",IF(S332&gt;0,"*",""),"")</f>
        <v/>
      </c>
    </row>
    <row r="333" spans="8:20" ht="15.6">
      <c r="H333" s="281" t="str">
        <f t="shared" si="45"/>
        <v/>
      </c>
      <c r="J333" s="281" t="str">
        <f t="shared" si="46"/>
        <v/>
      </c>
      <c r="L333" s="281" t="str">
        <f t="shared" si="47"/>
        <v/>
      </c>
      <c r="N333" s="281" t="str">
        <f t="shared" si="48"/>
        <v/>
      </c>
      <c r="P333" s="281" t="str">
        <f t="shared" si="49"/>
        <v/>
      </c>
      <c r="R333" s="281" t="str">
        <f t="shared" si="50"/>
        <v/>
      </c>
      <c r="T333" s="281" t="str">
        <f t="shared" si="51"/>
        <v/>
      </c>
    </row>
    <row r="334" spans="8:20" ht="15.6">
      <c r="H334" s="281" t="str">
        <f t="shared" si="45"/>
        <v/>
      </c>
      <c r="J334" s="283"/>
      <c r="L334" s="283"/>
      <c r="N334" s="281" t="str">
        <f t="shared" si="48"/>
        <v/>
      </c>
      <c r="P334" s="281" t="str">
        <f t="shared" si="49"/>
        <v/>
      </c>
      <c r="R334" s="281" t="str">
        <f t="shared" si="50"/>
        <v/>
      </c>
      <c r="T334" s="281" t="str">
        <f t="shared" si="51"/>
        <v/>
      </c>
    </row>
    <row r="335" spans="8:20" ht="15.6">
      <c r="H335" s="281" t="str">
        <f t="shared" si="45"/>
        <v/>
      </c>
      <c r="J335" s="283"/>
      <c r="L335" s="283"/>
      <c r="N335" s="281" t="str">
        <f t="shared" si="48"/>
        <v/>
      </c>
      <c r="P335" s="281" t="str">
        <f t="shared" si="49"/>
        <v/>
      </c>
      <c r="R335" s="281" t="str">
        <f t="shared" si="50"/>
        <v/>
      </c>
      <c r="T335" s="281" t="str">
        <f t="shared" si="51"/>
        <v/>
      </c>
    </row>
    <row r="336" spans="8:20" ht="15.6">
      <c r="H336" s="281" t="str">
        <f t="shared" si="45"/>
        <v/>
      </c>
      <c r="J336" s="283"/>
      <c r="L336" s="283"/>
      <c r="N336" s="281" t="str">
        <f t="shared" si="48"/>
        <v/>
      </c>
      <c r="P336" s="281" t="str">
        <f t="shared" si="49"/>
        <v/>
      </c>
      <c r="R336" s="281" t="str">
        <f t="shared" si="50"/>
        <v/>
      </c>
      <c r="T336" s="281" t="str">
        <f t="shared" si="51"/>
        <v/>
      </c>
    </row>
    <row r="337" spans="8:20" ht="15.6">
      <c r="H337" s="281" t="str">
        <f t="shared" si="45"/>
        <v/>
      </c>
      <c r="J337" s="283"/>
      <c r="L337" s="283"/>
      <c r="N337" s="281" t="str">
        <f t="shared" si="48"/>
        <v/>
      </c>
      <c r="P337" s="281" t="str">
        <f t="shared" si="49"/>
        <v/>
      </c>
      <c r="R337" s="281" t="str">
        <f t="shared" si="50"/>
        <v/>
      </c>
      <c r="T337" s="281" t="str">
        <f t="shared" si="51"/>
        <v/>
      </c>
    </row>
    <row r="338" spans="8:20" ht="15.6">
      <c r="H338" s="281" t="str">
        <f t="shared" si="45"/>
        <v/>
      </c>
      <c r="N338" s="281" t="str">
        <f t="shared" si="48"/>
        <v/>
      </c>
      <c r="P338" s="281" t="str">
        <f t="shared" si="49"/>
        <v/>
      </c>
      <c r="R338" s="281" t="str">
        <f t="shared" si="50"/>
        <v/>
      </c>
      <c r="T338" s="281" t="str">
        <f t="shared" si="51"/>
        <v/>
      </c>
    </row>
    <row r="339" spans="8:20" ht="15.6">
      <c r="H339" s="281" t="str">
        <f t="shared" si="45"/>
        <v/>
      </c>
      <c r="N339" s="281" t="str">
        <f t="shared" si="48"/>
        <v/>
      </c>
      <c r="P339" s="281" t="str">
        <f t="shared" si="49"/>
        <v/>
      </c>
      <c r="R339" s="281" t="str">
        <f t="shared" si="50"/>
        <v/>
      </c>
      <c r="T339" s="281" t="str">
        <f t="shared" si="51"/>
        <v/>
      </c>
    </row>
    <row r="340" spans="8:20" ht="15.6">
      <c r="H340" s="281" t="str">
        <f t="shared" si="45"/>
        <v/>
      </c>
      <c r="N340" s="281" t="str">
        <f t="shared" si="48"/>
        <v/>
      </c>
      <c r="P340" s="281" t="str">
        <f t="shared" si="49"/>
        <v/>
      </c>
      <c r="R340" s="281" t="str">
        <f t="shared" si="50"/>
        <v/>
      </c>
      <c r="T340" s="281" t="str">
        <f t="shared" si="51"/>
        <v/>
      </c>
    </row>
    <row r="341" spans="8:20" ht="15.6">
      <c r="H341" s="281" t="str">
        <f t="shared" si="45"/>
        <v/>
      </c>
      <c r="N341" s="281" t="str">
        <f t="shared" si="48"/>
        <v/>
      </c>
      <c r="P341" s="281" t="str">
        <f t="shared" si="49"/>
        <v/>
      </c>
      <c r="R341" s="281" t="str">
        <f t="shared" si="50"/>
        <v/>
      </c>
      <c r="T341" s="281" t="str">
        <f t="shared" si="51"/>
        <v/>
      </c>
    </row>
    <row r="342" spans="8:20" ht="15.6">
      <c r="H342" s="281" t="str">
        <f t="shared" si="45"/>
        <v/>
      </c>
      <c r="N342" s="281" t="str">
        <f t="shared" si="48"/>
        <v/>
      </c>
      <c r="P342" s="281" t="str">
        <f t="shared" si="49"/>
        <v/>
      </c>
      <c r="R342" s="281" t="str">
        <f t="shared" si="50"/>
        <v/>
      </c>
      <c r="T342" s="281" t="str">
        <f t="shared" si="51"/>
        <v/>
      </c>
    </row>
    <row r="343" spans="8:20" ht="15.6">
      <c r="H343" s="281" t="str">
        <f t="shared" si="45"/>
        <v/>
      </c>
      <c r="N343" s="281" t="str">
        <f t="shared" si="48"/>
        <v/>
      </c>
      <c r="P343" s="281" t="str">
        <f t="shared" si="49"/>
        <v/>
      </c>
      <c r="R343" s="281" t="str">
        <f t="shared" si="50"/>
        <v/>
      </c>
      <c r="T343" s="281" t="str">
        <f t="shared" si="51"/>
        <v/>
      </c>
    </row>
    <row r="344" spans="8:20" ht="15.6">
      <c r="H344" s="281" t="str">
        <f t="shared" si="45"/>
        <v/>
      </c>
      <c r="N344" s="281" t="str">
        <f t="shared" si="48"/>
        <v/>
      </c>
      <c r="P344" s="281" t="str">
        <f t="shared" si="49"/>
        <v/>
      </c>
      <c r="R344" s="281" t="str">
        <f t="shared" si="50"/>
        <v/>
      </c>
      <c r="T344" s="281" t="str">
        <f t="shared" si="51"/>
        <v/>
      </c>
    </row>
    <row r="345" spans="8:20" ht="15.6">
      <c r="H345" s="281" t="str">
        <f t="shared" si="45"/>
        <v/>
      </c>
      <c r="N345" s="281" t="str">
        <f t="shared" si="48"/>
        <v/>
      </c>
      <c r="P345" s="281" t="str">
        <f t="shared" si="49"/>
        <v/>
      </c>
      <c r="R345" s="281" t="str">
        <f t="shared" si="50"/>
        <v/>
      </c>
      <c r="T345" s="281" t="str">
        <f t="shared" si="51"/>
        <v/>
      </c>
    </row>
    <row r="346" spans="8:20" ht="15.6">
      <c r="H346" s="281" t="str">
        <f t="shared" si="45"/>
        <v/>
      </c>
      <c r="N346" s="281" t="str">
        <f t="shared" si="48"/>
        <v/>
      </c>
      <c r="P346" s="281" t="str">
        <f t="shared" si="49"/>
        <v/>
      </c>
      <c r="R346" s="281" t="str">
        <f t="shared" si="50"/>
        <v/>
      </c>
      <c r="T346" s="281" t="str">
        <f t="shared" si="51"/>
        <v/>
      </c>
    </row>
    <row r="347" spans="8:20" ht="15.6">
      <c r="H347" s="281" t="str">
        <f t="shared" si="45"/>
        <v/>
      </c>
      <c r="N347" s="281" t="str">
        <f t="shared" si="48"/>
        <v/>
      </c>
      <c r="P347" s="281" t="str">
        <f t="shared" si="49"/>
        <v/>
      </c>
      <c r="R347" s="281" t="str">
        <f t="shared" si="50"/>
        <v/>
      </c>
      <c r="T347" s="281" t="str">
        <f t="shared" si="51"/>
        <v/>
      </c>
    </row>
    <row r="348" spans="8:20" ht="15.6">
      <c r="H348" s="281" t="str">
        <f t="shared" si="45"/>
        <v/>
      </c>
      <c r="N348" s="281" t="str">
        <f t="shared" si="48"/>
        <v/>
      </c>
      <c r="P348" s="281" t="str">
        <f t="shared" si="49"/>
        <v/>
      </c>
      <c r="R348" s="281" t="str">
        <f t="shared" si="50"/>
        <v/>
      </c>
      <c r="T348" s="281" t="str">
        <f t="shared" si="51"/>
        <v/>
      </c>
    </row>
    <row r="349" spans="8:20" ht="15.6">
      <c r="H349" s="281" t="str">
        <f t="shared" si="45"/>
        <v/>
      </c>
      <c r="N349" s="281" t="str">
        <f t="shared" si="48"/>
        <v/>
      </c>
      <c r="P349" s="281" t="str">
        <f t="shared" si="49"/>
        <v/>
      </c>
      <c r="R349" s="281" t="str">
        <f t="shared" si="50"/>
        <v/>
      </c>
      <c r="T349" s="281" t="str">
        <f t="shared" si="51"/>
        <v/>
      </c>
    </row>
    <row r="350" spans="8:20" ht="15.6">
      <c r="H350" s="281" t="str">
        <f t="shared" si="45"/>
        <v/>
      </c>
      <c r="N350" s="281" t="str">
        <f t="shared" si="48"/>
        <v/>
      </c>
      <c r="P350" s="281" t="str">
        <f t="shared" si="49"/>
        <v/>
      </c>
      <c r="R350" s="281" t="str">
        <f t="shared" si="50"/>
        <v/>
      </c>
      <c r="T350" s="281" t="str">
        <f t="shared" si="51"/>
        <v/>
      </c>
    </row>
    <row r="351" spans="8:20" ht="15.6">
      <c r="H351" s="281" t="str">
        <f t="shared" si="45"/>
        <v/>
      </c>
      <c r="N351" s="281" t="str">
        <f t="shared" si="48"/>
        <v/>
      </c>
      <c r="P351" s="281" t="str">
        <f t="shared" si="49"/>
        <v/>
      </c>
      <c r="R351" s="281" t="str">
        <f t="shared" si="50"/>
        <v/>
      </c>
      <c r="T351" s="281" t="str">
        <f t="shared" si="51"/>
        <v/>
      </c>
    </row>
    <row r="352" spans="8:20" ht="15.6">
      <c r="H352" s="281" t="str">
        <f t="shared" si="45"/>
        <v/>
      </c>
      <c r="N352" s="281" t="str">
        <f t="shared" si="48"/>
        <v/>
      </c>
      <c r="P352" s="281" t="str">
        <f t="shared" si="49"/>
        <v/>
      </c>
      <c r="R352" s="281" t="str">
        <f t="shared" si="50"/>
        <v/>
      </c>
      <c r="T352" s="281" t="str">
        <f t="shared" si="51"/>
        <v/>
      </c>
    </row>
    <row r="353" spans="8:20" ht="15.6">
      <c r="H353" s="281" t="str">
        <f t="shared" si="45"/>
        <v/>
      </c>
      <c r="N353" s="281" t="str">
        <f t="shared" si="48"/>
        <v/>
      </c>
      <c r="P353" s="281" t="str">
        <f t="shared" si="49"/>
        <v/>
      </c>
      <c r="R353" s="281" t="str">
        <f t="shared" si="50"/>
        <v/>
      </c>
      <c r="T353" s="281" t="str">
        <f t="shared" si="51"/>
        <v/>
      </c>
    </row>
    <row r="354" spans="8:20" ht="15.6">
      <c r="H354" s="281" t="str">
        <f t="shared" si="45"/>
        <v/>
      </c>
      <c r="N354" s="281" t="str">
        <f t="shared" si="48"/>
        <v/>
      </c>
      <c r="P354" s="281" t="str">
        <f t="shared" si="49"/>
        <v/>
      </c>
      <c r="R354" s="281" t="str">
        <f t="shared" si="50"/>
        <v/>
      </c>
      <c r="T354" s="281" t="str">
        <f t="shared" si="51"/>
        <v/>
      </c>
    </row>
    <row r="355" spans="8:20" ht="15.6">
      <c r="H355" s="281" t="str">
        <f t="shared" si="45"/>
        <v/>
      </c>
      <c r="N355" s="281" t="str">
        <f t="shared" si="48"/>
        <v/>
      </c>
      <c r="P355" s="281" t="str">
        <f t="shared" si="49"/>
        <v/>
      </c>
      <c r="R355" s="281" t="str">
        <f t="shared" si="50"/>
        <v/>
      </c>
      <c r="T355" s="281" t="str">
        <f t="shared" si="51"/>
        <v/>
      </c>
    </row>
    <row r="356" spans="8:20" ht="15.6">
      <c r="H356" s="281" t="str">
        <f t="shared" si="45"/>
        <v/>
      </c>
      <c r="N356" s="281" t="str">
        <f t="shared" si="48"/>
        <v/>
      </c>
      <c r="P356" s="281" t="str">
        <f t="shared" si="49"/>
        <v/>
      </c>
      <c r="R356" s="281" t="str">
        <f t="shared" si="50"/>
        <v/>
      </c>
      <c r="T356" s="281" t="str">
        <f t="shared" si="51"/>
        <v/>
      </c>
    </row>
    <row r="357" spans="8:20" ht="15.6">
      <c r="H357" s="281" t="str">
        <f t="shared" si="45"/>
        <v/>
      </c>
      <c r="N357" s="281" t="str">
        <f t="shared" si="48"/>
        <v/>
      </c>
      <c r="P357" s="281" t="str">
        <f t="shared" si="49"/>
        <v/>
      </c>
      <c r="R357" s="281" t="str">
        <f t="shared" si="50"/>
        <v/>
      </c>
      <c r="T357" s="281" t="str">
        <f t="shared" si="51"/>
        <v/>
      </c>
    </row>
    <row r="358" spans="8:20" ht="15.6">
      <c r="H358" s="281" t="str">
        <f t="shared" si="45"/>
        <v/>
      </c>
      <c r="N358" s="281" t="str">
        <f t="shared" si="48"/>
        <v/>
      </c>
      <c r="P358" s="281" t="str">
        <f t="shared" si="49"/>
        <v/>
      </c>
      <c r="R358" s="281" t="str">
        <f t="shared" si="50"/>
        <v/>
      </c>
      <c r="T358" s="281" t="str">
        <f t="shared" si="51"/>
        <v/>
      </c>
    </row>
    <row r="359" spans="8:20" ht="15.6">
      <c r="H359" s="281" t="str">
        <f t="shared" si="45"/>
        <v/>
      </c>
      <c r="N359" s="281" t="str">
        <f t="shared" si="48"/>
        <v/>
      </c>
      <c r="P359" s="281" t="str">
        <f t="shared" si="49"/>
        <v/>
      </c>
      <c r="R359" s="281" t="str">
        <f t="shared" si="50"/>
        <v/>
      </c>
      <c r="T359" s="281" t="str">
        <f t="shared" si="51"/>
        <v/>
      </c>
    </row>
    <row r="360" spans="8:20" ht="15.6">
      <c r="H360" s="281" t="str">
        <f t="shared" si="45"/>
        <v/>
      </c>
      <c r="N360" s="281" t="str">
        <f t="shared" si="48"/>
        <v/>
      </c>
      <c r="P360" s="281" t="str">
        <f t="shared" si="49"/>
        <v/>
      </c>
      <c r="R360" s="281" t="str">
        <f t="shared" si="50"/>
        <v/>
      </c>
      <c r="T360" s="281" t="str">
        <f t="shared" si="51"/>
        <v/>
      </c>
    </row>
    <row r="361" spans="8:20" ht="15.6">
      <c r="H361" s="281" t="str">
        <f t="shared" si="45"/>
        <v/>
      </c>
      <c r="N361" s="281" t="str">
        <f t="shared" si="48"/>
        <v/>
      </c>
      <c r="P361" s="281" t="str">
        <f t="shared" si="49"/>
        <v/>
      </c>
      <c r="R361" s="281" t="str">
        <f t="shared" si="50"/>
        <v/>
      </c>
      <c r="T361" s="281" t="str">
        <f t="shared" si="51"/>
        <v/>
      </c>
    </row>
    <row r="362" spans="8:20" ht="15.6">
      <c r="H362" s="281" t="str">
        <f t="shared" si="45"/>
        <v/>
      </c>
      <c r="N362" s="281" t="str">
        <f t="shared" si="48"/>
        <v/>
      </c>
      <c r="P362" s="281" t="str">
        <f t="shared" si="49"/>
        <v/>
      </c>
      <c r="R362" s="281" t="str">
        <f t="shared" si="50"/>
        <v/>
      </c>
      <c r="T362" s="281" t="str">
        <f t="shared" si="51"/>
        <v/>
      </c>
    </row>
    <row r="363" spans="8:20" ht="15.6">
      <c r="H363" s="281" t="str">
        <f t="shared" si="45"/>
        <v/>
      </c>
      <c r="N363" s="281" t="str">
        <f t="shared" si="48"/>
        <v/>
      </c>
      <c r="P363" s="281" t="str">
        <f t="shared" si="49"/>
        <v/>
      </c>
      <c r="R363" s="281" t="str">
        <f t="shared" si="50"/>
        <v/>
      </c>
      <c r="T363" s="281" t="str">
        <f t="shared" si="51"/>
        <v/>
      </c>
    </row>
    <row r="364" spans="8:20" ht="15.6">
      <c r="H364" s="281" t="str">
        <f t="shared" si="45"/>
        <v/>
      </c>
      <c r="N364" s="281" t="str">
        <f t="shared" si="48"/>
        <v/>
      </c>
      <c r="P364" s="281" t="str">
        <f t="shared" si="49"/>
        <v/>
      </c>
      <c r="R364" s="281" t="str">
        <f t="shared" si="50"/>
        <v/>
      </c>
      <c r="T364" s="281" t="str">
        <f t="shared" si="51"/>
        <v/>
      </c>
    </row>
    <row r="365" spans="8:20" ht="15.6">
      <c r="H365" s="281" t="str">
        <f t="shared" si="45"/>
        <v/>
      </c>
      <c r="N365" s="281" t="str">
        <f t="shared" si="48"/>
        <v/>
      </c>
      <c r="P365" s="281" t="str">
        <f t="shared" si="49"/>
        <v/>
      </c>
      <c r="R365" s="281" t="str">
        <f t="shared" si="50"/>
        <v/>
      </c>
      <c r="T365" s="281" t="str">
        <f t="shared" si="51"/>
        <v/>
      </c>
    </row>
    <row r="366" spans="8:20" ht="15.6">
      <c r="H366" s="281" t="str">
        <f t="shared" si="45"/>
        <v/>
      </c>
      <c r="N366" s="281" t="str">
        <f t="shared" si="48"/>
        <v/>
      </c>
      <c r="P366" s="281" t="str">
        <f t="shared" si="49"/>
        <v/>
      </c>
      <c r="R366" s="281" t="str">
        <f t="shared" si="50"/>
        <v/>
      </c>
      <c r="T366" s="281" t="str">
        <f t="shared" si="51"/>
        <v/>
      </c>
    </row>
    <row r="367" spans="8:20" ht="15.6">
      <c r="H367" s="281" t="str">
        <f t="shared" si="45"/>
        <v/>
      </c>
      <c r="N367" s="281" t="str">
        <f t="shared" si="48"/>
        <v/>
      </c>
      <c r="P367" s="281" t="str">
        <f t="shared" si="49"/>
        <v/>
      </c>
      <c r="R367" s="281" t="str">
        <f t="shared" si="50"/>
        <v/>
      </c>
      <c r="T367" s="281" t="str">
        <f t="shared" si="51"/>
        <v/>
      </c>
    </row>
    <row r="368" spans="8:20" ht="15.6">
      <c r="H368" s="281" t="str">
        <f t="shared" si="45"/>
        <v/>
      </c>
      <c r="N368" s="281" t="str">
        <f t="shared" si="48"/>
        <v/>
      </c>
      <c r="P368" s="281" t="str">
        <f t="shared" si="49"/>
        <v/>
      </c>
      <c r="R368" s="281" t="str">
        <f t="shared" si="50"/>
        <v/>
      </c>
      <c r="T368" s="281" t="str">
        <f t="shared" si="51"/>
        <v/>
      </c>
    </row>
    <row r="369" spans="8:20" ht="15.6">
      <c r="H369" s="281" t="str">
        <f t="shared" si="45"/>
        <v/>
      </c>
      <c r="N369" s="281" t="str">
        <f t="shared" si="48"/>
        <v/>
      </c>
      <c r="P369" s="281" t="str">
        <f t="shared" si="49"/>
        <v/>
      </c>
      <c r="R369" s="281" t="str">
        <f t="shared" si="50"/>
        <v/>
      </c>
      <c r="T369" s="281" t="str">
        <f t="shared" si="51"/>
        <v/>
      </c>
    </row>
    <row r="370" spans="8:20" ht="15.6">
      <c r="H370" s="281" t="str">
        <f t="shared" si="45"/>
        <v/>
      </c>
      <c r="N370" s="281" t="str">
        <f t="shared" si="48"/>
        <v/>
      </c>
      <c r="P370" s="281" t="str">
        <f t="shared" si="49"/>
        <v/>
      </c>
      <c r="R370" s="281" t="str">
        <f t="shared" si="50"/>
        <v/>
      </c>
      <c r="T370" s="281" t="str">
        <f t="shared" si="51"/>
        <v/>
      </c>
    </row>
    <row r="371" spans="8:20" ht="15.6">
      <c r="H371" s="281" t="str">
        <f t="shared" si="45"/>
        <v/>
      </c>
      <c r="N371" s="281" t="str">
        <f t="shared" si="48"/>
        <v/>
      </c>
      <c r="P371" s="281" t="str">
        <f t="shared" si="49"/>
        <v/>
      </c>
      <c r="R371" s="281" t="str">
        <f t="shared" si="50"/>
        <v/>
      </c>
      <c r="T371" s="281" t="str">
        <f t="shared" si="51"/>
        <v/>
      </c>
    </row>
    <row r="372" spans="8:20" ht="15.6">
      <c r="H372" s="281" t="str">
        <f t="shared" si="45"/>
        <v/>
      </c>
      <c r="N372" s="281" t="str">
        <f t="shared" si="48"/>
        <v/>
      </c>
      <c r="P372" s="281" t="str">
        <f t="shared" si="49"/>
        <v/>
      </c>
      <c r="R372" s="281" t="str">
        <f t="shared" si="50"/>
        <v/>
      </c>
      <c r="T372" s="281" t="str">
        <f t="shared" si="51"/>
        <v/>
      </c>
    </row>
    <row r="373" spans="8:20" ht="15.6">
      <c r="H373" s="281" t="str">
        <f t="shared" si="45"/>
        <v/>
      </c>
      <c r="N373" s="281" t="str">
        <f t="shared" si="48"/>
        <v/>
      </c>
      <c r="P373" s="281" t="str">
        <f t="shared" si="49"/>
        <v/>
      </c>
      <c r="R373" s="281" t="str">
        <f t="shared" si="50"/>
        <v/>
      </c>
      <c r="T373" s="281" t="str">
        <f t="shared" si="51"/>
        <v/>
      </c>
    </row>
    <row r="374" spans="8:20" ht="15.6">
      <c r="H374" s="281" t="str">
        <f t="shared" si="45"/>
        <v/>
      </c>
      <c r="N374" s="281" t="str">
        <f t="shared" si="48"/>
        <v/>
      </c>
      <c r="P374" s="281" t="str">
        <f t="shared" si="49"/>
        <v/>
      </c>
      <c r="R374" s="281" t="str">
        <f t="shared" si="50"/>
        <v/>
      </c>
      <c r="T374" s="281" t="str">
        <f t="shared" si="51"/>
        <v/>
      </c>
    </row>
    <row r="375" spans="8:20" ht="15.6">
      <c r="H375" s="281" t="str">
        <f t="shared" si="45"/>
        <v/>
      </c>
      <c r="N375" s="281" t="str">
        <f t="shared" si="48"/>
        <v/>
      </c>
      <c r="P375" s="281" t="str">
        <f t="shared" si="49"/>
        <v/>
      </c>
      <c r="R375" s="281" t="str">
        <f t="shared" si="50"/>
        <v/>
      </c>
      <c r="T375" s="281" t="str">
        <f t="shared" si="51"/>
        <v/>
      </c>
    </row>
    <row r="376" spans="8:20" ht="15.6">
      <c r="H376" s="281" t="str">
        <f t="shared" ref="H376:H439" si="52">IF($H$9="*",IF(G376&gt;0,"*",""),"")</f>
        <v/>
      </c>
      <c r="N376" s="281" t="str">
        <f t="shared" ref="N376:N439" si="53">IF($N$9="*",IF(M376&gt;0,"*",""),"")</f>
        <v/>
      </c>
      <c r="P376" s="281" t="str">
        <f t="shared" ref="P376:P439" si="54">IF($P$9="*",IF(O376&gt;0,"*",""),"")</f>
        <v/>
      </c>
      <c r="R376" s="281" t="str">
        <f t="shared" ref="R376:R439" si="55">IF($R$9="*",IF(Q376&gt;0,"*",""),"")</f>
        <v/>
      </c>
      <c r="T376" s="281" t="str">
        <f t="shared" si="51"/>
        <v/>
      </c>
    </row>
    <row r="377" spans="8:20" ht="15.6">
      <c r="H377" s="281" t="str">
        <f t="shared" si="52"/>
        <v/>
      </c>
      <c r="N377" s="281" t="str">
        <f t="shared" si="53"/>
        <v/>
      </c>
      <c r="P377" s="281" t="str">
        <f t="shared" si="54"/>
        <v/>
      </c>
      <c r="R377" s="281" t="str">
        <f t="shared" si="55"/>
        <v/>
      </c>
      <c r="T377" s="281" t="str">
        <f t="shared" si="51"/>
        <v/>
      </c>
    </row>
    <row r="378" spans="8:20" ht="15.6">
      <c r="H378" s="281" t="str">
        <f t="shared" si="52"/>
        <v/>
      </c>
      <c r="N378" s="281" t="str">
        <f t="shared" si="53"/>
        <v/>
      </c>
      <c r="P378" s="281" t="str">
        <f t="shared" si="54"/>
        <v/>
      </c>
      <c r="R378" s="281" t="str">
        <f t="shared" si="55"/>
        <v/>
      </c>
      <c r="T378" s="281" t="str">
        <f t="shared" si="51"/>
        <v/>
      </c>
    </row>
    <row r="379" spans="8:20" ht="15.6">
      <c r="H379" s="281" t="str">
        <f t="shared" si="52"/>
        <v/>
      </c>
      <c r="N379" s="281" t="str">
        <f t="shared" si="53"/>
        <v/>
      </c>
      <c r="P379" s="281" t="str">
        <f t="shared" si="54"/>
        <v/>
      </c>
      <c r="R379" s="281" t="str">
        <f t="shared" si="55"/>
        <v/>
      </c>
      <c r="T379" s="281" t="str">
        <f t="shared" si="51"/>
        <v/>
      </c>
    </row>
    <row r="380" spans="8:20" ht="15.6">
      <c r="H380" s="281" t="str">
        <f t="shared" si="52"/>
        <v/>
      </c>
      <c r="N380" s="281" t="str">
        <f t="shared" si="53"/>
        <v/>
      </c>
      <c r="P380" s="281" t="str">
        <f t="shared" si="54"/>
        <v/>
      </c>
      <c r="R380" s="281" t="str">
        <f t="shared" si="55"/>
        <v/>
      </c>
      <c r="T380" s="281" t="str">
        <f t="shared" si="51"/>
        <v/>
      </c>
    </row>
    <row r="381" spans="8:20" ht="15.6">
      <c r="H381" s="281" t="str">
        <f t="shared" si="52"/>
        <v/>
      </c>
      <c r="N381" s="281" t="str">
        <f t="shared" si="53"/>
        <v/>
      </c>
      <c r="P381" s="281" t="str">
        <f t="shared" si="54"/>
        <v/>
      </c>
      <c r="R381" s="281" t="str">
        <f t="shared" si="55"/>
        <v/>
      </c>
      <c r="T381" s="281" t="str">
        <f t="shared" si="51"/>
        <v/>
      </c>
    </row>
    <row r="382" spans="8:20" ht="15.6">
      <c r="H382" s="281" t="str">
        <f t="shared" si="52"/>
        <v/>
      </c>
      <c r="N382" s="281" t="str">
        <f t="shared" si="53"/>
        <v/>
      </c>
      <c r="P382" s="281" t="str">
        <f t="shared" si="54"/>
        <v/>
      </c>
      <c r="R382" s="281" t="str">
        <f t="shared" si="55"/>
        <v/>
      </c>
      <c r="T382" s="281" t="str">
        <f t="shared" si="51"/>
        <v/>
      </c>
    </row>
    <row r="383" spans="8:20" ht="15.6">
      <c r="H383" s="281" t="str">
        <f t="shared" si="52"/>
        <v/>
      </c>
      <c r="N383" s="281" t="str">
        <f t="shared" si="53"/>
        <v/>
      </c>
      <c r="P383" s="281" t="str">
        <f t="shared" si="54"/>
        <v/>
      </c>
      <c r="R383" s="281" t="str">
        <f t="shared" si="55"/>
        <v/>
      </c>
      <c r="T383" s="281" t="str">
        <f t="shared" si="51"/>
        <v/>
      </c>
    </row>
    <row r="384" spans="8:20" ht="15.6">
      <c r="H384" s="281" t="str">
        <f t="shared" si="52"/>
        <v/>
      </c>
      <c r="N384" s="281" t="str">
        <f t="shared" si="53"/>
        <v/>
      </c>
      <c r="P384" s="281" t="str">
        <f t="shared" si="54"/>
        <v/>
      </c>
      <c r="R384" s="281" t="str">
        <f t="shared" si="55"/>
        <v/>
      </c>
      <c r="T384" s="281" t="str">
        <f t="shared" si="51"/>
        <v/>
      </c>
    </row>
    <row r="385" spans="8:20" ht="15.6">
      <c r="H385" s="281" t="str">
        <f t="shared" si="52"/>
        <v/>
      </c>
      <c r="N385" s="281" t="str">
        <f t="shared" si="53"/>
        <v/>
      </c>
      <c r="P385" s="281" t="str">
        <f t="shared" si="54"/>
        <v/>
      </c>
      <c r="R385" s="281" t="str">
        <f t="shared" si="55"/>
        <v/>
      </c>
      <c r="T385" s="281" t="str">
        <f t="shared" si="51"/>
        <v/>
      </c>
    </row>
    <row r="386" spans="8:20" ht="15.6">
      <c r="H386" s="281" t="str">
        <f t="shared" si="52"/>
        <v/>
      </c>
      <c r="N386" s="281" t="str">
        <f t="shared" si="53"/>
        <v/>
      </c>
      <c r="P386" s="281" t="str">
        <f t="shared" si="54"/>
        <v/>
      </c>
      <c r="R386" s="281" t="str">
        <f t="shared" si="55"/>
        <v/>
      </c>
      <c r="T386" s="281" t="str">
        <f t="shared" si="51"/>
        <v/>
      </c>
    </row>
    <row r="387" spans="8:20" ht="15.6">
      <c r="H387" s="281" t="str">
        <f t="shared" si="52"/>
        <v/>
      </c>
      <c r="N387" s="281" t="str">
        <f t="shared" si="53"/>
        <v/>
      </c>
      <c r="P387" s="281" t="str">
        <f t="shared" si="54"/>
        <v/>
      </c>
      <c r="R387" s="281" t="str">
        <f t="shared" si="55"/>
        <v/>
      </c>
      <c r="T387" s="281" t="str">
        <f t="shared" si="51"/>
        <v/>
      </c>
    </row>
    <row r="388" spans="8:20" ht="15.6">
      <c r="H388" s="281" t="str">
        <f t="shared" si="52"/>
        <v/>
      </c>
      <c r="N388" s="281" t="str">
        <f t="shared" si="53"/>
        <v/>
      </c>
      <c r="P388" s="281" t="str">
        <f t="shared" si="54"/>
        <v/>
      </c>
      <c r="R388" s="281" t="str">
        <f t="shared" si="55"/>
        <v/>
      </c>
      <c r="T388" s="281" t="str">
        <f t="shared" si="51"/>
        <v/>
      </c>
    </row>
    <row r="389" spans="8:20" ht="15.6">
      <c r="H389" s="281" t="str">
        <f t="shared" si="52"/>
        <v/>
      </c>
      <c r="N389" s="281" t="str">
        <f t="shared" si="53"/>
        <v/>
      </c>
      <c r="P389" s="281" t="str">
        <f t="shared" si="54"/>
        <v/>
      </c>
      <c r="R389" s="281" t="str">
        <f t="shared" si="55"/>
        <v/>
      </c>
      <c r="T389" s="281" t="str">
        <f t="shared" si="51"/>
        <v/>
      </c>
    </row>
    <row r="390" spans="8:20" ht="15.6">
      <c r="H390" s="281" t="str">
        <f t="shared" si="52"/>
        <v/>
      </c>
      <c r="N390" s="281" t="str">
        <f t="shared" si="53"/>
        <v/>
      </c>
      <c r="P390" s="281" t="str">
        <f t="shared" si="54"/>
        <v/>
      </c>
      <c r="R390" s="281" t="str">
        <f t="shared" si="55"/>
        <v/>
      </c>
      <c r="T390" s="281" t="str">
        <f t="shared" si="51"/>
        <v/>
      </c>
    </row>
    <row r="391" spans="8:20" ht="15.6">
      <c r="H391" s="281" t="str">
        <f t="shared" si="52"/>
        <v/>
      </c>
      <c r="N391" s="281" t="str">
        <f t="shared" si="53"/>
        <v/>
      </c>
      <c r="P391" s="281" t="str">
        <f t="shared" si="54"/>
        <v/>
      </c>
      <c r="R391" s="281" t="str">
        <f t="shared" si="55"/>
        <v/>
      </c>
      <c r="T391" s="281" t="str">
        <f t="shared" si="51"/>
        <v/>
      </c>
    </row>
    <row r="392" spans="8:20" ht="15.6">
      <c r="H392" s="281" t="str">
        <f t="shared" si="52"/>
        <v/>
      </c>
      <c r="N392" s="281" t="str">
        <f t="shared" si="53"/>
        <v/>
      </c>
      <c r="P392" s="281" t="str">
        <f t="shared" si="54"/>
        <v/>
      </c>
      <c r="R392" s="281" t="str">
        <f t="shared" si="55"/>
        <v/>
      </c>
      <c r="T392" s="281" t="str">
        <f t="shared" si="51"/>
        <v/>
      </c>
    </row>
    <row r="393" spans="8:20" ht="15.6">
      <c r="H393" s="281" t="str">
        <f t="shared" si="52"/>
        <v/>
      </c>
      <c r="N393" s="281" t="str">
        <f t="shared" si="53"/>
        <v/>
      </c>
      <c r="P393" s="281" t="str">
        <f t="shared" si="54"/>
        <v/>
      </c>
      <c r="R393" s="281" t="str">
        <f t="shared" si="55"/>
        <v/>
      </c>
      <c r="T393" s="281" t="str">
        <f t="shared" si="51"/>
        <v/>
      </c>
    </row>
    <row r="394" spans="8:20" ht="15.6">
      <c r="H394" s="281" t="str">
        <f t="shared" si="52"/>
        <v/>
      </c>
      <c r="N394" s="281" t="str">
        <f t="shared" si="53"/>
        <v/>
      </c>
      <c r="P394" s="281" t="str">
        <f t="shared" si="54"/>
        <v/>
      </c>
      <c r="R394" s="281" t="str">
        <f t="shared" si="55"/>
        <v/>
      </c>
      <c r="T394" s="281" t="str">
        <f t="shared" si="51"/>
        <v/>
      </c>
    </row>
    <row r="395" spans="8:20" ht="15.6">
      <c r="H395" s="281" t="str">
        <f t="shared" si="52"/>
        <v/>
      </c>
      <c r="N395" s="281" t="str">
        <f t="shared" si="53"/>
        <v/>
      </c>
      <c r="P395" s="281" t="str">
        <f t="shared" si="54"/>
        <v/>
      </c>
      <c r="R395" s="281" t="str">
        <f t="shared" si="55"/>
        <v/>
      </c>
      <c r="T395" s="281" t="str">
        <f t="shared" ref="T395:T458" si="56">IF($T$9="*",IF(S395&gt;0,"*",""),"")</f>
        <v/>
      </c>
    </row>
    <row r="396" spans="8:20" ht="15.6">
      <c r="H396" s="281" t="str">
        <f t="shared" si="52"/>
        <v/>
      </c>
      <c r="N396" s="281" t="str">
        <f t="shared" si="53"/>
        <v/>
      </c>
      <c r="P396" s="281" t="str">
        <f t="shared" si="54"/>
        <v/>
      </c>
      <c r="R396" s="281" t="str">
        <f t="shared" si="55"/>
        <v/>
      </c>
      <c r="T396" s="281" t="str">
        <f t="shared" si="56"/>
        <v/>
      </c>
    </row>
    <row r="397" spans="8:20" ht="15.6">
      <c r="H397" s="281" t="str">
        <f t="shared" si="52"/>
        <v/>
      </c>
      <c r="N397" s="281" t="str">
        <f t="shared" si="53"/>
        <v/>
      </c>
      <c r="P397" s="281" t="str">
        <f t="shared" si="54"/>
        <v/>
      </c>
      <c r="R397" s="281" t="str">
        <f t="shared" si="55"/>
        <v/>
      </c>
      <c r="T397" s="281" t="str">
        <f t="shared" si="56"/>
        <v/>
      </c>
    </row>
    <row r="398" spans="8:20" ht="15.6">
      <c r="H398" s="281" t="str">
        <f t="shared" si="52"/>
        <v/>
      </c>
      <c r="N398" s="281" t="str">
        <f t="shared" si="53"/>
        <v/>
      </c>
      <c r="P398" s="281" t="str">
        <f t="shared" si="54"/>
        <v/>
      </c>
      <c r="R398" s="281" t="str">
        <f t="shared" si="55"/>
        <v/>
      </c>
      <c r="T398" s="281" t="str">
        <f t="shared" si="56"/>
        <v/>
      </c>
    </row>
    <row r="399" spans="8:20" ht="15.6">
      <c r="H399" s="281" t="str">
        <f t="shared" si="52"/>
        <v/>
      </c>
      <c r="N399" s="281" t="str">
        <f t="shared" si="53"/>
        <v/>
      </c>
      <c r="P399" s="281" t="str">
        <f t="shared" si="54"/>
        <v/>
      </c>
      <c r="R399" s="281" t="str">
        <f t="shared" si="55"/>
        <v/>
      </c>
      <c r="T399" s="281" t="str">
        <f t="shared" si="56"/>
        <v/>
      </c>
    </row>
    <row r="400" spans="8:20" ht="15.6">
      <c r="H400" s="281" t="str">
        <f t="shared" si="52"/>
        <v/>
      </c>
      <c r="N400" s="281" t="str">
        <f t="shared" si="53"/>
        <v/>
      </c>
      <c r="P400" s="281" t="str">
        <f t="shared" si="54"/>
        <v/>
      </c>
      <c r="R400" s="281" t="str">
        <f t="shared" si="55"/>
        <v/>
      </c>
      <c r="T400" s="281" t="str">
        <f t="shared" si="56"/>
        <v/>
      </c>
    </row>
    <row r="401" spans="8:20" ht="15.6">
      <c r="H401" s="281" t="str">
        <f t="shared" si="52"/>
        <v/>
      </c>
      <c r="N401" s="281" t="str">
        <f t="shared" si="53"/>
        <v/>
      </c>
      <c r="P401" s="281" t="str">
        <f t="shared" si="54"/>
        <v/>
      </c>
      <c r="R401" s="281" t="str">
        <f t="shared" si="55"/>
        <v/>
      </c>
      <c r="T401" s="281" t="str">
        <f t="shared" si="56"/>
        <v/>
      </c>
    </row>
    <row r="402" spans="8:20" ht="15.6">
      <c r="H402" s="281" t="str">
        <f t="shared" si="52"/>
        <v/>
      </c>
      <c r="N402" s="281" t="str">
        <f t="shared" si="53"/>
        <v/>
      </c>
      <c r="P402" s="281" t="str">
        <f t="shared" si="54"/>
        <v/>
      </c>
      <c r="R402" s="281" t="str">
        <f t="shared" si="55"/>
        <v/>
      </c>
      <c r="T402" s="281" t="str">
        <f t="shared" si="56"/>
        <v/>
      </c>
    </row>
    <row r="403" spans="8:20" ht="15.6">
      <c r="H403" s="281" t="str">
        <f t="shared" si="52"/>
        <v/>
      </c>
      <c r="N403" s="281" t="str">
        <f t="shared" si="53"/>
        <v/>
      </c>
      <c r="P403" s="281" t="str">
        <f t="shared" si="54"/>
        <v/>
      </c>
      <c r="R403" s="281" t="str">
        <f t="shared" si="55"/>
        <v/>
      </c>
      <c r="T403" s="281" t="str">
        <f t="shared" si="56"/>
        <v/>
      </c>
    </row>
    <row r="404" spans="8:20" ht="15.6">
      <c r="H404" s="281" t="str">
        <f t="shared" si="52"/>
        <v/>
      </c>
      <c r="N404" s="281" t="str">
        <f t="shared" si="53"/>
        <v/>
      </c>
      <c r="P404" s="281" t="str">
        <f t="shared" si="54"/>
        <v/>
      </c>
      <c r="R404" s="281" t="str">
        <f t="shared" si="55"/>
        <v/>
      </c>
      <c r="T404" s="281" t="str">
        <f t="shared" si="56"/>
        <v/>
      </c>
    </row>
    <row r="405" spans="8:20" ht="15.6">
      <c r="H405" s="281" t="str">
        <f t="shared" si="52"/>
        <v/>
      </c>
      <c r="N405" s="281" t="str">
        <f t="shared" si="53"/>
        <v/>
      </c>
      <c r="P405" s="281" t="str">
        <f t="shared" si="54"/>
        <v/>
      </c>
      <c r="R405" s="281" t="str">
        <f t="shared" si="55"/>
        <v/>
      </c>
      <c r="T405" s="281" t="str">
        <f t="shared" si="56"/>
        <v/>
      </c>
    </row>
    <row r="406" spans="8:20" ht="15.6">
      <c r="H406" s="281" t="str">
        <f t="shared" si="52"/>
        <v/>
      </c>
      <c r="N406" s="281" t="str">
        <f t="shared" si="53"/>
        <v/>
      </c>
      <c r="P406" s="281" t="str">
        <f t="shared" si="54"/>
        <v/>
      </c>
      <c r="R406" s="281" t="str">
        <f t="shared" si="55"/>
        <v/>
      </c>
      <c r="T406" s="281" t="str">
        <f t="shared" si="56"/>
        <v/>
      </c>
    </row>
    <row r="407" spans="8:20" ht="15.6">
      <c r="H407" s="281" t="str">
        <f t="shared" si="52"/>
        <v/>
      </c>
      <c r="N407" s="281" t="str">
        <f t="shared" si="53"/>
        <v/>
      </c>
      <c r="P407" s="281" t="str">
        <f t="shared" si="54"/>
        <v/>
      </c>
      <c r="R407" s="281" t="str">
        <f t="shared" si="55"/>
        <v/>
      </c>
      <c r="T407" s="281" t="str">
        <f t="shared" si="56"/>
        <v/>
      </c>
    </row>
    <row r="408" spans="8:20" ht="15.6">
      <c r="H408" s="281" t="str">
        <f t="shared" si="52"/>
        <v/>
      </c>
      <c r="N408" s="281" t="str">
        <f t="shared" si="53"/>
        <v/>
      </c>
      <c r="P408" s="281" t="str">
        <f t="shared" si="54"/>
        <v/>
      </c>
      <c r="R408" s="281" t="str">
        <f t="shared" si="55"/>
        <v/>
      </c>
      <c r="T408" s="281" t="str">
        <f t="shared" si="56"/>
        <v/>
      </c>
    </row>
    <row r="409" spans="8:20" ht="15.6">
      <c r="H409" s="281" t="str">
        <f t="shared" si="52"/>
        <v/>
      </c>
      <c r="N409" s="281" t="str">
        <f t="shared" si="53"/>
        <v/>
      </c>
      <c r="P409" s="281" t="str">
        <f t="shared" si="54"/>
        <v/>
      </c>
      <c r="R409" s="281" t="str">
        <f t="shared" si="55"/>
        <v/>
      </c>
      <c r="T409" s="281" t="str">
        <f t="shared" si="56"/>
        <v/>
      </c>
    </row>
    <row r="410" spans="8:20" ht="15.6">
      <c r="H410" s="281" t="str">
        <f t="shared" si="52"/>
        <v/>
      </c>
      <c r="N410" s="281" t="str">
        <f t="shared" si="53"/>
        <v/>
      </c>
      <c r="P410" s="281" t="str">
        <f t="shared" si="54"/>
        <v/>
      </c>
      <c r="R410" s="281" t="str">
        <f t="shared" si="55"/>
        <v/>
      </c>
      <c r="T410" s="281" t="str">
        <f t="shared" si="56"/>
        <v/>
      </c>
    </row>
    <row r="411" spans="8:20" ht="15.6">
      <c r="H411" s="281" t="str">
        <f t="shared" si="52"/>
        <v/>
      </c>
      <c r="N411" s="281" t="str">
        <f t="shared" si="53"/>
        <v/>
      </c>
      <c r="P411" s="281" t="str">
        <f t="shared" si="54"/>
        <v/>
      </c>
      <c r="R411" s="281" t="str">
        <f t="shared" si="55"/>
        <v/>
      </c>
      <c r="T411" s="281" t="str">
        <f t="shared" si="56"/>
        <v/>
      </c>
    </row>
    <row r="412" spans="8:20" ht="15.6">
      <c r="H412" s="281" t="str">
        <f t="shared" si="52"/>
        <v/>
      </c>
      <c r="N412" s="281" t="str">
        <f t="shared" si="53"/>
        <v/>
      </c>
      <c r="P412" s="281" t="str">
        <f t="shared" si="54"/>
        <v/>
      </c>
      <c r="R412" s="281" t="str">
        <f t="shared" si="55"/>
        <v/>
      </c>
      <c r="T412" s="281" t="str">
        <f t="shared" si="56"/>
        <v/>
      </c>
    </row>
    <row r="413" spans="8:20" ht="15.6">
      <c r="H413" s="281" t="str">
        <f t="shared" si="52"/>
        <v/>
      </c>
      <c r="N413" s="281" t="str">
        <f t="shared" si="53"/>
        <v/>
      </c>
      <c r="P413" s="281" t="str">
        <f t="shared" si="54"/>
        <v/>
      </c>
      <c r="R413" s="281" t="str">
        <f t="shared" si="55"/>
        <v/>
      </c>
      <c r="T413" s="281" t="str">
        <f t="shared" si="56"/>
        <v/>
      </c>
    </row>
    <row r="414" spans="8:20" ht="15.6">
      <c r="H414" s="281" t="str">
        <f t="shared" si="52"/>
        <v/>
      </c>
      <c r="N414" s="281" t="str">
        <f t="shared" si="53"/>
        <v/>
      </c>
      <c r="P414" s="281" t="str">
        <f t="shared" si="54"/>
        <v/>
      </c>
      <c r="R414" s="281" t="str">
        <f t="shared" si="55"/>
        <v/>
      </c>
      <c r="T414" s="281" t="str">
        <f t="shared" si="56"/>
        <v/>
      </c>
    </row>
    <row r="415" spans="8:20" ht="15.6">
      <c r="H415" s="281" t="str">
        <f t="shared" si="52"/>
        <v/>
      </c>
      <c r="N415" s="281" t="str">
        <f t="shared" si="53"/>
        <v/>
      </c>
      <c r="P415" s="281" t="str">
        <f t="shared" si="54"/>
        <v/>
      </c>
      <c r="R415" s="281" t="str">
        <f t="shared" si="55"/>
        <v/>
      </c>
      <c r="T415" s="281" t="str">
        <f t="shared" si="56"/>
        <v/>
      </c>
    </row>
    <row r="416" spans="8:20" ht="15.6">
      <c r="H416" s="281" t="str">
        <f t="shared" si="52"/>
        <v/>
      </c>
      <c r="N416" s="281" t="str">
        <f t="shared" si="53"/>
        <v/>
      </c>
      <c r="P416" s="281" t="str">
        <f t="shared" si="54"/>
        <v/>
      </c>
      <c r="R416" s="281" t="str">
        <f t="shared" si="55"/>
        <v/>
      </c>
      <c r="T416" s="281" t="str">
        <f t="shared" si="56"/>
        <v/>
      </c>
    </row>
    <row r="417" spans="8:20" ht="15.6">
      <c r="H417" s="281" t="str">
        <f t="shared" si="52"/>
        <v/>
      </c>
      <c r="N417" s="281" t="str">
        <f t="shared" si="53"/>
        <v/>
      </c>
      <c r="P417" s="281" t="str">
        <f t="shared" si="54"/>
        <v/>
      </c>
      <c r="R417" s="281" t="str">
        <f t="shared" si="55"/>
        <v/>
      </c>
      <c r="T417" s="281" t="str">
        <f t="shared" si="56"/>
        <v/>
      </c>
    </row>
    <row r="418" spans="8:20" ht="15.6">
      <c r="H418" s="281" t="str">
        <f t="shared" si="52"/>
        <v/>
      </c>
      <c r="N418" s="281" t="str">
        <f t="shared" si="53"/>
        <v/>
      </c>
      <c r="P418" s="281" t="str">
        <f t="shared" si="54"/>
        <v/>
      </c>
      <c r="R418" s="281" t="str">
        <f t="shared" si="55"/>
        <v/>
      </c>
      <c r="T418" s="281" t="str">
        <f t="shared" si="56"/>
        <v/>
      </c>
    </row>
    <row r="419" spans="8:20" ht="15.6">
      <c r="H419" s="281" t="str">
        <f t="shared" si="52"/>
        <v/>
      </c>
      <c r="N419" s="281" t="str">
        <f t="shared" si="53"/>
        <v/>
      </c>
      <c r="P419" s="281" t="str">
        <f t="shared" si="54"/>
        <v/>
      </c>
      <c r="R419" s="281" t="str">
        <f t="shared" si="55"/>
        <v/>
      </c>
      <c r="T419" s="281" t="str">
        <f t="shared" si="56"/>
        <v/>
      </c>
    </row>
    <row r="420" spans="8:20" ht="15.6">
      <c r="H420" s="281" t="str">
        <f t="shared" si="52"/>
        <v/>
      </c>
      <c r="N420" s="281" t="str">
        <f t="shared" si="53"/>
        <v/>
      </c>
      <c r="P420" s="281" t="str">
        <f t="shared" si="54"/>
        <v/>
      </c>
      <c r="R420" s="281" t="str">
        <f t="shared" si="55"/>
        <v/>
      </c>
      <c r="T420" s="281" t="str">
        <f t="shared" si="56"/>
        <v/>
      </c>
    </row>
    <row r="421" spans="8:20" ht="15.6">
      <c r="H421" s="281" t="str">
        <f t="shared" si="52"/>
        <v/>
      </c>
      <c r="N421" s="281" t="str">
        <f t="shared" si="53"/>
        <v/>
      </c>
      <c r="P421" s="281" t="str">
        <f t="shared" si="54"/>
        <v/>
      </c>
      <c r="R421" s="281" t="str">
        <f t="shared" si="55"/>
        <v/>
      </c>
      <c r="T421" s="281" t="str">
        <f t="shared" si="56"/>
        <v/>
      </c>
    </row>
    <row r="422" spans="8:20" ht="15.6">
      <c r="H422" s="281" t="str">
        <f t="shared" si="52"/>
        <v/>
      </c>
      <c r="N422" s="281" t="str">
        <f t="shared" si="53"/>
        <v/>
      </c>
      <c r="P422" s="281" t="str">
        <f t="shared" si="54"/>
        <v/>
      </c>
      <c r="R422" s="281" t="str">
        <f t="shared" si="55"/>
        <v/>
      </c>
      <c r="T422" s="281" t="str">
        <f t="shared" si="56"/>
        <v/>
      </c>
    </row>
    <row r="423" spans="8:20" ht="15.6">
      <c r="H423" s="281" t="str">
        <f t="shared" si="52"/>
        <v/>
      </c>
      <c r="N423" s="281" t="str">
        <f t="shared" si="53"/>
        <v/>
      </c>
      <c r="P423" s="281" t="str">
        <f t="shared" si="54"/>
        <v/>
      </c>
      <c r="R423" s="281" t="str">
        <f t="shared" si="55"/>
        <v/>
      </c>
      <c r="T423" s="281" t="str">
        <f t="shared" si="56"/>
        <v/>
      </c>
    </row>
    <row r="424" spans="8:20" ht="15.6">
      <c r="H424" s="281" t="str">
        <f t="shared" si="52"/>
        <v/>
      </c>
      <c r="N424" s="281" t="str">
        <f t="shared" si="53"/>
        <v/>
      </c>
      <c r="P424" s="281" t="str">
        <f t="shared" si="54"/>
        <v/>
      </c>
      <c r="R424" s="281" t="str">
        <f t="shared" si="55"/>
        <v/>
      </c>
      <c r="T424" s="281" t="str">
        <f t="shared" si="56"/>
        <v/>
      </c>
    </row>
    <row r="425" spans="8:20" ht="15.6">
      <c r="H425" s="281" t="str">
        <f t="shared" si="52"/>
        <v/>
      </c>
      <c r="N425" s="281" t="str">
        <f t="shared" si="53"/>
        <v/>
      </c>
      <c r="P425" s="281" t="str">
        <f t="shared" si="54"/>
        <v/>
      </c>
      <c r="R425" s="281" t="str">
        <f t="shared" si="55"/>
        <v/>
      </c>
      <c r="T425" s="281" t="str">
        <f t="shared" si="56"/>
        <v/>
      </c>
    </row>
    <row r="426" spans="8:20" ht="15.6">
      <c r="H426" s="281" t="str">
        <f t="shared" si="52"/>
        <v/>
      </c>
      <c r="N426" s="281" t="str">
        <f t="shared" si="53"/>
        <v/>
      </c>
      <c r="P426" s="281" t="str">
        <f t="shared" si="54"/>
        <v/>
      </c>
      <c r="R426" s="281" t="str">
        <f t="shared" si="55"/>
        <v/>
      </c>
      <c r="T426" s="281" t="str">
        <f t="shared" si="56"/>
        <v/>
      </c>
    </row>
    <row r="427" spans="8:20" ht="15.6">
      <c r="H427" s="281" t="str">
        <f t="shared" si="52"/>
        <v/>
      </c>
      <c r="N427" s="281" t="str">
        <f t="shared" si="53"/>
        <v/>
      </c>
      <c r="P427" s="281" t="str">
        <f t="shared" si="54"/>
        <v/>
      </c>
      <c r="R427" s="281" t="str">
        <f t="shared" si="55"/>
        <v/>
      </c>
      <c r="T427" s="281" t="str">
        <f t="shared" si="56"/>
        <v/>
      </c>
    </row>
    <row r="428" spans="8:20" ht="15.6">
      <c r="H428" s="281" t="str">
        <f t="shared" si="52"/>
        <v/>
      </c>
      <c r="N428" s="281" t="str">
        <f t="shared" si="53"/>
        <v/>
      </c>
      <c r="P428" s="281" t="str">
        <f t="shared" si="54"/>
        <v/>
      </c>
      <c r="R428" s="281" t="str">
        <f t="shared" si="55"/>
        <v/>
      </c>
      <c r="T428" s="281" t="str">
        <f t="shared" si="56"/>
        <v/>
      </c>
    </row>
    <row r="429" spans="8:20" ht="15.6">
      <c r="H429" s="281" t="str">
        <f t="shared" si="52"/>
        <v/>
      </c>
      <c r="N429" s="281" t="str">
        <f t="shared" si="53"/>
        <v/>
      </c>
      <c r="P429" s="281" t="str">
        <f t="shared" si="54"/>
        <v/>
      </c>
      <c r="R429" s="281" t="str">
        <f t="shared" si="55"/>
        <v/>
      </c>
      <c r="T429" s="281" t="str">
        <f t="shared" si="56"/>
        <v/>
      </c>
    </row>
    <row r="430" spans="8:20" ht="15.6">
      <c r="H430" s="281" t="str">
        <f t="shared" si="52"/>
        <v/>
      </c>
      <c r="N430" s="281" t="str">
        <f t="shared" si="53"/>
        <v/>
      </c>
      <c r="P430" s="281" t="str">
        <f t="shared" si="54"/>
        <v/>
      </c>
      <c r="R430" s="281" t="str">
        <f t="shared" si="55"/>
        <v/>
      </c>
      <c r="T430" s="281" t="str">
        <f t="shared" si="56"/>
        <v/>
      </c>
    </row>
    <row r="431" spans="8:20" ht="15.6">
      <c r="H431" s="281" t="str">
        <f t="shared" si="52"/>
        <v/>
      </c>
      <c r="N431" s="281" t="str">
        <f t="shared" si="53"/>
        <v/>
      </c>
      <c r="P431" s="281" t="str">
        <f t="shared" si="54"/>
        <v/>
      </c>
      <c r="R431" s="281" t="str">
        <f t="shared" si="55"/>
        <v/>
      </c>
      <c r="T431" s="281" t="str">
        <f t="shared" si="56"/>
        <v/>
      </c>
    </row>
    <row r="432" spans="8:20" ht="15.6">
      <c r="H432" s="281" t="str">
        <f t="shared" si="52"/>
        <v/>
      </c>
      <c r="N432" s="281" t="str">
        <f t="shared" si="53"/>
        <v/>
      </c>
      <c r="P432" s="281" t="str">
        <f t="shared" si="54"/>
        <v/>
      </c>
      <c r="R432" s="281" t="str">
        <f t="shared" si="55"/>
        <v/>
      </c>
      <c r="T432" s="281" t="str">
        <f t="shared" si="56"/>
        <v/>
      </c>
    </row>
    <row r="433" spans="8:20" ht="15.6">
      <c r="H433" s="281" t="str">
        <f t="shared" si="52"/>
        <v/>
      </c>
      <c r="N433" s="281" t="str">
        <f t="shared" si="53"/>
        <v/>
      </c>
      <c r="P433" s="281" t="str">
        <f t="shared" si="54"/>
        <v/>
      </c>
      <c r="R433" s="281" t="str">
        <f t="shared" si="55"/>
        <v/>
      </c>
      <c r="T433" s="281" t="str">
        <f t="shared" si="56"/>
        <v/>
      </c>
    </row>
    <row r="434" spans="8:20" ht="15.6">
      <c r="H434" s="281" t="str">
        <f t="shared" si="52"/>
        <v/>
      </c>
      <c r="N434" s="281" t="str">
        <f t="shared" si="53"/>
        <v/>
      </c>
      <c r="P434" s="281" t="str">
        <f t="shared" si="54"/>
        <v/>
      </c>
      <c r="R434" s="281" t="str">
        <f t="shared" si="55"/>
        <v/>
      </c>
      <c r="T434" s="281" t="str">
        <f t="shared" si="56"/>
        <v/>
      </c>
    </row>
    <row r="435" spans="8:20" ht="15.6">
      <c r="H435" s="281" t="str">
        <f t="shared" si="52"/>
        <v/>
      </c>
      <c r="N435" s="281" t="str">
        <f t="shared" si="53"/>
        <v/>
      </c>
      <c r="P435" s="281" t="str">
        <f t="shared" si="54"/>
        <v/>
      </c>
      <c r="R435" s="281" t="str">
        <f t="shared" si="55"/>
        <v/>
      </c>
      <c r="T435" s="281" t="str">
        <f t="shared" si="56"/>
        <v/>
      </c>
    </row>
    <row r="436" spans="8:20" ht="15.6">
      <c r="H436" s="281" t="str">
        <f t="shared" si="52"/>
        <v/>
      </c>
      <c r="N436" s="281" t="str">
        <f t="shared" si="53"/>
        <v/>
      </c>
      <c r="P436" s="281" t="str">
        <f t="shared" si="54"/>
        <v/>
      </c>
      <c r="R436" s="281" t="str">
        <f t="shared" si="55"/>
        <v/>
      </c>
      <c r="T436" s="281" t="str">
        <f t="shared" si="56"/>
        <v/>
      </c>
    </row>
    <row r="437" spans="8:20" ht="15.6">
      <c r="H437" s="281" t="str">
        <f t="shared" si="52"/>
        <v/>
      </c>
      <c r="N437" s="281" t="str">
        <f t="shared" si="53"/>
        <v/>
      </c>
      <c r="P437" s="281" t="str">
        <f t="shared" si="54"/>
        <v/>
      </c>
      <c r="R437" s="281" t="str">
        <f t="shared" si="55"/>
        <v/>
      </c>
      <c r="T437" s="281" t="str">
        <f t="shared" si="56"/>
        <v/>
      </c>
    </row>
    <row r="438" spans="8:20" ht="15.6">
      <c r="H438" s="281" t="str">
        <f t="shared" si="52"/>
        <v/>
      </c>
      <c r="N438" s="281" t="str">
        <f t="shared" si="53"/>
        <v/>
      </c>
      <c r="P438" s="281" t="str">
        <f t="shared" si="54"/>
        <v/>
      </c>
      <c r="R438" s="281" t="str">
        <f t="shared" si="55"/>
        <v/>
      </c>
      <c r="T438" s="281" t="str">
        <f t="shared" si="56"/>
        <v/>
      </c>
    </row>
    <row r="439" spans="8:20" ht="15.6">
      <c r="H439" s="281" t="str">
        <f t="shared" si="52"/>
        <v/>
      </c>
      <c r="N439" s="281" t="str">
        <f t="shared" si="53"/>
        <v/>
      </c>
      <c r="P439" s="281" t="str">
        <f t="shared" si="54"/>
        <v/>
      </c>
      <c r="R439" s="281" t="str">
        <f t="shared" si="55"/>
        <v/>
      </c>
      <c r="T439" s="281" t="str">
        <f t="shared" si="56"/>
        <v/>
      </c>
    </row>
    <row r="440" spans="8:20" ht="15.6">
      <c r="H440" s="281" t="str">
        <f t="shared" ref="H440:H466" si="57">IF($H$9="*",IF(G440&gt;0,"*",""),"")</f>
        <v/>
      </c>
      <c r="N440" s="281" t="str">
        <f t="shared" ref="N440:N503" si="58">IF($N$9="*",IF(M440&gt;0,"*",""),"")</f>
        <v/>
      </c>
      <c r="P440" s="281" t="str">
        <f t="shared" ref="P440:P501" si="59">IF($P$9="*",IF(O440&gt;0,"*",""),"")</f>
        <v/>
      </c>
      <c r="R440" s="281" t="str">
        <f t="shared" ref="R440:R503" si="60">IF($R$9="*",IF(Q440&gt;0,"*",""),"")</f>
        <v/>
      </c>
      <c r="T440" s="281" t="str">
        <f t="shared" si="56"/>
        <v/>
      </c>
    </row>
    <row r="441" spans="8:20" ht="15.6">
      <c r="H441" s="281" t="str">
        <f t="shared" si="57"/>
        <v/>
      </c>
      <c r="N441" s="281" t="str">
        <f t="shared" si="58"/>
        <v/>
      </c>
      <c r="P441" s="281" t="str">
        <f t="shared" si="59"/>
        <v/>
      </c>
      <c r="R441" s="281" t="str">
        <f t="shared" si="60"/>
        <v/>
      </c>
      <c r="T441" s="281" t="str">
        <f t="shared" si="56"/>
        <v/>
      </c>
    </row>
    <row r="442" spans="8:20" ht="15.6">
      <c r="H442" s="281" t="str">
        <f t="shared" si="57"/>
        <v/>
      </c>
      <c r="N442" s="281" t="str">
        <f t="shared" si="58"/>
        <v/>
      </c>
      <c r="P442" s="281" t="str">
        <f t="shared" si="59"/>
        <v/>
      </c>
      <c r="R442" s="281" t="str">
        <f t="shared" si="60"/>
        <v/>
      </c>
      <c r="T442" s="281" t="str">
        <f t="shared" si="56"/>
        <v/>
      </c>
    </row>
    <row r="443" spans="8:20" ht="15.6">
      <c r="H443" s="281" t="str">
        <f t="shared" si="57"/>
        <v/>
      </c>
      <c r="N443" s="281" t="str">
        <f t="shared" si="58"/>
        <v/>
      </c>
      <c r="P443" s="281" t="str">
        <f t="shared" si="59"/>
        <v/>
      </c>
      <c r="R443" s="281" t="str">
        <f t="shared" si="60"/>
        <v/>
      </c>
      <c r="T443" s="281" t="str">
        <f t="shared" si="56"/>
        <v/>
      </c>
    </row>
    <row r="444" spans="8:20" ht="15.6">
      <c r="H444" s="281" t="str">
        <f t="shared" si="57"/>
        <v/>
      </c>
      <c r="N444" s="281" t="str">
        <f t="shared" si="58"/>
        <v/>
      </c>
      <c r="P444" s="281" t="str">
        <f t="shared" si="59"/>
        <v/>
      </c>
      <c r="R444" s="281" t="str">
        <f t="shared" si="60"/>
        <v/>
      </c>
      <c r="T444" s="281" t="str">
        <f t="shared" si="56"/>
        <v/>
      </c>
    </row>
    <row r="445" spans="8:20" ht="15.6">
      <c r="H445" s="281" t="str">
        <f t="shared" si="57"/>
        <v/>
      </c>
      <c r="N445" s="281" t="str">
        <f t="shared" si="58"/>
        <v/>
      </c>
      <c r="P445" s="281" t="str">
        <f t="shared" si="59"/>
        <v/>
      </c>
      <c r="R445" s="281" t="str">
        <f t="shared" si="60"/>
        <v/>
      </c>
      <c r="T445" s="281" t="str">
        <f t="shared" si="56"/>
        <v/>
      </c>
    </row>
    <row r="446" spans="8:20" ht="15.6">
      <c r="H446" s="281" t="str">
        <f t="shared" si="57"/>
        <v/>
      </c>
      <c r="N446" s="281" t="str">
        <f t="shared" si="58"/>
        <v/>
      </c>
      <c r="P446" s="281" t="str">
        <f t="shared" si="59"/>
        <v/>
      </c>
      <c r="R446" s="281" t="str">
        <f t="shared" si="60"/>
        <v/>
      </c>
      <c r="T446" s="281" t="str">
        <f t="shared" si="56"/>
        <v/>
      </c>
    </row>
    <row r="447" spans="8:20" ht="15.6">
      <c r="H447" s="281" t="str">
        <f t="shared" si="57"/>
        <v/>
      </c>
      <c r="N447" s="281" t="str">
        <f t="shared" si="58"/>
        <v/>
      </c>
      <c r="P447" s="281" t="str">
        <f t="shared" si="59"/>
        <v/>
      </c>
      <c r="R447" s="281" t="str">
        <f t="shared" si="60"/>
        <v/>
      </c>
      <c r="T447" s="281" t="str">
        <f t="shared" si="56"/>
        <v/>
      </c>
    </row>
    <row r="448" spans="8:20" ht="15.6">
      <c r="H448" s="281" t="str">
        <f t="shared" si="57"/>
        <v/>
      </c>
      <c r="N448" s="281" t="str">
        <f t="shared" si="58"/>
        <v/>
      </c>
      <c r="P448" s="281" t="str">
        <f t="shared" si="59"/>
        <v/>
      </c>
      <c r="R448" s="281" t="str">
        <f t="shared" si="60"/>
        <v/>
      </c>
      <c r="T448" s="281" t="str">
        <f t="shared" si="56"/>
        <v/>
      </c>
    </row>
    <row r="449" spans="8:20" ht="15.6">
      <c r="H449" s="281" t="str">
        <f t="shared" si="57"/>
        <v/>
      </c>
      <c r="N449" s="281" t="str">
        <f t="shared" si="58"/>
        <v/>
      </c>
      <c r="P449" s="281" t="str">
        <f t="shared" si="59"/>
        <v/>
      </c>
      <c r="R449" s="281" t="str">
        <f t="shared" si="60"/>
        <v/>
      </c>
      <c r="T449" s="281" t="str">
        <f t="shared" si="56"/>
        <v/>
      </c>
    </row>
    <row r="450" spans="8:20" ht="15.6">
      <c r="H450" s="281" t="str">
        <f t="shared" si="57"/>
        <v/>
      </c>
      <c r="N450" s="281" t="str">
        <f t="shared" si="58"/>
        <v/>
      </c>
      <c r="P450" s="281" t="str">
        <f t="shared" si="59"/>
        <v/>
      </c>
      <c r="R450" s="281" t="str">
        <f t="shared" si="60"/>
        <v/>
      </c>
      <c r="T450" s="281" t="str">
        <f t="shared" si="56"/>
        <v/>
      </c>
    </row>
    <row r="451" spans="8:20" ht="15.6">
      <c r="H451" s="281" t="str">
        <f t="shared" si="57"/>
        <v/>
      </c>
      <c r="N451" s="281" t="str">
        <f t="shared" si="58"/>
        <v/>
      </c>
      <c r="P451" s="281" t="str">
        <f t="shared" si="59"/>
        <v/>
      </c>
      <c r="R451" s="281" t="str">
        <f t="shared" si="60"/>
        <v/>
      </c>
      <c r="T451" s="281" t="str">
        <f t="shared" si="56"/>
        <v/>
      </c>
    </row>
    <row r="452" spans="8:20" ht="15.6">
      <c r="H452" s="281" t="str">
        <f t="shared" si="57"/>
        <v/>
      </c>
      <c r="N452" s="281" t="str">
        <f t="shared" si="58"/>
        <v/>
      </c>
      <c r="P452" s="281" t="str">
        <f t="shared" si="59"/>
        <v/>
      </c>
      <c r="R452" s="281" t="str">
        <f t="shared" si="60"/>
        <v/>
      </c>
      <c r="T452" s="281" t="str">
        <f t="shared" si="56"/>
        <v/>
      </c>
    </row>
    <row r="453" spans="8:20" ht="15.6">
      <c r="H453" s="281" t="str">
        <f t="shared" si="57"/>
        <v/>
      </c>
      <c r="N453" s="281" t="str">
        <f t="shared" si="58"/>
        <v/>
      </c>
      <c r="P453" s="281" t="str">
        <f t="shared" si="59"/>
        <v/>
      </c>
      <c r="R453" s="281" t="str">
        <f t="shared" si="60"/>
        <v/>
      </c>
      <c r="T453" s="281" t="str">
        <f t="shared" si="56"/>
        <v/>
      </c>
    </row>
    <row r="454" spans="8:20" ht="15.6">
      <c r="H454" s="281" t="str">
        <f t="shared" si="57"/>
        <v/>
      </c>
      <c r="N454" s="281" t="str">
        <f t="shared" si="58"/>
        <v/>
      </c>
      <c r="P454" s="281" t="str">
        <f t="shared" si="59"/>
        <v/>
      </c>
      <c r="R454" s="281" t="str">
        <f t="shared" si="60"/>
        <v/>
      </c>
      <c r="T454" s="281" t="str">
        <f t="shared" si="56"/>
        <v/>
      </c>
    </row>
    <row r="455" spans="8:20" ht="15.6">
      <c r="H455" s="281" t="str">
        <f t="shared" si="57"/>
        <v/>
      </c>
      <c r="N455" s="281" t="str">
        <f t="shared" si="58"/>
        <v/>
      </c>
      <c r="P455" s="281" t="str">
        <f t="shared" si="59"/>
        <v/>
      </c>
      <c r="R455" s="281" t="str">
        <f t="shared" si="60"/>
        <v/>
      </c>
      <c r="T455" s="281" t="str">
        <f t="shared" si="56"/>
        <v/>
      </c>
    </row>
    <row r="456" spans="8:20" ht="15.6">
      <c r="H456" s="281" t="str">
        <f t="shared" si="57"/>
        <v/>
      </c>
      <c r="N456" s="281" t="str">
        <f t="shared" si="58"/>
        <v/>
      </c>
      <c r="P456" s="281" t="str">
        <f t="shared" si="59"/>
        <v/>
      </c>
      <c r="R456" s="281" t="str">
        <f t="shared" si="60"/>
        <v/>
      </c>
      <c r="T456" s="281" t="str">
        <f t="shared" si="56"/>
        <v/>
      </c>
    </row>
    <row r="457" spans="8:20" ht="15.6">
      <c r="H457" s="281" t="str">
        <f t="shared" si="57"/>
        <v/>
      </c>
      <c r="N457" s="281" t="str">
        <f t="shared" si="58"/>
        <v/>
      </c>
      <c r="P457" s="281" t="str">
        <f t="shared" si="59"/>
        <v/>
      </c>
      <c r="R457" s="281" t="str">
        <f t="shared" si="60"/>
        <v/>
      </c>
      <c r="T457" s="281" t="str">
        <f t="shared" si="56"/>
        <v/>
      </c>
    </row>
    <row r="458" spans="8:20" ht="15.6">
      <c r="H458" s="281" t="str">
        <f t="shared" si="57"/>
        <v/>
      </c>
      <c r="N458" s="281" t="str">
        <f t="shared" si="58"/>
        <v/>
      </c>
      <c r="P458" s="281" t="str">
        <f t="shared" si="59"/>
        <v/>
      </c>
      <c r="R458" s="281" t="str">
        <f t="shared" si="60"/>
        <v/>
      </c>
      <c r="T458" s="281" t="str">
        <f t="shared" si="56"/>
        <v/>
      </c>
    </row>
    <row r="459" spans="8:20" ht="15.6">
      <c r="H459" s="281" t="str">
        <f t="shared" si="57"/>
        <v/>
      </c>
      <c r="N459" s="281" t="str">
        <f t="shared" si="58"/>
        <v/>
      </c>
      <c r="P459" s="281" t="str">
        <f t="shared" si="59"/>
        <v/>
      </c>
      <c r="R459" s="281" t="str">
        <f t="shared" si="60"/>
        <v/>
      </c>
      <c r="T459" s="281" t="str">
        <f t="shared" ref="T459:T489" si="61">IF($T$9="*",IF(S459&gt;0,"*",""),"")</f>
        <v/>
      </c>
    </row>
    <row r="460" spans="8:20" ht="15.6">
      <c r="H460" s="281" t="str">
        <f t="shared" si="57"/>
        <v/>
      </c>
      <c r="N460" s="281" t="str">
        <f t="shared" si="58"/>
        <v/>
      </c>
      <c r="P460" s="281" t="str">
        <f t="shared" si="59"/>
        <v/>
      </c>
      <c r="R460" s="281" t="str">
        <f t="shared" si="60"/>
        <v/>
      </c>
      <c r="T460" s="281" t="str">
        <f t="shared" si="61"/>
        <v/>
      </c>
    </row>
    <row r="461" spans="8:20" ht="15.6">
      <c r="H461" s="281" t="str">
        <f t="shared" si="57"/>
        <v/>
      </c>
      <c r="N461" s="281" t="str">
        <f t="shared" si="58"/>
        <v/>
      </c>
      <c r="P461" s="281" t="str">
        <f t="shared" si="59"/>
        <v/>
      </c>
      <c r="R461" s="281" t="str">
        <f t="shared" si="60"/>
        <v/>
      </c>
      <c r="T461" s="281" t="str">
        <f t="shared" si="61"/>
        <v/>
      </c>
    </row>
    <row r="462" spans="8:20" ht="15.6">
      <c r="H462" s="281" t="str">
        <f t="shared" si="57"/>
        <v/>
      </c>
      <c r="N462" s="281" t="str">
        <f t="shared" si="58"/>
        <v/>
      </c>
      <c r="P462" s="281" t="str">
        <f t="shared" si="59"/>
        <v/>
      </c>
      <c r="R462" s="281" t="str">
        <f t="shared" si="60"/>
        <v/>
      </c>
      <c r="T462" s="281" t="str">
        <f t="shared" si="61"/>
        <v/>
      </c>
    </row>
    <row r="463" spans="8:20" ht="15.6">
      <c r="H463" s="281" t="str">
        <f t="shared" si="57"/>
        <v/>
      </c>
      <c r="N463" s="281" t="str">
        <f t="shared" si="58"/>
        <v/>
      </c>
      <c r="P463" s="281" t="str">
        <f t="shared" si="59"/>
        <v/>
      </c>
      <c r="R463" s="281" t="str">
        <f t="shared" si="60"/>
        <v/>
      </c>
      <c r="T463" s="281" t="str">
        <f t="shared" si="61"/>
        <v/>
      </c>
    </row>
    <row r="464" spans="8:20" ht="15.6">
      <c r="H464" s="281" t="str">
        <f t="shared" si="57"/>
        <v/>
      </c>
      <c r="N464" s="281" t="str">
        <f t="shared" si="58"/>
        <v/>
      </c>
      <c r="P464" s="281" t="str">
        <f t="shared" si="59"/>
        <v/>
      </c>
      <c r="R464" s="281" t="str">
        <f t="shared" si="60"/>
        <v/>
      </c>
      <c r="T464" s="281" t="str">
        <f t="shared" si="61"/>
        <v/>
      </c>
    </row>
    <row r="465" spans="8:20" ht="15.6">
      <c r="H465" s="281" t="str">
        <f t="shared" si="57"/>
        <v/>
      </c>
      <c r="N465" s="281" t="str">
        <f t="shared" si="58"/>
        <v/>
      </c>
      <c r="P465" s="281" t="str">
        <f t="shared" si="59"/>
        <v/>
      </c>
      <c r="R465" s="281" t="str">
        <f t="shared" si="60"/>
        <v/>
      </c>
      <c r="T465" s="281" t="str">
        <f t="shared" si="61"/>
        <v/>
      </c>
    </row>
    <row r="466" spans="8:20" ht="15.6">
      <c r="H466" s="281" t="str">
        <f t="shared" si="57"/>
        <v/>
      </c>
      <c r="N466" s="281" t="str">
        <f t="shared" si="58"/>
        <v/>
      </c>
      <c r="P466" s="281" t="str">
        <f t="shared" si="59"/>
        <v/>
      </c>
      <c r="R466" s="281" t="str">
        <f t="shared" si="60"/>
        <v/>
      </c>
      <c r="T466" s="281" t="str">
        <f t="shared" si="61"/>
        <v/>
      </c>
    </row>
    <row r="467" spans="8:20" ht="15.6">
      <c r="N467" s="281" t="str">
        <f t="shared" si="58"/>
        <v/>
      </c>
      <c r="P467" s="281" t="str">
        <f t="shared" si="59"/>
        <v/>
      </c>
      <c r="R467" s="281" t="str">
        <f t="shared" si="60"/>
        <v/>
      </c>
      <c r="T467" s="281" t="str">
        <f t="shared" si="61"/>
        <v/>
      </c>
    </row>
    <row r="468" spans="8:20" ht="15.6">
      <c r="N468" s="281" t="str">
        <f t="shared" si="58"/>
        <v/>
      </c>
      <c r="P468" s="281" t="str">
        <f t="shared" si="59"/>
        <v/>
      </c>
      <c r="R468" s="281" t="str">
        <f t="shared" si="60"/>
        <v/>
      </c>
      <c r="T468" s="281" t="str">
        <f t="shared" si="61"/>
        <v/>
      </c>
    </row>
    <row r="469" spans="8:20" ht="15.6">
      <c r="N469" s="281" t="str">
        <f t="shared" si="58"/>
        <v/>
      </c>
      <c r="P469" s="281" t="str">
        <f t="shared" si="59"/>
        <v/>
      </c>
      <c r="R469" s="281" t="str">
        <f t="shared" si="60"/>
        <v/>
      </c>
      <c r="T469" s="281" t="str">
        <f t="shared" si="61"/>
        <v/>
      </c>
    </row>
    <row r="470" spans="8:20" ht="15.6">
      <c r="N470" s="281" t="str">
        <f t="shared" si="58"/>
        <v/>
      </c>
      <c r="P470" s="281" t="str">
        <f t="shared" si="59"/>
        <v/>
      </c>
      <c r="R470" s="281" t="str">
        <f t="shared" si="60"/>
        <v/>
      </c>
      <c r="T470" s="281" t="str">
        <f t="shared" si="61"/>
        <v/>
      </c>
    </row>
    <row r="471" spans="8:20" ht="15.6">
      <c r="N471" s="281" t="str">
        <f t="shared" si="58"/>
        <v/>
      </c>
      <c r="P471" s="281" t="str">
        <f t="shared" si="59"/>
        <v/>
      </c>
      <c r="R471" s="281" t="str">
        <f t="shared" si="60"/>
        <v/>
      </c>
      <c r="T471" s="281" t="str">
        <f t="shared" si="61"/>
        <v/>
      </c>
    </row>
    <row r="472" spans="8:20" ht="15.6">
      <c r="N472" s="281" t="str">
        <f t="shared" si="58"/>
        <v/>
      </c>
      <c r="P472" s="281" t="str">
        <f t="shared" si="59"/>
        <v/>
      </c>
      <c r="R472" s="281" t="str">
        <f t="shared" si="60"/>
        <v/>
      </c>
      <c r="T472" s="281" t="str">
        <f t="shared" si="61"/>
        <v/>
      </c>
    </row>
    <row r="473" spans="8:20" ht="15.6">
      <c r="N473" s="281" t="str">
        <f t="shared" si="58"/>
        <v/>
      </c>
      <c r="P473" s="281" t="str">
        <f t="shared" si="59"/>
        <v/>
      </c>
      <c r="R473" s="281" t="str">
        <f t="shared" si="60"/>
        <v/>
      </c>
      <c r="T473" s="281" t="str">
        <f t="shared" si="61"/>
        <v/>
      </c>
    </row>
    <row r="474" spans="8:20" ht="15.6">
      <c r="N474" s="281" t="str">
        <f t="shared" si="58"/>
        <v/>
      </c>
      <c r="P474" s="281" t="str">
        <f t="shared" si="59"/>
        <v/>
      </c>
      <c r="R474" s="281" t="str">
        <f t="shared" si="60"/>
        <v/>
      </c>
      <c r="T474" s="281" t="str">
        <f t="shared" si="61"/>
        <v/>
      </c>
    </row>
    <row r="475" spans="8:20" ht="15.6">
      <c r="N475" s="281" t="str">
        <f t="shared" si="58"/>
        <v/>
      </c>
      <c r="P475" s="281" t="str">
        <f t="shared" si="59"/>
        <v/>
      </c>
      <c r="R475" s="281" t="str">
        <f t="shared" si="60"/>
        <v/>
      </c>
      <c r="T475" s="281" t="str">
        <f t="shared" si="61"/>
        <v/>
      </c>
    </row>
    <row r="476" spans="8:20" ht="15.6">
      <c r="N476" s="281" t="str">
        <f t="shared" si="58"/>
        <v/>
      </c>
      <c r="P476" s="281" t="str">
        <f t="shared" si="59"/>
        <v/>
      </c>
      <c r="R476" s="281" t="str">
        <f t="shared" si="60"/>
        <v/>
      </c>
      <c r="T476" s="281" t="str">
        <f t="shared" si="61"/>
        <v/>
      </c>
    </row>
    <row r="477" spans="8:20" ht="15.6">
      <c r="N477" s="281" t="str">
        <f t="shared" si="58"/>
        <v/>
      </c>
      <c r="P477" s="281" t="str">
        <f t="shared" si="59"/>
        <v/>
      </c>
      <c r="R477" s="281" t="str">
        <f t="shared" si="60"/>
        <v/>
      </c>
      <c r="T477" s="281" t="str">
        <f t="shared" si="61"/>
        <v/>
      </c>
    </row>
    <row r="478" spans="8:20" ht="15.6">
      <c r="N478" s="281" t="str">
        <f t="shared" si="58"/>
        <v/>
      </c>
      <c r="P478" s="281" t="str">
        <f t="shared" si="59"/>
        <v/>
      </c>
      <c r="R478" s="281" t="str">
        <f t="shared" si="60"/>
        <v/>
      </c>
      <c r="T478" s="281" t="str">
        <f t="shared" si="61"/>
        <v/>
      </c>
    </row>
    <row r="479" spans="8:20" ht="15.6">
      <c r="N479" s="281" t="str">
        <f t="shared" si="58"/>
        <v/>
      </c>
      <c r="P479" s="281" t="str">
        <f t="shared" si="59"/>
        <v/>
      </c>
      <c r="R479" s="281" t="str">
        <f t="shared" si="60"/>
        <v/>
      </c>
      <c r="T479" s="281" t="str">
        <f t="shared" si="61"/>
        <v/>
      </c>
    </row>
    <row r="480" spans="8:20" ht="15.6">
      <c r="N480" s="281" t="str">
        <f t="shared" si="58"/>
        <v/>
      </c>
      <c r="P480" s="281" t="str">
        <f t="shared" si="59"/>
        <v/>
      </c>
      <c r="R480" s="281" t="str">
        <f t="shared" si="60"/>
        <v/>
      </c>
      <c r="T480" s="281" t="str">
        <f t="shared" si="61"/>
        <v/>
      </c>
    </row>
    <row r="481" spans="14:20" ht="15.6">
      <c r="N481" s="281" t="str">
        <f t="shared" si="58"/>
        <v/>
      </c>
      <c r="P481" s="281" t="str">
        <f t="shared" si="59"/>
        <v/>
      </c>
      <c r="R481" s="281" t="str">
        <f t="shared" si="60"/>
        <v/>
      </c>
      <c r="T481" s="281" t="str">
        <f t="shared" si="61"/>
        <v/>
      </c>
    </row>
    <row r="482" spans="14:20" ht="15.6">
      <c r="N482" s="281" t="str">
        <f t="shared" si="58"/>
        <v/>
      </c>
      <c r="P482" s="281" t="str">
        <f t="shared" si="59"/>
        <v/>
      </c>
      <c r="R482" s="281" t="str">
        <f t="shared" si="60"/>
        <v/>
      </c>
      <c r="T482" s="281" t="str">
        <f t="shared" si="61"/>
        <v/>
      </c>
    </row>
    <row r="483" spans="14:20" ht="15.6">
      <c r="N483" s="281" t="str">
        <f t="shared" si="58"/>
        <v/>
      </c>
      <c r="P483" s="281" t="str">
        <f t="shared" si="59"/>
        <v/>
      </c>
      <c r="R483" s="281" t="str">
        <f t="shared" si="60"/>
        <v/>
      </c>
      <c r="T483" s="281" t="str">
        <f t="shared" si="61"/>
        <v/>
      </c>
    </row>
    <row r="484" spans="14:20" ht="15.6">
      <c r="N484" s="281" t="str">
        <f t="shared" si="58"/>
        <v/>
      </c>
      <c r="P484" s="281" t="str">
        <f t="shared" si="59"/>
        <v/>
      </c>
      <c r="R484" s="281" t="str">
        <f t="shared" si="60"/>
        <v/>
      </c>
      <c r="T484" s="281" t="str">
        <f t="shared" si="61"/>
        <v/>
      </c>
    </row>
    <row r="485" spans="14:20" ht="15.6">
      <c r="N485" s="281" t="str">
        <f t="shared" si="58"/>
        <v/>
      </c>
      <c r="P485" s="281" t="str">
        <f t="shared" si="59"/>
        <v/>
      </c>
      <c r="R485" s="281" t="str">
        <f t="shared" si="60"/>
        <v/>
      </c>
      <c r="T485" s="281" t="str">
        <f t="shared" si="61"/>
        <v/>
      </c>
    </row>
    <row r="486" spans="14:20" ht="15.6">
      <c r="N486" s="281" t="str">
        <f t="shared" si="58"/>
        <v/>
      </c>
      <c r="P486" s="281" t="str">
        <f t="shared" si="59"/>
        <v/>
      </c>
      <c r="R486" s="281" t="str">
        <f t="shared" si="60"/>
        <v/>
      </c>
      <c r="T486" s="281" t="str">
        <f t="shared" si="61"/>
        <v/>
      </c>
    </row>
    <row r="487" spans="14:20" ht="15.6">
      <c r="N487" s="281" t="str">
        <f t="shared" si="58"/>
        <v/>
      </c>
      <c r="P487" s="281" t="str">
        <f t="shared" si="59"/>
        <v/>
      </c>
      <c r="R487" s="281" t="str">
        <f t="shared" si="60"/>
        <v/>
      </c>
      <c r="T487" s="281" t="str">
        <f t="shared" si="61"/>
        <v/>
      </c>
    </row>
    <row r="488" spans="14:20" ht="15.6">
      <c r="N488" s="281" t="str">
        <f t="shared" si="58"/>
        <v/>
      </c>
      <c r="P488" s="281" t="str">
        <f t="shared" si="59"/>
        <v/>
      </c>
      <c r="R488" s="281" t="str">
        <f t="shared" si="60"/>
        <v/>
      </c>
      <c r="T488" s="281" t="str">
        <f t="shared" si="61"/>
        <v/>
      </c>
    </row>
    <row r="489" spans="14:20" ht="15.6">
      <c r="N489" s="281" t="str">
        <f t="shared" si="58"/>
        <v/>
      </c>
      <c r="P489" s="281" t="str">
        <f t="shared" si="59"/>
        <v/>
      </c>
      <c r="R489" s="281" t="str">
        <f t="shared" si="60"/>
        <v/>
      </c>
      <c r="T489" s="281" t="str">
        <f t="shared" si="61"/>
        <v/>
      </c>
    </row>
    <row r="490" spans="14:20" ht="15.6">
      <c r="N490" s="281" t="str">
        <f t="shared" si="58"/>
        <v/>
      </c>
      <c r="P490" s="281" t="str">
        <f t="shared" si="59"/>
        <v/>
      </c>
      <c r="R490" s="281" t="str">
        <f t="shared" si="60"/>
        <v/>
      </c>
    </row>
    <row r="491" spans="14:20" ht="15.6">
      <c r="N491" s="281" t="str">
        <f t="shared" si="58"/>
        <v/>
      </c>
      <c r="P491" s="281" t="str">
        <f t="shared" si="59"/>
        <v/>
      </c>
      <c r="R491" s="281" t="str">
        <f t="shared" si="60"/>
        <v/>
      </c>
    </row>
    <row r="492" spans="14:20" ht="15.6">
      <c r="N492" s="281" t="str">
        <f t="shared" si="58"/>
        <v/>
      </c>
      <c r="P492" s="281" t="str">
        <f t="shared" si="59"/>
        <v/>
      </c>
      <c r="R492" s="281" t="str">
        <f t="shared" si="60"/>
        <v/>
      </c>
    </row>
    <row r="493" spans="14:20" ht="15.6">
      <c r="N493" s="281" t="str">
        <f t="shared" si="58"/>
        <v/>
      </c>
      <c r="P493" s="281" t="str">
        <f t="shared" si="59"/>
        <v/>
      </c>
      <c r="R493" s="281" t="str">
        <f t="shared" si="60"/>
        <v/>
      </c>
    </row>
    <row r="494" spans="14:20" ht="15.6">
      <c r="N494" s="281" t="str">
        <f t="shared" si="58"/>
        <v/>
      </c>
      <c r="P494" s="281" t="str">
        <f t="shared" si="59"/>
        <v/>
      </c>
      <c r="R494" s="281" t="str">
        <f t="shared" si="60"/>
        <v/>
      </c>
    </row>
    <row r="495" spans="14:20" ht="15.6">
      <c r="N495" s="281" t="str">
        <f t="shared" si="58"/>
        <v/>
      </c>
      <c r="P495" s="281" t="str">
        <f t="shared" si="59"/>
        <v/>
      </c>
      <c r="R495" s="281" t="str">
        <f t="shared" si="60"/>
        <v/>
      </c>
    </row>
    <row r="496" spans="14:20" ht="15.6">
      <c r="N496" s="281" t="str">
        <f t="shared" si="58"/>
        <v/>
      </c>
      <c r="P496" s="281" t="str">
        <f t="shared" si="59"/>
        <v/>
      </c>
      <c r="R496" s="281" t="str">
        <f t="shared" si="60"/>
        <v/>
      </c>
    </row>
    <row r="497" spans="14:18" ht="15.6">
      <c r="N497" s="281" t="str">
        <f t="shared" si="58"/>
        <v/>
      </c>
      <c r="P497" s="281" t="str">
        <f t="shared" si="59"/>
        <v/>
      </c>
      <c r="R497" s="281" t="str">
        <f t="shared" si="60"/>
        <v/>
      </c>
    </row>
    <row r="498" spans="14:18" ht="15.6">
      <c r="N498" s="281" t="str">
        <f t="shared" si="58"/>
        <v/>
      </c>
      <c r="P498" s="281" t="str">
        <f t="shared" si="59"/>
        <v/>
      </c>
      <c r="R498" s="281" t="str">
        <f t="shared" si="60"/>
        <v/>
      </c>
    </row>
    <row r="499" spans="14:18" ht="15.6">
      <c r="N499" s="281" t="str">
        <f t="shared" si="58"/>
        <v/>
      </c>
      <c r="P499" s="281" t="str">
        <f t="shared" si="59"/>
        <v/>
      </c>
      <c r="R499" s="281" t="str">
        <f t="shared" si="60"/>
        <v/>
      </c>
    </row>
    <row r="500" spans="14:18" ht="15.6">
      <c r="N500" s="281" t="str">
        <f t="shared" si="58"/>
        <v/>
      </c>
      <c r="P500" s="281" t="str">
        <f t="shared" si="59"/>
        <v/>
      </c>
      <c r="R500" s="281" t="str">
        <f t="shared" si="60"/>
        <v/>
      </c>
    </row>
    <row r="501" spans="14:18" ht="15.6">
      <c r="N501" s="281" t="str">
        <f t="shared" si="58"/>
        <v/>
      </c>
      <c r="P501" s="281" t="str">
        <f t="shared" si="59"/>
        <v/>
      </c>
      <c r="R501" s="281" t="str">
        <f t="shared" si="60"/>
        <v/>
      </c>
    </row>
    <row r="502" spans="14:18" ht="15.6">
      <c r="N502" s="281" t="str">
        <f t="shared" si="58"/>
        <v/>
      </c>
      <c r="R502" s="281" t="str">
        <f t="shared" si="60"/>
        <v/>
      </c>
    </row>
    <row r="503" spans="14:18" ht="15.6">
      <c r="N503" s="281" t="str">
        <f t="shared" si="58"/>
        <v/>
      </c>
      <c r="R503" s="281" t="str">
        <f t="shared" si="60"/>
        <v/>
      </c>
    </row>
    <row r="504" spans="14:18" ht="15.6">
      <c r="N504" s="281" t="str">
        <f t="shared" ref="N504:N514" si="62">IF($N$9="*",IF(M504&gt;0,"*",""),"")</f>
        <v/>
      </c>
      <c r="R504" s="281" t="str">
        <f t="shared" ref="R504:R512" si="63">IF($R$9="*",IF(Q504&gt;0,"*",""),"")</f>
        <v/>
      </c>
    </row>
    <row r="505" spans="14:18" ht="15.6">
      <c r="N505" s="281" t="str">
        <f t="shared" si="62"/>
        <v/>
      </c>
      <c r="R505" s="281" t="str">
        <f t="shared" si="63"/>
        <v/>
      </c>
    </row>
    <row r="506" spans="14:18" ht="15.6">
      <c r="N506" s="281" t="str">
        <f t="shared" si="62"/>
        <v/>
      </c>
      <c r="R506" s="281" t="str">
        <f t="shared" si="63"/>
        <v/>
      </c>
    </row>
    <row r="507" spans="14:18" ht="15.6">
      <c r="N507" s="281" t="str">
        <f t="shared" si="62"/>
        <v/>
      </c>
      <c r="R507" s="281" t="str">
        <f t="shared" si="63"/>
        <v/>
      </c>
    </row>
    <row r="508" spans="14:18" ht="15.6">
      <c r="N508" s="281" t="str">
        <f t="shared" si="62"/>
        <v/>
      </c>
      <c r="R508" s="281" t="str">
        <f t="shared" si="63"/>
        <v/>
      </c>
    </row>
    <row r="509" spans="14:18" ht="15.6">
      <c r="N509" s="281" t="str">
        <f t="shared" si="62"/>
        <v/>
      </c>
      <c r="R509" s="281" t="str">
        <f t="shared" si="63"/>
        <v/>
      </c>
    </row>
    <row r="510" spans="14:18" ht="15.6">
      <c r="N510" s="281" t="str">
        <f t="shared" si="62"/>
        <v/>
      </c>
      <c r="R510" s="281" t="str">
        <f t="shared" si="63"/>
        <v/>
      </c>
    </row>
    <row r="511" spans="14:18" ht="15.6">
      <c r="N511" s="281" t="str">
        <f t="shared" si="62"/>
        <v/>
      </c>
      <c r="R511" s="281" t="str">
        <f t="shared" si="63"/>
        <v/>
      </c>
    </row>
    <row r="512" spans="14:18" ht="15.6">
      <c r="N512" s="281" t="str">
        <f t="shared" si="62"/>
        <v/>
      </c>
      <c r="R512" s="281" t="str">
        <f t="shared" si="63"/>
        <v/>
      </c>
    </row>
    <row r="513" spans="14:14" ht="15.6">
      <c r="N513" s="281" t="str">
        <f t="shared" si="62"/>
        <v/>
      </c>
    </row>
    <row r="514" spans="14:14" ht="15.6">
      <c r="N514" s="281" t="str">
        <f t="shared" si="62"/>
        <v/>
      </c>
    </row>
  </sheetData>
  <sheetProtection autoFilter="0"/>
  <autoFilter ref="A10:A290" xr:uid="{924880DB-DABD-4272-AF5C-96AEC56E6B79}">
    <filterColumn colId="0">
      <filters>
        <filter val="1"/>
      </filters>
    </filterColumn>
  </autoFilter>
  <conditionalFormatting sqref="R9 P9 N9 L9 J9 H9 F9 X9">
    <cfRule type="duplicateValues" dxfId="11" priority="1"/>
  </conditionalFormatting>
  <hyperlinks>
    <hyperlink ref="I5" r:id="rId1" xr:uid="{B64AAE58-6B91-424C-83D5-9211FF54D27F}"/>
    <hyperlink ref="G5" r:id="rId2" xr:uid="{7914F07D-C2FE-4BB2-BA78-0487F8D1036E}"/>
    <hyperlink ref="K5" r:id="rId3" xr:uid="{30EA7FE3-E0EC-4BBE-A0E1-5B37F0F5B106}"/>
    <hyperlink ref="O5" r:id="rId4" xr:uid="{F81E2F51-537B-4454-919E-4A448C7ADD8F}"/>
    <hyperlink ref="Q5" r:id="rId5" xr:uid="{99279D24-5251-4613-AA9A-D42602C004A7}"/>
    <hyperlink ref="P5" r:id="rId6" xr:uid="{B14B3616-97CD-4CE7-83E8-8C264F4A68D7}"/>
    <hyperlink ref="L5" r:id="rId7" xr:uid="{566EE6DA-8931-4BAC-8CC2-616C99456F07}"/>
    <hyperlink ref="S5" r:id="rId8" xr:uid="{22027E48-A59A-4D12-B49F-99DB9A3935FB}"/>
    <hyperlink ref="H5" r:id="rId9" xr:uid="{2FE46C9C-EBA5-46F7-BB47-F7B55944B57F}"/>
    <hyperlink ref="J5" r:id="rId10" xr:uid="{3C06CBD2-9C5F-4E97-81F8-66321645909B}"/>
  </hyperlinks>
  <pageMargins left="0.7" right="0.7" top="0.75" bottom="0.75" header="0.3" footer="0.3"/>
  <pageSetup scale="46" fitToHeight="0" orientation="portrait" r:id="rId11"/>
  <headerFooter>
    <oddHeader>&amp;LProject Name
Owner Bid Due
Sub Bids Due</oddHead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55675B-81E6-4027-80D4-EB3D205DA1C6}">
  <sheetPr filterMode="1">
    <pageSetUpPr fitToPage="1"/>
  </sheetPr>
  <dimension ref="A1:X515"/>
  <sheetViews>
    <sheetView zoomScaleNormal="100" workbookViewId="0">
      <pane xSplit="2" topLeftCell="C1" activePane="topRight" state="frozen"/>
      <selection pane="topRight" activeCell="B120" sqref="B120"/>
      <selection activeCell="V260" sqref="V260:V503"/>
    </sheetView>
  </sheetViews>
  <sheetFormatPr defaultColWidth="0" defaultRowHeight="15.6"/>
  <cols>
    <col min="1" max="1" width="11.5703125" style="207" customWidth="1"/>
    <col min="2" max="2" width="80" style="207" customWidth="1"/>
    <col min="3" max="3" width="10" style="207" customWidth="1"/>
    <col min="4" max="4" width="12.28515625" style="207" customWidth="1"/>
    <col min="5" max="5" width="35.140625" style="280" customWidth="1"/>
    <col min="6" max="6" width="5.28515625" style="284" customWidth="1"/>
    <col min="7" max="7" width="39" style="207" customWidth="1"/>
    <col min="8" max="8" width="44.5703125" style="284" customWidth="1"/>
    <col min="9" max="9" width="39" style="207" customWidth="1"/>
    <col min="10" max="10" width="43.28515625" style="284" customWidth="1"/>
    <col min="11" max="11" width="39" style="282" customWidth="1"/>
    <col min="12" max="12" width="5.28515625" style="284" customWidth="1"/>
    <col min="13" max="13" width="39" style="282" customWidth="1"/>
    <col min="14" max="14" width="5.28515625" style="284" customWidth="1"/>
    <col min="15" max="15" width="39" style="282" customWidth="1"/>
    <col min="16" max="16" width="5.28515625" style="284" customWidth="1"/>
    <col min="17" max="17" width="39" style="282" customWidth="1"/>
    <col min="18" max="18" width="5.28515625" style="284" customWidth="1"/>
    <col min="19" max="19" width="39" style="290" customWidth="1"/>
    <col min="20" max="20" width="5.28515625" style="284" customWidth="1"/>
    <col min="21" max="21" width="39" style="282" customWidth="1"/>
    <col min="22" max="22" width="5.28515625" style="284" customWidth="1"/>
    <col min="23" max="23" width="8.85546875" style="191" hidden="1" customWidth="1"/>
    <col min="24" max="16384" width="8.85546875" style="147" hidden="1"/>
  </cols>
  <sheetData>
    <row r="1" spans="1:24" s="120" customFormat="1" ht="30.6">
      <c r="B1" s="121"/>
      <c r="C1" s="122" t="s">
        <v>320</v>
      </c>
      <c r="D1" s="123" t="s">
        <v>321</v>
      </c>
      <c r="E1" s="124" t="s">
        <v>322</v>
      </c>
      <c r="F1" s="123" t="s">
        <v>323</v>
      </c>
      <c r="G1" s="125" t="s">
        <v>4148</v>
      </c>
      <c r="H1" s="126" t="s">
        <v>4148</v>
      </c>
      <c r="I1" s="127" t="s">
        <v>4148</v>
      </c>
      <c r="J1" s="128" t="s">
        <v>4149</v>
      </c>
      <c r="K1" s="129"/>
      <c r="L1" s="126" t="s">
        <v>323</v>
      </c>
      <c r="M1" s="130"/>
      <c r="N1" s="128" t="s">
        <v>323</v>
      </c>
      <c r="O1" s="129"/>
      <c r="P1" s="126" t="s">
        <v>323</v>
      </c>
      <c r="Q1" s="130"/>
      <c r="R1" s="128" t="s">
        <v>323</v>
      </c>
      <c r="S1" s="129"/>
      <c r="T1" s="126" t="s">
        <v>323</v>
      </c>
      <c r="U1" s="130"/>
      <c r="V1" s="128" t="s">
        <v>323</v>
      </c>
    </row>
    <row r="2" spans="1:24" s="131" customFormat="1">
      <c r="A2" s="131" t="s">
        <v>161</v>
      </c>
      <c r="B2" s="132"/>
      <c r="C2" s="133"/>
      <c r="D2" s="134"/>
      <c r="E2" s="135"/>
      <c r="F2" s="134"/>
      <c r="G2" s="136" t="s">
        <v>116</v>
      </c>
      <c r="H2" s="137" t="s">
        <v>4150</v>
      </c>
      <c r="I2" s="138" t="s">
        <v>4151</v>
      </c>
      <c r="J2" s="139" t="s">
        <v>4152</v>
      </c>
      <c r="K2" s="136" t="s">
        <v>4153</v>
      </c>
      <c r="L2" s="137"/>
      <c r="M2" s="140" t="s">
        <v>722</v>
      </c>
      <c r="N2" s="139"/>
      <c r="O2" s="136" t="s">
        <v>723</v>
      </c>
      <c r="P2" s="137"/>
      <c r="Q2" s="140" t="s">
        <v>724</v>
      </c>
      <c r="R2" s="139"/>
      <c r="S2" s="129" t="s">
        <v>725</v>
      </c>
      <c r="T2" s="126"/>
      <c r="U2" s="140" t="s">
        <v>726</v>
      </c>
      <c r="V2" s="139"/>
    </row>
    <row r="3" spans="1:24" s="139" customFormat="1">
      <c r="B3" s="141" t="s">
        <v>352</v>
      </c>
      <c r="C3" s="142"/>
      <c r="D3" s="143"/>
      <c r="E3" s="144"/>
      <c r="F3" s="143"/>
      <c r="G3" s="145" t="s">
        <v>4154</v>
      </c>
      <c r="H3" s="137" t="s">
        <v>4155</v>
      </c>
      <c r="I3" s="146"/>
      <c r="J3" s="139" t="s">
        <v>4156</v>
      </c>
      <c r="K3" s="136"/>
      <c r="L3" s="137"/>
      <c r="M3" s="140"/>
      <c r="O3" s="136"/>
      <c r="P3" s="137"/>
      <c r="Q3" s="140"/>
      <c r="S3" s="129"/>
      <c r="T3" s="126"/>
      <c r="U3" s="140"/>
    </row>
    <row r="4" spans="1:24" s="139" customFormat="1">
      <c r="B4" s="141" t="s">
        <v>369</v>
      </c>
      <c r="C4" s="142"/>
      <c r="D4" s="143"/>
      <c r="E4" s="144"/>
      <c r="F4" s="143"/>
      <c r="G4" s="496" t="s">
        <v>4157</v>
      </c>
      <c r="H4" s="137" t="s">
        <v>4158</v>
      </c>
      <c r="I4" s="146"/>
      <c r="J4" s="139" t="s">
        <v>4159</v>
      </c>
      <c r="K4" s="136"/>
      <c r="L4" s="137"/>
      <c r="M4" s="140"/>
      <c r="O4" s="136"/>
      <c r="P4" s="137"/>
      <c r="Q4" s="140"/>
      <c r="S4" s="129"/>
      <c r="T4" s="126"/>
      <c r="U4" s="140"/>
    </row>
    <row r="5" spans="1:24" s="139" customFormat="1">
      <c r="B5" s="141" t="s">
        <v>385</v>
      </c>
      <c r="C5" s="142"/>
      <c r="D5" s="143"/>
      <c r="E5" s="144"/>
      <c r="F5" s="143"/>
      <c r="G5" s="145" t="s">
        <v>4160</v>
      </c>
      <c r="H5" s="524" t="s">
        <v>4161</v>
      </c>
      <c r="I5" s="146"/>
      <c r="J5" s="139" t="s">
        <v>4162</v>
      </c>
      <c r="K5" s="136"/>
      <c r="L5" s="137"/>
      <c r="M5" s="140"/>
      <c r="O5" s="136"/>
      <c r="P5" s="137"/>
      <c r="Q5" s="140"/>
      <c r="S5" s="129"/>
      <c r="T5" s="126"/>
      <c r="U5" s="140"/>
    </row>
    <row r="6" spans="1:24">
      <c r="A6" s="317"/>
      <c r="B6" s="318" t="s">
        <v>163</v>
      </c>
      <c r="C6" s="319"/>
      <c r="D6" s="320"/>
      <c r="E6" s="320"/>
      <c r="F6" s="320"/>
      <c r="G6" s="321">
        <v>46042</v>
      </c>
      <c r="H6" s="322">
        <v>46037</v>
      </c>
      <c r="I6" s="323"/>
      <c r="J6" s="317">
        <v>46043</v>
      </c>
      <c r="K6" s="324"/>
      <c r="L6" s="322"/>
      <c r="M6" s="325"/>
      <c r="N6" s="317"/>
      <c r="O6" s="324"/>
      <c r="P6" s="322"/>
      <c r="Q6" s="325"/>
      <c r="R6" s="317"/>
      <c r="S6" s="326"/>
      <c r="T6" s="327"/>
      <c r="U6" s="325"/>
      <c r="V6" s="317"/>
      <c r="W6" s="147"/>
    </row>
    <row r="7" spans="1:24">
      <c r="A7" s="147"/>
      <c r="B7" s="141" t="s">
        <v>402</v>
      </c>
      <c r="C7" s="142"/>
      <c r="D7" s="143"/>
      <c r="E7" s="144"/>
      <c r="F7" s="143"/>
      <c r="G7" s="145"/>
      <c r="H7" s="148"/>
      <c r="I7" s="146"/>
      <c r="J7" s="147"/>
      <c r="K7" s="136"/>
      <c r="L7" s="148"/>
      <c r="M7" s="140"/>
      <c r="N7" s="147"/>
      <c r="O7" s="136"/>
      <c r="P7" s="148"/>
      <c r="Q7" s="140"/>
      <c r="R7" s="147"/>
      <c r="S7" s="129"/>
      <c r="T7" s="126"/>
      <c r="U7" s="140"/>
      <c r="V7" s="147"/>
      <c r="W7" s="147"/>
    </row>
    <row r="8" spans="1:24">
      <c r="A8" s="147"/>
      <c r="B8" s="141" t="s">
        <v>403</v>
      </c>
      <c r="C8" s="149"/>
      <c r="D8" s="143"/>
      <c r="E8" s="144"/>
      <c r="F8" s="143"/>
      <c r="G8" s="145"/>
      <c r="H8" s="148"/>
      <c r="I8" s="146"/>
      <c r="J8" s="147"/>
      <c r="K8" s="136"/>
      <c r="L8" s="148"/>
      <c r="M8" s="140"/>
      <c r="N8" s="147"/>
      <c r="O8" s="136"/>
      <c r="P8" s="148"/>
      <c r="Q8" s="140"/>
      <c r="R8" s="147"/>
      <c r="S8" s="129"/>
      <c r="T8" s="126"/>
      <c r="U8" s="140"/>
      <c r="V8" s="147"/>
      <c r="W8" s="147"/>
    </row>
    <row r="9" spans="1:24" s="155" customFormat="1" ht="16.149999999999999" thickBot="1">
      <c r="A9" s="150" t="s">
        <v>404</v>
      </c>
      <c r="B9" s="151" t="s">
        <v>405</v>
      </c>
      <c r="C9" s="152"/>
      <c r="D9" s="153"/>
      <c r="E9" s="195">
        <f>SUM(E11:E400)</f>
        <v>230549</v>
      </c>
      <c r="F9" s="153" t="s">
        <v>406</v>
      </c>
      <c r="G9" s="618">
        <f>SUM(G11:G400)</f>
        <v>203971</v>
      </c>
      <c r="H9" s="560">
        <f>H30</f>
        <v>185000</v>
      </c>
      <c r="I9" s="146">
        <f>SUM(I11:I400)</f>
        <v>175000</v>
      </c>
      <c r="J9" s="562">
        <f>J59</f>
        <v>26578</v>
      </c>
      <c r="K9" s="136">
        <f>SUM(K11:K400)</f>
        <v>0</v>
      </c>
      <c r="L9" s="154"/>
      <c r="M9" s="140">
        <f>SUM(M11:M400)</f>
        <v>0</v>
      </c>
      <c r="O9" s="136">
        <f>SUM(O11:O400)</f>
        <v>0</v>
      </c>
      <c r="P9" s="154"/>
      <c r="Q9" s="140">
        <f>SUM(Q11:Q400)</f>
        <v>0</v>
      </c>
      <c r="S9" s="129">
        <f>SUM(S11:S400)</f>
        <v>0</v>
      </c>
      <c r="T9" s="126"/>
      <c r="U9" s="140">
        <f>SUM(U11:U400)</f>
        <v>0</v>
      </c>
      <c r="W9" s="196" t="str">
        <f>IF(X9="**","ERROR","")</f>
        <v/>
      </c>
      <c r="X9" s="196" t="str">
        <f>CONCATENATE(F9,H9,J9,L9,N9,P9,R9,T9,V9)</f>
        <v>*18500026578</v>
      </c>
    </row>
    <row r="10" spans="1:24" s="171" customFormat="1" ht="16.149999999999999" thickBot="1">
      <c r="A10" s="193">
        <v>1</v>
      </c>
      <c r="B10" s="194" t="s">
        <v>4163</v>
      </c>
      <c r="C10" s="158"/>
      <c r="D10" s="158"/>
      <c r="E10" s="159">
        <v>100</v>
      </c>
      <c r="F10" s="158"/>
      <c r="G10" s="159"/>
      <c r="H10" s="158"/>
      <c r="I10" s="159"/>
      <c r="J10" s="158"/>
      <c r="K10" s="159"/>
      <c r="L10" s="158"/>
      <c r="M10" s="159"/>
      <c r="N10" s="158"/>
      <c r="O10" s="159"/>
      <c r="P10" s="158"/>
      <c r="Q10" s="159"/>
      <c r="R10" s="158"/>
      <c r="S10" s="159"/>
      <c r="T10" s="158"/>
      <c r="U10" s="159"/>
      <c r="V10" s="158"/>
    </row>
    <row r="11" spans="1:24" hidden="1">
      <c r="A11" s="172"/>
      <c r="B11" s="173" t="s">
        <v>4164</v>
      </c>
      <c r="C11" s="174"/>
      <c r="D11" s="175"/>
      <c r="E11" s="165"/>
      <c r="F11" s="199" t="str">
        <f>IF($F$9="*",IF(E11&gt;0,"*",""),"")</f>
        <v/>
      </c>
      <c r="G11" s="166"/>
      <c r="H11" s="200" t="str">
        <f t="shared" ref="H11:H59" si="0">IF($H$9="*",IF(G11&gt;0,"*",""),"")</f>
        <v/>
      </c>
      <c r="I11" s="177"/>
      <c r="J11" s="201" t="str">
        <f t="shared" ref="J11:J58" si="1">IF($J$9="*",IF(I11&gt;0,"*",""),"")</f>
        <v/>
      </c>
      <c r="K11" s="136"/>
      <c r="L11" s="200" t="str">
        <f t="shared" ref="L11:L59" si="2">IF($L$9="*",IF(K11&gt;0,"*",""),"")</f>
        <v/>
      </c>
      <c r="M11" s="140"/>
      <c r="N11" s="201" t="str">
        <f t="shared" ref="N11:N59" si="3">IF($N$9="*",IF(M11&gt;0,"*",""),"")</f>
        <v/>
      </c>
      <c r="O11" s="136"/>
      <c r="P11" s="200" t="str">
        <f t="shared" ref="P11:P59" si="4">IF($P$9="*",IF(O11&gt;0,"*",""),"")</f>
        <v/>
      </c>
      <c r="Q11" s="140"/>
      <c r="R11" s="201" t="str">
        <f t="shared" ref="R11:R59" si="5">IF($R$9="*",IF(Q11&gt;0,"*",""),"")</f>
        <v/>
      </c>
      <c r="S11" s="129"/>
      <c r="T11" s="202" t="str">
        <f t="shared" ref="T11:T74" si="6">IF($T$9="*",IF(S11&gt;0,"*",""),"")</f>
        <v/>
      </c>
      <c r="U11" s="140"/>
      <c r="V11" s="201" t="str">
        <f t="shared" ref="V11:V59" si="7">IF($V$9="*",IF(U11&gt;0,"*",""),"")</f>
        <v/>
      </c>
      <c r="W11" s="147"/>
    </row>
    <row r="12" spans="1:24" hidden="1">
      <c r="A12" s="172"/>
      <c r="B12" s="173" t="s">
        <v>4165</v>
      </c>
      <c r="C12" s="174"/>
      <c r="D12" s="175"/>
      <c r="E12" s="164"/>
      <c r="F12" s="199" t="str">
        <f t="shared" ref="F12:F61" si="8">IF($F$9="*",IF(E12&gt;0,"*",""),"")</f>
        <v/>
      </c>
      <c r="G12" s="176"/>
      <c r="H12" s="200" t="str">
        <f t="shared" si="0"/>
        <v/>
      </c>
      <c r="I12" s="177"/>
      <c r="J12" s="201" t="str">
        <f t="shared" si="1"/>
        <v/>
      </c>
      <c r="K12" s="136"/>
      <c r="L12" s="200" t="str">
        <f t="shared" si="2"/>
        <v/>
      </c>
      <c r="M12" s="140"/>
      <c r="N12" s="201" t="str">
        <f t="shared" si="3"/>
        <v/>
      </c>
      <c r="O12" s="136"/>
      <c r="P12" s="200" t="str">
        <f t="shared" si="4"/>
        <v/>
      </c>
      <c r="Q12" s="140"/>
      <c r="R12" s="201" t="str">
        <f t="shared" si="5"/>
        <v/>
      </c>
      <c r="S12" s="129"/>
      <c r="T12" s="202" t="str">
        <f t="shared" si="6"/>
        <v/>
      </c>
      <c r="U12" s="140"/>
      <c r="V12" s="201" t="str">
        <f t="shared" si="7"/>
        <v/>
      </c>
      <c r="W12" s="147"/>
    </row>
    <row r="13" spans="1:24" hidden="1">
      <c r="A13" s="172"/>
      <c r="B13" s="173" t="s">
        <v>4166</v>
      </c>
      <c r="C13" s="174"/>
      <c r="D13" s="175"/>
      <c r="E13" s="164"/>
      <c r="F13" s="199" t="str">
        <f t="shared" si="8"/>
        <v/>
      </c>
      <c r="G13" s="176"/>
      <c r="H13" s="200" t="str">
        <f t="shared" si="0"/>
        <v/>
      </c>
      <c r="I13" s="177"/>
      <c r="J13" s="201" t="str">
        <f t="shared" si="1"/>
        <v/>
      </c>
      <c r="K13" s="136"/>
      <c r="L13" s="200" t="str">
        <f t="shared" si="2"/>
        <v/>
      </c>
      <c r="M13" s="140"/>
      <c r="N13" s="201" t="str">
        <f t="shared" si="3"/>
        <v/>
      </c>
      <c r="O13" s="136"/>
      <c r="P13" s="200" t="str">
        <f t="shared" si="4"/>
        <v/>
      </c>
      <c r="Q13" s="140"/>
      <c r="R13" s="201" t="str">
        <f t="shared" si="5"/>
        <v/>
      </c>
      <c r="S13" s="129"/>
      <c r="T13" s="202" t="str">
        <f t="shared" si="6"/>
        <v/>
      </c>
      <c r="U13" s="140"/>
      <c r="V13" s="201" t="str">
        <f t="shared" si="7"/>
        <v/>
      </c>
      <c r="W13" s="147"/>
    </row>
    <row r="14" spans="1:24" hidden="1">
      <c r="A14" s="172"/>
      <c r="B14" s="173" t="s">
        <v>4167</v>
      </c>
      <c r="C14" s="174"/>
      <c r="D14" s="175"/>
      <c r="E14" s="164"/>
      <c r="F14" s="199" t="str">
        <f t="shared" si="8"/>
        <v/>
      </c>
      <c r="G14" s="176"/>
      <c r="H14" s="200" t="str">
        <f t="shared" si="0"/>
        <v/>
      </c>
      <c r="I14" s="177"/>
      <c r="J14" s="201" t="str">
        <f t="shared" si="1"/>
        <v/>
      </c>
      <c r="K14" s="136"/>
      <c r="L14" s="200" t="str">
        <f t="shared" si="2"/>
        <v/>
      </c>
      <c r="M14" s="140"/>
      <c r="N14" s="201" t="str">
        <f t="shared" si="3"/>
        <v/>
      </c>
      <c r="O14" s="136"/>
      <c r="P14" s="200" t="str">
        <f t="shared" si="4"/>
        <v/>
      </c>
      <c r="Q14" s="140"/>
      <c r="R14" s="201" t="str">
        <f t="shared" si="5"/>
        <v/>
      </c>
      <c r="S14" s="129"/>
      <c r="T14" s="202" t="str">
        <f t="shared" si="6"/>
        <v/>
      </c>
      <c r="U14" s="140"/>
      <c r="V14" s="201" t="str">
        <f t="shared" si="7"/>
        <v/>
      </c>
      <c r="W14" s="147"/>
    </row>
    <row r="15" spans="1:24" hidden="1">
      <c r="A15" s="172"/>
      <c r="B15" s="173" t="s">
        <v>4168</v>
      </c>
      <c r="C15" s="174"/>
      <c r="D15" s="175"/>
      <c r="E15" s="164"/>
      <c r="F15" s="199" t="str">
        <f t="shared" si="8"/>
        <v/>
      </c>
      <c r="G15" s="176"/>
      <c r="H15" s="200" t="str">
        <f t="shared" si="0"/>
        <v/>
      </c>
      <c r="I15" s="177"/>
      <c r="J15" s="201" t="str">
        <f t="shared" si="1"/>
        <v/>
      </c>
      <c r="K15" s="136"/>
      <c r="L15" s="200" t="str">
        <f t="shared" si="2"/>
        <v/>
      </c>
      <c r="M15" s="140"/>
      <c r="N15" s="201" t="str">
        <f t="shared" si="3"/>
        <v/>
      </c>
      <c r="O15" s="136"/>
      <c r="P15" s="200" t="str">
        <f t="shared" si="4"/>
        <v/>
      </c>
      <c r="Q15" s="140"/>
      <c r="R15" s="201" t="str">
        <f t="shared" si="5"/>
        <v/>
      </c>
      <c r="S15" s="129"/>
      <c r="T15" s="202" t="str">
        <f t="shared" si="6"/>
        <v/>
      </c>
      <c r="U15" s="140"/>
      <c r="V15" s="201" t="str">
        <f t="shared" si="7"/>
        <v/>
      </c>
      <c r="W15" s="147"/>
    </row>
    <row r="16" spans="1:24" hidden="1">
      <c r="A16" s="172"/>
      <c r="B16" s="173" t="s">
        <v>4169</v>
      </c>
      <c r="C16" s="174"/>
      <c r="D16" s="175"/>
      <c r="E16" s="164"/>
      <c r="F16" s="199" t="str">
        <f t="shared" si="8"/>
        <v/>
      </c>
      <c r="G16" s="176"/>
      <c r="H16" s="200" t="str">
        <f t="shared" si="0"/>
        <v/>
      </c>
      <c r="I16" s="177"/>
      <c r="J16" s="201" t="str">
        <f t="shared" si="1"/>
        <v/>
      </c>
      <c r="K16" s="136"/>
      <c r="L16" s="200" t="str">
        <f t="shared" si="2"/>
        <v/>
      </c>
      <c r="M16" s="140"/>
      <c r="N16" s="201" t="str">
        <f t="shared" si="3"/>
        <v/>
      </c>
      <c r="O16" s="136"/>
      <c r="P16" s="200" t="str">
        <f t="shared" si="4"/>
        <v/>
      </c>
      <c r="Q16" s="140"/>
      <c r="R16" s="201" t="str">
        <f t="shared" si="5"/>
        <v/>
      </c>
      <c r="S16" s="129"/>
      <c r="T16" s="202" t="str">
        <f t="shared" si="6"/>
        <v/>
      </c>
      <c r="U16" s="140"/>
      <c r="V16" s="201" t="str">
        <f t="shared" si="7"/>
        <v/>
      </c>
      <c r="W16" s="147"/>
    </row>
    <row r="17" spans="1:22" s="147" customFormat="1" hidden="1">
      <c r="A17" s="172"/>
      <c r="B17" s="173" t="s">
        <v>4170</v>
      </c>
      <c r="C17" s="174"/>
      <c r="D17" s="175"/>
      <c r="E17" s="164"/>
      <c r="F17" s="199" t="str">
        <f t="shared" si="8"/>
        <v/>
      </c>
      <c r="G17" s="176"/>
      <c r="H17" s="200" t="str">
        <f t="shared" si="0"/>
        <v/>
      </c>
      <c r="I17" s="177"/>
      <c r="J17" s="201" t="str">
        <f t="shared" si="1"/>
        <v/>
      </c>
      <c r="K17" s="136"/>
      <c r="L17" s="200" t="str">
        <f t="shared" si="2"/>
        <v/>
      </c>
      <c r="M17" s="140"/>
      <c r="N17" s="201" t="str">
        <f t="shared" si="3"/>
        <v/>
      </c>
      <c r="O17" s="136"/>
      <c r="P17" s="200" t="str">
        <f t="shared" si="4"/>
        <v/>
      </c>
      <c r="Q17" s="140"/>
      <c r="R17" s="201" t="str">
        <f t="shared" si="5"/>
        <v/>
      </c>
      <c r="S17" s="129"/>
      <c r="T17" s="202" t="str">
        <f t="shared" si="6"/>
        <v/>
      </c>
      <c r="U17" s="140"/>
      <c r="V17" s="201" t="str">
        <f t="shared" si="7"/>
        <v/>
      </c>
    </row>
    <row r="18" spans="1:22" s="147" customFormat="1" hidden="1">
      <c r="A18" s="172"/>
      <c r="B18" s="173" t="s">
        <v>4171</v>
      </c>
      <c r="C18" s="174"/>
      <c r="D18" s="175"/>
      <c r="E18" s="164"/>
      <c r="F18" s="199" t="str">
        <f t="shared" si="8"/>
        <v/>
      </c>
      <c r="G18" s="176"/>
      <c r="H18" s="200" t="str">
        <f t="shared" si="0"/>
        <v/>
      </c>
      <c r="I18" s="177"/>
      <c r="J18" s="201" t="str">
        <f t="shared" si="1"/>
        <v/>
      </c>
      <c r="K18" s="136"/>
      <c r="L18" s="200" t="str">
        <f t="shared" si="2"/>
        <v/>
      </c>
      <c r="M18" s="140"/>
      <c r="N18" s="201" t="str">
        <f t="shared" si="3"/>
        <v/>
      </c>
      <c r="O18" s="136"/>
      <c r="P18" s="200" t="str">
        <f t="shared" si="4"/>
        <v/>
      </c>
      <c r="Q18" s="140"/>
      <c r="R18" s="201" t="str">
        <f t="shared" si="5"/>
        <v/>
      </c>
      <c r="S18" s="129"/>
      <c r="T18" s="202" t="str">
        <f t="shared" si="6"/>
        <v/>
      </c>
      <c r="U18" s="140"/>
      <c r="V18" s="201" t="str">
        <f t="shared" si="7"/>
        <v/>
      </c>
    </row>
    <row r="19" spans="1:22" s="147" customFormat="1" hidden="1">
      <c r="A19" s="172"/>
      <c r="B19" s="173" t="s">
        <v>4172</v>
      </c>
      <c r="C19" s="174"/>
      <c r="D19" s="175"/>
      <c r="E19" s="164"/>
      <c r="F19" s="199" t="str">
        <f t="shared" si="8"/>
        <v/>
      </c>
      <c r="G19" s="176"/>
      <c r="H19" s="200" t="str">
        <f t="shared" si="0"/>
        <v/>
      </c>
      <c r="I19" s="177"/>
      <c r="J19" s="201" t="str">
        <f t="shared" si="1"/>
        <v/>
      </c>
      <c r="K19" s="136"/>
      <c r="L19" s="200" t="str">
        <f t="shared" si="2"/>
        <v/>
      </c>
      <c r="M19" s="140"/>
      <c r="N19" s="201" t="str">
        <f t="shared" si="3"/>
        <v/>
      </c>
      <c r="O19" s="136"/>
      <c r="P19" s="200" t="str">
        <f t="shared" si="4"/>
        <v/>
      </c>
      <c r="Q19" s="140"/>
      <c r="R19" s="201" t="str">
        <f t="shared" si="5"/>
        <v/>
      </c>
      <c r="S19" s="129"/>
      <c r="T19" s="202" t="str">
        <f t="shared" si="6"/>
        <v/>
      </c>
      <c r="U19" s="140"/>
      <c r="V19" s="201" t="str">
        <f t="shared" si="7"/>
        <v/>
      </c>
    </row>
    <row r="20" spans="1:22" s="147" customFormat="1" hidden="1">
      <c r="A20" s="172"/>
      <c r="B20" s="173" t="s">
        <v>4173</v>
      </c>
      <c r="C20" s="174"/>
      <c r="D20" s="175"/>
      <c r="E20" s="164"/>
      <c r="F20" s="199" t="str">
        <f t="shared" si="8"/>
        <v/>
      </c>
      <c r="G20" s="176"/>
      <c r="H20" s="200" t="str">
        <f t="shared" si="0"/>
        <v/>
      </c>
      <c r="I20" s="177"/>
      <c r="J20" s="201" t="str">
        <f t="shared" si="1"/>
        <v/>
      </c>
      <c r="K20" s="136"/>
      <c r="L20" s="200" t="str">
        <f t="shared" si="2"/>
        <v/>
      </c>
      <c r="M20" s="140"/>
      <c r="N20" s="201" t="str">
        <f t="shared" si="3"/>
        <v/>
      </c>
      <c r="O20" s="136"/>
      <c r="P20" s="200" t="str">
        <f t="shared" si="4"/>
        <v/>
      </c>
      <c r="Q20" s="140"/>
      <c r="R20" s="201" t="str">
        <f t="shared" si="5"/>
        <v/>
      </c>
      <c r="S20" s="129"/>
      <c r="T20" s="202" t="str">
        <f t="shared" si="6"/>
        <v/>
      </c>
      <c r="U20" s="140"/>
      <c r="V20" s="201" t="str">
        <f t="shared" si="7"/>
        <v/>
      </c>
    </row>
    <row r="21" spans="1:22" s="147" customFormat="1" hidden="1">
      <c r="A21" s="172"/>
      <c r="B21" s="173" t="s">
        <v>4174</v>
      </c>
      <c r="C21" s="174"/>
      <c r="D21" s="175"/>
      <c r="E21" s="164"/>
      <c r="F21" s="199" t="str">
        <f t="shared" si="8"/>
        <v/>
      </c>
      <c r="G21" s="176"/>
      <c r="H21" s="200" t="str">
        <f t="shared" si="0"/>
        <v/>
      </c>
      <c r="I21" s="177"/>
      <c r="J21" s="201" t="str">
        <f t="shared" si="1"/>
        <v/>
      </c>
      <c r="K21" s="136"/>
      <c r="L21" s="200" t="str">
        <f t="shared" si="2"/>
        <v/>
      </c>
      <c r="M21" s="140"/>
      <c r="N21" s="201" t="str">
        <f t="shared" si="3"/>
        <v/>
      </c>
      <c r="O21" s="136"/>
      <c r="P21" s="200" t="str">
        <f t="shared" si="4"/>
        <v/>
      </c>
      <c r="Q21" s="140"/>
      <c r="R21" s="201" t="str">
        <f t="shared" si="5"/>
        <v/>
      </c>
      <c r="S21" s="129"/>
      <c r="T21" s="202" t="str">
        <f t="shared" si="6"/>
        <v/>
      </c>
      <c r="U21" s="140"/>
      <c r="V21" s="201" t="str">
        <f t="shared" si="7"/>
        <v/>
      </c>
    </row>
    <row r="22" spans="1:22" s="147" customFormat="1" hidden="1">
      <c r="A22" s="172"/>
      <c r="B22" s="173" t="s">
        <v>4175</v>
      </c>
      <c r="C22" s="174"/>
      <c r="D22" s="175"/>
      <c r="E22" s="164"/>
      <c r="F22" s="199" t="str">
        <f t="shared" si="8"/>
        <v/>
      </c>
      <c r="G22" s="176"/>
      <c r="H22" s="200" t="str">
        <f t="shared" si="0"/>
        <v/>
      </c>
      <c r="I22" s="177"/>
      <c r="J22" s="201" t="str">
        <f t="shared" si="1"/>
        <v/>
      </c>
      <c r="K22" s="136"/>
      <c r="L22" s="200" t="str">
        <f t="shared" si="2"/>
        <v/>
      </c>
      <c r="M22" s="140"/>
      <c r="N22" s="201" t="str">
        <f t="shared" si="3"/>
        <v/>
      </c>
      <c r="O22" s="136"/>
      <c r="P22" s="200" t="str">
        <f t="shared" si="4"/>
        <v/>
      </c>
      <c r="Q22" s="140"/>
      <c r="R22" s="201" t="str">
        <f t="shared" si="5"/>
        <v/>
      </c>
      <c r="S22" s="129"/>
      <c r="T22" s="202" t="str">
        <f t="shared" si="6"/>
        <v/>
      </c>
      <c r="U22" s="140"/>
      <c r="V22" s="201" t="str">
        <f t="shared" si="7"/>
        <v/>
      </c>
    </row>
    <row r="23" spans="1:22" s="147" customFormat="1" hidden="1">
      <c r="A23" s="172"/>
      <c r="B23" s="173" t="s">
        <v>4176</v>
      </c>
      <c r="C23" s="174"/>
      <c r="D23" s="175"/>
      <c r="E23" s="164"/>
      <c r="F23" s="199" t="str">
        <f t="shared" si="8"/>
        <v/>
      </c>
      <c r="G23" s="176"/>
      <c r="H23" s="200" t="str">
        <f t="shared" si="0"/>
        <v/>
      </c>
      <c r="I23" s="177"/>
      <c r="J23" s="201" t="str">
        <f t="shared" si="1"/>
        <v/>
      </c>
      <c r="K23" s="136"/>
      <c r="L23" s="200" t="str">
        <f t="shared" si="2"/>
        <v/>
      </c>
      <c r="M23" s="140"/>
      <c r="N23" s="201" t="str">
        <f t="shared" si="3"/>
        <v/>
      </c>
      <c r="O23" s="136"/>
      <c r="P23" s="200" t="str">
        <f t="shared" si="4"/>
        <v/>
      </c>
      <c r="Q23" s="140"/>
      <c r="R23" s="201" t="str">
        <f t="shared" si="5"/>
        <v/>
      </c>
      <c r="S23" s="129"/>
      <c r="T23" s="202" t="str">
        <f t="shared" si="6"/>
        <v/>
      </c>
      <c r="U23" s="140"/>
      <c r="V23" s="201" t="str">
        <f t="shared" si="7"/>
        <v/>
      </c>
    </row>
    <row r="24" spans="1:22" s="147" customFormat="1" hidden="1">
      <c r="A24" s="172"/>
      <c r="B24" s="173" t="s">
        <v>4177</v>
      </c>
      <c r="C24" s="174"/>
      <c r="D24" s="175"/>
      <c r="E24" s="164"/>
      <c r="F24" s="199" t="str">
        <f t="shared" si="8"/>
        <v/>
      </c>
      <c r="G24" s="176"/>
      <c r="H24" s="200" t="str">
        <f t="shared" si="0"/>
        <v/>
      </c>
      <c r="I24" s="177"/>
      <c r="J24" s="201" t="str">
        <f t="shared" si="1"/>
        <v/>
      </c>
      <c r="K24" s="136"/>
      <c r="L24" s="200" t="str">
        <f t="shared" si="2"/>
        <v/>
      </c>
      <c r="M24" s="140"/>
      <c r="N24" s="201" t="str">
        <f t="shared" si="3"/>
        <v/>
      </c>
      <c r="O24" s="136"/>
      <c r="P24" s="200" t="str">
        <f t="shared" si="4"/>
        <v/>
      </c>
      <c r="Q24" s="140"/>
      <c r="R24" s="201" t="str">
        <f t="shared" si="5"/>
        <v/>
      </c>
      <c r="S24" s="129"/>
      <c r="T24" s="202" t="str">
        <f t="shared" si="6"/>
        <v/>
      </c>
      <c r="U24" s="140"/>
      <c r="V24" s="201" t="str">
        <f t="shared" si="7"/>
        <v/>
      </c>
    </row>
    <row r="25" spans="1:22" s="147" customFormat="1" hidden="1">
      <c r="A25" s="172"/>
      <c r="B25" s="173" t="s">
        <v>4178</v>
      </c>
      <c r="C25" s="174"/>
      <c r="D25" s="175"/>
      <c r="E25" s="164"/>
      <c r="F25" s="199" t="str">
        <f t="shared" si="8"/>
        <v/>
      </c>
      <c r="G25" s="176"/>
      <c r="H25" s="200" t="str">
        <f t="shared" si="0"/>
        <v/>
      </c>
      <c r="I25" s="177"/>
      <c r="J25" s="201" t="str">
        <f t="shared" si="1"/>
        <v/>
      </c>
      <c r="K25" s="136"/>
      <c r="L25" s="200" t="str">
        <f t="shared" si="2"/>
        <v/>
      </c>
      <c r="M25" s="140"/>
      <c r="N25" s="201" t="str">
        <f t="shared" si="3"/>
        <v/>
      </c>
      <c r="O25" s="136"/>
      <c r="P25" s="200" t="str">
        <f t="shared" si="4"/>
        <v/>
      </c>
      <c r="Q25" s="140"/>
      <c r="R25" s="201" t="str">
        <f t="shared" si="5"/>
        <v/>
      </c>
      <c r="S25" s="129"/>
      <c r="T25" s="202" t="str">
        <f t="shared" si="6"/>
        <v/>
      </c>
      <c r="U25" s="140"/>
      <c r="V25" s="201" t="str">
        <f t="shared" si="7"/>
        <v/>
      </c>
    </row>
    <row r="26" spans="1:22" s="147" customFormat="1" hidden="1">
      <c r="A26" s="172"/>
      <c r="B26" s="173" t="s">
        <v>4179</v>
      </c>
      <c r="C26" s="174"/>
      <c r="D26" s="175"/>
      <c r="E26" s="164"/>
      <c r="F26" s="199" t="str">
        <f t="shared" si="8"/>
        <v/>
      </c>
      <c r="G26" s="176"/>
      <c r="H26" s="200" t="str">
        <f t="shared" si="0"/>
        <v/>
      </c>
      <c r="I26" s="177"/>
      <c r="J26" s="201" t="str">
        <f t="shared" si="1"/>
        <v/>
      </c>
      <c r="K26" s="136"/>
      <c r="L26" s="200" t="str">
        <f t="shared" si="2"/>
        <v/>
      </c>
      <c r="M26" s="140"/>
      <c r="N26" s="201" t="str">
        <f t="shared" si="3"/>
        <v/>
      </c>
      <c r="O26" s="136"/>
      <c r="P26" s="200" t="str">
        <f t="shared" si="4"/>
        <v/>
      </c>
      <c r="Q26" s="140"/>
      <c r="R26" s="201" t="str">
        <f t="shared" si="5"/>
        <v/>
      </c>
      <c r="S26" s="129"/>
      <c r="T26" s="202" t="str">
        <f t="shared" si="6"/>
        <v/>
      </c>
      <c r="U26" s="140"/>
      <c r="V26" s="201" t="str">
        <f t="shared" si="7"/>
        <v/>
      </c>
    </row>
    <row r="27" spans="1:22" s="147" customFormat="1" hidden="1">
      <c r="A27" s="172"/>
      <c r="B27" s="173" t="s">
        <v>4180</v>
      </c>
      <c r="C27" s="174"/>
      <c r="D27" s="175"/>
      <c r="E27" s="164"/>
      <c r="F27" s="199" t="str">
        <f t="shared" si="8"/>
        <v/>
      </c>
      <c r="G27" s="176"/>
      <c r="H27" s="200" t="str">
        <f t="shared" si="0"/>
        <v/>
      </c>
      <c r="I27" s="177"/>
      <c r="J27" s="201" t="str">
        <f t="shared" si="1"/>
        <v/>
      </c>
      <c r="K27" s="136"/>
      <c r="L27" s="200" t="str">
        <f t="shared" si="2"/>
        <v/>
      </c>
      <c r="M27" s="140"/>
      <c r="N27" s="201" t="str">
        <f t="shared" si="3"/>
        <v/>
      </c>
      <c r="O27" s="136"/>
      <c r="P27" s="200" t="str">
        <f t="shared" si="4"/>
        <v/>
      </c>
      <c r="Q27" s="140"/>
      <c r="R27" s="201" t="str">
        <f t="shared" si="5"/>
        <v/>
      </c>
      <c r="S27" s="129"/>
      <c r="T27" s="202" t="str">
        <f t="shared" si="6"/>
        <v/>
      </c>
      <c r="U27" s="140"/>
      <c r="V27" s="201" t="str">
        <f t="shared" si="7"/>
        <v/>
      </c>
    </row>
    <row r="28" spans="1:22" s="147" customFormat="1" hidden="1">
      <c r="A28" s="172"/>
      <c r="B28" s="173" t="s">
        <v>4181</v>
      </c>
      <c r="C28" s="174"/>
      <c r="D28" s="175"/>
      <c r="E28" s="164"/>
      <c r="F28" s="199" t="str">
        <f t="shared" si="8"/>
        <v/>
      </c>
      <c r="G28" s="176"/>
      <c r="H28" s="200" t="str">
        <f t="shared" si="0"/>
        <v/>
      </c>
      <c r="I28" s="177"/>
      <c r="J28" s="201" t="str">
        <f t="shared" si="1"/>
        <v/>
      </c>
      <c r="K28" s="136"/>
      <c r="L28" s="200" t="str">
        <f t="shared" si="2"/>
        <v/>
      </c>
      <c r="M28" s="140"/>
      <c r="N28" s="201" t="str">
        <f t="shared" si="3"/>
        <v/>
      </c>
      <c r="O28" s="136"/>
      <c r="P28" s="200" t="str">
        <f t="shared" si="4"/>
        <v/>
      </c>
      <c r="Q28" s="140"/>
      <c r="R28" s="201" t="str">
        <f t="shared" si="5"/>
        <v/>
      </c>
      <c r="S28" s="129"/>
      <c r="T28" s="202" t="str">
        <f t="shared" si="6"/>
        <v/>
      </c>
      <c r="U28" s="140"/>
      <c r="V28" s="201" t="str">
        <f t="shared" si="7"/>
        <v/>
      </c>
    </row>
    <row r="29" spans="1:22" s="147" customFormat="1" hidden="1">
      <c r="A29" s="172"/>
      <c r="B29" s="173" t="s">
        <v>4182</v>
      </c>
      <c r="C29" s="174"/>
      <c r="D29" s="175"/>
      <c r="E29" s="164"/>
      <c r="F29" s="199" t="str">
        <f t="shared" si="8"/>
        <v/>
      </c>
      <c r="G29" s="176"/>
      <c r="H29" s="200" t="str">
        <f t="shared" si="0"/>
        <v/>
      </c>
      <c r="I29" s="177"/>
      <c r="J29" s="201" t="str">
        <f t="shared" si="1"/>
        <v/>
      </c>
      <c r="K29" s="136"/>
      <c r="L29" s="200" t="str">
        <f t="shared" si="2"/>
        <v/>
      </c>
      <c r="M29" s="140"/>
      <c r="N29" s="201" t="str">
        <f t="shared" si="3"/>
        <v/>
      </c>
      <c r="O29" s="136"/>
      <c r="P29" s="200" t="str">
        <f t="shared" si="4"/>
        <v/>
      </c>
      <c r="Q29" s="140"/>
      <c r="R29" s="201" t="str">
        <f t="shared" si="5"/>
        <v/>
      </c>
      <c r="S29" s="129"/>
      <c r="T29" s="202" t="str">
        <f t="shared" si="6"/>
        <v/>
      </c>
      <c r="U29" s="140"/>
      <c r="V29" s="201" t="str">
        <f t="shared" si="7"/>
        <v/>
      </c>
    </row>
    <row r="30" spans="1:22" s="147" customFormat="1">
      <c r="A30" s="172">
        <v>1</v>
      </c>
      <c r="B30" s="173" t="s">
        <v>4183</v>
      </c>
      <c r="C30" s="174"/>
      <c r="D30" s="175"/>
      <c r="E30" s="165">
        <f>G30</f>
        <v>203971</v>
      </c>
      <c r="F30" s="199" t="str">
        <f t="shared" si="8"/>
        <v>*</v>
      </c>
      <c r="G30" s="176">
        <v>203971</v>
      </c>
      <c r="H30" s="200">
        <v>185000</v>
      </c>
      <c r="I30" s="177">
        <v>175000</v>
      </c>
      <c r="J30" s="201" t="str">
        <f t="shared" si="1"/>
        <v/>
      </c>
      <c r="K30" s="136"/>
      <c r="L30" s="200" t="str">
        <f t="shared" si="2"/>
        <v/>
      </c>
      <c r="M30" s="140"/>
      <c r="N30" s="201" t="str">
        <f t="shared" si="3"/>
        <v/>
      </c>
      <c r="O30" s="136"/>
      <c r="P30" s="200" t="str">
        <f t="shared" si="4"/>
        <v/>
      </c>
      <c r="Q30" s="140"/>
      <c r="R30" s="201" t="str">
        <f t="shared" si="5"/>
        <v/>
      </c>
      <c r="S30" s="129"/>
      <c r="T30" s="202" t="str">
        <f t="shared" si="6"/>
        <v/>
      </c>
      <c r="U30" s="140"/>
      <c r="V30" s="201" t="str">
        <f t="shared" si="7"/>
        <v/>
      </c>
    </row>
    <row r="31" spans="1:22" s="147" customFormat="1" hidden="1">
      <c r="A31" s="172"/>
      <c r="B31" s="173" t="s">
        <v>4184</v>
      </c>
      <c r="C31" s="174"/>
      <c r="D31" s="175"/>
      <c r="E31" s="164"/>
      <c r="F31" s="199" t="str">
        <f t="shared" si="8"/>
        <v/>
      </c>
      <c r="G31" s="176"/>
      <c r="H31" s="200" t="str">
        <f t="shared" si="0"/>
        <v/>
      </c>
      <c r="I31" s="177"/>
      <c r="J31" s="201" t="str">
        <f t="shared" si="1"/>
        <v/>
      </c>
      <c r="K31" s="136"/>
      <c r="L31" s="200" t="str">
        <f t="shared" si="2"/>
        <v/>
      </c>
      <c r="M31" s="140"/>
      <c r="N31" s="201" t="str">
        <f t="shared" si="3"/>
        <v/>
      </c>
      <c r="O31" s="136"/>
      <c r="P31" s="200" t="str">
        <f t="shared" si="4"/>
        <v/>
      </c>
      <c r="Q31" s="140"/>
      <c r="R31" s="201" t="str">
        <f t="shared" si="5"/>
        <v/>
      </c>
      <c r="S31" s="129"/>
      <c r="T31" s="202" t="str">
        <f t="shared" si="6"/>
        <v/>
      </c>
      <c r="U31" s="140"/>
      <c r="V31" s="201" t="str">
        <f t="shared" si="7"/>
        <v/>
      </c>
    </row>
    <row r="32" spans="1:22" s="147" customFormat="1" hidden="1">
      <c r="A32" s="172"/>
      <c r="B32" s="173" t="s">
        <v>4185</v>
      </c>
      <c r="C32" s="174"/>
      <c r="D32" s="175"/>
      <c r="E32" s="164"/>
      <c r="F32" s="199" t="str">
        <f t="shared" si="8"/>
        <v/>
      </c>
      <c r="G32" s="176"/>
      <c r="H32" s="200" t="str">
        <f t="shared" si="0"/>
        <v/>
      </c>
      <c r="I32" s="177"/>
      <c r="J32" s="201" t="str">
        <f t="shared" si="1"/>
        <v/>
      </c>
      <c r="K32" s="136"/>
      <c r="L32" s="200" t="str">
        <f t="shared" si="2"/>
        <v/>
      </c>
      <c r="M32" s="140"/>
      <c r="N32" s="201" t="str">
        <f t="shared" si="3"/>
        <v/>
      </c>
      <c r="O32" s="136"/>
      <c r="P32" s="200" t="str">
        <f t="shared" si="4"/>
        <v/>
      </c>
      <c r="Q32" s="140"/>
      <c r="R32" s="201" t="str">
        <f t="shared" si="5"/>
        <v/>
      </c>
      <c r="S32" s="129"/>
      <c r="T32" s="202" t="str">
        <f t="shared" si="6"/>
        <v/>
      </c>
      <c r="U32" s="140"/>
      <c r="V32" s="201" t="str">
        <f t="shared" si="7"/>
        <v/>
      </c>
    </row>
    <row r="33" spans="1:22" s="147" customFormat="1" hidden="1">
      <c r="A33" s="172"/>
      <c r="B33" s="173" t="s">
        <v>4186</v>
      </c>
      <c r="C33" s="174"/>
      <c r="D33" s="175"/>
      <c r="E33" s="164"/>
      <c r="F33" s="199" t="str">
        <f t="shared" si="8"/>
        <v/>
      </c>
      <c r="G33" s="176"/>
      <c r="H33" s="200" t="str">
        <f t="shared" si="0"/>
        <v/>
      </c>
      <c r="I33" s="177"/>
      <c r="J33" s="201" t="str">
        <f t="shared" si="1"/>
        <v/>
      </c>
      <c r="K33" s="136"/>
      <c r="L33" s="200" t="str">
        <f t="shared" si="2"/>
        <v/>
      </c>
      <c r="M33" s="140"/>
      <c r="N33" s="201" t="str">
        <f t="shared" si="3"/>
        <v/>
      </c>
      <c r="O33" s="136"/>
      <c r="P33" s="200" t="str">
        <f t="shared" si="4"/>
        <v/>
      </c>
      <c r="Q33" s="140"/>
      <c r="R33" s="201" t="str">
        <f t="shared" si="5"/>
        <v/>
      </c>
      <c r="S33" s="129"/>
      <c r="T33" s="202" t="str">
        <f t="shared" si="6"/>
        <v/>
      </c>
      <c r="U33" s="140"/>
      <c r="V33" s="201" t="str">
        <f t="shared" si="7"/>
        <v/>
      </c>
    </row>
    <row r="34" spans="1:22" s="147" customFormat="1" hidden="1">
      <c r="A34" s="172"/>
      <c r="B34" s="173" t="s">
        <v>4187</v>
      </c>
      <c r="C34" s="174"/>
      <c r="D34" s="175"/>
      <c r="E34" s="164"/>
      <c r="F34" s="199" t="str">
        <f t="shared" si="8"/>
        <v/>
      </c>
      <c r="G34" s="176"/>
      <c r="H34" s="200" t="str">
        <f t="shared" si="0"/>
        <v/>
      </c>
      <c r="I34" s="177"/>
      <c r="J34" s="201" t="str">
        <f t="shared" si="1"/>
        <v/>
      </c>
      <c r="K34" s="136"/>
      <c r="L34" s="200" t="str">
        <f t="shared" si="2"/>
        <v/>
      </c>
      <c r="M34" s="140"/>
      <c r="N34" s="201" t="str">
        <f t="shared" si="3"/>
        <v/>
      </c>
      <c r="O34" s="136"/>
      <c r="P34" s="200" t="str">
        <f t="shared" si="4"/>
        <v/>
      </c>
      <c r="Q34" s="140"/>
      <c r="R34" s="201" t="str">
        <f t="shared" si="5"/>
        <v/>
      </c>
      <c r="S34" s="129"/>
      <c r="T34" s="202" t="str">
        <f t="shared" si="6"/>
        <v/>
      </c>
      <c r="U34" s="140"/>
      <c r="V34" s="201" t="str">
        <f t="shared" si="7"/>
        <v/>
      </c>
    </row>
    <row r="35" spans="1:22" s="147" customFormat="1" hidden="1">
      <c r="A35" s="172"/>
      <c r="B35" s="173" t="s">
        <v>4188</v>
      </c>
      <c r="C35" s="174"/>
      <c r="D35" s="175"/>
      <c r="E35" s="164"/>
      <c r="F35" s="199" t="str">
        <f t="shared" si="8"/>
        <v/>
      </c>
      <c r="G35" s="176"/>
      <c r="H35" s="200" t="str">
        <f t="shared" si="0"/>
        <v/>
      </c>
      <c r="I35" s="177"/>
      <c r="J35" s="201" t="str">
        <f t="shared" si="1"/>
        <v/>
      </c>
      <c r="K35" s="136"/>
      <c r="L35" s="200" t="str">
        <f t="shared" si="2"/>
        <v/>
      </c>
      <c r="M35" s="140"/>
      <c r="N35" s="201" t="str">
        <f t="shared" si="3"/>
        <v/>
      </c>
      <c r="O35" s="136"/>
      <c r="P35" s="200" t="str">
        <f t="shared" si="4"/>
        <v/>
      </c>
      <c r="Q35" s="140"/>
      <c r="R35" s="201" t="str">
        <f t="shared" si="5"/>
        <v/>
      </c>
      <c r="S35" s="129"/>
      <c r="T35" s="202" t="str">
        <f t="shared" si="6"/>
        <v/>
      </c>
      <c r="U35" s="140"/>
      <c r="V35" s="201" t="str">
        <f t="shared" si="7"/>
        <v/>
      </c>
    </row>
    <row r="36" spans="1:22" s="147" customFormat="1" hidden="1">
      <c r="A36" s="172"/>
      <c r="B36" s="173" t="s">
        <v>4189</v>
      </c>
      <c r="C36" s="174"/>
      <c r="D36" s="175"/>
      <c r="E36" s="164"/>
      <c r="F36" s="199" t="str">
        <f t="shared" si="8"/>
        <v/>
      </c>
      <c r="G36" s="176"/>
      <c r="H36" s="200" t="str">
        <f t="shared" si="0"/>
        <v/>
      </c>
      <c r="I36" s="177"/>
      <c r="J36" s="201" t="str">
        <f t="shared" si="1"/>
        <v/>
      </c>
      <c r="K36" s="136"/>
      <c r="L36" s="200" t="str">
        <f t="shared" si="2"/>
        <v/>
      </c>
      <c r="M36" s="140"/>
      <c r="N36" s="201" t="str">
        <f t="shared" si="3"/>
        <v/>
      </c>
      <c r="O36" s="136"/>
      <c r="P36" s="200" t="str">
        <f t="shared" si="4"/>
        <v/>
      </c>
      <c r="Q36" s="140"/>
      <c r="R36" s="201" t="str">
        <f t="shared" si="5"/>
        <v/>
      </c>
      <c r="S36" s="129"/>
      <c r="T36" s="202" t="str">
        <f t="shared" si="6"/>
        <v/>
      </c>
      <c r="U36" s="140"/>
      <c r="V36" s="201" t="str">
        <f t="shared" si="7"/>
        <v/>
      </c>
    </row>
    <row r="37" spans="1:22" s="147" customFormat="1" hidden="1">
      <c r="A37" s="172"/>
      <c r="B37" s="173" t="s">
        <v>4190</v>
      </c>
      <c r="C37" s="174"/>
      <c r="D37" s="175"/>
      <c r="E37" s="164"/>
      <c r="F37" s="199" t="str">
        <f t="shared" si="8"/>
        <v/>
      </c>
      <c r="G37" s="176"/>
      <c r="H37" s="200" t="str">
        <f t="shared" si="0"/>
        <v/>
      </c>
      <c r="I37" s="177"/>
      <c r="J37" s="201" t="str">
        <f t="shared" si="1"/>
        <v/>
      </c>
      <c r="K37" s="136"/>
      <c r="L37" s="200" t="str">
        <f t="shared" si="2"/>
        <v/>
      </c>
      <c r="M37" s="140"/>
      <c r="N37" s="201" t="str">
        <f t="shared" si="3"/>
        <v/>
      </c>
      <c r="O37" s="136"/>
      <c r="P37" s="200" t="str">
        <f t="shared" si="4"/>
        <v/>
      </c>
      <c r="Q37" s="140"/>
      <c r="R37" s="201" t="str">
        <f t="shared" si="5"/>
        <v/>
      </c>
      <c r="S37" s="129"/>
      <c r="T37" s="202" t="str">
        <f t="shared" si="6"/>
        <v/>
      </c>
      <c r="U37" s="140"/>
      <c r="V37" s="201" t="str">
        <f t="shared" si="7"/>
        <v/>
      </c>
    </row>
    <row r="38" spans="1:22" s="147" customFormat="1" hidden="1">
      <c r="A38" s="172"/>
      <c r="B38" s="173" t="s">
        <v>4191</v>
      </c>
      <c r="C38" s="174"/>
      <c r="D38" s="175"/>
      <c r="E38" s="164"/>
      <c r="F38" s="199" t="str">
        <f t="shared" si="8"/>
        <v/>
      </c>
      <c r="G38" s="176"/>
      <c r="H38" s="200" t="str">
        <f t="shared" si="0"/>
        <v/>
      </c>
      <c r="I38" s="177"/>
      <c r="J38" s="201" t="str">
        <f t="shared" si="1"/>
        <v/>
      </c>
      <c r="K38" s="136"/>
      <c r="L38" s="200" t="str">
        <f t="shared" si="2"/>
        <v/>
      </c>
      <c r="M38" s="140"/>
      <c r="N38" s="201" t="str">
        <f t="shared" si="3"/>
        <v/>
      </c>
      <c r="O38" s="136"/>
      <c r="P38" s="200" t="str">
        <f t="shared" si="4"/>
        <v/>
      </c>
      <c r="Q38" s="140"/>
      <c r="R38" s="201" t="str">
        <f t="shared" si="5"/>
        <v/>
      </c>
      <c r="S38" s="129"/>
      <c r="T38" s="202" t="str">
        <f t="shared" si="6"/>
        <v/>
      </c>
      <c r="U38" s="140"/>
      <c r="V38" s="201" t="str">
        <f t="shared" si="7"/>
        <v/>
      </c>
    </row>
    <row r="39" spans="1:22" s="147" customFormat="1" hidden="1">
      <c r="A39" s="172"/>
      <c r="B39" s="173" t="s">
        <v>4192</v>
      </c>
      <c r="C39" s="174"/>
      <c r="D39" s="175"/>
      <c r="E39" s="164"/>
      <c r="F39" s="199" t="str">
        <f t="shared" si="8"/>
        <v/>
      </c>
      <c r="G39" s="176"/>
      <c r="H39" s="200" t="str">
        <f t="shared" si="0"/>
        <v/>
      </c>
      <c r="I39" s="177"/>
      <c r="J39" s="201" t="str">
        <f t="shared" si="1"/>
        <v/>
      </c>
      <c r="K39" s="136"/>
      <c r="L39" s="200" t="str">
        <f t="shared" si="2"/>
        <v/>
      </c>
      <c r="M39" s="140"/>
      <c r="N39" s="201" t="str">
        <f t="shared" si="3"/>
        <v/>
      </c>
      <c r="O39" s="136"/>
      <c r="P39" s="200" t="str">
        <f t="shared" si="4"/>
        <v/>
      </c>
      <c r="Q39" s="140"/>
      <c r="R39" s="201" t="str">
        <f t="shared" si="5"/>
        <v/>
      </c>
      <c r="S39" s="129"/>
      <c r="T39" s="202" t="str">
        <f t="shared" si="6"/>
        <v/>
      </c>
      <c r="U39" s="140"/>
      <c r="V39" s="201" t="str">
        <f t="shared" si="7"/>
        <v/>
      </c>
    </row>
    <row r="40" spans="1:22" s="147" customFormat="1" hidden="1">
      <c r="A40" s="172"/>
      <c r="B40" s="173" t="s">
        <v>4193</v>
      </c>
      <c r="C40" s="174"/>
      <c r="D40" s="175"/>
      <c r="E40" s="164"/>
      <c r="F40" s="199" t="str">
        <f t="shared" si="8"/>
        <v/>
      </c>
      <c r="G40" s="176"/>
      <c r="H40" s="200" t="str">
        <f t="shared" si="0"/>
        <v/>
      </c>
      <c r="I40" s="177"/>
      <c r="J40" s="201" t="str">
        <f t="shared" si="1"/>
        <v/>
      </c>
      <c r="K40" s="136"/>
      <c r="L40" s="200" t="str">
        <f t="shared" si="2"/>
        <v/>
      </c>
      <c r="M40" s="140"/>
      <c r="N40" s="201" t="str">
        <f t="shared" si="3"/>
        <v/>
      </c>
      <c r="O40" s="136"/>
      <c r="P40" s="200" t="str">
        <f t="shared" si="4"/>
        <v/>
      </c>
      <c r="Q40" s="140"/>
      <c r="R40" s="201" t="str">
        <f t="shared" si="5"/>
        <v/>
      </c>
      <c r="S40" s="129"/>
      <c r="T40" s="202" t="str">
        <f t="shared" si="6"/>
        <v/>
      </c>
      <c r="U40" s="140"/>
      <c r="V40" s="201" t="str">
        <f t="shared" si="7"/>
        <v/>
      </c>
    </row>
    <row r="41" spans="1:22" s="147" customFormat="1" hidden="1">
      <c r="A41" s="172"/>
      <c r="B41" s="173" t="s">
        <v>4194</v>
      </c>
      <c r="C41" s="174"/>
      <c r="D41" s="175"/>
      <c r="E41" s="164"/>
      <c r="F41" s="199" t="str">
        <f t="shared" si="8"/>
        <v/>
      </c>
      <c r="G41" s="176"/>
      <c r="H41" s="200" t="str">
        <f t="shared" si="0"/>
        <v/>
      </c>
      <c r="I41" s="177"/>
      <c r="J41" s="201" t="str">
        <f t="shared" si="1"/>
        <v/>
      </c>
      <c r="K41" s="136"/>
      <c r="L41" s="200" t="str">
        <f t="shared" si="2"/>
        <v/>
      </c>
      <c r="M41" s="140"/>
      <c r="N41" s="201" t="str">
        <f t="shared" si="3"/>
        <v/>
      </c>
      <c r="O41" s="136"/>
      <c r="P41" s="200" t="str">
        <f t="shared" si="4"/>
        <v/>
      </c>
      <c r="Q41" s="140"/>
      <c r="R41" s="201" t="str">
        <f t="shared" si="5"/>
        <v/>
      </c>
      <c r="S41" s="129"/>
      <c r="T41" s="202" t="str">
        <f t="shared" si="6"/>
        <v/>
      </c>
      <c r="U41" s="140"/>
      <c r="V41" s="201" t="str">
        <f t="shared" si="7"/>
        <v/>
      </c>
    </row>
    <row r="42" spans="1:22" s="147" customFormat="1" hidden="1">
      <c r="A42" s="172"/>
      <c r="B42" s="173" t="s">
        <v>4195</v>
      </c>
      <c r="C42" s="174"/>
      <c r="D42" s="175"/>
      <c r="E42" s="164"/>
      <c r="F42" s="199" t="str">
        <f t="shared" si="8"/>
        <v/>
      </c>
      <c r="G42" s="176"/>
      <c r="H42" s="200" t="str">
        <f t="shared" si="0"/>
        <v/>
      </c>
      <c r="I42" s="177"/>
      <c r="J42" s="201" t="str">
        <f t="shared" si="1"/>
        <v/>
      </c>
      <c r="K42" s="136"/>
      <c r="L42" s="200" t="str">
        <f t="shared" si="2"/>
        <v/>
      </c>
      <c r="M42" s="140"/>
      <c r="N42" s="201" t="str">
        <f t="shared" si="3"/>
        <v/>
      </c>
      <c r="O42" s="136"/>
      <c r="P42" s="200" t="str">
        <f t="shared" si="4"/>
        <v/>
      </c>
      <c r="Q42" s="140"/>
      <c r="R42" s="201" t="str">
        <f t="shared" si="5"/>
        <v/>
      </c>
      <c r="S42" s="129"/>
      <c r="T42" s="202" t="str">
        <f t="shared" si="6"/>
        <v/>
      </c>
      <c r="U42" s="140"/>
      <c r="V42" s="201" t="str">
        <f t="shared" si="7"/>
        <v/>
      </c>
    </row>
    <row r="43" spans="1:22" s="147" customFormat="1" hidden="1">
      <c r="A43" s="172"/>
      <c r="B43" s="173" t="s">
        <v>4196</v>
      </c>
      <c r="C43" s="174"/>
      <c r="D43" s="175"/>
      <c r="E43" s="164"/>
      <c r="F43" s="199" t="str">
        <f t="shared" si="8"/>
        <v/>
      </c>
      <c r="G43" s="176"/>
      <c r="H43" s="200" t="str">
        <f t="shared" si="0"/>
        <v/>
      </c>
      <c r="I43" s="177"/>
      <c r="J43" s="201" t="str">
        <f t="shared" si="1"/>
        <v/>
      </c>
      <c r="K43" s="136"/>
      <c r="L43" s="200" t="str">
        <f t="shared" si="2"/>
        <v/>
      </c>
      <c r="M43" s="140"/>
      <c r="N43" s="201" t="str">
        <f t="shared" si="3"/>
        <v/>
      </c>
      <c r="O43" s="136"/>
      <c r="P43" s="200" t="str">
        <f t="shared" si="4"/>
        <v/>
      </c>
      <c r="Q43" s="140"/>
      <c r="R43" s="201" t="str">
        <f t="shared" si="5"/>
        <v/>
      </c>
      <c r="S43" s="129"/>
      <c r="T43" s="202" t="str">
        <f t="shared" si="6"/>
        <v/>
      </c>
      <c r="U43" s="140"/>
      <c r="V43" s="201" t="str">
        <f t="shared" si="7"/>
        <v/>
      </c>
    </row>
    <row r="44" spans="1:22" s="147" customFormat="1" hidden="1">
      <c r="A44" s="172"/>
      <c r="B44" s="173" t="s">
        <v>4197</v>
      </c>
      <c r="C44" s="174"/>
      <c r="D44" s="175"/>
      <c r="E44" s="164"/>
      <c r="F44" s="199" t="str">
        <f t="shared" si="8"/>
        <v/>
      </c>
      <c r="G44" s="176"/>
      <c r="H44" s="200" t="str">
        <f t="shared" si="0"/>
        <v/>
      </c>
      <c r="I44" s="177"/>
      <c r="J44" s="201" t="str">
        <f t="shared" si="1"/>
        <v/>
      </c>
      <c r="K44" s="136"/>
      <c r="L44" s="200" t="str">
        <f t="shared" si="2"/>
        <v/>
      </c>
      <c r="M44" s="140"/>
      <c r="N44" s="201" t="str">
        <f t="shared" si="3"/>
        <v/>
      </c>
      <c r="O44" s="136"/>
      <c r="P44" s="200" t="str">
        <f t="shared" si="4"/>
        <v/>
      </c>
      <c r="Q44" s="140"/>
      <c r="R44" s="201" t="str">
        <f t="shared" si="5"/>
        <v/>
      </c>
      <c r="S44" s="129"/>
      <c r="T44" s="202" t="str">
        <f t="shared" si="6"/>
        <v/>
      </c>
      <c r="U44" s="140"/>
      <c r="V44" s="201" t="str">
        <f t="shared" si="7"/>
        <v/>
      </c>
    </row>
    <row r="45" spans="1:22" s="147" customFormat="1" hidden="1">
      <c r="A45" s="172"/>
      <c r="B45" s="173" t="s">
        <v>4198</v>
      </c>
      <c r="C45" s="174"/>
      <c r="D45" s="175"/>
      <c r="E45" s="164"/>
      <c r="F45" s="199" t="str">
        <f t="shared" si="8"/>
        <v/>
      </c>
      <c r="G45" s="176"/>
      <c r="H45" s="200" t="str">
        <f t="shared" si="0"/>
        <v/>
      </c>
      <c r="I45" s="177"/>
      <c r="J45" s="201" t="str">
        <f t="shared" si="1"/>
        <v/>
      </c>
      <c r="K45" s="136"/>
      <c r="L45" s="200" t="str">
        <f t="shared" si="2"/>
        <v/>
      </c>
      <c r="M45" s="140"/>
      <c r="N45" s="201" t="str">
        <f t="shared" si="3"/>
        <v/>
      </c>
      <c r="O45" s="136"/>
      <c r="P45" s="200" t="str">
        <f t="shared" si="4"/>
        <v/>
      </c>
      <c r="Q45" s="140"/>
      <c r="R45" s="201" t="str">
        <f t="shared" si="5"/>
        <v/>
      </c>
      <c r="S45" s="129"/>
      <c r="T45" s="202" t="str">
        <f t="shared" si="6"/>
        <v/>
      </c>
      <c r="U45" s="140"/>
      <c r="V45" s="201" t="str">
        <f t="shared" si="7"/>
        <v/>
      </c>
    </row>
    <row r="46" spans="1:22" s="147" customFormat="1" hidden="1">
      <c r="A46" s="172"/>
      <c r="B46" s="173" t="s">
        <v>4199</v>
      </c>
      <c r="C46" s="174"/>
      <c r="D46" s="175"/>
      <c r="E46" s="164"/>
      <c r="F46" s="199" t="str">
        <f t="shared" si="8"/>
        <v/>
      </c>
      <c r="G46" s="176"/>
      <c r="H46" s="200" t="str">
        <f t="shared" si="0"/>
        <v/>
      </c>
      <c r="I46" s="177"/>
      <c r="J46" s="201" t="str">
        <f t="shared" si="1"/>
        <v/>
      </c>
      <c r="K46" s="136"/>
      <c r="L46" s="200" t="str">
        <f t="shared" si="2"/>
        <v/>
      </c>
      <c r="M46" s="140"/>
      <c r="N46" s="201" t="str">
        <f t="shared" si="3"/>
        <v/>
      </c>
      <c r="O46" s="136"/>
      <c r="P46" s="200" t="str">
        <f t="shared" si="4"/>
        <v/>
      </c>
      <c r="Q46" s="140"/>
      <c r="R46" s="201" t="str">
        <f t="shared" si="5"/>
        <v/>
      </c>
      <c r="S46" s="129"/>
      <c r="T46" s="202" t="str">
        <f t="shared" si="6"/>
        <v/>
      </c>
      <c r="U46" s="140"/>
      <c r="V46" s="201" t="str">
        <f t="shared" si="7"/>
        <v/>
      </c>
    </row>
    <row r="47" spans="1:22" s="147" customFormat="1" hidden="1">
      <c r="A47" s="172"/>
      <c r="B47" s="173" t="s">
        <v>4200</v>
      </c>
      <c r="C47" s="174"/>
      <c r="D47" s="175"/>
      <c r="E47" s="164"/>
      <c r="F47" s="199" t="str">
        <f t="shared" si="8"/>
        <v/>
      </c>
      <c r="G47" s="176"/>
      <c r="H47" s="200" t="str">
        <f t="shared" si="0"/>
        <v/>
      </c>
      <c r="I47" s="177"/>
      <c r="J47" s="201" t="str">
        <f t="shared" si="1"/>
        <v/>
      </c>
      <c r="K47" s="136"/>
      <c r="L47" s="200" t="str">
        <f t="shared" si="2"/>
        <v/>
      </c>
      <c r="M47" s="140"/>
      <c r="N47" s="201" t="str">
        <f t="shared" si="3"/>
        <v/>
      </c>
      <c r="O47" s="136"/>
      <c r="P47" s="200" t="str">
        <f t="shared" si="4"/>
        <v/>
      </c>
      <c r="Q47" s="140"/>
      <c r="R47" s="201" t="str">
        <f t="shared" si="5"/>
        <v/>
      </c>
      <c r="S47" s="129"/>
      <c r="T47" s="202" t="str">
        <f t="shared" si="6"/>
        <v/>
      </c>
      <c r="U47" s="140"/>
      <c r="V47" s="201" t="str">
        <f t="shared" si="7"/>
        <v/>
      </c>
    </row>
    <row r="48" spans="1:22" s="147" customFormat="1" hidden="1">
      <c r="A48" s="172"/>
      <c r="B48" s="173" t="s">
        <v>4201</v>
      </c>
      <c r="C48" s="174"/>
      <c r="D48" s="175"/>
      <c r="E48" s="164"/>
      <c r="F48" s="199" t="str">
        <f t="shared" si="8"/>
        <v/>
      </c>
      <c r="G48" s="176"/>
      <c r="H48" s="200" t="str">
        <f t="shared" si="0"/>
        <v/>
      </c>
      <c r="I48" s="177"/>
      <c r="J48" s="201" t="str">
        <f t="shared" si="1"/>
        <v/>
      </c>
      <c r="K48" s="136"/>
      <c r="L48" s="200" t="str">
        <f t="shared" si="2"/>
        <v/>
      </c>
      <c r="M48" s="140"/>
      <c r="N48" s="201" t="str">
        <f t="shared" si="3"/>
        <v/>
      </c>
      <c r="O48" s="136"/>
      <c r="P48" s="200" t="str">
        <f t="shared" si="4"/>
        <v/>
      </c>
      <c r="Q48" s="140"/>
      <c r="R48" s="201" t="str">
        <f t="shared" si="5"/>
        <v/>
      </c>
      <c r="S48" s="129"/>
      <c r="T48" s="202" t="str">
        <f t="shared" si="6"/>
        <v/>
      </c>
      <c r="U48" s="140"/>
      <c r="V48" s="201" t="str">
        <f t="shared" si="7"/>
        <v/>
      </c>
    </row>
    <row r="49" spans="1:22" s="147" customFormat="1" hidden="1">
      <c r="A49" s="172"/>
      <c r="B49" s="173" t="s">
        <v>4202</v>
      </c>
      <c r="C49" s="174"/>
      <c r="D49" s="175"/>
      <c r="E49" s="164"/>
      <c r="F49" s="199" t="str">
        <f t="shared" si="8"/>
        <v/>
      </c>
      <c r="G49" s="176"/>
      <c r="H49" s="200" t="str">
        <f t="shared" si="0"/>
        <v/>
      </c>
      <c r="I49" s="177"/>
      <c r="J49" s="201" t="str">
        <f t="shared" si="1"/>
        <v/>
      </c>
      <c r="K49" s="136"/>
      <c r="L49" s="200" t="str">
        <f t="shared" si="2"/>
        <v/>
      </c>
      <c r="M49" s="140"/>
      <c r="N49" s="201" t="str">
        <f t="shared" si="3"/>
        <v/>
      </c>
      <c r="O49" s="136"/>
      <c r="P49" s="200" t="str">
        <f t="shared" si="4"/>
        <v/>
      </c>
      <c r="Q49" s="140"/>
      <c r="R49" s="201" t="str">
        <f t="shared" si="5"/>
        <v/>
      </c>
      <c r="S49" s="129"/>
      <c r="T49" s="202" t="str">
        <f t="shared" si="6"/>
        <v/>
      </c>
      <c r="U49" s="140"/>
      <c r="V49" s="201" t="str">
        <f t="shared" si="7"/>
        <v/>
      </c>
    </row>
    <row r="50" spans="1:22" s="147" customFormat="1" hidden="1">
      <c r="A50" s="172"/>
      <c r="B50" s="173" t="s">
        <v>4203</v>
      </c>
      <c r="C50" s="174"/>
      <c r="D50" s="175"/>
      <c r="E50" s="164"/>
      <c r="F50" s="199" t="str">
        <f t="shared" si="8"/>
        <v/>
      </c>
      <c r="G50" s="176"/>
      <c r="H50" s="200" t="str">
        <f t="shared" si="0"/>
        <v/>
      </c>
      <c r="I50" s="177"/>
      <c r="J50" s="201" t="str">
        <f t="shared" si="1"/>
        <v/>
      </c>
      <c r="K50" s="136"/>
      <c r="L50" s="200" t="str">
        <f t="shared" si="2"/>
        <v/>
      </c>
      <c r="M50" s="140"/>
      <c r="N50" s="201" t="str">
        <f t="shared" si="3"/>
        <v/>
      </c>
      <c r="O50" s="136"/>
      <c r="P50" s="200" t="str">
        <f t="shared" si="4"/>
        <v/>
      </c>
      <c r="Q50" s="140"/>
      <c r="R50" s="201" t="str">
        <f t="shared" si="5"/>
        <v/>
      </c>
      <c r="S50" s="129"/>
      <c r="T50" s="202" t="str">
        <f t="shared" si="6"/>
        <v/>
      </c>
      <c r="U50" s="140"/>
      <c r="V50" s="201" t="str">
        <f t="shared" si="7"/>
        <v/>
      </c>
    </row>
    <row r="51" spans="1:22" s="147" customFormat="1" hidden="1">
      <c r="A51" s="172"/>
      <c r="B51" s="173" t="s">
        <v>4204</v>
      </c>
      <c r="C51" s="174"/>
      <c r="D51" s="175"/>
      <c r="E51" s="164"/>
      <c r="F51" s="199" t="str">
        <f t="shared" si="8"/>
        <v/>
      </c>
      <c r="G51" s="176"/>
      <c r="H51" s="200" t="str">
        <f t="shared" si="0"/>
        <v/>
      </c>
      <c r="I51" s="177"/>
      <c r="J51" s="201" t="str">
        <f t="shared" si="1"/>
        <v/>
      </c>
      <c r="K51" s="136"/>
      <c r="L51" s="200" t="str">
        <f t="shared" si="2"/>
        <v/>
      </c>
      <c r="M51" s="140"/>
      <c r="N51" s="201" t="str">
        <f t="shared" si="3"/>
        <v/>
      </c>
      <c r="O51" s="136"/>
      <c r="P51" s="200" t="str">
        <f t="shared" si="4"/>
        <v/>
      </c>
      <c r="Q51" s="140"/>
      <c r="R51" s="201" t="str">
        <f t="shared" si="5"/>
        <v/>
      </c>
      <c r="S51" s="129"/>
      <c r="T51" s="202" t="str">
        <f t="shared" si="6"/>
        <v/>
      </c>
      <c r="U51" s="140"/>
      <c r="V51" s="201" t="str">
        <f t="shared" si="7"/>
        <v/>
      </c>
    </row>
    <row r="52" spans="1:22" s="147" customFormat="1" hidden="1">
      <c r="A52" s="172"/>
      <c r="B52" s="173" t="s">
        <v>4205</v>
      </c>
      <c r="C52" s="174"/>
      <c r="D52" s="175"/>
      <c r="E52" s="164"/>
      <c r="F52" s="199" t="str">
        <f t="shared" si="8"/>
        <v/>
      </c>
      <c r="G52" s="176"/>
      <c r="H52" s="200" t="str">
        <f t="shared" si="0"/>
        <v/>
      </c>
      <c r="I52" s="177"/>
      <c r="J52" s="201" t="str">
        <f t="shared" si="1"/>
        <v/>
      </c>
      <c r="K52" s="136"/>
      <c r="L52" s="200" t="str">
        <f t="shared" si="2"/>
        <v/>
      </c>
      <c r="M52" s="140"/>
      <c r="N52" s="201" t="str">
        <f t="shared" si="3"/>
        <v/>
      </c>
      <c r="O52" s="136"/>
      <c r="P52" s="200" t="str">
        <f t="shared" si="4"/>
        <v/>
      </c>
      <c r="Q52" s="140"/>
      <c r="R52" s="201" t="str">
        <f t="shared" si="5"/>
        <v/>
      </c>
      <c r="S52" s="129"/>
      <c r="T52" s="202" t="str">
        <f t="shared" si="6"/>
        <v/>
      </c>
      <c r="U52" s="140"/>
      <c r="V52" s="201" t="str">
        <f t="shared" si="7"/>
        <v/>
      </c>
    </row>
    <row r="53" spans="1:22" s="147" customFormat="1" hidden="1">
      <c r="A53" s="172"/>
      <c r="B53" s="173" t="s">
        <v>4206</v>
      </c>
      <c r="C53" s="174"/>
      <c r="D53" s="175"/>
      <c r="E53" s="164"/>
      <c r="F53" s="199" t="str">
        <f t="shared" si="8"/>
        <v/>
      </c>
      <c r="G53" s="176"/>
      <c r="H53" s="200" t="str">
        <f t="shared" si="0"/>
        <v/>
      </c>
      <c r="I53" s="177"/>
      <c r="J53" s="201" t="str">
        <f t="shared" si="1"/>
        <v/>
      </c>
      <c r="K53" s="136"/>
      <c r="L53" s="200" t="str">
        <f t="shared" si="2"/>
        <v/>
      </c>
      <c r="M53" s="140"/>
      <c r="N53" s="201" t="str">
        <f t="shared" si="3"/>
        <v/>
      </c>
      <c r="O53" s="136"/>
      <c r="P53" s="200" t="str">
        <f t="shared" si="4"/>
        <v/>
      </c>
      <c r="Q53" s="140"/>
      <c r="R53" s="201" t="str">
        <f t="shared" si="5"/>
        <v/>
      </c>
      <c r="S53" s="129"/>
      <c r="T53" s="202" t="str">
        <f t="shared" si="6"/>
        <v/>
      </c>
      <c r="U53" s="140"/>
      <c r="V53" s="201" t="str">
        <f t="shared" si="7"/>
        <v/>
      </c>
    </row>
    <row r="54" spans="1:22" s="147" customFormat="1" hidden="1">
      <c r="A54" s="172"/>
      <c r="B54" s="173" t="s">
        <v>4207</v>
      </c>
      <c r="C54" s="174"/>
      <c r="D54" s="175"/>
      <c r="E54" s="164"/>
      <c r="F54" s="199" t="str">
        <f t="shared" si="8"/>
        <v/>
      </c>
      <c r="G54" s="176"/>
      <c r="H54" s="200" t="str">
        <f t="shared" si="0"/>
        <v/>
      </c>
      <c r="I54" s="177"/>
      <c r="J54" s="201" t="str">
        <f t="shared" si="1"/>
        <v/>
      </c>
      <c r="K54" s="136"/>
      <c r="L54" s="200" t="str">
        <f t="shared" si="2"/>
        <v/>
      </c>
      <c r="M54" s="140"/>
      <c r="N54" s="201" t="str">
        <f t="shared" si="3"/>
        <v/>
      </c>
      <c r="O54" s="136"/>
      <c r="P54" s="200" t="str">
        <f t="shared" si="4"/>
        <v/>
      </c>
      <c r="Q54" s="140"/>
      <c r="R54" s="201" t="str">
        <f t="shared" si="5"/>
        <v/>
      </c>
      <c r="S54" s="129"/>
      <c r="T54" s="202" t="str">
        <f t="shared" si="6"/>
        <v/>
      </c>
      <c r="U54" s="140"/>
      <c r="V54" s="201" t="str">
        <f t="shared" si="7"/>
        <v/>
      </c>
    </row>
    <row r="55" spans="1:22" s="147" customFormat="1" hidden="1">
      <c r="A55" s="172"/>
      <c r="B55" s="173" t="s">
        <v>4208</v>
      </c>
      <c r="C55" s="174"/>
      <c r="D55" s="175"/>
      <c r="E55" s="164"/>
      <c r="F55" s="199" t="str">
        <f t="shared" si="8"/>
        <v/>
      </c>
      <c r="G55" s="176"/>
      <c r="H55" s="200" t="str">
        <f t="shared" si="0"/>
        <v/>
      </c>
      <c r="I55" s="177"/>
      <c r="J55" s="201" t="str">
        <f t="shared" si="1"/>
        <v/>
      </c>
      <c r="K55" s="136"/>
      <c r="L55" s="200" t="str">
        <f t="shared" si="2"/>
        <v/>
      </c>
      <c r="M55" s="140"/>
      <c r="N55" s="201" t="str">
        <f t="shared" si="3"/>
        <v/>
      </c>
      <c r="O55" s="136"/>
      <c r="P55" s="200" t="str">
        <f t="shared" si="4"/>
        <v/>
      </c>
      <c r="Q55" s="140"/>
      <c r="R55" s="201" t="str">
        <f t="shared" si="5"/>
        <v/>
      </c>
      <c r="S55" s="129"/>
      <c r="T55" s="202" t="str">
        <f t="shared" si="6"/>
        <v/>
      </c>
      <c r="U55" s="140"/>
      <c r="V55" s="201" t="str">
        <f t="shared" si="7"/>
        <v/>
      </c>
    </row>
    <row r="56" spans="1:22" s="147" customFormat="1" hidden="1">
      <c r="A56" s="172"/>
      <c r="B56" s="173" t="s">
        <v>4209</v>
      </c>
      <c r="C56" s="174"/>
      <c r="D56" s="175"/>
      <c r="E56" s="164"/>
      <c r="F56" s="199" t="str">
        <f t="shared" si="8"/>
        <v/>
      </c>
      <c r="G56" s="176"/>
      <c r="H56" s="200" t="str">
        <f t="shared" si="0"/>
        <v/>
      </c>
      <c r="I56" s="177"/>
      <c r="J56" s="201" t="str">
        <f t="shared" si="1"/>
        <v/>
      </c>
      <c r="K56" s="136"/>
      <c r="L56" s="200" t="str">
        <f t="shared" si="2"/>
        <v/>
      </c>
      <c r="M56" s="140"/>
      <c r="N56" s="201" t="str">
        <f t="shared" si="3"/>
        <v/>
      </c>
      <c r="O56" s="136"/>
      <c r="P56" s="200" t="str">
        <f t="shared" si="4"/>
        <v/>
      </c>
      <c r="Q56" s="140"/>
      <c r="R56" s="201" t="str">
        <f t="shared" si="5"/>
        <v/>
      </c>
      <c r="S56" s="129"/>
      <c r="T56" s="202" t="str">
        <f t="shared" si="6"/>
        <v/>
      </c>
      <c r="U56" s="140"/>
      <c r="V56" s="201" t="str">
        <f t="shared" si="7"/>
        <v/>
      </c>
    </row>
    <row r="57" spans="1:22" s="147" customFormat="1" hidden="1">
      <c r="A57" s="172"/>
      <c r="B57" s="173" t="s">
        <v>4210</v>
      </c>
      <c r="C57" s="174"/>
      <c r="D57" s="175"/>
      <c r="E57" s="164"/>
      <c r="F57" s="199" t="str">
        <f t="shared" si="8"/>
        <v/>
      </c>
      <c r="G57" s="176"/>
      <c r="H57" s="200" t="str">
        <f t="shared" si="0"/>
        <v/>
      </c>
      <c r="I57" s="177"/>
      <c r="J57" s="201" t="str">
        <f t="shared" si="1"/>
        <v/>
      </c>
      <c r="K57" s="136"/>
      <c r="L57" s="200" t="str">
        <f t="shared" si="2"/>
        <v/>
      </c>
      <c r="M57" s="140"/>
      <c r="N57" s="201" t="str">
        <f t="shared" si="3"/>
        <v/>
      </c>
      <c r="O57" s="136"/>
      <c r="P57" s="200" t="str">
        <f t="shared" si="4"/>
        <v/>
      </c>
      <c r="Q57" s="140"/>
      <c r="R57" s="201" t="str">
        <f t="shared" si="5"/>
        <v/>
      </c>
      <c r="S57" s="129"/>
      <c r="T57" s="202" t="str">
        <f t="shared" si="6"/>
        <v/>
      </c>
      <c r="U57" s="140"/>
      <c r="V57" s="201" t="str">
        <f t="shared" si="7"/>
        <v/>
      </c>
    </row>
    <row r="58" spans="1:22" s="147" customFormat="1" hidden="1">
      <c r="A58" s="172"/>
      <c r="B58" s="173" t="s">
        <v>4211</v>
      </c>
      <c r="C58" s="174"/>
      <c r="D58" s="175"/>
      <c r="E58" s="164"/>
      <c r="F58" s="199" t="str">
        <f t="shared" si="8"/>
        <v/>
      </c>
      <c r="G58" s="176"/>
      <c r="H58" s="200" t="str">
        <f t="shared" si="0"/>
        <v/>
      </c>
      <c r="I58" s="177"/>
      <c r="J58" s="201" t="str">
        <f t="shared" si="1"/>
        <v/>
      </c>
      <c r="K58" s="136"/>
      <c r="L58" s="200" t="str">
        <f t="shared" si="2"/>
        <v/>
      </c>
      <c r="M58" s="140"/>
      <c r="N58" s="201" t="str">
        <f t="shared" si="3"/>
        <v/>
      </c>
      <c r="O58" s="136"/>
      <c r="P58" s="200" t="str">
        <f t="shared" si="4"/>
        <v/>
      </c>
      <c r="Q58" s="140"/>
      <c r="R58" s="201" t="str">
        <f t="shared" si="5"/>
        <v/>
      </c>
      <c r="S58" s="129"/>
      <c r="T58" s="202" t="str">
        <f t="shared" si="6"/>
        <v/>
      </c>
      <c r="U58" s="140"/>
      <c r="V58" s="201" t="str">
        <f t="shared" si="7"/>
        <v/>
      </c>
    </row>
    <row r="59" spans="1:22" s="147" customFormat="1">
      <c r="A59" s="172">
        <v>1</v>
      </c>
      <c r="B59" s="173" t="s">
        <v>4212</v>
      </c>
      <c r="C59" s="174"/>
      <c r="D59" s="175"/>
      <c r="E59" s="623">
        <f>J59</f>
        <v>26578</v>
      </c>
      <c r="F59" s="199" t="str">
        <f t="shared" si="8"/>
        <v>*</v>
      </c>
      <c r="G59" s="176"/>
      <c r="H59" s="200" t="str">
        <f t="shared" si="0"/>
        <v/>
      </c>
      <c r="I59" s="177"/>
      <c r="J59" s="619">
        <v>26578</v>
      </c>
      <c r="K59" s="136"/>
      <c r="L59" s="200" t="str">
        <f t="shared" si="2"/>
        <v/>
      </c>
      <c r="M59" s="140"/>
      <c r="N59" s="201" t="str">
        <f t="shared" si="3"/>
        <v/>
      </c>
      <c r="O59" s="136"/>
      <c r="P59" s="200" t="str">
        <f t="shared" si="4"/>
        <v/>
      </c>
      <c r="Q59" s="140"/>
      <c r="R59" s="201" t="str">
        <f t="shared" si="5"/>
        <v/>
      </c>
      <c r="S59" s="129"/>
      <c r="T59" s="202" t="str">
        <f t="shared" si="6"/>
        <v/>
      </c>
      <c r="U59" s="140"/>
      <c r="V59" s="201" t="str">
        <f t="shared" si="7"/>
        <v/>
      </c>
    </row>
    <row r="60" spans="1:22" s="147" customFormat="1" hidden="1">
      <c r="A60" s="172"/>
      <c r="B60" s="173" t="s">
        <v>4213</v>
      </c>
      <c r="C60" s="174"/>
      <c r="D60" s="175"/>
      <c r="E60" s="164"/>
      <c r="F60" s="199" t="str">
        <f t="shared" si="8"/>
        <v/>
      </c>
      <c r="G60" s="176"/>
      <c r="H60" s="200" t="str">
        <f t="shared" ref="H60:H109" si="9">IF($H$9="*",IF(G60&gt;0,"*",""),"")</f>
        <v/>
      </c>
      <c r="I60" s="177"/>
      <c r="J60" s="201" t="str">
        <f t="shared" ref="J60:J109" si="10">IF($J$9="*",IF(I60&gt;0,"*",""),"")</f>
        <v/>
      </c>
      <c r="K60" s="136"/>
      <c r="L60" s="200" t="str">
        <f t="shared" ref="L60:L109" si="11">IF($L$9="*",IF(K60&gt;0,"*",""),"")</f>
        <v/>
      </c>
      <c r="M60" s="140"/>
      <c r="N60" s="201" t="str">
        <f t="shared" ref="N60:N109" si="12">IF($N$9="*",IF(M60&gt;0,"*",""),"")</f>
        <v/>
      </c>
      <c r="O60" s="136"/>
      <c r="P60" s="200" t="str">
        <f t="shared" ref="P60:P109" si="13">IF($P$9="*",IF(O60&gt;0,"*",""),"")</f>
        <v/>
      </c>
      <c r="Q60" s="140"/>
      <c r="R60" s="201" t="str">
        <f t="shared" ref="R60:R109" si="14">IF($R$9="*",IF(Q60&gt;0,"*",""),"")</f>
        <v/>
      </c>
      <c r="S60" s="129"/>
      <c r="T60" s="202" t="str">
        <f t="shared" si="6"/>
        <v/>
      </c>
      <c r="U60" s="140"/>
      <c r="V60" s="201" t="str">
        <f t="shared" ref="V60:V109" si="15">IF($V$9="*",IF(U60&gt;0,"*",""),"")</f>
        <v/>
      </c>
    </row>
    <row r="61" spans="1:22" s="147" customFormat="1" hidden="1">
      <c r="A61" s="172"/>
      <c r="B61" s="173" t="s">
        <v>4214</v>
      </c>
      <c r="C61" s="174"/>
      <c r="D61" s="175"/>
      <c r="E61" s="164"/>
      <c r="F61" s="199" t="str">
        <f t="shared" si="8"/>
        <v/>
      </c>
      <c r="G61" s="176"/>
      <c r="H61" s="200" t="str">
        <f t="shared" si="9"/>
        <v/>
      </c>
      <c r="I61" s="177"/>
      <c r="J61" s="201" t="str">
        <f t="shared" si="10"/>
        <v/>
      </c>
      <c r="K61" s="136"/>
      <c r="L61" s="200" t="str">
        <f t="shared" si="11"/>
        <v/>
      </c>
      <c r="M61" s="140"/>
      <c r="N61" s="201" t="str">
        <f t="shared" si="12"/>
        <v/>
      </c>
      <c r="O61" s="136"/>
      <c r="P61" s="200" t="str">
        <f t="shared" si="13"/>
        <v/>
      </c>
      <c r="Q61" s="140"/>
      <c r="R61" s="201" t="str">
        <f t="shared" si="14"/>
        <v/>
      </c>
      <c r="S61" s="129"/>
      <c r="T61" s="202" t="str">
        <f t="shared" si="6"/>
        <v/>
      </c>
      <c r="U61" s="140"/>
      <c r="V61" s="201" t="str">
        <f t="shared" si="15"/>
        <v/>
      </c>
    </row>
    <row r="62" spans="1:22" s="147" customFormat="1" hidden="1">
      <c r="A62" s="172"/>
      <c r="B62" s="173" t="s">
        <v>4215</v>
      </c>
      <c r="C62" s="174"/>
      <c r="D62" s="175"/>
      <c r="E62" s="164"/>
      <c r="F62" s="199" t="str">
        <f t="shared" ref="F62:F125" si="16">IF($F$9="*",IF(E62&gt;0,"*",""),"")</f>
        <v/>
      </c>
      <c r="G62" s="176"/>
      <c r="H62" s="200" t="str">
        <f t="shared" si="9"/>
        <v/>
      </c>
      <c r="I62" s="177"/>
      <c r="J62" s="201" t="str">
        <f t="shared" si="10"/>
        <v/>
      </c>
      <c r="K62" s="136"/>
      <c r="L62" s="200" t="str">
        <f t="shared" si="11"/>
        <v/>
      </c>
      <c r="M62" s="140"/>
      <c r="N62" s="201" t="str">
        <f t="shared" si="12"/>
        <v/>
      </c>
      <c r="O62" s="136"/>
      <c r="P62" s="200" t="str">
        <f t="shared" si="13"/>
        <v/>
      </c>
      <c r="Q62" s="140"/>
      <c r="R62" s="201" t="str">
        <f t="shared" si="14"/>
        <v/>
      </c>
      <c r="S62" s="129"/>
      <c r="T62" s="202" t="str">
        <f t="shared" si="6"/>
        <v/>
      </c>
      <c r="U62" s="140"/>
      <c r="V62" s="201" t="str">
        <f t="shared" si="15"/>
        <v/>
      </c>
    </row>
    <row r="63" spans="1:22" s="147" customFormat="1" hidden="1">
      <c r="A63" s="172"/>
      <c r="B63" s="173" t="s">
        <v>4216</v>
      </c>
      <c r="C63" s="174"/>
      <c r="D63" s="175"/>
      <c r="E63" s="164"/>
      <c r="F63" s="199" t="str">
        <f t="shared" si="16"/>
        <v/>
      </c>
      <c r="G63" s="176"/>
      <c r="H63" s="200" t="str">
        <f t="shared" si="9"/>
        <v/>
      </c>
      <c r="I63" s="177"/>
      <c r="J63" s="201" t="str">
        <f t="shared" si="10"/>
        <v/>
      </c>
      <c r="K63" s="136"/>
      <c r="L63" s="200" t="str">
        <f t="shared" si="11"/>
        <v/>
      </c>
      <c r="M63" s="140"/>
      <c r="N63" s="201" t="str">
        <f t="shared" si="12"/>
        <v/>
      </c>
      <c r="O63" s="136"/>
      <c r="P63" s="200" t="str">
        <f t="shared" si="13"/>
        <v/>
      </c>
      <c r="Q63" s="140"/>
      <c r="R63" s="201" t="str">
        <f t="shared" si="14"/>
        <v/>
      </c>
      <c r="S63" s="129"/>
      <c r="T63" s="202" t="str">
        <f t="shared" si="6"/>
        <v/>
      </c>
      <c r="U63" s="140"/>
      <c r="V63" s="201" t="str">
        <f t="shared" si="15"/>
        <v/>
      </c>
    </row>
    <row r="64" spans="1:22" s="147" customFormat="1" hidden="1">
      <c r="A64" s="172"/>
      <c r="B64" s="173" t="s">
        <v>4217</v>
      </c>
      <c r="C64" s="174"/>
      <c r="D64" s="175"/>
      <c r="E64" s="164"/>
      <c r="F64" s="199" t="str">
        <f t="shared" si="16"/>
        <v/>
      </c>
      <c r="G64" s="176"/>
      <c r="H64" s="200" t="str">
        <f t="shared" si="9"/>
        <v/>
      </c>
      <c r="I64" s="177"/>
      <c r="J64" s="201" t="str">
        <f t="shared" si="10"/>
        <v/>
      </c>
      <c r="K64" s="136"/>
      <c r="L64" s="200" t="str">
        <f t="shared" si="11"/>
        <v/>
      </c>
      <c r="M64" s="140"/>
      <c r="N64" s="201" t="str">
        <f t="shared" si="12"/>
        <v/>
      </c>
      <c r="O64" s="136"/>
      <c r="P64" s="200" t="str">
        <f t="shared" si="13"/>
        <v/>
      </c>
      <c r="Q64" s="140"/>
      <c r="R64" s="201" t="str">
        <f t="shared" si="14"/>
        <v/>
      </c>
      <c r="S64" s="129"/>
      <c r="T64" s="202" t="str">
        <f t="shared" si="6"/>
        <v/>
      </c>
      <c r="U64" s="140"/>
      <c r="V64" s="201" t="str">
        <f t="shared" si="15"/>
        <v/>
      </c>
    </row>
    <row r="65" spans="1:22" s="147" customFormat="1" hidden="1">
      <c r="A65" s="172"/>
      <c r="B65" s="173" t="s">
        <v>4218</v>
      </c>
      <c r="C65" s="174"/>
      <c r="D65" s="175"/>
      <c r="E65" s="164"/>
      <c r="F65" s="199" t="str">
        <f t="shared" si="16"/>
        <v/>
      </c>
      <c r="G65" s="176"/>
      <c r="H65" s="200" t="str">
        <f t="shared" si="9"/>
        <v/>
      </c>
      <c r="I65" s="177"/>
      <c r="J65" s="201" t="str">
        <f t="shared" si="10"/>
        <v/>
      </c>
      <c r="K65" s="136"/>
      <c r="L65" s="200" t="str">
        <f t="shared" si="11"/>
        <v/>
      </c>
      <c r="M65" s="140"/>
      <c r="N65" s="201" t="str">
        <f t="shared" si="12"/>
        <v/>
      </c>
      <c r="O65" s="136"/>
      <c r="P65" s="200" t="str">
        <f t="shared" si="13"/>
        <v/>
      </c>
      <c r="Q65" s="140"/>
      <c r="R65" s="201" t="str">
        <f t="shared" si="14"/>
        <v/>
      </c>
      <c r="S65" s="129"/>
      <c r="T65" s="202" t="str">
        <f t="shared" si="6"/>
        <v/>
      </c>
      <c r="U65" s="140"/>
      <c r="V65" s="201" t="str">
        <f t="shared" si="15"/>
        <v/>
      </c>
    </row>
    <row r="66" spans="1:22" s="147" customFormat="1" hidden="1">
      <c r="A66" s="172"/>
      <c r="B66" s="173" t="s">
        <v>4219</v>
      </c>
      <c r="C66" s="174"/>
      <c r="D66" s="175"/>
      <c r="E66" s="164"/>
      <c r="F66" s="199" t="str">
        <f t="shared" si="16"/>
        <v/>
      </c>
      <c r="G66" s="176"/>
      <c r="H66" s="200" t="str">
        <f t="shared" si="9"/>
        <v/>
      </c>
      <c r="I66" s="177"/>
      <c r="J66" s="201" t="str">
        <f t="shared" si="10"/>
        <v/>
      </c>
      <c r="K66" s="136"/>
      <c r="L66" s="200" t="str">
        <f t="shared" si="11"/>
        <v/>
      </c>
      <c r="M66" s="140"/>
      <c r="N66" s="201" t="str">
        <f t="shared" si="12"/>
        <v/>
      </c>
      <c r="O66" s="136"/>
      <c r="P66" s="200" t="str">
        <f t="shared" si="13"/>
        <v/>
      </c>
      <c r="Q66" s="140"/>
      <c r="R66" s="201" t="str">
        <f t="shared" si="14"/>
        <v/>
      </c>
      <c r="S66" s="129"/>
      <c r="T66" s="202" t="str">
        <f t="shared" si="6"/>
        <v/>
      </c>
      <c r="U66" s="140"/>
      <c r="V66" s="201" t="str">
        <f t="shared" si="15"/>
        <v/>
      </c>
    </row>
    <row r="67" spans="1:22" s="147" customFormat="1" hidden="1">
      <c r="A67" s="172"/>
      <c r="B67" s="173" t="s">
        <v>4220</v>
      </c>
      <c r="C67" s="174"/>
      <c r="D67" s="175"/>
      <c r="E67" s="164"/>
      <c r="F67" s="199" t="str">
        <f t="shared" si="16"/>
        <v/>
      </c>
      <c r="G67" s="176"/>
      <c r="H67" s="200" t="str">
        <f t="shared" si="9"/>
        <v/>
      </c>
      <c r="I67" s="177"/>
      <c r="J67" s="201" t="str">
        <f t="shared" si="10"/>
        <v/>
      </c>
      <c r="K67" s="136"/>
      <c r="L67" s="200" t="str">
        <f t="shared" si="11"/>
        <v/>
      </c>
      <c r="M67" s="140"/>
      <c r="N67" s="201" t="str">
        <f t="shared" si="12"/>
        <v/>
      </c>
      <c r="O67" s="136"/>
      <c r="P67" s="200" t="str">
        <f t="shared" si="13"/>
        <v/>
      </c>
      <c r="Q67" s="140"/>
      <c r="R67" s="201" t="str">
        <f t="shared" si="14"/>
        <v/>
      </c>
      <c r="S67" s="129"/>
      <c r="T67" s="202" t="str">
        <f t="shared" si="6"/>
        <v/>
      </c>
      <c r="U67" s="140"/>
      <c r="V67" s="201" t="str">
        <f t="shared" si="15"/>
        <v/>
      </c>
    </row>
    <row r="68" spans="1:22" s="147" customFormat="1" hidden="1">
      <c r="A68" s="172"/>
      <c r="B68" s="173" t="s">
        <v>4221</v>
      </c>
      <c r="C68" s="174"/>
      <c r="D68" s="175"/>
      <c r="E68" s="164"/>
      <c r="F68" s="199" t="str">
        <f t="shared" si="16"/>
        <v/>
      </c>
      <c r="G68" s="176"/>
      <c r="H68" s="200" t="str">
        <f t="shared" si="9"/>
        <v/>
      </c>
      <c r="I68" s="177"/>
      <c r="J68" s="201" t="str">
        <f t="shared" si="10"/>
        <v/>
      </c>
      <c r="K68" s="136"/>
      <c r="L68" s="200" t="str">
        <f t="shared" si="11"/>
        <v/>
      </c>
      <c r="M68" s="140"/>
      <c r="N68" s="201" t="str">
        <f t="shared" si="12"/>
        <v/>
      </c>
      <c r="O68" s="136"/>
      <c r="P68" s="200" t="str">
        <f t="shared" si="13"/>
        <v/>
      </c>
      <c r="Q68" s="140"/>
      <c r="R68" s="201" t="str">
        <f t="shared" si="14"/>
        <v/>
      </c>
      <c r="S68" s="129"/>
      <c r="T68" s="202" t="str">
        <f t="shared" si="6"/>
        <v/>
      </c>
      <c r="U68" s="140"/>
      <c r="V68" s="201" t="str">
        <f t="shared" si="15"/>
        <v/>
      </c>
    </row>
    <row r="69" spans="1:22" s="147" customFormat="1" hidden="1">
      <c r="A69" s="172"/>
      <c r="B69" s="173" t="s">
        <v>4222</v>
      </c>
      <c r="C69" s="174"/>
      <c r="D69" s="175"/>
      <c r="E69" s="164"/>
      <c r="F69" s="199" t="str">
        <f t="shared" si="16"/>
        <v/>
      </c>
      <c r="G69" s="176"/>
      <c r="H69" s="200" t="str">
        <f t="shared" si="9"/>
        <v/>
      </c>
      <c r="I69" s="177"/>
      <c r="J69" s="201" t="str">
        <f t="shared" si="10"/>
        <v/>
      </c>
      <c r="K69" s="136"/>
      <c r="L69" s="200" t="str">
        <f t="shared" si="11"/>
        <v/>
      </c>
      <c r="M69" s="140"/>
      <c r="N69" s="201" t="str">
        <f t="shared" si="12"/>
        <v/>
      </c>
      <c r="O69" s="136"/>
      <c r="P69" s="200" t="str">
        <f t="shared" si="13"/>
        <v/>
      </c>
      <c r="Q69" s="140"/>
      <c r="R69" s="201" t="str">
        <f t="shared" si="14"/>
        <v/>
      </c>
      <c r="S69" s="129"/>
      <c r="T69" s="202" t="str">
        <f t="shared" si="6"/>
        <v/>
      </c>
      <c r="U69" s="140"/>
      <c r="V69" s="201" t="str">
        <f t="shared" si="15"/>
        <v/>
      </c>
    </row>
    <row r="70" spans="1:22" s="147" customFormat="1" hidden="1">
      <c r="A70" s="172"/>
      <c r="B70" s="173" t="s">
        <v>4223</v>
      </c>
      <c r="C70" s="174"/>
      <c r="D70" s="175"/>
      <c r="E70" s="164"/>
      <c r="F70" s="199" t="str">
        <f t="shared" si="16"/>
        <v/>
      </c>
      <c r="G70" s="176"/>
      <c r="H70" s="200" t="str">
        <f t="shared" si="9"/>
        <v/>
      </c>
      <c r="I70" s="177"/>
      <c r="J70" s="201" t="str">
        <f t="shared" si="10"/>
        <v/>
      </c>
      <c r="K70" s="136"/>
      <c r="L70" s="200" t="str">
        <f t="shared" si="11"/>
        <v/>
      </c>
      <c r="M70" s="140"/>
      <c r="N70" s="201" t="str">
        <f t="shared" si="12"/>
        <v/>
      </c>
      <c r="O70" s="136"/>
      <c r="P70" s="200" t="str">
        <f t="shared" si="13"/>
        <v/>
      </c>
      <c r="Q70" s="140"/>
      <c r="R70" s="201" t="str">
        <f t="shared" si="14"/>
        <v/>
      </c>
      <c r="S70" s="129"/>
      <c r="T70" s="202" t="str">
        <f t="shared" si="6"/>
        <v/>
      </c>
      <c r="U70" s="140"/>
      <c r="V70" s="201" t="str">
        <f t="shared" si="15"/>
        <v/>
      </c>
    </row>
    <row r="71" spans="1:22" s="147" customFormat="1" hidden="1">
      <c r="A71" s="172"/>
      <c r="B71" s="173" t="s">
        <v>4224</v>
      </c>
      <c r="C71" s="174"/>
      <c r="D71" s="175"/>
      <c r="E71" s="164"/>
      <c r="F71" s="199" t="str">
        <f t="shared" si="16"/>
        <v/>
      </c>
      <c r="G71" s="176"/>
      <c r="H71" s="200" t="str">
        <f t="shared" si="9"/>
        <v/>
      </c>
      <c r="I71" s="177"/>
      <c r="J71" s="201" t="str">
        <f t="shared" si="10"/>
        <v/>
      </c>
      <c r="K71" s="136"/>
      <c r="L71" s="200" t="str">
        <f t="shared" si="11"/>
        <v/>
      </c>
      <c r="M71" s="140"/>
      <c r="N71" s="201" t="str">
        <f t="shared" si="12"/>
        <v/>
      </c>
      <c r="O71" s="136"/>
      <c r="P71" s="200" t="str">
        <f t="shared" si="13"/>
        <v/>
      </c>
      <c r="Q71" s="140"/>
      <c r="R71" s="201" t="str">
        <f t="shared" si="14"/>
        <v/>
      </c>
      <c r="S71" s="129"/>
      <c r="T71" s="202" t="str">
        <f t="shared" si="6"/>
        <v/>
      </c>
      <c r="U71" s="140"/>
      <c r="V71" s="201" t="str">
        <f t="shared" si="15"/>
        <v/>
      </c>
    </row>
    <row r="72" spans="1:22" s="147" customFormat="1" hidden="1">
      <c r="A72" s="172"/>
      <c r="B72" s="173" t="s">
        <v>4225</v>
      </c>
      <c r="C72" s="174"/>
      <c r="D72" s="175"/>
      <c r="E72" s="164"/>
      <c r="F72" s="199" t="str">
        <f t="shared" si="16"/>
        <v/>
      </c>
      <c r="G72" s="176"/>
      <c r="H72" s="200" t="str">
        <f t="shared" si="9"/>
        <v/>
      </c>
      <c r="I72" s="177"/>
      <c r="J72" s="201" t="str">
        <f t="shared" si="10"/>
        <v/>
      </c>
      <c r="K72" s="136"/>
      <c r="L72" s="200" t="str">
        <f t="shared" si="11"/>
        <v/>
      </c>
      <c r="M72" s="140"/>
      <c r="N72" s="201" t="str">
        <f t="shared" si="12"/>
        <v/>
      </c>
      <c r="O72" s="136"/>
      <c r="P72" s="200" t="str">
        <f t="shared" si="13"/>
        <v/>
      </c>
      <c r="Q72" s="140"/>
      <c r="R72" s="201" t="str">
        <f t="shared" si="14"/>
        <v/>
      </c>
      <c r="S72" s="129"/>
      <c r="T72" s="202" t="str">
        <f t="shared" si="6"/>
        <v/>
      </c>
      <c r="U72" s="140"/>
      <c r="V72" s="201" t="str">
        <f t="shared" si="15"/>
        <v/>
      </c>
    </row>
    <row r="73" spans="1:22" s="147" customFormat="1" hidden="1">
      <c r="A73" s="172"/>
      <c r="B73" s="173" t="s">
        <v>4226</v>
      </c>
      <c r="C73" s="174"/>
      <c r="D73" s="175"/>
      <c r="E73" s="164"/>
      <c r="F73" s="199" t="str">
        <f t="shared" si="16"/>
        <v/>
      </c>
      <c r="G73" s="176"/>
      <c r="H73" s="200" t="str">
        <f t="shared" si="9"/>
        <v/>
      </c>
      <c r="I73" s="177"/>
      <c r="J73" s="201" t="str">
        <f t="shared" si="10"/>
        <v/>
      </c>
      <c r="K73" s="136"/>
      <c r="L73" s="200" t="str">
        <f t="shared" si="11"/>
        <v/>
      </c>
      <c r="M73" s="140"/>
      <c r="N73" s="201" t="str">
        <f t="shared" si="12"/>
        <v/>
      </c>
      <c r="O73" s="136"/>
      <c r="P73" s="200" t="str">
        <f t="shared" si="13"/>
        <v/>
      </c>
      <c r="Q73" s="140"/>
      <c r="R73" s="201" t="str">
        <f t="shared" si="14"/>
        <v/>
      </c>
      <c r="S73" s="129"/>
      <c r="T73" s="202" t="str">
        <f t="shared" si="6"/>
        <v/>
      </c>
      <c r="U73" s="140"/>
      <c r="V73" s="201" t="str">
        <f t="shared" si="15"/>
        <v/>
      </c>
    </row>
    <row r="74" spans="1:22" s="147" customFormat="1" hidden="1">
      <c r="A74" s="172"/>
      <c r="B74" s="173" t="s">
        <v>4227</v>
      </c>
      <c r="C74" s="174"/>
      <c r="D74" s="175"/>
      <c r="E74" s="164"/>
      <c r="F74" s="199" t="str">
        <f t="shared" si="16"/>
        <v/>
      </c>
      <c r="G74" s="176"/>
      <c r="H74" s="200" t="str">
        <f t="shared" si="9"/>
        <v/>
      </c>
      <c r="I74" s="177"/>
      <c r="J74" s="201" t="str">
        <f t="shared" si="10"/>
        <v/>
      </c>
      <c r="K74" s="136"/>
      <c r="L74" s="200" t="str">
        <f t="shared" si="11"/>
        <v/>
      </c>
      <c r="M74" s="140"/>
      <c r="N74" s="201" t="str">
        <f t="shared" si="12"/>
        <v/>
      </c>
      <c r="O74" s="136"/>
      <c r="P74" s="200" t="str">
        <f t="shared" si="13"/>
        <v/>
      </c>
      <c r="Q74" s="140"/>
      <c r="R74" s="201" t="str">
        <f t="shared" si="14"/>
        <v/>
      </c>
      <c r="S74" s="129"/>
      <c r="T74" s="202" t="str">
        <f t="shared" si="6"/>
        <v/>
      </c>
      <c r="U74" s="140"/>
      <c r="V74" s="201" t="str">
        <f t="shared" si="15"/>
        <v/>
      </c>
    </row>
    <row r="75" spans="1:22" s="147" customFormat="1" hidden="1">
      <c r="A75" s="172"/>
      <c r="B75" s="173" t="s">
        <v>4228</v>
      </c>
      <c r="C75" s="174"/>
      <c r="D75" s="175"/>
      <c r="E75" s="164"/>
      <c r="F75" s="199" t="str">
        <f t="shared" si="16"/>
        <v/>
      </c>
      <c r="G75" s="176"/>
      <c r="H75" s="200" t="str">
        <f t="shared" si="9"/>
        <v/>
      </c>
      <c r="I75" s="177"/>
      <c r="J75" s="201" t="str">
        <f t="shared" si="10"/>
        <v/>
      </c>
      <c r="K75" s="136"/>
      <c r="L75" s="200" t="str">
        <f t="shared" si="11"/>
        <v/>
      </c>
      <c r="M75" s="140"/>
      <c r="N75" s="201" t="str">
        <f t="shared" si="12"/>
        <v/>
      </c>
      <c r="O75" s="136"/>
      <c r="P75" s="200" t="str">
        <f t="shared" si="13"/>
        <v/>
      </c>
      <c r="Q75" s="140"/>
      <c r="R75" s="201" t="str">
        <f t="shared" si="14"/>
        <v/>
      </c>
      <c r="S75" s="129"/>
      <c r="T75" s="202" t="str">
        <f t="shared" ref="T75:T109" si="17">IF($T$9="*",IF(S75&gt;0,"*",""),"")</f>
        <v/>
      </c>
      <c r="U75" s="140"/>
      <c r="V75" s="201" t="str">
        <f t="shared" si="15"/>
        <v/>
      </c>
    </row>
    <row r="76" spans="1:22" s="147" customFormat="1" hidden="1">
      <c r="A76" s="172"/>
      <c r="B76" s="173" t="s">
        <v>4229</v>
      </c>
      <c r="C76" s="174"/>
      <c r="D76" s="175"/>
      <c r="E76" s="164"/>
      <c r="F76" s="199" t="str">
        <f t="shared" si="16"/>
        <v/>
      </c>
      <c r="G76" s="176"/>
      <c r="H76" s="200" t="str">
        <f t="shared" si="9"/>
        <v/>
      </c>
      <c r="I76" s="177"/>
      <c r="J76" s="201" t="str">
        <f t="shared" si="10"/>
        <v/>
      </c>
      <c r="K76" s="136"/>
      <c r="L76" s="200" t="str">
        <f t="shared" si="11"/>
        <v/>
      </c>
      <c r="M76" s="140"/>
      <c r="N76" s="201" t="str">
        <f t="shared" si="12"/>
        <v/>
      </c>
      <c r="O76" s="136"/>
      <c r="P76" s="200" t="str">
        <f t="shared" si="13"/>
        <v/>
      </c>
      <c r="Q76" s="140"/>
      <c r="R76" s="201" t="str">
        <f t="shared" si="14"/>
        <v/>
      </c>
      <c r="S76" s="129"/>
      <c r="T76" s="202" t="str">
        <f t="shared" si="17"/>
        <v/>
      </c>
      <c r="U76" s="140"/>
      <c r="V76" s="201" t="str">
        <f t="shared" si="15"/>
        <v/>
      </c>
    </row>
    <row r="77" spans="1:22" s="147" customFormat="1" hidden="1">
      <c r="A77" s="172"/>
      <c r="B77" s="173" t="s">
        <v>4230</v>
      </c>
      <c r="C77" s="174"/>
      <c r="D77" s="175"/>
      <c r="E77" s="164"/>
      <c r="F77" s="199" t="str">
        <f t="shared" si="16"/>
        <v/>
      </c>
      <c r="G77" s="176"/>
      <c r="H77" s="200" t="str">
        <f t="shared" si="9"/>
        <v/>
      </c>
      <c r="I77" s="177"/>
      <c r="J77" s="201" t="str">
        <f t="shared" si="10"/>
        <v/>
      </c>
      <c r="K77" s="136"/>
      <c r="L77" s="200" t="str">
        <f t="shared" si="11"/>
        <v/>
      </c>
      <c r="M77" s="140"/>
      <c r="N77" s="201" t="str">
        <f t="shared" si="12"/>
        <v/>
      </c>
      <c r="O77" s="136"/>
      <c r="P77" s="200" t="str">
        <f t="shared" si="13"/>
        <v/>
      </c>
      <c r="Q77" s="140"/>
      <c r="R77" s="201" t="str">
        <f t="shared" si="14"/>
        <v/>
      </c>
      <c r="S77" s="129"/>
      <c r="T77" s="202" t="str">
        <f t="shared" si="17"/>
        <v/>
      </c>
      <c r="U77" s="140"/>
      <c r="V77" s="201" t="str">
        <f t="shared" si="15"/>
        <v/>
      </c>
    </row>
    <row r="78" spans="1:22" s="147" customFormat="1" hidden="1">
      <c r="A78" s="172"/>
      <c r="B78" s="173" t="s">
        <v>4231</v>
      </c>
      <c r="C78" s="174"/>
      <c r="D78" s="175"/>
      <c r="E78" s="164"/>
      <c r="F78" s="199" t="str">
        <f t="shared" si="16"/>
        <v/>
      </c>
      <c r="G78" s="176"/>
      <c r="H78" s="200" t="str">
        <f t="shared" si="9"/>
        <v/>
      </c>
      <c r="I78" s="177"/>
      <c r="J78" s="201" t="str">
        <f t="shared" si="10"/>
        <v/>
      </c>
      <c r="K78" s="136"/>
      <c r="L78" s="200" t="str">
        <f t="shared" si="11"/>
        <v/>
      </c>
      <c r="M78" s="140"/>
      <c r="N78" s="201" t="str">
        <f t="shared" si="12"/>
        <v/>
      </c>
      <c r="O78" s="136"/>
      <c r="P78" s="200" t="str">
        <f t="shared" si="13"/>
        <v/>
      </c>
      <c r="Q78" s="140"/>
      <c r="R78" s="201" t="str">
        <f t="shared" si="14"/>
        <v/>
      </c>
      <c r="S78" s="129"/>
      <c r="T78" s="202" t="str">
        <f t="shared" si="17"/>
        <v/>
      </c>
      <c r="U78" s="140"/>
      <c r="V78" s="201" t="str">
        <f t="shared" si="15"/>
        <v/>
      </c>
    </row>
    <row r="79" spans="1:22" s="147" customFormat="1" hidden="1">
      <c r="A79" s="172"/>
      <c r="B79" s="173" t="s">
        <v>4232</v>
      </c>
      <c r="C79" s="174"/>
      <c r="D79" s="175"/>
      <c r="E79" s="164"/>
      <c r="F79" s="199" t="str">
        <f t="shared" si="16"/>
        <v/>
      </c>
      <c r="G79" s="176"/>
      <c r="H79" s="200" t="str">
        <f t="shared" si="9"/>
        <v/>
      </c>
      <c r="I79" s="177"/>
      <c r="J79" s="201" t="str">
        <f t="shared" si="10"/>
        <v/>
      </c>
      <c r="K79" s="136"/>
      <c r="L79" s="200" t="str">
        <f t="shared" si="11"/>
        <v/>
      </c>
      <c r="M79" s="140"/>
      <c r="N79" s="201" t="str">
        <f t="shared" si="12"/>
        <v/>
      </c>
      <c r="O79" s="136"/>
      <c r="P79" s="200" t="str">
        <f t="shared" si="13"/>
        <v/>
      </c>
      <c r="Q79" s="140"/>
      <c r="R79" s="201" t="str">
        <f t="shared" si="14"/>
        <v/>
      </c>
      <c r="S79" s="129"/>
      <c r="T79" s="202" t="str">
        <f t="shared" si="17"/>
        <v/>
      </c>
      <c r="U79" s="140"/>
      <c r="V79" s="201" t="str">
        <f t="shared" si="15"/>
        <v/>
      </c>
    </row>
    <row r="80" spans="1:22" s="147" customFormat="1" hidden="1">
      <c r="A80" s="172"/>
      <c r="B80" s="173" t="s">
        <v>4233</v>
      </c>
      <c r="C80" s="174"/>
      <c r="D80" s="175"/>
      <c r="E80" s="164"/>
      <c r="F80" s="199" t="str">
        <f t="shared" si="16"/>
        <v/>
      </c>
      <c r="G80" s="176"/>
      <c r="H80" s="200" t="str">
        <f t="shared" si="9"/>
        <v/>
      </c>
      <c r="I80" s="177"/>
      <c r="J80" s="201" t="str">
        <f t="shared" si="10"/>
        <v/>
      </c>
      <c r="K80" s="136"/>
      <c r="L80" s="200" t="str">
        <f t="shared" si="11"/>
        <v/>
      </c>
      <c r="M80" s="140"/>
      <c r="N80" s="201" t="str">
        <f t="shared" si="12"/>
        <v/>
      </c>
      <c r="O80" s="136"/>
      <c r="P80" s="200" t="str">
        <f t="shared" si="13"/>
        <v/>
      </c>
      <c r="Q80" s="140"/>
      <c r="R80" s="201" t="str">
        <f t="shared" si="14"/>
        <v/>
      </c>
      <c r="S80" s="129"/>
      <c r="T80" s="202" t="str">
        <f t="shared" si="17"/>
        <v/>
      </c>
      <c r="U80" s="140"/>
      <c r="V80" s="201" t="str">
        <f t="shared" si="15"/>
        <v/>
      </c>
    </row>
    <row r="81" spans="1:22" s="147" customFormat="1" hidden="1">
      <c r="A81" s="172"/>
      <c r="B81" s="173" t="s">
        <v>4234</v>
      </c>
      <c r="C81" s="174"/>
      <c r="D81" s="175"/>
      <c r="E81" s="164"/>
      <c r="F81" s="199" t="str">
        <f t="shared" si="16"/>
        <v/>
      </c>
      <c r="G81" s="176"/>
      <c r="H81" s="200" t="str">
        <f t="shared" si="9"/>
        <v/>
      </c>
      <c r="I81" s="177"/>
      <c r="J81" s="201" t="str">
        <f t="shared" si="10"/>
        <v/>
      </c>
      <c r="K81" s="136"/>
      <c r="L81" s="200" t="str">
        <f t="shared" si="11"/>
        <v/>
      </c>
      <c r="M81" s="140"/>
      <c r="N81" s="201" t="str">
        <f t="shared" si="12"/>
        <v/>
      </c>
      <c r="O81" s="136"/>
      <c r="P81" s="200" t="str">
        <f t="shared" si="13"/>
        <v/>
      </c>
      <c r="Q81" s="140"/>
      <c r="R81" s="201" t="str">
        <f t="shared" si="14"/>
        <v/>
      </c>
      <c r="S81" s="129"/>
      <c r="T81" s="202" t="str">
        <f t="shared" si="17"/>
        <v/>
      </c>
      <c r="U81" s="140"/>
      <c r="V81" s="201" t="str">
        <f t="shared" si="15"/>
        <v/>
      </c>
    </row>
    <row r="82" spans="1:22" s="147" customFormat="1" hidden="1">
      <c r="A82" s="172"/>
      <c r="B82" s="173" t="s">
        <v>4235</v>
      </c>
      <c r="C82" s="174"/>
      <c r="D82" s="175"/>
      <c r="E82" s="164"/>
      <c r="F82" s="199" t="str">
        <f t="shared" si="16"/>
        <v/>
      </c>
      <c r="G82" s="176"/>
      <c r="H82" s="200" t="str">
        <f t="shared" si="9"/>
        <v/>
      </c>
      <c r="I82" s="177"/>
      <c r="J82" s="201" t="str">
        <f t="shared" si="10"/>
        <v/>
      </c>
      <c r="K82" s="136"/>
      <c r="L82" s="200" t="str">
        <f t="shared" si="11"/>
        <v/>
      </c>
      <c r="M82" s="140"/>
      <c r="N82" s="201" t="str">
        <f t="shared" si="12"/>
        <v/>
      </c>
      <c r="O82" s="136"/>
      <c r="P82" s="200" t="str">
        <f t="shared" si="13"/>
        <v/>
      </c>
      <c r="Q82" s="140"/>
      <c r="R82" s="201" t="str">
        <f t="shared" si="14"/>
        <v/>
      </c>
      <c r="S82" s="129"/>
      <c r="T82" s="202" t="str">
        <f t="shared" si="17"/>
        <v/>
      </c>
      <c r="U82" s="140"/>
      <c r="V82" s="201" t="str">
        <f t="shared" si="15"/>
        <v/>
      </c>
    </row>
    <row r="83" spans="1:22" s="147" customFormat="1" hidden="1">
      <c r="A83" s="172"/>
      <c r="B83" s="173" t="s">
        <v>4236</v>
      </c>
      <c r="C83" s="174"/>
      <c r="D83" s="175"/>
      <c r="E83" s="164"/>
      <c r="F83" s="199" t="str">
        <f t="shared" si="16"/>
        <v/>
      </c>
      <c r="G83" s="176"/>
      <c r="H83" s="200" t="str">
        <f t="shared" si="9"/>
        <v/>
      </c>
      <c r="I83" s="177"/>
      <c r="J83" s="201" t="str">
        <f t="shared" si="10"/>
        <v/>
      </c>
      <c r="K83" s="136"/>
      <c r="L83" s="200" t="str">
        <f t="shared" si="11"/>
        <v/>
      </c>
      <c r="M83" s="140"/>
      <c r="N83" s="201" t="str">
        <f t="shared" si="12"/>
        <v/>
      </c>
      <c r="O83" s="136"/>
      <c r="P83" s="200" t="str">
        <f t="shared" si="13"/>
        <v/>
      </c>
      <c r="Q83" s="140"/>
      <c r="R83" s="201" t="str">
        <f t="shared" si="14"/>
        <v/>
      </c>
      <c r="S83" s="129"/>
      <c r="T83" s="202" t="str">
        <f t="shared" si="17"/>
        <v/>
      </c>
      <c r="U83" s="140"/>
      <c r="V83" s="201" t="str">
        <f t="shared" si="15"/>
        <v/>
      </c>
    </row>
    <row r="84" spans="1:22" s="147" customFormat="1" hidden="1">
      <c r="A84" s="172"/>
      <c r="B84" s="173" t="s">
        <v>4237</v>
      </c>
      <c r="C84" s="174"/>
      <c r="D84" s="175"/>
      <c r="E84" s="164"/>
      <c r="F84" s="199" t="str">
        <f t="shared" si="16"/>
        <v/>
      </c>
      <c r="G84" s="176"/>
      <c r="H84" s="200" t="str">
        <f t="shared" si="9"/>
        <v/>
      </c>
      <c r="I84" s="177"/>
      <c r="J84" s="201" t="str">
        <f t="shared" si="10"/>
        <v/>
      </c>
      <c r="K84" s="136"/>
      <c r="L84" s="200" t="str">
        <f t="shared" si="11"/>
        <v/>
      </c>
      <c r="M84" s="140"/>
      <c r="N84" s="201" t="str">
        <f t="shared" si="12"/>
        <v/>
      </c>
      <c r="O84" s="136"/>
      <c r="P84" s="200" t="str">
        <f t="shared" si="13"/>
        <v/>
      </c>
      <c r="Q84" s="140"/>
      <c r="R84" s="201" t="str">
        <f t="shared" si="14"/>
        <v/>
      </c>
      <c r="S84" s="129"/>
      <c r="T84" s="202" t="str">
        <f t="shared" si="17"/>
        <v/>
      </c>
      <c r="U84" s="140"/>
      <c r="V84" s="201" t="str">
        <f t="shared" si="15"/>
        <v/>
      </c>
    </row>
    <row r="85" spans="1:22" s="147" customFormat="1" hidden="1">
      <c r="A85" s="172"/>
      <c r="B85" s="173" t="s">
        <v>4238</v>
      </c>
      <c r="C85" s="174"/>
      <c r="D85" s="175"/>
      <c r="E85" s="164"/>
      <c r="F85" s="199" t="str">
        <f t="shared" si="16"/>
        <v/>
      </c>
      <c r="G85" s="176"/>
      <c r="H85" s="200" t="str">
        <f t="shared" si="9"/>
        <v/>
      </c>
      <c r="I85" s="177"/>
      <c r="J85" s="201" t="str">
        <f t="shared" si="10"/>
        <v/>
      </c>
      <c r="K85" s="136"/>
      <c r="L85" s="200" t="str">
        <f t="shared" si="11"/>
        <v/>
      </c>
      <c r="M85" s="140"/>
      <c r="N85" s="201" t="str">
        <f t="shared" si="12"/>
        <v/>
      </c>
      <c r="O85" s="136"/>
      <c r="P85" s="200" t="str">
        <f t="shared" si="13"/>
        <v/>
      </c>
      <c r="Q85" s="140"/>
      <c r="R85" s="201" t="str">
        <f t="shared" si="14"/>
        <v/>
      </c>
      <c r="S85" s="129"/>
      <c r="T85" s="202" t="str">
        <f t="shared" si="17"/>
        <v/>
      </c>
      <c r="U85" s="140"/>
      <c r="V85" s="201" t="str">
        <f t="shared" si="15"/>
        <v/>
      </c>
    </row>
    <row r="86" spans="1:22" s="147" customFormat="1" hidden="1">
      <c r="A86" s="172"/>
      <c r="B86" s="173" t="s">
        <v>4239</v>
      </c>
      <c r="C86" s="174"/>
      <c r="D86" s="175"/>
      <c r="E86" s="164"/>
      <c r="F86" s="199" t="str">
        <f t="shared" si="16"/>
        <v/>
      </c>
      <c r="G86" s="176"/>
      <c r="H86" s="200" t="str">
        <f t="shared" si="9"/>
        <v/>
      </c>
      <c r="I86" s="177"/>
      <c r="J86" s="201" t="str">
        <f t="shared" si="10"/>
        <v/>
      </c>
      <c r="K86" s="136"/>
      <c r="L86" s="200" t="str">
        <f t="shared" si="11"/>
        <v/>
      </c>
      <c r="M86" s="140"/>
      <c r="N86" s="201" t="str">
        <f t="shared" si="12"/>
        <v/>
      </c>
      <c r="O86" s="136"/>
      <c r="P86" s="200" t="str">
        <f t="shared" si="13"/>
        <v/>
      </c>
      <c r="Q86" s="140"/>
      <c r="R86" s="201" t="str">
        <f t="shared" si="14"/>
        <v/>
      </c>
      <c r="S86" s="129"/>
      <c r="T86" s="202" t="str">
        <f t="shared" si="17"/>
        <v/>
      </c>
      <c r="U86" s="140"/>
      <c r="V86" s="201" t="str">
        <f t="shared" si="15"/>
        <v/>
      </c>
    </row>
    <row r="87" spans="1:22" s="147" customFormat="1" hidden="1">
      <c r="A87" s="172"/>
      <c r="B87" s="173" t="s">
        <v>4240</v>
      </c>
      <c r="C87" s="174"/>
      <c r="D87" s="175"/>
      <c r="E87" s="164"/>
      <c r="F87" s="199" t="str">
        <f t="shared" si="16"/>
        <v/>
      </c>
      <c r="G87" s="176"/>
      <c r="H87" s="200" t="str">
        <f t="shared" si="9"/>
        <v/>
      </c>
      <c r="I87" s="177"/>
      <c r="J87" s="201" t="str">
        <f t="shared" si="10"/>
        <v/>
      </c>
      <c r="K87" s="136"/>
      <c r="L87" s="200" t="str">
        <f t="shared" si="11"/>
        <v/>
      </c>
      <c r="M87" s="140"/>
      <c r="N87" s="201" t="str">
        <f t="shared" si="12"/>
        <v/>
      </c>
      <c r="O87" s="136"/>
      <c r="P87" s="200" t="str">
        <f t="shared" si="13"/>
        <v/>
      </c>
      <c r="Q87" s="140"/>
      <c r="R87" s="201" t="str">
        <f t="shared" si="14"/>
        <v/>
      </c>
      <c r="S87" s="129"/>
      <c r="T87" s="202" t="str">
        <f t="shared" si="17"/>
        <v/>
      </c>
      <c r="U87" s="140"/>
      <c r="V87" s="201" t="str">
        <f t="shared" si="15"/>
        <v/>
      </c>
    </row>
    <row r="88" spans="1:22" s="147" customFormat="1" hidden="1">
      <c r="A88" s="172"/>
      <c r="B88" s="173" t="s">
        <v>4241</v>
      </c>
      <c r="C88" s="174"/>
      <c r="D88" s="175"/>
      <c r="E88" s="164"/>
      <c r="F88" s="199" t="str">
        <f t="shared" si="16"/>
        <v/>
      </c>
      <c r="G88" s="176"/>
      <c r="H88" s="200" t="str">
        <f t="shared" si="9"/>
        <v/>
      </c>
      <c r="I88" s="177"/>
      <c r="J88" s="201" t="str">
        <f t="shared" si="10"/>
        <v/>
      </c>
      <c r="K88" s="136"/>
      <c r="L88" s="200" t="str">
        <f t="shared" si="11"/>
        <v/>
      </c>
      <c r="M88" s="140"/>
      <c r="N88" s="201" t="str">
        <f t="shared" si="12"/>
        <v/>
      </c>
      <c r="O88" s="136"/>
      <c r="P88" s="200" t="str">
        <f t="shared" si="13"/>
        <v/>
      </c>
      <c r="Q88" s="140"/>
      <c r="R88" s="201" t="str">
        <f t="shared" si="14"/>
        <v/>
      </c>
      <c r="S88" s="129"/>
      <c r="T88" s="202" t="str">
        <f t="shared" si="17"/>
        <v/>
      </c>
      <c r="U88" s="140"/>
      <c r="V88" s="201" t="str">
        <f t="shared" si="15"/>
        <v/>
      </c>
    </row>
    <row r="89" spans="1:22" s="147" customFormat="1" hidden="1">
      <c r="A89" s="172"/>
      <c r="B89" s="173" t="s">
        <v>4242</v>
      </c>
      <c r="C89" s="174"/>
      <c r="D89" s="175"/>
      <c r="E89" s="164"/>
      <c r="F89" s="199" t="str">
        <f t="shared" si="16"/>
        <v/>
      </c>
      <c r="G89" s="176"/>
      <c r="H89" s="200" t="str">
        <f t="shared" si="9"/>
        <v/>
      </c>
      <c r="I89" s="177"/>
      <c r="J89" s="201" t="str">
        <f t="shared" si="10"/>
        <v/>
      </c>
      <c r="K89" s="136"/>
      <c r="L89" s="200" t="str">
        <f t="shared" si="11"/>
        <v/>
      </c>
      <c r="M89" s="140"/>
      <c r="N89" s="201" t="str">
        <f t="shared" si="12"/>
        <v/>
      </c>
      <c r="O89" s="136"/>
      <c r="P89" s="200" t="str">
        <f t="shared" si="13"/>
        <v/>
      </c>
      <c r="Q89" s="140"/>
      <c r="R89" s="201" t="str">
        <f t="shared" si="14"/>
        <v/>
      </c>
      <c r="S89" s="129"/>
      <c r="T89" s="202" t="str">
        <f t="shared" si="17"/>
        <v/>
      </c>
      <c r="U89" s="140"/>
      <c r="V89" s="201" t="str">
        <f t="shared" si="15"/>
        <v/>
      </c>
    </row>
    <row r="90" spans="1:22" s="147" customFormat="1" hidden="1">
      <c r="A90" s="172"/>
      <c r="B90" s="173" t="s">
        <v>4243</v>
      </c>
      <c r="C90" s="174"/>
      <c r="D90" s="175"/>
      <c r="E90" s="164"/>
      <c r="F90" s="199" t="str">
        <f t="shared" si="16"/>
        <v/>
      </c>
      <c r="G90" s="176"/>
      <c r="H90" s="200" t="str">
        <f t="shared" si="9"/>
        <v/>
      </c>
      <c r="I90" s="177"/>
      <c r="J90" s="201" t="str">
        <f t="shared" si="10"/>
        <v/>
      </c>
      <c r="K90" s="136"/>
      <c r="L90" s="200" t="str">
        <f t="shared" si="11"/>
        <v/>
      </c>
      <c r="M90" s="140"/>
      <c r="N90" s="201" t="str">
        <f t="shared" si="12"/>
        <v/>
      </c>
      <c r="O90" s="136"/>
      <c r="P90" s="200" t="str">
        <f t="shared" si="13"/>
        <v/>
      </c>
      <c r="Q90" s="140"/>
      <c r="R90" s="201" t="str">
        <f t="shared" si="14"/>
        <v/>
      </c>
      <c r="S90" s="129"/>
      <c r="T90" s="202" t="str">
        <f t="shared" si="17"/>
        <v/>
      </c>
      <c r="U90" s="140"/>
      <c r="V90" s="201" t="str">
        <f t="shared" si="15"/>
        <v/>
      </c>
    </row>
    <row r="91" spans="1:22" s="147" customFormat="1" hidden="1">
      <c r="A91" s="172"/>
      <c r="B91" s="173" t="s">
        <v>4244</v>
      </c>
      <c r="C91" s="174"/>
      <c r="D91" s="175"/>
      <c r="E91" s="164"/>
      <c r="F91" s="199" t="str">
        <f t="shared" si="16"/>
        <v/>
      </c>
      <c r="G91" s="176"/>
      <c r="H91" s="200" t="str">
        <f t="shared" si="9"/>
        <v/>
      </c>
      <c r="I91" s="177"/>
      <c r="J91" s="201" t="str">
        <f t="shared" si="10"/>
        <v/>
      </c>
      <c r="K91" s="136"/>
      <c r="L91" s="200" t="str">
        <f t="shared" si="11"/>
        <v/>
      </c>
      <c r="M91" s="140"/>
      <c r="N91" s="201" t="str">
        <f t="shared" si="12"/>
        <v/>
      </c>
      <c r="O91" s="136"/>
      <c r="P91" s="200" t="str">
        <f t="shared" si="13"/>
        <v/>
      </c>
      <c r="Q91" s="140"/>
      <c r="R91" s="201" t="str">
        <f t="shared" si="14"/>
        <v/>
      </c>
      <c r="S91" s="129"/>
      <c r="T91" s="202" t="str">
        <f t="shared" si="17"/>
        <v/>
      </c>
      <c r="U91" s="140"/>
      <c r="V91" s="201" t="str">
        <f t="shared" si="15"/>
        <v/>
      </c>
    </row>
    <row r="92" spans="1:22" s="147" customFormat="1" hidden="1">
      <c r="A92" s="172"/>
      <c r="B92" s="173" t="s">
        <v>4245</v>
      </c>
      <c r="C92" s="174"/>
      <c r="D92" s="175"/>
      <c r="E92" s="164"/>
      <c r="F92" s="199" t="str">
        <f t="shared" si="16"/>
        <v/>
      </c>
      <c r="G92" s="176"/>
      <c r="H92" s="200" t="str">
        <f t="shared" si="9"/>
        <v/>
      </c>
      <c r="I92" s="177"/>
      <c r="J92" s="201" t="str">
        <f t="shared" si="10"/>
        <v/>
      </c>
      <c r="K92" s="136"/>
      <c r="L92" s="200" t="str">
        <f t="shared" si="11"/>
        <v/>
      </c>
      <c r="M92" s="140"/>
      <c r="N92" s="201" t="str">
        <f t="shared" si="12"/>
        <v/>
      </c>
      <c r="O92" s="136"/>
      <c r="P92" s="200" t="str">
        <f t="shared" si="13"/>
        <v/>
      </c>
      <c r="Q92" s="140"/>
      <c r="R92" s="201" t="str">
        <f t="shared" si="14"/>
        <v/>
      </c>
      <c r="S92" s="129"/>
      <c r="T92" s="202" t="str">
        <f t="shared" si="17"/>
        <v/>
      </c>
      <c r="U92" s="140"/>
      <c r="V92" s="201" t="str">
        <f t="shared" si="15"/>
        <v/>
      </c>
    </row>
    <row r="93" spans="1:22" s="147" customFormat="1" hidden="1">
      <c r="A93" s="172"/>
      <c r="B93" s="173" t="s">
        <v>4246</v>
      </c>
      <c r="C93" s="174"/>
      <c r="D93" s="175"/>
      <c r="E93" s="164"/>
      <c r="F93" s="199" t="str">
        <f t="shared" si="16"/>
        <v/>
      </c>
      <c r="G93" s="176"/>
      <c r="H93" s="200" t="str">
        <f t="shared" si="9"/>
        <v/>
      </c>
      <c r="I93" s="177"/>
      <c r="J93" s="201" t="str">
        <f t="shared" si="10"/>
        <v/>
      </c>
      <c r="K93" s="136"/>
      <c r="L93" s="200" t="str">
        <f t="shared" si="11"/>
        <v/>
      </c>
      <c r="M93" s="140"/>
      <c r="N93" s="201" t="str">
        <f t="shared" si="12"/>
        <v/>
      </c>
      <c r="O93" s="136"/>
      <c r="P93" s="200" t="str">
        <f t="shared" si="13"/>
        <v/>
      </c>
      <c r="Q93" s="140"/>
      <c r="R93" s="201" t="str">
        <f t="shared" si="14"/>
        <v/>
      </c>
      <c r="S93" s="129"/>
      <c r="T93" s="202" t="str">
        <f t="shared" si="17"/>
        <v/>
      </c>
      <c r="U93" s="140"/>
      <c r="V93" s="201" t="str">
        <f t="shared" si="15"/>
        <v/>
      </c>
    </row>
    <row r="94" spans="1:22" s="147" customFormat="1" hidden="1">
      <c r="A94" s="172"/>
      <c r="B94" s="173" t="s">
        <v>4247</v>
      </c>
      <c r="C94" s="174"/>
      <c r="D94" s="175"/>
      <c r="E94" s="164"/>
      <c r="F94" s="199" t="str">
        <f t="shared" si="16"/>
        <v/>
      </c>
      <c r="G94" s="176"/>
      <c r="H94" s="200" t="str">
        <f t="shared" si="9"/>
        <v/>
      </c>
      <c r="I94" s="177"/>
      <c r="J94" s="201" t="str">
        <f t="shared" si="10"/>
        <v/>
      </c>
      <c r="K94" s="136"/>
      <c r="L94" s="200" t="str">
        <f t="shared" si="11"/>
        <v/>
      </c>
      <c r="M94" s="140"/>
      <c r="N94" s="201" t="str">
        <f t="shared" si="12"/>
        <v/>
      </c>
      <c r="O94" s="136"/>
      <c r="P94" s="200" t="str">
        <f t="shared" si="13"/>
        <v/>
      </c>
      <c r="Q94" s="140"/>
      <c r="R94" s="201" t="str">
        <f t="shared" si="14"/>
        <v/>
      </c>
      <c r="S94" s="129"/>
      <c r="T94" s="202" t="str">
        <f t="shared" si="17"/>
        <v/>
      </c>
      <c r="U94" s="140"/>
      <c r="V94" s="201" t="str">
        <f t="shared" si="15"/>
        <v/>
      </c>
    </row>
    <row r="95" spans="1:22" s="147" customFormat="1" hidden="1">
      <c r="A95" s="172"/>
      <c r="B95" s="173" t="s">
        <v>4248</v>
      </c>
      <c r="C95" s="174"/>
      <c r="D95" s="175"/>
      <c r="E95" s="164"/>
      <c r="F95" s="199" t="str">
        <f t="shared" si="16"/>
        <v/>
      </c>
      <c r="G95" s="176"/>
      <c r="H95" s="200" t="str">
        <f t="shared" si="9"/>
        <v/>
      </c>
      <c r="I95" s="177"/>
      <c r="J95" s="201" t="str">
        <f t="shared" si="10"/>
        <v/>
      </c>
      <c r="K95" s="136"/>
      <c r="L95" s="200" t="str">
        <f t="shared" si="11"/>
        <v/>
      </c>
      <c r="M95" s="140"/>
      <c r="N95" s="201" t="str">
        <f t="shared" si="12"/>
        <v/>
      </c>
      <c r="O95" s="136"/>
      <c r="P95" s="200" t="str">
        <f t="shared" si="13"/>
        <v/>
      </c>
      <c r="Q95" s="140"/>
      <c r="R95" s="201" t="str">
        <f t="shared" si="14"/>
        <v/>
      </c>
      <c r="S95" s="129"/>
      <c r="T95" s="202" t="str">
        <f t="shared" si="17"/>
        <v/>
      </c>
      <c r="U95" s="140"/>
      <c r="V95" s="201" t="str">
        <f t="shared" si="15"/>
        <v/>
      </c>
    </row>
    <row r="96" spans="1:22" s="147" customFormat="1" hidden="1">
      <c r="A96" s="172"/>
      <c r="B96" s="173" t="s">
        <v>4249</v>
      </c>
      <c r="C96" s="174"/>
      <c r="D96" s="175"/>
      <c r="E96" s="164"/>
      <c r="F96" s="199" t="str">
        <f t="shared" si="16"/>
        <v/>
      </c>
      <c r="G96" s="176"/>
      <c r="H96" s="200" t="str">
        <f t="shared" si="9"/>
        <v/>
      </c>
      <c r="I96" s="177"/>
      <c r="J96" s="201" t="str">
        <f t="shared" si="10"/>
        <v/>
      </c>
      <c r="K96" s="136"/>
      <c r="L96" s="200" t="str">
        <f t="shared" si="11"/>
        <v/>
      </c>
      <c r="M96" s="140"/>
      <c r="N96" s="201" t="str">
        <f t="shared" si="12"/>
        <v/>
      </c>
      <c r="O96" s="136"/>
      <c r="P96" s="200" t="str">
        <f t="shared" si="13"/>
        <v/>
      </c>
      <c r="Q96" s="140"/>
      <c r="R96" s="201" t="str">
        <f t="shared" si="14"/>
        <v/>
      </c>
      <c r="S96" s="129"/>
      <c r="T96" s="202" t="str">
        <f t="shared" si="17"/>
        <v/>
      </c>
      <c r="U96" s="140"/>
      <c r="V96" s="201" t="str">
        <f t="shared" si="15"/>
        <v/>
      </c>
    </row>
    <row r="97" spans="1:22" s="147" customFormat="1" hidden="1">
      <c r="A97" s="172"/>
      <c r="B97" s="173" t="s">
        <v>4250</v>
      </c>
      <c r="C97" s="174"/>
      <c r="D97" s="175"/>
      <c r="E97" s="164"/>
      <c r="F97" s="199" t="str">
        <f t="shared" si="16"/>
        <v/>
      </c>
      <c r="G97" s="176"/>
      <c r="H97" s="200" t="str">
        <f t="shared" si="9"/>
        <v/>
      </c>
      <c r="I97" s="177"/>
      <c r="J97" s="201" t="str">
        <f t="shared" si="10"/>
        <v/>
      </c>
      <c r="K97" s="136"/>
      <c r="L97" s="200" t="str">
        <f t="shared" si="11"/>
        <v/>
      </c>
      <c r="M97" s="140"/>
      <c r="N97" s="201" t="str">
        <f t="shared" si="12"/>
        <v/>
      </c>
      <c r="O97" s="136"/>
      <c r="P97" s="200" t="str">
        <f t="shared" si="13"/>
        <v/>
      </c>
      <c r="Q97" s="140"/>
      <c r="R97" s="201" t="str">
        <f t="shared" si="14"/>
        <v/>
      </c>
      <c r="S97" s="129"/>
      <c r="T97" s="202" t="str">
        <f t="shared" si="17"/>
        <v/>
      </c>
      <c r="U97" s="140"/>
      <c r="V97" s="201" t="str">
        <f t="shared" si="15"/>
        <v/>
      </c>
    </row>
    <row r="98" spans="1:22" s="147" customFormat="1" hidden="1">
      <c r="A98" s="172"/>
      <c r="B98" s="173" t="s">
        <v>4251</v>
      </c>
      <c r="C98" s="174"/>
      <c r="D98" s="175"/>
      <c r="E98" s="164"/>
      <c r="F98" s="199" t="str">
        <f t="shared" si="16"/>
        <v/>
      </c>
      <c r="G98" s="176"/>
      <c r="H98" s="200" t="str">
        <f t="shared" si="9"/>
        <v/>
      </c>
      <c r="I98" s="177"/>
      <c r="J98" s="201" t="str">
        <f t="shared" si="10"/>
        <v/>
      </c>
      <c r="K98" s="136"/>
      <c r="L98" s="200" t="str">
        <f t="shared" si="11"/>
        <v/>
      </c>
      <c r="M98" s="140"/>
      <c r="N98" s="201" t="str">
        <f t="shared" si="12"/>
        <v/>
      </c>
      <c r="O98" s="136"/>
      <c r="P98" s="200" t="str">
        <f t="shared" si="13"/>
        <v/>
      </c>
      <c r="Q98" s="140"/>
      <c r="R98" s="201" t="str">
        <f t="shared" si="14"/>
        <v/>
      </c>
      <c r="S98" s="129"/>
      <c r="T98" s="202" t="str">
        <f t="shared" si="17"/>
        <v/>
      </c>
      <c r="U98" s="140"/>
      <c r="V98" s="201" t="str">
        <f t="shared" si="15"/>
        <v/>
      </c>
    </row>
    <row r="99" spans="1:22" s="147" customFormat="1" hidden="1">
      <c r="A99" s="172"/>
      <c r="B99" s="173" t="s">
        <v>4252</v>
      </c>
      <c r="C99" s="174"/>
      <c r="D99" s="175"/>
      <c r="E99" s="164"/>
      <c r="F99" s="199" t="str">
        <f t="shared" si="16"/>
        <v/>
      </c>
      <c r="G99" s="176"/>
      <c r="H99" s="200" t="str">
        <f t="shared" si="9"/>
        <v/>
      </c>
      <c r="I99" s="177"/>
      <c r="J99" s="201" t="str">
        <f t="shared" si="10"/>
        <v/>
      </c>
      <c r="K99" s="136"/>
      <c r="L99" s="200" t="str">
        <f t="shared" si="11"/>
        <v/>
      </c>
      <c r="M99" s="140"/>
      <c r="N99" s="201" t="str">
        <f t="shared" si="12"/>
        <v/>
      </c>
      <c r="O99" s="136"/>
      <c r="P99" s="200" t="str">
        <f t="shared" si="13"/>
        <v/>
      </c>
      <c r="Q99" s="140"/>
      <c r="R99" s="201" t="str">
        <f t="shared" si="14"/>
        <v/>
      </c>
      <c r="S99" s="129"/>
      <c r="T99" s="202" t="str">
        <f t="shared" si="17"/>
        <v/>
      </c>
      <c r="U99" s="140"/>
      <c r="V99" s="201" t="str">
        <f t="shared" si="15"/>
        <v/>
      </c>
    </row>
    <row r="100" spans="1:22" s="147" customFormat="1" hidden="1">
      <c r="A100" s="172"/>
      <c r="B100" s="173" t="s">
        <v>4253</v>
      </c>
      <c r="C100" s="174"/>
      <c r="D100" s="175"/>
      <c r="E100" s="164"/>
      <c r="F100" s="199" t="str">
        <f t="shared" si="16"/>
        <v/>
      </c>
      <c r="G100" s="176"/>
      <c r="H100" s="200" t="str">
        <f t="shared" si="9"/>
        <v/>
      </c>
      <c r="I100" s="177"/>
      <c r="J100" s="201" t="str">
        <f t="shared" si="10"/>
        <v/>
      </c>
      <c r="K100" s="136"/>
      <c r="L100" s="200" t="str">
        <f t="shared" si="11"/>
        <v/>
      </c>
      <c r="M100" s="140"/>
      <c r="N100" s="201" t="str">
        <f t="shared" si="12"/>
        <v/>
      </c>
      <c r="O100" s="136"/>
      <c r="P100" s="200" t="str">
        <f t="shared" si="13"/>
        <v/>
      </c>
      <c r="Q100" s="140"/>
      <c r="R100" s="201" t="str">
        <f t="shared" si="14"/>
        <v/>
      </c>
      <c r="S100" s="129"/>
      <c r="T100" s="202" t="str">
        <f t="shared" si="17"/>
        <v/>
      </c>
      <c r="U100" s="140"/>
      <c r="V100" s="201" t="str">
        <f t="shared" si="15"/>
        <v/>
      </c>
    </row>
    <row r="101" spans="1:22" s="147" customFormat="1" hidden="1">
      <c r="A101" s="172"/>
      <c r="B101" s="173" t="s">
        <v>4254</v>
      </c>
      <c r="C101" s="174"/>
      <c r="D101" s="175"/>
      <c r="E101" s="164"/>
      <c r="F101" s="199" t="str">
        <f t="shared" si="16"/>
        <v/>
      </c>
      <c r="G101" s="176"/>
      <c r="H101" s="200" t="str">
        <f t="shared" si="9"/>
        <v/>
      </c>
      <c r="I101" s="177"/>
      <c r="J101" s="201" t="str">
        <f t="shared" si="10"/>
        <v/>
      </c>
      <c r="K101" s="136"/>
      <c r="L101" s="200" t="str">
        <f t="shared" si="11"/>
        <v/>
      </c>
      <c r="M101" s="140"/>
      <c r="N101" s="201" t="str">
        <f t="shared" si="12"/>
        <v/>
      </c>
      <c r="O101" s="136"/>
      <c r="P101" s="200" t="str">
        <f t="shared" si="13"/>
        <v/>
      </c>
      <c r="Q101" s="140"/>
      <c r="R101" s="201" t="str">
        <f t="shared" si="14"/>
        <v/>
      </c>
      <c r="S101" s="129"/>
      <c r="T101" s="202" t="str">
        <f t="shared" si="17"/>
        <v/>
      </c>
      <c r="U101" s="140"/>
      <c r="V101" s="201" t="str">
        <f t="shared" si="15"/>
        <v/>
      </c>
    </row>
    <row r="102" spans="1:22" s="147" customFormat="1" hidden="1">
      <c r="A102" s="172"/>
      <c r="B102" s="173" t="s">
        <v>4255</v>
      </c>
      <c r="C102" s="174"/>
      <c r="D102" s="175"/>
      <c r="E102" s="164"/>
      <c r="F102" s="199" t="str">
        <f t="shared" si="16"/>
        <v/>
      </c>
      <c r="G102" s="176"/>
      <c r="H102" s="200" t="str">
        <f t="shared" si="9"/>
        <v/>
      </c>
      <c r="I102" s="177"/>
      <c r="J102" s="201" t="str">
        <f t="shared" si="10"/>
        <v/>
      </c>
      <c r="K102" s="136"/>
      <c r="L102" s="200" t="str">
        <f t="shared" si="11"/>
        <v/>
      </c>
      <c r="M102" s="140"/>
      <c r="N102" s="201" t="str">
        <f t="shared" si="12"/>
        <v/>
      </c>
      <c r="O102" s="136"/>
      <c r="P102" s="200" t="str">
        <f t="shared" si="13"/>
        <v/>
      </c>
      <c r="Q102" s="140"/>
      <c r="R102" s="201" t="str">
        <f t="shared" si="14"/>
        <v/>
      </c>
      <c r="S102" s="129"/>
      <c r="T102" s="202" t="str">
        <f t="shared" si="17"/>
        <v/>
      </c>
      <c r="U102" s="140"/>
      <c r="V102" s="201" t="str">
        <f t="shared" si="15"/>
        <v/>
      </c>
    </row>
    <row r="103" spans="1:22" s="147" customFormat="1" hidden="1">
      <c r="A103" s="172"/>
      <c r="B103" s="173" t="s">
        <v>4256</v>
      </c>
      <c r="C103" s="174"/>
      <c r="D103" s="175"/>
      <c r="E103" s="164"/>
      <c r="F103" s="199" t="str">
        <f t="shared" si="16"/>
        <v/>
      </c>
      <c r="G103" s="176"/>
      <c r="H103" s="200" t="str">
        <f t="shared" si="9"/>
        <v/>
      </c>
      <c r="I103" s="177"/>
      <c r="J103" s="201" t="str">
        <f t="shared" si="10"/>
        <v/>
      </c>
      <c r="K103" s="136"/>
      <c r="L103" s="200" t="str">
        <f t="shared" si="11"/>
        <v/>
      </c>
      <c r="M103" s="140"/>
      <c r="N103" s="201" t="str">
        <f t="shared" si="12"/>
        <v/>
      </c>
      <c r="O103" s="136"/>
      <c r="P103" s="200" t="str">
        <f t="shared" si="13"/>
        <v/>
      </c>
      <c r="Q103" s="140"/>
      <c r="R103" s="201" t="str">
        <f t="shared" si="14"/>
        <v/>
      </c>
      <c r="S103" s="129"/>
      <c r="T103" s="202" t="str">
        <f t="shared" si="17"/>
        <v/>
      </c>
      <c r="U103" s="140"/>
      <c r="V103" s="201" t="str">
        <f t="shared" si="15"/>
        <v/>
      </c>
    </row>
    <row r="104" spans="1:22" s="147" customFormat="1" hidden="1">
      <c r="A104" s="172"/>
      <c r="B104" s="173" t="s">
        <v>4257</v>
      </c>
      <c r="C104" s="174"/>
      <c r="D104" s="175"/>
      <c r="E104" s="164"/>
      <c r="F104" s="199" t="str">
        <f t="shared" si="16"/>
        <v/>
      </c>
      <c r="G104" s="176"/>
      <c r="H104" s="200" t="str">
        <f t="shared" si="9"/>
        <v/>
      </c>
      <c r="I104" s="177"/>
      <c r="J104" s="201" t="str">
        <f t="shared" si="10"/>
        <v/>
      </c>
      <c r="K104" s="136"/>
      <c r="L104" s="200" t="str">
        <f t="shared" si="11"/>
        <v/>
      </c>
      <c r="M104" s="140"/>
      <c r="N104" s="201" t="str">
        <f t="shared" si="12"/>
        <v/>
      </c>
      <c r="O104" s="136"/>
      <c r="P104" s="200" t="str">
        <f t="shared" si="13"/>
        <v/>
      </c>
      <c r="Q104" s="140"/>
      <c r="R104" s="201" t="str">
        <f t="shared" si="14"/>
        <v/>
      </c>
      <c r="S104" s="129"/>
      <c r="T104" s="202" t="str">
        <f t="shared" si="17"/>
        <v/>
      </c>
      <c r="U104" s="140"/>
      <c r="V104" s="201" t="str">
        <f t="shared" si="15"/>
        <v/>
      </c>
    </row>
    <row r="105" spans="1:22" s="147" customFormat="1" hidden="1">
      <c r="A105" s="172"/>
      <c r="B105" s="173" t="s">
        <v>4258</v>
      </c>
      <c r="C105" s="174"/>
      <c r="D105" s="175"/>
      <c r="E105" s="164"/>
      <c r="F105" s="199" t="str">
        <f t="shared" si="16"/>
        <v/>
      </c>
      <c r="G105" s="176"/>
      <c r="H105" s="200" t="str">
        <f t="shared" si="9"/>
        <v/>
      </c>
      <c r="I105" s="177"/>
      <c r="J105" s="201" t="str">
        <f t="shared" si="10"/>
        <v/>
      </c>
      <c r="K105" s="136"/>
      <c r="L105" s="200" t="str">
        <f t="shared" si="11"/>
        <v/>
      </c>
      <c r="M105" s="140"/>
      <c r="N105" s="201" t="str">
        <f t="shared" si="12"/>
        <v/>
      </c>
      <c r="O105" s="136"/>
      <c r="P105" s="200" t="str">
        <f t="shared" si="13"/>
        <v/>
      </c>
      <c r="Q105" s="140"/>
      <c r="R105" s="201" t="str">
        <f t="shared" si="14"/>
        <v/>
      </c>
      <c r="S105" s="129"/>
      <c r="T105" s="202" t="str">
        <f t="shared" si="17"/>
        <v/>
      </c>
      <c r="U105" s="140"/>
      <c r="V105" s="201" t="str">
        <f t="shared" si="15"/>
        <v/>
      </c>
    </row>
    <row r="106" spans="1:22" s="147" customFormat="1">
      <c r="A106" s="172" t="s">
        <v>53</v>
      </c>
      <c r="B106" s="173" t="s">
        <v>4259</v>
      </c>
      <c r="C106" s="174"/>
      <c r="D106" s="175"/>
      <c r="E106" s="164"/>
      <c r="F106" s="199" t="str">
        <f t="shared" si="16"/>
        <v/>
      </c>
      <c r="G106" s="176"/>
      <c r="H106" s="200" t="str">
        <f t="shared" si="9"/>
        <v/>
      </c>
      <c r="I106" s="177"/>
      <c r="J106" s="201" t="str">
        <f t="shared" si="10"/>
        <v/>
      </c>
      <c r="K106" s="136"/>
      <c r="L106" s="200" t="str">
        <f t="shared" si="11"/>
        <v/>
      </c>
      <c r="M106" s="140"/>
      <c r="N106" s="201" t="str">
        <f t="shared" si="12"/>
        <v/>
      </c>
      <c r="O106" s="136"/>
      <c r="P106" s="200" t="str">
        <f t="shared" si="13"/>
        <v/>
      </c>
      <c r="Q106" s="140"/>
      <c r="R106" s="201" t="str">
        <f t="shared" si="14"/>
        <v/>
      </c>
      <c r="S106" s="129"/>
      <c r="T106" s="202" t="str">
        <f t="shared" si="17"/>
        <v/>
      </c>
      <c r="U106" s="140"/>
      <c r="V106" s="201" t="str">
        <f t="shared" si="15"/>
        <v/>
      </c>
    </row>
    <row r="107" spans="1:22" s="147" customFormat="1" hidden="1">
      <c r="A107" s="172"/>
      <c r="B107" s="173" t="s">
        <v>4260</v>
      </c>
      <c r="C107" s="174"/>
      <c r="D107" s="175"/>
      <c r="E107" s="164"/>
      <c r="F107" s="199" t="str">
        <f t="shared" si="16"/>
        <v/>
      </c>
      <c r="G107" s="176"/>
      <c r="H107" s="200" t="str">
        <f t="shared" si="9"/>
        <v/>
      </c>
      <c r="I107" s="177"/>
      <c r="J107" s="201" t="str">
        <f t="shared" si="10"/>
        <v/>
      </c>
      <c r="K107" s="136"/>
      <c r="L107" s="200" t="str">
        <f t="shared" si="11"/>
        <v/>
      </c>
      <c r="M107" s="140"/>
      <c r="N107" s="201" t="str">
        <f t="shared" si="12"/>
        <v/>
      </c>
      <c r="O107" s="136"/>
      <c r="P107" s="200" t="str">
        <f t="shared" si="13"/>
        <v/>
      </c>
      <c r="Q107" s="140"/>
      <c r="R107" s="201" t="str">
        <f t="shared" si="14"/>
        <v/>
      </c>
      <c r="S107" s="129"/>
      <c r="T107" s="202" t="str">
        <f t="shared" si="17"/>
        <v/>
      </c>
      <c r="U107" s="140"/>
      <c r="V107" s="201" t="str">
        <f t="shared" si="15"/>
        <v/>
      </c>
    </row>
    <row r="108" spans="1:22" s="147" customFormat="1" hidden="1">
      <c r="A108" s="172"/>
      <c r="B108" s="173" t="s">
        <v>4261</v>
      </c>
      <c r="C108" s="174"/>
      <c r="D108" s="175"/>
      <c r="E108" s="164"/>
      <c r="F108" s="199" t="str">
        <f t="shared" si="16"/>
        <v/>
      </c>
      <c r="G108" s="176"/>
      <c r="H108" s="200" t="str">
        <f t="shared" si="9"/>
        <v/>
      </c>
      <c r="I108" s="177"/>
      <c r="J108" s="201" t="str">
        <f t="shared" si="10"/>
        <v/>
      </c>
      <c r="K108" s="136"/>
      <c r="L108" s="200" t="str">
        <f t="shared" si="11"/>
        <v/>
      </c>
      <c r="M108" s="140"/>
      <c r="N108" s="201" t="str">
        <f t="shared" si="12"/>
        <v/>
      </c>
      <c r="O108" s="136"/>
      <c r="P108" s="200" t="str">
        <f t="shared" si="13"/>
        <v/>
      </c>
      <c r="Q108" s="140"/>
      <c r="R108" s="201" t="str">
        <f t="shared" si="14"/>
        <v/>
      </c>
      <c r="S108" s="129"/>
      <c r="T108" s="202" t="str">
        <f t="shared" si="17"/>
        <v/>
      </c>
      <c r="U108" s="140"/>
      <c r="V108" s="201" t="str">
        <f t="shared" si="15"/>
        <v/>
      </c>
    </row>
    <row r="109" spans="1:22" s="147" customFormat="1" hidden="1">
      <c r="A109" s="172"/>
      <c r="B109" s="173" t="s">
        <v>4262</v>
      </c>
      <c r="C109" s="174"/>
      <c r="D109" s="175"/>
      <c r="E109" s="164"/>
      <c r="F109" s="199" t="str">
        <f t="shared" si="16"/>
        <v/>
      </c>
      <c r="G109" s="176"/>
      <c r="H109" s="200" t="str">
        <f t="shared" si="9"/>
        <v/>
      </c>
      <c r="I109" s="177"/>
      <c r="J109" s="201" t="str">
        <f t="shared" si="10"/>
        <v/>
      </c>
      <c r="K109" s="136"/>
      <c r="L109" s="200" t="str">
        <f t="shared" si="11"/>
        <v/>
      </c>
      <c r="M109" s="140"/>
      <c r="N109" s="201" t="str">
        <f t="shared" si="12"/>
        <v/>
      </c>
      <c r="O109" s="136"/>
      <c r="P109" s="200" t="str">
        <f t="shared" si="13"/>
        <v/>
      </c>
      <c r="Q109" s="140"/>
      <c r="R109" s="201" t="str">
        <f t="shared" si="14"/>
        <v/>
      </c>
      <c r="S109" s="129"/>
      <c r="T109" s="202" t="str">
        <f t="shared" si="17"/>
        <v/>
      </c>
      <c r="U109" s="140"/>
      <c r="V109" s="201" t="str">
        <f t="shared" si="15"/>
        <v/>
      </c>
    </row>
    <row r="110" spans="1:22" s="147" customFormat="1" hidden="1">
      <c r="B110" s="181"/>
      <c r="C110" s="174"/>
      <c r="D110" s="175"/>
      <c r="E110" s="164"/>
      <c r="F110" s="199" t="str">
        <f t="shared" si="16"/>
        <v/>
      </c>
      <c r="G110" s="176"/>
      <c r="H110" s="200"/>
      <c r="I110" s="177"/>
      <c r="J110" s="201"/>
      <c r="K110" s="136"/>
      <c r="L110" s="200"/>
      <c r="M110" s="140"/>
      <c r="N110" s="201"/>
      <c r="O110" s="136"/>
      <c r="P110" s="200"/>
      <c r="Q110" s="140"/>
      <c r="R110" s="201"/>
      <c r="S110" s="129"/>
      <c r="T110" s="202"/>
      <c r="U110" s="140"/>
      <c r="V110" s="201"/>
    </row>
    <row r="111" spans="1:22" s="147" customFormat="1" hidden="1">
      <c r="B111" s="181"/>
      <c r="C111" s="174"/>
      <c r="D111" s="175"/>
      <c r="E111" s="164"/>
      <c r="F111" s="199" t="str">
        <f t="shared" si="16"/>
        <v/>
      </c>
      <c r="G111" s="176"/>
      <c r="H111" s="200"/>
      <c r="I111" s="177"/>
      <c r="J111" s="201"/>
      <c r="K111" s="136"/>
      <c r="L111" s="200"/>
      <c r="M111" s="140"/>
      <c r="N111" s="201"/>
      <c r="O111" s="136"/>
      <c r="P111" s="200"/>
      <c r="Q111" s="140"/>
      <c r="R111" s="201"/>
      <c r="S111" s="129"/>
      <c r="T111" s="202"/>
      <c r="U111" s="140"/>
      <c r="V111" s="201"/>
    </row>
    <row r="112" spans="1:22" s="147" customFormat="1" hidden="1">
      <c r="B112" s="181"/>
      <c r="C112" s="174"/>
      <c r="D112" s="175"/>
      <c r="E112" s="164"/>
      <c r="F112" s="199" t="str">
        <f t="shared" si="16"/>
        <v/>
      </c>
      <c r="G112" s="176"/>
      <c r="H112" s="200"/>
      <c r="I112" s="177"/>
      <c r="J112" s="201"/>
      <c r="K112" s="136"/>
      <c r="L112" s="200"/>
      <c r="M112" s="140"/>
      <c r="N112" s="201"/>
      <c r="O112" s="136"/>
      <c r="P112" s="200"/>
      <c r="Q112" s="140"/>
      <c r="R112" s="201"/>
      <c r="S112" s="129"/>
      <c r="T112" s="202"/>
      <c r="U112" s="140"/>
      <c r="V112" s="201"/>
    </row>
    <row r="113" spans="1:22" s="147" customFormat="1">
      <c r="A113" s="147">
        <v>1</v>
      </c>
      <c r="B113" s="181" t="s">
        <v>663</v>
      </c>
      <c r="C113" s="174"/>
      <c r="D113" s="175"/>
      <c r="E113" s="164"/>
      <c r="F113" s="199" t="str">
        <f t="shared" si="16"/>
        <v/>
      </c>
      <c r="G113" s="176"/>
      <c r="H113" s="200"/>
      <c r="I113" s="177"/>
      <c r="J113" s="201"/>
      <c r="K113" s="136"/>
      <c r="L113" s="200"/>
      <c r="M113" s="140"/>
      <c r="N113" s="201"/>
      <c r="O113" s="136"/>
      <c r="P113" s="200"/>
      <c r="Q113" s="140"/>
      <c r="R113" s="201"/>
      <c r="S113" s="129"/>
      <c r="T113" s="202"/>
      <c r="U113" s="140"/>
      <c r="V113" s="201"/>
    </row>
    <row r="114" spans="1:22" s="147" customFormat="1">
      <c r="A114" s="147">
        <v>1</v>
      </c>
      <c r="B114" s="181" t="s">
        <v>438</v>
      </c>
      <c r="C114" s="174"/>
      <c r="D114" s="175"/>
      <c r="E114" s="164"/>
      <c r="F114" s="199" t="str">
        <f t="shared" si="16"/>
        <v/>
      </c>
      <c r="G114" s="176"/>
      <c r="H114" s="200"/>
      <c r="I114" s="177"/>
      <c r="J114" s="201"/>
      <c r="K114" s="136"/>
      <c r="L114" s="200"/>
      <c r="M114" s="140"/>
      <c r="N114" s="201"/>
      <c r="O114" s="136"/>
      <c r="P114" s="200"/>
      <c r="Q114" s="140"/>
      <c r="R114" s="201"/>
      <c r="S114" s="129"/>
      <c r="T114" s="202"/>
      <c r="U114" s="140"/>
      <c r="V114" s="201"/>
    </row>
    <row r="115" spans="1:22" s="147" customFormat="1">
      <c r="A115" s="147">
        <v>1</v>
      </c>
      <c r="B115" s="181" t="s">
        <v>440</v>
      </c>
      <c r="C115" s="174"/>
      <c r="D115" s="175"/>
      <c r="E115" s="164"/>
      <c r="F115" s="199" t="str">
        <f t="shared" si="16"/>
        <v/>
      </c>
      <c r="G115" s="176"/>
      <c r="H115" s="200"/>
      <c r="I115" s="177"/>
      <c r="J115" s="201"/>
      <c r="K115" s="136"/>
      <c r="L115" s="200"/>
      <c r="M115" s="140"/>
      <c r="N115" s="201"/>
      <c r="O115" s="136"/>
      <c r="P115" s="200"/>
      <c r="Q115" s="140"/>
      <c r="R115" s="201"/>
      <c r="S115" s="129"/>
      <c r="T115" s="202"/>
      <c r="U115" s="140"/>
      <c r="V115" s="201"/>
    </row>
    <row r="116" spans="1:22" s="147" customFormat="1">
      <c r="A116" s="147">
        <v>1</v>
      </c>
      <c r="B116" s="181"/>
      <c r="C116" s="174"/>
      <c r="D116" s="175"/>
      <c r="E116" s="164"/>
      <c r="F116" s="199" t="str">
        <f t="shared" si="16"/>
        <v/>
      </c>
      <c r="G116" s="176"/>
      <c r="H116" s="200"/>
      <c r="I116" s="177"/>
      <c r="J116" s="201"/>
      <c r="K116" s="136"/>
      <c r="L116" s="200"/>
      <c r="M116" s="140"/>
      <c r="N116" s="201"/>
      <c r="O116" s="136"/>
      <c r="P116" s="200"/>
      <c r="Q116" s="140"/>
      <c r="R116" s="201"/>
      <c r="S116" s="129"/>
      <c r="T116" s="202"/>
      <c r="U116" s="140"/>
      <c r="V116" s="201"/>
    </row>
    <row r="117" spans="1:22" s="147" customFormat="1">
      <c r="A117" s="147">
        <v>1</v>
      </c>
      <c r="B117" s="181" t="s">
        <v>442</v>
      </c>
      <c r="C117" s="174"/>
      <c r="D117" s="175"/>
      <c r="E117" s="164"/>
      <c r="F117" s="199" t="str">
        <f t="shared" si="16"/>
        <v/>
      </c>
      <c r="G117" s="176"/>
      <c r="H117" s="200"/>
      <c r="I117" s="177"/>
      <c r="J117" s="201"/>
      <c r="K117" s="136"/>
      <c r="L117" s="200"/>
      <c r="M117" s="140"/>
      <c r="N117" s="201"/>
      <c r="O117" s="136"/>
      <c r="P117" s="200"/>
      <c r="Q117" s="140"/>
      <c r="R117" s="201"/>
      <c r="S117" s="129"/>
      <c r="T117" s="202"/>
      <c r="U117" s="140"/>
      <c r="V117" s="201"/>
    </row>
    <row r="118" spans="1:22" s="147" customFormat="1">
      <c r="A118" s="147">
        <v>1</v>
      </c>
      <c r="B118" s="181" t="s">
        <v>443</v>
      </c>
      <c r="C118" s="174"/>
      <c r="D118" s="175"/>
      <c r="E118" s="164"/>
      <c r="F118" s="199" t="str">
        <f t="shared" si="16"/>
        <v/>
      </c>
      <c r="G118" s="176" t="s">
        <v>4263</v>
      </c>
      <c r="H118" s="200" t="s">
        <v>463</v>
      </c>
      <c r="I118" s="177"/>
      <c r="J118" s="201" t="s">
        <v>4264</v>
      </c>
      <c r="K118" s="136"/>
      <c r="L118" s="200"/>
      <c r="M118" s="140"/>
      <c r="N118" s="201"/>
      <c r="O118" s="136"/>
      <c r="P118" s="200"/>
      <c r="Q118" s="140"/>
      <c r="R118" s="201"/>
      <c r="S118" s="129"/>
      <c r="T118" s="202"/>
      <c r="U118" s="140"/>
      <c r="V118" s="201"/>
    </row>
    <row r="119" spans="1:22" s="147" customFormat="1">
      <c r="A119" s="147">
        <v>1</v>
      </c>
      <c r="B119" s="181" t="s">
        <v>446</v>
      </c>
      <c r="C119" s="174"/>
      <c r="D119" s="175"/>
      <c r="E119" s="164"/>
      <c r="F119" s="199" t="str">
        <f t="shared" si="16"/>
        <v/>
      </c>
      <c r="G119" s="176" t="s">
        <v>4265</v>
      </c>
      <c r="H119" s="200" t="s">
        <v>4266</v>
      </c>
      <c r="I119" s="177"/>
      <c r="J119" s="201" t="s">
        <v>4267</v>
      </c>
      <c r="K119" s="136"/>
      <c r="L119" s="200"/>
      <c r="M119" s="140"/>
      <c r="N119" s="201"/>
      <c r="O119" s="136"/>
      <c r="P119" s="200"/>
      <c r="Q119" s="140"/>
      <c r="R119" s="201"/>
      <c r="S119" s="129"/>
      <c r="T119" s="202"/>
      <c r="U119" s="140"/>
      <c r="V119" s="201"/>
    </row>
    <row r="120" spans="1:22" s="147" customFormat="1">
      <c r="A120" s="147">
        <v>1</v>
      </c>
      <c r="B120" s="181" t="s">
        <v>452</v>
      </c>
      <c r="C120" s="174"/>
      <c r="D120" s="175"/>
      <c r="E120" s="164"/>
      <c r="F120" s="199" t="str">
        <f t="shared" si="16"/>
        <v/>
      </c>
      <c r="G120" s="176" t="s">
        <v>4268</v>
      </c>
      <c r="H120" s="200" t="s">
        <v>4269</v>
      </c>
      <c r="I120" s="177"/>
      <c r="J120" s="201" t="s">
        <v>4270</v>
      </c>
      <c r="K120" s="136"/>
      <c r="L120" s="200"/>
      <c r="M120" s="140"/>
      <c r="N120" s="201"/>
      <c r="O120" s="136"/>
      <c r="P120" s="200"/>
      <c r="Q120" s="140"/>
      <c r="R120" s="201"/>
      <c r="S120" s="129"/>
      <c r="T120" s="202"/>
      <c r="U120" s="140"/>
      <c r="V120" s="201"/>
    </row>
    <row r="121" spans="1:22" s="147" customFormat="1">
      <c r="A121" s="147">
        <v>1</v>
      </c>
      <c r="B121" s="181" t="s">
        <v>464</v>
      </c>
      <c r="C121" s="174"/>
      <c r="D121" s="175"/>
      <c r="E121" s="164"/>
      <c r="F121" s="199" t="str">
        <f t="shared" si="16"/>
        <v/>
      </c>
      <c r="G121" s="176" t="s">
        <v>4271</v>
      </c>
      <c r="H121" s="200"/>
      <c r="I121" s="177"/>
      <c r="J121" s="201" t="s">
        <v>4272</v>
      </c>
      <c r="K121" s="136"/>
      <c r="L121" s="200"/>
      <c r="M121" s="140"/>
      <c r="N121" s="201"/>
      <c r="O121" s="136"/>
      <c r="P121" s="200"/>
      <c r="Q121" s="140"/>
      <c r="R121" s="201"/>
      <c r="S121" s="129"/>
      <c r="T121" s="202"/>
      <c r="U121" s="140"/>
      <c r="V121" s="201"/>
    </row>
    <row r="122" spans="1:22" s="147" customFormat="1">
      <c r="A122" s="147">
        <v>1</v>
      </c>
      <c r="B122" s="181" t="s">
        <v>321</v>
      </c>
      <c r="C122" s="174"/>
      <c r="D122" s="175"/>
      <c r="E122" s="164"/>
      <c r="F122" s="199" t="str">
        <f t="shared" si="16"/>
        <v/>
      </c>
      <c r="G122" s="176"/>
      <c r="H122" s="200"/>
      <c r="I122" s="177"/>
      <c r="J122" s="201" t="s">
        <v>4273</v>
      </c>
      <c r="K122" s="136"/>
      <c r="L122" s="200"/>
      <c r="M122" s="140"/>
      <c r="N122" s="201"/>
      <c r="O122" s="136"/>
      <c r="P122" s="200"/>
      <c r="Q122" s="140"/>
      <c r="R122" s="201"/>
      <c r="S122" s="129"/>
      <c r="T122" s="202"/>
      <c r="U122" s="140"/>
      <c r="V122" s="201"/>
    </row>
    <row r="123" spans="1:22" s="147" customFormat="1">
      <c r="A123" s="147">
        <v>1</v>
      </c>
      <c r="B123" s="181" t="s">
        <v>490</v>
      </c>
      <c r="C123" s="174"/>
      <c r="D123" s="175"/>
      <c r="E123" s="164"/>
      <c r="F123" s="199" t="str">
        <f t="shared" si="16"/>
        <v/>
      </c>
      <c r="G123" s="176"/>
      <c r="H123" s="200"/>
      <c r="I123" s="177"/>
      <c r="J123" s="201" t="s">
        <v>4274</v>
      </c>
      <c r="K123" s="136"/>
      <c r="L123" s="200"/>
      <c r="M123" s="140"/>
      <c r="N123" s="201"/>
      <c r="O123" s="136"/>
      <c r="P123" s="200"/>
      <c r="Q123" s="140"/>
      <c r="R123" s="201"/>
      <c r="S123" s="129"/>
      <c r="T123" s="202"/>
      <c r="U123" s="140"/>
      <c r="V123" s="201"/>
    </row>
    <row r="124" spans="1:22" s="147" customFormat="1">
      <c r="A124" s="147">
        <v>1</v>
      </c>
      <c r="B124" s="181" t="s">
        <v>501</v>
      </c>
      <c r="C124" s="174"/>
      <c r="D124" s="175"/>
      <c r="E124" s="164"/>
      <c r="F124" s="199" t="str">
        <f t="shared" si="16"/>
        <v/>
      </c>
      <c r="G124" s="176"/>
      <c r="H124" s="200"/>
      <c r="I124" s="177"/>
      <c r="J124" s="201" t="s">
        <v>4275</v>
      </c>
      <c r="K124" s="136"/>
      <c r="L124" s="200"/>
      <c r="M124" s="140"/>
      <c r="N124" s="201"/>
      <c r="O124" s="136"/>
      <c r="P124" s="200"/>
      <c r="Q124" s="140"/>
      <c r="R124" s="201"/>
      <c r="S124" s="129"/>
      <c r="T124" s="202"/>
      <c r="U124" s="140"/>
      <c r="V124" s="201"/>
    </row>
    <row r="125" spans="1:22" s="147" customFormat="1">
      <c r="A125" s="147">
        <v>1</v>
      </c>
      <c r="B125" s="181" t="s">
        <v>511</v>
      </c>
      <c r="C125" s="174"/>
      <c r="D125" s="175"/>
      <c r="E125" s="164"/>
      <c r="F125" s="199" t="str">
        <f t="shared" si="16"/>
        <v/>
      </c>
      <c r="G125" s="176"/>
      <c r="H125" s="200"/>
      <c r="I125" s="177"/>
      <c r="J125" s="201"/>
      <c r="K125" s="136"/>
      <c r="L125" s="200"/>
      <c r="M125" s="140"/>
      <c r="N125" s="201"/>
      <c r="O125" s="136"/>
      <c r="P125" s="200"/>
      <c r="Q125" s="140"/>
      <c r="R125" s="201"/>
      <c r="S125" s="129"/>
      <c r="T125" s="202"/>
      <c r="U125" s="140"/>
      <c r="V125" s="201"/>
    </row>
    <row r="126" spans="1:22" s="147" customFormat="1">
      <c r="A126" s="147">
        <v>1</v>
      </c>
      <c r="B126" s="181" t="s">
        <v>520</v>
      </c>
      <c r="C126" s="174"/>
      <c r="D126" s="175"/>
      <c r="E126" s="164"/>
      <c r="F126" s="199" t="str">
        <f t="shared" ref="F126:F190" si="18">IF($F$9="*",IF(E126&gt;0,"*",""),"")</f>
        <v/>
      </c>
      <c r="G126" s="176"/>
      <c r="H126" s="200"/>
      <c r="I126" s="177"/>
      <c r="J126" s="201"/>
      <c r="K126" s="136"/>
      <c r="L126" s="200"/>
      <c r="M126" s="140"/>
      <c r="N126" s="201"/>
      <c r="O126" s="136"/>
      <c r="P126" s="200"/>
      <c r="Q126" s="140"/>
      <c r="R126" s="201"/>
      <c r="S126" s="129"/>
      <c r="T126" s="202"/>
      <c r="U126" s="140"/>
      <c r="V126" s="201"/>
    </row>
    <row r="127" spans="1:22" s="147" customFormat="1">
      <c r="A127" s="147">
        <v>1</v>
      </c>
      <c r="B127" s="295" t="s">
        <v>529</v>
      </c>
      <c r="C127" s="174"/>
      <c r="D127" s="175"/>
      <c r="E127" s="164"/>
      <c r="F127" s="199" t="str">
        <f t="shared" si="18"/>
        <v/>
      </c>
      <c r="G127" s="176"/>
      <c r="H127" s="200"/>
      <c r="I127" s="177"/>
      <c r="J127" s="201"/>
      <c r="K127" s="136"/>
      <c r="L127" s="200"/>
      <c r="M127" s="140"/>
      <c r="N127" s="201"/>
      <c r="O127" s="136"/>
      <c r="P127" s="200"/>
      <c r="Q127" s="140"/>
      <c r="R127" s="201"/>
      <c r="S127" s="129"/>
      <c r="T127" s="202"/>
      <c r="U127" s="140"/>
      <c r="V127" s="201"/>
    </row>
    <row r="128" spans="1:22" s="147" customFormat="1" hidden="1">
      <c r="B128" s="308"/>
      <c r="C128" s="174"/>
      <c r="D128" s="175"/>
      <c r="E128" s="164"/>
      <c r="F128" s="199" t="str">
        <f t="shared" si="18"/>
        <v/>
      </c>
      <c r="G128" s="176"/>
      <c r="H128" s="200"/>
      <c r="I128" s="177"/>
      <c r="J128" s="201"/>
      <c r="K128" s="136"/>
      <c r="L128" s="200"/>
      <c r="M128" s="140"/>
      <c r="N128" s="201"/>
      <c r="O128" s="136"/>
      <c r="P128" s="200"/>
      <c r="Q128" s="140"/>
      <c r="R128" s="201"/>
      <c r="S128" s="129"/>
      <c r="T128" s="202"/>
      <c r="U128" s="140"/>
      <c r="V128" s="201"/>
    </row>
    <row r="129" spans="1:23" hidden="1">
      <c r="A129" s="147"/>
      <c r="B129" s="181"/>
      <c r="C129" s="174"/>
      <c r="D129" s="175"/>
      <c r="E129" s="164"/>
      <c r="F129" s="199" t="str">
        <f t="shared" si="18"/>
        <v/>
      </c>
      <c r="G129" s="176"/>
      <c r="H129" s="200"/>
      <c r="I129" s="177"/>
      <c r="J129" s="201"/>
      <c r="K129" s="136"/>
      <c r="L129" s="200"/>
      <c r="M129" s="140"/>
      <c r="N129" s="201"/>
      <c r="O129" s="136"/>
      <c r="P129" s="200"/>
      <c r="Q129" s="140"/>
      <c r="R129" s="201"/>
      <c r="S129" s="129"/>
      <c r="T129" s="202"/>
      <c r="U129" s="140"/>
      <c r="V129" s="201"/>
      <c r="W129" s="147"/>
    </row>
    <row r="130" spans="1:23" hidden="1">
      <c r="A130" s="147"/>
      <c r="B130" s="181"/>
      <c r="C130" s="174"/>
      <c r="D130" s="175"/>
      <c r="E130" s="164"/>
      <c r="F130" s="199" t="str">
        <f t="shared" si="18"/>
        <v/>
      </c>
      <c r="G130" s="176"/>
      <c r="H130" s="200"/>
      <c r="I130" s="177"/>
      <c r="J130" s="201"/>
      <c r="K130" s="136"/>
      <c r="L130" s="200"/>
      <c r="M130" s="140"/>
      <c r="N130" s="201"/>
      <c r="O130" s="136"/>
      <c r="P130" s="200"/>
      <c r="Q130" s="140"/>
      <c r="R130" s="201"/>
      <c r="S130" s="129"/>
      <c r="T130" s="202"/>
      <c r="U130" s="140"/>
      <c r="V130" s="201"/>
      <c r="W130" s="147"/>
    </row>
    <row r="131" spans="1:23" hidden="1">
      <c r="A131" s="147"/>
      <c r="B131" s="181"/>
      <c r="C131" s="174"/>
      <c r="D131" s="175"/>
      <c r="E131" s="164"/>
      <c r="F131" s="199" t="str">
        <f t="shared" si="18"/>
        <v/>
      </c>
      <c r="G131" s="176"/>
      <c r="H131" s="200"/>
      <c r="I131" s="177"/>
      <c r="J131" s="201"/>
      <c r="K131" s="136"/>
      <c r="L131" s="200"/>
      <c r="M131" s="140"/>
      <c r="N131" s="201"/>
      <c r="O131" s="136"/>
      <c r="P131" s="200"/>
      <c r="Q131" s="140"/>
      <c r="R131" s="201"/>
      <c r="S131" s="129"/>
      <c r="T131" s="202"/>
      <c r="U131" s="140"/>
      <c r="V131" s="201"/>
      <c r="W131" s="147"/>
    </row>
    <row r="132" spans="1:23" hidden="1">
      <c r="A132" s="267"/>
      <c r="B132" s="268"/>
      <c r="C132" s="228"/>
      <c r="D132" s="226"/>
      <c r="E132" s="227"/>
      <c r="F132" s="269" t="str">
        <f t="shared" si="18"/>
        <v/>
      </c>
      <c r="G132" s="270"/>
      <c r="H132" s="271"/>
      <c r="I132" s="272"/>
      <c r="J132" s="273"/>
      <c r="K132" s="274"/>
      <c r="L132" s="271"/>
      <c r="M132" s="275"/>
      <c r="N132" s="273"/>
      <c r="O132" s="274"/>
      <c r="P132" s="271"/>
      <c r="Q132" s="275"/>
      <c r="R132" s="273"/>
      <c r="S132" s="289"/>
      <c r="T132" s="276"/>
      <c r="U132" s="275"/>
      <c r="V132" s="273"/>
      <c r="W132" s="147"/>
    </row>
    <row r="133" spans="1:23">
      <c r="C133" s="277"/>
      <c r="D133" s="277"/>
      <c r="E133" s="278"/>
      <c r="F133" s="279" t="str">
        <f t="shared" si="18"/>
        <v/>
      </c>
      <c r="G133" s="280"/>
      <c r="H133" s="281"/>
      <c r="I133" s="280"/>
      <c r="J133" s="281"/>
      <c r="L133" s="281"/>
      <c r="N133" s="281"/>
      <c r="P133" s="281"/>
      <c r="R133" s="281"/>
      <c r="T133" s="281"/>
      <c r="V133" s="281"/>
    </row>
    <row r="134" spans="1:23">
      <c r="C134" s="277"/>
      <c r="D134" s="277"/>
      <c r="E134" s="278"/>
      <c r="F134" s="279" t="str">
        <f t="shared" si="18"/>
        <v/>
      </c>
      <c r="G134" s="280"/>
      <c r="H134" s="281"/>
      <c r="I134" s="280"/>
      <c r="J134" s="281"/>
      <c r="L134" s="281"/>
      <c r="N134" s="281"/>
      <c r="P134" s="281"/>
      <c r="R134" s="281"/>
      <c r="T134" s="281"/>
      <c r="V134" s="281"/>
    </row>
    <row r="135" spans="1:23">
      <c r="C135" s="277"/>
      <c r="D135" s="277"/>
      <c r="E135" s="278"/>
      <c r="F135" s="279" t="str">
        <f t="shared" si="18"/>
        <v/>
      </c>
      <c r="G135" s="280"/>
      <c r="H135" s="281"/>
      <c r="I135" s="280"/>
      <c r="J135" s="281"/>
      <c r="L135" s="281"/>
      <c r="N135" s="281"/>
      <c r="P135" s="281"/>
      <c r="R135" s="281"/>
      <c r="T135" s="281"/>
      <c r="V135" s="281"/>
    </row>
    <row r="136" spans="1:23">
      <c r="C136" s="277"/>
      <c r="D136" s="277"/>
      <c r="E136" s="278"/>
      <c r="F136" s="279" t="str">
        <f t="shared" si="18"/>
        <v/>
      </c>
      <c r="G136" s="280"/>
      <c r="H136" s="281"/>
      <c r="I136" s="280"/>
      <c r="J136" s="281"/>
      <c r="L136" s="281"/>
      <c r="N136" s="281"/>
      <c r="P136" s="281"/>
      <c r="R136" s="281"/>
      <c r="T136" s="281"/>
      <c r="V136" s="281"/>
    </row>
    <row r="137" spans="1:23">
      <c r="C137" s="277"/>
      <c r="D137" s="277"/>
      <c r="E137" s="278"/>
      <c r="F137" s="279" t="str">
        <f t="shared" si="18"/>
        <v/>
      </c>
      <c r="G137" s="280"/>
      <c r="H137" s="281"/>
      <c r="I137" s="280"/>
      <c r="J137" s="281"/>
      <c r="L137" s="281"/>
      <c r="N137" s="281"/>
      <c r="P137" s="281"/>
      <c r="R137" s="281"/>
      <c r="T137" s="281"/>
      <c r="V137" s="281"/>
    </row>
    <row r="138" spans="1:23">
      <c r="C138" s="277"/>
      <c r="D138" s="277"/>
      <c r="E138" s="278"/>
      <c r="F138" s="279" t="str">
        <f t="shared" si="18"/>
        <v/>
      </c>
      <c r="G138" s="280"/>
      <c r="H138" s="281"/>
      <c r="I138" s="280"/>
      <c r="J138" s="281"/>
      <c r="L138" s="281"/>
      <c r="N138" s="281"/>
      <c r="P138" s="281"/>
      <c r="R138" s="281"/>
      <c r="T138" s="281"/>
      <c r="V138" s="281"/>
    </row>
    <row r="139" spans="1:23">
      <c r="C139" s="277"/>
      <c r="D139" s="277"/>
      <c r="E139" s="278"/>
      <c r="F139" s="279" t="str">
        <f t="shared" si="18"/>
        <v/>
      </c>
      <c r="G139" s="280"/>
      <c r="H139" s="281"/>
      <c r="I139" s="280"/>
      <c r="J139" s="281"/>
      <c r="L139" s="281"/>
      <c r="N139" s="281"/>
      <c r="P139" s="281"/>
      <c r="R139" s="281"/>
      <c r="T139" s="281"/>
      <c r="V139" s="281"/>
    </row>
    <row r="140" spans="1:23">
      <c r="C140" s="278"/>
      <c r="D140" s="278"/>
      <c r="E140" s="278"/>
      <c r="F140" s="279" t="str">
        <f t="shared" si="18"/>
        <v/>
      </c>
      <c r="G140" s="280"/>
      <c r="H140" s="281"/>
      <c r="I140" s="280"/>
      <c r="J140" s="281"/>
      <c r="L140" s="281"/>
      <c r="N140" s="281"/>
      <c r="P140" s="281"/>
      <c r="R140" s="281"/>
      <c r="T140" s="281"/>
      <c r="V140" s="281"/>
    </row>
    <row r="141" spans="1:23">
      <c r="C141" s="278"/>
      <c r="D141" s="278"/>
      <c r="E141" s="278"/>
      <c r="F141" s="279" t="str">
        <f t="shared" si="18"/>
        <v/>
      </c>
      <c r="G141" s="280"/>
      <c r="H141" s="281"/>
      <c r="I141" s="280"/>
      <c r="J141" s="281"/>
      <c r="L141" s="281"/>
      <c r="N141" s="281"/>
      <c r="P141" s="281"/>
      <c r="R141" s="281"/>
      <c r="T141" s="281"/>
      <c r="V141" s="281"/>
    </row>
    <row r="142" spans="1:23">
      <c r="C142" s="277"/>
      <c r="D142" s="277"/>
      <c r="E142" s="278"/>
      <c r="F142" s="279" t="str">
        <f t="shared" si="18"/>
        <v/>
      </c>
      <c r="G142" s="280"/>
      <c r="H142" s="281"/>
      <c r="I142" s="280"/>
      <c r="J142" s="281"/>
      <c r="L142" s="281"/>
      <c r="N142" s="281"/>
      <c r="P142" s="281"/>
      <c r="R142" s="281"/>
      <c r="T142" s="281"/>
      <c r="V142" s="281"/>
    </row>
    <row r="143" spans="1:23">
      <c r="C143" s="277"/>
      <c r="D143" s="277"/>
      <c r="E143" s="278"/>
      <c r="F143" s="279" t="str">
        <f t="shared" si="18"/>
        <v/>
      </c>
      <c r="G143" s="280"/>
      <c r="H143" s="281"/>
      <c r="I143" s="280"/>
      <c r="J143" s="281"/>
      <c r="L143" s="281"/>
      <c r="N143" s="281"/>
      <c r="P143" s="281"/>
      <c r="R143" s="281"/>
      <c r="T143" s="281"/>
      <c r="V143" s="281"/>
    </row>
    <row r="144" spans="1:23">
      <c r="C144" s="277"/>
      <c r="D144" s="277"/>
      <c r="E144" s="278"/>
      <c r="F144" s="279" t="str">
        <f t="shared" si="18"/>
        <v/>
      </c>
      <c r="G144" s="280"/>
      <c r="H144" s="281"/>
      <c r="I144" s="280"/>
      <c r="J144" s="281"/>
      <c r="L144" s="281"/>
      <c r="N144" s="281"/>
      <c r="P144" s="281"/>
      <c r="R144" s="281"/>
      <c r="T144" s="281"/>
      <c r="V144" s="281"/>
    </row>
    <row r="145" spans="3:22">
      <c r="C145" s="277"/>
      <c r="D145" s="277"/>
      <c r="E145" s="278"/>
      <c r="F145" s="279" t="str">
        <f t="shared" si="18"/>
        <v/>
      </c>
      <c r="G145" s="280"/>
      <c r="H145" s="281"/>
      <c r="I145" s="280"/>
      <c r="J145" s="281"/>
      <c r="L145" s="281"/>
      <c r="N145" s="281"/>
      <c r="P145" s="281"/>
      <c r="R145" s="281"/>
      <c r="T145" s="281"/>
      <c r="V145" s="281"/>
    </row>
    <row r="146" spans="3:22">
      <c r="C146" s="277"/>
      <c r="D146" s="277"/>
      <c r="E146" s="278"/>
      <c r="F146" s="279" t="str">
        <f t="shared" si="18"/>
        <v/>
      </c>
      <c r="G146" s="280"/>
      <c r="H146" s="281"/>
      <c r="I146" s="280"/>
      <c r="J146" s="281"/>
      <c r="L146" s="281"/>
      <c r="N146" s="281"/>
      <c r="P146" s="281"/>
      <c r="R146" s="281"/>
      <c r="T146" s="281"/>
      <c r="V146" s="281"/>
    </row>
    <row r="147" spans="3:22">
      <c r="C147" s="277"/>
      <c r="D147" s="277"/>
      <c r="E147" s="278"/>
      <c r="F147" s="279" t="str">
        <f t="shared" si="18"/>
        <v/>
      </c>
      <c r="G147" s="280"/>
      <c r="H147" s="281"/>
      <c r="I147" s="280"/>
      <c r="J147" s="281"/>
      <c r="L147" s="281"/>
      <c r="N147" s="281"/>
      <c r="P147" s="281"/>
      <c r="R147" s="281"/>
      <c r="T147" s="281"/>
      <c r="V147" s="281"/>
    </row>
    <row r="148" spans="3:22">
      <c r="C148" s="277"/>
      <c r="D148" s="277"/>
      <c r="E148" s="278"/>
      <c r="F148" s="279" t="str">
        <f t="shared" si="18"/>
        <v/>
      </c>
      <c r="G148" s="280"/>
      <c r="H148" s="281"/>
      <c r="I148" s="280"/>
      <c r="J148" s="281"/>
      <c r="L148" s="281"/>
      <c r="N148" s="281"/>
      <c r="P148" s="281"/>
      <c r="R148" s="281"/>
      <c r="T148" s="281"/>
      <c r="V148" s="281"/>
    </row>
    <row r="149" spans="3:22">
      <c r="C149" s="277"/>
      <c r="D149" s="277"/>
      <c r="E149" s="278"/>
      <c r="F149" s="279" t="str">
        <f t="shared" si="18"/>
        <v/>
      </c>
      <c r="G149" s="280"/>
      <c r="H149" s="281"/>
      <c r="I149" s="280"/>
      <c r="J149" s="281"/>
      <c r="L149" s="281"/>
      <c r="N149" s="281"/>
      <c r="P149" s="281"/>
      <c r="R149" s="281"/>
      <c r="T149" s="281"/>
      <c r="V149" s="281"/>
    </row>
    <row r="150" spans="3:22">
      <c r="C150" s="277"/>
      <c r="D150" s="277"/>
      <c r="E150" s="278"/>
      <c r="F150" s="279" t="str">
        <f t="shared" si="18"/>
        <v/>
      </c>
      <c r="G150" s="280"/>
      <c r="H150" s="281"/>
      <c r="I150" s="280"/>
      <c r="J150" s="281"/>
      <c r="L150" s="281"/>
      <c r="N150" s="281"/>
      <c r="P150" s="281"/>
      <c r="R150" s="281"/>
      <c r="T150" s="281"/>
      <c r="V150" s="281"/>
    </row>
    <row r="151" spans="3:22">
      <c r="C151" s="277"/>
      <c r="D151" s="277"/>
      <c r="E151" s="278"/>
      <c r="F151" s="279" t="str">
        <f t="shared" si="18"/>
        <v/>
      </c>
      <c r="G151" s="280"/>
      <c r="H151" s="281"/>
      <c r="I151" s="280"/>
      <c r="J151" s="281"/>
      <c r="L151" s="281"/>
      <c r="N151" s="281"/>
      <c r="P151" s="281"/>
      <c r="R151" s="281"/>
      <c r="T151" s="281"/>
      <c r="V151" s="281"/>
    </row>
    <row r="152" spans="3:22">
      <c r="C152" s="277"/>
      <c r="D152" s="277"/>
      <c r="E152" s="278"/>
      <c r="F152" s="279" t="str">
        <f t="shared" si="18"/>
        <v/>
      </c>
      <c r="G152" s="280"/>
      <c r="H152" s="281"/>
      <c r="I152" s="280"/>
      <c r="J152" s="281"/>
      <c r="L152" s="281"/>
      <c r="N152" s="281"/>
      <c r="P152" s="281"/>
      <c r="R152" s="281"/>
      <c r="T152" s="281"/>
      <c r="V152" s="281"/>
    </row>
    <row r="153" spans="3:22">
      <c r="C153" s="277"/>
      <c r="D153" s="277"/>
      <c r="E153" s="278"/>
      <c r="F153" s="279" t="str">
        <f t="shared" si="18"/>
        <v/>
      </c>
      <c r="G153" s="280"/>
      <c r="H153" s="281"/>
      <c r="I153" s="280"/>
      <c r="J153" s="281"/>
      <c r="L153" s="281"/>
      <c r="N153" s="281"/>
      <c r="P153" s="281"/>
      <c r="R153" s="281"/>
      <c r="T153" s="281"/>
      <c r="V153" s="281"/>
    </row>
    <row r="154" spans="3:22">
      <c r="C154" s="277"/>
      <c r="D154" s="277"/>
      <c r="E154" s="278"/>
      <c r="F154" s="279" t="str">
        <f t="shared" si="18"/>
        <v/>
      </c>
      <c r="G154" s="280"/>
      <c r="H154" s="281"/>
      <c r="I154" s="280"/>
      <c r="J154" s="281"/>
      <c r="L154" s="281"/>
      <c r="N154" s="281"/>
      <c r="P154" s="281"/>
      <c r="R154" s="281"/>
      <c r="T154" s="281"/>
      <c r="V154" s="281"/>
    </row>
    <row r="155" spans="3:22">
      <c r="C155" s="277"/>
      <c r="D155" s="277"/>
      <c r="E155" s="278"/>
      <c r="F155" s="279" t="str">
        <f t="shared" si="18"/>
        <v/>
      </c>
      <c r="G155" s="280"/>
      <c r="H155" s="281"/>
      <c r="I155" s="280"/>
      <c r="J155" s="281"/>
      <c r="L155" s="281"/>
      <c r="N155" s="281"/>
      <c r="P155" s="281"/>
      <c r="R155" s="281"/>
      <c r="T155" s="281"/>
      <c r="V155" s="281"/>
    </row>
    <row r="156" spans="3:22">
      <c r="C156" s="277"/>
      <c r="D156" s="277"/>
      <c r="E156" s="278"/>
      <c r="F156" s="279" t="str">
        <f t="shared" si="18"/>
        <v/>
      </c>
      <c r="G156" s="280"/>
      <c r="H156" s="281"/>
      <c r="I156" s="280"/>
      <c r="J156" s="281"/>
      <c r="L156" s="281"/>
      <c r="N156" s="281"/>
      <c r="P156" s="281"/>
      <c r="R156" s="281"/>
      <c r="T156" s="281"/>
      <c r="V156" s="281"/>
    </row>
    <row r="157" spans="3:22">
      <c r="C157" s="277"/>
      <c r="D157" s="277"/>
      <c r="E157" s="278"/>
      <c r="F157" s="279" t="str">
        <f t="shared" si="18"/>
        <v/>
      </c>
      <c r="G157" s="280"/>
      <c r="H157" s="281"/>
      <c r="I157" s="280"/>
      <c r="J157" s="281"/>
      <c r="L157" s="281"/>
      <c r="N157" s="281"/>
      <c r="P157" s="281"/>
      <c r="R157" s="281"/>
      <c r="T157" s="281"/>
      <c r="V157" s="281"/>
    </row>
    <row r="158" spans="3:22">
      <c r="C158" s="278"/>
      <c r="D158" s="278"/>
      <c r="E158" s="278"/>
      <c r="F158" s="279" t="str">
        <f t="shared" si="18"/>
        <v/>
      </c>
      <c r="G158" s="280"/>
      <c r="H158" s="281"/>
      <c r="I158" s="280"/>
      <c r="J158" s="281"/>
      <c r="L158" s="281"/>
      <c r="N158" s="281"/>
      <c r="P158" s="281"/>
      <c r="R158" s="281"/>
      <c r="T158" s="281"/>
      <c r="V158" s="281"/>
    </row>
    <row r="159" spans="3:22">
      <c r="C159" s="278"/>
      <c r="D159" s="278"/>
      <c r="E159" s="278"/>
      <c r="F159" s="279" t="str">
        <f t="shared" si="18"/>
        <v/>
      </c>
      <c r="G159" s="280"/>
      <c r="H159" s="281"/>
      <c r="I159" s="280"/>
      <c r="J159" s="281"/>
      <c r="L159" s="281"/>
      <c r="N159" s="281"/>
      <c r="P159" s="281"/>
      <c r="R159" s="281"/>
      <c r="T159" s="281"/>
      <c r="V159" s="281"/>
    </row>
    <row r="160" spans="3:22">
      <c r="C160" s="278"/>
      <c r="D160" s="278"/>
      <c r="E160" s="278"/>
      <c r="F160" s="279" t="str">
        <f t="shared" si="18"/>
        <v/>
      </c>
      <c r="G160" s="280"/>
      <c r="H160" s="281"/>
      <c r="I160" s="280"/>
      <c r="J160" s="281"/>
      <c r="L160" s="281"/>
      <c r="N160" s="281"/>
      <c r="P160" s="281"/>
      <c r="R160" s="281"/>
      <c r="T160" s="281"/>
      <c r="V160" s="281"/>
    </row>
    <row r="161" spans="3:22">
      <c r="C161" s="277"/>
      <c r="D161" s="277"/>
      <c r="E161" s="278"/>
      <c r="F161" s="279" t="str">
        <f t="shared" si="18"/>
        <v/>
      </c>
      <c r="G161" s="280"/>
      <c r="H161" s="281"/>
      <c r="I161" s="280"/>
      <c r="J161" s="281"/>
      <c r="L161" s="281"/>
      <c r="N161" s="281"/>
      <c r="P161" s="281"/>
      <c r="R161" s="281"/>
      <c r="T161" s="281"/>
      <c r="V161" s="281"/>
    </row>
    <row r="162" spans="3:22">
      <c r="C162" s="277"/>
      <c r="D162" s="277"/>
      <c r="E162" s="278"/>
      <c r="F162" s="279" t="str">
        <f t="shared" si="18"/>
        <v/>
      </c>
      <c r="G162" s="280"/>
      <c r="H162" s="281"/>
      <c r="I162" s="280"/>
      <c r="J162" s="281"/>
      <c r="L162" s="281"/>
      <c r="N162" s="281"/>
      <c r="P162" s="281"/>
      <c r="R162" s="281"/>
      <c r="T162" s="281"/>
      <c r="V162" s="281"/>
    </row>
    <row r="163" spans="3:22">
      <c r="C163" s="277"/>
      <c r="D163" s="277"/>
      <c r="E163" s="278"/>
      <c r="F163" s="279" t="str">
        <f t="shared" si="18"/>
        <v/>
      </c>
      <c r="G163" s="280"/>
      <c r="H163" s="281"/>
      <c r="I163" s="280"/>
      <c r="J163" s="281"/>
      <c r="L163" s="281"/>
      <c r="N163" s="281"/>
      <c r="P163" s="281"/>
      <c r="R163" s="281"/>
      <c r="T163" s="281"/>
      <c r="V163" s="281"/>
    </row>
    <row r="164" spans="3:22">
      <c r="C164" s="277"/>
      <c r="D164" s="277"/>
      <c r="E164" s="278"/>
      <c r="F164" s="279" t="str">
        <f t="shared" si="18"/>
        <v/>
      </c>
      <c r="G164" s="280"/>
      <c r="H164" s="281"/>
      <c r="I164" s="280"/>
      <c r="J164" s="281"/>
      <c r="L164" s="281"/>
      <c r="N164" s="281"/>
      <c r="P164" s="281"/>
      <c r="R164" s="281"/>
      <c r="T164" s="281"/>
      <c r="V164" s="281"/>
    </row>
    <row r="165" spans="3:22">
      <c r="C165" s="277"/>
      <c r="D165" s="277"/>
      <c r="E165" s="278"/>
      <c r="F165" s="279" t="str">
        <f t="shared" si="18"/>
        <v/>
      </c>
      <c r="G165" s="280"/>
      <c r="H165" s="281"/>
      <c r="I165" s="280"/>
      <c r="J165" s="281"/>
      <c r="L165" s="281"/>
      <c r="N165" s="281"/>
      <c r="P165" s="281"/>
      <c r="R165" s="281"/>
      <c r="T165" s="281"/>
      <c r="V165" s="281"/>
    </row>
    <row r="166" spans="3:22">
      <c r="C166" s="277"/>
      <c r="D166" s="277"/>
      <c r="E166" s="278"/>
      <c r="F166" s="279" t="str">
        <f t="shared" si="18"/>
        <v/>
      </c>
      <c r="G166" s="280"/>
      <c r="H166" s="281"/>
      <c r="I166" s="280"/>
      <c r="J166" s="281"/>
      <c r="L166" s="281"/>
      <c r="N166" s="281"/>
      <c r="P166" s="281"/>
      <c r="R166" s="281"/>
      <c r="T166" s="281"/>
      <c r="V166" s="281"/>
    </row>
    <row r="167" spans="3:22">
      <c r="C167" s="277"/>
      <c r="D167" s="277"/>
      <c r="E167" s="278"/>
      <c r="F167" s="279" t="str">
        <f t="shared" si="18"/>
        <v/>
      </c>
      <c r="G167" s="280"/>
      <c r="H167" s="281"/>
      <c r="I167" s="280"/>
      <c r="J167" s="281"/>
      <c r="L167" s="281"/>
      <c r="N167" s="281"/>
      <c r="P167" s="281"/>
      <c r="R167" s="281"/>
      <c r="T167" s="281"/>
      <c r="V167" s="281"/>
    </row>
    <row r="168" spans="3:22">
      <c r="C168" s="277"/>
      <c r="D168" s="277"/>
      <c r="E168" s="278"/>
      <c r="F168" s="279" t="str">
        <f t="shared" si="18"/>
        <v/>
      </c>
      <c r="G168" s="280"/>
      <c r="H168" s="281"/>
      <c r="I168" s="280"/>
      <c r="J168" s="281"/>
      <c r="L168" s="281"/>
      <c r="N168" s="281"/>
      <c r="P168" s="281"/>
      <c r="R168" s="281"/>
      <c r="T168" s="281"/>
      <c r="V168" s="281"/>
    </row>
    <row r="169" spans="3:22">
      <c r="C169" s="277"/>
      <c r="D169" s="277"/>
      <c r="E169" s="278"/>
      <c r="F169" s="279" t="str">
        <f t="shared" si="18"/>
        <v/>
      </c>
      <c r="G169" s="280"/>
      <c r="H169" s="281"/>
      <c r="I169" s="280"/>
      <c r="J169" s="281"/>
      <c r="L169" s="281"/>
      <c r="N169" s="281"/>
      <c r="P169" s="281"/>
      <c r="R169" s="281"/>
      <c r="T169" s="281"/>
      <c r="V169" s="281"/>
    </row>
    <row r="170" spans="3:22">
      <c r="C170" s="277"/>
      <c r="D170" s="277"/>
      <c r="E170" s="278"/>
      <c r="F170" s="279" t="str">
        <f t="shared" si="18"/>
        <v/>
      </c>
      <c r="G170" s="280"/>
      <c r="H170" s="281"/>
      <c r="I170" s="280"/>
      <c r="J170" s="281"/>
      <c r="L170" s="281"/>
      <c r="N170" s="281"/>
      <c r="P170" s="281"/>
      <c r="R170" s="281"/>
      <c r="T170" s="281"/>
      <c r="V170" s="281"/>
    </row>
    <row r="171" spans="3:22">
      <c r="C171" s="277"/>
      <c r="D171" s="277"/>
      <c r="E171" s="278"/>
      <c r="F171" s="279" t="str">
        <f t="shared" si="18"/>
        <v/>
      </c>
      <c r="G171" s="280"/>
      <c r="H171" s="281"/>
      <c r="I171" s="280"/>
      <c r="J171" s="281"/>
      <c r="L171" s="281"/>
      <c r="N171" s="281"/>
      <c r="P171" s="281"/>
      <c r="R171" s="281"/>
      <c r="T171" s="281"/>
      <c r="V171" s="281"/>
    </row>
    <row r="172" spans="3:22">
      <c r="C172" s="277"/>
      <c r="D172" s="277"/>
      <c r="E172" s="278"/>
      <c r="F172" s="279" t="str">
        <f t="shared" si="18"/>
        <v/>
      </c>
      <c r="G172" s="280"/>
      <c r="H172" s="281"/>
      <c r="I172" s="280"/>
      <c r="J172" s="281"/>
      <c r="L172" s="281"/>
      <c r="N172" s="281"/>
      <c r="P172" s="281"/>
      <c r="R172" s="281"/>
      <c r="T172" s="281"/>
      <c r="V172" s="281"/>
    </row>
    <row r="173" spans="3:22">
      <c r="C173" s="277"/>
      <c r="D173" s="277"/>
      <c r="E173" s="278"/>
      <c r="F173" s="279" t="str">
        <f t="shared" si="18"/>
        <v/>
      </c>
      <c r="G173" s="280"/>
      <c r="H173" s="281"/>
      <c r="I173" s="280"/>
      <c r="J173" s="281"/>
      <c r="L173" s="281"/>
      <c r="N173" s="281"/>
      <c r="P173" s="281"/>
      <c r="R173" s="281"/>
      <c r="T173" s="281"/>
      <c r="V173" s="281"/>
    </row>
    <row r="174" spans="3:22">
      <c r="C174" s="277"/>
      <c r="D174" s="277"/>
      <c r="E174" s="278"/>
      <c r="F174" s="279" t="str">
        <f t="shared" si="18"/>
        <v/>
      </c>
      <c r="G174" s="280"/>
      <c r="H174" s="281"/>
      <c r="I174" s="280"/>
      <c r="J174" s="281"/>
      <c r="L174" s="281"/>
      <c r="N174" s="281"/>
      <c r="P174" s="281"/>
      <c r="R174" s="281"/>
      <c r="T174" s="281"/>
      <c r="V174" s="281"/>
    </row>
    <row r="175" spans="3:22">
      <c r="C175" s="277"/>
      <c r="D175" s="277"/>
      <c r="E175" s="278"/>
      <c r="F175" s="279" t="str">
        <f t="shared" si="18"/>
        <v/>
      </c>
      <c r="G175" s="280"/>
      <c r="H175" s="281"/>
      <c r="I175" s="280"/>
      <c r="J175" s="281"/>
      <c r="L175" s="281"/>
      <c r="N175" s="281"/>
      <c r="P175" s="281"/>
      <c r="R175" s="281"/>
      <c r="T175" s="281"/>
      <c r="V175" s="281"/>
    </row>
    <row r="176" spans="3:22">
      <c r="C176" s="277"/>
      <c r="D176" s="277"/>
      <c r="E176" s="278"/>
      <c r="F176" s="279" t="str">
        <f t="shared" si="18"/>
        <v/>
      </c>
      <c r="G176" s="280"/>
      <c r="H176" s="281"/>
      <c r="I176" s="280"/>
      <c r="J176" s="281"/>
      <c r="L176" s="281"/>
      <c r="N176" s="281"/>
      <c r="P176" s="281"/>
      <c r="R176" s="281"/>
      <c r="T176" s="281"/>
      <c r="V176" s="281"/>
    </row>
    <row r="177" spans="3:22">
      <c r="C177" s="277"/>
      <c r="D177" s="277"/>
      <c r="E177" s="278"/>
      <c r="F177" s="279" t="str">
        <f t="shared" si="18"/>
        <v/>
      </c>
      <c r="G177" s="280"/>
      <c r="H177" s="281"/>
      <c r="I177" s="280"/>
      <c r="J177" s="281"/>
      <c r="L177" s="281"/>
      <c r="N177" s="281"/>
      <c r="P177" s="281"/>
      <c r="R177" s="281"/>
      <c r="T177" s="281"/>
      <c r="V177" s="281"/>
    </row>
    <row r="178" spans="3:22">
      <c r="C178" s="277"/>
      <c r="D178" s="277"/>
      <c r="E178" s="278"/>
      <c r="F178" s="279" t="str">
        <f t="shared" si="18"/>
        <v/>
      </c>
      <c r="G178" s="280"/>
      <c r="H178" s="281"/>
      <c r="I178" s="280"/>
      <c r="J178" s="281"/>
      <c r="L178" s="281"/>
      <c r="N178" s="281"/>
      <c r="P178" s="281"/>
      <c r="R178" s="281"/>
      <c r="T178" s="281"/>
      <c r="V178" s="281"/>
    </row>
    <row r="179" spans="3:22">
      <c r="C179" s="277"/>
      <c r="D179" s="277"/>
      <c r="E179" s="278"/>
      <c r="F179" s="279" t="str">
        <f t="shared" si="18"/>
        <v/>
      </c>
      <c r="G179" s="280"/>
      <c r="H179" s="281"/>
      <c r="I179" s="280"/>
      <c r="J179" s="281"/>
      <c r="L179" s="281"/>
      <c r="N179" s="281"/>
      <c r="P179" s="281"/>
      <c r="R179" s="281"/>
      <c r="T179" s="281"/>
      <c r="V179" s="281"/>
    </row>
    <row r="180" spans="3:22">
      <c r="C180" s="277"/>
      <c r="D180" s="277"/>
      <c r="E180" s="278"/>
      <c r="F180" s="279" t="str">
        <f t="shared" si="18"/>
        <v/>
      </c>
      <c r="G180" s="280"/>
      <c r="H180" s="281"/>
      <c r="I180" s="280"/>
      <c r="J180" s="281"/>
      <c r="L180" s="281"/>
      <c r="N180" s="281"/>
      <c r="P180" s="281"/>
      <c r="R180" s="281"/>
      <c r="T180" s="281"/>
      <c r="V180" s="281"/>
    </row>
    <row r="181" spans="3:22">
      <c r="C181" s="277"/>
      <c r="D181" s="277"/>
      <c r="E181" s="278"/>
      <c r="F181" s="279" t="str">
        <f t="shared" si="18"/>
        <v/>
      </c>
      <c r="G181" s="280"/>
      <c r="H181" s="281"/>
      <c r="I181" s="280"/>
      <c r="J181" s="281"/>
      <c r="L181" s="281"/>
      <c r="N181" s="281"/>
      <c r="P181" s="281"/>
      <c r="R181" s="281"/>
      <c r="T181" s="281"/>
      <c r="V181" s="281"/>
    </row>
    <row r="182" spans="3:22">
      <c r="C182" s="277"/>
      <c r="D182" s="277"/>
      <c r="E182" s="278"/>
      <c r="F182" s="279" t="str">
        <f t="shared" si="18"/>
        <v/>
      </c>
      <c r="G182" s="280"/>
      <c r="H182" s="281"/>
      <c r="I182" s="280"/>
      <c r="J182" s="281"/>
      <c r="L182" s="281"/>
      <c r="N182" s="281"/>
      <c r="P182" s="281"/>
      <c r="R182" s="281"/>
      <c r="T182" s="281"/>
      <c r="V182" s="281"/>
    </row>
    <row r="183" spans="3:22">
      <c r="C183" s="277"/>
      <c r="D183" s="277"/>
      <c r="E183" s="278"/>
      <c r="F183" s="279" t="str">
        <f t="shared" si="18"/>
        <v/>
      </c>
      <c r="G183" s="280"/>
      <c r="H183" s="281"/>
      <c r="I183" s="280"/>
      <c r="J183" s="281"/>
      <c r="L183" s="281"/>
      <c r="N183" s="281"/>
      <c r="P183" s="281"/>
      <c r="R183" s="281"/>
      <c r="T183" s="281"/>
      <c r="V183" s="281"/>
    </row>
    <row r="184" spans="3:22">
      <c r="C184" s="277"/>
      <c r="D184" s="277"/>
      <c r="E184" s="278"/>
      <c r="F184" s="279" t="str">
        <f t="shared" si="18"/>
        <v/>
      </c>
      <c r="G184" s="280"/>
      <c r="H184" s="281"/>
      <c r="I184" s="280"/>
      <c r="J184" s="281"/>
      <c r="L184" s="281"/>
      <c r="N184" s="281"/>
      <c r="P184" s="281"/>
      <c r="R184" s="281"/>
      <c r="T184" s="281"/>
      <c r="V184" s="281"/>
    </row>
    <row r="185" spans="3:22">
      <c r="C185" s="277"/>
      <c r="D185" s="277"/>
      <c r="E185" s="278"/>
      <c r="F185" s="279" t="str">
        <f t="shared" si="18"/>
        <v/>
      </c>
      <c r="G185" s="280"/>
      <c r="H185" s="281"/>
      <c r="I185" s="280"/>
      <c r="J185" s="281"/>
      <c r="L185" s="281"/>
      <c r="N185" s="281"/>
      <c r="P185" s="281"/>
      <c r="R185" s="281"/>
      <c r="T185" s="281"/>
      <c r="V185" s="281"/>
    </row>
    <row r="186" spans="3:22">
      <c r="C186" s="277"/>
      <c r="D186" s="277"/>
      <c r="E186" s="278"/>
      <c r="F186" s="279" t="str">
        <f t="shared" si="18"/>
        <v/>
      </c>
      <c r="G186" s="280"/>
      <c r="H186" s="281"/>
      <c r="I186" s="280"/>
      <c r="J186" s="281"/>
      <c r="L186" s="281"/>
      <c r="N186" s="281"/>
      <c r="P186" s="281"/>
      <c r="R186" s="281"/>
      <c r="T186" s="281"/>
      <c r="V186" s="281"/>
    </row>
    <row r="187" spans="3:22">
      <c r="C187" s="277"/>
      <c r="D187" s="277"/>
      <c r="E187" s="278"/>
      <c r="F187" s="279" t="str">
        <f t="shared" si="18"/>
        <v/>
      </c>
      <c r="G187" s="280"/>
      <c r="H187" s="281"/>
      <c r="I187" s="280"/>
      <c r="J187" s="281"/>
      <c r="L187" s="281"/>
      <c r="N187" s="281"/>
      <c r="P187" s="281"/>
      <c r="R187" s="281"/>
      <c r="T187" s="281"/>
      <c r="V187" s="281"/>
    </row>
    <row r="188" spans="3:22">
      <c r="C188" s="277"/>
      <c r="D188" s="277"/>
      <c r="E188" s="278"/>
      <c r="F188" s="279" t="str">
        <f t="shared" si="18"/>
        <v/>
      </c>
      <c r="G188" s="280"/>
      <c r="H188" s="281"/>
      <c r="I188" s="280"/>
      <c r="J188" s="281"/>
      <c r="L188" s="281"/>
      <c r="N188" s="281"/>
      <c r="P188" s="281"/>
      <c r="R188" s="281"/>
      <c r="T188" s="281"/>
      <c r="V188" s="281"/>
    </row>
    <row r="189" spans="3:22">
      <c r="C189" s="277"/>
      <c r="D189" s="277"/>
      <c r="E189" s="278"/>
      <c r="F189" s="279" t="str">
        <f t="shared" si="18"/>
        <v/>
      </c>
      <c r="G189" s="280"/>
      <c r="H189" s="281"/>
      <c r="I189" s="280"/>
      <c r="J189" s="281"/>
      <c r="L189" s="281"/>
      <c r="N189" s="281"/>
      <c r="P189" s="281"/>
      <c r="R189" s="281"/>
      <c r="T189" s="281"/>
      <c r="V189" s="281"/>
    </row>
    <row r="190" spans="3:22">
      <c r="C190" s="277"/>
      <c r="D190" s="277"/>
      <c r="E190" s="278"/>
      <c r="F190" s="279" t="str">
        <f t="shared" si="18"/>
        <v/>
      </c>
      <c r="G190" s="280"/>
      <c r="H190" s="281"/>
      <c r="I190" s="280"/>
      <c r="J190" s="281"/>
      <c r="L190" s="281"/>
      <c r="N190" s="281"/>
      <c r="P190" s="281"/>
      <c r="R190" s="281"/>
      <c r="T190" s="281"/>
      <c r="V190" s="281"/>
    </row>
    <row r="191" spans="3:22">
      <c r="C191" s="277"/>
      <c r="D191" s="277"/>
      <c r="E191" s="278"/>
      <c r="F191" s="279" t="str">
        <f t="shared" ref="F191:F254" si="19">IF($F$9="*",IF(E191&gt;0,"*",""),"")</f>
        <v/>
      </c>
      <c r="G191" s="280"/>
      <c r="H191" s="281"/>
      <c r="I191" s="280"/>
      <c r="J191" s="281"/>
      <c r="L191" s="281"/>
      <c r="N191" s="281"/>
      <c r="P191" s="281"/>
      <c r="R191" s="281"/>
      <c r="T191" s="281"/>
      <c r="V191" s="281"/>
    </row>
    <row r="192" spans="3:22">
      <c r="C192" s="277"/>
      <c r="D192" s="277"/>
      <c r="E192" s="278"/>
      <c r="F192" s="279" t="str">
        <f t="shared" si="19"/>
        <v/>
      </c>
      <c r="G192" s="280"/>
      <c r="H192" s="281"/>
      <c r="I192" s="280"/>
      <c r="J192" s="281"/>
      <c r="L192" s="281"/>
      <c r="N192" s="281"/>
      <c r="P192" s="281"/>
      <c r="R192" s="281"/>
      <c r="T192" s="281"/>
      <c r="V192" s="281"/>
    </row>
    <row r="193" spans="3:22">
      <c r="C193" s="277"/>
      <c r="D193" s="277"/>
      <c r="E193" s="278"/>
      <c r="F193" s="279" t="str">
        <f t="shared" si="19"/>
        <v/>
      </c>
      <c r="G193" s="280"/>
      <c r="H193" s="281"/>
      <c r="I193" s="280"/>
      <c r="J193" s="281"/>
      <c r="L193" s="281"/>
      <c r="N193" s="281"/>
      <c r="P193" s="281"/>
      <c r="R193" s="281"/>
      <c r="T193" s="281"/>
      <c r="V193" s="281"/>
    </row>
    <row r="194" spans="3:22">
      <c r="C194" s="277"/>
      <c r="D194" s="277"/>
      <c r="E194" s="278"/>
      <c r="F194" s="279" t="str">
        <f t="shared" si="19"/>
        <v/>
      </c>
      <c r="G194" s="280"/>
      <c r="H194" s="281"/>
      <c r="I194" s="280"/>
      <c r="J194" s="281"/>
      <c r="L194" s="281"/>
      <c r="N194" s="281"/>
      <c r="P194" s="281"/>
      <c r="R194" s="281"/>
      <c r="T194" s="281"/>
      <c r="V194" s="281"/>
    </row>
    <row r="195" spans="3:22">
      <c r="C195" s="277"/>
      <c r="D195" s="277"/>
      <c r="E195" s="278"/>
      <c r="F195" s="279" t="str">
        <f t="shared" si="19"/>
        <v/>
      </c>
      <c r="G195" s="280"/>
      <c r="H195" s="281"/>
      <c r="I195" s="280"/>
      <c r="J195" s="281"/>
      <c r="L195" s="281"/>
      <c r="N195" s="281"/>
      <c r="P195" s="281"/>
      <c r="R195" s="281"/>
      <c r="T195" s="281"/>
      <c r="V195" s="281"/>
    </row>
    <row r="196" spans="3:22">
      <c r="C196" s="277"/>
      <c r="D196" s="277"/>
      <c r="E196" s="278"/>
      <c r="F196" s="279" t="str">
        <f t="shared" si="19"/>
        <v/>
      </c>
      <c r="G196" s="280"/>
      <c r="H196" s="281"/>
      <c r="I196" s="280"/>
      <c r="J196" s="281"/>
      <c r="L196" s="281"/>
      <c r="N196" s="281"/>
      <c r="P196" s="281"/>
      <c r="R196" s="281"/>
      <c r="T196" s="281"/>
      <c r="V196" s="281"/>
    </row>
    <row r="197" spans="3:22">
      <c r="C197" s="277"/>
      <c r="D197" s="277"/>
      <c r="E197" s="278"/>
      <c r="F197" s="279" t="str">
        <f t="shared" si="19"/>
        <v/>
      </c>
      <c r="G197" s="280"/>
      <c r="H197" s="281"/>
      <c r="I197" s="280"/>
      <c r="J197" s="281"/>
      <c r="L197" s="281"/>
      <c r="N197" s="281"/>
      <c r="P197" s="281"/>
      <c r="R197" s="281"/>
      <c r="T197" s="281"/>
      <c r="V197" s="281"/>
    </row>
    <row r="198" spans="3:22">
      <c r="C198" s="277"/>
      <c r="D198" s="277"/>
      <c r="E198" s="278"/>
      <c r="F198" s="279" t="str">
        <f t="shared" si="19"/>
        <v/>
      </c>
      <c r="G198" s="280"/>
      <c r="H198" s="281"/>
      <c r="I198" s="280"/>
      <c r="J198" s="281"/>
      <c r="L198" s="281"/>
      <c r="N198" s="281"/>
      <c r="P198" s="281"/>
      <c r="R198" s="281"/>
      <c r="T198" s="281"/>
      <c r="V198" s="281"/>
    </row>
    <row r="199" spans="3:22">
      <c r="C199" s="277"/>
      <c r="D199" s="277"/>
      <c r="E199" s="278"/>
      <c r="F199" s="279" t="str">
        <f t="shared" si="19"/>
        <v/>
      </c>
      <c r="G199" s="280"/>
      <c r="H199" s="281"/>
      <c r="I199" s="280"/>
      <c r="J199" s="281"/>
      <c r="L199" s="281"/>
      <c r="N199" s="281"/>
      <c r="P199" s="281"/>
      <c r="R199" s="281"/>
      <c r="T199" s="281"/>
      <c r="V199" s="281"/>
    </row>
    <row r="200" spans="3:22">
      <c r="C200" s="277"/>
      <c r="D200" s="277"/>
      <c r="E200" s="278"/>
      <c r="F200" s="279" t="str">
        <f t="shared" si="19"/>
        <v/>
      </c>
      <c r="G200" s="280"/>
      <c r="H200" s="281"/>
      <c r="I200" s="280"/>
      <c r="J200" s="281"/>
      <c r="L200" s="281"/>
      <c r="N200" s="281"/>
      <c r="P200" s="281"/>
      <c r="R200" s="281"/>
      <c r="T200" s="281"/>
      <c r="V200" s="281"/>
    </row>
    <row r="201" spans="3:22">
      <c r="C201" s="277"/>
      <c r="D201" s="277"/>
      <c r="E201" s="278"/>
      <c r="F201" s="279" t="str">
        <f t="shared" si="19"/>
        <v/>
      </c>
      <c r="G201" s="280"/>
      <c r="H201" s="281"/>
      <c r="I201" s="280"/>
      <c r="J201" s="281"/>
      <c r="L201" s="281"/>
      <c r="N201" s="281"/>
      <c r="P201" s="281"/>
      <c r="R201" s="281"/>
      <c r="T201" s="281"/>
      <c r="V201" s="281"/>
    </row>
    <row r="202" spans="3:22">
      <c r="C202" s="277"/>
      <c r="D202" s="277"/>
      <c r="E202" s="278"/>
      <c r="F202" s="279" t="str">
        <f t="shared" si="19"/>
        <v/>
      </c>
      <c r="G202" s="280"/>
      <c r="H202" s="281"/>
      <c r="I202" s="280"/>
      <c r="J202" s="281"/>
      <c r="L202" s="281"/>
      <c r="N202" s="281"/>
      <c r="P202" s="281"/>
      <c r="R202" s="281"/>
      <c r="T202" s="281"/>
      <c r="V202" s="281"/>
    </row>
    <row r="203" spans="3:22">
      <c r="C203" s="277"/>
      <c r="D203" s="277"/>
      <c r="E203" s="278"/>
      <c r="F203" s="279" t="str">
        <f t="shared" si="19"/>
        <v/>
      </c>
      <c r="G203" s="280"/>
      <c r="H203" s="281"/>
      <c r="I203" s="280"/>
      <c r="J203" s="281"/>
      <c r="L203" s="281"/>
      <c r="N203" s="281"/>
      <c r="P203" s="281"/>
      <c r="R203" s="281"/>
      <c r="T203" s="281"/>
      <c r="V203" s="281"/>
    </row>
    <row r="204" spans="3:22">
      <c r="C204" s="277"/>
      <c r="D204" s="277"/>
      <c r="E204" s="278"/>
      <c r="F204" s="279" t="str">
        <f t="shared" si="19"/>
        <v/>
      </c>
      <c r="G204" s="280"/>
      <c r="H204" s="281"/>
      <c r="I204" s="280"/>
      <c r="J204" s="281"/>
      <c r="L204" s="281"/>
      <c r="N204" s="281"/>
      <c r="P204" s="281"/>
      <c r="R204" s="281"/>
      <c r="T204" s="281"/>
      <c r="V204" s="281"/>
    </row>
    <row r="205" spans="3:22">
      <c r="C205" s="277"/>
      <c r="D205" s="277"/>
      <c r="E205" s="278"/>
      <c r="F205" s="279" t="str">
        <f t="shared" si="19"/>
        <v/>
      </c>
      <c r="G205" s="280"/>
      <c r="H205" s="281"/>
      <c r="I205" s="280"/>
      <c r="J205" s="281"/>
      <c r="L205" s="281"/>
      <c r="N205" s="281"/>
      <c r="P205" s="281"/>
      <c r="R205" s="281"/>
      <c r="T205" s="281"/>
      <c r="V205" s="281"/>
    </row>
    <row r="206" spans="3:22">
      <c r="C206" s="277"/>
      <c r="D206" s="277"/>
      <c r="E206" s="278"/>
      <c r="F206" s="279" t="str">
        <f t="shared" si="19"/>
        <v/>
      </c>
      <c r="G206" s="280"/>
      <c r="H206" s="281"/>
      <c r="I206" s="280"/>
      <c r="J206" s="281"/>
      <c r="L206" s="281"/>
      <c r="N206" s="281"/>
      <c r="P206" s="281"/>
      <c r="R206" s="281"/>
      <c r="T206" s="281"/>
      <c r="V206" s="281"/>
    </row>
    <row r="207" spans="3:22">
      <c r="C207" s="277"/>
      <c r="D207" s="277"/>
      <c r="E207" s="278"/>
      <c r="F207" s="279" t="str">
        <f t="shared" si="19"/>
        <v/>
      </c>
      <c r="G207" s="280"/>
      <c r="H207" s="281"/>
      <c r="I207" s="280"/>
      <c r="J207" s="281"/>
      <c r="L207" s="281"/>
      <c r="N207" s="281"/>
      <c r="P207" s="281"/>
      <c r="R207" s="281"/>
      <c r="T207" s="281"/>
      <c r="V207" s="281"/>
    </row>
    <row r="208" spans="3:22">
      <c r="C208" s="277"/>
      <c r="D208" s="277"/>
      <c r="E208" s="278"/>
      <c r="F208" s="279" t="str">
        <f t="shared" si="19"/>
        <v/>
      </c>
      <c r="G208" s="280"/>
      <c r="H208" s="281"/>
      <c r="I208" s="280"/>
      <c r="J208" s="281"/>
      <c r="L208" s="281"/>
      <c r="N208" s="281"/>
      <c r="P208" s="281"/>
      <c r="R208" s="281"/>
      <c r="T208" s="281"/>
      <c r="V208" s="281"/>
    </row>
    <row r="209" spans="3:22">
      <c r="C209" s="277"/>
      <c r="D209" s="277"/>
      <c r="E209" s="278"/>
      <c r="F209" s="279" t="str">
        <f t="shared" si="19"/>
        <v/>
      </c>
      <c r="G209" s="280"/>
      <c r="H209" s="281"/>
      <c r="I209" s="280"/>
      <c r="J209" s="281"/>
      <c r="L209" s="281"/>
      <c r="N209" s="281"/>
      <c r="P209" s="281"/>
      <c r="R209" s="281"/>
      <c r="T209" s="281"/>
      <c r="V209" s="281"/>
    </row>
    <row r="210" spans="3:22">
      <c r="C210" s="277"/>
      <c r="D210" s="277"/>
      <c r="E210" s="278"/>
      <c r="F210" s="279" t="str">
        <f t="shared" si="19"/>
        <v/>
      </c>
      <c r="G210" s="280"/>
      <c r="H210" s="281"/>
      <c r="I210" s="280"/>
      <c r="J210" s="281"/>
      <c r="L210" s="281"/>
      <c r="N210" s="281"/>
      <c r="P210" s="281"/>
      <c r="R210" s="281"/>
      <c r="T210" s="281"/>
      <c r="V210" s="281"/>
    </row>
    <row r="211" spans="3:22">
      <c r="C211" s="277"/>
      <c r="D211" s="277"/>
      <c r="E211" s="278"/>
      <c r="F211" s="279" t="str">
        <f t="shared" si="19"/>
        <v/>
      </c>
      <c r="G211" s="280"/>
      <c r="H211" s="281"/>
      <c r="I211" s="280"/>
      <c r="J211" s="281"/>
      <c r="L211" s="281"/>
      <c r="N211" s="281"/>
      <c r="P211" s="281"/>
      <c r="R211" s="281"/>
      <c r="T211" s="281"/>
      <c r="V211" s="281"/>
    </row>
    <row r="212" spans="3:22">
      <c r="C212" s="277"/>
      <c r="D212" s="277"/>
      <c r="E212" s="278"/>
      <c r="F212" s="279" t="str">
        <f t="shared" si="19"/>
        <v/>
      </c>
      <c r="G212" s="280"/>
      <c r="H212" s="281"/>
      <c r="I212" s="280"/>
      <c r="J212" s="281"/>
      <c r="L212" s="281"/>
      <c r="N212" s="281"/>
      <c r="P212" s="281"/>
      <c r="R212" s="281"/>
      <c r="T212" s="281"/>
      <c r="V212" s="281"/>
    </row>
    <row r="213" spans="3:22">
      <c r="C213" s="277"/>
      <c r="D213" s="277"/>
      <c r="E213" s="278"/>
      <c r="F213" s="279" t="str">
        <f t="shared" si="19"/>
        <v/>
      </c>
      <c r="G213" s="280"/>
      <c r="H213" s="281"/>
      <c r="I213" s="280"/>
      <c r="J213" s="281"/>
      <c r="L213" s="281"/>
      <c r="N213" s="281"/>
      <c r="P213" s="281"/>
      <c r="R213" s="281"/>
      <c r="T213" s="281"/>
      <c r="V213" s="281"/>
    </row>
    <row r="214" spans="3:22">
      <c r="C214" s="277"/>
      <c r="D214" s="277"/>
      <c r="E214" s="278"/>
      <c r="F214" s="279" t="str">
        <f t="shared" si="19"/>
        <v/>
      </c>
      <c r="G214" s="280"/>
      <c r="H214" s="281"/>
      <c r="I214" s="280"/>
      <c r="J214" s="281"/>
      <c r="L214" s="281"/>
      <c r="N214" s="281"/>
      <c r="P214" s="281"/>
      <c r="R214" s="281"/>
      <c r="T214" s="281"/>
      <c r="V214" s="281"/>
    </row>
    <row r="215" spans="3:22">
      <c r="C215" s="277"/>
      <c r="D215" s="277"/>
      <c r="E215" s="278"/>
      <c r="F215" s="279" t="str">
        <f t="shared" si="19"/>
        <v/>
      </c>
      <c r="G215" s="280"/>
      <c r="H215" s="281"/>
      <c r="I215" s="280"/>
      <c r="J215" s="281"/>
      <c r="L215" s="281"/>
      <c r="N215" s="281"/>
      <c r="P215" s="281"/>
      <c r="R215" s="281"/>
      <c r="T215" s="281"/>
      <c r="V215" s="281"/>
    </row>
    <row r="216" spans="3:22">
      <c r="C216" s="277"/>
      <c r="D216" s="277"/>
      <c r="E216" s="278"/>
      <c r="F216" s="279" t="str">
        <f t="shared" si="19"/>
        <v/>
      </c>
      <c r="G216" s="280"/>
      <c r="H216" s="281"/>
      <c r="I216" s="280"/>
      <c r="J216" s="281"/>
      <c r="L216" s="281"/>
      <c r="N216" s="281"/>
      <c r="P216" s="281"/>
      <c r="R216" s="281"/>
      <c r="T216" s="281"/>
      <c r="V216" s="281"/>
    </row>
    <row r="217" spans="3:22">
      <c r="C217" s="277"/>
      <c r="D217" s="277"/>
      <c r="E217" s="278"/>
      <c r="F217" s="279" t="str">
        <f t="shared" si="19"/>
        <v/>
      </c>
      <c r="G217" s="280"/>
      <c r="H217" s="281"/>
      <c r="I217" s="280"/>
      <c r="J217" s="281"/>
      <c r="L217" s="281"/>
      <c r="N217" s="281"/>
      <c r="P217" s="281"/>
      <c r="R217" s="281"/>
      <c r="T217" s="281"/>
      <c r="V217" s="281"/>
    </row>
    <row r="218" spans="3:22">
      <c r="C218" s="277"/>
      <c r="D218" s="277"/>
      <c r="E218" s="278"/>
      <c r="F218" s="279" t="str">
        <f t="shared" si="19"/>
        <v/>
      </c>
      <c r="G218" s="280"/>
      <c r="H218" s="281"/>
      <c r="I218" s="280"/>
      <c r="J218" s="281"/>
      <c r="L218" s="281"/>
      <c r="N218" s="281"/>
      <c r="P218" s="281"/>
      <c r="R218" s="281"/>
      <c r="T218" s="281"/>
      <c r="V218" s="281"/>
    </row>
    <row r="219" spans="3:22">
      <c r="C219" s="277"/>
      <c r="D219" s="277"/>
      <c r="E219" s="278"/>
      <c r="F219" s="279" t="str">
        <f t="shared" si="19"/>
        <v/>
      </c>
      <c r="G219" s="280"/>
      <c r="H219" s="281"/>
      <c r="I219" s="280"/>
      <c r="J219" s="281"/>
      <c r="L219" s="281"/>
      <c r="N219" s="281"/>
      <c r="P219" s="281"/>
      <c r="R219" s="281"/>
      <c r="T219" s="281"/>
      <c r="V219" s="281"/>
    </row>
    <row r="220" spans="3:22">
      <c r="C220" s="277"/>
      <c r="D220" s="277"/>
      <c r="E220" s="278"/>
      <c r="F220" s="279" t="str">
        <f t="shared" si="19"/>
        <v/>
      </c>
      <c r="G220" s="280"/>
      <c r="H220" s="281"/>
      <c r="I220" s="280"/>
      <c r="J220" s="281"/>
      <c r="L220" s="281"/>
      <c r="N220" s="281"/>
      <c r="P220" s="281"/>
      <c r="R220" s="281"/>
      <c r="T220" s="281"/>
      <c r="V220" s="281"/>
    </row>
    <row r="221" spans="3:22">
      <c r="C221" s="277"/>
      <c r="D221" s="277"/>
      <c r="E221" s="278"/>
      <c r="F221" s="279" t="str">
        <f t="shared" si="19"/>
        <v/>
      </c>
      <c r="G221" s="280"/>
      <c r="H221" s="281"/>
      <c r="I221" s="280"/>
      <c r="J221" s="281"/>
      <c r="L221" s="281"/>
      <c r="N221" s="281"/>
      <c r="P221" s="281"/>
      <c r="R221" s="281"/>
      <c r="T221" s="281"/>
      <c r="V221" s="281"/>
    </row>
    <row r="222" spans="3:22">
      <c r="C222" s="277"/>
      <c r="D222" s="277"/>
      <c r="E222" s="278"/>
      <c r="F222" s="279" t="str">
        <f t="shared" si="19"/>
        <v/>
      </c>
      <c r="G222" s="280"/>
      <c r="H222" s="281"/>
      <c r="I222" s="280"/>
      <c r="J222" s="281"/>
      <c r="L222" s="281"/>
      <c r="N222" s="281"/>
      <c r="P222" s="281"/>
      <c r="R222" s="281"/>
      <c r="T222" s="281"/>
      <c r="V222" s="281"/>
    </row>
    <row r="223" spans="3:22">
      <c r="C223" s="277"/>
      <c r="D223" s="277"/>
      <c r="E223" s="278"/>
      <c r="F223" s="279" t="str">
        <f t="shared" si="19"/>
        <v/>
      </c>
      <c r="G223" s="280"/>
      <c r="H223" s="281"/>
      <c r="I223" s="280"/>
      <c r="J223" s="281"/>
      <c r="L223" s="281"/>
      <c r="N223" s="281"/>
      <c r="P223" s="281"/>
      <c r="R223" s="281"/>
      <c r="T223" s="281"/>
      <c r="V223" s="281"/>
    </row>
    <row r="224" spans="3:22">
      <c r="C224" s="277"/>
      <c r="D224" s="277"/>
      <c r="E224" s="278"/>
      <c r="F224" s="279" t="str">
        <f t="shared" si="19"/>
        <v/>
      </c>
      <c r="G224" s="280"/>
      <c r="H224" s="281"/>
      <c r="I224" s="280"/>
      <c r="J224" s="281"/>
      <c r="L224" s="281"/>
      <c r="N224" s="281"/>
      <c r="P224" s="281"/>
      <c r="R224" s="281"/>
      <c r="T224" s="281"/>
      <c r="V224" s="281"/>
    </row>
    <row r="225" spans="3:22">
      <c r="C225" s="277"/>
      <c r="D225" s="277"/>
      <c r="E225" s="278"/>
      <c r="F225" s="279" t="str">
        <f t="shared" si="19"/>
        <v/>
      </c>
      <c r="G225" s="280"/>
      <c r="H225" s="281"/>
      <c r="I225" s="280"/>
      <c r="J225" s="281"/>
      <c r="L225" s="281"/>
      <c r="N225" s="281"/>
      <c r="P225" s="281"/>
      <c r="R225" s="281"/>
      <c r="T225" s="281"/>
      <c r="V225" s="281"/>
    </row>
    <row r="226" spans="3:22">
      <c r="C226" s="277"/>
      <c r="D226" s="277"/>
      <c r="E226" s="278"/>
      <c r="F226" s="279" t="str">
        <f t="shared" si="19"/>
        <v/>
      </c>
      <c r="G226" s="280"/>
      <c r="H226" s="281"/>
      <c r="I226" s="280"/>
      <c r="J226" s="281"/>
      <c r="L226" s="281"/>
      <c r="N226" s="281"/>
      <c r="P226" s="281"/>
      <c r="R226" s="281"/>
      <c r="T226" s="281"/>
      <c r="V226" s="281"/>
    </row>
    <row r="227" spans="3:22">
      <c r="C227" s="277"/>
      <c r="D227" s="277"/>
      <c r="E227" s="278"/>
      <c r="F227" s="279" t="str">
        <f t="shared" si="19"/>
        <v/>
      </c>
      <c r="G227" s="280"/>
      <c r="H227" s="281"/>
      <c r="I227" s="280"/>
      <c r="J227" s="281"/>
      <c r="L227" s="281"/>
      <c r="N227" s="281"/>
      <c r="P227" s="281"/>
      <c r="R227" s="281"/>
      <c r="T227" s="281"/>
      <c r="V227" s="281"/>
    </row>
    <row r="228" spans="3:22">
      <c r="C228" s="277"/>
      <c r="D228" s="277"/>
      <c r="E228" s="278"/>
      <c r="F228" s="279" t="str">
        <f t="shared" si="19"/>
        <v/>
      </c>
      <c r="G228" s="280"/>
      <c r="H228" s="281"/>
      <c r="I228" s="280"/>
      <c r="J228" s="281"/>
      <c r="L228" s="281"/>
      <c r="N228" s="281"/>
      <c r="P228" s="281"/>
      <c r="R228" s="281"/>
      <c r="T228" s="281"/>
      <c r="V228" s="281"/>
    </row>
    <row r="229" spans="3:22">
      <c r="C229" s="277"/>
      <c r="D229" s="277"/>
      <c r="E229" s="278"/>
      <c r="F229" s="279" t="str">
        <f t="shared" si="19"/>
        <v/>
      </c>
      <c r="G229" s="280"/>
      <c r="H229" s="281"/>
      <c r="I229" s="280"/>
      <c r="J229" s="281"/>
      <c r="L229" s="281"/>
      <c r="N229" s="281"/>
      <c r="P229" s="281"/>
      <c r="R229" s="281"/>
      <c r="T229" s="281"/>
      <c r="V229" s="281"/>
    </row>
    <row r="230" spans="3:22">
      <c r="C230" s="277"/>
      <c r="D230" s="277"/>
      <c r="E230" s="278"/>
      <c r="F230" s="279" t="str">
        <f t="shared" si="19"/>
        <v/>
      </c>
      <c r="G230" s="280"/>
      <c r="H230" s="281"/>
      <c r="I230" s="280"/>
      <c r="J230" s="281"/>
      <c r="L230" s="281"/>
      <c r="N230" s="281"/>
      <c r="P230" s="281"/>
      <c r="R230" s="281"/>
      <c r="T230" s="281"/>
      <c r="V230" s="281"/>
    </row>
    <row r="231" spans="3:22">
      <c r="C231" s="277"/>
      <c r="D231" s="277"/>
      <c r="E231" s="278"/>
      <c r="F231" s="279" t="str">
        <f t="shared" si="19"/>
        <v/>
      </c>
      <c r="G231" s="280"/>
      <c r="H231" s="281"/>
      <c r="I231" s="280"/>
      <c r="J231" s="281"/>
      <c r="L231" s="281"/>
      <c r="N231" s="281"/>
      <c r="P231" s="281"/>
      <c r="R231" s="281"/>
      <c r="T231" s="281"/>
      <c r="V231" s="281"/>
    </row>
    <row r="232" spans="3:22">
      <c r="C232" s="277"/>
      <c r="D232" s="277"/>
      <c r="E232" s="278"/>
      <c r="F232" s="279" t="str">
        <f t="shared" si="19"/>
        <v/>
      </c>
      <c r="G232" s="280"/>
      <c r="H232" s="281"/>
      <c r="I232" s="280"/>
      <c r="J232" s="281"/>
      <c r="L232" s="281"/>
      <c r="N232" s="281"/>
      <c r="P232" s="281"/>
      <c r="R232" s="281"/>
      <c r="T232" s="281"/>
      <c r="V232" s="281"/>
    </row>
    <row r="233" spans="3:22">
      <c r="C233" s="277"/>
      <c r="D233" s="277"/>
      <c r="E233" s="278"/>
      <c r="F233" s="279" t="str">
        <f t="shared" si="19"/>
        <v/>
      </c>
      <c r="G233" s="280"/>
      <c r="H233" s="281"/>
      <c r="I233" s="280"/>
      <c r="J233" s="281"/>
      <c r="L233" s="281"/>
      <c r="N233" s="281"/>
      <c r="P233" s="281"/>
      <c r="R233" s="281"/>
      <c r="T233" s="281"/>
      <c r="V233" s="281"/>
    </row>
    <row r="234" spans="3:22">
      <c r="C234" s="277"/>
      <c r="D234" s="277"/>
      <c r="E234" s="278"/>
      <c r="F234" s="279" t="str">
        <f t="shared" si="19"/>
        <v/>
      </c>
      <c r="G234" s="280"/>
      <c r="H234" s="281"/>
      <c r="I234" s="280"/>
      <c r="J234" s="281"/>
      <c r="L234" s="281"/>
      <c r="N234" s="281"/>
      <c r="P234" s="281"/>
      <c r="R234" s="281"/>
      <c r="T234" s="281"/>
      <c r="V234" s="281"/>
    </row>
    <row r="235" spans="3:22">
      <c r="C235" s="277"/>
      <c r="D235" s="277"/>
      <c r="E235" s="278"/>
      <c r="F235" s="279" t="str">
        <f t="shared" si="19"/>
        <v/>
      </c>
      <c r="G235" s="280"/>
      <c r="H235" s="281"/>
      <c r="I235" s="280"/>
      <c r="J235" s="281"/>
      <c r="L235" s="281"/>
      <c r="N235" s="281"/>
      <c r="P235" s="281"/>
      <c r="R235" s="281"/>
      <c r="T235" s="281"/>
      <c r="V235" s="281"/>
    </row>
    <row r="236" spans="3:22">
      <c r="C236" s="277"/>
      <c r="D236" s="277"/>
      <c r="E236" s="278"/>
      <c r="F236" s="279" t="str">
        <f t="shared" si="19"/>
        <v/>
      </c>
      <c r="G236" s="280"/>
      <c r="H236" s="281"/>
      <c r="I236" s="280"/>
      <c r="J236" s="281"/>
      <c r="L236" s="281"/>
      <c r="N236" s="281"/>
      <c r="P236" s="281"/>
      <c r="R236" s="281"/>
      <c r="T236" s="281"/>
      <c r="V236" s="281"/>
    </row>
    <row r="237" spans="3:22">
      <c r="C237" s="277"/>
      <c r="D237" s="277"/>
      <c r="E237" s="278"/>
      <c r="F237" s="279" t="str">
        <f t="shared" si="19"/>
        <v/>
      </c>
      <c r="G237" s="280"/>
      <c r="H237" s="281"/>
      <c r="I237" s="280"/>
      <c r="J237" s="281"/>
      <c r="L237" s="281"/>
      <c r="N237" s="281"/>
      <c r="P237" s="281"/>
      <c r="R237" s="281"/>
      <c r="T237" s="281"/>
      <c r="V237" s="281"/>
    </row>
    <row r="238" spans="3:22">
      <c r="C238" s="277"/>
      <c r="D238" s="277"/>
      <c r="E238" s="278"/>
      <c r="F238" s="279" t="str">
        <f t="shared" si="19"/>
        <v/>
      </c>
      <c r="G238" s="280"/>
      <c r="H238" s="281"/>
      <c r="I238" s="280"/>
      <c r="J238" s="281"/>
      <c r="L238" s="281"/>
      <c r="N238" s="281"/>
      <c r="P238" s="281"/>
      <c r="R238" s="281"/>
      <c r="T238" s="281"/>
      <c r="V238" s="281"/>
    </row>
    <row r="239" spans="3:22">
      <c r="C239" s="277"/>
      <c r="D239" s="277"/>
      <c r="E239" s="293"/>
      <c r="F239" s="279" t="str">
        <f t="shared" si="19"/>
        <v/>
      </c>
      <c r="G239" s="280"/>
      <c r="H239" s="281"/>
      <c r="I239" s="280"/>
      <c r="J239" s="281"/>
      <c r="L239" s="281"/>
      <c r="N239" s="281"/>
      <c r="P239" s="281"/>
      <c r="R239" s="281"/>
      <c r="T239" s="281"/>
      <c r="V239" s="281"/>
    </row>
    <row r="240" spans="3:22">
      <c r="C240" s="277"/>
      <c r="D240" s="277"/>
      <c r="E240" s="278"/>
      <c r="F240" s="279" t="str">
        <f t="shared" si="19"/>
        <v/>
      </c>
      <c r="G240" s="280"/>
      <c r="H240" s="281"/>
      <c r="I240" s="280"/>
      <c r="J240" s="281"/>
      <c r="L240" s="281"/>
      <c r="N240" s="281"/>
      <c r="P240" s="281"/>
      <c r="R240" s="281"/>
      <c r="T240" s="281"/>
      <c r="V240" s="281"/>
    </row>
    <row r="241" spans="3:22">
      <c r="C241" s="277"/>
      <c r="E241" s="278"/>
      <c r="F241" s="279" t="str">
        <f t="shared" si="19"/>
        <v/>
      </c>
      <c r="G241" s="280"/>
      <c r="H241" s="281"/>
      <c r="I241" s="280"/>
      <c r="J241" s="281"/>
      <c r="L241" s="281"/>
      <c r="N241" s="281"/>
      <c r="P241" s="281"/>
      <c r="R241" s="281"/>
      <c r="T241" s="281"/>
      <c r="V241" s="281"/>
    </row>
    <row r="242" spans="3:22">
      <c r="C242" s="277"/>
      <c r="E242" s="207"/>
      <c r="F242" s="279" t="str">
        <f t="shared" si="19"/>
        <v/>
      </c>
      <c r="G242" s="280"/>
      <c r="H242" s="281"/>
      <c r="I242" s="280"/>
      <c r="J242" s="281"/>
      <c r="L242" s="281"/>
      <c r="N242" s="281"/>
      <c r="P242" s="281"/>
      <c r="R242" s="281"/>
      <c r="T242" s="281"/>
      <c r="V242" s="281"/>
    </row>
    <row r="243" spans="3:22">
      <c r="F243" s="279" t="str">
        <f t="shared" si="19"/>
        <v/>
      </c>
      <c r="H243" s="281"/>
      <c r="J243" s="281"/>
      <c r="L243" s="281"/>
      <c r="N243" s="281"/>
      <c r="P243" s="281"/>
      <c r="R243" s="281"/>
      <c r="T243" s="281"/>
      <c r="V243" s="281"/>
    </row>
    <row r="244" spans="3:22">
      <c r="F244" s="279" t="str">
        <f t="shared" si="19"/>
        <v/>
      </c>
      <c r="H244" s="281"/>
      <c r="J244" s="281"/>
      <c r="L244" s="281"/>
      <c r="N244" s="281"/>
      <c r="P244" s="281"/>
      <c r="R244" s="281"/>
      <c r="T244" s="281"/>
      <c r="V244" s="281"/>
    </row>
    <row r="245" spans="3:22">
      <c r="F245" s="279" t="str">
        <f t="shared" si="19"/>
        <v/>
      </c>
      <c r="H245" s="281"/>
      <c r="J245" s="281"/>
      <c r="L245" s="281"/>
      <c r="N245" s="281"/>
      <c r="P245" s="281"/>
      <c r="R245" s="281"/>
      <c r="T245" s="281"/>
      <c r="V245" s="281"/>
    </row>
    <row r="246" spans="3:22">
      <c r="F246" s="279" t="str">
        <f t="shared" si="19"/>
        <v/>
      </c>
      <c r="H246" s="281"/>
      <c r="J246" s="281"/>
      <c r="L246" s="281"/>
      <c r="N246" s="281"/>
      <c r="P246" s="281"/>
      <c r="R246" s="281"/>
      <c r="T246" s="281"/>
      <c r="V246" s="281"/>
    </row>
    <row r="247" spans="3:22">
      <c r="F247" s="279" t="str">
        <f t="shared" si="19"/>
        <v/>
      </c>
      <c r="H247" s="281"/>
      <c r="J247" s="281"/>
      <c r="L247" s="281"/>
      <c r="N247" s="281"/>
      <c r="P247" s="281"/>
      <c r="R247" s="281"/>
      <c r="T247" s="281"/>
      <c r="V247" s="281"/>
    </row>
    <row r="248" spans="3:22">
      <c r="F248" s="279" t="str">
        <f t="shared" si="19"/>
        <v/>
      </c>
      <c r="H248" s="281"/>
      <c r="J248" s="281"/>
      <c r="L248" s="281"/>
      <c r="N248" s="281"/>
      <c r="P248" s="281"/>
      <c r="R248" s="281"/>
      <c r="T248" s="281"/>
      <c r="V248" s="281"/>
    </row>
    <row r="249" spans="3:22">
      <c r="F249" s="279" t="str">
        <f t="shared" si="19"/>
        <v/>
      </c>
      <c r="H249" s="281"/>
      <c r="J249" s="281"/>
      <c r="L249" s="281"/>
      <c r="N249" s="281"/>
      <c r="P249" s="281"/>
      <c r="R249" s="281"/>
      <c r="T249" s="281"/>
      <c r="V249" s="281"/>
    </row>
    <row r="250" spans="3:22">
      <c r="F250" s="279" t="str">
        <f t="shared" si="19"/>
        <v/>
      </c>
      <c r="H250" s="281"/>
      <c r="J250" s="281"/>
      <c r="L250" s="281"/>
      <c r="N250" s="281"/>
      <c r="P250" s="281"/>
      <c r="R250" s="281"/>
      <c r="T250" s="281"/>
      <c r="V250" s="281"/>
    </row>
    <row r="251" spans="3:22">
      <c r="F251" s="279" t="str">
        <f t="shared" si="19"/>
        <v/>
      </c>
      <c r="H251" s="281"/>
      <c r="J251" s="281"/>
      <c r="L251" s="281"/>
      <c r="N251" s="281"/>
      <c r="P251" s="281"/>
      <c r="R251" s="281"/>
      <c r="T251" s="281"/>
      <c r="V251" s="281"/>
    </row>
    <row r="252" spans="3:22">
      <c r="F252" s="279" t="str">
        <f t="shared" si="19"/>
        <v/>
      </c>
      <c r="H252" s="281"/>
      <c r="J252" s="281"/>
      <c r="L252" s="281"/>
      <c r="N252" s="281"/>
      <c r="P252" s="281"/>
      <c r="R252" s="281"/>
      <c r="T252" s="281"/>
      <c r="V252" s="281"/>
    </row>
    <row r="253" spans="3:22">
      <c r="F253" s="279" t="str">
        <f t="shared" si="19"/>
        <v/>
      </c>
      <c r="H253" s="281"/>
      <c r="J253" s="281"/>
      <c r="L253" s="281"/>
      <c r="N253" s="281"/>
      <c r="P253" s="281"/>
      <c r="R253" s="281"/>
      <c r="T253" s="281"/>
      <c r="V253" s="281"/>
    </row>
    <row r="254" spans="3:22">
      <c r="F254" s="279" t="str">
        <f t="shared" si="19"/>
        <v/>
      </c>
      <c r="H254" s="281"/>
      <c r="J254" s="281"/>
      <c r="L254" s="281"/>
      <c r="N254" s="281"/>
      <c r="P254" s="281"/>
      <c r="R254" s="281"/>
      <c r="T254" s="281"/>
      <c r="V254" s="281"/>
    </row>
    <row r="255" spans="3:22">
      <c r="F255" s="279" t="str">
        <f t="shared" ref="F255:F318" si="20">IF($F$9="*",IF(E255&gt;0,"*",""),"")</f>
        <v/>
      </c>
      <c r="H255" s="281"/>
      <c r="J255" s="281"/>
      <c r="L255" s="281"/>
      <c r="N255" s="281"/>
      <c r="P255" s="281"/>
      <c r="R255" s="281"/>
      <c r="T255" s="281"/>
      <c r="V255" s="281"/>
    </row>
    <row r="256" spans="3:22">
      <c r="F256" s="279" t="str">
        <f t="shared" si="20"/>
        <v/>
      </c>
      <c r="H256" s="281"/>
      <c r="J256" s="281"/>
      <c r="L256" s="281"/>
      <c r="N256" s="281"/>
      <c r="P256" s="281"/>
      <c r="R256" s="281"/>
      <c r="T256" s="281"/>
      <c r="V256" s="281"/>
    </row>
    <row r="257" spans="6:22">
      <c r="F257" s="279" t="str">
        <f t="shared" si="20"/>
        <v/>
      </c>
      <c r="H257" s="281"/>
      <c r="J257" s="281"/>
      <c r="L257" s="281"/>
      <c r="N257" s="281"/>
      <c r="P257" s="281"/>
      <c r="R257" s="281"/>
      <c r="T257" s="281"/>
      <c r="V257" s="281"/>
    </row>
    <row r="258" spans="6:22">
      <c r="F258" s="279" t="str">
        <f t="shared" si="20"/>
        <v/>
      </c>
      <c r="H258" s="281"/>
      <c r="J258" s="281"/>
      <c r="L258" s="281"/>
      <c r="N258" s="281"/>
      <c r="P258" s="281"/>
      <c r="R258" s="281"/>
      <c r="T258" s="281"/>
      <c r="V258" s="281"/>
    </row>
    <row r="259" spans="6:22">
      <c r="F259" s="279" t="str">
        <f t="shared" si="20"/>
        <v/>
      </c>
      <c r="H259" s="281"/>
      <c r="J259" s="281"/>
      <c r="L259" s="281"/>
      <c r="N259" s="281"/>
      <c r="P259" s="281"/>
      <c r="R259" s="281"/>
      <c r="T259" s="281"/>
      <c r="V259" s="281"/>
    </row>
    <row r="260" spans="6:22">
      <c r="F260" s="279" t="str">
        <f t="shared" si="20"/>
        <v/>
      </c>
      <c r="H260" s="281"/>
      <c r="J260" s="281"/>
      <c r="L260" s="281"/>
      <c r="N260" s="281"/>
      <c r="P260" s="281"/>
      <c r="R260" s="281"/>
      <c r="T260" s="281"/>
      <c r="V260" s="281"/>
    </row>
    <row r="261" spans="6:22">
      <c r="F261" s="279" t="str">
        <f t="shared" si="20"/>
        <v/>
      </c>
      <c r="H261" s="281"/>
      <c r="J261" s="281"/>
      <c r="L261" s="281"/>
      <c r="N261" s="281"/>
      <c r="P261" s="281"/>
      <c r="R261" s="281"/>
      <c r="T261" s="281"/>
      <c r="V261" s="281"/>
    </row>
    <row r="262" spans="6:22">
      <c r="F262" s="279" t="str">
        <f t="shared" si="20"/>
        <v/>
      </c>
      <c r="H262" s="281"/>
      <c r="J262" s="281"/>
      <c r="L262" s="281"/>
      <c r="N262" s="281"/>
      <c r="P262" s="281"/>
      <c r="R262" s="281"/>
      <c r="T262" s="281"/>
      <c r="V262" s="281"/>
    </row>
    <row r="263" spans="6:22">
      <c r="F263" s="279" t="str">
        <f t="shared" si="20"/>
        <v/>
      </c>
      <c r="H263" s="281"/>
      <c r="J263" s="281"/>
      <c r="L263" s="281"/>
      <c r="N263" s="281"/>
      <c r="P263" s="281"/>
      <c r="R263" s="281"/>
      <c r="T263" s="281"/>
      <c r="V263" s="281"/>
    </row>
    <row r="264" spans="6:22">
      <c r="F264" s="279" t="str">
        <f t="shared" si="20"/>
        <v/>
      </c>
      <c r="H264" s="281"/>
      <c r="J264" s="281"/>
      <c r="L264" s="281"/>
      <c r="N264" s="281"/>
      <c r="P264" s="281"/>
      <c r="R264" s="281"/>
      <c r="T264" s="281"/>
      <c r="V264" s="281"/>
    </row>
    <row r="265" spans="6:22">
      <c r="F265" s="279" t="str">
        <f t="shared" si="20"/>
        <v/>
      </c>
      <c r="H265" s="281"/>
      <c r="J265" s="281"/>
      <c r="L265" s="281"/>
      <c r="N265" s="281"/>
      <c r="P265" s="281"/>
      <c r="R265" s="281"/>
      <c r="T265" s="281"/>
      <c r="V265" s="281"/>
    </row>
    <row r="266" spans="6:22">
      <c r="F266" s="279" t="str">
        <f t="shared" si="20"/>
        <v/>
      </c>
      <c r="H266" s="281"/>
      <c r="J266" s="281"/>
      <c r="L266" s="281"/>
      <c r="N266" s="281"/>
      <c r="P266" s="281"/>
      <c r="R266" s="281"/>
      <c r="T266" s="281"/>
      <c r="V266" s="281"/>
    </row>
    <row r="267" spans="6:22">
      <c r="F267" s="279" t="str">
        <f t="shared" si="20"/>
        <v/>
      </c>
      <c r="H267" s="281"/>
      <c r="J267" s="281"/>
      <c r="L267" s="281"/>
      <c r="N267" s="281"/>
      <c r="P267" s="281"/>
      <c r="R267" s="281"/>
      <c r="T267" s="281"/>
      <c r="V267" s="281"/>
    </row>
    <row r="268" spans="6:22">
      <c r="F268" s="279" t="str">
        <f t="shared" si="20"/>
        <v/>
      </c>
      <c r="H268" s="281"/>
      <c r="J268" s="281"/>
      <c r="L268" s="281"/>
      <c r="N268" s="281"/>
      <c r="P268" s="281"/>
      <c r="R268" s="281"/>
      <c r="T268" s="281"/>
      <c r="V268" s="281"/>
    </row>
    <row r="269" spans="6:22">
      <c r="F269" s="279" t="str">
        <f t="shared" si="20"/>
        <v/>
      </c>
      <c r="H269" s="281"/>
      <c r="J269" s="281"/>
      <c r="L269" s="281"/>
      <c r="N269" s="281"/>
      <c r="P269" s="281"/>
      <c r="R269" s="281"/>
      <c r="T269" s="281"/>
      <c r="V269" s="281"/>
    </row>
    <row r="270" spans="6:22">
      <c r="F270" s="279" t="str">
        <f t="shared" si="20"/>
        <v/>
      </c>
      <c r="H270" s="281"/>
      <c r="J270" s="281"/>
      <c r="L270" s="281"/>
      <c r="N270" s="281"/>
      <c r="P270" s="281"/>
      <c r="R270" s="281"/>
      <c r="T270" s="281"/>
      <c r="V270" s="281"/>
    </row>
    <row r="271" spans="6:22">
      <c r="F271" s="279" t="str">
        <f t="shared" si="20"/>
        <v/>
      </c>
      <c r="H271" s="281"/>
      <c r="J271" s="281"/>
      <c r="L271" s="281"/>
      <c r="N271" s="281"/>
      <c r="P271" s="281"/>
      <c r="R271" s="281"/>
      <c r="T271" s="281"/>
      <c r="V271" s="281"/>
    </row>
    <row r="272" spans="6:22">
      <c r="F272" s="279" t="str">
        <f t="shared" si="20"/>
        <v/>
      </c>
      <c r="H272" s="281"/>
      <c r="J272" s="281"/>
      <c r="L272" s="281"/>
      <c r="N272" s="281"/>
      <c r="P272" s="281"/>
      <c r="R272" s="281"/>
      <c r="T272" s="281"/>
      <c r="V272" s="281"/>
    </row>
    <row r="273" spans="6:22">
      <c r="F273" s="279" t="str">
        <f t="shared" si="20"/>
        <v/>
      </c>
      <c r="H273" s="281"/>
      <c r="J273" s="281"/>
      <c r="L273" s="281"/>
      <c r="N273" s="281"/>
      <c r="P273" s="281"/>
      <c r="R273" s="281"/>
      <c r="T273" s="281"/>
      <c r="V273" s="281"/>
    </row>
    <row r="274" spans="6:22">
      <c r="F274" s="279" t="str">
        <f t="shared" si="20"/>
        <v/>
      </c>
      <c r="H274" s="281"/>
      <c r="J274" s="281"/>
      <c r="L274" s="281"/>
      <c r="N274" s="281"/>
      <c r="P274" s="281"/>
      <c r="R274" s="281"/>
      <c r="T274" s="281"/>
      <c r="V274" s="281"/>
    </row>
    <row r="275" spans="6:22">
      <c r="F275" s="279" t="str">
        <f t="shared" si="20"/>
        <v/>
      </c>
      <c r="H275" s="281"/>
      <c r="J275" s="281"/>
      <c r="L275" s="281"/>
      <c r="N275" s="281"/>
      <c r="P275" s="281"/>
      <c r="R275" s="281"/>
      <c r="T275" s="281"/>
      <c r="V275" s="281"/>
    </row>
    <row r="276" spans="6:22">
      <c r="F276" s="279" t="str">
        <f t="shared" si="20"/>
        <v/>
      </c>
      <c r="H276" s="281"/>
      <c r="J276" s="281"/>
      <c r="L276" s="281"/>
      <c r="N276" s="281"/>
      <c r="P276" s="281"/>
      <c r="R276" s="281"/>
      <c r="T276" s="281"/>
      <c r="V276" s="281"/>
    </row>
    <row r="277" spans="6:22">
      <c r="F277" s="279" t="str">
        <f t="shared" si="20"/>
        <v/>
      </c>
      <c r="H277" s="281"/>
      <c r="J277" s="281"/>
      <c r="L277" s="281"/>
      <c r="N277" s="281"/>
      <c r="P277" s="281"/>
      <c r="R277" s="281"/>
      <c r="T277" s="281"/>
      <c r="V277" s="281"/>
    </row>
    <row r="278" spans="6:22">
      <c r="F278" s="279" t="str">
        <f t="shared" si="20"/>
        <v/>
      </c>
      <c r="H278" s="281"/>
      <c r="J278" s="281"/>
      <c r="L278" s="281"/>
      <c r="N278" s="281"/>
      <c r="P278" s="281"/>
      <c r="R278" s="281"/>
      <c r="T278" s="281"/>
      <c r="V278" s="281"/>
    </row>
    <row r="279" spans="6:22">
      <c r="F279" s="279" t="str">
        <f t="shared" si="20"/>
        <v/>
      </c>
      <c r="H279" s="281"/>
      <c r="J279" s="281"/>
      <c r="L279" s="281"/>
      <c r="N279" s="281"/>
      <c r="P279" s="281"/>
      <c r="R279" s="281"/>
      <c r="T279" s="281"/>
      <c r="V279" s="281"/>
    </row>
    <row r="280" spans="6:22">
      <c r="F280" s="279" t="str">
        <f t="shared" si="20"/>
        <v/>
      </c>
      <c r="H280" s="281"/>
      <c r="J280" s="281"/>
      <c r="L280" s="281"/>
      <c r="N280" s="281"/>
      <c r="P280" s="281"/>
      <c r="R280" s="281"/>
      <c r="T280" s="281"/>
      <c r="V280" s="281"/>
    </row>
    <row r="281" spans="6:22">
      <c r="F281" s="279" t="str">
        <f t="shared" si="20"/>
        <v/>
      </c>
      <c r="H281" s="281"/>
      <c r="J281" s="281"/>
      <c r="L281" s="281"/>
      <c r="N281" s="281"/>
      <c r="P281" s="281"/>
      <c r="R281" s="281"/>
      <c r="T281" s="281"/>
      <c r="V281" s="281"/>
    </row>
    <row r="282" spans="6:22">
      <c r="F282" s="279" t="str">
        <f t="shared" si="20"/>
        <v/>
      </c>
      <c r="H282" s="281"/>
      <c r="J282" s="281"/>
      <c r="L282" s="281"/>
      <c r="N282" s="281"/>
      <c r="P282" s="281"/>
      <c r="R282" s="281"/>
      <c r="T282" s="281"/>
      <c r="V282" s="281"/>
    </row>
    <row r="283" spans="6:22">
      <c r="F283" s="279" t="str">
        <f t="shared" si="20"/>
        <v/>
      </c>
      <c r="H283" s="281"/>
      <c r="J283" s="281"/>
      <c r="L283" s="281"/>
      <c r="N283" s="281"/>
      <c r="P283" s="281"/>
      <c r="R283" s="281"/>
      <c r="T283" s="281"/>
      <c r="V283" s="281"/>
    </row>
    <row r="284" spans="6:22">
      <c r="F284" s="279" t="str">
        <f t="shared" si="20"/>
        <v/>
      </c>
      <c r="H284" s="281"/>
      <c r="J284" s="281"/>
      <c r="L284" s="281"/>
      <c r="N284" s="281"/>
      <c r="P284" s="281"/>
      <c r="R284" s="281"/>
      <c r="T284" s="281"/>
      <c r="V284" s="281"/>
    </row>
    <row r="285" spans="6:22">
      <c r="F285" s="279" t="str">
        <f t="shared" si="20"/>
        <v/>
      </c>
      <c r="H285" s="281"/>
      <c r="J285" s="281"/>
      <c r="L285" s="281"/>
      <c r="N285" s="281"/>
      <c r="P285" s="281"/>
      <c r="R285" s="281"/>
      <c r="T285" s="281"/>
      <c r="V285" s="281"/>
    </row>
    <row r="286" spans="6:22">
      <c r="F286" s="279" t="str">
        <f t="shared" si="20"/>
        <v/>
      </c>
      <c r="H286" s="281"/>
      <c r="J286" s="281"/>
      <c r="L286" s="281"/>
      <c r="N286" s="281"/>
      <c r="P286" s="281"/>
      <c r="R286" s="281"/>
      <c r="T286" s="281"/>
      <c r="V286" s="281"/>
    </row>
    <row r="287" spans="6:22">
      <c r="F287" s="279" t="str">
        <f t="shared" si="20"/>
        <v/>
      </c>
      <c r="H287" s="281"/>
      <c r="J287" s="281"/>
      <c r="L287" s="281"/>
      <c r="N287" s="281"/>
      <c r="P287" s="281"/>
      <c r="R287" s="281"/>
      <c r="T287" s="281"/>
      <c r="V287" s="281"/>
    </row>
    <row r="288" spans="6:22">
      <c r="F288" s="279" t="str">
        <f t="shared" si="20"/>
        <v/>
      </c>
      <c r="H288" s="281"/>
      <c r="J288" s="281"/>
      <c r="L288" s="281"/>
      <c r="N288" s="281"/>
      <c r="P288" s="281"/>
      <c r="R288" s="281"/>
      <c r="T288" s="281"/>
      <c r="V288" s="281"/>
    </row>
    <row r="289" spans="6:22">
      <c r="F289" s="279" t="str">
        <f t="shared" si="20"/>
        <v/>
      </c>
      <c r="H289" s="281"/>
      <c r="J289" s="281"/>
      <c r="L289" s="281"/>
      <c r="N289" s="281"/>
      <c r="P289" s="281"/>
      <c r="R289" s="281"/>
      <c r="T289" s="281"/>
      <c r="V289" s="281"/>
    </row>
    <row r="290" spans="6:22">
      <c r="F290" s="279" t="str">
        <f t="shared" si="20"/>
        <v/>
      </c>
      <c r="H290" s="281"/>
      <c r="J290" s="281"/>
      <c r="L290" s="281"/>
      <c r="N290" s="281"/>
      <c r="P290" s="281"/>
      <c r="R290" s="281"/>
      <c r="T290" s="281"/>
      <c r="V290" s="281"/>
    </row>
    <row r="291" spans="6:22">
      <c r="F291" s="279" t="str">
        <f t="shared" si="20"/>
        <v/>
      </c>
      <c r="H291" s="281"/>
      <c r="J291" s="281"/>
      <c r="L291" s="281"/>
      <c r="N291" s="281"/>
      <c r="P291" s="281"/>
      <c r="R291" s="281"/>
      <c r="T291" s="281"/>
      <c r="V291" s="281"/>
    </row>
    <row r="292" spans="6:22">
      <c r="F292" s="279" t="str">
        <f t="shared" si="20"/>
        <v/>
      </c>
      <c r="H292" s="281"/>
      <c r="J292" s="281"/>
      <c r="L292" s="281"/>
      <c r="N292" s="281"/>
      <c r="P292" s="281"/>
      <c r="R292" s="281"/>
      <c r="T292" s="281"/>
      <c r="V292" s="281"/>
    </row>
    <row r="293" spans="6:22">
      <c r="F293" s="279" t="str">
        <f t="shared" si="20"/>
        <v/>
      </c>
      <c r="H293" s="281"/>
      <c r="J293" s="281"/>
      <c r="L293" s="281"/>
      <c r="N293" s="281"/>
      <c r="P293" s="281"/>
      <c r="R293" s="281"/>
      <c r="T293" s="281"/>
      <c r="V293" s="281"/>
    </row>
    <row r="294" spans="6:22">
      <c r="F294" s="279" t="str">
        <f t="shared" si="20"/>
        <v/>
      </c>
      <c r="H294" s="281"/>
      <c r="J294" s="281"/>
      <c r="L294" s="281"/>
      <c r="N294" s="281"/>
      <c r="P294" s="281"/>
      <c r="R294" s="281"/>
      <c r="T294" s="281"/>
      <c r="V294" s="281"/>
    </row>
    <row r="295" spans="6:22">
      <c r="F295" s="279" t="str">
        <f t="shared" si="20"/>
        <v/>
      </c>
      <c r="H295" s="281"/>
      <c r="J295" s="281"/>
      <c r="L295" s="281"/>
      <c r="N295" s="281"/>
      <c r="P295" s="281"/>
      <c r="R295" s="281"/>
      <c r="T295" s="281"/>
      <c r="V295" s="281"/>
    </row>
    <row r="296" spans="6:22">
      <c r="F296" s="279" t="str">
        <f t="shared" si="20"/>
        <v/>
      </c>
      <c r="H296" s="281"/>
      <c r="J296" s="281"/>
      <c r="L296" s="281"/>
      <c r="N296" s="281"/>
      <c r="P296" s="281"/>
      <c r="R296" s="281"/>
      <c r="T296" s="281"/>
      <c r="V296" s="281"/>
    </row>
    <row r="297" spans="6:22">
      <c r="F297" s="279" t="str">
        <f t="shared" si="20"/>
        <v/>
      </c>
      <c r="H297" s="281"/>
      <c r="J297" s="281"/>
      <c r="L297" s="281"/>
      <c r="N297" s="281"/>
      <c r="P297" s="281"/>
      <c r="R297" s="281"/>
      <c r="T297" s="281"/>
      <c r="V297" s="281"/>
    </row>
    <row r="298" spans="6:22">
      <c r="F298" s="279" t="str">
        <f t="shared" si="20"/>
        <v/>
      </c>
      <c r="H298" s="281"/>
      <c r="J298" s="281"/>
      <c r="L298" s="281"/>
      <c r="N298" s="281"/>
      <c r="P298" s="281"/>
      <c r="R298" s="281"/>
      <c r="T298" s="281"/>
      <c r="V298" s="281"/>
    </row>
    <row r="299" spans="6:22">
      <c r="F299" s="279" t="str">
        <f t="shared" si="20"/>
        <v/>
      </c>
      <c r="H299" s="281"/>
      <c r="J299" s="281"/>
      <c r="L299" s="281"/>
      <c r="N299" s="281"/>
      <c r="P299" s="281"/>
      <c r="R299" s="281"/>
      <c r="T299" s="281"/>
      <c r="V299" s="281"/>
    </row>
    <row r="300" spans="6:22">
      <c r="F300" s="279" t="str">
        <f t="shared" si="20"/>
        <v/>
      </c>
      <c r="H300" s="281"/>
      <c r="J300" s="281"/>
      <c r="L300" s="281"/>
      <c r="N300" s="281"/>
      <c r="P300" s="281"/>
      <c r="R300" s="281"/>
      <c r="T300" s="281"/>
      <c r="V300" s="281"/>
    </row>
    <row r="301" spans="6:22">
      <c r="F301" s="279" t="str">
        <f t="shared" si="20"/>
        <v/>
      </c>
      <c r="H301" s="281"/>
      <c r="J301" s="281"/>
      <c r="L301" s="281"/>
      <c r="N301" s="281"/>
      <c r="P301" s="281"/>
      <c r="R301" s="281"/>
      <c r="T301" s="281"/>
      <c r="V301" s="281"/>
    </row>
    <row r="302" spans="6:22">
      <c r="F302" s="279" t="str">
        <f t="shared" si="20"/>
        <v/>
      </c>
      <c r="H302" s="281"/>
      <c r="J302" s="281"/>
      <c r="L302" s="281"/>
      <c r="N302" s="281"/>
      <c r="P302" s="281"/>
      <c r="R302" s="281"/>
      <c r="T302" s="281"/>
      <c r="V302" s="281"/>
    </row>
    <row r="303" spans="6:22">
      <c r="F303" s="279" t="str">
        <f t="shared" si="20"/>
        <v/>
      </c>
      <c r="H303" s="281"/>
      <c r="J303" s="281"/>
      <c r="L303" s="281"/>
      <c r="N303" s="281"/>
      <c r="P303" s="281"/>
      <c r="R303" s="281"/>
      <c r="T303" s="281"/>
      <c r="V303" s="281"/>
    </row>
    <row r="304" spans="6:22">
      <c r="F304" s="279" t="str">
        <f t="shared" si="20"/>
        <v/>
      </c>
      <c r="H304" s="281"/>
      <c r="J304" s="281"/>
      <c r="L304" s="281"/>
      <c r="N304" s="281"/>
      <c r="P304" s="281"/>
      <c r="R304" s="281"/>
      <c r="T304" s="281"/>
      <c r="V304" s="281"/>
    </row>
    <row r="305" spans="6:22">
      <c r="F305" s="279" t="str">
        <f t="shared" si="20"/>
        <v/>
      </c>
      <c r="H305" s="281"/>
      <c r="J305" s="281"/>
      <c r="L305" s="281"/>
      <c r="N305" s="281"/>
      <c r="P305" s="281"/>
      <c r="R305" s="281"/>
      <c r="T305" s="281"/>
      <c r="V305" s="281"/>
    </row>
    <row r="306" spans="6:22">
      <c r="F306" s="279" t="str">
        <f t="shared" si="20"/>
        <v/>
      </c>
      <c r="H306" s="281"/>
      <c r="J306" s="281"/>
      <c r="L306" s="281"/>
      <c r="N306" s="281"/>
      <c r="P306" s="281"/>
      <c r="R306" s="281"/>
      <c r="T306" s="281"/>
      <c r="V306" s="281"/>
    </row>
    <row r="307" spans="6:22">
      <c r="F307" s="279" t="str">
        <f t="shared" si="20"/>
        <v/>
      </c>
      <c r="H307" s="281"/>
      <c r="J307" s="281"/>
      <c r="L307" s="281"/>
      <c r="N307" s="281"/>
      <c r="P307" s="281"/>
      <c r="R307" s="281"/>
      <c r="T307" s="281"/>
      <c r="V307" s="281"/>
    </row>
    <row r="308" spans="6:22">
      <c r="F308" s="279" t="str">
        <f t="shared" si="20"/>
        <v/>
      </c>
      <c r="H308" s="281"/>
      <c r="J308" s="281"/>
      <c r="L308" s="281"/>
      <c r="N308" s="281"/>
      <c r="P308" s="281"/>
      <c r="R308" s="281"/>
      <c r="T308" s="281"/>
      <c r="V308" s="281"/>
    </row>
    <row r="309" spans="6:22">
      <c r="F309" s="279" t="str">
        <f t="shared" si="20"/>
        <v/>
      </c>
      <c r="H309" s="281"/>
      <c r="J309" s="281"/>
      <c r="L309" s="281"/>
      <c r="N309" s="281"/>
      <c r="P309" s="281"/>
      <c r="R309" s="281"/>
      <c r="T309" s="281"/>
      <c r="V309" s="281"/>
    </row>
    <row r="310" spans="6:22">
      <c r="F310" s="279" t="str">
        <f t="shared" si="20"/>
        <v/>
      </c>
      <c r="H310" s="281"/>
      <c r="J310" s="281"/>
      <c r="L310" s="281"/>
      <c r="N310" s="281"/>
      <c r="P310" s="281"/>
      <c r="R310" s="281"/>
      <c r="T310" s="281"/>
      <c r="V310" s="281"/>
    </row>
    <row r="311" spans="6:22">
      <c r="F311" s="279" t="str">
        <f t="shared" si="20"/>
        <v/>
      </c>
      <c r="H311" s="281"/>
      <c r="J311" s="281"/>
      <c r="L311" s="281"/>
      <c r="N311" s="281"/>
      <c r="P311" s="281"/>
      <c r="R311" s="281"/>
      <c r="T311" s="281"/>
      <c r="V311" s="281"/>
    </row>
    <row r="312" spans="6:22">
      <c r="F312" s="279" t="str">
        <f t="shared" si="20"/>
        <v/>
      </c>
      <c r="H312" s="281"/>
      <c r="J312" s="281"/>
      <c r="L312" s="281"/>
      <c r="N312" s="281"/>
      <c r="P312" s="281"/>
      <c r="R312" s="281"/>
      <c r="T312" s="281"/>
      <c r="V312" s="281"/>
    </row>
    <row r="313" spans="6:22">
      <c r="F313" s="279" t="str">
        <f t="shared" si="20"/>
        <v/>
      </c>
      <c r="H313" s="281"/>
      <c r="J313" s="281"/>
      <c r="L313" s="281"/>
      <c r="N313" s="281"/>
      <c r="P313" s="281"/>
      <c r="R313" s="281"/>
      <c r="T313" s="281"/>
      <c r="V313" s="281"/>
    </row>
    <row r="314" spans="6:22">
      <c r="F314" s="279" t="str">
        <f t="shared" si="20"/>
        <v/>
      </c>
      <c r="H314" s="281"/>
      <c r="J314" s="281"/>
      <c r="L314" s="281"/>
      <c r="N314" s="281"/>
      <c r="P314" s="281"/>
      <c r="R314" s="281"/>
      <c r="T314" s="281"/>
      <c r="V314" s="281"/>
    </row>
    <row r="315" spans="6:22">
      <c r="F315" s="279" t="str">
        <f t="shared" si="20"/>
        <v/>
      </c>
      <c r="H315" s="281"/>
      <c r="J315" s="281"/>
      <c r="L315" s="281"/>
      <c r="N315" s="281"/>
      <c r="P315" s="281"/>
      <c r="R315" s="281"/>
      <c r="T315" s="281"/>
      <c r="V315" s="281"/>
    </row>
    <row r="316" spans="6:22">
      <c r="F316" s="279" t="str">
        <f t="shared" si="20"/>
        <v/>
      </c>
      <c r="H316" s="281"/>
      <c r="J316" s="281"/>
      <c r="L316" s="281"/>
      <c r="N316" s="281"/>
      <c r="P316" s="281"/>
      <c r="R316" s="281"/>
      <c r="T316" s="281"/>
      <c r="V316" s="281"/>
    </row>
    <row r="317" spans="6:22">
      <c r="F317" s="279" t="str">
        <f t="shared" si="20"/>
        <v/>
      </c>
      <c r="H317" s="281"/>
      <c r="J317" s="281"/>
      <c r="L317" s="281"/>
      <c r="N317" s="281"/>
      <c r="P317" s="281"/>
      <c r="R317" s="281"/>
      <c r="T317" s="281"/>
      <c r="V317" s="281"/>
    </row>
    <row r="318" spans="6:22">
      <c r="F318" s="279" t="str">
        <f t="shared" si="20"/>
        <v/>
      </c>
      <c r="H318" s="281"/>
      <c r="J318" s="281"/>
      <c r="L318" s="281"/>
      <c r="N318" s="281"/>
      <c r="P318" s="281"/>
      <c r="R318" s="281"/>
      <c r="T318" s="281"/>
      <c r="V318" s="281"/>
    </row>
    <row r="319" spans="6:22">
      <c r="F319" s="279" t="str">
        <f t="shared" ref="F319:F332" si="21">IF($F$9="*",IF(E319&gt;0,"*",""),"")</f>
        <v/>
      </c>
      <c r="H319" s="281"/>
      <c r="J319" s="281"/>
      <c r="L319" s="281"/>
      <c r="N319" s="281"/>
      <c r="P319" s="281"/>
      <c r="R319" s="281"/>
      <c r="T319" s="281"/>
      <c r="V319" s="281"/>
    </row>
    <row r="320" spans="6:22">
      <c r="F320" s="279" t="str">
        <f t="shared" si="21"/>
        <v/>
      </c>
      <c r="H320" s="281"/>
      <c r="J320" s="281"/>
      <c r="L320" s="281"/>
      <c r="N320" s="281"/>
      <c r="P320" s="281"/>
      <c r="R320" s="281"/>
      <c r="T320" s="281"/>
      <c r="V320" s="281"/>
    </row>
    <row r="321" spans="6:22">
      <c r="F321" s="279" t="str">
        <f t="shared" si="21"/>
        <v/>
      </c>
      <c r="H321" s="281"/>
      <c r="J321" s="281"/>
      <c r="L321" s="281"/>
      <c r="N321" s="281"/>
      <c r="P321" s="281"/>
      <c r="R321" s="281"/>
      <c r="T321" s="281"/>
      <c r="V321" s="281"/>
    </row>
    <row r="322" spans="6:22">
      <c r="F322" s="279" t="str">
        <f t="shared" si="21"/>
        <v/>
      </c>
      <c r="H322" s="281"/>
      <c r="J322" s="281"/>
      <c r="L322" s="281"/>
      <c r="N322" s="281"/>
      <c r="P322" s="281"/>
      <c r="R322" s="281"/>
      <c r="T322" s="281"/>
      <c r="V322" s="281"/>
    </row>
    <row r="323" spans="6:22">
      <c r="F323" s="279" t="str">
        <f t="shared" si="21"/>
        <v/>
      </c>
      <c r="H323" s="281"/>
      <c r="J323" s="281"/>
      <c r="L323" s="281"/>
      <c r="N323" s="281"/>
      <c r="P323" s="281"/>
      <c r="R323" s="281"/>
      <c r="T323" s="281"/>
      <c r="V323" s="281"/>
    </row>
    <row r="324" spans="6:22">
      <c r="F324" s="279" t="str">
        <f t="shared" si="21"/>
        <v/>
      </c>
      <c r="H324" s="281"/>
      <c r="J324" s="281"/>
      <c r="L324" s="281"/>
      <c r="N324" s="281"/>
      <c r="P324" s="281"/>
      <c r="R324" s="281"/>
      <c r="T324" s="281"/>
      <c r="V324" s="281"/>
    </row>
    <row r="325" spans="6:22">
      <c r="F325" s="279" t="str">
        <f t="shared" si="21"/>
        <v/>
      </c>
      <c r="H325" s="281"/>
      <c r="J325" s="281"/>
      <c r="L325" s="281"/>
      <c r="N325" s="281"/>
      <c r="P325" s="281"/>
      <c r="R325" s="281"/>
      <c r="T325" s="281"/>
      <c r="V325" s="281"/>
    </row>
    <row r="326" spans="6:22">
      <c r="F326" s="279" t="str">
        <f t="shared" si="21"/>
        <v/>
      </c>
      <c r="H326" s="281"/>
      <c r="J326" s="281"/>
      <c r="L326" s="281"/>
      <c r="N326" s="281"/>
      <c r="P326" s="281"/>
      <c r="R326" s="281"/>
      <c r="T326" s="281"/>
      <c r="V326" s="281"/>
    </row>
    <row r="327" spans="6:22">
      <c r="F327" s="279" t="str">
        <f t="shared" si="21"/>
        <v/>
      </c>
      <c r="H327" s="281"/>
      <c r="J327" s="281"/>
      <c r="L327" s="281"/>
      <c r="N327" s="281"/>
      <c r="P327" s="281"/>
      <c r="R327" s="281"/>
      <c r="T327" s="281"/>
      <c r="V327" s="281"/>
    </row>
    <row r="328" spans="6:22">
      <c r="F328" s="279" t="str">
        <f t="shared" si="21"/>
        <v/>
      </c>
      <c r="H328" s="281"/>
      <c r="J328" s="281"/>
      <c r="L328" s="281"/>
      <c r="N328" s="281"/>
      <c r="P328" s="281"/>
      <c r="R328" s="281"/>
      <c r="T328" s="281"/>
      <c r="V328" s="281"/>
    </row>
    <row r="329" spans="6:22">
      <c r="F329" s="279" t="str">
        <f t="shared" si="21"/>
        <v/>
      </c>
      <c r="H329" s="281"/>
      <c r="J329" s="281"/>
      <c r="L329" s="281"/>
      <c r="N329" s="281"/>
      <c r="P329" s="281"/>
      <c r="R329" s="281"/>
      <c r="T329" s="281"/>
      <c r="V329" s="281"/>
    </row>
    <row r="330" spans="6:22">
      <c r="F330" s="279" t="str">
        <f t="shared" si="21"/>
        <v/>
      </c>
      <c r="H330" s="281"/>
      <c r="J330" s="281"/>
      <c r="L330" s="281"/>
      <c r="N330" s="281"/>
      <c r="P330" s="281"/>
      <c r="R330" s="281"/>
      <c r="T330" s="281"/>
      <c r="V330" s="281"/>
    </row>
    <row r="331" spans="6:22">
      <c r="F331" s="279" t="str">
        <f t="shared" si="21"/>
        <v/>
      </c>
      <c r="H331" s="281"/>
      <c r="J331" s="281"/>
      <c r="L331" s="281"/>
      <c r="N331" s="281"/>
      <c r="P331" s="281"/>
      <c r="R331" s="281"/>
      <c r="T331" s="281"/>
      <c r="V331" s="281"/>
    </row>
    <row r="332" spans="6:22">
      <c r="F332" s="279" t="str">
        <f t="shared" si="21"/>
        <v/>
      </c>
      <c r="H332" s="281"/>
      <c r="J332" s="281"/>
      <c r="L332" s="281"/>
      <c r="N332" s="281"/>
      <c r="P332" s="281"/>
      <c r="R332" s="281"/>
      <c r="T332" s="281"/>
      <c r="V332" s="281"/>
    </row>
    <row r="468" spans="14:22">
      <c r="N468" s="281" t="str">
        <f t="shared" ref="N468:N508" si="22">IF($N$9="*",IF(M468&gt;0,"*",""),"")</f>
        <v/>
      </c>
      <c r="P468" s="281" t="str">
        <f t="shared" ref="P468:P502" si="23">IF($P$9="*",IF(O468&gt;0,"*",""),"")</f>
        <v/>
      </c>
      <c r="R468" s="281" t="str">
        <f t="shared" ref="R468:R508" si="24">IF($R$9="*",IF(Q468&gt;0,"*",""),"")</f>
        <v/>
      </c>
      <c r="T468" s="281" t="str">
        <f t="shared" ref="T468:T490" si="25">IF($T$9="*",IF(S468&gt;0,"*",""),"")</f>
        <v/>
      </c>
      <c r="V468" s="281" t="str">
        <f t="shared" ref="V468:V503" si="26">IF($V$9="*",IF(U468&gt;0,"*",""),"")</f>
        <v/>
      </c>
    </row>
    <row r="469" spans="14:22">
      <c r="N469" s="281" t="str">
        <f t="shared" si="22"/>
        <v/>
      </c>
      <c r="P469" s="281" t="str">
        <f t="shared" si="23"/>
        <v/>
      </c>
      <c r="R469" s="281" t="str">
        <f t="shared" si="24"/>
        <v/>
      </c>
      <c r="T469" s="281" t="str">
        <f t="shared" si="25"/>
        <v/>
      </c>
      <c r="V469" s="281" t="str">
        <f t="shared" si="26"/>
        <v/>
      </c>
    </row>
    <row r="470" spans="14:22">
      <c r="N470" s="281" t="str">
        <f t="shared" si="22"/>
        <v/>
      </c>
      <c r="P470" s="281" t="str">
        <f t="shared" si="23"/>
        <v/>
      </c>
      <c r="R470" s="281" t="str">
        <f t="shared" si="24"/>
        <v/>
      </c>
      <c r="T470" s="281" t="str">
        <f t="shared" si="25"/>
        <v/>
      </c>
      <c r="V470" s="281" t="str">
        <f t="shared" si="26"/>
        <v/>
      </c>
    </row>
    <row r="471" spans="14:22">
      <c r="N471" s="281" t="str">
        <f t="shared" si="22"/>
        <v/>
      </c>
      <c r="P471" s="281" t="str">
        <f t="shared" si="23"/>
        <v/>
      </c>
      <c r="R471" s="281" t="str">
        <f t="shared" si="24"/>
        <v/>
      </c>
      <c r="T471" s="281" t="str">
        <f t="shared" si="25"/>
        <v/>
      </c>
      <c r="V471" s="281" t="str">
        <f t="shared" si="26"/>
        <v/>
      </c>
    </row>
    <row r="472" spans="14:22">
      <c r="N472" s="281" t="str">
        <f t="shared" si="22"/>
        <v/>
      </c>
      <c r="P472" s="281" t="str">
        <f t="shared" si="23"/>
        <v/>
      </c>
      <c r="R472" s="281" t="str">
        <f t="shared" si="24"/>
        <v/>
      </c>
      <c r="T472" s="281" t="str">
        <f t="shared" si="25"/>
        <v/>
      </c>
      <c r="V472" s="281" t="str">
        <f t="shared" si="26"/>
        <v/>
      </c>
    </row>
    <row r="473" spans="14:22">
      <c r="N473" s="281" t="str">
        <f t="shared" si="22"/>
        <v/>
      </c>
      <c r="P473" s="281" t="str">
        <f t="shared" si="23"/>
        <v/>
      </c>
      <c r="R473" s="281" t="str">
        <f t="shared" si="24"/>
        <v/>
      </c>
      <c r="T473" s="281" t="str">
        <f t="shared" si="25"/>
        <v/>
      </c>
      <c r="V473" s="281" t="str">
        <f t="shared" si="26"/>
        <v/>
      </c>
    </row>
    <row r="474" spans="14:22">
      <c r="N474" s="281" t="str">
        <f t="shared" si="22"/>
        <v/>
      </c>
      <c r="P474" s="281" t="str">
        <f t="shared" si="23"/>
        <v/>
      </c>
      <c r="R474" s="281" t="str">
        <f t="shared" si="24"/>
        <v/>
      </c>
      <c r="T474" s="281" t="str">
        <f t="shared" si="25"/>
        <v/>
      </c>
      <c r="V474" s="281" t="str">
        <f t="shared" si="26"/>
        <v/>
      </c>
    </row>
    <row r="475" spans="14:22">
      <c r="N475" s="281" t="str">
        <f t="shared" si="22"/>
        <v/>
      </c>
      <c r="P475" s="281" t="str">
        <f t="shared" si="23"/>
        <v/>
      </c>
      <c r="R475" s="281" t="str">
        <f t="shared" si="24"/>
        <v/>
      </c>
      <c r="T475" s="281" t="str">
        <f t="shared" si="25"/>
        <v/>
      </c>
      <c r="V475" s="281" t="str">
        <f t="shared" si="26"/>
        <v/>
      </c>
    </row>
    <row r="476" spans="14:22">
      <c r="N476" s="281" t="str">
        <f t="shared" si="22"/>
        <v/>
      </c>
      <c r="P476" s="281" t="str">
        <f t="shared" si="23"/>
        <v/>
      </c>
      <c r="R476" s="281" t="str">
        <f t="shared" si="24"/>
        <v/>
      </c>
      <c r="T476" s="281" t="str">
        <f t="shared" si="25"/>
        <v/>
      </c>
      <c r="V476" s="281" t="str">
        <f t="shared" si="26"/>
        <v/>
      </c>
    </row>
    <row r="477" spans="14:22">
      <c r="N477" s="281" t="str">
        <f t="shared" si="22"/>
        <v/>
      </c>
      <c r="P477" s="281" t="str">
        <f t="shared" si="23"/>
        <v/>
      </c>
      <c r="R477" s="281" t="str">
        <f t="shared" si="24"/>
        <v/>
      </c>
      <c r="T477" s="281" t="str">
        <f t="shared" si="25"/>
        <v/>
      </c>
      <c r="V477" s="281" t="str">
        <f t="shared" si="26"/>
        <v/>
      </c>
    </row>
    <row r="478" spans="14:22">
      <c r="N478" s="281" t="str">
        <f t="shared" si="22"/>
        <v/>
      </c>
      <c r="P478" s="281" t="str">
        <f t="shared" si="23"/>
        <v/>
      </c>
      <c r="R478" s="281" t="str">
        <f t="shared" si="24"/>
        <v/>
      </c>
      <c r="T478" s="281" t="str">
        <f t="shared" si="25"/>
        <v/>
      </c>
      <c r="V478" s="281" t="str">
        <f t="shared" si="26"/>
        <v/>
      </c>
    </row>
    <row r="479" spans="14:22">
      <c r="N479" s="281" t="str">
        <f t="shared" si="22"/>
        <v/>
      </c>
      <c r="P479" s="281" t="str">
        <f t="shared" si="23"/>
        <v/>
      </c>
      <c r="R479" s="281" t="str">
        <f t="shared" si="24"/>
        <v/>
      </c>
      <c r="T479" s="281" t="str">
        <f t="shared" si="25"/>
        <v/>
      </c>
      <c r="V479" s="281" t="str">
        <f t="shared" si="26"/>
        <v/>
      </c>
    </row>
    <row r="480" spans="14:22">
      <c r="N480" s="281" t="str">
        <f t="shared" si="22"/>
        <v/>
      </c>
      <c r="P480" s="281" t="str">
        <f t="shared" si="23"/>
        <v/>
      </c>
      <c r="R480" s="281" t="str">
        <f t="shared" si="24"/>
        <v/>
      </c>
      <c r="T480" s="281" t="str">
        <f t="shared" si="25"/>
        <v/>
      </c>
      <c r="V480" s="281" t="str">
        <f t="shared" si="26"/>
        <v/>
      </c>
    </row>
    <row r="481" spans="14:22">
      <c r="N481" s="281" t="str">
        <f t="shared" si="22"/>
        <v/>
      </c>
      <c r="P481" s="281" t="str">
        <f t="shared" si="23"/>
        <v/>
      </c>
      <c r="R481" s="281" t="str">
        <f t="shared" si="24"/>
        <v/>
      </c>
      <c r="T481" s="281" t="str">
        <f t="shared" si="25"/>
        <v/>
      </c>
      <c r="V481" s="281" t="str">
        <f t="shared" si="26"/>
        <v/>
      </c>
    </row>
    <row r="482" spans="14:22">
      <c r="N482" s="281" t="str">
        <f t="shared" si="22"/>
        <v/>
      </c>
      <c r="P482" s="281" t="str">
        <f t="shared" si="23"/>
        <v/>
      </c>
      <c r="R482" s="281" t="str">
        <f t="shared" si="24"/>
        <v/>
      </c>
      <c r="T482" s="281" t="str">
        <f t="shared" si="25"/>
        <v/>
      </c>
      <c r="V482" s="281" t="str">
        <f t="shared" si="26"/>
        <v/>
      </c>
    </row>
    <row r="483" spans="14:22">
      <c r="N483" s="281" t="str">
        <f t="shared" si="22"/>
        <v/>
      </c>
      <c r="P483" s="281" t="str">
        <f t="shared" si="23"/>
        <v/>
      </c>
      <c r="R483" s="281" t="str">
        <f t="shared" si="24"/>
        <v/>
      </c>
      <c r="T483" s="281" t="str">
        <f t="shared" si="25"/>
        <v/>
      </c>
      <c r="V483" s="281" t="str">
        <f t="shared" si="26"/>
        <v/>
      </c>
    </row>
    <row r="484" spans="14:22">
      <c r="N484" s="281" t="str">
        <f t="shared" si="22"/>
        <v/>
      </c>
      <c r="P484" s="281" t="str">
        <f t="shared" si="23"/>
        <v/>
      </c>
      <c r="R484" s="281" t="str">
        <f t="shared" si="24"/>
        <v/>
      </c>
      <c r="T484" s="281" t="str">
        <f t="shared" si="25"/>
        <v/>
      </c>
      <c r="V484" s="281" t="str">
        <f t="shared" si="26"/>
        <v/>
      </c>
    </row>
    <row r="485" spans="14:22">
      <c r="N485" s="281" t="str">
        <f t="shared" si="22"/>
        <v/>
      </c>
      <c r="P485" s="281" t="str">
        <f t="shared" si="23"/>
        <v/>
      </c>
      <c r="R485" s="281" t="str">
        <f t="shared" si="24"/>
        <v/>
      </c>
      <c r="T485" s="281" t="str">
        <f t="shared" si="25"/>
        <v/>
      </c>
      <c r="V485" s="281" t="str">
        <f t="shared" si="26"/>
        <v/>
      </c>
    </row>
    <row r="486" spans="14:22">
      <c r="N486" s="281" t="str">
        <f t="shared" si="22"/>
        <v/>
      </c>
      <c r="P486" s="281" t="str">
        <f t="shared" si="23"/>
        <v/>
      </c>
      <c r="R486" s="281" t="str">
        <f t="shared" si="24"/>
        <v/>
      </c>
      <c r="T486" s="281" t="str">
        <f t="shared" si="25"/>
        <v/>
      </c>
      <c r="V486" s="281" t="str">
        <f t="shared" si="26"/>
        <v/>
      </c>
    </row>
    <row r="487" spans="14:22">
      <c r="N487" s="281" t="str">
        <f t="shared" si="22"/>
        <v/>
      </c>
      <c r="P487" s="281" t="str">
        <f t="shared" si="23"/>
        <v/>
      </c>
      <c r="R487" s="281" t="str">
        <f t="shared" si="24"/>
        <v/>
      </c>
      <c r="T487" s="281" t="str">
        <f t="shared" si="25"/>
        <v/>
      </c>
      <c r="V487" s="281" t="str">
        <f t="shared" si="26"/>
        <v/>
      </c>
    </row>
    <row r="488" spans="14:22">
      <c r="N488" s="281" t="str">
        <f t="shared" si="22"/>
        <v/>
      </c>
      <c r="P488" s="281" t="str">
        <f t="shared" si="23"/>
        <v/>
      </c>
      <c r="R488" s="281" t="str">
        <f t="shared" si="24"/>
        <v/>
      </c>
      <c r="T488" s="281" t="str">
        <f t="shared" si="25"/>
        <v/>
      </c>
      <c r="V488" s="281" t="str">
        <f t="shared" si="26"/>
        <v/>
      </c>
    </row>
    <row r="489" spans="14:22">
      <c r="N489" s="281" t="str">
        <f t="shared" si="22"/>
        <v/>
      </c>
      <c r="P489" s="281" t="str">
        <f t="shared" si="23"/>
        <v/>
      </c>
      <c r="R489" s="281" t="str">
        <f t="shared" si="24"/>
        <v/>
      </c>
      <c r="T489" s="281" t="str">
        <f t="shared" si="25"/>
        <v/>
      </c>
      <c r="V489" s="281" t="str">
        <f t="shared" si="26"/>
        <v/>
      </c>
    </row>
    <row r="490" spans="14:22">
      <c r="N490" s="281" t="str">
        <f t="shared" si="22"/>
        <v/>
      </c>
      <c r="P490" s="281" t="str">
        <f t="shared" si="23"/>
        <v/>
      </c>
      <c r="R490" s="281" t="str">
        <f t="shared" si="24"/>
        <v/>
      </c>
      <c r="T490" s="281" t="str">
        <f t="shared" si="25"/>
        <v/>
      </c>
      <c r="V490" s="281" t="str">
        <f t="shared" si="26"/>
        <v/>
      </c>
    </row>
    <row r="491" spans="14:22">
      <c r="N491" s="281" t="str">
        <f t="shared" si="22"/>
        <v/>
      </c>
      <c r="P491" s="281" t="str">
        <f t="shared" si="23"/>
        <v/>
      </c>
      <c r="R491" s="281" t="str">
        <f t="shared" si="24"/>
        <v/>
      </c>
      <c r="V491" s="281" t="str">
        <f t="shared" si="26"/>
        <v/>
      </c>
    </row>
    <row r="492" spans="14:22">
      <c r="N492" s="281" t="str">
        <f t="shared" si="22"/>
        <v/>
      </c>
      <c r="P492" s="281" t="str">
        <f t="shared" si="23"/>
        <v/>
      </c>
      <c r="R492" s="281" t="str">
        <f t="shared" si="24"/>
        <v/>
      </c>
      <c r="V492" s="281" t="str">
        <f t="shared" si="26"/>
        <v/>
      </c>
    </row>
    <row r="493" spans="14:22">
      <c r="N493" s="281" t="str">
        <f t="shared" si="22"/>
        <v/>
      </c>
      <c r="P493" s="281" t="str">
        <f t="shared" si="23"/>
        <v/>
      </c>
      <c r="R493" s="281" t="str">
        <f t="shared" si="24"/>
        <v/>
      </c>
      <c r="V493" s="281" t="str">
        <f t="shared" si="26"/>
        <v/>
      </c>
    </row>
    <row r="494" spans="14:22">
      <c r="N494" s="281" t="str">
        <f t="shared" si="22"/>
        <v/>
      </c>
      <c r="P494" s="281" t="str">
        <f t="shared" si="23"/>
        <v/>
      </c>
      <c r="R494" s="281" t="str">
        <f t="shared" si="24"/>
        <v/>
      </c>
      <c r="V494" s="281" t="str">
        <f t="shared" si="26"/>
        <v/>
      </c>
    </row>
    <row r="495" spans="14:22">
      <c r="N495" s="281" t="str">
        <f t="shared" si="22"/>
        <v/>
      </c>
      <c r="P495" s="281" t="str">
        <f t="shared" si="23"/>
        <v/>
      </c>
      <c r="R495" s="281" t="str">
        <f t="shared" si="24"/>
        <v/>
      </c>
      <c r="V495" s="281" t="str">
        <f t="shared" si="26"/>
        <v/>
      </c>
    </row>
    <row r="496" spans="14:22">
      <c r="N496" s="281" t="str">
        <f t="shared" si="22"/>
        <v/>
      </c>
      <c r="P496" s="281" t="str">
        <f t="shared" si="23"/>
        <v/>
      </c>
      <c r="R496" s="281" t="str">
        <f t="shared" si="24"/>
        <v/>
      </c>
      <c r="V496" s="281" t="str">
        <f t="shared" si="26"/>
        <v/>
      </c>
    </row>
    <row r="497" spans="14:22">
      <c r="N497" s="281" t="str">
        <f t="shared" si="22"/>
        <v/>
      </c>
      <c r="P497" s="281" t="str">
        <f t="shared" si="23"/>
        <v/>
      </c>
      <c r="R497" s="281" t="str">
        <f t="shared" si="24"/>
        <v/>
      </c>
      <c r="V497" s="281" t="str">
        <f t="shared" si="26"/>
        <v/>
      </c>
    </row>
    <row r="498" spans="14:22">
      <c r="N498" s="281" t="str">
        <f t="shared" si="22"/>
        <v/>
      </c>
      <c r="P498" s="281" t="str">
        <f t="shared" si="23"/>
        <v/>
      </c>
      <c r="R498" s="281" t="str">
        <f t="shared" si="24"/>
        <v/>
      </c>
      <c r="V498" s="281" t="str">
        <f t="shared" si="26"/>
        <v/>
      </c>
    </row>
    <row r="499" spans="14:22">
      <c r="N499" s="281" t="str">
        <f t="shared" si="22"/>
        <v/>
      </c>
      <c r="P499" s="281" t="str">
        <f t="shared" si="23"/>
        <v/>
      </c>
      <c r="R499" s="281" t="str">
        <f t="shared" si="24"/>
        <v/>
      </c>
      <c r="V499" s="281" t="str">
        <f t="shared" si="26"/>
        <v/>
      </c>
    </row>
    <row r="500" spans="14:22">
      <c r="N500" s="281" t="str">
        <f t="shared" si="22"/>
        <v/>
      </c>
      <c r="P500" s="281" t="str">
        <f t="shared" si="23"/>
        <v/>
      </c>
      <c r="R500" s="281" t="str">
        <f t="shared" si="24"/>
        <v/>
      </c>
      <c r="V500" s="281" t="str">
        <f t="shared" si="26"/>
        <v/>
      </c>
    </row>
    <row r="501" spans="14:22">
      <c r="N501" s="281" t="str">
        <f t="shared" si="22"/>
        <v/>
      </c>
      <c r="P501" s="281" t="str">
        <f t="shared" si="23"/>
        <v/>
      </c>
      <c r="R501" s="281" t="str">
        <f t="shared" si="24"/>
        <v/>
      </c>
      <c r="V501" s="281" t="str">
        <f t="shared" si="26"/>
        <v/>
      </c>
    </row>
    <row r="502" spans="14:22">
      <c r="N502" s="281" t="str">
        <f t="shared" si="22"/>
        <v/>
      </c>
      <c r="P502" s="281" t="str">
        <f t="shared" si="23"/>
        <v/>
      </c>
      <c r="R502" s="281" t="str">
        <f t="shared" si="24"/>
        <v/>
      </c>
      <c r="V502" s="281" t="str">
        <f t="shared" si="26"/>
        <v/>
      </c>
    </row>
    <row r="503" spans="14:22">
      <c r="N503" s="281" t="str">
        <f t="shared" si="22"/>
        <v/>
      </c>
      <c r="R503" s="281" t="str">
        <f t="shared" si="24"/>
        <v/>
      </c>
      <c r="V503" s="281" t="str">
        <f t="shared" si="26"/>
        <v/>
      </c>
    </row>
    <row r="504" spans="14:22">
      <c r="N504" s="281" t="str">
        <f t="shared" si="22"/>
        <v/>
      </c>
      <c r="R504" s="281" t="str">
        <f t="shared" si="24"/>
        <v/>
      </c>
    </row>
    <row r="505" spans="14:22">
      <c r="N505" s="281" t="str">
        <f t="shared" si="22"/>
        <v/>
      </c>
      <c r="R505" s="281" t="str">
        <f t="shared" si="24"/>
        <v/>
      </c>
    </row>
    <row r="506" spans="14:22">
      <c r="N506" s="281" t="str">
        <f t="shared" si="22"/>
        <v/>
      </c>
      <c r="R506" s="281" t="str">
        <f t="shared" si="24"/>
        <v/>
      </c>
    </row>
    <row r="507" spans="14:22">
      <c r="N507" s="281" t="str">
        <f t="shared" si="22"/>
        <v/>
      </c>
      <c r="R507" s="281" t="str">
        <f t="shared" si="24"/>
        <v/>
      </c>
    </row>
    <row r="508" spans="14:22">
      <c r="N508" s="281" t="str">
        <f t="shared" si="22"/>
        <v/>
      </c>
      <c r="R508" s="281" t="str">
        <f t="shared" si="24"/>
        <v/>
      </c>
    </row>
    <row r="509" spans="14:22">
      <c r="N509" s="281" t="str">
        <f t="shared" ref="N509:N515" si="27">IF($N$9="*",IF(M509&gt;0,"*",""),"")</f>
        <v/>
      </c>
      <c r="R509" s="281" t="str">
        <f t="shared" ref="R509:R513" si="28">IF($R$9="*",IF(Q509&gt;0,"*",""),"")</f>
        <v/>
      </c>
    </row>
    <row r="510" spans="14:22">
      <c r="N510" s="281" t="str">
        <f t="shared" si="27"/>
        <v/>
      </c>
      <c r="R510" s="281" t="str">
        <f t="shared" si="28"/>
        <v/>
      </c>
    </row>
    <row r="511" spans="14:22">
      <c r="N511" s="281" t="str">
        <f t="shared" si="27"/>
        <v/>
      </c>
      <c r="R511" s="281" t="str">
        <f t="shared" si="28"/>
        <v/>
      </c>
    </row>
    <row r="512" spans="14:22">
      <c r="N512" s="281" t="str">
        <f t="shared" si="27"/>
        <v/>
      </c>
      <c r="R512" s="281" t="str">
        <f t="shared" si="28"/>
        <v/>
      </c>
    </row>
    <row r="513" spans="14:18">
      <c r="N513" s="281" t="str">
        <f t="shared" si="27"/>
        <v/>
      </c>
      <c r="R513" s="281" t="str">
        <f t="shared" si="28"/>
        <v/>
      </c>
    </row>
    <row r="514" spans="14:18">
      <c r="N514" s="281" t="str">
        <f t="shared" si="27"/>
        <v/>
      </c>
    </row>
    <row r="515" spans="14:18">
      <c r="N515" s="281" t="str">
        <f t="shared" si="27"/>
        <v/>
      </c>
    </row>
  </sheetData>
  <sheetProtection autoFilter="0"/>
  <autoFilter ref="A10:A132" xr:uid="{B755675B-81E6-4027-80D4-EB3D205DA1C6}">
    <filterColumn colId="0">
      <filters>
        <filter val="1"/>
      </filters>
    </filterColumn>
  </autoFilter>
  <conditionalFormatting sqref="R9 P9 N9 L9 J9 H9 T9 V9 F9">
    <cfRule type="duplicateValues" dxfId="10" priority="1"/>
  </conditionalFormatting>
  <hyperlinks>
    <hyperlink ref="H5" r:id="rId1" xr:uid="{C023F73D-AE99-487D-A243-7302842B86E8}"/>
    <hyperlink ref="G4" r:id="rId2" xr:uid="{B0629725-2EBB-4D34-A908-74DAADC4975F}"/>
  </hyperlinks>
  <pageMargins left="0.7" right="0.7" top="0.75" bottom="0.75" header="0.3" footer="0.3"/>
  <pageSetup scale="46" fitToHeight="0" orientation="portrait" r:id="rId3"/>
  <headerFooter>
    <oddHeader>&amp;LProject Name
Owner Bid Due
Sub Bids Due</oddHeader>
  </headerFooter>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852A01-6CE1-403D-828D-EF7EA4A18426}">
  <sheetPr filterMode="1">
    <pageSetUpPr fitToPage="1"/>
  </sheetPr>
  <dimension ref="A1:X515"/>
  <sheetViews>
    <sheetView zoomScaleNormal="100" workbookViewId="0">
      <pane xSplit="2" topLeftCell="C1" activePane="topRight" state="frozen"/>
      <selection pane="topRight" activeCell="B98" sqref="B98"/>
      <selection activeCell="V260" sqref="V260:V503"/>
    </sheetView>
  </sheetViews>
  <sheetFormatPr defaultColWidth="0" defaultRowHeight="15.6"/>
  <cols>
    <col min="1" max="1" width="11.5703125" style="207" customWidth="1"/>
    <col min="2" max="2" width="80" style="207" customWidth="1"/>
    <col min="3" max="3" width="10" style="207" customWidth="1"/>
    <col min="4" max="4" width="12.28515625" style="207" customWidth="1"/>
    <col min="5" max="5" width="35.140625" style="280" customWidth="1"/>
    <col min="6" max="6" width="5.28515625" style="284" customWidth="1"/>
    <col min="7" max="7" width="39" style="207" customWidth="1"/>
    <col min="8" max="8" width="44.5703125" style="284" customWidth="1"/>
    <col min="9" max="9" width="39" style="207" customWidth="1"/>
    <col min="10" max="10" width="4.28515625" style="284" customWidth="1"/>
    <col min="11" max="11" width="39" style="282" customWidth="1"/>
    <col min="12" max="12" width="5.28515625" style="284" customWidth="1"/>
    <col min="13" max="13" width="69.5703125" style="282" customWidth="1"/>
    <col min="14" max="14" width="5.28515625" style="284" customWidth="1"/>
    <col min="15" max="15" width="39" style="282" customWidth="1"/>
    <col min="16" max="16" width="5.28515625" style="284" customWidth="1"/>
    <col min="17" max="17" width="39" style="282" customWidth="1"/>
    <col min="18" max="18" width="5.28515625" style="284" customWidth="1"/>
    <col min="19" max="19" width="39" style="290" customWidth="1"/>
    <col min="20" max="20" width="5.28515625" style="284" customWidth="1"/>
    <col min="21" max="21" width="39" style="282" customWidth="1"/>
    <col min="22" max="22" width="5.28515625" style="284" customWidth="1"/>
    <col min="23" max="23" width="8.85546875" style="191" hidden="1" customWidth="1"/>
    <col min="24" max="16384" width="8.85546875" style="147" hidden="1"/>
  </cols>
  <sheetData>
    <row r="1" spans="1:24" s="120" customFormat="1" ht="45.6">
      <c r="B1" s="121"/>
      <c r="C1" s="122" t="s">
        <v>320</v>
      </c>
      <c r="D1" s="123" t="s">
        <v>321</v>
      </c>
      <c r="E1" s="124" t="s">
        <v>322</v>
      </c>
      <c r="F1" s="123" t="s">
        <v>323</v>
      </c>
      <c r="G1" s="125" t="s">
        <v>4276</v>
      </c>
      <c r="H1" s="125" t="s">
        <v>4276</v>
      </c>
      <c r="I1" s="127" t="s">
        <v>4276</v>
      </c>
      <c r="J1" s="128" t="s">
        <v>323</v>
      </c>
      <c r="K1" s="127" t="s">
        <v>4276</v>
      </c>
      <c r="L1" s="126" t="s">
        <v>323</v>
      </c>
      <c r="M1" s="130" t="s">
        <v>4276</v>
      </c>
      <c r="N1" s="128" t="s">
        <v>323</v>
      </c>
      <c r="O1" s="129"/>
      <c r="P1" s="126" t="s">
        <v>323</v>
      </c>
      <c r="Q1" s="130"/>
      <c r="R1" s="128" t="s">
        <v>323</v>
      </c>
      <c r="S1" s="129"/>
      <c r="T1" s="126" t="s">
        <v>323</v>
      </c>
      <c r="U1" s="130"/>
      <c r="V1" s="128" t="s">
        <v>323</v>
      </c>
    </row>
    <row r="2" spans="1:24" s="131" customFormat="1">
      <c r="A2" s="131" t="s">
        <v>161</v>
      </c>
      <c r="B2" s="132"/>
      <c r="C2" s="133"/>
      <c r="D2" s="134"/>
      <c r="E2" s="135"/>
      <c r="F2" s="134"/>
      <c r="G2" s="136" t="s">
        <v>4277</v>
      </c>
      <c r="H2" s="137" t="s">
        <v>4278</v>
      </c>
      <c r="I2" s="138" t="s">
        <v>4279</v>
      </c>
      <c r="J2" s="139"/>
      <c r="K2" s="127" t="s">
        <v>4280</v>
      </c>
      <c r="L2" s="137"/>
      <c r="M2" s="140" t="s">
        <v>4281</v>
      </c>
      <c r="N2" s="139"/>
      <c r="O2" s="136" t="s">
        <v>723</v>
      </c>
      <c r="P2" s="137"/>
      <c r="Q2" s="140" t="s">
        <v>724</v>
      </c>
      <c r="R2" s="139"/>
      <c r="S2" s="129" t="s">
        <v>725</v>
      </c>
      <c r="T2" s="126"/>
      <c r="U2" s="140" t="s">
        <v>726</v>
      </c>
      <c r="V2" s="139"/>
    </row>
    <row r="3" spans="1:24" s="139" customFormat="1">
      <c r="B3" s="141" t="s">
        <v>352</v>
      </c>
      <c r="C3" s="142"/>
      <c r="D3" s="143"/>
      <c r="E3" s="144"/>
      <c r="F3" s="143"/>
      <c r="G3" s="145" t="s">
        <v>4282</v>
      </c>
      <c r="H3" s="137" t="s">
        <v>4283</v>
      </c>
      <c r="I3" s="146"/>
      <c r="K3" s="138" t="s">
        <v>4284</v>
      </c>
      <c r="L3" s="137"/>
      <c r="M3" s="140" t="s">
        <v>4285</v>
      </c>
      <c r="O3" s="136"/>
      <c r="P3" s="137"/>
      <c r="Q3" s="140"/>
      <c r="S3" s="129"/>
      <c r="T3" s="126"/>
      <c r="U3" s="140"/>
    </row>
    <row r="4" spans="1:24" s="139" customFormat="1">
      <c r="B4" s="141" t="s">
        <v>369</v>
      </c>
      <c r="C4" s="142"/>
      <c r="D4" s="143"/>
      <c r="E4" s="144"/>
      <c r="F4" s="143"/>
      <c r="G4" s="145" t="s">
        <v>4286</v>
      </c>
      <c r="H4" s="137" t="s">
        <v>4287</v>
      </c>
      <c r="I4" s="146"/>
      <c r="K4" s="146" t="s">
        <v>4288</v>
      </c>
      <c r="L4" s="137"/>
      <c r="M4" s="140" t="s">
        <v>4289</v>
      </c>
      <c r="O4" s="136"/>
      <c r="P4" s="137"/>
      <c r="Q4" s="140"/>
      <c r="S4" s="129"/>
      <c r="T4" s="126"/>
      <c r="U4" s="140"/>
    </row>
    <row r="5" spans="1:24" s="139" customFormat="1">
      <c r="B5" s="141" t="s">
        <v>385</v>
      </c>
      <c r="C5" s="142"/>
      <c r="D5" s="143"/>
      <c r="E5" s="144"/>
      <c r="F5" s="143"/>
      <c r="G5" s="496" t="s">
        <v>4290</v>
      </c>
      <c r="H5" s="524" t="s">
        <v>4291</v>
      </c>
      <c r="I5" s="146"/>
      <c r="K5" s="512" t="s">
        <v>4292</v>
      </c>
      <c r="L5" s="137"/>
      <c r="M5" s="140"/>
      <c r="O5" s="136"/>
      <c r="P5" s="137"/>
      <c r="Q5" s="140"/>
      <c r="S5" s="129"/>
      <c r="T5" s="126"/>
      <c r="U5" s="140"/>
    </row>
    <row r="6" spans="1:24">
      <c r="A6" s="317"/>
      <c r="B6" s="318" t="s">
        <v>163</v>
      </c>
      <c r="C6" s="319"/>
      <c r="D6" s="320"/>
      <c r="E6" s="320"/>
      <c r="F6" s="320"/>
      <c r="G6" s="321"/>
      <c r="H6" s="322">
        <v>46035</v>
      </c>
      <c r="I6" s="323"/>
      <c r="J6" s="317"/>
      <c r="K6" s="324"/>
      <c r="L6" s="322"/>
      <c r="M6" s="325"/>
      <c r="N6" s="317"/>
      <c r="O6" s="324"/>
      <c r="P6" s="322"/>
      <c r="Q6" s="325"/>
      <c r="R6" s="317"/>
      <c r="S6" s="326"/>
      <c r="T6" s="327"/>
      <c r="U6" s="325"/>
      <c r="V6" s="317"/>
      <c r="W6" s="147"/>
    </row>
    <row r="7" spans="1:24">
      <c r="A7" s="147"/>
      <c r="B7" s="141" t="s">
        <v>402</v>
      </c>
      <c r="C7" s="142"/>
      <c r="D7" s="143"/>
      <c r="E7" s="144"/>
      <c r="F7" s="143"/>
      <c r="G7" s="145"/>
      <c r="H7" s="148"/>
      <c r="I7" s="146"/>
      <c r="J7" s="147"/>
      <c r="K7" s="136"/>
      <c r="L7" s="148"/>
      <c r="M7" s="140"/>
      <c r="N7" s="147"/>
      <c r="O7" s="136"/>
      <c r="P7" s="148"/>
      <c r="Q7" s="140"/>
      <c r="R7" s="147"/>
      <c r="S7" s="129"/>
      <c r="T7" s="126"/>
      <c r="U7" s="140"/>
      <c r="V7" s="147"/>
      <c r="W7" s="147"/>
    </row>
    <row r="8" spans="1:24">
      <c r="A8" s="147"/>
      <c r="B8" s="141" t="s">
        <v>403</v>
      </c>
      <c r="C8" s="149"/>
      <c r="D8" s="143"/>
      <c r="E8" s="144"/>
      <c r="F8" s="143"/>
      <c r="G8" s="145"/>
      <c r="H8" s="148"/>
      <c r="I8" s="146"/>
      <c r="J8" s="147"/>
      <c r="K8" s="136"/>
      <c r="L8" s="148"/>
      <c r="M8" s="140"/>
      <c r="N8" s="147"/>
      <c r="O8" s="136"/>
      <c r="P8" s="148"/>
      <c r="Q8" s="140"/>
      <c r="R8" s="147"/>
      <c r="S8" s="129"/>
      <c r="T8" s="126"/>
      <c r="U8" s="140"/>
      <c r="V8" s="147"/>
      <c r="W8" s="147"/>
    </row>
    <row r="9" spans="1:24" s="155" customFormat="1" ht="16.149999999999999" thickBot="1">
      <c r="A9" s="150" t="s">
        <v>404</v>
      </c>
      <c r="B9" s="151" t="s">
        <v>405</v>
      </c>
      <c r="C9" s="152"/>
      <c r="D9" s="153"/>
      <c r="E9" s="195">
        <f>SUM(E11:E400)</f>
        <v>467000</v>
      </c>
      <c r="F9" s="153" t="s">
        <v>406</v>
      </c>
      <c r="G9" s="145">
        <f>SUM(G11:G400)</f>
        <v>333000</v>
      </c>
      <c r="H9" s="560">
        <f>H11</f>
        <v>896147</v>
      </c>
      <c r="I9" s="618">
        <f>SUM(I11:I400)</f>
        <v>467000</v>
      </c>
      <c r="K9" s="136">
        <f>SUM(K11:K400)</f>
        <v>181000</v>
      </c>
      <c r="L9" s="154"/>
      <c r="M9" s="140">
        <f>SUM(M11:M400)</f>
        <v>492302</v>
      </c>
      <c r="O9" s="136">
        <f>SUM(O11:O400)</f>
        <v>0</v>
      </c>
      <c r="P9" s="154"/>
      <c r="Q9" s="140">
        <f>SUM(Q11:Q400)</f>
        <v>0</v>
      </c>
      <c r="S9" s="129">
        <f>SUM(S11:S400)</f>
        <v>0</v>
      </c>
      <c r="T9" s="126"/>
      <c r="U9" s="140">
        <f>SUM(U11:U400)</f>
        <v>0</v>
      </c>
      <c r="W9" s="196" t="str">
        <f>IF(X9="**","ERROR","")</f>
        <v/>
      </c>
      <c r="X9" s="196" t="str">
        <f>CONCATENATE(F9,H9,J9,L9,N9,P9,R9,T9,V9)</f>
        <v>*896147</v>
      </c>
    </row>
    <row r="10" spans="1:24" s="171" customFormat="1" ht="16.149999999999999" thickBot="1">
      <c r="A10" s="188">
        <v>1</v>
      </c>
      <c r="B10" s="189"/>
      <c r="C10" s="158"/>
      <c r="D10" s="158"/>
      <c r="E10" s="159">
        <v>100</v>
      </c>
      <c r="F10" s="158"/>
      <c r="G10" s="159"/>
      <c r="H10" s="158"/>
      <c r="I10" s="159"/>
      <c r="J10" s="158"/>
      <c r="K10" s="159"/>
      <c r="L10" s="158"/>
      <c r="M10" s="159"/>
      <c r="N10" s="158"/>
      <c r="O10" s="159"/>
      <c r="P10" s="158"/>
      <c r="Q10" s="159"/>
      <c r="R10" s="158"/>
      <c r="S10" s="159"/>
      <c r="T10" s="158"/>
      <c r="U10" s="159"/>
      <c r="V10" s="158"/>
    </row>
    <row r="11" spans="1:24">
      <c r="A11" s="161">
        <v>1</v>
      </c>
      <c r="B11" s="162" t="s">
        <v>4293</v>
      </c>
      <c r="C11" s="163"/>
      <c r="D11" s="164"/>
      <c r="E11" s="165">
        <f>I11</f>
        <v>467000</v>
      </c>
      <c r="F11" s="199" t="str">
        <f>IF($F$9="*",IF(E11&gt;0,"*",""),"")</f>
        <v>*</v>
      </c>
      <c r="G11" s="166">
        <v>333000</v>
      </c>
      <c r="H11" s="200">
        <v>896147</v>
      </c>
      <c r="I11" s="167">
        <v>467000</v>
      </c>
      <c r="J11" s="201" t="str">
        <f>IF($J$9="*",IF(I11&gt;0,"*",""),"")</f>
        <v/>
      </c>
      <c r="K11" s="168">
        <v>181000</v>
      </c>
      <c r="L11" s="200" t="str">
        <f>IF($L$9="*",IF(K11&gt;0,"*",""),"")</f>
        <v/>
      </c>
      <c r="M11" s="169">
        <v>492302</v>
      </c>
      <c r="N11" s="201" t="str">
        <f>IF($N$9="*",IF(M11&gt;0,"*",""),"")</f>
        <v/>
      </c>
      <c r="O11" s="168"/>
      <c r="P11" s="200" t="str">
        <f>IF($P$9="*",IF(O11&gt;0,"*",""),"")</f>
        <v/>
      </c>
      <c r="Q11" s="169"/>
      <c r="R11" s="201" t="str">
        <f>IF($R$9="*",IF(Q11&gt;0,"*",""),"")</f>
        <v/>
      </c>
      <c r="S11" s="129"/>
      <c r="T11" s="202" t="str">
        <f>IF($T$9="*",IF(S11&gt;0,"*",""),"")</f>
        <v/>
      </c>
      <c r="U11" s="169"/>
      <c r="V11" s="201" t="str">
        <f>IF($V$9="*",IF(U11&gt;0,"*",""),"")</f>
        <v/>
      </c>
      <c r="W11" s="147"/>
    </row>
    <row r="12" spans="1:24" hidden="1">
      <c r="A12" s="190"/>
      <c r="B12" s="173" t="s">
        <v>4294</v>
      </c>
      <c r="C12" s="174"/>
      <c r="D12" s="175"/>
      <c r="E12" s="164"/>
      <c r="F12" s="199" t="str">
        <f t="shared" ref="F12:F61" si="0">IF($F$9="*",IF(E12&gt;0,"*",""),"")</f>
        <v/>
      </c>
      <c r="G12" s="176"/>
      <c r="H12" s="200" t="str">
        <f t="shared" ref="H12:H62" si="1">IF($H$9="*",IF(G12&gt;0,"*",""),"")</f>
        <v/>
      </c>
      <c r="I12" s="177"/>
      <c r="J12" s="201" t="str">
        <f t="shared" ref="J12:J62" si="2">IF($J$9="*",IF(I12&gt;0,"*",""),"")</f>
        <v/>
      </c>
      <c r="K12" s="136"/>
      <c r="L12" s="200" t="str">
        <f t="shared" ref="L12:L62" si="3">IF($L$9="*",IF(K12&gt;0,"*",""),"")</f>
        <v/>
      </c>
      <c r="M12" s="140"/>
      <c r="N12" s="201" t="str">
        <f t="shared" ref="N12:N62" si="4">IF($N$9="*",IF(M12&gt;0,"*",""),"")</f>
        <v/>
      </c>
      <c r="O12" s="136"/>
      <c r="P12" s="200" t="str">
        <f t="shared" ref="P12:P62" si="5">IF($P$9="*",IF(O12&gt;0,"*",""),"")</f>
        <v/>
      </c>
      <c r="Q12" s="140"/>
      <c r="R12" s="201" t="str">
        <f t="shared" ref="R12:R62" si="6">IF($R$9="*",IF(Q12&gt;0,"*",""),"")</f>
        <v/>
      </c>
      <c r="S12" s="129"/>
      <c r="T12" s="202" t="str">
        <f t="shared" ref="T12:T72" si="7">IF($T$9="*",IF(S12&gt;0,"*",""),"")</f>
        <v/>
      </c>
      <c r="U12" s="140"/>
      <c r="V12" s="201" t="str">
        <f t="shared" ref="V12:V62" si="8">IF($V$9="*",IF(U12&gt;0,"*",""),"")</f>
        <v/>
      </c>
      <c r="W12" s="147"/>
    </row>
    <row r="13" spans="1:24" hidden="1">
      <c r="A13" s="190"/>
      <c r="B13" s="173" t="s">
        <v>4295</v>
      </c>
      <c r="C13" s="174"/>
      <c r="D13" s="175"/>
      <c r="E13" s="164"/>
      <c r="F13" s="199" t="str">
        <f t="shared" si="0"/>
        <v/>
      </c>
      <c r="G13" s="176"/>
      <c r="H13" s="200" t="str">
        <f t="shared" si="1"/>
        <v/>
      </c>
      <c r="I13" s="177"/>
      <c r="J13" s="201" t="str">
        <f t="shared" si="2"/>
        <v/>
      </c>
      <c r="K13" s="136"/>
      <c r="L13" s="200" t="str">
        <f t="shared" si="3"/>
        <v/>
      </c>
      <c r="M13" s="140"/>
      <c r="N13" s="201" t="str">
        <f t="shared" si="4"/>
        <v/>
      </c>
      <c r="O13" s="136"/>
      <c r="P13" s="200" t="str">
        <f t="shared" si="5"/>
        <v/>
      </c>
      <c r="Q13" s="140"/>
      <c r="R13" s="201" t="str">
        <f t="shared" si="6"/>
        <v/>
      </c>
      <c r="S13" s="129"/>
      <c r="T13" s="202" t="str">
        <f t="shared" si="7"/>
        <v/>
      </c>
      <c r="U13" s="140"/>
      <c r="V13" s="201" t="str">
        <f t="shared" si="8"/>
        <v/>
      </c>
      <c r="W13" s="147"/>
    </row>
    <row r="14" spans="1:24" hidden="1">
      <c r="A14" s="190"/>
      <c r="B14" s="173" t="s">
        <v>4296</v>
      </c>
      <c r="C14" s="174"/>
      <c r="D14" s="175"/>
      <c r="E14" s="164"/>
      <c r="F14" s="199" t="str">
        <f t="shared" si="0"/>
        <v/>
      </c>
      <c r="G14" s="176"/>
      <c r="H14" s="200" t="str">
        <f t="shared" si="1"/>
        <v/>
      </c>
      <c r="I14" s="177"/>
      <c r="J14" s="201" t="str">
        <f t="shared" si="2"/>
        <v/>
      </c>
      <c r="K14" s="136"/>
      <c r="L14" s="200" t="str">
        <f t="shared" si="3"/>
        <v/>
      </c>
      <c r="M14" s="140"/>
      <c r="N14" s="201" t="str">
        <f t="shared" si="4"/>
        <v/>
      </c>
      <c r="O14" s="136"/>
      <c r="P14" s="200" t="str">
        <f t="shared" si="5"/>
        <v/>
      </c>
      <c r="Q14" s="140"/>
      <c r="R14" s="201" t="str">
        <f t="shared" si="6"/>
        <v/>
      </c>
      <c r="S14" s="129"/>
      <c r="T14" s="202" t="str">
        <f t="shared" si="7"/>
        <v/>
      </c>
      <c r="U14" s="140"/>
      <c r="V14" s="201" t="str">
        <f t="shared" si="8"/>
        <v/>
      </c>
      <c r="W14" s="147"/>
    </row>
    <row r="15" spans="1:24" hidden="1">
      <c r="A15" s="190"/>
      <c r="B15" s="173" t="s">
        <v>4297</v>
      </c>
      <c r="C15" s="174"/>
      <c r="D15" s="175"/>
      <c r="E15" s="164"/>
      <c r="F15" s="199" t="str">
        <f t="shared" si="0"/>
        <v/>
      </c>
      <c r="G15" s="176"/>
      <c r="H15" s="200" t="str">
        <f t="shared" si="1"/>
        <v/>
      </c>
      <c r="I15" s="177"/>
      <c r="J15" s="201" t="str">
        <f t="shared" si="2"/>
        <v/>
      </c>
      <c r="K15" s="136"/>
      <c r="L15" s="200" t="str">
        <f t="shared" si="3"/>
        <v/>
      </c>
      <c r="M15" s="140"/>
      <c r="N15" s="201" t="str">
        <f t="shared" si="4"/>
        <v/>
      </c>
      <c r="O15" s="136"/>
      <c r="P15" s="200" t="str">
        <f t="shared" si="5"/>
        <v/>
      </c>
      <c r="Q15" s="140"/>
      <c r="R15" s="201" t="str">
        <f t="shared" si="6"/>
        <v/>
      </c>
      <c r="S15" s="129"/>
      <c r="T15" s="202" t="str">
        <f t="shared" si="7"/>
        <v/>
      </c>
      <c r="U15" s="140"/>
      <c r="V15" s="201" t="str">
        <f t="shared" si="8"/>
        <v/>
      </c>
      <c r="W15" s="147"/>
    </row>
    <row r="16" spans="1:24" hidden="1">
      <c r="A16" s="190"/>
      <c r="B16" s="173" t="s">
        <v>4298</v>
      </c>
      <c r="C16" s="174"/>
      <c r="D16" s="175"/>
      <c r="E16" s="164"/>
      <c r="F16" s="199" t="str">
        <f t="shared" si="0"/>
        <v/>
      </c>
      <c r="G16" s="176"/>
      <c r="H16" s="200" t="str">
        <f t="shared" si="1"/>
        <v/>
      </c>
      <c r="I16" s="177"/>
      <c r="J16" s="201" t="str">
        <f t="shared" si="2"/>
        <v/>
      </c>
      <c r="K16" s="136"/>
      <c r="L16" s="200" t="str">
        <f t="shared" si="3"/>
        <v/>
      </c>
      <c r="M16" s="140"/>
      <c r="N16" s="201" t="str">
        <f t="shared" si="4"/>
        <v/>
      </c>
      <c r="O16" s="136"/>
      <c r="P16" s="200" t="str">
        <f t="shared" si="5"/>
        <v/>
      </c>
      <c r="Q16" s="140"/>
      <c r="R16" s="201" t="str">
        <f t="shared" si="6"/>
        <v/>
      </c>
      <c r="S16" s="129"/>
      <c r="T16" s="202" t="str">
        <f t="shared" si="7"/>
        <v/>
      </c>
      <c r="U16" s="140"/>
      <c r="V16" s="201" t="str">
        <f t="shared" si="8"/>
        <v/>
      </c>
      <c r="W16" s="147"/>
    </row>
    <row r="17" spans="1:22" s="147" customFormat="1" hidden="1">
      <c r="A17" s="190"/>
      <c r="B17" s="173" t="s">
        <v>4299</v>
      </c>
      <c r="C17" s="174"/>
      <c r="D17" s="175"/>
      <c r="E17" s="164"/>
      <c r="F17" s="199" t="str">
        <f t="shared" si="0"/>
        <v/>
      </c>
      <c r="G17" s="176"/>
      <c r="H17" s="200" t="str">
        <f t="shared" si="1"/>
        <v/>
      </c>
      <c r="I17" s="177"/>
      <c r="J17" s="201" t="str">
        <f t="shared" si="2"/>
        <v/>
      </c>
      <c r="K17" s="136"/>
      <c r="L17" s="200" t="str">
        <f t="shared" si="3"/>
        <v/>
      </c>
      <c r="M17" s="140"/>
      <c r="N17" s="201" t="str">
        <f t="shared" si="4"/>
        <v/>
      </c>
      <c r="O17" s="136"/>
      <c r="P17" s="200" t="str">
        <f t="shared" si="5"/>
        <v/>
      </c>
      <c r="Q17" s="140"/>
      <c r="R17" s="201" t="str">
        <f t="shared" si="6"/>
        <v/>
      </c>
      <c r="S17" s="129"/>
      <c r="T17" s="202" t="str">
        <f t="shared" si="7"/>
        <v/>
      </c>
      <c r="U17" s="140"/>
      <c r="V17" s="201" t="str">
        <f t="shared" si="8"/>
        <v/>
      </c>
    </row>
    <row r="18" spans="1:22" s="147" customFormat="1" hidden="1">
      <c r="A18" s="190"/>
      <c r="B18" s="173" t="s">
        <v>4300</v>
      </c>
      <c r="C18" s="174"/>
      <c r="D18" s="175"/>
      <c r="E18" s="164"/>
      <c r="F18" s="199" t="str">
        <f t="shared" si="0"/>
        <v/>
      </c>
      <c r="G18" s="176"/>
      <c r="H18" s="200" t="str">
        <f t="shared" si="1"/>
        <v/>
      </c>
      <c r="I18" s="177"/>
      <c r="J18" s="201" t="str">
        <f t="shared" si="2"/>
        <v/>
      </c>
      <c r="K18" s="136"/>
      <c r="L18" s="200" t="str">
        <f t="shared" si="3"/>
        <v/>
      </c>
      <c r="M18" s="140"/>
      <c r="N18" s="201" t="str">
        <f t="shared" si="4"/>
        <v/>
      </c>
      <c r="O18" s="136"/>
      <c r="P18" s="200" t="str">
        <f t="shared" si="5"/>
        <v/>
      </c>
      <c r="Q18" s="140"/>
      <c r="R18" s="201" t="str">
        <f t="shared" si="6"/>
        <v/>
      </c>
      <c r="S18" s="129"/>
      <c r="T18" s="202" t="str">
        <f t="shared" si="7"/>
        <v/>
      </c>
      <c r="U18" s="140"/>
      <c r="V18" s="201" t="str">
        <f t="shared" si="8"/>
        <v/>
      </c>
    </row>
    <row r="19" spans="1:22" s="147" customFormat="1" hidden="1">
      <c r="A19" s="190"/>
      <c r="B19" s="173" t="s">
        <v>4301</v>
      </c>
      <c r="C19" s="174"/>
      <c r="D19" s="175"/>
      <c r="E19" s="164"/>
      <c r="F19" s="199" t="str">
        <f t="shared" si="0"/>
        <v/>
      </c>
      <c r="G19" s="176"/>
      <c r="H19" s="200" t="str">
        <f t="shared" si="1"/>
        <v/>
      </c>
      <c r="I19" s="177"/>
      <c r="J19" s="201" t="str">
        <f t="shared" si="2"/>
        <v/>
      </c>
      <c r="K19" s="136"/>
      <c r="L19" s="200" t="str">
        <f t="shared" si="3"/>
        <v/>
      </c>
      <c r="M19" s="140"/>
      <c r="N19" s="201" t="str">
        <f t="shared" si="4"/>
        <v/>
      </c>
      <c r="O19" s="136"/>
      <c r="P19" s="200" t="str">
        <f t="shared" si="5"/>
        <v/>
      </c>
      <c r="Q19" s="140"/>
      <c r="R19" s="201" t="str">
        <f t="shared" si="6"/>
        <v/>
      </c>
      <c r="S19" s="129"/>
      <c r="T19" s="202" t="str">
        <f t="shared" si="7"/>
        <v/>
      </c>
      <c r="U19" s="140"/>
      <c r="V19" s="201" t="str">
        <f t="shared" si="8"/>
        <v/>
      </c>
    </row>
    <row r="20" spans="1:22" s="147" customFormat="1" hidden="1">
      <c r="A20" s="190"/>
      <c r="B20" s="173" t="s">
        <v>4302</v>
      </c>
      <c r="C20" s="174"/>
      <c r="D20" s="175"/>
      <c r="E20" s="164"/>
      <c r="F20" s="199" t="str">
        <f t="shared" si="0"/>
        <v/>
      </c>
      <c r="G20" s="176"/>
      <c r="H20" s="200" t="str">
        <f t="shared" si="1"/>
        <v/>
      </c>
      <c r="I20" s="177"/>
      <c r="J20" s="201" t="str">
        <f t="shared" si="2"/>
        <v/>
      </c>
      <c r="K20" s="136"/>
      <c r="L20" s="200" t="str">
        <f t="shared" si="3"/>
        <v/>
      </c>
      <c r="M20" s="140"/>
      <c r="N20" s="201" t="str">
        <f t="shared" si="4"/>
        <v/>
      </c>
      <c r="O20" s="136"/>
      <c r="P20" s="200" t="str">
        <f t="shared" si="5"/>
        <v/>
      </c>
      <c r="Q20" s="140"/>
      <c r="R20" s="201" t="str">
        <f t="shared" si="6"/>
        <v/>
      </c>
      <c r="S20" s="129"/>
      <c r="T20" s="202" t="str">
        <f t="shared" si="7"/>
        <v/>
      </c>
      <c r="U20" s="140"/>
      <c r="V20" s="201" t="str">
        <f t="shared" si="8"/>
        <v/>
      </c>
    </row>
    <row r="21" spans="1:22" s="147" customFormat="1" hidden="1">
      <c r="A21" s="190"/>
      <c r="B21" s="173" t="s">
        <v>4303</v>
      </c>
      <c r="C21" s="174"/>
      <c r="D21" s="175"/>
      <c r="E21" s="164"/>
      <c r="F21" s="199" t="str">
        <f t="shared" si="0"/>
        <v/>
      </c>
      <c r="G21" s="176"/>
      <c r="H21" s="200" t="str">
        <f t="shared" si="1"/>
        <v/>
      </c>
      <c r="I21" s="177"/>
      <c r="J21" s="201" t="str">
        <f t="shared" si="2"/>
        <v/>
      </c>
      <c r="K21" s="136"/>
      <c r="L21" s="200" t="str">
        <f t="shared" si="3"/>
        <v/>
      </c>
      <c r="M21" s="140"/>
      <c r="N21" s="201" t="str">
        <f t="shared" si="4"/>
        <v/>
      </c>
      <c r="O21" s="136"/>
      <c r="P21" s="200" t="str">
        <f t="shared" si="5"/>
        <v/>
      </c>
      <c r="Q21" s="140"/>
      <c r="R21" s="201" t="str">
        <f t="shared" si="6"/>
        <v/>
      </c>
      <c r="S21" s="129"/>
      <c r="T21" s="202" t="str">
        <f t="shared" si="7"/>
        <v/>
      </c>
      <c r="U21" s="140"/>
      <c r="V21" s="201" t="str">
        <f t="shared" si="8"/>
        <v/>
      </c>
    </row>
    <row r="22" spans="1:22" s="147" customFormat="1" hidden="1">
      <c r="A22" s="190"/>
      <c r="B22" s="173" t="s">
        <v>4304</v>
      </c>
      <c r="C22" s="174"/>
      <c r="D22" s="175"/>
      <c r="E22" s="164"/>
      <c r="F22" s="199" t="str">
        <f t="shared" si="0"/>
        <v/>
      </c>
      <c r="G22" s="176"/>
      <c r="H22" s="200" t="str">
        <f t="shared" si="1"/>
        <v/>
      </c>
      <c r="I22" s="177"/>
      <c r="J22" s="201" t="str">
        <f t="shared" si="2"/>
        <v/>
      </c>
      <c r="K22" s="136"/>
      <c r="L22" s="200" t="str">
        <f t="shared" si="3"/>
        <v/>
      </c>
      <c r="M22" s="140"/>
      <c r="N22" s="201" t="str">
        <f t="shared" si="4"/>
        <v/>
      </c>
      <c r="O22" s="136"/>
      <c r="P22" s="200" t="str">
        <f t="shared" si="5"/>
        <v/>
      </c>
      <c r="Q22" s="140"/>
      <c r="R22" s="201" t="str">
        <f t="shared" si="6"/>
        <v/>
      </c>
      <c r="S22" s="129"/>
      <c r="T22" s="202" t="str">
        <f t="shared" si="7"/>
        <v/>
      </c>
      <c r="U22" s="140"/>
      <c r="V22" s="201" t="str">
        <f t="shared" si="8"/>
        <v/>
      </c>
    </row>
    <row r="23" spans="1:22" s="147" customFormat="1" hidden="1">
      <c r="A23" s="190"/>
      <c r="B23" s="173" t="s">
        <v>4305</v>
      </c>
      <c r="C23" s="174"/>
      <c r="D23" s="175"/>
      <c r="E23" s="164"/>
      <c r="F23" s="199" t="str">
        <f t="shared" si="0"/>
        <v/>
      </c>
      <c r="G23" s="176"/>
      <c r="H23" s="200" t="str">
        <f t="shared" si="1"/>
        <v/>
      </c>
      <c r="I23" s="177"/>
      <c r="J23" s="201" t="str">
        <f t="shared" si="2"/>
        <v/>
      </c>
      <c r="K23" s="136"/>
      <c r="L23" s="200" t="str">
        <f t="shared" si="3"/>
        <v/>
      </c>
      <c r="M23" s="140"/>
      <c r="N23" s="201" t="str">
        <f t="shared" si="4"/>
        <v/>
      </c>
      <c r="O23" s="136"/>
      <c r="P23" s="200" t="str">
        <f t="shared" si="5"/>
        <v/>
      </c>
      <c r="Q23" s="140"/>
      <c r="R23" s="201" t="str">
        <f t="shared" si="6"/>
        <v/>
      </c>
      <c r="S23" s="129"/>
      <c r="T23" s="202" t="str">
        <f t="shared" si="7"/>
        <v/>
      </c>
      <c r="U23" s="140"/>
      <c r="V23" s="201" t="str">
        <f t="shared" si="8"/>
        <v/>
      </c>
    </row>
    <row r="24" spans="1:22" s="147" customFormat="1" hidden="1">
      <c r="A24" s="190"/>
      <c r="B24" s="173" t="s">
        <v>4306</v>
      </c>
      <c r="C24" s="174"/>
      <c r="D24" s="175"/>
      <c r="E24" s="164"/>
      <c r="F24" s="199" t="str">
        <f t="shared" si="0"/>
        <v/>
      </c>
      <c r="G24" s="176"/>
      <c r="H24" s="200" t="str">
        <f t="shared" si="1"/>
        <v/>
      </c>
      <c r="I24" s="177"/>
      <c r="J24" s="201" t="str">
        <f t="shared" si="2"/>
        <v/>
      </c>
      <c r="K24" s="136"/>
      <c r="L24" s="200" t="str">
        <f t="shared" si="3"/>
        <v/>
      </c>
      <c r="M24" s="140"/>
      <c r="N24" s="201" t="str">
        <f t="shared" si="4"/>
        <v/>
      </c>
      <c r="O24" s="136"/>
      <c r="P24" s="200" t="str">
        <f t="shared" si="5"/>
        <v/>
      </c>
      <c r="Q24" s="140"/>
      <c r="R24" s="201" t="str">
        <f t="shared" si="6"/>
        <v/>
      </c>
      <c r="S24" s="129"/>
      <c r="T24" s="202" t="str">
        <f t="shared" si="7"/>
        <v/>
      </c>
      <c r="U24" s="140"/>
      <c r="V24" s="201" t="str">
        <f t="shared" si="8"/>
        <v/>
      </c>
    </row>
    <row r="25" spans="1:22" s="147" customFormat="1" hidden="1">
      <c r="A25" s="190"/>
      <c r="B25" s="173" t="s">
        <v>4307</v>
      </c>
      <c r="C25" s="174"/>
      <c r="D25" s="175"/>
      <c r="E25" s="164"/>
      <c r="F25" s="199" t="str">
        <f t="shared" si="0"/>
        <v/>
      </c>
      <c r="G25" s="176"/>
      <c r="H25" s="200" t="str">
        <f t="shared" si="1"/>
        <v/>
      </c>
      <c r="I25" s="177"/>
      <c r="J25" s="201" t="str">
        <f t="shared" si="2"/>
        <v/>
      </c>
      <c r="K25" s="136"/>
      <c r="L25" s="200" t="str">
        <f t="shared" si="3"/>
        <v/>
      </c>
      <c r="M25" s="140"/>
      <c r="N25" s="201" t="str">
        <f t="shared" si="4"/>
        <v/>
      </c>
      <c r="O25" s="136"/>
      <c r="P25" s="200" t="str">
        <f t="shared" si="5"/>
        <v/>
      </c>
      <c r="Q25" s="140"/>
      <c r="R25" s="201" t="str">
        <f t="shared" si="6"/>
        <v/>
      </c>
      <c r="S25" s="129"/>
      <c r="T25" s="202" t="str">
        <f t="shared" si="7"/>
        <v/>
      </c>
      <c r="U25" s="140"/>
      <c r="V25" s="201" t="str">
        <f t="shared" si="8"/>
        <v/>
      </c>
    </row>
    <row r="26" spans="1:22" s="147" customFormat="1" hidden="1">
      <c r="A26" s="190"/>
      <c r="B26" s="173" t="s">
        <v>4308</v>
      </c>
      <c r="C26" s="174"/>
      <c r="D26" s="175"/>
      <c r="E26" s="164"/>
      <c r="F26" s="199" t="str">
        <f t="shared" si="0"/>
        <v/>
      </c>
      <c r="G26" s="176"/>
      <c r="H26" s="200" t="str">
        <f t="shared" si="1"/>
        <v/>
      </c>
      <c r="I26" s="177"/>
      <c r="J26" s="201" t="str">
        <f t="shared" si="2"/>
        <v/>
      </c>
      <c r="K26" s="136"/>
      <c r="L26" s="200" t="str">
        <f t="shared" si="3"/>
        <v/>
      </c>
      <c r="M26" s="140"/>
      <c r="N26" s="201" t="str">
        <f t="shared" si="4"/>
        <v/>
      </c>
      <c r="O26" s="136"/>
      <c r="P26" s="200" t="str">
        <f t="shared" si="5"/>
        <v/>
      </c>
      <c r="Q26" s="140"/>
      <c r="R26" s="201" t="str">
        <f t="shared" si="6"/>
        <v/>
      </c>
      <c r="S26" s="129"/>
      <c r="T26" s="202" t="str">
        <f t="shared" si="7"/>
        <v/>
      </c>
      <c r="U26" s="140"/>
      <c r="V26" s="201" t="str">
        <f t="shared" si="8"/>
        <v/>
      </c>
    </row>
    <row r="27" spans="1:22" s="147" customFormat="1" hidden="1">
      <c r="A27" s="190"/>
      <c r="B27" s="173" t="s">
        <v>4309</v>
      </c>
      <c r="C27" s="174"/>
      <c r="D27" s="175"/>
      <c r="E27" s="164"/>
      <c r="F27" s="199" t="str">
        <f t="shared" si="0"/>
        <v/>
      </c>
      <c r="G27" s="176"/>
      <c r="H27" s="200" t="str">
        <f t="shared" si="1"/>
        <v/>
      </c>
      <c r="I27" s="177"/>
      <c r="J27" s="201" t="str">
        <f t="shared" si="2"/>
        <v/>
      </c>
      <c r="K27" s="136"/>
      <c r="L27" s="200" t="str">
        <f t="shared" si="3"/>
        <v/>
      </c>
      <c r="M27" s="140"/>
      <c r="N27" s="201" t="str">
        <f t="shared" si="4"/>
        <v/>
      </c>
      <c r="O27" s="136"/>
      <c r="P27" s="200" t="str">
        <f t="shared" si="5"/>
        <v/>
      </c>
      <c r="Q27" s="140"/>
      <c r="R27" s="201" t="str">
        <f t="shared" si="6"/>
        <v/>
      </c>
      <c r="S27" s="129"/>
      <c r="T27" s="202" t="str">
        <f t="shared" si="7"/>
        <v/>
      </c>
      <c r="U27" s="140"/>
      <c r="V27" s="201" t="str">
        <f t="shared" si="8"/>
        <v/>
      </c>
    </row>
    <row r="28" spans="1:22" s="147" customFormat="1" hidden="1">
      <c r="A28" s="190"/>
      <c r="B28" s="173" t="s">
        <v>4310</v>
      </c>
      <c r="C28" s="174"/>
      <c r="D28" s="175"/>
      <c r="E28" s="164"/>
      <c r="F28" s="199" t="str">
        <f t="shared" si="0"/>
        <v/>
      </c>
      <c r="G28" s="176"/>
      <c r="H28" s="200" t="str">
        <f t="shared" si="1"/>
        <v/>
      </c>
      <c r="I28" s="177"/>
      <c r="J28" s="201" t="str">
        <f t="shared" si="2"/>
        <v/>
      </c>
      <c r="K28" s="136"/>
      <c r="L28" s="200" t="str">
        <f t="shared" si="3"/>
        <v/>
      </c>
      <c r="M28" s="140"/>
      <c r="N28" s="201" t="str">
        <f t="shared" si="4"/>
        <v/>
      </c>
      <c r="O28" s="136"/>
      <c r="P28" s="200" t="str">
        <f t="shared" si="5"/>
        <v/>
      </c>
      <c r="Q28" s="140"/>
      <c r="R28" s="201" t="str">
        <f t="shared" si="6"/>
        <v/>
      </c>
      <c r="S28" s="129"/>
      <c r="T28" s="202" t="str">
        <f t="shared" si="7"/>
        <v/>
      </c>
      <c r="U28" s="140"/>
      <c r="V28" s="201" t="str">
        <f t="shared" si="8"/>
        <v/>
      </c>
    </row>
    <row r="29" spans="1:22" s="147" customFormat="1" hidden="1">
      <c r="A29" s="190"/>
      <c r="B29" s="173" t="s">
        <v>4311</v>
      </c>
      <c r="C29" s="174"/>
      <c r="D29" s="175"/>
      <c r="E29" s="164"/>
      <c r="F29" s="199" t="str">
        <f t="shared" si="0"/>
        <v/>
      </c>
      <c r="G29" s="176"/>
      <c r="H29" s="200" t="str">
        <f t="shared" si="1"/>
        <v/>
      </c>
      <c r="I29" s="177"/>
      <c r="J29" s="201" t="str">
        <f t="shared" si="2"/>
        <v/>
      </c>
      <c r="K29" s="136"/>
      <c r="L29" s="200" t="str">
        <f t="shared" si="3"/>
        <v/>
      </c>
      <c r="M29" s="140"/>
      <c r="N29" s="201" t="str">
        <f t="shared" si="4"/>
        <v/>
      </c>
      <c r="O29" s="136"/>
      <c r="P29" s="200" t="str">
        <f t="shared" si="5"/>
        <v/>
      </c>
      <c r="Q29" s="140"/>
      <c r="R29" s="201" t="str">
        <f t="shared" si="6"/>
        <v/>
      </c>
      <c r="S29" s="129"/>
      <c r="T29" s="202" t="str">
        <f t="shared" si="7"/>
        <v/>
      </c>
      <c r="U29" s="140"/>
      <c r="V29" s="201" t="str">
        <f t="shared" si="8"/>
        <v/>
      </c>
    </row>
    <row r="30" spans="1:22" s="147" customFormat="1" hidden="1">
      <c r="A30" s="190"/>
      <c r="B30" s="173" t="s">
        <v>4312</v>
      </c>
      <c r="C30" s="174"/>
      <c r="D30" s="175"/>
      <c r="E30" s="164"/>
      <c r="F30" s="199" t="str">
        <f t="shared" si="0"/>
        <v/>
      </c>
      <c r="G30" s="176"/>
      <c r="H30" s="200" t="str">
        <f t="shared" si="1"/>
        <v/>
      </c>
      <c r="I30" s="177"/>
      <c r="J30" s="201" t="str">
        <f t="shared" si="2"/>
        <v/>
      </c>
      <c r="K30" s="136"/>
      <c r="L30" s="200" t="str">
        <f t="shared" si="3"/>
        <v/>
      </c>
      <c r="M30" s="140"/>
      <c r="N30" s="201" t="str">
        <f t="shared" si="4"/>
        <v/>
      </c>
      <c r="O30" s="136"/>
      <c r="P30" s="200" t="str">
        <f t="shared" si="5"/>
        <v/>
      </c>
      <c r="Q30" s="140"/>
      <c r="R30" s="201" t="str">
        <f t="shared" si="6"/>
        <v/>
      </c>
      <c r="S30" s="129"/>
      <c r="T30" s="202" t="str">
        <f t="shared" si="7"/>
        <v/>
      </c>
      <c r="U30" s="140"/>
      <c r="V30" s="201" t="str">
        <f t="shared" si="8"/>
        <v/>
      </c>
    </row>
    <row r="31" spans="1:22" s="147" customFormat="1" hidden="1">
      <c r="A31" s="190"/>
      <c r="B31" s="173" t="s">
        <v>4313</v>
      </c>
      <c r="C31" s="174"/>
      <c r="D31" s="175"/>
      <c r="E31" s="164"/>
      <c r="F31" s="199" t="str">
        <f t="shared" si="0"/>
        <v/>
      </c>
      <c r="G31" s="176"/>
      <c r="H31" s="200" t="str">
        <f t="shared" si="1"/>
        <v/>
      </c>
      <c r="I31" s="177"/>
      <c r="J31" s="201" t="str">
        <f t="shared" si="2"/>
        <v/>
      </c>
      <c r="K31" s="136"/>
      <c r="L31" s="200" t="str">
        <f t="shared" si="3"/>
        <v/>
      </c>
      <c r="M31" s="140"/>
      <c r="N31" s="201" t="str">
        <f t="shared" si="4"/>
        <v/>
      </c>
      <c r="O31" s="136"/>
      <c r="P31" s="200" t="str">
        <f t="shared" si="5"/>
        <v/>
      </c>
      <c r="Q31" s="140"/>
      <c r="R31" s="201" t="str">
        <f t="shared" si="6"/>
        <v/>
      </c>
      <c r="S31" s="129"/>
      <c r="T31" s="202" t="str">
        <f t="shared" si="7"/>
        <v/>
      </c>
      <c r="U31" s="140"/>
      <c r="V31" s="201" t="str">
        <f t="shared" si="8"/>
        <v/>
      </c>
    </row>
    <row r="32" spans="1:22" s="147" customFormat="1" hidden="1">
      <c r="A32" s="190"/>
      <c r="B32" s="173" t="s">
        <v>4314</v>
      </c>
      <c r="C32" s="174"/>
      <c r="D32" s="175"/>
      <c r="E32" s="164"/>
      <c r="F32" s="199" t="str">
        <f t="shared" si="0"/>
        <v/>
      </c>
      <c r="G32" s="176"/>
      <c r="H32" s="200" t="str">
        <f t="shared" si="1"/>
        <v/>
      </c>
      <c r="I32" s="177"/>
      <c r="J32" s="201" t="str">
        <f t="shared" si="2"/>
        <v/>
      </c>
      <c r="K32" s="136"/>
      <c r="L32" s="200" t="str">
        <f t="shared" si="3"/>
        <v/>
      </c>
      <c r="M32" s="140"/>
      <c r="N32" s="201" t="str">
        <f t="shared" si="4"/>
        <v/>
      </c>
      <c r="O32" s="136"/>
      <c r="P32" s="200" t="str">
        <f t="shared" si="5"/>
        <v/>
      </c>
      <c r="Q32" s="140"/>
      <c r="R32" s="201" t="str">
        <f t="shared" si="6"/>
        <v/>
      </c>
      <c r="S32" s="129"/>
      <c r="T32" s="202" t="str">
        <f t="shared" si="7"/>
        <v/>
      </c>
      <c r="U32" s="140"/>
      <c r="V32" s="201" t="str">
        <f t="shared" si="8"/>
        <v/>
      </c>
    </row>
    <row r="33" spans="1:22" s="147" customFormat="1" hidden="1">
      <c r="A33" s="190"/>
      <c r="B33" s="173" t="s">
        <v>4315</v>
      </c>
      <c r="C33" s="174"/>
      <c r="D33" s="175"/>
      <c r="E33" s="164"/>
      <c r="F33" s="199" t="str">
        <f t="shared" si="0"/>
        <v/>
      </c>
      <c r="G33" s="176"/>
      <c r="H33" s="200" t="str">
        <f t="shared" si="1"/>
        <v/>
      </c>
      <c r="I33" s="177"/>
      <c r="J33" s="201" t="str">
        <f t="shared" si="2"/>
        <v/>
      </c>
      <c r="K33" s="136"/>
      <c r="L33" s="200" t="str">
        <f t="shared" si="3"/>
        <v/>
      </c>
      <c r="M33" s="140"/>
      <c r="N33" s="201" t="str">
        <f t="shared" si="4"/>
        <v/>
      </c>
      <c r="O33" s="136"/>
      <c r="P33" s="200" t="str">
        <f t="shared" si="5"/>
        <v/>
      </c>
      <c r="Q33" s="140"/>
      <c r="R33" s="201" t="str">
        <f t="shared" si="6"/>
        <v/>
      </c>
      <c r="S33" s="129"/>
      <c r="T33" s="202" t="str">
        <f t="shared" si="7"/>
        <v/>
      </c>
      <c r="U33" s="140"/>
      <c r="V33" s="201" t="str">
        <f t="shared" si="8"/>
        <v/>
      </c>
    </row>
    <row r="34" spans="1:22" s="147" customFormat="1" hidden="1">
      <c r="A34" s="190"/>
      <c r="B34" s="173" t="s">
        <v>4316</v>
      </c>
      <c r="C34" s="174"/>
      <c r="D34" s="175"/>
      <c r="E34" s="164"/>
      <c r="F34" s="199" t="str">
        <f t="shared" si="0"/>
        <v/>
      </c>
      <c r="G34" s="176"/>
      <c r="H34" s="200" t="str">
        <f t="shared" si="1"/>
        <v/>
      </c>
      <c r="I34" s="177"/>
      <c r="J34" s="201" t="str">
        <f t="shared" si="2"/>
        <v/>
      </c>
      <c r="K34" s="136"/>
      <c r="L34" s="200" t="str">
        <f t="shared" si="3"/>
        <v/>
      </c>
      <c r="M34" s="140"/>
      <c r="N34" s="201" t="str">
        <f t="shared" si="4"/>
        <v/>
      </c>
      <c r="O34" s="136"/>
      <c r="P34" s="200" t="str">
        <f t="shared" si="5"/>
        <v/>
      </c>
      <c r="Q34" s="140"/>
      <c r="R34" s="201" t="str">
        <f t="shared" si="6"/>
        <v/>
      </c>
      <c r="S34" s="129"/>
      <c r="T34" s="202" t="str">
        <f t="shared" si="7"/>
        <v/>
      </c>
      <c r="U34" s="140"/>
      <c r="V34" s="201" t="str">
        <f t="shared" si="8"/>
        <v/>
      </c>
    </row>
    <row r="35" spans="1:22" s="147" customFormat="1" hidden="1">
      <c r="A35" s="190"/>
      <c r="B35" s="173" t="s">
        <v>4317</v>
      </c>
      <c r="C35" s="174"/>
      <c r="D35" s="175"/>
      <c r="E35" s="164"/>
      <c r="F35" s="199" t="str">
        <f t="shared" si="0"/>
        <v/>
      </c>
      <c r="G35" s="176"/>
      <c r="H35" s="200" t="str">
        <f t="shared" si="1"/>
        <v/>
      </c>
      <c r="I35" s="177"/>
      <c r="J35" s="201" t="str">
        <f t="shared" si="2"/>
        <v/>
      </c>
      <c r="K35" s="136"/>
      <c r="L35" s="200" t="str">
        <f t="shared" si="3"/>
        <v/>
      </c>
      <c r="M35" s="140"/>
      <c r="N35" s="201" t="str">
        <f t="shared" si="4"/>
        <v/>
      </c>
      <c r="O35" s="136"/>
      <c r="P35" s="200" t="str">
        <f t="shared" si="5"/>
        <v/>
      </c>
      <c r="Q35" s="140"/>
      <c r="R35" s="201" t="str">
        <f t="shared" si="6"/>
        <v/>
      </c>
      <c r="S35" s="129"/>
      <c r="T35" s="202" t="str">
        <f t="shared" si="7"/>
        <v/>
      </c>
      <c r="U35" s="140"/>
      <c r="V35" s="201" t="str">
        <f t="shared" si="8"/>
        <v/>
      </c>
    </row>
    <row r="36" spans="1:22" s="147" customFormat="1" hidden="1">
      <c r="A36" s="190"/>
      <c r="B36" s="173" t="s">
        <v>4318</v>
      </c>
      <c r="C36" s="174"/>
      <c r="D36" s="175"/>
      <c r="E36" s="164"/>
      <c r="F36" s="199" t="str">
        <f t="shared" si="0"/>
        <v/>
      </c>
      <c r="G36" s="176"/>
      <c r="H36" s="200" t="str">
        <f t="shared" si="1"/>
        <v/>
      </c>
      <c r="I36" s="177"/>
      <c r="J36" s="201" t="str">
        <f t="shared" si="2"/>
        <v/>
      </c>
      <c r="K36" s="136"/>
      <c r="L36" s="200" t="str">
        <f t="shared" si="3"/>
        <v/>
      </c>
      <c r="M36" s="140"/>
      <c r="N36" s="201" t="str">
        <f t="shared" si="4"/>
        <v/>
      </c>
      <c r="O36" s="136"/>
      <c r="P36" s="200" t="str">
        <f t="shared" si="5"/>
        <v/>
      </c>
      <c r="Q36" s="140"/>
      <c r="R36" s="201" t="str">
        <f t="shared" si="6"/>
        <v/>
      </c>
      <c r="S36" s="129"/>
      <c r="T36" s="202" t="str">
        <f t="shared" si="7"/>
        <v/>
      </c>
      <c r="U36" s="140"/>
      <c r="V36" s="201" t="str">
        <f t="shared" si="8"/>
        <v/>
      </c>
    </row>
    <row r="37" spans="1:22" s="147" customFormat="1" hidden="1">
      <c r="A37" s="190"/>
      <c r="B37" s="173" t="s">
        <v>4319</v>
      </c>
      <c r="C37" s="174"/>
      <c r="D37" s="175"/>
      <c r="E37" s="164"/>
      <c r="F37" s="199" t="str">
        <f t="shared" si="0"/>
        <v/>
      </c>
      <c r="G37" s="176"/>
      <c r="H37" s="200" t="str">
        <f t="shared" si="1"/>
        <v/>
      </c>
      <c r="I37" s="177"/>
      <c r="J37" s="201" t="str">
        <f t="shared" si="2"/>
        <v/>
      </c>
      <c r="K37" s="136"/>
      <c r="L37" s="200" t="str">
        <f t="shared" si="3"/>
        <v/>
      </c>
      <c r="M37" s="140"/>
      <c r="N37" s="201" t="str">
        <f t="shared" si="4"/>
        <v/>
      </c>
      <c r="O37" s="136"/>
      <c r="P37" s="200" t="str">
        <f t="shared" si="5"/>
        <v/>
      </c>
      <c r="Q37" s="140"/>
      <c r="R37" s="201" t="str">
        <f t="shared" si="6"/>
        <v/>
      </c>
      <c r="S37" s="129"/>
      <c r="T37" s="202" t="str">
        <f t="shared" si="7"/>
        <v/>
      </c>
      <c r="U37" s="140"/>
      <c r="V37" s="201" t="str">
        <f t="shared" si="8"/>
        <v/>
      </c>
    </row>
    <row r="38" spans="1:22" s="147" customFormat="1">
      <c r="A38" s="190" t="s">
        <v>53</v>
      </c>
      <c r="B38" s="173" t="s">
        <v>4320</v>
      </c>
      <c r="C38" s="174"/>
      <c r="D38" s="175"/>
      <c r="E38" s="164"/>
      <c r="F38" s="199" t="str">
        <f t="shared" si="0"/>
        <v/>
      </c>
      <c r="G38" s="176"/>
      <c r="H38" s="200" t="str">
        <f t="shared" si="1"/>
        <v/>
      </c>
      <c r="I38" s="177"/>
      <c r="J38" s="201" t="str">
        <f t="shared" si="2"/>
        <v/>
      </c>
      <c r="K38" s="136"/>
      <c r="L38" s="200" t="str">
        <f t="shared" si="3"/>
        <v/>
      </c>
      <c r="M38" s="140"/>
      <c r="N38" s="201" t="str">
        <f t="shared" si="4"/>
        <v/>
      </c>
      <c r="O38" s="136"/>
      <c r="P38" s="200" t="str">
        <f t="shared" si="5"/>
        <v/>
      </c>
      <c r="Q38" s="140"/>
      <c r="R38" s="201" t="str">
        <f t="shared" si="6"/>
        <v/>
      </c>
      <c r="S38" s="129"/>
      <c r="T38" s="202" t="str">
        <f t="shared" si="7"/>
        <v/>
      </c>
      <c r="U38" s="140"/>
      <c r="V38" s="201" t="str">
        <f t="shared" si="8"/>
        <v/>
      </c>
    </row>
    <row r="39" spans="1:22" s="147" customFormat="1">
      <c r="A39" s="190" t="s">
        <v>53</v>
      </c>
      <c r="B39" s="173" t="s">
        <v>4321</v>
      </c>
      <c r="C39" s="174"/>
      <c r="D39" s="175"/>
      <c r="E39" s="164"/>
      <c r="F39" s="199" t="str">
        <f t="shared" si="0"/>
        <v/>
      </c>
      <c r="G39" s="176"/>
      <c r="H39" s="200" t="str">
        <f t="shared" si="1"/>
        <v/>
      </c>
      <c r="I39" s="177"/>
      <c r="J39" s="201" t="str">
        <f t="shared" si="2"/>
        <v/>
      </c>
      <c r="K39" s="136"/>
      <c r="L39" s="200" t="str">
        <f t="shared" si="3"/>
        <v/>
      </c>
      <c r="M39" s="140"/>
      <c r="N39" s="201" t="str">
        <f t="shared" si="4"/>
        <v/>
      </c>
      <c r="O39" s="136"/>
      <c r="P39" s="200" t="str">
        <f t="shared" si="5"/>
        <v/>
      </c>
      <c r="Q39" s="140"/>
      <c r="R39" s="201" t="str">
        <f t="shared" si="6"/>
        <v/>
      </c>
      <c r="S39" s="129"/>
      <c r="T39" s="202" t="str">
        <f t="shared" si="7"/>
        <v/>
      </c>
      <c r="U39" s="140"/>
      <c r="V39" s="201" t="str">
        <f t="shared" si="8"/>
        <v/>
      </c>
    </row>
    <row r="40" spans="1:22" s="147" customFormat="1" hidden="1">
      <c r="A40" s="190"/>
      <c r="B40" s="173" t="s">
        <v>4322</v>
      </c>
      <c r="C40" s="174"/>
      <c r="D40" s="175"/>
      <c r="E40" s="164"/>
      <c r="F40" s="199" t="str">
        <f t="shared" si="0"/>
        <v/>
      </c>
      <c r="G40" s="176"/>
      <c r="H40" s="200" t="str">
        <f t="shared" si="1"/>
        <v/>
      </c>
      <c r="I40" s="177"/>
      <c r="J40" s="201" t="str">
        <f t="shared" si="2"/>
        <v/>
      </c>
      <c r="K40" s="136"/>
      <c r="L40" s="200" t="str">
        <f t="shared" si="3"/>
        <v/>
      </c>
      <c r="M40" s="140"/>
      <c r="N40" s="201" t="str">
        <f t="shared" si="4"/>
        <v/>
      </c>
      <c r="O40" s="136"/>
      <c r="P40" s="200" t="str">
        <f t="shared" si="5"/>
        <v/>
      </c>
      <c r="Q40" s="140"/>
      <c r="R40" s="201" t="str">
        <f t="shared" si="6"/>
        <v/>
      </c>
      <c r="S40" s="129"/>
      <c r="T40" s="202" t="str">
        <f t="shared" si="7"/>
        <v/>
      </c>
      <c r="U40" s="140"/>
      <c r="V40" s="201" t="str">
        <f t="shared" si="8"/>
        <v/>
      </c>
    </row>
    <row r="41" spans="1:22" s="147" customFormat="1" hidden="1">
      <c r="A41" s="190"/>
      <c r="B41" s="173" t="s">
        <v>4323</v>
      </c>
      <c r="C41" s="174"/>
      <c r="D41" s="175"/>
      <c r="E41" s="164"/>
      <c r="F41" s="199" t="str">
        <f t="shared" si="0"/>
        <v/>
      </c>
      <c r="G41" s="176"/>
      <c r="H41" s="200" t="str">
        <f t="shared" si="1"/>
        <v/>
      </c>
      <c r="I41" s="177"/>
      <c r="J41" s="201" t="str">
        <f t="shared" si="2"/>
        <v/>
      </c>
      <c r="K41" s="136"/>
      <c r="L41" s="200" t="str">
        <f t="shared" si="3"/>
        <v/>
      </c>
      <c r="M41" s="140"/>
      <c r="N41" s="201" t="str">
        <f t="shared" si="4"/>
        <v/>
      </c>
      <c r="O41" s="136"/>
      <c r="P41" s="200" t="str">
        <f t="shared" si="5"/>
        <v/>
      </c>
      <c r="Q41" s="140"/>
      <c r="R41" s="201" t="str">
        <f t="shared" si="6"/>
        <v/>
      </c>
      <c r="S41" s="129"/>
      <c r="T41" s="202" t="str">
        <f t="shared" si="7"/>
        <v/>
      </c>
      <c r="U41" s="140"/>
      <c r="V41" s="201" t="str">
        <f t="shared" si="8"/>
        <v/>
      </c>
    </row>
    <row r="42" spans="1:22" s="147" customFormat="1" hidden="1">
      <c r="A42" s="190"/>
      <c r="B42" s="173" t="s">
        <v>4324</v>
      </c>
      <c r="C42" s="174"/>
      <c r="D42" s="175"/>
      <c r="E42" s="164"/>
      <c r="F42" s="199" t="str">
        <f t="shared" si="0"/>
        <v/>
      </c>
      <c r="G42" s="176"/>
      <c r="H42" s="200" t="str">
        <f t="shared" si="1"/>
        <v/>
      </c>
      <c r="I42" s="177"/>
      <c r="J42" s="201" t="str">
        <f t="shared" si="2"/>
        <v/>
      </c>
      <c r="K42" s="136"/>
      <c r="L42" s="200" t="str">
        <f t="shared" si="3"/>
        <v/>
      </c>
      <c r="M42" s="140"/>
      <c r="N42" s="201" t="str">
        <f t="shared" si="4"/>
        <v/>
      </c>
      <c r="O42" s="136"/>
      <c r="P42" s="200" t="str">
        <f t="shared" si="5"/>
        <v/>
      </c>
      <c r="Q42" s="140"/>
      <c r="R42" s="201" t="str">
        <f t="shared" si="6"/>
        <v/>
      </c>
      <c r="S42" s="129"/>
      <c r="T42" s="202" t="str">
        <f t="shared" si="7"/>
        <v/>
      </c>
      <c r="U42" s="140"/>
      <c r="V42" s="201" t="str">
        <f t="shared" si="8"/>
        <v/>
      </c>
    </row>
    <row r="43" spans="1:22" s="147" customFormat="1" hidden="1">
      <c r="A43" s="190"/>
      <c r="B43" s="173" t="s">
        <v>4325</v>
      </c>
      <c r="C43" s="174"/>
      <c r="D43" s="175"/>
      <c r="E43" s="164"/>
      <c r="F43" s="199" t="str">
        <f t="shared" si="0"/>
        <v/>
      </c>
      <c r="G43" s="176"/>
      <c r="H43" s="200" t="str">
        <f t="shared" si="1"/>
        <v/>
      </c>
      <c r="I43" s="177"/>
      <c r="J43" s="201" t="str">
        <f t="shared" si="2"/>
        <v/>
      </c>
      <c r="K43" s="136"/>
      <c r="L43" s="200" t="str">
        <f t="shared" si="3"/>
        <v/>
      </c>
      <c r="M43" s="140"/>
      <c r="N43" s="201" t="str">
        <f t="shared" si="4"/>
        <v/>
      </c>
      <c r="O43" s="136"/>
      <c r="P43" s="200" t="str">
        <f t="shared" si="5"/>
        <v/>
      </c>
      <c r="Q43" s="140"/>
      <c r="R43" s="201" t="str">
        <f t="shared" si="6"/>
        <v/>
      </c>
      <c r="S43" s="129"/>
      <c r="T43" s="202" t="str">
        <f t="shared" si="7"/>
        <v/>
      </c>
      <c r="U43" s="140"/>
      <c r="V43" s="201" t="str">
        <f t="shared" si="8"/>
        <v/>
      </c>
    </row>
    <row r="44" spans="1:22" s="147" customFormat="1" hidden="1">
      <c r="A44" s="190"/>
      <c r="B44" s="173" t="s">
        <v>4326</v>
      </c>
      <c r="C44" s="174"/>
      <c r="D44" s="175"/>
      <c r="E44" s="164"/>
      <c r="F44" s="199" t="str">
        <f t="shared" si="0"/>
        <v/>
      </c>
      <c r="G44" s="176"/>
      <c r="H44" s="200" t="str">
        <f t="shared" si="1"/>
        <v/>
      </c>
      <c r="I44" s="177"/>
      <c r="J44" s="201" t="str">
        <f t="shared" si="2"/>
        <v/>
      </c>
      <c r="K44" s="136"/>
      <c r="L44" s="200" t="str">
        <f t="shared" si="3"/>
        <v/>
      </c>
      <c r="M44" s="140"/>
      <c r="N44" s="201" t="str">
        <f t="shared" si="4"/>
        <v/>
      </c>
      <c r="O44" s="136"/>
      <c r="P44" s="200" t="str">
        <f t="shared" si="5"/>
        <v/>
      </c>
      <c r="Q44" s="140"/>
      <c r="R44" s="201" t="str">
        <f t="shared" si="6"/>
        <v/>
      </c>
      <c r="S44" s="129"/>
      <c r="T44" s="202" t="str">
        <f t="shared" si="7"/>
        <v/>
      </c>
      <c r="U44" s="140"/>
      <c r="V44" s="201" t="str">
        <f t="shared" si="8"/>
        <v/>
      </c>
    </row>
    <row r="45" spans="1:22" s="147" customFormat="1" hidden="1">
      <c r="A45" s="190"/>
      <c r="B45" s="173" t="s">
        <v>4327</v>
      </c>
      <c r="C45" s="174"/>
      <c r="D45" s="175"/>
      <c r="E45" s="164"/>
      <c r="F45" s="199" t="str">
        <f t="shared" si="0"/>
        <v/>
      </c>
      <c r="G45" s="176"/>
      <c r="H45" s="200" t="str">
        <f t="shared" si="1"/>
        <v/>
      </c>
      <c r="I45" s="177"/>
      <c r="J45" s="201" t="str">
        <f t="shared" si="2"/>
        <v/>
      </c>
      <c r="K45" s="136"/>
      <c r="L45" s="200" t="str">
        <f t="shared" si="3"/>
        <v/>
      </c>
      <c r="M45" s="140"/>
      <c r="N45" s="201" t="str">
        <f t="shared" si="4"/>
        <v/>
      </c>
      <c r="O45" s="136"/>
      <c r="P45" s="200" t="str">
        <f t="shared" si="5"/>
        <v/>
      </c>
      <c r="Q45" s="140"/>
      <c r="R45" s="201" t="str">
        <f t="shared" si="6"/>
        <v/>
      </c>
      <c r="S45" s="129"/>
      <c r="T45" s="202" t="str">
        <f t="shared" si="7"/>
        <v/>
      </c>
      <c r="U45" s="140"/>
      <c r="V45" s="201" t="str">
        <f t="shared" si="8"/>
        <v/>
      </c>
    </row>
    <row r="46" spans="1:22" s="147" customFormat="1" hidden="1">
      <c r="A46" s="190"/>
      <c r="B46" s="173" t="s">
        <v>4328</v>
      </c>
      <c r="C46" s="174"/>
      <c r="D46" s="175"/>
      <c r="E46" s="164"/>
      <c r="F46" s="199" t="str">
        <f t="shared" si="0"/>
        <v/>
      </c>
      <c r="G46" s="176"/>
      <c r="H46" s="200" t="str">
        <f t="shared" si="1"/>
        <v/>
      </c>
      <c r="I46" s="177"/>
      <c r="J46" s="201" t="str">
        <f t="shared" si="2"/>
        <v/>
      </c>
      <c r="K46" s="136"/>
      <c r="L46" s="200" t="str">
        <f t="shared" si="3"/>
        <v/>
      </c>
      <c r="M46" s="140"/>
      <c r="N46" s="201" t="str">
        <f t="shared" si="4"/>
        <v/>
      </c>
      <c r="O46" s="136"/>
      <c r="P46" s="200" t="str">
        <f t="shared" si="5"/>
        <v/>
      </c>
      <c r="Q46" s="140"/>
      <c r="R46" s="201" t="str">
        <f t="shared" si="6"/>
        <v/>
      </c>
      <c r="S46" s="129"/>
      <c r="T46" s="202" t="str">
        <f t="shared" si="7"/>
        <v/>
      </c>
      <c r="U46" s="140"/>
      <c r="V46" s="201" t="str">
        <f t="shared" si="8"/>
        <v/>
      </c>
    </row>
    <row r="47" spans="1:22" s="147" customFormat="1" hidden="1">
      <c r="A47" s="190"/>
      <c r="B47" s="173" t="s">
        <v>4329</v>
      </c>
      <c r="C47" s="174"/>
      <c r="D47" s="175"/>
      <c r="E47" s="164"/>
      <c r="F47" s="199" t="str">
        <f t="shared" si="0"/>
        <v/>
      </c>
      <c r="G47" s="176"/>
      <c r="H47" s="200" t="str">
        <f t="shared" si="1"/>
        <v/>
      </c>
      <c r="I47" s="177"/>
      <c r="J47" s="201" t="str">
        <f t="shared" si="2"/>
        <v/>
      </c>
      <c r="K47" s="136"/>
      <c r="L47" s="200" t="str">
        <f t="shared" si="3"/>
        <v/>
      </c>
      <c r="M47" s="140"/>
      <c r="N47" s="201" t="str">
        <f t="shared" si="4"/>
        <v/>
      </c>
      <c r="O47" s="136"/>
      <c r="P47" s="200" t="str">
        <f t="shared" si="5"/>
        <v/>
      </c>
      <c r="Q47" s="140"/>
      <c r="R47" s="201" t="str">
        <f t="shared" si="6"/>
        <v/>
      </c>
      <c r="S47" s="129"/>
      <c r="T47" s="202" t="str">
        <f t="shared" si="7"/>
        <v/>
      </c>
      <c r="U47" s="140"/>
      <c r="V47" s="201" t="str">
        <f t="shared" si="8"/>
        <v/>
      </c>
    </row>
    <row r="48" spans="1:22" s="147" customFormat="1" hidden="1">
      <c r="A48" s="190"/>
      <c r="B48" s="173" t="s">
        <v>4330</v>
      </c>
      <c r="C48" s="174"/>
      <c r="D48" s="175"/>
      <c r="E48" s="164"/>
      <c r="F48" s="199" t="str">
        <f t="shared" si="0"/>
        <v/>
      </c>
      <c r="G48" s="176"/>
      <c r="H48" s="200" t="str">
        <f t="shared" si="1"/>
        <v/>
      </c>
      <c r="I48" s="177"/>
      <c r="J48" s="201" t="str">
        <f t="shared" si="2"/>
        <v/>
      </c>
      <c r="K48" s="136"/>
      <c r="L48" s="200" t="str">
        <f t="shared" si="3"/>
        <v/>
      </c>
      <c r="M48" s="140"/>
      <c r="N48" s="201" t="str">
        <f t="shared" si="4"/>
        <v/>
      </c>
      <c r="O48" s="136"/>
      <c r="P48" s="200" t="str">
        <f t="shared" si="5"/>
        <v/>
      </c>
      <c r="Q48" s="140"/>
      <c r="R48" s="201" t="str">
        <f t="shared" si="6"/>
        <v/>
      </c>
      <c r="S48" s="129"/>
      <c r="T48" s="202" t="str">
        <f t="shared" si="7"/>
        <v/>
      </c>
      <c r="U48" s="140"/>
      <c r="V48" s="201" t="str">
        <f t="shared" si="8"/>
        <v/>
      </c>
    </row>
    <row r="49" spans="1:22" s="147" customFormat="1" hidden="1">
      <c r="A49" s="190"/>
      <c r="B49" s="173" t="s">
        <v>4331</v>
      </c>
      <c r="C49" s="174"/>
      <c r="D49" s="175"/>
      <c r="E49" s="164"/>
      <c r="F49" s="199" t="str">
        <f t="shared" si="0"/>
        <v/>
      </c>
      <c r="G49" s="176"/>
      <c r="H49" s="200" t="str">
        <f t="shared" si="1"/>
        <v/>
      </c>
      <c r="I49" s="177"/>
      <c r="J49" s="201" t="str">
        <f t="shared" si="2"/>
        <v/>
      </c>
      <c r="K49" s="136"/>
      <c r="L49" s="200" t="str">
        <f t="shared" si="3"/>
        <v/>
      </c>
      <c r="M49" s="140"/>
      <c r="N49" s="201" t="str">
        <f t="shared" si="4"/>
        <v/>
      </c>
      <c r="O49" s="136"/>
      <c r="P49" s="200" t="str">
        <f t="shared" si="5"/>
        <v/>
      </c>
      <c r="Q49" s="140"/>
      <c r="R49" s="201" t="str">
        <f t="shared" si="6"/>
        <v/>
      </c>
      <c r="S49" s="129"/>
      <c r="T49" s="202" t="str">
        <f t="shared" si="7"/>
        <v/>
      </c>
      <c r="U49" s="140"/>
      <c r="V49" s="201" t="str">
        <f t="shared" si="8"/>
        <v/>
      </c>
    </row>
    <row r="50" spans="1:22" s="147" customFormat="1" hidden="1">
      <c r="A50" s="190"/>
      <c r="B50" s="173" t="s">
        <v>4332</v>
      </c>
      <c r="C50" s="174"/>
      <c r="D50" s="175"/>
      <c r="E50" s="164"/>
      <c r="F50" s="199" t="str">
        <f t="shared" si="0"/>
        <v/>
      </c>
      <c r="G50" s="176"/>
      <c r="H50" s="200" t="str">
        <f t="shared" si="1"/>
        <v/>
      </c>
      <c r="I50" s="177"/>
      <c r="J50" s="201" t="str">
        <f t="shared" si="2"/>
        <v/>
      </c>
      <c r="K50" s="136"/>
      <c r="L50" s="200" t="str">
        <f t="shared" si="3"/>
        <v/>
      </c>
      <c r="M50" s="140"/>
      <c r="N50" s="201" t="str">
        <f t="shared" si="4"/>
        <v/>
      </c>
      <c r="O50" s="136"/>
      <c r="P50" s="200" t="str">
        <f t="shared" si="5"/>
        <v/>
      </c>
      <c r="Q50" s="140"/>
      <c r="R50" s="201" t="str">
        <f t="shared" si="6"/>
        <v/>
      </c>
      <c r="S50" s="129"/>
      <c r="T50" s="202" t="str">
        <f t="shared" si="7"/>
        <v/>
      </c>
      <c r="U50" s="140"/>
      <c r="V50" s="201" t="str">
        <f t="shared" si="8"/>
        <v/>
      </c>
    </row>
    <row r="51" spans="1:22" s="147" customFormat="1" hidden="1">
      <c r="A51" s="190"/>
      <c r="B51" s="173" t="s">
        <v>4333</v>
      </c>
      <c r="C51" s="174"/>
      <c r="D51" s="175"/>
      <c r="E51" s="164"/>
      <c r="F51" s="199" t="str">
        <f t="shared" si="0"/>
        <v/>
      </c>
      <c r="G51" s="176"/>
      <c r="H51" s="200" t="str">
        <f t="shared" si="1"/>
        <v/>
      </c>
      <c r="I51" s="177"/>
      <c r="J51" s="201" t="str">
        <f t="shared" si="2"/>
        <v/>
      </c>
      <c r="K51" s="136"/>
      <c r="L51" s="200" t="str">
        <f t="shared" si="3"/>
        <v/>
      </c>
      <c r="M51" s="140"/>
      <c r="N51" s="201" t="str">
        <f t="shared" si="4"/>
        <v/>
      </c>
      <c r="O51" s="136"/>
      <c r="P51" s="200" t="str">
        <f t="shared" si="5"/>
        <v/>
      </c>
      <c r="Q51" s="140"/>
      <c r="R51" s="201" t="str">
        <f t="shared" si="6"/>
        <v/>
      </c>
      <c r="S51" s="129"/>
      <c r="T51" s="202" t="str">
        <f t="shared" si="7"/>
        <v/>
      </c>
      <c r="U51" s="140"/>
      <c r="V51" s="201" t="str">
        <f t="shared" si="8"/>
        <v/>
      </c>
    </row>
    <row r="52" spans="1:22" s="147" customFormat="1" hidden="1">
      <c r="A52" s="190"/>
      <c r="B52" s="173" t="s">
        <v>4334</v>
      </c>
      <c r="C52" s="174"/>
      <c r="D52" s="175"/>
      <c r="E52" s="164"/>
      <c r="F52" s="199" t="str">
        <f t="shared" si="0"/>
        <v/>
      </c>
      <c r="G52" s="176"/>
      <c r="H52" s="200" t="str">
        <f t="shared" si="1"/>
        <v/>
      </c>
      <c r="I52" s="177"/>
      <c r="J52" s="201" t="str">
        <f t="shared" si="2"/>
        <v/>
      </c>
      <c r="K52" s="136"/>
      <c r="L52" s="200" t="str">
        <f t="shared" si="3"/>
        <v/>
      </c>
      <c r="M52" s="140"/>
      <c r="N52" s="201" t="str">
        <f t="shared" si="4"/>
        <v/>
      </c>
      <c r="O52" s="136"/>
      <c r="P52" s="200" t="str">
        <f t="shared" si="5"/>
        <v/>
      </c>
      <c r="Q52" s="140"/>
      <c r="R52" s="201" t="str">
        <f t="shared" si="6"/>
        <v/>
      </c>
      <c r="S52" s="129"/>
      <c r="T52" s="202" t="str">
        <f t="shared" si="7"/>
        <v/>
      </c>
      <c r="U52" s="140"/>
      <c r="V52" s="201" t="str">
        <f t="shared" si="8"/>
        <v/>
      </c>
    </row>
    <row r="53" spans="1:22" s="147" customFormat="1" hidden="1">
      <c r="A53" s="190"/>
      <c r="B53" s="173" t="s">
        <v>4335</v>
      </c>
      <c r="C53" s="174"/>
      <c r="D53" s="175"/>
      <c r="E53" s="164"/>
      <c r="F53" s="199" t="str">
        <f t="shared" si="0"/>
        <v/>
      </c>
      <c r="G53" s="176"/>
      <c r="H53" s="200" t="str">
        <f t="shared" si="1"/>
        <v/>
      </c>
      <c r="I53" s="177"/>
      <c r="J53" s="201" t="str">
        <f t="shared" si="2"/>
        <v/>
      </c>
      <c r="K53" s="136"/>
      <c r="L53" s="200" t="str">
        <f t="shared" si="3"/>
        <v/>
      </c>
      <c r="M53" s="140"/>
      <c r="N53" s="201" t="str">
        <f t="shared" si="4"/>
        <v/>
      </c>
      <c r="O53" s="136"/>
      <c r="P53" s="200" t="str">
        <f t="shared" si="5"/>
        <v/>
      </c>
      <c r="Q53" s="140"/>
      <c r="R53" s="201" t="str">
        <f t="shared" si="6"/>
        <v/>
      </c>
      <c r="S53" s="129"/>
      <c r="T53" s="202" t="str">
        <f t="shared" si="7"/>
        <v/>
      </c>
      <c r="U53" s="140"/>
      <c r="V53" s="201" t="str">
        <f t="shared" si="8"/>
        <v/>
      </c>
    </row>
    <row r="54" spans="1:22" s="147" customFormat="1" hidden="1">
      <c r="A54" s="190"/>
      <c r="B54" s="173" t="s">
        <v>4336</v>
      </c>
      <c r="C54" s="174"/>
      <c r="D54" s="175"/>
      <c r="E54" s="164"/>
      <c r="F54" s="199" t="str">
        <f t="shared" si="0"/>
        <v/>
      </c>
      <c r="G54" s="176"/>
      <c r="H54" s="200" t="str">
        <f t="shared" si="1"/>
        <v/>
      </c>
      <c r="I54" s="177"/>
      <c r="J54" s="201" t="str">
        <f t="shared" si="2"/>
        <v/>
      </c>
      <c r="K54" s="136"/>
      <c r="L54" s="200" t="str">
        <f t="shared" si="3"/>
        <v/>
      </c>
      <c r="M54" s="140"/>
      <c r="N54" s="201" t="str">
        <f t="shared" si="4"/>
        <v/>
      </c>
      <c r="O54" s="136"/>
      <c r="P54" s="200" t="str">
        <f t="shared" si="5"/>
        <v/>
      </c>
      <c r="Q54" s="140"/>
      <c r="R54" s="201" t="str">
        <f t="shared" si="6"/>
        <v/>
      </c>
      <c r="S54" s="129"/>
      <c r="T54" s="202" t="str">
        <f t="shared" si="7"/>
        <v/>
      </c>
      <c r="U54" s="140"/>
      <c r="V54" s="201" t="str">
        <f t="shared" si="8"/>
        <v/>
      </c>
    </row>
    <row r="55" spans="1:22" s="147" customFormat="1" hidden="1">
      <c r="A55" s="190"/>
      <c r="B55" s="173" t="s">
        <v>4337</v>
      </c>
      <c r="C55" s="174"/>
      <c r="D55" s="175"/>
      <c r="E55" s="164"/>
      <c r="F55" s="199" t="str">
        <f t="shared" si="0"/>
        <v/>
      </c>
      <c r="G55" s="176"/>
      <c r="H55" s="200" t="str">
        <f t="shared" si="1"/>
        <v/>
      </c>
      <c r="I55" s="177"/>
      <c r="J55" s="201" t="str">
        <f t="shared" si="2"/>
        <v/>
      </c>
      <c r="K55" s="136"/>
      <c r="L55" s="200" t="str">
        <f t="shared" si="3"/>
        <v/>
      </c>
      <c r="M55" s="140"/>
      <c r="N55" s="201" t="str">
        <f t="shared" si="4"/>
        <v/>
      </c>
      <c r="O55" s="136"/>
      <c r="P55" s="200" t="str">
        <f t="shared" si="5"/>
        <v/>
      </c>
      <c r="Q55" s="140"/>
      <c r="R55" s="201" t="str">
        <f t="shared" si="6"/>
        <v/>
      </c>
      <c r="S55" s="129"/>
      <c r="T55" s="202" t="str">
        <f t="shared" si="7"/>
        <v/>
      </c>
      <c r="U55" s="140"/>
      <c r="V55" s="201" t="str">
        <f t="shared" si="8"/>
        <v/>
      </c>
    </row>
    <row r="56" spans="1:22" s="147" customFormat="1" hidden="1">
      <c r="A56" s="190"/>
      <c r="B56" s="173" t="s">
        <v>4338</v>
      </c>
      <c r="C56" s="174"/>
      <c r="D56" s="175"/>
      <c r="E56" s="164"/>
      <c r="F56" s="199" t="str">
        <f t="shared" si="0"/>
        <v/>
      </c>
      <c r="G56" s="176"/>
      <c r="H56" s="200" t="str">
        <f t="shared" si="1"/>
        <v/>
      </c>
      <c r="I56" s="177"/>
      <c r="J56" s="201" t="str">
        <f t="shared" si="2"/>
        <v/>
      </c>
      <c r="K56" s="136"/>
      <c r="L56" s="200" t="str">
        <f t="shared" si="3"/>
        <v/>
      </c>
      <c r="M56" s="140"/>
      <c r="N56" s="201" t="str">
        <f t="shared" si="4"/>
        <v/>
      </c>
      <c r="O56" s="136"/>
      <c r="P56" s="200" t="str">
        <f t="shared" si="5"/>
        <v/>
      </c>
      <c r="Q56" s="140"/>
      <c r="R56" s="201" t="str">
        <f t="shared" si="6"/>
        <v/>
      </c>
      <c r="S56" s="129"/>
      <c r="T56" s="202" t="str">
        <f t="shared" si="7"/>
        <v/>
      </c>
      <c r="U56" s="140"/>
      <c r="V56" s="201" t="str">
        <f t="shared" si="8"/>
        <v/>
      </c>
    </row>
    <row r="57" spans="1:22" s="147" customFormat="1" hidden="1">
      <c r="A57" s="190"/>
      <c r="B57" s="173" t="s">
        <v>4339</v>
      </c>
      <c r="C57" s="174"/>
      <c r="D57" s="175"/>
      <c r="E57" s="164"/>
      <c r="F57" s="199" t="str">
        <f t="shared" si="0"/>
        <v/>
      </c>
      <c r="G57" s="176"/>
      <c r="H57" s="200" t="str">
        <f t="shared" si="1"/>
        <v/>
      </c>
      <c r="I57" s="177"/>
      <c r="J57" s="201" t="str">
        <f t="shared" si="2"/>
        <v/>
      </c>
      <c r="K57" s="136"/>
      <c r="L57" s="200" t="str">
        <f t="shared" si="3"/>
        <v/>
      </c>
      <c r="M57" s="140"/>
      <c r="N57" s="201" t="str">
        <f t="shared" si="4"/>
        <v/>
      </c>
      <c r="O57" s="136"/>
      <c r="P57" s="200" t="str">
        <f t="shared" si="5"/>
        <v/>
      </c>
      <c r="Q57" s="140"/>
      <c r="R57" s="201" t="str">
        <f t="shared" si="6"/>
        <v/>
      </c>
      <c r="S57" s="129"/>
      <c r="T57" s="202" t="str">
        <f t="shared" si="7"/>
        <v/>
      </c>
      <c r="U57" s="140"/>
      <c r="V57" s="201" t="str">
        <f t="shared" si="8"/>
        <v/>
      </c>
    </row>
    <row r="58" spans="1:22" s="147" customFormat="1" hidden="1">
      <c r="A58" s="190"/>
      <c r="B58" s="173" t="s">
        <v>4340</v>
      </c>
      <c r="C58" s="174"/>
      <c r="D58" s="175"/>
      <c r="E58" s="164"/>
      <c r="F58" s="199" t="str">
        <f t="shared" si="0"/>
        <v/>
      </c>
      <c r="G58" s="176"/>
      <c r="H58" s="200" t="str">
        <f t="shared" si="1"/>
        <v/>
      </c>
      <c r="I58" s="177"/>
      <c r="J58" s="201" t="str">
        <f t="shared" si="2"/>
        <v/>
      </c>
      <c r="K58" s="136"/>
      <c r="L58" s="200" t="str">
        <f t="shared" si="3"/>
        <v/>
      </c>
      <c r="M58" s="140"/>
      <c r="N58" s="201" t="str">
        <f t="shared" si="4"/>
        <v/>
      </c>
      <c r="O58" s="136"/>
      <c r="P58" s="200" t="str">
        <f t="shared" si="5"/>
        <v/>
      </c>
      <c r="Q58" s="140"/>
      <c r="R58" s="201" t="str">
        <f t="shared" si="6"/>
        <v/>
      </c>
      <c r="S58" s="129"/>
      <c r="T58" s="202" t="str">
        <f t="shared" si="7"/>
        <v/>
      </c>
      <c r="U58" s="140"/>
      <c r="V58" s="201" t="str">
        <f t="shared" si="8"/>
        <v/>
      </c>
    </row>
    <row r="59" spans="1:22" s="147" customFormat="1" hidden="1">
      <c r="A59" s="190"/>
      <c r="B59" s="173" t="s">
        <v>4341</v>
      </c>
      <c r="C59" s="174"/>
      <c r="D59" s="175"/>
      <c r="E59" s="164"/>
      <c r="F59" s="199" t="str">
        <f t="shared" si="0"/>
        <v/>
      </c>
      <c r="G59" s="176"/>
      <c r="H59" s="200" t="str">
        <f t="shared" si="1"/>
        <v/>
      </c>
      <c r="I59" s="177"/>
      <c r="J59" s="201" t="str">
        <f t="shared" si="2"/>
        <v/>
      </c>
      <c r="K59" s="136"/>
      <c r="L59" s="200" t="str">
        <f t="shared" si="3"/>
        <v/>
      </c>
      <c r="M59" s="140"/>
      <c r="N59" s="201" t="str">
        <f t="shared" si="4"/>
        <v/>
      </c>
      <c r="O59" s="136"/>
      <c r="P59" s="200" t="str">
        <f t="shared" si="5"/>
        <v/>
      </c>
      <c r="Q59" s="140"/>
      <c r="R59" s="201" t="str">
        <f t="shared" si="6"/>
        <v/>
      </c>
      <c r="S59" s="129"/>
      <c r="T59" s="202" t="str">
        <f t="shared" si="7"/>
        <v/>
      </c>
      <c r="U59" s="140"/>
      <c r="V59" s="201" t="str">
        <f t="shared" si="8"/>
        <v/>
      </c>
    </row>
    <row r="60" spans="1:22" s="147" customFormat="1" hidden="1">
      <c r="A60" s="190"/>
      <c r="B60" s="173" t="s">
        <v>4342</v>
      </c>
      <c r="C60" s="174"/>
      <c r="D60" s="175"/>
      <c r="E60" s="164"/>
      <c r="F60" s="199" t="str">
        <f t="shared" si="0"/>
        <v/>
      </c>
      <c r="G60" s="176"/>
      <c r="H60" s="200" t="str">
        <f t="shared" si="1"/>
        <v/>
      </c>
      <c r="I60" s="177"/>
      <c r="J60" s="201" t="str">
        <f t="shared" si="2"/>
        <v/>
      </c>
      <c r="K60" s="136"/>
      <c r="L60" s="200" t="str">
        <f t="shared" si="3"/>
        <v/>
      </c>
      <c r="M60" s="140"/>
      <c r="N60" s="201" t="str">
        <f t="shared" si="4"/>
        <v/>
      </c>
      <c r="O60" s="136"/>
      <c r="P60" s="200" t="str">
        <f t="shared" si="5"/>
        <v/>
      </c>
      <c r="Q60" s="140"/>
      <c r="R60" s="201" t="str">
        <f t="shared" si="6"/>
        <v/>
      </c>
      <c r="S60" s="129"/>
      <c r="T60" s="202" t="str">
        <f t="shared" si="7"/>
        <v/>
      </c>
      <c r="U60" s="140"/>
      <c r="V60" s="201" t="str">
        <f t="shared" si="8"/>
        <v/>
      </c>
    </row>
    <row r="61" spans="1:22" s="147" customFormat="1" hidden="1">
      <c r="A61" s="190"/>
      <c r="B61" s="173" t="s">
        <v>4343</v>
      </c>
      <c r="C61" s="174"/>
      <c r="D61" s="175"/>
      <c r="E61" s="164"/>
      <c r="F61" s="199" t="str">
        <f t="shared" si="0"/>
        <v/>
      </c>
      <c r="G61" s="176"/>
      <c r="H61" s="200" t="str">
        <f t="shared" si="1"/>
        <v/>
      </c>
      <c r="I61" s="177"/>
      <c r="J61" s="201" t="str">
        <f t="shared" si="2"/>
        <v/>
      </c>
      <c r="K61" s="136"/>
      <c r="L61" s="200" t="str">
        <f t="shared" si="3"/>
        <v/>
      </c>
      <c r="M61" s="140"/>
      <c r="N61" s="201" t="str">
        <f t="shared" si="4"/>
        <v/>
      </c>
      <c r="O61" s="136"/>
      <c r="P61" s="200" t="str">
        <f t="shared" si="5"/>
        <v/>
      </c>
      <c r="Q61" s="140"/>
      <c r="R61" s="201" t="str">
        <f t="shared" si="6"/>
        <v/>
      </c>
      <c r="S61" s="129"/>
      <c r="T61" s="202" t="str">
        <f t="shared" si="7"/>
        <v/>
      </c>
      <c r="U61" s="140"/>
      <c r="V61" s="201" t="str">
        <f t="shared" si="8"/>
        <v/>
      </c>
    </row>
    <row r="62" spans="1:22" s="147" customFormat="1">
      <c r="A62" s="190">
        <v>1</v>
      </c>
      <c r="B62" s="173" t="s">
        <v>4344</v>
      </c>
      <c r="C62" s="174"/>
      <c r="D62" s="175"/>
      <c r="E62" s="164" t="s">
        <v>120</v>
      </c>
      <c r="F62" s="199" t="s">
        <v>406</v>
      </c>
      <c r="G62" s="176"/>
      <c r="H62" s="200" t="str">
        <f t="shared" si="1"/>
        <v/>
      </c>
      <c r="I62" s="177"/>
      <c r="J62" s="201" t="str">
        <f t="shared" si="2"/>
        <v/>
      </c>
      <c r="K62" s="136"/>
      <c r="L62" s="200" t="str">
        <f t="shared" si="3"/>
        <v/>
      </c>
      <c r="M62" s="140"/>
      <c r="N62" s="201" t="str">
        <f t="shared" si="4"/>
        <v/>
      </c>
      <c r="O62" s="136"/>
      <c r="P62" s="200" t="str">
        <f t="shared" si="5"/>
        <v/>
      </c>
      <c r="Q62" s="140"/>
      <c r="R62" s="201" t="str">
        <f t="shared" si="6"/>
        <v/>
      </c>
      <c r="S62" s="129"/>
      <c r="T62" s="202" t="str">
        <f t="shared" si="7"/>
        <v/>
      </c>
      <c r="U62" s="140"/>
      <c r="V62" s="201" t="str">
        <f t="shared" si="8"/>
        <v/>
      </c>
    </row>
    <row r="63" spans="1:22" s="147" customFormat="1" hidden="1">
      <c r="A63" s="190"/>
      <c r="B63" s="173" t="s">
        <v>4345</v>
      </c>
      <c r="C63" s="174"/>
      <c r="D63" s="175"/>
      <c r="E63" s="164"/>
      <c r="F63" s="199" t="str">
        <f t="shared" ref="F63:F123" si="9">IF($F$9="*",IF(E63&gt;0,"*",""),"")</f>
        <v/>
      </c>
      <c r="G63" s="176"/>
      <c r="H63" s="200" t="str">
        <f t="shared" ref="H63:H72" si="10">IF($H$9="*",IF(G63&gt;0,"*",""),"")</f>
        <v/>
      </c>
      <c r="I63" s="177"/>
      <c r="J63" s="201" t="str">
        <f t="shared" ref="J63:J72" si="11">IF($J$9="*",IF(I63&gt;0,"*",""),"")</f>
        <v/>
      </c>
      <c r="K63" s="136"/>
      <c r="L63" s="200" t="str">
        <f t="shared" ref="L63:L72" si="12">IF($L$9="*",IF(K63&gt;0,"*",""),"")</f>
        <v/>
      </c>
      <c r="M63" s="140"/>
      <c r="N63" s="201" t="str">
        <f t="shared" ref="N63:N72" si="13">IF($N$9="*",IF(M63&gt;0,"*",""),"")</f>
        <v/>
      </c>
      <c r="O63" s="136"/>
      <c r="P63" s="200" t="str">
        <f t="shared" ref="P63:P72" si="14">IF($P$9="*",IF(O63&gt;0,"*",""),"")</f>
        <v/>
      </c>
      <c r="Q63" s="140"/>
      <c r="R63" s="201" t="str">
        <f t="shared" ref="R63:R72" si="15">IF($R$9="*",IF(Q63&gt;0,"*",""),"")</f>
        <v/>
      </c>
      <c r="S63" s="129"/>
      <c r="T63" s="202" t="str">
        <f t="shared" si="7"/>
        <v/>
      </c>
      <c r="U63" s="140"/>
      <c r="V63" s="201" t="str">
        <f t="shared" ref="V63:V72" si="16">IF($V$9="*",IF(U63&gt;0,"*",""),"")</f>
        <v/>
      </c>
    </row>
    <row r="64" spans="1:22" s="147" customFormat="1" hidden="1">
      <c r="A64" s="190"/>
      <c r="B64" s="173" t="s">
        <v>4346</v>
      </c>
      <c r="C64" s="174"/>
      <c r="D64" s="175"/>
      <c r="E64" s="164"/>
      <c r="F64" s="199" t="str">
        <f t="shared" si="9"/>
        <v/>
      </c>
      <c r="G64" s="176"/>
      <c r="H64" s="200" t="str">
        <f t="shared" si="10"/>
        <v/>
      </c>
      <c r="I64" s="177"/>
      <c r="J64" s="201" t="str">
        <f t="shared" si="11"/>
        <v/>
      </c>
      <c r="K64" s="136"/>
      <c r="L64" s="200" t="str">
        <f t="shared" si="12"/>
        <v/>
      </c>
      <c r="M64" s="140"/>
      <c r="N64" s="201" t="str">
        <f t="shared" si="13"/>
        <v/>
      </c>
      <c r="O64" s="136"/>
      <c r="P64" s="200" t="str">
        <f t="shared" si="14"/>
        <v/>
      </c>
      <c r="Q64" s="140"/>
      <c r="R64" s="201" t="str">
        <f t="shared" si="15"/>
        <v/>
      </c>
      <c r="S64" s="129"/>
      <c r="T64" s="202" t="str">
        <f t="shared" si="7"/>
        <v/>
      </c>
      <c r="U64" s="140"/>
      <c r="V64" s="201" t="str">
        <f t="shared" si="16"/>
        <v/>
      </c>
    </row>
    <row r="65" spans="1:22" s="147" customFormat="1" hidden="1">
      <c r="A65" s="190"/>
      <c r="B65" s="173" t="s">
        <v>4347</v>
      </c>
      <c r="C65" s="174"/>
      <c r="D65" s="175"/>
      <c r="E65" s="164"/>
      <c r="F65" s="199" t="str">
        <f t="shared" si="9"/>
        <v/>
      </c>
      <c r="G65" s="176"/>
      <c r="H65" s="200" t="str">
        <f t="shared" si="10"/>
        <v/>
      </c>
      <c r="I65" s="177"/>
      <c r="J65" s="201" t="str">
        <f t="shared" si="11"/>
        <v/>
      </c>
      <c r="K65" s="136"/>
      <c r="L65" s="200" t="str">
        <f t="shared" si="12"/>
        <v/>
      </c>
      <c r="M65" s="140"/>
      <c r="N65" s="201" t="str">
        <f t="shared" si="13"/>
        <v/>
      </c>
      <c r="O65" s="136"/>
      <c r="P65" s="200" t="str">
        <f t="shared" si="14"/>
        <v/>
      </c>
      <c r="Q65" s="140"/>
      <c r="R65" s="201" t="str">
        <f t="shared" si="15"/>
        <v/>
      </c>
      <c r="S65" s="129"/>
      <c r="T65" s="202" t="str">
        <f t="shared" si="7"/>
        <v/>
      </c>
      <c r="U65" s="140"/>
      <c r="V65" s="201" t="str">
        <f t="shared" si="16"/>
        <v/>
      </c>
    </row>
    <row r="66" spans="1:22" s="147" customFormat="1" hidden="1">
      <c r="A66" s="190"/>
      <c r="B66" s="173" t="s">
        <v>4348</v>
      </c>
      <c r="C66" s="174"/>
      <c r="D66" s="175"/>
      <c r="E66" s="164"/>
      <c r="F66" s="199" t="str">
        <f t="shared" si="9"/>
        <v/>
      </c>
      <c r="G66" s="176"/>
      <c r="H66" s="200" t="str">
        <f t="shared" si="10"/>
        <v/>
      </c>
      <c r="I66" s="177"/>
      <c r="J66" s="201" t="str">
        <f t="shared" si="11"/>
        <v/>
      </c>
      <c r="K66" s="136"/>
      <c r="L66" s="200" t="str">
        <f t="shared" si="12"/>
        <v/>
      </c>
      <c r="M66" s="140"/>
      <c r="N66" s="201" t="str">
        <f t="shared" si="13"/>
        <v/>
      </c>
      <c r="O66" s="136"/>
      <c r="P66" s="200" t="str">
        <f t="shared" si="14"/>
        <v/>
      </c>
      <c r="Q66" s="140"/>
      <c r="R66" s="201" t="str">
        <f t="shared" si="15"/>
        <v/>
      </c>
      <c r="S66" s="129"/>
      <c r="T66" s="202" t="str">
        <f t="shared" si="7"/>
        <v/>
      </c>
      <c r="U66" s="140"/>
      <c r="V66" s="201" t="str">
        <f t="shared" si="16"/>
        <v/>
      </c>
    </row>
    <row r="67" spans="1:22" s="147" customFormat="1" hidden="1">
      <c r="A67" s="190"/>
      <c r="B67" s="173" t="s">
        <v>4349</v>
      </c>
      <c r="C67" s="174"/>
      <c r="D67" s="175"/>
      <c r="E67" s="164"/>
      <c r="F67" s="199" t="str">
        <f t="shared" si="9"/>
        <v/>
      </c>
      <c r="G67" s="176"/>
      <c r="H67" s="200" t="str">
        <f t="shared" si="10"/>
        <v/>
      </c>
      <c r="I67" s="177"/>
      <c r="J67" s="201" t="str">
        <f t="shared" si="11"/>
        <v/>
      </c>
      <c r="K67" s="136"/>
      <c r="L67" s="200" t="str">
        <f t="shared" si="12"/>
        <v/>
      </c>
      <c r="M67" s="140"/>
      <c r="N67" s="201" t="str">
        <f t="shared" si="13"/>
        <v/>
      </c>
      <c r="O67" s="136"/>
      <c r="P67" s="200" t="str">
        <f t="shared" si="14"/>
        <v/>
      </c>
      <c r="Q67" s="140"/>
      <c r="R67" s="201" t="str">
        <f t="shared" si="15"/>
        <v/>
      </c>
      <c r="S67" s="129"/>
      <c r="T67" s="202" t="str">
        <f t="shared" si="7"/>
        <v/>
      </c>
      <c r="U67" s="140"/>
      <c r="V67" s="201" t="str">
        <f t="shared" si="16"/>
        <v/>
      </c>
    </row>
    <row r="68" spans="1:22" s="147" customFormat="1" hidden="1">
      <c r="A68" s="190"/>
      <c r="B68" s="173" t="s">
        <v>4350</v>
      </c>
      <c r="C68" s="174"/>
      <c r="D68" s="175"/>
      <c r="E68" s="164"/>
      <c r="F68" s="199" t="str">
        <f t="shared" si="9"/>
        <v/>
      </c>
      <c r="G68" s="176"/>
      <c r="H68" s="200" t="str">
        <f t="shared" si="10"/>
        <v/>
      </c>
      <c r="I68" s="177"/>
      <c r="J68" s="201" t="str">
        <f t="shared" si="11"/>
        <v/>
      </c>
      <c r="K68" s="136"/>
      <c r="L68" s="200" t="str">
        <f t="shared" si="12"/>
        <v/>
      </c>
      <c r="M68" s="140"/>
      <c r="N68" s="201" t="str">
        <f t="shared" si="13"/>
        <v/>
      </c>
      <c r="O68" s="136"/>
      <c r="P68" s="200" t="str">
        <f t="shared" si="14"/>
        <v/>
      </c>
      <c r="Q68" s="140"/>
      <c r="R68" s="201" t="str">
        <f t="shared" si="15"/>
        <v/>
      </c>
      <c r="S68" s="129"/>
      <c r="T68" s="202" t="str">
        <f t="shared" si="7"/>
        <v/>
      </c>
      <c r="U68" s="140"/>
      <c r="V68" s="201" t="str">
        <f t="shared" si="16"/>
        <v/>
      </c>
    </row>
    <row r="69" spans="1:22" s="147" customFormat="1" hidden="1">
      <c r="A69" s="190"/>
      <c r="B69" s="173" t="s">
        <v>4351</v>
      </c>
      <c r="C69" s="174"/>
      <c r="D69" s="175"/>
      <c r="E69" s="164"/>
      <c r="F69" s="199" t="str">
        <f t="shared" si="9"/>
        <v/>
      </c>
      <c r="G69" s="176"/>
      <c r="H69" s="200" t="str">
        <f t="shared" si="10"/>
        <v/>
      </c>
      <c r="I69" s="177"/>
      <c r="J69" s="201" t="str">
        <f t="shared" si="11"/>
        <v/>
      </c>
      <c r="K69" s="136"/>
      <c r="L69" s="200" t="str">
        <f t="shared" si="12"/>
        <v/>
      </c>
      <c r="M69" s="140"/>
      <c r="N69" s="201" t="str">
        <f t="shared" si="13"/>
        <v/>
      </c>
      <c r="O69" s="136"/>
      <c r="P69" s="200" t="str">
        <f t="shared" si="14"/>
        <v/>
      </c>
      <c r="Q69" s="140"/>
      <c r="R69" s="201" t="str">
        <f t="shared" si="15"/>
        <v/>
      </c>
      <c r="S69" s="129"/>
      <c r="T69" s="202" t="str">
        <f t="shared" si="7"/>
        <v/>
      </c>
      <c r="U69" s="140"/>
      <c r="V69" s="201" t="str">
        <f t="shared" si="16"/>
        <v/>
      </c>
    </row>
    <row r="70" spans="1:22" s="147" customFormat="1" hidden="1">
      <c r="A70" s="190"/>
      <c r="B70" s="173" t="s">
        <v>4352</v>
      </c>
      <c r="C70" s="174"/>
      <c r="D70" s="175"/>
      <c r="E70" s="164"/>
      <c r="F70" s="199" t="str">
        <f t="shared" si="9"/>
        <v/>
      </c>
      <c r="G70" s="176"/>
      <c r="H70" s="200" t="str">
        <f t="shared" si="10"/>
        <v/>
      </c>
      <c r="I70" s="177"/>
      <c r="J70" s="201" t="str">
        <f t="shared" si="11"/>
        <v/>
      </c>
      <c r="K70" s="136"/>
      <c r="L70" s="200" t="str">
        <f t="shared" si="12"/>
        <v/>
      </c>
      <c r="M70" s="140"/>
      <c r="N70" s="201" t="str">
        <f t="shared" si="13"/>
        <v/>
      </c>
      <c r="O70" s="136"/>
      <c r="P70" s="200" t="str">
        <f t="shared" si="14"/>
        <v/>
      </c>
      <c r="Q70" s="140"/>
      <c r="R70" s="201" t="str">
        <f t="shared" si="15"/>
        <v/>
      </c>
      <c r="S70" s="129"/>
      <c r="T70" s="202" t="str">
        <f t="shared" si="7"/>
        <v/>
      </c>
      <c r="U70" s="140"/>
      <c r="V70" s="201" t="str">
        <f t="shared" si="16"/>
        <v/>
      </c>
    </row>
    <row r="71" spans="1:22" s="147" customFormat="1" hidden="1">
      <c r="A71" s="190"/>
      <c r="B71" s="173" t="s">
        <v>4353</v>
      </c>
      <c r="C71" s="174"/>
      <c r="D71" s="175"/>
      <c r="E71" s="164"/>
      <c r="F71" s="199" t="str">
        <f t="shared" si="9"/>
        <v/>
      </c>
      <c r="G71" s="176"/>
      <c r="H71" s="200" t="str">
        <f t="shared" si="10"/>
        <v/>
      </c>
      <c r="I71" s="177"/>
      <c r="J71" s="201" t="str">
        <f t="shared" si="11"/>
        <v/>
      </c>
      <c r="K71" s="136"/>
      <c r="L71" s="200" t="str">
        <f t="shared" si="12"/>
        <v/>
      </c>
      <c r="M71" s="140"/>
      <c r="N71" s="201" t="str">
        <f t="shared" si="13"/>
        <v/>
      </c>
      <c r="O71" s="136"/>
      <c r="P71" s="200" t="str">
        <f t="shared" si="14"/>
        <v/>
      </c>
      <c r="Q71" s="140"/>
      <c r="R71" s="201" t="str">
        <f t="shared" si="15"/>
        <v/>
      </c>
      <c r="S71" s="129"/>
      <c r="T71" s="202" t="str">
        <f t="shared" si="7"/>
        <v/>
      </c>
      <c r="U71" s="140"/>
      <c r="V71" s="201" t="str">
        <f t="shared" si="16"/>
        <v/>
      </c>
    </row>
    <row r="72" spans="1:22" s="147" customFormat="1" hidden="1">
      <c r="A72" s="190"/>
      <c r="B72" s="173" t="s">
        <v>4354</v>
      </c>
      <c r="C72" s="174"/>
      <c r="D72" s="175"/>
      <c r="E72" s="164"/>
      <c r="F72" s="199" t="str">
        <f t="shared" si="9"/>
        <v/>
      </c>
      <c r="G72" s="176"/>
      <c r="H72" s="200" t="str">
        <f t="shared" si="10"/>
        <v/>
      </c>
      <c r="I72" s="177"/>
      <c r="J72" s="201" t="str">
        <f t="shared" si="11"/>
        <v/>
      </c>
      <c r="K72" s="136"/>
      <c r="L72" s="200" t="str">
        <f t="shared" si="12"/>
        <v/>
      </c>
      <c r="M72" s="140"/>
      <c r="N72" s="201" t="str">
        <f t="shared" si="13"/>
        <v/>
      </c>
      <c r="O72" s="136"/>
      <c r="P72" s="200" t="str">
        <f t="shared" si="14"/>
        <v/>
      </c>
      <c r="Q72" s="140"/>
      <c r="R72" s="201" t="str">
        <f t="shared" si="15"/>
        <v/>
      </c>
      <c r="S72" s="129"/>
      <c r="T72" s="202" t="str">
        <f t="shared" si="7"/>
        <v/>
      </c>
      <c r="U72" s="140"/>
      <c r="V72" s="201" t="str">
        <f t="shared" si="16"/>
        <v/>
      </c>
    </row>
    <row r="73" spans="1:22" s="147" customFormat="1" hidden="1">
      <c r="B73" s="181"/>
      <c r="C73" s="174"/>
      <c r="D73" s="175"/>
      <c r="E73" s="164"/>
      <c r="F73" s="199" t="str">
        <f t="shared" si="9"/>
        <v/>
      </c>
      <c r="G73" s="176"/>
      <c r="H73" s="200"/>
      <c r="I73" s="177"/>
      <c r="J73" s="201"/>
      <c r="K73" s="136"/>
      <c r="L73" s="200"/>
      <c r="M73" s="140"/>
      <c r="N73" s="201"/>
      <c r="O73" s="136"/>
      <c r="P73" s="200"/>
      <c r="Q73" s="140"/>
      <c r="R73" s="201"/>
      <c r="S73" s="129"/>
      <c r="T73" s="202"/>
      <c r="U73" s="140"/>
      <c r="V73" s="201"/>
    </row>
    <row r="74" spans="1:22" s="147" customFormat="1" hidden="1">
      <c r="B74" s="181"/>
      <c r="C74" s="174"/>
      <c r="D74" s="175"/>
      <c r="E74" s="164"/>
      <c r="F74" s="199" t="str">
        <f t="shared" si="9"/>
        <v/>
      </c>
      <c r="G74" s="176"/>
      <c r="H74" s="200"/>
      <c r="I74" s="177"/>
      <c r="J74" s="201"/>
      <c r="K74" s="136"/>
      <c r="L74" s="200"/>
      <c r="M74" s="140"/>
      <c r="N74" s="201"/>
      <c r="O74" s="136"/>
      <c r="P74" s="200"/>
      <c r="Q74" s="140"/>
      <c r="R74" s="201"/>
      <c r="S74" s="129"/>
      <c r="T74" s="202"/>
      <c r="U74" s="140"/>
      <c r="V74" s="201"/>
    </row>
    <row r="75" spans="1:22" s="147" customFormat="1" hidden="1">
      <c r="B75" s="181"/>
      <c r="C75" s="174"/>
      <c r="D75" s="175"/>
      <c r="E75" s="164"/>
      <c r="F75" s="199" t="str">
        <f t="shared" si="9"/>
        <v/>
      </c>
      <c r="G75" s="176"/>
      <c r="H75" s="200"/>
      <c r="I75" s="177"/>
      <c r="J75" s="201"/>
      <c r="K75" s="136"/>
      <c r="L75" s="200"/>
      <c r="M75" s="140"/>
      <c r="N75" s="201"/>
      <c r="O75" s="136"/>
      <c r="P75" s="200"/>
      <c r="Q75" s="140"/>
      <c r="R75" s="201"/>
      <c r="S75" s="129"/>
      <c r="T75" s="202"/>
      <c r="U75" s="140"/>
      <c r="V75" s="201"/>
    </row>
    <row r="76" spans="1:22" s="147" customFormat="1">
      <c r="A76" s="147">
        <v>1</v>
      </c>
      <c r="B76" s="181" t="s">
        <v>663</v>
      </c>
      <c r="C76" s="174"/>
      <c r="D76" s="175"/>
      <c r="E76" s="164"/>
      <c r="F76" s="199" t="str">
        <f t="shared" si="9"/>
        <v/>
      </c>
      <c r="G76" s="176"/>
      <c r="H76" s="200"/>
      <c r="I76" s="177"/>
      <c r="J76" s="201"/>
      <c r="K76" s="136"/>
      <c r="L76" s="200"/>
      <c r="M76" s="140"/>
      <c r="N76" s="201"/>
      <c r="O76" s="136"/>
      <c r="P76" s="200"/>
      <c r="Q76" s="140"/>
      <c r="R76" s="201"/>
      <c r="S76" s="129"/>
      <c r="T76" s="202"/>
      <c r="U76" s="140"/>
      <c r="V76" s="201"/>
    </row>
    <row r="77" spans="1:22" s="147" customFormat="1">
      <c r="A77" s="147">
        <v>1</v>
      </c>
      <c r="B77" s="181" t="s">
        <v>438</v>
      </c>
      <c r="C77" s="174"/>
      <c r="D77" s="175"/>
      <c r="E77" s="164"/>
      <c r="F77" s="199" t="str">
        <f t="shared" si="9"/>
        <v/>
      </c>
      <c r="G77" s="176"/>
      <c r="H77" s="200"/>
      <c r="I77" s="177"/>
      <c r="J77" s="201"/>
      <c r="K77" s="136"/>
      <c r="L77" s="200"/>
      <c r="M77" s="140"/>
      <c r="N77" s="201"/>
      <c r="O77" s="136"/>
      <c r="P77" s="200"/>
      <c r="Q77" s="140"/>
      <c r="R77" s="201"/>
      <c r="S77" s="129"/>
      <c r="T77" s="202"/>
      <c r="U77" s="140"/>
      <c r="V77" s="201"/>
    </row>
    <row r="78" spans="1:22" s="147" customFormat="1">
      <c r="A78" s="147">
        <v>1</v>
      </c>
      <c r="B78" s="181" t="s">
        <v>440</v>
      </c>
      <c r="C78" s="174"/>
      <c r="D78" s="175"/>
      <c r="E78" s="164"/>
      <c r="F78" s="199" t="str">
        <f t="shared" si="9"/>
        <v/>
      </c>
      <c r="G78" s="176"/>
      <c r="H78" s="200"/>
      <c r="I78" s="177"/>
      <c r="J78" s="201"/>
      <c r="K78" s="136"/>
      <c r="L78" s="200"/>
      <c r="M78" s="140"/>
      <c r="N78" s="201"/>
      <c r="O78" s="136"/>
      <c r="P78" s="200"/>
      <c r="Q78" s="140"/>
      <c r="R78" s="201"/>
      <c r="S78" s="129"/>
      <c r="T78" s="202"/>
      <c r="U78" s="140"/>
      <c r="V78" s="201"/>
    </row>
    <row r="79" spans="1:22" s="147" customFormat="1">
      <c r="A79" s="147">
        <v>1</v>
      </c>
      <c r="B79" s="181"/>
      <c r="C79" s="174"/>
      <c r="D79" s="175"/>
      <c r="E79" s="164"/>
      <c r="F79" s="199" t="str">
        <f t="shared" si="9"/>
        <v/>
      </c>
      <c r="G79" s="176"/>
      <c r="H79" s="200"/>
      <c r="I79" s="177"/>
      <c r="J79" s="201"/>
      <c r="K79" s="136"/>
      <c r="L79" s="200"/>
      <c r="M79" s="140"/>
      <c r="N79" s="201"/>
      <c r="O79" s="136"/>
      <c r="P79" s="200"/>
      <c r="Q79" s="140"/>
      <c r="R79" s="201"/>
      <c r="S79" s="129"/>
      <c r="T79" s="202"/>
      <c r="U79" s="140"/>
      <c r="V79" s="201"/>
    </row>
    <row r="80" spans="1:22" s="147" customFormat="1">
      <c r="A80" s="147">
        <v>1</v>
      </c>
      <c r="B80" s="181" t="s">
        <v>442</v>
      </c>
      <c r="C80" s="174"/>
      <c r="D80" s="175"/>
      <c r="E80" s="164"/>
      <c r="F80" s="199" t="str">
        <f t="shared" si="9"/>
        <v/>
      </c>
      <c r="G80" s="176"/>
      <c r="H80" s="200" t="s">
        <v>3444</v>
      </c>
      <c r="I80" s="177"/>
      <c r="J80" s="201"/>
      <c r="K80" s="136"/>
      <c r="L80" s="200"/>
      <c r="M80" s="563" t="s">
        <v>4355</v>
      </c>
      <c r="N80" s="201"/>
      <c r="O80" s="136"/>
      <c r="P80" s="200"/>
      <c r="Q80" s="140"/>
      <c r="R80" s="201"/>
      <c r="S80" s="129"/>
      <c r="T80" s="202"/>
      <c r="U80" s="140"/>
      <c r="V80" s="201"/>
    </row>
    <row r="81" spans="1:23">
      <c r="A81" s="147">
        <v>1</v>
      </c>
      <c r="B81" s="181" t="s">
        <v>443</v>
      </c>
      <c r="C81" s="174"/>
      <c r="D81" s="175"/>
      <c r="E81" s="164"/>
      <c r="F81" s="199" t="str">
        <f t="shared" si="9"/>
        <v/>
      </c>
      <c r="G81" s="176"/>
      <c r="H81" s="200" t="s">
        <v>4356</v>
      </c>
      <c r="I81" s="177"/>
      <c r="J81" s="201"/>
      <c r="K81" s="136" t="s">
        <v>4357</v>
      </c>
      <c r="L81" s="200"/>
      <c r="M81" s="564" t="s">
        <v>4358</v>
      </c>
      <c r="N81" s="201"/>
      <c r="O81" s="136"/>
      <c r="P81" s="200"/>
      <c r="Q81" s="140"/>
      <c r="R81" s="201"/>
      <c r="S81" s="129"/>
      <c r="T81" s="202"/>
      <c r="U81" s="140"/>
      <c r="V81" s="201"/>
      <c r="W81" s="147"/>
    </row>
    <row r="82" spans="1:23">
      <c r="A82" s="147">
        <v>1</v>
      </c>
      <c r="B82" s="181" t="s">
        <v>446</v>
      </c>
      <c r="C82" s="174"/>
      <c r="D82" s="175"/>
      <c r="E82" s="164"/>
      <c r="F82" s="199" t="str">
        <f t="shared" si="9"/>
        <v/>
      </c>
      <c r="G82" s="176"/>
      <c r="H82" s="200" t="s">
        <v>4359</v>
      </c>
      <c r="I82" s="177"/>
      <c r="J82" s="201"/>
      <c r="K82" s="136" t="s">
        <v>4360</v>
      </c>
      <c r="L82" s="200"/>
      <c r="M82" s="564" t="s">
        <v>4361</v>
      </c>
      <c r="N82" s="201"/>
      <c r="O82" s="136"/>
      <c r="P82" s="200"/>
      <c r="Q82" s="140"/>
      <c r="R82" s="201"/>
      <c r="S82" s="129"/>
      <c r="T82" s="202"/>
      <c r="U82" s="140"/>
      <c r="V82" s="201"/>
      <c r="W82" s="147"/>
    </row>
    <row r="83" spans="1:23">
      <c r="A83" s="147">
        <v>1</v>
      </c>
      <c r="B83" s="181" t="s">
        <v>452</v>
      </c>
      <c r="C83" s="174"/>
      <c r="D83" s="175"/>
      <c r="E83" s="164"/>
      <c r="F83" s="199" t="str">
        <f t="shared" si="9"/>
        <v/>
      </c>
      <c r="G83" s="176"/>
      <c r="H83" s="200" t="s">
        <v>4362</v>
      </c>
      <c r="I83" s="177"/>
      <c r="J83" s="201"/>
      <c r="K83" s="136"/>
      <c r="L83" s="200"/>
      <c r="M83" s="564" t="s">
        <v>4363</v>
      </c>
      <c r="N83" s="201"/>
      <c r="O83" s="136"/>
      <c r="P83" s="200"/>
      <c r="Q83" s="140"/>
      <c r="R83" s="201"/>
      <c r="S83" s="129"/>
      <c r="T83" s="202"/>
      <c r="U83" s="140"/>
      <c r="V83" s="201"/>
      <c r="W83" s="147"/>
    </row>
    <row r="84" spans="1:23">
      <c r="A84" s="147">
        <v>1</v>
      </c>
      <c r="B84" s="181" t="s">
        <v>464</v>
      </c>
      <c r="C84" s="174"/>
      <c r="D84" s="175"/>
      <c r="E84" s="164"/>
      <c r="F84" s="199" t="str">
        <f t="shared" si="9"/>
        <v/>
      </c>
      <c r="G84" s="176"/>
      <c r="H84" s="200" t="s">
        <v>4364</v>
      </c>
      <c r="I84" s="177"/>
      <c r="J84" s="201"/>
      <c r="K84" s="136"/>
      <c r="L84" s="200"/>
      <c r="M84" s="564" t="s">
        <v>4365</v>
      </c>
      <c r="N84" s="201"/>
      <c r="O84" s="136"/>
      <c r="P84" s="200"/>
      <c r="Q84" s="140"/>
      <c r="R84" s="201"/>
      <c r="S84" s="129"/>
      <c r="T84" s="202"/>
      <c r="U84" s="140"/>
      <c r="V84" s="201"/>
      <c r="W84" s="147"/>
    </row>
    <row r="85" spans="1:23">
      <c r="A85" s="147">
        <v>1</v>
      </c>
      <c r="B85" s="181" t="s">
        <v>321</v>
      </c>
      <c r="C85" s="174"/>
      <c r="D85" s="175"/>
      <c r="E85" s="164"/>
      <c r="F85" s="199" t="str">
        <f t="shared" si="9"/>
        <v/>
      </c>
      <c r="G85" s="176"/>
      <c r="H85" s="200" t="s">
        <v>4366</v>
      </c>
      <c r="I85" s="177"/>
      <c r="J85" s="201"/>
      <c r="K85" s="136"/>
      <c r="L85" s="200"/>
      <c r="M85" s="564" t="s">
        <v>4367</v>
      </c>
      <c r="N85" s="201"/>
      <c r="O85" s="136"/>
      <c r="P85" s="200"/>
      <c r="Q85" s="140"/>
      <c r="R85" s="201"/>
      <c r="S85" s="129"/>
      <c r="T85" s="202"/>
      <c r="U85" s="140"/>
      <c r="V85" s="201"/>
      <c r="W85" s="147"/>
    </row>
    <row r="86" spans="1:23">
      <c r="A86" s="147">
        <v>1</v>
      </c>
      <c r="B86" s="181" t="s">
        <v>490</v>
      </c>
      <c r="C86" s="174"/>
      <c r="D86" s="175"/>
      <c r="E86" s="164"/>
      <c r="F86" s="199" t="str">
        <f t="shared" si="9"/>
        <v/>
      </c>
      <c r="G86" s="176"/>
      <c r="H86" s="200" t="s">
        <v>4368</v>
      </c>
      <c r="I86" s="177"/>
      <c r="J86" s="201"/>
      <c r="K86" s="136"/>
      <c r="L86" s="200"/>
      <c r="M86" s="564" t="s">
        <v>4369</v>
      </c>
      <c r="N86" s="201"/>
      <c r="O86" s="136"/>
      <c r="P86" s="200"/>
      <c r="Q86" s="140"/>
      <c r="R86" s="201"/>
      <c r="S86" s="129"/>
      <c r="T86" s="202"/>
      <c r="U86" s="140"/>
      <c r="V86" s="201"/>
      <c r="W86" s="147"/>
    </row>
    <row r="87" spans="1:23">
      <c r="A87" s="147">
        <v>1</v>
      </c>
      <c r="B87" s="181" t="s">
        <v>501</v>
      </c>
      <c r="C87" s="174"/>
      <c r="D87" s="175"/>
      <c r="E87" s="164"/>
      <c r="F87" s="199" t="str">
        <f t="shared" si="9"/>
        <v/>
      </c>
      <c r="G87" s="176"/>
      <c r="H87" s="200"/>
      <c r="I87" s="177"/>
      <c r="J87" s="201"/>
      <c r="K87" s="136"/>
      <c r="L87" s="200"/>
      <c r="M87" s="564" t="s">
        <v>4370</v>
      </c>
      <c r="N87" s="201"/>
      <c r="O87" s="136"/>
      <c r="P87" s="200"/>
      <c r="Q87" s="140"/>
      <c r="R87" s="201"/>
      <c r="S87" s="129"/>
      <c r="T87" s="202"/>
      <c r="U87" s="140"/>
      <c r="V87" s="201"/>
      <c r="W87" s="147"/>
    </row>
    <row r="88" spans="1:23">
      <c r="A88" s="147">
        <v>1</v>
      </c>
      <c r="B88" s="181" t="s">
        <v>511</v>
      </c>
      <c r="C88" s="174"/>
      <c r="D88" s="175"/>
      <c r="E88" s="164"/>
      <c r="F88" s="199" t="str">
        <f t="shared" si="9"/>
        <v/>
      </c>
      <c r="G88" s="176"/>
      <c r="H88" s="200"/>
      <c r="I88" s="177"/>
      <c r="J88" s="201"/>
      <c r="K88" s="136"/>
      <c r="L88" s="200"/>
      <c r="M88" s="564" t="s">
        <v>4371</v>
      </c>
      <c r="N88" s="201"/>
      <c r="O88" s="136"/>
      <c r="P88" s="200"/>
      <c r="Q88" s="140"/>
      <c r="R88" s="201"/>
      <c r="S88" s="129"/>
      <c r="T88" s="202"/>
      <c r="U88" s="140"/>
      <c r="V88" s="201"/>
      <c r="W88" s="147"/>
    </row>
    <row r="89" spans="1:23">
      <c r="A89" s="147">
        <v>1</v>
      </c>
      <c r="B89" s="181" t="s">
        <v>520</v>
      </c>
      <c r="C89" s="174"/>
      <c r="D89" s="175"/>
      <c r="E89" s="164"/>
      <c r="F89" s="199" t="str">
        <f t="shared" si="9"/>
        <v/>
      </c>
      <c r="G89" s="176"/>
      <c r="H89" s="200"/>
      <c r="I89" s="177"/>
      <c r="J89" s="201"/>
      <c r="K89" s="136"/>
      <c r="L89" s="200"/>
      <c r="M89" s="564" t="s">
        <v>4372</v>
      </c>
      <c r="N89" s="201"/>
      <c r="O89" s="136"/>
      <c r="P89" s="200"/>
      <c r="Q89" s="140"/>
      <c r="R89" s="201"/>
      <c r="S89" s="129"/>
      <c r="T89" s="202"/>
      <c r="U89" s="140"/>
      <c r="V89" s="201"/>
      <c r="W89" s="147"/>
    </row>
    <row r="90" spans="1:23">
      <c r="A90" s="294">
        <v>1</v>
      </c>
      <c r="B90" s="295" t="s">
        <v>529</v>
      </c>
      <c r="C90" s="174"/>
      <c r="D90" s="304"/>
      <c r="E90" s="305"/>
      <c r="F90" s="306" t="str">
        <f t="shared" si="9"/>
        <v/>
      </c>
      <c r="G90" s="296"/>
      <c r="H90" s="297"/>
      <c r="I90" s="298"/>
      <c r="J90" s="301"/>
      <c r="K90" s="299"/>
      <c r="L90" s="297"/>
      <c r="M90" s="564" t="s">
        <v>4373</v>
      </c>
      <c r="N90" s="301"/>
      <c r="O90" s="299"/>
      <c r="P90" s="297"/>
      <c r="Q90" s="300"/>
      <c r="R90" s="301"/>
      <c r="S90" s="302"/>
      <c r="T90" s="303"/>
      <c r="U90" s="300"/>
      <c r="V90" s="301"/>
      <c r="W90" s="147"/>
    </row>
    <row r="91" spans="1:23">
      <c r="C91" s="277"/>
      <c r="D91" s="277"/>
      <c r="E91" s="278"/>
      <c r="F91" s="279" t="str">
        <f t="shared" si="9"/>
        <v/>
      </c>
      <c r="G91" s="280"/>
      <c r="H91" s="281"/>
      <c r="I91" s="280"/>
      <c r="J91" s="281"/>
      <c r="L91" s="281"/>
      <c r="M91" s="564" t="s">
        <v>4374</v>
      </c>
      <c r="N91" s="281"/>
      <c r="P91" s="281"/>
      <c r="R91" s="281"/>
      <c r="T91" s="281"/>
      <c r="V91" s="281"/>
    </row>
    <row r="92" spans="1:23" hidden="1">
      <c r="A92" s="171"/>
      <c r="B92" s="308"/>
      <c r="C92" s="209"/>
      <c r="D92" s="237"/>
      <c r="E92" s="164"/>
      <c r="F92" s="199" t="str">
        <f t="shared" si="9"/>
        <v/>
      </c>
      <c r="G92" s="310"/>
      <c r="H92" s="200"/>
      <c r="I92" s="311"/>
      <c r="J92" s="201"/>
      <c r="K92" s="168"/>
      <c r="L92" s="200"/>
      <c r="M92" s="564" t="s">
        <v>4375</v>
      </c>
      <c r="N92" s="201"/>
      <c r="O92" s="168"/>
      <c r="P92" s="200"/>
      <c r="Q92" s="169"/>
      <c r="R92" s="201"/>
      <c r="S92" s="309"/>
      <c r="T92" s="200"/>
      <c r="U92" s="169"/>
      <c r="V92" s="201"/>
      <c r="W92" s="147"/>
    </row>
    <row r="93" spans="1:23" hidden="1">
      <c r="A93" s="147"/>
      <c r="B93" s="181"/>
      <c r="C93" s="174"/>
      <c r="D93" s="175"/>
      <c r="E93" s="164"/>
      <c r="F93" s="199" t="str">
        <f t="shared" si="9"/>
        <v/>
      </c>
      <c r="G93" s="176"/>
      <c r="H93" s="200"/>
      <c r="I93" s="177"/>
      <c r="J93" s="201"/>
      <c r="K93" s="136"/>
      <c r="L93" s="200"/>
      <c r="M93" s="564" t="s">
        <v>4376</v>
      </c>
      <c r="N93" s="201"/>
      <c r="O93" s="136"/>
      <c r="P93" s="200"/>
      <c r="Q93" s="140"/>
      <c r="R93" s="201"/>
      <c r="S93" s="129"/>
      <c r="T93" s="202"/>
      <c r="U93" s="140"/>
      <c r="V93" s="201"/>
      <c r="W93" s="147"/>
    </row>
    <row r="94" spans="1:23" hidden="1">
      <c r="A94" s="267"/>
      <c r="B94" s="268"/>
      <c r="C94" s="228"/>
      <c r="D94" s="226"/>
      <c r="E94" s="227"/>
      <c r="F94" s="269" t="str">
        <f t="shared" si="9"/>
        <v/>
      </c>
      <c r="G94" s="270"/>
      <c r="H94" s="271"/>
      <c r="I94" s="272"/>
      <c r="J94" s="273"/>
      <c r="K94" s="274"/>
      <c r="L94" s="271"/>
      <c r="M94" s="564" t="s">
        <v>4377</v>
      </c>
      <c r="N94" s="273"/>
      <c r="O94" s="274"/>
      <c r="P94" s="271"/>
      <c r="Q94" s="275"/>
      <c r="R94" s="273"/>
      <c r="S94" s="289"/>
      <c r="T94" s="276"/>
      <c r="U94" s="275"/>
      <c r="V94" s="273"/>
      <c r="W94" s="147"/>
    </row>
    <row r="95" spans="1:23">
      <c r="C95" s="277"/>
      <c r="D95" s="277"/>
      <c r="E95" s="278"/>
      <c r="F95" s="279" t="str">
        <f t="shared" si="9"/>
        <v/>
      </c>
      <c r="G95" s="280"/>
      <c r="H95" s="281"/>
      <c r="I95" s="280"/>
      <c r="J95" s="281"/>
      <c r="L95" s="281"/>
      <c r="M95" s="564" t="s">
        <v>4378</v>
      </c>
      <c r="N95" s="281"/>
      <c r="P95" s="281"/>
      <c r="R95" s="281"/>
      <c r="T95" s="281"/>
      <c r="V95" s="281"/>
    </row>
    <row r="96" spans="1:23">
      <c r="C96" s="277"/>
      <c r="D96" s="277"/>
      <c r="E96" s="278"/>
      <c r="F96" s="279" t="str">
        <f t="shared" si="9"/>
        <v/>
      </c>
      <c r="G96" s="280"/>
      <c r="H96" s="281"/>
      <c r="I96" s="280"/>
      <c r="J96" s="281"/>
      <c r="L96" s="281"/>
      <c r="M96" s="564"/>
      <c r="N96" s="281"/>
      <c r="P96" s="281"/>
      <c r="R96" s="281"/>
      <c r="T96" s="281"/>
      <c r="V96" s="281"/>
    </row>
    <row r="97" spans="3:22">
      <c r="C97" s="277"/>
      <c r="D97" s="277"/>
      <c r="E97" s="278"/>
      <c r="F97" s="279" t="str">
        <f t="shared" si="9"/>
        <v/>
      </c>
      <c r="G97" s="280"/>
      <c r="H97" s="281"/>
      <c r="I97" s="280"/>
      <c r="J97" s="281"/>
      <c r="L97" s="281"/>
      <c r="M97" s="563" t="s">
        <v>4379</v>
      </c>
      <c r="N97" s="281"/>
      <c r="P97" s="281"/>
      <c r="R97" s="281"/>
      <c r="T97" s="281"/>
      <c r="V97" s="281"/>
    </row>
    <row r="98" spans="3:22">
      <c r="C98" s="277"/>
      <c r="D98" s="277"/>
      <c r="E98" s="278"/>
      <c r="F98" s="279" t="str">
        <f t="shared" si="9"/>
        <v/>
      </c>
      <c r="G98" s="280"/>
      <c r="H98" s="281"/>
      <c r="I98" s="280"/>
      <c r="J98" s="281"/>
      <c r="L98" s="281"/>
      <c r="M98" s="564" t="s">
        <v>4380</v>
      </c>
      <c r="N98" s="281"/>
      <c r="P98" s="281"/>
      <c r="R98" s="281"/>
      <c r="T98" s="281"/>
      <c r="V98" s="281"/>
    </row>
    <row r="99" spans="3:22">
      <c r="C99" s="277"/>
      <c r="D99" s="277"/>
      <c r="E99" s="278"/>
      <c r="F99" s="279" t="str">
        <f t="shared" si="9"/>
        <v/>
      </c>
      <c r="G99" s="280"/>
      <c r="H99" s="281"/>
      <c r="I99" s="280"/>
      <c r="J99" s="281"/>
      <c r="L99" s="281"/>
      <c r="M99" s="564" t="s">
        <v>4381</v>
      </c>
      <c r="N99" s="281"/>
      <c r="P99" s="281"/>
      <c r="R99" s="281"/>
      <c r="T99" s="281"/>
      <c r="V99" s="281"/>
    </row>
    <row r="100" spans="3:22">
      <c r="C100" s="277"/>
      <c r="D100" s="277"/>
      <c r="E100" s="278"/>
      <c r="F100" s="279" t="str">
        <f t="shared" si="9"/>
        <v/>
      </c>
      <c r="G100" s="280"/>
      <c r="H100" s="281"/>
      <c r="I100" s="280"/>
      <c r="J100" s="281"/>
      <c r="L100" s="281"/>
      <c r="M100" s="564" t="s">
        <v>4382</v>
      </c>
      <c r="N100" s="281"/>
      <c r="P100" s="281"/>
      <c r="R100" s="281"/>
      <c r="T100" s="281"/>
      <c r="V100" s="281"/>
    </row>
    <row r="101" spans="3:22">
      <c r="C101" s="277"/>
      <c r="D101" s="277"/>
      <c r="E101" s="278"/>
      <c r="F101" s="279" t="str">
        <f t="shared" si="9"/>
        <v/>
      </c>
      <c r="G101" s="280"/>
      <c r="H101" s="281"/>
      <c r="I101" s="280"/>
      <c r="J101" s="281"/>
      <c r="L101" s="281"/>
      <c r="M101" s="564" t="s">
        <v>4383</v>
      </c>
      <c r="N101" s="281"/>
      <c r="P101" s="281"/>
      <c r="R101" s="281"/>
      <c r="T101" s="281"/>
      <c r="V101" s="281"/>
    </row>
    <row r="102" spans="3:22">
      <c r="C102" s="277"/>
      <c r="D102" s="277"/>
      <c r="E102" s="278"/>
      <c r="F102" s="279" t="str">
        <f t="shared" si="9"/>
        <v/>
      </c>
      <c r="G102" s="280"/>
      <c r="H102" s="281"/>
      <c r="I102" s="280"/>
      <c r="J102" s="281"/>
      <c r="L102" s="281"/>
      <c r="M102" s="564" t="s">
        <v>4384</v>
      </c>
      <c r="N102" s="281"/>
      <c r="P102" s="281"/>
      <c r="R102" s="281"/>
      <c r="T102" s="281"/>
      <c r="V102" s="281"/>
    </row>
    <row r="103" spans="3:22">
      <c r="C103" s="277"/>
      <c r="D103" s="277"/>
      <c r="E103" s="278"/>
      <c r="F103" s="279" t="str">
        <f t="shared" si="9"/>
        <v/>
      </c>
      <c r="G103" s="280"/>
      <c r="H103" s="281"/>
      <c r="I103" s="280"/>
      <c r="J103" s="281"/>
      <c r="L103" s="281"/>
      <c r="M103" s="564" t="s">
        <v>4385</v>
      </c>
      <c r="N103" s="281"/>
      <c r="P103" s="281"/>
      <c r="R103" s="281"/>
      <c r="T103" s="281"/>
      <c r="V103" s="281"/>
    </row>
    <row r="104" spans="3:22">
      <c r="C104" s="277"/>
      <c r="D104" s="277"/>
      <c r="E104" s="278"/>
      <c r="F104" s="279" t="str">
        <f t="shared" si="9"/>
        <v/>
      </c>
      <c r="G104" s="280"/>
      <c r="H104" s="281"/>
      <c r="I104" s="280"/>
      <c r="J104" s="281"/>
      <c r="L104" s="281"/>
      <c r="M104" s="564" t="s">
        <v>4386</v>
      </c>
      <c r="N104" s="281"/>
      <c r="P104" s="281"/>
      <c r="R104" s="281"/>
      <c r="T104" s="281"/>
      <c r="V104" s="281"/>
    </row>
    <row r="105" spans="3:22">
      <c r="C105" s="277"/>
      <c r="D105" s="277"/>
      <c r="E105" s="278"/>
      <c r="F105" s="279" t="str">
        <f t="shared" si="9"/>
        <v/>
      </c>
      <c r="G105" s="280"/>
      <c r="H105" s="281"/>
      <c r="I105" s="280"/>
      <c r="J105" s="281"/>
      <c r="L105" s="281"/>
      <c r="M105" s="564" t="s">
        <v>4387</v>
      </c>
      <c r="N105" s="281"/>
      <c r="P105" s="281"/>
      <c r="R105" s="281"/>
      <c r="T105" s="281"/>
      <c r="V105" s="281"/>
    </row>
    <row r="106" spans="3:22">
      <c r="C106" s="277"/>
      <c r="D106" s="277"/>
      <c r="E106" s="278"/>
      <c r="F106" s="279" t="str">
        <f t="shared" si="9"/>
        <v/>
      </c>
      <c r="G106" s="280"/>
      <c r="H106" s="281"/>
      <c r="I106" s="280"/>
      <c r="J106" s="281"/>
      <c r="L106" s="281"/>
      <c r="M106" s="564" t="s">
        <v>4388</v>
      </c>
      <c r="N106" s="281"/>
      <c r="P106" s="281"/>
      <c r="R106" s="281"/>
      <c r="T106" s="281"/>
      <c r="V106" s="281"/>
    </row>
    <row r="107" spans="3:22">
      <c r="C107" s="277"/>
      <c r="D107" s="277"/>
      <c r="E107" s="278"/>
      <c r="F107" s="279" t="str">
        <f t="shared" si="9"/>
        <v/>
      </c>
      <c r="G107" s="280"/>
      <c r="H107" s="281"/>
      <c r="I107" s="280"/>
      <c r="J107" s="281"/>
      <c r="L107" s="281"/>
      <c r="M107" s="564" t="s">
        <v>4389</v>
      </c>
      <c r="N107" s="281"/>
      <c r="P107" s="281"/>
      <c r="R107" s="281"/>
      <c r="T107" s="281"/>
      <c r="V107" s="281"/>
    </row>
    <row r="108" spans="3:22">
      <c r="C108" s="277"/>
      <c r="D108" s="277"/>
      <c r="E108" s="278"/>
      <c r="F108" s="279" t="str">
        <f t="shared" si="9"/>
        <v/>
      </c>
      <c r="G108" s="280"/>
      <c r="H108" s="281"/>
      <c r="I108" s="280"/>
      <c r="J108" s="281"/>
      <c r="L108" s="281"/>
      <c r="M108" s="564" t="s">
        <v>4390</v>
      </c>
      <c r="N108" s="281"/>
      <c r="P108" s="281"/>
      <c r="R108" s="281"/>
      <c r="T108" s="281"/>
      <c r="V108" s="281"/>
    </row>
    <row r="109" spans="3:22">
      <c r="C109" s="277"/>
      <c r="D109" s="277"/>
      <c r="E109" s="278"/>
      <c r="F109" s="279" t="str">
        <f t="shared" si="9"/>
        <v/>
      </c>
      <c r="G109" s="280"/>
      <c r="H109" s="281"/>
      <c r="I109" s="280"/>
      <c r="J109" s="281"/>
      <c r="L109" s="281"/>
      <c r="M109" s="564" t="s">
        <v>4391</v>
      </c>
      <c r="N109" s="281"/>
      <c r="P109" s="281"/>
      <c r="R109" s="281"/>
      <c r="T109" s="281"/>
      <c r="V109" s="281"/>
    </row>
    <row r="110" spans="3:22">
      <c r="C110" s="277"/>
      <c r="D110" s="277"/>
      <c r="E110" s="278"/>
      <c r="F110" s="279" t="str">
        <f t="shared" si="9"/>
        <v/>
      </c>
      <c r="G110" s="280"/>
      <c r="H110" s="281"/>
      <c r="I110" s="280"/>
      <c r="J110" s="281"/>
      <c r="L110" s="281"/>
      <c r="M110" s="564" t="s">
        <v>4392</v>
      </c>
      <c r="N110" s="281"/>
      <c r="P110" s="281"/>
      <c r="R110" s="281"/>
      <c r="T110" s="281"/>
      <c r="V110" s="281"/>
    </row>
    <row r="111" spans="3:22">
      <c r="C111" s="277"/>
      <c r="D111" s="277"/>
      <c r="E111" s="278"/>
      <c r="F111" s="279" t="str">
        <f t="shared" si="9"/>
        <v/>
      </c>
      <c r="G111" s="280"/>
      <c r="H111" s="281"/>
      <c r="I111" s="280"/>
      <c r="J111" s="281"/>
      <c r="L111" s="281"/>
      <c r="M111" s="564" t="s">
        <v>4393</v>
      </c>
      <c r="N111" s="281"/>
      <c r="P111" s="281"/>
      <c r="R111" s="281"/>
      <c r="T111" s="281"/>
      <c r="V111" s="281"/>
    </row>
    <row r="112" spans="3:22">
      <c r="C112" s="277"/>
      <c r="D112" s="277"/>
      <c r="E112" s="278"/>
      <c r="F112" s="279" t="str">
        <f t="shared" si="9"/>
        <v/>
      </c>
      <c r="G112" s="280"/>
      <c r="H112" s="281"/>
      <c r="I112" s="280"/>
      <c r="J112" s="281"/>
      <c r="L112" s="281"/>
      <c r="M112" s="564" t="s">
        <v>4394</v>
      </c>
      <c r="N112" s="281"/>
      <c r="P112" s="281"/>
      <c r="R112" s="281"/>
      <c r="T112" s="281"/>
      <c r="V112" s="281"/>
    </row>
    <row r="113" spans="3:22">
      <c r="C113" s="277"/>
      <c r="D113" s="277"/>
      <c r="E113" s="278"/>
      <c r="F113" s="279" t="str">
        <f t="shared" si="9"/>
        <v/>
      </c>
      <c r="G113" s="280"/>
      <c r="H113" s="281"/>
      <c r="I113" s="280"/>
      <c r="J113" s="281"/>
      <c r="L113" s="281"/>
      <c r="M113" s="564" t="s">
        <v>4395</v>
      </c>
      <c r="N113" s="281"/>
      <c r="P113" s="281"/>
      <c r="R113" s="281"/>
      <c r="T113" s="281"/>
      <c r="V113" s="281"/>
    </row>
    <row r="114" spans="3:22">
      <c r="C114" s="277"/>
      <c r="D114" s="277"/>
      <c r="E114" s="278"/>
      <c r="F114" s="279" t="str">
        <f t="shared" si="9"/>
        <v/>
      </c>
      <c r="G114" s="280"/>
      <c r="H114" s="281"/>
      <c r="I114" s="280"/>
      <c r="J114" s="281"/>
      <c r="L114" s="281"/>
      <c r="M114" s="564" t="s">
        <v>4396</v>
      </c>
      <c r="N114" s="281"/>
      <c r="P114" s="281"/>
      <c r="R114" s="281"/>
      <c r="T114" s="281"/>
      <c r="V114" s="281"/>
    </row>
    <row r="115" spans="3:22">
      <c r="C115" s="277"/>
      <c r="D115" s="277"/>
      <c r="E115" s="278"/>
      <c r="F115" s="279" t="str">
        <f t="shared" si="9"/>
        <v/>
      </c>
      <c r="G115" s="280"/>
      <c r="H115" s="281"/>
      <c r="I115" s="280"/>
      <c r="J115" s="281"/>
      <c r="L115" s="281"/>
      <c r="M115" s="564" t="s">
        <v>4397</v>
      </c>
      <c r="N115" s="281"/>
      <c r="P115" s="281"/>
      <c r="R115" s="281"/>
      <c r="T115" s="281"/>
      <c r="V115" s="281"/>
    </row>
    <row r="116" spans="3:22">
      <c r="C116" s="277"/>
      <c r="D116" s="277"/>
      <c r="E116" s="278"/>
      <c r="F116" s="279" t="str">
        <f t="shared" si="9"/>
        <v/>
      </c>
      <c r="G116" s="280"/>
      <c r="H116" s="281"/>
      <c r="I116" s="280"/>
      <c r="J116" s="281"/>
      <c r="L116" s="281"/>
      <c r="M116" s="564"/>
      <c r="N116" s="281"/>
      <c r="P116" s="281"/>
      <c r="R116" s="281"/>
      <c r="T116" s="281"/>
      <c r="V116" s="281"/>
    </row>
    <row r="117" spans="3:22">
      <c r="C117" s="277"/>
      <c r="D117" s="277"/>
      <c r="E117" s="278"/>
      <c r="F117" s="279" t="str">
        <f t="shared" si="9"/>
        <v/>
      </c>
      <c r="G117" s="280"/>
      <c r="H117" s="281"/>
      <c r="I117" s="280"/>
      <c r="J117" s="281"/>
      <c r="L117" s="281"/>
      <c r="M117" s="564"/>
      <c r="N117" s="281"/>
      <c r="P117" s="281"/>
      <c r="R117" s="281"/>
      <c r="T117" s="281"/>
      <c r="V117" s="281"/>
    </row>
    <row r="118" spans="3:22">
      <c r="C118" s="277"/>
      <c r="D118" s="277"/>
      <c r="E118" s="278"/>
      <c r="F118" s="279" t="str">
        <f t="shared" si="9"/>
        <v/>
      </c>
      <c r="G118" s="280"/>
      <c r="H118" s="281"/>
      <c r="I118" s="280"/>
      <c r="J118" s="281"/>
      <c r="L118" s="281"/>
      <c r="M118" s="564"/>
      <c r="N118" s="281"/>
      <c r="P118" s="281"/>
      <c r="R118" s="281"/>
      <c r="T118" s="281"/>
      <c r="V118" s="281"/>
    </row>
    <row r="119" spans="3:22">
      <c r="C119" s="277"/>
      <c r="D119" s="277"/>
      <c r="E119" s="278"/>
      <c r="F119" s="279" t="str">
        <f t="shared" si="9"/>
        <v/>
      </c>
      <c r="G119" s="280"/>
      <c r="H119" s="281"/>
      <c r="I119" s="280"/>
      <c r="J119" s="281"/>
      <c r="L119" s="281"/>
      <c r="M119" s="564"/>
      <c r="N119" s="281"/>
      <c r="P119" s="281"/>
      <c r="R119" s="281"/>
      <c r="T119" s="281"/>
      <c r="V119" s="281"/>
    </row>
    <row r="120" spans="3:22">
      <c r="C120" s="277"/>
      <c r="D120" s="277"/>
      <c r="E120" s="278"/>
      <c r="F120" s="279" t="str">
        <f t="shared" si="9"/>
        <v/>
      </c>
      <c r="G120" s="280"/>
      <c r="H120" s="281"/>
      <c r="I120" s="280"/>
      <c r="J120" s="281"/>
      <c r="L120" s="281"/>
      <c r="M120" s="564"/>
      <c r="N120" s="281"/>
      <c r="P120" s="281"/>
      <c r="R120" s="281"/>
      <c r="T120" s="281"/>
      <c r="V120" s="281"/>
    </row>
    <row r="121" spans="3:22">
      <c r="C121" s="277"/>
      <c r="D121" s="277"/>
      <c r="E121" s="278"/>
      <c r="F121" s="279" t="str">
        <f t="shared" si="9"/>
        <v/>
      </c>
      <c r="G121" s="280"/>
      <c r="H121" s="281"/>
      <c r="I121" s="280"/>
      <c r="J121" s="281"/>
      <c r="L121" s="281"/>
      <c r="M121" s="564"/>
      <c r="N121" s="281"/>
      <c r="P121" s="281"/>
      <c r="R121" s="281"/>
      <c r="T121" s="281"/>
      <c r="V121" s="281"/>
    </row>
    <row r="122" spans="3:22">
      <c r="C122" s="277"/>
      <c r="D122" s="277"/>
      <c r="E122" s="278"/>
      <c r="F122" s="279" t="str">
        <f t="shared" si="9"/>
        <v/>
      </c>
      <c r="G122" s="280"/>
      <c r="H122" s="281"/>
      <c r="I122" s="280"/>
      <c r="J122" s="281"/>
      <c r="L122" s="281"/>
      <c r="M122" s="564"/>
      <c r="N122" s="281"/>
      <c r="P122" s="281"/>
      <c r="R122" s="281"/>
      <c r="T122" s="281"/>
      <c r="V122" s="281"/>
    </row>
    <row r="123" spans="3:22">
      <c r="C123" s="277"/>
      <c r="D123" s="277"/>
      <c r="E123" s="278"/>
      <c r="F123" s="279" t="str">
        <f t="shared" si="9"/>
        <v/>
      </c>
      <c r="G123" s="280"/>
      <c r="H123" s="281"/>
      <c r="I123" s="280"/>
      <c r="J123" s="281"/>
      <c r="L123" s="281"/>
      <c r="M123" s="564"/>
      <c r="N123" s="281"/>
      <c r="P123" s="281"/>
      <c r="R123" s="281"/>
      <c r="T123" s="281"/>
      <c r="V123" s="281"/>
    </row>
    <row r="124" spans="3:22">
      <c r="C124" s="277"/>
      <c r="D124" s="277"/>
      <c r="E124" s="278"/>
      <c r="F124" s="279" t="str">
        <f t="shared" ref="F124:F188" si="17">IF($F$9="*",IF(E124&gt;0,"*",""),"")</f>
        <v/>
      </c>
      <c r="G124" s="280"/>
      <c r="H124" s="281"/>
      <c r="I124" s="280"/>
      <c r="J124" s="281"/>
      <c r="L124" s="281"/>
      <c r="M124" s="564"/>
      <c r="N124" s="281"/>
      <c r="P124" s="281"/>
      <c r="R124" s="281"/>
      <c r="T124" s="281"/>
      <c r="V124" s="281"/>
    </row>
    <row r="125" spans="3:22">
      <c r="C125" s="277"/>
      <c r="D125" s="277"/>
      <c r="E125" s="278"/>
      <c r="F125" s="279" t="str">
        <f t="shared" si="17"/>
        <v/>
      </c>
      <c r="G125" s="280"/>
      <c r="H125" s="281"/>
      <c r="I125" s="280"/>
      <c r="J125" s="281"/>
      <c r="L125" s="281"/>
      <c r="N125" s="281"/>
      <c r="P125" s="281"/>
      <c r="R125" s="281"/>
      <c r="T125" s="281"/>
      <c r="V125" s="281"/>
    </row>
    <row r="126" spans="3:22">
      <c r="C126" s="277"/>
      <c r="D126" s="277"/>
      <c r="E126" s="278"/>
      <c r="F126" s="279" t="str">
        <f t="shared" si="17"/>
        <v/>
      </c>
      <c r="G126" s="280"/>
      <c r="H126" s="281"/>
      <c r="I126" s="280"/>
      <c r="J126" s="281"/>
      <c r="L126" s="281"/>
      <c r="N126" s="281"/>
      <c r="P126" s="281"/>
      <c r="R126" s="281"/>
      <c r="T126" s="281"/>
      <c r="V126" s="281"/>
    </row>
    <row r="127" spans="3:22">
      <c r="C127" s="277"/>
      <c r="D127" s="277"/>
      <c r="E127" s="278"/>
      <c r="F127" s="279" t="str">
        <f t="shared" si="17"/>
        <v/>
      </c>
      <c r="G127" s="280"/>
      <c r="H127" s="281"/>
      <c r="I127" s="280"/>
      <c r="J127" s="281"/>
      <c r="L127" s="281"/>
      <c r="N127" s="281"/>
      <c r="P127" s="281"/>
      <c r="R127" s="281"/>
      <c r="T127" s="281"/>
      <c r="V127" s="281"/>
    </row>
    <row r="128" spans="3:22">
      <c r="C128" s="277"/>
      <c r="D128" s="277"/>
      <c r="E128" s="278"/>
      <c r="F128" s="279" t="str">
        <f t="shared" si="17"/>
        <v/>
      </c>
      <c r="G128" s="280"/>
      <c r="H128" s="281"/>
      <c r="I128" s="280"/>
      <c r="J128" s="281"/>
      <c r="L128" s="281"/>
      <c r="N128" s="281"/>
      <c r="P128" s="281"/>
      <c r="R128" s="281"/>
      <c r="T128" s="281"/>
      <c r="V128" s="281"/>
    </row>
    <row r="129" spans="3:22">
      <c r="C129" s="277"/>
      <c r="D129" s="277"/>
      <c r="E129" s="278"/>
      <c r="F129" s="279" t="str">
        <f t="shared" si="17"/>
        <v/>
      </c>
      <c r="G129" s="280"/>
      <c r="H129" s="281"/>
      <c r="I129" s="280"/>
      <c r="J129" s="281"/>
      <c r="L129" s="281"/>
      <c r="N129" s="281"/>
      <c r="P129" s="281"/>
      <c r="R129" s="281"/>
      <c r="T129" s="281"/>
      <c r="V129" s="281"/>
    </row>
    <row r="130" spans="3:22">
      <c r="C130" s="277"/>
      <c r="D130" s="277"/>
      <c r="E130" s="278"/>
      <c r="F130" s="279" t="str">
        <f t="shared" si="17"/>
        <v/>
      </c>
      <c r="G130" s="280"/>
      <c r="H130" s="281"/>
      <c r="I130" s="280"/>
      <c r="J130" s="281"/>
      <c r="L130" s="281"/>
      <c r="N130" s="281"/>
      <c r="P130" s="281"/>
      <c r="R130" s="281"/>
      <c r="T130" s="281"/>
      <c r="V130" s="281"/>
    </row>
    <row r="131" spans="3:22">
      <c r="C131" s="277"/>
      <c r="D131" s="277"/>
      <c r="E131" s="278"/>
      <c r="F131" s="279" t="str">
        <f t="shared" si="17"/>
        <v/>
      </c>
      <c r="G131" s="280"/>
      <c r="H131" s="281"/>
      <c r="I131" s="280"/>
      <c r="J131" s="281"/>
      <c r="L131" s="281"/>
      <c r="N131" s="281"/>
      <c r="P131" s="281"/>
      <c r="R131" s="281"/>
      <c r="T131" s="281"/>
      <c r="V131" s="281"/>
    </row>
    <row r="132" spans="3:22">
      <c r="C132" s="277"/>
      <c r="D132" s="277"/>
      <c r="E132" s="278"/>
      <c r="F132" s="279" t="str">
        <f t="shared" si="17"/>
        <v/>
      </c>
      <c r="G132" s="280"/>
      <c r="H132" s="281"/>
      <c r="I132" s="280"/>
      <c r="J132" s="281"/>
      <c r="L132" s="281"/>
      <c r="N132" s="281"/>
      <c r="P132" s="281"/>
      <c r="R132" s="281"/>
      <c r="T132" s="281"/>
      <c r="V132" s="281"/>
    </row>
    <row r="133" spans="3:22">
      <c r="C133" s="277"/>
      <c r="D133" s="277"/>
      <c r="E133" s="278"/>
      <c r="F133" s="279" t="str">
        <f t="shared" si="17"/>
        <v/>
      </c>
      <c r="G133" s="280"/>
      <c r="H133" s="281"/>
      <c r="I133" s="280"/>
      <c r="J133" s="281"/>
      <c r="L133" s="281"/>
      <c r="N133" s="281"/>
      <c r="P133" s="281"/>
      <c r="R133" s="281"/>
      <c r="T133" s="281"/>
      <c r="V133" s="281"/>
    </row>
    <row r="134" spans="3:22">
      <c r="C134" s="277"/>
      <c r="D134" s="277"/>
      <c r="E134" s="278"/>
      <c r="F134" s="279" t="str">
        <f t="shared" si="17"/>
        <v/>
      </c>
      <c r="G134" s="280"/>
      <c r="H134" s="281"/>
      <c r="I134" s="280"/>
      <c r="J134" s="281"/>
      <c r="L134" s="281"/>
      <c r="N134" s="281"/>
      <c r="P134" s="281"/>
      <c r="R134" s="281"/>
      <c r="T134" s="281"/>
      <c r="V134" s="281"/>
    </row>
    <row r="135" spans="3:22">
      <c r="C135" s="277"/>
      <c r="D135" s="277"/>
      <c r="E135" s="278"/>
      <c r="F135" s="279" t="str">
        <f t="shared" si="17"/>
        <v/>
      </c>
      <c r="G135" s="280"/>
      <c r="H135" s="281"/>
      <c r="I135" s="280"/>
      <c r="J135" s="281"/>
      <c r="L135" s="281"/>
      <c r="N135" s="281"/>
      <c r="P135" s="281"/>
      <c r="R135" s="281"/>
      <c r="T135" s="281"/>
      <c r="V135" s="281"/>
    </row>
    <row r="136" spans="3:22">
      <c r="C136" s="277"/>
      <c r="D136" s="277"/>
      <c r="E136" s="278"/>
      <c r="F136" s="279" t="str">
        <f t="shared" si="17"/>
        <v/>
      </c>
      <c r="G136" s="280"/>
      <c r="H136" s="281"/>
      <c r="I136" s="280"/>
      <c r="J136" s="281"/>
      <c r="L136" s="281"/>
      <c r="N136" s="281"/>
      <c r="P136" s="281"/>
      <c r="R136" s="281"/>
      <c r="T136" s="281"/>
      <c r="V136" s="281"/>
    </row>
    <row r="137" spans="3:22">
      <c r="C137" s="277"/>
      <c r="D137" s="277"/>
      <c r="E137" s="278"/>
      <c r="F137" s="279" t="str">
        <f t="shared" si="17"/>
        <v/>
      </c>
      <c r="G137" s="280"/>
      <c r="H137" s="281"/>
      <c r="I137" s="280"/>
      <c r="J137" s="281"/>
      <c r="L137" s="281"/>
      <c r="N137" s="281"/>
      <c r="P137" s="281"/>
      <c r="R137" s="281"/>
      <c r="T137" s="281"/>
      <c r="V137" s="281"/>
    </row>
    <row r="138" spans="3:22">
      <c r="C138" s="278"/>
      <c r="D138" s="278"/>
      <c r="E138" s="278"/>
      <c r="F138" s="279" t="str">
        <f t="shared" si="17"/>
        <v/>
      </c>
      <c r="G138" s="280"/>
      <c r="H138" s="281"/>
      <c r="I138" s="280"/>
      <c r="J138" s="281"/>
      <c r="L138" s="281"/>
      <c r="N138" s="281"/>
      <c r="P138" s="281"/>
      <c r="R138" s="281"/>
      <c r="T138" s="281"/>
      <c r="V138" s="281"/>
    </row>
    <row r="139" spans="3:22">
      <c r="C139" s="278"/>
      <c r="D139" s="278"/>
      <c r="E139" s="278"/>
      <c r="F139" s="279" t="str">
        <f t="shared" si="17"/>
        <v/>
      </c>
      <c r="G139" s="280"/>
      <c r="H139" s="281"/>
      <c r="I139" s="280"/>
      <c r="J139" s="281"/>
      <c r="L139" s="281"/>
      <c r="N139" s="281"/>
      <c r="P139" s="281"/>
      <c r="R139" s="281"/>
      <c r="T139" s="281"/>
      <c r="V139" s="281"/>
    </row>
    <row r="140" spans="3:22">
      <c r="C140" s="277"/>
      <c r="D140" s="277"/>
      <c r="E140" s="278"/>
      <c r="F140" s="279" t="str">
        <f t="shared" si="17"/>
        <v/>
      </c>
      <c r="G140" s="280"/>
      <c r="H140" s="281"/>
      <c r="I140" s="280"/>
      <c r="J140" s="281"/>
      <c r="L140" s="281"/>
      <c r="N140" s="281"/>
      <c r="P140" s="281"/>
      <c r="R140" s="281"/>
      <c r="T140" s="281"/>
      <c r="V140" s="281"/>
    </row>
    <row r="141" spans="3:22">
      <c r="C141" s="277"/>
      <c r="D141" s="277"/>
      <c r="E141" s="278"/>
      <c r="F141" s="279" t="str">
        <f t="shared" si="17"/>
        <v/>
      </c>
      <c r="G141" s="280"/>
      <c r="H141" s="281"/>
      <c r="I141" s="280"/>
      <c r="J141" s="281"/>
      <c r="L141" s="281"/>
      <c r="N141" s="281"/>
      <c r="P141" s="281"/>
      <c r="R141" s="281"/>
      <c r="T141" s="281"/>
      <c r="V141" s="281"/>
    </row>
    <row r="142" spans="3:22">
      <c r="C142" s="277"/>
      <c r="D142" s="277"/>
      <c r="E142" s="278"/>
      <c r="F142" s="279" t="str">
        <f t="shared" si="17"/>
        <v/>
      </c>
      <c r="G142" s="280"/>
      <c r="H142" s="281"/>
      <c r="I142" s="280"/>
      <c r="J142" s="281"/>
      <c r="L142" s="281"/>
      <c r="N142" s="281"/>
      <c r="P142" s="281"/>
      <c r="R142" s="281"/>
      <c r="T142" s="281"/>
      <c r="V142" s="281"/>
    </row>
    <row r="143" spans="3:22">
      <c r="C143" s="277"/>
      <c r="D143" s="277"/>
      <c r="E143" s="278"/>
      <c r="F143" s="279" t="str">
        <f t="shared" si="17"/>
        <v/>
      </c>
      <c r="G143" s="280"/>
      <c r="H143" s="281"/>
      <c r="I143" s="280"/>
      <c r="J143" s="281"/>
      <c r="L143" s="281"/>
      <c r="N143" s="281"/>
      <c r="P143" s="281"/>
      <c r="R143" s="281"/>
      <c r="T143" s="281"/>
      <c r="V143" s="281"/>
    </row>
    <row r="144" spans="3:22">
      <c r="C144" s="277"/>
      <c r="D144" s="277"/>
      <c r="E144" s="278"/>
      <c r="F144" s="279" t="str">
        <f t="shared" si="17"/>
        <v/>
      </c>
      <c r="G144" s="280"/>
      <c r="H144" s="281"/>
      <c r="I144" s="280"/>
      <c r="J144" s="281"/>
      <c r="L144" s="281"/>
      <c r="N144" s="281"/>
      <c r="P144" s="281"/>
      <c r="R144" s="281"/>
      <c r="T144" s="281"/>
      <c r="V144" s="281"/>
    </row>
    <row r="145" spans="3:22">
      <c r="C145" s="277"/>
      <c r="D145" s="277"/>
      <c r="E145" s="278"/>
      <c r="F145" s="279" t="str">
        <f t="shared" si="17"/>
        <v/>
      </c>
      <c r="G145" s="280"/>
      <c r="H145" s="281"/>
      <c r="I145" s="280"/>
      <c r="J145" s="281"/>
      <c r="L145" s="281"/>
      <c r="N145" s="281"/>
      <c r="P145" s="281"/>
      <c r="R145" s="281"/>
      <c r="T145" s="281"/>
      <c r="V145" s="281"/>
    </row>
    <row r="146" spans="3:22">
      <c r="C146" s="277"/>
      <c r="D146" s="277"/>
      <c r="E146" s="278"/>
      <c r="F146" s="279" t="str">
        <f t="shared" si="17"/>
        <v/>
      </c>
      <c r="G146" s="280"/>
      <c r="H146" s="281"/>
      <c r="I146" s="280"/>
      <c r="J146" s="281"/>
      <c r="L146" s="281"/>
      <c r="N146" s="281"/>
      <c r="P146" s="281"/>
      <c r="R146" s="281"/>
      <c r="T146" s="281"/>
      <c r="V146" s="281"/>
    </row>
    <row r="147" spans="3:22">
      <c r="C147" s="277"/>
      <c r="D147" s="277"/>
      <c r="E147" s="278"/>
      <c r="F147" s="279" t="str">
        <f t="shared" si="17"/>
        <v/>
      </c>
      <c r="G147" s="280"/>
      <c r="H147" s="281"/>
      <c r="I147" s="280"/>
      <c r="J147" s="281"/>
      <c r="L147" s="281"/>
      <c r="N147" s="281"/>
      <c r="P147" s="281"/>
      <c r="R147" s="281"/>
      <c r="T147" s="281"/>
      <c r="V147" s="281"/>
    </row>
    <row r="148" spans="3:22">
      <c r="C148" s="277"/>
      <c r="D148" s="277"/>
      <c r="E148" s="278"/>
      <c r="F148" s="279" t="str">
        <f t="shared" si="17"/>
        <v/>
      </c>
      <c r="G148" s="280"/>
      <c r="H148" s="281"/>
      <c r="I148" s="280"/>
      <c r="J148" s="281"/>
      <c r="L148" s="281"/>
      <c r="N148" s="281"/>
      <c r="P148" s="281"/>
      <c r="R148" s="281"/>
      <c r="T148" s="281"/>
      <c r="V148" s="281"/>
    </row>
    <row r="149" spans="3:22">
      <c r="C149" s="277"/>
      <c r="D149" s="277"/>
      <c r="E149" s="278"/>
      <c r="F149" s="279" t="str">
        <f t="shared" si="17"/>
        <v/>
      </c>
      <c r="G149" s="280"/>
      <c r="H149" s="281"/>
      <c r="I149" s="280"/>
      <c r="J149" s="281"/>
      <c r="L149" s="281"/>
      <c r="N149" s="281"/>
      <c r="P149" s="281"/>
      <c r="R149" s="281"/>
      <c r="T149" s="281"/>
      <c r="V149" s="281"/>
    </row>
    <row r="150" spans="3:22">
      <c r="C150" s="277"/>
      <c r="D150" s="277"/>
      <c r="E150" s="278"/>
      <c r="F150" s="279" t="str">
        <f t="shared" si="17"/>
        <v/>
      </c>
      <c r="G150" s="280"/>
      <c r="H150" s="281"/>
      <c r="I150" s="280"/>
      <c r="J150" s="281"/>
      <c r="L150" s="281"/>
      <c r="N150" s="281"/>
      <c r="P150" s="281"/>
      <c r="R150" s="281"/>
      <c r="T150" s="281"/>
      <c r="V150" s="281"/>
    </row>
    <row r="151" spans="3:22">
      <c r="C151" s="277"/>
      <c r="D151" s="277"/>
      <c r="E151" s="278"/>
      <c r="F151" s="279" t="str">
        <f t="shared" si="17"/>
        <v/>
      </c>
      <c r="G151" s="280"/>
      <c r="H151" s="281"/>
      <c r="I151" s="280"/>
      <c r="J151" s="281"/>
      <c r="L151" s="281"/>
      <c r="N151" s="281"/>
      <c r="P151" s="281"/>
      <c r="R151" s="281"/>
      <c r="T151" s="281"/>
      <c r="V151" s="281"/>
    </row>
    <row r="152" spans="3:22">
      <c r="C152" s="277"/>
      <c r="D152" s="277"/>
      <c r="E152" s="278"/>
      <c r="F152" s="279" t="str">
        <f t="shared" si="17"/>
        <v/>
      </c>
      <c r="G152" s="280"/>
      <c r="H152" s="281"/>
      <c r="I152" s="280"/>
      <c r="J152" s="281"/>
      <c r="L152" s="281"/>
      <c r="N152" s="281"/>
      <c r="P152" s="281"/>
      <c r="R152" s="281"/>
      <c r="T152" s="281"/>
      <c r="V152" s="281"/>
    </row>
    <row r="153" spans="3:22">
      <c r="C153" s="277"/>
      <c r="D153" s="277"/>
      <c r="E153" s="278"/>
      <c r="F153" s="279" t="str">
        <f t="shared" si="17"/>
        <v/>
      </c>
      <c r="G153" s="280"/>
      <c r="H153" s="281"/>
      <c r="I153" s="280"/>
      <c r="J153" s="281"/>
      <c r="L153" s="281"/>
      <c r="N153" s="281"/>
      <c r="P153" s="281"/>
      <c r="R153" s="281"/>
      <c r="T153" s="281"/>
      <c r="V153" s="281"/>
    </row>
    <row r="154" spans="3:22">
      <c r="C154" s="277"/>
      <c r="D154" s="277"/>
      <c r="E154" s="278"/>
      <c r="F154" s="279" t="str">
        <f t="shared" si="17"/>
        <v/>
      </c>
      <c r="G154" s="280"/>
      <c r="H154" s="281"/>
      <c r="I154" s="280"/>
      <c r="J154" s="281"/>
      <c r="L154" s="281"/>
      <c r="N154" s="281"/>
      <c r="P154" s="281"/>
      <c r="R154" s="281"/>
      <c r="T154" s="281"/>
      <c r="V154" s="281"/>
    </row>
    <row r="155" spans="3:22">
      <c r="C155" s="277"/>
      <c r="D155" s="277"/>
      <c r="E155" s="278"/>
      <c r="F155" s="279" t="str">
        <f t="shared" si="17"/>
        <v/>
      </c>
      <c r="G155" s="280"/>
      <c r="H155" s="281"/>
      <c r="I155" s="280"/>
      <c r="J155" s="281"/>
      <c r="L155" s="281"/>
      <c r="N155" s="281"/>
      <c r="P155" s="281"/>
      <c r="R155" s="281"/>
      <c r="T155" s="281"/>
      <c r="V155" s="281"/>
    </row>
    <row r="156" spans="3:22">
      <c r="C156" s="278"/>
      <c r="D156" s="278"/>
      <c r="E156" s="278"/>
      <c r="F156" s="279" t="str">
        <f t="shared" si="17"/>
        <v/>
      </c>
      <c r="G156" s="280"/>
      <c r="H156" s="281"/>
      <c r="I156" s="280"/>
      <c r="J156" s="281"/>
      <c r="L156" s="281"/>
      <c r="N156" s="281"/>
      <c r="P156" s="281"/>
      <c r="R156" s="281"/>
      <c r="T156" s="281"/>
      <c r="V156" s="281"/>
    </row>
    <row r="157" spans="3:22">
      <c r="C157" s="278"/>
      <c r="D157" s="278"/>
      <c r="E157" s="278"/>
      <c r="F157" s="279" t="str">
        <f t="shared" si="17"/>
        <v/>
      </c>
      <c r="G157" s="280"/>
      <c r="H157" s="281"/>
      <c r="I157" s="280"/>
      <c r="J157" s="281"/>
      <c r="L157" s="281"/>
      <c r="N157" s="281"/>
      <c r="P157" s="281"/>
      <c r="R157" s="281"/>
      <c r="T157" s="281"/>
      <c r="V157" s="281"/>
    </row>
    <row r="158" spans="3:22">
      <c r="C158" s="278"/>
      <c r="D158" s="278"/>
      <c r="E158" s="278"/>
      <c r="F158" s="279" t="str">
        <f t="shared" si="17"/>
        <v/>
      </c>
      <c r="G158" s="280"/>
      <c r="H158" s="281"/>
      <c r="I158" s="280"/>
      <c r="J158" s="281"/>
      <c r="L158" s="281"/>
      <c r="N158" s="281"/>
      <c r="P158" s="281"/>
      <c r="R158" s="281"/>
      <c r="T158" s="281"/>
      <c r="V158" s="281"/>
    </row>
    <row r="159" spans="3:22">
      <c r="C159" s="277"/>
      <c r="D159" s="277"/>
      <c r="E159" s="278"/>
      <c r="F159" s="279" t="str">
        <f t="shared" si="17"/>
        <v/>
      </c>
      <c r="G159" s="280"/>
      <c r="H159" s="281"/>
      <c r="I159" s="280"/>
      <c r="J159" s="281"/>
      <c r="L159" s="281"/>
      <c r="N159" s="281"/>
      <c r="P159" s="281"/>
      <c r="R159" s="281"/>
      <c r="T159" s="281"/>
      <c r="V159" s="281"/>
    </row>
    <row r="160" spans="3:22">
      <c r="C160" s="277"/>
      <c r="D160" s="277"/>
      <c r="E160" s="278"/>
      <c r="F160" s="279" t="str">
        <f t="shared" si="17"/>
        <v/>
      </c>
      <c r="G160" s="280"/>
      <c r="H160" s="281"/>
      <c r="I160" s="280"/>
      <c r="J160" s="281"/>
      <c r="L160" s="281"/>
      <c r="N160" s="281"/>
      <c r="P160" s="281"/>
      <c r="R160" s="281"/>
      <c r="T160" s="281"/>
      <c r="V160" s="281"/>
    </row>
    <row r="161" spans="3:22">
      <c r="C161" s="277"/>
      <c r="D161" s="277"/>
      <c r="E161" s="278"/>
      <c r="F161" s="279" t="str">
        <f t="shared" si="17"/>
        <v/>
      </c>
      <c r="G161" s="280"/>
      <c r="H161" s="281"/>
      <c r="I161" s="280"/>
      <c r="J161" s="281"/>
      <c r="L161" s="281"/>
      <c r="N161" s="281"/>
      <c r="P161" s="281"/>
      <c r="R161" s="281"/>
      <c r="T161" s="281"/>
      <c r="V161" s="281"/>
    </row>
    <row r="162" spans="3:22">
      <c r="C162" s="277"/>
      <c r="D162" s="277"/>
      <c r="E162" s="278"/>
      <c r="F162" s="279" t="str">
        <f t="shared" si="17"/>
        <v/>
      </c>
      <c r="G162" s="280"/>
      <c r="H162" s="281"/>
      <c r="I162" s="280"/>
      <c r="J162" s="281"/>
      <c r="L162" s="281"/>
      <c r="N162" s="281"/>
      <c r="P162" s="281"/>
      <c r="R162" s="281"/>
      <c r="T162" s="281"/>
      <c r="V162" s="281"/>
    </row>
    <row r="163" spans="3:22">
      <c r="C163" s="277"/>
      <c r="D163" s="277"/>
      <c r="E163" s="278"/>
      <c r="F163" s="279" t="str">
        <f t="shared" si="17"/>
        <v/>
      </c>
      <c r="G163" s="280"/>
      <c r="H163" s="281"/>
      <c r="I163" s="280"/>
      <c r="J163" s="281"/>
      <c r="L163" s="281"/>
      <c r="N163" s="281"/>
      <c r="P163" s="281"/>
      <c r="R163" s="281"/>
      <c r="T163" s="281"/>
      <c r="V163" s="281"/>
    </row>
    <row r="164" spans="3:22">
      <c r="C164" s="277"/>
      <c r="D164" s="277"/>
      <c r="E164" s="278"/>
      <c r="F164" s="279" t="str">
        <f t="shared" si="17"/>
        <v/>
      </c>
      <c r="G164" s="280"/>
      <c r="H164" s="281"/>
      <c r="I164" s="280"/>
      <c r="J164" s="281"/>
      <c r="L164" s="281"/>
      <c r="N164" s="281"/>
      <c r="P164" s="281"/>
      <c r="R164" s="281"/>
      <c r="T164" s="281"/>
      <c r="V164" s="281"/>
    </row>
    <row r="165" spans="3:22">
      <c r="C165" s="277"/>
      <c r="D165" s="277"/>
      <c r="E165" s="278"/>
      <c r="F165" s="279" t="str">
        <f t="shared" si="17"/>
        <v/>
      </c>
      <c r="G165" s="280"/>
      <c r="H165" s="281"/>
      <c r="I165" s="280"/>
      <c r="J165" s="281"/>
      <c r="L165" s="281"/>
      <c r="N165" s="281"/>
      <c r="P165" s="281"/>
      <c r="R165" s="281"/>
      <c r="T165" s="281"/>
      <c r="V165" s="281"/>
    </row>
    <row r="166" spans="3:22">
      <c r="C166" s="277"/>
      <c r="D166" s="277"/>
      <c r="E166" s="278"/>
      <c r="F166" s="279" t="str">
        <f t="shared" si="17"/>
        <v/>
      </c>
      <c r="G166" s="280"/>
      <c r="H166" s="281"/>
      <c r="I166" s="280"/>
      <c r="J166" s="281"/>
      <c r="L166" s="281"/>
      <c r="N166" s="281"/>
      <c r="P166" s="281"/>
      <c r="R166" s="281"/>
      <c r="T166" s="281"/>
      <c r="V166" s="281"/>
    </row>
    <row r="167" spans="3:22">
      <c r="C167" s="277"/>
      <c r="D167" s="277"/>
      <c r="E167" s="278"/>
      <c r="F167" s="279" t="str">
        <f t="shared" si="17"/>
        <v/>
      </c>
      <c r="G167" s="280"/>
      <c r="H167" s="281"/>
      <c r="I167" s="280"/>
      <c r="J167" s="281"/>
      <c r="L167" s="281"/>
      <c r="N167" s="281"/>
      <c r="P167" s="281"/>
      <c r="R167" s="281"/>
      <c r="T167" s="281"/>
      <c r="V167" s="281"/>
    </row>
    <row r="168" spans="3:22">
      <c r="C168" s="277"/>
      <c r="D168" s="277"/>
      <c r="E168" s="278"/>
      <c r="F168" s="279" t="str">
        <f t="shared" si="17"/>
        <v/>
      </c>
      <c r="G168" s="280"/>
      <c r="H168" s="281"/>
      <c r="I168" s="280"/>
      <c r="J168" s="281"/>
      <c r="L168" s="281"/>
      <c r="N168" s="281"/>
      <c r="P168" s="281"/>
      <c r="R168" s="281"/>
      <c r="T168" s="281"/>
      <c r="V168" s="281"/>
    </row>
    <row r="169" spans="3:22">
      <c r="C169" s="277"/>
      <c r="D169" s="277"/>
      <c r="E169" s="278"/>
      <c r="F169" s="279" t="str">
        <f t="shared" si="17"/>
        <v/>
      </c>
      <c r="G169" s="280"/>
      <c r="H169" s="281"/>
      <c r="I169" s="280"/>
      <c r="J169" s="281"/>
      <c r="L169" s="281"/>
      <c r="N169" s="281"/>
      <c r="P169" s="281"/>
      <c r="R169" s="281"/>
      <c r="T169" s="281"/>
      <c r="V169" s="281"/>
    </row>
    <row r="170" spans="3:22">
      <c r="C170" s="277"/>
      <c r="D170" s="277"/>
      <c r="E170" s="278"/>
      <c r="F170" s="279" t="str">
        <f t="shared" si="17"/>
        <v/>
      </c>
      <c r="G170" s="280"/>
      <c r="H170" s="281"/>
      <c r="I170" s="280"/>
      <c r="J170" s="281"/>
      <c r="L170" s="281"/>
      <c r="N170" s="281"/>
      <c r="P170" s="281"/>
      <c r="R170" s="281"/>
      <c r="T170" s="281"/>
      <c r="V170" s="281"/>
    </row>
    <row r="171" spans="3:22">
      <c r="C171" s="277"/>
      <c r="D171" s="277"/>
      <c r="E171" s="278"/>
      <c r="F171" s="279" t="str">
        <f t="shared" si="17"/>
        <v/>
      </c>
      <c r="G171" s="280"/>
      <c r="H171" s="281"/>
      <c r="I171" s="280"/>
      <c r="J171" s="281"/>
      <c r="L171" s="281"/>
      <c r="N171" s="281"/>
      <c r="P171" s="281"/>
      <c r="R171" s="281"/>
      <c r="T171" s="281"/>
      <c r="V171" s="281"/>
    </row>
    <row r="172" spans="3:22">
      <c r="C172" s="277"/>
      <c r="D172" s="277"/>
      <c r="E172" s="278"/>
      <c r="F172" s="279" t="str">
        <f t="shared" si="17"/>
        <v/>
      </c>
      <c r="G172" s="280"/>
      <c r="H172" s="281"/>
      <c r="I172" s="280"/>
      <c r="J172" s="281"/>
      <c r="L172" s="281"/>
      <c r="N172" s="281"/>
      <c r="P172" s="281"/>
      <c r="R172" s="281"/>
      <c r="T172" s="281"/>
      <c r="V172" s="281"/>
    </row>
    <row r="173" spans="3:22">
      <c r="C173" s="277"/>
      <c r="D173" s="277"/>
      <c r="E173" s="278"/>
      <c r="F173" s="279" t="str">
        <f t="shared" si="17"/>
        <v/>
      </c>
      <c r="G173" s="280"/>
      <c r="H173" s="281"/>
      <c r="I173" s="280"/>
      <c r="J173" s="281"/>
      <c r="L173" s="281"/>
      <c r="N173" s="281"/>
      <c r="P173" s="281"/>
      <c r="R173" s="281"/>
      <c r="T173" s="281"/>
      <c r="V173" s="281"/>
    </row>
    <row r="174" spans="3:22">
      <c r="C174" s="277"/>
      <c r="D174" s="277"/>
      <c r="E174" s="278"/>
      <c r="F174" s="279" t="str">
        <f t="shared" si="17"/>
        <v/>
      </c>
      <c r="G174" s="280"/>
      <c r="H174" s="281"/>
      <c r="I174" s="280"/>
      <c r="J174" s="281"/>
      <c r="L174" s="281"/>
      <c r="N174" s="281"/>
      <c r="P174" s="281"/>
      <c r="R174" s="281"/>
      <c r="T174" s="281"/>
      <c r="V174" s="281"/>
    </row>
    <row r="175" spans="3:22">
      <c r="C175" s="277"/>
      <c r="D175" s="277"/>
      <c r="E175" s="278"/>
      <c r="F175" s="279" t="str">
        <f t="shared" si="17"/>
        <v/>
      </c>
      <c r="G175" s="280"/>
      <c r="H175" s="281"/>
      <c r="I175" s="280"/>
      <c r="J175" s="281"/>
      <c r="L175" s="281"/>
      <c r="N175" s="281"/>
      <c r="P175" s="281"/>
      <c r="R175" s="281"/>
      <c r="T175" s="281"/>
      <c r="V175" s="281"/>
    </row>
    <row r="176" spans="3:22">
      <c r="C176" s="277"/>
      <c r="D176" s="277"/>
      <c r="E176" s="278"/>
      <c r="F176" s="279" t="str">
        <f t="shared" si="17"/>
        <v/>
      </c>
      <c r="G176" s="280"/>
      <c r="H176" s="281"/>
      <c r="I176" s="280"/>
      <c r="J176" s="281"/>
      <c r="L176" s="281"/>
      <c r="N176" s="281"/>
      <c r="P176" s="281"/>
      <c r="R176" s="281"/>
      <c r="T176" s="281"/>
      <c r="V176" s="281"/>
    </row>
    <row r="177" spans="3:22">
      <c r="C177" s="277"/>
      <c r="D177" s="277"/>
      <c r="E177" s="278"/>
      <c r="F177" s="279" t="str">
        <f t="shared" si="17"/>
        <v/>
      </c>
      <c r="G177" s="280"/>
      <c r="H177" s="281"/>
      <c r="I177" s="280"/>
      <c r="J177" s="281"/>
      <c r="L177" s="281"/>
      <c r="N177" s="281"/>
      <c r="P177" s="281"/>
      <c r="R177" s="281"/>
      <c r="T177" s="281"/>
      <c r="V177" s="281"/>
    </row>
    <row r="178" spans="3:22">
      <c r="C178" s="277"/>
      <c r="D178" s="277"/>
      <c r="E178" s="278"/>
      <c r="F178" s="279" t="str">
        <f t="shared" si="17"/>
        <v/>
      </c>
      <c r="G178" s="280"/>
      <c r="H178" s="281"/>
      <c r="I178" s="280"/>
      <c r="J178" s="281"/>
      <c r="L178" s="281"/>
      <c r="N178" s="281"/>
      <c r="P178" s="281"/>
      <c r="R178" s="281"/>
      <c r="T178" s="281"/>
      <c r="V178" s="281"/>
    </row>
    <row r="179" spans="3:22">
      <c r="C179" s="277"/>
      <c r="D179" s="277"/>
      <c r="E179" s="278"/>
      <c r="F179" s="279" t="str">
        <f t="shared" si="17"/>
        <v/>
      </c>
      <c r="G179" s="280"/>
      <c r="H179" s="281"/>
      <c r="I179" s="280"/>
      <c r="J179" s="281"/>
      <c r="L179" s="281"/>
      <c r="N179" s="281"/>
      <c r="P179" s="281"/>
      <c r="R179" s="281"/>
      <c r="T179" s="281"/>
      <c r="V179" s="281"/>
    </row>
    <row r="180" spans="3:22">
      <c r="C180" s="277"/>
      <c r="D180" s="277"/>
      <c r="E180" s="278"/>
      <c r="F180" s="279" t="str">
        <f t="shared" si="17"/>
        <v/>
      </c>
      <c r="G180" s="280"/>
      <c r="H180" s="281"/>
      <c r="I180" s="280"/>
      <c r="J180" s="281"/>
      <c r="L180" s="281"/>
      <c r="N180" s="281"/>
      <c r="P180" s="281"/>
      <c r="R180" s="281"/>
      <c r="T180" s="281"/>
      <c r="V180" s="281"/>
    </row>
    <row r="181" spans="3:22">
      <c r="C181" s="277"/>
      <c r="D181" s="277"/>
      <c r="E181" s="278"/>
      <c r="F181" s="279" t="str">
        <f t="shared" si="17"/>
        <v/>
      </c>
      <c r="G181" s="280"/>
      <c r="H181" s="281"/>
      <c r="I181" s="280"/>
      <c r="J181" s="281"/>
      <c r="L181" s="281"/>
      <c r="N181" s="281"/>
      <c r="P181" s="281"/>
      <c r="R181" s="281"/>
      <c r="T181" s="281"/>
      <c r="V181" s="281"/>
    </row>
    <row r="182" spans="3:22">
      <c r="C182" s="277"/>
      <c r="D182" s="277"/>
      <c r="E182" s="278"/>
      <c r="F182" s="279" t="str">
        <f t="shared" si="17"/>
        <v/>
      </c>
      <c r="G182" s="280"/>
      <c r="H182" s="281"/>
      <c r="I182" s="280"/>
      <c r="J182" s="281"/>
      <c r="L182" s="281"/>
      <c r="N182" s="281"/>
      <c r="P182" s="281"/>
      <c r="R182" s="281"/>
      <c r="T182" s="281"/>
      <c r="V182" s="281"/>
    </row>
    <row r="183" spans="3:22">
      <c r="C183" s="277"/>
      <c r="D183" s="277"/>
      <c r="E183" s="278"/>
      <c r="F183" s="279" t="str">
        <f t="shared" si="17"/>
        <v/>
      </c>
      <c r="G183" s="280"/>
      <c r="H183" s="281"/>
      <c r="I183" s="280"/>
      <c r="J183" s="281"/>
      <c r="L183" s="281"/>
      <c r="N183" s="281"/>
      <c r="P183" s="281"/>
      <c r="R183" s="281"/>
      <c r="T183" s="281"/>
      <c r="V183" s="281"/>
    </row>
    <row r="184" spans="3:22">
      <c r="C184" s="277"/>
      <c r="D184" s="277"/>
      <c r="E184" s="278"/>
      <c r="F184" s="279" t="str">
        <f t="shared" si="17"/>
        <v/>
      </c>
      <c r="G184" s="280"/>
      <c r="H184" s="281"/>
      <c r="I184" s="280"/>
      <c r="J184" s="281"/>
      <c r="L184" s="281"/>
      <c r="N184" s="281"/>
      <c r="P184" s="281"/>
      <c r="R184" s="281"/>
      <c r="T184" s="281"/>
      <c r="V184" s="281"/>
    </row>
    <row r="185" spans="3:22">
      <c r="C185" s="277"/>
      <c r="D185" s="277"/>
      <c r="E185" s="278"/>
      <c r="F185" s="279" t="str">
        <f t="shared" si="17"/>
        <v/>
      </c>
      <c r="G185" s="280"/>
      <c r="H185" s="281"/>
      <c r="I185" s="280"/>
      <c r="J185" s="281"/>
      <c r="L185" s="281"/>
      <c r="N185" s="281"/>
      <c r="P185" s="281"/>
      <c r="R185" s="281"/>
      <c r="T185" s="281"/>
      <c r="V185" s="281"/>
    </row>
    <row r="186" spans="3:22">
      <c r="C186" s="277"/>
      <c r="D186" s="277"/>
      <c r="E186" s="278"/>
      <c r="F186" s="279" t="str">
        <f t="shared" si="17"/>
        <v/>
      </c>
      <c r="G186" s="280"/>
      <c r="H186" s="281"/>
      <c r="I186" s="280"/>
      <c r="J186" s="281"/>
      <c r="L186" s="281"/>
      <c r="N186" s="281"/>
      <c r="P186" s="281"/>
      <c r="R186" s="281"/>
      <c r="T186" s="281"/>
      <c r="V186" s="281"/>
    </row>
    <row r="187" spans="3:22">
      <c r="C187" s="277"/>
      <c r="D187" s="277"/>
      <c r="E187" s="278"/>
      <c r="F187" s="279" t="str">
        <f t="shared" si="17"/>
        <v/>
      </c>
      <c r="G187" s="280"/>
      <c r="H187" s="281"/>
      <c r="I187" s="280"/>
      <c r="J187" s="281"/>
      <c r="L187" s="281"/>
      <c r="N187" s="281"/>
      <c r="P187" s="281"/>
      <c r="R187" s="281"/>
      <c r="T187" s="281"/>
      <c r="V187" s="281"/>
    </row>
    <row r="188" spans="3:22">
      <c r="C188" s="277"/>
      <c r="D188" s="277"/>
      <c r="E188" s="278"/>
      <c r="F188" s="279" t="str">
        <f t="shared" si="17"/>
        <v/>
      </c>
      <c r="G188" s="280"/>
      <c r="H188" s="281"/>
      <c r="I188" s="280"/>
      <c r="J188" s="281"/>
      <c r="L188" s="281"/>
      <c r="N188" s="281"/>
      <c r="P188" s="281"/>
      <c r="R188" s="281"/>
      <c r="T188" s="281"/>
      <c r="V188" s="281"/>
    </row>
    <row r="189" spans="3:22">
      <c r="C189" s="277"/>
      <c r="D189" s="277"/>
      <c r="E189" s="278"/>
      <c r="F189" s="279" t="str">
        <f t="shared" ref="F189:F252" si="18">IF($F$9="*",IF(E189&gt;0,"*",""),"")</f>
        <v/>
      </c>
      <c r="G189" s="280"/>
      <c r="H189" s="281"/>
      <c r="I189" s="280"/>
      <c r="J189" s="281"/>
      <c r="L189" s="281"/>
      <c r="N189" s="281"/>
      <c r="P189" s="281"/>
      <c r="R189" s="281"/>
      <c r="T189" s="281"/>
      <c r="V189" s="281"/>
    </row>
    <row r="190" spans="3:22">
      <c r="C190" s="277"/>
      <c r="D190" s="277"/>
      <c r="E190" s="278"/>
      <c r="F190" s="279" t="str">
        <f t="shared" si="18"/>
        <v/>
      </c>
      <c r="G190" s="280"/>
      <c r="H190" s="281"/>
      <c r="I190" s="280"/>
      <c r="J190" s="281"/>
      <c r="L190" s="281"/>
      <c r="N190" s="281"/>
      <c r="P190" s="281"/>
      <c r="R190" s="281"/>
      <c r="T190" s="281"/>
      <c r="V190" s="281"/>
    </row>
    <row r="191" spans="3:22">
      <c r="C191" s="277"/>
      <c r="D191" s="277"/>
      <c r="E191" s="278"/>
      <c r="F191" s="279" t="str">
        <f t="shared" si="18"/>
        <v/>
      </c>
      <c r="G191" s="280"/>
      <c r="H191" s="281"/>
      <c r="I191" s="280"/>
      <c r="J191" s="281"/>
      <c r="L191" s="281"/>
      <c r="N191" s="281"/>
      <c r="P191" s="281"/>
      <c r="R191" s="281"/>
      <c r="T191" s="281"/>
      <c r="V191" s="281"/>
    </row>
    <row r="192" spans="3:22">
      <c r="C192" s="277"/>
      <c r="D192" s="277"/>
      <c r="E192" s="278"/>
      <c r="F192" s="279" t="str">
        <f t="shared" si="18"/>
        <v/>
      </c>
      <c r="G192" s="280"/>
      <c r="H192" s="281"/>
      <c r="I192" s="280"/>
      <c r="J192" s="281"/>
      <c r="L192" s="281"/>
      <c r="N192" s="281"/>
      <c r="P192" s="281"/>
      <c r="R192" s="281"/>
      <c r="T192" s="281"/>
      <c r="V192" s="281"/>
    </row>
    <row r="193" spans="3:22">
      <c r="C193" s="277"/>
      <c r="D193" s="277"/>
      <c r="E193" s="278"/>
      <c r="F193" s="279" t="str">
        <f t="shared" si="18"/>
        <v/>
      </c>
      <c r="G193" s="280"/>
      <c r="H193" s="281"/>
      <c r="I193" s="280"/>
      <c r="J193" s="281"/>
      <c r="L193" s="281"/>
      <c r="N193" s="281"/>
      <c r="P193" s="281"/>
      <c r="R193" s="281"/>
      <c r="T193" s="281"/>
      <c r="V193" s="281"/>
    </row>
    <row r="194" spans="3:22">
      <c r="C194" s="277"/>
      <c r="D194" s="277"/>
      <c r="E194" s="278"/>
      <c r="F194" s="279" t="str">
        <f t="shared" si="18"/>
        <v/>
      </c>
      <c r="G194" s="280"/>
      <c r="H194" s="281"/>
      <c r="I194" s="280"/>
      <c r="J194" s="281"/>
      <c r="L194" s="281"/>
      <c r="N194" s="281"/>
      <c r="P194" s="281"/>
      <c r="R194" s="281"/>
      <c r="T194" s="281"/>
      <c r="V194" s="281"/>
    </row>
    <row r="195" spans="3:22">
      <c r="C195" s="277"/>
      <c r="D195" s="277"/>
      <c r="E195" s="278"/>
      <c r="F195" s="279" t="str">
        <f t="shared" si="18"/>
        <v/>
      </c>
      <c r="G195" s="280"/>
      <c r="H195" s="281"/>
      <c r="I195" s="280"/>
      <c r="J195" s="281"/>
      <c r="L195" s="281"/>
      <c r="N195" s="281"/>
      <c r="P195" s="281"/>
      <c r="R195" s="281"/>
      <c r="T195" s="281"/>
      <c r="V195" s="281"/>
    </row>
    <row r="196" spans="3:22">
      <c r="C196" s="277"/>
      <c r="D196" s="277"/>
      <c r="E196" s="278"/>
      <c r="F196" s="279" t="str">
        <f t="shared" si="18"/>
        <v/>
      </c>
      <c r="G196" s="280"/>
      <c r="H196" s="281"/>
      <c r="I196" s="280"/>
      <c r="J196" s="281"/>
      <c r="L196" s="281"/>
      <c r="N196" s="281"/>
      <c r="P196" s="281"/>
      <c r="R196" s="281"/>
      <c r="T196" s="281"/>
      <c r="V196" s="281"/>
    </row>
    <row r="197" spans="3:22">
      <c r="C197" s="277"/>
      <c r="D197" s="277"/>
      <c r="E197" s="278"/>
      <c r="F197" s="279" t="str">
        <f t="shared" si="18"/>
        <v/>
      </c>
      <c r="G197" s="280"/>
      <c r="H197" s="281"/>
      <c r="I197" s="280"/>
      <c r="J197" s="281"/>
      <c r="L197" s="281"/>
      <c r="N197" s="281"/>
      <c r="P197" s="281"/>
      <c r="R197" s="281"/>
      <c r="T197" s="281"/>
      <c r="V197" s="281"/>
    </row>
    <row r="198" spans="3:22">
      <c r="C198" s="277"/>
      <c r="D198" s="277"/>
      <c r="E198" s="278"/>
      <c r="F198" s="279" t="str">
        <f t="shared" si="18"/>
        <v/>
      </c>
      <c r="G198" s="280"/>
      <c r="H198" s="281"/>
      <c r="I198" s="280"/>
      <c r="J198" s="281"/>
      <c r="L198" s="281"/>
      <c r="N198" s="281"/>
      <c r="P198" s="281"/>
      <c r="R198" s="281"/>
      <c r="T198" s="281"/>
      <c r="V198" s="281"/>
    </row>
    <row r="199" spans="3:22">
      <c r="C199" s="277"/>
      <c r="D199" s="277"/>
      <c r="E199" s="278"/>
      <c r="F199" s="279" t="str">
        <f t="shared" si="18"/>
        <v/>
      </c>
      <c r="G199" s="280"/>
      <c r="H199" s="281"/>
      <c r="I199" s="280"/>
      <c r="J199" s="281"/>
      <c r="L199" s="281"/>
      <c r="N199" s="281"/>
      <c r="P199" s="281"/>
      <c r="R199" s="281"/>
      <c r="T199" s="281"/>
      <c r="V199" s="281"/>
    </row>
    <row r="200" spans="3:22">
      <c r="C200" s="277"/>
      <c r="D200" s="277"/>
      <c r="E200" s="278"/>
      <c r="F200" s="279" t="str">
        <f t="shared" si="18"/>
        <v/>
      </c>
      <c r="G200" s="280"/>
      <c r="H200" s="281"/>
      <c r="I200" s="280"/>
      <c r="J200" s="281"/>
      <c r="L200" s="281"/>
      <c r="N200" s="281"/>
      <c r="P200" s="281"/>
      <c r="R200" s="281"/>
      <c r="T200" s="281"/>
      <c r="V200" s="281"/>
    </row>
    <row r="201" spans="3:22">
      <c r="C201" s="277"/>
      <c r="D201" s="277"/>
      <c r="E201" s="278"/>
      <c r="F201" s="279" t="str">
        <f t="shared" si="18"/>
        <v/>
      </c>
      <c r="G201" s="280"/>
      <c r="H201" s="281"/>
      <c r="I201" s="280"/>
      <c r="J201" s="281"/>
      <c r="L201" s="281"/>
      <c r="N201" s="281"/>
      <c r="P201" s="281"/>
      <c r="R201" s="281"/>
      <c r="T201" s="281"/>
      <c r="V201" s="281"/>
    </row>
    <row r="202" spans="3:22">
      <c r="C202" s="277"/>
      <c r="D202" s="277"/>
      <c r="E202" s="278"/>
      <c r="F202" s="279" t="str">
        <f t="shared" si="18"/>
        <v/>
      </c>
      <c r="G202" s="280"/>
      <c r="H202" s="281"/>
      <c r="I202" s="280"/>
      <c r="J202" s="281"/>
      <c r="L202" s="281"/>
      <c r="N202" s="281"/>
      <c r="P202" s="281"/>
      <c r="R202" s="281"/>
      <c r="T202" s="281"/>
      <c r="V202" s="281"/>
    </row>
    <row r="203" spans="3:22">
      <c r="C203" s="277"/>
      <c r="D203" s="277"/>
      <c r="E203" s="278"/>
      <c r="F203" s="279" t="str">
        <f t="shared" si="18"/>
        <v/>
      </c>
      <c r="G203" s="280"/>
      <c r="H203" s="281"/>
      <c r="I203" s="280"/>
      <c r="J203" s="281"/>
      <c r="L203" s="281"/>
      <c r="N203" s="281"/>
      <c r="P203" s="281"/>
      <c r="R203" s="281"/>
      <c r="T203" s="281"/>
      <c r="V203" s="281"/>
    </row>
    <row r="204" spans="3:22">
      <c r="C204" s="277"/>
      <c r="D204" s="277"/>
      <c r="E204" s="278"/>
      <c r="F204" s="279" t="str">
        <f t="shared" si="18"/>
        <v/>
      </c>
      <c r="G204" s="280"/>
      <c r="H204" s="281"/>
      <c r="I204" s="280"/>
      <c r="J204" s="281"/>
      <c r="L204" s="281"/>
      <c r="N204" s="281"/>
      <c r="P204" s="281"/>
      <c r="R204" s="281"/>
      <c r="T204" s="281"/>
      <c r="V204" s="281"/>
    </row>
    <row r="205" spans="3:22">
      <c r="C205" s="277"/>
      <c r="D205" s="277"/>
      <c r="E205" s="278"/>
      <c r="F205" s="279" t="str">
        <f t="shared" si="18"/>
        <v/>
      </c>
      <c r="G205" s="280"/>
      <c r="H205" s="281"/>
      <c r="I205" s="280"/>
      <c r="J205" s="281"/>
      <c r="L205" s="281"/>
      <c r="N205" s="281"/>
      <c r="P205" s="281"/>
      <c r="R205" s="281"/>
      <c r="T205" s="281"/>
      <c r="V205" s="281"/>
    </row>
    <row r="206" spans="3:22">
      <c r="C206" s="277"/>
      <c r="D206" s="277"/>
      <c r="E206" s="278"/>
      <c r="F206" s="279" t="str">
        <f t="shared" si="18"/>
        <v/>
      </c>
      <c r="G206" s="280"/>
      <c r="H206" s="281"/>
      <c r="I206" s="280"/>
      <c r="J206" s="281"/>
      <c r="L206" s="281"/>
      <c r="N206" s="281"/>
      <c r="P206" s="281"/>
      <c r="R206" s="281"/>
      <c r="T206" s="281"/>
      <c r="V206" s="281"/>
    </row>
    <row r="207" spans="3:22">
      <c r="C207" s="277"/>
      <c r="D207" s="277"/>
      <c r="E207" s="278"/>
      <c r="F207" s="279" t="str">
        <f t="shared" si="18"/>
        <v/>
      </c>
      <c r="G207" s="280"/>
      <c r="H207" s="281"/>
      <c r="I207" s="280"/>
      <c r="J207" s="281"/>
      <c r="L207" s="281"/>
      <c r="N207" s="281"/>
      <c r="P207" s="281"/>
      <c r="R207" s="281"/>
      <c r="T207" s="281"/>
      <c r="V207" s="281"/>
    </row>
    <row r="208" spans="3:22">
      <c r="C208" s="277"/>
      <c r="D208" s="277"/>
      <c r="E208" s="278"/>
      <c r="F208" s="279" t="str">
        <f t="shared" si="18"/>
        <v/>
      </c>
      <c r="G208" s="280"/>
      <c r="H208" s="281"/>
      <c r="I208" s="280"/>
      <c r="J208" s="281"/>
      <c r="L208" s="281"/>
      <c r="N208" s="281"/>
      <c r="P208" s="281"/>
      <c r="R208" s="281"/>
      <c r="T208" s="281"/>
      <c r="V208" s="281"/>
    </row>
    <row r="209" spans="3:22">
      <c r="C209" s="277"/>
      <c r="D209" s="277"/>
      <c r="E209" s="278"/>
      <c r="F209" s="279" t="str">
        <f t="shared" si="18"/>
        <v/>
      </c>
      <c r="G209" s="280"/>
      <c r="H209" s="281"/>
      <c r="I209" s="280"/>
      <c r="J209" s="281"/>
      <c r="L209" s="281"/>
      <c r="N209" s="281"/>
      <c r="P209" s="281"/>
      <c r="R209" s="281"/>
      <c r="T209" s="281"/>
      <c r="V209" s="281"/>
    </row>
    <row r="210" spans="3:22">
      <c r="C210" s="277"/>
      <c r="D210" s="277"/>
      <c r="E210" s="278"/>
      <c r="F210" s="279" t="str">
        <f t="shared" si="18"/>
        <v/>
      </c>
      <c r="G210" s="280"/>
      <c r="H210" s="281"/>
      <c r="I210" s="280"/>
      <c r="J210" s="281"/>
      <c r="L210" s="281"/>
      <c r="N210" s="281"/>
      <c r="P210" s="281"/>
      <c r="R210" s="281"/>
      <c r="T210" s="281"/>
      <c r="V210" s="281"/>
    </row>
    <row r="211" spans="3:22">
      <c r="C211" s="277"/>
      <c r="D211" s="277"/>
      <c r="E211" s="278"/>
      <c r="F211" s="279" t="str">
        <f t="shared" si="18"/>
        <v/>
      </c>
      <c r="G211" s="280"/>
      <c r="H211" s="281"/>
      <c r="I211" s="280"/>
      <c r="J211" s="281"/>
      <c r="L211" s="281"/>
      <c r="N211" s="281"/>
      <c r="P211" s="281"/>
      <c r="R211" s="281"/>
      <c r="T211" s="281"/>
      <c r="V211" s="281"/>
    </row>
    <row r="212" spans="3:22">
      <c r="C212" s="277"/>
      <c r="D212" s="277"/>
      <c r="E212" s="278"/>
      <c r="F212" s="279" t="str">
        <f t="shared" si="18"/>
        <v/>
      </c>
      <c r="G212" s="280"/>
      <c r="H212" s="281"/>
      <c r="I212" s="280"/>
      <c r="J212" s="281"/>
      <c r="L212" s="281"/>
      <c r="N212" s="281"/>
      <c r="P212" s="281"/>
      <c r="R212" s="281"/>
      <c r="T212" s="281"/>
      <c r="V212" s="281"/>
    </row>
    <row r="213" spans="3:22">
      <c r="C213" s="277"/>
      <c r="D213" s="277"/>
      <c r="E213" s="278"/>
      <c r="F213" s="279" t="str">
        <f t="shared" si="18"/>
        <v/>
      </c>
      <c r="G213" s="280"/>
      <c r="H213" s="281"/>
      <c r="I213" s="280"/>
      <c r="J213" s="281"/>
      <c r="L213" s="281"/>
      <c r="N213" s="281"/>
      <c r="P213" s="281"/>
      <c r="R213" s="281"/>
      <c r="T213" s="281"/>
      <c r="V213" s="281"/>
    </row>
    <row r="214" spans="3:22">
      <c r="C214" s="277"/>
      <c r="D214" s="277"/>
      <c r="E214" s="278"/>
      <c r="F214" s="279" t="str">
        <f t="shared" si="18"/>
        <v/>
      </c>
      <c r="G214" s="280"/>
      <c r="H214" s="281"/>
      <c r="I214" s="280"/>
      <c r="J214" s="281"/>
      <c r="L214" s="281"/>
      <c r="N214" s="281"/>
      <c r="P214" s="281"/>
      <c r="R214" s="281"/>
      <c r="T214" s="281"/>
      <c r="V214" s="281"/>
    </row>
    <row r="215" spans="3:22">
      <c r="C215" s="277"/>
      <c r="D215" s="277"/>
      <c r="E215" s="278"/>
      <c r="F215" s="279" t="str">
        <f t="shared" si="18"/>
        <v/>
      </c>
      <c r="G215" s="280"/>
      <c r="H215" s="281"/>
      <c r="I215" s="280"/>
      <c r="J215" s="281"/>
      <c r="L215" s="281"/>
      <c r="N215" s="281"/>
      <c r="P215" s="281"/>
      <c r="R215" s="281"/>
      <c r="T215" s="281"/>
      <c r="V215" s="281"/>
    </row>
    <row r="216" spans="3:22">
      <c r="C216" s="277"/>
      <c r="D216" s="277"/>
      <c r="E216" s="278"/>
      <c r="F216" s="279" t="str">
        <f t="shared" si="18"/>
        <v/>
      </c>
      <c r="G216" s="280"/>
      <c r="H216" s="281"/>
      <c r="I216" s="280"/>
      <c r="J216" s="281"/>
      <c r="L216" s="281"/>
      <c r="N216" s="281"/>
      <c r="P216" s="281"/>
      <c r="R216" s="281"/>
      <c r="T216" s="281"/>
      <c r="V216" s="281"/>
    </row>
    <row r="217" spans="3:22">
      <c r="C217" s="277"/>
      <c r="D217" s="277"/>
      <c r="E217" s="278"/>
      <c r="F217" s="279" t="str">
        <f t="shared" si="18"/>
        <v/>
      </c>
      <c r="G217" s="280"/>
      <c r="H217" s="281"/>
      <c r="I217" s="280"/>
      <c r="J217" s="281"/>
      <c r="L217" s="281"/>
      <c r="N217" s="281"/>
      <c r="P217" s="281"/>
      <c r="R217" s="281"/>
      <c r="T217" s="281"/>
      <c r="V217" s="281"/>
    </row>
    <row r="218" spans="3:22">
      <c r="C218" s="277"/>
      <c r="D218" s="277"/>
      <c r="E218" s="278"/>
      <c r="F218" s="279" t="str">
        <f t="shared" si="18"/>
        <v/>
      </c>
      <c r="G218" s="280"/>
      <c r="H218" s="281"/>
      <c r="I218" s="280"/>
      <c r="J218" s="281"/>
      <c r="L218" s="281"/>
      <c r="N218" s="281"/>
      <c r="P218" s="281"/>
      <c r="R218" s="281"/>
      <c r="T218" s="281"/>
      <c r="V218" s="281"/>
    </row>
    <row r="219" spans="3:22">
      <c r="C219" s="277"/>
      <c r="D219" s="277"/>
      <c r="E219" s="278"/>
      <c r="F219" s="279" t="str">
        <f t="shared" si="18"/>
        <v/>
      </c>
      <c r="G219" s="280"/>
      <c r="H219" s="281"/>
      <c r="I219" s="280"/>
      <c r="J219" s="281"/>
      <c r="L219" s="281"/>
      <c r="N219" s="281"/>
      <c r="P219" s="281"/>
      <c r="R219" s="281"/>
      <c r="T219" s="281"/>
      <c r="V219" s="281"/>
    </row>
    <row r="220" spans="3:22">
      <c r="C220" s="277"/>
      <c r="D220" s="277"/>
      <c r="E220" s="278"/>
      <c r="F220" s="279" t="str">
        <f t="shared" si="18"/>
        <v/>
      </c>
      <c r="G220" s="280"/>
      <c r="H220" s="281"/>
      <c r="I220" s="280"/>
      <c r="J220" s="281"/>
      <c r="L220" s="281"/>
      <c r="N220" s="281"/>
      <c r="P220" s="281"/>
      <c r="R220" s="281"/>
      <c r="T220" s="281"/>
      <c r="V220" s="281"/>
    </row>
    <row r="221" spans="3:22">
      <c r="C221" s="277"/>
      <c r="D221" s="277"/>
      <c r="E221" s="278"/>
      <c r="F221" s="279" t="str">
        <f t="shared" si="18"/>
        <v/>
      </c>
      <c r="G221" s="280"/>
      <c r="H221" s="281"/>
      <c r="I221" s="280"/>
      <c r="J221" s="281"/>
      <c r="L221" s="281"/>
      <c r="N221" s="281"/>
      <c r="P221" s="281"/>
      <c r="R221" s="281"/>
      <c r="T221" s="281"/>
      <c r="V221" s="281"/>
    </row>
    <row r="222" spans="3:22">
      <c r="C222" s="277"/>
      <c r="D222" s="277"/>
      <c r="E222" s="278"/>
      <c r="F222" s="279" t="str">
        <f t="shared" si="18"/>
        <v/>
      </c>
      <c r="G222" s="280"/>
      <c r="H222" s="281"/>
      <c r="I222" s="280"/>
      <c r="J222" s="281"/>
      <c r="L222" s="281"/>
      <c r="N222" s="281"/>
      <c r="P222" s="281"/>
      <c r="R222" s="281"/>
      <c r="T222" s="281"/>
      <c r="V222" s="281"/>
    </row>
    <row r="223" spans="3:22">
      <c r="C223" s="277"/>
      <c r="D223" s="277"/>
      <c r="E223" s="278"/>
      <c r="F223" s="279" t="str">
        <f t="shared" si="18"/>
        <v/>
      </c>
      <c r="G223" s="280"/>
      <c r="H223" s="281"/>
      <c r="I223" s="280"/>
      <c r="J223" s="281"/>
      <c r="L223" s="281"/>
      <c r="N223" s="281"/>
      <c r="P223" s="281"/>
      <c r="R223" s="281"/>
      <c r="T223" s="281"/>
      <c r="V223" s="281"/>
    </row>
    <row r="224" spans="3:22">
      <c r="C224" s="277"/>
      <c r="D224" s="277"/>
      <c r="E224" s="278"/>
      <c r="F224" s="279" t="str">
        <f t="shared" si="18"/>
        <v/>
      </c>
      <c r="G224" s="280"/>
      <c r="H224" s="281"/>
      <c r="I224" s="280"/>
      <c r="J224" s="281"/>
      <c r="L224" s="281"/>
      <c r="N224" s="281"/>
      <c r="P224" s="281"/>
      <c r="R224" s="281"/>
      <c r="T224" s="281"/>
      <c r="V224" s="281"/>
    </row>
    <row r="225" spans="3:22">
      <c r="C225" s="277"/>
      <c r="D225" s="277"/>
      <c r="E225" s="278"/>
      <c r="F225" s="279" t="str">
        <f t="shared" si="18"/>
        <v/>
      </c>
      <c r="G225" s="280"/>
      <c r="H225" s="281"/>
      <c r="I225" s="280"/>
      <c r="J225" s="281"/>
      <c r="L225" s="281"/>
      <c r="N225" s="281"/>
      <c r="P225" s="281"/>
      <c r="R225" s="281"/>
      <c r="T225" s="281"/>
      <c r="V225" s="281"/>
    </row>
    <row r="226" spans="3:22">
      <c r="C226" s="277"/>
      <c r="D226" s="277"/>
      <c r="E226" s="278"/>
      <c r="F226" s="279" t="str">
        <f t="shared" si="18"/>
        <v/>
      </c>
      <c r="G226" s="280"/>
      <c r="H226" s="281"/>
      <c r="I226" s="280"/>
      <c r="J226" s="281"/>
      <c r="L226" s="281"/>
      <c r="N226" s="281"/>
      <c r="P226" s="281"/>
      <c r="R226" s="281"/>
      <c r="T226" s="281"/>
      <c r="V226" s="281"/>
    </row>
    <row r="227" spans="3:22">
      <c r="C227" s="277"/>
      <c r="D227" s="277"/>
      <c r="E227" s="278"/>
      <c r="F227" s="279" t="str">
        <f t="shared" si="18"/>
        <v/>
      </c>
      <c r="G227" s="280"/>
      <c r="H227" s="281"/>
      <c r="I227" s="280"/>
      <c r="J227" s="281"/>
      <c r="L227" s="281"/>
      <c r="N227" s="281"/>
      <c r="P227" s="281"/>
      <c r="R227" s="281"/>
      <c r="T227" s="281"/>
      <c r="V227" s="281"/>
    </row>
    <row r="228" spans="3:22">
      <c r="C228" s="277"/>
      <c r="D228" s="277"/>
      <c r="E228" s="278"/>
      <c r="F228" s="279" t="str">
        <f t="shared" si="18"/>
        <v/>
      </c>
      <c r="G228" s="280"/>
      <c r="H228" s="281"/>
      <c r="I228" s="280"/>
      <c r="J228" s="281"/>
      <c r="L228" s="281"/>
      <c r="N228" s="281"/>
      <c r="P228" s="281"/>
      <c r="R228" s="281"/>
      <c r="T228" s="281"/>
      <c r="V228" s="281"/>
    </row>
    <row r="229" spans="3:22">
      <c r="C229" s="277"/>
      <c r="D229" s="277"/>
      <c r="E229" s="278"/>
      <c r="F229" s="279" t="str">
        <f t="shared" si="18"/>
        <v/>
      </c>
      <c r="G229" s="280"/>
      <c r="H229" s="281"/>
      <c r="I229" s="280"/>
      <c r="J229" s="281"/>
      <c r="L229" s="281"/>
      <c r="N229" s="281"/>
      <c r="P229" s="281"/>
      <c r="R229" s="281"/>
      <c r="T229" s="281"/>
      <c r="V229" s="281"/>
    </row>
    <row r="230" spans="3:22">
      <c r="C230" s="277"/>
      <c r="D230" s="277"/>
      <c r="E230" s="278"/>
      <c r="F230" s="279" t="str">
        <f t="shared" si="18"/>
        <v/>
      </c>
      <c r="G230" s="280"/>
      <c r="H230" s="281"/>
      <c r="I230" s="280"/>
      <c r="J230" s="281"/>
      <c r="L230" s="281"/>
      <c r="N230" s="281"/>
      <c r="P230" s="281"/>
      <c r="R230" s="281"/>
      <c r="T230" s="281"/>
      <c r="V230" s="281"/>
    </row>
    <row r="231" spans="3:22">
      <c r="C231" s="277"/>
      <c r="D231" s="277"/>
      <c r="E231" s="278"/>
      <c r="F231" s="279" t="str">
        <f t="shared" si="18"/>
        <v/>
      </c>
      <c r="G231" s="280"/>
      <c r="H231" s="281"/>
      <c r="I231" s="280"/>
      <c r="J231" s="281"/>
      <c r="L231" s="281"/>
      <c r="N231" s="281"/>
      <c r="P231" s="281"/>
      <c r="R231" s="281"/>
      <c r="T231" s="281"/>
      <c r="V231" s="281"/>
    </row>
    <row r="232" spans="3:22">
      <c r="C232" s="277"/>
      <c r="D232" s="277"/>
      <c r="E232" s="278"/>
      <c r="F232" s="279" t="str">
        <f t="shared" si="18"/>
        <v/>
      </c>
      <c r="G232" s="280"/>
      <c r="H232" s="281"/>
      <c r="I232" s="280"/>
      <c r="J232" s="281"/>
      <c r="L232" s="281"/>
      <c r="N232" s="281"/>
      <c r="P232" s="281"/>
      <c r="R232" s="281"/>
      <c r="T232" s="281"/>
      <c r="V232" s="281"/>
    </row>
    <row r="233" spans="3:22">
      <c r="C233" s="277"/>
      <c r="D233" s="277"/>
      <c r="E233" s="278"/>
      <c r="F233" s="279" t="str">
        <f t="shared" si="18"/>
        <v/>
      </c>
      <c r="G233" s="280"/>
      <c r="H233" s="281"/>
      <c r="I233" s="280"/>
      <c r="J233" s="281"/>
      <c r="L233" s="281"/>
      <c r="N233" s="281"/>
      <c r="P233" s="281"/>
      <c r="R233" s="281"/>
      <c r="T233" s="281"/>
      <c r="V233" s="281"/>
    </row>
    <row r="234" spans="3:22">
      <c r="C234" s="277"/>
      <c r="D234" s="277"/>
      <c r="E234" s="278"/>
      <c r="F234" s="279" t="str">
        <f t="shared" si="18"/>
        <v/>
      </c>
      <c r="G234" s="280"/>
      <c r="H234" s="281"/>
      <c r="I234" s="280"/>
      <c r="J234" s="281"/>
      <c r="L234" s="281"/>
      <c r="N234" s="281"/>
      <c r="P234" s="281"/>
      <c r="R234" s="281"/>
      <c r="T234" s="281"/>
      <c r="V234" s="281"/>
    </row>
    <row r="235" spans="3:22">
      <c r="C235" s="277"/>
      <c r="D235" s="277"/>
      <c r="E235" s="278"/>
      <c r="F235" s="279" t="str">
        <f t="shared" si="18"/>
        <v/>
      </c>
      <c r="G235" s="280"/>
      <c r="H235" s="281"/>
      <c r="I235" s="280"/>
      <c r="J235" s="281"/>
      <c r="L235" s="281"/>
      <c r="N235" s="281"/>
      <c r="P235" s="281"/>
      <c r="R235" s="281"/>
      <c r="T235" s="281"/>
      <c r="V235" s="281"/>
    </row>
    <row r="236" spans="3:22">
      <c r="C236" s="277"/>
      <c r="D236" s="277"/>
      <c r="E236" s="278"/>
      <c r="F236" s="279" t="str">
        <f t="shared" si="18"/>
        <v/>
      </c>
      <c r="G236" s="280"/>
      <c r="H236" s="281"/>
      <c r="I236" s="280"/>
      <c r="J236" s="281"/>
      <c r="L236" s="281"/>
      <c r="N236" s="281"/>
      <c r="P236" s="281"/>
      <c r="R236" s="281"/>
      <c r="T236" s="281"/>
      <c r="V236" s="281"/>
    </row>
    <row r="237" spans="3:22">
      <c r="C237" s="277"/>
      <c r="D237" s="277"/>
      <c r="E237" s="293"/>
      <c r="F237" s="279" t="str">
        <f t="shared" si="18"/>
        <v/>
      </c>
      <c r="G237" s="280"/>
      <c r="H237" s="281"/>
      <c r="I237" s="280"/>
      <c r="J237" s="281"/>
      <c r="L237" s="281"/>
      <c r="N237" s="281"/>
      <c r="P237" s="281"/>
      <c r="R237" s="281"/>
      <c r="T237" s="281"/>
      <c r="V237" s="281"/>
    </row>
    <row r="238" spans="3:22">
      <c r="C238" s="277"/>
      <c r="D238" s="277"/>
      <c r="E238" s="278"/>
      <c r="F238" s="279" t="str">
        <f t="shared" si="18"/>
        <v/>
      </c>
      <c r="G238" s="280"/>
      <c r="H238" s="281"/>
      <c r="I238" s="280"/>
      <c r="J238" s="281"/>
      <c r="L238" s="281"/>
      <c r="N238" s="281"/>
      <c r="P238" s="281"/>
      <c r="R238" s="281"/>
      <c r="T238" s="281"/>
      <c r="V238" s="281"/>
    </row>
    <row r="239" spans="3:22">
      <c r="C239" s="277"/>
      <c r="E239" s="278"/>
      <c r="F239" s="279" t="str">
        <f t="shared" si="18"/>
        <v/>
      </c>
      <c r="G239" s="280"/>
      <c r="H239" s="281"/>
      <c r="I239" s="280"/>
      <c r="J239" s="281"/>
      <c r="L239" s="281"/>
      <c r="N239" s="281"/>
      <c r="P239" s="281"/>
      <c r="R239" s="281"/>
      <c r="T239" s="281"/>
      <c r="V239" s="281"/>
    </row>
    <row r="240" spans="3:22">
      <c r="C240" s="277"/>
      <c r="E240" s="207"/>
      <c r="F240" s="279" t="str">
        <f t="shared" si="18"/>
        <v/>
      </c>
      <c r="G240" s="280"/>
      <c r="H240" s="281"/>
      <c r="I240" s="280"/>
      <c r="J240" s="281"/>
      <c r="L240" s="281"/>
      <c r="N240" s="281"/>
      <c r="P240" s="281"/>
      <c r="R240" s="281"/>
      <c r="T240" s="281"/>
      <c r="V240" s="281"/>
    </row>
    <row r="241" spans="6:22">
      <c r="F241" s="279" t="str">
        <f t="shared" si="18"/>
        <v/>
      </c>
      <c r="H241" s="281"/>
      <c r="J241" s="281"/>
      <c r="L241" s="281"/>
      <c r="N241" s="281"/>
      <c r="P241" s="281"/>
      <c r="R241" s="281"/>
      <c r="T241" s="281"/>
      <c r="V241" s="281"/>
    </row>
    <row r="242" spans="6:22">
      <c r="F242" s="279" t="str">
        <f t="shared" si="18"/>
        <v/>
      </c>
      <c r="H242" s="281"/>
      <c r="J242" s="281"/>
      <c r="L242" s="281"/>
      <c r="N242" s="281"/>
      <c r="P242" s="281"/>
      <c r="R242" s="281"/>
      <c r="T242" s="281"/>
      <c r="V242" s="281"/>
    </row>
    <row r="243" spans="6:22">
      <c r="F243" s="279" t="str">
        <f t="shared" si="18"/>
        <v/>
      </c>
      <c r="H243" s="281"/>
      <c r="J243" s="281"/>
      <c r="L243" s="281"/>
      <c r="N243" s="281"/>
      <c r="P243" s="281"/>
      <c r="R243" s="281"/>
      <c r="T243" s="281"/>
      <c r="V243" s="281"/>
    </row>
    <row r="244" spans="6:22">
      <c r="F244" s="279" t="str">
        <f t="shared" si="18"/>
        <v/>
      </c>
      <c r="H244" s="281"/>
      <c r="J244" s="281"/>
      <c r="L244" s="281"/>
      <c r="N244" s="281"/>
      <c r="P244" s="281"/>
      <c r="R244" s="281"/>
      <c r="T244" s="281"/>
      <c r="V244" s="281"/>
    </row>
    <row r="245" spans="6:22">
      <c r="F245" s="279" t="str">
        <f t="shared" si="18"/>
        <v/>
      </c>
      <c r="H245" s="281"/>
      <c r="J245" s="281"/>
      <c r="L245" s="281"/>
      <c r="N245" s="281"/>
      <c r="P245" s="281"/>
      <c r="R245" s="281"/>
      <c r="T245" s="281"/>
      <c r="V245" s="281"/>
    </row>
    <row r="246" spans="6:22">
      <c r="F246" s="279" t="str">
        <f t="shared" si="18"/>
        <v/>
      </c>
      <c r="H246" s="281"/>
      <c r="J246" s="281"/>
      <c r="L246" s="281"/>
      <c r="N246" s="281"/>
      <c r="P246" s="281"/>
      <c r="R246" s="281"/>
      <c r="T246" s="281"/>
      <c r="V246" s="281"/>
    </row>
    <row r="247" spans="6:22">
      <c r="F247" s="279" t="str">
        <f t="shared" si="18"/>
        <v/>
      </c>
      <c r="H247" s="281"/>
      <c r="J247" s="281"/>
      <c r="L247" s="281"/>
      <c r="N247" s="281"/>
      <c r="P247" s="281"/>
      <c r="R247" s="281"/>
      <c r="T247" s="281"/>
      <c r="V247" s="281"/>
    </row>
    <row r="248" spans="6:22">
      <c r="F248" s="279" t="str">
        <f t="shared" si="18"/>
        <v/>
      </c>
      <c r="H248" s="281"/>
      <c r="J248" s="281"/>
      <c r="L248" s="281"/>
      <c r="N248" s="281"/>
      <c r="P248" s="281"/>
      <c r="R248" s="281"/>
      <c r="T248" s="281"/>
      <c r="V248" s="281"/>
    </row>
    <row r="249" spans="6:22">
      <c r="F249" s="279" t="str">
        <f t="shared" si="18"/>
        <v/>
      </c>
      <c r="H249" s="281"/>
      <c r="J249" s="281"/>
      <c r="L249" s="281"/>
      <c r="N249" s="281"/>
      <c r="P249" s="281"/>
      <c r="R249" s="281"/>
      <c r="T249" s="281"/>
      <c r="V249" s="281"/>
    </row>
    <row r="250" spans="6:22">
      <c r="F250" s="279" t="str">
        <f t="shared" si="18"/>
        <v/>
      </c>
      <c r="H250" s="281"/>
      <c r="J250" s="281"/>
      <c r="L250" s="281"/>
      <c r="N250" s="281"/>
      <c r="P250" s="281"/>
      <c r="R250" s="281"/>
      <c r="T250" s="281"/>
      <c r="V250" s="281"/>
    </row>
    <row r="251" spans="6:22">
      <c r="F251" s="279" t="str">
        <f t="shared" si="18"/>
        <v/>
      </c>
      <c r="H251" s="281"/>
      <c r="J251" s="281"/>
      <c r="L251" s="281"/>
      <c r="N251" s="281"/>
      <c r="P251" s="281"/>
      <c r="R251" s="281"/>
      <c r="T251" s="281"/>
      <c r="V251" s="281"/>
    </row>
    <row r="252" spans="6:22">
      <c r="F252" s="279" t="str">
        <f t="shared" si="18"/>
        <v/>
      </c>
      <c r="H252" s="281"/>
      <c r="J252" s="281"/>
      <c r="L252" s="281"/>
      <c r="N252" s="281"/>
      <c r="P252" s="281"/>
      <c r="R252" s="281"/>
      <c r="T252" s="281"/>
      <c r="V252" s="281"/>
    </row>
    <row r="253" spans="6:22">
      <c r="F253" s="279" t="str">
        <f t="shared" ref="F253:F316" si="19">IF($F$9="*",IF(E253&gt;0,"*",""),"")</f>
        <v/>
      </c>
      <c r="H253" s="281"/>
      <c r="J253" s="281"/>
      <c r="L253" s="281"/>
      <c r="N253" s="281"/>
      <c r="P253" s="281"/>
      <c r="R253" s="281"/>
      <c r="T253" s="281"/>
      <c r="V253" s="281"/>
    </row>
    <row r="254" spans="6:22">
      <c r="F254" s="279" t="str">
        <f t="shared" si="19"/>
        <v/>
      </c>
      <c r="H254" s="281"/>
      <c r="J254" s="281"/>
      <c r="L254" s="281"/>
      <c r="N254" s="281"/>
      <c r="P254" s="281"/>
      <c r="R254" s="281"/>
      <c r="T254" s="281"/>
      <c r="V254" s="281"/>
    </row>
    <row r="255" spans="6:22">
      <c r="F255" s="279" t="str">
        <f t="shared" si="19"/>
        <v/>
      </c>
      <c r="H255" s="281"/>
      <c r="J255" s="281"/>
      <c r="L255" s="281"/>
      <c r="N255" s="281"/>
      <c r="P255" s="281"/>
      <c r="R255" s="281"/>
      <c r="T255" s="281"/>
      <c r="V255" s="281"/>
    </row>
    <row r="256" spans="6:22">
      <c r="F256" s="279" t="str">
        <f t="shared" si="19"/>
        <v/>
      </c>
      <c r="H256" s="281"/>
      <c r="J256" s="281"/>
      <c r="L256" s="281"/>
      <c r="N256" s="281"/>
      <c r="P256" s="281"/>
      <c r="R256" s="281"/>
      <c r="T256" s="281"/>
      <c r="V256" s="281"/>
    </row>
    <row r="257" spans="6:22">
      <c r="F257" s="279" t="str">
        <f t="shared" si="19"/>
        <v/>
      </c>
      <c r="H257" s="281"/>
      <c r="J257" s="281"/>
      <c r="L257" s="281"/>
      <c r="N257" s="281"/>
      <c r="P257" s="281"/>
      <c r="R257" s="281"/>
      <c r="T257" s="281"/>
      <c r="V257" s="281"/>
    </row>
    <row r="258" spans="6:22">
      <c r="F258" s="279" t="str">
        <f t="shared" si="19"/>
        <v/>
      </c>
      <c r="H258" s="281"/>
      <c r="J258" s="281"/>
      <c r="L258" s="281"/>
      <c r="N258" s="281"/>
      <c r="P258" s="281"/>
      <c r="R258" s="281"/>
      <c r="T258" s="281"/>
      <c r="V258" s="281"/>
    </row>
    <row r="259" spans="6:22">
      <c r="F259" s="279" t="str">
        <f t="shared" si="19"/>
        <v/>
      </c>
      <c r="H259" s="281"/>
      <c r="J259" s="281"/>
      <c r="L259" s="281"/>
      <c r="N259" s="281"/>
      <c r="P259" s="281"/>
      <c r="R259" s="281"/>
      <c r="T259" s="281"/>
      <c r="V259" s="281"/>
    </row>
    <row r="260" spans="6:22">
      <c r="F260" s="279" t="str">
        <f t="shared" si="19"/>
        <v/>
      </c>
      <c r="H260" s="281"/>
      <c r="J260" s="281"/>
      <c r="L260" s="281"/>
      <c r="N260" s="281"/>
      <c r="P260" s="281"/>
      <c r="R260" s="281"/>
      <c r="T260" s="281"/>
      <c r="V260" s="281"/>
    </row>
    <row r="261" spans="6:22">
      <c r="F261" s="279" t="str">
        <f t="shared" si="19"/>
        <v/>
      </c>
      <c r="H261" s="281"/>
      <c r="J261" s="281"/>
      <c r="L261" s="281"/>
      <c r="N261" s="281"/>
      <c r="P261" s="281"/>
      <c r="R261" s="281"/>
      <c r="T261" s="281"/>
      <c r="V261" s="281"/>
    </row>
    <row r="262" spans="6:22">
      <c r="F262" s="279" t="str">
        <f t="shared" si="19"/>
        <v/>
      </c>
      <c r="H262" s="281"/>
      <c r="J262" s="281"/>
      <c r="L262" s="281"/>
      <c r="N262" s="281"/>
      <c r="P262" s="281"/>
      <c r="R262" s="281"/>
      <c r="T262" s="281"/>
      <c r="V262" s="281"/>
    </row>
    <row r="263" spans="6:22">
      <c r="F263" s="279" t="str">
        <f t="shared" si="19"/>
        <v/>
      </c>
      <c r="H263" s="281"/>
      <c r="J263" s="281"/>
      <c r="L263" s="281"/>
      <c r="N263" s="281"/>
      <c r="P263" s="281"/>
      <c r="R263" s="281"/>
      <c r="T263" s="281"/>
      <c r="V263" s="281"/>
    </row>
    <row r="264" spans="6:22">
      <c r="F264" s="279" t="str">
        <f t="shared" si="19"/>
        <v/>
      </c>
      <c r="H264" s="281"/>
      <c r="J264" s="281"/>
      <c r="L264" s="281"/>
      <c r="N264" s="281"/>
      <c r="P264" s="281"/>
      <c r="R264" s="281"/>
      <c r="T264" s="281"/>
      <c r="V264" s="281"/>
    </row>
    <row r="265" spans="6:22">
      <c r="F265" s="279" t="str">
        <f t="shared" si="19"/>
        <v/>
      </c>
      <c r="H265" s="281"/>
      <c r="J265" s="281"/>
      <c r="L265" s="281"/>
      <c r="N265" s="281"/>
      <c r="P265" s="281"/>
      <c r="R265" s="281"/>
      <c r="T265" s="281"/>
      <c r="V265" s="281"/>
    </row>
    <row r="266" spans="6:22">
      <c r="F266" s="279" t="str">
        <f t="shared" si="19"/>
        <v/>
      </c>
      <c r="H266" s="281"/>
      <c r="J266" s="281"/>
      <c r="L266" s="281"/>
      <c r="N266" s="281"/>
      <c r="P266" s="281"/>
      <c r="R266" s="281"/>
      <c r="T266" s="281"/>
      <c r="V266" s="281"/>
    </row>
    <row r="267" spans="6:22">
      <c r="F267" s="279" t="str">
        <f t="shared" si="19"/>
        <v/>
      </c>
      <c r="H267" s="281"/>
      <c r="J267" s="281"/>
      <c r="L267" s="281"/>
      <c r="N267" s="281"/>
      <c r="P267" s="281"/>
      <c r="R267" s="281"/>
      <c r="T267" s="281"/>
      <c r="V267" s="281"/>
    </row>
    <row r="268" spans="6:22">
      <c r="F268" s="279" t="str">
        <f t="shared" si="19"/>
        <v/>
      </c>
      <c r="H268" s="281"/>
      <c r="J268" s="281"/>
      <c r="L268" s="281"/>
      <c r="N268" s="281"/>
      <c r="P268" s="281"/>
      <c r="R268" s="281"/>
      <c r="T268" s="281"/>
      <c r="V268" s="281"/>
    </row>
    <row r="269" spans="6:22">
      <c r="F269" s="279" t="str">
        <f t="shared" si="19"/>
        <v/>
      </c>
      <c r="H269" s="281"/>
      <c r="J269" s="281"/>
      <c r="L269" s="281"/>
      <c r="N269" s="281"/>
      <c r="P269" s="281"/>
      <c r="R269" s="281"/>
      <c r="T269" s="281"/>
      <c r="V269" s="281"/>
    </row>
    <row r="270" spans="6:22">
      <c r="F270" s="279" t="str">
        <f t="shared" si="19"/>
        <v/>
      </c>
      <c r="H270" s="281"/>
      <c r="J270" s="281"/>
      <c r="L270" s="281"/>
      <c r="N270" s="281"/>
      <c r="P270" s="281"/>
      <c r="R270" s="281"/>
      <c r="T270" s="281"/>
      <c r="V270" s="281"/>
    </row>
    <row r="271" spans="6:22">
      <c r="F271" s="279" t="str">
        <f t="shared" si="19"/>
        <v/>
      </c>
      <c r="H271" s="281"/>
      <c r="J271" s="281"/>
      <c r="L271" s="281"/>
      <c r="N271" s="281"/>
      <c r="P271" s="281"/>
      <c r="R271" s="281"/>
      <c r="T271" s="281"/>
      <c r="V271" s="281"/>
    </row>
    <row r="272" spans="6:22">
      <c r="F272" s="279" t="str">
        <f t="shared" si="19"/>
        <v/>
      </c>
      <c r="H272" s="281"/>
      <c r="J272" s="281"/>
      <c r="L272" s="281"/>
      <c r="N272" s="281"/>
      <c r="P272" s="281"/>
      <c r="R272" s="281"/>
      <c r="T272" s="281"/>
      <c r="V272" s="281"/>
    </row>
    <row r="273" spans="6:22">
      <c r="F273" s="279" t="str">
        <f t="shared" si="19"/>
        <v/>
      </c>
      <c r="H273" s="281"/>
      <c r="J273" s="281"/>
      <c r="L273" s="281"/>
      <c r="N273" s="281"/>
      <c r="P273" s="281"/>
      <c r="R273" s="281"/>
      <c r="T273" s="281"/>
      <c r="V273" s="281"/>
    </row>
    <row r="274" spans="6:22">
      <c r="F274" s="279" t="str">
        <f t="shared" si="19"/>
        <v/>
      </c>
      <c r="H274" s="281"/>
      <c r="J274" s="281"/>
      <c r="L274" s="281"/>
      <c r="N274" s="281"/>
      <c r="P274" s="281"/>
      <c r="R274" s="281"/>
      <c r="T274" s="281"/>
      <c r="V274" s="281"/>
    </row>
    <row r="275" spans="6:22">
      <c r="F275" s="279" t="str">
        <f t="shared" si="19"/>
        <v/>
      </c>
      <c r="H275" s="281"/>
      <c r="J275" s="281"/>
      <c r="L275" s="281"/>
      <c r="N275" s="281"/>
      <c r="P275" s="281"/>
      <c r="R275" s="281"/>
      <c r="T275" s="281"/>
      <c r="V275" s="281"/>
    </row>
    <row r="276" spans="6:22">
      <c r="F276" s="279" t="str">
        <f t="shared" si="19"/>
        <v/>
      </c>
      <c r="H276" s="281"/>
      <c r="J276" s="281"/>
      <c r="L276" s="281"/>
      <c r="N276" s="281"/>
      <c r="P276" s="281"/>
      <c r="R276" s="281"/>
      <c r="T276" s="281"/>
      <c r="V276" s="281"/>
    </row>
    <row r="277" spans="6:22">
      <c r="F277" s="279" t="str">
        <f t="shared" si="19"/>
        <v/>
      </c>
      <c r="H277" s="281"/>
      <c r="J277" s="281"/>
      <c r="L277" s="281"/>
      <c r="N277" s="281"/>
      <c r="P277" s="281"/>
      <c r="R277" s="281"/>
      <c r="T277" s="281"/>
      <c r="V277" s="281"/>
    </row>
    <row r="278" spans="6:22">
      <c r="F278" s="279" t="str">
        <f t="shared" si="19"/>
        <v/>
      </c>
      <c r="H278" s="281"/>
      <c r="J278" s="281"/>
      <c r="L278" s="281"/>
      <c r="N278" s="281"/>
      <c r="P278" s="281"/>
      <c r="R278" s="281"/>
      <c r="T278" s="281"/>
      <c r="V278" s="281"/>
    </row>
    <row r="279" spans="6:22">
      <c r="F279" s="279" t="str">
        <f t="shared" si="19"/>
        <v/>
      </c>
      <c r="H279" s="281"/>
      <c r="J279" s="281"/>
      <c r="L279" s="281"/>
      <c r="N279" s="281"/>
      <c r="P279" s="281"/>
      <c r="R279" s="281"/>
      <c r="T279" s="281"/>
      <c r="V279" s="281"/>
    </row>
    <row r="280" spans="6:22">
      <c r="F280" s="279" t="str">
        <f t="shared" si="19"/>
        <v/>
      </c>
      <c r="H280" s="281"/>
      <c r="J280" s="281"/>
      <c r="L280" s="281"/>
      <c r="N280" s="281"/>
      <c r="P280" s="281"/>
      <c r="R280" s="281"/>
      <c r="T280" s="281"/>
      <c r="V280" s="281"/>
    </row>
    <row r="281" spans="6:22">
      <c r="F281" s="279" t="str">
        <f t="shared" si="19"/>
        <v/>
      </c>
      <c r="H281" s="281"/>
      <c r="J281" s="281"/>
      <c r="L281" s="281"/>
      <c r="N281" s="281"/>
      <c r="P281" s="281"/>
      <c r="R281" s="281"/>
      <c r="T281" s="281"/>
      <c r="V281" s="281"/>
    </row>
    <row r="282" spans="6:22">
      <c r="F282" s="279" t="str">
        <f t="shared" si="19"/>
        <v/>
      </c>
      <c r="H282" s="281"/>
      <c r="J282" s="281"/>
      <c r="L282" s="281"/>
      <c r="N282" s="281"/>
      <c r="P282" s="281"/>
      <c r="R282" s="281"/>
      <c r="T282" s="281"/>
      <c r="V282" s="281"/>
    </row>
    <row r="283" spans="6:22">
      <c r="F283" s="279" t="str">
        <f t="shared" si="19"/>
        <v/>
      </c>
      <c r="H283" s="281"/>
      <c r="J283" s="281"/>
      <c r="L283" s="281"/>
      <c r="N283" s="281"/>
      <c r="P283" s="281"/>
      <c r="R283" s="281"/>
      <c r="T283" s="281"/>
      <c r="V283" s="281"/>
    </row>
    <row r="284" spans="6:22">
      <c r="F284" s="279" t="str">
        <f t="shared" si="19"/>
        <v/>
      </c>
      <c r="H284" s="281"/>
      <c r="J284" s="281"/>
      <c r="L284" s="281"/>
      <c r="N284" s="281"/>
      <c r="P284" s="281"/>
      <c r="R284" s="281"/>
      <c r="T284" s="281"/>
      <c r="V284" s="281"/>
    </row>
    <row r="285" spans="6:22">
      <c r="F285" s="279" t="str">
        <f t="shared" si="19"/>
        <v/>
      </c>
      <c r="H285" s="281"/>
      <c r="J285" s="281"/>
      <c r="L285" s="281"/>
      <c r="N285" s="281"/>
      <c r="P285" s="281"/>
      <c r="R285" s="281"/>
      <c r="T285" s="281"/>
      <c r="V285" s="281"/>
    </row>
    <row r="286" spans="6:22">
      <c r="F286" s="279" t="str">
        <f t="shared" si="19"/>
        <v/>
      </c>
      <c r="H286" s="281"/>
      <c r="J286" s="281"/>
      <c r="L286" s="281"/>
      <c r="N286" s="281"/>
      <c r="P286" s="281"/>
      <c r="R286" s="281"/>
      <c r="T286" s="281"/>
      <c r="V286" s="281"/>
    </row>
    <row r="287" spans="6:22">
      <c r="F287" s="279" t="str">
        <f t="shared" si="19"/>
        <v/>
      </c>
      <c r="H287" s="281"/>
      <c r="J287" s="281"/>
      <c r="L287" s="281"/>
      <c r="N287" s="281"/>
      <c r="P287" s="281"/>
      <c r="R287" s="281"/>
      <c r="T287" s="281"/>
      <c r="V287" s="281"/>
    </row>
    <row r="288" spans="6:22">
      <c r="F288" s="279" t="str">
        <f t="shared" si="19"/>
        <v/>
      </c>
      <c r="H288" s="281"/>
      <c r="J288" s="281"/>
      <c r="L288" s="281"/>
      <c r="N288" s="281"/>
      <c r="P288" s="281"/>
      <c r="R288" s="281"/>
      <c r="T288" s="281"/>
      <c r="V288" s="281"/>
    </row>
    <row r="289" spans="6:22">
      <c r="F289" s="279" t="str">
        <f t="shared" si="19"/>
        <v/>
      </c>
      <c r="H289" s="281"/>
      <c r="J289" s="281"/>
      <c r="L289" s="281"/>
      <c r="N289" s="281"/>
      <c r="P289" s="281"/>
      <c r="R289" s="281"/>
      <c r="T289" s="281"/>
      <c r="V289" s="281"/>
    </row>
    <row r="290" spans="6:22">
      <c r="F290" s="279" t="str">
        <f t="shared" si="19"/>
        <v/>
      </c>
      <c r="H290" s="281"/>
      <c r="J290" s="281"/>
      <c r="L290" s="281"/>
      <c r="N290" s="281"/>
      <c r="P290" s="281"/>
      <c r="R290" s="281"/>
      <c r="T290" s="281"/>
      <c r="V290" s="281"/>
    </row>
    <row r="291" spans="6:22">
      <c r="F291" s="279" t="str">
        <f t="shared" si="19"/>
        <v/>
      </c>
      <c r="H291" s="281"/>
      <c r="J291" s="281"/>
      <c r="L291" s="281"/>
      <c r="N291" s="281"/>
      <c r="P291" s="281"/>
      <c r="R291" s="281"/>
      <c r="T291" s="281"/>
      <c r="V291" s="281"/>
    </row>
    <row r="292" spans="6:22">
      <c r="F292" s="279" t="str">
        <f t="shared" si="19"/>
        <v/>
      </c>
      <c r="H292" s="281"/>
      <c r="J292" s="281"/>
      <c r="L292" s="281"/>
      <c r="N292" s="281"/>
      <c r="P292" s="281"/>
      <c r="R292" s="281"/>
      <c r="T292" s="281"/>
      <c r="V292" s="281"/>
    </row>
    <row r="293" spans="6:22">
      <c r="F293" s="279" t="str">
        <f t="shared" si="19"/>
        <v/>
      </c>
      <c r="H293" s="281"/>
      <c r="J293" s="281"/>
      <c r="L293" s="281"/>
      <c r="N293" s="281"/>
      <c r="P293" s="281"/>
      <c r="R293" s="281"/>
      <c r="T293" s="281"/>
      <c r="V293" s="281"/>
    </row>
    <row r="294" spans="6:22">
      <c r="F294" s="279" t="str">
        <f t="shared" si="19"/>
        <v/>
      </c>
      <c r="H294" s="281"/>
      <c r="J294" s="281"/>
      <c r="L294" s="281"/>
      <c r="N294" s="281"/>
      <c r="P294" s="281"/>
      <c r="R294" s="281"/>
      <c r="T294" s="281"/>
      <c r="V294" s="281"/>
    </row>
    <row r="295" spans="6:22">
      <c r="F295" s="279" t="str">
        <f t="shared" si="19"/>
        <v/>
      </c>
      <c r="H295" s="281"/>
      <c r="J295" s="281"/>
      <c r="L295" s="281"/>
      <c r="N295" s="281"/>
      <c r="P295" s="281"/>
      <c r="R295" s="281"/>
      <c r="T295" s="281"/>
      <c r="V295" s="281"/>
    </row>
    <row r="296" spans="6:22">
      <c r="F296" s="279" t="str">
        <f t="shared" si="19"/>
        <v/>
      </c>
      <c r="H296" s="281"/>
      <c r="J296" s="281"/>
      <c r="L296" s="281"/>
      <c r="N296" s="281"/>
      <c r="P296" s="281"/>
      <c r="R296" s="281"/>
      <c r="T296" s="281"/>
      <c r="V296" s="281"/>
    </row>
    <row r="297" spans="6:22">
      <c r="F297" s="279" t="str">
        <f t="shared" si="19"/>
        <v/>
      </c>
      <c r="H297" s="281"/>
      <c r="J297" s="281"/>
      <c r="L297" s="281"/>
      <c r="N297" s="281"/>
      <c r="P297" s="281"/>
      <c r="R297" s="281"/>
      <c r="T297" s="281"/>
      <c r="V297" s="281"/>
    </row>
    <row r="298" spans="6:22">
      <c r="F298" s="279" t="str">
        <f t="shared" si="19"/>
        <v/>
      </c>
      <c r="H298" s="281"/>
      <c r="J298" s="281"/>
      <c r="L298" s="281"/>
      <c r="N298" s="281"/>
      <c r="P298" s="281"/>
      <c r="R298" s="281"/>
      <c r="T298" s="281"/>
      <c r="V298" s="281"/>
    </row>
    <row r="299" spans="6:22">
      <c r="F299" s="279" t="str">
        <f t="shared" si="19"/>
        <v/>
      </c>
      <c r="H299" s="281"/>
      <c r="J299" s="281"/>
      <c r="L299" s="281"/>
      <c r="N299" s="281"/>
      <c r="P299" s="281"/>
      <c r="R299" s="281"/>
      <c r="T299" s="281"/>
      <c r="V299" s="281"/>
    </row>
    <row r="300" spans="6:22">
      <c r="F300" s="279" t="str">
        <f t="shared" si="19"/>
        <v/>
      </c>
      <c r="H300" s="281"/>
      <c r="J300" s="281"/>
      <c r="L300" s="281"/>
      <c r="N300" s="281"/>
      <c r="P300" s="281"/>
      <c r="R300" s="281"/>
      <c r="T300" s="281"/>
      <c r="V300" s="281"/>
    </row>
    <row r="301" spans="6:22">
      <c r="F301" s="279" t="str">
        <f t="shared" si="19"/>
        <v/>
      </c>
      <c r="H301" s="281"/>
      <c r="J301" s="281"/>
      <c r="L301" s="281"/>
      <c r="N301" s="281"/>
      <c r="P301" s="281"/>
      <c r="R301" s="281"/>
      <c r="T301" s="281"/>
      <c r="V301" s="281"/>
    </row>
    <row r="302" spans="6:22">
      <c r="F302" s="279" t="str">
        <f t="shared" si="19"/>
        <v/>
      </c>
      <c r="H302" s="281"/>
      <c r="J302" s="281"/>
      <c r="L302" s="281"/>
      <c r="N302" s="281"/>
      <c r="P302" s="281"/>
      <c r="R302" s="281"/>
      <c r="T302" s="281"/>
      <c r="V302" s="281"/>
    </row>
    <row r="303" spans="6:22">
      <c r="F303" s="279" t="str">
        <f t="shared" si="19"/>
        <v/>
      </c>
      <c r="H303" s="281"/>
      <c r="J303" s="281"/>
      <c r="L303" s="281"/>
      <c r="N303" s="281"/>
      <c r="P303" s="281"/>
      <c r="R303" s="281"/>
      <c r="T303" s="281"/>
      <c r="V303" s="281"/>
    </row>
    <row r="304" spans="6:22">
      <c r="F304" s="279" t="str">
        <f t="shared" si="19"/>
        <v/>
      </c>
      <c r="H304" s="281"/>
      <c r="J304" s="281"/>
      <c r="L304" s="281"/>
      <c r="N304" s="281"/>
      <c r="P304" s="281"/>
      <c r="R304" s="281"/>
      <c r="T304" s="281"/>
      <c r="V304" s="281"/>
    </row>
    <row r="305" spans="6:22">
      <c r="F305" s="279" t="str">
        <f t="shared" si="19"/>
        <v/>
      </c>
      <c r="H305" s="281"/>
      <c r="J305" s="281"/>
      <c r="L305" s="281"/>
      <c r="N305" s="281"/>
      <c r="P305" s="281"/>
      <c r="R305" s="281"/>
      <c r="T305" s="281"/>
      <c r="V305" s="281"/>
    </row>
    <row r="306" spans="6:22">
      <c r="F306" s="279" t="str">
        <f t="shared" si="19"/>
        <v/>
      </c>
      <c r="H306" s="281"/>
      <c r="J306" s="281"/>
      <c r="L306" s="281"/>
      <c r="N306" s="281"/>
      <c r="P306" s="281"/>
      <c r="R306" s="281"/>
      <c r="T306" s="281"/>
      <c r="V306" s="281"/>
    </row>
    <row r="307" spans="6:22">
      <c r="F307" s="279" t="str">
        <f t="shared" si="19"/>
        <v/>
      </c>
      <c r="H307" s="281"/>
      <c r="J307" s="281"/>
      <c r="L307" s="281"/>
      <c r="N307" s="281"/>
      <c r="P307" s="281"/>
      <c r="R307" s="281"/>
      <c r="T307" s="281"/>
      <c r="V307" s="281"/>
    </row>
    <row r="308" spans="6:22">
      <c r="F308" s="279" t="str">
        <f t="shared" si="19"/>
        <v/>
      </c>
      <c r="H308" s="281"/>
      <c r="J308" s="281"/>
      <c r="L308" s="281"/>
      <c r="N308" s="281"/>
      <c r="P308" s="281"/>
      <c r="R308" s="281"/>
      <c r="T308" s="281"/>
      <c r="V308" s="281"/>
    </row>
    <row r="309" spans="6:22">
      <c r="F309" s="279" t="str">
        <f t="shared" si="19"/>
        <v/>
      </c>
      <c r="H309" s="281"/>
      <c r="J309" s="281"/>
      <c r="L309" s="281"/>
      <c r="N309" s="281"/>
      <c r="P309" s="281"/>
      <c r="R309" s="281"/>
      <c r="T309" s="281"/>
      <c r="V309" s="281"/>
    </row>
    <row r="310" spans="6:22">
      <c r="F310" s="279" t="str">
        <f t="shared" si="19"/>
        <v/>
      </c>
      <c r="H310" s="281"/>
      <c r="J310" s="281"/>
      <c r="L310" s="281"/>
      <c r="N310" s="281"/>
      <c r="P310" s="281"/>
      <c r="R310" s="281"/>
      <c r="T310" s="281"/>
      <c r="V310" s="281"/>
    </row>
    <row r="311" spans="6:22">
      <c r="F311" s="279" t="str">
        <f t="shared" si="19"/>
        <v/>
      </c>
      <c r="H311" s="281"/>
      <c r="J311" s="281"/>
      <c r="L311" s="281"/>
      <c r="N311" s="281"/>
      <c r="P311" s="281"/>
      <c r="R311" s="281"/>
      <c r="T311" s="281"/>
      <c r="V311" s="281"/>
    </row>
    <row r="312" spans="6:22">
      <c r="F312" s="279" t="str">
        <f t="shared" si="19"/>
        <v/>
      </c>
      <c r="H312" s="281"/>
      <c r="J312" s="281"/>
      <c r="L312" s="281"/>
      <c r="N312" s="281"/>
      <c r="P312" s="281"/>
      <c r="R312" s="281"/>
      <c r="T312" s="281"/>
      <c r="V312" s="281"/>
    </row>
    <row r="313" spans="6:22">
      <c r="F313" s="279" t="str">
        <f t="shared" si="19"/>
        <v/>
      </c>
      <c r="H313" s="281"/>
      <c r="J313" s="281"/>
      <c r="L313" s="281"/>
      <c r="N313" s="281"/>
      <c r="P313" s="281"/>
      <c r="R313" s="281"/>
      <c r="T313" s="281"/>
      <c r="V313" s="281"/>
    </row>
    <row r="314" spans="6:22">
      <c r="F314" s="279" t="str">
        <f t="shared" si="19"/>
        <v/>
      </c>
      <c r="H314" s="281"/>
      <c r="J314" s="281"/>
      <c r="L314" s="281"/>
      <c r="N314" s="281"/>
      <c r="P314" s="281"/>
      <c r="R314" s="281"/>
      <c r="T314" s="281"/>
      <c r="V314" s="281"/>
    </row>
    <row r="315" spans="6:22">
      <c r="F315" s="279" t="str">
        <f t="shared" si="19"/>
        <v/>
      </c>
      <c r="H315" s="281"/>
      <c r="J315" s="281"/>
      <c r="L315" s="281"/>
      <c r="N315" s="281"/>
      <c r="P315" s="281"/>
      <c r="R315" s="281"/>
      <c r="T315" s="281"/>
      <c r="V315" s="281"/>
    </row>
    <row r="316" spans="6:22">
      <c r="F316" s="279" t="str">
        <f t="shared" si="19"/>
        <v/>
      </c>
      <c r="H316" s="281"/>
      <c r="J316" s="281"/>
      <c r="L316" s="281"/>
      <c r="N316" s="281"/>
      <c r="P316" s="281"/>
      <c r="R316" s="281"/>
      <c r="T316" s="281"/>
      <c r="V316" s="281"/>
    </row>
    <row r="317" spans="6:22">
      <c r="F317" s="279" t="str">
        <f t="shared" ref="F317:F332" si="20">IF($F$9="*",IF(E317&gt;0,"*",""),"")</f>
        <v/>
      </c>
      <c r="H317" s="281"/>
      <c r="J317" s="281"/>
      <c r="L317" s="281"/>
      <c r="N317" s="281"/>
      <c r="P317" s="281"/>
      <c r="R317" s="281"/>
      <c r="T317" s="281"/>
      <c r="V317" s="281"/>
    </row>
    <row r="318" spans="6:22">
      <c r="F318" s="279" t="str">
        <f t="shared" si="20"/>
        <v/>
      </c>
      <c r="H318" s="281"/>
      <c r="J318" s="281"/>
      <c r="L318" s="281"/>
      <c r="N318" s="281"/>
      <c r="P318" s="281"/>
      <c r="R318" s="281"/>
      <c r="T318" s="281"/>
      <c r="V318" s="281"/>
    </row>
    <row r="319" spans="6:22">
      <c r="F319" s="279" t="str">
        <f t="shared" si="20"/>
        <v/>
      </c>
      <c r="H319" s="281"/>
      <c r="J319" s="281"/>
      <c r="L319" s="281"/>
      <c r="N319" s="281"/>
      <c r="P319" s="281"/>
      <c r="R319" s="281"/>
      <c r="T319" s="281"/>
      <c r="V319" s="281"/>
    </row>
    <row r="320" spans="6:22">
      <c r="F320" s="279" t="str">
        <f t="shared" si="20"/>
        <v/>
      </c>
      <c r="H320" s="281"/>
      <c r="J320" s="281"/>
      <c r="L320" s="281"/>
      <c r="N320" s="281"/>
      <c r="P320" s="281"/>
      <c r="R320" s="281"/>
      <c r="T320" s="281"/>
      <c r="V320" s="281"/>
    </row>
    <row r="321" spans="6:22">
      <c r="F321" s="279" t="str">
        <f t="shared" si="20"/>
        <v/>
      </c>
      <c r="H321" s="281"/>
      <c r="J321" s="281"/>
      <c r="L321" s="281"/>
      <c r="N321" s="281"/>
      <c r="P321" s="281"/>
      <c r="R321" s="281"/>
      <c r="T321" s="281"/>
      <c r="V321" s="281"/>
    </row>
    <row r="322" spans="6:22">
      <c r="F322" s="279" t="str">
        <f t="shared" si="20"/>
        <v/>
      </c>
      <c r="H322" s="281"/>
      <c r="J322" s="281"/>
      <c r="L322" s="281"/>
      <c r="N322" s="281"/>
      <c r="P322" s="281"/>
      <c r="R322" s="281"/>
      <c r="T322" s="281"/>
      <c r="V322" s="281"/>
    </row>
    <row r="323" spans="6:22">
      <c r="F323" s="279" t="str">
        <f t="shared" si="20"/>
        <v/>
      </c>
      <c r="H323" s="281"/>
      <c r="J323" s="281"/>
      <c r="L323" s="281"/>
      <c r="N323" s="281"/>
      <c r="P323" s="281"/>
      <c r="R323" s="281"/>
      <c r="T323" s="281"/>
      <c r="V323" s="281"/>
    </row>
    <row r="324" spans="6:22">
      <c r="F324" s="279" t="str">
        <f t="shared" si="20"/>
        <v/>
      </c>
      <c r="H324" s="281"/>
      <c r="J324" s="281"/>
      <c r="L324" s="281"/>
      <c r="N324" s="281"/>
      <c r="P324" s="281"/>
      <c r="R324" s="281"/>
      <c r="T324" s="281"/>
      <c r="V324" s="281"/>
    </row>
    <row r="325" spans="6:22">
      <c r="F325" s="279" t="str">
        <f t="shared" si="20"/>
        <v/>
      </c>
      <c r="H325" s="281"/>
      <c r="J325" s="281"/>
      <c r="L325" s="281"/>
      <c r="N325" s="281"/>
      <c r="P325" s="281"/>
      <c r="R325" s="281"/>
      <c r="T325" s="281"/>
      <c r="V325" s="281"/>
    </row>
    <row r="326" spans="6:22">
      <c r="F326" s="279" t="str">
        <f t="shared" si="20"/>
        <v/>
      </c>
      <c r="H326" s="281"/>
      <c r="J326" s="281"/>
      <c r="L326" s="281"/>
      <c r="N326" s="281"/>
      <c r="P326" s="281"/>
      <c r="R326" s="281"/>
      <c r="T326" s="281"/>
      <c r="V326" s="281"/>
    </row>
    <row r="327" spans="6:22">
      <c r="F327" s="279" t="str">
        <f t="shared" si="20"/>
        <v/>
      </c>
      <c r="H327" s="281"/>
      <c r="J327" s="281"/>
      <c r="L327" s="281"/>
      <c r="N327" s="281"/>
      <c r="P327" s="281"/>
      <c r="R327" s="281"/>
      <c r="T327" s="281"/>
      <c r="V327" s="281"/>
    </row>
    <row r="328" spans="6:22">
      <c r="F328" s="279" t="str">
        <f t="shared" si="20"/>
        <v/>
      </c>
      <c r="H328" s="281"/>
      <c r="J328" s="281"/>
      <c r="L328" s="281"/>
      <c r="N328" s="281"/>
      <c r="P328" s="281"/>
      <c r="R328" s="281"/>
      <c r="T328" s="281"/>
      <c r="V328" s="281"/>
    </row>
    <row r="329" spans="6:22">
      <c r="F329" s="279" t="str">
        <f t="shared" si="20"/>
        <v/>
      </c>
      <c r="H329" s="281"/>
      <c r="J329" s="281"/>
      <c r="L329" s="281"/>
      <c r="N329" s="281"/>
      <c r="P329" s="281"/>
      <c r="R329" s="281"/>
      <c r="T329" s="281"/>
      <c r="V329" s="281"/>
    </row>
    <row r="330" spans="6:22">
      <c r="F330" s="279" t="str">
        <f t="shared" si="20"/>
        <v/>
      </c>
      <c r="H330" s="281"/>
      <c r="J330" s="281"/>
      <c r="L330" s="281"/>
      <c r="N330" s="281"/>
      <c r="P330" s="281"/>
      <c r="R330" s="281"/>
      <c r="T330" s="281"/>
      <c r="V330" s="281"/>
    </row>
    <row r="331" spans="6:22">
      <c r="F331" s="279" t="str">
        <f t="shared" si="20"/>
        <v/>
      </c>
      <c r="H331" s="281"/>
      <c r="J331" s="281"/>
      <c r="L331" s="281"/>
      <c r="N331" s="281"/>
      <c r="P331" s="281"/>
      <c r="R331" s="281"/>
      <c r="T331" s="281"/>
      <c r="V331" s="281"/>
    </row>
    <row r="332" spans="6:22">
      <c r="F332" s="279" t="str">
        <f t="shared" si="20"/>
        <v/>
      </c>
      <c r="H332" s="281"/>
      <c r="J332" s="281"/>
      <c r="L332" s="281"/>
      <c r="N332" s="281"/>
      <c r="P332" s="281"/>
      <c r="R332" s="281"/>
      <c r="T332" s="281"/>
      <c r="V332" s="281"/>
    </row>
    <row r="468" spans="14:22">
      <c r="N468" s="281" t="str">
        <f t="shared" ref="N468:N506" si="21">IF($N$9="*",IF(M468&gt;0,"*",""),"")</f>
        <v/>
      </c>
      <c r="P468" s="281" t="str">
        <f t="shared" ref="P468:P502" si="22">IF($P$9="*",IF(O468&gt;0,"*",""),"")</f>
        <v/>
      </c>
      <c r="R468" s="281" t="str">
        <f t="shared" ref="R468:R506" si="23">IF($R$9="*",IF(Q468&gt;0,"*",""),"")</f>
        <v/>
      </c>
      <c r="T468" s="281" t="str">
        <f t="shared" ref="T468:T490" si="24">IF($T$9="*",IF(S468&gt;0,"*",""),"")</f>
        <v/>
      </c>
      <c r="V468" s="281" t="str">
        <f t="shared" ref="V468:V503" si="25">IF($V$9="*",IF(U468&gt;0,"*",""),"")</f>
        <v/>
      </c>
    </row>
    <row r="469" spans="14:22">
      <c r="N469" s="281" t="str">
        <f t="shared" si="21"/>
        <v/>
      </c>
      <c r="P469" s="281" t="str">
        <f t="shared" si="22"/>
        <v/>
      </c>
      <c r="R469" s="281" t="str">
        <f t="shared" si="23"/>
        <v/>
      </c>
      <c r="T469" s="281" t="str">
        <f t="shared" si="24"/>
        <v/>
      </c>
      <c r="V469" s="281" t="str">
        <f t="shared" si="25"/>
        <v/>
      </c>
    </row>
    <row r="470" spans="14:22">
      <c r="N470" s="281" t="str">
        <f t="shared" si="21"/>
        <v/>
      </c>
      <c r="P470" s="281" t="str">
        <f t="shared" si="22"/>
        <v/>
      </c>
      <c r="R470" s="281" t="str">
        <f t="shared" si="23"/>
        <v/>
      </c>
      <c r="T470" s="281" t="str">
        <f t="shared" si="24"/>
        <v/>
      </c>
      <c r="V470" s="281" t="str">
        <f t="shared" si="25"/>
        <v/>
      </c>
    </row>
    <row r="471" spans="14:22">
      <c r="N471" s="281" t="str">
        <f t="shared" si="21"/>
        <v/>
      </c>
      <c r="P471" s="281" t="str">
        <f t="shared" si="22"/>
        <v/>
      </c>
      <c r="R471" s="281" t="str">
        <f t="shared" si="23"/>
        <v/>
      </c>
      <c r="T471" s="281" t="str">
        <f t="shared" si="24"/>
        <v/>
      </c>
      <c r="V471" s="281" t="str">
        <f t="shared" si="25"/>
        <v/>
      </c>
    </row>
    <row r="472" spans="14:22">
      <c r="N472" s="281" t="str">
        <f t="shared" si="21"/>
        <v/>
      </c>
      <c r="P472" s="281" t="str">
        <f t="shared" si="22"/>
        <v/>
      </c>
      <c r="R472" s="281" t="str">
        <f t="shared" si="23"/>
        <v/>
      </c>
      <c r="T472" s="281" t="str">
        <f t="shared" si="24"/>
        <v/>
      </c>
      <c r="V472" s="281" t="str">
        <f t="shared" si="25"/>
        <v/>
      </c>
    </row>
    <row r="473" spans="14:22">
      <c r="N473" s="281" t="str">
        <f t="shared" si="21"/>
        <v/>
      </c>
      <c r="P473" s="281" t="str">
        <f t="shared" si="22"/>
        <v/>
      </c>
      <c r="R473" s="281" t="str">
        <f t="shared" si="23"/>
        <v/>
      </c>
      <c r="T473" s="281" t="str">
        <f t="shared" si="24"/>
        <v/>
      </c>
      <c r="V473" s="281" t="str">
        <f t="shared" si="25"/>
        <v/>
      </c>
    </row>
    <row r="474" spans="14:22">
      <c r="N474" s="281" t="str">
        <f t="shared" si="21"/>
        <v/>
      </c>
      <c r="P474" s="281" t="str">
        <f t="shared" si="22"/>
        <v/>
      </c>
      <c r="R474" s="281" t="str">
        <f t="shared" si="23"/>
        <v/>
      </c>
      <c r="T474" s="281" t="str">
        <f t="shared" si="24"/>
        <v/>
      </c>
      <c r="V474" s="281" t="str">
        <f t="shared" si="25"/>
        <v/>
      </c>
    </row>
    <row r="475" spans="14:22">
      <c r="N475" s="281" t="str">
        <f t="shared" si="21"/>
        <v/>
      </c>
      <c r="P475" s="281" t="str">
        <f t="shared" si="22"/>
        <v/>
      </c>
      <c r="R475" s="281" t="str">
        <f t="shared" si="23"/>
        <v/>
      </c>
      <c r="T475" s="281" t="str">
        <f t="shared" si="24"/>
        <v/>
      </c>
      <c r="V475" s="281" t="str">
        <f t="shared" si="25"/>
        <v/>
      </c>
    </row>
    <row r="476" spans="14:22">
      <c r="N476" s="281" t="str">
        <f t="shared" si="21"/>
        <v/>
      </c>
      <c r="P476" s="281" t="str">
        <f t="shared" si="22"/>
        <v/>
      </c>
      <c r="R476" s="281" t="str">
        <f t="shared" si="23"/>
        <v/>
      </c>
      <c r="T476" s="281" t="str">
        <f t="shared" si="24"/>
        <v/>
      </c>
      <c r="V476" s="281" t="str">
        <f t="shared" si="25"/>
        <v/>
      </c>
    </row>
    <row r="477" spans="14:22">
      <c r="N477" s="281" t="str">
        <f t="shared" si="21"/>
        <v/>
      </c>
      <c r="P477" s="281" t="str">
        <f t="shared" si="22"/>
        <v/>
      </c>
      <c r="R477" s="281" t="str">
        <f t="shared" si="23"/>
        <v/>
      </c>
      <c r="T477" s="281" t="str">
        <f t="shared" si="24"/>
        <v/>
      </c>
      <c r="V477" s="281" t="str">
        <f t="shared" si="25"/>
        <v/>
      </c>
    </row>
    <row r="478" spans="14:22">
      <c r="N478" s="281" t="str">
        <f t="shared" si="21"/>
        <v/>
      </c>
      <c r="P478" s="281" t="str">
        <f t="shared" si="22"/>
        <v/>
      </c>
      <c r="R478" s="281" t="str">
        <f t="shared" si="23"/>
        <v/>
      </c>
      <c r="T478" s="281" t="str">
        <f t="shared" si="24"/>
        <v/>
      </c>
      <c r="V478" s="281" t="str">
        <f t="shared" si="25"/>
        <v/>
      </c>
    </row>
    <row r="479" spans="14:22">
      <c r="N479" s="281" t="str">
        <f t="shared" si="21"/>
        <v/>
      </c>
      <c r="P479" s="281" t="str">
        <f t="shared" si="22"/>
        <v/>
      </c>
      <c r="R479" s="281" t="str">
        <f t="shared" si="23"/>
        <v/>
      </c>
      <c r="T479" s="281" t="str">
        <f t="shared" si="24"/>
        <v/>
      </c>
      <c r="V479" s="281" t="str">
        <f t="shared" si="25"/>
        <v/>
      </c>
    </row>
    <row r="480" spans="14:22">
      <c r="N480" s="281" t="str">
        <f t="shared" si="21"/>
        <v/>
      </c>
      <c r="P480" s="281" t="str">
        <f t="shared" si="22"/>
        <v/>
      </c>
      <c r="R480" s="281" t="str">
        <f t="shared" si="23"/>
        <v/>
      </c>
      <c r="T480" s="281" t="str">
        <f t="shared" si="24"/>
        <v/>
      </c>
      <c r="V480" s="281" t="str">
        <f t="shared" si="25"/>
        <v/>
      </c>
    </row>
    <row r="481" spans="14:22">
      <c r="N481" s="281" t="str">
        <f t="shared" si="21"/>
        <v/>
      </c>
      <c r="P481" s="281" t="str">
        <f t="shared" si="22"/>
        <v/>
      </c>
      <c r="R481" s="281" t="str">
        <f t="shared" si="23"/>
        <v/>
      </c>
      <c r="T481" s="281" t="str">
        <f t="shared" si="24"/>
        <v/>
      </c>
      <c r="V481" s="281" t="str">
        <f t="shared" si="25"/>
        <v/>
      </c>
    </row>
    <row r="482" spans="14:22">
      <c r="N482" s="281" t="str">
        <f t="shared" si="21"/>
        <v/>
      </c>
      <c r="P482" s="281" t="str">
        <f t="shared" si="22"/>
        <v/>
      </c>
      <c r="R482" s="281" t="str">
        <f t="shared" si="23"/>
        <v/>
      </c>
      <c r="T482" s="281" t="str">
        <f t="shared" si="24"/>
        <v/>
      </c>
      <c r="V482" s="281" t="str">
        <f t="shared" si="25"/>
        <v/>
      </c>
    </row>
    <row r="483" spans="14:22">
      <c r="N483" s="281" t="str">
        <f t="shared" si="21"/>
        <v/>
      </c>
      <c r="P483" s="281" t="str">
        <f t="shared" si="22"/>
        <v/>
      </c>
      <c r="R483" s="281" t="str">
        <f t="shared" si="23"/>
        <v/>
      </c>
      <c r="T483" s="281" t="str">
        <f t="shared" si="24"/>
        <v/>
      </c>
      <c r="V483" s="281" t="str">
        <f t="shared" si="25"/>
        <v/>
      </c>
    </row>
    <row r="484" spans="14:22">
      <c r="N484" s="281" t="str">
        <f t="shared" si="21"/>
        <v/>
      </c>
      <c r="P484" s="281" t="str">
        <f t="shared" si="22"/>
        <v/>
      </c>
      <c r="R484" s="281" t="str">
        <f t="shared" si="23"/>
        <v/>
      </c>
      <c r="T484" s="281" t="str">
        <f t="shared" si="24"/>
        <v/>
      </c>
      <c r="V484" s="281" t="str">
        <f t="shared" si="25"/>
        <v/>
      </c>
    </row>
    <row r="485" spans="14:22">
      <c r="N485" s="281" t="str">
        <f t="shared" si="21"/>
        <v/>
      </c>
      <c r="P485" s="281" t="str">
        <f t="shared" si="22"/>
        <v/>
      </c>
      <c r="R485" s="281" t="str">
        <f t="shared" si="23"/>
        <v/>
      </c>
      <c r="T485" s="281" t="str">
        <f t="shared" si="24"/>
        <v/>
      </c>
      <c r="V485" s="281" t="str">
        <f t="shared" si="25"/>
        <v/>
      </c>
    </row>
    <row r="486" spans="14:22">
      <c r="N486" s="281" t="str">
        <f t="shared" si="21"/>
        <v/>
      </c>
      <c r="P486" s="281" t="str">
        <f t="shared" si="22"/>
        <v/>
      </c>
      <c r="R486" s="281" t="str">
        <f t="shared" si="23"/>
        <v/>
      </c>
      <c r="T486" s="281" t="str">
        <f t="shared" si="24"/>
        <v/>
      </c>
      <c r="V486" s="281" t="str">
        <f t="shared" si="25"/>
        <v/>
      </c>
    </row>
    <row r="487" spans="14:22">
      <c r="N487" s="281" t="str">
        <f t="shared" si="21"/>
        <v/>
      </c>
      <c r="P487" s="281" t="str">
        <f t="shared" si="22"/>
        <v/>
      </c>
      <c r="R487" s="281" t="str">
        <f t="shared" si="23"/>
        <v/>
      </c>
      <c r="T487" s="281" t="str">
        <f t="shared" si="24"/>
        <v/>
      </c>
      <c r="V487" s="281" t="str">
        <f t="shared" si="25"/>
        <v/>
      </c>
    </row>
    <row r="488" spans="14:22">
      <c r="N488" s="281" t="str">
        <f t="shared" si="21"/>
        <v/>
      </c>
      <c r="P488" s="281" t="str">
        <f t="shared" si="22"/>
        <v/>
      </c>
      <c r="R488" s="281" t="str">
        <f t="shared" si="23"/>
        <v/>
      </c>
      <c r="T488" s="281" t="str">
        <f t="shared" si="24"/>
        <v/>
      </c>
      <c r="V488" s="281" t="str">
        <f t="shared" si="25"/>
        <v/>
      </c>
    </row>
    <row r="489" spans="14:22">
      <c r="N489" s="281" t="str">
        <f t="shared" si="21"/>
        <v/>
      </c>
      <c r="P489" s="281" t="str">
        <f t="shared" si="22"/>
        <v/>
      </c>
      <c r="R489" s="281" t="str">
        <f t="shared" si="23"/>
        <v/>
      </c>
      <c r="T489" s="281" t="str">
        <f t="shared" si="24"/>
        <v/>
      </c>
      <c r="V489" s="281" t="str">
        <f t="shared" si="25"/>
        <v/>
      </c>
    </row>
    <row r="490" spans="14:22">
      <c r="N490" s="281" t="str">
        <f t="shared" si="21"/>
        <v/>
      </c>
      <c r="P490" s="281" t="str">
        <f t="shared" si="22"/>
        <v/>
      </c>
      <c r="R490" s="281" t="str">
        <f t="shared" si="23"/>
        <v/>
      </c>
      <c r="T490" s="281" t="str">
        <f t="shared" si="24"/>
        <v/>
      </c>
      <c r="V490" s="281" t="str">
        <f t="shared" si="25"/>
        <v/>
      </c>
    </row>
    <row r="491" spans="14:22">
      <c r="N491" s="281" t="str">
        <f t="shared" si="21"/>
        <v/>
      </c>
      <c r="P491" s="281" t="str">
        <f t="shared" si="22"/>
        <v/>
      </c>
      <c r="R491" s="281" t="str">
        <f t="shared" si="23"/>
        <v/>
      </c>
      <c r="V491" s="281" t="str">
        <f t="shared" si="25"/>
        <v/>
      </c>
    </row>
    <row r="492" spans="14:22">
      <c r="N492" s="281" t="str">
        <f t="shared" si="21"/>
        <v/>
      </c>
      <c r="P492" s="281" t="str">
        <f t="shared" si="22"/>
        <v/>
      </c>
      <c r="R492" s="281" t="str">
        <f t="shared" si="23"/>
        <v/>
      </c>
      <c r="V492" s="281" t="str">
        <f t="shared" si="25"/>
        <v/>
      </c>
    </row>
    <row r="493" spans="14:22">
      <c r="N493" s="281" t="str">
        <f t="shared" si="21"/>
        <v/>
      </c>
      <c r="P493" s="281" t="str">
        <f t="shared" si="22"/>
        <v/>
      </c>
      <c r="R493" s="281" t="str">
        <f t="shared" si="23"/>
        <v/>
      </c>
      <c r="V493" s="281" t="str">
        <f t="shared" si="25"/>
        <v/>
      </c>
    </row>
    <row r="494" spans="14:22">
      <c r="N494" s="281" t="str">
        <f t="shared" si="21"/>
        <v/>
      </c>
      <c r="P494" s="281" t="str">
        <f t="shared" si="22"/>
        <v/>
      </c>
      <c r="R494" s="281" t="str">
        <f t="shared" si="23"/>
        <v/>
      </c>
      <c r="V494" s="281" t="str">
        <f t="shared" si="25"/>
        <v/>
      </c>
    </row>
    <row r="495" spans="14:22">
      <c r="N495" s="281" t="str">
        <f t="shared" si="21"/>
        <v/>
      </c>
      <c r="P495" s="281" t="str">
        <f t="shared" si="22"/>
        <v/>
      </c>
      <c r="R495" s="281" t="str">
        <f t="shared" si="23"/>
        <v/>
      </c>
      <c r="V495" s="281" t="str">
        <f t="shared" si="25"/>
        <v/>
      </c>
    </row>
    <row r="496" spans="14:22">
      <c r="N496" s="281" t="str">
        <f t="shared" si="21"/>
        <v/>
      </c>
      <c r="P496" s="281" t="str">
        <f t="shared" si="22"/>
        <v/>
      </c>
      <c r="R496" s="281" t="str">
        <f t="shared" si="23"/>
        <v/>
      </c>
      <c r="V496" s="281" t="str">
        <f t="shared" si="25"/>
        <v/>
      </c>
    </row>
    <row r="497" spans="14:22">
      <c r="N497" s="281" t="str">
        <f t="shared" si="21"/>
        <v/>
      </c>
      <c r="P497" s="281" t="str">
        <f t="shared" si="22"/>
        <v/>
      </c>
      <c r="R497" s="281" t="str">
        <f t="shared" si="23"/>
        <v/>
      </c>
      <c r="V497" s="281" t="str">
        <f t="shared" si="25"/>
        <v/>
      </c>
    </row>
    <row r="498" spans="14:22">
      <c r="N498" s="281" t="str">
        <f t="shared" si="21"/>
        <v/>
      </c>
      <c r="P498" s="281" t="str">
        <f t="shared" si="22"/>
        <v/>
      </c>
      <c r="R498" s="281" t="str">
        <f t="shared" si="23"/>
        <v/>
      </c>
      <c r="V498" s="281" t="str">
        <f t="shared" si="25"/>
        <v/>
      </c>
    </row>
    <row r="499" spans="14:22">
      <c r="N499" s="281" t="str">
        <f t="shared" si="21"/>
        <v/>
      </c>
      <c r="P499" s="281" t="str">
        <f t="shared" si="22"/>
        <v/>
      </c>
      <c r="R499" s="281" t="str">
        <f t="shared" si="23"/>
        <v/>
      </c>
      <c r="V499" s="281" t="str">
        <f t="shared" si="25"/>
        <v/>
      </c>
    </row>
    <row r="500" spans="14:22">
      <c r="N500" s="281" t="str">
        <f t="shared" si="21"/>
        <v/>
      </c>
      <c r="P500" s="281" t="str">
        <f t="shared" si="22"/>
        <v/>
      </c>
      <c r="R500" s="281" t="str">
        <f t="shared" si="23"/>
        <v/>
      </c>
      <c r="V500" s="281" t="str">
        <f t="shared" si="25"/>
        <v/>
      </c>
    </row>
    <row r="501" spans="14:22">
      <c r="N501" s="281" t="str">
        <f t="shared" si="21"/>
        <v/>
      </c>
      <c r="P501" s="281" t="str">
        <f t="shared" si="22"/>
        <v/>
      </c>
      <c r="R501" s="281" t="str">
        <f t="shared" si="23"/>
        <v/>
      </c>
      <c r="V501" s="281" t="str">
        <f t="shared" si="25"/>
        <v/>
      </c>
    </row>
    <row r="502" spans="14:22">
      <c r="N502" s="281" t="str">
        <f t="shared" si="21"/>
        <v/>
      </c>
      <c r="P502" s="281" t="str">
        <f t="shared" si="22"/>
        <v/>
      </c>
      <c r="R502" s="281" t="str">
        <f t="shared" si="23"/>
        <v/>
      </c>
      <c r="V502" s="281" t="str">
        <f t="shared" si="25"/>
        <v/>
      </c>
    </row>
    <row r="503" spans="14:22">
      <c r="N503" s="281" t="str">
        <f t="shared" si="21"/>
        <v/>
      </c>
      <c r="R503" s="281" t="str">
        <f t="shared" si="23"/>
        <v/>
      </c>
      <c r="V503" s="281" t="str">
        <f t="shared" si="25"/>
        <v/>
      </c>
    </row>
    <row r="504" spans="14:22">
      <c r="N504" s="281" t="str">
        <f t="shared" si="21"/>
        <v/>
      </c>
      <c r="R504" s="281" t="str">
        <f t="shared" si="23"/>
        <v/>
      </c>
    </row>
    <row r="505" spans="14:22">
      <c r="N505" s="281" t="str">
        <f t="shared" si="21"/>
        <v/>
      </c>
      <c r="R505" s="281" t="str">
        <f t="shared" si="23"/>
        <v/>
      </c>
    </row>
    <row r="506" spans="14:22">
      <c r="N506" s="281" t="str">
        <f t="shared" si="21"/>
        <v/>
      </c>
      <c r="R506" s="281" t="str">
        <f t="shared" si="23"/>
        <v/>
      </c>
    </row>
    <row r="507" spans="14:22">
      <c r="N507" s="281" t="str">
        <f t="shared" ref="N507:N515" si="26">IF($N$9="*",IF(M507&gt;0,"*",""),"")</f>
        <v/>
      </c>
      <c r="R507" s="281" t="str">
        <f t="shared" ref="R507:R513" si="27">IF($R$9="*",IF(Q507&gt;0,"*",""),"")</f>
        <v/>
      </c>
    </row>
    <row r="508" spans="14:22">
      <c r="N508" s="281" t="str">
        <f t="shared" si="26"/>
        <v/>
      </c>
      <c r="R508" s="281" t="str">
        <f t="shared" si="27"/>
        <v/>
      </c>
    </row>
    <row r="509" spans="14:22">
      <c r="N509" s="281" t="str">
        <f t="shared" si="26"/>
        <v/>
      </c>
      <c r="R509" s="281" t="str">
        <f t="shared" si="27"/>
        <v/>
      </c>
    </row>
    <row r="510" spans="14:22">
      <c r="N510" s="281" t="str">
        <f t="shared" si="26"/>
        <v/>
      </c>
      <c r="R510" s="281" t="str">
        <f t="shared" si="27"/>
        <v/>
      </c>
    </row>
    <row r="511" spans="14:22">
      <c r="N511" s="281" t="str">
        <f t="shared" si="26"/>
        <v/>
      </c>
      <c r="R511" s="281" t="str">
        <f t="shared" si="27"/>
        <v/>
      </c>
    </row>
    <row r="512" spans="14:22">
      <c r="N512" s="281" t="str">
        <f t="shared" si="26"/>
        <v/>
      </c>
      <c r="R512" s="281" t="str">
        <f t="shared" si="27"/>
        <v/>
      </c>
    </row>
    <row r="513" spans="14:18">
      <c r="N513" s="281" t="str">
        <f t="shared" si="26"/>
        <v/>
      </c>
      <c r="R513" s="281" t="str">
        <f t="shared" si="27"/>
        <v/>
      </c>
    </row>
    <row r="514" spans="14:18">
      <c r="N514" s="281" t="str">
        <f t="shared" si="26"/>
        <v/>
      </c>
    </row>
    <row r="515" spans="14:18">
      <c r="N515" s="281" t="str">
        <f t="shared" si="26"/>
        <v/>
      </c>
    </row>
  </sheetData>
  <sheetProtection autoFilter="0"/>
  <autoFilter ref="A10:A94" xr:uid="{C7852A01-6CE1-403D-828D-EF7EA4A18426}">
    <filterColumn colId="0">
      <filters>
        <filter val="1"/>
      </filters>
    </filterColumn>
  </autoFilter>
  <conditionalFormatting sqref="R9 P9 N9 L9 J9 H9 T9 V9 F9">
    <cfRule type="duplicateValues" dxfId="9" priority="1"/>
  </conditionalFormatting>
  <hyperlinks>
    <hyperlink ref="G5" r:id="rId1" xr:uid="{CF3A4C27-72EE-47E8-9AC2-21547AE67F24}"/>
    <hyperlink ref="K5" r:id="rId2" xr:uid="{625FF854-C0C5-4617-AC6E-47B5F99A43AC}"/>
    <hyperlink ref="H5" r:id="rId3" xr:uid="{DCE57725-ADC0-4DF7-8421-D100905D484D}"/>
  </hyperlinks>
  <pageMargins left="0.7" right="0.7" top="0.75" bottom="0.75" header="0.3" footer="0.3"/>
  <pageSetup scale="46" fitToHeight="0" orientation="portrait" r:id="rId4"/>
  <headerFooter>
    <oddHeader>&amp;LProject Name
Owner Bid Due
Sub Bids Due</oddHead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9FA08C-78E9-4214-8A48-EA12029FA6A5}">
  <sheetPr filterMode="1">
    <pageSetUpPr fitToPage="1"/>
  </sheetPr>
  <dimension ref="A1:X263"/>
  <sheetViews>
    <sheetView zoomScaleNormal="100" workbookViewId="0">
      <pane xSplit="2" topLeftCell="E1" activePane="topRight" state="frozen"/>
      <selection pane="topRight" activeCell="E14" sqref="E14"/>
      <selection activeCell="V260" sqref="V260:V503"/>
    </sheetView>
  </sheetViews>
  <sheetFormatPr defaultColWidth="0" defaultRowHeight="15.6"/>
  <cols>
    <col min="1" max="1" width="11.5703125" style="207" customWidth="1"/>
    <col min="2" max="2" width="80" style="207" customWidth="1"/>
    <col min="3" max="3" width="10" style="207" customWidth="1"/>
    <col min="4" max="4" width="12.28515625" style="207" customWidth="1"/>
    <col min="5" max="5" width="35.140625" style="280" customWidth="1"/>
    <col min="6" max="6" width="5.28515625" style="284" customWidth="1"/>
    <col min="7" max="7" width="39" style="207" customWidth="1"/>
    <col min="8" max="8" width="5.28515625" style="284" customWidth="1"/>
    <col min="9" max="9" width="39" style="207" customWidth="1"/>
    <col min="10" max="10" width="4.28515625" style="284" customWidth="1"/>
    <col min="11" max="11" width="39" style="282" customWidth="1"/>
    <col min="12" max="12" width="5.28515625" style="284" customWidth="1"/>
    <col min="13" max="13" width="39" style="282" customWidth="1"/>
    <col min="14" max="14" width="5.28515625" style="284" customWidth="1"/>
    <col min="15" max="15" width="39" style="282" customWidth="1"/>
    <col min="16" max="16" width="5.28515625" style="284" customWidth="1"/>
    <col min="17" max="17" width="39" style="282" customWidth="1"/>
    <col min="18" max="18" width="5.28515625" style="284" customWidth="1"/>
    <col min="19" max="19" width="39" style="290" customWidth="1"/>
    <col min="20" max="20" width="5.28515625" style="284" customWidth="1"/>
    <col min="21" max="21" width="39" style="282" customWidth="1"/>
    <col min="22" max="22" width="5.28515625" style="284" customWidth="1"/>
    <col min="23" max="23" width="8.85546875" style="191" hidden="1" customWidth="1"/>
    <col min="24" max="16384" width="8.85546875" style="147" hidden="1"/>
  </cols>
  <sheetData>
    <row r="1" spans="1:24" s="120" customFormat="1" ht="45.6">
      <c r="B1" s="121"/>
      <c r="C1" s="122" t="s">
        <v>320</v>
      </c>
      <c r="D1" s="123" t="s">
        <v>321</v>
      </c>
      <c r="E1" s="124" t="s">
        <v>322</v>
      </c>
      <c r="F1" s="123" t="s">
        <v>323</v>
      </c>
      <c r="G1" s="125" t="s">
        <v>4398</v>
      </c>
      <c r="H1" s="126" t="s">
        <v>323</v>
      </c>
      <c r="I1" s="127" t="s">
        <v>4398</v>
      </c>
      <c r="J1" s="128" t="s">
        <v>323</v>
      </c>
      <c r="K1" s="129" t="s">
        <v>4398</v>
      </c>
      <c r="L1" s="126" t="s">
        <v>323</v>
      </c>
      <c r="M1" s="130" t="s">
        <v>4398</v>
      </c>
      <c r="N1" s="128" t="s">
        <v>323</v>
      </c>
      <c r="O1" s="129"/>
      <c r="P1" s="126" t="s">
        <v>323</v>
      </c>
      <c r="Q1" s="130"/>
      <c r="R1" s="128" t="s">
        <v>323</v>
      </c>
      <c r="S1" s="129"/>
      <c r="T1" s="126" t="s">
        <v>323</v>
      </c>
      <c r="U1" s="130"/>
      <c r="V1" s="128" t="s">
        <v>323</v>
      </c>
    </row>
    <row r="2" spans="1:24" s="131" customFormat="1">
      <c r="A2" s="131" t="s">
        <v>161</v>
      </c>
      <c r="B2" s="132"/>
      <c r="C2" s="133"/>
      <c r="D2" s="134"/>
      <c r="E2" s="135"/>
      <c r="F2" s="134"/>
      <c r="G2" s="136" t="s">
        <v>4399</v>
      </c>
      <c r="H2" s="137"/>
      <c r="I2" s="138" t="s">
        <v>4400</v>
      </c>
      <c r="J2" s="139"/>
      <c r="K2" s="136" t="s">
        <v>4401</v>
      </c>
      <c r="L2" s="137"/>
      <c r="M2" s="140" t="s">
        <v>4402</v>
      </c>
      <c r="N2" s="139"/>
      <c r="O2" s="136" t="s">
        <v>723</v>
      </c>
      <c r="P2" s="137"/>
      <c r="Q2" s="140" t="s">
        <v>724</v>
      </c>
      <c r="R2" s="139"/>
      <c r="S2" s="129" t="s">
        <v>725</v>
      </c>
      <c r="T2" s="126"/>
      <c r="U2" s="140" t="s">
        <v>726</v>
      </c>
      <c r="V2" s="139"/>
    </row>
    <row r="3" spans="1:24" s="139" customFormat="1">
      <c r="B3" s="141" t="s">
        <v>352</v>
      </c>
      <c r="C3" s="142"/>
      <c r="D3" s="143"/>
      <c r="E3" s="144"/>
      <c r="F3" s="143"/>
      <c r="G3" s="145" t="s">
        <v>4403</v>
      </c>
      <c r="H3" s="137"/>
      <c r="I3" s="146" t="s">
        <v>4404</v>
      </c>
      <c r="K3" s="136" t="s">
        <v>4405</v>
      </c>
      <c r="L3" s="137"/>
      <c r="M3" s="140" t="s">
        <v>4406</v>
      </c>
      <c r="O3" s="136"/>
      <c r="P3" s="137"/>
      <c r="Q3" s="140"/>
      <c r="S3" s="129"/>
      <c r="T3" s="126"/>
      <c r="U3" s="140"/>
    </row>
    <row r="4" spans="1:24" s="139" customFormat="1">
      <c r="B4" s="141" t="s">
        <v>369</v>
      </c>
      <c r="C4" s="142"/>
      <c r="D4" s="143"/>
      <c r="E4" s="144"/>
      <c r="F4" s="143"/>
      <c r="G4" s="145" t="s">
        <v>4407</v>
      </c>
      <c r="H4" s="137"/>
      <c r="I4" s="146" t="s">
        <v>4408</v>
      </c>
      <c r="K4" s="136" t="s">
        <v>4409</v>
      </c>
      <c r="L4" s="137"/>
      <c r="M4" s="140" t="s">
        <v>4410</v>
      </c>
      <c r="O4" s="136"/>
      <c r="P4" s="137"/>
      <c r="Q4" s="140"/>
      <c r="S4" s="129"/>
      <c r="T4" s="126"/>
      <c r="U4" s="140"/>
    </row>
    <row r="5" spans="1:24" s="139" customFormat="1">
      <c r="B5" s="141" t="s">
        <v>385</v>
      </c>
      <c r="C5" s="142"/>
      <c r="D5" s="143"/>
      <c r="E5" s="144"/>
      <c r="F5" s="143"/>
      <c r="G5" s="496" t="s">
        <v>4411</v>
      </c>
      <c r="H5" s="137"/>
      <c r="I5" s="512" t="s">
        <v>4412</v>
      </c>
      <c r="K5" s="513" t="s">
        <v>4413</v>
      </c>
      <c r="L5" s="137"/>
      <c r="M5" s="515" t="s">
        <v>4414</v>
      </c>
      <c r="O5" s="136"/>
      <c r="P5" s="137"/>
      <c r="Q5" s="140"/>
      <c r="S5" s="129"/>
      <c r="T5" s="126"/>
      <c r="U5" s="140"/>
    </row>
    <row r="6" spans="1:24">
      <c r="A6" s="147"/>
      <c r="B6" s="141" t="s">
        <v>163</v>
      </c>
      <c r="C6" s="142"/>
      <c r="D6" s="143"/>
      <c r="E6" s="144"/>
      <c r="F6" s="143"/>
      <c r="G6" s="145"/>
      <c r="H6" s="148"/>
      <c r="I6" s="146"/>
      <c r="J6" s="147"/>
      <c r="K6" s="136"/>
      <c r="L6" s="148"/>
      <c r="M6" s="140"/>
      <c r="N6" s="147"/>
      <c r="O6" s="136"/>
      <c r="P6" s="148"/>
      <c r="Q6" s="140"/>
      <c r="R6" s="147"/>
      <c r="S6" s="129"/>
      <c r="T6" s="126"/>
      <c r="U6" s="140"/>
      <c r="V6" s="147"/>
      <c r="W6" s="147"/>
    </row>
    <row r="7" spans="1:24">
      <c r="A7" s="147"/>
      <c r="B7" s="141" t="s">
        <v>402</v>
      </c>
      <c r="C7" s="142"/>
      <c r="D7" s="143"/>
      <c r="E7" s="144"/>
      <c r="F7" s="143"/>
      <c r="G7" s="145"/>
      <c r="H7" s="148"/>
      <c r="I7" s="146"/>
      <c r="J7" s="147"/>
      <c r="K7" s="136"/>
      <c r="L7" s="148"/>
      <c r="M7" s="140"/>
      <c r="N7" s="147"/>
      <c r="O7" s="136"/>
      <c r="P7" s="148"/>
      <c r="Q7" s="140"/>
      <c r="R7" s="147"/>
      <c r="S7" s="129"/>
      <c r="T7" s="126"/>
      <c r="U7" s="140"/>
      <c r="V7" s="147"/>
      <c r="W7" s="147"/>
    </row>
    <row r="8" spans="1:24">
      <c r="A8" s="147"/>
      <c r="B8" s="141" t="s">
        <v>403</v>
      </c>
      <c r="C8" s="149"/>
      <c r="D8" s="143"/>
      <c r="E8" s="144"/>
      <c r="F8" s="143"/>
      <c r="G8" s="145"/>
      <c r="H8" s="148"/>
      <c r="I8" s="146"/>
      <c r="J8" s="147"/>
      <c r="K8" s="136"/>
      <c r="L8" s="148"/>
      <c r="M8" s="140"/>
      <c r="N8" s="147"/>
      <c r="O8" s="136"/>
      <c r="P8" s="148"/>
      <c r="Q8" s="140"/>
      <c r="R8" s="147"/>
      <c r="S8" s="129"/>
      <c r="T8" s="126"/>
      <c r="U8" s="140"/>
      <c r="V8" s="147"/>
      <c r="W8" s="147"/>
    </row>
    <row r="9" spans="1:24" s="155" customFormat="1" ht="16.149999999999999" thickBot="1">
      <c r="A9" s="150" t="s">
        <v>404</v>
      </c>
      <c r="B9" s="151" t="s">
        <v>405</v>
      </c>
      <c r="C9" s="152"/>
      <c r="D9" s="153"/>
      <c r="E9" s="195">
        <f>E11</f>
        <v>1077600</v>
      </c>
      <c r="F9" s="153" t="s">
        <v>406</v>
      </c>
      <c r="G9" s="618">
        <f>SUM(G11:G400)</f>
        <v>1077600</v>
      </c>
      <c r="H9" s="154"/>
      <c r="I9" s="146">
        <f>SUM(I11:I400)</f>
        <v>0</v>
      </c>
      <c r="K9" s="136">
        <f>SUM(K11:K400)</f>
        <v>1875200</v>
      </c>
      <c r="L9" s="154"/>
      <c r="M9" s="615">
        <f>SUM(M11:M400)</f>
        <v>1231950</v>
      </c>
      <c r="O9" s="136">
        <f>SUM(O11:O400)</f>
        <v>0</v>
      </c>
      <c r="P9" s="154"/>
      <c r="Q9" s="140">
        <f>SUM(Q11:Q400)</f>
        <v>0</v>
      </c>
      <c r="S9" s="129">
        <f>SUM(S11:S400)</f>
        <v>0</v>
      </c>
      <c r="T9" s="126"/>
      <c r="U9" s="140">
        <f>SUM(U11:U400)</f>
        <v>0</v>
      </c>
      <c r="W9" s="196" t="str">
        <f>IF(X9="**","ERROR","")</f>
        <v/>
      </c>
      <c r="X9" s="196" t="str">
        <f>CONCATENATE(F9,H9,J9,L9,N9,P9,R9,T9,V9)</f>
        <v>*</v>
      </c>
    </row>
    <row r="10" spans="1:24" s="171" customFormat="1" ht="16.149999999999999" thickBot="1">
      <c r="A10" s="192">
        <v>1</v>
      </c>
      <c r="B10" s="189"/>
      <c r="C10" s="158"/>
      <c r="D10" s="158"/>
      <c r="E10" s="159">
        <v>100</v>
      </c>
      <c r="F10" s="158"/>
      <c r="G10" s="159"/>
      <c r="H10" s="158"/>
      <c r="I10" s="159"/>
      <c r="J10" s="158"/>
      <c r="K10" s="159"/>
      <c r="L10" s="158"/>
      <c r="M10" s="159"/>
      <c r="N10" s="158"/>
      <c r="O10" s="159"/>
      <c r="P10" s="158"/>
      <c r="Q10" s="159"/>
      <c r="R10" s="158"/>
      <c r="S10" s="159"/>
      <c r="T10" s="158"/>
      <c r="U10" s="159"/>
      <c r="V10" s="158"/>
    </row>
    <row r="11" spans="1:24">
      <c r="A11" s="161">
        <v>1</v>
      </c>
      <c r="B11" s="162" t="s">
        <v>4415</v>
      </c>
      <c r="C11" s="163"/>
      <c r="D11" s="164"/>
      <c r="E11" s="165">
        <f>G9</f>
        <v>1077600</v>
      </c>
      <c r="F11" s="199" t="s">
        <v>406</v>
      </c>
      <c r="G11" s="166">
        <v>1077600</v>
      </c>
      <c r="H11" s="200" t="str">
        <f>IF($H$9="*",IF(G11&gt;0,"*",""),"")</f>
        <v/>
      </c>
      <c r="I11" s="167"/>
      <c r="J11" s="201" t="str">
        <f>IF($J$9="*",IF(I11&gt;0,"*",""),"")</f>
        <v/>
      </c>
      <c r="K11" s="168">
        <v>1875200</v>
      </c>
      <c r="L11" s="200" t="str">
        <f>IF($L$9="*",IF(K11&gt;0,"*",""),"")</f>
        <v/>
      </c>
      <c r="M11" s="169">
        <f>1231950-48390</f>
        <v>1183560</v>
      </c>
      <c r="N11" s="201" t="str">
        <f>IF($N$9="*",IF(M11&gt;0,"*",""),"")</f>
        <v/>
      </c>
      <c r="O11" s="168"/>
      <c r="P11" s="200" t="str">
        <f>IF($P$9="*",IF(O11&gt;0,"*",""),"")</f>
        <v/>
      </c>
      <c r="Q11" s="169"/>
      <c r="R11" s="201" t="str">
        <f>IF($R$9="*",IF(Q11&gt;0,"*",""),"")</f>
        <v/>
      </c>
      <c r="S11" s="129"/>
      <c r="T11" s="202" t="str">
        <f>IF($T$9="*",IF(S11&gt;0,"*",""),"")</f>
        <v/>
      </c>
      <c r="U11" s="169"/>
      <c r="V11" s="201" t="str">
        <f>IF($V$9="*",IF(U11&gt;0,"*",""),"")</f>
        <v/>
      </c>
      <c r="W11" s="147"/>
    </row>
    <row r="12" spans="1:24">
      <c r="A12" s="190">
        <v>1</v>
      </c>
      <c r="B12" s="173" t="s">
        <v>4416</v>
      </c>
      <c r="C12" s="174"/>
      <c r="D12" s="175"/>
      <c r="E12" s="164" t="s">
        <v>4417</v>
      </c>
      <c r="F12" s="199" t="str">
        <f t="shared" ref="F12:F43" si="0">IF($F$9="*",IF(E12&gt;0,"*",""),"")</f>
        <v>*</v>
      </c>
      <c r="G12" s="176"/>
      <c r="H12" s="200" t="str">
        <f t="shared" ref="H12:H43" si="1">IF($H$9="*",IF(G12&gt;0,"*",""),"")</f>
        <v/>
      </c>
      <c r="I12" s="177"/>
      <c r="J12" s="201" t="str">
        <f t="shared" ref="J12:J43" si="2">IF($J$9="*",IF(I12&gt;0,"*",""),"")</f>
        <v/>
      </c>
      <c r="K12" s="136"/>
      <c r="L12" s="200" t="str">
        <f t="shared" ref="L12:L43" si="3">IF($L$9="*",IF(K12&gt;0,"*",""),"")</f>
        <v/>
      </c>
      <c r="M12" s="140">
        <v>48390</v>
      </c>
      <c r="N12" s="201" t="str">
        <f t="shared" ref="N12:N43" si="4">IF($N$9="*",IF(M12&gt;0,"*",""),"")</f>
        <v/>
      </c>
      <c r="O12" s="136"/>
      <c r="P12" s="200" t="str">
        <f t="shared" ref="P12:P43" si="5">IF($P$9="*",IF(O12&gt;0,"*",""),"")</f>
        <v/>
      </c>
      <c r="Q12" s="140"/>
      <c r="R12" s="201" t="str">
        <f t="shared" ref="R12:R43" si="6">IF($R$9="*",IF(Q12&gt;0,"*",""),"")</f>
        <v/>
      </c>
      <c r="S12" s="129"/>
      <c r="T12" s="202" t="str">
        <f t="shared" ref="T12:T75" si="7">IF($T$9="*",IF(S12&gt;0,"*",""),"")</f>
        <v/>
      </c>
      <c r="U12" s="140"/>
      <c r="V12" s="201" t="str">
        <f t="shared" ref="V12:V43" si="8">IF($V$9="*",IF(U12&gt;0,"*",""),"")</f>
        <v/>
      </c>
      <c r="W12" s="147"/>
    </row>
    <row r="13" spans="1:24" hidden="1">
      <c r="A13" s="190"/>
      <c r="B13" s="173" t="s">
        <v>4418</v>
      </c>
      <c r="C13" s="174"/>
      <c r="D13" s="175"/>
      <c r="E13" s="164"/>
      <c r="F13" s="199" t="str">
        <f t="shared" si="0"/>
        <v/>
      </c>
      <c r="G13" s="176"/>
      <c r="H13" s="200" t="str">
        <f t="shared" si="1"/>
        <v/>
      </c>
      <c r="I13" s="177"/>
      <c r="J13" s="201" t="str">
        <f t="shared" si="2"/>
        <v/>
      </c>
      <c r="K13" s="136"/>
      <c r="L13" s="200" t="str">
        <f t="shared" si="3"/>
        <v/>
      </c>
      <c r="M13" s="140"/>
      <c r="N13" s="201" t="str">
        <f t="shared" si="4"/>
        <v/>
      </c>
      <c r="O13" s="136"/>
      <c r="P13" s="200" t="str">
        <f t="shared" si="5"/>
        <v/>
      </c>
      <c r="Q13" s="140"/>
      <c r="R13" s="201" t="str">
        <f t="shared" si="6"/>
        <v/>
      </c>
      <c r="S13" s="129"/>
      <c r="T13" s="202" t="str">
        <f t="shared" si="7"/>
        <v/>
      </c>
      <c r="U13" s="140"/>
      <c r="V13" s="201" t="str">
        <f t="shared" si="8"/>
        <v/>
      </c>
      <c r="W13" s="147"/>
    </row>
    <row r="14" spans="1:24" hidden="1">
      <c r="A14" s="190"/>
      <c r="B14" s="173" t="s">
        <v>4419</v>
      </c>
      <c r="C14" s="174"/>
      <c r="D14" s="175"/>
      <c r="E14" s="164"/>
      <c r="F14" s="199" t="str">
        <f t="shared" si="0"/>
        <v/>
      </c>
      <c r="G14" s="176"/>
      <c r="H14" s="200" t="str">
        <f t="shared" si="1"/>
        <v/>
      </c>
      <c r="I14" s="177"/>
      <c r="J14" s="201" t="str">
        <f t="shared" si="2"/>
        <v/>
      </c>
      <c r="K14" s="136"/>
      <c r="L14" s="200" t="str">
        <f t="shared" si="3"/>
        <v/>
      </c>
      <c r="M14" s="140"/>
      <c r="N14" s="201" t="str">
        <f t="shared" si="4"/>
        <v/>
      </c>
      <c r="O14" s="136"/>
      <c r="P14" s="200" t="str">
        <f t="shared" si="5"/>
        <v/>
      </c>
      <c r="Q14" s="140"/>
      <c r="R14" s="201" t="str">
        <f t="shared" si="6"/>
        <v/>
      </c>
      <c r="S14" s="129"/>
      <c r="T14" s="202" t="str">
        <f t="shared" si="7"/>
        <v/>
      </c>
      <c r="U14" s="140"/>
      <c r="V14" s="201" t="str">
        <f t="shared" si="8"/>
        <v/>
      </c>
      <c r="W14" s="147"/>
    </row>
    <row r="15" spans="1:24" hidden="1">
      <c r="A15" s="190"/>
      <c r="B15" s="173" t="s">
        <v>4420</v>
      </c>
      <c r="C15" s="174"/>
      <c r="D15" s="175"/>
      <c r="E15" s="164"/>
      <c r="F15" s="199" t="str">
        <f t="shared" si="0"/>
        <v/>
      </c>
      <c r="G15" s="176"/>
      <c r="H15" s="200" t="str">
        <f t="shared" si="1"/>
        <v/>
      </c>
      <c r="I15" s="177"/>
      <c r="J15" s="201" t="str">
        <f t="shared" si="2"/>
        <v/>
      </c>
      <c r="K15" s="136"/>
      <c r="L15" s="200" t="str">
        <f t="shared" si="3"/>
        <v/>
      </c>
      <c r="M15" s="140"/>
      <c r="N15" s="201" t="str">
        <f t="shared" si="4"/>
        <v/>
      </c>
      <c r="O15" s="136"/>
      <c r="P15" s="200" t="str">
        <f t="shared" si="5"/>
        <v/>
      </c>
      <c r="Q15" s="140"/>
      <c r="R15" s="201" t="str">
        <f t="shared" si="6"/>
        <v/>
      </c>
      <c r="S15" s="129"/>
      <c r="T15" s="202" t="str">
        <f t="shared" si="7"/>
        <v/>
      </c>
      <c r="U15" s="140"/>
      <c r="V15" s="201" t="str">
        <f t="shared" si="8"/>
        <v/>
      </c>
      <c r="W15" s="147"/>
    </row>
    <row r="16" spans="1:24" hidden="1">
      <c r="A16" s="190"/>
      <c r="B16" s="173" t="s">
        <v>4421</v>
      </c>
      <c r="C16" s="174"/>
      <c r="D16" s="175"/>
      <c r="E16" s="164"/>
      <c r="F16" s="199" t="str">
        <f t="shared" si="0"/>
        <v/>
      </c>
      <c r="G16" s="176"/>
      <c r="H16" s="200" t="str">
        <f t="shared" si="1"/>
        <v/>
      </c>
      <c r="I16" s="177"/>
      <c r="J16" s="201" t="str">
        <f t="shared" si="2"/>
        <v/>
      </c>
      <c r="K16" s="136"/>
      <c r="L16" s="200" t="str">
        <f t="shared" si="3"/>
        <v/>
      </c>
      <c r="M16" s="140"/>
      <c r="N16" s="201" t="str">
        <f t="shared" si="4"/>
        <v/>
      </c>
      <c r="O16" s="136"/>
      <c r="P16" s="200" t="str">
        <f t="shared" si="5"/>
        <v/>
      </c>
      <c r="Q16" s="140"/>
      <c r="R16" s="201" t="str">
        <f t="shared" si="6"/>
        <v/>
      </c>
      <c r="S16" s="129"/>
      <c r="T16" s="202" t="str">
        <f t="shared" si="7"/>
        <v/>
      </c>
      <c r="U16" s="140"/>
      <c r="V16" s="201" t="str">
        <f t="shared" si="8"/>
        <v/>
      </c>
      <c r="W16" s="147"/>
    </row>
    <row r="17" spans="1:22" s="147" customFormat="1" hidden="1">
      <c r="A17" s="190"/>
      <c r="B17" s="173" t="s">
        <v>4422</v>
      </c>
      <c r="C17" s="174"/>
      <c r="D17" s="175"/>
      <c r="E17" s="164"/>
      <c r="F17" s="199" t="str">
        <f t="shared" si="0"/>
        <v/>
      </c>
      <c r="G17" s="176"/>
      <c r="H17" s="200" t="str">
        <f t="shared" si="1"/>
        <v/>
      </c>
      <c r="I17" s="177"/>
      <c r="J17" s="201" t="str">
        <f t="shared" si="2"/>
        <v/>
      </c>
      <c r="K17" s="136"/>
      <c r="L17" s="200" t="str">
        <f t="shared" si="3"/>
        <v/>
      </c>
      <c r="M17" s="140"/>
      <c r="N17" s="201" t="str">
        <f t="shared" si="4"/>
        <v/>
      </c>
      <c r="O17" s="136"/>
      <c r="P17" s="200" t="str">
        <f t="shared" si="5"/>
        <v/>
      </c>
      <c r="Q17" s="140"/>
      <c r="R17" s="201" t="str">
        <f t="shared" si="6"/>
        <v/>
      </c>
      <c r="S17" s="129"/>
      <c r="T17" s="202" t="str">
        <f t="shared" si="7"/>
        <v/>
      </c>
      <c r="U17" s="140"/>
      <c r="V17" s="201" t="str">
        <f t="shared" si="8"/>
        <v/>
      </c>
    </row>
    <row r="18" spans="1:22" s="147" customFormat="1" hidden="1">
      <c r="A18" s="190"/>
      <c r="B18" s="173" t="s">
        <v>4423</v>
      </c>
      <c r="C18" s="174"/>
      <c r="D18" s="175"/>
      <c r="E18" s="164"/>
      <c r="F18" s="199" t="str">
        <f t="shared" si="0"/>
        <v/>
      </c>
      <c r="G18" s="176"/>
      <c r="H18" s="200" t="str">
        <f t="shared" si="1"/>
        <v/>
      </c>
      <c r="I18" s="177"/>
      <c r="J18" s="201" t="str">
        <f t="shared" si="2"/>
        <v/>
      </c>
      <c r="K18" s="136"/>
      <c r="L18" s="200" t="str">
        <f t="shared" si="3"/>
        <v/>
      </c>
      <c r="M18" s="140"/>
      <c r="N18" s="201" t="str">
        <f t="shared" si="4"/>
        <v/>
      </c>
      <c r="O18" s="136"/>
      <c r="P18" s="200" t="str">
        <f t="shared" si="5"/>
        <v/>
      </c>
      <c r="Q18" s="140"/>
      <c r="R18" s="201" t="str">
        <f t="shared" si="6"/>
        <v/>
      </c>
      <c r="S18" s="129"/>
      <c r="T18" s="202" t="str">
        <f t="shared" si="7"/>
        <v/>
      </c>
      <c r="U18" s="140"/>
      <c r="V18" s="201" t="str">
        <f t="shared" si="8"/>
        <v/>
      </c>
    </row>
    <row r="19" spans="1:22" s="147" customFormat="1" hidden="1">
      <c r="A19" s="190"/>
      <c r="B19" s="173" t="s">
        <v>4424</v>
      </c>
      <c r="C19" s="174"/>
      <c r="D19" s="175"/>
      <c r="E19" s="164"/>
      <c r="F19" s="199" t="str">
        <f t="shared" si="0"/>
        <v/>
      </c>
      <c r="G19" s="176"/>
      <c r="H19" s="200" t="str">
        <f t="shared" si="1"/>
        <v/>
      </c>
      <c r="I19" s="177"/>
      <c r="J19" s="201" t="str">
        <f t="shared" si="2"/>
        <v/>
      </c>
      <c r="K19" s="136"/>
      <c r="L19" s="200" t="str">
        <f t="shared" si="3"/>
        <v/>
      </c>
      <c r="M19" s="140"/>
      <c r="N19" s="201" t="str">
        <f t="shared" si="4"/>
        <v/>
      </c>
      <c r="O19" s="136"/>
      <c r="P19" s="200" t="str">
        <f t="shared" si="5"/>
        <v/>
      </c>
      <c r="Q19" s="140"/>
      <c r="R19" s="201" t="str">
        <f t="shared" si="6"/>
        <v/>
      </c>
      <c r="S19" s="129"/>
      <c r="T19" s="202" t="str">
        <f t="shared" si="7"/>
        <v/>
      </c>
      <c r="U19" s="140"/>
      <c r="V19" s="201" t="str">
        <f t="shared" si="8"/>
        <v/>
      </c>
    </row>
    <row r="20" spans="1:22" s="147" customFormat="1" hidden="1">
      <c r="A20" s="190"/>
      <c r="B20" s="173" t="s">
        <v>4425</v>
      </c>
      <c r="C20" s="174"/>
      <c r="D20" s="175"/>
      <c r="E20" s="164"/>
      <c r="F20" s="199" t="str">
        <f t="shared" si="0"/>
        <v/>
      </c>
      <c r="G20" s="176"/>
      <c r="H20" s="200" t="str">
        <f t="shared" si="1"/>
        <v/>
      </c>
      <c r="I20" s="177"/>
      <c r="J20" s="201" t="str">
        <f t="shared" si="2"/>
        <v/>
      </c>
      <c r="K20" s="136"/>
      <c r="L20" s="200" t="str">
        <f t="shared" si="3"/>
        <v/>
      </c>
      <c r="M20" s="140"/>
      <c r="N20" s="201" t="str">
        <f t="shared" si="4"/>
        <v/>
      </c>
      <c r="O20" s="136"/>
      <c r="P20" s="200" t="str">
        <f t="shared" si="5"/>
        <v/>
      </c>
      <c r="Q20" s="140"/>
      <c r="R20" s="201" t="str">
        <f t="shared" si="6"/>
        <v/>
      </c>
      <c r="S20" s="129"/>
      <c r="T20" s="202" t="str">
        <f t="shared" si="7"/>
        <v/>
      </c>
      <c r="U20" s="140"/>
      <c r="V20" s="201" t="str">
        <f t="shared" si="8"/>
        <v/>
      </c>
    </row>
    <row r="21" spans="1:22" s="147" customFormat="1" hidden="1">
      <c r="A21" s="190"/>
      <c r="B21" s="173" t="s">
        <v>4426</v>
      </c>
      <c r="C21" s="174"/>
      <c r="D21" s="175"/>
      <c r="E21" s="164"/>
      <c r="F21" s="199" t="str">
        <f t="shared" si="0"/>
        <v/>
      </c>
      <c r="G21" s="176"/>
      <c r="H21" s="200" t="str">
        <f t="shared" si="1"/>
        <v/>
      </c>
      <c r="I21" s="177"/>
      <c r="J21" s="201" t="str">
        <f t="shared" si="2"/>
        <v/>
      </c>
      <c r="K21" s="136"/>
      <c r="L21" s="200" t="str">
        <f t="shared" si="3"/>
        <v/>
      </c>
      <c r="M21" s="140"/>
      <c r="N21" s="201" t="str">
        <f t="shared" si="4"/>
        <v/>
      </c>
      <c r="O21" s="136"/>
      <c r="P21" s="200" t="str">
        <f t="shared" si="5"/>
        <v/>
      </c>
      <c r="Q21" s="140"/>
      <c r="R21" s="201" t="str">
        <f t="shared" si="6"/>
        <v/>
      </c>
      <c r="S21" s="129"/>
      <c r="T21" s="202" t="str">
        <f t="shared" si="7"/>
        <v/>
      </c>
      <c r="U21" s="140"/>
      <c r="V21" s="201" t="str">
        <f t="shared" si="8"/>
        <v/>
      </c>
    </row>
    <row r="22" spans="1:22" s="147" customFormat="1" hidden="1">
      <c r="A22" s="190"/>
      <c r="B22" s="173" t="s">
        <v>4427</v>
      </c>
      <c r="C22" s="174"/>
      <c r="D22" s="175"/>
      <c r="E22" s="164"/>
      <c r="F22" s="199" t="str">
        <f t="shared" si="0"/>
        <v/>
      </c>
      <c r="G22" s="176"/>
      <c r="H22" s="200" t="str">
        <f t="shared" si="1"/>
        <v/>
      </c>
      <c r="I22" s="177"/>
      <c r="J22" s="201" t="str">
        <f t="shared" si="2"/>
        <v/>
      </c>
      <c r="K22" s="136"/>
      <c r="L22" s="200" t="str">
        <f t="shared" si="3"/>
        <v/>
      </c>
      <c r="M22" s="140"/>
      <c r="N22" s="201" t="str">
        <f t="shared" si="4"/>
        <v/>
      </c>
      <c r="O22" s="136"/>
      <c r="P22" s="200" t="str">
        <f t="shared" si="5"/>
        <v/>
      </c>
      <c r="Q22" s="140"/>
      <c r="R22" s="201" t="str">
        <f t="shared" si="6"/>
        <v/>
      </c>
      <c r="S22" s="129"/>
      <c r="T22" s="202" t="str">
        <f t="shared" si="7"/>
        <v/>
      </c>
      <c r="U22" s="140"/>
      <c r="V22" s="201" t="str">
        <f t="shared" si="8"/>
        <v/>
      </c>
    </row>
    <row r="23" spans="1:22" s="147" customFormat="1" hidden="1">
      <c r="A23" s="190"/>
      <c r="B23" s="173" t="s">
        <v>4428</v>
      </c>
      <c r="C23" s="174"/>
      <c r="D23" s="175"/>
      <c r="E23" s="164"/>
      <c r="F23" s="199" t="str">
        <f t="shared" si="0"/>
        <v/>
      </c>
      <c r="G23" s="176"/>
      <c r="H23" s="200" t="str">
        <f t="shared" si="1"/>
        <v/>
      </c>
      <c r="I23" s="177"/>
      <c r="J23" s="201" t="str">
        <f t="shared" si="2"/>
        <v/>
      </c>
      <c r="K23" s="136"/>
      <c r="L23" s="200" t="str">
        <f t="shared" si="3"/>
        <v/>
      </c>
      <c r="M23" s="140"/>
      <c r="N23" s="201" t="str">
        <f t="shared" si="4"/>
        <v/>
      </c>
      <c r="O23" s="136"/>
      <c r="P23" s="200" t="str">
        <f t="shared" si="5"/>
        <v/>
      </c>
      <c r="Q23" s="140"/>
      <c r="R23" s="201" t="str">
        <f t="shared" si="6"/>
        <v/>
      </c>
      <c r="S23" s="129"/>
      <c r="T23" s="202" t="str">
        <f t="shared" si="7"/>
        <v/>
      </c>
      <c r="U23" s="140"/>
      <c r="V23" s="201" t="str">
        <f t="shared" si="8"/>
        <v/>
      </c>
    </row>
    <row r="24" spans="1:22" s="147" customFormat="1" hidden="1">
      <c r="A24" s="190"/>
      <c r="B24" s="173" t="s">
        <v>4429</v>
      </c>
      <c r="C24" s="174"/>
      <c r="D24" s="175"/>
      <c r="E24" s="164"/>
      <c r="F24" s="199" t="str">
        <f t="shared" si="0"/>
        <v/>
      </c>
      <c r="G24" s="176"/>
      <c r="H24" s="200" t="str">
        <f t="shared" si="1"/>
        <v/>
      </c>
      <c r="I24" s="177"/>
      <c r="J24" s="201" t="str">
        <f t="shared" si="2"/>
        <v/>
      </c>
      <c r="K24" s="136"/>
      <c r="L24" s="200" t="str">
        <f t="shared" si="3"/>
        <v/>
      </c>
      <c r="M24" s="140"/>
      <c r="N24" s="201" t="str">
        <f t="shared" si="4"/>
        <v/>
      </c>
      <c r="O24" s="136"/>
      <c r="P24" s="200" t="str">
        <f t="shared" si="5"/>
        <v/>
      </c>
      <c r="Q24" s="140"/>
      <c r="R24" s="201" t="str">
        <f t="shared" si="6"/>
        <v/>
      </c>
      <c r="S24" s="129"/>
      <c r="T24" s="202" t="str">
        <f t="shared" si="7"/>
        <v/>
      </c>
      <c r="U24" s="140"/>
      <c r="V24" s="201" t="str">
        <f t="shared" si="8"/>
        <v/>
      </c>
    </row>
    <row r="25" spans="1:22" s="147" customFormat="1" hidden="1">
      <c r="A25" s="190"/>
      <c r="B25" s="173" t="s">
        <v>4430</v>
      </c>
      <c r="C25" s="174"/>
      <c r="D25" s="175"/>
      <c r="E25" s="164"/>
      <c r="F25" s="199" t="str">
        <f t="shared" si="0"/>
        <v/>
      </c>
      <c r="G25" s="176"/>
      <c r="H25" s="200" t="str">
        <f t="shared" si="1"/>
        <v/>
      </c>
      <c r="I25" s="177"/>
      <c r="J25" s="201" t="str">
        <f t="shared" si="2"/>
        <v/>
      </c>
      <c r="K25" s="136"/>
      <c r="L25" s="200" t="str">
        <f t="shared" si="3"/>
        <v/>
      </c>
      <c r="M25" s="140"/>
      <c r="N25" s="201" t="str">
        <f t="shared" si="4"/>
        <v/>
      </c>
      <c r="O25" s="136"/>
      <c r="P25" s="200" t="str">
        <f t="shared" si="5"/>
        <v/>
      </c>
      <c r="Q25" s="140"/>
      <c r="R25" s="201" t="str">
        <f t="shared" si="6"/>
        <v/>
      </c>
      <c r="S25" s="129"/>
      <c r="T25" s="202" t="str">
        <f t="shared" si="7"/>
        <v/>
      </c>
      <c r="U25" s="140"/>
      <c r="V25" s="201" t="str">
        <f t="shared" si="8"/>
        <v/>
      </c>
    </row>
    <row r="26" spans="1:22" s="147" customFormat="1" hidden="1">
      <c r="A26" s="190"/>
      <c r="B26" s="173" t="s">
        <v>4431</v>
      </c>
      <c r="C26" s="174"/>
      <c r="D26" s="175"/>
      <c r="E26" s="164"/>
      <c r="F26" s="199" t="str">
        <f t="shared" si="0"/>
        <v/>
      </c>
      <c r="G26" s="176"/>
      <c r="H26" s="200" t="str">
        <f t="shared" si="1"/>
        <v/>
      </c>
      <c r="I26" s="177"/>
      <c r="J26" s="201" t="str">
        <f t="shared" si="2"/>
        <v/>
      </c>
      <c r="K26" s="136"/>
      <c r="L26" s="200" t="str">
        <f t="shared" si="3"/>
        <v/>
      </c>
      <c r="M26" s="140"/>
      <c r="N26" s="201" t="str">
        <f t="shared" si="4"/>
        <v/>
      </c>
      <c r="O26" s="136"/>
      <c r="P26" s="200" t="str">
        <f t="shared" si="5"/>
        <v/>
      </c>
      <c r="Q26" s="140"/>
      <c r="R26" s="201" t="str">
        <f t="shared" si="6"/>
        <v/>
      </c>
      <c r="S26" s="129"/>
      <c r="T26" s="202" t="str">
        <f t="shared" si="7"/>
        <v/>
      </c>
      <c r="U26" s="140"/>
      <c r="V26" s="201" t="str">
        <f t="shared" si="8"/>
        <v/>
      </c>
    </row>
    <row r="27" spans="1:22" s="147" customFormat="1" hidden="1">
      <c r="A27" s="190"/>
      <c r="B27" s="173" t="s">
        <v>4432</v>
      </c>
      <c r="C27" s="174"/>
      <c r="D27" s="175"/>
      <c r="E27" s="164"/>
      <c r="F27" s="199" t="str">
        <f t="shared" si="0"/>
        <v/>
      </c>
      <c r="G27" s="176"/>
      <c r="H27" s="200" t="str">
        <f t="shared" si="1"/>
        <v/>
      </c>
      <c r="I27" s="177"/>
      <c r="J27" s="201" t="str">
        <f t="shared" si="2"/>
        <v/>
      </c>
      <c r="K27" s="136"/>
      <c r="L27" s="200" t="str">
        <f t="shared" si="3"/>
        <v/>
      </c>
      <c r="M27" s="140"/>
      <c r="N27" s="201" t="str">
        <f t="shared" si="4"/>
        <v/>
      </c>
      <c r="O27" s="136"/>
      <c r="P27" s="200" t="str">
        <f t="shared" si="5"/>
        <v/>
      </c>
      <c r="Q27" s="140"/>
      <c r="R27" s="201" t="str">
        <f t="shared" si="6"/>
        <v/>
      </c>
      <c r="S27" s="129"/>
      <c r="T27" s="202" t="str">
        <f t="shared" si="7"/>
        <v/>
      </c>
      <c r="U27" s="140"/>
      <c r="V27" s="201" t="str">
        <f t="shared" si="8"/>
        <v/>
      </c>
    </row>
    <row r="28" spans="1:22" s="147" customFormat="1" hidden="1">
      <c r="A28" s="190"/>
      <c r="B28" s="173" t="s">
        <v>4433</v>
      </c>
      <c r="C28" s="174"/>
      <c r="D28" s="175"/>
      <c r="E28" s="164"/>
      <c r="F28" s="199" t="str">
        <f t="shared" si="0"/>
        <v/>
      </c>
      <c r="G28" s="176"/>
      <c r="H28" s="200" t="str">
        <f t="shared" si="1"/>
        <v/>
      </c>
      <c r="I28" s="177"/>
      <c r="J28" s="201" t="str">
        <f t="shared" si="2"/>
        <v/>
      </c>
      <c r="K28" s="136"/>
      <c r="L28" s="200" t="str">
        <f t="shared" si="3"/>
        <v/>
      </c>
      <c r="M28" s="140"/>
      <c r="N28" s="201" t="str">
        <f t="shared" si="4"/>
        <v/>
      </c>
      <c r="O28" s="136"/>
      <c r="P28" s="200" t="str">
        <f t="shared" si="5"/>
        <v/>
      </c>
      <c r="Q28" s="140"/>
      <c r="R28" s="201" t="str">
        <f t="shared" si="6"/>
        <v/>
      </c>
      <c r="S28" s="129"/>
      <c r="T28" s="202" t="str">
        <f t="shared" si="7"/>
        <v/>
      </c>
      <c r="U28" s="140"/>
      <c r="V28" s="201" t="str">
        <f t="shared" si="8"/>
        <v/>
      </c>
    </row>
    <row r="29" spans="1:22" s="147" customFormat="1" hidden="1">
      <c r="A29" s="190"/>
      <c r="B29" s="173" t="s">
        <v>4434</v>
      </c>
      <c r="C29" s="174"/>
      <c r="D29" s="175"/>
      <c r="E29" s="164"/>
      <c r="F29" s="199" t="str">
        <f t="shared" si="0"/>
        <v/>
      </c>
      <c r="G29" s="176"/>
      <c r="H29" s="200" t="str">
        <f t="shared" si="1"/>
        <v/>
      </c>
      <c r="I29" s="177"/>
      <c r="J29" s="201" t="str">
        <f t="shared" si="2"/>
        <v/>
      </c>
      <c r="K29" s="136"/>
      <c r="L29" s="200" t="str">
        <f t="shared" si="3"/>
        <v/>
      </c>
      <c r="M29" s="140"/>
      <c r="N29" s="201" t="str">
        <f t="shared" si="4"/>
        <v/>
      </c>
      <c r="O29" s="136"/>
      <c r="P29" s="200" t="str">
        <f t="shared" si="5"/>
        <v/>
      </c>
      <c r="Q29" s="140"/>
      <c r="R29" s="201" t="str">
        <f t="shared" si="6"/>
        <v/>
      </c>
      <c r="S29" s="129"/>
      <c r="T29" s="202" t="str">
        <f t="shared" si="7"/>
        <v/>
      </c>
      <c r="U29" s="140"/>
      <c r="V29" s="201" t="str">
        <f t="shared" si="8"/>
        <v/>
      </c>
    </row>
    <row r="30" spans="1:22" s="147" customFormat="1" hidden="1">
      <c r="A30" s="190"/>
      <c r="B30" s="173" t="s">
        <v>4435</v>
      </c>
      <c r="C30" s="174"/>
      <c r="D30" s="175"/>
      <c r="E30" s="164"/>
      <c r="F30" s="199" t="str">
        <f t="shared" si="0"/>
        <v/>
      </c>
      <c r="G30" s="176"/>
      <c r="H30" s="200" t="str">
        <f t="shared" si="1"/>
        <v/>
      </c>
      <c r="I30" s="177"/>
      <c r="J30" s="201" t="str">
        <f t="shared" si="2"/>
        <v/>
      </c>
      <c r="K30" s="136"/>
      <c r="L30" s="200" t="str">
        <f t="shared" si="3"/>
        <v/>
      </c>
      <c r="M30" s="140"/>
      <c r="N30" s="201" t="str">
        <f t="shared" si="4"/>
        <v/>
      </c>
      <c r="O30" s="136"/>
      <c r="P30" s="200" t="str">
        <f t="shared" si="5"/>
        <v/>
      </c>
      <c r="Q30" s="140"/>
      <c r="R30" s="201" t="str">
        <f t="shared" si="6"/>
        <v/>
      </c>
      <c r="S30" s="129"/>
      <c r="T30" s="202" t="str">
        <f t="shared" si="7"/>
        <v/>
      </c>
      <c r="U30" s="140"/>
      <c r="V30" s="201" t="str">
        <f t="shared" si="8"/>
        <v/>
      </c>
    </row>
    <row r="31" spans="1:22" s="147" customFormat="1" hidden="1">
      <c r="A31" s="190"/>
      <c r="B31" s="173" t="s">
        <v>4436</v>
      </c>
      <c r="C31" s="174"/>
      <c r="D31" s="175"/>
      <c r="E31" s="164"/>
      <c r="F31" s="199" t="str">
        <f t="shared" si="0"/>
        <v/>
      </c>
      <c r="G31" s="176"/>
      <c r="H31" s="200" t="str">
        <f t="shared" si="1"/>
        <v/>
      </c>
      <c r="I31" s="177"/>
      <c r="J31" s="201" t="str">
        <f t="shared" si="2"/>
        <v/>
      </c>
      <c r="K31" s="136"/>
      <c r="L31" s="200" t="str">
        <f t="shared" si="3"/>
        <v/>
      </c>
      <c r="M31" s="140"/>
      <c r="N31" s="201" t="str">
        <f t="shared" si="4"/>
        <v/>
      </c>
      <c r="O31" s="136"/>
      <c r="P31" s="200" t="str">
        <f t="shared" si="5"/>
        <v/>
      </c>
      <c r="Q31" s="140"/>
      <c r="R31" s="201" t="str">
        <f t="shared" si="6"/>
        <v/>
      </c>
      <c r="S31" s="129"/>
      <c r="T31" s="202" t="str">
        <f t="shared" si="7"/>
        <v/>
      </c>
      <c r="U31" s="140"/>
      <c r="V31" s="201" t="str">
        <f t="shared" si="8"/>
        <v/>
      </c>
    </row>
    <row r="32" spans="1:22" s="147" customFormat="1" hidden="1">
      <c r="A32" s="190"/>
      <c r="B32" s="173" t="s">
        <v>4437</v>
      </c>
      <c r="C32" s="174"/>
      <c r="D32" s="175"/>
      <c r="E32" s="164"/>
      <c r="F32" s="199" t="str">
        <f t="shared" si="0"/>
        <v/>
      </c>
      <c r="G32" s="176"/>
      <c r="H32" s="200" t="str">
        <f t="shared" si="1"/>
        <v/>
      </c>
      <c r="I32" s="177"/>
      <c r="J32" s="201" t="str">
        <f t="shared" si="2"/>
        <v/>
      </c>
      <c r="K32" s="136"/>
      <c r="L32" s="200" t="str">
        <f t="shared" si="3"/>
        <v/>
      </c>
      <c r="M32" s="140"/>
      <c r="N32" s="201" t="str">
        <f t="shared" si="4"/>
        <v/>
      </c>
      <c r="O32" s="136"/>
      <c r="P32" s="200" t="str">
        <f t="shared" si="5"/>
        <v/>
      </c>
      <c r="Q32" s="140"/>
      <c r="R32" s="201" t="str">
        <f t="shared" si="6"/>
        <v/>
      </c>
      <c r="S32" s="129"/>
      <c r="T32" s="202" t="str">
        <f t="shared" si="7"/>
        <v/>
      </c>
      <c r="U32" s="140"/>
      <c r="V32" s="201" t="str">
        <f t="shared" si="8"/>
        <v/>
      </c>
    </row>
    <row r="33" spans="1:22" s="147" customFormat="1" hidden="1">
      <c r="A33" s="190"/>
      <c r="B33" s="173" t="s">
        <v>4438</v>
      </c>
      <c r="C33" s="174"/>
      <c r="D33" s="175"/>
      <c r="E33" s="164"/>
      <c r="F33" s="199" t="str">
        <f t="shared" si="0"/>
        <v/>
      </c>
      <c r="G33" s="176"/>
      <c r="H33" s="200" t="str">
        <f t="shared" si="1"/>
        <v/>
      </c>
      <c r="I33" s="177"/>
      <c r="J33" s="201" t="str">
        <f t="shared" si="2"/>
        <v/>
      </c>
      <c r="K33" s="136"/>
      <c r="L33" s="200" t="str">
        <f t="shared" si="3"/>
        <v/>
      </c>
      <c r="M33" s="140"/>
      <c r="N33" s="201" t="str">
        <f t="shared" si="4"/>
        <v/>
      </c>
      <c r="O33" s="136"/>
      <c r="P33" s="200" t="str">
        <f t="shared" si="5"/>
        <v/>
      </c>
      <c r="Q33" s="140"/>
      <c r="R33" s="201" t="str">
        <f t="shared" si="6"/>
        <v/>
      </c>
      <c r="S33" s="129"/>
      <c r="T33" s="202" t="str">
        <f t="shared" si="7"/>
        <v/>
      </c>
      <c r="U33" s="140"/>
      <c r="V33" s="201" t="str">
        <f t="shared" si="8"/>
        <v/>
      </c>
    </row>
    <row r="34" spans="1:22" s="147" customFormat="1" hidden="1">
      <c r="A34" s="190"/>
      <c r="B34" s="173" t="s">
        <v>4439</v>
      </c>
      <c r="C34" s="174"/>
      <c r="D34" s="175"/>
      <c r="E34" s="164"/>
      <c r="F34" s="199" t="str">
        <f t="shared" si="0"/>
        <v/>
      </c>
      <c r="G34" s="176"/>
      <c r="H34" s="200" t="str">
        <f t="shared" si="1"/>
        <v/>
      </c>
      <c r="I34" s="177"/>
      <c r="J34" s="201" t="str">
        <f t="shared" si="2"/>
        <v/>
      </c>
      <c r="K34" s="136"/>
      <c r="L34" s="200" t="str">
        <f t="shared" si="3"/>
        <v/>
      </c>
      <c r="M34" s="140"/>
      <c r="N34" s="201" t="str">
        <f t="shared" si="4"/>
        <v/>
      </c>
      <c r="O34" s="136"/>
      <c r="P34" s="200" t="str">
        <f t="shared" si="5"/>
        <v/>
      </c>
      <c r="Q34" s="140"/>
      <c r="R34" s="201" t="str">
        <f t="shared" si="6"/>
        <v/>
      </c>
      <c r="S34" s="129"/>
      <c r="T34" s="202" t="str">
        <f t="shared" si="7"/>
        <v/>
      </c>
      <c r="U34" s="140"/>
      <c r="V34" s="201" t="str">
        <f t="shared" si="8"/>
        <v/>
      </c>
    </row>
    <row r="35" spans="1:22" s="147" customFormat="1" hidden="1">
      <c r="A35" s="190"/>
      <c r="B35" s="173" t="s">
        <v>4440</v>
      </c>
      <c r="C35" s="174"/>
      <c r="D35" s="175"/>
      <c r="E35" s="164"/>
      <c r="F35" s="199" t="str">
        <f t="shared" si="0"/>
        <v/>
      </c>
      <c r="G35" s="176"/>
      <c r="H35" s="200" t="str">
        <f t="shared" si="1"/>
        <v/>
      </c>
      <c r="I35" s="177"/>
      <c r="J35" s="201" t="str">
        <f t="shared" si="2"/>
        <v/>
      </c>
      <c r="K35" s="136"/>
      <c r="L35" s="200" t="str">
        <f t="shared" si="3"/>
        <v/>
      </c>
      <c r="M35" s="140"/>
      <c r="N35" s="201" t="str">
        <f t="shared" si="4"/>
        <v/>
      </c>
      <c r="O35" s="136"/>
      <c r="P35" s="200" t="str">
        <f t="shared" si="5"/>
        <v/>
      </c>
      <c r="Q35" s="140"/>
      <c r="R35" s="201" t="str">
        <f t="shared" si="6"/>
        <v/>
      </c>
      <c r="S35" s="129"/>
      <c r="T35" s="202" t="str">
        <f t="shared" si="7"/>
        <v/>
      </c>
      <c r="U35" s="140"/>
      <c r="V35" s="201" t="str">
        <f t="shared" si="8"/>
        <v/>
      </c>
    </row>
    <row r="36" spans="1:22" s="147" customFormat="1" hidden="1">
      <c r="A36" s="190"/>
      <c r="B36" s="173" t="s">
        <v>4441</v>
      </c>
      <c r="C36" s="174"/>
      <c r="D36" s="175"/>
      <c r="E36" s="164"/>
      <c r="F36" s="199" t="str">
        <f t="shared" si="0"/>
        <v/>
      </c>
      <c r="G36" s="176"/>
      <c r="H36" s="200" t="str">
        <f t="shared" si="1"/>
        <v/>
      </c>
      <c r="I36" s="177"/>
      <c r="J36" s="201" t="str">
        <f t="shared" si="2"/>
        <v/>
      </c>
      <c r="K36" s="136"/>
      <c r="L36" s="200" t="str">
        <f t="shared" si="3"/>
        <v/>
      </c>
      <c r="M36" s="140"/>
      <c r="N36" s="201" t="str">
        <f t="shared" si="4"/>
        <v/>
      </c>
      <c r="O36" s="136"/>
      <c r="P36" s="200" t="str">
        <f t="shared" si="5"/>
        <v/>
      </c>
      <c r="Q36" s="140"/>
      <c r="R36" s="201" t="str">
        <f t="shared" si="6"/>
        <v/>
      </c>
      <c r="S36" s="129"/>
      <c r="T36" s="202" t="str">
        <f t="shared" si="7"/>
        <v/>
      </c>
      <c r="U36" s="140"/>
      <c r="V36" s="201" t="str">
        <f t="shared" si="8"/>
        <v/>
      </c>
    </row>
    <row r="37" spans="1:22" s="147" customFormat="1" hidden="1">
      <c r="A37" s="190"/>
      <c r="B37" s="173" t="s">
        <v>4442</v>
      </c>
      <c r="C37" s="174"/>
      <c r="D37" s="175"/>
      <c r="E37" s="164"/>
      <c r="F37" s="199" t="str">
        <f t="shared" si="0"/>
        <v/>
      </c>
      <c r="G37" s="176"/>
      <c r="H37" s="200" t="str">
        <f t="shared" si="1"/>
        <v/>
      </c>
      <c r="I37" s="177"/>
      <c r="J37" s="201" t="str">
        <f t="shared" si="2"/>
        <v/>
      </c>
      <c r="K37" s="136"/>
      <c r="L37" s="200" t="str">
        <f t="shared" si="3"/>
        <v/>
      </c>
      <c r="M37" s="140"/>
      <c r="N37" s="201" t="str">
        <f t="shared" si="4"/>
        <v/>
      </c>
      <c r="O37" s="136"/>
      <c r="P37" s="200" t="str">
        <f t="shared" si="5"/>
        <v/>
      </c>
      <c r="Q37" s="140"/>
      <c r="R37" s="201" t="str">
        <f t="shared" si="6"/>
        <v/>
      </c>
      <c r="S37" s="129"/>
      <c r="T37" s="202" t="str">
        <f t="shared" si="7"/>
        <v/>
      </c>
      <c r="U37" s="140"/>
      <c r="V37" s="201" t="str">
        <f t="shared" si="8"/>
        <v/>
      </c>
    </row>
    <row r="38" spans="1:22" s="147" customFormat="1" hidden="1">
      <c r="A38" s="190"/>
      <c r="B38" s="173" t="s">
        <v>4443</v>
      </c>
      <c r="C38" s="174"/>
      <c r="D38" s="175"/>
      <c r="E38" s="164"/>
      <c r="F38" s="199" t="str">
        <f t="shared" si="0"/>
        <v/>
      </c>
      <c r="G38" s="176"/>
      <c r="H38" s="200" t="str">
        <f t="shared" si="1"/>
        <v/>
      </c>
      <c r="I38" s="177"/>
      <c r="J38" s="201" t="str">
        <f t="shared" si="2"/>
        <v/>
      </c>
      <c r="K38" s="136"/>
      <c r="L38" s="200" t="str">
        <f t="shared" si="3"/>
        <v/>
      </c>
      <c r="M38" s="140"/>
      <c r="N38" s="201" t="str">
        <f t="shared" si="4"/>
        <v/>
      </c>
      <c r="O38" s="136"/>
      <c r="P38" s="200" t="str">
        <f t="shared" si="5"/>
        <v/>
      </c>
      <c r="Q38" s="140"/>
      <c r="R38" s="201" t="str">
        <f t="shared" si="6"/>
        <v/>
      </c>
      <c r="S38" s="129"/>
      <c r="T38" s="202" t="str">
        <f t="shared" si="7"/>
        <v/>
      </c>
      <c r="U38" s="140"/>
      <c r="V38" s="201" t="str">
        <f t="shared" si="8"/>
        <v/>
      </c>
    </row>
    <row r="39" spans="1:22" s="147" customFormat="1" hidden="1">
      <c r="A39" s="190"/>
      <c r="B39" s="173" t="s">
        <v>4444</v>
      </c>
      <c r="C39" s="174"/>
      <c r="D39" s="175"/>
      <c r="E39" s="164"/>
      <c r="F39" s="199" t="str">
        <f t="shared" si="0"/>
        <v/>
      </c>
      <c r="G39" s="176"/>
      <c r="H39" s="200" t="str">
        <f t="shared" si="1"/>
        <v/>
      </c>
      <c r="I39" s="177"/>
      <c r="J39" s="201" t="str">
        <f t="shared" si="2"/>
        <v/>
      </c>
      <c r="K39" s="136"/>
      <c r="L39" s="200" t="str">
        <f t="shared" si="3"/>
        <v/>
      </c>
      <c r="M39" s="140"/>
      <c r="N39" s="201" t="str">
        <f t="shared" si="4"/>
        <v/>
      </c>
      <c r="O39" s="136"/>
      <c r="P39" s="200" t="str">
        <f t="shared" si="5"/>
        <v/>
      </c>
      <c r="Q39" s="140"/>
      <c r="R39" s="201" t="str">
        <f t="shared" si="6"/>
        <v/>
      </c>
      <c r="S39" s="129"/>
      <c r="T39" s="202" t="str">
        <f t="shared" si="7"/>
        <v/>
      </c>
      <c r="U39" s="140"/>
      <c r="V39" s="201" t="str">
        <f t="shared" si="8"/>
        <v/>
      </c>
    </row>
    <row r="40" spans="1:22" s="147" customFormat="1" hidden="1">
      <c r="A40" s="190"/>
      <c r="B40" s="173" t="s">
        <v>4445</v>
      </c>
      <c r="C40" s="174"/>
      <c r="D40" s="175"/>
      <c r="E40" s="164"/>
      <c r="F40" s="199" t="str">
        <f t="shared" si="0"/>
        <v/>
      </c>
      <c r="G40" s="176"/>
      <c r="H40" s="200" t="str">
        <f t="shared" si="1"/>
        <v/>
      </c>
      <c r="I40" s="177"/>
      <c r="J40" s="201" t="str">
        <f t="shared" si="2"/>
        <v/>
      </c>
      <c r="K40" s="136"/>
      <c r="L40" s="200" t="str">
        <f t="shared" si="3"/>
        <v/>
      </c>
      <c r="M40" s="140"/>
      <c r="N40" s="201" t="str">
        <f t="shared" si="4"/>
        <v/>
      </c>
      <c r="O40" s="136"/>
      <c r="P40" s="200" t="str">
        <f t="shared" si="5"/>
        <v/>
      </c>
      <c r="Q40" s="140"/>
      <c r="R40" s="201" t="str">
        <f t="shared" si="6"/>
        <v/>
      </c>
      <c r="S40" s="129"/>
      <c r="T40" s="202" t="str">
        <f t="shared" si="7"/>
        <v/>
      </c>
      <c r="U40" s="140"/>
      <c r="V40" s="201" t="str">
        <f t="shared" si="8"/>
        <v/>
      </c>
    </row>
    <row r="41" spans="1:22" s="147" customFormat="1" hidden="1">
      <c r="A41" s="190"/>
      <c r="B41" s="173" t="s">
        <v>4446</v>
      </c>
      <c r="C41" s="174"/>
      <c r="D41" s="175"/>
      <c r="E41" s="164"/>
      <c r="F41" s="199" t="str">
        <f t="shared" si="0"/>
        <v/>
      </c>
      <c r="G41" s="176"/>
      <c r="H41" s="200" t="str">
        <f t="shared" si="1"/>
        <v/>
      </c>
      <c r="I41" s="177"/>
      <c r="J41" s="201" t="str">
        <f t="shared" si="2"/>
        <v/>
      </c>
      <c r="K41" s="136"/>
      <c r="L41" s="200" t="str">
        <f t="shared" si="3"/>
        <v/>
      </c>
      <c r="M41" s="140"/>
      <c r="N41" s="201" t="str">
        <f t="shared" si="4"/>
        <v/>
      </c>
      <c r="O41" s="136"/>
      <c r="P41" s="200" t="str">
        <f t="shared" si="5"/>
        <v/>
      </c>
      <c r="Q41" s="140"/>
      <c r="R41" s="201" t="str">
        <f t="shared" si="6"/>
        <v/>
      </c>
      <c r="S41" s="129"/>
      <c r="T41" s="202" t="str">
        <f t="shared" si="7"/>
        <v/>
      </c>
      <c r="U41" s="140"/>
      <c r="V41" s="201" t="str">
        <f t="shared" si="8"/>
        <v/>
      </c>
    </row>
    <row r="42" spans="1:22" s="147" customFormat="1" hidden="1">
      <c r="A42" s="190"/>
      <c r="B42" s="173" t="s">
        <v>4447</v>
      </c>
      <c r="C42" s="174"/>
      <c r="D42" s="175"/>
      <c r="E42" s="164"/>
      <c r="F42" s="199" t="str">
        <f t="shared" si="0"/>
        <v/>
      </c>
      <c r="G42" s="176"/>
      <c r="H42" s="200" t="str">
        <f t="shared" si="1"/>
        <v/>
      </c>
      <c r="I42" s="177"/>
      <c r="J42" s="201" t="str">
        <f t="shared" si="2"/>
        <v/>
      </c>
      <c r="K42" s="136"/>
      <c r="L42" s="200" t="str">
        <f t="shared" si="3"/>
        <v/>
      </c>
      <c r="M42" s="140"/>
      <c r="N42" s="201" t="str">
        <f t="shared" si="4"/>
        <v/>
      </c>
      <c r="O42" s="136"/>
      <c r="P42" s="200" t="str">
        <f t="shared" si="5"/>
        <v/>
      </c>
      <c r="Q42" s="140"/>
      <c r="R42" s="201" t="str">
        <f t="shared" si="6"/>
        <v/>
      </c>
      <c r="S42" s="129"/>
      <c r="T42" s="202" t="str">
        <f t="shared" si="7"/>
        <v/>
      </c>
      <c r="U42" s="140"/>
      <c r="V42" s="201" t="str">
        <f t="shared" si="8"/>
        <v/>
      </c>
    </row>
    <row r="43" spans="1:22" s="147" customFormat="1" hidden="1">
      <c r="A43" s="190"/>
      <c r="B43" s="173" t="s">
        <v>4448</v>
      </c>
      <c r="C43" s="174"/>
      <c r="D43" s="175"/>
      <c r="E43" s="164"/>
      <c r="F43" s="199" t="str">
        <f t="shared" si="0"/>
        <v/>
      </c>
      <c r="G43" s="176"/>
      <c r="H43" s="200" t="str">
        <f t="shared" si="1"/>
        <v/>
      </c>
      <c r="I43" s="177"/>
      <c r="J43" s="201" t="str">
        <f t="shared" si="2"/>
        <v/>
      </c>
      <c r="K43" s="136"/>
      <c r="L43" s="200" t="str">
        <f t="shared" si="3"/>
        <v/>
      </c>
      <c r="M43" s="140"/>
      <c r="N43" s="201" t="str">
        <f t="shared" si="4"/>
        <v/>
      </c>
      <c r="O43" s="136"/>
      <c r="P43" s="200" t="str">
        <f t="shared" si="5"/>
        <v/>
      </c>
      <c r="Q43" s="140"/>
      <c r="R43" s="201" t="str">
        <f t="shared" si="6"/>
        <v/>
      </c>
      <c r="S43" s="129"/>
      <c r="T43" s="202" t="str">
        <f t="shared" si="7"/>
        <v/>
      </c>
      <c r="U43" s="140"/>
      <c r="V43" s="201" t="str">
        <f t="shared" si="8"/>
        <v/>
      </c>
    </row>
    <row r="44" spans="1:22" s="147" customFormat="1" hidden="1">
      <c r="A44" s="190"/>
      <c r="B44" s="173" t="s">
        <v>4449</v>
      </c>
      <c r="C44" s="174"/>
      <c r="D44" s="175"/>
      <c r="E44" s="164"/>
      <c r="F44" s="199" t="str">
        <f t="shared" ref="F44:F99" si="9">IF($F$9="*",IF(E44&gt;0,"*",""),"")</f>
        <v/>
      </c>
      <c r="G44" s="176"/>
      <c r="H44" s="200" t="str">
        <f t="shared" ref="H44:H97" si="10">IF($H$9="*",IF(G44&gt;0,"*",""),"")</f>
        <v/>
      </c>
      <c r="I44" s="177"/>
      <c r="J44" s="201" t="str">
        <f t="shared" ref="J44:J97" si="11">IF($J$9="*",IF(I44&gt;0,"*",""),"")</f>
        <v/>
      </c>
      <c r="K44" s="136"/>
      <c r="L44" s="200" t="str">
        <f t="shared" ref="L44:L97" si="12">IF($L$9="*",IF(K44&gt;0,"*",""),"")</f>
        <v/>
      </c>
      <c r="M44" s="140"/>
      <c r="N44" s="201" t="str">
        <f t="shared" ref="N44:N97" si="13">IF($N$9="*",IF(M44&gt;0,"*",""),"")</f>
        <v/>
      </c>
      <c r="O44" s="136"/>
      <c r="P44" s="200" t="str">
        <f t="shared" ref="P44:P97" si="14">IF($P$9="*",IF(O44&gt;0,"*",""),"")</f>
        <v/>
      </c>
      <c r="Q44" s="140"/>
      <c r="R44" s="201" t="str">
        <f t="shared" ref="R44:R97" si="15">IF($R$9="*",IF(Q44&gt;0,"*",""),"")</f>
        <v/>
      </c>
      <c r="S44" s="129"/>
      <c r="T44" s="202" t="str">
        <f t="shared" si="7"/>
        <v/>
      </c>
      <c r="U44" s="140"/>
      <c r="V44" s="201" t="str">
        <f t="shared" ref="V44:V97" si="16">IF($V$9="*",IF(U44&gt;0,"*",""),"")</f>
        <v/>
      </c>
    </row>
    <row r="45" spans="1:22" s="147" customFormat="1" hidden="1">
      <c r="A45" s="190"/>
      <c r="B45" s="173" t="s">
        <v>4450</v>
      </c>
      <c r="C45" s="174"/>
      <c r="D45" s="175"/>
      <c r="E45" s="164"/>
      <c r="F45" s="199" t="str">
        <f t="shared" si="9"/>
        <v/>
      </c>
      <c r="G45" s="176"/>
      <c r="H45" s="200" t="str">
        <f t="shared" si="10"/>
        <v/>
      </c>
      <c r="I45" s="177"/>
      <c r="J45" s="201" t="str">
        <f t="shared" si="11"/>
        <v/>
      </c>
      <c r="K45" s="136"/>
      <c r="L45" s="200" t="str">
        <f t="shared" si="12"/>
        <v/>
      </c>
      <c r="M45" s="140"/>
      <c r="N45" s="201" t="str">
        <f t="shared" si="13"/>
        <v/>
      </c>
      <c r="O45" s="136"/>
      <c r="P45" s="200" t="str">
        <f t="shared" si="14"/>
        <v/>
      </c>
      <c r="Q45" s="140"/>
      <c r="R45" s="201" t="str">
        <f t="shared" si="15"/>
        <v/>
      </c>
      <c r="S45" s="129"/>
      <c r="T45" s="202" t="str">
        <f t="shared" si="7"/>
        <v/>
      </c>
      <c r="U45" s="140"/>
      <c r="V45" s="201" t="str">
        <f t="shared" si="16"/>
        <v/>
      </c>
    </row>
    <row r="46" spans="1:22" s="147" customFormat="1" hidden="1">
      <c r="A46" s="190"/>
      <c r="B46" s="173" t="s">
        <v>4451</v>
      </c>
      <c r="C46" s="174"/>
      <c r="D46" s="175"/>
      <c r="E46" s="164"/>
      <c r="F46" s="199" t="str">
        <f t="shared" si="9"/>
        <v/>
      </c>
      <c r="G46" s="176"/>
      <c r="H46" s="200" t="str">
        <f t="shared" si="10"/>
        <v/>
      </c>
      <c r="I46" s="177"/>
      <c r="J46" s="201" t="str">
        <f t="shared" si="11"/>
        <v/>
      </c>
      <c r="K46" s="136"/>
      <c r="L46" s="200" t="str">
        <f t="shared" si="12"/>
        <v/>
      </c>
      <c r="M46" s="140"/>
      <c r="N46" s="201" t="str">
        <f t="shared" si="13"/>
        <v/>
      </c>
      <c r="O46" s="136"/>
      <c r="P46" s="200" t="str">
        <f t="shared" si="14"/>
        <v/>
      </c>
      <c r="Q46" s="140"/>
      <c r="R46" s="201" t="str">
        <f t="shared" si="15"/>
        <v/>
      </c>
      <c r="S46" s="129"/>
      <c r="T46" s="202" t="str">
        <f t="shared" si="7"/>
        <v/>
      </c>
      <c r="U46" s="140"/>
      <c r="V46" s="201" t="str">
        <f t="shared" si="16"/>
        <v/>
      </c>
    </row>
    <row r="47" spans="1:22" s="147" customFormat="1" hidden="1">
      <c r="A47" s="190"/>
      <c r="B47" s="173" t="s">
        <v>4452</v>
      </c>
      <c r="C47" s="174"/>
      <c r="D47" s="175"/>
      <c r="E47" s="164"/>
      <c r="F47" s="199" t="str">
        <f t="shared" si="9"/>
        <v/>
      </c>
      <c r="G47" s="176"/>
      <c r="H47" s="200" t="str">
        <f t="shared" si="10"/>
        <v/>
      </c>
      <c r="I47" s="177"/>
      <c r="J47" s="201" t="str">
        <f t="shared" si="11"/>
        <v/>
      </c>
      <c r="K47" s="136"/>
      <c r="L47" s="200" t="str">
        <f t="shared" si="12"/>
        <v/>
      </c>
      <c r="M47" s="140"/>
      <c r="N47" s="201" t="str">
        <f t="shared" si="13"/>
        <v/>
      </c>
      <c r="O47" s="136"/>
      <c r="P47" s="200" t="str">
        <f t="shared" si="14"/>
        <v/>
      </c>
      <c r="Q47" s="140"/>
      <c r="R47" s="201" t="str">
        <f t="shared" si="15"/>
        <v/>
      </c>
      <c r="S47" s="129"/>
      <c r="T47" s="202" t="str">
        <f t="shared" si="7"/>
        <v/>
      </c>
      <c r="U47" s="140"/>
      <c r="V47" s="201" t="str">
        <f t="shared" si="16"/>
        <v/>
      </c>
    </row>
    <row r="48" spans="1:22" s="147" customFormat="1" hidden="1">
      <c r="A48" s="190"/>
      <c r="B48" s="173" t="s">
        <v>4453</v>
      </c>
      <c r="C48" s="174"/>
      <c r="D48" s="175"/>
      <c r="E48" s="164"/>
      <c r="F48" s="199" t="str">
        <f t="shared" si="9"/>
        <v/>
      </c>
      <c r="G48" s="176"/>
      <c r="H48" s="200" t="str">
        <f t="shared" si="10"/>
        <v/>
      </c>
      <c r="I48" s="177"/>
      <c r="J48" s="201" t="str">
        <f t="shared" si="11"/>
        <v/>
      </c>
      <c r="K48" s="136"/>
      <c r="L48" s="200" t="str">
        <f t="shared" si="12"/>
        <v/>
      </c>
      <c r="M48" s="140"/>
      <c r="N48" s="201" t="str">
        <f t="shared" si="13"/>
        <v/>
      </c>
      <c r="O48" s="136"/>
      <c r="P48" s="200" t="str">
        <f t="shared" si="14"/>
        <v/>
      </c>
      <c r="Q48" s="140"/>
      <c r="R48" s="201" t="str">
        <f t="shared" si="15"/>
        <v/>
      </c>
      <c r="S48" s="129"/>
      <c r="T48" s="202" t="str">
        <f t="shared" si="7"/>
        <v/>
      </c>
      <c r="U48" s="140"/>
      <c r="V48" s="201" t="str">
        <f t="shared" si="16"/>
        <v/>
      </c>
    </row>
    <row r="49" spans="1:22" s="147" customFormat="1" hidden="1">
      <c r="A49" s="190"/>
      <c r="B49" s="173" t="s">
        <v>4454</v>
      </c>
      <c r="C49" s="174"/>
      <c r="D49" s="175"/>
      <c r="E49" s="164"/>
      <c r="F49" s="199" t="str">
        <f t="shared" si="9"/>
        <v/>
      </c>
      <c r="G49" s="176"/>
      <c r="H49" s="200" t="str">
        <f t="shared" si="10"/>
        <v/>
      </c>
      <c r="I49" s="177"/>
      <c r="J49" s="201" t="str">
        <f t="shared" si="11"/>
        <v/>
      </c>
      <c r="K49" s="136"/>
      <c r="L49" s="200" t="str">
        <f t="shared" si="12"/>
        <v/>
      </c>
      <c r="M49" s="140"/>
      <c r="N49" s="201" t="str">
        <f t="shared" si="13"/>
        <v/>
      </c>
      <c r="O49" s="136"/>
      <c r="P49" s="200" t="str">
        <f t="shared" si="14"/>
        <v/>
      </c>
      <c r="Q49" s="140"/>
      <c r="R49" s="201" t="str">
        <f t="shared" si="15"/>
        <v/>
      </c>
      <c r="S49" s="129"/>
      <c r="T49" s="202" t="str">
        <f t="shared" si="7"/>
        <v/>
      </c>
      <c r="U49" s="140"/>
      <c r="V49" s="201" t="str">
        <f t="shared" si="16"/>
        <v/>
      </c>
    </row>
    <row r="50" spans="1:22" s="147" customFormat="1" hidden="1">
      <c r="A50" s="190"/>
      <c r="B50" s="173" t="s">
        <v>4455</v>
      </c>
      <c r="C50" s="174"/>
      <c r="D50" s="175"/>
      <c r="E50" s="164"/>
      <c r="F50" s="199" t="str">
        <f t="shared" si="9"/>
        <v/>
      </c>
      <c r="G50" s="176"/>
      <c r="H50" s="200" t="str">
        <f t="shared" si="10"/>
        <v/>
      </c>
      <c r="I50" s="177"/>
      <c r="J50" s="201" t="str">
        <f t="shared" si="11"/>
        <v/>
      </c>
      <c r="K50" s="136"/>
      <c r="L50" s="200" t="str">
        <f t="shared" si="12"/>
        <v/>
      </c>
      <c r="M50" s="140"/>
      <c r="N50" s="201" t="str">
        <f t="shared" si="13"/>
        <v/>
      </c>
      <c r="O50" s="136"/>
      <c r="P50" s="200" t="str">
        <f t="shared" si="14"/>
        <v/>
      </c>
      <c r="Q50" s="140"/>
      <c r="R50" s="201" t="str">
        <f t="shared" si="15"/>
        <v/>
      </c>
      <c r="S50" s="129"/>
      <c r="T50" s="202" t="str">
        <f t="shared" si="7"/>
        <v/>
      </c>
      <c r="U50" s="140"/>
      <c r="V50" s="201" t="str">
        <f t="shared" si="16"/>
        <v/>
      </c>
    </row>
    <row r="51" spans="1:22" s="147" customFormat="1" hidden="1">
      <c r="A51" s="190"/>
      <c r="B51" s="173" t="s">
        <v>4456</v>
      </c>
      <c r="C51" s="174"/>
      <c r="D51" s="175"/>
      <c r="E51" s="164"/>
      <c r="F51" s="199" t="str">
        <f t="shared" si="9"/>
        <v/>
      </c>
      <c r="G51" s="176"/>
      <c r="H51" s="200" t="str">
        <f t="shared" si="10"/>
        <v/>
      </c>
      <c r="I51" s="177"/>
      <c r="J51" s="201" t="str">
        <f t="shared" si="11"/>
        <v/>
      </c>
      <c r="K51" s="136"/>
      <c r="L51" s="200" t="str">
        <f t="shared" si="12"/>
        <v/>
      </c>
      <c r="M51" s="140"/>
      <c r="N51" s="201" t="str">
        <f t="shared" si="13"/>
        <v/>
      </c>
      <c r="O51" s="136"/>
      <c r="P51" s="200" t="str">
        <f t="shared" si="14"/>
        <v/>
      </c>
      <c r="Q51" s="140"/>
      <c r="R51" s="201" t="str">
        <f t="shared" si="15"/>
        <v/>
      </c>
      <c r="S51" s="129"/>
      <c r="T51" s="202" t="str">
        <f t="shared" si="7"/>
        <v/>
      </c>
      <c r="U51" s="140"/>
      <c r="V51" s="201" t="str">
        <f t="shared" si="16"/>
        <v/>
      </c>
    </row>
    <row r="52" spans="1:22" s="147" customFormat="1" hidden="1">
      <c r="A52" s="190"/>
      <c r="B52" s="173" t="s">
        <v>4457</v>
      </c>
      <c r="C52" s="174"/>
      <c r="D52" s="175"/>
      <c r="E52" s="164"/>
      <c r="F52" s="199" t="str">
        <f t="shared" si="9"/>
        <v/>
      </c>
      <c r="G52" s="176"/>
      <c r="H52" s="200" t="str">
        <f t="shared" si="10"/>
        <v/>
      </c>
      <c r="I52" s="177"/>
      <c r="J52" s="201" t="str">
        <f t="shared" si="11"/>
        <v/>
      </c>
      <c r="K52" s="136"/>
      <c r="L52" s="200" t="str">
        <f t="shared" si="12"/>
        <v/>
      </c>
      <c r="M52" s="140"/>
      <c r="N52" s="201" t="str">
        <f t="shared" si="13"/>
        <v/>
      </c>
      <c r="O52" s="136"/>
      <c r="P52" s="200" t="str">
        <f t="shared" si="14"/>
        <v/>
      </c>
      <c r="Q52" s="140"/>
      <c r="R52" s="201" t="str">
        <f t="shared" si="15"/>
        <v/>
      </c>
      <c r="S52" s="129"/>
      <c r="T52" s="202" t="str">
        <f t="shared" si="7"/>
        <v/>
      </c>
      <c r="U52" s="140"/>
      <c r="V52" s="201" t="str">
        <f t="shared" si="16"/>
        <v/>
      </c>
    </row>
    <row r="53" spans="1:22" s="147" customFormat="1" hidden="1">
      <c r="A53" s="190"/>
      <c r="B53" s="173" t="s">
        <v>4458</v>
      </c>
      <c r="C53" s="174"/>
      <c r="D53" s="175"/>
      <c r="E53" s="164"/>
      <c r="F53" s="199" t="str">
        <f t="shared" si="9"/>
        <v/>
      </c>
      <c r="G53" s="176"/>
      <c r="H53" s="200" t="str">
        <f t="shared" si="10"/>
        <v/>
      </c>
      <c r="I53" s="177"/>
      <c r="J53" s="201" t="str">
        <f t="shared" si="11"/>
        <v/>
      </c>
      <c r="K53" s="136"/>
      <c r="L53" s="200" t="str">
        <f t="shared" si="12"/>
        <v/>
      </c>
      <c r="M53" s="140"/>
      <c r="N53" s="201" t="str">
        <f t="shared" si="13"/>
        <v/>
      </c>
      <c r="O53" s="136"/>
      <c r="P53" s="200" t="str">
        <f t="shared" si="14"/>
        <v/>
      </c>
      <c r="Q53" s="140"/>
      <c r="R53" s="201" t="str">
        <f t="shared" si="15"/>
        <v/>
      </c>
      <c r="S53" s="129"/>
      <c r="T53" s="202" t="str">
        <f t="shared" si="7"/>
        <v/>
      </c>
      <c r="U53" s="140"/>
      <c r="V53" s="201" t="str">
        <f t="shared" si="16"/>
        <v/>
      </c>
    </row>
    <row r="54" spans="1:22" s="147" customFormat="1" hidden="1">
      <c r="A54" s="190"/>
      <c r="B54" s="173" t="s">
        <v>4459</v>
      </c>
      <c r="C54" s="174"/>
      <c r="D54" s="175"/>
      <c r="E54" s="164"/>
      <c r="F54" s="199" t="str">
        <f t="shared" si="9"/>
        <v/>
      </c>
      <c r="G54" s="176"/>
      <c r="H54" s="200" t="str">
        <f t="shared" si="10"/>
        <v/>
      </c>
      <c r="I54" s="177"/>
      <c r="J54" s="201" t="str">
        <f t="shared" si="11"/>
        <v/>
      </c>
      <c r="K54" s="136"/>
      <c r="L54" s="200" t="str">
        <f t="shared" si="12"/>
        <v/>
      </c>
      <c r="M54" s="140"/>
      <c r="N54" s="201" t="str">
        <f t="shared" si="13"/>
        <v/>
      </c>
      <c r="O54" s="136"/>
      <c r="P54" s="200" t="str">
        <f t="shared" si="14"/>
        <v/>
      </c>
      <c r="Q54" s="140"/>
      <c r="R54" s="201" t="str">
        <f t="shared" si="15"/>
        <v/>
      </c>
      <c r="S54" s="129"/>
      <c r="T54" s="202" t="str">
        <f t="shared" si="7"/>
        <v/>
      </c>
      <c r="U54" s="140"/>
      <c r="V54" s="201" t="str">
        <f t="shared" si="16"/>
        <v/>
      </c>
    </row>
    <row r="55" spans="1:22" s="147" customFormat="1" hidden="1">
      <c r="A55" s="190"/>
      <c r="B55" s="173" t="s">
        <v>4460</v>
      </c>
      <c r="C55" s="174"/>
      <c r="D55" s="175"/>
      <c r="E55" s="164"/>
      <c r="F55" s="199" t="str">
        <f t="shared" si="9"/>
        <v/>
      </c>
      <c r="G55" s="176"/>
      <c r="H55" s="200" t="str">
        <f t="shared" si="10"/>
        <v/>
      </c>
      <c r="I55" s="177"/>
      <c r="J55" s="201" t="str">
        <f t="shared" si="11"/>
        <v/>
      </c>
      <c r="K55" s="136"/>
      <c r="L55" s="200" t="str">
        <f t="shared" si="12"/>
        <v/>
      </c>
      <c r="M55" s="140"/>
      <c r="N55" s="201" t="str">
        <f t="shared" si="13"/>
        <v/>
      </c>
      <c r="O55" s="136"/>
      <c r="P55" s="200" t="str">
        <f t="shared" si="14"/>
        <v/>
      </c>
      <c r="Q55" s="140"/>
      <c r="R55" s="201" t="str">
        <f t="shared" si="15"/>
        <v/>
      </c>
      <c r="S55" s="129"/>
      <c r="T55" s="202" t="str">
        <f t="shared" si="7"/>
        <v/>
      </c>
      <c r="U55" s="140"/>
      <c r="V55" s="201" t="str">
        <f t="shared" si="16"/>
        <v/>
      </c>
    </row>
    <row r="56" spans="1:22" s="147" customFormat="1" hidden="1">
      <c r="A56" s="190"/>
      <c r="B56" s="173" t="s">
        <v>4461</v>
      </c>
      <c r="C56" s="174"/>
      <c r="D56" s="175"/>
      <c r="E56" s="164"/>
      <c r="F56" s="199" t="str">
        <f t="shared" si="9"/>
        <v/>
      </c>
      <c r="G56" s="176"/>
      <c r="H56" s="200" t="str">
        <f t="shared" si="10"/>
        <v/>
      </c>
      <c r="I56" s="177"/>
      <c r="J56" s="201" t="str">
        <f t="shared" si="11"/>
        <v/>
      </c>
      <c r="K56" s="136"/>
      <c r="L56" s="200" t="str">
        <f t="shared" si="12"/>
        <v/>
      </c>
      <c r="M56" s="140"/>
      <c r="N56" s="201" t="str">
        <f t="shared" si="13"/>
        <v/>
      </c>
      <c r="O56" s="136"/>
      <c r="P56" s="200" t="str">
        <f t="shared" si="14"/>
        <v/>
      </c>
      <c r="Q56" s="140"/>
      <c r="R56" s="201" t="str">
        <f t="shared" si="15"/>
        <v/>
      </c>
      <c r="S56" s="129"/>
      <c r="T56" s="202" t="str">
        <f t="shared" si="7"/>
        <v/>
      </c>
      <c r="U56" s="140"/>
      <c r="V56" s="201" t="str">
        <f t="shared" si="16"/>
        <v/>
      </c>
    </row>
    <row r="57" spans="1:22" s="147" customFormat="1" hidden="1">
      <c r="A57" s="190"/>
      <c r="B57" s="173" t="s">
        <v>4462</v>
      </c>
      <c r="C57" s="174"/>
      <c r="D57" s="175"/>
      <c r="E57" s="164"/>
      <c r="F57" s="199" t="str">
        <f t="shared" si="9"/>
        <v/>
      </c>
      <c r="G57" s="176"/>
      <c r="H57" s="200" t="str">
        <f t="shared" si="10"/>
        <v/>
      </c>
      <c r="I57" s="177"/>
      <c r="J57" s="201" t="str">
        <f t="shared" si="11"/>
        <v/>
      </c>
      <c r="K57" s="136"/>
      <c r="L57" s="200" t="str">
        <f t="shared" si="12"/>
        <v/>
      </c>
      <c r="M57" s="140"/>
      <c r="N57" s="201" t="str">
        <f t="shared" si="13"/>
        <v/>
      </c>
      <c r="O57" s="136"/>
      <c r="P57" s="200" t="str">
        <f t="shared" si="14"/>
        <v/>
      </c>
      <c r="Q57" s="140"/>
      <c r="R57" s="201" t="str">
        <f t="shared" si="15"/>
        <v/>
      </c>
      <c r="S57" s="129"/>
      <c r="T57" s="202" t="str">
        <f t="shared" si="7"/>
        <v/>
      </c>
      <c r="U57" s="140"/>
      <c r="V57" s="201" t="str">
        <f t="shared" si="16"/>
        <v/>
      </c>
    </row>
    <row r="58" spans="1:22" s="147" customFormat="1" hidden="1">
      <c r="A58" s="190"/>
      <c r="B58" s="173" t="s">
        <v>4463</v>
      </c>
      <c r="C58" s="174"/>
      <c r="D58" s="175"/>
      <c r="E58" s="164"/>
      <c r="F58" s="199" t="str">
        <f t="shared" si="9"/>
        <v/>
      </c>
      <c r="G58" s="176"/>
      <c r="H58" s="200" t="str">
        <f t="shared" si="10"/>
        <v/>
      </c>
      <c r="I58" s="177"/>
      <c r="J58" s="201" t="str">
        <f t="shared" si="11"/>
        <v/>
      </c>
      <c r="K58" s="136"/>
      <c r="L58" s="200" t="str">
        <f t="shared" si="12"/>
        <v/>
      </c>
      <c r="M58" s="140"/>
      <c r="N58" s="201" t="str">
        <f t="shared" si="13"/>
        <v/>
      </c>
      <c r="O58" s="136"/>
      <c r="P58" s="200" t="str">
        <f t="shared" si="14"/>
        <v/>
      </c>
      <c r="Q58" s="140"/>
      <c r="R58" s="201" t="str">
        <f t="shared" si="15"/>
        <v/>
      </c>
      <c r="S58" s="129"/>
      <c r="T58" s="202" t="str">
        <f t="shared" si="7"/>
        <v/>
      </c>
      <c r="U58" s="140"/>
      <c r="V58" s="201" t="str">
        <f t="shared" si="16"/>
        <v/>
      </c>
    </row>
    <row r="59" spans="1:22" s="147" customFormat="1" hidden="1">
      <c r="A59" s="190"/>
      <c r="B59" s="173" t="s">
        <v>4464</v>
      </c>
      <c r="C59" s="174"/>
      <c r="D59" s="175"/>
      <c r="E59" s="164"/>
      <c r="F59" s="199" t="str">
        <f t="shared" si="9"/>
        <v/>
      </c>
      <c r="G59" s="176"/>
      <c r="H59" s="200" t="str">
        <f t="shared" si="10"/>
        <v/>
      </c>
      <c r="I59" s="177"/>
      <c r="J59" s="201" t="str">
        <f t="shared" si="11"/>
        <v/>
      </c>
      <c r="K59" s="136"/>
      <c r="L59" s="200" t="str">
        <f t="shared" si="12"/>
        <v/>
      </c>
      <c r="M59" s="140"/>
      <c r="N59" s="201" t="str">
        <f t="shared" si="13"/>
        <v/>
      </c>
      <c r="O59" s="136"/>
      <c r="P59" s="200" t="str">
        <f t="shared" si="14"/>
        <v/>
      </c>
      <c r="Q59" s="140"/>
      <c r="R59" s="201" t="str">
        <f t="shared" si="15"/>
        <v/>
      </c>
      <c r="S59" s="129"/>
      <c r="T59" s="202" t="str">
        <f t="shared" si="7"/>
        <v/>
      </c>
      <c r="U59" s="140"/>
      <c r="V59" s="201" t="str">
        <f t="shared" si="16"/>
        <v/>
      </c>
    </row>
    <row r="60" spans="1:22" s="147" customFormat="1" hidden="1">
      <c r="A60" s="190"/>
      <c r="B60" s="173" t="s">
        <v>4465</v>
      </c>
      <c r="C60" s="174"/>
      <c r="D60" s="175"/>
      <c r="E60" s="164"/>
      <c r="F60" s="199" t="str">
        <f t="shared" si="9"/>
        <v/>
      </c>
      <c r="G60" s="176"/>
      <c r="H60" s="200" t="str">
        <f t="shared" si="10"/>
        <v/>
      </c>
      <c r="I60" s="177"/>
      <c r="J60" s="201" t="str">
        <f t="shared" si="11"/>
        <v/>
      </c>
      <c r="K60" s="136"/>
      <c r="L60" s="200" t="str">
        <f t="shared" si="12"/>
        <v/>
      </c>
      <c r="M60" s="140"/>
      <c r="N60" s="201" t="str">
        <f t="shared" si="13"/>
        <v/>
      </c>
      <c r="O60" s="136"/>
      <c r="P60" s="200" t="str">
        <f t="shared" si="14"/>
        <v/>
      </c>
      <c r="Q60" s="140"/>
      <c r="R60" s="201" t="str">
        <f t="shared" si="15"/>
        <v/>
      </c>
      <c r="S60" s="129"/>
      <c r="T60" s="202" t="str">
        <f t="shared" si="7"/>
        <v/>
      </c>
      <c r="U60" s="140"/>
      <c r="V60" s="201" t="str">
        <f t="shared" si="16"/>
        <v/>
      </c>
    </row>
    <row r="61" spans="1:22" s="147" customFormat="1" hidden="1">
      <c r="A61" s="190"/>
      <c r="B61" s="173" t="s">
        <v>4466</v>
      </c>
      <c r="C61" s="174"/>
      <c r="D61" s="175"/>
      <c r="E61" s="164"/>
      <c r="F61" s="199" t="str">
        <f t="shared" si="9"/>
        <v/>
      </c>
      <c r="G61" s="176"/>
      <c r="H61" s="200" t="str">
        <f t="shared" si="10"/>
        <v/>
      </c>
      <c r="I61" s="177"/>
      <c r="J61" s="201" t="str">
        <f t="shared" si="11"/>
        <v/>
      </c>
      <c r="K61" s="136"/>
      <c r="L61" s="200" t="str">
        <f t="shared" si="12"/>
        <v/>
      </c>
      <c r="M61" s="140"/>
      <c r="N61" s="201" t="str">
        <f t="shared" si="13"/>
        <v/>
      </c>
      <c r="O61" s="136"/>
      <c r="P61" s="200" t="str">
        <f t="shared" si="14"/>
        <v/>
      </c>
      <c r="Q61" s="140"/>
      <c r="R61" s="201" t="str">
        <f t="shared" si="15"/>
        <v/>
      </c>
      <c r="S61" s="129"/>
      <c r="T61" s="202" t="str">
        <f t="shared" si="7"/>
        <v/>
      </c>
      <c r="U61" s="140"/>
      <c r="V61" s="201" t="str">
        <f t="shared" si="16"/>
        <v/>
      </c>
    </row>
    <row r="62" spans="1:22" s="147" customFormat="1" hidden="1">
      <c r="A62" s="190"/>
      <c r="B62" s="173" t="s">
        <v>4467</v>
      </c>
      <c r="C62" s="174"/>
      <c r="D62" s="175"/>
      <c r="E62" s="164"/>
      <c r="F62" s="199" t="str">
        <f t="shared" si="9"/>
        <v/>
      </c>
      <c r="G62" s="176"/>
      <c r="H62" s="200" t="str">
        <f t="shared" si="10"/>
        <v/>
      </c>
      <c r="I62" s="177"/>
      <c r="J62" s="201" t="str">
        <f t="shared" si="11"/>
        <v/>
      </c>
      <c r="K62" s="136"/>
      <c r="L62" s="200" t="str">
        <f t="shared" si="12"/>
        <v/>
      </c>
      <c r="M62" s="140"/>
      <c r="N62" s="201" t="str">
        <f t="shared" si="13"/>
        <v/>
      </c>
      <c r="O62" s="136"/>
      <c r="P62" s="200" t="str">
        <f t="shared" si="14"/>
        <v/>
      </c>
      <c r="Q62" s="140"/>
      <c r="R62" s="201" t="str">
        <f t="shared" si="15"/>
        <v/>
      </c>
      <c r="S62" s="129"/>
      <c r="T62" s="202" t="str">
        <f t="shared" si="7"/>
        <v/>
      </c>
      <c r="U62" s="140"/>
      <c r="V62" s="201" t="str">
        <f t="shared" si="16"/>
        <v/>
      </c>
    </row>
    <row r="63" spans="1:22" s="147" customFormat="1" hidden="1">
      <c r="A63" s="190"/>
      <c r="B63" s="173" t="s">
        <v>4468</v>
      </c>
      <c r="C63" s="174"/>
      <c r="D63" s="175"/>
      <c r="E63" s="164"/>
      <c r="F63" s="199" t="str">
        <f t="shared" si="9"/>
        <v/>
      </c>
      <c r="G63" s="176"/>
      <c r="H63" s="200" t="str">
        <f t="shared" si="10"/>
        <v/>
      </c>
      <c r="I63" s="177"/>
      <c r="J63" s="201" t="str">
        <f t="shared" si="11"/>
        <v/>
      </c>
      <c r="K63" s="136"/>
      <c r="L63" s="200" t="str">
        <f t="shared" si="12"/>
        <v/>
      </c>
      <c r="M63" s="140"/>
      <c r="N63" s="201" t="str">
        <f t="shared" si="13"/>
        <v/>
      </c>
      <c r="O63" s="136"/>
      <c r="P63" s="200" t="str">
        <f t="shared" si="14"/>
        <v/>
      </c>
      <c r="Q63" s="140"/>
      <c r="R63" s="201" t="str">
        <f t="shared" si="15"/>
        <v/>
      </c>
      <c r="S63" s="129"/>
      <c r="T63" s="202" t="str">
        <f t="shared" si="7"/>
        <v/>
      </c>
      <c r="U63" s="140"/>
      <c r="V63" s="201" t="str">
        <f t="shared" si="16"/>
        <v/>
      </c>
    </row>
    <row r="64" spans="1:22" s="147" customFormat="1" hidden="1">
      <c r="A64" s="190"/>
      <c r="B64" s="173" t="s">
        <v>4469</v>
      </c>
      <c r="C64" s="174"/>
      <c r="D64" s="175"/>
      <c r="E64" s="164"/>
      <c r="F64" s="199" t="str">
        <f t="shared" si="9"/>
        <v/>
      </c>
      <c r="G64" s="176"/>
      <c r="H64" s="200" t="str">
        <f t="shared" si="10"/>
        <v/>
      </c>
      <c r="I64" s="177"/>
      <c r="J64" s="201" t="str">
        <f t="shared" si="11"/>
        <v/>
      </c>
      <c r="K64" s="136"/>
      <c r="L64" s="200" t="str">
        <f t="shared" si="12"/>
        <v/>
      </c>
      <c r="M64" s="140"/>
      <c r="N64" s="201" t="str">
        <f t="shared" si="13"/>
        <v/>
      </c>
      <c r="O64" s="136"/>
      <c r="P64" s="200" t="str">
        <f t="shared" si="14"/>
        <v/>
      </c>
      <c r="Q64" s="140"/>
      <c r="R64" s="201" t="str">
        <f t="shared" si="15"/>
        <v/>
      </c>
      <c r="S64" s="129"/>
      <c r="T64" s="202" t="str">
        <f t="shared" si="7"/>
        <v/>
      </c>
      <c r="U64" s="140"/>
      <c r="V64" s="201" t="str">
        <f t="shared" si="16"/>
        <v/>
      </c>
    </row>
    <row r="65" spans="1:22" s="147" customFormat="1" hidden="1">
      <c r="A65" s="190"/>
      <c r="B65" s="173" t="s">
        <v>4470</v>
      </c>
      <c r="C65" s="174"/>
      <c r="D65" s="175"/>
      <c r="E65" s="164"/>
      <c r="F65" s="199" t="str">
        <f t="shared" si="9"/>
        <v/>
      </c>
      <c r="G65" s="176"/>
      <c r="H65" s="200" t="str">
        <f t="shared" si="10"/>
        <v/>
      </c>
      <c r="I65" s="177"/>
      <c r="J65" s="201" t="str">
        <f t="shared" si="11"/>
        <v/>
      </c>
      <c r="K65" s="136"/>
      <c r="L65" s="200" t="str">
        <f t="shared" si="12"/>
        <v/>
      </c>
      <c r="M65" s="140"/>
      <c r="N65" s="201" t="str">
        <f t="shared" si="13"/>
        <v/>
      </c>
      <c r="O65" s="136"/>
      <c r="P65" s="200" t="str">
        <f t="shared" si="14"/>
        <v/>
      </c>
      <c r="Q65" s="140"/>
      <c r="R65" s="201" t="str">
        <f t="shared" si="15"/>
        <v/>
      </c>
      <c r="S65" s="129"/>
      <c r="T65" s="202" t="str">
        <f t="shared" si="7"/>
        <v/>
      </c>
      <c r="U65" s="140"/>
      <c r="V65" s="201" t="str">
        <f t="shared" si="16"/>
        <v/>
      </c>
    </row>
    <row r="66" spans="1:22" s="147" customFormat="1" hidden="1">
      <c r="A66" s="190"/>
      <c r="B66" s="173" t="s">
        <v>4471</v>
      </c>
      <c r="C66" s="174"/>
      <c r="D66" s="175"/>
      <c r="E66" s="164"/>
      <c r="F66" s="199" t="str">
        <f t="shared" si="9"/>
        <v/>
      </c>
      <c r="G66" s="176"/>
      <c r="H66" s="200" t="str">
        <f t="shared" si="10"/>
        <v/>
      </c>
      <c r="I66" s="177"/>
      <c r="J66" s="201" t="str">
        <f t="shared" si="11"/>
        <v/>
      </c>
      <c r="K66" s="136"/>
      <c r="L66" s="200" t="str">
        <f t="shared" si="12"/>
        <v/>
      </c>
      <c r="M66" s="140"/>
      <c r="N66" s="201" t="str">
        <f t="shared" si="13"/>
        <v/>
      </c>
      <c r="O66" s="136"/>
      <c r="P66" s="200" t="str">
        <f t="shared" si="14"/>
        <v/>
      </c>
      <c r="Q66" s="140"/>
      <c r="R66" s="201" t="str">
        <f t="shared" si="15"/>
        <v/>
      </c>
      <c r="S66" s="129"/>
      <c r="T66" s="202" t="str">
        <f t="shared" si="7"/>
        <v/>
      </c>
      <c r="U66" s="140"/>
      <c r="V66" s="201" t="str">
        <f t="shared" si="16"/>
        <v/>
      </c>
    </row>
    <row r="67" spans="1:22" s="147" customFormat="1" hidden="1">
      <c r="A67" s="190"/>
      <c r="B67" s="173" t="s">
        <v>4472</v>
      </c>
      <c r="C67" s="174"/>
      <c r="D67" s="175"/>
      <c r="E67" s="164"/>
      <c r="F67" s="199" t="str">
        <f t="shared" si="9"/>
        <v/>
      </c>
      <c r="G67" s="176"/>
      <c r="H67" s="200" t="str">
        <f t="shared" si="10"/>
        <v/>
      </c>
      <c r="I67" s="177"/>
      <c r="J67" s="201" t="str">
        <f t="shared" si="11"/>
        <v/>
      </c>
      <c r="K67" s="136"/>
      <c r="L67" s="200" t="str">
        <f t="shared" si="12"/>
        <v/>
      </c>
      <c r="M67" s="140"/>
      <c r="N67" s="201" t="str">
        <f t="shared" si="13"/>
        <v/>
      </c>
      <c r="O67" s="136"/>
      <c r="P67" s="200" t="str">
        <f t="shared" si="14"/>
        <v/>
      </c>
      <c r="Q67" s="140"/>
      <c r="R67" s="201" t="str">
        <f t="shared" si="15"/>
        <v/>
      </c>
      <c r="S67" s="129"/>
      <c r="T67" s="202" t="str">
        <f t="shared" si="7"/>
        <v/>
      </c>
      <c r="U67" s="140"/>
      <c r="V67" s="201" t="str">
        <f t="shared" si="16"/>
        <v/>
      </c>
    </row>
    <row r="68" spans="1:22" s="147" customFormat="1" hidden="1">
      <c r="A68" s="190"/>
      <c r="B68" s="173" t="s">
        <v>4473</v>
      </c>
      <c r="C68" s="174"/>
      <c r="D68" s="175"/>
      <c r="E68" s="164"/>
      <c r="F68" s="199" t="str">
        <f t="shared" si="9"/>
        <v/>
      </c>
      <c r="G68" s="176"/>
      <c r="H68" s="200" t="str">
        <f t="shared" si="10"/>
        <v/>
      </c>
      <c r="I68" s="177"/>
      <c r="J68" s="201" t="str">
        <f t="shared" si="11"/>
        <v/>
      </c>
      <c r="K68" s="136"/>
      <c r="L68" s="200" t="str">
        <f t="shared" si="12"/>
        <v/>
      </c>
      <c r="M68" s="140"/>
      <c r="N68" s="201" t="str">
        <f t="shared" si="13"/>
        <v/>
      </c>
      <c r="O68" s="136"/>
      <c r="P68" s="200" t="str">
        <f t="shared" si="14"/>
        <v/>
      </c>
      <c r="Q68" s="140"/>
      <c r="R68" s="201" t="str">
        <f t="shared" si="15"/>
        <v/>
      </c>
      <c r="S68" s="129"/>
      <c r="T68" s="202" t="str">
        <f t="shared" si="7"/>
        <v/>
      </c>
      <c r="U68" s="140"/>
      <c r="V68" s="201" t="str">
        <f t="shared" si="16"/>
        <v/>
      </c>
    </row>
    <row r="69" spans="1:22" s="147" customFormat="1" hidden="1">
      <c r="A69" s="190"/>
      <c r="B69" s="173" t="s">
        <v>4474</v>
      </c>
      <c r="C69" s="174"/>
      <c r="D69" s="175"/>
      <c r="E69" s="164"/>
      <c r="F69" s="199" t="str">
        <f t="shared" si="9"/>
        <v/>
      </c>
      <c r="G69" s="176"/>
      <c r="H69" s="200" t="str">
        <f t="shared" si="10"/>
        <v/>
      </c>
      <c r="I69" s="177"/>
      <c r="J69" s="201" t="str">
        <f t="shared" si="11"/>
        <v/>
      </c>
      <c r="K69" s="136"/>
      <c r="L69" s="200" t="str">
        <f t="shared" si="12"/>
        <v/>
      </c>
      <c r="M69" s="140"/>
      <c r="N69" s="201" t="str">
        <f t="shared" si="13"/>
        <v/>
      </c>
      <c r="O69" s="136"/>
      <c r="P69" s="200" t="str">
        <f t="shared" si="14"/>
        <v/>
      </c>
      <c r="Q69" s="140"/>
      <c r="R69" s="201" t="str">
        <f t="shared" si="15"/>
        <v/>
      </c>
      <c r="S69" s="129"/>
      <c r="T69" s="202" t="str">
        <f t="shared" si="7"/>
        <v/>
      </c>
      <c r="U69" s="140"/>
      <c r="V69" s="201" t="str">
        <f t="shared" si="16"/>
        <v/>
      </c>
    </row>
    <row r="70" spans="1:22" s="147" customFormat="1" hidden="1">
      <c r="A70" s="190"/>
      <c r="B70" s="173" t="s">
        <v>4475</v>
      </c>
      <c r="C70" s="174"/>
      <c r="D70" s="175"/>
      <c r="E70" s="164"/>
      <c r="F70" s="199" t="str">
        <f t="shared" si="9"/>
        <v/>
      </c>
      <c r="G70" s="176"/>
      <c r="H70" s="200" t="str">
        <f t="shared" si="10"/>
        <v/>
      </c>
      <c r="I70" s="177"/>
      <c r="J70" s="201" t="str">
        <f t="shared" si="11"/>
        <v/>
      </c>
      <c r="K70" s="136"/>
      <c r="L70" s="200" t="str">
        <f t="shared" si="12"/>
        <v/>
      </c>
      <c r="M70" s="140"/>
      <c r="N70" s="201" t="str">
        <f t="shared" si="13"/>
        <v/>
      </c>
      <c r="O70" s="136"/>
      <c r="P70" s="200" t="str">
        <f t="shared" si="14"/>
        <v/>
      </c>
      <c r="Q70" s="140"/>
      <c r="R70" s="201" t="str">
        <f t="shared" si="15"/>
        <v/>
      </c>
      <c r="S70" s="129"/>
      <c r="T70" s="202" t="str">
        <f t="shared" si="7"/>
        <v/>
      </c>
      <c r="U70" s="140"/>
      <c r="V70" s="201" t="str">
        <f t="shared" si="16"/>
        <v/>
      </c>
    </row>
    <row r="71" spans="1:22" s="147" customFormat="1" hidden="1">
      <c r="A71" s="190"/>
      <c r="B71" s="173" t="s">
        <v>4476</v>
      </c>
      <c r="C71" s="174"/>
      <c r="D71" s="175"/>
      <c r="E71" s="164"/>
      <c r="F71" s="199" t="str">
        <f t="shared" si="9"/>
        <v/>
      </c>
      <c r="G71" s="176"/>
      <c r="H71" s="200" t="str">
        <f t="shared" si="10"/>
        <v/>
      </c>
      <c r="I71" s="177"/>
      <c r="J71" s="201" t="str">
        <f t="shared" si="11"/>
        <v/>
      </c>
      <c r="K71" s="136"/>
      <c r="L71" s="200" t="str">
        <f t="shared" si="12"/>
        <v/>
      </c>
      <c r="M71" s="140"/>
      <c r="N71" s="201" t="str">
        <f t="shared" si="13"/>
        <v/>
      </c>
      <c r="O71" s="136"/>
      <c r="P71" s="200" t="str">
        <f t="shared" si="14"/>
        <v/>
      </c>
      <c r="Q71" s="140"/>
      <c r="R71" s="201" t="str">
        <f t="shared" si="15"/>
        <v/>
      </c>
      <c r="S71" s="129"/>
      <c r="T71" s="202" t="str">
        <f t="shared" si="7"/>
        <v/>
      </c>
      <c r="U71" s="140"/>
      <c r="V71" s="201" t="str">
        <f t="shared" si="16"/>
        <v/>
      </c>
    </row>
    <row r="72" spans="1:22" s="147" customFormat="1" hidden="1">
      <c r="A72" s="190"/>
      <c r="B72" s="173" t="s">
        <v>4477</v>
      </c>
      <c r="C72" s="174"/>
      <c r="D72" s="175"/>
      <c r="E72" s="164"/>
      <c r="F72" s="199" t="str">
        <f t="shared" si="9"/>
        <v/>
      </c>
      <c r="G72" s="176"/>
      <c r="H72" s="200" t="str">
        <f t="shared" si="10"/>
        <v/>
      </c>
      <c r="I72" s="177"/>
      <c r="J72" s="201" t="str">
        <f t="shared" si="11"/>
        <v/>
      </c>
      <c r="K72" s="136"/>
      <c r="L72" s="200" t="str">
        <f t="shared" si="12"/>
        <v/>
      </c>
      <c r="M72" s="140"/>
      <c r="N72" s="201" t="str">
        <f t="shared" si="13"/>
        <v/>
      </c>
      <c r="O72" s="136"/>
      <c r="P72" s="200" t="str">
        <f t="shared" si="14"/>
        <v/>
      </c>
      <c r="Q72" s="140"/>
      <c r="R72" s="201" t="str">
        <f t="shared" si="15"/>
        <v/>
      </c>
      <c r="S72" s="129"/>
      <c r="T72" s="202" t="str">
        <f t="shared" si="7"/>
        <v/>
      </c>
      <c r="U72" s="140"/>
      <c r="V72" s="201" t="str">
        <f t="shared" si="16"/>
        <v/>
      </c>
    </row>
    <row r="73" spans="1:22" s="147" customFormat="1" hidden="1">
      <c r="A73" s="190"/>
      <c r="B73" s="173" t="s">
        <v>4478</v>
      </c>
      <c r="C73" s="174"/>
      <c r="D73" s="175"/>
      <c r="E73" s="164"/>
      <c r="F73" s="199" t="str">
        <f t="shared" si="9"/>
        <v/>
      </c>
      <c r="G73" s="176"/>
      <c r="H73" s="200" t="str">
        <f t="shared" si="10"/>
        <v/>
      </c>
      <c r="I73" s="177"/>
      <c r="J73" s="201" t="str">
        <f t="shared" si="11"/>
        <v/>
      </c>
      <c r="K73" s="136"/>
      <c r="L73" s="200" t="str">
        <f t="shared" si="12"/>
        <v/>
      </c>
      <c r="M73" s="140"/>
      <c r="N73" s="201" t="str">
        <f t="shared" si="13"/>
        <v/>
      </c>
      <c r="O73" s="136"/>
      <c r="P73" s="200" t="str">
        <f t="shared" si="14"/>
        <v/>
      </c>
      <c r="Q73" s="140"/>
      <c r="R73" s="201" t="str">
        <f t="shared" si="15"/>
        <v/>
      </c>
      <c r="S73" s="129"/>
      <c r="T73" s="202" t="str">
        <f t="shared" si="7"/>
        <v/>
      </c>
      <c r="U73" s="140"/>
      <c r="V73" s="201" t="str">
        <f t="shared" si="16"/>
        <v/>
      </c>
    </row>
    <row r="74" spans="1:22" s="147" customFormat="1" hidden="1">
      <c r="A74" s="190"/>
      <c r="B74" s="173" t="s">
        <v>4479</v>
      </c>
      <c r="C74" s="174"/>
      <c r="D74" s="175"/>
      <c r="E74" s="164"/>
      <c r="F74" s="199" t="str">
        <f t="shared" si="9"/>
        <v/>
      </c>
      <c r="G74" s="176"/>
      <c r="H74" s="200" t="str">
        <f t="shared" si="10"/>
        <v/>
      </c>
      <c r="I74" s="177"/>
      <c r="J74" s="201" t="str">
        <f t="shared" si="11"/>
        <v/>
      </c>
      <c r="K74" s="136"/>
      <c r="L74" s="200" t="str">
        <f t="shared" si="12"/>
        <v/>
      </c>
      <c r="M74" s="140"/>
      <c r="N74" s="201" t="str">
        <f t="shared" si="13"/>
        <v/>
      </c>
      <c r="O74" s="136"/>
      <c r="P74" s="200" t="str">
        <f t="shared" si="14"/>
        <v/>
      </c>
      <c r="Q74" s="140"/>
      <c r="R74" s="201" t="str">
        <f t="shared" si="15"/>
        <v/>
      </c>
      <c r="S74" s="129"/>
      <c r="T74" s="202" t="str">
        <f t="shared" si="7"/>
        <v/>
      </c>
      <c r="U74" s="140"/>
      <c r="V74" s="201" t="str">
        <f t="shared" si="16"/>
        <v/>
      </c>
    </row>
    <row r="75" spans="1:22" s="147" customFormat="1" hidden="1">
      <c r="A75" s="190"/>
      <c r="B75" s="173" t="s">
        <v>4480</v>
      </c>
      <c r="C75" s="174"/>
      <c r="D75" s="175"/>
      <c r="E75" s="164"/>
      <c r="F75" s="199" t="str">
        <f t="shared" si="9"/>
        <v/>
      </c>
      <c r="G75" s="176"/>
      <c r="H75" s="200" t="str">
        <f t="shared" si="10"/>
        <v/>
      </c>
      <c r="I75" s="177"/>
      <c r="J75" s="201" t="str">
        <f t="shared" si="11"/>
        <v/>
      </c>
      <c r="K75" s="136"/>
      <c r="L75" s="200" t="str">
        <f t="shared" si="12"/>
        <v/>
      </c>
      <c r="M75" s="140"/>
      <c r="N75" s="201" t="str">
        <f t="shared" si="13"/>
        <v/>
      </c>
      <c r="O75" s="136"/>
      <c r="P75" s="200" t="str">
        <f t="shared" si="14"/>
        <v/>
      </c>
      <c r="Q75" s="140"/>
      <c r="R75" s="201" t="str">
        <f t="shared" si="15"/>
        <v/>
      </c>
      <c r="S75" s="129"/>
      <c r="T75" s="202" t="str">
        <f t="shared" si="7"/>
        <v/>
      </c>
      <c r="U75" s="140"/>
      <c r="V75" s="201" t="str">
        <f t="shared" si="16"/>
        <v/>
      </c>
    </row>
    <row r="76" spans="1:22" s="147" customFormat="1" hidden="1">
      <c r="A76" s="190"/>
      <c r="B76" s="173" t="s">
        <v>4481</v>
      </c>
      <c r="C76" s="174"/>
      <c r="D76" s="175"/>
      <c r="E76" s="164"/>
      <c r="F76" s="199" t="str">
        <f t="shared" si="9"/>
        <v/>
      </c>
      <c r="G76" s="176"/>
      <c r="H76" s="200" t="str">
        <f t="shared" si="10"/>
        <v/>
      </c>
      <c r="I76" s="177"/>
      <c r="J76" s="201" t="str">
        <f t="shared" si="11"/>
        <v/>
      </c>
      <c r="K76" s="136"/>
      <c r="L76" s="200" t="str">
        <f t="shared" si="12"/>
        <v/>
      </c>
      <c r="M76" s="140"/>
      <c r="N76" s="201" t="str">
        <f t="shared" si="13"/>
        <v/>
      </c>
      <c r="O76" s="136"/>
      <c r="P76" s="200" t="str">
        <f t="shared" si="14"/>
        <v/>
      </c>
      <c r="Q76" s="140"/>
      <c r="R76" s="201" t="str">
        <f t="shared" si="15"/>
        <v/>
      </c>
      <c r="S76" s="129"/>
      <c r="T76" s="202" t="str">
        <f t="shared" ref="T76:T139" si="17">IF($T$9="*",IF(S76&gt;0,"*",""),"")</f>
        <v/>
      </c>
      <c r="U76" s="140"/>
      <c r="V76" s="201" t="str">
        <f t="shared" si="16"/>
        <v/>
      </c>
    </row>
    <row r="77" spans="1:22" s="147" customFormat="1" hidden="1">
      <c r="A77" s="190"/>
      <c r="B77" s="173" t="s">
        <v>4482</v>
      </c>
      <c r="C77" s="174"/>
      <c r="D77" s="175"/>
      <c r="E77" s="164"/>
      <c r="F77" s="199" t="str">
        <f t="shared" si="9"/>
        <v/>
      </c>
      <c r="G77" s="176"/>
      <c r="H77" s="200" t="str">
        <f t="shared" si="10"/>
        <v/>
      </c>
      <c r="I77" s="177"/>
      <c r="J77" s="201" t="str">
        <f t="shared" si="11"/>
        <v/>
      </c>
      <c r="K77" s="136"/>
      <c r="L77" s="200" t="str">
        <f t="shared" si="12"/>
        <v/>
      </c>
      <c r="M77" s="140"/>
      <c r="N77" s="201" t="str">
        <f t="shared" si="13"/>
        <v/>
      </c>
      <c r="O77" s="136"/>
      <c r="P77" s="200" t="str">
        <f t="shared" si="14"/>
        <v/>
      </c>
      <c r="Q77" s="140"/>
      <c r="R77" s="201" t="str">
        <f t="shared" si="15"/>
        <v/>
      </c>
      <c r="S77" s="129"/>
      <c r="T77" s="202" t="str">
        <f t="shared" si="17"/>
        <v/>
      </c>
      <c r="U77" s="140"/>
      <c r="V77" s="201" t="str">
        <f t="shared" si="16"/>
        <v/>
      </c>
    </row>
    <row r="78" spans="1:22" s="147" customFormat="1" hidden="1">
      <c r="A78" s="190"/>
      <c r="B78" s="173" t="s">
        <v>4483</v>
      </c>
      <c r="C78" s="174"/>
      <c r="D78" s="175"/>
      <c r="E78" s="164"/>
      <c r="F78" s="199" t="str">
        <f t="shared" si="9"/>
        <v/>
      </c>
      <c r="G78" s="176"/>
      <c r="H78" s="200" t="str">
        <f t="shared" si="10"/>
        <v/>
      </c>
      <c r="I78" s="177"/>
      <c r="J78" s="201" t="str">
        <f t="shared" si="11"/>
        <v/>
      </c>
      <c r="K78" s="136"/>
      <c r="L78" s="200" t="str">
        <f t="shared" si="12"/>
        <v/>
      </c>
      <c r="M78" s="140"/>
      <c r="N78" s="201" t="str">
        <f t="shared" si="13"/>
        <v/>
      </c>
      <c r="O78" s="136"/>
      <c r="P78" s="200" t="str">
        <f t="shared" si="14"/>
        <v/>
      </c>
      <c r="Q78" s="140"/>
      <c r="R78" s="201" t="str">
        <f t="shared" si="15"/>
        <v/>
      </c>
      <c r="S78" s="129"/>
      <c r="T78" s="202" t="str">
        <f t="shared" si="17"/>
        <v/>
      </c>
      <c r="U78" s="140"/>
      <c r="V78" s="201" t="str">
        <f t="shared" si="16"/>
        <v/>
      </c>
    </row>
    <row r="79" spans="1:22" s="147" customFormat="1" hidden="1">
      <c r="A79" s="190"/>
      <c r="B79" s="173" t="s">
        <v>4484</v>
      </c>
      <c r="C79" s="174"/>
      <c r="D79" s="175"/>
      <c r="E79" s="164"/>
      <c r="F79" s="199" t="str">
        <f t="shared" si="9"/>
        <v/>
      </c>
      <c r="G79" s="176"/>
      <c r="H79" s="200" t="str">
        <f t="shared" si="10"/>
        <v/>
      </c>
      <c r="I79" s="177"/>
      <c r="J79" s="201" t="str">
        <f t="shared" si="11"/>
        <v/>
      </c>
      <c r="K79" s="136"/>
      <c r="L79" s="200" t="str">
        <f t="shared" si="12"/>
        <v/>
      </c>
      <c r="M79" s="140"/>
      <c r="N79" s="201" t="str">
        <f t="shared" si="13"/>
        <v/>
      </c>
      <c r="O79" s="136"/>
      <c r="P79" s="200" t="str">
        <f t="shared" si="14"/>
        <v/>
      </c>
      <c r="Q79" s="140"/>
      <c r="R79" s="201" t="str">
        <f t="shared" si="15"/>
        <v/>
      </c>
      <c r="S79" s="129"/>
      <c r="T79" s="202" t="str">
        <f t="shared" si="17"/>
        <v/>
      </c>
      <c r="U79" s="140"/>
      <c r="V79" s="201" t="str">
        <f t="shared" si="16"/>
        <v/>
      </c>
    </row>
    <row r="80" spans="1:22" s="147" customFormat="1" hidden="1">
      <c r="A80" s="190"/>
      <c r="B80" s="173" t="s">
        <v>4485</v>
      </c>
      <c r="C80" s="174"/>
      <c r="D80" s="175"/>
      <c r="E80" s="164"/>
      <c r="F80" s="199" t="str">
        <f t="shared" si="9"/>
        <v/>
      </c>
      <c r="G80" s="176"/>
      <c r="H80" s="200" t="str">
        <f t="shared" si="10"/>
        <v/>
      </c>
      <c r="I80" s="177"/>
      <c r="J80" s="201" t="str">
        <f t="shared" si="11"/>
        <v/>
      </c>
      <c r="K80" s="136"/>
      <c r="L80" s="200" t="str">
        <f t="shared" si="12"/>
        <v/>
      </c>
      <c r="M80" s="140"/>
      <c r="N80" s="201" t="str">
        <f t="shared" si="13"/>
        <v/>
      </c>
      <c r="O80" s="136"/>
      <c r="P80" s="200" t="str">
        <f t="shared" si="14"/>
        <v/>
      </c>
      <c r="Q80" s="140"/>
      <c r="R80" s="201" t="str">
        <f t="shared" si="15"/>
        <v/>
      </c>
      <c r="S80" s="129"/>
      <c r="T80" s="202" t="str">
        <f t="shared" si="17"/>
        <v/>
      </c>
      <c r="U80" s="140"/>
      <c r="V80" s="201" t="str">
        <f t="shared" si="16"/>
        <v/>
      </c>
    </row>
    <row r="81" spans="1:22" s="147" customFormat="1" hidden="1">
      <c r="A81" s="190"/>
      <c r="B81" s="173" t="s">
        <v>4486</v>
      </c>
      <c r="C81" s="174"/>
      <c r="D81" s="175"/>
      <c r="E81" s="164"/>
      <c r="F81" s="199" t="str">
        <f t="shared" si="9"/>
        <v/>
      </c>
      <c r="G81" s="176"/>
      <c r="H81" s="200" t="str">
        <f t="shared" si="10"/>
        <v/>
      </c>
      <c r="I81" s="177"/>
      <c r="J81" s="201" t="str">
        <f t="shared" si="11"/>
        <v/>
      </c>
      <c r="K81" s="136"/>
      <c r="L81" s="200" t="str">
        <f t="shared" si="12"/>
        <v/>
      </c>
      <c r="M81" s="140"/>
      <c r="N81" s="201" t="str">
        <f t="shared" si="13"/>
        <v/>
      </c>
      <c r="O81" s="136"/>
      <c r="P81" s="200" t="str">
        <f t="shared" si="14"/>
        <v/>
      </c>
      <c r="Q81" s="140"/>
      <c r="R81" s="201" t="str">
        <f t="shared" si="15"/>
        <v/>
      </c>
      <c r="S81" s="129"/>
      <c r="T81" s="202" t="str">
        <f t="shared" si="17"/>
        <v/>
      </c>
      <c r="U81" s="140"/>
      <c r="V81" s="201" t="str">
        <f t="shared" si="16"/>
        <v/>
      </c>
    </row>
    <row r="82" spans="1:22" s="147" customFormat="1" hidden="1">
      <c r="A82" s="190"/>
      <c r="B82" s="173" t="s">
        <v>4487</v>
      </c>
      <c r="C82" s="174"/>
      <c r="D82" s="175"/>
      <c r="E82" s="164"/>
      <c r="F82" s="199" t="str">
        <f t="shared" si="9"/>
        <v/>
      </c>
      <c r="G82" s="176"/>
      <c r="H82" s="200" t="str">
        <f t="shared" si="10"/>
        <v/>
      </c>
      <c r="I82" s="177"/>
      <c r="J82" s="201" t="str">
        <f t="shared" si="11"/>
        <v/>
      </c>
      <c r="K82" s="136"/>
      <c r="L82" s="200" t="str">
        <f t="shared" si="12"/>
        <v/>
      </c>
      <c r="M82" s="140"/>
      <c r="N82" s="201" t="str">
        <f t="shared" si="13"/>
        <v/>
      </c>
      <c r="O82" s="136"/>
      <c r="P82" s="200" t="str">
        <f t="shared" si="14"/>
        <v/>
      </c>
      <c r="Q82" s="140"/>
      <c r="R82" s="201" t="str">
        <f t="shared" si="15"/>
        <v/>
      </c>
      <c r="S82" s="129"/>
      <c r="T82" s="202" t="str">
        <f t="shared" si="17"/>
        <v/>
      </c>
      <c r="U82" s="140"/>
      <c r="V82" s="201" t="str">
        <f t="shared" si="16"/>
        <v/>
      </c>
    </row>
    <row r="83" spans="1:22" s="147" customFormat="1" hidden="1">
      <c r="A83" s="190"/>
      <c r="B83" s="173" t="s">
        <v>4488</v>
      </c>
      <c r="C83" s="174"/>
      <c r="D83" s="175"/>
      <c r="E83" s="164"/>
      <c r="F83" s="199" t="str">
        <f t="shared" si="9"/>
        <v/>
      </c>
      <c r="G83" s="176"/>
      <c r="H83" s="200" t="str">
        <f t="shared" si="10"/>
        <v/>
      </c>
      <c r="I83" s="177"/>
      <c r="J83" s="201" t="str">
        <f t="shared" si="11"/>
        <v/>
      </c>
      <c r="K83" s="136"/>
      <c r="L83" s="200" t="str">
        <f t="shared" si="12"/>
        <v/>
      </c>
      <c r="M83" s="140"/>
      <c r="N83" s="201" t="str">
        <f t="shared" si="13"/>
        <v/>
      </c>
      <c r="O83" s="136"/>
      <c r="P83" s="200" t="str">
        <f t="shared" si="14"/>
        <v/>
      </c>
      <c r="Q83" s="140"/>
      <c r="R83" s="201" t="str">
        <f t="shared" si="15"/>
        <v/>
      </c>
      <c r="S83" s="129"/>
      <c r="T83" s="202" t="str">
        <f t="shared" si="17"/>
        <v/>
      </c>
      <c r="U83" s="140"/>
      <c r="V83" s="201" t="str">
        <f t="shared" si="16"/>
        <v/>
      </c>
    </row>
    <row r="84" spans="1:22" s="147" customFormat="1" hidden="1">
      <c r="A84" s="190"/>
      <c r="B84" s="173" t="s">
        <v>4489</v>
      </c>
      <c r="C84" s="174"/>
      <c r="D84" s="175"/>
      <c r="E84" s="164"/>
      <c r="F84" s="199" t="str">
        <f t="shared" si="9"/>
        <v/>
      </c>
      <c r="G84" s="176"/>
      <c r="H84" s="200" t="str">
        <f t="shared" si="10"/>
        <v/>
      </c>
      <c r="I84" s="177"/>
      <c r="J84" s="201" t="str">
        <f t="shared" si="11"/>
        <v/>
      </c>
      <c r="K84" s="136"/>
      <c r="L84" s="200" t="str">
        <f t="shared" si="12"/>
        <v/>
      </c>
      <c r="M84" s="140"/>
      <c r="N84" s="201" t="str">
        <f t="shared" si="13"/>
        <v/>
      </c>
      <c r="O84" s="136"/>
      <c r="P84" s="200" t="str">
        <f t="shared" si="14"/>
        <v/>
      </c>
      <c r="Q84" s="140"/>
      <c r="R84" s="201" t="str">
        <f t="shared" si="15"/>
        <v/>
      </c>
      <c r="S84" s="129"/>
      <c r="T84" s="202" t="str">
        <f t="shared" si="17"/>
        <v/>
      </c>
      <c r="U84" s="140"/>
      <c r="V84" s="201" t="str">
        <f t="shared" si="16"/>
        <v/>
      </c>
    </row>
    <row r="85" spans="1:22" s="147" customFormat="1" hidden="1">
      <c r="A85" s="190"/>
      <c r="B85" s="173" t="s">
        <v>4490</v>
      </c>
      <c r="C85" s="174"/>
      <c r="D85" s="175"/>
      <c r="E85" s="164"/>
      <c r="F85" s="199" t="str">
        <f t="shared" si="9"/>
        <v/>
      </c>
      <c r="G85" s="176"/>
      <c r="H85" s="200" t="str">
        <f t="shared" si="10"/>
        <v/>
      </c>
      <c r="I85" s="177"/>
      <c r="J85" s="201" t="str">
        <f t="shared" si="11"/>
        <v/>
      </c>
      <c r="K85" s="136"/>
      <c r="L85" s="200" t="str">
        <f t="shared" si="12"/>
        <v/>
      </c>
      <c r="M85" s="140"/>
      <c r="N85" s="201" t="str">
        <f t="shared" si="13"/>
        <v/>
      </c>
      <c r="O85" s="136"/>
      <c r="P85" s="200" t="str">
        <f t="shared" si="14"/>
        <v/>
      </c>
      <c r="Q85" s="140"/>
      <c r="R85" s="201" t="str">
        <f t="shared" si="15"/>
        <v/>
      </c>
      <c r="S85" s="129"/>
      <c r="T85" s="202" t="str">
        <f t="shared" si="17"/>
        <v/>
      </c>
      <c r="U85" s="140"/>
      <c r="V85" s="201" t="str">
        <f t="shared" si="16"/>
        <v/>
      </c>
    </row>
    <row r="86" spans="1:22" s="147" customFormat="1" hidden="1">
      <c r="A86" s="190"/>
      <c r="B86" s="173" t="s">
        <v>4491</v>
      </c>
      <c r="C86" s="174"/>
      <c r="D86" s="175"/>
      <c r="E86" s="164"/>
      <c r="F86" s="199" t="str">
        <f t="shared" si="9"/>
        <v/>
      </c>
      <c r="G86" s="176"/>
      <c r="H86" s="200" t="str">
        <f t="shared" si="10"/>
        <v/>
      </c>
      <c r="I86" s="177"/>
      <c r="J86" s="201" t="str">
        <f t="shared" si="11"/>
        <v/>
      </c>
      <c r="K86" s="136"/>
      <c r="L86" s="200" t="str">
        <f t="shared" si="12"/>
        <v/>
      </c>
      <c r="M86" s="140"/>
      <c r="N86" s="201" t="str">
        <f t="shared" si="13"/>
        <v/>
      </c>
      <c r="O86" s="136"/>
      <c r="P86" s="200" t="str">
        <f t="shared" si="14"/>
        <v/>
      </c>
      <c r="Q86" s="140"/>
      <c r="R86" s="201" t="str">
        <f t="shared" si="15"/>
        <v/>
      </c>
      <c r="S86" s="129"/>
      <c r="T86" s="202" t="str">
        <f t="shared" si="17"/>
        <v/>
      </c>
      <c r="U86" s="140"/>
      <c r="V86" s="201" t="str">
        <f t="shared" si="16"/>
        <v/>
      </c>
    </row>
    <row r="87" spans="1:22" s="147" customFormat="1" hidden="1">
      <c r="A87" s="190"/>
      <c r="B87" s="173" t="s">
        <v>4492</v>
      </c>
      <c r="C87" s="174"/>
      <c r="D87" s="175"/>
      <c r="E87" s="164"/>
      <c r="F87" s="199" t="str">
        <f t="shared" si="9"/>
        <v/>
      </c>
      <c r="G87" s="176"/>
      <c r="H87" s="200" t="str">
        <f t="shared" si="10"/>
        <v/>
      </c>
      <c r="I87" s="177"/>
      <c r="J87" s="201" t="str">
        <f t="shared" si="11"/>
        <v/>
      </c>
      <c r="K87" s="136"/>
      <c r="L87" s="200" t="str">
        <f t="shared" si="12"/>
        <v/>
      </c>
      <c r="M87" s="140"/>
      <c r="N87" s="201" t="str">
        <f t="shared" si="13"/>
        <v/>
      </c>
      <c r="O87" s="136"/>
      <c r="P87" s="200" t="str">
        <f t="shared" si="14"/>
        <v/>
      </c>
      <c r="Q87" s="140"/>
      <c r="R87" s="201" t="str">
        <f t="shared" si="15"/>
        <v/>
      </c>
      <c r="S87" s="129"/>
      <c r="T87" s="202" t="str">
        <f t="shared" si="17"/>
        <v/>
      </c>
      <c r="U87" s="140"/>
      <c r="V87" s="201" t="str">
        <f t="shared" si="16"/>
        <v/>
      </c>
    </row>
    <row r="88" spans="1:22" s="147" customFormat="1" hidden="1">
      <c r="A88" s="190"/>
      <c r="B88" s="173" t="s">
        <v>4493</v>
      </c>
      <c r="C88" s="174"/>
      <c r="D88" s="175"/>
      <c r="E88" s="164"/>
      <c r="F88" s="199" t="str">
        <f t="shared" si="9"/>
        <v/>
      </c>
      <c r="G88" s="176"/>
      <c r="H88" s="200" t="str">
        <f t="shared" si="10"/>
        <v/>
      </c>
      <c r="I88" s="177"/>
      <c r="J88" s="201" t="str">
        <f t="shared" si="11"/>
        <v/>
      </c>
      <c r="K88" s="136"/>
      <c r="L88" s="200" t="str">
        <f t="shared" si="12"/>
        <v/>
      </c>
      <c r="M88" s="140"/>
      <c r="N88" s="201" t="str">
        <f t="shared" si="13"/>
        <v/>
      </c>
      <c r="O88" s="136"/>
      <c r="P88" s="200" t="str">
        <f t="shared" si="14"/>
        <v/>
      </c>
      <c r="Q88" s="140"/>
      <c r="R88" s="201" t="str">
        <f t="shared" si="15"/>
        <v/>
      </c>
      <c r="S88" s="129"/>
      <c r="T88" s="202" t="str">
        <f t="shared" si="17"/>
        <v/>
      </c>
      <c r="U88" s="140"/>
      <c r="V88" s="201" t="str">
        <f t="shared" si="16"/>
        <v/>
      </c>
    </row>
    <row r="89" spans="1:22" s="147" customFormat="1" hidden="1">
      <c r="A89" s="190"/>
      <c r="B89" s="173" t="s">
        <v>4494</v>
      </c>
      <c r="C89" s="174"/>
      <c r="D89" s="175"/>
      <c r="E89" s="164"/>
      <c r="F89" s="199" t="str">
        <f t="shared" si="9"/>
        <v/>
      </c>
      <c r="G89" s="176"/>
      <c r="H89" s="200" t="str">
        <f t="shared" si="10"/>
        <v/>
      </c>
      <c r="I89" s="177"/>
      <c r="J89" s="201" t="str">
        <f t="shared" si="11"/>
        <v/>
      </c>
      <c r="K89" s="136"/>
      <c r="L89" s="200" t="str">
        <f t="shared" si="12"/>
        <v/>
      </c>
      <c r="M89" s="140"/>
      <c r="N89" s="201" t="str">
        <f t="shared" si="13"/>
        <v/>
      </c>
      <c r="O89" s="136"/>
      <c r="P89" s="200" t="str">
        <f t="shared" si="14"/>
        <v/>
      </c>
      <c r="Q89" s="140"/>
      <c r="R89" s="201" t="str">
        <f t="shared" si="15"/>
        <v/>
      </c>
      <c r="S89" s="129"/>
      <c r="T89" s="202" t="str">
        <f t="shared" si="17"/>
        <v/>
      </c>
      <c r="U89" s="140"/>
      <c r="V89" s="201" t="str">
        <f t="shared" si="16"/>
        <v/>
      </c>
    </row>
    <row r="90" spans="1:22" s="147" customFormat="1" hidden="1">
      <c r="A90" s="190"/>
      <c r="B90" s="173" t="s">
        <v>4495</v>
      </c>
      <c r="C90" s="174"/>
      <c r="D90" s="175"/>
      <c r="E90" s="164"/>
      <c r="F90" s="199" t="str">
        <f t="shared" si="9"/>
        <v/>
      </c>
      <c r="G90" s="176"/>
      <c r="H90" s="200" t="str">
        <f t="shared" si="10"/>
        <v/>
      </c>
      <c r="I90" s="177"/>
      <c r="J90" s="201" t="str">
        <f t="shared" si="11"/>
        <v/>
      </c>
      <c r="K90" s="136"/>
      <c r="L90" s="200" t="str">
        <f t="shared" si="12"/>
        <v/>
      </c>
      <c r="M90" s="140"/>
      <c r="N90" s="201" t="str">
        <f t="shared" si="13"/>
        <v/>
      </c>
      <c r="O90" s="136"/>
      <c r="P90" s="200" t="str">
        <f t="shared" si="14"/>
        <v/>
      </c>
      <c r="Q90" s="140"/>
      <c r="R90" s="201" t="str">
        <f t="shared" si="15"/>
        <v/>
      </c>
      <c r="S90" s="129"/>
      <c r="T90" s="202" t="str">
        <f t="shared" si="17"/>
        <v/>
      </c>
      <c r="U90" s="140"/>
      <c r="V90" s="201" t="str">
        <f t="shared" si="16"/>
        <v/>
      </c>
    </row>
    <row r="91" spans="1:22" s="147" customFormat="1" hidden="1">
      <c r="A91" s="190"/>
      <c r="B91" s="173" t="s">
        <v>4496</v>
      </c>
      <c r="C91" s="174"/>
      <c r="D91" s="175"/>
      <c r="E91" s="164"/>
      <c r="F91" s="199" t="str">
        <f t="shared" si="9"/>
        <v/>
      </c>
      <c r="G91" s="176"/>
      <c r="H91" s="200" t="str">
        <f t="shared" si="10"/>
        <v/>
      </c>
      <c r="I91" s="177"/>
      <c r="J91" s="201" t="str">
        <f t="shared" si="11"/>
        <v/>
      </c>
      <c r="K91" s="136"/>
      <c r="L91" s="200" t="str">
        <f t="shared" si="12"/>
        <v/>
      </c>
      <c r="M91" s="140"/>
      <c r="N91" s="201" t="str">
        <f t="shared" si="13"/>
        <v/>
      </c>
      <c r="O91" s="136"/>
      <c r="P91" s="200" t="str">
        <f t="shared" si="14"/>
        <v/>
      </c>
      <c r="Q91" s="140"/>
      <c r="R91" s="201" t="str">
        <f t="shared" si="15"/>
        <v/>
      </c>
      <c r="S91" s="129"/>
      <c r="T91" s="202" t="str">
        <f t="shared" si="17"/>
        <v/>
      </c>
      <c r="U91" s="140"/>
      <c r="V91" s="201" t="str">
        <f t="shared" si="16"/>
        <v/>
      </c>
    </row>
    <row r="92" spans="1:22" s="147" customFormat="1" hidden="1">
      <c r="A92" s="190"/>
      <c r="B92" s="173" t="s">
        <v>4497</v>
      </c>
      <c r="C92" s="174"/>
      <c r="D92" s="175"/>
      <c r="E92" s="164"/>
      <c r="F92" s="199" t="str">
        <f t="shared" si="9"/>
        <v/>
      </c>
      <c r="G92" s="176"/>
      <c r="H92" s="200" t="str">
        <f t="shared" si="10"/>
        <v/>
      </c>
      <c r="I92" s="177"/>
      <c r="J92" s="201" t="str">
        <f t="shared" si="11"/>
        <v/>
      </c>
      <c r="K92" s="136"/>
      <c r="L92" s="200" t="str">
        <f t="shared" si="12"/>
        <v/>
      </c>
      <c r="M92" s="140"/>
      <c r="N92" s="201" t="str">
        <f t="shared" si="13"/>
        <v/>
      </c>
      <c r="O92" s="136"/>
      <c r="P92" s="200" t="str">
        <f t="shared" si="14"/>
        <v/>
      </c>
      <c r="Q92" s="140"/>
      <c r="R92" s="201" t="str">
        <f t="shared" si="15"/>
        <v/>
      </c>
      <c r="S92" s="129"/>
      <c r="T92" s="202" t="str">
        <f t="shared" si="17"/>
        <v/>
      </c>
      <c r="U92" s="140"/>
      <c r="V92" s="201" t="str">
        <f t="shared" si="16"/>
        <v/>
      </c>
    </row>
    <row r="93" spans="1:22" s="147" customFormat="1" hidden="1">
      <c r="A93" s="190"/>
      <c r="B93" s="173" t="s">
        <v>4498</v>
      </c>
      <c r="C93" s="174"/>
      <c r="D93" s="175"/>
      <c r="E93" s="164"/>
      <c r="F93" s="199" t="str">
        <f t="shared" si="9"/>
        <v/>
      </c>
      <c r="G93" s="176"/>
      <c r="H93" s="200" t="str">
        <f t="shared" si="10"/>
        <v/>
      </c>
      <c r="I93" s="177"/>
      <c r="J93" s="201" t="str">
        <f t="shared" si="11"/>
        <v/>
      </c>
      <c r="K93" s="136"/>
      <c r="L93" s="200" t="str">
        <f t="shared" si="12"/>
        <v/>
      </c>
      <c r="M93" s="140"/>
      <c r="N93" s="201" t="str">
        <f t="shared" si="13"/>
        <v/>
      </c>
      <c r="O93" s="136"/>
      <c r="P93" s="200" t="str">
        <f t="shared" si="14"/>
        <v/>
      </c>
      <c r="Q93" s="140"/>
      <c r="R93" s="201" t="str">
        <f t="shared" si="15"/>
        <v/>
      </c>
      <c r="S93" s="129"/>
      <c r="T93" s="202" t="str">
        <f t="shared" si="17"/>
        <v/>
      </c>
      <c r="U93" s="140"/>
      <c r="V93" s="201" t="str">
        <f t="shared" si="16"/>
        <v/>
      </c>
    </row>
    <row r="94" spans="1:22" s="147" customFormat="1" hidden="1">
      <c r="A94" s="190"/>
      <c r="B94" s="173" t="s">
        <v>4499</v>
      </c>
      <c r="C94" s="174"/>
      <c r="D94" s="175"/>
      <c r="E94" s="164"/>
      <c r="F94" s="199" t="str">
        <f t="shared" si="9"/>
        <v/>
      </c>
      <c r="G94" s="176"/>
      <c r="H94" s="200" t="str">
        <f t="shared" si="10"/>
        <v/>
      </c>
      <c r="I94" s="177"/>
      <c r="J94" s="201" t="str">
        <f t="shared" si="11"/>
        <v/>
      </c>
      <c r="K94" s="136"/>
      <c r="L94" s="200" t="str">
        <f t="shared" si="12"/>
        <v/>
      </c>
      <c r="M94" s="140"/>
      <c r="N94" s="201" t="str">
        <f t="shared" si="13"/>
        <v/>
      </c>
      <c r="O94" s="136"/>
      <c r="P94" s="200" t="str">
        <f t="shared" si="14"/>
        <v/>
      </c>
      <c r="Q94" s="140"/>
      <c r="R94" s="201" t="str">
        <f t="shared" si="15"/>
        <v/>
      </c>
      <c r="S94" s="129"/>
      <c r="T94" s="202" t="str">
        <f t="shared" si="17"/>
        <v/>
      </c>
      <c r="U94" s="140"/>
      <c r="V94" s="201" t="str">
        <f t="shared" si="16"/>
        <v/>
      </c>
    </row>
    <row r="95" spans="1:22" s="147" customFormat="1" hidden="1">
      <c r="A95" s="190"/>
      <c r="B95" s="173" t="s">
        <v>4500</v>
      </c>
      <c r="C95" s="174"/>
      <c r="D95" s="175"/>
      <c r="E95" s="164"/>
      <c r="F95" s="199" t="str">
        <f t="shared" si="9"/>
        <v/>
      </c>
      <c r="G95" s="176"/>
      <c r="H95" s="200" t="str">
        <f t="shared" si="10"/>
        <v/>
      </c>
      <c r="I95" s="177"/>
      <c r="J95" s="201" t="str">
        <f t="shared" si="11"/>
        <v/>
      </c>
      <c r="K95" s="136"/>
      <c r="L95" s="200" t="str">
        <f t="shared" si="12"/>
        <v/>
      </c>
      <c r="M95" s="140"/>
      <c r="N95" s="201" t="str">
        <f t="shared" si="13"/>
        <v/>
      </c>
      <c r="O95" s="136"/>
      <c r="P95" s="200" t="str">
        <f t="shared" si="14"/>
        <v/>
      </c>
      <c r="Q95" s="140"/>
      <c r="R95" s="201" t="str">
        <f t="shared" si="15"/>
        <v/>
      </c>
      <c r="S95" s="129"/>
      <c r="T95" s="202" t="str">
        <f t="shared" si="17"/>
        <v/>
      </c>
      <c r="U95" s="140"/>
      <c r="V95" s="201" t="str">
        <f t="shared" si="16"/>
        <v/>
      </c>
    </row>
    <row r="96" spans="1:22" s="147" customFormat="1" hidden="1">
      <c r="A96" s="190"/>
      <c r="B96" s="173" t="s">
        <v>4501</v>
      </c>
      <c r="C96" s="174"/>
      <c r="D96" s="175"/>
      <c r="E96" s="164"/>
      <c r="F96" s="199" t="str">
        <f t="shared" si="9"/>
        <v/>
      </c>
      <c r="G96" s="176"/>
      <c r="H96" s="200" t="str">
        <f t="shared" si="10"/>
        <v/>
      </c>
      <c r="I96" s="177"/>
      <c r="J96" s="201" t="str">
        <f t="shared" si="11"/>
        <v/>
      </c>
      <c r="K96" s="136"/>
      <c r="L96" s="200" t="str">
        <f t="shared" si="12"/>
        <v/>
      </c>
      <c r="M96" s="140"/>
      <c r="N96" s="201" t="str">
        <f t="shared" si="13"/>
        <v/>
      </c>
      <c r="O96" s="136"/>
      <c r="P96" s="200" t="str">
        <f t="shared" si="14"/>
        <v/>
      </c>
      <c r="Q96" s="140"/>
      <c r="R96" s="201" t="str">
        <f t="shared" si="15"/>
        <v/>
      </c>
      <c r="S96" s="129"/>
      <c r="T96" s="202" t="str">
        <f t="shared" si="17"/>
        <v/>
      </c>
      <c r="U96" s="140"/>
      <c r="V96" s="201" t="str">
        <f t="shared" si="16"/>
        <v/>
      </c>
    </row>
    <row r="97" spans="1:22" s="147" customFormat="1" hidden="1">
      <c r="A97" s="190"/>
      <c r="B97" s="173" t="s">
        <v>4502</v>
      </c>
      <c r="C97" s="174"/>
      <c r="D97" s="175"/>
      <c r="E97" s="164"/>
      <c r="F97" s="199" t="str">
        <f t="shared" si="9"/>
        <v/>
      </c>
      <c r="G97" s="176"/>
      <c r="H97" s="200" t="str">
        <f t="shared" si="10"/>
        <v/>
      </c>
      <c r="I97" s="177"/>
      <c r="J97" s="201" t="str">
        <f t="shared" si="11"/>
        <v/>
      </c>
      <c r="K97" s="136"/>
      <c r="L97" s="200" t="str">
        <f t="shared" si="12"/>
        <v/>
      </c>
      <c r="M97" s="140"/>
      <c r="N97" s="201" t="str">
        <f t="shared" si="13"/>
        <v/>
      </c>
      <c r="O97" s="136"/>
      <c r="P97" s="200" t="str">
        <f t="shared" si="14"/>
        <v/>
      </c>
      <c r="Q97" s="140"/>
      <c r="R97" s="201" t="str">
        <f t="shared" si="15"/>
        <v/>
      </c>
      <c r="S97" s="129"/>
      <c r="T97" s="202" t="str">
        <f t="shared" si="17"/>
        <v/>
      </c>
      <c r="U97" s="140"/>
      <c r="V97" s="201" t="str">
        <f t="shared" si="16"/>
        <v/>
      </c>
    </row>
    <row r="98" spans="1:22" s="147" customFormat="1" hidden="1">
      <c r="A98" s="190"/>
      <c r="B98" s="173" t="s">
        <v>4503</v>
      </c>
      <c r="C98" s="174"/>
      <c r="D98" s="175"/>
      <c r="E98" s="164"/>
      <c r="F98" s="199" t="str">
        <f t="shared" si="9"/>
        <v/>
      </c>
      <c r="G98" s="176"/>
      <c r="H98" s="200" t="str">
        <f t="shared" ref="H98:H161" si="18">IF($H$9="*",IF(G98&gt;0,"*",""),"")</f>
        <v/>
      </c>
      <c r="I98" s="177"/>
      <c r="J98" s="201" t="str">
        <f t="shared" ref="J98:J161" si="19">IF($J$9="*",IF(I98&gt;0,"*",""),"")</f>
        <v/>
      </c>
      <c r="K98" s="136"/>
      <c r="L98" s="200" t="str">
        <f t="shared" ref="L98:L161" si="20">IF($L$9="*",IF(K98&gt;0,"*",""),"")</f>
        <v/>
      </c>
      <c r="M98" s="140"/>
      <c r="N98" s="201" t="str">
        <f t="shared" ref="N98:N161" si="21">IF($N$9="*",IF(M98&gt;0,"*",""),"")</f>
        <v/>
      </c>
      <c r="O98" s="136"/>
      <c r="P98" s="200" t="str">
        <f t="shared" ref="P98:P161" si="22">IF($P$9="*",IF(O98&gt;0,"*",""),"")</f>
        <v/>
      </c>
      <c r="Q98" s="140"/>
      <c r="R98" s="201" t="str">
        <f t="shared" ref="R98:R161" si="23">IF($R$9="*",IF(Q98&gt;0,"*",""),"")</f>
        <v/>
      </c>
      <c r="S98" s="129"/>
      <c r="T98" s="202" t="str">
        <f t="shared" si="17"/>
        <v/>
      </c>
      <c r="U98" s="140"/>
      <c r="V98" s="201" t="str">
        <f t="shared" ref="V98:V161" si="24">IF($V$9="*",IF(U98&gt;0,"*",""),"")</f>
        <v/>
      </c>
    </row>
    <row r="99" spans="1:22" s="147" customFormat="1" hidden="1">
      <c r="A99" s="190"/>
      <c r="B99" s="173" t="s">
        <v>4504</v>
      </c>
      <c r="C99" s="174"/>
      <c r="D99" s="175"/>
      <c r="E99" s="164"/>
      <c r="F99" s="199" t="str">
        <f t="shared" si="9"/>
        <v/>
      </c>
      <c r="G99" s="176"/>
      <c r="H99" s="200" t="str">
        <f t="shared" si="18"/>
        <v/>
      </c>
      <c r="I99" s="177"/>
      <c r="J99" s="201" t="str">
        <f t="shared" si="19"/>
        <v/>
      </c>
      <c r="K99" s="136"/>
      <c r="L99" s="200" t="str">
        <f t="shared" si="20"/>
        <v/>
      </c>
      <c r="M99" s="140"/>
      <c r="N99" s="201" t="str">
        <f t="shared" si="21"/>
        <v/>
      </c>
      <c r="O99" s="136"/>
      <c r="P99" s="200" t="str">
        <f t="shared" si="22"/>
        <v/>
      </c>
      <c r="Q99" s="140"/>
      <c r="R99" s="201" t="str">
        <f t="shared" si="23"/>
        <v/>
      </c>
      <c r="S99" s="129"/>
      <c r="T99" s="202" t="str">
        <f t="shared" si="17"/>
        <v/>
      </c>
      <c r="U99" s="140"/>
      <c r="V99" s="201" t="str">
        <f t="shared" si="24"/>
        <v/>
      </c>
    </row>
    <row r="100" spans="1:22" s="147" customFormat="1" hidden="1">
      <c r="A100" s="190"/>
      <c r="B100" s="173" t="s">
        <v>4505</v>
      </c>
      <c r="C100" s="174"/>
      <c r="D100" s="175"/>
      <c r="E100" s="164"/>
      <c r="F100" s="199" t="str">
        <f t="shared" ref="F100:F163" si="25">IF($F$9="*",IF(E100&gt;0,"*",""),"")</f>
        <v/>
      </c>
      <c r="G100" s="176"/>
      <c r="H100" s="200" t="str">
        <f t="shared" si="18"/>
        <v/>
      </c>
      <c r="I100" s="177"/>
      <c r="J100" s="201" t="str">
        <f t="shared" si="19"/>
        <v/>
      </c>
      <c r="K100" s="136"/>
      <c r="L100" s="200" t="str">
        <f t="shared" si="20"/>
        <v/>
      </c>
      <c r="M100" s="140"/>
      <c r="N100" s="201" t="str">
        <f t="shared" si="21"/>
        <v/>
      </c>
      <c r="O100" s="136"/>
      <c r="P100" s="200" t="str">
        <f t="shared" si="22"/>
        <v/>
      </c>
      <c r="Q100" s="140"/>
      <c r="R100" s="201" t="str">
        <f t="shared" si="23"/>
        <v/>
      </c>
      <c r="S100" s="129"/>
      <c r="T100" s="202" t="str">
        <f t="shared" si="17"/>
        <v/>
      </c>
      <c r="U100" s="140"/>
      <c r="V100" s="201" t="str">
        <f t="shared" si="24"/>
        <v/>
      </c>
    </row>
    <row r="101" spans="1:22" s="147" customFormat="1" hidden="1">
      <c r="A101" s="190"/>
      <c r="B101" s="173" t="s">
        <v>4506</v>
      </c>
      <c r="C101" s="174"/>
      <c r="D101" s="175"/>
      <c r="E101" s="164"/>
      <c r="F101" s="199" t="str">
        <f t="shared" si="25"/>
        <v/>
      </c>
      <c r="G101" s="176"/>
      <c r="H101" s="200" t="str">
        <f t="shared" si="18"/>
        <v/>
      </c>
      <c r="I101" s="177"/>
      <c r="J101" s="201" t="str">
        <f t="shared" si="19"/>
        <v/>
      </c>
      <c r="K101" s="136"/>
      <c r="L101" s="200" t="str">
        <f t="shared" si="20"/>
        <v/>
      </c>
      <c r="M101" s="140"/>
      <c r="N101" s="201" t="str">
        <f t="shared" si="21"/>
        <v/>
      </c>
      <c r="O101" s="136"/>
      <c r="P101" s="200" t="str">
        <f t="shared" si="22"/>
        <v/>
      </c>
      <c r="Q101" s="140"/>
      <c r="R101" s="201" t="str">
        <f t="shared" si="23"/>
        <v/>
      </c>
      <c r="S101" s="129"/>
      <c r="T101" s="202" t="str">
        <f t="shared" si="17"/>
        <v/>
      </c>
      <c r="U101" s="140"/>
      <c r="V101" s="201" t="str">
        <f t="shared" si="24"/>
        <v/>
      </c>
    </row>
    <row r="102" spans="1:22" s="147" customFormat="1" hidden="1">
      <c r="A102" s="190"/>
      <c r="B102" s="173" t="s">
        <v>4507</v>
      </c>
      <c r="C102" s="174"/>
      <c r="D102" s="175"/>
      <c r="E102" s="164"/>
      <c r="F102" s="199" t="str">
        <f t="shared" si="25"/>
        <v/>
      </c>
      <c r="G102" s="176"/>
      <c r="H102" s="200" t="str">
        <f t="shared" si="18"/>
        <v/>
      </c>
      <c r="I102" s="177"/>
      <c r="J102" s="201" t="str">
        <f t="shared" si="19"/>
        <v/>
      </c>
      <c r="K102" s="136"/>
      <c r="L102" s="200" t="str">
        <f t="shared" si="20"/>
        <v/>
      </c>
      <c r="M102" s="140"/>
      <c r="N102" s="201" t="str">
        <f t="shared" si="21"/>
        <v/>
      </c>
      <c r="O102" s="136"/>
      <c r="P102" s="200" t="str">
        <f t="shared" si="22"/>
        <v/>
      </c>
      <c r="Q102" s="140"/>
      <c r="R102" s="201" t="str">
        <f t="shared" si="23"/>
        <v/>
      </c>
      <c r="S102" s="129"/>
      <c r="T102" s="202" t="str">
        <f t="shared" si="17"/>
        <v/>
      </c>
      <c r="U102" s="140"/>
      <c r="V102" s="201" t="str">
        <f t="shared" si="24"/>
        <v/>
      </c>
    </row>
    <row r="103" spans="1:22" s="147" customFormat="1" hidden="1">
      <c r="A103" s="190"/>
      <c r="B103" s="173" t="s">
        <v>4508</v>
      </c>
      <c r="C103" s="174"/>
      <c r="D103" s="175"/>
      <c r="E103" s="164"/>
      <c r="F103" s="199" t="str">
        <f t="shared" si="25"/>
        <v/>
      </c>
      <c r="G103" s="176"/>
      <c r="H103" s="200" t="str">
        <f t="shared" si="18"/>
        <v/>
      </c>
      <c r="I103" s="177"/>
      <c r="J103" s="201" t="str">
        <f t="shared" si="19"/>
        <v/>
      </c>
      <c r="K103" s="136"/>
      <c r="L103" s="200" t="str">
        <f t="shared" si="20"/>
        <v/>
      </c>
      <c r="M103" s="140"/>
      <c r="N103" s="201" t="str">
        <f t="shared" si="21"/>
        <v/>
      </c>
      <c r="O103" s="136"/>
      <c r="P103" s="200" t="str">
        <f t="shared" si="22"/>
        <v/>
      </c>
      <c r="Q103" s="140"/>
      <c r="R103" s="201" t="str">
        <f t="shared" si="23"/>
        <v/>
      </c>
      <c r="S103" s="129"/>
      <c r="T103" s="202" t="str">
        <f t="shared" si="17"/>
        <v/>
      </c>
      <c r="U103" s="140"/>
      <c r="V103" s="201" t="str">
        <f t="shared" si="24"/>
        <v/>
      </c>
    </row>
    <row r="104" spans="1:22" s="147" customFormat="1" hidden="1">
      <c r="A104" s="190"/>
      <c r="B104" s="173" t="s">
        <v>4509</v>
      </c>
      <c r="C104" s="174"/>
      <c r="D104" s="175"/>
      <c r="E104" s="164"/>
      <c r="F104" s="199" t="str">
        <f t="shared" si="25"/>
        <v/>
      </c>
      <c r="G104" s="176"/>
      <c r="H104" s="200" t="str">
        <f t="shared" si="18"/>
        <v/>
      </c>
      <c r="I104" s="177"/>
      <c r="J104" s="201" t="str">
        <f t="shared" si="19"/>
        <v/>
      </c>
      <c r="K104" s="136"/>
      <c r="L104" s="200" t="str">
        <f t="shared" si="20"/>
        <v/>
      </c>
      <c r="M104" s="140"/>
      <c r="N104" s="201" t="str">
        <f t="shared" si="21"/>
        <v/>
      </c>
      <c r="O104" s="136"/>
      <c r="P104" s="200" t="str">
        <f t="shared" si="22"/>
        <v/>
      </c>
      <c r="Q104" s="140"/>
      <c r="R104" s="201" t="str">
        <f t="shared" si="23"/>
        <v/>
      </c>
      <c r="S104" s="129"/>
      <c r="T104" s="202" t="str">
        <f t="shared" si="17"/>
        <v/>
      </c>
      <c r="U104" s="140"/>
      <c r="V104" s="201" t="str">
        <f t="shared" si="24"/>
        <v/>
      </c>
    </row>
    <row r="105" spans="1:22" s="147" customFormat="1" hidden="1">
      <c r="A105" s="190"/>
      <c r="B105" s="173" t="s">
        <v>4510</v>
      </c>
      <c r="C105" s="174"/>
      <c r="D105" s="175"/>
      <c r="E105" s="164"/>
      <c r="F105" s="199" t="str">
        <f t="shared" si="25"/>
        <v/>
      </c>
      <c r="G105" s="176"/>
      <c r="H105" s="200" t="str">
        <f t="shared" si="18"/>
        <v/>
      </c>
      <c r="I105" s="177"/>
      <c r="J105" s="201" t="str">
        <f t="shared" si="19"/>
        <v/>
      </c>
      <c r="K105" s="136"/>
      <c r="L105" s="200" t="str">
        <f t="shared" si="20"/>
        <v/>
      </c>
      <c r="M105" s="140"/>
      <c r="N105" s="201" t="str">
        <f t="shared" si="21"/>
        <v/>
      </c>
      <c r="O105" s="136"/>
      <c r="P105" s="200" t="str">
        <f t="shared" si="22"/>
        <v/>
      </c>
      <c r="Q105" s="140"/>
      <c r="R105" s="201" t="str">
        <f t="shared" si="23"/>
        <v/>
      </c>
      <c r="S105" s="129"/>
      <c r="T105" s="202" t="str">
        <f t="shared" si="17"/>
        <v/>
      </c>
      <c r="U105" s="140"/>
      <c r="V105" s="201" t="str">
        <f t="shared" si="24"/>
        <v/>
      </c>
    </row>
    <row r="106" spans="1:22" s="147" customFormat="1" hidden="1">
      <c r="A106" s="190"/>
      <c r="B106" s="173" t="s">
        <v>4511</v>
      </c>
      <c r="C106" s="174"/>
      <c r="D106" s="175"/>
      <c r="E106" s="164"/>
      <c r="F106" s="199" t="str">
        <f t="shared" si="25"/>
        <v/>
      </c>
      <c r="G106" s="176"/>
      <c r="H106" s="200" t="str">
        <f t="shared" si="18"/>
        <v/>
      </c>
      <c r="I106" s="177"/>
      <c r="J106" s="201" t="str">
        <f t="shared" si="19"/>
        <v/>
      </c>
      <c r="K106" s="136"/>
      <c r="L106" s="200" t="str">
        <f t="shared" si="20"/>
        <v/>
      </c>
      <c r="M106" s="140"/>
      <c r="N106" s="201" t="str">
        <f t="shared" si="21"/>
        <v/>
      </c>
      <c r="O106" s="136"/>
      <c r="P106" s="200" t="str">
        <f t="shared" si="22"/>
        <v/>
      </c>
      <c r="Q106" s="140"/>
      <c r="R106" s="201" t="str">
        <f t="shared" si="23"/>
        <v/>
      </c>
      <c r="S106" s="129"/>
      <c r="T106" s="202" t="str">
        <f t="shared" si="17"/>
        <v/>
      </c>
      <c r="U106" s="140"/>
      <c r="V106" s="201" t="str">
        <f t="shared" si="24"/>
        <v/>
      </c>
    </row>
    <row r="107" spans="1:22" s="147" customFormat="1" hidden="1">
      <c r="A107" s="190"/>
      <c r="B107" s="173" t="s">
        <v>4512</v>
      </c>
      <c r="C107" s="174"/>
      <c r="D107" s="175"/>
      <c r="E107" s="164"/>
      <c r="F107" s="199" t="str">
        <f t="shared" si="25"/>
        <v/>
      </c>
      <c r="G107" s="176"/>
      <c r="H107" s="200" t="str">
        <f t="shared" si="18"/>
        <v/>
      </c>
      <c r="I107" s="177"/>
      <c r="J107" s="201" t="str">
        <f t="shared" si="19"/>
        <v/>
      </c>
      <c r="K107" s="136"/>
      <c r="L107" s="200" t="str">
        <f t="shared" si="20"/>
        <v/>
      </c>
      <c r="M107" s="140"/>
      <c r="N107" s="201" t="str">
        <f t="shared" si="21"/>
        <v/>
      </c>
      <c r="O107" s="136"/>
      <c r="P107" s="200" t="str">
        <f t="shared" si="22"/>
        <v/>
      </c>
      <c r="Q107" s="140"/>
      <c r="R107" s="201" t="str">
        <f t="shared" si="23"/>
        <v/>
      </c>
      <c r="S107" s="129"/>
      <c r="T107" s="202" t="str">
        <f t="shared" si="17"/>
        <v/>
      </c>
      <c r="U107" s="140"/>
      <c r="V107" s="201" t="str">
        <f t="shared" si="24"/>
        <v/>
      </c>
    </row>
    <row r="108" spans="1:22" s="147" customFormat="1" hidden="1">
      <c r="A108" s="190"/>
      <c r="B108" s="173" t="s">
        <v>4513</v>
      </c>
      <c r="C108" s="174"/>
      <c r="D108" s="175"/>
      <c r="E108" s="164"/>
      <c r="F108" s="199" t="str">
        <f t="shared" si="25"/>
        <v/>
      </c>
      <c r="G108" s="176"/>
      <c r="H108" s="200" t="str">
        <f t="shared" si="18"/>
        <v/>
      </c>
      <c r="I108" s="177"/>
      <c r="J108" s="201" t="str">
        <f t="shared" si="19"/>
        <v/>
      </c>
      <c r="K108" s="136"/>
      <c r="L108" s="200" t="str">
        <f t="shared" si="20"/>
        <v/>
      </c>
      <c r="M108" s="140"/>
      <c r="N108" s="201" t="str">
        <f t="shared" si="21"/>
        <v/>
      </c>
      <c r="O108" s="136"/>
      <c r="P108" s="200" t="str">
        <f t="shared" si="22"/>
        <v/>
      </c>
      <c r="Q108" s="140"/>
      <c r="R108" s="201" t="str">
        <f t="shared" si="23"/>
        <v/>
      </c>
      <c r="S108" s="129"/>
      <c r="T108" s="202" t="str">
        <f t="shared" si="17"/>
        <v/>
      </c>
      <c r="U108" s="140"/>
      <c r="V108" s="201" t="str">
        <f t="shared" si="24"/>
        <v/>
      </c>
    </row>
    <row r="109" spans="1:22" s="147" customFormat="1" hidden="1">
      <c r="A109" s="190"/>
      <c r="B109" s="173" t="s">
        <v>4514</v>
      </c>
      <c r="C109" s="174"/>
      <c r="D109" s="175"/>
      <c r="E109" s="164"/>
      <c r="F109" s="199" t="str">
        <f t="shared" si="25"/>
        <v/>
      </c>
      <c r="G109" s="176"/>
      <c r="H109" s="200" t="str">
        <f t="shared" si="18"/>
        <v/>
      </c>
      <c r="I109" s="177"/>
      <c r="J109" s="201" t="str">
        <f t="shared" si="19"/>
        <v/>
      </c>
      <c r="K109" s="136"/>
      <c r="L109" s="200" t="str">
        <f t="shared" si="20"/>
        <v/>
      </c>
      <c r="M109" s="140"/>
      <c r="N109" s="201" t="str">
        <f t="shared" si="21"/>
        <v/>
      </c>
      <c r="O109" s="136"/>
      <c r="P109" s="200" t="str">
        <f t="shared" si="22"/>
        <v/>
      </c>
      <c r="Q109" s="140"/>
      <c r="R109" s="201" t="str">
        <f t="shared" si="23"/>
        <v/>
      </c>
      <c r="S109" s="129"/>
      <c r="T109" s="202" t="str">
        <f t="shared" si="17"/>
        <v/>
      </c>
      <c r="U109" s="140"/>
      <c r="V109" s="201" t="str">
        <f t="shared" si="24"/>
        <v/>
      </c>
    </row>
    <row r="110" spans="1:22" s="147" customFormat="1" hidden="1">
      <c r="A110" s="190"/>
      <c r="B110" s="173" t="s">
        <v>4515</v>
      </c>
      <c r="C110" s="174"/>
      <c r="D110" s="175"/>
      <c r="E110" s="164"/>
      <c r="F110" s="199" t="str">
        <f t="shared" si="25"/>
        <v/>
      </c>
      <c r="G110" s="176"/>
      <c r="H110" s="200" t="str">
        <f t="shared" si="18"/>
        <v/>
      </c>
      <c r="I110" s="177"/>
      <c r="J110" s="201" t="str">
        <f t="shared" si="19"/>
        <v/>
      </c>
      <c r="K110" s="136"/>
      <c r="L110" s="200" t="str">
        <f t="shared" si="20"/>
        <v/>
      </c>
      <c r="M110" s="140"/>
      <c r="N110" s="201" t="str">
        <f t="shared" si="21"/>
        <v/>
      </c>
      <c r="O110" s="136"/>
      <c r="P110" s="200" t="str">
        <f t="shared" si="22"/>
        <v/>
      </c>
      <c r="Q110" s="140"/>
      <c r="R110" s="201" t="str">
        <f t="shared" si="23"/>
        <v/>
      </c>
      <c r="S110" s="129"/>
      <c r="T110" s="202" t="str">
        <f t="shared" si="17"/>
        <v/>
      </c>
      <c r="U110" s="140"/>
      <c r="V110" s="201" t="str">
        <f t="shared" si="24"/>
        <v/>
      </c>
    </row>
    <row r="111" spans="1:22" s="147" customFormat="1" hidden="1">
      <c r="A111" s="190"/>
      <c r="B111" s="173" t="s">
        <v>4516</v>
      </c>
      <c r="C111" s="174"/>
      <c r="D111" s="175"/>
      <c r="E111" s="164"/>
      <c r="F111" s="199" t="str">
        <f t="shared" si="25"/>
        <v/>
      </c>
      <c r="G111" s="176"/>
      <c r="H111" s="200" t="str">
        <f t="shared" si="18"/>
        <v/>
      </c>
      <c r="I111" s="177"/>
      <c r="J111" s="201" t="str">
        <f t="shared" si="19"/>
        <v/>
      </c>
      <c r="K111" s="136"/>
      <c r="L111" s="200" t="str">
        <f t="shared" si="20"/>
        <v/>
      </c>
      <c r="M111" s="140"/>
      <c r="N111" s="201" t="str">
        <f t="shared" si="21"/>
        <v/>
      </c>
      <c r="O111" s="136"/>
      <c r="P111" s="200" t="str">
        <f t="shared" si="22"/>
        <v/>
      </c>
      <c r="Q111" s="140"/>
      <c r="R111" s="201" t="str">
        <f t="shared" si="23"/>
        <v/>
      </c>
      <c r="S111" s="129"/>
      <c r="T111" s="202" t="str">
        <f t="shared" si="17"/>
        <v/>
      </c>
      <c r="U111" s="140"/>
      <c r="V111" s="201" t="str">
        <f t="shared" si="24"/>
        <v/>
      </c>
    </row>
    <row r="112" spans="1:22" s="147" customFormat="1" hidden="1">
      <c r="A112" s="190"/>
      <c r="B112" s="178" t="s">
        <v>4517</v>
      </c>
      <c r="C112" s="179"/>
      <c r="D112" s="180"/>
      <c r="E112" s="164"/>
      <c r="F112" s="199" t="str">
        <f t="shared" si="25"/>
        <v/>
      </c>
      <c r="G112" s="176"/>
      <c r="H112" s="200" t="str">
        <f t="shared" si="18"/>
        <v/>
      </c>
      <c r="I112" s="177"/>
      <c r="J112" s="201" t="str">
        <f t="shared" si="19"/>
        <v/>
      </c>
      <c r="K112" s="136"/>
      <c r="L112" s="200" t="str">
        <f t="shared" si="20"/>
        <v/>
      </c>
      <c r="M112" s="140"/>
      <c r="N112" s="201" t="str">
        <f t="shared" si="21"/>
        <v/>
      </c>
      <c r="O112" s="136"/>
      <c r="P112" s="200" t="str">
        <f t="shared" si="22"/>
        <v/>
      </c>
      <c r="Q112" s="140"/>
      <c r="R112" s="201" t="str">
        <f t="shared" si="23"/>
        <v/>
      </c>
      <c r="S112" s="129"/>
      <c r="T112" s="202" t="str">
        <f t="shared" si="17"/>
        <v/>
      </c>
      <c r="U112" s="140"/>
      <c r="V112" s="201" t="str">
        <f t="shared" si="24"/>
        <v/>
      </c>
    </row>
    <row r="113" spans="1:22" s="147" customFormat="1" hidden="1">
      <c r="A113" s="190"/>
      <c r="B113" s="173" t="s">
        <v>4518</v>
      </c>
      <c r="C113" s="174"/>
      <c r="D113" s="175"/>
      <c r="E113" s="164"/>
      <c r="F113" s="199" t="str">
        <f t="shared" si="25"/>
        <v/>
      </c>
      <c r="G113" s="176"/>
      <c r="H113" s="200" t="str">
        <f t="shared" si="18"/>
        <v/>
      </c>
      <c r="I113" s="177"/>
      <c r="J113" s="201" t="str">
        <f t="shared" si="19"/>
        <v/>
      </c>
      <c r="K113" s="136"/>
      <c r="L113" s="200" t="str">
        <f t="shared" si="20"/>
        <v/>
      </c>
      <c r="M113" s="140"/>
      <c r="N113" s="201" t="str">
        <f t="shared" si="21"/>
        <v/>
      </c>
      <c r="O113" s="136"/>
      <c r="P113" s="200" t="str">
        <f t="shared" si="22"/>
        <v/>
      </c>
      <c r="Q113" s="140"/>
      <c r="R113" s="201" t="str">
        <f t="shared" si="23"/>
        <v/>
      </c>
      <c r="S113" s="129"/>
      <c r="T113" s="202" t="str">
        <f t="shared" si="17"/>
        <v/>
      </c>
      <c r="U113" s="140"/>
      <c r="V113" s="201" t="str">
        <f t="shared" si="24"/>
        <v/>
      </c>
    </row>
    <row r="114" spans="1:22" s="147" customFormat="1" hidden="1">
      <c r="A114" s="190"/>
      <c r="B114" s="173" t="s">
        <v>4519</v>
      </c>
      <c r="C114" s="174"/>
      <c r="D114" s="175"/>
      <c r="E114" s="164"/>
      <c r="F114" s="199" t="str">
        <f t="shared" si="25"/>
        <v/>
      </c>
      <c r="G114" s="176"/>
      <c r="H114" s="200" t="str">
        <f t="shared" si="18"/>
        <v/>
      </c>
      <c r="I114" s="177"/>
      <c r="J114" s="201" t="str">
        <f t="shared" si="19"/>
        <v/>
      </c>
      <c r="K114" s="136"/>
      <c r="L114" s="200" t="str">
        <f t="shared" si="20"/>
        <v/>
      </c>
      <c r="M114" s="140"/>
      <c r="N114" s="201" t="str">
        <f t="shared" si="21"/>
        <v/>
      </c>
      <c r="O114" s="136"/>
      <c r="P114" s="200" t="str">
        <f t="shared" si="22"/>
        <v/>
      </c>
      <c r="Q114" s="140"/>
      <c r="R114" s="201" t="str">
        <f t="shared" si="23"/>
        <v/>
      </c>
      <c r="S114" s="129"/>
      <c r="T114" s="202" t="str">
        <f t="shared" si="17"/>
        <v/>
      </c>
      <c r="U114" s="140"/>
      <c r="V114" s="201" t="str">
        <f t="shared" si="24"/>
        <v/>
      </c>
    </row>
    <row r="115" spans="1:22" s="147" customFormat="1" hidden="1">
      <c r="A115" s="190"/>
      <c r="B115" s="173" t="s">
        <v>4520</v>
      </c>
      <c r="C115" s="174"/>
      <c r="D115" s="175"/>
      <c r="E115" s="164"/>
      <c r="F115" s="199" t="str">
        <f t="shared" si="25"/>
        <v/>
      </c>
      <c r="G115" s="176"/>
      <c r="H115" s="200" t="str">
        <f t="shared" si="18"/>
        <v/>
      </c>
      <c r="I115" s="177"/>
      <c r="J115" s="201" t="str">
        <f t="shared" si="19"/>
        <v/>
      </c>
      <c r="K115" s="136"/>
      <c r="L115" s="200" t="str">
        <f t="shared" si="20"/>
        <v/>
      </c>
      <c r="M115" s="140"/>
      <c r="N115" s="201" t="str">
        <f t="shared" si="21"/>
        <v/>
      </c>
      <c r="O115" s="136"/>
      <c r="P115" s="200" t="str">
        <f t="shared" si="22"/>
        <v/>
      </c>
      <c r="Q115" s="140"/>
      <c r="R115" s="201" t="str">
        <f t="shared" si="23"/>
        <v/>
      </c>
      <c r="S115" s="129"/>
      <c r="T115" s="202" t="str">
        <f t="shared" si="17"/>
        <v/>
      </c>
      <c r="U115" s="140"/>
      <c r="V115" s="201" t="str">
        <f t="shared" si="24"/>
        <v/>
      </c>
    </row>
    <row r="116" spans="1:22" s="147" customFormat="1" hidden="1">
      <c r="A116" s="190"/>
      <c r="B116" s="173" t="s">
        <v>4521</v>
      </c>
      <c r="C116" s="174"/>
      <c r="D116" s="175"/>
      <c r="E116" s="164"/>
      <c r="F116" s="199" t="str">
        <f t="shared" si="25"/>
        <v/>
      </c>
      <c r="G116" s="176"/>
      <c r="H116" s="200" t="str">
        <f t="shared" si="18"/>
        <v/>
      </c>
      <c r="I116" s="177"/>
      <c r="J116" s="201" t="str">
        <f t="shared" si="19"/>
        <v/>
      </c>
      <c r="K116" s="136"/>
      <c r="L116" s="200" t="str">
        <f t="shared" si="20"/>
        <v/>
      </c>
      <c r="M116" s="140"/>
      <c r="N116" s="201" t="str">
        <f t="shared" si="21"/>
        <v/>
      </c>
      <c r="O116" s="136"/>
      <c r="P116" s="200" t="str">
        <f t="shared" si="22"/>
        <v/>
      </c>
      <c r="Q116" s="140"/>
      <c r="R116" s="201" t="str">
        <f t="shared" si="23"/>
        <v/>
      </c>
      <c r="S116" s="129"/>
      <c r="T116" s="202" t="str">
        <f t="shared" si="17"/>
        <v/>
      </c>
      <c r="U116" s="140"/>
      <c r="V116" s="201" t="str">
        <f t="shared" si="24"/>
        <v/>
      </c>
    </row>
    <row r="117" spans="1:22" s="147" customFormat="1" hidden="1">
      <c r="A117" s="190"/>
      <c r="B117" s="173" t="s">
        <v>4522</v>
      </c>
      <c r="C117" s="174"/>
      <c r="D117" s="175"/>
      <c r="E117" s="164"/>
      <c r="F117" s="199" t="str">
        <f t="shared" si="25"/>
        <v/>
      </c>
      <c r="G117" s="176"/>
      <c r="H117" s="200" t="str">
        <f t="shared" si="18"/>
        <v/>
      </c>
      <c r="I117" s="177"/>
      <c r="J117" s="201" t="str">
        <f t="shared" si="19"/>
        <v/>
      </c>
      <c r="K117" s="136"/>
      <c r="L117" s="200" t="str">
        <f t="shared" si="20"/>
        <v/>
      </c>
      <c r="M117" s="140"/>
      <c r="N117" s="201" t="str">
        <f t="shared" si="21"/>
        <v/>
      </c>
      <c r="O117" s="136"/>
      <c r="P117" s="200" t="str">
        <f t="shared" si="22"/>
        <v/>
      </c>
      <c r="Q117" s="140"/>
      <c r="R117" s="201" t="str">
        <f t="shared" si="23"/>
        <v/>
      </c>
      <c r="S117" s="129"/>
      <c r="T117" s="202" t="str">
        <f t="shared" si="17"/>
        <v/>
      </c>
      <c r="U117" s="140"/>
      <c r="V117" s="201" t="str">
        <f t="shared" si="24"/>
        <v/>
      </c>
    </row>
    <row r="118" spans="1:22" s="147" customFormat="1" hidden="1">
      <c r="A118" s="190"/>
      <c r="B118" s="173" t="s">
        <v>4523</v>
      </c>
      <c r="C118" s="174"/>
      <c r="D118" s="175"/>
      <c r="E118" s="164"/>
      <c r="F118" s="199" t="str">
        <f t="shared" si="25"/>
        <v/>
      </c>
      <c r="G118" s="176"/>
      <c r="H118" s="200" t="str">
        <f t="shared" si="18"/>
        <v/>
      </c>
      <c r="I118" s="177"/>
      <c r="J118" s="201" t="str">
        <f t="shared" si="19"/>
        <v/>
      </c>
      <c r="K118" s="136"/>
      <c r="L118" s="200" t="str">
        <f t="shared" si="20"/>
        <v/>
      </c>
      <c r="M118" s="140"/>
      <c r="N118" s="201" t="str">
        <f t="shared" si="21"/>
        <v/>
      </c>
      <c r="O118" s="136"/>
      <c r="P118" s="200" t="str">
        <f t="shared" si="22"/>
        <v/>
      </c>
      <c r="Q118" s="140"/>
      <c r="R118" s="201" t="str">
        <f t="shared" si="23"/>
        <v/>
      </c>
      <c r="S118" s="129"/>
      <c r="T118" s="202" t="str">
        <f t="shared" si="17"/>
        <v/>
      </c>
      <c r="U118" s="140"/>
      <c r="V118" s="201" t="str">
        <f t="shared" si="24"/>
        <v/>
      </c>
    </row>
    <row r="119" spans="1:22" s="147" customFormat="1" hidden="1">
      <c r="A119" s="190"/>
      <c r="B119" s="173" t="s">
        <v>4524</v>
      </c>
      <c r="C119" s="174"/>
      <c r="D119" s="175"/>
      <c r="E119" s="164"/>
      <c r="F119" s="199" t="str">
        <f t="shared" si="25"/>
        <v/>
      </c>
      <c r="G119" s="176"/>
      <c r="H119" s="200" t="str">
        <f t="shared" si="18"/>
        <v/>
      </c>
      <c r="I119" s="177"/>
      <c r="J119" s="201" t="str">
        <f t="shared" si="19"/>
        <v/>
      </c>
      <c r="K119" s="136"/>
      <c r="L119" s="200" t="str">
        <f t="shared" si="20"/>
        <v/>
      </c>
      <c r="M119" s="140"/>
      <c r="N119" s="201" t="str">
        <f t="shared" si="21"/>
        <v/>
      </c>
      <c r="O119" s="136"/>
      <c r="P119" s="200" t="str">
        <f t="shared" si="22"/>
        <v/>
      </c>
      <c r="Q119" s="140"/>
      <c r="R119" s="201" t="str">
        <f t="shared" si="23"/>
        <v/>
      </c>
      <c r="S119" s="129"/>
      <c r="T119" s="202" t="str">
        <f t="shared" si="17"/>
        <v/>
      </c>
      <c r="U119" s="140"/>
      <c r="V119" s="201" t="str">
        <f t="shared" si="24"/>
        <v/>
      </c>
    </row>
    <row r="120" spans="1:22" s="147" customFormat="1" hidden="1">
      <c r="A120" s="190"/>
      <c r="B120" s="173" t="s">
        <v>4525</v>
      </c>
      <c r="C120" s="174"/>
      <c r="D120" s="175"/>
      <c r="E120" s="164"/>
      <c r="F120" s="199" t="str">
        <f t="shared" si="25"/>
        <v/>
      </c>
      <c r="G120" s="176"/>
      <c r="H120" s="200" t="str">
        <f t="shared" si="18"/>
        <v/>
      </c>
      <c r="I120" s="177"/>
      <c r="J120" s="201" t="str">
        <f t="shared" si="19"/>
        <v/>
      </c>
      <c r="K120" s="136"/>
      <c r="L120" s="200" t="str">
        <f t="shared" si="20"/>
        <v/>
      </c>
      <c r="M120" s="140"/>
      <c r="N120" s="201" t="str">
        <f t="shared" si="21"/>
        <v/>
      </c>
      <c r="O120" s="136"/>
      <c r="P120" s="200" t="str">
        <f t="shared" si="22"/>
        <v/>
      </c>
      <c r="Q120" s="140"/>
      <c r="R120" s="201" t="str">
        <f t="shared" si="23"/>
        <v/>
      </c>
      <c r="S120" s="129"/>
      <c r="T120" s="202" t="str">
        <f t="shared" si="17"/>
        <v/>
      </c>
      <c r="U120" s="140"/>
      <c r="V120" s="201" t="str">
        <f t="shared" si="24"/>
        <v/>
      </c>
    </row>
    <row r="121" spans="1:22" s="147" customFormat="1" hidden="1">
      <c r="A121" s="190"/>
      <c r="B121" s="178" t="s">
        <v>4526</v>
      </c>
      <c r="C121" s="179"/>
      <c r="D121" s="180"/>
      <c r="E121" s="164"/>
      <c r="F121" s="199" t="str">
        <f t="shared" si="25"/>
        <v/>
      </c>
      <c r="G121" s="176"/>
      <c r="H121" s="200" t="str">
        <f t="shared" si="18"/>
        <v/>
      </c>
      <c r="I121" s="177"/>
      <c r="J121" s="201" t="str">
        <f t="shared" si="19"/>
        <v/>
      </c>
      <c r="K121" s="136"/>
      <c r="L121" s="200" t="str">
        <f t="shared" si="20"/>
        <v/>
      </c>
      <c r="M121" s="140"/>
      <c r="N121" s="201" t="str">
        <f t="shared" si="21"/>
        <v/>
      </c>
      <c r="O121" s="136"/>
      <c r="P121" s="200" t="str">
        <f t="shared" si="22"/>
        <v/>
      </c>
      <c r="Q121" s="140"/>
      <c r="R121" s="201" t="str">
        <f t="shared" si="23"/>
        <v/>
      </c>
      <c r="S121" s="129"/>
      <c r="T121" s="202" t="str">
        <f t="shared" si="17"/>
        <v/>
      </c>
      <c r="U121" s="140"/>
      <c r="V121" s="201" t="str">
        <f t="shared" si="24"/>
        <v/>
      </c>
    </row>
    <row r="122" spans="1:22" s="147" customFormat="1" hidden="1">
      <c r="A122" s="190"/>
      <c r="B122" s="178" t="s">
        <v>4527</v>
      </c>
      <c r="C122" s="179"/>
      <c r="D122" s="180"/>
      <c r="E122" s="164"/>
      <c r="F122" s="199" t="str">
        <f t="shared" si="25"/>
        <v/>
      </c>
      <c r="G122" s="176"/>
      <c r="H122" s="200" t="str">
        <f t="shared" si="18"/>
        <v/>
      </c>
      <c r="I122" s="177"/>
      <c r="J122" s="201" t="str">
        <f t="shared" si="19"/>
        <v/>
      </c>
      <c r="K122" s="136"/>
      <c r="L122" s="200" t="str">
        <f t="shared" si="20"/>
        <v/>
      </c>
      <c r="M122" s="140"/>
      <c r="N122" s="201" t="str">
        <f t="shared" si="21"/>
        <v/>
      </c>
      <c r="O122" s="136"/>
      <c r="P122" s="200" t="str">
        <f t="shared" si="22"/>
        <v/>
      </c>
      <c r="Q122" s="140"/>
      <c r="R122" s="201" t="str">
        <f t="shared" si="23"/>
        <v/>
      </c>
      <c r="S122" s="129"/>
      <c r="T122" s="202" t="str">
        <f t="shared" si="17"/>
        <v/>
      </c>
      <c r="U122" s="140"/>
      <c r="V122" s="201" t="str">
        <f t="shared" si="24"/>
        <v/>
      </c>
    </row>
    <row r="123" spans="1:22" s="147" customFormat="1" hidden="1">
      <c r="A123" s="190"/>
      <c r="B123" s="178" t="s">
        <v>4528</v>
      </c>
      <c r="C123" s="179"/>
      <c r="D123" s="180"/>
      <c r="E123" s="164"/>
      <c r="F123" s="199" t="str">
        <f t="shared" si="25"/>
        <v/>
      </c>
      <c r="G123" s="176"/>
      <c r="H123" s="200" t="str">
        <f t="shared" si="18"/>
        <v/>
      </c>
      <c r="I123" s="177"/>
      <c r="J123" s="201" t="str">
        <f t="shared" si="19"/>
        <v/>
      </c>
      <c r="K123" s="136"/>
      <c r="L123" s="200" t="str">
        <f t="shared" si="20"/>
        <v/>
      </c>
      <c r="M123" s="140"/>
      <c r="N123" s="201" t="str">
        <f t="shared" si="21"/>
        <v/>
      </c>
      <c r="O123" s="136"/>
      <c r="P123" s="200" t="str">
        <f t="shared" si="22"/>
        <v/>
      </c>
      <c r="Q123" s="140"/>
      <c r="R123" s="201" t="str">
        <f t="shared" si="23"/>
        <v/>
      </c>
      <c r="S123" s="129"/>
      <c r="T123" s="202" t="str">
        <f t="shared" si="17"/>
        <v/>
      </c>
      <c r="U123" s="140"/>
      <c r="V123" s="201" t="str">
        <f t="shared" si="24"/>
        <v/>
      </c>
    </row>
    <row r="124" spans="1:22" s="147" customFormat="1" hidden="1">
      <c r="A124" s="190"/>
      <c r="B124" s="173" t="s">
        <v>4529</v>
      </c>
      <c r="C124" s="174"/>
      <c r="D124" s="175"/>
      <c r="E124" s="164"/>
      <c r="F124" s="199" t="str">
        <f t="shared" si="25"/>
        <v/>
      </c>
      <c r="G124" s="176"/>
      <c r="H124" s="200" t="str">
        <f t="shared" si="18"/>
        <v/>
      </c>
      <c r="I124" s="177"/>
      <c r="J124" s="201" t="str">
        <f t="shared" si="19"/>
        <v/>
      </c>
      <c r="K124" s="136"/>
      <c r="L124" s="200" t="str">
        <f t="shared" si="20"/>
        <v/>
      </c>
      <c r="M124" s="140"/>
      <c r="N124" s="201" t="str">
        <f t="shared" si="21"/>
        <v/>
      </c>
      <c r="O124" s="136"/>
      <c r="P124" s="200" t="str">
        <f t="shared" si="22"/>
        <v/>
      </c>
      <c r="Q124" s="140"/>
      <c r="R124" s="201" t="str">
        <f t="shared" si="23"/>
        <v/>
      </c>
      <c r="S124" s="129"/>
      <c r="T124" s="202" t="str">
        <f t="shared" si="17"/>
        <v/>
      </c>
      <c r="U124" s="140"/>
      <c r="V124" s="201" t="str">
        <f t="shared" si="24"/>
        <v/>
      </c>
    </row>
    <row r="125" spans="1:22" s="147" customFormat="1" hidden="1">
      <c r="A125" s="190"/>
      <c r="B125" s="173" t="s">
        <v>4530</v>
      </c>
      <c r="C125" s="174"/>
      <c r="D125" s="175"/>
      <c r="E125" s="164"/>
      <c r="F125" s="199" t="str">
        <f t="shared" si="25"/>
        <v/>
      </c>
      <c r="G125" s="176"/>
      <c r="H125" s="200" t="str">
        <f t="shared" si="18"/>
        <v/>
      </c>
      <c r="I125" s="177"/>
      <c r="J125" s="201" t="str">
        <f t="shared" si="19"/>
        <v/>
      </c>
      <c r="K125" s="136"/>
      <c r="L125" s="200" t="str">
        <f t="shared" si="20"/>
        <v/>
      </c>
      <c r="M125" s="140"/>
      <c r="N125" s="201" t="str">
        <f t="shared" si="21"/>
        <v/>
      </c>
      <c r="O125" s="136"/>
      <c r="P125" s="200" t="str">
        <f t="shared" si="22"/>
        <v/>
      </c>
      <c r="Q125" s="140"/>
      <c r="R125" s="201" t="str">
        <f t="shared" si="23"/>
        <v/>
      </c>
      <c r="S125" s="129"/>
      <c r="T125" s="202" t="str">
        <f t="shared" si="17"/>
        <v/>
      </c>
      <c r="U125" s="140"/>
      <c r="V125" s="201" t="str">
        <f t="shared" si="24"/>
        <v/>
      </c>
    </row>
    <row r="126" spans="1:22" s="147" customFormat="1" hidden="1">
      <c r="A126" s="190"/>
      <c r="B126" s="173" t="s">
        <v>4531</v>
      </c>
      <c r="C126" s="174"/>
      <c r="D126" s="175"/>
      <c r="E126" s="164"/>
      <c r="F126" s="199" t="str">
        <f t="shared" si="25"/>
        <v/>
      </c>
      <c r="G126" s="176"/>
      <c r="H126" s="200" t="str">
        <f t="shared" si="18"/>
        <v/>
      </c>
      <c r="I126" s="177"/>
      <c r="J126" s="201" t="str">
        <f t="shared" si="19"/>
        <v/>
      </c>
      <c r="K126" s="136"/>
      <c r="L126" s="200" t="str">
        <f t="shared" si="20"/>
        <v/>
      </c>
      <c r="M126" s="140"/>
      <c r="N126" s="201" t="str">
        <f t="shared" si="21"/>
        <v/>
      </c>
      <c r="O126" s="136"/>
      <c r="P126" s="200" t="str">
        <f t="shared" si="22"/>
        <v/>
      </c>
      <c r="Q126" s="140"/>
      <c r="R126" s="201" t="str">
        <f t="shared" si="23"/>
        <v/>
      </c>
      <c r="S126" s="129"/>
      <c r="T126" s="202" t="str">
        <f t="shared" si="17"/>
        <v/>
      </c>
      <c r="U126" s="140"/>
      <c r="V126" s="201" t="str">
        <f t="shared" si="24"/>
        <v/>
      </c>
    </row>
    <row r="127" spans="1:22" s="147" customFormat="1" hidden="1">
      <c r="A127" s="190"/>
      <c r="B127" s="173" t="s">
        <v>4532</v>
      </c>
      <c r="C127" s="174"/>
      <c r="D127" s="175"/>
      <c r="E127" s="164"/>
      <c r="F127" s="199" t="str">
        <f t="shared" si="25"/>
        <v/>
      </c>
      <c r="G127" s="176"/>
      <c r="H127" s="200" t="str">
        <f t="shared" si="18"/>
        <v/>
      </c>
      <c r="I127" s="177"/>
      <c r="J127" s="201" t="str">
        <f t="shared" si="19"/>
        <v/>
      </c>
      <c r="K127" s="136"/>
      <c r="L127" s="200" t="str">
        <f t="shared" si="20"/>
        <v/>
      </c>
      <c r="M127" s="140"/>
      <c r="N127" s="201" t="str">
        <f t="shared" si="21"/>
        <v/>
      </c>
      <c r="O127" s="136"/>
      <c r="P127" s="200" t="str">
        <f t="shared" si="22"/>
        <v/>
      </c>
      <c r="Q127" s="140"/>
      <c r="R127" s="201" t="str">
        <f t="shared" si="23"/>
        <v/>
      </c>
      <c r="S127" s="129"/>
      <c r="T127" s="202" t="str">
        <f t="shared" si="17"/>
        <v/>
      </c>
      <c r="U127" s="140"/>
      <c r="V127" s="201" t="str">
        <f t="shared" si="24"/>
        <v/>
      </c>
    </row>
    <row r="128" spans="1:22" s="147" customFormat="1" hidden="1">
      <c r="A128" s="190"/>
      <c r="B128" s="173" t="s">
        <v>4533</v>
      </c>
      <c r="C128" s="174"/>
      <c r="D128" s="175"/>
      <c r="E128" s="164"/>
      <c r="F128" s="199" t="str">
        <f t="shared" si="25"/>
        <v/>
      </c>
      <c r="G128" s="176"/>
      <c r="H128" s="200" t="str">
        <f t="shared" si="18"/>
        <v/>
      </c>
      <c r="I128" s="177"/>
      <c r="J128" s="201" t="str">
        <f t="shared" si="19"/>
        <v/>
      </c>
      <c r="K128" s="136"/>
      <c r="L128" s="200" t="str">
        <f t="shared" si="20"/>
        <v/>
      </c>
      <c r="M128" s="140"/>
      <c r="N128" s="201" t="str">
        <f t="shared" si="21"/>
        <v/>
      </c>
      <c r="O128" s="136"/>
      <c r="P128" s="200" t="str">
        <f t="shared" si="22"/>
        <v/>
      </c>
      <c r="Q128" s="140"/>
      <c r="R128" s="201" t="str">
        <f t="shared" si="23"/>
        <v/>
      </c>
      <c r="S128" s="129"/>
      <c r="T128" s="202" t="str">
        <f t="shared" si="17"/>
        <v/>
      </c>
      <c r="U128" s="140"/>
      <c r="V128" s="201" t="str">
        <f t="shared" si="24"/>
        <v/>
      </c>
    </row>
    <row r="129" spans="1:22" s="147" customFormat="1" hidden="1">
      <c r="A129" s="190"/>
      <c r="B129" s="173" t="s">
        <v>4534</v>
      </c>
      <c r="C129" s="174"/>
      <c r="D129" s="175"/>
      <c r="E129" s="164"/>
      <c r="F129" s="199" t="str">
        <f t="shared" si="25"/>
        <v/>
      </c>
      <c r="G129" s="176"/>
      <c r="H129" s="200" t="str">
        <f t="shared" si="18"/>
        <v/>
      </c>
      <c r="I129" s="177"/>
      <c r="J129" s="201" t="str">
        <f t="shared" si="19"/>
        <v/>
      </c>
      <c r="K129" s="136"/>
      <c r="L129" s="200" t="str">
        <f t="shared" si="20"/>
        <v/>
      </c>
      <c r="M129" s="140"/>
      <c r="N129" s="201" t="str">
        <f t="shared" si="21"/>
        <v/>
      </c>
      <c r="O129" s="136"/>
      <c r="P129" s="200" t="str">
        <f t="shared" si="22"/>
        <v/>
      </c>
      <c r="Q129" s="140"/>
      <c r="R129" s="201" t="str">
        <f t="shared" si="23"/>
        <v/>
      </c>
      <c r="S129" s="129"/>
      <c r="T129" s="202" t="str">
        <f t="shared" si="17"/>
        <v/>
      </c>
      <c r="U129" s="140"/>
      <c r="V129" s="201" t="str">
        <f t="shared" si="24"/>
        <v/>
      </c>
    </row>
    <row r="130" spans="1:22" s="147" customFormat="1" hidden="1">
      <c r="A130" s="190"/>
      <c r="B130" s="173" t="s">
        <v>4535</v>
      </c>
      <c r="C130" s="174"/>
      <c r="D130" s="175"/>
      <c r="E130" s="164"/>
      <c r="F130" s="199" t="str">
        <f t="shared" si="25"/>
        <v/>
      </c>
      <c r="G130" s="176"/>
      <c r="H130" s="200" t="str">
        <f t="shared" si="18"/>
        <v/>
      </c>
      <c r="I130" s="177"/>
      <c r="J130" s="201" t="str">
        <f t="shared" si="19"/>
        <v/>
      </c>
      <c r="K130" s="136"/>
      <c r="L130" s="200" t="str">
        <f t="shared" si="20"/>
        <v/>
      </c>
      <c r="M130" s="140"/>
      <c r="N130" s="201" t="str">
        <f t="shared" si="21"/>
        <v/>
      </c>
      <c r="O130" s="136"/>
      <c r="P130" s="200" t="str">
        <f t="shared" si="22"/>
        <v/>
      </c>
      <c r="Q130" s="140"/>
      <c r="R130" s="201" t="str">
        <f t="shared" si="23"/>
        <v/>
      </c>
      <c r="S130" s="129"/>
      <c r="T130" s="202" t="str">
        <f t="shared" si="17"/>
        <v/>
      </c>
      <c r="U130" s="140"/>
      <c r="V130" s="201" t="str">
        <f t="shared" si="24"/>
        <v/>
      </c>
    </row>
    <row r="131" spans="1:22" s="147" customFormat="1" hidden="1">
      <c r="A131" s="190"/>
      <c r="B131" s="173" t="s">
        <v>4536</v>
      </c>
      <c r="C131" s="174"/>
      <c r="D131" s="175"/>
      <c r="E131" s="164"/>
      <c r="F131" s="199" t="str">
        <f t="shared" si="25"/>
        <v/>
      </c>
      <c r="G131" s="176"/>
      <c r="H131" s="200" t="str">
        <f t="shared" si="18"/>
        <v/>
      </c>
      <c r="I131" s="177"/>
      <c r="J131" s="201" t="str">
        <f t="shared" si="19"/>
        <v/>
      </c>
      <c r="K131" s="136"/>
      <c r="L131" s="200" t="str">
        <f t="shared" si="20"/>
        <v/>
      </c>
      <c r="M131" s="140"/>
      <c r="N131" s="201" t="str">
        <f t="shared" si="21"/>
        <v/>
      </c>
      <c r="O131" s="136"/>
      <c r="P131" s="200" t="str">
        <f t="shared" si="22"/>
        <v/>
      </c>
      <c r="Q131" s="140"/>
      <c r="R131" s="201" t="str">
        <f t="shared" si="23"/>
        <v/>
      </c>
      <c r="S131" s="129"/>
      <c r="T131" s="202" t="str">
        <f t="shared" si="17"/>
        <v/>
      </c>
      <c r="U131" s="140"/>
      <c r="V131" s="201" t="str">
        <f t="shared" si="24"/>
        <v/>
      </c>
    </row>
    <row r="132" spans="1:22" s="147" customFormat="1" hidden="1">
      <c r="A132" s="190"/>
      <c r="B132" s="173" t="s">
        <v>4537</v>
      </c>
      <c r="C132" s="174"/>
      <c r="D132" s="175"/>
      <c r="E132" s="164"/>
      <c r="F132" s="199" t="str">
        <f t="shared" si="25"/>
        <v/>
      </c>
      <c r="G132" s="176"/>
      <c r="H132" s="200" t="str">
        <f t="shared" si="18"/>
        <v/>
      </c>
      <c r="I132" s="177"/>
      <c r="J132" s="201" t="str">
        <f t="shared" si="19"/>
        <v/>
      </c>
      <c r="K132" s="136"/>
      <c r="L132" s="200" t="str">
        <f t="shared" si="20"/>
        <v/>
      </c>
      <c r="M132" s="140"/>
      <c r="N132" s="201" t="str">
        <f t="shared" si="21"/>
        <v/>
      </c>
      <c r="O132" s="136"/>
      <c r="P132" s="200" t="str">
        <f t="shared" si="22"/>
        <v/>
      </c>
      <c r="Q132" s="140"/>
      <c r="R132" s="201" t="str">
        <f t="shared" si="23"/>
        <v/>
      </c>
      <c r="S132" s="129"/>
      <c r="T132" s="202" t="str">
        <f t="shared" si="17"/>
        <v/>
      </c>
      <c r="U132" s="140"/>
      <c r="V132" s="201" t="str">
        <f t="shared" si="24"/>
        <v/>
      </c>
    </row>
    <row r="133" spans="1:22" s="147" customFormat="1" hidden="1">
      <c r="A133" s="190"/>
      <c r="B133" s="173" t="s">
        <v>4538</v>
      </c>
      <c r="C133" s="174"/>
      <c r="D133" s="175"/>
      <c r="E133" s="164"/>
      <c r="F133" s="199" t="str">
        <f t="shared" si="25"/>
        <v/>
      </c>
      <c r="G133" s="176"/>
      <c r="H133" s="200" t="str">
        <f t="shared" si="18"/>
        <v/>
      </c>
      <c r="I133" s="177"/>
      <c r="J133" s="201" t="str">
        <f t="shared" si="19"/>
        <v/>
      </c>
      <c r="K133" s="136"/>
      <c r="L133" s="200" t="str">
        <f t="shared" si="20"/>
        <v/>
      </c>
      <c r="M133" s="140"/>
      <c r="N133" s="201" t="str">
        <f t="shared" si="21"/>
        <v/>
      </c>
      <c r="O133" s="136"/>
      <c r="P133" s="200" t="str">
        <f t="shared" si="22"/>
        <v/>
      </c>
      <c r="Q133" s="140"/>
      <c r="R133" s="201" t="str">
        <f t="shared" si="23"/>
        <v/>
      </c>
      <c r="S133" s="129"/>
      <c r="T133" s="202" t="str">
        <f t="shared" si="17"/>
        <v/>
      </c>
      <c r="U133" s="140"/>
      <c r="V133" s="201" t="str">
        <f t="shared" si="24"/>
        <v/>
      </c>
    </row>
    <row r="134" spans="1:22" s="147" customFormat="1" hidden="1">
      <c r="A134" s="190"/>
      <c r="B134" s="173" t="s">
        <v>4539</v>
      </c>
      <c r="C134" s="174"/>
      <c r="D134" s="175"/>
      <c r="E134" s="164"/>
      <c r="F134" s="199" t="str">
        <f t="shared" si="25"/>
        <v/>
      </c>
      <c r="G134" s="176"/>
      <c r="H134" s="200" t="str">
        <f t="shared" si="18"/>
        <v/>
      </c>
      <c r="I134" s="177"/>
      <c r="J134" s="201" t="str">
        <f t="shared" si="19"/>
        <v/>
      </c>
      <c r="K134" s="136"/>
      <c r="L134" s="200" t="str">
        <f t="shared" si="20"/>
        <v/>
      </c>
      <c r="M134" s="140"/>
      <c r="N134" s="201" t="str">
        <f t="shared" si="21"/>
        <v/>
      </c>
      <c r="O134" s="136"/>
      <c r="P134" s="200" t="str">
        <f t="shared" si="22"/>
        <v/>
      </c>
      <c r="Q134" s="140"/>
      <c r="R134" s="201" t="str">
        <f t="shared" si="23"/>
        <v/>
      </c>
      <c r="S134" s="129"/>
      <c r="T134" s="202" t="str">
        <f t="shared" si="17"/>
        <v/>
      </c>
      <c r="U134" s="140"/>
      <c r="V134" s="201" t="str">
        <f t="shared" si="24"/>
        <v/>
      </c>
    </row>
    <row r="135" spans="1:22" s="147" customFormat="1" hidden="1">
      <c r="A135" s="190"/>
      <c r="B135" s="173" t="s">
        <v>4540</v>
      </c>
      <c r="C135" s="174"/>
      <c r="D135" s="175"/>
      <c r="E135" s="164"/>
      <c r="F135" s="199" t="str">
        <f t="shared" si="25"/>
        <v/>
      </c>
      <c r="G135" s="176"/>
      <c r="H135" s="200" t="str">
        <f t="shared" si="18"/>
        <v/>
      </c>
      <c r="I135" s="177"/>
      <c r="J135" s="201" t="str">
        <f t="shared" si="19"/>
        <v/>
      </c>
      <c r="K135" s="136"/>
      <c r="L135" s="200" t="str">
        <f t="shared" si="20"/>
        <v/>
      </c>
      <c r="M135" s="140"/>
      <c r="N135" s="201" t="str">
        <f t="shared" si="21"/>
        <v/>
      </c>
      <c r="O135" s="136"/>
      <c r="P135" s="200" t="str">
        <f t="shared" si="22"/>
        <v/>
      </c>
      <c r="Q135" s="140"/>
      <c r="R135" s="201" t="str">
        <f t="shared" si="23"/>
        <v/>
      </c>
      <c r="S135" s="129"/>
      <c r="T135" s="202" t="str">
        <f t="shared" si="17"/>
        <v/>
      </c>
      <c r="U135" s="140"/>
      <c r="V135" s="201" t="str">
        <f t="shared" si="24"/>
        <v/>
      </c>
    </row>
    <row r="136" spans="1:22" s="147" customFormat="1" hidden="1">
      <c r="A136" s="190"/>
      <c r="B136" s="173" t="s">
        <v>4541</v>
      </c>
      <c r="C136" s="174"/>
      <c r="D136" s="175"/>
      <c r="E136" s="164"/>
      <c r="F136" s="199" t="str">
        <f t="shared" si="25"/>
        <v/>
      </c>
      <c r="G136" s="176"/>
      <c r="H136" s="200" t="str">
        <f t="shared" si="18"/>
        <v/>
      </c>
      <c r="I136" s="177"/>
      <c r="J136" s="201" t="str">
        <f t="shared" si="19"/>
        <v/>
      </c>
      <c r="K136" s="136"/>
      <c r="L136" s="200" t="str">
        <f t="shared" si="20"/>
        <v/>
      </c>
      <c r="M136" s="140"/>
      <c r="N136" s="201" t="str">
        <f t="shared" si="21"/>
        <v/>
      </c>
      <c r="O136" s="136"/>
      <c r="P136" s="200" t="str">
        <f t="shared" si="22"/>
        <v/>
      </c>
      <c r="Q136" s="140"/>
      <c r="R136" s="201" t="str">
        <f t="shared" si="23"/>
        <v/>
      </c>
      <c r="S136" s="129"/>
      <c r="T136" s="202" t="str">
        <f t="shared" si="17"/>
        <v/>
      </c>
      <c r="U136" s="140"/>
      <c r="V136" s="201" t="str">
        <f t="shared" si="24"/>
        <v/>
      </c>
    </row>
    <row r="137" spans="1:22" s="147" customFormat="1" hidden="1">
      <c r="A137" s="190"/>
      <c r="B137" s="173" t="s">
        <v>4542</v>
      </c>
      <c r="C137" s="174"/>
      <c r="D137" s="175"/>
      <c r="E137" s="164"/>
      <c r="F137" s="199" t="str">
        <f t="shared" si="25"/>
        <v/>
      </c>
      <c r="G137" s="176"/>
      <c r="H137" s="200" t="str">
        <f t="shared" si="18"/>
        <v/>
      </c>
      <c r="I137" s="177"/>
      <c r="J137" s="201" t="str">
        <f t="shared" si="19"/>
        <v/>
      </c>
      <c r="K137" s="136"/>
      <c r="L137" s="200" t="str">
        <f t="shared" si="20"/>
        <v/>
      </c>
      <c r="M137" s="140"/>
      <c r="N137" s="201" t="str">
        <f t="shared" si="21"/>
        <v/>
      </c>
      <c r="O137" s="136"/>
      <c r="P137" s="200" t="str">
        <f t="shared" si="22"/>
        <v/>
      </c>
      <c r="Q137" s="140"/>
      <c r="R137" s="201" t="str">
        <f t="shared" si="23"/>
        <v/>
      </c>
      <c r="S137" s="129"/>
      <c r="T137" s="202" t="str">
        <f t="shared" si="17"/>
        <v/>
      </c>
      <c r="U137" s="140"/>
      <c r="V137" s="201" t="str">
        <f t="shared" si="24"/>
        <v/>
      </c>
    </row>
    <row r="138" spans="1:22" s="147" customFormat="1" hidden="1">
      <c r="A138" s="190"/>
      <c r="B138" s="173" t="s">
        <v>4543</v>
      </c>
      <c r="C138" s="174"/>
      <c r="D138" s="175"/>
      <c r="E138" s="164"/>
      <c r="F138" s="199" t="str">
        <f t="shared" si="25"/>
        <v/>
      </c>
      <c r="G138" s="176"/>
      <c r="H138" s="200" t="str">
        <f t="shared" si="18"/>
        <v/>
      </c>
      <c r="I138" s="177"/>
      <c r="J138" s="201" t="str">
        <f t="shared" si="19"/>
        <v/>
      </c>
      <c r="K138" s="136"/>
      <c r="L138" s="200" t="str">
        <f t="shared" si="20"/>
        <v/>
      </c>
      <c r="M138" s="140"/>
      <c r="N138" s="201" t="str">
        <f t="shared" si="21"/>
        <v/>
      </c>
      <c r="O138" s="136"/>
      <c r="P138" s="200" t="str">
        <f t="shared" si="22"/>
        <v/>
      </c>
      <c r="Q138" s="140"/>
      <c r="R138" s="201" t="str">
        <f t="shared" si="23"/>
        <v/>
      </c>
      <c r="S138" s="129"/>
      <c r="T138" s="202" t="str">
        <f t="shared" si="17"/>
        <v/>
      </c>
      <c r="U138" s="140"/>
      <c r="V138" s="201" t="str">
        <f t="shared" si="24"/>
        <v/>
      </c>
    </row>
    <row r="139" spans="1:22" s="147" customFormat="1" hidden="1">
      <c r="A139" s="190"/>
      <c r="B139" s="173" t="s">
        <v>4544</v>
      </c>
      <c r="C139" s="174"/>
      <c r="D139" s="175"/>
      <c r="E139" s="164"/>
      <c r="F139" s="199" t="str">
        <f t="shared" si="25"/>
        <v/>
      </c>
      <c r="G139" s="176"/>
      <c r="H139" s="200" t="str">
        <f t="shared" si="18"/>
        <v/>
      </c>
      <c r="I139" s="177"/>
      <c r="J139" s="201" t="str">
        <f t="shared" si="19"/>
        <v/>
      </c>
      <c r="K139" s="136"/>
      <c r="L139" s="200" t="str">
        <f t="shared" si="20"/>
        <v/>
      </c>
      <c r="M139" s="140"/>
      <c r="N139" s="201" t="str">
        <f t="shared" si="21"/>
        <v/>
      </c>
      <c r="O139" s="136"/>
      <c r="P139" s="200" t="str">
        <f t="shared" si="22"/>
        <v/>
      </c>
      <c r="Q139" s="140"/>
      <c r="R139" s="201" t="str">
        <f t="shared" si="23"/>
        <v/>
      </c>
      <c r="S139" s="129"/>
      <c r="T139" s="202" t="str">
        <f t="shared" si="17"/>
        <v/>
      </c>
      <c r="U139" s="140"/>
      <c r="V139" s="201" t="str">
        <f t="shared" si="24"/>
        <v/>
      </c>
    </row>
    <row r="140" spans="1:22" s="147" customFormat="1" hidden="1">
      <c r="A140" s="190"/>
      <c r="B140" s="173" t="s">
        <v>4545</v>
      </c>
      <c r="C140" s="174"/>
      <c r="D140" s="175"/>
      <c r="E140" s="164"/>
      <c r="F140" s="199" t="str">
        <f t="shared" si="25"/>
        <v/>
      </c>
      <c r="G140" s="176"/>
      <c r="H140" s="200" t="str">
        <f t="shared" si="18"/>
        <v/>
      </c>
      <c r="I140" s="177"/>
      <c r="J140" s="201" t="str">
        <f t="shared" si="19"/>
        <v/>
      </c>
      <c r="K140" s="136"/>
      <c r="L140" s="200" t="str">
        <f t="shared" si="20"/>
        <v/>
      </c>
      <c r="M140" s="140"/>
      <c r="N140" s="201" t="str">
        <f t="shared" si="21"/>
        <v/>
      </c>
      <c r="O140" s="136"/>
      <c r="P140" s="200" t="str">
        <f t="shared" si="22"/>
        <v/>
      </c>
      <c r="Q140" s="140"/>
      <c r="R140" s="201" t="str">
        <f t="shared" si="23"/>
        <v/>
      </c>
      <c r="S140" s="129"/>
      <c r="T140" s="202" t="str">
        <f t="shared" ref="T140:T203" si="26">IF($T$9="*",IF(S140&gt;0,"*",""),"")</f>
        <v/>
      </c>
      <c r="U140" s="140"/>
      <c r="V140" s="201" t="str">
        <f t="shared" si="24"/>
        <v/>
      </c>
    </row>
    <row r="141" spans="1:22" s="147" customFormat="1" hidden="1">
      <c r="A141" s="190"/>
      <c r="B141" s="173" t="s">
        <v>4546</v>
      </c>
      <c r="C141" s="174"/>
      <c r="D141" s="175"/>
      <c r="E141" s="164"/>
      <c r="F141" s="199" t="str">
        <f t="shared" si="25"/>
        <v/>
      </c>
      <c r="G141" s="176"/>
      <c r="H141" s="200" t="str">
        <f t="shared" si="18"/>
        <v/>
      </c>
      <c r="I141" s="177"/>
      <c r="J141" s="201" t="str">
        <f t="shared" si="19"/>
        <v/>
      </c>
      <c r="K141" s="136"/>
      <c r="L141" s="200" t="str">
        <f t="shared" si="20"/>
        <v/>
      </c>
      <c r="M141" s="140"/>
      <c r="N141" s="201" t="str">
        <f t="shared" si="21"/>
        <v/>
      </c>
      <c r="O141" s="136"/>
      <c r="P141" s="200" t="str">
        <f t="shared" si="22"/>
        <v/>
      </c>
      <c r="Q141" s="140"/>
      <c r="R141" s="201" t="str">
        <f t="shared" si="23"/>
        <v/>
      </c>
      <c r="S141" s="129"/>
      <c r="T141" s="202" t="str">
        <f t="shared" si="26"/>
        <v/>
      </c>
      <c r="U141" s="140"/>
      <c r="V141" s="201" t="str">
        <f t="shared" si="24"/>
        <v/>
      </c>
    </row>
    <row r="142" spans="1:22" s="147" customFormat="1" hidden="1">
      <c r="A142" s="190"/>
      <c r="B142" s="173" t="s">
        <v>4547</v>
      </c>
      <c r="C142" s="174"/>
      <c r="D142" s="175"/>
      <c r="E142" s="164"/>
      <c r="F142" s="199" t="str">
        <f t="shared" si="25"/>
        <v/>
      </c>
      <c r="G142" s="176"/>
      <c r="H142" s="200" t="str">
        <f t="shared" si="18"/>
        <v/>
      </c>
      <c r="I142" s="177"/>
      <c r="J142" s="201" t="str">
        <f t="shared" si="19"/>
        <v/>
      </c>
      <c r="K142" s="136"/>
      <c r="L142" s="200" t="str">
        <f t="shared" si="20"/>
        <v/>
      </c>
      <c r="M142" s="140"/>
      <c r="N142" s="201" t="str">
        <f t="shared" si="21"/>
        <v/>
      </c>
      <c r="O142" s="136"/>
      <c r="P142" s="200" t="str">
        <f t="shared" si="22"/>
        <v/>
      </c>
      <c r="Q142" s="140"/>
      <c r="R142" s="201" t="str">
        <f t="shared" si="23"/>
        <v/>
      </c>
      <c r="S142" s="129"/>
      <c r="T142" s="202" t="str">
        <f t="shared" si="26"/>
        <v/>
      </c>
      <c r="U142" s="140"/>
      <c r="V142" s="201" t="str">
        <f t="shared" si="24"/>
        <v/>
      </c>
    </row>
    <row r="143" spans="1:22" s="147" customFormat="1" hidden="1">
      <c r="A143" s="190"/>
      <c r="B143" s="173" t="s">
        <v>4548</v>
      </c>
      <c r="C143" s="174"/>
      <c r="D143" s="175"/>
      <c r="E143" s="164"/>
      <c r="F143" s="199" t="str">
        <f t="shared" si="25"/>
        <v/>
      </c>
      <c r="G143" s="176"/>
      <c r="H143" s="200" t="str">
        <f t="shared" si="18"/>
        <v/>
      </c>
      <c r="I143" s="177"/>
      <c r="J143" s="201" t="str">
        <f t="shared" si="19"/>
        <v/>
      </c>
      <c r="K143" s="136"/>
      <c r="L143" s="200" t="str">
        <f t="shared" si="20"/>
        <v/>
      </c>
      <c r="M143" s="140"/>
      <c r="N143" s="201" t="str">
        <f t="shared" si="21"/>
        <v/>
      </c>
      <c r="O143" s="136"/>
      <c r="P143" s="200" t="str">
        <f t="shared" si="22"/>
        <v/>
      </c>
      <c r="Q143" s="140"/>
      <c r="R143" s="201" t="str">
        <f t="shared" si="23"/>
        <v/>
      </c>
      <c r="S143" s="129"/>
      <c r="T143" s="202" t="str">
        <f t="shared" si="26"/>
        <v/>
      </c>
      <c r="U143" s="140"/>
      <c r="V143" s="201" t="str">
        <f t="shared" si="24"/>
        <v/>
      </c>
    </row>
    <row r="144" spans="1:22" s="147" customFormat="1" hidden="1">
      <c r="A144" s="190"/>
      <c r="B144" s="173" t="s">
        <v>4549</v>
      </c>
      <c r="C144" s="174"/>
      <c r="D144" s="175"/>
      <c r="E144" s="164"/>
      <c r="F144" s="199" t="str">
        <f t="shared" si="25"/>
        <v/>
      </c>
      <c r="G144" s="176"/>
      <c r="H144" s="200" t="str">
        <f t="shared" si="18"/>
        <v/>
      </c>
      <c r="I144" s="177"/>
      <c r="J144" s="201" t="str">
        <f t="shared" si="19"/>
        <v/>
      </c>
      <c r="K144" s="136"/>
      <c r="L144" s="200" t="str">
        <f t="shared" si="20"/>
        <v/>
      </c>
      <c r="M144" s="140"/>
      <c r="N144" s="201" t="str">
        <f t="shared" si="21"/>
        <v/>
      </c>
      <c r="O144" s="136"/>
      <c r="P144" s="200" t="str">
        <f t="shared" si="22"/>
        <v/>
      </c>
      <c r="Q144" s="140"/>
      <c r="R144" s="201" t="str">
        <f t="shared" si="23"/>
        <v/>
      </c>
      <c r="S144" s="129"/>
      <c r="T144" s="202" t="str">
        <f t="shared" si="26"/>
        <v/>
      </c>
      <c r="U144" s="140"/>
      <c r="V144" s="201" t="str">
        <f t="shared" si="24"/>
        <v/>
      </c>
    </row>
    <row r="145" spans="1:22" s="147" customFormat="1" hidden="1">
      <c r="A145" s="190"/>
      <c r="B145" s="173" t="s">
        <v>4550</v>
      </c>
      <c r="C145" s="174"/>
      <c r="D145" s="175"/>
      <c r="E145" s="164"/>
      <c r="F145" s="199" t="str">
        <f t="shared" si="25"/>
        <v/>
      </c>
      <c r="G145" s="176"/>
      <c r="H145" s="200" t="str">
        <f t="shared" si="18"/>
        <v/>
      </c>
      <c r="I145" s="177"/>
      <c r="J145" s="201" t="str">
        <f t="shared" si="19"/>
        <v/>
      </c>
      <c r="K145" s="136"/>
      <c r="L145" s="200" t="str">
        <f t="shared" si="20"/>
        <v/>
      </c>
      <c r="M145" s="140"/>
      <c r="N145" s="201" t="str">
        <f t="shared" si="21"/>
        <v/>
      </c>
      <c r="O145" s="136"/>
      <c r="P145" s="200" t="str">
        <f t="shared" si="22"/>
        <v/>
      </c>
      <c r="Q145" s="140"/>
      <c r="R145" s="201" t="str">
        <f t="shared" si="23"/>
        <v/>
      </c>
      <c r="S145" s="129"/>
      <c r="T145" s="202" t="str">
        <f t="shared" si="26"/>
        <v/>
      </c>
      <c r="U145" s="140"/>
      <c r="V145" s="201" t="str">
        <f t="shared" si="24"/>
        <v/>
      </c>
    </row>
    <row r="146" spans="1:22" s="147" customFormat="1" hidden="1">
      <c r="A146" s="190"/>
      <c r="B146" s="173" t="s">
        <v>4551</v>
      </c>
      <c r="C146" s="174"/>
      <c r="D146" s="175"/>
      <c r="E146" s="164"/>
      <c r="F146" s="199" t="str">
        <f t="shared" si="25"/>
        <v/>
      </c>
      <c r="G146" s="176"/>
      <c r="H146" s="200" t="str">
        <f t="shared" si="18"/>
        <v/>
      </c>
      <c r="I146" s="177"/>
      <c r="J146" s="201" t="str">
        <f t="shared" si="19"/>
        <v/>
      </c>
      <c r="K146" s="136"/>
      <c r="L146" s="200" t="str">
        <f t="shared" si="20"/>
        <v/>
      </c>
      <c r="M146" s="140"/>
      <c r="N146" s="201" t="str">
        <f t="shared" si="21"/>
        <v/>
      </c>
      <c r="O146" s="136"/>
      <c r="P146" s="200" t="str">
        <f t="shared" si="22"/>
        <v/>
      </c>
      <c r="Q146" s="140"/>
      <c r="R146" s="201" t="str">
        <f t="shared" si="23"/>
        <v/>
      </c>
      <c r="S146" s="129"/>
      <c r="T146" s="202" t="str">
        <f t="shared" si="26"/>
        <v/>
      </c>
      <c r="U146" s="140"/>
      <c r="V146" s="201" t="str">
        <f t="shared" si="24"/>
        <v/>
      </c>
    </row>
    <row r="147" spans="1:22" s="147" customFormat="1" hidden="1">
      <c r="A147" s="190"/>
      <c r="B147" s="173" t="s">
        <v>4552</v>
      </c>
      <c r="C147" s="174"/>
      <c r="D147" s="175"/>
      <c r="E147" s="164"/>
      <c r="F147" s="199" t="str">
        <f t="shared" si="25"/>
        <v/>
      </c>
      <c r="G147" s="176"/>
      <c r="H147" s="200" t="str">
        <f t="shared" si="18"/>
        <v/>
      </c>
      <c r="I147" s="177"/>
      <c r="J147" s="201" t="str">
        <f t="shared" si="19"/>
        <v/>
      </c>
      <c r="K147" s="136"/>
      <c r="L147" s="200" t="str">
        <f t="shared" si="20"/>
        <v/>
      </c>
      <c r="M147" s="140"/>
      <c r="N147" s="201" t="str">
        <f t="shared" si="21"/>
        <v/>
      </c>
      <c r="O147" s="136"/>
      <c r="P147" s="200" t="str">
        <f t="shared" si="22"/>
        <v/>
      </c>
      <c r="Q147" s="140"/>
      <c r="R147" s="201" t="str">
        <f t="shared" si="23"/>
        <v/>
      </c>
      <c r="S147" s="129"/>
      <c r="T147" s="202" t="str">
        <f t="shared" si="26"/>
        <v/>
      </c>
      <c r="U147" s="140"/>
      <c r="V147" s="201" t="str">
        <f t="shared" si="24"/>
        <v/>
      </c>
    </row>
    <row r="148" spans="1:22" s="147" customFormat="1" hidden="1">
      <c r="A148" s="190"/>
      <c r="B148" s="173" t="s">
        <v>4553</v>
      </c>
      <c r="C148" s="174"/>
      <c r="D148" s="175"/>
      <c r="E148" s="164"/>
      <c r="F148" s="199" t="str">
        <f t="shared" si="25"/>
        <v/>
      </c>
      <c r="G148" s="176"/>
      <c r="H148" s="200" t="str">
        <f t="shared" si="18"/>
        <v/>
      </c>
      <c r="I148" s="177"/>
      <c r="J148" s="201" t="str">
        <f t="shared" si="19"/>
        <v/>
      </c>
      <c r="K148" s="136"/>
      <c r="L148" s="200" t="str">
        <f t="shared" si="20"/>
        <v/>
      </c>
      <c r="M148" s="140"/>
      <c r="N148" s="201" t="str">
        <f t="shared" si="21"/>
        <v/>
      </c>
      <c r="O148" s="136"/>
      <c r="P148" s="200" t="str">
        <f t="shared" si="22"/>
        <v/>
      </c>
      <c r="Q148" s="140"/>
      <c r="R148" s="201" t="str">
        <f t="shared" si="23"/>
        <v/>
      </c>
      <c r="S148" s="129"/>
      <c r="T148" s="202" t="str">
        <f t="shared" si="26"/>
        <v/>
      </c>
      <c r="U148" s="140"/>
      <c r="V148" s="201" t="str">
        <f t="shared" si="24"/>
        <v/>
      </c>
    </row>
    <row r="149" spans="1:22" s="147" customFormat="1" hidden="1">
      <c r="A149" s="190"/>
      <c r="B149" s="173" t="s">
        <v>4554</v>
      </c>
      <c r="C149" s="174"/>
      <c r="D149" s="175"/>
      <c r="E149" s="164"/>
      <c r="F149" s="199" t="str">
        <f t="shared" si="25"/>
        <v/>
      </c>
      <c r="G149" s="176"/>
      <c r="H149" s="200" t="str">
        <f t="shared" si="18"/>
        <v/>
      </c>
      <c r="I149" s="177"/>
      <c r="J149" s="201" t="str">
        <f t="shared" si="19"/>
        <v/>
      </c>
      <c r="K149" s="136"/>
      <c r="L149" s="200" t="str">
        <f t="shared" si="20"/>
        <v/>
      </c>
      <c r="M149" s="140"/>
      <c r="N149" s="201" t="str">
        <f t="shared" si="21"/>
        <v/>
      </c>
      <c r="O149" s="136"/>
      <c r="P149" s="200" t="str">
        <f t="shared" si="22"/>
        <v/>
      </c>
      <c r="Q149" s="140"/>
      <c r="R149" s="201" t="str">
        <f t="shared" si="23"/>
        <v/>
      </c>
      <c r="S149" s="129"/>
      <c r="T149" s="202" t="str">
        <f t="shared" si="26"/>
        <v/>
      </c>
      <c r="U149" s="140"/>
      <c r="V149" s="201" t="str">
        <f t="shared" si="24"/>
        <v/>
      </c>
    </row>
    <row r="150" spans="1:22" s="147" customFormat="1" hidden="1">
      <c r="A150" s="190"/>
      <c r="B150" s="173" t="s">
        <v>4555</v>
      </c>
      <c r="C150" s="174"/>
      <c r="D150" s="175"/>
      <c r="E150" s="164"/>
      <c r="F150" s="199" t="str">
        <f t="shared" si="25"/>
        <v/>
      </c>
      <c r="G150" s="176"/>
      <c r="H150" s="200" t="str">
        <f t="shared" si="18"/>
        <v/>
      </c>
      <c r="I150" s="177"/>
      <c r="J150" s="201" t="str">
        <f t="shared" si="19"/>
        <v/>
      </c>
      <c r="K150" s="136"/>
      <c r="L150" s="200" t="str">
        <f t="shared" si="20"/>
        <v/>
      </c>
      <c r="M150" s="140"/>
      <c r="N150" s="201" t="str">
        <f t="shared" si="21"/>
        <v/>
      </c>
      <c r="O150" s="136"/>
      <c r="P150" s="200" t="str">
        <f t="shared" si="22"/>
        <v/>
      </c>
      <c r="Q150" s="140"/>
      <c r="R150" s="201" t="str">
        <f t="shared" si="23"/>
        <v/>
      </c>
      <c r="S150" s="129"/>
      <c r="T150" s="202" t="str">
        <f t="shared" si="26"/>
        <v/>
      </c>
      <c r="U150" s="140"/>
      <c r="V150" s="201" t="str">
        <f t="shared" si="24"/>
        <v/>
      </c>
    </row>
    <row r="151" spans="1:22" s="147" customFormat="1" hidden="1">
      <c r="A151" s="190"/>
      <c r="B151" s="173" t="s">
        <v>4556</v>
      </c>
      <c r="C151" s="174"/>
      <c r="D151" s="175"/>
      <c r="E151" s="164"/>
      <c r="F151" s="199" t="str">
        <f t="shared" si="25"/>
        <v/>
      </c>
      <c r="G151" s="176"/>
      <c r="H151" s="200" t="str">
        <f t="shared" si="18"/>
        <v/>
      </c>
      <c r="I151" s="177"/>
      <c r="J151" s="201" t="str">
        <f t="shared" si="19"/>
        <v/>
      </c>
      <c r="K151" s="136"/>
      <c r="L151" s="200" t="str">
        <f t="shared" si="20"/>
        <v/>
      </c>
      <c r="M151" s="140"/>
      <c r="N151" s="201" t="str">
        <f t="shared" si="21"/>
        <v/>
      </c>
      <c r="O151" s="136"/>
      <c r="P151" s="200" t="str">
        <f t="shared" si="22"/>
        <v/>
      </c>
      <c r="Q151" s="140"/>
      <c r="R151" s="201" t="str">
        <f t="shared" si="23"/>
        <v/>
      </c>
      <c r="S151" s="129"/>
      <c r="T151" s="202" t="str">
        <f t="shared" si="26"/>
        <v/>
      </c>
      <c r="U151" s="140"/>
      <c r="V151" s="201" t="str">
        <f t="shared" si="24"/>
        <v/>
      </c>
    </row>
    <row r="152" spans="1:22" s="147" customFormat="1" hidden="1">
      <c r="A152" s="190"/>
      <c r="B152" s="173" t="s">
        <v>4557</v>
      </c>
      <c r="C152" s="174"/>
      <c r="D152" s="175"/>
      <c r="E152" s="164"/>
      <c r="F152" s="199" t="str">
        <f t="shared" si="25"/>
        <v/>
      </c>
      <c r="G152" s="176"/>
      <c r="H152" s="200" t="str">
        <f t="shared" si="18"/>
        <v/>
      </c>
      <c r="I152" s="177"/>
      <c r="J152" s="201" t="str">
        <f t="shared" si="19"/>
        <v/>
      </c>
      <c r="K152" s="136"/>
      <c r="L152" s="200" t="str">
        <f t="shared" si="20"/>
        <v/>
      </c>
      <c r="M152" s="140"/>
      <c r="N152" s="201" t="str">
        <f t="shared" si="21"/>
        <v/>
      </c>
      <c r="O152" s="136"/>
      <c r="P152" s="200" t="str">
        <f t="shared" si="22"/>
        <v/>
      </c>
      <c r="Q152" s="140"/>
      <c r="R152" s="201" t="str">
        <f t="shared" si="23"/>
        <v/>
      </c>
      <c r="S152" s="129"/>
      <c r="T152" s="202" t="str">
        <f t="shared" si="26"/>
        <v/>
      </c>
      <c r="U152" s="140"/>
      <c r="V152" s="201" t="str">
        <f t="shared" si="24"/>
        <v/>
      </c>
    </row>
    <row r="153" spans="1:22" s="147" customFormat="1" hidden="1">
      <c r="A153" s="190"/>
      <c r="B153" s="173" t="s">
        <v>4558</v>
      </c>
      <c r="C153" s="174"/>
      <c r="D153" s="175"/>
      <c r="E153" s="164"/>
      <c r="F153" s="199" t="str">
        <f t="shared" si="25"/>
        <v/>
      </c>
      <c r="G153" s="176"/>
      <c r="H153" s="200" t="str">
        <f t="shared" si="18"/>
        <v/>
      </c>
      <c r="I153" s="177"/>
      <c r="J153" s="201" t="str">
        <f t="shared" si="19"/>
        <v/>
      </c>
      <c r="K153" s="136"/>
      <c r="L153" s="200" t="str">
        <f t="shared" si="20"/>
        <v/>
      </c>
      <c r="M153" s="140"/>
      <c r="N153" s="201" t="str">
        <f t="shared" si="21"/>
        <v/>
      </c>
      <c r="O153" s="136"/>
      <c r="P153" s="200" t="str">
        <f t="shared" si="22"/>
        <v/>
      </c>
      <c r="Q153" s="140"/>
      <c r="R153" s="201" t="str">
        <f t="shared" si="23"/>
        <v/>
      </c>
      <c r="S153" s="129"/>
      <c r="T153" s="202" t="str">
        <f t="shared" si="26"/>
        <v/>
      </c>
      <c r="U153" s="140"/>
      <c r="V153" s="201" t="str">
        <f t="shared" si="24"/>
        <v/>
      </c>
    </row>
    <row r="154" spans="1:22" s="147" customFormat="1" hidden="1">
      <c r="A154" s="190"/>
      <c r="B154" s="173" t="s">
        <v>4559</v>
      </c>
      <c r="C154" s="174"/>
      <c r="D154" s="175"/>
      <c r="E154" s="164"/>
      <c r="F154" s="199" t="str">
        <f t="shared" si="25"/>
        <v/>
      </c>
      <c r="G154" s="176"/>
      <c r="H154" s="200" t="str">
        <f t="shared" si="18"/>
        <v/>
      </c>
      <c r="I154" s="177"/>
      <c r="J154" s="201" t="str">
        <f t="shared" si="19"/>
        <v/>
      </c>
      <c r="K154" s="136"/>
      <c r="L154" s="200" t="str">
        <f t="shared" si="20"/>
        <v/>
      </c>
      <c r="M154" s="140"/>
      <c r="N154" s="201" t="str">
        <f t="shared" si="21"/>
        <v/>
      </c>
      <c r="O154" s="136"/>
      <c r="P154" s="200" t="str">
        <f t="shared" si="22"/>
        <v/>
      </c>
      <c r="Q154" s="140"/>
      <c r="R154" s="201" t="str">
        <f t="shared" si="23"/>
        <v/>
      </c>
      <c r="S154" s="129"/>
      <c r="T154" s="202" t="str">
        <f t="shared" si="26"/>
        <v/>
      </c>
      <c r="U154" s="140"/>
      <c r="V154" s="201" t="str">
        <f t="shared" si="24"/>
        <v/>
      </c>
    </row>
    <row r="155" spans="1:22" s="147" customFormat="1" hidden="1">
      <c r="A155" s="190"/>
      <c r="B155" s="173" t="s">
        <v>4560</v>
      </c>
      <c r="C155" s="174"/>
      <c r="D155" s="175"/>
      <c r="E155" s="164"/>
      <c r="F155" s="199" t="str">
        <f t="shared" si="25"/>
        <v/>
      </c>
      <c r="G155" s="176"/>
      <c r="H155" s="200" t="str">
        <f t="shared" si="18"/>
        <v/>
      </c>
      <c r="I155" s="177"/>
      <c r="J155" s="201" t="str">
        <f t="shared" si="19"/>
        <v/>
      </c>
      <c r="K155" s="136"/>
      <c r="L155" s="200" t="str">
        <f t="shared" si="20"/>
        <v/>
      </c>
      <c r="M155" s="140"/>
      <c r="N155" s="201" t="str">
        <f t="shared" si="21"/>
        <v/>
      </c>
      <c r="O155" s="136"/>
      <c r="P155" s="200" t="str">
        <f t="shared" si="22"/>
        <v/>
      </c>
      <c r="Q155" s="140"/>
      <c r="R155" s="201" t="str">
        <f t="shared" si="23"/>
        <v/>
      </c>
      <c r="S155" s="129"/>
      <c r="T155" s="202" t="str">
        <f t="shared" si="26"/>
        <v/>
      </c>
      <c r="U155" s="140"/>
      <c r="V155" s="201" t="str">
        <f t="shared" si="24"/>
        <v/>
      </c>
    </row>
    <row r="156" spans="1:22" s="147" customFormat="1" hidden="1">
      <c r="A156" s="190"/>
      <c r="B156" s="173" t="s">
        <v>4561</v>
      </c>
      <c r="C156" s="174"/>
      <c r="D156" s="175"/>
      <c r="E156" s="164"/>
      <c r="F156" s="199" t="str">
        <f t="shared" si="25"/>
        <v/>
      </c>
      <c r="G156" s="176"/>
      <c r="H156" s="200" t="str">
        <f t="shared" si="18"/>
        <v/>
      </c>
      <c r="I156" s="177"/>
      <c r="J156" s="201" t="str">
        <f t="shared" si="19"/>
        <v/>
      </c>
      <c r="K156" s="136"/>
      <c r="L156" s="200" t="str">
        <f t="shared" si="20"/>
        <v/>
      </c>
      <c r="M156" s="140"/>
      <c r="N156" s="201" t="str">
        <f t="shared" si="21"/>
        <v/>
      </c>
      <c r="O156" s="136"/>
      <c r="P156" s="200" t="str">
        <f t="shared" si="22"/>
        <v/>
      </c>
      <c r="Q156" s="140"/>
      <c r="R156" s="201" t="str">
        <f t="shared" si="23"/>
        <v/>
      </c>
      <c r="S156" s="129"/>
      <c r="T156" s="202" t="str">
        <f t="shared" si="26"/>
        <v/>
      </c>
      <c r="U156" s="140"/>
      <c r="V156" s="201" t="str">
        <f t="shared" si="24"/>
        <v/>
      </c>
    </row>
    <row r="157" spans="1:22" s="147" customFormat="1" hidden="1">
      <c r="A157" s="190"/>
      <c r="B157" s="173" t="s">
        <v>4562</v>
      </c>
      <c r="C157" s="174"/>
      <c r="D157" s="175"/>
      <c r="E157" s="164"/>
      <c r="F157" s="199" t="str">
        <f t="shared" si="25"/>
        <v/>
      </c>
      <c r="G157" s="176"/>
      <c r="H157" s="200" t="str">
        <f t="shared" si="18"/>
        <v/>
      </c>
      <c r="I157" s="177"/>
      <c r="J157" s="201" t="str">
        <f t="shared" si="19"/>
        <v/>
      </c>
      <c r="K157" s="136"/>
      <c r="L157" s="200" t="str">
        <f t="shared" si="20"/>
        <v/>
      </c>
      <c r="M157" s="140"/>
      <c r="N157" s="201" t="str">
        <f t="shared" si="21"/>
        <v/>
      </c>
      <c r="O157" s="136"/>
      <c r="P157" s="200" t="str">
        <f t="shared" si="22"/>
        <v/>
      </c>
      <c r="Q157" s="140"/>
      <c r="R157" s="201" t="str">
        <f t="shared" si="23"/>
        <v/>
      </c>
      <c r="S157" s="129"/>
      <c r="T157" s="202" t="str">
        <f t="shared" si="26"/>
        <v/>
      </c>
      <c r="U157" s="140"/>
      <c r="V157" s="201" t="str">
        <f t="shared" si="24"/>
        <v/>
      </c>
    </row>
    <row r="158" spans="1:22" s="147" customFormat="1" hidden="1">
      <c r="A158" s="190"/>
      <c r="B158" s="173" t="s">
        <v>4563</v>
      </c>
      <c r="C158" s="174"/>
      <c r="D158" s="175"/>
      <c r="E158" s="164"/>
      <c r="F158" s="199" t="str">
        <f t="shared" si="25"/>
        <v/>
      </c>
      <c r="G158" s="176"/>
      <c r="H158" s="200" t="str">
        <f t="shared" si="18"/>
        <v/>
      </c>
      <c r="I158" s="177"/>
      <c r="J158" s="201" t="str">
        <f t="shared" si="19"/>
        <v/>
      </c>
      <c r="K158" s="136"/>
      <c r="L158" s="200" t="str">
        <f t="shared" si="20"/>
        <v/>
      </c>
      <c r="M158" s="140"/>
      <c r="N158" s="201" t="str">
        <f t="shared" si="21"/>
        <v/>
      </c>
      <c r="O158" s="136"/>
      <c r="P158" s="200" t="str">
        <f t="shared" si="22"/>
        <v/>
      </c>
      <c r="Q158" s="140"/>
      <c r="R158" s="201" t="str">
        <f t="shared" si="23"/>
        <v/>
      </c>
      <c r="S158" s="129"/>
      <c r="T158" s="202" t="str">
        <f t="shared" si="26"/>
        <v/>
      </c>
      <c r="U158" s="140"/>
      <c r="V158" s="201" t="str">
        <f t="shared" si="24"/>
        <v/>
      </c>
    </row>
    <row r="159" spans="1:22" s="147" customFormat="1" hidden="1">
      <c r="A159" s="190"/>
      <c r="B159" s="173" t="s">
        <v>4564</v>
      </c>
      <c r="C159" s="174"/>
      <c r="D159" s="175"/>
      <c r="E159" s="164"/>
      <c r="F159" s="199" t="str">
        <f t="shared" si="25"/>
        <v/>
      </c>
      <c r="G159" s="176"/>
      <c r="H159" s="200" t="str">
        <f t="shared" si="18"/>
        <v/>
      </c>
      <c r="I159" s="177"/>
      <c r="J159" s="201" t="str">
        <f t="shared" si="19"/>
        <v/>
      </c>
      <c r="K159" s="136"/>
      <c r="L159" s="200" t="str">
        <f t="shared" si="20"/>
        <v/>
      </c>
      <c r="M159" s="140"/>
      <c r="N159" s="201" t="str">
        <f t="shared" si="21"/>
        <v/>
      </c>
      <c r="O159" s="136"/>
      <c r="P159" s="200" t="str">
        <f t="shared" si="22"/>
        <v/>
      </c>
      <c r="Q159" s="140"/>
      <c r="R159" s="201" t="str">
        <f t="shared" si="23"/>
        <v/>
      </c>
      <c r="S159" s="129"/>
      <c r="T159" s="202" t="str">
        <f t="shared" si="26"/>
        <v/>
      </c>
      <c r="U159" s="140"/>
      <c r="V159" s="201" t="str">
        <f t="shared" si="24"/>
        <v/>
      </c>
    </row>
    <row r="160" spans="1:22" s="147" customFormat="1" hidden="1">
      <c r="A160" s="190"/>
      <c r="B160" s="173" t="s">
        <v>4565</v>
      </c>
      <c r="C160" s="174"/>
      <c r="D160" s="175"/>
      <c r="E160" s="164"/>
      <c r="F160" s="199" t="str">
        <f t="shared" si="25"/>
        <v/>
      </c>
      <c r="G160" s="176"/>
      <c r="H160" s="200" t="str">
        <f t="shared" si="18"/>
        <v/>
      </c>
      <c r="I160" s="177"/>
      <c r="J160" s="201" t="str">
        <f t="shared" si="19"/>
        <v/>
      </c>
      <c r="K160" s="136"/>
      <c r="L160" s="200" t="str">
        <f t="shared" si="20"/>
        <v/>
      </c>
      <c r="M160" s="140"/>
      <c r="N160" s="201" t="str">
        <f t="shared" si="21"/>
        <v/>
      </c>
      <c r="O160" s="136"/>
      <c r="P160" s="200" t="str">
        <f t="shared" si="22"/>
        <v/>
      </c>
      <c r="Q160" s="140"/>
      <c r="R160" s="201" t="str">
        <f t="shared" si="23"/>
        <v/>
      </c>
      <c r="S160" s="129"/>
      <c r="T160" s="202" t="str">
        <f t="shared" si="26"/>
        <v/>
      </c>
      <c r="U160" s="140"/>
      <c r="V160" s="201" t="str">
        <f t="shared" si="24"/>
        <v/>
      </c>
    </row>
    <row r="161" spans="1:22" s="147" customFormat="1" hidden="1">
      <c r="A161" s="190"/>
      <c r="B161" s="173" t="s">
        <v>4566</v>
      </c>
      <c r="C161" s="174"/>
      <c r="D161" s="175"/>
      <c r="E161" s="164"/>
      <c r="F161" s="199" t="str">
        <f t="shared" si="25"/>
        <v/>
      </c>
      <c r="G161" s="176"/>
      <c r="H161" s="200" t="str">
        <f t="shared" si="18"/>
        <v/>
      </c>
      <c r="I161" s="177"/>
      <c r="J161" s="201" t="str">
        <f t="shared" si="19"/>
        <v/>
      </c>
      <c r="K161" s="136"/>
      <c r="L161" s="200" t="str">
        <f t="shared" si="20"/>
        <v/>
      </c>
      <c r="M161" s="140"/>
      <c r="N161" s="201" t="str">
        <f t="shared" si="21"/>
        <v/>
      </c>
      <c r="O161" s="136"/>
      <c r="P161" s="200" t="str">
        <f t="shared" si="22"/>
        <v/>
      </c>
      <c r="Q161" s="140"/>
      <c r="R161" s="201" t="str">
        <f t="shared" si="23"/>
        <v/>
      </c>
      <c r="S161" s="129"/>
      <c r="T161" s="202" t="str">
        <f t="shared" si="26"/>
        <v/>
      </c>
      <c r="U161" s="140"/>
      <c r="V161" s="201" t="str">
        <f t="shared" si="24"/>
        <v/>
      </c>
    </row>
    <row r="162" spans="1:22" s="147" customFormat="1" hidden="1">
      <c r="A162" s="190"/>
      <c r="B162" s="173" t="s">
        <v>4567</v>
      </c>
      <c r="C162" s="174"/>
      <c r="D162" s="175"/>
      <c r="E162" s="164"/>
      <c r="F162" s="199" t="str">
        <f t="shared" si="25"/>
        <v/>
      </c>
      <c r="G162" s="176"/>
      <c r="H162" s="200" t="str">
        <f t="shared" ref="H162:H225" si="27">IF($H$9="*",IF(G162&gt;0,"*",""),"")</f>
        <v/>
      </c>
      <c r="I162" s="177"/>
      <c r="J162" s="201" t="str">
        <f t="shared" ref="J162:J225" si="28">IF($J$9="*",IF(I162&gt;0,"*",""),"")</f>
        <v/>
      </c>
      <c r="K162" s="136"/>
      <c r="L162" s="200" t="str">
        <f t="shared" ref="L162:L225" si="29">IF($L$9="*",IF(K162&gt;0,"*",""),"")</f>
        <v/>
      </c>
      <c r="M162" s="140"/>
      <c r="N162" s="201" t="str">
        <f t="shared" ref="N162:N225" si="30">IF($N$9="*",IF(M162&gt;0,"*",""),"")</f>
        <v/>
      </c>
      <c r="O162" s="136"/>
      <c r="P162" s="200" t="str">
        <f t="shared" ref="P162:P225" si="31">IF($P$9="*",IF(O162&gt;0,"*",""),"")</f>
        <v/>
      </c>
      <c r="Q162" s="140"/>
      <c r="R162" s="201" t="str">
        <f t="shared" ref="R162:R225" si="32">IF($R$9="*",IF(Q162&gt;0,"*",""),"")</f>
        <v/>
      </c>
      <c r="S162" s="129"/>
      <c r="T162" s="202" t="str">
        <f t="shared" si="26"/>
        <v/>
      </c>
      <c r="U162" s="140"/>
      <c r="V162" s="201" t="str">
        <f t="shared" ref="V162:V225" si="33">IF($V$9="*",IF(U162&gt;0,"*",""),"")</f>
        <v/>
      </c>
    </row>
    <row r="163" spans="1:22" s="147" customFormat="1" hidden="1">
      <c r="A163" s="190"/>
      <c r="B163" s="173" t="s">
        <v>4568</v>
      </c>
      <c r="C163" s="174"/>
      <c r="D163" s="175"/>
      <c r="E163" s="164"/>
      <c r="F163" s="199" t="str">
        <f t="shared" si="25"/>
        <v/>
      </c>
      <c r="G163" s="176"/>
      <c r="H163" s="200" t="str">
        <f t="shared" si="27"/>
        <v/>
      </c>
      <c r="I163" s="177"/>
      <c r="J163" s="201" t="str">
        <f t="shared" si="28"/>
        <v/>
      </c>
      <c r="K163" s="136"/>
      <c r="L163" s="200" t="str">
        <f t="shared" si="29"/>
        <v/>
      </c>
      <c r="M163" s="140"/>
      <c r="N163" s="201" t="str">
        <f t="shared" si="30"/>
        <v/>
      </c>
      <c r="O163" s="136"/>
      <c r="P163" s="200" t="str">
        <f t="shared" si="31"/>
        <v/>
      </c>
      <c r="Q163" s="140"/>
      <c r="R163" s="201" t="str">
        <f t="shared" si="32"/>
        <v/>
      </c>
      <c r="S163" s="129"/>
      <c r="T163" s="202" t="str">
        <f t="shared" si="26"/>
        <v/>
      </c>
      <c r="U163" s="140"/>
      <c r="V163" s="201" t="str">
        <f t="shared" si="33"/>
        <v/>
      </c>
    </row>
    <row r="164" spans="1:22" s="147" customFormat="1" hidden="1">
      <c r="A164" s="190"/>
      <c r="B164" s="173" t="s">
        <v>4569</v>
      </c>
      <c r="C164" s="174"/>
      <c r="D164" s="175"/>
      <c r="E164" s="164"/>
      <c r="F164" s="199" t="str">
        <f t="shared" ref="F164:F227" si="34">IF($F$9="*",IF(E164&gt;0,"*",""),"")</f>
        <v/>
      </c>
      <c r="G164" s="176"/>
      <c r="H164" s="200" t="str">
        <f t="shared" si="27"/>
        <v/>
      </c>
      <c r="I164" s="177"/>
      <c r="J164" s="201" t="str">
        <f t="shared" si="28"/>
        <v/>
      </c>
      <c r="K164" s="136"/>
      <c r="L164" s="200" t="str">
        <f t="shared" si="29"/>
        <v/>
      </c>
      <c r="M164" s="140"/>
      <c r="N164" s="201" t="str">
        <f t="shared" si="30"/>
        <v/>
      </c>
      <c r="O164" s="136"/>
      <c r="P164" s="200" t="str">
        <f t="shared" si="31"/>
        <v/>
      </c>
      <c r="Q164" s="140"/>
      <c r="R164" s="201" t="str">
        <f t="shared" si="32"/>
        <v/>
      </c>
      <c r="S164" s="129"/>
      <c r="T164" s="202" t="str">
        <f t="shared" si="26"/>
        <v/>
      </c>
      <c r="U164" s="140"/>
      <c r="V164" s="201" t="str">
        <f t="shared" si="33"/>
        <v/>
      </c>
    </row>
    <row r="165" spans="1:22" s="147" customFormat="1" hidden="1">
      <c r="A165" s="190"/>
      <c r="B165" s="173" t="s">
        <v>4570</v>
      </c>
      <c r="C165" s="174"/>
      <c r="D165" s="175"/>
      <c r="E165" s="164"/>
      <c r="F165" s="199" t="str">
        <f t="shared" si="34"/>
        <v/>
      </c>
      <c r="G165" s="176"/>
      <c r="H165" s="200" t="str">
        <f t="shared" si="27"/>
        <v/>
      </c>
      <c r="I165" s="177"/>
      <c r="J165" s="201" t="str">
        <f t="shared" si="28"/>
        <v/>
      </c>
      <c r="K165" s="136"/>
      <c r="L165" s="200" t="str">
        <f t="shared" si="29"/>
        <v/>
      </c>
      <c r="M165" s="140"/>
      <c r="N165" s="201" t="str">
        <f t="shared" si="30"/>
        <v/>
      </c>
      <c r="O165" s="136"/>
      <c r="P165" s="200" t="str">
        <f t="shared" si="31"/>
        <v/>
      </c>
      <c r="Q165" s="140"/>
      <c r="R165" s="201" t="str">
        <f t="shared" si="32"/>
        <v/>
      </c>
      <c r="S165" s="129"/>
      <c r="T165" s="202" t="str">
        <f t="shared" si="26"/>
        <v/>
      </c>
      <c r="U165" s="140"/>
      <c r="V165" s="201" t="str">
        <f t="shared" si="33"/>
        <v/>
      </c>
    </row>
    <row r="166" spans="1:22" s="147" customFormat="1" hidden="1">
      <c r="A166" s="190"/>
      <c r="B166" s="173" t="s">
        <v>4571</v>
      </c>
      <c r="C166" s="174"/>
      <c r="D166" s="175"/>
      <c r="E166" s="164"/>
      <c r="F166" s="199" t="str">
        <f t="shared" si="34"/>
        <v/>
      </c>
      <c r="G166" s="176"/>
      <c r="H166" s="200" t="str">
        <f t="shared" si="27"/>
        <v/>
      </c>
      <c r="I166" s="177"/>
      <c r="J166" s="201" t="str">
        <f t="shared" si="28"/>
        <v/>
      </c>
      <c r="K166" s="136"/>
      <c r="L166" s="200" t="str">
        <f t="shared" si="29"/>
        <v/>
      </c>
      <c r="M166" s="140"/>
      <c r="N166" s="201" t="str">
        <f t="shared" si="30"/>
        <v/>
      </c>
      <c r="O166" s="136"/>
      <c r="P166" s="200" t="str">
        <f t="shared" si="31"/>
        <v/>
      </c>
      <c r="Q166" s="140"/>
      <c r="R166" s="201" t="str">
        <f t="shared" si="32"/>
        <v/>
      </c>
      <c r="S166" s="129"/>
      <c r="T166" s="202" t="str">
        <f t="shared" si="26"/>
        <v/>
      </c>
      <c r="U166" s="140"/>
      <c r="V166" s="201" t="str">
        <f t="shared" si="33"/>
        <v/>
      </c>
    </row>
    <row r="167" spans="1:22" s="147" customFormat="1" hidden="1">
      <c r="A167" s="190"/>
      <c r="B167" s="173" t="s">
        <v>4572</v>
      </c>
      <c r="C167" s="174"/>
      <c r="D167" s="175"/>
      <c r="E167" s="164"/>
      <c r="F167" s="199" t="str">
        <f t="shared" si="34"/>
        <v/>
      </c>
      <c r="G167" s="176"/>
      <c r="H167" s="200" t="str">
        <f t="shared" si="27"/>
        <v/>
      </c>
      <c r="I167" s="177"/>
      <c r="J167" s="201" t="str">
        <f t="shared" si="28"/>
        <v/>
      </c>
      <c r="K167" s="136"/>
      <c r="L167" s="200" t="str">
        <f t="shared" si="29"/>
        <v/>
      </c>
      <c r="M167" s="140"/>
      <c r="N167" s="201" t="str">
        <f t="shared" si="30"/>
        <v/>
      </c>
      <c r="O167" s="136"/>
      <c r="P167" s="200" t="str">
        <f t="shared" si="31"/>
        <v/>
      </c>
      <c r="Q167" s="140"/>
      <c r="R167" s="201" t="str">
        <f t="shared" si="32"/>
        <v/>
      </c>
      <c r="S167" s="129"/>
      <c r="T167" s="202" t="str">
        <f t="shared" si="26"/>
        <v/>
      </c>
      <c r="U167" s="140"/>
      <c r="V167" s="201" t="str">
        <f t="shared" si="33"/>
        <v/>
      </c>
    </row>
    <row r="168" spans="1:22" s="147" customFormat="1" hidden="1">
      <c r="A168" s="190"/>
      <c r="B168" s="173" t="s">
        <v>4573</v>
      </c>
      <c r="C168" s="174"/>
      <c r="D168" s="175"/>
      <c r="E168" s="164"/>
      <c r="F168" s="199" t="str">
        <f t="shared" si="34"/>
        <v/>
      </c>
      <c r="G168" s="176"/>
      <c r="H168" s="200" t="str">
        <f t="shared" si="27"/>
        <v/>
      </c>
      <c r="I168" s="177"/>
      <c r="J168" s="201" t="str">
        <f t="shared" si="28"/>
        <v/>
      </c>
      <c r="K168" s="136"/>
      <c r="L168" s="200" t="str">
        <f t="shared" si="29"/>
        <v/>
      </c>
      <c r="M168" s="140"/>
      <c r="N168" s="201" t="str">
        <f t="shared" si="30"/>
        <v/>
      </c>
      <c r="O168" s="136"/>
      <c r="P168" s="200" t="str">
        <f t="shared" si="31"/>
        <v/>
      </c>
      <c r="Q168" s="140"/>
      <c r="R168" s="201" t="str">
        <f t="shared" si="32"/>
        <v/>
      </c>
      <c r="S168" s="129"/>
      <c r="T168" s="202" t="str">
        <f t="shared" si="26"/>
        <v/>
      </c>
      <c r="U168" s="140"/>
      <c r="V168" s="201" t="str">
        <f t="shared" si="33"/>
        <v/>
      </c>
    </row>
    <row r="169" spans="1:22" s="147" customFormat="1" hidden="1">
      <c r="A169" s="190"/>
      <c r="B169" s="173" t="s">
        <v>4574</v>
      </c>
      <c r="C169" s="174"/>
      <c r="D169" s="175"/>
      <c r="E169" s="164"/>
      <c r="F169" s="199" t="str">
        <f t="shared" si="34"/>
        <v/>
      </c>
      <c r="G169" s="176"/>
      <c r="H169" s="200" t="str">
        <f t="shared" si="27"/>
        <v/>
      </c>
      <c r="I169" s="177"/>
      <c r="J169" s="201" t="str">
        <f t="shared" si="28"/>
        <v/>
      </c>
      <c r="K169" s="136"/>
      <c r="L169" s="200" t="str">
        <f t="shared" si="29"/>
        <v/>
      </c>
      <c r="M169" s="140"/>
      <c r="N169" s="201" t="str">
        <f t="shared" si="30"/>
        <v/>
      </c>
      <c r="O169" s="136"/>
      <c r="P169" s="200" t="str">
        <f t="shared" si="31"/>
        <v/>
      </c>
      <c r="Q169" s="140"/>
      <c r="R169" s="201" t="str">
        <f t="shared" si="32"/>
        <v/>
      </c>
      <c r="S169" s="129"/>
      <c r="T169" s="202" t="str">
        <f t="shared" si="26"/>
        <v/>
      </c>
      <c r="U169" s="140"/>
      <c r="V169" s="201" t="str">
        <f t="shared" si="33"/>
        <v/>
      </c>
    </row>
    <row r="170" spans="1:22" s="147" customFormat="1" hidden="1">
      <c r="A170" s="190"/>
      <c r="B170" s="173" t="s">
        <v>4575</v>
      </c>
      <c r="C170" s="174"/>
      <c r="D170" s="175"/>
      <c r="E170" s="164"/>
      <c r="F170" s="199" t="str">
        <f t="shared" si="34"/>
        <v/>
      </c>
      <c r="G170" s="176"/>
      <c r="H170" s="200" t="str">
        <f t="shared" si="27"/>
        <v/>
      </c>
      <c r="I170" s="177"/>
      <c r="J170" s="201" t="str">
        <f t="shared" si="28"/>
        <v/>
      </c>
      <c r="K170" s="136"/>
      <c r="L170" s="200" t="str">
        <f t="shared" si="29"/>
        <v/>
      </c>
      <c r="M170" s="140"/>
      <c r="N170" s="201" t="str">
        <f t="shared" si="30"/>
        <v/>
      </c>
      <c r="O170" s="136"/>
      <c r="P170" s="200" t="str">
        <f t="shared" si="31"/>
        <v/>
      </c>
      <c r="Q170" s="140"/>
      <c r="R170" s="201" t="str">
        <f t="shared" si="32"/>
        <v/>
      </c>
      <c r="S170" s="129"/>
      <c r="T170" s="202" t="str">
        <f t="shared" si="26"/>
        <v/>
      </c>
      <c r="U170" s="140"/>
      <c r="V170" s="201" t="str">
        <f t="shared" si="33"/>
        <v/>
      </c>
    </row>
    <row r="171" spans="1:22" s="147" customFormat="1" hidden="1">
      <c r="A171" s="190"/>
      <c r="B171" s="173" t="s">
        <v>4576</v>
      </c>
      <c r="C171" s="174"/>
      <c r="D171" s="175"/>
      <c r="E171" s="164"/>
      <c r="F171" s="199" t="str">
        <f t="shared" si="34"/>
        <v/>
      </c>
      <c r="G171" s="176"/>
      <c r="H171" s="200" t="str">
        <f t="shared" si="27"/>
        <v/>
      </c>
      <c r="I171" s="177"/>
      <c r="J171" s="201" t="str">
        <f t="shared" si="28"/>
        <v/>
      </c>
      <c r="K171" s="136"/>
      <c r="L171" s="200" t="str">
        <f t="shared" si="29"/>
        <v/>
      </c>
      <c r="M171" s="140"/>
      <c r="N171" s="201" t="str">
        <f t="shared" si="30"/>
        <v/>
      </c>
      <c r="O171" s="136"/>
      <c r="P171" s="200" t="str">
        <f t="shared" si="31"/>
        <v/>
      </c>
      <c r="Q171" s="140"/>
      <c r="R171" s="201" t="str">
        <f t="shared" si="32"/>
        <v/>
      </c>
      <c r="S171" s="129"/>
      <c r="T171" s="202" t="str">
        <f t="shared" si="26"/>
        <v/>
      </c>
      <c r="U171" s="140"/>
      <c r="V171" s="201" t="str">
        <f t="shared" si="33"/>
        <v/>
      </c>
    </row>
    <row r="172" spans="1:22" s="147" customFormat="1" hidden="1">
      <c r="A172" s="190"/>
      <c r="B172" s="173" t="s">
        <v>4577</v>
      </c>
      <c r="C172" s="174"/>
      <c r="D172" s="175"/>
      <c r="E172" s="164"/>
      <c r="F172" s="199" t="str">
        <f t="shared" si="34"/>
        <v/>
      </c>
      <c r="G172" s="176"/>
      <c r="H172" s="200" t="str">
        <f t="shared" si="27"/>
        <v/>
      </c>
      <c r="I172" s="177"/>
      <c r="J172" s="201" t="str">
        <f t="shared" si="28"/>
        <v/>
      </c>
      <c r="K172" s="136"/>
      <c r="L172" s="200" t="str">
        <f t="shared" si="29"/>
        <v/>
      </c>
      <c r="M172" s="140"/>
      <c r="N172" s="201" t="str">
        <f t="shared" si="30"/>
        <v/>
      </c>
      <c r="O172" s="136"/>
      <c r="P172" s="200" t="str">
        <f t="shared" si="31"/>
        <v/>
      </c>
      <c r="Q172" s="140"/>
      <c r="R172" s="201" t="str">
        <f t="shared" si="32"/>
        <v/>
      </c>
      <c r="S172" s="129"/>
      <c r="T172" s="202" t="str">
        <f t="shared" si="26"/>
        <v/>
      </c>
      <c r="U172" s="140"/>
      <c r="V172" s="201" t="str">
        <f t="shared" si="33"/>
        <v/>
      </c>
    </row>
    <row r="173" spans="1:22" s="147" customFormat="1" hidden="1">
      <c r="A173" s="190"/>
      <c r="B173" s="173" t="s">
        <v>4578</v>
      </c>
      <c r="C173" s="174"/>
      <c r="D173" s="175"/>
      <c r="E173" s="164"/>
      <c r="F173" s="199" t="str">
        <f t="shared" si="34"/>
        <v/>
      </c>
      <c r="G173" s="176"/>
      <c r="H173" s="200" t="str">
        <f t="shared" si="27"/>
        <v/>
      </c>
      <c r="I173" s="177"/>
      <c r="J173" s="201" t="str">
        <f t="shared" si="28"/>
        <v/>
      </c>
      <c r="K173" s="136"/>
      <c r="L173" s="200" t="str">
        <f t="shared" si="29"/>
        <v/>
      </c>
      <c r="M173" s="140"/>
      <c r="N173" s="201" t="str">
        <f t="shared" si="30"/>
        <v/>
      </c>
      <c r="O173" s="136"/>
      <c r="P173" s="200" t="str">
        <f t="shared" si="31"/>
        <v/>
      </c>
      <c r="Q173" s="140"/>
      <c r="R173" s="201" t="str">
        <f t="shared" si="32"/>
        <v/>
      </c>
      <c r="S173" s="129"/>
      <c r="T173" s="202" t="str">
        <f t="shared" si="26"/>
        <v/>
      </c>
      <c r="U173" s="140"/>
      <c r="V173" s="201" t="str">
        <f t="shared" si="33"/>
        <v/>
      </c>
    </row>
    <row r="174" spans="1:22" s="147" customFormat="1" hidden="1">
      <c r="A174" s="190"/>
      <c r="B174" s="173" t="s">
        <v>4579</v>
      </c>
      <c r="C174" s="174"/>
      <c r="D174" s="175"/>
      <c r="E174" s="164"/>
      <c r="F174" s="199" t="str">
        <f t="shared" si="34"/>
        <v/>
      </c>
      <c r="G174" s="176"/>
      <c r="H174" s="200" t="str">
        <f t="shared" si="27"/>
        <v/>
      </c>
      <c r="I174" s="177"/>
      <c r="J174" s="201" t="str">
        <f t="shared" si="28"/>
        <v/>
      </c>
      <c r="K174" s="136"/>
      <c r="L174" s="200" t="str">
        <f t="shared" si="29"/>
        <v/>
      </c>
      <c r="M174" s="140"/>
      <c r="N174" s="201" t="str">
        <f t="shared" si="30"/>
        <v/>
      </c>
      <c r="O174" s="136"/>
      <c r="P174" s="200" t="str">
        <f t="shared" si="31"/>
        <v/>
      </c>
      <c r="Q174" s="140"/>
      <c r="R174" s="201" t="str">
        <f t="shared" si="32"/>
        <v/>
      </c>
      <c r="S174" s="129"/>
      <c r="T174" s="202" t="str">
        <f t="shared" si="26"/>
        <v/>
      </c>
      <c r="U174" s="140"/>
      <c r="V174" s="201" t="str">
        <f t="shared" si="33"/>
        <v/>
      </c>
    </row>
    <row r="175" spans="1:22" s="147" customFormat="1" hidden="1">
      <c r="A175" s="190"/>
      <c r="B175" s="173" t="s">
        <v>4580</v>
      </c>
      <c r="C175" s="174"/>
      <c r="D175" s="175"/>
      <c r="E175" s="164"/>
      <c r="F175" s="199" t="str">
        <f t="shared" si="34"/>
        <v/>
      </c>
      <c r="G175" s="176"/>
      <c r="H175" s="200" t="str">
        <f t="shared" si="27"/>
        <v/>
      </c>
      <c r="I175" s="177"/>
      <c r="J175" s="201" t="str">
        <f t="shared" si="28"/>
        <v/>
      </c>
      <c r="K175" s="136"/>
      <c r="L175" s="200" t="str">
        <f t="shared" si="29"/>
        <v/>
      </c>
      <c r="M175" s="140"/>
      <c r="N175" s="201" t="str">
        <f t="shared" si="30"/>
        <v/>
      </c>
      <c r="O175" s="136"/>
      <c r="P175" s="200" t="str">
        <f t="shared" si="31"/>
        <v/>
      </c>
      <c r="Q175" s="140"/>
      <c r="R175" s="201" t="str">
        <f t="shared" si="32"/>
        <v/>
      </c>
      <c r="S175" s="129"/>
      <c r="T175" s="202" t="str">
        <f t="shared" si="26"/>
        <v/>
      </c>
      <c r="U175" s="140"/>
      <c r="V175" s="201" t="str">
        <f t="shared" si="33"/>
        <v/>
      </c>
    </row>
    <row r="176" spans="1:22" s="147" customFormat="1" hidden="1">
      <c r="A176" s="190"/>
      <c r="B176" s="173" t="s">
        <v>4581</v>
      </c>
      <c r="C176" s="174"/>
      <c r="D176" s="175"/>
      <c r="E176" s="164"/>
      <c r="F176" s="199" t="str">
        <f t="shared" si="34"/>
        <v/>
      </c>
      <c r="G176" s="176"/>
      <c r="H176" s="200" t="str">
        <f t="shared" si="27"/>
        <v/>
      </c>
      <c r="I176" s="177"/>
      <c r="J176" s="201" t="str">
        <f t="shared" si="28"/>
        <v/>
      </c>
      <c r="K176" s="136"/>
      <c r="L176" s="200" t="str">
        <f t="shared" si="29"/>
        <v/>
      </c>
      <c r="M176" s="140"/>
      <c r="N176" s="201" t="str">
        <f t="shared" si="30"/>
        <v/>
      </c>
      <c r="O176" s="136"/>
      <c r="P176" s="200" t="str">
        <f t="shared" si="31"/>
        <v/>
      </c>
      <c r="Q176" s="140"/>
      <c r="R176" s="201" t="str">
        <f t="shared" si="32"/>
        <v/>
      </c>
      <c r="S176" s="129"/>
      <c r="T176" s="202" t="str">
        <f t="shared" si="26"/>
        <v/>
      </c>
      <c r="U176" s="140"/>
      <c r="V176" s="201" t="str">
        <f t="shared" si="33"/>
        <v/>
      </c>
    </row>
    <row r="177" spans="1:22" s="147" customFormat="1" hidden="1">
      <c r="A177" s="190"/>
      <c r="B177" s="173" t="s">
        <v>4582</v>
      </c>
      <c r="C177" s="174"/>
      <c r="D177" s="175"/>
      <c r="E177" s="164"/>
      <c r="F177" s="199" t="str">
        <f t="shared" si="34"/>
        <v/>
      </c>
      <c r="G177" s="176"/>
      <c r="H177" s="200" t="str">
        <f t="shared" si="27"/>
        <v/>
      </c>
      <c r="I177" s="177"/>
      <c r="J177" s="201" t="str">
        <f t="shared" si="28"/>
        <v/>
      </c>
      <c r="K177" s="136"/>
      <c r="L177" s="200" t="str">
        <f t="shared" si="29"/>
        <v/>
      </c>
      <c r="M177" s="140"/>
      <c r="N177" s="201" t="str">
        <f t="shared" si="30"/>
        <v/>
      </c>
      <c r="O177" s="136"/>
      <c r="P177" s="200" t="str">
        <f t="shared" si="31"/>
        <v/>
      </c>
      <c r="Q177" s="140"/>
      <c r="R177" s="201" t="str">
        <f t="shared" si="32"/>
        <v/>
      </c>
      <c r="S177" s="129"/>
      <c r="T177" s="202" t="str">
        <f t="shared" si="26"/>
        <v/>
      </c>
      <c r="U177" s="140"/>
      <c r="V177" s="201" t="str">
        <f t="shared" si="33"/>
        <v/>
      </c>
    </row>
    <row r="178" spans="1:22" s="147" customFormat="1" hidden="1">
      <c r="A178" s="190"/>
      <c r="B178" s="173" t="s">
        <v>4583</v>
      </c>
      <c r="C178" s="174"/>
      <c r="D178" s="175"/>
      <c r="E178" s="164"/>
      <c r="F178" s="199" t="str">
        <f t="shared" si="34"/>
        <v/>
      </c>
      <c r="G178" s="176"/>
      <c r="H178" s="200" t="str">
        <f t="shared" si="27"/>
        <v/>
      </c>
      <c r="I178" s="177"/>
      <c r="J178" s="201" t="str">
        <f t="shared" si="28"/>
        <v/>
      </c>
      <c r="K178" s="136"/>
      <c r="L178" s="200" t="str">
        <f t="shared" si="29"/>
        <v/>
      </c>
      <c r="M178" s="140"/>
      <c r="N178" s="201" t="str">
        <f t="shared" si="30"/>
        <v/>
      </c>
      <c r="O178" s="136"/>
      <c r="P178" s="200" t="str">
        <f t="shared" si="31"/>
        <v/>
      </c>
      <c r="Q178" s="140"/>
      <c r="R178" s="201" t="str">
        <f t="shared" si="32"/>
        <v/>
      </c>
      <c r="S178" s="129"/>
      <c r="T178" s="202" t="str">
        <f t="shared" si="26"/>
        <v/>
      </c>
      <c r="U178" s="140"/>
      <c r="V178" s="201" t="str">
        <f t="shared" si="33"/>
        <v/>
      </c>
    </row>
    <row r="179" spans="1:22" s="147" customFormat="1" hidden="1">
      <c r="A179" s="190"/>
      <c r="B179" s="173" t="s">
        <v>4584</v>
      </c>
      <c r="C179" s="174"/>
      <c r="D179" s="175"/>
      <c r="E179" s="164"/>
      <c r="F179" s="199" t="str">
        <f t="shared" si="34"/>
        <v/>
      </c>
      <c r="G179" s="176"/>
      <c r="H179" s="200" t="str">
        <f t="shared" si="27"/>
        <v/>
      </c>
      <c r="I179" s="177"/>
      <c r="J179" s="201" t="str">
        <f t="shared" si="28"/>
        <v/>
      </c>
      <c r="K179" s="136"/>
      <c r="L179" s="200" t="str">
        <f t="shared" si="29"/>
        <v/>
      </c>
      <c r="M179" s="140"/>
      <c r="N179" s="201" t="str">
        <f t="shared" si="30"/>
        <v/>
      </c>
      <c r="O179" s="136"/>
      <c r="P179" s="200" t="str">
        <f t="shared" si="31"/>
        <v/>
      </c>
      <c r="Q179" s="140"/>
      <c r="R179" s="201" t="str">
        <f t="shared" si="32"/>
        <v/>
      </c>
      <c r="S179" s="129"/>
      <c r="T179" s="202" t="str">
        <f t="shared" si="26"/>
        <v/>
      </c>
      <c r="U179" s="140"/>
      <c r="V179" s="201" t="str">
        <f t="shared" si="33"/>
        <v/>
      </c>
    </row>
    <row r="180" spans="1:22" s="147" customFormat="1" hidden="1">
      <c r="A180" s="190"/>
      <c r="B180" s="173" t="s">
        <v>4585</v>
      </c>
      <c r="C180" s="174"/>
      <c r="D180" s="175"/>
      <c r="E180" s="164"/>
      <c r="F180" s="199" t="str">
        <f t="shared" si="34"/>
        <v/>
      </c>
      <c r="G180" s="176"/>
      <c r="H180" s="200" t="str">
        <f t="shared" si="27"/>
        <v/>
      </c>
      <c r="I180" s="177"/>
      <c r="J180" s="201" t="str">
        <f t="shared" si="28"/>
        <v/>
      </c>
      <c r="K180" s="136"/>
      <c r="L180" s="200" t="str">
        <f t="shared" si="29"/>
        <v/>
      </c>
      <c r="M180" s="140"/>
      <c r="N180" s="201" t="str">
        <f t="shared" si="30"/>
        <v/>
      </c>
      <c r="O180" s="136"/>
      <c r="P180" s="200" t="str">
        <f t="shared" si="31"/>
        <v/>
      </c>
      <c r="Q180" s="140"/>
      <c r="R180" s="201" t="str">
        <f t="shared" si="32"/>
        <v/>
      </c>
      <c r="S180" s="129"/>
      <c r="T180" s="202" t="str">
        <f t="shared" si="26"/>
        <v/>
      </c>
      <c r="U180" s="140"/>
      <c r="V180" s="201" t="str">
        <f t="shared" si="33"/>
        <v/>
      </c>
    </row>
    <row r="181" spans="1:22" s="147" customFormat="1" hidden="1">
      <c r="A181" s="190"/>
      <c r="B181" s="173" t="s">
        <v>4586</v>
      </c>
      <c r="C181" s="174"/>
      <c r="D181" s="175"/>
      <c r="E181" s="164"/>
      <c r="F181" s="199" t="str">
        <f t="shared" si="34"/>
        <v/>
      </c>
      <c r="G181" s="176"/>
      <c r="H181" s="200" t="str">
        <f t="shared" si="27"/>
        <v/>
      </c>
      <c r="I181" s="177"/>
      <c r="J181" s="201" t="str">
        <f t="shared" si="28"/>
        <v/>
      </c>
      <c r="K181" s="136"/>
      <c r="L181" s="200" t="str">
        <f t="shared" si="29"/>
        <v/>
      </c>
      <c r="M181" s="140"/>
      <c r="N181" s="201" t="str">
        <f t="shared" si="30"/>
        <v/>
      </c>
      <c r="O181" s="136"/>
      <c r="P181" s="200" t="str">
        <f t="shared" si="31"/>
        <v/>
      </c>
      <c r="Q181" s="140"/>
      <c r="R181" s="201" t="str">
        <f t="shared" si="32"/>
        <v/>
      </c>
      <c r="S181" s="129"/>
      <c r="T181" s="202" t="str">
        <f t="shared" si="26"/>
        <v/>
      </c>
      <c r="U181" s="140"/>
      <c r="V181" s="201" t="str">
        <f t="shared" si="33"/>
        <v/>
      </c>
    </row>
    <row r="182" spans="1:22" s="147" customFormat="1" hidden="1">
      <c r="A182" s="190"/>
      <c r="B182" s="173" t="s">
        <v>4587</v>
      </c>
      <c r="C182" s="174"/>
      <c r="D182" s="175"/>
      <c r="E182" s="164"/>
      <c r="F182" s="199" t="str">
        <f t="shared" si="34"/>
        <v/>
      </c>
      <c r="G182" s="176"/>
      <c r="H182" s="200" t="str">
        <f t="shared" si="27"/>
        <v/>
      </c>
      <c r="I182" s="177"/>
      <c r="J182" s="201" t="str">
        <f t="shared" si="28"/>
        <v/>
      </c>
      <c r="K182" s="136"/>
      <c r="L182" s="200" t="str">
        <f t="shared" si="29"/>
        <v/>
      </c>
      <c r="M182" s="140"/>
      <c r="N182" s="201" t="str">
        <f t="shared" si="30"/>
        <v/>
      </c>
      <c r="O182" s="136"/>
      <c r="P182" s="200" t="str">
        <f t="shared" si="31"/>
        <v/>
      </c>
      <c r="Q182" s="140"/>
      <c r="R182" s="201" t="str">
        <f t="shared" si="32"/>
        <v/>
      </c>
      <c r="S182" s="129"/>
      <c r="T182" s="202" t="str">
        <f t="shared" si="26"/>
        <v/>
      </c>
      <c r="U182" s="140"/>
      <c r="V182" s="201" t="str">
        <f t="shared" si="33"/>
        <v/>
      </c>
    </row>
    <row r="183" spans="1:22" s="147" customFormat="1" hidden="1">
      <c r="A183" s="190"/>
      <c r="B183" s="173" t="s">
        <v>4588</v>
      </c>
      <c r="C183" s="174"/>
      <c r="D183" s="175"/>
      <c r="E183" s="164"/>
      <c r="F183" s="199" t="str">
        <f t="shared" si="34"/>
        <v/>
      </c>
      <c r="G183" s="176"/>
      <c r="H183" s="200" t="str">
        <f t="shared" si="27"/>
        <v/>
      </c>
      <c r="I183" s="177"/>
      <c r="J183" s="201" t="str">
        <f t="shared" si="28"/>
        <v/>
      </c>
      <c r="K183" s="136"/>
      <c r="L183" s="200" t="str">
        <f t="shared" si="29"/>
        <v/>
      </c>
      <c r="M183" s="140"/>
      <c r="N183" s="201" t="str">
        <f t="shared" si="30"/>
        <v/>
      </c>
      <c r="O183" s="136"/>
      <c r="P183" s="200" t="str">
        <f t="shared" si="31"/>
        <v/>
      </c>
      <c r="Q183" s="140"/>
      <c r="R183" s="201" t="str">
        <f t="shared" si="32"/>
        <v/>
      </c>
      <c r="S183" s="129"/>
      <c r="T183" s="202" t="str">
        <f t="shared" si="26"/>
        <v/>
      </c>
      <c r="U183" s="140"/>
      <c r="V183" s="201" t="str">
        <f t="shared" si="33"/>
        <v/>
      </c>
    </row>
    <row r="184" spans="1:22" s="147" customFormat="1" hidden="1">
      <c r="A184" s="190"/>
      <c r="B184" s="173" t="s">
        <v>4589</v>
      </c>
      <c r="C184" s="174"/>
      <c r="D184" s="175"/>
      <c r="E184" s="164"/>
      <c r="F184" s="199" t="str">
        <f t="shared" si="34"/>
        <v/>
      </c>
      <c r="G184" s="176"/>
      <c r="H184" s="200" t="str">
        <f t="shared" si="27"/>
        <v/>
      </c>
      <c r="I184" s="177"/>
      <c r="J184" s="201" t="str">
        <f t="shared" si="28"/>
        <v/>
      </c>
      <c r="K184" s="136"/>
      <c r="L184" s="200" t="str">
        <f t="shared" si="29"/>
        <v/>
      </c>
      <c r="M184" s="140"/>
      <c r="N184" s="201" t="str">
        <f t="shared" si="30"/>
        <v/>
      </c>
      <c r="O184" s="136"/>
      <c r="P184" s="200" t="str">
        <f t="shared" si="31"/>
        <v/>
      </c>
      <c r="Q184" s="140"/>
      <c r="R184" s="201" t="str">
        <f t="shared" si="32"/>
        <v/>
      </c>
      <c r="S184" s="129"/>
      <c r="T184" s="202" t="str">
        <f t="shared" si="26"/>
        <v/>
      </c>
      <c r="U184" s="140"/>
      <c r="V184" s="201" t="str">
        <f t="shared" si="33"/>
        <v/>
      </c>
    </row>
    <row r="185" spans="1:22" s="147" customFormat="1" hidden="1">
      <c r="A185" s="190"/>
      <c r="B185" s="173" t="s">
        <v>4590</v>
      </c>
      <c r="C185" s="174"/>
      <c r="D185" s="175"/>
      <c r="E185" s="164"/>
      <c r="F185" s="199" t="str">
        <f t="shared" si="34"/>
        <v/>
      </c>
      <c r="G185" s="176"/>
      <c r="H185" s="200" t="str">
        <f t="shared" si="27"/>
        <v/>
      </c>
      <c r="I185" s="177"/>
      <c r="J185" s="201" t="str">
        <f t="shared" si="28"/>
        <v/>
      </c>
      <c r="K185" s="136"/>
      <c r="L185" s="200" t="str">
        <f t="shared" si="29"/>
        <v/>
      </c>
      <c r="M185" s="140"/>
      <c r="N185" s="201" t="str">
        <f t="shared" si="30"/>
        <v/>
      </c>
      <c r="O185" s="136"/>
      <c r="P185" s="200" t="str">
        <f t="shared" si="31"/>
        <v/>
      </c>
      <c r="Q185" s="140"/>
      <c r="R185" s="201" t="str">
        <f t="shared" si="32"/>
        <v/>
      </c>
      <c r="S185" s="129"/>
      <c r="T185" s="202" t="str">
        <f t="shared" si="26"/>
        <v/>
      </c>
      <c r="U185" s="140"/>
      <c r="V185" s="201" t="str">
        <f t="shared" si="33"/>
        <v/>
      </c>
    </row>
    <row r="186" spans="1:22" s="147" customFormat="1" hidden="1">
      <c r="A186" s="190"/>
      <c r="B186" s="173" t="s">
        <v>4591</v>
      </c>
      <c r="C186" s="174"/>
      <c r="D186" s="175"/>
      <c r="E186" s="164"/>
      <c r="F186" s="199" t="str">
        <f t="shared" si="34"/>
        <v/>
      </c>
      <c r="G186" s="176"/>
      <c r="H186" s="200" t="str">
        <f t="shared" si="27"/>
        <v/>
      </c>
      <c r="I186" s="177"/>
      <c r="J186" s="201" t="str">
        <f t="shared" si="28"/>
        <v/>
      </c>
      <c r="K186" s="136"/>
      <c r="L186" s="200" t="str">
        <f t="shared" si="29"/>
        <v/>
      </c>
      <c r="M186" s="140"/>
      <c r="N186" s="201" t="str">
        <f t="shared" si="30"/>
        <v/>
      </c>
      <c r="O186" s="136"/>
      <c r="P186" s="200" t="str">
        <f t="shared" si="31"/>
        <v/>
      </c>
      <c r="Q186" s="140"/>
      <c r="R186" s="201" t="str">
        <f t="shared" si="32"/>
        <v/>
      </c>
      <c r="S186" s="129"/>
      <c r="T186" s="202" t="str">
        <f t="shared" si="26"/>
        <v/>
      </c>
      <c r="U186" s="140"/>
      <c r="V186" s="201" t="str">
        <f t="shared" si="33"/>
        <v/>
      </c>
    </row>
    <row r="187" spans="1:22" s="147" customFormat="1" hidden="1">
      <c r="A187" s="190"/>
      <c r="B187" s="173" t="s">
        <v>4592</v>
      </c>
      <c r="C187" s="174"/>
      <c r="D187" s="175"/>
      <c r="E187" s="164"/>
      <c r="F187" s="199" t="str">
        <f t="shared" si="34"/>
        <v/>
      </c>
      <c r="G187" s="176"/>
      <c r="H187" s="200" t="str">
        <f t="shared" si="27"/>
        <v/>
      </c>
      <c r="I187" s="177"/>
      <c r="J187" s="201" t="str">
        <f t="shared" si="28"/>
        <v/>
      </c>
      <c r="K187" s="136"/>
      <c r="L187" s="200" t="str">
        <f t="shared" si="29"/>
        <v/>
      </c>
      <c r="M187" s="140"/>
      <c r="N187" s="201" t="str">
        <f t="shared" si="30"/>
        <v/>
      </c>
      <c r="O187" s="136"/>
      <c r="P187" s="200" t="str">
        <f t="shared" si="31"/>
        <v/>
      </c>
      <c r="Q187" s="140"/>
      <c r="R187" s="201" t="str">
        <f t="shared" si="32"/>
        <v/>
      </c>
      <c r="S187" s="129"/>
      <c r="T187" s="202" t="str">
        <f t="shared" si="26"/>
        <v/>
      </c>
      <c r="U187" s="140"/>
      <c r="V187" s="201" t="str">
        <f t="shared" si="33"/>
        <v/>
      </c>
    </row>
    <row r="188" spans="1:22" s="147" customFormat="1" hidden="1">
      <c r="A188" s="190"/>
      <c r="B188" s="173" t="s">
        <v>4593</v>
      </c>
      <c r="C188" s="174"/>
      <c r="D188" s="175"/>
      <c r="E188" s="164"/>
      <c r="F188" s="199" t="str">
        <f t="shared" si="34"/>
        <v/>
      </c>
      <c r="G188" s="176"/>
      <c r="H188" s="200" t="str">
        <f t="shared" si="27"/>
        <v/>
      </c>
      <c r="I188" s="177"/>
      <c r="J188" s="201" t="str">
        <f t="shared" si="28"/>
        <v/>
      </c>
      <c r="K188" s="136"/>
      <c r="L188" s="200" t="str">
        <f t="shared" si="29"/>
        <v/>
      </c>
      <c r="M188" s="140"/>
      <c r="N188" s="201" t="str">
        <f t="shared" si="30"/>
        <v/>
      </c>
      <c r="O188" s="136"/>
      <c r="P188" s="200" t="str">
        <f t="shared" si="31"/>
        <v/>
      </c>
      <c r="Q188" s="140"/>
      <c r="R188" s="201" t="str">
        <f t="shared" si="32"/>
        <v/>
      </c>
      <c r="S188" s="129"/>
      <c r="T188" s="202" t="str">
        <f t="shared" si="26"/>
        <v/>
      </c>
      <c r="U188" s="140"/>
      <c r="V188" s="201" t="str">
        <f t="shared" si="33"/>
        <v/>
      </c>
    </row>
    <row r="189" spans="1:22" s="147" customFormat="1" hidden="1">
      <c r="A189" s="190"/>
      <c r="B189" s="173" t="s">
        <v>4594</v>
      </c>
      <c r="C189" s="174"/>
      <c r="D189" s="175"/>
      <c r="E189" s="164"/>
      <c r="F189" s="199" t="str">
        <f t="shared" si="34"/>
        <v/>
      </c>
      <c r="G189" s="176"/>
      <c r="H189" s="200" t="str">
        <f t="shared" si="27"/>
        <v/>
      </c>
      <c r="I189" s="177"/>
      <c r="J189" s="201" t="str">
        <f t="shared" si="28"/>
        <v/>
      </c>
      <c r="K189" s="136"/>
      <c r="L189" s="200" t="str">
        <f t="shared" si="29"/>
        <v/>
      </c>
      <c r="M189" s="140"/>
      <c r="N189" s="201" t="str">
        <f t="shared" si="30"/>
        <v/>
      </c>
      <c r="O189" s="136"/>
      <c r="P189" s="200" t="str">
        <f t="shared" si="31"/>
        <v/>
      </c>
      <c r="Q189" s="140"/>
      <c r="R189" s="201" t="str">
        <f t="shared" si="32"/>
        <v/>
      </c>
      <c r="S189" s="129"/>
      <c r="T189" s="202" t="str">
        <f t="shared" si="26"/>
        <v/>
      </c>
      <c r="U189" s="140"/>
      <c r="V189" s="201" t="str">
        <f t="shared" si="33"/>
        <v/>
      </c>
    </row>
    <row r="190" spans="1:22" s="147" customFormat="1" hidden="1">
      <c r="A190" s="190"/>
      <c r="B190" s="173" t="s">
        <v>4595</v>
      </c>
      <c r="C190" s="174"/>
      <c r="D190" s="175"/>
      <c r="E190" s="164"/>
      <c r="F190" s="199" t="str">
        <f t="shared" si="34"/>
        <v/>
      </c>
      <c r="G190" s="176"/>
      <c r="H190" s="200" t="str">
        <f t="shared" si="27"/>
        <v/>
      </c>
      <c r="I190" s="177"/>
      <c r="J190" s="201" t="str">
        <f t="shared" si="28"/>
        <v/>
      </c>
      <c r="K190" s="136"/>
      <c r="L190" s="200" t="str">
        <f t="shared" si="29"/>
        <v/>
      </c>
      <c r="M190" s="140"/>
      <c r="N190" s="201" t="str">
        <f t="shared" si="30"/>
        <v/>
      </c>
      <c r="O190" s="136"/>
      <c r="P190" s="200" t="str">
        <f t="shared" si="31"/>
        <v/>
      </c>
      <c r="Q190" s="140"/>
      <c r="R190" s="201" t="str">
        <f t="shared" si="32"/>
        <v/>
      </c>
      <c r="S190" s="129"/>
      <c r="T190" s="202" t="str">
        <f t="shared" si="26"/>
        <v/>
      </c>
      <c r="U190" s="140"/>
      <c r="V190" s="201" t="str">
        <f t="shared" si="33"/>
        <v/>
      </c>
    </row>
    <row r="191" spans="1:22" s="147" customFormat="1" hidden="1">
      <c r="A191" s="190"/>
      <c r="B191" s="173" t="s">
        <v>4596</v>
      </c>
      <c r="C191" s="174"/>
      <c r="D191" s="175"/>
      <c r="E191" s="164"/>
      <c r="F191" s="199" t="str">
        <f t="shared" si="34"/>
        <v/>
      </c>
      <c r="G191" s="176"/>
      <c r="H191" s="200" t="str">
        <f t="shared" si="27"/>
        <v/>
      </c>
      <c r="I191" s="177"/>
      <c r="J191" s="201" t="str">
        <f t="shared" si="28"/>
        <v/>
      </c>
      <c r="K191" s="136"/>
      <c r="L191" s="200" t="str">
        <f t="shared" si="29"/>
        <v/>
      </c>
      <c r="M191" s="140"/>
      <c r="N191" s="201" t="str">
        <f t="shared" si="30"/>
        <v/>
      </c>
      <c r="O191" s="136"/>
      <c r="P191" s="200" t="str">
        <f t="shared" si="31"/>
        <v/>
      </c>
      <c r="Q191" s="140"/>
      <c r="R191" s="201" t="str">
        <f t="shared" si="32"/>
        <v/>
      </c>
      <c r="S191" s="129"/>
      <c r="T191" s="202" t="str">
        <f t="shared" si="26"/>
        <v/>
      </c>
      <c r="U191" s="140"/>
      <c r="V191" s="201" t="str">
        <f t="shared" si="33"/>
        <v/>
      </c>
    </row>
    <row r="192" spans="1:22" s="147" customFormat="1" hidden="1">
      <c r="A192" s="190"/>
      <c r="B192" s="173" t="s">
        <v>4597</v>
      </c>
      <c r="C192" s="174"/>
      <c r="D192" s="175"/>
      <c r="E192" s="164"/>
      <c r="F192" s="199" t="str">
        <f t="shared" si="34"/>
        <v/>
      </c>
      <c r="G192" s="176"/>
      <c r="H192" s="200" t="str">
        <f t="shared" si="27"/>
        <v/>
      </c>
      <c r="I192" s="177"/>
      <c r="J192" s="201" t="str">
        <f t="shared" si="28"/>
        <v/>
      </c>
      <c r="K192" s="136"/>
      <c r="L192" s="200" t="str">
        <f t="shared" si="29"/>
        <v/>
      </c>
      <c r="M192" s="140"/>
      <c r="N192" s="201" t="str">
        <f t="shared" si="30"/>
        <v/>
      </c>
      <c r="O192" s="136"/>
      <c r="P192" s="200" t="str">
        <f t="shared" si="31"/>
        <v/>
      </c>
      <c r="Q192" s="140"/>
      <c r="R192" s="201" t="str">
        <f t="shared" si="32"/>
        <v/>
      </c>
      <c r="S192" s="129"/>
      <c r="T192" s="202" t="str">
        <f t="shared" si="26"/>
        <v/>
      </c>
      <c r="U192" s="140"/>
      <c r="V192" s="201" t="str">
        <f t="shared" si="33"/>
        <v/>
      </c>
    </row>
    <row r="193" spans="1:22" s="147" customFormat="1" hidden="1">
      <c r="A193" s="190"/>
      <c r="B193" s="173" t="s">
        <v>4598</v>
      </c>
      <c r="C193" s="174"/>
      <c r="D193" s="175"/>
      <c r="E193" s="164"/>
      <c r="F193" s="199" t="str">
        <f t="shared" si="34"/>
        <v/>
      </c>
      <c r="G193" s="176"/>
      <c r="H193" s="200" t="str">
        <f t="shared" si="27"/>
        <v/>
      </c>
      <c r="I193" s="177"/>
      <c r="J193" s="201" t="str">
        <f t="shared" si="28"/>
        <v/>
      </c>
      <c r="K193" s="136"/>
      <c r="L193" s="200" t="str">
        <f t="shared" si="29"/>
        <v/>
      </c>
      <c r="M193" s="140"/>
      <c r="N193" s="201" t="str">
        <f t="shared" si="30"/>
        <v/>
      </c>
      <c r="O193" s="136"/>
      <c r="P193" s="200" t="str">
        <f t="shared" si="31"/>
        <v/>
      </c>
      <c r="Q193" s="140"/>
      <c r="R193" s="201" t="str">
        <f t="shared" si="32"/>
        <v/>
      </c>
      <c r="S193" s="129"/>
      <c r="T193" s="202" t="str">
        <f t="shared" si="26"/>
        <v/>
      </c>
      <c r="U193" s="140"/>
      <c r="V193" s="201" t="str">
        <f t="shared" si="33"/>
        <v/>
      </c>
    </row>
    <row r="194" spans="1:22" s="147" customFormat="1" hidden="1">
      <c r="A194" s="190"/>
      <c r="B194" s="173" t="s">
        <v>4599</v>
      </c>
      <c r="C194" s="174"/>
      <c r="D194" s="175"/>
      <c r="E194" s="164"/>
      <c r="F194" s="199" t="str">
        <f t="shared" si="34"/>
        <v/>
      </c>
      <c r="G194" s="176"/>
      <c r="H194" s="200" t="str">
        <f t="shared" si="27"/>
        <v/>
      </c>
      <c r="I194" s="177"/>
      <c r="J194" s="201" t="str">
        <f t="shared" si="28"/>
        <v/>
      </c>
      <c r="K194" s="136"/>
      <c r="L194" s="200" t="str">
        <f t="shared" si="29"/>
        <v/>
      </c>
      <c r="M194" s="140"/>
      <c r="N194" s="201" t="str">
        <f t="shared" si="30"/>
        <v/>
      </c>
      <c r="O194" s="136"/>
      <c r="P194" s="200" t="str">
        <f t="shared" si="31"/>
        <v/>
      </c>
      <c r="Q194" s="140"/>
      <c r="R194" s="201" t="str">
        <f t="shared" si="32"/>
        <v/>
      </c>
      <c r="S194" s="129"/>
      <c r="T194" s="202" t="str">
        <f t="shared" si="26"/>
        <v/>
      </c>
      <c r="U194" s="140"/>
      <c r="V194" s="201" t="str">
        <f t="shared" si="33"/>
        <v/>
      </c>
    </row>
    <row r="195" spans="1:22" s="147" customFormat="1" hidden="1">
      <c r="A195" s="190"/>
      <c r="B195" s="173" t="s">
        <v>4600</v>
      </c>
      <c r="C195" s="174"/>
      <c r="D195" s="175"/>
      <c r="E195" s="164"/>
      <c r="F195" s="199" t="str">
        <f t="shared" si="34"/>
        <v/>
      </c>
      <c r="G195" s="176"/>
      <c r="H195" s="200" t="str">
        <f t="shared" si="27"/>
        <v/>
      </c>
      <c r="I195" s="177"/>
      <c r="J195" s="201" t="str">
        <f t="shared" si="28"/>
        <v/>
      </c>
      <c r="K195" s="136"/>
      <c r="L195" s="200" t="str">
        <f t="shared" si="29"/>
        <v/>
      </c>
      <c r="M195" s="140"/>
      <c r="N195" s="201" t="str">
        <f t="shared" si="30"/>
        <v/>
      </c>
      <c r="O195" s="136"/>
      <c r="P195" s="200" t="str">
        <f t="shared" si="31"/>
        <v/>
      </c>
      <c r="Q195" s="140"/>
      <c r="R195" s="201" t="str">
        <f t="shared" si="32"/>
        <v/>
      </c>
      <c r="S195" s="129"/>
      <c r="T195" s="202" t="str">
        <f t="shared" si="26"/>
        <v/>
      </c>
      <c r="U195" s="140"/>
      <c r="V195" s="201" t="str">
        <f t="shared" si="33"/>
        <v/>
      </c>
    </row>
    <row r="196" spans="1:22" s="147" customFormat="1" hidden="1">
      <c r="A196" s="190"/>
      <c r="B196" s="173" t="s">
        <v>4601</v>
      </c>
      <c r="C196" s="174"/>
      <c r="D196" s="175"/>
      <c r="E196" s="164"/>
      <c r="F196" s="199" t="str">
        <f t="shared" si="34"/>
        <v/>
      </c>
      <c r="G196" s="176"/>
      <c r="H196" s="200" t="str">
        <f t="shared" si="27"/>
        <v/>
      </c>
      <c r="I196" s="177"/>
      <c r="J196" s="201" t="str">
        <f t="shared" si="28"/>
        <v/>
      </c>
      <c r="K196" s="136"/>
      <c r="L196" s="200" t="str">
        <f t="shared" si="29"/>
        <v/>
      </c>
      <c r="M196" s="140"/>
      <c r="N196" s="201" t="str">
        <f t="shared" si="30"/>
        <v/>
      </c>
      <c r="O196" s="136"/>
      <c r="P196" s="200" t="str">
        <f t="shared" si="31"/>
        <v/>
      </c>
      <c r="Q196" s="140"/>
      <c r="R196" s="201" t="str">
        <f t="shared" si="32"/>
        <v/>
      </c>
      <c r="S196" s="129"/>
      <c r="T196" s="202" t="str">
        <f t="shared" si="26"/>
        <v/>
      </c>
      <c r="U196" s="140"/>
      <c r="V196" s="201" t="str">
        <f t="shared" si="33"/>
        <v/>
      </c>
    </row>
    <row r="197" spans="1:22" s="147" customFormat="1" hidden="1">
      <c r="A197" s="190"/>
      <c r="B197" s="173" t="s">
        <v>4602</v>
      </c>
      <c r="C197" s="174"/>
      <c r="D197" s="175"/>
      <c r="E197" s="164"/>
      <c r="F197" s="199" t="str">
        <f t="shared" si="34"/>
        <v/>
      </c>
      <c r="G197" s="176"/>
      <c r="H197" s="200" t="str">
        <f t="shared" si="27"/>
        <v/>
      </c>
      <c r="I197" s="177"/>
      <c r="J197" s="201" t="str">
        <f t="shared" si="28"/>
        <v/>
      </c>
      <c r="K197" s="136"/>
      <c r="L197" s="200" t="str">
        <f t="shared" si="29"/>
        <v/>
      </c>
      <c r="M197" s="140"/>
      <c r="N197" s="201" t="str">
        <f t="shared" si="30"/>
        <v/>
      </c>
      <c r="O197" s="136"/>
      <c r="P197" s="200" t="str">
        <f t="shared" si="31"/>
        <v/>
      </c>
      <c r="Q197" s="140"/>
      <c r="R197" s="201" t="str">
        <f t="shared" si="32"/>
        <v/>
      </c>
      <c r="S197" s="129"/>
      <c r="T197" s="202" t="str">
        <f t="shared" si="26"/>
        <v/>
      </c>
      <c r="U197" s="140"/>
      <c r="V197" s="201" t="str">
        <f t="shared" si="33"/>
        <v/>
      </c>
    </row>
    <row r="198" spans="1:22" s="147" customFormat="1" hidden="1">
      <c r="A198" s="190"/>
      <c r="B198" s="173" t="s">
        <v>4603</v>
      </c>
      <c r="C198" s="174"/>
      <c r="D198" s="175"/>
      <c r="E198" s="164"/>
      <c r="F198" s="199" t="str">
        <f t="shared" si="34"/>
        <v/>
      </c>
      <c r="G198" s="176"/>
      <c r="H198" s="200" t="str">
        <f t="shared" si="27"/>
        <v/>
      </c>
      <c r="I198" s="177"/>
      <c r="J198" s="201" t="str">
        <f t="shared" si="28"/>
        <v/>
      </c>
      <c r="K198" s="136"/>
      <c r="L198" s="200" t="str">
        <f t="shared" si="29"/>
        <v/>
      </c>
      <c r="M198" s="140"/>
      <c r="N198" s="201" t="str">
        <f t="shared" si="30"/>
        <v/>
      </c>
      <c r="O198" s="136"/>
      <c r="P198" s="200" t="str">
        <f t="shared" si="31"/>
        <v/>
      </c>
      <c r="Q198" s="140"/>
      <c r="R198" s="201" t="str">
        <f t="shared" si="32"/>
        <v/>
      </c>
      <c r="S198" s="129"/>
      <c r="T198" s="202" t="str">
        <f t="shared" si="26"/>
        <v/>
      </c>
      <c r="U198" s="140"/>
      <c r="V198" s="201" t="str">
        <f t="shared" si="33"/>
        <v/>
      </c>
    </row>
    <row r="199" spans="1:22" s="147" customFormat="1" hidden="1">
      <c r="A199" s="190"/>
      <c r="B199" s="173" t="s">
        <v>4604</v>
      </c>
      <c r="C199" s="174"/>
      <c r="D199" s="175"/>
      <c r="E199" s="164"/>
      <c r="F199" s="199" t="str">
        <f t="shared" si="34"/>
        <v/>
      </c>
      <c r="G199" s="176"/>
      <c r="H199" s="200" t="str">
        <f t="shared" si="27"/>
        <v/>
      </c>
      <c r="I199" s="177"/>
      <c r="J199" s="201" t="str">
        <f t="shared" si="28"/>
        <v/>
      </c>
      <c r="K199" s="136"/>
      <c r="L199" s="200" t="str">
        <f t="shared" si="29"/>
        <v/>
      </c>
      <c r="M199" s="140"/>
      <c r="N199" s="201" t="str">
        <f t="shared" si="30"/>
        <v/>
      </c>
      <c r="O199" s="136"/>
      <c r="P199" s="200" t="str">
        <f t="shared" si="31"/>
        <v/>
      </c>
      <c r="Q199" s="140"/>
      <c r="R199" s="201" t="str">
        <f t="shared" si="32"/>
        <v/>
      </c>
      <c r="S199" s="129"/>
      <c r="T199" s="202" t="str">
        <f t="shared" si="26"/>
        <v/>
      </c>
      <c r="U199" s="140"/>
      <c r="V199" s="201" t="str">
        <f t="shared" si="33"/>
        <v/>
      </c>
    </row>
    <row r="200" spans="1:22" s="147" customFormat="1" hidden="1">
      <c r="A200" s="190"/>
      <c r="B200" s="173" t="s">
        <v>4605</v>
      </c>
      <c r="C200" s="174"/>
      <c r="D200" s="175"/>
      <c r="E200" s="164"/>
      <c r="F200" s="199" t="str">
        <f t="shared" si="34"/>
        <v/>
      </c>
      <c r="G200" s="176"/>
      <c r="H200" s="200" t="str">
        <f t="shared" si="27"/>
        <v/>
      </c>
      <c r="I200" s="177"/>
      <c r="J200" s="201" t="str">
        <f t="shared" si="28"/>
        <v/>
      </c>
      <c r="K200" s="136"/>
      <c r="L200" s="200" t="str">
        <f t="shared" si="29"/>
        <v/>
      </c>
      <c r="M200" s="140"/>
      <c r="N200" s="201" t="str">
        <f t="shared" si="30"/>
        <v/>
      </c>
      <c r="O200" s="136"/>
      <c r="P200" s="200" t="str">
        <f t="shared" si="31"/>
        <v/>
      </c>
      <c r="Q200" s="140"/>
      <c r="R200" s="201" t="str">
        <f t="shared" si="32"/>
        <v/>
      </c>
      <c r="S200" s="129"/>
      <c r="T200" s="202" t="str">
        <f t="shared" si="26"/>
        <v/>
      </c>
      <c r="U200" s="140"/>
      <c r="V200" s="201" t="str">
        <f t="shared" si="33"/>
        <v/>
      </c>
    </row>
    <row r="201" spans="1:22" s="147" customFormat="1" hidden="1">
      <c r="A201" s="190"/>
      <c r="B201" s="173" t="s">
        <v>4606</v>
      </c>
      <c r="C201" s="174"/>
      <c r="D201" s="175"/>
      <c r="E201" s="165"/>
      <c r="F201" s="199" t="str">
        <f t="shared" si="34"/>
        <v/>
      </c>
      <c r="G201" s="176"/>
      <c r="H201" s="200" t="str">
        <f t="shared" si="27"/>
        <v/>
      </c>
      <c r="I201" s="177"/>
      <c r="J201" s="201" t="str">
        <f t="shared" si="28"/>
        <v/>
      </c>
      <c r="K201" s="136"/>
      <c r="L201" s="200" t="str">
        <f t="shared" si="29"/>
        <v/>
      </c>
      <c r="M201" s="140"/>
      <c r="N201" s="201" t="str">
        <f t="shared" si="30"/>
        <v/>
      </c>
      <c r="O201" s="136"/>
      <c r="P201" s="200" t="str">
        <f t="shared" si="31"/>
        <v/>
      </c>
      <c r="Q201" s="140"/>
      <c r="R201" s="201" t="str">
        <f t="shared" si="32"/>
        <v/>
      </c>
      <c r="S201" s="129"/>
      <c r="T201" s="202" t="str">
        <f t="shared" si="26"/>
        <v/>
      </c>
      <c r="U201" s="140"/>
      <c r="V201" s="201" t="str">
        <f t="shared" si="33"/>
        <v/>
      </c>
    </row>
    <row r="202" spans="1:22" s="147" customFormat="1" hidden="1">
      <c r="A202" s="190"/>
      <c r="B202" s="173" t="s">
        <v>4607</v>
      </c>
      <c r="C202" s="174"/>
      <c r="D202" s="175"/>
      <c r="E202" s="164"/>
      <c r="F202" s="199" t="str">
        <f t="shared" si="34"/>
        <v/>
      </c>
      <c r="G202" s="176"/>
      <c r="H202" s="200" t="str">
        <f t="shared" si="27"/>
        <v/>
      </c>
      <c r="I202" s="177"/>
      <c r="J202" s="201" t="str">
        <f t="shared" si="28"/>
        <v/>
      </c>
      <c r="K202" s="136"/>
      <c r="L202" s="200" t="str">
        <f t="shared" si="29"/>
        <v/>
      </c>
      <c r="M202" s="140"/>
      <c r="N202" s="201" t="str">
        <f t="shared" si="30"/>
        <v/>
      </c>
      <c r="O202" s="136"/>
      <c r="P202" s="200" t="str">
        <f t="shared" si="31"/>
        <v/>
      </c>
      <c r="Q202" s="140"/>
      <c r="R202" s="201" t="str">
        <f t="shared" si="32"/>
        <v/>
      </c>
      <c r="S202" s="129"/>
      <c r="T202" s="202" t="str">
        <f t="shared" si="26"/>
        <v/>
      </c>
      <c r="U202" s="140"/>
      <c r="V202" s="201" t="str">
        <f t="shared" si="33"/>
        <v/>
      </c>
    </row>
    <row r="203" spans="1:22" s="147" customFormat="1" hidden="1">
      <c r="A203" s="190"/>
      <c r="B203" s="173" t="s">
        <v>4608</v>
      </c>
      <c r="C203" s="174"/>
      <c r="D203" s="182"/>
      <c r="E203" s="164"/>
      <c r="F203" s="199" t="str">
        <f t="shared" si="34"/>
        <v/>
      </c>
      <c r="G203" s="176"/>
      <c r="H203" s="200" t="str">
        <f t="shared" si="27"/>
        <v/>
      </c>
      <c r="I203" s="177"/>
      <c r="J203" s="201" t="str">
        <f t="shared" si="28"/>
        <v/>
      </c>
      <c r="K203" s="136"/>
      <c r="L203" s="200" t="str">
        <f t="shared" si="29"/>
        <v/>
      </c>
      <c r="M203" s="140"/>
      <c r="N203" s="201" t="str">
        <f t="shared" si="30"/>
        <v/>
      </c>
      <c r="O203" s="136"/>
      <c r="P203" s="200" t="str">
        <f t="shared" si="31"/>
        <v/>
      </c>
      <c r="Q203" s="140"/>
      <c r="R203" s="201" t="str">
        <f t="shared" si="32"/>
        <v/>
      </c>
      <c r="S203" s="129"/>
      <c r="T203" s="202" t="str">
        <f t="shared" si="26"/>
        <v/>
      </c>
      <c r="U203" s="140"/>
      <c r="V203" s="201" t="str">
        <f t="shared" si="33"/>
        <v/>
      </c>
    </row>
    <row r="204" spans="1:22" s="147" customFormat="1" hidden="1">
      <c r="A204" s="190"/>
      <c r="B204" s="173" t="s">
        <v>4609</v>
      </c>
      <c r="C204" s="174"/>
      <c r="D204" s="182"/>
      <c r="E204" s="182"/>
      <c r="F204" s="199" t="str">
        <f t="shared" si="34"/>
        <v/>
      </c>
      <c r="G204" s="176"/>
      <c r="H204" s="200" t="str">
        <f t="shared" si="27"/>
        <v/>
      </c>
      <c r="I204" s="177"/>
      <c r="J204" s="201" t="str">
        <f t="shared" si="28"/>
        <v/>
      </c>
      <c r="K204" s="136"/>
      <c r="L204" s="200" t="str">
        <f t="shared" si="29"/>
        <v/>
      </c>
      <c r="M204" s="140"/>
      <c r="N204" s="201" t="str">
        <f t="shared" si="30"/>
        <v/>
      </c>
      <c r="O204" s="136"/>
      <c r="P204" s="200" t="str">
        <f t="shared" si="31"/>
        <v/>
      </c>
      <c r="Q204" s="140"/>
      <c r="R204" s="201" t="str">
        <f t="shared" si="32"/>
        <v/>
      </c>
      <c r="S204" s="129"/>
      <c r="T204" s="202" t="str">
        <f t="shared" ref="T204:T245" si="35">IF($T$9="*",IF(S204&gt;0,"*",""),"")</f>
        <v/>
      </c>
      <c r="U204" s="140"/>
      <c r="V204" s="201" t="str">
        <f t="shared" si="33"/>
        <v/>
      </c>
    </row>
    <row r="205" spans="1:22" s="147" customFormat="1" hidden="1">
      <c r="A205" s="190"/>
      <c r="B205" s="173" t="s">
        <v>4610</v>
      </c>
      <c r="C205" s="174"/>
      <c r="D205" s="182"/>
      <c r="E205" s="182"/>
      <c r="F205" s="199" t="str">
        <f t="shared" si="34"/>
        <v/>
      </c>
      <c r="G205" s="176"/>
      <c r="H205" s="200" t="str">
        <f t="shared" si="27"/>
        <v/>
      </c>
      <c r="I205" s="177"/>
      <c r="J205" s="201" t="str">
        <f t="shared" si="28"/>
        <v/>
      </c>
      <c r="K205" s="136"/>
      <c r="L205" s="200" t="str">
        <f t="shared" si="29"/>
        <v/>
      </c>
      <c r="M205" s="140"/>
      <c r="N205" s="201" t="str">
        <f t="shared" si="30"/>
        <v/>
      </c>
      <c r="O205" s="136"/>
      <c r="P205" s="200" t="str">
        <f t="shared" si="31"/>
        <v/>
      </c>
      <c r="Q205" s="140"/>
      <c r="R205" s="201" t="str">
        <f t="shared" si="32"/>
        <v/>
      </c>
      <c r="S205" s="129"/>
      <c r="T205" s="202" t="str">
        <f t="shared" si="35"/>
        <v/>
      </c>
      <c r="U205" s="140"/>
      <c r="V205" s="201" t="str">
        <f t="shared" si="33"/>
        <v/>
      </c>
    </row>
    <row r="206" spans="1:22" s="147" customFormat="1" hidden="1">
      <c r="A206" s="190"/>
      <c r="B206" s="173" t="s">
        <v>4611</v>
      </c>
      <c r="C206" s="174"/>
      <c r="D206" s="182"/>
      <c r="E206" s="185"/>
      <c r="F206" s="199" t="str">
        <f t="shared" si="34"/>
        <v/>
      </c>
      <c r="G206" s="176"/>
      <c r="H206" s="200" t="str">
        <f t="shared" si="27"/>
        <v/>
      </c>
      <c r="I206" s="177"/>
      <c r="J206" s="201" t="str">
        <f t="shared" si="28"/>
        <v/>
      </c>
      <c r="K206" s="136"/>
      <c r="L206" s="200" t="str">
        <f t="shared" si="29"/>
        <v/>
      </c>
      <c r="M206" s="140"/>
      <c r="N206" s="201" t="str">
        <f t="shared" si="30"/>
        <v/>
      </c>
      <c r="O206" s="136"/>
      <c r="P206" s="200" t="str">
        <f t="shared" si="31"/>
        <v/>
      </c>
      <c r="Q206" s="140"/>
      <c r="R206" s="201" t="str">
        <f t="shared" si="32"/>
        <v/>
      </c>
      <c r="S206" s="129"/>
      <c r="T206" s="202" t="str">
        <f t="shared" si="35"/>
        <v/>
      </c>
      <c r="U206" s="140"/>
      <c r="V206" s="201" t="str">
        <f t="shared" si="33"/>
        <v/>
      </c>
    </row>
    <row r="207" spans="1:22" s="147" customFormat="1" hidden="1">
      <c r="A207" s="190"/>
      <c r="B207" s="173" t="s">
        <v>4612</v>
      </c>
      <c r="C207" s="174"/>
      <c r="D207" s="182"/>
      <c r="E207" s="185"/>
      <c r="F207" s="199" t="str">
        <f t="shared" si="34"/>
        <v/>
      </c>
      <c r="G207" s="176"/>
      <c r="H207" s="200" t="str">
        <f t="shared" si="27"/>
        <v/>
      </c>
      <c r="I207" s="177"/>
      <c r="J207" s="201" t="str">
        <f t="shared" si="28"/>
        <v/>
      </c>
      <c r="K207" s="136"/>
      <c r="L207" s="200" t="str">
        <f t="shared" si="29"/>
        <v/>
      </c>
      <c r="M207" s="140"/>
      <c r="N207" s="201" t="str">
        <f t="shared" si="30"/>
        <v/>
      </c>
      <c r="O207" s="136"/>
      <c r="P207" s="200" t="str">
        <f t="shared" si="31"/>
        <v/>
      </c>
      <c r="Q207" s="140"/>
      <c r="R207" s="201" t="str">
        <f t="shared" si="32"/>
        <v/>
      </c>
      <c r="S207" s="129"/>
      <c r="T207" s="202" t="str">
        <f t="shared" si="35"/>
        <v/>
      </c>
      <c r="U207" s="140"/>
      <c r="V207" s="201" t="str">
        <f t="shared" si="33"/>
        <v/>
      </c>
    </row>
    <row r="208" spans="1:22" s="147" customFormat="1" hidden="1">
      <c r="A208" s="190"/>
      <c r="B208" s="173" t="s">
        <v>4613</v>
      </c>
      <c r="C208" s="174"/>
      <c r="D208" s="182"/>
      <c r="E208" s="185"/>
      <c r="F208" s="199" t="str">
        <f t="shared" si="34"/>
        <v/>
      </c>
      <c r="G208" s="176"/>
      <c r="H208" s="200" t="str">
        <f t="shared" si="27"/>
        <v/>
      </c>
      <c r="I208" s="177"/>
      <c r="J208" s="201" t="str">
        <f t="shared" si="28"/>
        <v/>
      </c>
      <c r="K208" s="136"/>
      <c r="L208" s="200" t="str">
        <f t="shared" si="29"/>
        <v/>
      </c>
      <c r="M208" s="140"/>
      <c r="N208" s="201" t="str">
        <f t="shared" si="30"/>
        <v/>
      </c>
      <c r="O208" s="136"/>
      <c r="P208" s="200" t="str">
        <f t="shared" si="31"/>
        <v/>
      </c>
      <c r="Q208" s="140"/>
      <c r="R208" s="201" t="str">
        <f t="shared" si="32"/>
        <v/>
      </c>
      <c r="S208" s="129"/>
      <c r="T208" s="202" t="str">
        <f t="shared" si="35"/>
        <v/>
      </c>
      <c r="U208" s="140"/>
      <c r="V208" s="201" t="str">
        <f t="shared" si="33"/>
        <v/>
      </c>
    </row>
    <row r="209" spans="1:22" s="147" customFormat="1" hidden="1">
      <c r="A209" s="190"/>
      <c r="B209" s="173" t="s">
        <v>4614</v>
      </c>
      <c r="C209" s="174"/>
      <c r="D209" s="182"/>
      <c r="E209" s="185"/>
      <c r="F209" s="199" t="str">
        <f t="shared" si="34"/>
        <v/>
      </c>
      <c r="G209" s="176"/>
      <c r="H209" s="200" t="str">
        <f t="shared" si="27"/>
        <v/>
      </c>
      <c r="I209" s="177"/>
      <c r="J209" s="201" t="str">
        <f t="shared" si="28"/>
        <v/>
      </c>
      <c r="K209" s="136"/>
      <c r="L209" s="200" t="str">
        <f t="shared" si="29"/>
        <v/>
      </c>
      <c r="M209" s="140"/>
      <c r="N209" s="201" t="str">
        <f t="shared" si="30"/>
        <v/>
      </c>
      <c r="O209" s="136"/>
      <c r="P209" s="200" t="str">
        <f t="shared" si="31"/>
        <v/>
      </c>
      <c r="Q209" s="140"/>
      <c r="R209" s="201" t="str">
        <f t="shared" si="32"/>
        <v/>
      </c>
      <c r="S209" s="129"/>
      <c r="T209" s="202" t="str">
        <f t="shared" si="35"/>
        <v/>
      </c>
      <c r="U209" s="140"/>
      <c r="V209" s="201" t="str">
        <f t="shared" si="33"/>
        <v/>
      </c>
    </row>
    <row r="210" spans="1:22" s="147" customFormat="1" hidden="1">
      <c r="A210" s="190"/>
      <c r="B210" s="178" t="s">
        <v>4615</v>
      </c>
      <c r="C210" s="179"/>
      <c r="D210" s="182"/>
      <c r="E210" s="185"/>
      <c r="F210" s="199" t="str">
        <f t="shared" si="34"/>
        <v/>
      </c>
      <c r="G210" s="176"/>
      <c r="H210" s="200" t="str">
        <f t="shared" si="27"/>
        <v/>
      </c>
      <c r="I210" s="177"/>
      <c r="J210" s="201" t="str">
        <f t="shared" si="28"/>
        <v/>
      </c>
      <c r="K210" s="136"/>
      <c r="L210" s="200" t="str">
        <f t="shared" si="29"/>
        <v/>
      </c>
      <c r="M210" s="140"/>
      <c r="N210" s="201" t="str">
        <f t="shared" si="30"/>
        <v/>
      </c>
      <c r="O210" s="136"/>
      <c r="P210" s="200" t="str">
        <f t="shared" si="31"/>
        <v/>
      </c>
      <c r="Q210" s="140"/>
      <c r="R210" s="201" t="str">
        <f t="shared" si="32"/>
        <v/>
      </c>
      <c r="S210" s="129"/>
      <c r="T210" s="202" t="str">
        <f t="shared" si="35"/>
        <v/>
      </c>
      <c r="U210" s="140"/>
      <c r="V210" s="201" t="str">
        <f t="shared" si="33"/>
        <v/>
      </c>
    </row>
    <row r="211" spans="1:22" s="147" customFormat="1" hidden="1">
      <c r="A211" s="190"/>
      <c r="B211" s="173" t="s">
        <v>4616</v>
      </c>
      <c r="C211" s="174"/>
      <c r="D211" s="182"/>
      <c r="E211" s="185"/>
      <c r="F211" s="199" t="str">
        <f t="shared" si="34"/>
        <v/>
      </c>
      <c r="G211" s="176"/>
      <c r="H211" s="200" t="str">
        <f t="shared" si="27"/>
        <v/>
      </c>
      <c r="I211" s="177"/>
      <c r="J211" s="201" t="str">
        <f t="shared" si="28"/>
        <v/>
      </c>
      <c r="K211" s="136"/>
      <c r="L211" s="200" t="str">
        <f t="shared" si="29"/>
        <v/>
      </c>
      <c r="M211" s="140"/>
      <c r="N211" s="201" t="str">
        <f t="shared" si="30"/>
        <v/>
      </c>
      <c r="O211" s="136"/>
      <c r="P211" s="200" t="str">
        <f t="shared" si="31"/>
        <v/>
      </c>
      <c r="Q211" s="140"/>
      <c r="R211" s="201" t="str">
        <f t="shared" si="32"/>
        <v/>
      </c>
      <c r="S211" s="129"/>
      <c r="T211" s="202" t="str">
        <f t="shared" si="35"/>
        <v/>
      </c>
      <c r="U211" s="140"/>
      <c r="V211" s="201" t="str">
        <f t="shared" si="33"/>
        <v/>
      </c>
    </row>
    <row r="212" spans="1:22" s="147" customFormat="1" hidden="1">
      <c r="A212" s="190"/>
      <c r="B212" s="173" t="s">
        <v>4617</v>
      </c>
      <c r="C212" s="174"/>
      <c r="D212" s="182"/>
      <c r="E212" s="185"/>
      <c r="F212" s="199" t="str">
        <f t="shared" si="34"/>
        <v/>
      </c>
      <c r="G212" s="176"/>
      <c r="H212" s="200" t="str">
        <f t="shared" si="27"/>
        <v/>
      </c>
      <c r="I212" s="177"/>
      <c r="J212" s="201" t="str">
        <f t="shared" si="28"/>
        <v/>
      </c>
      <c r="K212" s="136"/>
      <c r="L212" s="200" t="str">
        <f t="shared" si="29"/>
        <v/>
      </c>
      <c r="M212" s="140"/>
      <c r="N212" s="201" t="str">
        <f t="shared" si="30"/>
        <v/>
      </c>
      <c r="O212" s="136"/>
      <c r="P212" s="200" t="str">
        <f t="shared" si="31"/>
        <v/>
      </c>
      <c r="Q212" s="140"/>
      <c r="R212" s="201" t="str">
        <f t="shared" si="32"/>
        <v/>
      </c>
      <c r="S212" s="129"/>
      <c r="T212" s="202" t="str">
        <f t="shared" si="35"/>
        <v/>
      </c>
      <c r="U212" s="140"/>
      <c r="V212" s="201" t="str">
        <f t="shared" si="33"/>
        <v/>
      </c>
    </row>
    <row r="213" spans="1:22" s="147" customFormat="1" hidden="1">
      <c r="A213" s="190"/>
      <c r="B213" s="173" t="s">
        <v>4618</v>
      </c>
      <c r="C213" s="174"/>
      <c r="D213" s="182"/>
      <c r="E213" s="185"/>
      <c r="F213" s="199" t="str">
        <f t="shared" si="34"/>
        <v/>
      </c>
      <c r="G213" s="176"/>
      <c r="H213" s="200" t="str">
        <f t="shared" si="27"/>
        <v/>
      </c>
      <c r="I213" s="177"/>
      <c r="J213" s="201" t="str">
        <f t="shared" si="28"/>
        <v/>
      </c>
      <c r="K213" s="136"/>
      <c r="L213" s="200" t="str">
        <f t="shared" si="29"/>
        <v/>
      </c>
      <c r="M213" s="140"/>
      <c r="N213" s="201" t="str">
        <f t="shared" si="30"/>
        <v/>
      </c>
      <c r="O213" s="136"/>
      <c r="P213" s="200" t="str">
        <f t="shared" si="31"/>
        <v/>
      </c>
      <c r="Q213" s="140"/>
      <c r="R213" s="201" t="str">
        <f t="shared" si="32"/>
        <v/>
      </c>
      <c r="S213" s="129"/>
      <c r="T213" s="202" t="str">
        <f t="shared" si="35"/>
        <v/>
      </c>
      <c r="U213" s="140"/>
      <c r="V213" s="201" t="str">
        <f t="shared" si="33"/>
        <v/>
      </c>
    </row>
    <row r="214" spans="1:22" s="147" customFormat="1" hidden="1">
      <c r="A214" s="190"/>
      <c r="B214" s="173" t="s">
        <v>4619</v>
      </c>
      <c r="C214" s="174"/>
      <c r="D214" s="182"/>
      <c r="E214" s="185"/>
      <c r="F214" s="199" t="str">
        <f t="shared" si="34"/>
        <v/>
      </c>
      <c r="G214" s="176"/>
      <c r="H214" s="200" t="str">
        <f t="shared" si="27"/>
        <v/>
      </c>
      <c r="I214" s="177"/>
      <c r="J214" s="201" t="str">
        <f t="shared" si="28"/>
        <v/>
      </c>
      <c r="K214" s="136"/>
      <c r="L214" s="200" t="str">
        <f t="shared" si="29"/>
        <v/>
      </c>
      <c r="M214" s="140"/>
      <c r="N214" s="201" t="str">
        <f t="shared" si="30"/>
        <v/>
      </c>
      <c r="O214" s="136"/>
      <c r="P214" s="200" t="str">
        <f t="shared" si="31"/>
        <v/>
      </c>
      <c r="Q214" s="140"/>
      <c r="R214" s="201" t="str">
        <f t="shared" si="32"/>
        <v/>
      </c>
      <c r="S214" s="129"/>
      <c r="T214" s="202" t="str">
        <f t="shared" si="35"/>
        <v/>
      </c>
      <c r="U214" s="140"/>
      <c r="V214" s="201" t="str">
        <f t="shared" si="33"/>
        <v/>
      </c>
    </row>
    <row r="215" spans="1:22" s="147" customFormat="1" hidden="1">
      <c r="A215" s="190"/>
      <c r="B215" s="173" t="s">
        <v>4620</v>
      </c>
      <c r="C215" s="174"/>
      <c r="D215" s="182"/>
      <c r="E215" s="185"/>
      <c r="F215" s="199" t="str">
        <f t="shared" si="34"/>
        <v/>
      </c>
      <c r="G215" s="176"/>
      <c r="H215" s="200" t="str">
        <f t="shared" si="27"/>
        <v/>
      </c>
      <c r="I215" s="177"/>
      <c r="J215" s="201" t="str">
        <f t="shared" si="28"/>
        <v/>
      </c>
      <c r="K215" s="136"/>
      <c r="L215" s="200" t="str">
        <f t="shared" si="29"/>
        <v/>
      </c>
      <c r="M215" s="140"/>
      <c r="N215" s="201" t="str">
        <f t="shared" si="30"/>
        <v/>
      </c>
      <c r="O215" s="136"/>
      <c r="P215" s="200" t="str">
        <f t="shared" si="31"/>
        <v/>
      </c>
      <c r="Q215" s="140"/>
      <c r="R215" s="201" t="str">
        <f t="shared" si="32"/>
        <v/>
      </c>
      <c r="S215" s="129"/>
      <c r="T215" s="202" t="str">
        <f t="shared" si="35"/>
        <v/>
      </c>
      <c r="U215" s="140"/>
      <c r="V215" s="201" t="str">
        <f t="shared" si="33"/>
        <v/>
      </c>
    </row>
    <row r="216" spans="1:22" s="147" customFormat="1" hidden="1">
      <c r="A216" s="190"/>
      <c r="B216" s="173" t="s">
        <v>4621</v>
      </c>
      <c r="C216" s="174"/>
      <c r="D216" s="182"/>
      <c r="E216" s="185"/>
      <c r="F216" s="199" t="str">
        <f t="shared" si="34"/>
        <v/>
      </c>
      <c r="G216" s="176"/>
      <c r="H216" s="200" t="str">
        <f t="shared" si="27"/>
        <v/>
      </c>
      <c r="I216" s="177"/>
      <c r="J216" s="201" t="str">
        <f t="shared" si="28"/>
        <v/>
      </c>
      <c r="K216" s="136"/>
      <c r="L216" s="200" t="str">
        <f t="shared" si="29"/>
        <v/>
      </c>
      <c r="M216" s="140"/>
      <c r="N216" s="201" t="str">
        <f t="shared" si="30"/>
        <v/>
      </c>
      <c r="O216" s="136"/>
      <c r="P216" s="200" t="str">
        <f t="shared" si="31"/>
        <v/>
      </c>
      <c r="Q216" s="140"/>
      <c r="R216" s="201" t="str">
        <f t="shared" si="32"/>
        <v/>
      </c>
      <c r="S216" s="129"/>
      <c r="T216" s="202" t="str">
        <f t="shared" si="35"/>
        <v/>
      </c>
      <c r="U216" s="140"/>
      <c r="V216" s="201" t="str">
        <f t="shared" si="33"/>
        <v/>
      </c>
    </row>
    <row r="217" spans="1:22" s="147" customFormat="1" hidden="1">
      <c r="A217" s="190"/>
      <c r="B217" s="173" t="s">
        <v>4622</v>
      </c>
      <c r="C217" s="174"/>
      <c r="D217" s="182"/>
      <c r="E217" s="185"/>
      <c r="F217" s="199" t="str">
        <f t="shared" si="34"/>
        <v/>
      </c>
      <c r="G217" s="176"/>
      <c r="H217" s="200" t="str">
        <f t="shared" si="27"/>
        <v/>
      </c>
      <c r="I217" s="177"/>
      <c r="J217" s="201" t="str">
        <f t="shared" si="28"/>
        <v/>
      </c>
      <c r="K217" s="136"/>
      <c r="L217" s="200" t="str">
        <f t="shared" si="29"/>
        <v/>
      </c>
      <c r="M217" s="140"/>
      <c r="N217" s="201" t="str">
        <f t="shared" si="30"/>
        <v/>
      </c>
      <c r="O217" s="136"/>
      <c r="P217" s="200" t="str">
        <f t="shared" si="31"/>
        <v/>
      </c>
      <c r="Q217" s="140"/>
      <c r="R217" s="201" t="str">
        <f t="shared" si="32"/>
        <v/>
      </c>
      <c r="S217" s="129"/>
      <c r="T217" s="202" t="str">
        <f t="shared" si="35"/>
        <v/>
      </c>
      <c r="U217" s="140"/>
      <c r="V217" s="201" t="str">
        <f t="shared" si="33"/>
        <v/>
      </c>
    </row>
    <row r="218" spans="1:22" s="147" customFormat="1" hidden="1">
      <c r="A218" s="190"/>
      <c r="B218" s="173" t="s">
        <v>4623</v>
      </c>
      <c r="C218" s="174"/>
      <c r="D218" s="182"/>
      <c r="E218" s="185"/>
      <c r="F218" s="199" t="str">
        <f t="shared" si="34"/>
        <v/>
      </c>
      <c r="G218" s="176"/>
      <c r="H218" s="200" t="str">
        <f t="shared" si="27"/>
        <v/>
      </c>
      <c r="I218" s="177"/>
      <c r="J218" s="201" t="str">
        <f t="shared" si="28"/>
        <v/>
      </c>
      <c r="K218" s="136"/>
      <c r="L218" s="200" t="str">
        <f t="shared" si="29"/>
        <v/>
      </c>
      <c r="M218" s="140"/>
      <c r="N218" s="201" t="str">
        <f t="shared" si="30"/>
        <v/>
      </c>
      <c r="O218" s="136"/>
      <c r="P218" s="200" t="str">
        <f t="shared" si="31"/>
        <v/>
      </c>
      <c r="Q218" s="140"/>
      <c r="R218" s="201" t="str">
        <f t="shared" si="32"/>
        <v/>
      </c>
      <c r="S218" s="129"/>
      <c r="T218" s="202" t="str">
        <f t="shared" si="35"/>
        <v/>
      </c>
      <c r="U218" s="140"/>
      <c r="V218" s="201" t="str">
        <f t="shared" si="33"/>
        <v/>
      </c>
    </row>
    <row r="219" spans="1:22" s="147" customFormat="1" hidden="1">
      <c r="A219" s="190"/>
      <c r="B219" s="173" t="s">
        <v>4624</v>
      </c>
      <c r="C219" s="174"/>
      <c r="D219" s="182"/>
      <c r="E219" s="185"/>
      <c r="F219" s="199" t="str">
        <f t="shared" si="34"/>
        <v/>
      </c>
      <c r="G219" s="176"/>
      <c r="H219" s="200" t="str">
        <f t="shared" si="27"/>
        <v/>
      </c>
      <c r="I219" s="177"/>
      <c r="J219" s="201" t="str">
        <f t="shared" si="28"/>
        <v/>
      </c>
      <c r="K219" s="136"/>
      <c r="L219" s="200" t="str">
        <f t="shared" si="29"/>
        <v/>
      </c>
      <c r="M219" s="140"/>
      <c r="N219" s="201" t="str">
        <f t="shared" si="30"/>
        <v/>
      </c>
      <c r="O219" s="136"/>
      <c r="P219" s="200" t="str">
        <f t="shared" si="31"/>
        <v/>
      </c>
      <c r="Q219" s="140"/>
      <c r="R219" s="201" t="str">
        <f t="shared" si="32"/>
        <v/>
      </c>
      <c r="S219" s="129"/>
      <c r="T219" s="202" t="str">
        <f t="shared" si="35"/>
        <v/>
      </c>
      <c r="U219" s="140"/>
      <c r="V219" s="201" t="str">
        <f t="shared" si="33"/>
        <v/>
      </c>
    </row>
    <row r="220" spans="1:22" s="147" customFormat="1" hidden="1">
      <c r="A220" s="190"/>
      <c r="B220" s="173" t="s">
        <v>4625</v>
      </c>
      <c r="C220" s="174"/>
      <c r="D220" s="182"/>
      <c r="E220" s="185"/>
      <c r="F220" s="199" t="str">
        <f t="shared" si="34"/>
        <v/>
      </c>
      <c r="G220" s="176"/>
      <c r="H220" s="200" t="str">
        <f t="shared" si="27"/>
        <v/>
      </c>
      <c r="I220" s="177"/>
      <c r="J220" s="201" t="str">
        <f t="shared" si="28"/>
        <v/>
      </c>
      <c r="K220" s="136"/>
      <c r="L220" s="200" t="str">
        <f t="shared" si="29"/>
        <v/>
      </c>
      <c r="M220" s="140"/>
      <c r="N220" s="201" t="str">
        <f t="shared" si="30"/>
        <v/>
      </c>
      <c r="O220" s="136"/>
      <c r="P220" s="200" t="str">
        <f t="shared" si="31"/>
        <v/>
      </c>
      <c r="Q220" s="140"/>
      <c r="R220" s="201" t="str">
        <f t="shared" si="32"/>
        <v/>
      </c>
      <c r="S220" s="129"/>
      <c r="T220" s="202" t="str">
        <f t="shared" si="35"/>
        <v/>
      </c>
      <c r="U220" s="140"/>
      <c r="V220" s="201" t="str">
        <f t="shared" si="33"/>
        <v/>
      </c>
    </row>
    <row r="221" spans="1:22" s="147" customFormat="1" hidden="1">
      <c r="A221" s="190"/>
      <c r="B221" s="173" t="s">
        <v>4626</v>
      </c>
      <c r="C221" s="174"/>
      <c r="D221" s="182"/>
      <c r="E221" s="185"/>
      <c r="F221" s="199" t="str">
        <f t="shared" si="34"/>
        <v/>
      </c>
      <c r="G221" s="176"/>
      <c r="H221" s="200" t="str">
        <f t="shared" si="27"/>
        <v/>
      </c>
      <c r="I221" s="177"/>
      <c r="J221" s="201" t="str">
        <f t="shared" si="28"/>
        <v/>
      </c>
      <c r="K221" s="136"/>
      <c r="L221" s="200" t="str">
        <f t="shared" si="29"/>
        <v/>
      </c>
      <c r="M221" s="140"/>
      <c r="N221" s="201" t="str">
        <f t="shared" si="30"/>
        <v/>
      </c>
      <c r="O221" s="136"/>
      <c r="P221" s="200" t="str">
        <f t="shared" si="31"/>
        <v/>
      </c>
      <c r="Q221" s="140"/>
      <c r="R221" s="201" t="str">
        <f t="shared" si="32"/>
        <v/>
      </c>
      <c r="S221" s="129"/>
      <c r="T221" s="202" t="str">
        <f t="shared" si="35"/>
        <v/>
      </c>
      <c r="U221" s="140"/>
      <c r="V221" s="201" t="str">
        <f t="shared" si="33"/>
        <v/>
      </c>
    </row>
    <row r="222" spans="1:22" s="147" customFormat="1" hidden="1">
      <c r="A222" s="190"/>
      <c r="B222" s="173" t="s">
        <v>4627</v>
      </c>
      <c r="C222" s="174"/>
      <c r="D222" s="182"/>
      <c r="E222" s="185"/>
      <c r="F222" s="199" t="str">
        <f t="shared" si="34"/>
        <v/>
      </c>
      <c r="G222" s="176"/>
      <c r="H222" s="200" t="str">
        <f t="shared" si="27"/>
        <v/>
      </c>
      <c r="I222" s="177"/>
      <c r="J222" s="201" t="str">
        <f t="shared" si="28"/>
        <v/>
      </c>
      <c r="K222" s="136"/>
      <c r="L222" s="200" t="str">
        <f t="shared" si="29"/>
        <v/>
      </c>
      <c r="M222" s="140"/>
      <c r="N222" s="201" t="str">
        <f t="shared" si="30"/>
        <v/>
      </c>
      <c r="O222" s="136"/>
      <c r="P222" s="200" t="str">
        <f t="shared" si="31"/>
        <v/>
      </c>
      <c r="Q222" s="140"/>
      <c r="R222" s="201" t="str">
        <f t="shared" si="32"/>
        <v/>
      </c>
      <c r="S222" s="129"/>
      <c r="T222" s="202" t="str">
        <f t="shared" si="35"/>
        <v/>
      </c>
      <c r="U222" s="140"/>
      <c r="V222" s="201" t="str">
        <f t="shared" si="33"/>
        <v/>
      </c>
    </row>
    <row r="223" spans="1:22" s="147" customFormat="1" hidden="1">
      <c r="A223" s="190"/>
      <c r="B223" s="173" t="s">
        <v>4628</v>
      </c>
      <c r="C223" s="174"/>
      <c r="D223" s="182"/>
      <c r="E223" s="185"/>
      <c r="F223" s="199" t="str">
        <f t="shared" si="34"/>
        <v/>
      </c>
      <c r="G223" s="176"/>
      <c r="H223" s="200" t="str">
        <f t="shared" si="27"/>
        <v/>
      </c>
      <c r="I223" s="177"/>
      <c r="J223" s="201" t="str">
        <f t="shared" si="28"/>
        <v/>
      </c>
      <c r="K223" s="136"/>
      <c r="L223" s="200" t="str">
        <f t="shared" si="29"/>
        <v/>
      </c>
      <c r="M223" s="140"/>
      <c r="N223" s="201" t="str">
        <f t="shared" si="30"/>
        <v/>
      </c>
      <c r="O223" s="136"/>
      <c r="P223" s="200" t="str">
        <f t="shared" si="31"/>
        <v/>
      </c>
      <c r="Q223" s="140"/>
      <c r="R223" s="201" t="str">
        <f t="shared" si="32"/>
        <v/>
      </c>
      <c r="S223" s="129"/>
      <c r="T223" s="202" t="str">
        <f t="shared" si="35"/>
        <v/>
      </c>
      <c r="U223" s="140"/>
      <c r="V223" s="201" t="str">
        <f t="shared" si="33"/>
        <v/>
      </c>
    </row>
    <row r="224" spans="1:22" s="147" customFormat="1" hidden="1">
      <c r="A224" s="190"/>
      <c r="B224" s="173" t="s">
        <v>4629</v>
      </c>
      <c r="C224" s="174"/>
      <c r="D224" s="182"/>
      <c r="E224" s="185"/>
      <c r="F224" s="199" t="str">
        <f t="shared" si="34"/>
        <v/>
      </c>
      <c r="G224" s="176"/>
      <c r="H224" s="200" t="str">
        <f t="shared" si="27"/>
        <v/>
      </c>
      <c r="I224" s="177"/>
      <c r="J224" s="201" t="str">
        <f t="shared" si="28"/>
        <v/>
      </c>
      <c r="K224" s="136"/>
      <c r="L224" s="200" t="str">
        <f t="shared" si="29"/>
        <v/>
      </c>
      <c r="M224" s="140"/>
      <c r="N224" s="201" t="str">
        <f t="shared" si="30"/>
        <v/>
      </c>
      <c r="O224" s="136"/>
      <c r="P224" s="200" t="str">
        <f t="shared" si="31"/>
        <v/>
      </c>
      <c r="Q224" s="140"/>
      <c r="R224" s="201" t="str">
        <f t="shared" si="32"/>
        <v/>
      </c>
      <c r="S224" s="129"/>
      <c r="T224" s="202" t="str">
        <f t="shared" si="35"/>
        <v/>
      </c>
      <c r="U224" s="140"/>
      <c r="V224" s="201" t="str">
        <f t="shared" si="33"/>
        <v/>
      </c>
    </row>
    <row r="225" spans="1:22" s="147" customFormat="1" hidden="1">
      <c r="A225" s="190"/>
      <c r="B225" s="173" t="s">
        <v>4630</v>
      </c>
      <c r="C225" s="174"/>
      <c r="D225" s="182"/>
      <c r="E225" s="185"/>
      <c r="F225" s="199" t="str">
        <f t="shared" si="34"/>
        <v/>
      </c>
      <c r="G225" s="176"/>
      <c r="H225" s="200" t="str">
        <f t="shared" si="27"/>
        <v/>
      </c>
      <c r="I225" s="177"/>
      <c r="J225" s="201" t="str">
        <f t="shared" si="28"/>
        <v/>
      </c>
      <c r="K225" s="136"/>
      <c r="L225" s="200" t="str">
        <f t="shared" si="29"/>
        <v/>
      </c>
      <c r="M225" s="140"/>
      <c r="N225" s="201" t="str">
        <f t="shared" si="30"/>
        <v/>
      </c>
      <c r="O225" s="136"/>
      <c r="P225" s="200" t="str">
        <f t="shared" si="31"/>
        <v/>
      </c>
      <c r="Q225" s="140"/>
      <c r="R225" s="201" t="str">
        <f t="shared" si="32"/>
        <v/>
      </c>
      <c r="S225" s="129"/>
      <c r="T225" s="202" t="str">
        <f t="shared" si="35"/>
        <v/>
      </c>
      <c r="U225" s="140"/>
      <c r="V225" s="201" t="str">
        <f t="shared" si="33"/>
        <v/>
      </c>
    </row>
    <row r="226" spans="1:22" s="147" customFormat="1" hidden="1">
      <c r="A226" s="190"/>
      <c r="B226" s="173" t="s">
        <v>4631</v>
      </c>
      <c r="C226" s="174"/>
      <c r="D226" s="182"/>
      <c r="E226" s="185"/>
      <c r="F226" s="199" t="str">
        <f t="shared" si="34"/>
        <v/>
      </c>
      <c r="G226" s="176"/>
      <c r="H226" s="200" t="str">
        <f t="shared" ref="H226:H245" si="36">IF($H$9="*",IF(G226&gt;0,"*",""),"")</f>
        <v/>
      </c>
      <c r="I226" s="177"/>
      <c r="J226" s="201" t="str">
        <f t="shared" ref="J226:J245" si="37">IF($J$9="*",IF(I226&gt;0,"*",""),"")</f>
        <v/>
      </c>
      <c r="K226" s="136"/>
      <c r="L226" s="200" t="str">
        <f t="shared" ref="L226:L245" si="38">IF($L$9="*",IF(K226&gt;0,"*",""),"")</f>
        <v/>
      </c>
      <c r="M226" s="140"/>
      <c r="N226" s="201" t="str">
        <f t="shared" ref="N226:N245" si="39">IF($N$9="*",IF(M226&gt;0,"*",""),"")</f>
        <v/>
      </c>
      <c r="O226" s="136"/>
      <c r="P226" s="200" t="str">
        <f t="shared" ref="P226:P245" si="40">IF($P$9="*",IF(O226&gt;0,"*",""),"")</f>
        <v/>
      </c>
      <c r="Q226" s="140"/>
      <c r="R226" s="201" t="str">
        <f t="shared" ref="R226:R245" si="41">IF($R$9="*",IF(Q226&gt;0,"*",""),"")</f>
        <v/>
      </c>
      <c r="S226" s="129"/>
      <c r="T226" s="202" t="str">
        <f t="shared" si="35"/>
        <v/>
      </c>
      <c r="U226" s="140"/>
      <c r="V226" s="201" t="str">
        <f t="shared" ref="V226:V245" si="42">IF($V$9="*",IF(U226&gt;0,"*",""),"")</f>
        <v/>
      </c>
    </row>
    <row r="227" spans="1:22" s="147" customFormat="1" hidden="1">
      <c r="A227" s="190"/>
      <c r="B227" s="173" t="s">
        <v>4632</v>
      </c>
      <c r="C227" s="174"/>
      <c r="D227" s="182"/>
      <c r="E227" s="185"/>
      <c r="F227" s="199" t="str">
        <f t="shared" si="34"/>
        <v/>
      </c>
      <c r="G227" s="176"/>
      <c r="H227" s="200" t="str">
        <f t="shared" si="36"/>
        <v/>
      </c>
      <c r="I227" s="177"/>
      <c r="J227" s="201" t="str">
        <f t="shared" si="37"/>
        <v/>
      </c>
      <c r="K227" s="136"/>
      <c r="L227" s="200" t="str">
        <f t="shared" si="38"/>
        <v/>
      </c>
      <c r="M227" s="140"/>
      <c r="N227" s="201" t="str">
        <f t="shared" si="39"/>
        <v/>
      </c>
      <c r="O227" s="136"/>
      <c r="P227" s="200" t="str">
        <f t="shared" si="40"/>
        <v/>
      </c>
      <c r="Q227" s="140"/>
      <c r="R227" s="201" t="str">
        <f t="shared" si="41"/>
        <v/>
      </c>
      <c r="S227" s="129"/>
      <c r="T227" s="202" t="str">
        <f t="shared" si="35"/>
        <v/>
      </c>
      <c r="U227" s="140"/>
      <c r="V227" s="201" t="str">
        <f t="shared" si="42"/>
        <v/>
      </c>
    </row>
    <row r="228" spans="1:22" s="147" customFormat="1" hidden="1">
      <c r="A228" s="190"/>
      <c r="B228" s="173" t="s">
        <v>4633</v>
      </c>
      <c r="C228" s="174"/>
      <c r="D228" s="182"/>
      <c r="E228" s="185"/>
      <c r="F228" s="199" t="str">
        <f t="shared" ref="F228:F245" si="43">IF($F$9="*",IF(E228&gt;0,"*",""),"")</f>
        <v/>
      </c>
      <c r="G228" s="176"/>
      <c r="H228" s="200" t="str">
        <f t="shared" si="36"/>
        <v/>
      </c>
      <c r="I228" s="177"/>
      <c r="J228" s="201" t="str">
        <f t="shared" si="37"/>
        <v/>
      </c>
      <c r="K228" s="136"/>
      <c r="L228" s="200" t="str">
        <f t="shared" si="38"/>
        <v/>
      </c>
      <c r="M228" s="140"/>
      <c r="N228" s="201" t="str">
        <f t="shared" si="39"/>
        <v/>
      </c>
      <c r="O228" s="136"/>
      <c r="P228" s="200" t="str">
        <f t="shared" si="40"/>
        <v/>
      </c>
      <c r="Q228" s="140"/>
      <c r="R228" s="201" t="str">
        <f t="shared" si="41"/>
        <v/>
      </c>
      <c r="S228" s="129"/>
      <c r="T228" s="202" t="str">
        <f t="shared" si="35"/>
        <v/>
      </c>
      <c r="U228" s="140"/>
      <c r="V228" s="201" t="str">
        <f t="shared" si="42"/>
        <v/>
      </c>
    </row>
    <row r="229" spans="1:22" s="147" customFormat="1" hidden="1">
      <c r="A229" s="190"/>
      <c r="B229" s="173" t="s">
        <v>4634</v>
      </c>
      <c r="C229" s="186"/>
      <c r="D229" s="182"/>
      <c r="E229" s="185"/>
      <c r="F229" s="199" t="str">
        <f t="shared" si="43"/>
        <v/>
      </c>
      <c r="G229" s="176"/>
      <c r="H229" s="200" t="str">
        <f t="shared" si="36"/>
        <v/>
      </c>
      <c r="I229" s="177"/>
      <c r="J229" s="201" t="str">
        <f t="shared" si="37"/>
        <v/>
      </c>
      <c r="K229" s="136"/>
      <c r="L229" s="200" t="str">
        <f t="shared" si="38"/>
        <v/>
      </c>
      <c r="M229" s="140"/>
      <c r="N229" s="201" t="str">
        <f t="shared" si="39"/>
        <v/>
      </c>
      <c r="O229" s="136"/>
      <c r="P229" s="200" t="str">
        <f t="shared" si="40"/>
        <v/>
      </c>
      <c r="Q229" s="140"/>
      <c r="R229" s="201" t="str">
        <f t="shared" si="41"/>
        <v/>
      </c>
      <c r="S229" s="129"/>
      <c r="T229" s="202" t="str">
        <f t="shared" si="35"/>
        <v/>
      </c>
      <c r="U229" s="140"/>
      <c r="V229" s="201" t="str">
        <f t="shared" si="42"/>
        <v/>
      </c>
    </row>
    <row r="230" spans="1:22" s="147" customFormat="1" hidden="1">
      <c r="A230" s="190"/>
      <c r="B230" s="173" t="s">
        <v>4635</v>
      </c>
      <c r="C230" s="186"/>
      <c r="D230" s="182"/>
      <c r="E230" s="185"/>
      <c r="F230" s="199" t="str">
        <f t="shared" si="43"/>
        <v/>
      </c>
      <c r="G230" s="176"/>
      <c r="H230" s="200" t="str">
        <f t="shared" si="36"/>
        <v/>
      </c>
      <c r="I230" s="177"/>
      <c r="J230" s="201" t="str">
        <f t="shared" si="37"/>
        <v/>
      </c>
      <c r="K230" s="136"/>
      <c r="L230" s="200" t="str">
        <f t="shared" si="38"/>
        <v/>
      </c>
      <c r="M230" s="140"/>
      <c r="N230" s="201" t="str">
        <f t="shared" si="39"/>
        <v/>
      </c>
      <c r="O230" s="136"/>
      <c r="P230" s="200" t="str">
        <f t="shared" si="40"/>
        <v/>
      </c>
      <c r="Q230" s="140"/>
      <c r="R230" s="201" t="str">
        <f t="shared" si="41"/>
        <v/>
      </c>
      <c r="S230" s="129"/>
      <c r="T230" s="202" t="str">
        <f t="shared" si="35"/>
        <v/>
      </c>
      <c r="U230" s="140"/>
      <c r="V230" s="201" t="str">
        <f t="shared" si="42"/>
        <v/>
      </c>
    </row>
    <row r="231" spans="1:22" s="147" customFormat="1" hidden="1">
      <c r="A231" s="190"/>
      <c r="B231" s="173" t="s">
        <v>4636</v>
      </c>
      <c r="C231" s="186"/>
      <c r="D231" s="182"/>
      <c r="E231" s="185"/>
      <c r="F231" s="199" t="str">
        <f t="shared" si="43"/>
        <v/>
      </c>
      <c r="G231" s="176"/>
      <c r="H231" s="200" t="str">
        <f t="shared" si="36"/>
        <v/>
      </c>
      <c r="I231" s="177"/>
      <c r="J231" s="201" t="str">
        <f t="shared" si="37"/>
        <v/>
      </c>
      <c r="K231" s="136"/>
      <c r="L231" s="200" t="str">
        <f t="shared" si="38"/>
        <v/>
      </c>
      <c r="M231" s="140"/>
      <c r="N231" s="201" t="str">
        <f t="shared" si="39"/>
        <v/>
      </c>
      <c r="O231" s="136"/>
      <c r="P231" s="200" t="str">
        <f t="shared" si="40"/>
        <v/>
      </c>
      <c r="Q231" s="140"/>
      <c r="R231" s="201" t="str">
        <f t="shared" si="41"/>
        <v/>
      </c>
      <c r="S231" s="129"/>
      <c r="T231" s="202" t="str">
        <f t="shared" si="35"/>
        <v/>
      </c>
      <c r="U231" s="140"/>
      <c r="V231" s="201" t="str">
        <f t="shared" si="42"/>
        <v/>
      </c>
    </row>
    <row r="232" spans="1:22" s="147" customFormat="1" hidden="1">
      <c r="A232" s="190"/>
      <c r="B232" s="173" t="s">
        <v>4637</v>
      </c>
      <c r="C232" s="186"/>
      <c r="D232" s="182"/>
      <c r="E232" s="185"/>
      <c r="F232" s="199" t="str">
        <f t="shared" si="43"/>
        <v/>
      </c>
      <c r="G232" s="176"/>
      <c r="H232" s="200" t="str">
        <f t="shared" si="36"/>
        <v/>
      </c>
      <c r="I232" s="177"/>
      <c r="J232" s="201" t="str">
        <f t="shared" si="37"/>
        <v/>
      </c>
      <c r="K232" s="136"/>
      <c r="L232" s="200" t="str">
        <f t="shared" si="38"/>
        <v/>
      </c>
      <c r="M232" s="140"/>
      <c r="N232" s="201" t="str">
        <f t="shared" si="39"/>
        <v/>
      </c>
      <c r="O232" s="136"/>
      <c r="P232" s="200" t="str">
        <f t="shared" si="40"/>
        <v/>
      </c>
      <c r="Q232" s="140"/>
      <c r="R232" s="201" t="str">
        <f t="shared" si="41"/>
        <v/>
      </c>
      <c r="S232" s="129"/>
      <c r="T232" s="202" t="str">
        <f t="shared" si="35"/>
        <v/>
      </c>
      <c r="U232" s="140"/>
      <c r="V232" s="201" t="str">
        <f t="shared" si="42"/>
        <v/>
      </c>
    </row>
    <row r="233" spans="1:22" s="147" customFormat="1" hidden="1">
      <c r="A233" s="190"/>
      <c r="B233" s="173" t="s">
        <v>4638</v>
      </c>
      <c r="C233" s="186"/>
      <c r="D233" s="182"/>
      <c r="E233" s="185"/>
      <c r="F233" s="199" t="str">
        <f t="shared" si="43"/>
        <v/>
      </c>
      <c r="G233" s="176"/>
      <c r="H233" s="200" t="str">
        <f t="shared" si="36"/>
        <v/>
      </c>
      <c r="I233" s="177"/>
      <c r="J233" s="201" t="str">
        <f t="shared" si="37"/>
        <v/>
      </c>
      <c r="K233" s="136"/>
      <c r="L233" s="200" t="str">
        <f t="shared" si="38"/>
        <v/>
      </c>
      <c r="M233" s="140"/>
      <c r="N233" s="201" t="str">
        <f t="shared" si="39"/>
        <v/>
      </c>
      <c r="O233" s="136"/>
      <c r="P233" s="200" t="str">
        <f t="shared" si="40"/>
        <v/>
      </c>
      <c r="Q233" s="140"/>
      <c r="R233" s="201" t="str">
        <f t="shared" si="41"/>
        <v/>
      </c>
      <c r="S233" s="129"/>
      <c r="T233" s="202" t="str">
        <f t="shared" si="35"/>
        <v/>
      </c>
      <c r="U233" s="140"/>
      <c r="V233" s="201" t="str">
        <f t="shared" si="42"/>
        <v/>
      </c>
    </row>
    <row r="234" spans="1:22" s="147" customFormat="1" hidden="1">
      <c r="A234" s="190"/>
      <c r="B234" s="173" t="s">
        <v>4639</v>
      </c>
      <c r="C234" s="186"/>
      <c r="D234" s="182"/>
      <c r="E234" s="185"/>
      <c r="F234" s="199" t="str">
        <f t="shared" si="43"/>
        <v/>
      </c>
      <c r="G234" s="176"/>
      <c r="H234" s="200" t="str">
        <f t="shared" si="36"/>
        <v/>
      </c>
      <c r="I234" s="177"/>
      <c r="J234" s="201" t="str">
        <f t="shared" si="37"/>
        <v/>
      </c>
      <c r="K234" s="136"/>
      <c r="L234" s="200" t="str">
        <f t="shared" si="38"/>
        <v/>
      </c>
      <c r="M234" s="140"/>
      <c r="N234" s="201" t="str">
        <f t="shared" si="39"/>
        <v/>
      </c>
      <c r="O234" s="136"/>
      <c r="P234" s="200" t="str">
        <f t="shared" si="40"/>
        <v/>
      </c>
      <c r="Q234" s="140"/>
      <c r="R234" s="201" t="str">
        <f t="shared" si="41"/>
        <v/>
      </c>
      <c r="S234" s="129"/>
      <c r="T234" s="202" t="str">
        <f t="shared" si="35"/>
        <v/>
      </c>
      <c r="U234" s="140"/>
      <c r="V234" s="201" t="str">
        <f t="shared" si="42"/>
        <v/>
      </c>
    </row>
    <row r="235" spans="1:22" s="147" customFormat="1" hidden="1">
      <c r="A235" s="190"/>
      <c r="B235" s="173" t="s">
        <v>4640</v>
      </c>
      <c r="C235" s="186"/>
      <c r="D235" s="182"/>
      <c r="E235" s="185"/>
      <c r="F235" s="199" t="str">
        <f t="shared" si="43"/>
        <v/>
      </c>
      <c r="G235" s="176"/>
      <c r="H235" s="200" t="str">
        <f t="shared" si="36"/>
        <v/>
      </c>
      <c r="I235" s="177"/>
      <c r="J235" s="201" t="str">
        <f t="shared" si="37"/>
        <v/>
      </c>
      <c r="K235" s="136"/>
      <c r="L235" s="200" t="str">
        <f t="shared" si="38"/>
        <v/>
      </c>
      <c r="M235" s="140"/>
      <c r="N235" s="201" t="str">
        <f t="shared" si="39"/>
        <v/>
      </c>
      <c r="O235" s="136"/>
      <c r="P235" s="200" t="str">
        <f t="shared" si="40"/>
        <v/>
      </c>
      <c r="Q235" s="140"/>
      <c r="R235" s="201" t="str">
        <f t="shared" si="41"/>
        <v/>
      </c>
      <c r="S235" s="129"/>
      <c r="T235" s="202" t="str">
        <f t="shared" si="35"/>
        <v/>
      </c>
      <c r="U235" s="140"/>
      <c r="V235" s="201" t="str">
        <f t="shared" si="42"/>
        <v/>
      </c>
    </row>
    <row r="236" spans="1:22" s="147" customFormat="1" hidden="1">
      <c r="A236" s="190"/>
      <c r="B236" s="173" t="s">
        <v>4641</v>
      </c>
      <c r="C236" s="186"/>
      <c r="D236" s="182"/>
      <c r="E236" s="185"/>
      <c r="F236" s="199" t="str">
        <f t="shared" si="43"/>
        <v/>
      </c>
      <c r="G236" s="176"/>
      <c r="H236" s="200" t="str">
        <f t="shared" si="36"/>
        <v/>
      </c>
      <c r="I236" s="177"/>
      <c r="J236" s="201" t="str">
        <f t="shared" si="37"/>
        <v/>
      </c>
      <c r="K236" s="136"/>
      <c r="L236" s="200" t="str">
        <f t="shared" si="38"/>
        <v/>
      </c>
      <c r="M236" s="140"/>
      <c r="N236" s="201" t="str">
        <f t="shared" si="39"/>
        <v/>
      </c>
      <c r="O236" s="136"/>
      <c r="P236" s="200" t="str">
        <f t="shared" si="40"/>
        <v/>
      </c>
      <c r="Q236" s="140"/>
      <c r="R236" s="201" t="str">
        <f t="shared" si="41"/>
        <v/>
      </c>
      <c r="S236" s="129"/>
      <c r="T236" s="202" t="str">
        <f t="shared" si="35"/>
        <v/>
      </c>
      <c r="U236" s="140"/>
      <c r="V236" s="201" t="str">
        <f t="shared" si="42"/>
        <v/>
      </c>
    </row>
    <row r="237" spans="1:22" s="147" customFormat="1" hidden="1">
      <c r="A237" s="190"/>
      <c r="B237" s="173" t="s">
        <v>4642</v>
      </c>
      <c r="C237" s="186"/>
      <c r="D237" s="182"/>
      <c r="E237" s="185"/>
      <c r="F237" s="199" t="str">
        <f t="shared" si="43"/>
        <v/>
      </c>
      <c r="G237" s="176"/>
      <c r="H237" s="200" t="str">
        <f t="shared" si="36"/>
        <v/>
      </c>
      <c r="I237" s="177"/>
      <c r="J237" s="201" t="str">
        <f t="shared" si="37"/>
        <v/>
      </c>
      <c r="K237" s="136"/>
      <c r="L237" s="200" t="str">
        <f t="shared" si="38"/>
        <v/>
      </c>
      <c r="M237" s="140"/>
      <c r="N237" s="201" t="str">
        <f t="shared" si="39"/>
        <v/>
      </c>
      <c r="O237" s="136"/>
      <c r="P237" s="200" t="str">
        <f t="shared" si="40"/>
        <v/>
      </c>
      <c r="Q237" s="140"/>
      <c r="R237" s="201" t="str">
        <f t="shared" si="41"/>
        <v/>
      </c>
      <c r="S237" s="129"/>
      <c r="T237" s="202" t="str">
        <f t="shared" si="35"/>
        <v/>
      </c>
      <c r="U237" s="140"/>
      <c r="V237" s="201" t="str">
        <f t="shared" si="42"/>
        <v/>
      </c>
    </row>
    <row r="238" spans="1:22" s="147" customFormat="1" hidden="1">
      <c r="A238" s="190"/>
      <c r="B238" s="173" t="s">
        <v>4643</v>
      </c>
      <c r="C238" s="186"/>
      <c r="D238" s="182"/>
      <c r="E238" s="185"/>
      <c r="F238" s="199" t="str">
        <f t="shared" si="43"/>
        <v/>
      </c>
      <c r="G238" s="176"/>
      <c r="H238" s="200" t="str">
        <f t="shared" si="36"/>
        <v/>
      </c>
      <c r="I238" s="177"/>
      <c r="J238" s="201" t="str">
        <f t="shared" si="37"/>
        <v/>
      </c>
      <c r="K238" s="136"/>
      <c r="L238" s="200" t="str">
        <f t="shared" si="38"/>
        <v/>
      </c>
      <c r="M238" s="140"/>
      <c r="N238" s="201" t="str">
        <f t="shared" si="39"/>
        <v/>
      </c>
      <c r="O238" s="136"/>
      <c r="P238" s="200" t="str">
        <f t="shared" si="40"/>
        <v/>
      </c>
      <c r="Q238" s="140"/>
      <c r="R238" s="201" t="str">
        <f t="shared" si="41"/>
        <v/>
      </c>
      <c r="S238" s="129"/>
      <c r="T238" s="202" t="str">
        <f t="shared" si="35"/>
        <v/>
      </c>
      <c r="U238" s="140"/>
      <c r="V238" s="201" t="str">
        <f t="shared" si="42"/>
        <v/>
      </c>
    </row>
    <row r="239" spans="1:22" s="147" customFormat="1" hidden="1">
      <c r="A239" s="190"/>
      <c r="B239" s="173" t="s">
        <v>4644</v>
      </c>
      <c r="C239" s="186"/>
      <c r="D239" s="182"/>
      <c r="E239" s="185"/>
      <c r="F239" s="199" t="str">
        <f t="shared" si="43"/>
        <v/>
      </c>
      <c r="G239" s="176"/>
      <c r="H239" s="200" t="str">
        <f t="shared" si="36"/>
        <v/>
      </c>
      <c r="I239" s="177"/>
      <c r="J239" s="201" t="str">
        <f t="shared" si="37"/>
        <v/>
      </c>
      <c r="K239" s="136"/>
      <c r="L239" s="200" t="str">
        <f t="shared" si="38"/>
        <v/>
      </c>
      <c r="M239" s="140"/>
      <c r="N239" s="201" t="str">
        <f t="shared" si="39"/>
        <v/>
      </c>
      <c r="O239" s="136"/>
      <c r="P239" s="200" t="str">
        <f t="shared" si="40"/>
        <v/>
      </c>
      <c r="Q239" s="140"/>
      <c r="R239" s="201" t="str">
        <f t="shared" si="41"/>
        <v/>
      </c>
      <c r="S239" s="129"/>
      <c r="T239" s="202" t="str">
        <f t="shared" si="35"/>
        <v/>
      </c>
      <c r="U239" s="140"/>
      <c r="V239" s="201" t="str">
        <f t="shared" si="42"/>
        <v/>
      </c>
    </row>
    <row r="240" spans="1:22" s="147" customFormat="1" hidden="1">
      <c r="A240" s="190"/>
      <c r="B240" s="173" t="s">
        <v>4645</v>
      </c>
      <c r="C240" s="186"/>
      <c r="D240" s="182"/>
      <c r="E240" s="185"/>
      <c r="F240" s="199" t="str">
        <f t="shared" si="43"/>
        <v/>
      </c>
      <c r="G240" s="176"/>
      <c r="H240" s="200" t="str">
        <f t="shared" si="36"/>
        <v/>
      </c>
      <c r="I240" s="177"/>
      <c r="J240" s="201" t="str">
        <f t="shared" si="37"/>
        <v/>
      </c>
      <c r="K240" s="136"/>
      <c r="L240" s="200" t="str">
        <f t="shared" si="38"/>
        <v/>
      </c>
      <c r="M240" s="140"/>
      <c r="N240" s="201" t="str">
        <f t="shared" si="39"/>
        <v/>
      </c>
      <c r="O240" s="136"/>
      <c r="P240" s="200" t="str">
        <f t="shared" si="40"/>
        <v/>
      </c>
      <c r="Q240" s="140"/>
      <c r="R240" s="201" t="str">
        <f t="shared" si="41"/>
        <v/>
      </c>
      <c r="S240" s="129"/>
      <c r="T240" s="202" t="str">
        <f t="shared" si="35"/>
        <v/>
      </c>
      <c r="U240" s="140"/>
      <c r="V240" s="201" t="str">
        <f t="shared" si="42"/>
        <v/>
      </c>
    </row>
    <row r="241" spans="1:22" s="147" customFormat="1" hidden="1">
      <c r="A241" s="190"/>
      <c r="B241" s="173" t="s">
        <v>4646</v>
      </c>
      <c r="C241" s="186"/>
      <c r="D241" s="182"/>
      <c r="E241" s="185"/>
      <c r="F241" s="199" t="str">
        <f t="shared" si="43"/>
        <v/>
      </c>
      <c r="G241" s="176"/>
      <c r="H241" s="200" t="str">
        <f t="shared" si="36"/>
        <v/>
      </c>
      <c r="I241" s="177"/>
      <c r="J241" s="201" t="str">
        <f t="shared" si="37"/>
        <v/>
      </c>
      <c r="K241" s="136"/>
      <c r="L241" s="200" t="str">
        <f t="shared" si="38"/>
        <v/>
      </c>
      <c r="M241" s="140"/>
      <c r="N241" s="201" t="str">
        <f t="shared" si="39"/>
        <v/>
      </c>
      <c r="O241" s="136"/>
      <c r="P241" s="200" t="str">
        <f t="shared" si="40"/>
        <v/>
      </c>
      <c r="Q241" s="140"/>
      <c r="R241" s="201" t="str">
        <f t="shared" si="41"/>
        <v/>
      </c>
      <c r="S241" s="129"/>
      <c r="T241" s="202" t="str">
        <f t="shared" si="35"/>
        <v/>
      </c>
      <c r="U241" s="140"/>
      <c r="V241" s="201" t="str">
        <f t="shared" si="42"/>
        <v/>
      </c>
    </row>
    <row r="242" spans="1:22" s="147" customFormat="1" hidden="1">
      <c r="A242" s="190"/>
      <c r="B242" s="173" t="s">
        <v>4647</v>
      </c>
      <c r="C242" s="186"/>
      <c r="D242" s="182"/>
      <c r="E242" s="185"/>
      <c r="F242" s="199" t="str">
        <f t="shared" si="43"/>
        <v/>
      </c>
      <c r="G242" s="176"/>
      <c r="H242" s="200" t="str">
        <f t="shared" si="36"/>
        <v/>
      </c>
      <c r="I242" s="177"/>
      <c r="J242" s="201" t="str">
        <f t="shared" si="37"/>
        <v/>
      </c>
      <c r="K242" s="136"/>
      <c r="L242" s="200" t="str">
        <f t="shared" si="38"/>
        <v/>
      </c>
      <c r="M242" s="140"/>
      <c r="N242" s="201" t="str">
        <f t="shared" si="39"/>
        <v/>
      </c>
      <c r="O242" s="136"/>
      <c r="P242" s="200" t="str">
        <f t="shared" si="40"/>
        <v/>
      </c>
      <c r="Q242" s="140"/>
      <c r="R242" s="201" t="str">
        <f t="shared" si="41"/>
        <v/>
      </c>
      <c r="S242" s="129"/>
      <c r="T242" s="202" t="str">
        <f t="shared" si="35"/>
        <v/>
      </c>
      <c r="U242" s="140"/>
      <c r="V242" s="201" t="str">
        <f t="shared" si="42"/>
        <v/>
      </c>
    </row>
    <row r="243" spans="1:22" s="147" customFormat="1" hidden="1">
      <c r="A243" s="190"/>
      <c r="B243" s="173" t="s">
        <v>4648</v>
      </c>
      <c r="C243" s="186"/>
      <c r="D243" s="182"/>
      <c r="E243" s="185"/>
      <c r="F243" s="199" t="str">
        <f t="shared" si="43"/>
        <v/>
      </c>
      <c r="G243" s="176"/>
      <c r="H243" s="200" t="str">
        <f t="shared" si="36"/>
        <v/>
      </c>
      <c r="I243" s="177"/>
      <c r="J243" s="201" t="str">
        <f t="shared" si="37"/>
        <v/>
      </c>
      <c r="K243" s="136"/>
      <c r="L243" s="200" t="str">
        <f t="shared" si="38"/>
        <v/>
      </c>
      <c r="M243" s="140"/>
      <c r="N243" s="201" t="str">
        <f t="shared" si="39"/>
        <v/>
      </c>
      <c r="O243" s="136"/>
      <c r="P243" s="200" t="str">
        <f t="shared" si="40"/>
        <v/>
      </c>
      <c r="Q243" s="140"/>
      <c r="R243" s="201" t="str">
        <f t="shared" si="41"/>
        <v/>
      </c>
      <c r="S243" s="129"/>
      <c r="T243" s="202" t="str">
        <f t="shared" si="35"/>
        <v/>
      </c>
      <c r="U243" s="140"/>
      <c r="V243" s="201" t="str">
        <f t="shared" si="42"/>
        <v/>
      </c>
    </row>
    <row r="244" spans="1:22" s="147" customFormat="1" hidden="1">
      <c r="A244" s="190"/>
      <c r="B244" s="173" t="s">
        <v>4649</v>
      </c>
      <c r="C244" s="186"/>
      <c r="D244" s="182"/>
      <c r="E244" s="185"/>
      <c r="F244" s="199" t="str">
        <f t="shared" si="43"/>
        <v/>
      </c>
      <c r="G244" s="176"/>
      <c r="H244" s="200" t="str">
        <f t="shared" si="36"/>
        <v/>
      </c>
      <c r="I244" s="177"/>
      <c r="J244" s="201" t="str">
        <f t="shared" si="37"/>
        <v/>
      </c>
      <c r="K244" s="136"/>
      <c r="L244" s="200" t="str">
        <f t="shared" si="38"/>
        <v/>
      </c>
      <c r="M244" s="140"/>
      <c r="N244" s="201" t="str">
        <f t="shared" si="39"/>
        <v/>
      </c>
      <c r="O244" s="136"/>
      <c r="P244" s="200" t="str">
        <f t="shared" si="40"/>
        <v/>
      </c>
      <c r="Q244" s="140"/>
      <c r="R244" s="201" t="str">
        <f t="shared" si="41"/>
        <v/>
      </c>
      <c r="S244" s="129"/>
      <c r="T244" s="202" t="str">
        <f t="shared" si="35"/>
        <v/>
      </c>
      <c r="U244" s="140"/>
      <c r="V244" s="201" t="str">
        <f t="shared" si="42"/>
        <v/>
      </c>
    </row>
    <row r="245" spans="1:22" s="147" customFormat="1" hidden="1">
      <c r="A245" s="190"/>
      <c r="B245" s="173" t="s">
        <v>4650</v>
      </c>
      <c r="C245" s="186"/>
      <c r="D245" s="182"/>
      <c r="E245" s="185"/>
      <c r="F245" s="199" t="str">
        <f t="shared" si="43"/>
        <v/>
      </c>
      <c r="G245" s="176"/>
      <c r="H245" s="200" t="str">
        <f t="shared" si="36"/>
        <v/>
      </c>
      <c r="I245" s="177"/>
      <c r="J245" s="201" t="str">
        <f t="shared" si="37"/>
        <v/>
      </c>
      <c r="K245" s="136"/>
      <c r="L245" s="200" t="str">
        <f t="shared" si="38"/>
        <v/>
      </c>
      <c r="M245" s="140"/>
      <c r="N245" s="201" t="str">
        <f t="shared" si="39"/>
        <v/>
      </c>
      <c r="O245" s="136"/>
      <c r="P245" s="200" t="str">
        <f t="shared" si="40"/>
        <v/>
      </c>
      <c r="Q245" s="140"/>
      <c r="R245" s="201" t="str">
        <f t="shared" si="41"/>
        <v/>
      </c>
      <c r="S245" s="129"/>
      <c r="T245" s="202" t="str">
        <f t="shared" si="35"/>
        <v/>
      </c>
      <c r="U245" s="140"/>
      <c r="V245" s="201" t="str">
        <f t="shared" si="42"/>
        <v/>
      </c>
    </row>
    <row r="246" spans="1:22" s="147" customFormat="1">
      <c r="B246" s="181"/>
      <c r="C246" s="186"/>
      <c r="D246" s="182"/>
      <c r="E246" s="185"/>
      <c r="F246" s="199"/>
      <c r="G246" s="176"/>
      <c r="H246" s="200"/>
      <c r="I246" s="177"/>
      <c r="J246" s="201"/>
      <c r="K246" s="136"/>
      <c r="L246" s="200"/>
      <c r="M246" s="140"/>
      <c r="N246" s="201"/>
      <c r="O246" s="136"/>
      <c r="P246" s="200"/>
      <c r="Q246" s="140"/>
      <c r="R246" s="201"/>
      <c r="S246" s="129"/>
      <c r="T246" s="202"/>
      <c r="U246" s="140"/>
      <c r="V246" s="201"/>
    </row>
    <row r="247" spans="1:22" s="147" customFormat="1">
      <c r="B247" s="181"/>
      <c r="C247" s="186"/>
      <c r="D247" s="182"/>
      <c r="E247" s="185"/>
      <c r="F247" s="199"/>
      <c r="G247" s="176"/>
      <c r="H247" s="200"/>
      <c r="I247" s="177"/>
      <c r="J247" s="201"/>
      <c r="K247" s="136" t="s">
        <v>4651</v>
      </c>
      <c r="L247" s="200"/>
      <c r="M247" s="140"/>
      <c r="N247" s="201"/>
      <c r="O247" s="136"/>
      <c r="P247" s="200"/>
      <c r="Q247" s="140"/>
      <c r="R247" s="201"/>
      <c r="S247" s="129"/>
      <c r="T247" s="202"/>
      <c r="U247" s="140"/>
      <c r="V247" s="201"/>
    </row>
    <row r="248" spans="1:22" s="147" customFormat="1">
      <c r="B248" s="181"/>
      <c r="C248" s="186"/>
      <c r="D248" s="182"/>
      <c r="E248" s="185"/>
      <c r="F248" s="199"/>
      <c r="G248" s="176"/>
      <c r="H248" s="200"/>
      <c r="I248" s="177"/>
      <c r="J248" s="201"/>
      <c r="K248" s="136"/>
      <c r="L248" s="200"/>
      <c r="M248" s="140"/>
      <c r="N248" s="201"/>
      <c r="O248" s="136"/>
      <c r="P248" s="200"/>
      <c r="Q248" s="140"/>
      <c r="R248" s="201"/>
      <c r="S248" s="129"/>
      <c r="T248" s="202"/>
      <c r="U248" s="140"/>
      <c r="V248" s="201"/>
    </row>
    <row r="249" spans="1:22" s="147" customFormat="1">
      <c r="A249" s="147">
        <v>1</v>
      </c>
      <c r="B249" s="181" t="s">
        <v>663</v>
      </c>
      <c r="C249" s="186"/>
      <c r="D249" s="182"/>
      <c r="E249" s="185"/>
      <c r="F249" s="199"/>
      <c r="G249" s="176"/>
      <c r="H249" s="200"/>
      <c r="I249" s="177"/>
      <c r="J249" s="201"/>
      <c r="K249" s="136"/>
      <c r="L249" s="200"/>
      <c r="M249" s="140"/>
      <c r="N249" s="201"/>
      <c r="O249" s="136"/>
      <c r="P249" s="200"/>
      <c r="Q249" s="140"/>
      <c r="R249" s="201"/>
      <c r="S249" s="129"/>
      <c r="T249" s="202"/>
      <c r="U249" s="140"/>
      <c r="V249" s="201"/>
    </row>
    <row r="250" spans="1:22" s="147" customFormat="1">
      <c r="A250" s="147">
        <v>1</v>
      </c>
      <c r="B250" s="181" t="s">
        <v>438</v>
      </c>
      <c r="C250" s="186"/>
      <c r="D250" s="182"/>
      <c r="E250" s="185"/>
      <c r="F250" s="199"/>
      <c r="G250" s="176"/>
      <c r="H250" s="200"/>
      <c r="I250" s="177"/>
      <c r="J250" s="201"/>
      <c r="K250" s="136"/>
      <c r="L250" s="200"/>
      <c r="M250" s="140"/>
      <c r="N250" s="201"/>
      <c r="O250" s="136"/>
      <c r="P250" s="200"/>
      <c r="Q250" s="140"/>
      <c r="R250" s="201"/>
      <c r="S250" s="129"/>
      <c r="T250" s="202"/>
      <c r="U250" s="140"/>
      <c r="V250" s="201"/>
    </row>
    <row r="251" spans="1:22" s="147" customFormat="1">
      <c r="A251" s="147">
        <v>1</v>
      </c>
      <c r="B251" s="181" t="s">
        <v>440</v>
      </c>
      <c r="C251" s="186"/>
      <c r="D251" s="182"/>
      <c r="E251" s="185"/>
      <c r="F251" s="199"/>
      <c r="G251" s="176"/>
      <c r="H251" s="200"/>
      <c r="I251" s="177"/>
      <c r="J251" s="201"/>
      <c r="K251" s="136"/>
      <c r="L251" s="200"/>
      <c r="M251" s="140"/>
      <c r="N251" s="201"/>
      <c r="O251" s="136"/>
      <c r="P251" s="200"/>
      <c r="Q251" s="140"/>
      <c r="R251" s="201"/>
      <c r="S251" s="129"/>
      <c r="T251" s="202"/>
      <c r="U251" s="140"/>
      <c r="V251" s="201"/>
    </row>
    <row r="252" spans="1:22" s="147" customFormat="1">
      <c r="A252" s="147">
        <v>1</v>
      </c>
      <c r="B252" s="181"/>
      <c r="C252" s="186"/>
      <c r="D252" s="182"/>
      <c r="E252" s="185"/>
      <c r="F252" s="199"/>
      <c r="G252" s="176"/>
      <c r="H252" s="200"/>
      <c r="I252" s="177"/>
      <c r="J252" s="201"/>
      <c r="K252" s="136"/>
      <c r="L252" s="200"/>
      <c r="M252" s="140"/>
      <c r="N252" s="201"/>
      <c r="O252" s="136"/>
      <c r="P252" s="200"/>
      <c r="Q252" s="140"/>
      <c r="R252" s="201"/>
      <c r="S252" s="129"/>
      <c r="T252" s="202"/>
      <c r="U252" s="140"/>
      <c r="V252" s="201"/>
    </row>
    <row r="253" spans="1:22" s="147" customFormat="1">
      <c r="A253" s="147">
        <v>1</v>
      </c>
      <c r="B253" s="181" t="s">
        <v>442</v>
      </c>
      <c r="C253" s="186"/>
      <c r="D253" s="182"/>
      <c r="E253" s="185"/>
      <c r="F253" s="199"/>
      <c r="G253" s="176"/>
      <c r="H253" s="200"/>
      <c r="I253" s="177"/>
      <c r="J253" s="201"/>
      <c r="K253" s="136"/>
      <c r="L253" s="200"/>
      <c r="M253" s="140"/>
      <c r="N253" s="201"/>
      <c r="O253" s="136"/>
      <c r="P253" s="200"/>
      <c r="Q253" s="140"/>
      <c r="R253" s="201"/>
      <c r="S253" s="129"/>
      <c r="T253" s="202"/>
      <c r="U253" s="140"/>
      <c r="V253" s="201"/>
    </row>
    <row r="254" spans="1:22" s="147" customFormat="1">
      <c r="A254" s="147">
        <v>1</v>
      </c>
      <c r="B254" s="181" t="s">
        <v>443</v>
      </c>
      <c r="C254" s="186"/>
      <c r="D254" s="182"/>
      <c r="E254" s="185"/>
      <c r="F254" s="199"/>
      <c r="G254" s="176"/>
      <c r="H254" s="200"/>
      <c r="I254" s="177"/>
      <c r="J254" s="201"/>
      <c r="K254" s="136"/>
      <c r="L254" s="200"/>
      <c r="M254" s="140"/>
      <c r="N254" s="201"/>
      <c r="O254" s="136"/>
      <c r="P254" s="200"/>
      <c r="Q254" s="140"/>
      <c r="R254" s="201"/>
      <c r="S254" s="129"/>
      <c r="T254" s="202"/>
      <c r="U254" s="140"/>
      <c r="V254" s="201"/>
    </row>
    <row r="255" spans="1:22" s="147" customFormat="1">
      <c r="A255" s="147">
        <v>1</v>
      </c>
      <c r="B255" s="181" t="s">
        <v>446</v>
      </c>
      <c r="C255" s="186"/>
      <c r="D255" s="182"/>
      <c r="E255" s="185"/>
      <c r="F255" s="199"/>
      <c r="G255" s="176"/>
      <c r="H255" s="200"/>
      <c r="I255" s="177"/>
      <c r="J255" s="201"/>
      <c r="K255" s="136"/>
      <c r="L255" s="200"/>
      <c r="M255" s="140"/>
      <c r="N255" s="201"/>
      <c r="O255" s="136"/>
      <c r="P255" s="200"/>
      <c r="Q255" s="140"/>
      <c r="R255" s="201"/>
      <c r="S255" s="129"/>
      <c r="T255" s="202"/>
      <c r="U255" s="140"/>
      <c r="V255" s="201"/>
    </row>
    <row r="256" spans="1:22" s="147" customFormat="1">
      <c r="A256" s="147">
        <v>1</v>
      </c>
      <c r="B256" s="181" t="s">
        <v>452</v>
      </c>
      <c r="C256" s="230"/>
      <c r="D256" s="230"/>
      <c r="E256" s="230"/>
      <c r="F256" s="269"/>
      <c r="G256" s="270"/>
      <c r="H256" s="271"/>
      <c r="I256" s="267"/>
      <c r="J256" s="273"/>
      <c r="K256" s="274"/>
      <c r="L256" s="271"/>
      <c r="M256" s="267"/>
      <c r="N256" s="273"/>
      <c r="O256" s="274"/>
      <c r="P256" s="271"/>
      <c r="Q256" s="267"/>
      <c r="R256" s="273"/>
      <c r="S256" s="289"/>
      <c r="T256" s="276"/>
      <c r="U256" s="267"/>
      <c r="V256" s="273"/>
    </row>
    <row r="257" spans="1:13">
      <c r="A257" s="147">
        <v>1</v>
      </c>
      <c r="B257" s="181" t="s">
        <v>464</v>
      </c>
      <c r="C257" s="242"/>
      <c r="D257" s="242"/>
      <c r="E257" s="503"/>
      <c r="F257" s="288"/>
      <c r="G257" s="242"/>
      <c r="H257" s="288"/>
      <c r="I257" s="242"/>
      <c r="J257" s="288"/>
      <c r="K257" s="330"/>
      <c r="L257" s="288"/>
      <c r="M257" s="330" t="s">
        <v>4652</v>
      </c>
    </row>
    <row r="258" spans="1:13">
      <c r="A258" s="147">
        <v>1</v>
      </c>
      <c r="B258" s="181" t="s">
        <v>321</v>
      </c>
      <c r="C258" s="242"/>
      <c r="D258" s="242"/>
      <c r="E258" s="503"/>
      <c r="F258" s="288"/>
      <c r="G258" s="242"/>
      <c r="H258" s="288"/>
      <c r="I258" s="242"/>
      <c r="J258" s="288"/>
      <c r="K258" s="330"/>
      <c r="L258" s="288"/>
      <c r="M258" s="330" t="s">
        <v>4653</v>
      </c>
    </row>
    <row r="259" spans="1:13">
      <c r="A259" s="147">
        <v>1</v>
      </c>
      <c r="B259" s="181" t="s">
        <v>490</v>
      </c>
      <c r="C259" s="242"/>
      <c r="D259" s="242"/>
      <c r="E259" s="503"/>
      <c r="F259" s="288"/>
      <c r="G259" s="242"/>
      <c r="H259" s="288"/>
      <c r="I259" s="242"/>
      <c r="J259" s="288"/>
      <c r="K259" s="330"/>
      <c r="L259" s="288"/>
      <c r="M259" s="330"/>
    </row>
    <row r="260" spans="1:13">
      <c r="A260" s="147">
        <v>1</v>
      </c>
      <c r="B260" s="181" t="s">
        <v>501</v>
      </c>
      <c r="C260" s="242"/>
      <c r="D260" s="242"/>
      <c r="E260" s="503"/>
      <c r="F260" s="288"/>
      <c r="G260" s="242"/>
      <c r="H260" s="288"/>
      <c r="I260" s="242"/>
      <c r="J260" s="288"/>
      <c r="K260" s="330"/>
      <c r="L260" s="288"/>
      <c r="M260" s="330"/>
    </row>
    <row r="261" spans="1:13">
      <c r="A261" s="147">
        <v>1</v>
      </c>
      <c r="B261" s="181" t="s">
        <v>511</v>
      </c>
      <c r="C261" s="242"/>
      <c r="D261" s="242"/>
      <c r="E261" s="503"/>
      <c r="F261" s="288"/>
      <c r="G261" s="242"/>
      <c r="H261" s="288"/>
      <c r="I261" s="242"/>
      <c r="J261" s="288"/>
      <c r="K261" s="330"/>
      <c r="L261" s="288"/>
      <c r="M261" s="330"/>
    </row>
    <row r="262" spans="1:13">
      <c r="A262" s="147">
        <v>1</v>
      </c>
      <c r="B262" s="181" t="s">
        <v>520</v>
      </c>
      <c r="C262" s="242"/>
      <c r="D262" s="242"/>
      <c r="E262" s="503"/>
      <c r="F262" s="288"/>
      <c r="G262" s="242"/>
      <c r="H262" s="288"/>
      <c r="I262" s="242"/>
      <c r="J262" s="288"/>
      <c r="K262" s="330"/>
      <c r="L262" s="288"/>
      <c r="M262" s="330"/>
    </row>
    <row r="263" spans="1:13">
      <c r="A263" s="267">
        <v>1</v>
      </c>
      <c r="B263" s="268" t="s">
        <v>529</v>
      </c>
      <c r="C263" s="548"/>
      <c r="D263" s="548"/>
      <c r="E263" s="549"/>
      <c r="F263" s="550"/>
      <c r="G263" s="548"/>
      <c r="H263" s="550"/>
      <c r="I263" s="548"/>
      <c r="J263" s="550"/>
      <c r="K263" s="551"/>
      <c r="L263" s="550"/>
      <c r="M263" s="551"/>
    </row>
  </sheetData>
  <sheetProtection autoFilter="0"/>
  <autoFilter ref="A9:B245" xr:uid="{589FA08C-78E9-4214-8A48-EA12029FA6A5}">
    <filterColumn colId="0">
      <customFilters>
        <customFilter operator="notEqual" val=" "/>
      </customFilters>
    </filterColumn>
  </autoFilter>
  <conditionalFormatting sqref="R9 P9 N9 L9 J9 H9 T9 V9 F9">
    <cfRule type="duplicateValues" dxfId="8" priority="1"/>
  </conditionalFormatting>
  <hyperlinks>
    <hyperlink ref="G5" r:id="rId1" xr:uid="{790AFA63-404D-4D7F-B56E-F5CEA3B805B3}"/>
    <hyperlink ref="I5" r:id="rId2" xr:uid="{8041DDC0-9BAB-4612-A693-CD8276BF6A4F}"/>
    <hyperlink ref="K5" r:id="rId3" xr:uid="{27CA1E66-20BF-4672-B10B-82B92C9886A0}"/>
    <hyperlink ref="M5" r:id="rId4" xr:uid="{6D72938A-376B-4E1B-96BB-BDC303D89933}"/>
  </hyperlinks>
  <pageMargins left="0.7" right="0.7" top="0.75" bottom="0.75" header="0.3" footer="0.3"/>
  <pageSetup scale="46" fitToHeight="0" orientation="portrait" r:id="rId5"/>
  <headerFooter>
    <oddHeader>&amp;LProject Name
Owner Bid Due
Sub Bids Due</oddHeader>
  </headerFooter>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C6ABED-EF5D-4A85-AAAA-66AB3A167B3C}">
  <sheetPr filterMode="1">
    <pageSetUpPr fitToPage="1"/>
  </sheetPr>
  <dimension ref="A1:X407"/>
  <sheetViews>
    <sheetView zoomScaleNormal="100" workbookViewId="0">
      <pane xSplit="2" topLeftCell="C1" activePane="topRight" state="frozen"/>
      <selection pane="topRight" activeCell="B392" sqref="B392"/>
      <selection activeCell="V260" sqref="V260:V503"/>
    </sheetView>
  </sheetViews>
  <sheetFormatPr defaultColWidth="0" defaultRowHeight="15.6"/>
  <cols>
    <col min="1" max="1" width="11.5703125" style="207" customWidth="1"/>
    <col min="2" max="2" width="80" style="207" customWidth="1"/>
    <col min="3" max="3" width="10" style="207" customWidth="1"/>
    <col min="4" max="4" width="12.28515625" style="207" customWidth="1"/>
    <col min="5" max="5" width="35.140625" style="280" customWidth="1"/>
    <col min="6" max="6" width="5.28515625" style="284" customWidth="1"/>
    <col min="7" max="7" width="39" style="207" customWidth="1"/>
    <col min="8" max="8" width="44.5703125" style="284" customWidth="1"/>
    <col min="9" max="9" width="39" style="207" customWidth="1"/>
    <col min="10" max="10" width="44.85546875" style="284" customWidth="1"/>
    <col min="11" max="11" width="39" style="282" customWidth="1"/>
    <col min="12" max="12" width="5.28515625" style="284" customWidth="1"/>
    <col min="13" max="13" width="39" style="282" customWidth="1"/>
    <col min="14" max="14" width="5.28515625" style="284" customWidth="1"/>
    <col min="15" max="15" width="39" style="282" customWidth="1"/>
    <col min="16" max="16" width="5.28515625" style="284" customWidth="1"/>
    <col min="17" max="17" width="39" style="282" customWidth="1"/>
    <col min="18" max="18" width="5.28515625" style="284" customWidth="1"/>
    <col min="19" max="19" width="39" style="290" customWidth="1"/>
    <col min="20" max="20" width="5.28515625" style="284" customWidth="1"/>
    <col min="21" max="21" width="39" style="282" customWidth="1"/>
    <col min="22" max="22" width="5.28515625" style="284" customWidth="1"/>
    <col min="23" max="23" width="8.85546875" style="191" hidden="1" customWidth="1"/>
    <col min="24" max="16384" width="8.85546875" style="147" hidden="1"/>
  </cols>
  <sheetData>
    <row r="1" spans="1:24" s="120" customFormat="1" ht="30.6">
      <c r="B1" s="121"/>
      <c r="C1" s="122" t="s">
        <v>320</v>
      </c>
      <c r="D1" s="123" t="s">
        <v>321</v>
      </c>
      <c r="E1" s="124" t="s">
        <v>322</v>
      </c>
      <c r="F1" s="123" t="s">
        <v>323</v>
      </c>
      <c r="G1" s="125" t="s">
        <v>4654</v>
      </c>
      <c r="H1" s="126" t="s">
        <v>4655</v>
      </c>
      <c r="I1" s="127" t="s">
        <v>4655</v>
      </c>
      <c r="J1" s="128" t="s">
        <v>4655</v>
      </c>
      <c r="K1" s="129"/>
      <c r="L1" s="126" t="s">
        <v>323</v>
      </c>
      <c r="M1" s="130"/>
      <c r="N1" s="128" t="s">
        <v>323</v>
      </c>
      <c r="O1" s="129" t="s">
        <v>4656</v>
      </c>
      <c r="P1" s="126" t="s">
        <v>323</v>
      </c>
      <c r="Q1" s="130" t="s">
        <v>4655</v>
      </c>
      <c r="R1" s="128" t="s">
        <v>323</v>
      </c>
      <c r="S1" s="129" t="s">
        <v>4655</v>
      </c>
      <c r="T1" s="126" t="s">
        <v>323</v>
      </c>
      <c r="U1" s="130"/>
      <c r="V1" s="128" t="s">
        <v>323</v>
      </c>
    </row>
    <row r="2" spans="1:24" s="131" customFormat="1">
      <c r="A2" s="131" t="s">
        <v>161</v>
      </c>
      <c r="B2" s="132"/>
      <c r="C2" s="133"/>
      <c r="D2" s="134"/>
      <c r="E2" s="135"/>
      <c r="F2" s="134"/>
      <c r="G2" s="136" t="s">
        <v>4657</v>
      </c>
      <c r="H2" s="137" t="s">
        <v>4658</v>
      </c>
      <c r="I2" s="140" t="s">
        <v>4402</v>
      </c>
      <c r="J2" s="139" t="s">
        <v>4659</v>
      </c>
      <c r="K2" s="136" t="s">
        <v>125</v>
      </c>
      <c r="L2" s="137"/>
      <c r="M2" s="140" t="s">
        <v>4660</v>
      </c>
      <c r="N2" s="139"/>
      <c r="O2" s="136" t="s">
        <v>4661</v>
      </c>
      <c r="P2" s="137"/>
      <c r="Q2" s="140" t="s">
        <v>4662</v>
      </c>
      <c r="R2" s="139"/>
      <c r="S2" s="129" t="s">
        <v>4663</v>
      </c>
      <c r="T2" s="126"/>
      <c r="U2" s="140" t="s">
        <v>726</v>
      </c>
      <c r="V2" s="139"/>
    </row>
    <row r="3" spans="1:24" s="139" customFormat="1">
      <c r="B3" s="141" t="s">
        <v>352</v>
      </c>
      <c r="C3" s="142"/>
      <c r="D3" s="143"/>
      <c r="E3" s="144"/>
      <c r="F3" s="143"/>
      <c r="G3" s="145" t="s">
        <v>4664</v>
      </c>
      <c r="H3" s="137" t="s">
        <v>4665</v>
      </c>
      <c r="I3" s="140" t="s">
        <v>4406</v>
      </c>
      <c r="K3" s="136"/>
      <c r="L3" s="137"/>
      <c r="M3" s="140"/>
      <c r="O3" s="136" t="s">
        <v>4666</v>
      </c>
      <c r="P3" s="137"/>
      <c r="Q3" s="140"/>
      <c r="S3" s="129"/>
      <c r="T3" s="126"/>
      <c r="U3" s="140"/>
    </row>
    <row r="4" spans="1:24" s="139" customFormat="1">
      <c r="B4" s="141" t="s">
        <v>369</v>
      </c>
      <c r="C4" s="142"/>
      <c r="D4" s="143"/>
      <c r="E4" s="144"/>
      <c r="F4" s="143"/>
      <c r="G4" s="145" t="s">
        <v>4667</v>
      </c>
      <c r="H4" s="137" t="s">
        <v>4668</v>
      </c>
      <c r="I4" s="140" t="s">
        <v>4410</v>
      </c>
      <c r="K4" s="136"/>
      <c r="L4" s="137"/>
      <c r="M4" s="140"/>
      <c r="O4" s="136" t="s">
        <v>4669</v>
      </c>
      <c r="P4" s="137"/>
      <c r="Q4" s="140"/>
      <c r="S4" s="129"/>
      <c r="T4" s="126"/>
      <c r="U4" s="140"/>
    </row>
    <row r="5" spans="1:24" s="139" customFormat="1">
      <c r="B5" s="141" t="s">
        <v>385</v>
      </c>
      <c r="C5" s="142"/>
      <c r="D5" s="143"/>
      <c r="E5" s="144"/>
      <c r="F5" s="143"/>
      <c r="G5" s="496" t="s">
        <v>4670</v>
      </c>
      <c r="H5" s="524" t="s">
        <v>4671</v>
      </c>
      <c r="I5" s="515" t="s">
        <v>4414</v>
      </c>
      <c r="K5" s="136"/>
      <c r="L5" s="137"/>
      <c r="M5" s="140"/>
      <c r="O5" s="513" t="s">
        <v>4672</v>
      </c>
      <c r="P5" s="137"/>
      <c r="Q5" s="140"/>
      <c r="S5" s="129"/>
      <c r="T5" s="126"/>
      <c r="U5" s="140"/>
    </row>
    <row r="6" spans="1:24">
      <c r="A6" s="317"/>
      <c r="B6" s="318" t="s">
        <v>163</v>
      </c>
      <c r="C6" s="319"/>
      <c r="D6" s="320"/>
      <c r="E6" s="320"/>
      <c r="F6" s="320"/>
      <c r="G6" s="321"/>
      <c r="H6" s="322">
        <v>46035</v>
      </c>
      <c r="I6" s="323"/>
      <c r="J6" s="317"/>
      <c r="K6" s="324"/>
      <c r="L6" s="322"/>
      <c r="M6" s="325"/>
      <c r="N6" s="317"/>
      <c r="O6" s="324">
        <v>46036</v>
      </c>
      <c r="P6" s="322"/>
      <c r="Q6" s="325"/>
      <c r="R6" s="317"/>
      <c r="S6" s="326"/>
      <c r="T6" s="327"/>
      <c r="U6" s="325"/>
      <c r="V6" s="317"/>
      <c r="W6" s="147"/>
    </row>
    <row r="7" spans="1:24">
      <c r="A7" s="147"/>
      <c r="B7" s="141" t="s">
        <v>402</v>
      </c>
      <c r="C7" s="142"/>
      <c r="D7" s="143"/>
      <c r="E7" s="144"/>
      <c r="F7" s="143"/>
      <c r="G7" s="145"/>
      <c r="H7" s="148"/>
      <c r="I7" s="146"/>
      <c r="J7" s="147"/>
      <c r="K7" s="136"/>
      <c r="L7" s="148"/>
      <c r="M7" s="140"/>
      <c r="N7" s="147"/>
      <c r="O7" s="136"/>
      <c r="P7" s="148"/>
      <c r="Q7" s="140"/>
      <c r="R7" s="147"/>
      <c r="S7" s="129"/>
      <c r="T7" s="126"/>
      <c r="U7" s="140"/>
      <c r="V7" s="147"/>
      <c r="W7" s="147"/>
    </row>
    <row r="8" spans="1:24">
      <c r="A8" s="147"/>
      <c r="B8" s="141" t="s">
        <v>403</v>
      </c>
      <c r="C8" s="149"/>
      <c r="D8" s="143"/>
      <c r="E8" s="144"/>
      <c r="F8" s="143"/>
      <c r="G8" s="145"/>
      <c r="H8" s="148"/>
      <c r="I8" s="146"/>
      <c r="J8" s="147"/>
      <c r="K8" s="136"/>
      <c r="L8" s="148"/>
      <c r="M8" s="140"/>
      <c r="N8" s="147"/>
      <c r="O8" s="136"/>
      <c r="P8" s="148"/>
      <c r="Q8" s="140"/>
      <c r="R8" s="147"/>
      <c r="S8" s="129"/>
      <c r="T8" s="126"/>
      <c r="U8" s="140"/>
      <c r="V8" s="147"/>
      <c r="W8" s="147"/>
    </row>
    <row r="9" spans="1:24" s="155" customFormat="1">
      <c r="A9" s="150" t="s">
        <v>404</v>
      </c>
      <c r="B9" s="151" t="s">
        <v>405</v>
      </c>
      <c r="C9" s="152"/>
      <c r="D9" s="153"/>
      <c r="E9" s="195">
        <f>SUM(E11:E399)</f>
        <v>884365</v>
      </c>
      <c r="F9" s="153" t="s">
        <v>406</v>
      </c>
      <c r="G9" s="145">
        <f>SUM(G11:G399)</f>
        <v>0</v>
      </c>
      <c r="H9" s="145">
        <f>H11</f>
        <v>775000</v>
      </c>
      <c r="I9" s="146">
        <f>SUM(I11:I399)</f>
        <v>957000</v>
      </c>
      <c r="J9" s="146">
        <f>J11</f>
        <v>1282000</v>
      </c>
      <c r="K9" s="615">
        <f>SUM(K11:K399)</f>
        <v>884365</v>
      </c>
      <c r="L9" s="154"/>
      <c r="M9" s="140">
        <f>SUM(M11:M399)</f>
        <v>1300494</v>
      </c>
      <c r="O9" s="136">
        <f>SUM(O11:O399)</f>
        <v>49390</v>
      </c>
      <c r="P9" s="154"/>
      <c r="Q9" s="140">
        <f>SUM(Q11:Q399)</f>
        <v>1325000</v>
      </c>
      <c r="S9" s="129">
        <f>SUM(S11:S399)</f>
        <v>860000</v>
      </c>
      <c r="T9" s="126"/>
      <c r="U9" s="140">
        <f>SUM(U11:U399)</f>
        <v>0</v>
      </c>
      <c r="W9" s="196" t="str">
        <f>IF(X9="**","ERROR","")</f>
        <v/>
      </c>
      <c r="X9" s="196" t="str">
        <f>CONCATENATE(F9,H9,J9,L9,N9,P9,R9,T9,V9)</f>
        <v>*7750001282000</v>
      </c>
    </row>
    <row r="10" spans="1:24" s="171" customFormat="1">
      <c r="A10" s="192">
        <v>1</v>
      </c>
      <c r="B10" s="189"/>
      <c r="C10" s="158"/>
      <c r="D10" s="158"/>
      <c r="E10" s="159">
        <v>100</v>
      </c>
      <c r="F10" s="158"/>
      <c r="G10" s="159"/>
      <c r="H10" s="158"/>
      <c r="I10" s="159"/>
      <c r="J10" s="158"/>
      <c r="K10" s="159"/>
      <c r="L10" s="158"/>
      <c r="M10" s="159"/>
      <c r="N10" s="158"/>
      <c r="O10" s="159"/>
      <c r="P10" s="158"/>
      <c r="Q10" s="159"/>
      <c r="R10" s="158"/>
      <c r="S10" s="159"/>
      <c r="T10" s="158"/>
      <c r="U10" s="159"/>
      <c r="V10" s="158"/>
    </row>
    <row r="11" spans="1:24">
      <c r="A11" s="161">
        <v>1</v>
      </c>
      <c r="B11" s="162" t="s">
        <v>4673</v>
      </c>
      <c r="C11" s="163"/>
      <c r="D11" s="164"/>
      <c r="E11" s="165">
        <f>K11</f>
        <v>884365</v>
      </c>
      <c r="F11" s="199" t="str">
        <f>IF($F$9="*",IF(E11&gt;0,"*",""),"")</f>
        <v>*</v>
      </c>
      <c r="G11" s="166"/>
      <c r="H11" s="200">
        <v>775000</v>
      </c>
      <c r="I11" s="167">
        <v>957000</v>
      </c>
      <c r="J11" s="167">
        <v>1282000</v>
      </c>
      <c r="K11" s="168">
        <v>884365</v>
      </c>
      <c r="L11" s="200" t="str">
        <f>IF($L$9="*",IF(K11&gt;0,"*",""),"")</f>
        <v/>
      </c>
      <c r="M11" s="169">
        <v>1300494</v>
      </c>
      <c r="N11" s="201" t="str">
        <f>IF($N$9="*",IF(M11&gt;0,"*",""),"")</f>
        <v/>
      </c>
      <c r="O11" s="168"/>
      <c r="P11" s="200" t="str">
        <f>IF($P$9="*",IF(O11&gt;0,"*",""),"")</f>
        <v/>
      </c>
      <c r="Q11" s="169">
        <v>1325000</v>
      </c>
      <c r="R11" s="201" t="str">
        <f>IF($R$9="*",IF(Q11&gt;0,"*",""),"")</f>
        <v/>
      </c>
      <c r="S11" s="129">
        <v>860000</v>
      </c>
      <c r="T11" s="202" t="str">
        <f>IF($T$9="*",IF(S11&gt;0,"*",""),"")</f>
        <v/>
      </c>
      <c r="U11" s="169"/>
      <c r="V11" s="201" t="str">
        <f>IF($V$9="*",IF(U11&gt;0,"*",""),"")</f>
        <v/>
      </c>
      <c r="W11" s="147"/>
    </row>
    <row r="12" spans="1:24" hidden="1">
      <c r="A12" s="190"/>
      <c r="B12" s="173" t="s">
        <v>4674</v>
      </c>
      <c r="C12" s="174"/>
      <c r="D12" s="175"/>
      <c r="E12" s="164"/>
      <c r="F12" s="199" t="str">
        <f t="shared" ref="F12:F43" si="0">IF($F$9="*",IF(E12&gt;0,"*",""),"")</f>
        <v/>
      </c>
      <c r="G12" s="176"/>
      <c r="H12" s="200" t="str">
        <f t="shared" ref="H12:H41" si="1">IF($H$9="*",IF(G12&gt;0,"*",""),"")</f>
        <v/>
      </c>
      <c r="I12" s="177"/>
      <c r="J12" s="201" t="str">
        <f t="shared" ref="J12:J41" si="2">IF($J$9="*",IF(I12&gt;0,"*",""),"")</f>
        <v/>
      </c>
      <c r="K12" s="136"/>
      <c r="L12" s="200" t="str">
        <f t="shared" ref="L12:L41" si="3">IF($L$9="*",IF(K12&gt;0,"*",""),"")</f>
        <v/>
      </c>
      <c r="M12" s="140"/>
      <c r="N12" s="201" t="str">
        <f t="shared" ref="N12:N41" si="4">IF($N$9="*",IF(M12&gt;0,"*",""),"")</f>
        <v/>
      </c>
      <c r="O12" s="136"/>
      <c r="P12" s="200" t="str">
        <f t="shared" ref="P12:P41" si="5">IF($P$9="*",IF(O12&gt;0,"*",""),"")</f>
        <v/>
      </c>
      <c r="Q12" s="140"/>
      <c r="R12" s="201" t="str">
        <f t="shared" ref="R12:R41" si="6">IF($R$9="*",IF(Q12&gt;0,"*",""),"")</f>
        <v/>
      </c>
      <c r="S12" s="129"/>
      <c r="T12" s="202" t="str">
        <f t="shared" ref="T12:T75" si="7">IF($T$9="*",IF(S12&gt;0,"*",""),"")</f>
        <v/>
      </c>
      <c r="U12" s="140"/>
      <c r="V12" s="201" t="str">
        <f t="shared" ref="V12:V41" si="8">IF($V$9="*",IF(U12&gt;0,"*",""),"")</f>
        <v/>
      </c>
      <c r="W12" s="147"/>
    </row>
    <row r="13" spans="1:24" hidden="1">
      <c r="A13" s="190"/>
      <c r="B13" s="173" t="s">
        <v>4675</v>
      </c>
      <c r="C13" s="174"/>
      <c r="D13" s="175"/>
      <c r="E13" s="164"/>
      <c r="F13" s="199" t="str">
        <f t="shared" si="0"/>
        <v/>
      </c>
      <c r="G13" s="176"/>
      <c r="H13" s="200" t="str">
        <f t="shared" si="1"/>
        <v/>
      </c>
      <c r="I13" s="177"/>
      <c r="J13" s="201" t="str">
        <f t="shared" si="2"/>
        <v/>
      </c>
      <c r="K13" s="136"/>
      <c r="L13" s="200" t="str">
        <f t="shared" si="3"/>
        <v/>
      </c>
      <c r="M13" s="140"/>
      <c r="N13" s="201" t="str">
        <f t="shared" si="4"/>
        <v/>
      </c>
      <c r="O13" s="136"/>
      <c r="P13" s="200" t="str">
        <f t="shared" si="5"/>
        <v/>
      </c>
      <c r="Q13" s="140"/>
      <c r="R13" s="201" t="str">
        <f t="shared" si="6"/>
        <v/>
      </c>
      <c r="S13" s="129"/>
      <c r="T13" s="202" t="str">
        <f t="shared" si="7"/>
        <v/>
      </c>
      <c r="U13" s="140"/>
      <c r="V13" s="201" t="str">
        <f t="shared" si="8"/>
        <v/>
      </c>
      <c r="W13" s="147"/>
    </row>
    <row r="14" spans="1:24" hidden="1">
      <c r="A14" s="190"/>
      <c r="B14" s="173" t="s">
        <v>4676</v>
      </c>
      <c r="C14" s="174"/>
      <c r="D14" s="175"/>
      <c r="E14" s="164"/>
      <c r="F14" s="199" t="str">
        <f t="shared" si="0"/>
        <v/>
      </c>
      <c r="G14" s="176"/>
      <c r="H14" s="200" t="str">
        <f t="shared" si="1"/>
        <v/>
      </c>
      <c r="I14" s="177"/>
      <c r="J14" s="201" t="str">
        <f t="shared" si="2"/>
        <v/>
      </c>
      <c r="K14" s="136"/>
      <c r="L14" s="200" t="str">
        <f t="shared" si="3"/>
        <v/>
      </c>
      <c r="M14" s="140"/>
      <c r="N14" s="201" t="str">
        <f t="shared" si="4"/>
        <v/>
      </c>
      <c r="O14" s="136"/>
      <c r="P14" s="200" t="str">
        <f t="shared" si="5"/>
        <v/>
      </c>
      <c r="Q14" s="140"/>
      <c r="R14" s="201" t="str">
        <f t="shared" si="6"/>
        <v/>
      </c>
      <c r="S14" s="129"/>
      <c r="T14" s="202" t="str">
        <f t="shared" si="7"/>
        <v/>
      </c>
      <c r="U14" s="140"/>
      <c r="V14" s="201" t="str">
        <f t="shared" si="8"/>
        <v/>
      </c>
      <c r="W14" s="147"/>
    </row>
    <row r="15" spans="1:24" hidden="1">
      <c r="A15" s="190"/>
      <c r="B15" s="173" t="s">
        <v>4677</v>
      </c>
      <c r="C15" s="174"/>
      <c r="D15" s="175"/>
      <c r="E15" s="164"/>
      <c r="F15" s="199" t="str">
        <f t="shared" si="0"/>
        <v/>
      </c>
      <c r="G15" s="176"/>
      <c r="H15" s="200" t="str">
        <f t="shared" si="1"/>
        <v/>
      </c>
      <c r="I15" s="177"/>
      <c r="J15" s="201" t="str">
        <f t="shared" si="2"/>
        <v/>
      </c>
      <c r="K15" s="136"/>
      <c r="L15" s="200" t="str">
        <f t="shared" si="3"/>
        <v/>
      </c>
      <c r="M15" s="140"/>
      <c r="N15" s="201" t="str">
        <f t="shared" si="4"/>
        <v/>
      </c>
      <c r="O15" s="136"/>
      <c r="P15" s="200" t="str">
        <f t="shared" si="5"/>
        <v/>
      </c>
      <c r="Q15" s="140"/>
      <c r="R15" s="201" t="str">
        <f t="shared" si="6"/>
        <v/>
      </c>
      <c r="S15" s="129"/>
      <c r="T15" s="202" t="str">
        <f t="shared" si="7"/>
        <v/>
      </c>
      <c r="U15" s="140"/>
      <c r="V15" s="201" t="str">
        <f t="shared" si="8"/>
        <v/>
      </c>
      <c r="W15" s="147"/>
    </row>
    <row r="16" spans="1:24" hidden="1">
      <c r="A16" s="190"/>
      <c r="B16" s="173" t="s">
        <v>4678</v>
      </c>
      <c r="C16" s="174"/>
      <c r="D16" s="175"/>
      <c r="E16" s="164"/>
      <c r="F16" s="199" t="str">
        <f t="shared" si="0"/>
        <v/>
      </c>
      <c r="G16" s="176"/>
      <c r="H16" s="200" t="str">
        <f t="shared" si="1"/>
        <v/>
      </c>
      <c r="I16" s="177"/>
      <c r="J16" s="201" t="str">
        <f t="shared" si="2"/>
        <v/>
      </c>
      <c r="K16" s="136"/>
      <c r="L16" s="200" t="str">
        <f t="shared" si="3"/>
        <v/>
      </c>
      <c r="M16" s="140"/>
      <c r="N16" s="201" t="str">
        <f t="shared" si="4"/>
        <v/>
      </c>
      <c r="O16" s="136"/>
      <c r="P16" s="200" t="str">
        <f t="shared" si="5"/>
        <v/>
      </c>
      <c r="Q16" s="140"/>
      <c r="R16" s="201" t="str">
        <f t="shared" si="6"/>
        <v/>
      </c>
      <c r="S16" s="129"/>
      <c r="T16" s="202" t="str">
        <f t="shared" si="7"/>
        <v/>
      </c>
      <c r="U16" s="140"/>
      <c r="V16" s="201" t="str">
        <f t="shared" si="8"/>
        <v/>
      </c>
      <c r="W16" s="147"/>
    </row>
    <row r="17" spans="1:22" s="147" customFormat="1" hidden="1">
      <c r="A17" s="190"/>
      <c r="B17" s="173" t="s">
        <v>4679</v>
      </c>
      <c r="C17" s="174"/>
      <c r="D17" s="175"/>
      <c r="E17" s="164"/>
      <c r="F17" s="199" t="str">
        <f t="shared" si="0"/>
        <v/>
      </c>
      <c r="G17" s="176"/>
      <c r="H17" s="200" t="str">
        <f t="shared" si="1"/>
        <v/>
      </c>
      <c r="I17" s="177"/>
      <c r="J17" s="201" t="str">
        <f t="shared" si="2"/>
        <v/>
      </c>
      <c r="K17" s="136"/>
      <c r="L17" s="200" t="str">
        <f t="shared" si="3"/>
        <v/>
      </c>
      <c r="M17" s="140"/>
      <c r="N17" s="201" t="str">
        <f t="shared" si="4"/>
        <v/>
      </c>
      <c r="O17" s="136"/>
      <c r="P17" s="200" t="str">
        <f t="shared" si="5"/>
        <v/>
      </c>
      <c r="Q17" s="140"/>
      <c r="R17" s="201" t="str">
        <f t="shared" si="6"/>
        <v/>
      </c>
      <c r="S17" s="129"/>
      <c r="T17" s="202" t="str">
        <f t="shared" si="7"/>
        <v/>
      </c>
      <c r="U17" s="140"/>
      <c r="V17" s="201" t="str">
        <f t="shared" si="8"/>
        <v/>
      </c>
    </row>
    <row r="18" spans="1:22" s="147" customFormat="1" hidden="1">
      <c r="A18" s="190"/>
      <c r="B18" s="173" t="s">
        <v>4680</v>
      </c>
      <c r="C18" s="174"/>
      <c r="D18" s="175"/>
      <c r="E18" s="164"/>
      <c r="F18" s="199" t="str">
        <f t="shared" si="0"/>
        <v/>
      </c>
      <c r="G18" s="176"/>
      <c r="H18" s="200" t="str">
        <f t="shared" si="1"/>
        <v/>
      </c>
      <c r="I18" s="177"/>
      <c r="J18" s="201" t="str">
        <f t="shared" si="2"/>
        <v/>
      </c>
      <c r="K18" s="136"/>
      <c r="L18" s="200" t="str">
        <f t="shared" si="3"/>
        <v/>
      </c>
      <c r="M18" s="140"/>
      <c r="N18" s="201" t="str">
        <f t="shared" si="4"/>
        <v/>
      </c>
      <c r="O18" s="136"/>
      <c r="P18" s="200" t="str">
        <f t="shared" si="5"/>
        <v/>
      </c>
      <c r="Q18" s="140"/>
      <c r="R18" s="201" t="str">
        <f t="shared" si="6"/>
        <v/>
      </c>
      <c r="S18" s="129"/>
      <c r="T18" s="202" t="str">
        <f t="shared" si="7"/>
        <v/>
      </c>
      <c r="U18" s="140"/>
      <c r="V18" s="201" t="str">
        <f t="shared" si="8"/>
        <v/>
      </c>
    </row>
    <row r="19" spans="1:22" s="147" customFormat="1" hidden="1">
      <c r="A19" s="190"/>
      <c r="B19" s="173" t="s">
        <v>4681</v>
      </c>
      <c r="C19" s="174"/>
      <c r="D19" s="175"/>
      <c r="E19" s="164"/>
      <c r="F19" s="199" t="str">
        <f t="shared" si="0"/>
        <v/>
      </c>
      <c r="G19" s="176"/>
      <c r="H19" s="200" t="str">
        <f t="shared" si="1"/>
        <v/>
      </c>
      <c r="I19" s="177"/>
      <c r="J19" s="201" t="str">
        <f t="shared" si="2"/>
        <v/>
      </c>
      <c r="K19" s="136"/>
      <c r="L19" s="200" t="str">
        <f t="shared" si="3"/>
        <v/>
      </c>
      <c r="M19" s="140"/>
      <c r="N19" s="201" t="str">
        <f t="shared" si="4"/>
        <v/>
      </c>
      <c r="O19" s="136"/>
      <c r="P19" s="200" t="str">
        <f t="shared" si="5"/>
        <v/>
      </c>
      <c r="Q19" s="140"/>
      <c r="R19" s="201" t="str">
        <f t="shared" si="6"/>
        <v/>
      </c>
      <c r="S19" s="129"/>
      <c r="T19" s="202" t="str">
        <f t="shared" si="7"/>
        <v/>
      </c>
      <c r="U19" s="140"/>
      <c r="V19" s="201" t="str">
        <f t="shared" si="8"/>
        <v/>
      </c>
    </row>
    <row r="20" spans="1:22" s="147" customFormat="1" hidden="1">
      <c r="A20" s="190"/>
      <c r="B20" s="173" t="s">
        <v>4682</v>
      </c>
      <c r="C20" s="174"/>
      <c r="D20" s="175"/>
      <c r="E20" s="164"/>
      <c r="F20" s="199" t="str">
        <f t="shared" si="0"/>
        <v/>
      </c>
      <c r="G20" s="176"/>
      <c r="H20" s="200" t="str">
        <f t="shared" si="1"/>
        <v/>
      </c>
      <c r="I20" s="177"/>
      <c r="J20" s="201" t="str">
        <f t="shared" si="2"/>
        <v/>
      </c>
      <c r="K20" s="136"/>
      <c r="L20" s="200" t="str">
        <f t="shared" si="3"/>
        <v/>
      </c>
      <c r="M20" s="140"/>
      <c r="N20" s="201" t="str">
        <f t="shared" si="4"/>
        <v/>
      </c>
      <c r="O20" s="136"/>
      <c r="P20" s="200" t="str">
        <f t="shared" si="5"/>
        <v/>
      </c>
      <c r="Q20" s="140"/>
      <c r="R20" s="201" t="str">
        <f t="shared" si="6"/>
        <v/>
      </c>
      <c r="S20" s="129"/>
      <c r="T20" s="202" t="str">
        <f t="shared" si="7"/>
        <v/>
      </c>
      <c r="U20" s="140"/>
      <c r="V20" s="201" t="str">
        <f t="shared" si="8"/>
        <v/>
      </c>
    </row>
    <row r="21" spans="1:22" s="147" customFormat="1" hidden="1">
      <c r="A21" s="190"/>
      <c r="B21" s="173" t="s">
        <v>4683</v>
      </c>
      <c r="C21" s="174"/>
      <c r="D21" s="175"/>
      <c r="E21" s="164"/>
      <c r="F21" s="199" t="str">
        <f t="shared" si="0"/>
        <v/>
      </c>
      <c r="G21" s="176"/>
      <c r="H21" s="200" t="str">
        <f t="shared" si="1"/>
        <v/>
      </c>
      <c r="I21" s="177"/>
      <c r="J21" s="201" t="str">
        <f t="shared" si="2"/>
        <v/>
      </c>
      <c r="K21" s="136"/>
      <c r="L21" s="200" t="str">
        <f t="shared" si="3"/>
        <v/>
      </c>
      <c r="M21" s="140"/>
      <c r="N21" s="201" t="str">
        <f t="shared" si="4"/>
        <v/>
      </c>
      <c r="O21" s="136"/>
      <c r="P21" s="200" t="str">
        <f t="shared" si="5"/>
        <v/>
      </c>
      <c r="Q21" s="140"/>
      <c r="R21" s="201" t="str">
        <f t="shared" si="6"/>
        <v/>
      </c>
      <c r="S21" s="129"/>
      <c r="T21" s="202" t="str">
        <f t="shared" si="7"/>
        <v/>
      </c>
      <c r="U21" s="140"/>
      <c r="V21" s="201" t="str">
        <f t="shared" si="8"/>
        <v/>
      </c>
    </row>
    <row r="22" spans="1:22" s="147" customFormat="1" hidden="1">
      <c r="A22" s="190"/>
      <c r="B22" s="173" t="s">
        <v>4684</v>
      </c>
      <c r="C22" s="174"/>
      <c r="D22" s="175"/>
      <c r="E22" s="164"/>
      <c r="F22" s="199" t="str">
        <f t="shared" si="0"/>
        <v/>
      </c>
      <c r="G22" s="176"/>
      <c r="H22" s="200" t="str">
        <f t="shared" si="1"/>
        <v/>
      </c>
      <c r="I22" s="177"/>
      <c r="J22" s="201" t="str">
        <f t="shared" si="2"/>
        <v/>
      </c>
      <c r="K22" s="136"/>
      <c r="L22" s="200" t="str">
        <f t="shared" si="3"/>
        <v/>
      </c>
      <c r="M22" s="140"/>
      <c r="N22" s="201" t="str">
        <f t="shared" si="4"/>
        <v/>
      </c>
      <c r="O22" s="136"/>
      <c r="P22" s="200" t="str">
        <f t="shared" si="5"/>
        <v/>
      </c>
      <c r="Q22" s="140"/>
      <c r="R22" s="201" t="str">
        <f t="shared" si="6"/>
        <v/>
      </c>
      <c r="S22" s="129"/>
      <c r="T22" s="202" t="str">
        <f t="shared" si="7"/>
        <v/>
      </c>
      <c r="U22" s="140"/>
      <c r="V22" s="201" t="str">
        <f t="shared" si="8"/>
        <v/>
      </c>
    </row>
    <row r="23" spans="1:22" s="147" customFormat="1" hidden="1">
      <c r="A23" s="190"/>
      <c r="B23" s="173" t="s">
        <v>4685</v>
      </c>
      <c r="C23" s="174"/>
      <c r="D23" s="175"/>
      <c r="E23" s="164"/>
      <c r="F23" s="199" t="str">
        <f t="shared" si="0"/>
        <v/>
      </c>
      <c r="G23" s="176"/>
      <c r="H23" s="200" t="str">
        <f t="shared" si="1"/>
        <v/>
      </c>
      <c r="I23" s="177"/>
      <c r="J23" s="201" t="str">
        <f t="shared" si="2"/>
        <v/>
      </c>
      <c r="K23" s="136"/>
      <c r="L23" s="200" t="str">
        <f t="shared" si="3"/>
        <v/>
      </c>
      <c r="M23" s="140"/>
      <c r="N23" s="201" t="str">
        <f t="shared" si="4"/>
        <v/>
      </c>
      <c r="O23" s="136"/>
      <c r="P23" s="200" t="str">
        <f t="shared" si="5"/>
        <v/>
      </c>
      <c r="Q23" s="140"/>
      <c r="R23" s="201" t="str">
        <f t="shared" si="6"/>
        <v/>
      </c>
      <c r="S23" s="129"/>
      <c r="T23" s="202" t="str">
        <f t="shared" si="7"/>
        <v/>
      </c>
      <c r="U23" s="140"/>
      <c r="V23" s="201" t="str">
        <f t="shared" si="8"/>
        <v/>
      </c>
    </row>
    <row r="24" spans="1:22" s="147" customFormat="1">
      <c r="A24" s="190" t="s">
        <v>53</v>
      </c>
      <c r="B24" s="173" t="s">
        <v>4686</v>
      </c>
      <c r="C24" s="174"/>
      <c r="D24" s="175"/>
      <c r="E24" s="164"/>
      <c r="F24" s="199" t="str">
        <f t="shared" si="0"/>
        <v/>
      </c>
      <c r="G24" s="176"/>
      <c r="H24" s="200" t="str">
        <f t="shared" si="1"/>
        <v/>
      </c>
      <c r="I24" s="177"/>
      <c r="J24" s="201" t="str">
        <f t="shared" si="2"/>
        <v/>
      </c>
      <c r="K24" s="136"/>
      <c r="L24" s="200" t="str">
        <f t="shared" si="3"/>
        <v/>
      </c>
      <c r="M24" s="140"/>
      <c r="N24" s="201" t="str">
        <f t="shared" si="4"/>
        <v/>
      </c>
      <c r="O24" s="136">
        <v>49390</v>
      </c>
      <c r="P24" s="200" t="str">
        <f t="shared" si="5"/>
        <v/>
      </c>
      <c r="Q24" s="140"/>
      <c r="R24" s="201" t="str">
        <f t="shared" si="6"/>
        <v/>
      </c>
      <c r="S24" s="129"/>
      <c r="T24" s="202" t="str">
        <f t="shared" si="7"/>
        <v/>
      </c>
      <c r="U24" s="140"/>
      <c r="V24" s="201" t="str">
        <f t="shared" si="8"/>
        <v/>
      </c>
    </row>
    <row r="25" spans="1:22" s="147" customFormat="1" hidden="1">
      <c r="A25" s="190"/>
      <c r="B25" s="173" t="s">
        <v>4687</v>
      </c>
      <c r="C25" s="174"/>
      <c r="D25" s="175"/>
      <c r="E25" s="164"/>
      <c r="F25" s="199" t="str">
        <f t="shared" si="0"/>
        <v/>
      </c>
      <c r="G25" s="176"/>
      <c r="H25" s="200" t="str">
        <f t="shared" si="1"/>
        <v/>
      </c>
      <c r="I25" s="177"/>
      <c r="J25" s="201" t="str">
        <f t="shared" si="2"/>
        <v/>
      </c>
      <c r="K25" s="136"/>
      <c r="L25" s="200" t="str">
        <f t="shared" si="3"/>
        <v/>
      </c>
      <c r="M25" s="140"/>
      <c r="N25" s="201" t="str">
        <f t="shared" si="4"/>
        <v/>
      </c>
      <c r="O25" s="136"/>
      <c r="P25" s="200" t="str">
        <f t="shared" si="5"/>
        <v/>
      </c>
      <c r="Q25" s="140"/>
      <c r="R25" s="201" t="str">
        <f t="shared" si="6"/>
        <v/>
      </c>
      <c r="S25" s="129"/>
      <c r="T25" s="202" t="str">
        <f t="shared" si="7"/>
        <v/>
      </c>
      <c r="U25" s="140"/>
      <c r="V25" s="201" t="str">
        <f t="shared" si="8"/>
        <v/>
      </c>
    </row>
    <row r="26" spans="1:22" s="147" customFormat="1" hidden="1">
      <c r="A26" s="190"/>
      <c r="B26" s="173" t="s">
        <v>4688</v>
      </c>
      <c r="C26" s="174"/>
      <c r="D26" s="175"/>
      <c r="E26" s="164"/>
      <c r="F26" s="199" t="str">
        <f t="shared" si="0"/>
        <v/>
      </c>
      <c r="G26" s="176"/>
      <c r="H26" s="200" t="str">
        <f t="shared" si="1"/>
        <v/>
      </c>
      <c r="I26" s="177"/>
      <c r="J26" s="201" t="str">
        <f t="shared" si="2"/>
        <v/>
      </c>
      <c r="K26" s="136"/>
      <c r="L26" s="200" t="str">
        <f t="shared" si="3"/>
        <v/>
      </c>
      <c r="M26" s="140"/>
      <c r="N26" s="201" t="str">
        <f t="shared" si="4"/>
        <v/>
      </c>
      <c r="O26" s="136"/>
      <c r="P26" s="200" t="str">
        <f t="shared" si="5"/>
        <v/>
      </c>
      <c r="Q26" s="140"/>
      <c r="R26" s="201" t="str">
        <f t="shared" si="6"/>
        <v/>
      </c>
      <c r="S26" s="129"/>
      <c r="T26" s="202" t="str">
        <f t="shared" si="7"/>
        <v/>
      </c>
      <c r="U26" s="140"/>
      <c r="V26" s="201" t="str">
        <f t="shared" si="8"/>
        <v/>
      </c>
    </row>
    <row r="27" spans="1:22" s="147" customFormat="1" hidden="1">
      <c r="A27" s="190"/>
      <c r="B27" s="173" t="s">
        <v>4689</v>
      </c>
      <c r="C27" s="174"/>
      <c r="D27" s="175"/>
      <c r="E27" s="164"/>
      <c r="F27" s="199" t="str">
        <f t="shared" si="0"/>
        <v/>
      </c>
      <c r="G27" s="176"/>
      <c r="H27" s="200" t="str">
        <f t="shared" si="1"/>
        <v/>
      </c>
      <c r="I27" s="177"/>
      <c r="J27" s="201" t="str">
        <f t="shared" si="2"/>
        <v/>
      </c>
      <c r="K27" s="136"/>
      <c r="L27" s="200" t="str">
        <f t="shared" si="3"/>
        <v/>
      </c>
      <c r="M27" s="140"/>
      <c r="N27" s="201" t="str">
        <f t="shared" si="4"/>
        <v/>
      </c>
      <c r="O27" s="136"/>
      <c r="P27" s="200" t="str">
        <f t="shared" si="5"/>
        <v/>
      </c>
      <c r="Q27" s="140"/>
      <c r="R27" s="201" t="str">
        <f t="shared" si="6"/>
        <v/>
      </c>
      <c r="S27" s="129"/>
      <c r="T27" s="202" t="str">
        <f t="shared" si="7"/>
        <v/>
      </c>
      <c r="U27" s="140"/>
      <c r="V27" s="201" t="str">
        <f t="shared" si="8"/>
        <v/>
      </c>
    </row>
    <row r="28" spans="1:22" s="147" customFormat="1" hidden="1">
      <c r="A28" s="190"/>
      <c r="B28" s="173" t="s">
        <v>4690</v>
      </c>
      <c r="C28" s="174"/>
      <c r="D28" s="175"/>
      <c r="E28" s="164"/>
      <c r="F28" s="199" t="str">
        <f t="shared" si="0"/>
        <v/>
      </c>
      <c r="G28" s="176"/>
      <c r="H28" s="200" t="str">
        <f t="shared" si="1"/>
        <v/>
      </c>
      <c r="I28" s="177"/>
      <c r="J28" s="201" t="str">
        <f t="shared" si="2"/>
        <v/>
      </c>
      <c r="K28" s="136"/>
      <c r="L28" s="200" t="str">
        <f t="shared" si="3"/>
        <v/>
      </c>
      <c r="M28" s="140"/>
      <c r="N28" s="201" t="str">
        <f t="shared" si="4"/>
        <v/>
      </c>
      <c r="O28" s="136"/>
      <c r="P28" s="200" t="str">
        <f t="shared" si="5"/>
        <v/>
      </c>
      <c r="Q28" s="140"/>
      <c r="R28" s="201" t="str">
        <f t="shared" si="6"/>
        <v/>
      </c>
      <c r="S28" s="129"/>
      <c r="T28" s="202" t="str">
        <f t="shared" si="7"/>
        <v/>
      </c>
      <c r="U28" s="140"/>
      <c r="V28" s="201" t="str">
        <f t="shared" si="8"/>
        <v/>
      </c>
    </row>
    <row r="29" spans="1:22" s="147" customFormat="1" hidden="1">
      <c r="A29" s="190"/>
      <c r="B29" s="173" t="s">
        <v>4691</v>
      </c>
      <c r="C29" s="174"/>
      <c r="D29" s="175"/>
      <c r="E29" s="164"/>
      <c r="F29" s="199" t="str">
        <f t="shared" si="0"/>
        <v/>
      </c>
      <c r="G29" s="176"/>
      <c r="H29" s="200" t="str">
        <f t="shared" si="1"/>
        <v/>
      </c>
      <c r="I29" s="177"/>
      <c r="J29" s="201" t="str">
        <f t="shared" si="2"/>
        <v/>
      </c>
      <c r="K29" s="136"/>
      <c r="L29" s="200" t="str">
        <f t="shared" si="3"/>
        <v/>
      </c>
      <c r="M29" s="140"/>
      <c r="N29" s="201" t="str">
        <f t="shared" si="4"/>
        <v/>
      </c>
      <c r="O29" s="136"/>
      <c r="P29" s="200" t="str">
        <f t="shared" si="5"/>
        <v/>
      </c>
      <c r="Q29" s="140"/>
      <c r="R29" s="201" t="str">
        <f t="shared" si="6"/>
        <v/>
      </c>
      <c r="S29" s="129"/>
      <c r="T29" s="202" t="str">
        <f t="shared" si="7"/>
        <v/>
      </c>
      <c r="U29" s="140"/>
      <c r="V29" s="201" t="str">
        <f t="shared" si="8"/>
        <v/>
      </c>
    </row>
    <row r="30" spans="1:22" s="147" customFormat="1" hidden="1">
      <c r="A30" s="190"/>
      <c r="B30" s="173" t="s">
        <v>4692</v>
      </c>
      <c r="C30" s="174"/>
      <c r="D30" s="175"/>
      <c r="E30" s="164"/>
      <c r="F30" s="199" t="str">
        <f t="shared" si="0"/>
        <v/>
      </c>
      <c r="G30" s="176"/>
      <c r="H30" s="200" t="str">
        <f t="shared" si="1"/>
        <v/>
      </c>
      <c r="I30" s="177"/>
      <c r="J30" s="201" t="str">
        <f t="shared" si="2"/>
        <v/>
      </c>
      <c r="K30" s="136"/>
      <c r="L30" s="200" t="str">
        <f t="shared" si="3"/>
        <v/>
      </c>
      <c r="M30" s="140"/>
      <c r="N30" s="201" t="str">
        <f t="shared" si="4"/>
        <v/>
      </c>
      <c r="O30" s="136"/>
      <c r="P30" s="200" t="str">
        <f t="shared" si="5"/>
        <v/>
      </c>
      <c r="Q30" s="140"/>
      <c r="R30" s="201" t="str">
        <f t="shared" si="6"/>
        <v/>
      </c>
      <c r="S30" s="129"/>
      <c r="T30" s="202" t="str">
        <f t="shared" si="7"/>
        <v/>
      </c>
      <c r="U30" s="140"/>
      <c r="V30" s="201" t="str">
        <f t="shared" si="8"/>
        <v/>
      </c>
    </row>
    <row r="31" spans="1:22" s="147" customFormat="1" hidden="1">
      <c r="A31" s="190"/>
      <c r="B31" s="173" t="s">
        <v>4693</v>
      </c>
      <c r="C31" s="174"/>
      <c r="D31" s="175"/>
      <c r="E31" s="164"/>
      <c r="F31" s="199" t="str">
        <f t="shared" si="0"/>
        <v/>
      </c>
      <c r="G31" s="176"/>
      <c r="H31" s="200" t="str">
        <f t="shared" si="1"/>
        <v/>
      </c>
      <c r="I31" s="177"/>
      <c r="J31" s="201" t="str">
        <f t="shared" si="2"/>
        <v/>
      </c>
      <c r="K31" s="136"/>
      <c r="L31" s="200" t="str">
        <f t="shared" si="3"/>
        <v/>
      </c>
      <c r="M31" s="140"/>
      <c r="N31" s="201" t="str">
        <f t="shared" si="4"/>
        <v/>
      </c>
      <c r="O31" s="136"/>
      <c r="P31" s="200" t="str">
        <f t="shared" si="5"/>
        <v/>
      </c>
      <c r="Q31" s="140"/>
      <c r="R31" s="201" t="str">
        <f t="shared" si="6"/>
        <v/>
      </c>
      <c r="S31" s="129"/>
      <c r="T31" s="202" t="str">
        <f t="shared" si="7"/>
        <v/>
      </c>
      <c r="U31" s="140"/>
      <c r="V31" s="201" t="str">
        <f t="shared" si="8"/>
        <v/>
      </c>
    </row>
    <row r="32" spans="1:22" s="147" customFormat="1" hidden="1">
      <c r="A32" s="190"/>
      <c r="B32" s="173" t="s">
        <v>4694</v>
      </c>
      <c r="C32" s="174"/>
      <c r="D32" s="175"/>
      <c r="E32" s="164"/>
      <c r="F32" s="199" t="str">
        <f t="shared" si="0"/>
        <v/>
      </c>
      <c r="G32" s="176"/>
      <c r="H32" s="200" t="str">
        <f t="shared" si="1"/>
        <v/>
      </c>
      <c r="I32" s="177"/>
      <c r="J32" s="201" t="str">
        <f t="shared" si="2"/>
        <v/>
      </c>
      <c r="K32" s="136"/>
      <c r="L32" s="200" t="str">
        <f t="shared" si="3"/>
        <v/>
      </c>
      <c r="M32" s="140"/>
      <c r="N32" s="201" t="str">
        <f t="shared" si="4"/>
        <v/>
      </c>
      <c r="O32" s="136"/>
      <c r="P32" s="200" t="str">
        <f t="shared" si="5"/>
        <v/>
      </c>
      <c r="Q32" s="140"/>
      <c r="R32" s="201" t="str">
        <f t="shared" si="6"/>
        <v/>
      </c>
      <c r="S32" s="129"/>
      <c r="T32" s="202" t="str">
        <f t="shared" si="7"/>
        <v/>
      </c>
      <c r="U32" s="140"/>
      <c r="V32" s="201" t="str">
        <f t="shared" si="8"/>
        <v/>
      </c>
    </row>
    <row r="33" spans="1:22" s="147" customFormat="1" hidden="1">
      <c r="A33" s="190"/>
      <c r="B33" s="173" t="s">
        <v>4695</v>
      </c>
      <c r="C33" s="174"/>
      <c r="D33" s="175"/>
      <c r="E33" s="164"/>
      <c r="F33" s="199" t="str">
        <f t="shared" si="0"/>
        <v/>
      </c>
      <c r="G33" s="176"/>
      <c r="H33" s="200" t="str">
        <f t="shared" si="1"/>
        <v/>
      </c>
      <c r="I33" s="177"/>
      <c r="J33" s="201" t="str">
        <f t="shared" si="2"/>
        <v/>
      </c>
      <c r="K33" s="136"/>
      <c r="L33" s="200" t="str">
        <f t="shared" si="3"/>
        <v/>
      </c>
      <c r="M33" s="140"/>
      <c r="N33" s="201" t="str">
        <f t="shared" si="4"/>
        <v/>
      </c>
      <c r="O33" s="136"/>
      <c r="P33" s="200" t="str">
        <f t="shared" si="5"/>
        <v/>
      </c>
      <c r="Q33" s="140"/>
      <c r="R33" s="201" t="str">
        <f t="shared" si="6"/>
        <v/>
      </c>
      <c r="S33" s="129"/>
      <c r="T33" s="202" t="str">
        <f t="shared" si="7"/>
        <v/>
      </c>
      <c r="U33" s="140"/>
      <c r="V33" s="201" t="str">
        <f t="shared" si="8"/>
        <v/>
      </c>
    </row>
    <row r="34" spans="1:22" s="147" customFormat="1" hidden="1">
      <c r="A34" s="190"/>
      <c r="B34" s="173" t="s">
        <v>4696</v>
      </c>
      <c r="C34" s="174"/>
      <c r="D34" s="175"/>
      <c r="E34" s="164"/>
      <c r="F34" s="199" t="str">
        <f t="shared" si="0"/>
        <v/>
      </c>
      <c r="G34" s="176"/>
      <c r="H34" s="200" t="str">
        <f t="shared" si="1"/>
        <v/>
      </c>
      <c r="I34" s="177"/>
      <c r="J34" s="201" t="str">
        <f t="shared" si="2"/>
        <v/>
      </c>
      <c r="K34" s="136"/>
      <c r="L34" s="200" t="str">
        <f t="shared" si="3"/>
        <v/>
      </c>
      <c r="M34" s="140"/>
      <c r="N34" s="201" t="str">
        <f t="shared" si="4"/>
        <v/>
      </c>
      <c r="O34" s="136"/>
      <c r="P34" s="200" t="str">
        <f t="shared" si="5"/>
        <v/>
      </c>
      <c r="Q34" s="140"/>
      <c r="R34" s="201" t="str">
        <f t="shared" si="6"/>
        <v/>
      </c>
      <c r="S34" s="129"/>
      <c r="T34" s="202" t="str">
        <f t="shared" si="7"/>
        <v/>
      </c>
      <c r="U34" s="140"/>
      <c r="V34" s="201" t="str">
        <f t="shared" si="8"/>
        <v/>
      </c>
    </row>
    <row r="35" spans="1:22" s="147" customFormat="1" hidden="1">
      <c r="A35" s="190"/>
      <c r="B35" s="173" t="s">
        <v>4697</v>
      </c>
      <c r="C35" s="174"/>
      <c r="D35" s="175"/>
      <c r="E35" s="164"/>
      <c r="F35" s="199" t="str">
        <f t="shared" si="0"/>
        <v/>
      </c>
      <c r="G35" s="176"/>
      <c r="H35" s="200" t="str">
        <f t="shared" si="1"/>
        <v/>
      </c>
      <c r="I35" s="177"/>
      <c r="J35" s="201" t="str">
        <f t="shared" si="2"/>
        <v/>
      </c>
      <c r="K35" s="136"/>
      <c r="L35" s="200" t="str">
        <f t="shared" si="3"/>
        <v/>
      </c>
      <c r="M35" s="140"/>
      <c r="N35" s="201" t="str">
        <f t="shared" si="4"/>
        <v/>
      </c>
      <c r="O35" s="136"/>
      <c r="P35" s="200" t="str">
        <f t="shared" si="5"/>
        <v/>
      </c>
      <c r="Q35" s="140"/>
      <c r="R35" s="201" t="str">
        <f t="shared" si="6"/>
        <v/>
      </c>
      <c r="S35" s="129"/>
      <c r="T35" s="202" t="str">
        <f t="shared" si="7"/>
        <v/>
      </c>
      <c r="U35" s="140"/>
      <c r="V35" s="201" t="str">
        <f t="shared" si="8"/>
        <v/>
      </c>
    </row>
    <row r="36" spans="1:22" s="147" customFormat="1" hidden="1">
      <c r="A36" s="190"/>
      <c r="B36" s="173" t="s">
        <v>4698</v>
      </c>
      <c r="C36" s="174"/>
      <c r="D36" s="175"/>
      <c r="E36" s="164"/>
      <c r="F36" s="199" t="str">
        <f t="shared" si="0"/>
        <v/>
      </c>
      <c r="G36" s="176"/>
      <c r="H36" s="200" t="str">
        <f t="shared" si="1"/>
        <v/>
      </c>
      <c r="I36" s="177"/>
      <c r="J36" s="201" t="str">
        <f t="shared" si="2"/>
        <v/>
      </c>
      <c r="K36" s="136"/>
      <c r="L36" s="200" t="str">
        <f t="shared" si="3"/>
        <v/>
      </c>
      <c r="M36" s="140"/>
      <c r="N36" s="201" t="str">
        <f t="shared" si="4"/>
        <v/>
      </c>
      <c r="O36" s="136"/>
      <c r="P36" s="200" t="str">
        <f t="shared" si="5"/>
        <v/>
      </c>
      <c r="Q36" s="140"/>
      <c r="R36" s="201" t="str">
        <f t="shared" si="6"/>
        <v/>
      </c>
      <c r="S36" s="129"/>
      <c r="T36" s="202" t="str">
        <f t="shared" si="7"/>
        <v/>
      </c>
      <c r="U36" s="140"/>
      <c r="V36" s="201" t="str">
        <f t="shared" si="8"/>
        <v/>
      </c>
    </row>
    <row r="37" spans="1:22" s="147" customFormat="1" hidden="1">
      <c r="A37" s="190"/>
      <c r="B37" s="173" t="s">
        <v>4699</v>
      </c>
      <c r="C37" s="174"/>
      <c r="D37" s="175"/>
      <c r="E37" s="164"/>
      <c r="F37" s="199" t="str">
        <f t="shared" si="0"/>
        <v/>
      </c>
      <c r="G37" s="176"/>
      <c r="H37" s="200" t="str">
        <f t="shared" si="1"/>
        <v/>
      </c>
      <c r="I37" s="177"/>
      <c r="J37" s="201" t="str">
        <f t="shared" si="2"/>
        <v/>
      </c>
      <c r="K37" s="136"/>
      <c r="L37" s="200" t="str">
        <f t="shared" si="3"/>
        <v/>
      </c>
      <c r="M37" s="140"/>
      <c r="N37" s="201" t="str">
        <f t="shared" si="4"/>
        <v/>
      </c>
      <c r="O37" s="136"/>
      <c r="P37" s="200" t="str">
        <f t="shared" si="5"/>
        <v/>
      </c>
      <c r="Q37" s="140"/>
      <c r="R37" s="201" t="str">
        <f t="shared" si="6"/>
        <v/>
      </c>
      <c r="S37" s="129"/>
      <c r="T37" s="202" t="str">
        <f t="shared" si="7"/>
        <v/>
      </c>
      <c r="U37" s="140"/>
      <c r="V37" s="201" t="str">
        <f t="shared" si="8"/>
        <v/>
      </c>
    </row>
    <row r="38" spans="1:22" s="147" customFormat="1" hidden="1">
      <c r="A38" s="190"/>
      <c r="B38" s="173" t="s">
        <v>4700</v>
      </c>
      <c r="C38" s="174"/>
      <c r="D38" s="175"/>
      <c r="E38" s="164"/>
      <c r="F38" s="199" t="str">
        <f t="shared" si="0"/>
        <v/>
      </c>
      <c r="G38" s="176"/>
      <c r="H38" s="200" t="str">
        <f t="shared" si="1"/>
        <v/>
      </c>
      <c r="I38" s="177"/>
      <c r="J38" s="201" t="str">
        <f t="shared" si="2"/>
        <v/>
      </c>
      <c r="K38" s="136"/>
      <c r="L38" s="200" t="str">
        <f t="shared" si="3"/>
        <v/>
      </c>
      <c r="M38" s="140"/>
      <c r="N38" s="201" t="str">
        <f t="shared" si="4"/>
        <v/>
      </c>
      <c r="O38" s="136"/>
      <c r="P38" s="200" t="str">
        <f t="shared" si="5"/>
        <v/>
      </c>
      <c r="Q38" s="140"/>
      <c r="R38" s="201" t="str">
        <f t="shared" si="6"/>
        <v/>
      </c>
      <c r="S38" s="129"/>
      <c r="T38" s="202" t="str">
        <f t="shared" si="7"/>
        <v/>
      </c>
      <c r="U38" s="140"/>
      <c r="V38" s="201" t="str">
        <f t="shared" si="8"/>
        <v/>
      </c>
    </row>
    <row r="39" spans="1:22" s="147" customFormat="1" hidden="1">
      <c r="A39" s="190"/>
      <c r="B39" s="173" t="s">
        <v>4701</v>
      </c>
      <c r="C39" s="174"/>
      <c r="D39" s="175"/>
      <c r="E39" s="164"/>
      <c r="F39" s="199" t="str">
        <f t="shared" si="0"/>
        <v/>
      </c>
      <c r="G39" s="176"/>
      <c r="H39" s="200" t="str">
        <f t="shared" si="1"/>
        <v/>
      </c>
      <c r="I39" s="177"/>
      <c r="J39" s="201" t="str">
        <f t="shared" si="2"/>
        <v/>
      </c>
      <c r="K39" s="136"/>
      <c r="L39" s="200" t="str">
        <f t="shared" si="3"/>
        <v/>
      </c>
      <c r="M39" s="140"/>
      <c r="N39" s="201" t="str">
        <f t="shared" si="4"/>
        <v/>
      </c>
      <c r="O39" s="136"/>
      <c r="P39" s="200" t="str">
        <f t="shared" si="5"/>
        <v/>
      </c>
      <c r="Q39" s="140"/>
      <c r="R39" s="201" t="str">
        <f t="shared" si="6"/>
        <v/>
      </c>
      <c r="S39" s="129"/>
      <c r="T39" s="202" t="str">
        <f t="shared" si="7"/>
        <v/>
      </c>
      <c r="U39" s="140"/>
      <c r="V39" s="201" t="str">
        <f t="shared" si="8"/>
        <v/>
      </c>
    </row>
    <row r="40" spans="1:22" s="147" customFormat="1" hidden="1">
      <c r="A40" s="190"/>
      <c r="B40" s="173" t="s">
        <v>4702</v>
      </c>
      <c r="C40" s="174"/>
      <c r="D40" s="175"/>
      <c r="E40" s="164"/>
      <c r="F40" s="199" t="str">
        <f t="shared" si="0"/>
        <v/>
      </c>
      <c r="G40" s="176"/>
      <c r="H40" s="200" t="str">
        <f t="shared" si="1"/>
        <v/>
      </c>
      <c r="I40" s="177"/>
      <c r="J40" s="201" t="str">
        <f t="shared" si="2"/>
        <v/>
      </c>
      <c r="K40" s="136"/>
      <c r="L40" s="200" t="str">
        <f t="shared" si="3"/>
        <v/>
      </c>
      <c r="M40" s="140"/>
      <c r="N40" s="201" t="str">
        <f t="shared" si="4"/>
        <v/>
      </c>
      <c r="O40" s="136"/>
      <c r="P40" s="200" t="str">
        <f t="shared" si="5"/>
        <v/>
      </c>
      <c r="Q40" s="140"/>
      <c r="R40" s="201" t="str">
        <f t="shared" si="6"/>
        <v/>
      </c>
      <c r="S40" s="129"/>
      <c r="T40" s="202" t="str">
        <f t="shared" si="7"/>
        <v/>
      </c>
      <c r="U40" s="140"/>
      <c r="V40" s="201" t="str">
        <f t="shared" si="8"/>
        <v/>
      </c>
    </row>
    <row r="41" spans="1:22" s="147" customFormat="1" hidden="1">
      <c r="A41" s="190"/>
      <c r="B41" s="173" t="s">
        <v>4703</v>
      </c>
      <c r="C41" s="174"/>
      <c r="D41" s="175"/>
      <c r="E41" s="164"/>
      <c r="F41" s="199" t="str">
        <f t="shared" si="0"/>
        <v/>
      </c>
      <c r="G41" s="176"/>
      <c r="H41" s="200" t="str">
        <f t="shared" si="1"/>
        <v/>
      </c>
      <c r="I41" s="177"/>
      <c r="J41" s="201" t="str">
        <f t="shared" si="2"/>
        <v/>
      </c>
      <c r="K41" s="136"/>
      <c r="L41" s="200" t="str">
        <f t="shared" si="3"/>
        <v/>
      </c>
      <c r="M41" s="140"/>
      <c r="N41" s="201" t="str">
        <f t="shared" si="4"/>
        <v/>
      </c>
      <c r="O41" s="136"/>
      <c r="P41" s="200" t="str">
        <f t="shared" si="5"/>
        <v/>
      </c>
      <c r="Q41" s="140"/>
      <c r="R41" s="201" t="str">
        <f t="shared" si="6"/>
        <v/>
      </c>
      <c r="S41" s="129"/>
      <c r="T41" s="202" t="str">
        <f t="shared" si="7"/>
        <v/>
      </c>
      <c r="U41" s="140"/>
      <c r="V41" s="201" t="str">
        <f t="shared" si="8"/>
        <v/>
      </c>
    </row>
    <row r="42" spans="1:22" s="147" customFormat="1" hidden="1">
      <c r="A42" s="190"/>
      <c r="B42" s="173" t="s">
        <v>4704</v>
      </c>
      <c r="C42" s="174"/>
      <c r="D42" s="175"/>
      <c r="E42" s="164"/>
      <c r="F42" s="199" t="str">
        <f t="shared" si="0"/>
        <v/>
      </c>
      <c r="G42" s="176"/>
      <c r="H42" s="200" t="str">
        <f t="shared" ref="H42:H82" si="9">IF($H$9="*",IF(G42&gt;0,"*",""),"")</f>
        <v/>
      </c>
      <c r="I42" s="177"/>
      <c r="J42" s="201" t="str">
        <f t="shared" ref="J42:J82" si="10">IF($J$9="*",IF(I42&gt;0,"*",""),"")</f>
        <v/>
      </c>
      <c r="K42" s="136"/>
      <c r="L42" s="200" t="str">
        <f t="shared" ref="L42:L82" si="11">IF($L$9="*",IF(K42&gt;0,"*",""),"")</f>
        <v/>
      </c>
      <c r="M42" s="140"/>
      <c r="N42" s="201" t="str">
        <f t="shared" ref="N42:N82" si="12">IF($N$9="*",IF(M42&gt;0,"*",""),"")</f>
        <v/>
      </c>
      <c r="O42" s="136"/>
      <c r="P42" s="200" t="str">
        <f t="shared" ref="P42:P82" si="13">IF($P$9="*",IF(O42&gt;0,"*",""),"")</f>
        <v/>
      </c>
      <c r="Q42" s="140"/>
      <c r="R42" s="201" t="str">
        <f t="shared" ref="R42:R82" si="14">IF($R$9="*",IF(Q42&gt;0,"*",""),"")</f>
        <v/>
      </c>
      <c r="S42" s="129"/>
      <c r="T42" s="202" t="str">
        <f t="shared" si="7"/>
        <v/>
      </c>
      <c r="U42" s="140"/>
      <c r="V42" s="201" t="str">
        <f t="shared" ref="V42:V82" si="15">IF($V$9="*",IF(U42&gt;0,"*",""),"")</f>
        <v/>
      </c>
    </row>
    <row r="43" spans="1:22" s="147" customFormat="1" hidden="1">
      <c r="A43" s="190"/>
      <c r="B43" s="173" t="s">
        <v>4705</v>
      </c>
      <c r="C43" s="174"/>
      <c r="D43" s="175"/>
      <c r="E43" s="164"/>
      <c r="F43" s="199" t="str">
        <f t="shared" si="0"/>
        <v/>
      </c>
      <c r="G43" s="176"/>
      <c r="H43" s="200" t="str">
        <f t="shared" si="9"/>
        <v/>
      </c>
      <c r="I43" s="177"/>
      <c r="J43" s="201" t="str">
        <f t="shared" si="10"/>
        <v/>
      </c>
      <c r="K43" s="136"/>
      <c r="L43" s="200" t="str">
        <f t="shared" si="11"/>
        <v/>
      </c>
      <c r="M43" s="140"/>
      <c r="N43" s="201" t="str">
        <f t="shared" si="12"/>
        <v/>
      </c>
      <c r="O43" s="136"/>
      <c r="P43" s="200" t="str">
        <f t="shared" si="13"/>
        <v/>
      </c>
      <c r="Q43" s="140"/>
      <c r="R43" s="201" t="str">
        <f t="shared" si="14"/>
        <v/>
      </c>
      <c r="S43" s="129"/>
      <c r="T43" s="202" t="str">
        <f t="shared" si="7"/>
        <v/>
      </c>
      <c r="U43" s="140"/>
      <c r="V43" s="201" t="str">
        <f t="shared" si="15"/>
        <v/>
      </c>
    </row>
    <row r="44" spans="1:22" s="147" customFormat="1" hidden="1">
      <c r="A44" s="190"/>
      <c r="B44" s="173" t="s">
        <v>4706</v>
      </c>
      <c r="C44" s="174"/>
      <c r="D44" s="175"/>
      <c r="E44" s="164"/>
      <c r="F44" s="199" t="str">
        <f t="shared" ref="F44:F84" si="16">IF($F$9="*",IF(E44&gt;0,"*",""),"")</f>
        <v/>
      </c>
      <c r="G44" s="176"/>
      <c r="H44" s="200" t="str">
        <f t="shared" si="9"/>
        <v/>
      </c>
      <c r="I44" s="177"/>
      <c r="J44" s="201" t="str">
        <f t="shared" si="10"/>
        <v/>
      </c>
      <c r="K44" s="136"/>
      <c r="L44" s="200" t="str">
        <f t="shared" si="11"/>
        <v/>
      </c>
      <c r="M44" s="140"/>
      <c r="N44" s="201" t="str">
        <f t="shared" si="12"/>
        <v/>
      </c>
      <c r="O44" s="136"/>
      <c r="P44" s="200" t="str">
        <f t="shared" si="13"/>
        <v/>
      </c>
      <c r="Q44" s="140"/>
      <c r="R44" s="201" t="str">
        <f t="shared" si="14"/>
        <v/>
      </c>
      <c r="S44" s="129"/>
      <c r="T44" s="202" t="str">
        <f t="shared" si="7"/>
        <v/>
      </c>
      <c r="U44" s="140"/>
      <c r="V44" s="201" t="str">
        <f t="shared" si="15"/>
        <v/>
      </c>
    </row>
    <row r="45" spans="1:22" s="147" customFormat="1" hidden="1">
      <c r="A45" s="190"/>
      <c r="B45" s="173" t="s">
        <v>4707</v>
      </c>
      <c r="C45" s="174"/>
      <c r="D45" s="175"/>
      <c r="E45" s="164"/>
      <c r="F45" s="199" t="str">
        <f t="shared" si="16"/>
        <v/>
      </c>
      <c r="G45" s="176"/>
      <c r="H45" s="200" t="str">
        <f t="shared" si="9"/>
        <v/>
      </c>
      <c r="I45" s="177"/>
      <c r="J45" s="201" t="str">
        <f t="shared" si="10"/>
        <v/>
      </c>
      <c r="K45" s="136"/>
      <c r="L45" s="200" t="str">
        <f t="shared" si="11"/>
        <v/>
      </c>
      <c r="M45" s="140"/>
      <c r="N45" s="201" t="str">
        <f t="shared" si="12"/>
        <v/>
      </c>
      <c r="O45" s="136"/>
      <c r="P45" s="200" t="str">
        <f t="shared" si="13"/>
        <v/>
      </c>
      <c r="Q45" s="140"/>
      <c r="R45" s="201" t="str">
        <f t="shared" si="14"/>
        <v/>
      </c>
      <c r="S45" s="129"/>
      <c r="T45" s="202" t="str">
        <f t="shared" si="7"/>
        <v/>
      </c>
      <c r="U45" s="140"/>
      <c r="V45" s="201" t="str">
        <f t="shared" si="15"/>
        <v/>
      </c>
    </row>
    <row r="46" spans="1:22" s="147" customFormat="1" hidden="1">
      <c r="A46" s="190"/>
      <c r="B46" s="173" t="s">
        <v>4708</v>
      </c>
      <c r="C46" s="174"/>
      <c r="D46" s="175"/>
      <c r="E46" s="164"/>
      <c r="F46" s="199" t="str">
        <f t="shared" si="16"/>
        <v/>
      </c>
      <c r="G46" s="176"/>
      <c r="H46" s="200" t="str">
        <f t="shared" si="9"/>
        <v/>
      </c>
      <c r="I46" s="177"/>
      <c r="J46" s="201" t="str">
        <f t="shared" si="10"/>
        <v/>
      </c>
      <c r="K46" s="136"/>
      <c r="L46" s="200" t="str">
        <f t="shared" si="11"/>
        <v/>
      </c>
      <c r="M46" s="140"/>
      <c r="N46" s="201" t="str">
        <f t="shared" si="12"/>
        <v/>
      </c>
      <c r="O46" s="136"/>
      <c r="P46" s="200" t="str">
        <f t="shared" si="13"/>
        <v/>
      </c>
      <c r="Q46" s="140"/>
      <c r="R46" s="201" t="str">
        <f t="shared" si="14"/>
        <v/>
      </c>
      <c r="S46" s="129"/>
      <c r="T46" s="202" t="str">
        <f t="shared" si="7"/>
        <v/>
      </c>
      <c r="U46" s="140"/>
      <c r="V46" s="201" t="str">
        <f t="shared" si="15"/>
        <v/>
      </c>
    </row>
    <row r="47" spans="1:22" s="147" customFormat="1" hidden="1">
      <c r="A47" s="190"/>
      <c r="B47" s="173" t="s">
        <v>4709</v>
      </c>
      <c r="C47" s="174"/>
      <c r="D47" s="175"/>
      <c r="E47" s="164"/>
      <c r="F47" s="199" t="str">
        <f t="shared" si="16"/>
        <v/>
      </c>
      <c r="G47" s="176"/>
      <c r="H47" s="200" t="str">
        <f t="shared" si="9"/>
        <v/>
      </c>
      <c r="I47" s="177"/>
      <c r="J47" s="201" t="str">
        <f t="shared" si="10"/>
        <v/>
      </c>
      <c r="K47" s="136"/>
      <c r="L47" s="200" t="str">
        <f t="shared" si="11"/>
        <v/>
      </c>
      <c r="M47" s="140"/>
      <c r="N47" s="201" t="str">
        <f t="shared" si="12"/>
        <v/>
      </c>
      <c r="O47" s="136"/>
      <c r="P47" s="200" t="str">
        <f t="shared" si="13"/>
        <v/>
      </c>
      <c r="Q47" s="140"/>
      <c r="R47" s="201" t="str">
        <f t="shared" si="14"/>
        <v/>
      </c>
      <c r="S47" s="129"/>
      <c r="T47" s="202" t="str">
        <f t="shared" si="7"/>
        <v/>
      </c>
      <c r="U47" s="140"/>
      <c r="V47" s="201" t="str">
        <f t="shared" si="15"/>
        <v/>
      </c>
    </row>
    <row r="48" spans="1:22" s="147" customFormat="1" hidden="1">
      <c r="A48" s="190"/>
      <c r="B48" s="173" t="s">
        <v>4710</v>
      </c>
      <c r="C48" s="174"/>
      <c r="D48" s="175"/>
      <c r="E48" s="164"/>
      <c r="F48" s="199" t="str">
        <f t="shared" si="16"/>
        <v/>
      </c>
      <c r="G48" s="176"/>
      <c r="H48" s="200" t="str">
        <f t="shared" si="9"/>
        <v/>
      </c>
      <c r="I48" s="177"/>
      <c r="J48" s="201" t="str">
        <f t="shared" si="10"/>
        <v/>
      </c>
      <c r="K48" s="136"/>
      <c r="L48" s="200" t="str">
        <f t="shared" si="11"/>
        <v/>
      </c>
      <c r="M48" s="140"/>
      <c r="N48" s="201" t="str">
        <f t="shared" si="12"/>
        <v/>
      </c>
      <c r="O48" s="136"/>
      <c r="P48" s="200" t="str">
        <f t="shared" si="13"/>
        <v/>
      </c>
      <c r="Q48" s="140"/>
      <c r="R48" s="201" t="str">
        <f t="shared" si="14"/>
        <v/>
      </c>
      <c r="S48" s="129"/>
      <c r="T48" s="202" t="str">
        <f t="shared" si="7"/>
        <v/>
      </c>
      <c r="U48" s="140"/>
      <c r="V48" s="201" t="str">
        <f t="shared" si="15"/>
        <v/>
      </c>
    </row>
    <row r="49" spans="1:22" s="147" customFormat="1" hidden="1">
      <c r="A49" s="190"/>
      <c r="B49" s="173" t="s">
        <v>4711</v>
      </c>
      <c r="C49" s="174"/>
      <c r="D49" s="175"/>
      <c r="E49" s="164"/>
      <c r="F49" s="199" t="str">
        <f t="shared" si="16"/>
        <v/>
      </c>
      <c r="G49" s="176"/>
      <c r="H49" s="200" t="str">
        <f t="shared" si="9"/>
        <v/>
      </c>
      <c r="I49" s="177"/>
      <c r="J49" s="201" t="str">
        <f t="shared" si="10"/>
        <v/>
      </c>
      <c r="K49" s="136"/>
      <c r="L49" s="200" t="str">
        <f t="shared" si="11"/>
        <v/>
      </c>
      <c r="M49" s="140"/>
      <c r="N49" s="201" t="str">
        <f t="shared" si="12"/>
        <v/>
      </c>
      <c r="O49" s="136"/>
      <c r="P49" s="200" t="str">
        <f t="shared" si="13"/>
        <v/>
      </c>
      <c r="Q49" s="140"/>
      <c r="R49" s="201" t="str">
        <f t="shared" si="14"/>
        <v/>
      </c>
      <c r="S49" s="129"/>
      <c r="T49" s="202" t="str">
        <f t="shared" si="7"/>
        <v/>
      </c>
      <c r="U49" s="140"/>
      <c r="V49" s="201" t="str">
        <f t="shared" si="15"/>
        <v/>
      </c>
    </row>
    <row r="50" spans="1:22" s="147" customFormat="1" hidden="1">
      <c r="A50" s="190"/>
      <c r="B50" s="173" t="s">
        <v>4712</v>
      </c>
      <c r="C50" s="174"/>
      <c r="D50" s="175"/>
      <c r="E50" s="164"/>
      <c r="F50" s="199" t="str">
        <f t="shared" si="16"/>
        <v/>
      </c>
      <c r="G50" s="176"/>
      <c r="H50" s="200" t="str">
        <f t="shared" si="9"/>
        <v/>
      </c>
      <c r="I50" s="177"/>
      <c r="J50" s="201" t="str">
        <f t="shared" si="10"/>
        <v/>
      </c>
      <c r="K50" s="136"/>
      <c r="L50" s="200" t="str">
        <f t="shared" si="11"/>
        <v/>
      </c>
      <c r="M50" s="140"/>
      <c r="N50" s="201" t="str">
        <f t="shared" si="12"/>
        <v/>
      </c>
      <c r="O50" s="136"/>
      <c r="P50" s="200" t="str">
        <f t="shared" si="13"/>
        <v/>
      </c>
      <c r="Q50" s="140"/>
      <c r="R50" s="201" t="str">
        <f t="shared" si="14"/>
        <v/>
      </c>
      <c r="S50" s="129"/>
      <c r="T50" s="202" t="str">
        <f t="shared" si="7"/>
        <v/>
      </c>
      <c r="U50" s="140"/>
      <c r="V50" s="201" t="str">
        <f t="shared" si="15"/>
        <v/>
      </c>
    </row>
    <row r="51" spans="1:22" s="147" customFormat="1" hidden="1">
      <c r="A51" s="190"/>
      <c r="B51" s="173" t="s">
        <v>4713</v>
      </c>
      <c r="C51" s="174"/>
      <c r="D51" s="175"/>
      <c r="E51" s="164"/>
      <c r="F51" s="199" t="str">
        <f t="shared" si="16"/>
        <v/>
      </c>
      <c r="G51" s="176"/>
      <c r="H51" s="200" t="str">
        <f t="shared" si="9"/>
        <v/>
      </c>
      <c r="I51" s="177"/>
      <c r="J51" s="201" t="str">
        <f t="shared" si="10"/>
        <v/>
      </c>
      <c r="K51" s="136"/>
      <c r="L51" s="200" t="str">
        <f t="shared" si="11"/>
        <v/>
      </c>
      <c r="M51" s="140"/>
      <c r="N51" s="201" t="str">
        <f t="shared" si="12"/>
        <v/>
      </c>
      <c r="O51" s="136"/>
      <c r="P51" s="200" t="str">
        <f t="shared" si="13"/>
        <v/>
      </c>
      <c r="Q51" s="140"/>
      <c r="R51" s="201" t="str">
        <f t="shared" si="14"/>
        <v/>
      </c>
      <c r="S51" s="129"/>
      <c r="T51" s="202" t="str">
        <f t="shared" si="7"/>
        <v/>
      </c>
      <c r="U51" s="140"/>
      <c r="V51" s="201" t="str">
        <f t="shared" si="15"/>
        <v/>
      </c>
    </row>
    <row r="52" spans="1:22" s="147" customFormat="1">
      <c r="A52" s="190" t="s">
        <v>53</v>
      </c>
      <c r="B52" s="173" t="s">
        <v>4714</v>
      </c>
      <c r="C52" s="174"/>
      <c r="D52" s="175"/>
      <c r="E52" s="164"/>
      <c r="F52" s="199" t="str">
        <f t="shared" si="16"/>
        <v/>
      </c>
      <c r="G52" s="176"/>
      <c r="H52" s="200" t="str">
        <f t="shared" si="9"/>
        <v/>
      </c>
      <c r="I52" s="177"/>
      <c r="J52" s="201" t="str">
        <f t="shared" si="10"/>
        <v/>
      </c>
      <c r="K52" s="136"/>
      <c r="L52" s="200" t="str">
        <f t="shared" si="11"/>
        <v/>
      </c>
      <c r="M52" s="140"/>
      <c r="N52" s="201" t="str">
        <f t="shared" si="12"/>
        <v/>
      </c>
      <c r="O52" s="136"/>
      <c r="P52" s="200" t="str">
        <f t="shared" si="13"/>
        <v/>
      </c>
      <c r="Q52" s="140"/>
      <c r="R52" s="201" t="str">
        <f t="shared" si="14"/>
        <v/>
      </c>
      <c r="S52" s="129"/>
      <c r="T52" s="202" t="str">
        <f t="shared" si="7"/>
        <v/>
      </c>
      <c r="U52" s="140"/>
      <c r="V52" s="201" t="str">
        <f t="shared" si="15"/>
        <v/>
      </c>
    </row>
    <row r="53" spans="1:22" s="147" customFormat="1" hidden="1">
      <c r="A53" s="190"/>
      <c r="B53" s="173" t="s">
        <v>4715</v>
      </c>
      <c r="C53" s="174"/>
      <c r="D53" s="175"/>
      <c r="E53" s="164"/>
      <c r="F53" s="199" t="str">
        <f t="shared" si="16"/>
        <v/>
      </c>
      <c r="G53" s="176"/>
      <c r="H53" s="200" t="str">
        <f t="shared" si="9"/>
        <v/>
      </c>
      <c r="I53" s="177"/>
      <c r="J53" s="201" t="str">
        <f t="shared" si="10"/>
        <v/>
      </c>
      <c r="K53" s="136"/>
      <c r="L53" s="200" t="str">
        <f t="shared" si="11"/>
        <v/>
      </c>
      <c r="M53" s="140"/>
      <c r="N53" s="201" t="str">
        <f t="shared" si="12"/>
        <v/>
      </c>
      <c r="O53" s="136"/>
      <c r="P53" s="200" t="str">
        <f t="shared" si="13"/>
        <v/>
      </c>
      <c r="Q53" s="140"/>
      <c r="R53" s="201" t="str">
        <f t="shared" si="14"/>
        <v/>
      </c>
      <c r="S53" s="129"/>
      <c r="T53" s="202" t="str">
        <f t="shared" si="7"/>
        <v/>
      </c>
      <c r="U53" s="140"/>
      <c r="V53" s="201" t="str">
        <f t="shared" si="15"/>
        <v/>
      </c>
    </row>
    <row r="54" spans="1:22" s="147" customFormat="1" hidden="1">
      <c r="A54" s="190"/>
      <c r="B54" s="173" t="s">
        <v>4716</v>
      </c>
      <c r="C54" s="174"/>
      <c r="D54" s="175"/>
      <c r="E54" s="164"/>
      <c r="F54" s="199" t="str">
        <f t="shared" si="16"/>
        <v/>
      </c>
      <c r="G54" s="176"/>
      <c r="H54" s="200" t="str">
        <f t="shared" si="9"/>
        <v/>
      </c>
      <c r="I54" s="177"/>
      <c r="J54" s="201" t="str">
        <f t="shared" si="10"/>
        <v/>
      </c>
      <c r="K54" s="136"/>
      <c r="L54" s="200" t="str">
        <f t="shared" si="11"/>
        <v/>
      </c>
      <c r="M54" s="140"/>
      <c r="N54" s="201" t="str">
        <f t="shared" si="12"/>
        <v/>
      </c>
      <c r="O54" s="136"/>
      <c r="P54" s="200" t="str">
        <f t="shared" si="13"/>
        <v/>
      </c>
      <c r="Q54" s="140"/>
      <c r="R54" s="201" t="str">
        <f t="shared" si="14"/>
        <v/>
      </c>
      <c r="S54" s="129"/>
      <c r="T54" s="202" t="str">
        <f t="shared" si="7"/>
        <v/>
      </c>
      <c r="U54" s="140"/>
      <c r="V54" s="201" t="str">
        <f t="shared" si="15"/>
        <v/>
      </c>
    </row>
    <row r="55" spans="1:22" s="147" customFormat="1" hidden="1">
      <c r="A55" s="190"/>
      <c r="B55" s="173" t="s">
        <v>4717</v>
      </c>
      <c r="C55" s="174"/>
      <c r="D55" s="175"/>
      <c r="E55" s="164"/>
      <c r="F55" s="199" t="str">
        <f t="shared" si="16"/>
        <v/>
      </c>
      <c r="G55" s="176"/>
      <c r="H55" s="200" t="str">
        <f t="shared" si="9"/>
        <v/>
      </c>
      <c r="I55" s="177"/>
      <c r="J55" s="201" t="str">
        <f t="shared" si="10"/>
        <v/>
      </c>
      <c r="K55" s="136"/>
      <c r="L55" s="200" t="str">
        <f t="shared" si="11"/>
        <v/>
      </c>
      <c r="M55" s="140"/>
      <c r="N55" s="201" t="str">
        <f t="shared" si="12"/>
        <v/>
      </c>
      <c r="O55" s="136"/>
      <c r="P55" s="200" t="str">
        <f t="shared" si="13"/>
        <v/>
      </c>
      <c r="Q55" s="140"/>
      <c r="R55" s="201" t="str">
        <f t="shared" si="14"/>
        <v/>
      </c>
      <c r="S55" s="129"/>
      <c r="T55" s="202" t="str">
        <f t="shared" si="7"/>
        <v/>
      </c>
      <c r="U55" s="140"/>
      <c r="V55" s="201" t="str">
        <f t="shared" si="15"/>
        <v/>
      </c>
    </row>
    <row r="56" spans="1:22" s="147" customFormat="1" hidden="1">
      <c r="A56" s="190"/>
      <c r="B56" s="173" t="s">
        <v>4718</v>
      </c>
      <c r="C56" s="174"/>
      <c r="D56" s="175"/>
      <c r="E56" s="164"/>
      <c r="F56" s="199" t="str">
        <f t="shared" si="16"/>
        <v/>
      </c>
      <c r="G56" s="176"/>
      <c r="H56" s="200" t="str">
        <f t="shared" si="9"/>
        <v/>
      </c>
      <c r="I56" s="177"/>
      <c r="J56" s="201" t="str">
        <f t="shared" si="10"/>
        <v/>
      </c>
      <c r="K56" s="136"/>
      <c r="L56" s="200" t="str">
        <f t="shared" si="11"/>
        <v/>
      </c>
      <c r="M56" s="140"/>
      <c r="N56" s="201" t="str">
        <f t="shared" si="12"/>
        <v/>
      </c>
      <c r="O56" s="136"/>
      <c r="P56" s="200" t="str">
        <f t="shared" si="13"/>
        <v/>
      </c>
      <c r="Q56" s="140"/>
      <c r="R56" s="201" t="str">
        <f t="shared" si="14"/>
        <v/>
      </c>
      <c r="S56" s="129"/>
      <c r="T56" s="202" t="str">
        <f t="shared" si="7"/>
        <v/>
      </c>
      <c r="U56" s="140"/>
      <c r="V56" s="201" t="str">
        <f t="shared" si="15"/>
        <v/>
      </c>
    </row>
    <row r="57" spans="1:22" s="147" customFormat="1" hidden="1">
      <c r="A57" s="190"/>
      <c r="B57" s="173" t="s">
        <v>4719</v>
      </c>
      <c r="C57" s="174"/>
      <c r="D57" s="175"/>
      <c r="E57" s="164"/>
      <c r="F57" s="199" t="str">
        <f t="shared" si="16"/>
        <v/>
      </c>
      <c r="G57" s="176"/>
      <c r="H57" s="200" t="str">
        <f t="shared" si="9"/>
        <v/>
      </c>
      <c r="I57" s="177"/>
      <c r="J57" s="201" t="str">
        <f t="shared" si="10"/>
        <v/>
      </c>
      <c r="K57" s="136"/>
      <c r="L57" s="200" t="str">
        <f t="shared" si="11"/>
        <v/>
      </c>
      <c r="M57" s="140"/>
      <c r="N57" s="201" t="str">
        <f t="shared" si="12"/>
        <v/>
      </c>
      <c r="O57" s="136"/>
      <c r="P57" s="200" t="str">
        <f t="shared" si="13"/>
        <v/>
      </c>
      <c r="Q57" s="140"/>
      <c r="R57" s="201" t="str">
        <f t="shared" si="14"/>
        <v/>
      </c>
      <c r="S57" s="129"/>
      <c r="T57" s="202" t="str">
        <f t="shared" si="7"/>
        <v/>
      </c>
      <c r="U57" s="140"/>
      <c r="V57" s="201" t="str">
        <f t="shared" si="15"/>
        <v/>
      </c>
    </row>
    <row r="58" spans="1:22" s="147" customFormat="1" hidden="1">
      <c r="A58" s="190"/>
      <c r="B58" s="173" t="s">
        <v>4720</v>
      </c>
      <c r="C58" s="174"/>
      <c r="D58" s="175"/>
      <c r="E58" s="164"/>
      <c r="F58" s="199" t="str">
        <f t="shared" si="16"/>
        <v/>
      </c>
      <c r="G58" s="176"/>
      <c r="H58" s="200" t="str">
        <f t="shared" si="9"/>
        <v/>
      </c>
      <c r="I58" s="177"/>
      <c r="J58" s="201" t="str">
        <f t="shared" si="10"/>
        <v/>
      </c>
      <c r="K58" s="136"/>
      <c r="L58" s="200" t="str">
        <f t="shared" si="11"/>
        <v/>
      </c>
      <c r="M58" s="140"/>
      <c r="N58" s="201" t="str">
        <f t="shared" si="12"/>
        <v/>
      </c>
      <c r="O58" s="136"/>
      <c r="P58" s="200" t="str">
        <f t="shared" si="13"/>
        <v/>
      </c>
      <c r="Q58" s="140"/>
      <c r="R58" s="201" t="str">
        <f t="shared" si="14"/>
        <v/>
      </c>
      <c r="S58" s="129"/>
      <c r="T58" s="202" t="str">
        <f t="shared" si="7"/>
        <v/>
      </c>
      <c r="U58" s="140"/>
      <c r="V58" s="201" t="str">
        <f t="shared" si="15"/>
        <v/>
      </c>
    </row>
    <row r="59" spans="1:22" s="147" customFormat="1" hidden="1">
      <c r="A59" s="190"/>
      <c r="B59" s="173" t="s">
        <v>4721</v>
      </c>
      <c r="C59" s="174"/>
      <c r="D59" s="175"/>
      <c r="E59" s="164"/>
      <c r="F59" s="199" t="str">
        <f t="shared" si="16"/>
        <v/>
      </c>
      <c r="G59" s="176"/>
      <c r="H59" s="200" t="str">
        <f t="shared" si="9"/>
        <v/>
      </c>
      <c r="I59" s="177"/>
      <c r="J59" s="201" t="str">
        <f t="shared" si="10"/>
        <v/>
      </c>
      <c r="K59" s="136"/>
      <c r="L59" s="200" t="str">
        <f t="shared" si="11"/>
        <v/>
      </c>
      <c r="M59" s="140"/>
      <c r="N59" s="201" t="str">
        <f t="shared" si="12"/>
        <v/>
      </c>
      <c r="O59" s="136"/>
      <c r="P59" s="200" t="str">
        <f t="shared" si="13"/>
        <v/>
      </c>
      <c r="Q59" s="140"/>
      <c r="R59" s="201" t="str">
        <f t="shared" si="14"/>
        <v/>
      </c>
      <c r="S59" s="129"/>
      <c r="T59" s="202" t="str">
        <f t="shared" si="7"/>
        <v/>
      </c>
      <c r="U59" s="140"/>
      <c r="V59" s="201" t="str">
        <f t="shared" si="15"/>
        <v/>
      </c>
    </row>
    <row r="60" spans="1:22" s="147" customFormat="1" hidden="1">
      <c r="A60" s="190"/>
      <c r="B60" s="173" t="s">
        <v>4722</v>
      </c>
      <c r="C60" s="174"/>
      <c r="D60" s="175"/>
      <c r="E60" s="164"/>
      <c r="F60" s="199" t="str">
        <f t="shared" si="16"/>
        <v/>
      </c>
      <c r="G60" s="176"/>
      <c r="H60" s="200" t="str">
        <f t="shared" si="9"/>
        <v/>
      </c>
      <c r="I60" s="177"/>
      <c r="J60" s="201" t="str">
        <f t="shared" si="10"/>
        <v/>
      </c>
      <c r="K60" s="136"/>
      <c r="L60" s="200" t="str">
        <f t="shared" si="11"/>
        <v/>
      </c>
      <c r="M60" s="140"/>
      <c r="N60" s="201" t="str">
        <f t="shared" si="12"/>
        <v/>
      </c>
      <c r="O60" s="136"/>
      <c r="P60" s="200" t="str">
        <f t="shared" si="13"/>
        <v/>
      </c>
      <c r="Q60" s="140"/>
      <c r="R60" s="201" t="str">
        <f t="shared" si="14"/>
        <v/>
      </c>
      <c r="S60" s="129"/>
      <c r="T60" s="202" t="str">
        <f t="shared" si="7"/>
        <v/>
      </c>
      <c r="U60" s="140"/>
      <c r="V60" s="201" t="str">
        <f t="shared" si="15"/>
        <v/>
      </c>
    </row>
    <row r="61" spans="1:22" s="147" customFormat="1" hidden="1">
      <c r="A61" s="190"/>
      <c r="B61" s="173" t="s">
        <v>4723</v>
      </c>
      <c r="C61" s="174"/>
      <c r="D61" s="175"/>
      <c r="E61" s="164"/>
      <c r="F61" s="199" t="str">
        <f t="shared" si="16"/>
        <v/>
      </c>
      <c r="G61" s="176"/>
      <c r="H61" s="200" t="str">
        <f t="shared" si="9"/>
        <v/>
      </c>
      <c r="I61" s="177"/>
      <c r="J61" s="201" t="str">
        <f t="shared" si="10"/>
        <v/>
      </c>
      <c r="K61" s="136"/>
      <c r="L61" s="200" t="str">
        <f t="shared" si="11"/>
        <v/>
      </c>
      <c r="M61" s="140"/>
      <c r="N61" s="201" t="str">
        <f t="shared" si="12"/>
        <v/>
      </c>
      <c r="O61" s="136"/>
      <c r="P61" s="200" t="str">
        <f t="shared" si="13"/>
        <v/>
      </c>
      <c r="Q61" s="140"/>
      <c r="R61" s="201" t="str">
        <f t="shared" si="14"/>
        <v/>
      </c>
      <c r="S61" s="129"/>
      <c r="T61" s="202" t="str">
        <f t="shared" si="7"/>
        <v/>
      </c>
      <c r="U61" s="140"/>
      <c r="V61" s="201" t="str">
        <f t="shared" si="15"/>
        <v/>
      </c>
    </row>
    <row r="62" spans="1:22" s="147" customFormat="1" hidden="1">
      <c r="A62" s="190"/>
      <c r="B62" s="173" t="s">
        <v>4724</v>
      </c>
      <c r="C62" s="174"/>
      <c r="D62" s="175"/>
      <c r="E62" s="164"/>
      <c r="F62" s="199" t="str">
        <f t="shared" si="16"/>
        <v/>
      </c>
      <c r="G62" s="176"/>
      <c r="H62" s="200" t="str">
        <f t="shared" si="9"/>
        <v/>
      </c>
      <c r="I62" s="177"/>
      <c r="J62" s="201" t="str">
        <f t="shared" si="10"/>
        <v/>
      </c>
      <c r="K62" s="136"/>
      <c r="L62" s="200" t="str">
        <f t="shared" si="11"/>
        <v/>
      </c>
      <c r="M62" s="140"/>
      <c r="N62" s="201" t="str">
        <f t="shared" si="12"/>
        <v/>
      </c>
      <c r="O62" s="136"/>
      <c r="P62" s="200" t="str">
        <f t="shared" si="13"/>
        <v/>
      </c>
      <c r="Q62" s="140"/>
      <c r="R62" s="201" t="str">
        <f t="shared" si="14"/>
        <v/>
      </c>
      <c r="S62" s="129"/>
      <c r="T62" s="202" t="str">
        <f t="shared" si="7"/>
        <v/>
      </c>
      <c r="U62" s="140"/>
      <c r="V62" s="201" t="str">
        <f t="shared" si="15"/>
        <v/>
      </c>
    </row>
    <row r="63" spans="1:22" s="147" customFormat="1" hidden="1">
      <c r="A63" s="190"/>
      <c r="B63" s="173" t="s">
        <v>4725</v>
      </c>
      <c r="C63" s="174"/>
      <c r="D63" s="175"/>
      <c r="E63" s="164"/>
      <c r="F63" s="199" t="str">
        <f t="shared" si="16"/>
        <v/>
      </c>
      <c r="G63" s="176"/>
      <c r="H63" s="200" t="str">
        <f t="shared" si="9"/>
        <v/>
      </c>
      <c r="I63" s="177"/>
      <c r="J63" s="201" t="str">
        <f t="shared" si="10"/>
        <v/>
      </c>
      <c r="K63" s="136"/>
      <c r="L63" s="200" t="str">
        <f t="shared" si="11"/>
        <v/>
      </c>
      <c r="M63" s="140"/>
      <c r="N63" s="201" t="str">
        <f t="shared" si="12"/>
        <v/>
      </c>
      <c r="O63" s="136"/>
      <c r="P63" s="200" t="str">
        <f t="shared" si="13"/>
        <v/>
      </c>
      <c r="Q63" s="140"/>
      <c r="R63" s="201" t="str">
        <f t="shared" si="14"/>
        <v/>
      </c>
      <c r="S63" s="129"/>
      <c r="T63" s="202" t="str">
        <f t="shared" si="7"/>
        <v/>
      </c>
      <c r="U63" s="140"/>
      <c r="V63" s="201" t="str">
        <f t="shared" si="15"/>
        <v/>
      </c>
    </row>
    <row r="64" spans="1:22" s="147" customFormat="1" hidden="1">
      <c r="A64" s="190"/>
      <c r="B64" s="173" t="s">
        <v>4726</v>
      </c>
      <c r="C64" s="174"/>
      <c r="D64" s="175"/>
      <c r="E64" s="164"/>
      <c r="F64" s="199" t="str">
        <f t="shared" si="16"/>
        <v/>
      </c>
      <c r="G64" s="176"/>
      <c r="H64" s="200" t="str">
        <f t="shared" si="9"/>
        <v/>
      </c>
      <c r="I64" s="177"/>
      <c r="J64" s="201" t="str">
        <f t="shared" si="10"/>
        <v/>
      </c>
      <c r="K64" s="136"/>
      <c r="L64" s="200" t="str">
        <f t="shared" si="11"/>
        <v/>
      </c>
      <c r="M64" s="140"/>
      <c r="N64" s="201" t="str">
        <f t="shared" si="12"/>
        <v/>
      </c>
      <c r="O64" s="136"/>
      <c r="P64" s="200" t="str">
        <f t="shared" si="13"/>
        <v/>
      </c>
      <c r="Q64" s="140"/>
      <c r="R64" s="201" t="str">
        <f t="shared" si="14"/>
        <v/>
      </c>
      <c r="S64" s="129"/>
      <c r="T64" s="202" t="str">
        <f t="shared" si="7"/>
        <v/>
      </c>
      <c r="U64" s="140"/>
      <c r="V64" s="201" t="str">
        <f t="shared" si="15"/>
        <v/>
      </c>
    </row>
    <row r="65" spans="1:22" s="147" customFormat="1" hidden="1">
      <c r="A65" s="190"/>
      <c r="B65" s="173" t="s">
        <v>4727</v>
      </c>
      <c r="C65" s="174"/>
      <c r="D65" s="175"/>
      <c r="E65" s="164"/>
      <c r="F65" s="199" t="str">
        <f t="shared" si="16"/>
        <v/>
      </c>
      <c r="G65" s="176"/>
      <c r="H65" s="200" t="str">
        <f t="shared" si="9"/>
        <v/>
      </c>
      <c r="I65" s="177"/>
      <c r="J65" s="201" t="str">
        <f t="shared" si="10"/>
        <v/>
      </c>
      <c r="K65" s="136"/>
      <c r="L65" s="200" t="str">
        <f t="shared" si="11"/>
        <v/>
      </c>
      <c r="M65" s="140"/>
      <c r="N65" s="201" t="str">
        <f t="shared" si="12"/>
        <v/>
      </c>
      <c r="O65" s="136"/>
      <c r="P65" s="200" t="str">
        <f t="shared" si="13"/>
        <v/>
      </c>
      <c r="Q65" s="140"/>
      <c r="R65" s="201" t="str">
        <f t="shared" si="14"/>
        <v/>
      </c>
      <c r="S65" s="129"/>
      <c r="T65" s="202" t="str">
        <f t="shared" si="7"/>
        <v/>
      </c>
      <c r="U65" s="140"/>
      <c r="V65" s="201" t="str">
        <f t="shared" si="15"/>
        <v/>
      </c>
    </row>
    <row r="66" spans="1:22" s="147" customFormat="1" hidden="1">
      <c r="A66" s="190"/>
      <c r="B66" s="173" t="s">
        <v>4728</v>
      </c>
      <c r="C66" s="174"/>
      <c r="D66" s="175"/>
      <c r="E66" s="164"/>
      <c r="F66" s="199" t="str">
        <f t="shared" si="16"/>
        <v/>
      </c>
      <c r="G66" s="176"/>
      <c r="H66" s="200" t="str">
        <f t="shared" si="9"/>
        <v/>
      </c>
      <c r="I66" s="177"/>
      <c r="J66" s="201" t="str">
        <f t="shared" si="10"/>
        <v/>
      </c>
      <c r="K66" s="136"/>
      <c r="L66" s="200" t="str">
        <f t="shared" si="11"/>
        <v/>
      </c>
      <c r="M66" s="140"/>
      <c r="N66" s="201" t="str">
        <f t="shared" si="12"/>
        <v/>
      </c>
      <c r="O66" s="136"/>
      <c r="P66" s="200" t="str">
        <f t="shared" si="13"/>
        <v/>
      </c>
      <c r="Q66" s="140"/>
      <c r="R66" s="201" t="str">
        <f t="shared" si="14"/>
        <v/>
      </c>
      <c r="S66" s="129"/>
      <c r="T66" s="202" t="str">
        <f t="shared" si="7"/>
        <v/>
      </c>
      <c r="U66" s="140"/>
      <c r="V66" s="201" t="str">
        <f t="shared" si="15"/>
        <v/>
      </c>
    </row>
    <row r="67" spans="1:22" s="147" customFormat="1" hidden="1">
      <c r="A67" s="190"/>
      <c r="B67" s="173" t="s">
        <v>4729</v>
      </c>
      <c r="C67" s="174"/>
      <c r="D67" s="175"/>
      <c r="E67" s="164"/>
      <c r="F67" s="199" t="str">
        <f t="shared" si="16"/>
        <v/>
      </c>
      <c r="G67" s="176"/>
      <c r="H67" s="200" t="str">
        <f t="shared" si="9"/>
        <v/>
      </c>
      <c r="I67" s="177"/>
      <c r="J67" s="201" t="str">
        <f t="shared" si="10"/>
        <v/>
      </c>
      <c r="K67" s="136"/>
      <c r="L67" s="200" t="str">
        <f t="shared" si="11"/>
        <v/>
      </c>
      <c r="M67" s="140"/>
      <c r="N67" s="201" t="str">
        <f t="shared" si="12"/>
        <v/>
      </c>
      <c r="O67" s="136"/>
      <c r="P67" s="200" t="str">
        <f t="shared" si="13"/>
        <v/>
      </c>
      <c r="Q67" s="140"/>
      <c r="R67" s="201" t="str">
        <f t="shared" si="14"/>
        <v/>
      </c>
      <c r="S67" s="129"/>
      <c r="T67" s="202" t="str">
        <f t="shared" si="7"/>
        <v/>
      </c>
      <c r="U67" s="140"/>
      <c r="V67" s="201" t="str">
        <f t="shared" si="15"/>
        <v/>
      </c>
    </row>
    <row r="68" spans="1:22" s="147" customFormat="1" hidden="1">
      <c r="A68" s="190"/>
      <c r="B68" s="173" t="s">
        <v>4730</v>
      </c>
      <c r="C68" s="174"/>
      <c r="D68" s="175"/>
      <c r="E68" s="164"/>
      <c r="F68" s="199" t="str">
        <f t="shared" si="16"/>
        <v/>
      </c>
      <c r="G68" s="176"/>
      <c r="H68" s="200" t="str">
        <f t="shared" si="9"/>
        <v/>
      </c>
      <c r="I68" s="177"/>
      <c r="J68" s="201" t="str">
        <f t="shared" si="10"/>
        <v/>
      </c>
      <c r="K68" s="136"/>
      <c r="L68" s="200" t="str">
        <f t="shared" si="11"/>
        <v/>
      </c>
      <c r="M68" s="140"/>
      <c r="N68" s="201" t="str">
        <f t="shared" si="12"/>
        <v/>
      </c>
      <c r="O68" s="136"/>
      <c r="P68" s="200" t="str">
        <f t="shared" si="13"/>
        <v/>
      </c>
      <c r="Q68" s="140"/>
      <c r="R68" s="201" t="str">
        <f t="shared" si="14"/>
        <v/>
      </c>
      <c r="S68" s="129"/>
      <c r="T68" s="202" t="str">
        <f t="shared" si="7"/>
        <v/>
      </c>
      <c r="U68" s="140"/>
      <c r="V68" s="201" t="str">
        <f t="shared" si="15"/>
        <v/>
      </c>
    </row>
    <row r="69" spans="1:22" s="147" customFormat="1" hidden="1">
      <c r="A69" s="190"/>
      <c r="B69" s="173" t="s">
        <v>4731</v>
      </c>
      <c r="C69" s="174"/>
      <c r="D69" s="175"/>
      <c r="E69" s="164"/>
      <c r="F69" s="199" t="str">
        <f t="shared" si="16"/>
        <v/>
      </c>
      <c r="G69" s="176"/>
      <c r="H69" s="200" t="str">
        <f t="shared" si="9"/>
        <v/>
      </c>
      <c r="I69" s="177"/>
      <c r="J69" s="201" t="str">
        <f t="shared" si="10"/>
        <v/>
      </c>
      <c r="K69" s="136"/>
      <c r="L69" s="200" t="str">
        <f t="shared" si="11"/>
        <v/>
      </c>
      <c r="M69" s="140"/>
      <c r="N69" s="201" t="str">
        <f t="shared" si="12"/>
        <v/>
      </c>
      <c r="O69" s="136"/>
      <c r="P69" s="200" t="str">
        <f t="shared" si="13"/>
        <v/>
      </c>
      <c r="Q69" s="140"/>
      <c r="R69" s="201" t="str">
        <f t="shared" si="14"/>
        <v/>
      </c>
      <c r="S69" s="129"/>
      <c r="T69" s="202" t="str">
        <f t="shared" si="7"/>
        <v/>
      </c>
      <c r="U69" s="140"/>
      <c r="V69" s="201" t="str">
        <f t="shared" si="15"/>
        <v/>
      </c>
    </row>
    <row r="70" spans="1:22" s="147" customFormat="1" hidden="1">
      <c r="A70" s="190"/>
      <c r="B70" s="173" t="s">
        <v>4732</v>
      </c>
      <c r="C70" s="174"/>
      <c r="D70" s="175"/>
      <c r="E70" s="164"/>
      <c r="F70" s="199" t="str">
        <f t="shared" si="16"/>
        <v/>
      </c>
      <c r="G70" s="176"/>
      <c r="H70" s="200" t="str">
        <f t="shared" si="9"/>
        <v/>
      </c>
      <c r="I70" s="177"/>
      <c r="J70" s="201" t="str">
        <f t="shared" si="10"/>
        <v/>
      </c>
      <c r="K70" s="136"/>
      <c r="L70" s="200" t="str">
        <f t="shared" si="11"/>
        <v/>
      </c>
      <c r="M70" s="140"/>
      <c r="N70" s="201" t="str">
        <f t="shared" si="12"/>
        <v/>
      </c>
      <c r="O70" s="136"/>
      <c r="P70" s="200" t="str">
        <f t="shared" si="13"/>
        <v/>
      </c>
      <c r="Q70" s="140"/>
      <c r="R70" s="201" t="str">
        <f t="shared" si="14"/>
        <v/>
      </c>
      <c r="S70" s="129"/>
      <c r="T70" s="202" t="str">
        <f t="shared" si="7"/>
        <v/>
      </c>
      <c r="U70" s="140"/>
      <c r="V70" s="201" t="str">
        <f t="shared" si="15"/>
        <v/>
      </c>
    </row>
    <row r="71" spans="1:22" s="147" customFormat="1" hidden="1">
      <c r="A71" s="190"/>
      <c r="B71" s="173" t="s">
        <v>4733</v>
      </c>
      <c r="C71" s="174"/>
      <c r="D71" s="175"/>
      <c r="E71" s="164"/>
      <c r="F71" s="199" t="str">
        <f t="shared" si="16"/>
        <v/>
      </c>
      <c r="G71" s="176"/>
      <c r="H71" s="200" t="str">
        <f t="shared" si="9"/>
        <v/>
      </c>
      <c r="I71" s="177"/>
      <c r="J71" s="201" t="str">
        <f t="shared" si="10"/>
        <v/>
      </c>
      <c r="K71" s="136"/>
      <c r="L71" s="200" t="str">
        <f t="shared" si="11"/>
        <v/>
      </c>
      <c r="M71" s="140"/>
      <c r="N71" s="201" t="str">
        <f t="shared" si="12"/>
        <v/>
      </c>
      <c r="O71" s="136"/>
      <c r="P71" s="200" t="str">
        <f t="shared" si="13"/>
        <v/>
      </c>
      <c r="Q71" s="140"/>
      <c r="R71" s="201" t="str">
        <f t="shared" si="14"/>
        <v/>
      </c>
      <c r="S71" s="129"/>
      <c r="T71" s="202" t="str">
        <f t="shared" si="7"/>
        <v/>
      </c>
      <c r="U71" s="140"/>
      <c r="V71" s="201" t="str">
        <f t="shared" si="15"/>
        <v/>
      </c>
    </row>
    <row r="72" spans="1:22" s="147" customFormat="1" hidden="1">
      <c r="A72" s="190"/>
      <c r="B72" s="173" t="s">
        <v>4734</v>
      </c>
      <c r="C72" s="174"/>
      <c r="D72" s="175"/>
      <c r="E72" s="164"/>
      <c r="F72" s="199" t="str">
        <f t="shared" si="16"/>
        <v/>
      </c>
      <c r="G72" s="176"/>
      <c r="H72" s="200" t="str">
        <f t="shared" si="9"/>
        <v/>
      </c>
      <c r="I72" s="177"/>
      <c r="J72" s="201" t="str">
        <f t="shared" si="10"/>
        <v/>
      </c>
      <c r="K72" s="136"/>
      <c r="L72" s="200" t="str">
        <f t="shared" si="11"/>
        <v/>
      </c>
      <c r="M72" s="140"/>
      <c r="N72" s="201" t="str">
        <f t="shared" si="12"/>
        <v/>
      </c>
      <c r="O72" s="136"/>
      <c r="P72" s="200" t="str">
        <f t="shared" si="13"/>
        <v/>
      </c>
      <c r="Q72" s="140"/>
      <c r="R72" s="201" t="str">
        <f t="shared" si="14"/>
        <v/>
      </c>
      <c r="S72" s="129"/>
      <c r="T72" s="202" t="str">
        <f t="shared" si="7"/>
        <v/>
      </c>
      <c r="U72" s="140"/>
      <c r="V72" s="201" t="str">
        <f t="shared" si="15"/>
        <v/>
      </c>
    </row>
    <row r="73" spans="1:22" s="147" customFormat="1" hidden="1">
      <c r="A73" s="190"/>
      <c r="B73" s="173" t="s">
        <v>4735</v>
      </c>
      <c r="C73" s="174"/>
      <c r="D73" s="175"/>
      <c r="E73" s="164"/>
      <c r="F73" s="199" t="str">
        <f t="shared" si="16"/>
        <v/>
      </c>
      <c r="G73" s="176"/>
      <c r="H73" s="200" t="str">
        <f t="shared" si="9"/>
        <v/>
      </c>
      <c r="I73" s="177"/>
      <c r="J73" s="201" t="str">
        <f t="shared" si="10"/>
        <v/>
      </c>
      <c r="K73" s="136"/>
      <c r="L73" s="200" t="str">
        <f t="shared" si="11"/>
        <v/>
      </c>
      <c r="M73" s="140"/>
      <c r="N73" s="201" t="str">
        <f t="shared" si="12"/>
        <v/>
      </c>
      <c r="O73" s="136"/>
      <c r="P73" s="200" t="str">
        <f t="shared" si="13"/>
        <v/>
      </c>
      <c r="Q73" s="140"/>
      <c r="R73" s="201" t="str">
        <f t="shared" si="14"/>
        <v/>
      </c>
      <c r="S73" s="129"/>
      <c r="T73" s="202" t="str">
        <f t="shared" si="7"/>
        <v/>
      </c>
      <c r="U73" s="140"/>
      <c r="V73" s="201" t="str">
        <f t="shared" si="15"/>
        <v/>
      </c>
    </row>
    <row r="74" spans="1:22" s="147" customFormat="1" hidden="1">
      <c r="A74" s="190"/>
      <c r="B74" s="173" t="s">
        <v>4736</v>
      </c>
      <c r="C74" s="174"/>
      <c r="D74" s="175"/>
      <c r="E74" s="164"/>
      <c r="F74" s="199" t="str">
        <f t="shared" si="16"/>
        <v/>
      </c>
      <c r="G74" s="176"/>
      <c r="H74" s="200" t="str">
        <f t="shared" si="9"/>
        <v/>
      </c>
      <c r="I74" s="177"/>
      <c r="J74" s="201" t="str">
        <f t="shared" si="10"/>
        <v/>
      </c>
      <c r="K74" s="136"/>
      <c r="L74" s="200" t="str">
        <f t="shared" si="11"/>
        <v/>
      </c>
      <c r="M74" s="140"/>
      <c r="N74" s="201" t="str">
        <f t="shared" si="12"/>
        <v/>
      </c>
      <c r="O74" s="136"/>
      <c r="P74" s="200" t="str">
        <f t="shared" si="13"/>
        <v/>
      </c>
      <c r="Q74" s="140"/>
      <c r="R74" s="201" t="str">
        <f t="shared" si="14"/>
        <v/>
      </c>
      <c r="S74" s="129"/>
      <c r="T74" s="202" t="str">
        <f t="shared" si="7"/>
        <v/>
      </c>
      <c r="U74" s="140"/>
      <c r="V74" s="201" t="str">
        <f t="shared" si="15"/>
        <v/>
      </c>
    </row>
    <row r="75" spans="1:22" s="147" customFormat="1" hidden="1">
      <c r="A75" s="190"/>
      <c r="B75" s="173" t="s">
        <v>4737</v>
      </c>
      <c r="C75" s="174"/>
      <c r="D75" s="175"/>
      <c r="E75" s="164"/>
      <c r="F75" s="199" t="str">
        <f t="shared" si="16"/>
        <v/>
      </c>
      <c r="G75" s="176"/>
      <c r="H75" s="200" t="str">
        <f t="shared" si="9"/>
        <v/>
      </c>
      <c r="I75" s="177"/>
      <c r="J75" s="201" t="str">
        <f t="shared" si="10"/>
        <v/>
      </c>
      <c r="K75" s="136"/>
      <c r="L75" s="200" t="str">
        <f t="shared" si="11"/>
        <v/>
      </c>
      <c r="M75" s="140"/>
      <c r="N75" s="201" t="str">
        <f t="shared" si="12"/>
        <v/>
      </c>
      <c r="O75" s="136"/>
      <c r="P75" s="200" t="str">
        <f t="shared" si="13"/>
        <v/>
      </c>
      <c r="Q75" s="140"/>
      <c r="R75" s="201" t="str">
        <f t="shared" si="14"/>
        <v/>
      </c>
      <c r="S75" s="129"/>
      <c r="T75" s="202" t="str">
        <f t="shared" si="7"/>
        <v/>
      </c>
      <c r="U75" s="140"/>
      <c r="V75" s="201" t="str">
        <f t="shared" si="15"/>
        <v/>
      </c>
    </row>
    <row r="76" spans="1:22" s="147" customFormat="1" hidden="1">
      <c r="A76" s="190"/>
      <c r="B76" s="173" t="s">
        <v>4738</v>
      </c>
      <c r="C76" s="174"/>
      <c r="D76" s="175"/>
      <c r="E76" s="164"/>
      <c r="F76" s="199" t="str">
        <f t="shared" si="16"/>
        <v/>
      </c>
      <c r="G76" s="176"/>
      <c r="H76" s="200" t="str">
        <f t="shared" si="9"/>
        <v/>
      </c>
      <c r="I76" s="177"/>
      <c r="J76" s="201" t="str">
        <f t="shared" si="10"/>
        <v/>
      </c>
      <c r="K76" s="136"/>
      <c r="L76" s="200" t="str">
        <f t="shared" si="11"/>
        <v/>
      </c>
      <c r="M76" s="140"/>
      <c r="N76" s="201" t="str">
        <f t="shared" si="12"/>
        <v/>
      </c>
      <c r="O76" s="136"/>
      <c r="P76" s="200" t="str">
        <f t="shared" si="13"/>
        <v/>
      </c>
      <c r="Q76" s="140"/>
      <c r="R76" s="201" t="str">
        <f t="shared" si="14"/>
        <v/>
      </c>
      <c r="S76" s="129"/>
      <c r="T76" s="202" t="str">
        <f t="shared" ref="T76:T139" si="17">IF($T$9="*",IF(S76&gt;0,"*",""),"")</f>
        <v/>
      </c>
      <c r="U76" s="140"/>
      <c r="V76" s="201" t="str">
        <f t="shared" si="15"/>
        <v/>
      </c>
    </row>
    <row r="77" spans="1:22" s="147" customFormat="1" hidden="1">
      <c r="A77" s="190"/>
      <c r="B77" s="173" t="s">
        <v>4739</v>
      </c>
      <c r="C77" s="174"/>
      <c r="D77" s="175"/>
      <c r="E77" s="164"/>
      <c r="F77" s="199" t="str">
        <f t="shared" si="16"/>
        <v/>
      </c>
      <c r="G77" s="176"/>
      <c r="H77" s="200" t="str">
        <f t="shared" si="9"/>
        <v/>
      </c>
      <c r="I77" s="177"/>
      <c r="J77" s="201" t="str">
        <f t="shared" si="10"/>
        <v/>
      </c>
      <c r="K77" s="136"/>
      <c r="L77" s="200" t="str">
        <f t="shared" si="11"/>
        <v/>
      </c>
      <c r="M77" s="140"/>
      <c r="N77" s="201" t="str">
        <f t="shared" si="12"/>
        <v/>
      </c>
      <c r="O77" s="136"/>
      <c r="P77" s="200" t="str">
        <f t="shared" si="13"/>
        <v/>
      </c>
      <c r="Q77" s="140"/>
      <c r="R77" s="201" t="str">
        <f t="shared" si="14"/>
        <v/>
      </c>
      <c r="S77" s="129"/>
      <c r="T77" s="202" t="str">
        <f t="shared" si="17"/>
        <v/>
      </c>
      <c r="U77" s="140"/>
      <c r="V77" s="201" t="str">
        <f t="shared" si="15"/>
        <v/>
      </c>
    </row>
    <row r="78" spans="1:22" s="147" customFormat="1" hidden="1">
      <c r="A78" s="190"/>
      <c r="B78" s="173" t="s">
        <v>4740</v>
      </c>
      <c r="C78" s="174"/>
      <c r="D78" s="175"/>
      <c r="E78" s="164"/>
      <c r="F78" s="199" t="str">
        <f t="shared" si="16"/>
        <v/>
      </c>
      <c r="G78" s="176"/>
      <c r="H78" s="200" t="str">
        <f t="shared" si="9"/>
        <v/>
      </c>
      <c r="I78" s="177"/>
      <c r="J78" s="201" t="str">
        <f t="shared" si="10"/>
        <v/>
      </c>
      <c r="K78" s="136"/>
      <c r="L78" s="200" t="str">
        <f t="shared" si="11"/>
        <v/>
      </c>
      <c r="M78" s="140"/>
      <c r="N78" s="201" t="str">
        <f t="shared" si="12"/>
        <v/>
      </c>
      <c r="O78" s="136"/>
      <c r="P78" s="200" t="str">
        <f t="shared" si="13"/>
        <v/>
      </c>
      <c r="Q78" s="140"/>
      <c r="R78" s="201" t="str">
        <f t="shared" si="14"/>
        <v/>
      </c>
      <c r="S78" s="129"/>
      <c r="T78" s="202" t="str">
        <f t="shared" si="17"/>
        <v/>
      </c>
      <c r="U78" s="140"/>
      <c r="V78" s="201" t="str">
        <f t="shared" si="15"/>
        <v/>
      </c>
    </row>
    <row r="79" spans="1:22" s="147" customFormat="1" hidden="1">
      <c r="A79" s="190"/>
      <c r="B79" s="173" t="s">
        <v>4741</v>
      </c>
      <c r="C79" s="174"/>
      <c r="D79" s="175"/>
      <c r="E79" s="164"/>
      <c r="F79" s="199" t="str">
        <f t="shared" si="16"/>
        <v/>
      </c>
      <c r="G79" s="176"/>
      <c r="H79" s="200" t="str">
        <f t="shared" si="9"/>
        <v/>
      </c>
      <c r="I79" s="177"/>
      <c r="J79" s="201" t="str">
        <f t="shared" si="10"/>
        <v/>
      </c>
      <c r="K79" s="136"/>
      <c r="L79" s="200" t="str">
        <f t="shared" si="11"/>
        <v/>
      </c>
      <c r="M79" s="140"/>
      <c r="N79" s="201" t="str">
        <f t="shared" si="12"/>
        <v/>
      </c>
      <c r="O79" s="136"/>
      <c r="P79" s="200" t="str">
        <f t="shared" si="13"/>
        <v/>
      </c>
      <c r="Q79" s="140"/>
      <c r="R79" s="201" t="str">
        <f t="shared" si="14"/>
        <v/>
      </c>
      <c r="S79" s="129"/>
      <c r="T79" s="202" t="str">
        <f t="shared" si="17"/>
        <v/>
      </c>
      <c r="U79" s="140"/>
      <c r="V79" s="201" t="str">
        <f t="shared" si="15"/>
        <v/>
      </c>
    </row>
    <row r="80" spans="1:22" s="147" customFormat="1" hidden="1">
      <c r="A80" s="190"/>
      <c r="B80" s="173" t="s">
        <v>4742</v>
      </c>
      <c r="C80" s="174"/>
      <c r="D80" s="175"/>
      <c r="E80" s="164"/>
      <c r="F80" s="199" t="str">
        <f t="shared" si="16"/>
        <v/>
      </c>
      <c r="G80" s="176"/>
      <c r="H80" s="200" t="str">
        <f t="shared" si="9"/>
        <v/>
      </c>
      <c r="I80" s="177"/>
      <c r="J80" s="201" t="str">
        <f t="shared" si="10"/>
        <v/>
      </c>
      <c r="K80" s="136"/>
      <c r="L80" s="200" t="str">
        <f t="shared" si="11"/>
        <v/>
      </c>
      <c r="M80" s="140"/>
      <c r="N80" s="201" t="str">
        <f t="shared" si="12"/>
        <v/>
      </c>
      <c r="O80" s="136"/>
      <c r="P80" s="200" t="str">
        <f t="shared" si="13"/>
        <v/>
      </c>
      <c r="Q80" s="140"/>
      <c r="R80" s="201" t="str">
        <f t="shared" si="14"/>
        <v/>
      </c>
      <c r="S80" s="129"/>
      <c r="T80" s="202" t="str">
        <f t="shared" si="17"/>
        <v/>
      </c>
      <c r="U80" s="140"/>
      <c r="V80" s="201" t="str">
        <f t="shared" si="15"/>
        <v/>
      </c>
    </row>
    <row r="81" spans="1:22" s="147" customFormat="1" hidden="1">
      <c r="A81" s="190"/>
      <c r="B81" s="173" t="s">
        <v>4743</v>
      </c>
      <c r="C81" s="174"/>
      <c r="D81" s="175"/>
      <c r="E81" s="164"/>
      <c r="F81" s="199" t="str">
        <f t="shared" si="16"/>
        <v/>
      </c>
      <c r="G81" s="176"/>
      <c r="H81" s="200" t="str">
        <f t="shared" si="9"/>
        <v/>
      </c>
      <c r="I81" s="177"/>
      <c r="J81" s="201" t="str">
        <f t="shared" si="10"/>
        <v/>
      </c>
      <c r="K81" s="136"/>
      <c r="L81" s="200" t="str">
        <f t="shared" si="11"/>
        <v/>
      </c>
      <c r="M81" s="140"/>
      <c r="N81" s="201" t="str">
        <f t="shared" si="12"/>
        <v/>
      </c>
      <c r="O81" s="136"/>
      <c r="P81" s="200" t="str">
        <f t="shared" si="13"/>
        <v/>
      </c>
      <c r="Q81" s="140"/>
      <c r="R81" s="201" t="str">
        <f t="shared" si="14"/>
        <v/>
      </c>
      <c r="S81" s="129"/>
      <c r="T81" s="202" t="str">
        <f t="shared" si="17"/>
        <v/>
      </c>
      <c r="U81" s="140"/>
      <c r="V81" s="201" t="str">
        <f t="shared" si="15"/>
        <v/>
      </c>
    </row>
    <row r="82" spans="1:22" s="147" customFormat="1" hidden="1">
      <c r="A82" s="190"/>
      <c r="B82" s="173" t="s">
        <v>4744</v>
      </c>
      <c r="C82" s="174"/>
      <c r="D82" s="175"/>
      <c r="E82" s="164"/>
      <c r="F82" s="199" t="str">
        <f t="shared" si="16"/>
        <v/>
      </c>
      <c r="G82" s="176"/>
      <c r="H82" s="200" t="str">
        <f t="shared" si="9"/>
        <v/>
      </c>
      <c r="I82" s="177"/>
      <c r="J82" s="201" t="str">
        <f t="shared" si="10"/>
        <v/>
      </c>
      <c r="K82" s="136"/>
      <c r="L82" s="200" t="str">
        <f t="shared" si="11"/>
        <v/>
      </c>
      <c r="M82" s="140"/>
      <c r="N82" s="201" t="str">
        <f t="shared" si="12"/>
        <v/>
      </c>
      <c r="O82" s="136"/>
      <c r="P82" s="200" t="str">
        <f t="shared" si="13"/>
        <v/>
      </c>
      <c r="Q82" s="140"/>
      <c r="R82" s="201" t="str">
        <f t="shared" si="14"/>
        <v/>
      </c>
      <c r="S82" s="129"/>
      <c r="T82" s="202" t="str">
        <f t="shared" si="17"/>
        <v/>
      </c>
      <c r="U82" s="140"/>
      <c r="V82" s="201" t="str">
        <f t="shared" si="15"/>
        <v/>
      </c>
    </row>
    <row r="83" spans="1:22" s="147" customFormat="1" hidden="1">
      <c r="A83" s="190"/>
      <c r="B83" s="173" t="s">
        <v>4745</v>
      </c>
      <c r="C83" s="174"/>
      <c r="D83" s="175"/>
      <c r="E83" s="164"/>
      <c r="F83" s="199" t="str">
        <f t="shared" si="16"/>
        <v/>
      </c>
      <c r="G83" s="176"/>
      <c r="H83" s="200" t="str">
        <f t="shared" ref="H83:H146" si="18">IF($H$9="*",IF(G83&gt;0,"*",""),"")</f>
        <v/>
      </c>
      <c r="I83" s="177"/>
      <c r="J83" s="201" t="str">
        <f t="shared" ref="J83:J146" si="19">IF($J$9="*",IF(I83&gt;0,"*",""),"")</f>
        <v/>
      </c>
      <c r="K83" s="136"/>
      <c r="L83" s="200" t="str">
        <f t="shared" ref="L83:L146" si="20">IF($L$9="*",IF(K83&gt;0,"*",""),"")</f>
        <v/>
      </c>
      <c r="M83" s="140"/>
      <c r="N83" s="201" t="str">
        <f t="shared" ref="N83:N146" si="21">IF($N$9="*",IF(M83&gt;0,"*",""),"")</f>
        <v/>
      </c>
      <c r="O83" s="136"/>
      <c r="P83" s="200" t="str">
        <f t="shared" ref="P83:P146" si="22">IF($P$9="*",IF(O83&gt;0,"*",""),"")</f>
        <v/>
      </c>
      <c r="Q83" s="140"/>
      <c r="R83" s="201" t="str">
        <f t="shared" ref="R83:R146" si="23">IF($R$9="*",IF(Q83&gt;0,"*",""),"")</f>
        <v/>
      </c>
      <c r="S83" s="129"/>
      <c r="T83" s="202" t="str">
        <f t="shared" si="17"/>
        <v/>
      </c>
      <c r="U83" s="140"/>
      <c r="V83" s="201" t="str">
        <f t="shared" ref="V83:V146" si="24">IF($V$9="*",IF(U83&gt;0,"*",""),"")</f>
        <v/>
      </c>
    </row>
    <row r="84" spans="1:22" s="147" customFormat="1" hidden="1">
      <c r="A84" s="190"/>
      <c r="B84" s="173" t="s">
        <v>4746</v>
      </c>
      <c r="C84" s="174"/>
      <c r="D84" s="175"/>
      <c r="E84" s="164"/>
      <c r="F84" s="199" t="str">
        <f t="shared" si="16"/>
        <v/>
      </c>
      <c r="G84" s="176"/>
      <c r="H84" s="200" t="str">
        <f t="shared" si="18"/>
        <v/>
      </c>
      <c r="I84" s="177"/>
      <c r="J84" s="201" t="str">
        <f t="shared" si="19"/>
        <v/>
      </c>
      <c r="K84" s="136"/>
      <c r="L84" s="200" t="str">
        <f t="shared" si="20"/>
        <v/>
      </c>
      <c r="M84" s="140"/>
      <c r="N84" s="201" t="str">
        <f t="shared" si="21"/>
        <v/>
      </c>
      <c r="O84" s="136"/>
      <c r="P84" s="200" t="str">
        <f t="shared" si="22"/>
        <v/>
      </c>
      <c r="Q84" s="140"/>
      <c r="R84" s="201" t="str">
        <f t="shared" si="23"/>
        <v/>
      </c>
      <c r="S84" s="129"/>
      <c r="T84" s="202" t="str">
        <f t="shared" si="17"/>
        <v/>
      </c>
      <c r="U84" s="140"/>
      <c r="V84" s="201" t="str">
        <f t="shared" si="24"/>
        <v/>
      </c>
    </row>
    <row r="85" spans="1:22" s="147" customFormat="1" hidden="1">
      <c r="A85" s="190"/>
      <c r="B85" s="173" t="s">
        <v>4747</v>
      </c>
      <c r="C85" s="174"/>
      <c r="D85" s="175"/>
      <c r="E85" s="164"/>
      <c r="F85" s="199" t="str">
        <f t="shared" ref="F85:F148" si="25">IF($F$9="*",IF(E85&gt;0,"*",""),"")</f>
        <v/>
      </c>
      <c r="G85" s="176"/>
      <c r="H85" s="200" t="str">
        <f t="shared" si="18"/>
        <v/>
      </c>
      <c r="I85" s="177"/>
      <c r="J85" s="201" t="str">
        <f t="shared" si="19"/>
        <v/>
      </c>
      <c r="K85" s="136"/>
      <c r="L85" s="200" t="str">
        <f t="shared" si="20"/>
        <v/>
      </c>
      <c r="M85" s="140"/>
      <c r="N85" s="201" t="str">
        <f t="shared" si="21"/>
        <v/>
      </c>
      <c r="O85" s="136"/>
      <c r="P85" s="200" t="str">
        <f t="shared" si="22"/>
        <v/>
      </c>
      <c r="Q85" s="140"/>
      <c r="R85" s="201" t="str">
        <f t="shared" si="23"/>
        <v/>
      </c>
      <c r="S85" s="129"/>
      <c r="T85" s="202" t="str">
        <f t="shared" si="17"/>
        <v/>
      </c>
      <c r="U85" s="140"/>
      <c r="V85" s="201" t="str">
        <f t="shared" si="24"/>
        <v/>
      </c>
    </row>
    <row r="86" spans="1:22" s="147" customFormat="1" hidden="1">
      <c r="A86" s="190"/>
      <c r="B86" s="173" t="s">
        <v>4748</v>
      </c>
      <c r="C86" s="174"/>
      <c r="D86" s="175"/>
      <c r="E86" s="164"/>
      <c r="F86" s="199" t="str">
        <f t="shared" si="25"/>
        <v/>
      </c>
      <c r="G86" s="176"/>
      <c r="H86" s="200" t="str">
        <f t="shared" si="18"/>
        <v/>
      </c>
      <c r="I86" s="177"/>
      <c r="J86" s="201" t="str">
        <f t="shared" si="19"/>
        <v/>
      </c>
      <c r="K86" s="136"/>
      <c r="L86" s="200" t="str">
        <f t="shared" si="20"/>
        <v/>
      </c>
      <c r="M86" s="140"/>
      <c r="N86" s="201" t="str">
        <f t="shared" si="21"/>
        <v/>
      </c>
      <c r="O86" s="136"/>
      <c r="P86" s="200" t="str">
        <f t="shared" si="22"/>
        <v/>
      </c>
      <c r="Q86" s="140"/>
      <c r="R86" s="201" t="str">
        <f t="shared" si="23"/>
        <v/>
      </c>
      <c r="S86" s="129"/>
      <c r="T86" s="202" t="str">
        <f t="shared" si="17"/>
        <v/>
      </c>
      <c r="U86" s="140"/>
      <c r="V86" s="201" t="str">
        <f t="shared" si="24"/>
        <v/>
      </c>
    </row>
    <row r="87" spans="1:22" s="147" customFormat="1" hidden="1">
      <c r="A87" s="190"/>
      <c r="B87" s="173" t="s">
        <v>4749</v>
      </c>
      <c r="C87" s="174"/>
      <c r="D87" s="175"/>
      <c r="E87" s="164"/>
      <c r="F87" s="199" t="str">
        <f t="shared" si="25"/>
        <v/>
      </c>
      <c r="G87" s="176"/>
      <c r="H87" s="200" t="str">
        <f t="shared" si="18"/>
        <v/>
      </c>
      <c r="I87" s="177"/>
      <c r="J87" s="201" t="str">
        <f t="shared" si="19"/>
        <v/>
      </c>
      <c r="K87" s="136"/>
      <c r="L87" s="200" t="str">
        <f t="shared" si="20"/>
        <v/>
      </c>
      <c r="M87" s="140"/>
      <c r="N87" s="201" t="str">
        <f t="shared" si="21"/>
        <v/>
      </c>
      <c r="O87" s="136"/>
      <c r="P87" s="200" t="str">
        <f t="shared" si="22"/>
        <v/>
      </c>
      <c r="Q87" s="140"/>
      <c r="R87" s="201" t="str">
        <f t="shared" si="23"/>
        <v/>
      </c>
      <c r="S87" s="129"/>
      <c r="T87" s="202" t="str">
        <f t="shared" si="17"/>
        <v/>
      </c>
      <c r="U87" s="140"/>
      <c r="V87" s="201" t="str">
        <f t="shared" si="24"/>
        <v/>
      </c>
    </row>
    <row r="88" spans="1:22" s="147" customFormat="1" hidden="1">
      <c r="A88" s="190"/>
      <c r="B88" s="173" t="s">
        <v>4750</v>
      </c>
      <c r="C88" s="174"/>
      <c r="D88" s="175"/>
      <c r="E88" s="164"/>
      <c r="F88" s="199" t="str">
        <f t="shared" si="25"/>
        <v/>
      </c>
      <c r="G88" s="176"/>
      <c r="H88" s="200" t="str">
        <f t="shared" si="18"/>
        <v/>
      </c>
      <c r="I88" s="177"/>
      <c r="J88" s="201" t="str">
        <f t="shared" si="19"/>
        <v/>
      </c>
      <c r="K88" s="136"/>
      <c r="L88" s="200" t="str">
        <f t="shared" si="20"/>
        <v/>
      </c>
      <c r="M88" s="140"/>
      <c r="N88" s="201" t="str">
        <f t="shared" si="21"/>
        <v/>
      </c>
      <c r="O88" s="136"/>
      <c r="P88" s="200" t="str">
        <f t="shared" si="22"/>
        <v/>
      </c>
      <c r="Q88" s="140"/>
      <c r="R88" s="201" t="str">
        <f t="shared" si="23"/>
        <v/>
      </c>
      <c r="S88" s="129"/>
      <c r="T88" s="202" t="str">
        <f t="shared" si="17"/>
        <v/>
      </c>
      <c r="U88" s="140"/>
      <c r="V88" s="201" t="str">
        <f t="shared" si="24"/>
        <v/>
      </c>
    </row>
    <row r="89" spans="1:22" s="147" customFormat="1" hidden="1">
      <c r="A89" s="190"/>
      <c r="B89" s="173" t="s">
        <v>4751</v>
      </c>
      <c r="C89" s="174"/>
      <c r="D89" s="175"/>
      <c r="E89" s="164"/>
      <c r="F89" s="199" t="str">
        <f t="shared" si="25"/>
        <v/>
      </c>
      <c r="G89" s="176"/>
      <c r="H89" s="200" t="str">
        <f t="shared" si="18"/>
        <v/>
      </c>
      <c r="I89" s="177"/>
      <c r="J89" s="201" t="str">
        <f t="shared" si="19"/>
        <v/>
      </c>
      <c r="K89" s="136"/>
      <c r="L89" s="200" t="str">
        <f t="shared" si="20"/>
        <v/>
      </c>
      <c r="M89" s="140"/>
      <c r="N89" s="201" t="str">
        <f t="shared" si="21"/>
        <v/>
      </c>
      <c r="O89" s="136"/>
      <c r="P89" s="200" t="str">
        <f t="shared" si="22"/>
        <v/>
      </c>
      <c r="Q89" s="140"/>
      <c r="R89" s="201" t="str">
        <f t="shared" si="23"/>
        <v/>
      </c>
      <c r="S89" s="129"/>
      <c r="T89" s="202" t="str">
        <f t="shared" si="17"/>
        <v/>
      </c>
      <c r="U89" s="140"/>
      <c r="V89" s="201" t="str">
        <f t="shared" si="24"/>
        <v/>
      </c>
    </row>
    <row r="90" spans="1:22" s="147" customFormat="1" hidden="1">
      <c r="A90" s="190"/>
      <c r="B90" s="173" t="s">
        <v>4752</v>
      </c>
      <c r="C90" s="174"/>
      <c r="D90" s="175"/>
      <c r="E90" s="164"/>
      <c r="F90" s="199" t="str">
        <f t="shared" si="25"/>
        <v/>
      </c>
      <c r="G90" s="176"/>
      <c r="H90" s="200" t="str">
        <f t="shared" si="18"/>
        <v/>
      </c>
      <c r="I90" s="177"/>
      <c r="J90" s="201" t="str">
        <f t="shared" si="19"/>
        <v/>
      </c>
      <c r="K90" s="136"/>
      <c r="L90" s="200" t="str">
        <f t="shared" si="20"/>
        <v/>
      </c>
      <c r="M90" s="140"/>
      <c r="N90" s="201" t="str">
        <f t="shared" si="21"/>
        <v/>
      </c>
      <c r="O90" s="136"/>
      <c r="P90" s="200" t="str">
        <f t="shared" si="22"/>
        <v/>
      </c>
      <c r="Q90" s="140"/>
      <c r="R90" s="201" t="str">
        <f t="shared" si="23"/>
        <v/>
      </c>
      <c r="S90" s="129"/>
      <c r="T90" s="202" t="str">
        <f t="shared" si="17"/>
        <v/>
      </c>
      <c r="U90" s="140"/>
      <c r="V90" s="201" t="str">
        <f t="shared" si="24"/>
        <v/>
      </c>
    </row>
    <row r="91" spans="1:22" s="147" customFormat="1" hidden="1">
      <c r="A91" s="190"/>
      <c r="B91" s="173" t="s">
        <v>4753</v>
      </c>
      <c r="C91" s="174"/>
      <c r="D91" s="175"/>
      <c r="E91" s="164"/>
      <c r="F91" s="199" t="str">
        <f t="shared" si="25"/>
        <v/>
      </c>
      <c r="G91" s="176"/>
      <c r="H91" s="200" t="str">
        <f t="shared" si="18"/>
        <v/>
      </c>
      <c r="I91" s="177"/>
      <c r="J91" s="201" t="str">
        <f t="shared" si="19"/>
        <v/>
      </c>
      <c r="K91" s="136"/>
      <c r="L91" s="200" t="str">
        <f t="shared" si="20"/>
        <v/>
      </c>
      <c r="M91" s="140"/>
      <c r="N91" s="201" t="str">
        <f t="shared" si="21"/>
        <v/>
      </c>
      <c r="O91" s="136"/>
      <c r="P91" s="200" t="str">
        <f t="shared" si="22"/>
        <v/>
      </c>
      <c r="Q91" s="140"/>
      <c r="R91" s="201" t="str">
        <f t="shared" si="23"/>
        <v/>
      </c>
      <c r="S91" s="129"/>
      <c r="T91" s="202" t="str">
        <f t="shared" si="17"/>
        <v/>
      </c>
      <c r="U91" s="140"/>
      <c r="V91" s="201" t="str">
        <f t="shared" si="24"/>
        <v/>
      </c>
    </row>
    <row r="92" spans="1:22" s="147" customFormat="1" hidden="1">
      <c r="A92" s="190"/>
      <c r="B92" s="173" t="s">
        <v>4754</v>
      </c>
      <c r="C92" s="174"/>
      <c r="D92" s="175"/>
      <c r="E92" s="164"/>
      <c r="F92" s="199" t="str">
        <f t="shared" si="25"/>
        <v/>
      </c>
      <c r="G92" s="176"/>
      <c r="H92" s="200" t="str">
        <f t="shared" si="18"/>
        <v/>
      </c>
      <c r="I92" s="177"/>
      <c r="J92" s="201" t="str">
        <f t="shared" si="19"/>
        <v/>
      </c>
      <c r="K92" s="136"/>
      <c r="L92" s="200" t="str">
        <f t="shared" si="20"/>
        <v/>
      </c>
      <c r="M92" s="140"/>
      <c r="N92" s="201" t="str">
        <f t="shared" si="21"/>
        <v/>
      </c>
      <c r="O92" s="136"/>
      <c r="P92" s="200" t="str">
        <f t="shared" si="22"/>
        <v/>
      </c>
      <c r="Q92" s="140"/>
      <c r="R92" s="201" t="str">
        <f t="shared" si="23"/>
        <v/>
      </c>
      <c r="S92" s="129"/>
      <c r="T92" s="202" t="str">
        <f t="shared" si="17"/>
        <v/>
      </c>
      <c r="U92" s="140"/>
      <c r="V92" s="201" t="str">
        <f t="shared" si="24"/>
        <v/>
      </c>
    </row>
    <row r="93" spans="1:22" s="147" customFormat="1" hidden="1">
      <c r="A93" s="190"/>
      <c r="B93" s="173" t="s">
        <v>4755</v>
      </c>
      <c r="C93" s="174"/>
      <c r="D93" s="175"/>
      <c r="E93" s="164"/>
      <c r="F93" s="199" t="str">
        <f t="shared" si="25"/>
        <v/>
      </c>
      <c r="G93" s="176"/>
      <c r="H93" s="200" t="str">
        <f t="shared" si="18"/>
        <v/>
      </c>
      <c r="I93" s="177"/>
      <c r="J93" s="201" t="str">
        <f t="shared" si="19"/>
        <v/>
      </c>
      <c r="K93" s="136"/>
      <c r="L93" s="200" t="str">
        <f t="shared" si="20"/>
        <v/>
      </c>
      <c r="M93" s="140"/>
      <c r="N93" s="201" t="str">
        <f t="shared" si="21"/>
        <v/>
      </c>
      <c r="O93" s="136"/>
      <c r="P93" s="200" t="str">
        <f t="shared" si="22"/>
        <v/>
      </c>
      <c r="Q93" s="140"/>
      <c r="R93" s="201" t="str">
        <f t="shared" si="23"/>
        <v/>
      </c>
      <c r="S93" s="129"/>
      <c r="T93" s="202" t="str">
        <f t="shared" si="17"/>
        <v/>
      </c>
      <c r="U93" s="140"/>
      <c r="V93" s="201" t="str">
        <f t="shared" si="24"/>
        <v/>
      </c>
    </row>
    <row r="94" spans="1:22" s="147" customFormat="1" hidden="1">
      <c r="A94" s="190"/>
      <c r="B94" s="173" t="s">
        <v>4756</v>
      </c>
      <c r="C94" s="174"/>
      <c r="D94" s="175"/>
      <c r="E94" s="164"/>
      <c r="F94" s="199" t="str">
        <f t="shared" si="25"/>
        <v/>
      </c>
      <c r="G94" s="176"/>
      <c r="H94" s="200" t="str">
        <f t="shared" si="18"/>
        <v/>
      </c>
      <c r="I94" s="177"/>
      <c r="J94" s="201" t="str">
        <f t="shared" si="19"/>
        <v/>
      </c>
      <c r="K94" s="136"/>
      <c r="L94" s="200" t="str">
        <f t="shared" si="20"/>
        <v/>
      </c>
      <c r="M94" s="140"/>
      <c r="N94" s="201" t="str">
        <f t="shared" si="21"/>
        <v/>
      </c>
      <c r="O94" s="136"/>
      <c r="P94" s="200" t="str">
        <f t="shared" si="22"/>
        <v/>
      </c>
      <c r="Q94" s="140"/>
      <c r="R94" s="201" t="str">
        <f t="shared" si="23"/>
        <v/>
      </c>
      <c r="S94" s="129"/>
      <c r="T94" s="202" t="str">
        <f t="shared" si="17"/>
        <v/>
      </c>
      <c r="U94" s="140"/>
      <c r="V94" s="201" t="str">
        <f t="shared" si="24"/>
        <v/>
      </c>
    </row>
    <row r="95" spans="1:22" s="147" customFormat="1" hidden="1">
      <c r="A95" s="190"/>
      <c r="B95" s="173" t="s">
        <v>4757</v>
      </c>
      <c r="C95" s="174"/>
      <c r="D95" s="175"/>
      <c r="E95" s="164"/>
      <c r="F95" s="199" t="str">
        <f t="shared" si="25"/>
        <v/>
      </c>
      <c r="G95" s="176"/>
      <c r="H95" s="200" t="str">
        <f t="shared" si="18"/>
        <v/>
      </c>
      <c r="I95" s="177"/>
      <c r="J95" s="201" t="str">
        <f t="shared" si="19"/>
        <v/>
      </c>
      <c r="K95" s="136"/>
      <c r="L95" s="200" t="str">
        <f t="shared" si="20"/>
        <v/>
      </c>
      <c r="M95" s="140"/>
      <c r="N95" s="201" t="str">
        <f t="shared" si="21"/>
        <v/>
      </c>
      <c r="O95" s="136"/>
      <c r="P95" s="200" t="str">
        <f t="shared" si="22"/>
        <v/>
      </c>
      <c r="Q95" s="140"/>
      <c r="R95" s="201" t="str">
        <f t="shared" si="23"/>
        <v/>
      </c>
      <c r="S95" s="129"/>
      <c r="T95" s="202" t="str">
        <f t="shared" si="17"/>
        <v/>
      </c>
      <c r="U95" s="140"/>
      <c r="V95" s="201" t="str">
        <f t="shared" si="24"/>
        <v/>
      </c>
    </row>
    <row r="96" spans="1:22" s="147" customFormat="1" hidden="1">
      <c r="A96" s="190"/>
      <c r="B96" s="173" t="s">
        <v>4758</v>
      </c>
      <c r="C96" s="174"/>
      <c r="D96" s="175"/>
      <c r="E96" s="164"/>
      <c r="F96" s="199" t="str">
        <f t="shared" si="25"/>
        <v/>
      </c>
      <c r="G96" s="176"/>
      <c r="H96" s="200" t="str">
        <f t="shared" si="18"/>
        <v/>
      </c>
      <c r="I96" s="177"/>
      <c r="J96" s="201" t="str">
        <f t="shared" si="19"/>
        <v/>
      </c>
      <c r="K96" s="136"/>
      <c r="L96" s="200" t="str">
        <f t="shared" si="20"/>
        <v/>
      </c>
      <c r="M96" s="140"/>
      <c r="N96" s="201" t="str">
        <f t="shared" si="21"/>
        <v/>
      </c>
      <c r="O96" s="136"/>
      <c r="P96" s="200" t="str">
        <f t="shared" si="22"/>
        <v/>
      </c>
      <c r="Q96" s="140"/>
      <c r="R96" s="201" t="str">
        <f t="shared" si="23"/>
        <v/>
      </c>
      <c r="S96" s="129"/>
      <c r="T96" s="202" t="str">
        <f t="shared" si="17"/>
        <v/>
      </c>
      <c r="U96" s="140"/>
      <c r="V96" s="201" t="str">
        <f t="shared" si="24"/>
        <v/>
      </c>
    </row>
    <row r="97" spans="1:22" s="147" customFormat="1" hidden="1">
      <c r="A97" s="190"/>
      <c r="B97" s="173" t="s">
        <v>4759</v>
      </c>
      <c r="C97" s="174"/>
      <c r="D97" s="175"/>
      <c r="E97" s="164"/>
      <c r="F97" s="199" t="str">
        <f t="shared" si="25"/>
        <v/>
      </c>
      <c r="G97" s="176"/>
      <c r="H97" s="200" t="str">
        <f t="shared" si="18"/>
        <v/>
      </c>
      <c r="I97" s="177"/>
      <c r="J97" s="201" t="str">
        <f t="shared" si="19"/>
        <v/>
      </c>
      <c r="K97" s="136"/>
      <c r="L97" s="200" t="str">
        <f t="shared" si="20"/>
        <v/>
      </c>
      <c r="M97" s="140"/>
      <c r="N97" s="201" t="str">
        <f t="shared" si="21"/>
        <v/>
      </c>
      <c r="O97" s="136"/>
      <c r="P97" s="200" t="str">
        <f t="shared" si="22"/>
        <v/>
      </c>
      <c r="Q97" s="140"/>
      <c r="R97" s="201" t="str">
        <f t="shared" si="23"/>
        <v/>
      </c>
      <c r="S97" s="129"/>
      <c r="T97" s="202" t="str">
        <f t="shared" si="17"/>
        <v/>
      </c>
      <c r="U97" s="140"/>
      <c r="V97" s="201" t="str">
        <f t="shared" si="24"/>
        <v/>
      </c>
    </row>
    <row r="98" spans="1:22" s="147" customFormat="1" hidden="1">
      <c r="A98" s="190"/>
      <c r="B98" s="173" t="s">
        <v>4760</v>
      </c>
      <c r="C98" s="174"/>
      <c r="D98" s="175"/>
      <c r="E98" s="164"/>
      <c r="F98" s="199" t="str">
        <f t="shared" si="25"/>
        <v/>
      </c>
      <c r="G98" s="176"/>
      <c r="H98" s="200" t="str">
        <f t="shared" si="18"/>
        <v/>
      </c>
      <c r="I98" s="177"/>
      <c r="J98" s="201" t="str">
        <f t="shared" si="19"/>
        <v/>
      </c>
      <c r="K98" s="136"/>
      <c r="L98" s="200" t="str">
        <f t="shared" si="20"/>
        <v/>
      </c>
      <c r="M98" s="140"/>
      <c r="N98" s="201" t="str">
        <f t="shared" si="21"/>
        <v/>
      </c>
      <c r="O98" s="136"/>
      <c r="P98" s="200" t="str">
        <f t="shared" si="22"/>
        <v/>
      </c>
      <c r="Q98" s="140"/>
      <c r="R98" s="201" t="str">
        <f t="shared" si="23"/>
        <v/>
      </c>
      <c r="S98" s="129"/>
      <c r="T98" s="202" t="str">
        <f t="shared" si="17"/>
        <v/>
      </c>
      <c r="U98" s="140"/>
      <c r="V98" s="201" t="str">
        <f t="shared" si="24"/>
        <v/>
      </c>
    </row>
    <row r="99" spans="1:22" s="147" customFormat="1" hidden="1">
      <c r="A99" s="190"/>
      <c r="B99" s="178" t="s">
        <v>4761</v>
      </c>
      <c r="C99" s="179"/>
      <c r="D99" s="180"/>
      <c r="E99" s="164"/>
      <c r="F99" s="199" t="str">
        <f t="shared" si="25"/>
        <v/>
      </c>
      <c r="G99" s="176"/>
      <c r="H99" s="200" t="str">
        <f t="shared" si="18"/>
        <v/>
      </c>
      <c r="I99" s="177"/>
      <c r="J99" s="201" t="str">
        <f t="shared" si="19"/>
        <v/>
      </c>
      <c r="K99" s="136"/>
      <c r="L99" s="200" t="str">
        <f t="shared" si="20"/>
        <v/>
      </c>
      <c r="M99" s="140"/>
      <c r="N99" s="201" t="str">
        <f t="shared" si="21"/>
        <v/>
      </c>
      <c r="O99" s="136"/>
      <c r="P99" s="200" t="str">
        <f t="shared" si="22"/>
        <v/>
      </c>
      <c r="Q99" s="140"/>
      <c r="R99" s="201" t="str">
        <f t="shared" si="23"/>
        <v/>
      </c>
      <c r="S99" s="129"/>
      <c r="T99" s="202" t="str">
        <f t="shared" si="17"/>
        <v/>
      </c>
      <c r="U99" s="140"/>
      <c r="V99" s="201" t="str">
        <f t="shared" si="24"/>
        <v/>
      </c>
    </row>
    <row r="100" spans="1:22" s="147" customFormat="1" hidden="1">
      <c r="A100" s="190"/>
      <c r="B100" s="178" t="s">
        <v>4762</v>
      </c>
      <c r="C100" s="179"/>
      <c r="D100" s="180"/>
      <c r="E100" s="164"/>
      <c r="F100" s="199" t="str">
        <f t="shared" si="25"/>
        <v/>
      </c>
      <c r="G100" s="176"/>
      <c r="H100" s="200" t="str">
        <f t="shared" si="18"/>
        <v/>
      </c>
      <c r="I100" s="177"/>
      <c r="J100" s="201" t="str">
        <f t="shared" si="19"/>
        <v/>
      </c>
      <c r="K100" s="136"/>
      <c r="L100" s="200" t="str">
        <f t="shared" si="20"/>
        <v/>
      </c>
      <c r="M100" s="140"/>
      <c r="N100" s="201" t="str">
        <f t="shared" si="21"/>
        <v/>
      </c>
      <c r="O100" s="136"/>
      <c r="P100" s="200" t="str">
        <f t="shared" si="22"/>
        <v/>
      </c>
      <c r="Q100" s="140"/>
      <c r="R100" s="201" t="str">
        <f t="shared" si="23"/>
        <v/>
      </c>
      <c r="S100" s="129"/>
      <c r="T100" s="202" t="str">
        <f t="shared" si="17"/>
        <v/>
      </c>
      <c r="U100" s="140"/>
      <c r="V100" s="201" t="str">
        <f t="shared" si="24"/>
        <v/>
      </c>
    </row>
    <row r="101" spans="1:22" s="147" customFormat="1" hidden="1">
      <c r="A101" s="190"/>
      <c r="B101" s="173" t="s">
        <v>4763</v>
      </c>
      <c r="C101" s="174"/>
      <c r="D101" s="175"/>
      <c r="E101" s="164"/>
      <c r="F101" s="199" t="str">
        <f t="shared" si="25"/>
        <v/>
      </c>
      <c r="G101" s="176"/>
      <c r="H101" s="200" t="str">
        <f t="shared" si="18"/>
        <v/>
      </c>
      <c r="I101" s="177"/>
      <c r="J101" s="201" t="str">
        <f t="shared" si="19"/>
        <v/>
      </c>
      <c r="K101" s="136"/>
      <c r="L101" s="200" t="str">
        <f t="shared" si="20"/>
        <v/>
      </c>
      <c r="M101" s="140"/>
      <c r="N101" s="201" t="str">
        <f t="shared" si="21"/>
        <v/>
      </c>
      <c r="O101" s="136"/>
      <c r="P101" s="200" t="str">
        <f t="shared" si="22"/>
        <v/>
      </c>
      <c r="Q101" s="140"/>
      <c r="R101" s="201" t="str">
        <f t="shared" si="23"/>
        <v/>
      </c>
      <c r="S101" s="129"/>
      <c r="T101" s="202" t="str">
        <f t="shared" si="17"/>
        <v/>
      </c>
      <c r="U101" s="140"/>
      <c r="V101" s="201" t="str">
        <f t="shared" si="24"/>
        <v/>
      </c>
    </row>
    <row r="102" spans="1:22" s="147" customFormat="1" hidden="1">
      <c r="A102" s="190"/>
      <c r="B102" s="173" t="s">
        <v>4764</v>
      </c>
      <c r="C102" s="174"/>
      <c r="D102" s="175"/>
      <c r="E102" s="164"/>
      <c r="F102" s="199" t="str">
        <f t="shared" si="25"/>
        <v/>
      </c>
      <c r="G102" s="176"/>
      <c r="H102" s="200" t="str">
        <f t="shared" si="18"/>
        <v/>
      </c>
      <c r="I102" s="177"/>
      <c r="J102" s="201" t="str">
        <f t="shared" si="19"/>
        <v/>
      </c>
      <c r="K102" s="136"/>
      <c r="L102" s="200" t="str">
        <f t="shared" si="20"/>
        <v/>
      </c>
      <c r="M102" s="140"/>
      <c r="N102" s="201" t="str">
        <f t="shared" si="21"/>
        <v/>
      </c>
      <c r="O102" s="136"/>
      <c r="P102" s="200" t="str">
        <f t="shared" si="22"/>
        <v/>
      </c>
      <c r="Q102" s="140"/>
      <c r="R102" s="201" t="str">
        <f t="shared" si="23"/>
        <v/>
      </c>
      <c r="S102" s="129"/>
      <c r="T102" s="202" t="str">
        <f t="shared" si="17"/>
        <v/>
      </c>
      <c r="U102" s="140"/>
      <c r="V102" s="201" t="str">
        <f t="shared" si="24"/>
        <v/>
      </c>
    </row>
    <row r="103" spans="1:22" s="147" customFormat="1" hidden="1">
      <c r="A103" s="190"/>
      <c r="B103" s="173" t="s">
        <v>4765</v>
      </c>
      <c r="C103" s="174"/>
      <c r="D103" s="175"/>
      <c r="E103" s="164"/>
      <c r="F103" s="199" t="str">
        <f t="shared" si="25"/>
        <v/>
      </c>
      <c r="G103" s="176"/>
      <c r="H103" s="200" t="str">
        <f t="shared" si="18"/>
        <v/>
      </c>
      <c r="I103" s="177"/>
      <c r="J103" s="201" t="str">
        <f t="shared" si="19"/>
        <v/>
      </c>
      <c r="K103" s="136"/>
      <c r="L103" s="200" t="str">
        <f t="shared" si="20"/>
        <v/>
      </c>
      <c r="M103" s="140"/>
      <c r="N103" s="201" t="str">
        <f t="shared" si="21"/>
        <v/>
      </c>
      <c r="O103" s="136"/>
      <c r="P103" s="200" t="str">
        <f t="shared" si="22"/>
        <v/>
      </c>
      <c r="Q103" s="140"/>
      <c r="R103" s="201" t="str">
        <f t="shared" si="23"/>
        <v/>
      </c>
      <c r="S103" s="129"/>
      <c r="T103" s="202" t="str">
        <f t="shared" si="17"/>
        <v/>
      </c>
      <c r="U103" s="140"/>
      <c r="V103" s="201" t="str">
        <f t="shared" si="24"/>
        <v/>
      </c>
    </row>
    <row r="104" spans="1:22" s="147" customFormat="1" hidden="1">
      <c r="A104" s="190"/>
      <c r="B104" s="173" t="s">
        <v>4766</v>
      </c>
      <c r="C104" s="174"/>
      <c r="D104" s="175"/>
      <c r="E104" s="164"/>
      <c r="F104" s="199" t="str">
        <f t="shared" si="25"/>
        <v/>
      </c>
      <c r="G104" s="176"/>
      <c r="H104" s="200" t="str">
        <f t="shared" si="18"/>
        <v/>
      </c>
      <c r="I104" s="177"/>
      <c r="J104" s="201" t="str">
        <f t="shared" si="19"/>
        <v/>
      </c>
      <c r="K104" s="136"/>
      <c r="L104" s="200" t="str">
        <f t="shared" si="20"/>
        <v/>
      </c>
      <c r="M104" s="140"/>
      <c r="N104" s="201" t="str">
        <f t="shared" si="21"/>
        <v/>
      </c>
      <c r="O104" s="136"/>
      <c r="P104" s="200" t="str">
        <f t="shared" si="22"/>
        <v/>
      </c>
      <c r="Q104" s="140"/>
      <c r="R104" s="201" t="str">
        <f t="shared" si="23"/>
        <v/>
      </c>
      <c r="S104" s="129"/>
      <c r="T104" s="202" t="str">
        <f t="shared" si="17"/>
        <v/>
      </c>
      <c r="U104" s="140"/>
      <c r="V104" s="201" t="str">
        <f t="shared" si="24"/>
        <v/>
      </c>
    </row>
    <row r="105" spans="1:22" s="147" customFormat="1" hidden="1">
      <c r="A105" s="190"/>
      <c r="B105" s="173" t="s">
        <v>4767</v>
      </c>
      <c r="C105" s="174"/>
      <c r="D105" s="175"/>
      <c r="E105" s="164"/>
      <c r="F105" s="199" t="str">
        <f t="shared" si="25"/>
        <v/>
      </c>
      <c r="G105" s="176"/>
      <c r="H105" s="200" t="str">
        <f t="shared" si="18"/>
        <v/>
      </c>
      <c r="I105" s="177"/>
      <c r="J105" s="201" t="str">
        <f t="shared" si="19"/>
        <v/>
      </c>
      <c r="K105" s="136"/>
      <c r="L105" s="200" t="str">
        <f t="shared" si="20"/>
        <v/>
      </c>
      <c r="M105" s="140"/>
      <c r="N105" s="201" t="str">
        <f t="shared" si="21"/>
        <v/>
      </c>
      <c r="O105" s="136"/>
      <c r="P105" s="200" t="str">
        <f t="shared" si="22"/>
        <v/>
      </c>
      <c r="Q105" s="140"/>
      <c r="R105" s="201" t="str">
        <f t="shared" si="23"/>
        <v/>
      </c>
      <c r="S105" s="129"/>
      <c r="T105" s="202" t="str">
        <f t="shared" si="17"/>
        <v/>
      </c>
      <c r="U105" s="140"/>
      <c r="V105" s="201" t="str">
        <f t="shared" si="24"/>
        <v/>
      </c>
    </row>
    <row r="106" spans="1:22" s="147" customFormat="1" hidden="1">
      <c r="A106" s="190"/>
      <c r="B106" s="173" t="s">
        <v>4768</v>
      </c>
      <c r="C106" s="174"/>
      <c r="D106" s="175"/>
      <c r="E106" s="164"/>
      <c r="F106" s="199" t="str">
        <f t="shared" si="25"/>
        <v/>
      </c>
      <c r="G106" s="176"/>
      <c r="H106" s="200" t="str">
        <f t="shared" si="18"/>
        <v/>
      </c>
      <c r="I106" s="177"/>
      <c r="J106" s="201" t="str">
        <f t="shared" si="19"/>
        <v/>
      </c>
      <c r="K106" s="136"/>
      <c r="L106" s="200" t="str">
        <f t="shared" si="20"/>
        <v/>
      </c>
      <c r="M106" s="140"/>
      <c r="N106" s="201" t="str">
        <f t="shared" si="21"/>
        <v/>
      </c>
      <c r="O106" s="136"/>
      <c r="P106" s="200" t="str">
        <f t="shared" si="22"/>
        <v/>
      </c>
      <c r="Q106" s="140"/>
      <c r="R106" s="201" t="str">
        <f t="shared" si="23"/>
        <v/>
      </c>
      <c r="S106" s="129"/>
      <c r="T106" s="202" t="str">
        <f t="shared" si="17"/>
        <v/>
      </c>
      <c r="U106" s="140"/>
      <c r="V106" s="201" t="str">
        <f t="shared" si="24"/>
        <v/>
      </c>
    </row>
    <row r="107" spans="1:22" s="147" customFormat="1" hidden="1">
      <c r="A107" s="190"/>
      <c r="B107" s="173" t="s">
        <v>4769</v>
      </c>
      <c r="C107" s="174"/>
      <c r="D107" s="175"/>
      <c r="E107" s="164"/>
      <c r="F107" s="199" t="str">
        <f t="shared" si="25"/>
        <v/>
      </c>
      <c r="G107" s="176"/>
      <c r="H107" s="200" t="str">
        <f t="shared" si="18"/>
        <v/>
      </c>
      <c r="I107" s="177"/>
      <c r="J107" s="201" t="str">
        <f t="shared" si="19"/>
        <v/>
      </c>
      <c r="K107" s="136"/>
      <c r="L107" s="200" t="str">
        <f t="shared" si="20"/>
        <v/>
      </c>
      <c r="M107" s="140"/>
      <c r="N107" s="201" t="str">
        <f t="shared" si="21"/>
        <v/>
      </c>
      <c r="O107" s="136"/>
      <c r="P107" s="200" t="str">
        <f t="shared" si="22"/>
        <v/>
      </c>
      <c r="Q107" s="140"/>
      <c r="R107" s="201" t="str">
        <f t="shared" si="23"/>
        <v/>
      </c>
      <c r="S107" s="129"/>
      <c r="T107" s="202" t="str">
        <f t="shared" si="17"/>
        <v/>
      </c>
      <c r="U107" s="140"/>
      <c r="V107" s="201" t="str">
        <f t="shared" si="24"/>
        <v/>
      </c>
    </row>
    <row r="108" spans="1:22" s="147" customFormat="1" hidden="1">
      <c r="A108" s="190"/>
      <c r="B108" s="173" t="s">
        <v>4770</v>
      </c>
      <c r="C108" s="174"/>
      <c r="D108" s="175"/>
      <c r="E108" s="164"/>
      <c r="F108" s="199" t="str">
        <f t="shared" si="25"/>
        <v/>
      </c>
      <c r="G108" s="176"/>
      <c r="H108" s="200" t="str">
        <f t="shared" si="18"/>
        <v/>
      </c>
      <c r="I108" s="177"/>
      <c r="J108" s="201" t="str">
        <f t="shared" si="19"/>
        <v/>
      </c>
      <c r="K108" s="136"/>
      <c r="L108" s="200" t="str">
        <f t="shared" si="20"/>
        <v/>
      </c>
      <c r="M108" s="140"/>
      <c r="N108" s="201" t="str">
        <f t="shared" si="21"/>
        <v/>
      </c>
      <c r="O108" s="136"/>
      <c r="P108" s="200" t="str">
        <f t="shared" si="22"/>
        <v/>
      </c>
      <c r="Q108" s="140"/>
      <c r="R108" s="201" t="str">
        <f t="shared" si="23"/>
        <v/>
      </c>
      <c r="S108" s="129"/>
      <c r="T108" s="202" t="str">
        <f t="shared" si="17"/>
        <v/>
      </c>
      <c r="U108" s="140"/>
      <c r="V108" s="201" t="str">
        <f t="shared" si="24"/>
        <v/>
      </c>
    </row>
    <row r="109" spans="1:22" s="147" customFormat="1" hidden="1">
      <c r="A109" s="190"/>
      <c r="B109" s="173" t="s">
        <v>4771</v>
      </c>
      <c r="C109" s="174"/>
      <c r="D109" s="175"/>
      <c r="E109" s="164"/>
      <c r="F109" s="199" t="str">
        <f t="shared" si="25"/>
        <v/>
      </c>
      <c r="G109" s="176"/>
      <c r="H109" s="200" t="str">
        <f t="shared" si="18"/>
        <v/>
      </c>
      <c r="I109" s="177"/>
      <c r="J109" s="201" t="str">
        <f t="shared" si="19"/>
        <v/>
      </c>
      <c r="K109" s="136"/>
      <c r="L109" s="200" t="str">
        <f t="shared" si="20"/>
        <v/>
      </c>
      <c r="M109" s="140"/>
      <c r="N109" s="201" t="str">
        <f t="shared" si="21"/>
        <v/>
      </c>
      <c r="O109" s="136"/>
      <c r="P109" s="200" t="str">
        <f t="shared" si="22"/>
        <v/>
      </c>
      <c r="Q109" s="140"/>
      <c r="R109" s="201" t="str">
        <f t="shared" si="23"/>
        <v/>
      </c>
      <c r="S109" s="129"/>
      <c r="T109" s="202" t="str">
        <f t="shared" si="17"/>
        <v/>
      </c>
      <c r="U109" s="140"/>
      <c r="V109" s="201" t="str">
        <f t="shared" si="24"/>
        <v/>
      </c>
    </row>
    <row r="110" spans="1:22" s="147" customFormat="1" hidden="1">
      <c r="A110" s="190"/>
      <c r="B110" s="173" t="s">
        <v>4772</v>
      </c>
      <c r="C110" s="174"/>
      <c r="D110" s="175"/>
      <c r="E110" s="164"/>
      <c r="F110" s="199" t="str">
        <f t="shared" si="25"/>
        <v/>
      </c>
      <c r="G110" s="176"/>
      <c r="H110" s="200" t="str">
        <f t="shared" si="18"/>
        <v/>
      </c>
      <c r="I110" s="177"/>
      <c r="J110" s="201" t="str">
        <f t="shared" si="19"/>
        <v/>
      </c>
      <c r="K110" s="136"/>
      <c r="L110" s="200" t="str">
        <f t="shared" si="20"/>
        <v/>
      </c>
      <c r="M110" s="140"/>
      <c r="N110" s="201" t="str">
        <f t="shared" si="21"/>
        <v/>
      </c>
      <c r="O110" s="136"/>
      <c r="P110" s="200" t="str">
        <f t="shared" si="22"/>
        <v/>
      </c>
      <c r="Q110" s="140"/>
      <c r="R110" s="201" t="str">
        <f t="shared" si="23"/>
        <v/>
      </c>
      <c r="S110" s="129"/>
      <c r="T110" s="202" t="str">
        <f t="shared" si="17"/>
        <v/>
      </c>
      <c r="U110" s="140"/>
      <c r="V110" s="201" t="str">
        <f t="shared" si="24"/>
        <v/>
      </c>
    </row>
    <row r="111" spans="1:22" s="147" customFormat="1" hidden="1">
      <c r="A111" s="190"/>
      <c r="B111" s="173" t="s">
        <v>4773</v>
      </c>
      <c r="C111" s="174"/>
      <c r="D111" s="175"/>
      <c r="E111" s="164"/>
      <c r="F111" s="199" t="str">
        <f t="shared" si="25"/>
        <v/>
      </c>
      <c r="G111" s="176"/>
      <c r="H111" s="200" t="str">
        <f t="shared" si="18"/>
        <v/>
      </c>
      <c r="I111" s="177"/>
      <c r="J111" s="201" t="str">
        <f t="shared" si="19"/>
        <v/>
      </c>
      <c r="K111" s="136"/>
      <c r="L111" s="200" t="str">
        <f t="shared" si="20"/>
        <v/>
      </c>
      <c r="M111" s="140"/>
      <c r="N111" s="201" t="str">
        <f t="shared" si="21"/>
        <v/>
      </c>
      <c r="O111" s="136"/>
      <c r="P111" s="200" t="str">
        <f t="shared" si="22"/>
        <v/>
      </c>
      <c r="Q111" s="140"/>
      <c r="R111" s="201" t="str">
        <f t="shared" si="23"/>
        <v/>
      </c>
      <c r="S111" s="129"/>
      <c r="T111" s="202" t="str">
        <f t="shared" si="17"/>
        <v/>
      </c>
      <c r="U111" s="140"/>
      <c r="V111" s="201" t="str">
        <f t="shared" si="24"/>
        <v/>
      </c>
    </row>
    <row r="112" spans="1:22" s="147" customFormat="1" hidden="1">
      <c r="A112" s="190"/>
      <c r="B112" s="173" t="s">
        <v>4774</v>
      </c>
      <c r="C112" s="174"/>
      <c r="D112" s="175"/>
      <c r="E112" s="164"/>
      <c r="F112" s="199" t="str">
        <f t="shared" si="25"/>
        <v/>
      </c>
      <c r="G112" s="176"/>
      <c r="H112" s="200" t="str">
        <f t="shared" si="18"/>
        <v/>
      </c>
      <c r="I112" s="177"/>
      <c r="J112" s="201" t="str">
        <f t="shared" si="19"/>
        <v/>
      </c>
      <c r="K112" s="136"/>
      <c r="L112" s="200" t="str">
        <f t="shared" si="20"/>
        <v/>
      </c>
      <c r="M112" s="140"/>
      <c r="N112" s="201" t="str">
        <f t="shared" si="21"/>
        <v/>
      </c>
      <c r="O112" s="136"/>
      <c r="P112" s="200" t="str">
        <f t="shared" si="22"/>
        <v/>
      </c>
      <c r="Q112" s="140"/>
      <c r="R112" s="201" t="str">
        <f t="shared" si="23"/>
        <v/>
      </c>
      <c r="S112" s="129"/>
      <c r="T112" s="202" t="str">
        <f t="shared" si="17"/>
        <v/>
      </c>
      <c r="U112" s="140"/>
      <c r="V112" s="201" t="str">
        <f t="shared" si="24"/>
        <v/>
      </c>
    </row>
    <row r="113" spans="1:22" s="147" customFormat="1" hidden="1">
      <c r="A113" s="190"/>
      <c r="B113" s="173" t="s">
        <v>4775</v>
      </c>
      <c r="C113" s="174"/>
      <c r="D113" s="175"/>
      <c r="E113" s="164"/>
      <c r="F113" s="199" t="str">
        <f t="shared" si="25"/>
        <v/>
      </c>
      <c r="G113" s="176"/>
      <c r="H113" s="200" t="str">
        <f t="shared" si="18"/>
        <v/>
      </c>
      <c r="I113" s="177"/>
      <c r="J113" s="201" t="str">
        <f t="shared" si="19"/>
        <v/>
      </c>
      <c r="K113" s="136"/>
      <c r="L113" s="200" t="str">
        <f t="shared" si="20"/>
        <v/>
      </c>
      <c r="M113" s="140"/>
      <c r="N113" s="201" t="str">
        <f t="shared" si="21"/>
        <v/>
      </c>
      <c r="O113" s="136"/>
      <c r="P113" s="200" t="str">
        <f t="shared" si="22"/>
        <v/>
      </c>
      <c r="Q113" s="140"/>
      <c r="R113" s="201" t="str">
        <f t="shared" si="23"/>
        <v/>
      </c>
      <c r="S113" s="129"/>
      <c r="T113" s="202" t="str">
        <f t="shared" si="17"/>
        <v/>
      </c>
      <c r="U113" s="140"/>
      <c r="V113" s="201" t="str">
        <f t="shared" si="24"/>
        <v/>
      </c>
    </row>
    <row r="114" spans="1:22" s="147" customFormat="1" hidden="1">
      <c r="A114" s="190"/>
      <c r="B114" s="173" t="s">
        <v>4776</v>
      </c>
      <c r="C114" s="174"/>
      <c r="D114" s="175"/>
      <c r="E114" s="164"/>
      <c r="F114" s="199" t="str">
        <f t="shared" si="25"/>
        <v/>
      </c>
      <c r="G114" s="176"/>
      <c r="H114" s="200" t="str">
        <f t="shared" si="18"/>
        <v/>
      </c>
      <c r="I114" s="177"/>
      <c r="J114" s="201" t="str">
        <f t="shared" si="19"/>
        <v/>
      </c>
      <c r="K114" s="136"/>
      <c r="L114" s="200" t="str">
        <f t="shared" si="20"/>
        <v/>
      </c>
      <c r="M114" s="140"/>
      <c r="N114" s="201" t="str">
        <f t="shared" si="21"/>
        <v/>
      </c>
      <c r="O114" s="136"/>
      <c r="P114" s="200" t="str">
        <f t="shared" si="22"/>
        <v/>
      </c>
      <c r="Q114" s="140"/>
      <c r="R114" s="201" t="str">
        <f t="shared" si="23"/>
        <v/>
      </c>
      <c r="S114" s="129"/>
      <c r="T114" s="202" t="str">
        <f t="shared" si="17"/>
        <v/>
      </c>
      <c r="U114" s="140"/>
      <c r="V114" s="201" t="str">
        <f t="shared" si="24"/>
        <v/>
      </c>
    </row>
    <row r="115" spans="1:22" s="147" customFormat="1" hidden="1">
      <c r="A115" s="190"/>
      <c r="B115" s="173" t="s">
        <v>4777</v>
      </c>
      <c r="C115" s="174"/>
      <c r="D115" s="175"/>
      <c r="E115" s="164"/>
      <c r="F115" s="199" t="str">
        <f t="shared" si="25"/>
        <v/>
      </c>
      <c r="G115" s="176"/>
      <c r="H115" s="200" t="str">
        <f t="shared" si="18"/>
        <v/>
      </c>
      <c r="I115" s="177"/>
      <c r="J115" s="201" t="str">
        <f t="shared" si="19"/>
        <v/>
      </c>
      <c r="K115" s="136"/>
      <c r="L115" s="200" t="str">
        <f t="shared" si="20"/>
        <v/>
      </c>
      <c r="M115" s="140"/>
      <c r="N115" s="201" t="str">
        <f t="shared" si="21"/>
        <v/>
      </c>
      <c r="O115" s="136"/>
      <c r="P115" s="200" t="str">
        <f t="shared" si="22"/>
        <v/>
      </c>
      <c r="Q115" s="140"/>
      <c r="R115" s="201" t="str">
        <f t="shared" si="23"/>
        <v/>
      </c>
      <c r="S115" s="129"/>
      <c r="T115" s="202" t="str">
        <f t="shared" si="17"/>
        <v/>
      </c>
      <c r="U115" s="140"/>
      <c r="V115" s="201" t="str">
        <f t="shared" si="24"/>
        <v/>
      </c>
    </row>
    <row r="116" spans="1:22" s="147" customFormat="1" hidden="1">
      <c r="A116" s="190"/>
      <c r="B116" s="178" t="s">
        <v>4778</v>
      </c>
      <c r="C116" s="179"/>
      <c r="D116" s="180"/>
      <c r="E116" s="164"/>
      <c r="F116" s="199" t="str">
        <f t="shared" si="25"/>
        <v/>
      </c>
      <c r="G116" s="176"/>
      <c r="H116" s="200" t="str">
        <f t="shared" si="18"/>
        <v/>
      </c>
      <c r="I116" s="177"/>
      <c r="J116" s="201" t="str">
        <f t="shared" si="19"/>
        <v/>
      </c>
      <c r="K116" s="136"/>
      <c r="L116" s="200" t="str">
        <f t="shared" si="20"/>
        <v/>
      </c>
      <c r="M116" s="140"/>
      <c r="N116" s="201" t="str">
        <f t="shared" si="21"/>
        <v/>
      </c>
      <c r="O116" s="136"/>
      <c r="P116" s="200" t="str">
        <f t="shared" si="22"/>
        <v/>
      </c>
      <c r="Q116" s="140"/>
      <c r="R116" s="201" t="str">
        <f t="shared" si="23"/>
        <v/>
      </c>
      <c r="S116" s="129"/>
      <c r="T116" s="202" t="str">
        <f t="shared" si="17"/>
        <v/>
      </c>
      <c r="U116" s="140"/>
      <c r="V116" s="201" t="str">
        <f t="shared" si="24"/>
        <v/>
      </c>
    </row>
    <row r="117" spans="1:22" s="147" customFormat="1" hidden="1">
      <c r="A117" s="190"/>
      <c r="B117" s="178" t="s">
        <v>4779</v>
      </c>
      <c r="C117" s="179"/>
      <c r="D117" s="180"/>
      <c r="E117" s="164"/>
      <c r="F117" s="199" t="str">
        <f t="shared" si="25"/>
        <v/>
      </c>
      <c r="G117" s="176"/>
      <c r="H117" s="200" t="str">
        <f t="shared" si="18"/>
        <v/>
      </c>
      <c r="I117" s="177"/>
      <c r="J117" s="201" t="str">
        <f t="shared" si="19"/>
        <v/>
      </c>
      <c r="K117" s="136"/>
      <c r="L117" s="200" t="str">
        <f t="shared" si="20"/>
        <v/>
      </c>
      <c r="M117" s="140"/>
      <c r="N117" s="201" t="str">
        <f t="shared" si="21"/>
        <v/>
      </c>
      <c r="O117" s="136"/>
      <c r="P117" s="200" t="str">
        <f t="shared" si="22"/>
        <v/>
      </c>
      <c r="Q117" s="140"/>
      <c r="R117" s="201" t="str">
        <f t="shared" si="23"/>
        <v/>
      </c>
      <c r="S117" s="129"/>
      <c r="T117" s="202" t="str">
        <f t="shared" si="17"/>
        <v/>
      </c>
      <c r="U117" s="140"/>
      <c r="V117" s="201" t="str">
        <f t="shared" si="24"/>
        <v/>
      </c>
    </row>
    <row r="118" spans="1:22" s="147" customFormat="1" hidden="1">
      <c r="A118" s="190"/>
      <c r="B118" s="178" t="s">
        <v>4780</v>
      </c>
      <c r="C118" s="179"/>
      <c r="D118" s="180"/>
      <c r="E118" s="164"/>
      <c r="F118" s="199" t="str">
        <f t="shared" si="25"/>
        <v/>
      </c>
      <c r="G118" s="176"/>
      <c r="H118" s="200" t="str">
        <f t="shared" si="18"/>
        <v/>
      </c>
      <c r="I118" s="177"/>
      <c r="J118" s="201" t="str">
        <f t="shared" si="19"/>
        <v/>
      </c>
      <c r="K118" s="136"/>
      <c r="L118" s="200" t="str">
        <f t="shared" si="20"/>
        <v/>
      </c>
      <c r="M118" s="140"/>
      <c r="N118" s="201" t="str">
        <f t="shared" si="21"/>
        <v/>
      </c>
      <c r="O118" s="136"/>
      <c r="P118" s="200" t="str">
        <f t="shared" si="22"/>
        <v/>
      </c>
      <c r="Q118" s="140"/>
      <c r="R118" s="201" t="str">
        <f t="shared" si="23"/>
        <v/>
      </c>
      <c r="S118" s="129"/>
      <c r="T118" s="202" t="str">
        <f t="shared" si="17"/>
        <v/>
      </c>
      <c r="U118" s="140"/>
      <c r="V118" s="201" t="str">
        <f t="shared" si="24"/>
        <v/>
      </c>
    </row>
    <row r="119" spans="1:22" s="147" customFormat="1" hidden="1">
      <c r="A119" s="190"/>
      <c r="B119" s="173" t="s">
        <v>4781</v>
      </c>
      <c r="C119" s="174"/>
      <c r="D119" s="175"/>
      <c r="E119" s="164"/>
      <c r="F119" s="199" t="str">
        <f t="shared" si="25"/>
        <v/>
      </c>
      <c r="G119" s="176"/>
      <c r="H119" s="200" t="str">
        <f t="shared" si="18"/>
        <v/>
      </c>
      <c r="I119" s="177"/>
      <c r="J119" s="201" t="str">
        <f t="shared" si="19"/>
        <v/>
      </c>
      <c r="K119" s="136"/>
      <c r="L119" s="200" t="str">
        <f t="shared" si="20"/>
        <v/>
      </c>
      <c r="M119" s="140"/>
      <c r="N119" s="201" t="str">
        <f t="shared" si="21"/>
        <v/>
      </c>
      <c r="O119" s="136"/>
      <c r="P119" s="200" t="str">
        <f t="shared" si="22"/>
        <v/>
      </c>
      <c r="Q119" s="140"/>
      <c r="R119" s="201" t="str">
        <f t="shared" si="23"/>
        <v/>
      </c>
      <c r="S119" s="129"/>
      <c r="T119" s="202" t="str">
        <f t="shared" si="17"/>
        <v/>
      </c>
      <c r="U119" s="140"/>
      <c r="V119" s="201" t="str">
        <f t="shared" si="24"/>
        <v/>
      </c>
    </row>
    <row r="120" spans="1:22" s="147" customFormat="1" hidden="1">
      <c r="A120" s="190"/>
      <c r="B120" s="173" t="s">
        <v>4782</v>
      </c>
      <c r="C120" s="174"/>
      <c r="D120" s="175"/>
      <c r="E120" s="164"/>
      <c r="F120" s="199" t="str">
        <f t="shared" si="25"/>
        <v/>
      </c>
      <c r="G120" s="176"/>
      <c r="H120" s="200" t="str">
        <f t="shared" si="18"/>
        <v/>
      </c>
      <c r="I120" s="177"/>
      <c r="J120" s="201" t="str">
        <f t="shared" si="19"/>
        <v/>
      </c>
      <c r="K120" s="136"/>
      <c r="L120" s="200" t="str">
        <f t="shared" si="20"/>
        <v/>
      </c>
      <c r="M120" s="140"/>
      <c r="N120" s="201" t="str">
        <f t="shared" si="21"/>
        <v/>
      </c>
      <c r="O120" s="136"/>
      <c r="P120" s="200" t="str">
        <f t="shared" si="22"/>
        <v/>
      </c>
      <c r="Q120" s="140"/>
      <c r="R120" s="201" t="str">
        <f t="shared" si="23"/>
        <v/>
      </c>
      <c r="S120" s="129"/>
      <c r="T120" s="202" t="str">
        <f t="shared" si="17"/>
        <v/>
      </c>
      <c r="U120" s="140"/>
      <c r="V120" s="201" t="str">
        <f t="shared" si="24"/>
        <v/>
      </c>
    </row>
    <row r="121" spans="1:22" s="147" customFormat="1" hidden="1">
      <c r="A121" s="190"/>
      <c r="B121" s="173" t="s">
        <v>4783</v>
      </c>
      <c r="C121" s="174"/>
      <c r="D121" s="175"/>
      <c r="E121" s="164"/>
      <c r="F121" s="199" t="str">
        <f t="shared" si="25"/>
        <v/>
      </c>
      <c r="G121" s="176"/>
      <c r="H121" s="200" t="str">
        <f t="shared" si="18"/>
        <v/>
      </c>
      <c r="I121" s="177"/>
      <c r="J121" s="201" t="str">
        <f t="shared" si="19"/>
        <v/>
      </c>
      <c r="K121" s="136"/>
      <c r="L121" s="200" t="str">
        <f t="shared" si="20"/>
        <v/>
      </c>
      <c r="M121" s="140"/>
      <c r="N121" s="201" t="str">
        <f t="shared" si="21"/>
        <v/>
      </c>
      <c r="O121" s="136"/>
      <c r="P121" s="200" t="str">
        <f t="shared" si="22"/>
        <v/>
      </c>
      <c r="Q121" s="140"/>
      <c r="R121" s="201" t="str">
        <f t="shared" si="23"/>
        <v/>
      </c>
      <c r="S121" s="129"/>
      <c r="T121" s="202" t="str">
        <f t="shared" si="17"/>
        <v/>
      </c>
      <c r="U121" s="140"/>
      <c r="V121" s="201" t="str">
        <f t="shared" si="24"/>
        <v/>
      </c>
    </row>
    <row r="122" spans="1:22" s="147" customFormat="1" hidden="1">
      <c r="A122" s="190"/>
      <c r="B122" s="173" t="s">
        <v>4784</v>
      </c>
      <c r="C122" s="174"/>
      <c r="D122" s="175"/>
      <c r="E122" s="164"/>
      <c r="F122" s="199" t="str">
        <f t="shared" si="25"/>
        <v/>
      </c>
      <c r="G122" s="176"/>
      <c r="H122" s="200" t="str">
        <f t="shared" si="18"/>
        <v/>
      </c>
      <c r="I122" s="177"/>
      <c r="J122" s="201" t="str">
        <f t="shared" si="19"/>
        <v/>
      </c>
      <c r="K122" s="136"/>
      <c r="L122" s="200" t="str">
        <f t="shared" si="20"/>
        <v/>
      </c>
      <c r="M122" s="140"/>
      <c r="N122" s="201" t="str">
        <f t="shared" si="21"/>
        <v/>
      </c>
      <c r="O122" s="136"/>
      <c r="P122" s="200" t="str">
        <f t="shared" si="22"/>
        <v/>
      </c>
      <c r="Q122" s="140"/>
      <c r="R122" s="201" t="str">
        <f t="shared" si="23"/>
        <v/>
      </c>
      <c r="S122" s="129"/>
      <c r="T122" s="202" t="str">
        <f t="shared" si="17"/>
        <v/>
      </c>
      <c r="U122" s="140"/>
      <c r="V122" s="201" t="str">
        <f t="shared" si="24"/>
        <v/>
      </c>
    </row>
    <row r="123" spans="1:22" s="147" customFormat="1" hidden="1">
      <c r="A123" s="190"/>
      <c r="B123" s="173" t="s">
        <v>4785</v>
      </c>
      <c r="C123" s="174"/>
      <c r="D123" s="175"/>
      <c r="E123" s="164"/>
      <c r="F123" s="199" t="str">
        <f t="shared" si="25"/>
        <v/>
      </c>
      <c r="G123" s="176"/>
      <c r="H123" s="200" t="str">
        <f t="shared" si="18"/>
        <v/>
      </c>
      <c r="I123" s="177"/>
      <c r="J123" s="201" t="str">
        <f t="shared" si="19"/>
        <v/>
      </c>
      <c r="K123" s="136"/>
      <c r="L123" s="200" t="str">
        <f t="shared" si="20"/>
        <v/>
      </c>
      <c r="M123" s="140"/>
      <c r="N123" s="201" t="str">
        <f t="shared" si="21"/>
        <v/>
      </c>
      <c r="O123" s="136"/>
      <c r="P123" s="200" t="str">
        <f t="shared" si="22"/>
        <v/>
      </c>
      <c r="Q123" s="140"/>
      <c r="R123" s="201" t="str">
        <f t="shared" si="23"/>
        <v/>
      </c>
      <c r="S123" s="129"/>
      <c r="T123" s="202" t="str">
        <f t="shared" si="17"/>
        <v/>
      </c>
      <c r="U123" s="140"/>
      <c r="V123" s="201" t="str">
        <f t="shared" si="24"/>
        <v/>
      </c>
    </row>
    <row r="124" spans="1:22" s="147" customFormat="1" hidden="1">
      <c r="A124" s="190"/>
      <c r="B124" s="173" t="s">
        <v>4786</v>
      </c>
      <c r="C124" s="174"/>
      <c r="D124" s="175"/>
      <c r="E124" s="164"/>
      <c r="F124" s="199" t="str">
        <f t="shared" si="25"/>
        <v/>
      </c>
      <c r="G124" s="176"/>
      <c r="H124" s="200" t="str">
        <f t="shared" si="18"/>
        <v/>
      </c>
      <c r="I124" s="177"/>
      <c r="J124" s="201" t="str">
        <f t="shared" si="19"/>
        <v/>
      </c>
      <c r="K124" s="136"/>
      <c r="L124" s="200" t="str">
        <f t="shared" si="20"/>
        <v/>
      </c>
      <c r="M124" s="140"/>
      <c r="N124" s="201" t="str">
        <f t="shared" si="21"/>
        <v/>
      </c>
      <c r="O124" s="136"/>
      <c r="P124" s="200" t="str">
        <f t="shared" si="22"/>
        <v/>
      </c>
      <c r="Q124" s="140"/>
      <c r="R124" s="201" t="str">
        <f t="shared" si="23"/>
        <v/>
      </c>
      <c r="S124" s="129"/>
      <c r="T124" s="202" t="str">
        <f t="shared" si="17"/>
        <v/>
      </c>
      <c r="U124" s="140"/>
      <c r="V124" s="201" t="str">
        <f t="shared" si="24"/>
        <v/>
      </c>
    </row>
    <row r="125" spans="1:22" s="147" customFormat="1" hidden="1">
      <c r="A125" s="190"/>
      <c r="B125" s="173" t="s">
        <v>4787</v>
      </c>
      <c r="C125" s="174"/>
      <c r="D125" s="175"/>
      <c r="E125" s="164"/>
      <c r="F125" s="199" t="str">
        <f t="shared" si="25"/>
        <v/>
      </c>
      <c r="G125" s="176"/>
      <c r="H125" s="200" t="str">
        <f t="shared" si="18"/>
        <v/>
      </c>
      <c r="I125" s="177"/>
      <c r="J125" s="201" t="str">
        <f t="shared" si="19"/>
        <v/>
      </c>
      <c r="K125" s="136"/>
      <c r="L125" s="200" t="str">
        <f t="shared" si="20"/>
        <v/>
      </c>
      <c r="M125" s="140"/>
      <c r="N125" s="201" t="str">
        <f t="shared" si="21"/>
        <v/>
      </c>
      <c r="O125" s="136"/>
      <c r="P125" s="200" t="str">
        <f t="shared" si="22"/>
        <v/>
      </c>
      <c r="Q125" s="140"/>
      <c r="R125" s="201" t="str">
        <f t="shared" si="23"/>
        <v/>
      </c>
      <c r="S125" s="129"/>
      <c r="T125" s="202" t="str">
        <f t="shared" si="17"/>
        <v/>
      </c>
      <c r="U125" s="140"/>
      <c r="V125" s="201" t="str">
        <f t="shared" si="24"/>
        <v/>
      </c>
    </row>
    <row r="126" spans="1:22" s="147" customFormat="1" hidden="1">
      <c r="A126" s="190"/>
      <c r="B126" s="173" t="s">
        <v>4788</v>
      </c>
      <c r="C126" s="174"/>
      <c r="D126" s="175"/>
      <c r="E126" s="164"/>
      <c r="F126" s="199" t="str">
        <f t="shared" si="25"/>
        <v/>
      </c>
      <c r="G126" s="176"/>
      <c r="H126" s="200" t="str">
        <f t="shared" si="18"/>
        <v/>
      </c>
      <c r="I126" s="177"/>
      <c r="J126" s="201" t="str">
        <f t="shared" si="19"/>
        <v/>
      </c>
      <c r="K126" s="136"/>
      <c r="L126" s="200" t="str">
        <f t="shared" si="20"/>
        <v/>
      </c>
      <c r="M126" s="140"/>
      <c r="N126" s="201" t="str">
        <f t="shared" si="21"/>
        <v/>
      </c>
      <c r="O126" s="136"/>
      <c r="P126" s="200" t="str">
        <f t="shared" si="22"/>
        <v/>
      </c>
      <c r="Q126" s="140"/>
      <c r="R126" s="201" t="str">
        <f t="shared" si="23"/>
        <v/>
      </c>
      <c r="S126" s="129"/>
      <c r="T126" s="202" t="str">
        <f t="shared" si="17"/>
        <v/>
      </c>
      <c r="U126" s="140"/>
      <c r="V126" s="201" t="str">
        <f t="shared" si="24"/>
        <v/>
      </c>
    </row>
    <row r="127" spans="1:22" s="147" customFormat="1" hidden="1">
      <c r="A127" s="190"/>
      <c r="B127" s="173" t="s">
        <v>4789</v>
      </c>
      <c r="C127" s="174"/>
      <c r="D127" s="175"/>
      <c r="E127" s="164"/>
      <c r="F127" s="199" t="str">
        <f t="shared" si="25"/>
        <v/>
      </c>
      <c r="G127" s="176"/>
      <c r="H127" s="200" t="str">
        <f t="shared" si="18"/>
        <v/>
      </c>
      <c r="I127" s="177"/>
      <c r="J127" s="201" t="str">
        <f t="shared" si="19"/>
        <v/>
      </c>
      <c r="K127" s="136"/>
      <c r="L127" s="200" t="str">
        <f t="shared" si="20"/>
        <v/>
      </c>
      <c r="M127" s="140"/>
      <c r="N127" s="201" t="str">
        <f t="shared" si="21"/>
        <v/>
      </c>
      <c r="O127" s="136"/>
      <c r="P127" s="200" t="str">
        <f t="shared" si="22"/>
        <v/>
      </c>
      <c r="Q127" s="140"/>
      <c r="R127" s="201" t="str">
        <f t="shared" si="23"/>
        <v/>
      </c>
      <c r="S127" s="129"/>
      <c r="T127" s="202" t="str">
        <f t="shared" si="17"/>
        <v/>
      </c>
      <c r="U127" s="140"/>
      <c r="V127" s="201" t="str">
        <f t="shared" si="24"/>
        <v/>
      </c>
    </row>
    <row r="128" spans="1:22" s="147" customFormat="1" hidden="1">
      <c r="A128" s="190"/>
      <c r="B128" s="173" t="s">
        <v>4790</v>
      </c>
      <c r="C128" s="174"/>
      <c r="D128" s="175"/>
      <c r="E128" s="164"/>
      <c r="F128" s="199" t="str">
        <f t="shared" si="25"/>
        <v/>
      </c>
      <c r="G128" s="176"/>
      <c r="H128" s="200" t="str">
        <f t="shared" si="18"/>
        <v/>
      </c>
      <c r="I128" s="177"/>
      <c r="J128" s="201" t="str">
        <f t="shared" si="19"/>
        <v/>
      </c>
      <c r="K128" s="136"/>
      <c r="L128" s="200" t="str">
        <f t="shared" si="20"/>
        <v/>
      </c>
      <c r="M128" s="140"/>
      <c r="N128" s="201" t="str">
        <f t="shared" si="21"/>
        <v/>
      </c>
      <c r="O128" s="136"/>
      <c r="P128" s="200" t="str">
        <f t="shared" si="22"/>
        <v/>
      </c>
      <c r="Q128" s="140"/>
      <c r="R128" s="201" t="str">
        <f t="shared" si="23"/>
        <v/>
      </c>
      <c r="S128" s="129"/>
      <c r="T128" s="202" t="str">
        <f t="shared" si="17"/>
        <v/>
      </c>
      <c r="U128" s="140"/>
      <c r="V128" s="201" t="str">
        <f t="shared" si="24"/>
        <v/>
      </c>
    </row>
    <row r="129" spans="1:22" s="147" customFormat="1" hidden="1">
      <c r="A129" s="190"/>
      <c r="B129" s="173" t="s">
        <v>4791</v>
      </c>
      <c r="C129" s="174"/>
      <c r="D129" s="175"/>
      <c r="E129" s="164"/>
      <c r="F129" s="199" t="str">
        <f t="shared" si="25"/>
        <v/>
      </c>
      <c r="G129" s="176"/>
      <c r="H129" s="200" t="str">
        <f t="shared" si="18"/>
        <v/>
      </c>
      <c r="I129" s="177"/>
      <c r="J129" s="201" t="str">
        <f t="shared" si="19"/>
        <v/>
      </c>
      <c r="K129" s="136"/>
      <c r="L129" s="200" t="str">
        <f t="shared" si="20"/>
        <v/>
      </c>
      <c r="M129" s="140"/>
      <c r="N129" s="201" t="str">
        <f t="shared" si="21"/>
        <v/>
      </c>
      <c r="O129" s="136"/>
      <c r="P129" s="200" t="str">
        <f t="shared" si="22"/>
        <v/>
      </c>
      <c r="Q129" s="140"/>
      <c r="R129" s="201" t="str">
        <f t="shared" si="23"/>
        <v/>
      </c>
      <c r="S129" s="129"/>
      <c r="T129" s="202" t="str">
        <f t="shared" si="17"/>
        <v/>
      </c>
      <c r="U129" s="140"/>
      <c r="V129" s="201" t="str">
        <f t="shared" si="24"/>
        <v/>
      </c>
    </row>
    <row r="130" spans="1:22" s="147" customFormat="1" hidden="1">
      <c r="A130" s="190"/>
      <c r="B130" s="173" t="s">
        <v>4792</v>
      </c>
      <c r="C130" s="174"/>
      <c r="D130" s="175"/>
      <c r="E130" s="164"/>
      <c r="F130" s="199" t="str">
        <f t="shared" si="25"/>
        <v/>
      </c>
      <c r="G130" s="176"/>
      <c r="H130" s="200" t="str">
        <f t="shared" si="18"/>
        <v/>
      </c>
      <c r="I130" s="177"/>
      <c r="J130" s="201" t="str">
        <f t="shared" si="19"/>
        <v/>
      </c>
      <c r="K130" s="136"/>
      <c r="L130" s="200" t="str">
        <f t="shared" si="20"/>
        <v/>
      </c>
      <c r="M130" s="140"/>
      <c r="N130" s="201" t="str">
        <f t="shared" si="21"/>
        <v/>
      </c>
      <c r="O130" s="136"/>
      <c r="P130" s="200" t="str">
        <f t="shared" si="22"/>
        <v/>
      </c>
      <c r="Q130" s="140"/>
      <c r="R130" s="201" t="str">
        <f t="shared" si="23"/>
        <v/>
      </c>
      <c r="S130" s="129"/>
      <c r="T130" s="202" t="str">
        <f t="shared" si="17"/>
        <v/>
      </c>
      <c r="U130" s="140"/>
      <c r="V130" s="201" t="str">
        <f t="shared" si="24"/>
        <v/>
      </c>
    </row>
    <row r="131" spans="1:22" s="147" customFormat="1" hidden="1">
      <c r="A131" s="190"/>
      <c r="B131" s="173" t="s">
        <v>4793</v>
      </c>
      <c r="C131" s="174"/>
      <c r="D131" s="175"/>
      <c r="E131" s="164"/>
      <c r="F131" s="199" t="str">
        <f t="shared" si="25"/>
        <v/>
      </c>
      <c r="G131" s="176"/>
      <c r="H131" s="200" t="str">
        <f t="shared" si="18"/>
        <v/>
      </c>
      <c r="I131" s="177"/>
      <c r="J131" s="201" t="str">
        <f t="shared" si="19"/>
        <v/>
      </c>
      <c r="K131" s="136"/>
      <c r="L131" s="200" t="str">
        <f t="shared" si="20"/>
        <v/>
      </c>
      <c r="M131" s="140"/>
      <c r="N131" s="201" t="str">
        <f t="shared" si="21"/>
        <v/>
      </c>
      <c r="O131" s="136"/>
      <c r="P131" s="200" t="str">
        <f t="shared" si="22"/>
        <v/>
      </c>
      <c r="Q131" s="140"/>
      <c r="R131" s="201" t="str">
        <f t="shared" si="23"/>
        <v/>
      </c>
      <c r="S131" s="129"/>
      <c r="T131" s="202" t="str">
        <f t="shared" si="17"/>
        <v/>
      </c>
      <c r="U131" s="140"/>
      <c r="V131" s="201" t="str">
        <f t="shared" si="24"/>
        <v/>
      </c>
    </row>
    <row r="132" spans="1:22" s="147" customFormat="1" hidden="1">
      <c r="A132" s="190"/>
      <c r="B132" s="173" t="s">
        <v>4794</v>
      </c>
      <c r="C132" s="174"/>
      <c r="D132" s="175"/>
      <c r="E132" s="164"/>
      <c r="F132" s="199" t="str">
        <f t="shared" si="25"/>
        <v/>
      </c>
      <c r="G132" s="176"/>
      <c r="H132" s="200" t="str">
        <f t="shared" si="18"/>
        <v/>
      </c>
      <c r="I132" s="177"/>
      <c r="J132" s="201" t="str">
        <f t="shared" si="19"/>
        <v/>
      </c>
      <c r="K132" s="136"/>
      <c r="L132" s="200" t="str">
        <f t="shared" si="20"/>
        <v/>
      </c>
      <c r="M132" s="140"/>
      <c r="N132" s="201" t="str">
        <f t="shared" si="21"/>
        <v/>
      </c>
      <c r="O132" s="136"/>
      <c r="P132" s="200" t="str">
        <f t="shared" si="22"/>
        <v/>
      </c>
      <c r="Q132" s="140"/>
      <c r="R132" s="201" t="str">
        <f t="shared" si="23"/>
        <v/>
      </c>
      <c r="S132" s="129"/>
      <c r="T132" s="202" t="str">
        <f t="shared" si="17"/>
        <v/>
      </c>
      <c r="U132" s="140"/>
      <c r="V132" s="201" t="str">
        <f t="shared" si="24"/>
        <v/>
      </c>
    </row>
    <row r="133" spans="1:22" s="147" customFormat="1" hidden="1">
      <c r="A133" s="190"/>
      <c r="B133" s="173" t="s">
        <v>4795</v>
      </c>
      <c r="C133" s="174"/>
      <c r="D133" s="175"/>
      <c r="E133" s="164"/>
      <c r="F133" s="199" t="str">
        <f t="shared" si="25"/>
        <v/>
      </c>
      <c r="G133" s="176"/>
      <c r="H133" s="200" t="str">
        <f t="shared" si="18"/>
        <v/>
      </c>
      <c r="I133" s="177"/>
      <c r="J133" s="201" t="str">
        <f t="shared" si="19"/>
        <v/>
      </c>
      <c r="K133" s="136"/>
      <c r="L133" s="200" t="str">
        <f t="shared" si="20"/>
        <v/>
      </c>
      <c r="M133" s="140"/>
      <c r="N133" s="201" t="str">
        <f t="shared" si="21"/>
        <v/>
      </c>
      <c r="O133" s="136"/>
      <c r="P133" s="200" t="str">
        <f t="shared" si="22"/>
        <v/>
      </c>
      <c r="Q133" s="140"/>
      <c r="R133" s="201" t="str">
        <f t="shared" si="23"/>
        <v/>
      </c>
      <c r="S133" s="129"/>
      <c r="T133" s="202" t="str">
        <f t="shared" si="17"/>
        <v/>
      </c>
      <c r="U133" s="140"/>
      <c r="V133" s="201" t="str">
        <f t="shared" si="24"/>
        <v/>
      </c>
    </row>
    <row r="134" spans="1:22" s="147" customFormat="1" hidden="1">
      <c r="A134" s="190"/>
      <c r="B134" s="173" t="s">
        <v>4796</v>
      </c>
      <c r="C134" s="174"/>
      <c r="D134" s="175"/>
      <c r="E134" s="164"/>
      <c r="F134" s="199" t="str">
        <f t="shared" si="25"/>
        <v/>
      </c>
      <c r="G134" s="176"/>
      <c r="H134" s="200" t="str">
        <f t="shared" si="18"/>
        <v/>
      </c>
      <c r="I134" s="177"/>
      <c r="J134" s="201" t="str">
        <f t="shared" si="19"/>
        <v/>
      </c>
      <c r="K134" s="136"/>
      <c r="L134" s="200" t="str">
        <f t="shared" si="20"/>
        <v/>
      </c>
      <c r="M134" s="140"/>
      <c r="N134" s="201" t="str">
        <f t="shared" si="21"/>
        <v/>
      </c>
      <c r="O134" s="136"/>
      <c r="P134" s="200" t="str">
        <f t="shared" si="22"/>
        <v/>
      </c>
      <c r="Q134" s="140"/>
      <c r="R134" s="201" t="str">
        <f t="shared" si="23"/>
        <v/>
      </c>
      <c r="S134" s="129"/>
      <c r="T134" s="202" t="str">
        <f t="shared" si="17"/>
        <v/>
      </c>
      <c r="U134" s="140"/>
      <c r="V134" s="201" t="str">
        <f t="shared" si="24"/>
        <v/>
      </c>
    </row>
    <row r="135" spans="1:22" s="147" customFormat="1" hidden="1">
      <c r="A135" s="190"/>
      <c r="B135" s="173" t="s">
        <v>4797</v>
      </c>
      <c r="C135" s="174"/>
      <c r="D135" s="175"/>
      <c r="E135" s="164"/>
      <c r="F135" s="199" t="str">
        <f t="shared" si="25"/>
        <v/>
      </c>
      <c r="G135" s="176"/>
      <c r="H135" s="200" t="str">
        <f t="shared" si="18"/>
        <v/>
      </c>
      <c r="I135" s="177"/>
      <c r="J135" s="201" t="str">
        <f t="shared" si="19"/>
        <v/>
      </c>
      <c r="K135" s="136"/>
      <c r="L135" s="200" t="str">
        <f t="shared" si="20"/>
        <v/>
      </c>
      <c r="M135" s="140"/>
      <c r="N135" s="201" t="str">
        <f t="shared" si="21"/>
        <v/>
      </c>
      <c r="O135" s="136"/>
      <c r="P135" s="200" t="str">
        <f t="shared" si="22"/>
        <v/>
      </c>
      <c r="Q135" s="140"/>
      <c r="R135" s="201" t="str">
        <f t="shared" si="23"/>
        <v/>
      </c>
      <c r="S135" s="129"/>
      <c r="T135" s="202" t="str">
        <f t="shared" si="17"/>
        <v/>
      </c>
      <c r="U135" s="140"/>
      <c r="V135" s="201" t="str">
        <f t="shared" si="24"/>
        <v/>
      </c>
    </row>
    <row r="136" spans="1:22" s="147" customFormat="1" hidden="1">
      <c r="A136" s="190"/>
      <c r="B136" s="173" t="s">
        <v>4798</v>
      </c>
      <c r="C136" s="174"/>
      <c r="D136" s="175"/>
      <c r="E136" s="164"/>
      <c r="F136" s="199" t="str">
        <f t="shared" si="25"/>
        <v/>
      </c>
      <c r="G136" s="176"/>
      <c r="H136" s="200" t="str">
        <f t="shared" si="18"/>
        <v/>
      </c>
      <c r="I136" s="177"/>
      <c r="J136" s="201" t="str">
        <f t="shared" si="19"/>
        <v/>
      </c>
      <c r="K136" s="136"/>
      <c r="L136" s="200" t="str">
        <f t="shared" si="20"/>
        <v/>
      </c>
      <c r="M136" s="140"/>
      <c r="N136" s="201" t="str">
        <f t="shared" si="21"/>
        <v/>
      </c>
      <c r="O136" s="136"/>
      <c r="P136" s="200" t="str">
        <f t="shared" si="22"/>
        <v/>
      </c>
      <c r="Q136" s="140"/>
      <c r="R136" s="201" t="str">
        <f t="shared" si="23"/>
        <v/>
      </c>
      <c r="S136" s="129"/>
      <c r="T136" s="202" t="str">
        <f t="shared" si="17"/>
        <v/>
      </c>
      <c r="U136" s="140"/>
      <c r="V136" s="201" t="str">
        <f t="shared" si="24"/>
        <v/>
      </c>
    </row>
    <row r="137" spans="1:22" s="147" customFormat="1" hidden="1">
      <c r="A137" s="190"/>
      <c r="B137" s="173" t="s">
        <v>4799</v>
      </c>
      <c r="C137" s="174"/>
      <c r="D137" s="175"/>
      <c r="E137" s="164"/>
      <c r="F137" s="199" t="str">
        <f t="shared" si="25"/>
        <v/>
      </c>
      <c r="G137" s="176"/>
      <c r="H137" s="200" t="str">
        <f t="shared" si="18"/>
        <v/>
      </c>
      <c r="I137" s="177"/>
      <c r="J137" s="201" t="str">
        <f t="shared" si="19"/>
        <v/>
      </c>
      <c r="K137" s="136"/>
      <c r="L137" s="200" t="str">
        <f t="shared" si="20"/>
        <v/>
      </c>
      <c r="M137" s="140"/>
      <c r="N137" s="201" t="str">
        <f t="shared" si="21"/>
        <v/>
      </c>
      <c r="O137" s="136"/>
      <c r="P137" s="200" t="str">
        <f t="shared" si="22"/>
        <v/>
      </c>
      <c r="Q137" s="140"/>
      <c r="R137" s="201" t="str">
        <f t="shared" si="23"/>
        <v/>
      </c>
      <c r="S137" s="129"/>
      <c r="T137" s="202" t="str">
        <f t="shared" si="17"/>
        <v/>
      </c>
      <c r="U137" s="140"/>
      <c r="V137" s="201" t="str">
        <f t="shared" si="24"/>
        <v/>
      </c>
    </row>
    <row r="138" spans="1:22" s="147" customFormat="1" hidden="1">
      <c r="A138" s="190"/>
      <c r="B138" s="173" t="s">
        <v>4800</v>
      </c>
      <c r="C138" s="174"/>
      <c r="D138" s="175"/>
      <c r="E138" s="164"/>
      <c r="F138" s="199" t="str">
        <f t="shared" si="25"/>
        <v/>
      </c>
      <c r="G138" s="176"/>
      <c r="H138" s="200" t="str">
        <f t="shared" si="18"/>
        <v/>
      </c>
      <c r="I138" s="177"/>
      <c r="J138" s="201" t="str">
        <f t="shared" si="19"/>
        <v/>
      </c>
      <c r="K138" s="136"/>
      <c r="L138" s="200" t="str">
        <f t="shared" si="20"/>
        <v/>
      </c>
      <c r="M138" s="140"/>
      <c r="N138" s="201" t="str">
        <f t="shared" si="21"/>
        <v/>
      </c>
      <c r="O138" s="136"/>
      <c r="P138" s="200" t="str">
        <f t="shared" si="22"/>
        <v/>
      </c>
      <c r="Q138" s="140"/>
      <c r="R138" s="201" t="str">
        <f t="shared" si="23"/>
        <v/>
      </c>
      <c r="S138" s="129"/>
      <c r="T138" s="202" t="str">
        <f t="shared" si="17"/>
        <v/>
      </c>
      <c r="U138" s="140"/>
      <c r="V138" s="201" t="str">
        <f t="shared" si="24"/>
        <v/>
      </c>
    </row>
    <row r="139" spans="1:22" s="147" customFormat="1" hidden="1">
      <c r="A139" s="190"/>
      <c r="B139" s="173" t="s">
        <v>4801</v>
      </c>
      <c r="C139" s="174"/>
      <c r="D139" s="175"/>
      <c r="E139" s="164"/>
      <c r="F139" s="199" t="str">
        <f t="shared" si="25"/>
        <v/>
      </c>
      <c r="G139" s="176"/>
      <c r="H139" s="200" t="str">
        <f t="shared" si="18"/>
        <v/>
      </c>
      <c r="I139" s="177"/>
      <c r="J139" s="201" t="str">
        <f t="shared" si="19"/>
        <v/>
      </c>
      <c r="K139" s="136"/>
      <c r="L139" s="200" t="str">
        <f t="shared" si="20"/>
        <v/>
      </c>
      <c r="M139" s="140"/>
      <c r="N139" s="201" t="str">
        <f t="shared" si="21"/>
        <v/>
      </c>
      <c r="O139" s="136"/>
      <c r="P139" s="200" t="str">
        <f t="shared" si="22"/>
        <v/>
      </c>
      <c r="Q139" s="140"/>
      <c r="R139" s="201" t="str">
        <f t="shared" si="23"/>
        <v/>
      </c>
      <c r="S139" s="129"/>
      <c r="T139" s="202" t="str">
        <f t="shared" si="17"/>
        <v/>
      </c>
      <c r="U139" s="140"/>
      <c r="V139" s="201" t="str">
        <f t="shared" si="24"/>
        <v/>
      </c>
    </row>
    <row r="140" spans="1:22" s="147" customFormat="1" hidden="1">
      <c r="A140" s="190"/>
      <c r="B140" s="173" t="s">
        <v>4802</v>
      </c>
      <c r="C140" s="174"/>
      <c r="D140" s="175"/>
      <c r="E140" s="164"/>
      <c r="F140" s="199" t="str">
        <f t="shared" si="25"/>
        <v/>
      </c>
      <c r="G140" s="176"/>
      <c r="H140" s="200" t="str">
        <f t="shared" si="18"/>
        <v/>
      </c>
      <c r="I140" s="177"/>
      <c r="J140" s="201" t="str">
        <f t="shared" si="19"/>
        <v/>
      </c>
      <c r="K140" s="136"/>
      <c r="L140" s="200" t="str">
        <f t="shared" si="20"/>
        <v/>
      </c>
      <c r="M140" s="140"/>
      <c r="N140" s="201" t="str">
        <f t="shared" si="21"/>
        <v/>
      </c>
      <c r="O140" s="136"/>
      <c r="P140" s="200" t="str">
        <f t="shared" si="22"/>
        <v/>
      </c>
      <c r="Q140" s="140"/>
      <c r="R140" s="201" t="str">
        <f t="shared" si="23"/>
        <v/>
      </c>
      <c r="S140" s="129"/>
      <c r="T140" s="202" t="str">
        <f t="shared" ref="T140:T202" si="26">IF($T$9="*",IF(S140&gt;0,"*",""),"")</f>
        <v/>
      </c>
      <c r="U140" s="140"/>
      <c r="V140" s="201" t="str">
        <f t="shared" si="24"/>
        <v/>
      </c>
    </row>
    <row r="141" spans="1:22" s="147" customFormat="1" hidden="1">
      <c r="A141" s="190"/>
      <c r="B141" s="173" t="s">
        <v>4803</v>
      </c>
      <c r="C141" s="174"/>
      <c r="D141" s="175"/>
      <c r="E141" s="164"/>
      <c r="F141" s="199" t="str">
        <f t="shared" si="25"/>
        <v/>
      </c>
      <c r="G141" s="176"/>
      <c r="H141" s="200" t="str">
        <f t="shared" si="18"/>
        <v/>
      </c>
      <c r="I141" s="177"/>
      <c r="J141" s="201" t="str">
        <f t="shared" si="19"/>
        <v/>
      </c>
      <c r="K141" s="136"/>
      <c r="L141" s="200" t="str">
        <f t="shared" si="20"/>
        <v/>
      </c>
      <c r="M141" s="140"/>
      <c r="N141" s="201" t="str">
        <f t="shared" si="21"/>
        <v/>
      </c>
      <c r="O141" s="136"/>
      <c r="P141" s="200" t="str">
        <f t="shared" si="22"/>
        <v/>
      </c>
      <c r="Q141" s="140"/>
      <c r="R141" s="201" t="str">
        <f t="shared" si="23"/>
        <v/>
      </c>
      <c r="S141" s="129"/>
      <c r="T141" s="202" t="str">
        <f t="shared" si="26"/>
        <v/>
      </c>
      <c r="U141" s="140"/>
      <c r="V141" s="201" t="str">
        <f t="shared" si="24"/>
        <v/>
      </c>
    </row>
    <row r="142" spans="1:22" s="147" customFormat="1" hidden="1">
      <c r="A142" s="190"/>
      <c r="B142" s="173" t="s">
        <v>4804</v>
      </c>
      <c r="C142" s="174"/>
      <c r="D142" s="175"/>
      <c r="E142" s="164"/>
      <c r="F142" s="199" t="str">
        <f t="shared" si="25"/>
        <v/>
      </c>
      <c r="G142" s="176"/>
      <c r="H142" s="200" t="str">
        <f t="shared" si="18"/>
        <v/>
      </c>
      <c r="I142" s="177"/>
      <c r="J142" s="201" t="str">
        <f t="shared" si="19"/>
        <v/>
      </c>
      <c r="K142" s="136"/>
      <c r="L142" s="200" t="str">
        <f t="shared" si="20"/>
        <v/>
      </c>
      <c r="M142" s="140"/>
      <c r="N142" s="201" t="str">
        <f t="shared" si="21"/>
        <v/>
      </c>
      <c r="O142" s="136"/>
      <c r="P142" s="200" t="str">
        <f t="shared" si="22"/>
        <v/>
      </c>
      <c r="Q142" s="140"/>
      <c r="R142" s="201" t="str">
        <f t="shared" si="23"/>
        <v/>
      </c>
      <c r="S142" s="129"/>
      <c r="T142" s="202" t="str">
        <f t="shared" si="26"/>
        <v/>
      </c>
      <c r="U142" s="140"/>
      <c r="V142" s="201" t="str">
        <f t="shared" si="24"/>
        <v/>
      </c>
    </row>
    <row r="143" spans="1:22" s="147" customFormat="1" hidden="1">
      <c r="A143" s="190"/>
      <c r="B143" s="173" t="s">
        <v>4805</v>
      </c>
      <c r="C143" s="174"/>
      <c r="D143" s="175"/>
      <c r="E143" s="164"/>
      <c r="F143" s="199" t="str">
        <f t="shared" si="25"/>
        <v/>
      </c>
      <c r="G143" s="176"/>
      <c r="H143" s="200" t="str">
        <f t="shared" si="18"/>
        <v/>
      </c>
      <c r="I143" s="177"/>
      <c r="J143" s="201" t="str">
        <f t="shared" si="19"/>
        <v/>
      </c>
      <c r="K143" s="136"/>
      <c r="L143" s="200" t="str">
        <f t="shared" si="20"/>
        <v/>
      </c>
      <c r="M143" s="140"/>
      <c r="N143" s="201" t="str">
        <f t="shared" si="21"/>
        <v/>
      </c>
      <c r="O143" s="136"/>
      <c r="P143" s="200" t="str">
        <f t="shared" si="22"/>
        <v/>
      </c>
      <c r="Q143" s="140"/>
      <c r="R143" s="201" t="str">
        <f t="shared" si="23"/>
        <v/>
      </c>
      <c r="S143" s="129"/>
      <c r="T143" s="202" t="str">
        <f t="shared" si="26"/>
        <v/>
      </c>
      <c r="U143" s="140"/>
      <c r="V143" s="201" t="str">
        <f t="shared" si="24"/>
        <v/>
      </c>
    </row>
    <row r="144" spans="1:22" s="147" customFormat="1" hidden="1">
      <c r="A144" s="190"/>
      <c r="B144" s="173" t="s">
        <v>4806</v>
      </c>
      <c r="C144" s="174"/>
      <c r="D144" s="175"/>
      <c r="E144" s="164"/>
      <c r="F144" s="199" t="str">
        <f t="shared" si="25"/>
        <v/>
      </c>
      <c r="G144" s="176"/>
      <c r="H144" s="200" t="str">
        <f t="shared" si="18"/>
        <v/>
      </c>
      <c r="I144" s="177"/>
      <c r="J144" s="201" t="str">
        <f t="shared" si="19"/>
        <v/>
      </c>
      <c r="K144" s="136"/>
      <c r="L144" s="200" t="str">
        <f t="shared" si="20"/>
        <v/>
      </c>
      <c r="M144" s="140"/>
      <c r="N144" s="201" t="str">
        <f t="shared" si="21"/>
        <v/>
      </c>
      <c r="O144" s="136"/>
      <c r="P144" s="200" t="str">
        <f t="shared" si="22"/>
        <v/>
      </c>
      <c r="Q144" s="140"/>
      <c r="R144" s="201" t="str">
        <f t="shared" si="23"/>
        <v/>
      </c>
      <c r="S144" s="129"/>
      <c r="T144" s="202" t="str">
        <f t="shared" si="26"/>
        <v/>
      </c>
      <c r="U144" s="140"/>
      <c r="V144" s="201" t="str">
        <f t="shared" si="24"/>
        <v/>
      </c>
    </row>
    <row r="145" spans="1:22" s="147" customFormat="1" hidden="1">
      <c r="A145" s="190"/>
      <c r="B145" s="173" t="s">
        <v>4807</v>
      </c>
      <c r="C145" s="174"/>
      <c r="D145" s="175"/>
      <c r="E145" s="164"/>
      <c r="F145" s="199" t="str">
        <f t="shared" si="25"/>
        <v/>
      </c>
      <c r="G145" s="176"/>
      <c r="H145" s="200" t="str">
        <f t="shared" si="18"/>
        <v/>
      </c>
      <c r="I145" s="177"/>
      <c r="J145" s="201" t="str">
        <f t="shared" si="19"/>
        <v/>
      </c>
      <c r="K145" s="136"/>
      <c r="L145" s="200" t="str">
        <f t="shared" si="20"/>
        <v/>
      </c>
      <c r="M145" s="140"/>
      <c r="N145" s="201" t="str">
        <f t="shared" si="21"/>
        <v/>
      </c>
      <c r="O145" s="136"/>
      <c r="P145" s="200" t="str">
        <f t="shared" si="22"/>
        <v/>
      </c>
      <c r="Q145" s="140"/>
      <c r="R145" s="201" t="str">
        <f t="shared" si="23"/>
        <v/>
      </c>
      <c r="S145" s="129"/>
      <c r="T145" s="202" t="str">
        <f t="shared" si="26"/>
        <v/>
      </c>
      <c r="U145" s="140"/>
      <c r="V145" s="201" t="str">
        <f t="shared" si="24"/>
        <v/>
      </c>
    </row>
    <row r="146" spans="1:22" s="147" customFormat="1" hidden="1">
      <c r="A146" s="190"/>
      <c r="B146" s="173" t="s">
        <v>4808</v>
      </c>
      <c r="C146" s="174"/>
      <c r="D146" s="175"/>
      <c r="E146" s="164"/>
      <c r="F146" s="199" t="str">
        <f t="shared" si="25"/>
        <v/>
      </c>
      <c r="G146" s="176"/>
      <c r="H146" s="200" t="str">
        <f t="shared" si="18"/>
        <v/>
      </c>
      <c r="I146" s="177"/>
      <c r="J146" s="201" t="str">
        <f t="shared" si="19"/>
        <v/>
      </c>
      <c r="K146" s="136"/>
      <c r="L146" s="200" t="str">
        <f t="shared" si="20"/>
        <v/>
      </c>
      <c r="M146" s="140"/>
      <c r="N146" s="201" t="str">
        <f t="shared" si="21"/>
        <v/>
      </c>
      <c r="O146" s="136"/>
      <c r="P146" s="200" t="str">
        <f t="shared" si="22"/>
        <v/>
      </c>
      <c r="Q146" s="140"/>
      <c r="R146" s="201" t="str">
        <f t="shared" si="23"/>
        <v/>
      </c>
      <c r="S146" s="129"/>
      <c r="T146" s="202" t="str">
        <f t="shared" si="26"/>
        <v/>
      </c>
      <c r="U146" s="140"/>
      <c r="V146" s="201" t="str">
        <f t="shared" si="24"/>
        <v/>
      </c>
    </row>
    <row r="147" spans="1:22" s="147" customFormat="1" hidden="1">
      <c r="A147" s="190"/>
      <c r="B147" s="173" t="s">
        <v>4809</v>
      </c>
      <c r="C147" s="174"/>
      <c r="D147" s="175"/>
      <c r="E147" s="164"/>
      <c r="F147" s="199" t="str">
        <f t="shared" si="25"/>
        <v/>
      </c>
      <c r="G147" s="176"/>
      <c r="H147" s="200" t="str">
        <f t="shared" ref="H147:H209" si="27">IF($H$9="*",IF(G147&gt;0,"*",""),"")</f>
        <v/>
      </c>
      <c r="I147" s="177"/>
      <c r="J147" s="201" t="str">
        <f t="shared" ref="J147:J209" si="28">IF($J$9="*",IF(I147&gt;0,"*",""),"")</f>
        <v/>
      </c>
      <c r="K147" s="136"/>
      <c r="L147" s="200" t="str">
        <f t="shared" ref="L147:L209" si="29">IF($L$9="*",IF(K147&gt;0,"*",""),"")</f>
        <v/>
      </c>
      <c r="M147" s="140"/>
      <c r="N147" s="201" t="str">
        <f t="shared" ref="N147:N209" si="30">IF($N$9="*",IF(M147&gt;0,"*",""),"")</f>
        <v/>
      </c>
      <c r="O147" s="136"/>
      <c r="P147" s="200" t="str">
        <f t="shared" ref="P147:P209" si="31">IF($P$9="*",IF(O147&gt;0,"*",""),"")</f>
        <v/>
      </c>
      <c r="Q147" s="140"/>
      <c r="R147" s="201" t="str">
        <f t="shared" ref="R147:R209" si="32">IF($R$9="*",IF(Q147&gt;0,"*",""),"")</f>
        <v/>
      </c>
      <c r="S147" s="129"/>
      <c r="T147" s="202" t="str">
        <f t="shared" si="26"/>
        <v/>
      </c>
      <c r="U147" s="140"/>
      <c r="V147" s="201" t="str">
        <f t="shared" ref="V147:V209" si="33">IF($V$9="*",IF(U147&gt;0,"*",""),"")</f>
        <v/>
      </c>
    </row>
    <row r="148" spans="1:22" s="147" customFormat="1" hidden="1">
      <c r="A148" s="190"/>
      <c r="B148" s="173" t="s">
        <v>4810</v>
      </c>
      <c r="C148" s="174"/>
      <c r="D148" s="175"/>
      <c r="E148" s="164"/>
      <c r="F148" s="199" t="str">
        <f t="shared" si="25"/>
        <v/>
      </c>
      <c r="G148" s="176"/>
      <c r="H148" s="200" t="str">
        <f t="shared" si="27"/>
        <v/>
      </c>
      <c r="I148" s="177"/>
      <c r="J148" s="201" t="str">
        <f t="shared" si="28"/>
        <v/>
      </c>
      <c r="K148" s="136"/>
      <c r="L148" s="200" t="str">
        <f t="shared" si="29"/>
        <v/>
      </c>
      <c r="M148" s="140"/>
      <c r="N148" s="201" t="str">
        <f t="shared" si="30"/>
        <v/>
      </c>
      <c r="O148" s="136"/>
      <c r="P148" s="200" t="str">
        <f t="shared" si="31"/>
        <v/>
      </c>
      <c r="Q148" s="140"/>
      <c r="R148" s="201" t="str">
        <f t="shared" si="32"/>
        <v/>
      </c>
      <c r="S148" s="129"/>
      <c r="T148" s="202" t="str">
        <f t="shared" si="26"/>
        <v/>
      </c>
      <c r="U148" s="140"/>
      <c r="V148" s="201" t="str">
        <f t="shared" si="33"/>
        <v/>
      </c>
    </row>
    <row r="149" spans="1:22" s="147" customFormat="1" hidden="1">
      <c r="A149" s="190"/>
      <c r="B149" s="173" t="s">
        <v>4811</v>
      </c>
      <c r="C149" s="174"/>
      <c r="D149" s="175"/>
      <c r="E149" s="164"/>
      <c r="F149" s="199" t="str">
        <f t="shared" ref="F149:F211" si="34">IF($F$9="*",IF(E149&gt;0,"*",""),"")</f>
        <v/>
      </c>
      <c r="G149" s="176"/>
      <c r="H149" s="200" t="str">
        <f t="shared" si="27"/>
        <v/>
      </c>
      <c r="I149" s="177"/>
      <c r="J149" s="201" t="str">
        <f t="shared" si="28"/>
        <v/>
      </c>
      <c r="K149" s="136"/>
      <c r="L149" s="200" t="str">
        <f t="shared" si="29"/>
        <v/>
      </c>
      <c r="M149" s="140"/>
      <c r="N149" s="201" t="str">
        <f t="shared" si="30"/>
        <v/>
      </c>
      <c r="O149" s="136"/>
      <c r="P149" s="200" t="str">
        <f t="shared" si="31"/>
        <v/>
      </c>
      <c r="Q149" s="140"/>
      <c r="R149" s="201" t="str">
        <f t="shared" si="32"/>
        <v/>
      </c>
      <c r="S149" s="129"/>
      <c r="T149" s="202" t="str">
        <f t="shared" si="26"/>
        <v/>
      </c>
      <c r="U149" s="140"/>
      <c r="V149" s="201" t="str">
        <f t="shared" si="33"/>
        <v/>
      </c>
    </row>
    <row r="150" spans="1:22" s="147" customFormat="1" hidden="1">
      <c r="A150" s="190"/>
      <c r="B150" s="173" t="s">
        <v>4812</v>
      </c>
      <c r="C150" s="174"/>
      <c r="D150" s="175"/>
      <c r="E150" s="164"/>
      <c r="F150" s="199" t="str">
        <f t="shared" si="34"/>
        <v/>
      </c>
      <c r="G150" s="176"/>
      <c r="H150" s="200" t="str">
        <f t="shared" si="27"/>
        <v/>
      </c>
      <c r="I150" s="177"/>
      <c r="J150" s="201" t="str">
        <f t="shared" si="28"/>
        <v/>
      </c>
      <c r="K150" s="136"/>
      <c r="L150" s="200" t="str">
        <f t="shared" si="29"/>
        <v/>
      </c>
      <c r="M150" s="140"/>
      <c r="N150" s="201" t="str">
        <f t="shared" si="30"/>
        <v/>
      </c>
      <c r="O150" s="136"/>
      <c r="P150" s="200" t="str">
        <f t="shared" si="31"/>
        <v/>
      </c>
      <c r="Q150" s="140"/>
      <c r="R150" s="201" t="str">
        <f t="shared" si="32"/>
        <v/>
      </c>
      <c r="S150" s="129"/>
      <c r="T150" s="202" t="str">
        <f t="shared" si="26"/>
        <v/>
      </c>
      <c r="U150" s="140"/>
      <c r="V150" s="201" t="str">
        <f t="shared" si="33"/>
        <v/>
      </c>
    </row>
    <row r="151" spans="1:22" s="147" customFormat="1" hidden="1">
      <c r="A151" s="190"/>
      <c r="B151" s="173" t="s">
        <v>4813</v>
      </c>
      <c r="C151" s="174"/>
      <c r="D151" s="175"/>
      <c r="E151" s="164"/>
      <c r="F151" s="199" t="str">
        <f t="shared" si="34"/>
        <v/>
      </c>
      <c r="G151" s="176"/>
      <c r="H151" s="200" t="str">
        <f t="shared" si="27"/>
        <v/>
      </c>
      <c r="I151" s="177"/>
      <c r="J151" s="201" t="str">
        <f t="shared" si="28"/>
        <v/>
      </c>
      <c r="K151" s="136"/>
      <c r="L151" s="200" t="str">
        <f t="shared" si="29"/>
        <v/>
      </c>
      <c r="M151" s="140"/>
      <c r="N151" s="201" t="str">
        <f t="shared" si="30"/>
        <v/>
      </c>
      <c r="O151" s="136"/>
      <c r="P151" s="200" t="str">
        <f t="shared" si="31"/>
        <v/>
      </c>
      <c r="Q151" s="140"/>
      <c r="R151" s="201" t="str">
        <f t="shared" si="32"/>
        <v/>
      </c>
      <c r="S151" s="129"/>
      <c r="T151" s="202" t="str">
        <f t="shared" si="26"/>
        <v/>
      </c>
      <c r="U151" s="140"/>
      <c r="V151" s="201" t="str">
        <f t="shared" si="33"/>
        <v/>
      </c>
    </row>
    <row r="152" spans="1:22" s="147" customFormat="1" hidden="1">
      <c r="A152" s="190"/>
      <c r="B152" s="173" t="s">
        <v>4814</v>
      </c>
      <c r="C152" s="174"/>
      <c r="D152" s="175"/>
      <c r="E152" s="164"/>
      <c r="F152" s="199" t="str">
        <f t="shared" si="34"/>
        <v/>
      </c>
      <c r="G152" s="176"/>
      <c r="H152" s="200" t="str">
        <f t="shared" si="27"/>
        <v/>
      </c>
      <c r="I152" s="177"/>
      <c r="J152" s="201" t="str">
        <f t="shared" si="28"/>
        <v/>
      </c>
      <c r="K152" s="136"/>
      <c r="L152" s="200" t="str">
        <f t="shared" si="29"/>
        <v/>
      </c>
      <c r="M152" s="140"/>
      <c r="N152" s="201" t="str">
        <f t="shared" si="30"/>
        <v/>
      </c>
      <c r="O152" s="136"/>
      <c r="P152" s="200" t="str">
        <f t="shared" si="31"/>
        <v/>
      </c>
      <c r="Q152" s="140"/>
      <c r="R152" s="201" t="str">
        <f t="shared" si="32"/>
        <v/>
      </c>
      <c r="S152" s="129"/>
      <c r="T152" s="202" t="str">
        <f t="shared" si="26"/>
        <v/>
      </c>
      <c r="U152" s="140"/>
      <c r="V152" s="201" t="str">
        <f t="shared" si="33"/>
        <v/>
      </c>
    </row>
    <row r="153" spans="1:22" s="147" customFormat="1" hidden="1">
      <c r="A153" s="190"/>
      <c r="B153" s="173" t="s">
        <v>4815</v>
      </c>
      <c r="C153" s="174"/>
      <c r="D153" s="175"/>
      <c r="E153" s="164"/>
      <c r="F153" s="199" t="str">
        <f t="shared" si="34"/>
        <v/>
      </c>
      <c r="G153" s="176"/>
      <c r="H153" s="200" t="str">
        <f t="shared" si="27"/>
        <v/>
      </c>
      <c r="I153" s="177"/>
      <c r="J153" s="201" t="str">
        <f t="shared" si="28"/>
        <v/>
      </c>
      <c r="K153" s="136"/>
      <c r="L153" s="200" t="str">
        <f t="shared" si="29"/>
        <v/>
      </c>
      <c r="M153" s="140"/>
      <c r="N153" s="201" t="str">
        <f t="shared" si="30"/>
        <v/>
      </c>
      <c r="O153" s="136"/>
      <c r="P153" s="200" t="str">
        <f t="shared" si="31"/>
        <v/>
      </c>
      <c r="Q153" s="140"/>
      <c r="R153" s="201" t="str">
        <f t="shared" si="32"/>
        <v/>
      </c>
      <c r="S153" s="129"/>
      <c r="T153" s="202" t="str">
        <f t="shared" si="26"/>
        <v/>
      </c>
      <c r="U153" s="140"/>
      <c r="V153" s="201" t="str">
        <f t="shared" si="33"/>
        <v/>
      </c>
    </row>
    <row r="154" spans="1:22" s="147" customFormat="1" hidden="1">
      <c r="A154" s="190"/>
      <c r="B154" s="173" t="s">
        <v>4816</v>
      </c>
      <c r="C154" s="174"/>
      <c r="D154" s="175"/>
      <c r="E154" s="164"/>
      <c r="F154" s="199" t="str">
        <f t="shared" si="34"/>
        <v/>
      </c>
      <c r="G154" s="176"/>
      <c r="H154" s="200" t="str">
        <f t="shared" si="27"/>
        <v/>
      </c>
      <c r="I154" s="177"/>
      <c r="J154" s="201" t="str">
        <f t="shared" si="28"/>
        <v/>
      </c>
      <c r="K154" s="136"/>
      <c r="L154" s="200" t="str">
        <f t="shared" si="29"/>
        <v/>
      </c>
      <c r="M154" s="140"/>
      <c r="N154" s="201" t="str">
        <f t="shared" si="30"/>
        <v/>
      </c>
      <c r="O154" s="136"/>
      <c r="P154" s="200" t="str">
        <f t="shared" si="31"/>
        <v/>
      </c>
      <c r="Q154" s="140"/>
      <c r="R154" s="201" t="str">
        <f t="shared" si="32"/>
        <v/>
      </c>
      <c r="S154" s="129"/>
      <c r="T154" s="202" t="str">
        <f t="shared" si="26"/>
        <v/>
      </c>
      <c r="U154" s="140"/>
      <c r="V154" s="201" t="str">
        <f t="shared" si="33"/>
        <v/>
      </c>
    </row>
    <row r="155" spans="1:22" s="147" customFormat="1" hidden="1">
      <c r="A155" s="190"/>
      <c r="B155" s="173" t="s">
        <v>4817</v>
      </c>
      <c r="C155" s="174"/>
      <c r="D155" s="175"/>
      <c r="E155" s="164"/>
      <c r="F155" s="199" t="str">
        <f t="shared" si="34"/>
        <v/>
      </c>
      <c r="G155" s="176"/>
      <c r="H155" s="200" t="str">
        <f t="shared" si="27"/>
        <v/>
      </c>
      <c r="I155" s="177"/>
      <c r="J155" s="201" t="str">
        <f t="shared" si="28"/>
        <v/>
      </c>
      <c r="K155" s="136"/>
      <c r="L155" s="200" t="str">
        <f t="shared" si="29"/>
        <v/>
      </c>
      <c r="M155" s="140"/>
      <c r="N155" s="201" t="str">
        <f t="shared" si="30"/>
        <v/>
      </c>
      <c r="O155" s="136"/>
      <c r="P155" s="200" t="str">
        <f t="shared" si="31"/>
        <v/>
      </c>
      <c r="Q155" s="140"/>
      <c r="R155" s="201" t="str">
        <f t="shared" si="32"/>
        <v/>
      </c>
      <c r="S155" s="129"/>
      <c r="T155" s="202" t="str">
        <f t="shared" si="26"/>
        <v/>
      </c>
      <c r="U155" s="140"/>
      <c r="V155" s="201" t="str">
        <f t="shared" si="33"/>
        <v/>
      </c>
    </row>
    <row r="156" spans="1:22" s="147" customFormat="1" hidden="1">
      <c r="A156" s="190"/>
      <c r="B156" s="173" t="s">
        <v>4818</v>
      </c>
      <c r="C156" s="174"/>
      <c r="D156" s="175"/>
      <c r="E156" s="164"/>
      <c r="F156" s="199" t="str">
        <f t="shared" si="34"/>
        <v/>
      </c>
      <c r="G156" s="176"/>
      <c r="H156" s="200" t="str">
        <f t="shared" si="27"/>
        <v/>
      </c>
      <c r="I156" s="177"/>
      <c r="J156" s="201" t="str">
        <f t="shared" si="28"/>
        <v/>
      </c>
      <c r="K156" s="136"/>
      <c r="L156" s="200" t="str">
        <f t="shared" si="29"/>
        <v/>
      </c>
      <c r="M156" s="140"/>
      <c r="N156" s="201" t="str">
        <f t="shared" si="30"/>
        <v/>
      </c>
      <c r="O156" s="136"/>
      <c r="P156" s="200" t="str">
        <f t="shared" si="31"/>
        <v/>
      </c>
      <c r="Q156" s="140"/>
      <c r="R156" s="201" t="str">
        <f t="shared" si="32"/>
        <v/>
      </c>
      <c r="S156" s="129"/>
      <c r="T156" s="202" t="str">
        <f t="shared" si="26"/>
        <v/>
      </c>
      <c r="U156" s="140"/>
      <c r="V156" s="201" t="str">
        <f t="shared" si="33"/>
        <v/>
      </c>
    </row>
    <row r="157" spans="1:22" s="147" customFormat="1" hidden="1">
      <c r="A157" s="190"/>
      <c r="B157" s="173" t="s">
        <v>4819</v>
      </c>
      <c r="C157" s="174"/>
      <c r="D157" s="175"/>
      <c r="E157" s="164"/>
      <c r="F157" s="199" t="str">
        <f t="shared" si="34"/>
        <v/>
      </c>
      <c r="G157" s="176"/>
      <c r="H157" s="200" t="str">
        <f t="shared" si="27"/>
        <v/>
      </c>
      <c r="I157" s="177"/>
      <c r="J157" s="201" t="str">
        <f t="shared" si="28"/>
        <v/>
      </c>
      <c r="K157" s="136"/>
      <c r="L157" s="200" t="str">
        <f t="shared" si="29"/>
        <v/>
      </c>
      <c r="M157" s="140"/>
      <c r="N157" s="201" t="str">
        <f t="shared" si="30"/>
        <v/>
      </c>
      <c r="O157" s="136"/>
      <c r="P157" s="200" t="str">
        <f t="shared" si="31"/>
        <v/>
      </c>
      <c r="Q157" s="140"/>
      <c r="R157" s="201" t="str">
        <f t="shared" si="32"/>
        <v/>
      </c>
      <c r="S157" s="129"/>
      <c r="T157" s="202" t="str">
        <f t="shared" si="26"/>
        <v/>
      </c>
      <c r="U157" s="140"/>
      <c r="V157" s="201" t="str">
        <f t="shared" si="33"/>
        <v/>
      </c>
    </row>
    <row r="158" spans="1:22" s="147" customFormat="1" hidden="1">
      <c r="A158" s="190"/>
      <c r="B158" s="173" t="s">
        <v>4820</v>
      </c>
      <c r="C158" s="174"/>
      <c r="D158" s="175"/>
      <c r="E158" s="164"/>
      <c r="F158" s="199" t="str">
        <f t="shared" si="34"/>
        <v/>
      </c>
      <c r="G158" s="176"/>
      <c r="H158" s="200" t="str">
        <f t="shared" si="27"/>
        <v/>
      </c>
      <c r="I158" s="177"/>
      <c r="J158" s="201" t="str">
        <f t="shared" si="28"/>
        <v/>
      </c>
      <c r="K158" s="136"/>
      <c r="L158" s="200" t="str">
        <f t="shared" si="29"/>
        <v/>
      </c>
      <c r="M158" s="140"/>
      <c r="N158" s="201" t="str">
        <f t="shared" si="30"/>
        <v/>
      </c>
      <c r="O158" s="136"/>
      <c r="P158" s="200" t="str">
        <f t="shared" si="31"/>
        <v/>
      </c>
      <c r="Q158" s="140"/>
      <c r="R158" s="201" t="str">
        <f t="shared" si="32"/>
        <v/>
      </c>
      <c r="S158" s="129"/>
      <c r="T158" s="202" t="str">
        <f t="shared" si="26"/>
        <v/>
      </c>
      <c r="U158" s="140"/>
      <c r="V158" s="201" t="str">
        <f t="shared" si="33"/>
        <v/>
      </c>
    </row>
    <row r="159" spans="1:22" s="147" customFormat="1" hidden="1">
      <c r="A159" s="190"/>
      <c r="B159" s="173" t="s">
        <v>4821</v>
      </c>
      <c r="C159" s="174"/>
      <c r="D159" s="175"/>
      <c r="E159" s="164"/>
      <c r="F159" s="199" t="str">
        <f t="shared" si="34"/>
        <v/>
      </c>
      <c r="G159" s="176"/>
      <c r="H159" s="200" t="str">
        <f t="shared" si="27"/>
        <v/>
      </c>
      <c r="I159" s="177"/>
      <c r="J159" s="201" t="str">
        <f t="shared" si="28"/>
        <v/>
      </c>
      <c r="K159" s="136"/>
      <c r="L159" s="200" t="str">
        <f t="shared" si="29"/>
        <v/>
      </c>
      <c r="M159" s="140"/>
      <c r="N159" s="201" t="str">
        <f t="shared" si="30"/>
        <v/>
      </c>
      <c r="O159" s="136"/>
      <c r="P159" s="200" t="str">
        <f t="shared" si="31"/>
        <v/>
      </c>
      <c r="Q159" s="140"/>
      <c r="R159" s="201" t="str">
        <f t="shared" si="32"/>
        <v/>
      </c>
      <c r="S159" s="129"/>
      <c r="T159" s="202" t="str">
        <f t="shared" si="26"/>
        <v/>
      </c>
      <c r="U159" s="140"/>
      <c r="V159" s="201" t="str">
        <f t="shared" si="33"/>
        <v/>
      </c>
    </row>
    <row r="160" spans="1:22" s="147" customFormat="1" hidden="1">
      <c r="A160" s="190"/>
      <c r="B160" s="173" t="s">
        <v>4822</v>
      </c>
      <c r="C160" s="174"/>
      <c r="D160" s="175"/>
      <c r="E160" s="164"/>
      <c r="F160" s="199" t="str">
        <f t="shared" si="34"/>
        <v/>
      </c>
      <c r="G160" s="176"/>
      <c r="H160" s="200" t="str">
        <f t="shared" si="27"/>
        <v/>
      </c>
      <c r="I160" s="177"/>
      <c r="J160" s="201" t="str">
        <f t="shared" si="28"/>
        <v/>
      </c>
      <c r="K160" s="136"/>
      <c r="L160" s="200" t="str">
        <f t="shared" si="29"/>
        <v/>
      </c>
      <c r="M160" s="140"/>
      <c r="N160" s="201" t="str">
        <f t="shared" si="30"/>
        <v/>
      </c>
      <c r="O160" s="136"/>
      <c r="P160" s="200" t="str">
        <f t="shared" si="31"/>
        <v/>
      </c>
      <c r="Q160" s="140"/>
      <c r="R160" s="201" t="str">
        <f t="shared" si="32"/>
        <v/>
      </c>
      <c r="S160" s="129"/>
      <c r="T160" s="202" t="str">
        <f t="shared" si="26"/>
        <v/>
      </c>
      <c r="U160" s="140"/>
      <c r="V160" s="201" t="str">
        <f t="shared" si="33"/>
        <v/>
      </c>
    </row>
    <row r="161" spans="1:22" s="147" customFormat="1" hidden="1">
      <c r="A161" s="190"/>
      <c r="B161" s="173" t="s">
        <v>4823</v>
      </c>
      <c r="C161" s="174"/>
      <c r="D161" s="175"/>
      <c r="E161" s="164"/>
      <c r="F161" s="199" t="str">
        <f t="shared" si="34"/>
        <v/>
      </c>
      <c r="G161" s="176"/>
      <c r="H161" s="200" t="str">
        <f t="shared" si="27"/>
        <v/>
      </c>
      <c r="I161" s="177"/>
      <c r="J161" s="201" t="str">
        <f t="shared" si="28"/>
        <v/>
      </c>
      <c r="K161" s="136"/>
      <c r="L161" s="200" t="str">
        <f t="shared" si="29"/>
        <v/>
      </c>
      <c r="M161" s="140"/>
      <c r="N161" s="201" t="str">
        <f t="shared" si="30"/>
        <v/>
      </c>
      <c r="O161" s="136"/>
      <c r="P161" s="200" t="str">
        <f t="shared" si="31"/>
        <v/>
      </c>
      <c r="Q161" s="140"/>
      <c r="R161" s="201" t="str">
        <f t="shared" si="32"/>
        <v/>
      </c>
      <c r="S161" s="129"/>
      <c r="T161" s="202" t="str">
        <f t="shared" si="26"/>
        <v/>
      </c>
      <c r="U161" s="140"/>
      <c r="V161" s="201" t="str">
        <f t="shared" si="33"/>
        <v/>
      </c>
    </row>
    <row r="162" spans="1:22" s="147" customFormat="1" hidden="1">
      <c r="A162" s="190"/>
      <c r="B162" s="173" t="s">
        <v>4824</v>
      </c>
      <c r="C162" s="174"/>
      <c r="D162" s="175"/>
      <c r="E162" s="164"/>
      <c r="F162" s="199" t="str">
        <f t="shared" si="34"/>
        <v/>
      </c>
      <c r="G162" s="176"/>
      <c r="H162" s="200" t="str">
        <f t="shared" si="27"/>
        <v/>
      </c>
      <c r="I162" s="177"/>
      <c r="J162" s="201" t="str">
        <f t="shared" si="28"/>
        <v/>
      </c>
      <c r="K162" s="136"/>
      <c r="L162" s="200" t="str">
        <f t="shared" si="29"/>
        <v/>
      </c>
      <c r="M162" s="140"/>
      <c r="N162" s="201" t="str">
        <f t="shared" si="30"/>
        <v/>
      </c>
      <c r="O162" s="136"/>
      <c r="P162" s="200" t="str">
        <f t="shared" si="31"/>
        <v/>
      </c>
      <c r="Q162" s="140"/>
      <c r="R162" s="201" t="str">
        <f t="shared" si="32"/>
        <v/>
      </c>
      <c r="S162" s="129"/>
      <c r="T162" s="202" t="str">
        <f t="shared" si="26"/>
        <v/>
      </c>
      <c r="U162" s="140"/>
      <c r="V162" s="201" t="str">
        <f t="shared" si="33"/>
        <v/>
      </c>
    </row>
    <row r="163" spans="1:22" s="147" customFormat="1" hidden="1">
      <c r="A163" s="190"/>
      <c r="B163" s="173" t="s">
        <v>4825</v>
      </c>
      <c r="C163" s="174"/>
      <c r="D163" s="175"/>
      <c r="E163" s="164"/>
      <c r="F163" s="199" t="str">
        <f t="shared" si="34"/>
        <v/>
      </c>
      <c r="G163" s="176"/>
      <c r="H163" s="200" t="str">
        <f t="shared" si="27"/>
        <v/>
      </c>
      <c r="I163" s="177"/>
      <c r="J163" s="201" t="str">
        <f t="shared" si="28"/>
        <v/>
      </c>
      <c r="K163" s="136"/>
      <c r="L163" s="200" t="str">
        <f t="shared" si="29"/>
        <v/>
      </c>
      <c r="M163" s="140"/>
      <c r="N163" s="201" t="str">
        <f t="shared" si="30"/>
        <v/>
      </c>
      <c r="O163" s="136"/>
      <c r="P163" s="200" t="str">
        <f t="shared" si="31"/>
        <v/>
      </c>
      <c r="Q163" s="140"/>
      <c r="R163" s="201" t="str">
        <f t="shared" si="32"/>
        <v/>
      </c>
      <c r="S163" s="129"/>
      <c r="T163" s="202" t="str">
        <f t="shared" si="26"/>
        <v/>
      </c>
      <c r="U163" s="140"/>
      <c r="V163" s="201" t="str">
        <f t="shared" si="33"/>
        <v/>
      </c>
    </row>
    <row r="164" spans="1:22" s="147" customFormat="1" hidden="1">
      <c r="A164" s="190"/>
      <c r="B164" s="173" t="s">
        <v>4826</v>
      </c>
      <c r="C164" s="174"/>
      <c r="D164" s="175"/>
      <c r="E164" s="164"/>
      <c r="F164" s="199" t="str">
        <f t="shared" si="34"/>
        <v/>
      </c>
      <c r="G164" s="176"/>
      <c r="H164" s="200" t="str">
        <f t="shared" si="27"/>
        <v/>
      </c>
      <c r="I164" s="177"/>
      <c r="J164" s="201" t="str">
        <f t="shared" si="28"/>
        <v/>
      </c>
      <c r="K164" s="136"/>
      <c r="L164" s="200" t="str">
        <f t="shared" si="29"/>
        <v/>
      </c>
      <c r="M164" s="140"/>
      <c r="N164" s="201" t="str">
        <f t="shared" si="30"/>
        <v/>
      </c>
      <c r="O164" s="136"/>
      <c r="P164" s="200" t="str">
        <f t="shared" si="31"/>
        <v/>
      </c>
      <c r="Q164" s="140"/>
      <c r="R164" s="201" t="str">
        <f t="shared" si="32"/>
        <v/>
      </c>
      <c r="S164" s="129"/>
      <c r="T164" s="202" t="str">
        <f t="shared" si="26"/>
        <v/>
      </c>
      <c r="U164" s="140"/>
      <c r="V164" s="201" t="str">
        <f t="shared" si="33"/>
        <v/>
      </c>
    </row>
    <row r="165" spans="1:22" s="147" customFormat="1" hidden="1">
      <c r="A165" s="190"/>
      <c r="B165" s="173" t="s">
        <v>4827</v>
      </c>
      <c r="C165" s="174"/>
      <c r="D165" s="175"/>
      <c r="E165" s="164"/>
      <c r="F165" s="199" t="str">
        <f t="shared" si="34"/>
        <v/>
      </c>
      <c r="G165" s="176"/>
      <c r="H165" s="200" t="str">
        <f t="shared" si="27"/>
        <v/>
      </c>
      <c r="I165" s="177"/>
      <c r="J165" s="201" t="str">
        <f t="shared" si="28"/>
        <v/>
      </c>
      <c r="K165" s="136"/>
      <c r="L165" s="200" t="str">
        <f t="shared" si="29"/>
        <v/>
      </c>
      <c r="M165" s="140"/>
      <c r="N165" s="201" t="str">
        <f t="shared" si="30"/>
        <v/>
      </c>
      <c r="O165" s="136"/>
      <c r="P165" s="200" t="str">
        <f t="shared" si="31"/>
        <v/>
      </c>
      <c r="Q165" s="140"/>
      <c r="R165" s="201" t="str">
        <f t="shared" si="32"/>
        <v/>
      </c>
      <c r="S165" s="129"/>
      <c r="T165" s="202" t="str">
        <f t="shared" si="26"/>
        <v/>
      </c>
      <c r="U165" s="140"/>
      <c r="V165" s="201" t="str">
        <f t="shared" si="33"/>
        <v/>
      </c>
    </row>
    <row r="166" spans="1:22" s="147" customFormat="1" hidden="1">
      <c r="A166" s="190"/>
      <c r="B166" s="173" t="s">
        <v>4828</v>
      </c>
      <c r="C166" s="174"/>
      <c r="D166" s="175"/>
      <c r="E166" s="164"/>
      <c r="F166" s="199" t="str">
        <f t="shared" si="34"/>
        <v/>
      </c>
      <c r="G166" s="176"/>
      <c r="H166" s="200" t="str">
        <f t="shared" si="27"/>
        <v/>
      </c>
      <c r="I166" s="177"/>
      <c r="J166" s="201" t="str">
        <f t="shared" si="28"/>
        <v/>
      </c>
      <c r="K166" s="136"/>
      <c r="L166" s="200" t="str">
        <f t="shared" si="29"/>
        <v/>
      </c>
      <c r="M166" s="140"/>
      <c r="N166" s="201" t="str">
        <f t="shared" si="30"/>
        <v/>
      </c>
      <c r="O166" s="136"/>
      <c r="P166" s="200" t="str">
        <f t="shared" si="31"/>
        <v/>
      </c>
      <c r="Q166" s="140"/>
      <c r="R166" s="201" t="str">
        <f t="shared" si="32"/>
        <v/>
      </c>
      <c r="S166" s="129"/>
      <c r="T166" s="202" t="str">
        <f t="shared" si="26"/>
        <v/>
      </c>
      <c r="U166" s="140"/>
      <c r="V166" s="201" t="str">
        <f t="shared" si="33"/>
        <v/>
      </c>
    </row>
    <row r="167" spans="1:22" s="147" customFormat="1" hidden="1">
      <c r="A167" s="190"/>
      <c r="B167" s="173" t="s">
        <v>4829</v>
      </c>
      <c r="C167" s="174"/>
      <c r="D167" s="175"/>
      <c r="E167" s="164"/>
      <c r="F167" s="199" t="str">
        <f t="shared" si="34"/>
        <v/>
      </c>
      <c r="G167" s="176"/>
      <c r="H167" s="200" t="str">
        <f t="shared" si="27"/>
        <v/>
      </c>
      <c r="I167" s="177"/>
      <c r="J167" s="201" t="str">
        <f t="shared" si="28"/>
        <v/>
      </c>
      <c r="K167" s="136"/>
      <c r="L167" s="200" t="str">
        <f t="shared" si="29"/>
        <v/>
      </c>
      <c r="M167" s="140"/>
      <c r="N167" s="201" t="str">
        <f t="shared" si="30"/>
        <v/>
      </c>
      <c r="O167" s="136"/>
      <c r="P167" s="200" t="str">
        <f t="shared" si="31"/>
        <v/>
      </c>
      <c r="Q167" s="140"/>
      <c r="R167" s="201" t="str">
        <f t="shared" si="32"/>
        <v/>
      </c>
      <c r="S167" s="129"/>
      <c r="T167" s="202" t="str">
        <f t="shared" si="26"/>
        <v/>
      </c>
      <c r="U167" s="140"/>
      <c r="V167" s="201" t="str">
        <f t="shared" si="33"/>
        <v/>
      </c>
    </row>
    <row r="168" spans="1:22" s="147" customFormat="1" hidden="1">
      <c r="A168" s="190"/>
      <c r="B168" s="173" t="s">
        <v>4830</v>
      </c>
      <c r="C168" s="174"/>
      <c r="D168" s="175"/>
      <c r="E168" s="164"/>
      <c r="F168" s="199" t="str">
        <f t="shared" si="34"/>
        <v/>
      </c>
      <c r="G168" s="176"/>
      <c r="H168" s="200" t="str">
        <f t="shared" si="27"/>
        <v/>
      </c>
      <c r="I168" s="177"/>
      <c r="J168" s="201" t="str">
        <f t="shared" si="28"/>
        <v/>
      </c>
      <c r="K168" s="136"/>
      <c r="L168" s="200" t="str">
        <f t="shared" si="29"/>
        <v/>
      </c>
      <c r="M168" s="140"/>
      <c r="N168" s="201" t="str">
        <f t="shared" si="30"/>
        <v/>
      </c>
      <c r="O168" s="136"/>
      <c r="P168" s="200" t="str">
        <f t="shared" si="31"/>
        <v/>
      </c>
      <c r="Q168" s="140"/>
      <c r="R168" s="201" t="str">
        <f t="shared" si="32"/>
        <v/>
      </c>
      <c r="S168" s="129"/>
      <c r="T168" s="202" t="str">
        <f t="shared" si="26"/>
        <v/>
      </c>
      <c r="U168" s="140"/>
      <c r="V168" s="201" t="str">
        <f t="shared" si="33"/>
        <v/>
      </c>
    </row>
    <row r="169" spans="1:22" s="147" customFormat="1" hidden="1">
      <c r="A169" s="190"/>
      <c r="B169" s="173" t="s">
        <v>4831</v>
      </c>
      <c r="C169" s="174"/>
      <c r="D169" s="175"/>
      <c r="E169" s="164"/>
      <c r="F169" s="199" t="str">
        <f t="shared" si="34"/>
        <v/>
      </c>
      <c r="G169" s="176"/>
      <c r="H169" s="200" t="str">
        <f t="shared" si="27"/>
        <v/>
      </c>
      <c r="I169" s="177"/>
      <c r="J169" s="201" t="str">
        <f t="shared" si="28"/>
        <v/>
      </c>
      <c r="K169" s="136"/>
      <c r="L169" s="200" t="str">
        <f t="shared" si="29"/>
        <v/>
      </c>
      <c r="M169" s="140"/>
      <c r="N169" s="201" t="str">
        <f t="shared" si="30"/>
        <v/>
      </c>
      <c r="O169" s="136"/>
      <c r="P169" s="200" t="str">
        <f t="shared" si="31"/>
        <v/>
      </c>
      <c r="Q169" s="140"/>
      <c r="R169" s="201" t="str">
        <f t="shared" si="32"/>
        <v/>
      </c>
      <c r="S169" s="129"/>
      <c r="T169" s="202" t="str">
        <f t="shared" si="26"/>
        <v/>
      </c>
      <c r="U169" s="140"/>
      <c r="V169" s="201" t="str">
        <f t="shared" si="33"/>
        <v/>
      </c>
    </row>
    <row r="170" spans="1:22" s="147" customFormat="1" hidden="1">
      <c r="A170" s="190"/>
      <c r="B170" s="173" t="s">
        <v>4832</v>
      </c>
      <c r="C170" s="174"/>
      <c r="D170" s="175"/>
      <c r="E170" s="164"/>
      <c r="F170" s="199" t="str">
        <f t="shared" si="34"/>
        <v/>
      </c>
      <c r="G170" s="176"/>
      <c r="H170" s="200" t="str">
        <f t="shared" si="27"/>
        <v/>
      </c>
      <c r="I170" s="177"/>
      <c r="J170" s="201" t="str">
        <f t="shared" si="28"/>
        <v/>
      </c>
      <c r="K170" s="136"/>
      <c r="L170" s="200" t="str">
        <f t="shared" si="29"/>
        <v/>
      </c>
      <c r="M170" s="140"/>
      <c r="N170" s="201" t="str">
        <f t="shared" si="30"/>
        <v/>
      </c>
      <c r="O170" s="136"/>
      <c r="P170" s="200" t="str">
        <f t="shared" si="31"/>
        <v/>
      </c>
      <c r="Q170" s="140"/>
      <c r="R170" s="201" t="str">
        <f t="shared" si="32"/>
        <v/>
      </c>
      <c r="S170" s="129"/>
      <c r="T170" s="202" t="str">
        <f t="shared" si="26"/>
        <v/>
      </c>
      <c r="U170" s="140"/>
      <c r="V170" s="201" t="str">
        <f t="shared" si="33"/>
        <v/>
      </c>
    </row>
    <row r="171" spans="1:22" s="147" customFormat="1" hidden="1">
      <c r="A171" s="190"/>
      <c r="B171" s="173" t="s">
        <v>4833</v>
      </c>
      <c r="C171" s="174"/>
      <c r="D171" s="175"/>
      <c r="E171" s="164"/>
      <c r="F171" s="199" t="str">
        <f t="shared" si="34"/>
        <v/>
      </c>
      <c r="G171" s="176"/>
      <c r="H171" s="200" t="str">
        <f t="shared" si="27"/>
        <v/>
      </c>
      <c r="I171" s="177"/>
      <c r="J171" s="201" t="str">
        <f t="shared" si="28"/>
        <v/>
      </c>
      <c r="K171" s="136"/>
      <c r="L171" s="200" t="str">
        <f t="shared" si="29"/>
        <v/>
      </c>
      <c r="M171" s="140"/>
      <c r="N171" s="201" t="str">
        <f t="shared" si="30"/>
        <v/>
      </c>
      <c r="O171" s="136"/>
      <c r="P171" s="200" t="str">
        <f t="shared" si="31"/>
        <v/>
      </c>
      <c r="Q171" s="140"/>
      <c r="R171" s="201" t="str">
        <f t="shared" si="32"/>
        <v/>
      </c>
      <c r="S171" s="129"/>
      <c r="T171" s="202" t="str">
        <f t="shared" si="26"/>
        <v/>
      </c>
      <c r="U171" s="140"/>
      <c r="V171" s="201" t="str">
        <f t="shared" si="33"/>
        <v/>
      </c>
    </row>
    <row r="172" spans="1:22" s="147" customFormat="1" hidden="1">
      <c r="A172" s="190"/>
      <c r="B172" s="173" t="s">
        <v>4834</v>
      </c>
      <c r="C172" s="174"/>
      <c r="D172" s="175"/>
      <c r="E172" s="164"/>
      <c r="F172" s="199" t="str">
        <f t="shared" si="34"/>
        <v/>
      </c>
      <c r="G172" s="176"/>
      <c r="H172" s="200" t="str">
        <f t="shared" si="27"/>
        <v/>
      </c>
      <c r="I172" s="177"/>
      <c r="J172" s="201" t="str">
        <f t="shared" si="28"/>
        <v/>
      </c>
      <c r="K172" s="136"/>
      <c r="L172" s="200" t="str">
        <f t="shared" si="29"/>
        <v/>
      </c>
      <c r="M172" s="140"/>
      <c r="N172" s="201" t="str">
        <f t="shared" si="30"/>
        <v/>
      </c>
      <c r="O172" s="136"/>
      <c r="P172" s="200" t="str">
        <f t="shared" si="31"/>
        <v/>
      </c>
      <c r="Q172" s="140"/>
      <c r="R172" s="201" t="str">
        <f t="shared" si="32"/>
        <v/>
      </c>
      <c r="S172" s="129"/>
      <c r="T172" s="202" t="str">
        <f t="shared" si="26"/>
        <v/>
      </c>
      <c r="U172" s="140"/>
      <c r="V172" s="201" t="str">
        <f t="shared" si="33"/>
        <v/>
      </c>
    </row>
    <row r="173" spans="1:22" s="147" customFormat="1" hidden="1">
      <c r="A173" s="190"/>
      <c r="B173" s="173" t="s">
        <v>4835</v>
      </c>
      <c r="C173" s="174"/>
      <c r="D173" s="175"/>
      <c r="E173" s="164"/>
      <c r="F173" s="199" t="str">
        <f t="shared" si="34"/>
        <v/>
      </c>
      <c r="G173" s="176"/>
      <c r="H173" s="200" t="str">
        <f t="shared" si="27"/>
        <v/>
      </c>
      <c r="I173" s="177"/>
      <c r="J173" s="201" t="str">
        <f t="shared" si="28"/>
        <v/>
      </c>
      <c r="K173" s="136"/>
      <c r="L173" s="200" t="str">
        <f t="shared" si="29"/>
        <v/>
      </c>
      <c r="M173" s="140"/>
      <c r="N173" s="201" t="str">
        <f t="shared" si="30"/>
        <v/>
      </c>
      <c r="O173" s="136"/>
      <c r="P173" s="200" t="str">
        <f t="shared" si="31"/>
        <v/>
      </c>
      <c r="Q173" s="140"/>
      <c r="R173" s="201" t="str">
        <f t="shared" si="32"/>
        <v/>
      </c>
      <c r="S173" s="129"/>
      <c r="T173" s="202" t="str">
        <f t="shared" si="26"/>
        <v/>
      </c>
      <c r="U173" s="140"/>
      <c r="V173" s="201" t="str">
        <f t="shared" si="33"/>
        <v/>
      </c>
    </row>
    <row r="174" spans="1:22" s="147" customFormat="1" hidden="1">
      <c r="A174" s="190"/>
      <c r="B174" s="173" t="s">
        <v>4836</v>
      </c>
      <c r="C174" s="174"/>
      <c r="D174" s="175"/>
      <c r="E174" s="164"/>
      <c r="F174" s="199" t="str">
        <f t="shared" si="34"/>
        <v/>
      </c>
      <c r="G174" s="176"/>
      <c r="H174" s="200" t="str">
        <f t="shared" si="27"/>
        <v/>
      </c>
      <c r="I174" s="177"/>
      <c r="J174" s="201" t="str">
        <f t="shared" si="28"/>
        <v/>
      </c>
      <c r="K174" s="136"/>
      <c r="L174" s="200" t="str">
        <f t="shared" si="29"/>
        <v/>
      </c>
      <c r="M174" s="140"/>
      <c r="N174" s="201" t="str">
        <f t="shared" si="30"/>
        <v/>
      </c>
      <c r="O174" s="136"/>
      <c r="P174" s="200" t="str">
        <f t="shared" si="31"/>
        <v/>
      </c>
      <c r="Q174" s="140"/>
      <c r="R174" s="201" t="str">
        <f t="shared" si="32"/>
        <v/>
      </c>
      <c r="S174" s="129"/>
      <c r="T174" s="202" t="str">
        <f t="shared" si="26"/>
        <v/>
      </c>
      <c r="U174" s="140"/>
      <c r="V174" s="201" t="str">
        <f t="shared" si="33"/>
        <v/>
      </c>
    </row>
    <row r="175" spans="1:22" s="147" customFormat="1" hidden="1">
      <c r="A175" s="190"/>
      <c r="B175" s="173" t="s">
        <v>4837</v>
      </c>
      <c r="C175" s="174"/>
      <c r="D175" s="175"/>
      <c r="E175" s="164"/>
      <c r="F175" s="199" t="str">
        <f t="shared" si="34"/>
        <v/>
      </c>
      <c r="G175" s="176"/>
      <c r="H175" s="200" t="str">
        <f t="shared" si="27"/>
        <v/>
      </c>
      <c r="I175" s="177"/>
      <c r="J175" s="201" t="str">
        <f t="shared" si="28"/>
        <v/>
      </c>
      <c r="K175" s="136"/>
      <c r="L175" s="200" t="str">
        <f t="shared" si="29"/>
        <v/>
      </c>
      <c r="M175" s="140"/>
      <c r="N175" s="201" t="str">
        <f t="shared" si="30"/>
        <v/>
      </c>
      <c r="O175" s="136"/>
      <c r="P175" s="200" t="str">
        <f t="shared" si="31"/>
        <v/>
      </c>
      <c r="Q175" s="140"/>
      <c r="R175" s="201" t="str">
        <f t="shared" si="32"/>
        <v/>
      </c>
      <c r="S175" s="129"/>
      <c r="T175" s="202" t="str">
        <f t="shared" si="26"/>
        <v/>
      </c>
      <c r="U175" s="140"/>
      <c r="V175" s="201" t="str">
        <f t="shared" si="33"/>
        <v/>
      </c>
    </row>
    <row r="176" spans="1:22" s="147" customFormat="1" hidden="1">
      <c r="A176" s="190"/>
      <c r="B176" s="173" t="s">
        <v>4838</v>
      </c>
      <c r="C176" s="174"/>
      <c r="D176" s="175"/>
      <c r="E176" s="164"/>
      <c r="F176" s="199" t="str">
        <f t="shared" si="34"/>
        <v/>
      </c>
      <c r="G176" s="176"/>
      <c r="H176" s="200" t="str">
        <f t="shared" si="27"/>
        <v/>
      </c>
      <c r="I176" s="177"/>
      <c r="J176" s="201" t="str">
        <f t="shared" si="28"/>
        <v/>
      </c>
      <c r="K176" s="136"/>
      <c r="L176" s="200" t="str">
        <f t="shared" si="29"/>
        <v/>
      </c>
      <c r="M176" s="140"/>
      <c r="N176" s="201" t="str">
        <f t="shared" si="30"/>
        <v/>
      </c>
      <c r="O176" s="136"/>
      <c r="P176" s="200" t="str">
        <f t="shared" si="31"/>
        <v/>
      </c>
      <c r="Q176" s="140"/>
      <c r="R176" s="201" t="str">
        <f t="shared" si="32"/>
        <v/>
      </c>
      <c r="S176" s="129"/>
      <c r="T176" s="202" t="str">
        <f t="shared" si="26"/>
        <v/>
      </c>
      <c r="U176" s="140"/>
      <c r="V176" s="201" t="str">
        <f t="shared" si="33"/>
        <v/>
      </c>
    </row>
    <row r="177" spans="1:22" s="147" customFormat="1" hidden="1">
      <c r="A177" s="190"/>
      <c r="B177" s="173" t="s">
        <v>4839</v>
      </c>
      <c r="C177" s="174"/>
      <c r="D177" s="175"/>
      <c r="E177" s="164"/>
      <c r="F177" s="199" t="str">
        <f t="shared" si="34"/>
        <v/>
      </c>
      <c r="G177" s="176"/>
      <c r="H177" s="200" t="str">
        <f t="shared" si="27"/>
        <v/>
      </c>
      <c r="I177" s="177"/>
      <c r="J177" s="201" t="str">
        <f t="shared" si="28"/>
        <v/>
      </c>
      <c r="K177" s="136"/>
      <c r="L177" s="200" t="str">
        <f t="shared" si="29"/>
        <v/>
      </c>
      <c r="M177" s="140"/>
      <c r="N177" s="201" t="str">
        <f t="shared" si="30"/>
        <v/>
      </c>
      <c r="O177" s="136"/>
      <c r="P177" s="200" t="str">
        <f t="shared" si="31"/>
        <v/>
      </c>
      <c r="Q177" s="140"/>
      <c r="R177" s="201" t="str">
        <f t="shared" si="32"/>
        <v/>
      </c>
      <c r="S177" s="129"/>
      <c r="T177" s="202" t="str">
        <f t="shared" si="26"/>
        <v/>
      </c>
      <c r="U177" s="140"/>
      <c r="V177" s="201" t="str">
        <f t="shared" si="33"/>
        <v/>
      </c>
    </row>
    <row r="178" spans="1:22" s="147" customFormat="1" hidden="1">
      <c r="A178" s="190"/>
      <c r="B178" s="173" t="s">
        <v>4840</v>
      </c>
      <c r="C178" s="174"/>
      <c r="D178" s="175"/>
      <c r="E178" s="164"/>
      <c r="F178" s="199" t="str">
        <f t="shared" si="34"/>
        <v/>
      </c>
      <c r="G178" s="176"/>
      <c r="H178" s="200" t="str">
        <f t="shared" si="27"/>
        <v/>
      </c>
      <c r="I178" s="177"/>
      <c r="J178" s="201" t="str">
        <f t="shared" si="28"/>
        <v/>
      </c>
      <c r="K178" s="136"/>
      <c r="L178" s="200" t="str">
        <f t="shared" si="29"/>
        <v/>
      </c>
      <c r="M178" s="140"/>
      <c r="N178" s="201" t="str">
        <f t="shared" si="30"/>
        <v/>
      </c>
      <c r="O178" s="136"/>
      <c r="P178" s="200" t="str">
        <f t="shared" si="31"/>
        <v/>
      </c>
      <c r="Q178" s="140"/>
      <c r="R178" s="201" t="str">
        <f t="shared" si="32"/>
        <v/>
      </c>
      <c r="S178" s="129"/>
      <c r="T178" s="202" t="str">
        <f t="shared" si="26"/>
        <v/>
      </c>
      <c r="U178" s="140"/>
      <c r="V178" s="201" t="str">
        <f t="shared" si="33"/>
        <v/>
      </c>
    </row>
    <row r="179" spans="1:22" s="147" customFormat="1" hidden="1">
      <c r="A179" s="190"/>
      <c r="B179" s="173" t="s">
        <v>4841</v>
      </c>
      <c r="C179" s="174"/>
      <c r="D179" s="175"/>
      <c r="E179" s="164"/>
      <c r="F179" s="199" t="str">
        <f t="shared" si="34"/>
        <v/>
      </c>
      <c r="G179" s="176"/>
      <c r="H179" s="200" t="str">
        <f t="shared" si="27"/>
        <v/>
      </c>
      <c r="I179" s="177"/>
      <c r="J179" s="201" t="str">
        <f t="shared" si="28"/>
        <v/>
      </c>
      <c r="K179" s="136"/>
      <c r="L179" s="200" t="str">
        <f t="shared" si="29"/>
        <v/>
      </c>
      <c r="M179" s="140"/>
      <c r="N179" s="201" t="str">
        <f t="shared" si="30"/>
        <v/>
      </c>
      <c r="O179" s="136"/>
      <c r="P179" s="200" t="str">
        <f t="shared" si="31"/>
        <v/>
      </c>
      <c r="Q179" s="140"/>
      <c r="R179" s="201" t="str">
        <f t="shared" si="32"/>
        <v/>
      </c>
      <c r="S179" s="129"/>
      <c r="T179" s="202" t="str">
        <f t="shared" si="26"/>
        <v/>
      </c>
      <c r="U179" s="140"/>
      <c r="V179" s="201" t="str">
        <f t="shared" si="33"/>
        <v/>
      </c>
    </row>
    <row r="180" spans="1:22" s="147" customFormat="1" hidden="1">
      <c r="A180" s="190"/>
      <c r="B180" s="173" t="s">
        <v>4842</v>
      </c>
      <c r="C180" s="174"/>
      <c r="D180" s="175"/>
      <c r="E180" s="164"/>
      <c r="F180" s="199" t="str">
        <f t="shared" si="34"/>
        <v/>
      </c>
      <c r="G180" s="176"/>
      <c r="H180" s="200" t="str">
        <f t="shared" si="27"/>
        <v/>
      </c>
      <c r="I180" s="177"/>
      <c r="J180" s="201" t="str">
        <f t="shared" si="28"/>
        <v/>
      </c>
      <c r="K180" s="136"/>
      <c r="L180" s="200" t="str">
        <f t="shared" si="29"/>
        <v/>
      </c>
      <c r="M180" s="140"/>
      <c r="N180" s="201" t="str">
        <f t="shared" si="30"/>
        <v/>
      </c>
      <c r="O180" s="136"/>
      <c r="P180" s="200" t="str">
        <f t="shared" si="31"/>
        <v/>
      </c>
      <c r="Q180" s="140"/>
      <c r="R180" s="201" t="str">
        <f t="shared" si="32"/>
        <v/>
      </c>
      <c r="S180" s="129"/>
      <c r="T180" s="202" t="str">
        <f t="shared" si="26"/>
        <v/>
      </c>
      <c r="U180" s="140"/>
      <c r="V180" s="201" t="str">
        <f t="shared" si="33"/>
        <v/>
      </c>
    </row>
    <row r="181" spans="1:22" s="147" customFormat="1" hidden="1">
      <c r="A181" s="190"/>
      <c r="B181" s="173" t="s">
        <v>4843</v>
      </c>
      <c r="C181" s="174"/>
      <c r="D181" s="175"/>
      <c r="E181" s="164"/>
      <c r="F181" s="199" t="str">
        <f t="shared" si="34"/>
        <v/>
      </c>
      <c r="G181" s="176"/>
      <c r="H181" s="200" t="str">
        <f t="shared" si="27"/>
        <v/>
      </c>
      <c r="I181" s="177"/>
      <c r="J181" s="201" t="str">
        <f t="shared" si="28"/>
        <v/>
      </c>
      <c r="K181" s="136"/>
      <c r="L181" s="200" t="str">
        <f t="shared" si="29"/>
        <v/>
      </c>
      <c r="M181" s="140"/>
      <c r="N181" s="201" t="str">
        <f t="shared" si="30"/>
        <v/>
      </c>
      <c r="O181" s="136"/>
      <c r="P181" s="200" t="str">
        <f t="shared" si="31"/>
        <v/>
      </c>
      <c r="Q181" s="140"/>
      <c r="R181" s="201" t="str">
        <f t="shared" si="32"/>
        <v/>
      </c>
      <c r="S181" s="129"/>
      <c r="T181" s="202" t="str">
        <f t="shared" si="26"/>
        <v/>
      </c>
      <c r="U181" s="140"/>
      <c r="V181" s="201" t="str">
        <f t="shared" si="33"/>
        <v/>
      </c>
    </row>
    <row r="182" spans="1:22" s="147" customFormat="1" hidden="1">
      <c r="A182" s="190"/>
      <c r="B182" s="173" t="s">
        <v>4844</v>
      </c>
      <c r="C182" s="174"/>
      <c r="D182" s="175"/>
      <c r="E182" s="164"/>
      <c r="F182" s="199" t="str">
        <f t="shared" si="34"/>
        <v/>
      </c>
      <c r="G182" s="176"/>
      <c r="H182" s="200" t="str">
        <f t="shared" si="27"/>
        <v/>
      </c>
      <c r="I182" s="177"/>
      <c r="J182" s="201" t="str">
        <f t="shared" si="28"/>
        <v/>
      </c>
      <c r="K182" s="136"/>
      <c r="L182" s="200" t="str">
        <f t="shared" si="29"/>
        <v/>
      </c>
      <c r="M182" s="140"/>
      <c r="N182" s="201" t="str">
        <f t="shared" si="30"/>
        <v/>
      </c>
      <c r="O182" s="136"/>
      <c r="P182" s="200" t="str">
        <f t="shared" si="31"/>
        <v/>
      </c>
      <c r="Q182" s="140"/>
      <c r="R182" s="201" t="str">
        <f t="shared" si="32"/>
        <v/>
      </c>
      <c r="S182" s="129"/>
      <c r="T182" s="202" t="str">
        <f t="shared" si="26"/>
        <v/>
      </c>
      <c r="U182" s="140"/>
      <c r="V182" s="201" t="str">
        <f t="shared" si="33"/>
        <v/>
      </c>
    </row>
    <row r="183" spans="1:22" s="147" customFormat="1" hidden="1">
      <c r="A183" s="190"/>
      <c r="B183" s="173" t="s">
        <v>4845</v>
      </c>
      <c r="C183" s="174"/>
      <c r="D183" s="175"/>
      <c r="E183" s="164"/>
      <c r="F183" s="199" t="str">
        <f t="shared" si="34"/>
        <v/>
      </c>
      <c r="G183" s="176"/>
      <c r="H183" s="200" t="str">
        <f t="shared" si="27"/>
        <v/>
      </c>
      <c r="I183" s="177"/>
      <c r="J183" s="201" t="str">
        <f t="shared" si="28"/>
        <v/>
      </c>
      <c r="K183" s="136"/>
      <c r="L183" s="200" t="str">
        <f t="shared" si="29"/>
        <v/>
      </c>
      <c r="M183" s="140"/>
      <c r="N183" s="201" t="str">
        <f t="shared" si="30"/>
        <v/>
      </c>
      <c r="O183" s="136"/>
      <c r="P183" s="200" t="str">
        <f t="shared" si="31"/>
        <v/>
      </c>
      <c r="Q183" s="140"/>
      <c r="R183" s="201" t="str">
        <f t="shared" si="32"/>
        <v/>
      </c>
      <c r="S183" s="129"/>
      <c r="T183" s="202" t="str">
        <f t="shared" si="26"/>
        <v/>
      </c>
      <c r="U183" s="140"/>
      <c r="V183" s="201" t="str">
        <f t="shared" si="33"/>
        <v/>
      </c>
    </row>
    <row r="184" spans="1:22" s="147" customFormat="1" hidden="1">
      <c r="A184" s="190"/>
      <c r="B184" s="173" t="s">
        <v>4846</v>
      </c>
      <c r="C184" s="174"/>
      <c r="D184" s="175"/>
      <c r="E184" s="164"/>
      <c r="F184" s="199" t="str">
        <f t="shared" si="34"/>
        <v/>
      </c>
      <c r="G184" s="176"/>
      <c r="H184" s="200" t="str">
        <f t="shared" si="27"/>
        <v/>
      </c>
      <c r="I184" s="177"/>
      <c r="J184" s="201" t="str">
        <f t="shared" si="28"/>
        <v/>
      </c>
      <c r="K184" s="136"/>
      <c r="L184" s="200" t="str">
        <f t="shared" si="29"/>
        <v/>
      </c>
      <c r="M184" s="140"/>
      <c r="N184" s="201" t="str">
        <f t="shared" si="30"/>
        <v/>
      </c>
      <c r="O184" s="136"/>
      <c r="P184" s="200" t="str">
        <f t="shared" si="31"/>
        <v/>
      </c>
      <c r="Q184" s="140"/>
      <c r="R184" s="201" t="str">
        <f t="shared" si="32"/>
        <v/>
      </c>
      <c r="S184" s="129"/>
      <c r="T184" s="202" t="str">
        <f t="shared" si="26"/>
        <v/>
      </c>
      <c r="U184" s="140"/>
      <c r="V184" s="201" t="str">
        <f t="shared" si="33"/>
        <v/>
      </c>
    </row>
    <row r="185" spans="1:22" s="147" customFormat="1" hidden="1">
      <c r="A185" s="190"/>
      <c r="B185" s="173" t="s">
        <v>4847</v>
      </c>
      <c r="C185" s="174"/>
      <c r="D185" s="175"/>
      <c r="E185" s="164"/>
      <c r="F185" s="199" t="str">
        <f t="shared" si="34"/>
        <v/>
      </c>
      <c r="G185" s="176"/>
      <c r="H185" s="200" t="str">
        <f t="shared" si="27"/>
        <v/>
      </c>
      <c r="I185" s="177"/>
      <c r="J185" s="201" t="str">
        <f t="shared" si="28"/>
        <v/>
      </c>
      <c r="K185" s="136"/>
      <c r="L185" s="200" t="str">
        <f t="shared" si="29"/>
        <v/>
      </c>
      <c r="M185" s="140"/>
      <c r="N185" s="201" t="str">
        <f t="shared" si="30"/>
        <v/>
      </c>
      <c r="O185" s="136"/>
      <c r="P185" s="200" t="str">
        <f t="shared" si="31"/>
        <v/>
      </c>
      <c r="Q185" s="140"/>
      <c r="R185" s="201" t="str">
        <f t="shared" si="32"/>
        <v/>
      </c>
      <c r="S185" s="129"/>
      <c r="T185" s="202" t="str">
        <f t="shared" si="26"/>
        <v/>
      </c>
      <c r="U185" s="140"/>
      <c r="V185" s="201" t="str">
        <f t="shared" si="33"/>
        <v/>
      </c>
    </row>
    <row r="186" spans="1:22" s="147" customFormat="1" hidden="1">
      <c r="A186" s="190"/>
      <c r="B186" s="173" t="s">
        <v>4848</v>
      </c>
      <c r="C186" s="174"/>
      <c r="D186" s="175"/>
      <c r="E186" s="164"/>
      <c r="F186" s="199" t="str">
        <f t="shared" si="34"/>
        <v/>
      </c>
      <c r="G186" s="176"/>
      <c r="H186" s="200" t="str">
        <f t="shared" si="27"/>
        <v/>
      </c>
      <c r="I186" s="177"/>
      <c r="J186" s="201" t="str">
        <f t="shared" si="28"/>
        <v/>
      </c>
      <c r="K186" s="136"/>
      <c r="L186" s="200" t="str">
        <f t="shared" si="29"/>
        <v/>
      </c>
      <c r="M186" s="140"/>
      <c r="N186" s="201" t="str">
        <f t="shared" si="30"/>
        <v/>
      </c>
      <c r="O186" s="136"/>
      <c r="P186" s="200" t="str">
        <f t="shared" si="31"/>
        <v/>
      </c>
      <c r="Q186" s="140"/>
      <c r="R186" s="201" t="str">
        <f t="shared" si="32"/>
        <v/>
      </c>
      <c r="S186" s="129"/>
      <c r="T186" s="202" t="str">
        <f t="shared" si="26"/>
        <v/>
      </c>
      <c r="U186" s="140"/>
      <c r="V186" s="201" t="str">
        <f t="shared" si="33"/>
        <v/>
      </c>
    </row>
    <row r="187" spans="1:22" s="147" customFormat="1" hidden="1">
      <c r="A187" s="190"/>
      <c r="B187" s="173" t="s">
        <v>4849</v>
      </c>
      <c r="C187" s="174"/>
      <c r="D187" s="175"/>
      <c r="E187" s="164"/>
      <c r="F187" s="199" t="str">
        <f t="shared" si="34"/>
        <v/>
      </c>
      <c r="G187" s="176"/>
      <c r="H187" s="200" t="str">
        <f t="shared" si="27"/>
        <v/>
      </c>
      <c r="I187" s="177"/>
      <c r="J187" s="201" t="str">
        <f t="shared" si="28"/>
        <v/>
      </c>
      <c r="K187" s="136"/>
      <c r="L187" s="200" t="str">
        <f t="shared" si="29"/>
        <v/>
      </c>
      <c r="M187" s="140"/>
      <c r="N187" s="201" t="str">
        <f t="shared" si="30"/>
        <v/>
      </c>
      <c r="O187" s="136"/>
      <c r="P187" s="200" t="str">
        <f t="shared" si="31"/>
        <v/>
      </c>
      <c r="Q187" s="140"/>
      <c r="R187" s="201" t="str">
        <f t="shared" si="32"/>
        <v/>
      </c>
      <c r="S187" s="129"/>
      <c r="T187" s="202" t="str">
        <f t="shared" si="26"/>
        <v/>
      </c>
      <c r="U187" s="140"/>
      <c r="V187" s="201" t="str">
        <f t="shared" si="33"/>
        <v/>
      </c>
    </row>
    <row r="188" spans="1:22" s="147" customFormat="1" hidden="1">
      <c r="A188" s="190"/>
      <c r="B188" s="173" t="s">
        <v>4850</v>
      </c>
      <c r="C188" s="174"/>
      <c r="D188" s="175"/>
      <c r="E188" s="164"/>
      <c r="F188" s="199" t="str">
        <f t="shared" si="34"/>
        <v/>
      </c>
      <c r="G188" s="176"/>
      <c r="H188" s="200" t="str">
        <f t="shared" si="27"/>
        <v/>
      </c>
      <c r="I188" s="177"/>
      <c r="J188" s="201" t="str">
        <f t="shared" si="28"/>
        <v/>
      </c>
      <c r="K188" s="136"/>
      <c r="L188" s="200" t="str">
        <f t="shared" si="29"/>
        <v/>
      </c>
      <c r="M188" s="140"/>
      <c r="N188" s="201" t="str">
        <f t="shared" si="30"/>
        <v/>
      </c>
      <c r="O188" s="136"/>
      <c r="P188" s="200" t="str">
        <f t="shared" si="31"/>
        <v/>
      </c>
      <c r="Q188" s="140"/>
      <c r="R188" s="201" t="str">
        <f t="shared" si="32"/>
        <v/>
      </c>
      <c r="S188" s="129"/>
      <c r="T188" s="202" t="str">
        <f t="shared" si="26"/>
        <v/>
      </c>
      <c r="U188" s="140"/>
      <c r="V188" s="201" t="str">
        <f t="shared" si="33"/>
        <v/>
      </c>
    </row>
    <row r="189" spans="1:22" s="147" customFormat="1" hidden="1">
      <c r="A189" s="190"/>
      <c r="B189" s="173" t="s">
        <v>4851</v>
      </c>
      <c r="C189" s="174"/>
      <c r="D189" s="175"/>
      <c r="E189" s="164"/>
      <c r="F189" s="199" t="str">
        <f t="shared" si="34"/>
        <v/>
      </c>
      <c r="G189" s="176"/>
      <c r="H189" s="200" t="str">
        <f t="shared" si="27"/>
        <v/>
      </c>
      <c r="I189" s="177"/>
      <c r="J189" s="201" t="str">
        <f t="shared" si="28"/>
        <v/>
      </c>
      <c r="K189" s="136"/>
      <c r="L189" s="200" t="str">
        <f t="shared" si="29"/>
        <v/>
      </c>
      <c r="M189" s="140"/>
      <c r="N189" s="201" t="str">
        <f t="shared" si="30"/>
        <v/>
      </c>
      <c r="O189" s="136"/>
      <c r="P189" s="200" t="str">
        <f t="shared" si="31"/>
        <v/>
      </c>
      <c r="Q189" s="140"/>
      <c r="R189" s="201" t="str">
        <f t="shared" si="32"/>
        <v/>
      </c>
      <c r="S189" s="129"/>
      <c r="T189" s="202" t="str">
        <f t="shared" si="26"/>
        <v/>
      </c>
      <c r="U189" s="140"/>
      <c r="V189" s="201" t="str">
        <f t="shared" si="33"/>
        <v/>
      </c>
    </row>
    <row r="190" spans="1:22" s="147" customFormat="1" hidden="1">
      <c r="A190" s="190"/>
      <c r="B190" s="173" t="s">
        <v>4852</v>
      </c>
      <c r="C190" s="174"/>
      <c r="D190" s="175"/>
      <c r="E190" s="164"/>
      <c r="F190" s="199" t="str">
        <f t="shared" si="34"/>
        <v/>
      </c>
      <c r="G190" s="176"/>
      <c r="H190" s="200" t="str">
        <f t="shared" si="27"/>
        <v/>
      </c>
      <c r="I190" s="177"/>
      <c r="J190" s="201" t="str">
        <f t="shared" si="28"/>
        <v/>
      </c>
      <c r="K190" s="136"/>
      <c r="L190" s="200" t="str">
        <f t="shared" si="29"/>
        <v/>
      </c>
      <c r="M190" s="140"/>
      <c r="N190" s="201" t="str">
        <f t="shared" si="30"/>
        <v/>
      </c>
      <c r="O190" s="136"/>
      <c r="P190" s="200" t="str">
        <f t="shared" si="31"/>
        <v/>
      </c>
      <c r="Q190" s="140"/>
      <c r="R190" s="201" t="str">
        <f t="shared" si="32"/>
        <v/>
      </c>
      <c r="S190" s="129"/>
      <c r="T190" s="202" t="str">
        <f t="shared" si="26"/>
        <v/>
      </c>
      <c r="U190" s="140"/>
      <c r="V190" s="201" t="str">
        <f t="shared" si="33"/>
        <v/>
      </c>
    </row>
    <row r="191" spans="1:22" s="147" customFormat="1" hidden="1">
      <c r="A191" s="190"/>
      <c r="B191" s="173" t="s">
        <v>4853</v>
      </c>
      <c r="C191" s="174"/>
      <c r="D191" s="175"/>
      <c r="E191" s="164"/>
      <c r="F191" s="199" t="str">
        <f t="shared" si="34"/>
        <v/>
      </c>
      <c r="G191" s="176"/>
      <c r="H191" s="200" t="str">
        <f t="shared" si="27"/>
        <v/>
      </c>
      <c r="I191" s="177"/>
      <c r="J191" s="201" t="str">
        <f t="shared" si="28"/>
        <v/>
      </c>
      <c r="K191" s="136"/>
      <c r="L191" s="200" t="str">
        <f t="shared" si="29"/>
        <v/>
      </c>
      <c r="M191" s="140"/>
      <c r="N191" s="201" t="str">
        <f t="shared" si="30"/>
        <v/>
      </c>
      <c r="O191" s="136"/>
      <c r="P191" s="200" t="str">
        <f t="shared" si="31"/>
        <v/>
      </c>
      <c r="Q191" s="140"/>
      <c r="R191" s="201" t="str">
        <f t="shared" si="32"/>
        <v/>
      </c>
      <c r="S191" s="129"/>
      <c r="T191" s="202" t="str">
        <f t="shared" si="26"/>
        <v/>
      </c>
      <c r="U191" s="140"/>
      <c r="V191" s="201" t="str">
        <f t="shared" si="33"/>
        <v/>
      </c>
    </row>
    <row r="192" spans="1:22" s="147" customFormat="1" hidden="1">
      <c r="A192" s="190"/>
      <c r="B192" s="173" t="s">
        <v>4854</v>
      </c>
      <c r="C192" s="174"/>
      <c r="D192" s="175"/>
      <c r="E192" s="164"/>
      <c r="F192" s="199" t="str">
        <f t="shared" si="34"/>
        <v/>
      </c>
      <c r="G192" s="176"/>
      <c r="H192" s="200" t="str">
        <f t="shared" si="27"/>
        <v/>
      </c>
      <c r="I192" s="177"/>
      <c r="J192" s="201" t="str">
        <f t="shared" si="28"/>
        <v/>
      </c>
      <c r="K192" s="136"/>
      <c r="L192" s="200" t="str">
        <f t="shared" si="29"/>
        <v/>
      </c>
      <c r="M192" s="140"/>
      <c r="N192" s="201" t="str">
        <f t="shared" si="30"/>
        <v/>
      </c>
      <c r="O192" s="136"/>
      <c r="P192" s="200" t="str">
        <f t="shared" si="31"/>
        <v/>
      </c>
      <c r="Q192" s="140"/>
      <c r="R192" s="201" t="str">
        <f t="shared" si="32"/>
        <v/>
      </c>
      <c r="S192" s="129"/>
      <c r="T192" s="202" t="str">
        <f t="shared" si="26"/>
        <v/>
      </c>
      <c r="U192" s="140"/>
      <c r="V192" s="201" t="str">
        <f t="shared" si="33"/>
        <v/>
      </c>
    </row>
    <row r="193" spans="1:22" s="147" customFormat="1" hidden="1">
      <c r="A193" s="190"/>
      <c r="B193" s="173" t="s">
        <v>4855</v>
      </c>
      <c r="C193" s="174"/>
      <c r="D193" s="175"/>
      <c r="E193" s="164"/>
      <c r="F193" s="199" t="str">
        <f t="shared" si="34"/>
        <v/>
      </c>
      <c r="G193" s="176"/>
      <c r="H193" s="200" t="str">
        <f t="shared" si="27"/>
        <v/>
      </c>
      <c r="I193" s="177"/>
      <c r="J193" s="201" t="str">
        <f t="shared" si="28"/>
        <v/>
      </c>
      <c r="K193" s="136"/>
      <c r="L193" s="200" t="str">
        <f t="shared" si="29"/>
        <v/>
      </c>
      <c r="M193" s="140"/>
      <c r="N193" s="201" t="str">
        <f t="shared" si="30"/>
        <v/>
      </c>
      <c r="O193" s="136"/>
      <c r="P193" s="200" t="str">
        <f t="shared" si="31"/>
        <v/>
      </c>
      <c r="Q193" s="140"/>
      <c r="R193" s="201" t="str">
        <f t="shared" si="32"/>
        <v/>
      </c>
      <c r="S193" s="129"/>
      <c r="T193" s="202" t="str">
        <f t="shared" si="26"/>
        <v/>
      </c>
      <c r="U193" s="140"/>
      <c r="V193" s="201" t="str">
        <f t="shared" si="33"/>
        <v/>
      </c>
    </row>
    <row r="194" spans="1:22" s="147" customFormat="1" hidden="1">
      <c r="A194" s="190"/>
      <c r="B194" s="173" t="s">
        <v>4856</v>
      </c>
      <c r="C194" s="174"/>
      <c r="D194" s="175"/>
      <c r="E194" s="164"/>
      <c r="F194" s="199" t="str">
        <f t="shared" si="34"/>
        <v/>
      </c>
      <c r="G194" s="176"/>
      <c r="H194" s="200" t="str">
        <f t="shared" si="27"/>
        <v/>
      </c>
      <c r="I194" s="177"/>
      <c r="J194" s="201" t="str">
        <f t="shared" si="28"/>
        <v/>
      </c>
      <c r="K194" s="136"/>
      <c r="L194" s="200" t="str">
        <f t="shared" si="29"/>
        <v/>
      </c>
      <c r="M194" s="140"/>
      <c r="N194" s="201" t="str">
        <f t="shared" si="30"/>
        <v/>
      </c>
      <c r="O194" s="136"/>
      <c r="P194" s="200" t="str">
        <f t="shared" si="31"/>
        <v/>
      </c>
      <c r="Q194" s="140"/>
      <c r="R194" s="201" t="str">
        <f t="shared" si="32"/>
        <v/>
      </c>
      <c r="S194" s="129"/>
      <c r="T194" s="202" t="str">
        <f t="shared" si="26"/>
        <v/>
      </c>
      <c r="U194" s="140"/>
      <c r="V194" s="201" t="str">
        <f t="shared" si="33"/>
        <v/>
      </c>
    </row>
    <row r="195" spans="1:22" s="147" customFormat="1" hidden="1">
      <c r="A195" s="190"/>
      <c r="B195" s="173" t="s">
        <v>4857</v>
      </c>
      <c r="C195" s="174"/>
      <c r="D195" s="175"/>
      <c r="E195" s="164"/>
      <c r="F195" s="199" t="str">
        <f t="shared" si="34"/>
        <v/>
      </c>
      <c r="G195" s="176"/>
      <c r="H195" s="200" t="str">
        <f t="shared" si="27"/>
        <v/>
      </c>
      <c r="I195" s="177"/>
      <c r="J195" s="201" t="str">
        <f t="shared" si="28"/>
        <v/>
      </c>
      <c r="K195" s="136"/>
      <c r="L195" s="200" t="str">
        <f t="shared" si="29"/>
        <v/>
      </c>
      <c r="M195" s="140"/>
      <c r="N195" s="201" t="str">
        <f t="shared" si="30"/>
        <v/>
      </c>
      <c r="O195" s="136"/>
      <c r="P195" s="200" t="str">
        <f t="shared" si="31"/>
        <v/>
      </c>
      <c r="Q195" s="140"/>
      <c r="R195" s="201" t="str">
        <f t="shared" si="32"/>
        <v/>
      </c>
      <c r="S195" s="129"/>
      <c r="T195" s="202" t="str">
        <f t="shared" si="26"/>
        <v/>
      </c>
      <c r="U195" s="140"/>
      <c r="V195" s="201" t="str">
        <f t="shared" si="33"/>
        <v/>
      </c>
    </row>
    <row r="196" spans="1:22" s="147" customFormat="1" hidden="1">
      <c r="A196" s="190"/>
      <c r="B196" s="173" t="s">
        <v>4858</v>
      </c>
      <c r="C196" s="174"/>
      <c r="D196" s="175"/>
      <c r="E196" s="164"/>
      <c r="F196" s="199" t="str">
        <f t="shared" si="34"/>
        <v/>
      </c>
      <c r="G196" s="176"/>
      <c r="H196" s="200" t="str">
        <f t="shared" si="27"/>
        <v/>
      </c>
      <c r="I196" s="177"/>
      <c r="J196" s="201" t="str">
        <f t="shared" si="28"/>
        <v/>
      </c>
      <c r="K196" s="136"/>
      <c r="L196" s="200" t="str">
        <f t="shared" si="29"/>
        <v/>
      </c>
      <c r="M196" s="140"/>
      <c r="N196" s="201" t="str">
        <f t="shared" si="30"/>
        <v/>
      </c>
      <c r="O196" s="136"/>
      <c r="P196" s="200" t="str">
        <f t="shared" si="31"/>
        <v/>
      </c>
      <c r="Q196" s="140"/>
      <c r="R196" s="201" t="str">
        <f t="shared" si="32"/>
        <v/>
      </c>
      <c r="S196" s="129"/>
      <c r="T196" s="202" t="str">
        <f t="shared" si="26"/>
        <v/>
      </c>
      <c r="U196" s="140"/>
      <c r="V196" s="201" t="str">
        <f t="shared" si="33"/>
        <v/>
      </c>
    </row>
    <row r="197" spans="1:22" s="147" customFormat="1" hidden="1">
      <c r="A197" s="190"/>
      <c r="B197" s="173" t="s">
        <v>4859</v>
      </c>
      <c r="C197" s="174"/>
      <c r="D197" s="175"/>
      <c r="E197" s="165"/>
      <c r="F197" s="199" t="str">
        <f t="shared" si="34"/>
        <v/>
      </c>
      <c r="G197" s="176"/>
      <c r="H197" s="200" t="str">
        <f t="shared" si="27"/>
        <v/>
      </c>
      <c r="I197" s="177"/>
      <c r="J197" s="201" t="str">
        <f t="shared" si="28"/>
        <v/>
      </c>
      <c r="K197" s="136"/>
      <c r="L197" s="200" t="str">
        <f t="shared" si="29"/>
        <v/>
      </c>
      <c r="M197" s="140"/>
      <c r="N197" s="201" t="str">
        <f t="shared" si="30"/>
        <v/>
      </c>
      <c r="O197" s="136"/>
      <c r="P197" s="200" t="str">
        <f t="shared" si="31"/>
        <v/>
      </c>
      <c r="Q197" s="140"/>
      <c r="R197" s="201" t="str">
        <f t="shared" si="32"/>
        <v/>
      </c>
      <c r="S197" s="129"/>
      <c r="T197" s="202" t="str">
        <f t="shared" si="26"/>
        <v/>
      </c>
      <c r="U197" s="140"/>
      <c r="V197" s="201" t="str">
        <f t="shared" si="33"/>
        <v/>
      </c>
    </row>
    <row r="198" spans="1:22" s="147" customFormat="1" hidden="1">
      <c r="A198" s="190"/>
      <c r="B198" s="173" t="s">
        <v>4860</v>
      </c>
      <c r="C198" s="174"/>
      <c r="D198" s="175"/>
      <c r="E198" s="164"/>
      <c r="F198" s="199" t="str">
        <f t="shared" si="34"/>
        <v/>
      </c>
      <c r="G198" s="176"/>
      <c r="H198" s="200" t="str">
        <f t="shared" si="27"/>
        <v/>
      </c>
      <c r="I198" s="177"/>
      <c r="J198" s="201" t="str">
        <f t="shared" si="28"/>
        <v/>
      </c>
      <c r="K198" s="136"/>
      <c r="L198" s="200" t="str">
        <f t="shared" si="29"/>
        <v/>
      </c>
      <c r="M198" s="140"/>
      <c r="N198" s="201" t="str">
        <f t="shared" si="30"/>
        <v/>
      </c>
      <c r="O198" s="136"/>
      <c r="P198" s="200" t="str">
        <f t="shared" si="31"/>
        <v/>
      </c>
      <c r="Q198" s="140"/>
      <c r="R198" s="201" t="str">
        <f t="shared" si="32"/>
        <v/>
      </c>
      <c r="S198" s="129"/>
      <c r="T198" s="202" t="str">
        <f t="shared" si="26"/>
        <v/>
      </c>
      <c r="U198" s="140"/>
      <c r="V198" s="201" t="str">
        <f t="shared" si="33"/>
        <v/>
      </c>
    </row>
    <row r="199" spans="1:22" s="147" customFormat="1" hidden="1">
      <c r="A199" s="190"/>
      <c r="B199" s="173" t="s">
        <v>4861</v>
      </c>
      <c r="C199" s="174"/>
      <c r="D199" s="182"/>
      <c r="E199" s="164"/>
      <c r="F199" s="199" t="str">
        <f t="shared" si="34"/>
        <v/>
      </c>
      <c r="G199" s="176"/>
      <c r="H199" s="200" t="str">
        <f t="shared" si="27"/>
        <v/>
      </c>
      <c r="I199" s="177"/>
      <c r="J199" s="201" t="str">
        <f t="shared" si="28"/>
        <v/>
      </c>
      <c r="K199" s="136"/>
      <c r="L199" s="200" t="str">
        <f t="shared" si="29"/>
        <v/>
      </c>
      <c r="M199" s="140"/>
      <c r="N199" s="201" t="str">
        <f t="shared" si="30"/>
        <v/>
      </c>
      <c r="O199" s="136"/>
      <c r="P199" s="200" t="str">
        <f t="shared" si="31"/>
        <v/>
      </c>
      <c r="Q199" s="140"/>
      <c r="R199" s="201" t="str">
        <f t="shared" si="32"/>
        <v/>
      </c>
      <c r="S199" s="129"/>
      <c r="T199" s="202" t="str">
        <f t="shared" si="26"/>
        <v/>
      </c>
      <c r="U199" s="140"/>
      <c r="V199" s="201" t="str">
        <f t="shared" si="33"/>
        <v/>
      </c>
    </row>
    <row r="200" spans="1:22" s="147" customFormat="1" hidden="1">
      <c r="A200" s="190"/>
      <c r="B200" s="173" t="s">
        <v>4862</v>
      </c>
      <c r="C200" s="174"/>
      <c r="D200" s="182"/>
      <c r="E200" s="182"/>
      <c r="F200" s="199" t="str">
        <f t="shared" si="34"/>
        <v/>
      </c>
      <c r="G200" s="176"/>
      <c r="H200" s="200" t="str">
        <f t="shared" si="27"/>
        <v/>
      </c>
      <c r="I200" s="177"/>
      <c r="J200" s="201" t="str">
        <f t="shared" si="28"/>
        <v/>
      </c>
      <c r="K200" s="136"/>
      <c r="L200" s="200" t="str">
        <f t="shared" si="29"/>
        <v/>
      </c>
      <c r="M200" s="140"/>
      <c r="N200" s="201" t="str">
        <f t="shared" si="30"/>
        <v/>
      </c>
      <c r="O200" s="136"/>
      <c r="P200" s="200" t="str">
        <f t="shared" si="31"/>
        <v/>
      </c>
      <c r="Q200" s="140"/>
      <c r="R200" s="201" t="str">
        <f t="shared" si="32"/>
        <v/>
      </c>
      <c r="S200" s="129"/>
      <c r="T200" s="202" t="str">
        <f t="shared" si="26"/>
        <v/>
      </c>
      <c r="U200" s="140"/>
      <c r="V200" s="201" t="str">
        <f t="shared" si="33"/>
        <v/>
      </c>
    </row>
    <row r="201" spans="1:22" s="147" customFormat="1" hidden="1">
      <c r="A201" s="190"/>
      <c r="B201" s="173" t="s">
        <v>4863</v>
      </c>
      <c r="C201" s="174"/>
      <c r="D201" s="182"/>
      <c r="E201" s="182"/>
      <c r="F201" s="199" t="str">
        <f t="shared" si="34"/>
        <v/>
      </c>
      <c r="G201" s="176"/>
      <c r="H201" s="200" t="str">
        <f t="shared" si="27"/>
        <v/>
      </c>
      <c r="I201" s="177"/>
      <c r="J201" s="201" t="str">
        <f t="shared" si="28"/>
        <v/>
      </c>
      <c r="K201" s="136"/>
      <c r="L201" s="200" t="str">
        <f t="shared" si="29"/>
        <v/>
      </c>
      <c r="M201" s="140"/>
      <c r="N201" s="201" t="str">
        <f t="shared" si="30"/>
        <v/>
      </c>
      <c r="O201" s="136"/>
      <c r="P201" s="200" t="str">
        <f t="shared" si="31"/>
        <v/>
      </c>
      <c r="Q201" s="140"/>
      <c r="R201" s="201" t="str">
        <f t="shared" si="32"/>
        <v/>
      </c>
      <c r="S201" s="129"/>
      <c r="T201" s="202" t="str">
        <f t="shared" si="26"/>
        <v/>
      </c>
      <c r="U201" s="140"/>
      <c r="V201" s="201" t="str">
        <f t="shared" si="33"/>
        <v/>
      </c>
    </row>
    <row r="202" spans="1:22" s="147" customFormat="1" hidden="1">
      <c r="A202" s="190"/>
      <c r="B202" s="173" t="s">
        <v>4864</v>
      </c>
      <c r="C202" s="174"/>
      <c r="D202" s="182"/>
      <c r="E202" s="185"/>
      <c r="F202" s="199" t="str">
        <f t="shared" si="34"/>
        <v/>
      </c>
      <c r="G202" s="176"/>
      <c r="H202" s="200" t="str">
        <f t="shared" si="27"/>
        <v/>
      </c>
      <c r="I202" s="177"/>
      <c r="J202" s="201" t="str">
        <f t="shared" si="28"/>
        <v/>
      </c>
      <c r="K202" s="136"/>
      <c r="L202" s="200" t="str">
        <f t="shared" si="29"/>
        <v/>
      </c>
      <c r="M202" s="140"/>
      <c r="N202" s="201" t="str">
        <f t="shared" si="30"/>
        <v/>
      </c>
      <c r="O202" s="136"/>
      <c r="P202" s="200" t="str">
        <f t="shared" si="31"/>
        <v/>
      </c>
      <c r="Q202" s="140"/>
      <c r="R202" s="201" t="str">
        <f t="shared" si="32"/>
        <v/>
      </c>
      <c r="S202" s="129"/>
      <c r="T202" s="202" t="str">
        <f t="shared" si="26"/>
        <v/>
      </c>
      <c r="U202" s="140"/>
      <c r="V202" s="201" t="str">
        <f t="shared" si="33"/>
        <v/>
      </c>
    </row>
    <row r="203" spans="1:22" s="147" customFormat="1" hidden="1">
      <c r="A203" s="190"/>
      <c r="B203" s="173" t="s">
        <v>4865</v>
      </c>
      <c r="C203" s="174"/>
      <c r="D203" s="182"/>
      <c r="E203" s="185"/>
      <c r="F203" s="199" t="str">
        <f t="shared" si="34"/>
        <v/>
      </c>
      <c r="G203" s="176"/>
      <c r="H203" s="200" t="str">
        <f t="shared" si="27"/>
        <v/>
      </c>
      <c r="I203" s="177"/>
      <c r="J203" s="201" t="str">
        <f t="shared" si="28"/>
        <v/>
      </c>
      <c r="K203" s="136"/>
      <c r="L203" s="200" t="str">
        <f t="shared" si="29"/>
        <v/>
      </c>
      <c r="M203" s="140"/>
      <c r="N203" s="201" t="str">
        <f t="shared" si="30"/>
        <v/>
      </c>
      <c r="O203" s="136"/>
      <c r="P203" s="200" t="str">
        <f t="shared" si="31"/>
        <v/>
      </c>
      <c r="Q203" s="140"/>
      <c r="R203" s="201" t="str">
        <f t="shared" si="32"/>
        <v/>
      </c>
      <c r="S203" s="129"/>
      <c r="T203" s="202" t="str">
        <f t="shared" ref="T203:T266" si="35">IF($T$9="*",IF(S203&gt;0,"*",""),"")</f>
        <v/>
      </c>
      <c r="U203" s="140"/>
      <c r="V203" s="201" t="str">
        <f t="shared" si="33"/>
        <v/>
      </c>
    </row>
    <row r="204" spans="1:22" s="147" customFormat="1" hidden="1">
      <c r="A204" s="190"/>
      <c r="B204" s="173" t="s">
        <v>4866</v>
      </c>
      <c r="C204" s="174"/>
      <c r="D204" s="182"/>
      <c r="E204" s="185"/>
      <c r="F204" s="199" t="str">
        <f t="shared" si="34"/>
        <v/>
      </c>
      <c r="G204" s="176"/>
      <c r="H204" s="200" t="str">
        <f t="shared" si="27"/>
        <v/>
      </c>
      <c r="I204" s="177"/>
      <c r="J204" s="201" t="str">
        <f t="shared" si="28"/>
        <v/>
      </c>
      <c r="K204" s="136"/>
      <c r="L204" s="200" t="str">
        <f t="shared" si="29"/>
        <v/>
      </c>
      <c r="M204" s="140"/>
      <c r="N204" s="201" t="str">
        <f t="shared" si="30"/>
        <v/>
      </c>
      <c r="O204" s="136"/>
      <c r="P204" s="200" t="str">
        <f t="shared" si="31"/>
        <v/>
      </c>
      <c r="Q204" s="140"/>
      <c r="R204" s="201" t="str">
        <f t="shared" si="32"/>
        <v/>
      </c>
      <c r="S204" s="129"/>
      <c r="T204" s="202" t="str">
        <f t="shared" si="35"/>
        <v/>
      </c>
      <c r="U204" s="140"/>
      <c r="V204" s="201" t="str">
        <f t="shared" si="33"/>
        <v/>
      </c>
    </row>
    <row r="205" spans="1:22" s="147" customFormat="1" hidden="1">
      <c r="A205" s="190"/>
      <c r="B205" s="173" t="s">
        <v>4867</v>
      </c>
      <c r="C205" s="174"/>
      <c r="D205" s="182"/>
      <c r="E205" s="185"/>
      <c r="F205" s="199" t="str">
        <f t="shared" si="34"/>
        <v/>
      </c>
      <c r="G205" s="176"/>
      <c r="H205" s="200" t="str">
        <f t="shared" si="27"/>
        <v/>
      </c>
      <c r="I205" s="177"/>
      <c r="J205" s="201" t="str">
        <f t="shared" si="28"/>
        <v/>
      </c>
      <c r="K205" s="136"/>
      <c r="L205" s="200" t="str">
        <f t="shared" si="29"/>
        <v/>
      </c>
      <c r="M205" s="140"/>
      <c r="N205" s="201" t="str">
        <f t="shared" si="30"/>
        <v/>
      </c>
      <c r="O205" s="136"/>
      <c r="P205" s="200" t="str">
        <f t="shared" si="31"/>
        <v/>
      </c>
      <c r="Q205" s="140"/>
      <c r="R205" s="201" t="str">
        <f t="shared" si="32"/>
        <v/>
      </c>
      <c r="S205" s="129"/>
      <c r="T205" s="202" t="str">
        <f t="shared" si="35"/>
        <v/>
      </c>
      <c r="U205" s="140"/>
      <c r="V205" s="201" t="str">
        <f t="shared" si="33"/>
        <v/>
      </c>
    </row>
    <row r="206" spans="1:22" s="147" customFormat="1" hidden="1">
      <c r="A206" s="190"/>
      <c r="B206" s="178" t="s">
        <v>4868</v>
      </c>
      <c r="C206" s="179"/>
      <c r="D206" s="182"/>
      <c r="E206" s="185"/>
      <c r="F206" s="199" t="str">
        <f t="shared" si="34"/>
        <v/>
      </c>
      <c r="G206" s="176"/>
      <c r="H206" s="200" t="str">
        <f t="shared" si="27"/>
        <v/>
      </c>
      <c r="I206" s="177"/>
      <c r="J206" s="201" t="str">
        <f t="shared" si="28"/>
        <v/>
      </c>
      <c r="K206" s="136"/>
      <c r="L206" s="200" t="str">
        <f t="shared" si="29"/>
        <v/>
      </c>
      <c r="M206" s="140"/>
      <c r="N206" s="201" t="str">
        <f t="shared" si="30"/>
        <v/>
      </c>
      <c r="O206" s="136"/>
      <c r="P206" s="200" t="str">
        <f t="shared" si="31"/>
        <v/>
      </c>
      <c r="Q206" s="140"/>
      <c r="R206" s="201" t="str">
        <f t="shared" si="32"/>
        <v/>
      </c>
      <c r="S206" s="129"/>
      <c r="T206" s="202" t="str">
        <f t="shared" si="35"/>
        <v/>
      </c>
      <c r="U206" s="140"/>
      <c r="V206" s="201" t="str">
        <f t="shared" si="33"/>
        <v/>
      </c>
    </row>
    <row r="207" spans="1:22" s="147" customFormat="1" hidden="1">
      <c r="A207" s="190"/>
      <c r="B207" s="173" t="s">
        <v>4869</v>
      </c>
      <c r="C207" s="174"/>
      <c r="D207" s="182"/>
      <c r="E207" s="185"/>
      <c r="F207" s="199" t="str">
        <f t="shared" si="34"/>
        <v/>
      </c>
      <c r="G207" s="176"/>
      <c r="H207" s="200" t="str">
        <f t="shared" si="27"/>
        <v/>
      </c>
      <c r="I207" s="177"/>
      <c r="J207" s="201" t="str">
        <f t="shared" si="28"/>
        <v/>
      </c>
      <c r="K207" s="136"/>
      <c r="L207" s="200" t="str">
        <f t="shared" si="29"/>
        <v/>
      </c>
      <c r="M207" s="140"/>
      <c r="N207" s="201" t="str">
        <f t="shared" si="30"/>
        <v/>
      </c>
      <c r="O207" s="136"/>
      <c r="P207" s="200" t="str">
        <f t="shared" si="31"/>
        <v/>
      </c>
      <c r="Q207" s="140"/>
      <c r="R207" s="201" t="str">
        <f t="shared" si="32"/>
        <v/>
      </c>
      <c r="S207" s="129"/>
      <c r="T207" s="202" t="str">
        <f t="shared" si="35"/>
        <v/>
      </c>
      <c r="U207" s="140"/>
      <c r="V207" s="201" t="str">
        <f t="shared" si="33"/>
        <v/>
      </c>
    </row>
    <row r="208" spans="1:22" s="147" customFormat="1" hidden="1">
      <c r="A208" s="190"/>
      <c r="B208" s="173" t="s">
        <v>4870</v>
      </c>
      <c r="C208" s="174"/>
      <c r="D208" s="182"/>
      <c r="E208" s="185"/>
      <c r="F208" s="199" t="str">
        <f t="shared" si="34"/>
        <v/>
      </c>
      <c r="G208" s="176"/>
      <c r="H208" s="200" t="str">
        <f t="shared" si="27"/>
        <v/>
      </c>
      <c r="I208" s="177"/>
      <c r="J208" s="201" t="str">
        <f t="shared" si="28"/>
        <v/>
      </c>
      <c r="K208" s="136"/>
      <c r="L208" s="200" t="str">
        <f t="shared" si="29"/>
        <v/>
      </c>
      <c r="M208" s="140"/>
      <c r="N208" s="201" t="str">
        <f t="shared" si="30"/>
        <v/>
      </c>
      <c r="O208" s="136"/>
      <c r="P208" s="200" t="str">
        <f t="shared" si="31"/>
        <v/>
      </c>
      <c r="Q208" s="140"/>
      <c r="R208" s="201" t="str">
        <f t="shared" si="32"/>
        <v/>
      </c>
      <c r="S208" s="129"/>
      <c r="T208" s="202" t="str">
        <f t="shared" si="35"/>
        <v/>
      </c>
      <c r="U208" s="140"/>
      <c r="V208" s="201" t="str">
        <f t="shared" si="33"/>
        <v/>
      </c>
    </row>
    <row r="209" spans="1:22" s="147" customFormat="1" hidden="1">
      <c r="A209" s="190"/>
      <c r="B209" s="173" t="s">
        <v>4871</v>
      </c>
      <c r="C209" s="174"/>
      <c r="D209" s="182"/>
      <c r="E209" s="185"/>
      <c r="F209" s="199" t="str">
        <f t="shared" si="34"/>
        <v/>
      </c>
      <c r="G209" s="176"/>
      <c r="H209" s="200" t="str">
        <f t="shared" si="27"/>
        <v/>
      </c>
      <c r="I209" s="177"/>
      <c r="J209" s="201" t="str">
        <f t="shared" si="28"/>
        <v/>
      </c>
      <c r="K209" s="136"/>
      <c r="L209" s="200" t="str">
        <f t="shared" si="29"/>
        <v/>
      </c>
      <c r="M209" s="140"/>
      <c r="N209" s="201" t="str">
        <f t="shared" si="30"/>
        <v/>
      </c>
      <c r="O209" s="136"/>
      <c r="P209" s="200" t="str">
        <f t="shared" si="31"/>
        <v/>
      </c>
      <c r="Q209" s="140"/>
      <c r="R209" s="201" t="str">
        <f t="shared" si="32"/>
        <v/>
      </c>
      <c r="S209" s="129"/>
      <c r="T209" s="202" t="str">
        <f t="shared" si="35"/>
        <v/>
      </c>
      <c r="U209" s="140"/>
      <c r="V209" s="201" t="str">
        <f t="shared" si="33"/>
        <v/>
      </c>
    </row>
    <row r="210" spans="1:22" s="147" customFormat="1" hidden="1">
      <c r="A210" s="190"/>
      <c r="B210" s="173" t="s">
        <v>4872</v>
      </c>
      <c r="C210" s="174"/>
      <c r="D210" s="182"/>
      <c r="E210" s="185"/>
      <c r="F210" s="199" t="str">
        <f t="shared" si="34"/>
        <v/>
      </c>
      <c r="G210" s="176"/>
      <c r="H210" s="200" t="str">
        <f t="shared" ref="H210:H273" si="36">IF($H$9="*",IF(G210&gt;0,"*",""),"")</f>
        <v/>
      </c>
      <c r="I210" s="177"/>
      <c r="J210" s="201" t="str">
        <f t="shared" ref="J210:J273" si="37">IF($J$9="*",IF(I210&gt;0,"*",""),"")</f>
        <v/>
      </c>
      <c r="K210" s="136"/>
      <c r="L210" s="200" t="str">
        <f t="shared" ref="L210:L273" si="38">IF($L$9="*",IF(K210&gt;0,"*",""),"")</f>
        <v/>
      </c>
      <c r="M210" s="140"/>
      <c r="N210" s="201" t="str">
        <f t="shared" ref="N210:N273" si="39">IF($N$9="*",IF(M210&gt;0,"*",""),"")</f>
        <v/>
      </c>
      <c r="O210" s="136"/>
      <c r="P210" s="200" t="str">
        <f t="shared" ref="P210:P273" si="40">IF($P$9="*",IF(O210&gt;0,"*",""),"")</f>
        <v/>
      </c>
      <c r="Q210" s="140"/>
      <c r="R210" s="201" t="str">
        <f t="shared" ref="R210:R273" si="41">IF($R$9="*",IF(Q210&gt;0,"*",""),"")</f>
        <v/>
      </c>
      <c r="S210" s="129"/>
      <c r="T210" s="202" t="str">
        <f t="shared" si="35"/>
        <v/>
      </c>
      <c r="U210" s="140"/>
      <c r="V210" s="201" t="str">
        <f t="shared" ref="V210:V273" si="42">IF($V$9="*",IF(U210&gt;0,"*",""),"")</f>
        <v/>
      </c>
    </row>
    <row r="211" spans="1:22" s="147" customFormat="1" hidden="1">
      <c r="A211" s="190"/>
      <c r="B211" s="173" t="s">
        <v>4873</v>
      </c>
      <c r="C211" s="174"/>
      <c r="D211" s="182"/>
      <c r="E211" s="185"/>
      <c r="F211" s="199" t="str">
        <f t="shared" si="34"/>
        <v/>
      </c>
      <c r="G211" s="176"/>
      <c r="H211" s="200" t="str">
        <f t="shared" si="36"/>
        <v/>
      </c>
      <c r="I211" s="177"/>
      <c r="J211" s="201" t="str">
        <f t="shared" si="37"/>
        <v/>
      </c>
      <c r="K211" s="136"/>
      <c r="L211" s="200" t="str">
        <f t="shared" si="38"/>
        <v/>
      </c>
      <c r="M211" s="140"/>
      <c r="N211" s="201" t="str">
        <f t="shared" si="39"/>
        <v/>
      </c>
      <c r="O211" s="136"/>
      <c r="P211" s="200" t="str">
        <f t="shared" si="40"/>
        <v/>
      </c>
      <c r="Q211" s="140"/>
      <c r="R211" s="201" t="str">
        <f t="shared" si="41"/>
        <v/>
      </c>
      <c r="S211" s="129"/>
      <c r="T211" s="202" t="str">
        <f t="shared" si="35"/>
        <v/>
      </c>
      <c r="U211" s="140"/>
      <c r="V211" s="201" t="str">
        <f t="shared" si="42"/>
        <v/>
      </c>
    </row>
    <row r="212" spans="1:22" s="147" customFormat="1" hidden="1">
      <c r="A212" s="190"/>
      <c r="B212" s="173" t="s">
        <v>4874</v>
      </c>
      <c r="C212" s="174"/>
      <c r="D212" s="182"/>
      <c r="E212" s="185"/>
      <c r="F212" s="199" t="str">
        <f t="shared" ref="F212:F275" si="43">IF($F$9="*",IF(E212&gt;0,"*",""),"")</f>
        <v/>
      </c>
      <c r="G212" s="176"/>
      <c r="H212" s="200" t="str">
        <f t="shared" si="36"/>
        <v/>
      </c>
      <c r="I212" s="177"/>
      <c r="J212" s="201" t="str">
        <f t="shared" si="37"/>
        <v/>
      </c>
      <c r="K212" s="136"/>
      <c r="L212" s="200" t="str">
        <f t="shared" si="38"/>
        <v/>
      </c>
      <c r="M212" s="140"/>
      <c r="N212" s="201" t="str">
        <f t="shared" si="39"/>
        <v/>
      </c>
      <c r="O212" s="136"/>
      <c r="P212" s="200" t="str">
        <f t="shared" si="40"/>
        <v/>
      </c>
      <c r="Q212" s="140"/>
      <c r="R212" s="201" t="str">
        <f t="shared" si="41"/>
        <v/>
      </c>
      <c r="S212" s="129"/>
      <c r="T212" s="202" t="str">
        <f t="shared" si="35"/>
        <v/>
      </c>
      <c r="U212" s="140"/>
      <c r="V212" s="201" t="str">
        <f t="shared" si="42"/>
        <v/>
      </c>
    </row>
    <row r="213" spans="1:22" s="147" customFormat="1" hidden="1">
      <c r="A213" s="190"/>
      <c r="B213" s="173" t="s">
        <v>4875</v>
      </c>
      <c r="C213" s="174"/>
      <c r="D213" s="182"/>
      <c r="E213" s="185"/>
      <c r="F213" s="199" t="str">
        <f t="shared" si="43"/>
        <v/>
      </c>
      <c r="G213" s="176"/>
      <c r="H213" s="200" t="str">
        <f t="shared" si="36"/>
        <v/>
      </c>
      <c r="I213" s="177"/>
      <c r="J213" s="201" t="str">
        <f t="shared" si="37"/>
        <v/>
      </c>
      <c r="K213" s="136"/>
      <c r="L213" s="200" t="str">
        <f t="shared" si="38"/>
        <v/>
      </c>
      <c r="M213" s="140"/>
      <c r="N213" s="201" t="str">
        <f t="shared" si="39"/>
        <v/>
      </c>
      <c r="O213" s="136"/>
      <c r="P213" s="200" t="str">
        <f t="shared" si="40"/>
        <v/>
      </c>
      <c r="Q213" s="140"/>
      <c r="R213" s="201" t="str">
        <f t="shared" si="41"/>
        <v/>
      </c>
      <c r="S213" s="129"/>
      <c r="T213" s="202" t="str">
        <f t="shared" si="35"/>
        <v/>
      </c>
      <c r="U213" s="140"/>
      <c r="V213" s="201" t="str">
        <f t="shared" si="42"/>
        <v/>
      </c>
    </row>
    <row r="214" spans="1:22" s="147" customFormat="1" hidden="1">
      <c r="A214" s="190"/>
      <c r="B214" s="173" t="s">
        <v>4876</v>
      </c>
      <c r="C214" s="174"/>
      <c r="D214" s="182"/>
      <c r="E214" s="185"/>
      <c r="F214" s="199" t="str">
        <f t="shared" si="43"/>
        <v/>
      </c>
      <c r="G214" s="176"/>
      <c r="H214" s="200" t="str">
        <f t="shared" si="36"/>
        <v/>
      </c>
      <c r="I214" s="177"/>
      <c r="J214" s="201" t="str">
        <f t="shared" si="37"/>
        <v/>
      </c>
      <c r="K214" s="136"/>
      <c r="L214" s="200" t="str">
        <f t="shared" si="38"/>
        <v/>
      </c>
      <c r="M214" s="140"/>
      <c r="N214" s="201" t="str">
        <f t="shared" si="39"/>
        <v/>
      </c>
      <c r="O214" s="136"/>
      <c r="P214" s="200" t="str">
        <f t="shared" si="40"/>
        <v/>
      </c>
      <c r="Q214" s="140"/>
      <c r="R214" s="201" t="str">
        <f t="shared" si="41"/>
        <v/>
      </c>
      <c r="S214" s="129"/>
      <c r="T214" s="202" t="str">
        <f t="shared" si="35"/>
        <v/>
      </c>
      <c r="U214" s="140"/>
      <c r="V214" s="201" t="str">
        <f t="shared" si="42"/>
        <v/>
      </c>
    </row>
    <row r="215" spans="1:22" s="147" customFormat="1" hidden="1">
      <c r="A215" s="190"/>
      <c r="B215" s="173" t="s">
        <v>4877</v>
      </c>
      <c r="C215" s="174"/>
      <c r="D215" s="182"/>
      <c r="E215" s="185"/>
      <c r="F215" s="199" t="str">
        <f t="shared" si="43"/>
        <v/>
      </c>
      <c r="G215" s="176"/>
      <c r="H215" s="200" t="str">
        <f t="shared" si="36"/>
        <v/>
      </c>
      <c r="I215" s="177"/>
      <c r="J215" s="201" t="str">
        <f t="shared" si="37"/>
        <v/>
      </c>
      <c r="K215" s="136"/>
      <c r="L215" s="200" t="str">
        <f t="shared" si="38"/>
        <v/>
      </c>
      <c r="M215" s="140"/>
      <c r="N215" s="201" t="str">
        <f t="shared" si="39"/>
        <v/>
      </c>
      <c r="O215" s="136"/>
      <c r="P215" s="200" t="str">
        <f t="shared" si="40"/>
        <v/>
      </c>
      <c r="Q215" s="140"/>
      <c r="R215" s="201" t="str">
        <f t="shared" si="41"/>
        <v/>
      </c>
      <c r="S215" s="129"/>
      <c r="T215" s="202" t="str">
        <f t="shared" si="35"/>
        <v/>
      </c>
      <c r="U215" s="140"/>
      <c r="V215" s="201" t="str">
        <f t="shared" si="42"/>
        <v/>
      </c>
    </row>
    <row r="216" spans="1:22" s="147" customFormat="1" hidden="1">
      <c r="A216" s="190"/>
      <c r="B216" s="173" t="s">
        <v>4878</v>
      </c>
      <c r="C216" s="174"/>
      <c r="D216" s="182"/>
      <c r="E216" s="185"/>
      <c r="F216" s="199" t="str">
        <f t="shared" si="43"/>
        <v/>
      </c>
      <c r="G216" s="176"/>
      <c r="H216" s="200" t="str">
        <f t="shared" si="36"/>
        <v/>
      </c>
      <c r="I216" s="177"/>
      <c r="J216" s="201" t="str">
        <f t="shared" si="37"/>
        <v/>
      </c>
      <c r="K216" s="136"/>
      <c r="L216" s="200" t="str">
        <f t="shared" si="38"/>
        <v/>
      </c>
      <c r="M216" s="140"/>
      <c r="N216" s="201" t="str">
        <f t="shared" si="39"/>
        <v/>
      </c>
      <c r="O216" s="136"/>
      <c r="P216" s="200" t="str">
        <f t="shared" si="40"/>
        <v/>
      </c>
      <c r="Q216" s="140"/>
      <c r="R216" s="201" t="str">
        <f t="shared" si="41"/>
        <v/>
      </c>
      <c r="S216" s="129"/>
      <c r="T216" s="202" t="str">
        <f t="shared" si="35"/>
        <v/>
      </c>
      <c r="U216" s="140"/>
      <c r="V216" s="201" t="str">
        <f t="shared" si="42"/>
        <v/>
      </c>
    </row>
    <row r="217" spans="1:22" s="147" customFormat="1" hidden="1">
      <c r="A217" s="190"/>
      <c r="B217" s="173" t="s">
        <v>4879</v>
      </c>
      <c r="C217" s="174"/>
      <c r="D217" s="182"/>
      <c r="E217" s="185"/>
      <c r="F217" s="199" t="str">
        <f t="shared" si="43"/>
        <v/>
      </c>
      <c r="G217" s="176"/>
      <c r="H217" s="200" t="str">
        <f t="shared" si="36"/>
        <v/>
      </c>
      <c r="I217" s="177"/>
      <c r="J217" s="201" t="str">
        <f t="shared" si="37"/>
        <v/>
      </c>
      <c r="K217" s="136"/>
      <c r="L217" s="200" t="str">
        <f t="shared" si="38"/>
        <v/>
      </c>
      <c r="M217" s="140"/>
      <c r="N217" s="201" t="str">
        <f t="shared" si="39"/>
        <v/>
      </c>
      <c r="O217" s="136"/>
      <c r="P217" s="200" t="str">
        <f t="shared" si="40"/>
        <v/>
      </c>
      <c r="Q217" s="140"/>
      <c r="R217" s="201" t="str">
        <f t="shared" si="41"/>
        <v/>
      </c>
      <c r="S217" s="129"/>
      <c r="T217" s="202" t="str">
        <f t="shared" si="35"/>
        <v/>
      </c>
      <c r="U217" s="140"/>
      <c r="V217" s="201" t="str">
        <f t="shared" si="42"/>
        <v/>
      </c>
    </row>
    <row r="218" spans="1:22" s="147" customFormat="1" hidden="1">
      <c r="A218" s="190"/>
      <c r="B218" s="173" t="s">
        <v>4880</v>
      </c>
      <c r="C218" s="174"/>
      <c r="D218" s="182"/>
      <c r="E218" s="185"/>
      <c r="F218" s="199" t="str">
        <f t="shared" si="43"/>
        <v/>
      </c>
      <c r="G218" s="176"/>
      <c r="H218" s="200" t="str">
        <f t="shared" si="36"/>
        <v/>
      </c>
      <c r="I218" s="177"/>
      <c r="J218" s="201" t="str">
        <f t="shared" si="37"/>
        <v/>
      </c>
      <c r="K218" s="136"/>
      <c r="L218" s="200" t="str">
        <f t="shared" si="38"/>
        <v/>
      </c>
      <c r="M218" s="140"/>
      <c r="N218" s="201" t="str">
        <f t="shared" si="39"/>
        <v/>
      </c>
      <c r="O218" s="136"/>
      <c r="P218" s="200" t="str">
        <f t="shared" si="40"/>
        <v/>
      </c>
      <c r="Q218" s="140"/>
      <c r="R218" s="201" t="str">
        <f t="shared" si="41"/>
        <v/>
      </c>
      <c r="S218" s="129"/>
      <c r="T218" s="202" t="str">
        <f t="shared" si="35"/>
        <v/>
      </c>
      <c r="U218" s="140"/>
      <c r="V218" s="201" t="str">
        <f t="shared" si="42"/>
        <v/>
      </c>
    </row>
    <row r="219" spans="1:22" s="147" customFormat="1" hidden="1">
      <c r="A219" s="190"/>
      <c r="B219" s="173" t="s">
        <v>4881</v>
      </c>
      <c r="C219" s="174"/>
      <c r="D219" s="182"/>
      <c r="E219" s="185"/>
      <c r="F219" s="199" t="str">
        <f t="shared" si="43"/>
        <v/>
      </c>
      <c r="G219" s="176"/>
      <c r="H219" s="200" t="str">
        <f t="shared" si="36"/>
        <v/>
      </c>
      <c r="I219" s="177"/>
      <c r="J219" s="201" t="str">
        <f t="shared" si="37"/>
        <v/>
      </c>
      <c r="K219" s="136"/>
      <c r="L219" s="200" t="str">
        <f t="shared" si="38"/>
        <v/>
      </c>
      <c r="M219" s="140"/>
      <c r="N219" s="201" t="str">
        <f t="shared" si="39"/>
        <v/>
      </c>
      <c r="O219" s="136"/>
      <c r="P219" s="200" t="str">
        <f t="shared" si="40"/>
        <v/>
      </c>
      <c r="Q219" s="140"/>
      <c r="R219" s="201" t="str">
        <f t="shared" si="41"/>
        <v/>
      </c>
      <c r="S219" s="129"/>
      <c r="T219" s="202" t="str">
        <f t="shared" si="35"/>
        <v/>
      </c>
      <c r="U219" s="140"/>
      <c r="V219" s="201" t="str">
        <f t="shared" si="42"/>
        <v/>
      </c>
    </row>
    <row r="220" spans="1:22" s="147" customFormat="1" hidden="1">
      <c r="A220" s="190"/>
      <c r="B220" s="173" t="s">
        <v>4882</v>
      </c>
      <c r="C220" s="174"/>
      <c r="D220" s="182"/>
      <c r="E220" s="185"/>
      <c r="F220" s="199" t="str">
        <f t="shared" si="43"/>
        <v/>
      </c>
      <c r="G220" s="176"/>
      <c r="H220" s="200" t="str">
        <f t="shared" si="36"/>
        <v/>
      </c>
      <c r="I220" s="177"/>
      <c r="J220" s="201" t="str">
        <f t="shared" si="37"/>
        <v/>
      </c>
      <c r="K220" s="136"/>
      <c r="L220" s="200" t="str">
        <f t="shared" si="38"/>
        <v/>
      </c>
      <c r="M220" s="140"/>
      <c r="N220" s="201" t="str">
        <f t="shared" si="39"/>
        <v/>
      </c>
      <c r="O220" s="136"/>
      <c r="P220" s="200" t="str">
        <f t="shared" si="40"/>
        <v/>
      </c>
      <c r="Q220" s="140"/>
      <c r="R220" s="201" t="str">
        <f t="shared" si="41"/>
        <v/>
      </c>
      <c r="S220" s="129"/>
      <c r="T220" s="202" t="str">
        <f t="shared" si="35"/>
        <v/>
      </c>
      <c r="U220" s="140"/>
      <c r="V220" s="201" t="str">
        <f t="shared" si="42"/>
        <v/>
      </c>
    </row>
    <row r="221" spans="1:22" s="147" customFormat="1" hidden="1">
      <c r="A221" s="190"/>
      <c r="B221" s="173" t="s">
        <v>4883</v>
      </c>
      <c r="C221" s="174"/>
      <c r="D221" s="182"/>
      <c r="E221" s="185"/>
      <c r="F221" s="199" t="str">
        <f t="shared" si="43"/>
        <v/>
      </c>
      <c r="G221" s="176"/>
      <c r="H221" s="200" t="str">
        <f t="shared" si="36"/>
        <v/>
      </c>
      <c r="I221" s="177"/>
      <c r="J221" s="201" t="str">
        <f t="shared" si="37"/>
        <v/>
      </c>
      <c r="K221" s="136"/>
      <c r="L221" s="200" t="str">
        <f t="shared" si="38"/>
        <v/>
      </c>
      <c r="M221" s="140"/>
      <c r="N221" s="201" t="str">
        <f t="shared" si="39"/>
        <v/>
      </c>
      <c r="O221" s="136"/>
      <c r="P221" s="200" t="str">
        <f t="shared" si="40"/>
        <v/>
      </c>
      <c r="Q221" s="140"/>
      <c r="R221" s="201" t="str">
        <f t="shared" si="41"/>
        <v/>
      </c>
      <c r="S221" s="129"/>
      <c r="T221" s="202" t="str">
        <f t="shared" si="35"/>
        <v/>
      </c>
      <c r="U221" s="140"/>
      <c r="V221" s="201" t="str">
        <f t="shared" si="42"/>
        <v/>
      </c>
    </row>
    <row r="222" spans="1:22" s="147" customFormat="1" hidden="1">
      <c r="A222" s="190"/>
      <c r="B222" s="173" t="s">
        <v>4884</v>
      </c>
      <c r="C222" s="174"/>
      <c r="D222" s="182"/>
      <c r="E222" s="185"/>
      <c r="F222" s="199" t="str">
        <f t="shared" si="43"/>
        <v/>
      </c>
      <c r="G222" s="176"/>
      <c r="H222" s="200" t="str">
        <f t="shared" si="36"/>
        <v/>
      </c>
      <c r="I222" s="177"/>
      <c r="J222" s="201" t="str">
        <f t="shared" si="37"/>
        <v/>
      </c>
      <c r="K222" s="136"/>
      <c r="L222" s="200" t="str">
        <f t="shared" si="38"/>
        <v/>
      </c>
      <c r="M222" s="140"/>
      <c r="N222" s="201" t="str">
        <f t="shared" si="39"/>
        <v/>
      </c>
      <c r="O222" s="136"/>
      <c r="P222" s="200" t="str">
        <f t="shared" si="40"/>
        <v/>
      </c>
      <c r="Q222" s="140"/>
      <c r="R222" s="201" t="str">
        <f t="shared" si="41"/>
        <v/>
      </c>
      <c r="S222" s="129"/>
      <c r="T222" s="202" t="str">
        <f t="shared" si="35"/>
        <v/>
      </c>
      <c r="U222" s="140"/>
      <c r="V222" s="201" t="str">
        <f t="shared" si="42"/>
        <v/>
      </c>
    </row>
    <row r="223" spans="1:22" s="147" customFormat="1" hidden="1">
      <c r="A223" s="190"/>
      <c r="B223" s="173" t="s">
        <v>4885</v>
      </c>
      <c r="C223" s="174"/>
      <c r="D223" s="182"/>
      <c r="E223" s="185"/>
      <c r="F223" s="199" t="str">
        <f t="shared" si="43"/>
        <v/>
      </c>
      <c r="G223" s="176"/>
      <c r="H223" s="200" t="str">
        <f t="shared" si="36"/>
        <v/>
      </c>
      <c r="I223" s="177"/>
      <c r="J223" s="201" t="str">
        <f t="shared" si="37"/>
        <v/>
      </c>
      <c r="K223" s="136"/>
      <c r="L223" s="200" t="str">
        <f t="shared" si="38"/>
        <v/>
      </c>
      <c r="M223" s="140"/>
      <c r="N223" s="201" t="str">
        <f t="shared" si="39"/>
        <v/>
      </c>
      <c r="O223" s="136"/>
      <c r="P223" s="200" t="str">
        <f t="shared" si="40"/>
        <v/>
      </c>
      <c r="Q223" s="140"/>
      <c r="R223" s="201" t="str">
        <f t="shared" si="41"/>
        <v/>
      </c>
      <c r="S223" s="129"/>
      <c r="T223" s="202" t="str">
        <f t="shared" si="35"/>
        <v/>
      </c>
      <c r="U223" s="140"/>
      <c r="V223" s="201" t="str">
        <f t="shared" si="42"/>
        <v/>
      </c>
    </row>
    <row r="224" spans="1:22" s="147" customFormat="1" hidden="1">
      <c r="A224" s="190"/>
      <c r="B224" s="173" t="s">
        <v>4886</v>
      </c>
      <c r="C224" s="174"/>
      <c r="D224" s="182"/>
      <c r="E224" s="185"/>
      <c r="F224" s="199" t="str">
        <f t="shared" si="43"/>
        <v/>
      </c>
      <c r="G224" s="176"/>
      <c r="H224" s="200" t="str">
        <f t="shared" si="36"/>
        <v/>
      </c>
      <c r="I224" s="177"/>
      <c r="J224" s="201" t="str">
        <f t="shared" si="37"/>
        <v/>
      </c>
      <c r="K224" s="136"/>
      <c r="L224" s="200" t="str">
        <f t="shared" si="38"/>
        <v/>
      </c>
      <c r="M224" s="140"/>
      <c r="N224" s="201" t="str">
        <f t="shared" si="39"/>
        <v/>
      </c>
      <c r="O224" s="136"/>
      <c r="P224" s="200" t="str">
        <f t="shared" si="40"/>
        <v/>
      </c>
      <c r="Q224" s="140"/>
      <c r="R224" s="201" t="str">
        <f t="shared" si="41"/>
        <v/>
      </c>
      <c r="S224" s="129"/>
      <c r="T224" s="202" t="str">
        <f t="shared" si="35"/>
        <v/>
      </c>
      <c r="U224" s="140"/>
      <c r="V224" s="201" t="str">
        <f t="shared" si="42"/>
        <v/>
      </c>
    </row>
    <row r="225" spans="1:22" s="147" customFormat="1" hidden="1">
      <c r="A225" s="190"/>
      <c r="B225" s="181" t="s">
        <v>4887</v>
      </c>
      <c r="C225" s="186"/>
      <c r="D225" s="182"/>
      <c r="E225" s="185"/>
      <c r="F225" s="199" t="str">
        <f t="shared" si="43"/>
        <v/>
      </c>
      <c r="G225" s="176"/>
      <c r="H225" s="200" t="str">
        <f t="shared" si="36"/>
        <v/>
      </c>
      <c r="I225" s="177"/>
      <c r="J225" s="201" t="str">
        <f t="shared" si="37"/>
        <v/>
      </c>
      <c r="K225" s="136"/>
      <c r="L225" s="200" t="str">
        <f t="shared" si="38"/>
        <v/>
      </c>
      <c r="M225" s="140"/>
      <c r="N225" s="201" t="str">
        <f t="shared" si="39"/>
        <v/>
      </c>
      <c r="O225" s="136"/>
      <c r="P225" s="200" t="str">
        <f t="shared" si="40"/>
        <v/>
      </c>
      <c r="Q225" s="140"/>
      <c r="R225" s="201" t="str">
        <f t="shared" si="41"/>
        <v/>
      </c>
      <c r="S225" s="129"/>
      <c r="T225" s="202" t="str">
        <f t="shared" si="35"/>
        <v/>
      </c>
      <c r="U225" s="140"/>
      <c r="V225" s="201" t="str">
        <f t="shared" si="42"/>
        <v/>
      </c>
    </row>
    <row r="226" spans="1:22" s="147" customFormat="1" hidden="1">
      <c r="A226" s="190"/>
      <c r="B226" s="181" t="s">
        <v>4888</v>
      </c>
      <c r="C226" s="186"/>
      <c r="D226" s="182"/>
      <c r="E226" s="185"/>
      <c r="F226" s="199" t="str">
        <f t="shared" si="43"/>
        <v/>
      </c>
      <c r="G226" s="176"/>
      <c r="H226" s="200" t="str">
        <f t="shared" si="36"/>
        <v/>
      </c>
      <c r="I226" s="177"/>
      <c r="J226" s="201" t="str">
        <f t="shared" si="37"/>
        <v/>
      </c>
      <c r="K226" s="136"/>
      <c r="L226" s="200" t="str">
        <f t="shared" si="38"/>
        <v/>
      </c>
      <c r="M226" s="140"/>
      <c r="N226" s="201" t="str">
        <f t="shared" si="39"/>
        <v/>
      </c>
      <c r="O226" s="136"/>
      <c r="P226" s="200" t="str">
        <f t="shared" si="40"/>
        <v/>
      </c>
      <c r="Q226" s="140"/>
      <c r="R226" s="201" t="str">
        <f t="shared" si="41"/>
        <v/>
      </c>
      <c r="S226" s="129"/>
      <c r="T226" s="202" t="str">
        <f t="shared" si="35"/>
        <v/>
      </c>
      <c r="U226" s="140"/>
      <c r="V226" s="201" t="str">
        <f t="shared" si="42"/>
        <v/>
      </c>
    </row>
    <row r="227" spans="1:22" s="147" customFormat="1" hidden="1">
      <c r="A227" s="190"/>
      <c r="B227" s="181" t="s">
        <v>4889</v>
      </c>
      <c r="C227" s="186"/>
      <c r="D227" s="182"/>
      <c r="E227" s="185"/>
      <c r="F227" s="199" t="str">
        <f t="shared" si="43"/>
        <v/>
      </c>
      <c r="G227" s="176"/>
      <c r="H227" s="200" t="str">
        <f t="shared" si="36"/>
        <v/>
      </c>
      <c r="I227" s="177"/>
      <c r="J227" s="201" t="str">
        <f t="shared" si="37"/>
        <v/>
      </c>
      <c r="K227" s="136"/>
      <c r="L227" s="200" t="str">
        <f t="shared" si="38"/>
        <v/>
      </c>
      <c r="M227" s="140"/>
      <c r="N227" s="201" t="str">
        <f t="shared" si="39"/>
        <v/>
      </c>
      <c r="O227" s="136"/>
      <c r="P227" s="200" t="str">
        <f t="shared" si="40"/>
        <v/>
      </c>
      <c r="Q227" s="140"/>
      <c r="R227" s="201" t="str">
        <f t="shared" si="41"/>
        <v/>
      </c>
      <c r="S227" s="129"/>
      <c r="T227" s="202" t="str">
        <f t="shared" si="35"/>
        <v/>
      </c>
      <c r="U227" s="140"/>
      <c r="V227" s="201" t="str">
        <f t="shared" si="42"/>
        <v/>
      </c>
    </row>
    <row r="228" spans="1:22" s="147" customFormat="1" hidden="1">
      <c r="A228" s="190"/>
      <c r="B228" s="181" t="s">
        <v>4890</v>
      </c>
      <c r="C228" s="186"/>
      <c r="D228" s="182"/>
      <c r="E228" s="185"/>
      <c r="F228" s="199" t="str">
        <f t="shared" si="43"/>
        <v/>
      </c>
      <c r="G228" s="176"/>
      <c r="H228" s="200" t="str">
        <f t="shared" si="36"/>
        <v/>
      </c>
      <c r="I228" s="177"/>
      <c r="J228" s="201" t="str">
        <f t="shared" si="37"/>
        <v/>
      </c>
      <c r="K228" s="136"/>
      <c r="L228" s="200" t="str">
        <f t="shared" si="38"/>
        <v/>
      </c>
      <c r="M228" s="140"/>
      <c r="N228" s="201" t="str">
        <f t="shared" si="39"/>
        <v/>
      </c>
      <c r="O228" s="136"/>
      <c r="P228" s="200" t="str">
        <f t="shared" si="40"/>
        <v/>
      </c>
      <c r="Q228" s="140"/>
      <c r="R228" s="201" t="str">
        <f t="shared" si="41"/>
        <v/>
      </c>
      <c r="S228" s="129"/>
      <c r="T228" s="202" t="str">
        <f t="shared" si="35"/>
        <v/>
      </c>
      <c r="U228" s="140"/>
      <c r="V228" s="201" t="str">
        <f t="shared" si="42"/>
        <v/>
      </c>
    </row>
    <row r="229" spans="1:22" s="147" customFormat="1" hidden="1">
      <c r="A229" s="190"/>
      <c r="B229" s="181" t="s">
        <v>4891</v>
      </c>
      <c r="C229" s="186"/>
      <c r="D229" s="182"/>
      <c r="E229" s="185"/>
      <c r="F229" s="199" t="str">
        <f t="shared" si="43"/>
        <v/>
      </c>
      <c r="G229" s="176"/>
      <c r="H229" s="200" t="str">
        <f t="shared" si="36"/>
        <v/>
      </c>
      <c r="I229" s="177"/>
      <c r="J229" s="201" t="str">
        <f t="shared" si="37"/>
        <v/>
      </c>
      <c r="K229" s="136"/>
      <c r="L229" s="200" t="str">
        <f t="shared" si="38"/>
        <v/>
      </c>
      <c r="M229" s="140"/>
      <c r="N229" s="201" t="str">
        <f t="shared" si="39"/>
        <v/>
      </c>
      <c r="O229" s="136"/>
      <c r="P229" s="200" t="str">
        <f t="shared" si="40"/>
        <v/>
      </c>
      <c r="Q229" s="140"/>
      <c r="R229" s="201" t="str">
        <f t="shared" si="41"/>
        <v/>
      </c>
      <c r="S229" s="129"/>
      <c r="T229" s="202" t="str">
        <f t="shared" si="35"/>
        <v/>
      </c>
      <c r="U229" s="140"/>
      <c r="V229" s="201" t="str">
        <f t="shared" si="42"/>
        <v/>
      </c>
    </row>
    <row r="230" spans="1:22" s="147" customFormat="1" hidden="1">
      <c r="A230" s="190"/>
      <c r="B230" s="181" t="s">
        <v>4892</v>
      </c>
      <c r="C230" s="186"/>
      <c r="D230" s="182"/>
      <c r="E230" s="185"/>
      <c r="F230" s="199" t="str">
        <f t="shared" si="43"/>
        <v/>
      </c>
      <c r="G230" s="176"/>
      <c r="H230" s="200" t="str">
        <f t="shared" si="36"/>
        <v/>
      </c>
      <c r="I230" s="177"/>
      <c r="J230" s="201" t="str">
        <f t="shared" si="37"/>
        <v/>
      </c>
      <c r="K230" s="136"/>
      <c r="L230" s="200" t="str">
        <f t="shared" si="38"/>
        <v/>
      </c>
      <c r="M230" s="140"/>
      <c r="N230" s="201" t="str">
        <f t="shared" si="39"/>
        <v/>
      </c>
      <c r="O230" s="136"/>
      <c r="P230" s="200" t="str">
        <f t="shared" si="40"/>
        <v/>
      </c>
      <c r="Q230" s="140"/>
      <c r="R230" s="201" t="str">
        <f t="shared" si="41"/>
        <v/>
      </c>
      <c r="S230" s="129"/>
      <c r="T230" s="202" t="str">
        <f t="shared" si="35"/>
        <v/>
      </c>
      <c r="U230" s="140"/>
      <c r="V230" s="201" t="str">
        <f t="shared" si="42"/>
        <v/>
      </c>
    </row>
    <row r="231" spans="1:22" s="147" customFormat="1" hidden="1">
      <c r="A231" s="190"/>
      <c r="B231" s="181" t="s">
        <v>4893</v>
      </c>
      <c r="C231" s="186"/>
      <c r="D231" s="182"/>
      <c r="E231" s="185"/>
      <c r="F231" s="199" t="str">
        <f t="shared" si="43"/>
        <v/>
      </c>
      <c r="G231" s="176"/>
      <c r="H231" s="200" t="str">
        <f t="shared" si="36"/>
        <v/>
      </c>
      <c r="I231" s="177"/>
      <c r="J231" s="201" t="str">
        <f t="shared" si="37"/>
        <v/>
      </c>
      <c r="K231" s="136"/>
      <c r="L231" s="200" t="str">
        <f t="shared" si="38"/>
        <v/>
      </c>
      <c r="M231" s="140"/>
      <c r="N231" s="201" t="str">
        <f t="shared" si="39"/>
        <v/>
      </c>
      <c r="O231" s="136"/>
      <c r="P231" s="200" t="str">
        <f t="shared" si="40"/>
        <v/>
      </c>
      <c r="Q231" s="140"/>
      <c r="R231" s="201" t="str">
        <f t="shared" si="41"/>
        <v/>
      </c>
      <c r="S231" s="129"/>
      <c r="T231" s="202" t="str">
        <f t="shared" si="35"/>
        <v/>
      </c>
      <c r="U231" s="140"/>
      <c r="V231" s="201" t="str">
        <f t="shared" si="42"/>
        <v/>
      </c>
    </row>
    <row r="232" spans="1:22" s="147" customFormat="1" hidden="1">
      <c r="A232" s="190"/>
      <c r="B232" s="181" t="s">
        <v>4894</v>
      </c>
      <c r="C232" s="186"/>
      <c r="D232" s="182"/>
      <c r="E232" s="185"/>
      <c r="F232" s="199" t="str">
        <f t="shared" si="43"/>
        <v/>
      </c>
      <c r="G232" s="176"/>
      <c r="H232" s="200" t="str">
        <f t="shared" si="36"/>
        <v/>
      </c>
      <c r="I232" s="177"/>
      <c r="J232" s="201" t="str">
        <f t="shared" si="37"/>
        <v/>
      </c>
      <c r="K232" s="136"/>
      <c r="L232" s="200" t="str">
        <f t="shared" si="38"/>
        <v/>
      </c>
      <c r="M232" s="140"/>
      <c r="N232" s="201" t="str">
        <f t="shared" si="39"/>
        <v/>
      </c>
      <c r="O232" s="136"/>
      <c r="P232" s="200" t="str">
        <f t="shared" si="40"/>
        <v/>
      </c>
      <c r="Q232" s="140"/>
      <c r="R232" s="201" t="str">
        <f t="shared" si="41"/>
        <v/>
      </c>
      <c r="S232" s="129"/>
      <c r="T232" s="202" t="str">
        <f t="shared" si="35"/>
        <v/>
      </c>
      <c r="U232" s="140"/>
      <c r="V232" s="201" t="str">
        <f t="shared" si="42"/>
        <v/>
      </c>
    </row>
    <row r="233" spans="1:22" s="147" customFormat="1" hidden="1">
      <c r="A233" s="190"/>
      <c r="B233" s="181" t="s">
        <v>4895</v>
      </c>
      <c r="C233" s="186"/>
      <c r="D233" s="182"/>
      <c r="E233" s="185"/>
      <c r="F233" s="199" t="str">
        <f t="shared" si="43"/>
        <v/>
      </c>
      <c r="G233" s="176"/>
      <c r="H233" s="200" t="str">
        <f t="shared" si="36"/>
        <v/>
      </c>
      <c r="I233" s="177"/>
      <c r="J233" s="201" t="str">
        <f t="shared" si="37"/>
        <v/>
      </c>
      <c r="K233" s="136"/>
      <c r="L233" s="200" t="str">
        <f t="shared" si="38"/>
        <v/>
      </c>
      <c r="M233" s="140"/>
      <c r="N233" s="201" t="str">
        <f t="shared" si="39"/>
        <v/>
      </c>
      <c r="O233" s="136"/>
      <c r="P233" s="200" t="str">
        <f t="shared" si="40"/>
        <v/>
      </c>
      <c r="Q233" s="140"/>
      <c r="R233" s="201" t="str">
        <f t="shared" si="41"/>
        <v/>
      </c>
      <c r="S233" s="129"/>
      <c r="T233" s="202" t="str">
        <f t="shared" si="35"/>
        <v/>
      </c>
      <c r="U233" s="140"/>
      <c r="V233" s="201" t="str">
        <f t="shared" si="42"/>
        <v/>
      </c>
    </row>
    <row r="234" spans="1:22" s="147" customFormat="1" hidden="1">
      <c r="A234" s="190"/>
      <c r="B234" s="181" t="s">
        <v>4896</v>
      </c>
      <c r="C234" s="186"/>
      <c r="D234" s="182"/>
      <c r="E234" s="185"/>
      <c r="F234" s="199" t="str">
        <f t="shared" si="43"/>
        <v/>
      </c>
      <c r="G234" s="176"/>
      <c r="H234" s="200" t="str">
        <f t="shared" si="36"/>
        <v/>
      </c>
      <c r="I234" s="177"/>
      <c r="J234" s="201" t="str">
        <f t="shared" si="37"/>
        <v/>
      </c>
      <c r="K234" s="136"/>
      <c r="L234" s="200" t="str">
        <f t="shared" si="38"/>
        <v/>
      </c>
      <c r="M234" s="140"/>
      <c r="N234" s="201" t="str">
        <f t="shared" si="39"/>
        <v/>
      </c>
      <c r="O234" s="136"/>
      <c r="P234" s="200" t="str">
        <f t="shared" si="40"/>
        <v/>
      </c>
      <c r="Q234" s="140"/>
      <c r="R234" s="201" t="str">
        <f t="shared" si="41"/>
        <v/>
      </c>
      <c r="S234" s="129"/>
      <c r="T234" s="202" t="str">
        <f t="shared" si="35"/>
        <v/>
      </c>
      <c r="U234" s="140"/>
      <c r="V234" s="201" t="str">
        <f t="shared" si="42"/>
        <v/>
      </c>
    </row>
    <row r="235" spans="1:22" s="147" customFormat="1" hidden="1">
      <c r="A235" s="190"/>
      <c r="B235" s="181" t="s">
        <v>4897</v>
      </c>
      <c r="C235" s="186"/>
      <c r="D235" s="182"/>
      <c r="E235" s="185"/>
      <c r="F235" s="199" t="str">
        <f t="shared" si="43"/>
        <v/>
      </c>
      <c r="G235" s="176"/>
      <c r="H235" s="200" t="str">
        <f t="shared" si="36"/>
        <v/>
      </c>
      <c r="I235" s="177"/>
      <c r="J235" s="201" t="str">
        <f t="shared" si="37"/>
        <v/>
      </c>
      <c r="K235" s="136"/>
      <c r="L235" s="200" t="str">
        <f t="shared" si="38"/>
        <v/>
      </c>
      <c r="M235" s="140"/>
      <c r="N235" s="201" t="str">
        <f t="shared" si="39"/>
        <v/>
      </c>
      <c r="O235" s="136"/>
      <c r="P235" s="200" t="str">
        <f t="shared" si="40"/>
        <v/>
      </c>
      <c r="Q235" s="140"/>
      <c r="R235" s="201" t="str">
        <f t="shared" si="41"/>
        <v/>
      </c>
      <c r="S235" s="129"/>
      <c r="T235" s="202" t="str">
        <f t="shared" si="35"/>
        <v/>
      </c>
      <c r="U235" s="140"/>
      <c r="V235" s="201" t="str">
        <f t="shared" si="42"/>
        <v/>
      </c>
    </row>
    <row r="236" spans="1:22" s="147" customFormat="1" hidden="1">
      <c r="A236" s="190"/>
      <c r="B236" s="181" t="s">
        <v>4898</v>
      </c>
      <c r="C236" s="186"/>
      <c r="D236" s="182"/>
      <c r="E236" s="185"/>
      <c r="F236" s="199" t="str">
        <f t="shared" si="43"/>
        <v/>
      </c>
      <c r="G236" s="176"/>
      <c r="H236" s="200" t="str">
        <f t="shared" si="36"/>
        <v/>
      </c>
      <c r="I236" s="177"/>
      <c r="J236" s="201" t="str">
        <f t="shared" si="37"/>
        <v/>
      </c>
      <c r="K236" s="136"/>
      <c r="L236" s="200" t="str">
        <f t="shared" si="38"/>
        <v/>
      </c>
      <c r="M236" s="140"/>
      <c r="N236" s="201" t="str">
        <f t="shared" si="39"/>
        <v/>
      </c>
      <c r="O236" s="136"/>
      <c r="P236" s="200" t="str">
        <f t="shared" si="40"/>
        <v/>
      </c>
      <c r="Q236" s="140"/>
      <c r="R236" s="201" t="str">
        <f t="shared" si="41"/>
        <v/>
      </c>
      <c r="S236" s="129"/>
      <c r="T236" s="202" t="str">
        <f t="shared" si="35"/>
        <v/>
      </c>
      <c r="U236" s="140"/>
      <c r="V236" s="201" t="str">
        <f t="shared" si="42"/>
        <v/>
      </c>
    </row>
    <row r="237" spans="1:22" s="147" customFormat="1" hidden="1">
      <c r="A237" s="190"/>
      <c r="B237" s="181" t="s">
        <v>4899</v>
      </c>
      <c r="C237" s="186"/>
      <c r="D237" s="182"/>
      <c r="E237" s="185"/>
      <c r="F237" s="199" t="str">
        <f t="shared" si="43"/>
        <v/>
      </c>
      <c r="G237" s="176"/>
      <c r="H237" s="200" t="str">
        <f t="shared" si="36"/>
        <v/>
      </c>
      <c r="I237" s="177"/>
      <c r="J237" s="201" t="str">
        <f t="shared" si="37"/>
        <v/>
      </c>
      <c r="K237" s="136"/>
      <c r="L237" s="200" t="str">
        <f t="shared" si="38"/>
        <v/>
      </c>
      <c r="M237" s="140"/>
      <c r="N237" s="201" t="str">
        <f t="shared" si="39"/>
        <v/>
      </c>
      <c r="O237" s="136"/>
      <c r="P237" s="200" t="str">
        <f t="shared" si="40"/>
        <v/>
      </c>
      <c r="Q237" s="140"/>
      <c r="R237" s="201" t="str">
        <f t="shared" si="41"/>
        <v/>
      </c>
      <c r="S237" s="129"/>
      <c r="T237" s="202" t="str">
        <f t="shared" si="35"/>
        <v/>
      </c>
      <c r="U237" s="140"/>
      <c r="V237" s="201" t="str">
        <f t="shared" si="42"/>
        <v/>
      </c>
    </row>
    <row r="238" spans="1:22" s="147" customFormat="1" hidden="1">
      <c r="A238" s="190"/>
      <c r="B238" s="181" t="s">
        <v>4900</v>
      </c>
      <c r="C238" s="186"/>
      <c r="D238" s="182"/>
      <c r="E238" s="185"/>
      <c r="F238" s="199" t="str">
        <f t="shared" si="43"/>
        <v/>
      </c>
      <c r="G238" s="176"/>
      <c r="H238" s="200" t="str">
        <f t="shared" si="36"/>
        <v/>
      </c>
      <c r="I238" s="177"/>
      <c r="J238" s="201" t="str">
        <f t="shared" si="37"/>
        <v/>
      </c>
      <c r="K238" s="136"/>
      <c r="L238" s="200" t="str">
        <f t="shared" si="38"/>
        <v/>
      </c>
      <c r="M238" s="140"/>
      <c r="N238" s="201" t="str">
        <f t="shared" si="39"/>
        <v/>
      </c>
      <c r="O238" s="136"/>
      <c r="P238" s="200" t="str">
        <f t="shared" si="40"/>
        <v/>
      </c>
      <c r="Q238" s="140"/>
      <c r="R238" s="201" t="str">
        <f t="shared" si="41"/>
        <v/>
      </c>
      <c r="S238" s="129"/>
      <c r="T238" s="202" t="str">
        <f t="shared" si="35"/>
        <v/>
      </c>
      <c r="U238" s="140"/>
      <c r="V238" s="201" t="str">
        <f t="shared" si="42"/>
        <v/>
      </c>
    </row>
    <row r="239" spans="1:22" s="147" customFormat="1" hidden="1">
      <c r="A239" s="190"/>
      <c r="B239" s="181" t="s">
        <v>4901</v>
      </c>
      <c r="C239" s="186"/>
      <c r="D239" s="182"/>
      <c r="E239" s="185"/>
      <c r="F239" s="199" t="str">
        <f t="shared" si="43"/>
        <v/>
      </c>
      <c r="G239" s="176"/>
      <c r="H239" s="200" t="str">
        <f t="shared" si="36"/>
        <v/>
      </c>
      <c r="I239" s="177"/>
      <c r="J239" s="201" t="str">
        <f t="shared" si="37"/>
        <v/>
      </c>
      <c r="K239" s="136"/>
      <c r="L239" s="200" t="str">
        <f t="shared" si="38"/>
        <v/>
      </c>
      <c r="M239" s="140"/>
      <c r="N239" s="201" t="str">
        <f t="shared" si="39"/>
        <v/>
      </c>
      <c r="O239" s="136"/>
      <c r="P239" s="200" t="str">
        <f t="shared" si="40"/>
        <v/>
      </c>
      <c r="Q239" s="140"/>
      <c r="R239" s="201" t="str">
        <f t="shared" si="41"/>
        <v/>
      </c>
      <c r="S239" s="129"/>
      <c r="T239" s="202" t="str">
        <f t="shared" si="35"/>
        <v/>
      </c>
      <c r="U239" s="140"/>
      <c r="V239" s="201" t="str">
        <f t="shared" si="42"/>
        <v/>
      </c>
    </row>
    <row r="240" spans="1:22" s="147" customFormat="1" hidden="1">
      <c r="A240" s="190"/>
      <c r="B240" s="181" t="s">
        <v>4902</v>
      </c>
      <c r="C240" s="186"/>
      <c r="D240" s="182"/>
      <c r="E240" s="185"/>
      <c r="F240" s="199" t="str">
        <f t="shared" si="43"/>
        <v/>
      </c>
      <c r="G240" s="176"/>
      <c r="H240" s="200" t="str">
        <f t="shared" si="36"/>
        <v/>
      </c>
      <c r="I240" s="177"/>
      <c r="J240" s="201" t="str">
        <f t="shared" si="37"/>
        <v/>
      </c>
      <c r="K240" s="136"/>
      <c r="L240" s="200" t="str">
        <f t="shared" si="38"/>
        <v/>
      </c>
      <c r="M240" s="140"/>
      <c r="N240" s="201" t="str">
        <f t="shared" si="39"/>
        <v/>
      </c>
      <c r="O240" s="136"/>
      <c r="P240" s="200" t="str">
        <f t="shared" si="40"/>
        <v/>
      </c>
      <c r="Q240" s="140"/>
      <c r="R240" s="201" t="str">
        <f t="shared" si="41"/>
        <v/>
      </c>
      <c r="S240" s="129"/>
      <c r="T240" s="202" t="str">
        <f t="shared" si="35"/>
        <v/>
      </c>
      <c r="U240" s="140"/>
      <c r="V240" s="201" t="str">
        <f t="shared" si="42"/>
        <v/>
      </c>
    </row>
    <row r="241" spans="1:22" s="147" customFormat="1" hidden="1">
      <c r="A241" s="190"/>
      <c r="B241" s="181" t="s">
        <v>4903</v>
      </c>
      <c r="C241" s="186"/>
      <c r="D241" s="182"/>
      <c r="E241" s="185"/>
      <c r="F241" s="199" t="str">
        <f t="shared" si="43"/>
        <v/>
      </c>
      <c r="G241" s="176"/>
      <c r="H241" s="200" t="str">
        <f t="shared" si="36"/>
        <v/>
      </c>
      <c r="I241" s="177"/>
      <c r="J241" s="201" t="str">
        <f t="shared" si="37"/>
        <v/>
      </c>
      <c r="K241" s="136"/>
      <c r="L241" s="200" t="str">
        <f t="shared" si="38"/>
        <v/>
      </c>
      <c r="M241" s="140"/>
      <c r="N241" s="201" t="str">
        <f t="shared" si="39"/>
        <v/>
      </c>
      <c r="O241" s="136"/>
      <c r="P241" s="200" t="str">
        <f t="shared" si="40"/>
        <v/>
      </c>
      <c r="Q241" s="140"/>
      <c r="R241" s="201" t="str">
        <f t="shared" si="41"/>
        <v/>
      </c>
      <c r="S241" s="129"/>
      <c r="T241" s="202" t="str">
        <f t="shared" si="35"/>
        <v/>
      </c>
      <c r="U241" s="140"/>
      <c r="V241" s="201" t="str">
        <f t="shared" si="42"/>
        <v/>
      </c>
    </row>
    <row r="242" spans="1:22" s="147" customFormat="1" hidden="1">
      <c r="A242" s="190"/>
      <c r="B242" s="181" t="s">
        <v>4904</v>
      </c>
      <c r="C242" s="186"/>
      <c r="D242" s="182"/>
      <c r="E242" s="185"/>
      <c r="F242" s="199" t="str">
        <f t="shared" si="43"/>
        <v/>
      </c>
      <c r="G242" s="176"/>
      <c r="H242" s="200" t="str">
        <f t="shared" si="36"/>
        <v/>
      </c>
      <c r="I242" s="177"/>
      <c r="J242" s="201" t="str">
        <f t="shared" si="37"/>
        <v/>
      </c>
      <c r="K242" s="136"/>
      <c r="L242" s="200" t="str">
        <f t="shared" si="38"/>
        <v/>
      </c>
      <c r="M242" s="140"/>
      <c r="N242" s="201" t="str">
        <f t="shared" si="39"/>
        <v/>
      </c>
      <c r="O242" s="136"/>
      <c r="P242" s="200" t="str">
        <f t="shared" si="40"/>
        <v/>
      </c>
      <c r="Q242" s="140"/>
      <c r="R242" s="201" t="str">
        <f t="shared" si="41"/>
        <v/>
      </c>
      <c r="S242" s="129"/>
      <c r="T242" s="202" t="str">
        <f t="shared" si="35"/>
        <v/>
      </c>
      <c r="U242" s="140"/>
      <c r="V242" s="201" t="str">
        <f t="shared" si="42"/>
        <v/>
      </c>
    </row>
    <row r="243" spans="1:22" s="147" customFormat="1" hidden="1">
      <c r="A243" s="190"/>
      <c r="B243" s="181" t="s">
        <v>4905</v>
      </c>
      <c r="C243" s="186"/>
      <c r="D243" s="182"/>
      <c r="E243" s="185"/>
      <c r="F243" s="199" t="str">
        <f t="shared" si="43"/>
        <v/>
      </c>
      <c r="G243" s="176"/>
      <c r="H243" s="200" t="str">
        <f t="shared" si="36"/>
        <v/>
      </c>
      <c r="I243" s="177"/>
      <c r="J243" s="201" t="str">
        <f t="shared" si="37"/>
        <v/>
      </c>
      <c r="K243" s="136"/>
      <c r="L243" s="200" t="str">
        <f t="shared" si="38"/>
        <v/>
      </c>
      <c r="M243" s="140"/>
      <c r="N243" s="201" t="str">
        <f t="shared" si="39"/>
        <v/>
      </c>
      <c r="O243" s="136"/>
      <c r="P243" s="200" t="str">
        <f t="shared" si="40"/>
        <v/>
      </c>
      <c r="Q243" s="140"/>
      <c r="R243" s="201" t="str">
        <f t="shared" si="41"/>
        <v/>
      </c>
      <c r="S243" s="129"/>
      <c r="T243" s="202" t="str">
        <f t="shared" si="35"/>
        <v/>
      </c>
      <c r="U243" s="140"/>
      <c r="V243" s="201" t="str">
        <f t="shared" si="42"/>
        <v/>
      </c>
    </row>
    <row r="244" spans="1:22" s="147" customFormat="1" hidden="1">
      <c r="A244" s="190"/>
      <c r="B244" s="181" t="s">
        <v>4906</v>
      </c>
      <c r="C244" s="186"/>
      <c r="D244" s="182"/>
      <c r="E244" s="185"/>
      <c r="F244" s="199" t="str">
        <f t="shared" si="43"/>
        <v/>
      </c>
      <c r="G244" s="176"/>
      <c r="H244" s="200" t="str">
        <f t="shared" si="36"/>
        <v/>
      </c>
      <c r="I244" s="177"/>
      <c r="J244" s="201" t="str">
        <f t="shared" si="37"/>
        <v/>
      </c>
      <c r="K244" s="136"/>
      <c r="L244" s="200" t="str">
        <f t="shared" si="38"/>
        <v/>
      </c>
      <c r="M244" s="140"/>
      <c r="N244" s="201" t="str">
        <f t="shared" si="39"/>
        <v/>
      </c>
      <c r="O244" s="136"/>
      <c r="P244" s="200" t="str">
        <f t="shared" si="40"/>
        <v/>
      </c>
      <c r="Q244" s="140"/>
      <c r="R244" s="201" t="str">
        <f t="shared" si="41"/>
        <v/>
      </c>
      <c r="S244" s="129"/>
      <c r="T244" s="202" t="str">
        <f t="shared" si="35"/>
        <v/>
      </c>
      <c r="U244" s="140"/>
      <c r="V244" s="201" t="str">
        <f t="shared" si="42"/>
        <v/>
      </c>
    </row>
    <row r="245" spans="1:22" s="147" customFormat="1" hidden="1">
      <c r="A245" s="190"/>
      <c r="B245" s="181" t="s">
        <v>4907</v>
      </c>
      <c r="C245" s="186"/>
      <c r="D245" s="182"/>
      <c r="E245" s="185"/>
      <c r="F245" s="199" t="str">
        <f t="shared" si="43"/>
        <v/>
      </c>
      <c r="G245" s="176"/>
      <c r="H245" s="200" t="str">
        <f t="shared" si="36"/>
        <v/>
      </c>
      <c r="I245" s="177"/>
      <c r="J245" s="201" t="str">
        <f t="shared" si="37"/>
        <v/>
      </c>
      <c r="K245" s="136"/>
      <c r="L245" s="200" t="str">
        <f t="shared" si="38"/>
        <v/>
      </c>
      <c r="M245" s="140"/>
      <c r="N245" s="201" t="str">
        <f t="shared" si="39"/>
        <v/>
      </c>
      <c r="O245" s="136"/>
      <c r="P245" s="200" t="str">
        <f t="shared" si="40"/>
        <v/>
      </c>
      <c r="Q245" s="140"/>
      <c r="R245" s="201" t="str">
        <f t="shared" si="41"/>
        <v/>
      </c>
      <c r="S245" s="129"/>
      <c r="T245" s="202" t="str">
        <f t="shared" si="35"/>
        <v/>
      </c>
      <c r="U245" s="140"/>
      <c r="V245" s="201" t="str">
        <f t="shared" si="42"/>
        <v/>
      </c>
    </row>
    <row r="246" spans="1:22" s="147" customFormat="1" hidden="1">
      <c r="A246" s="190"/>
      <c r="B246" s="181" t="s">
        <v>4908</v>
      </c>
      <c r="C246" s="186"/>
      <c r="D246" s="182"/>
      <c r="E246" s="185"/>
      <c r="F246" s="199" t="str">
        <f t="shared" si="43"/>
        <v/>
      </c>
      <c r="G246" s="176"/>
      <c r="H246" s="200" t="str">
        <f t="shared" si="36"/>
        <v/>
      </c>
      <c r="I246" s="177"/>
      <c r="J246" s="201" t="str">
        <f t="shared" si="37"/>
        <v/>
      </c>
      <c r="K246" s="136"/>
      <c r="L246" s="200" t="str">
        <f t="shared" si="38"/>
        <v/>
      </c>
      <c r="M246" s="140"/>
      <c r="N246" s="201" t="str">
        <f t="shared" si="39"/>
        <v/>
      </c>
      <c r="O246" s="136"/>
      <c r="P246" s="200" t="str">
        <f t="shared" si="40"/>
        <v/>
      </c>
      <c r="Q246" s="140"/>
      <c r="R246" s="201" t="str">
        <f t="shared" si="41"/>
        <v/>
      </c>
      <c r="S246" s="129"/>
      <c r="T246" s="202" t="str">
        <f t="shared" si="35"/>
        <v/>
      </c>
      <c r="U246" s="140"/>
      <c r="V246" s="201" t="str">
        <f t="shared" si="42"/>
        <v/>
      </c>
    </row>
    <row r="247" spans="1:22" s="147" customFormat="1" hidden="1">
      <c r="A247" s="190"/>
      <c r="B247" s="181" t="s">
        <v>4909</v>
      </c>
      <c r="C247" s="186"/>
      <c r="D247" s="182"/>
      <c r="E247" s="185"/>
      <c r="F247" s="199" t="str">
        <f t="shared" si="43"/>
        <v/>
      </c>
      <c r="G247" s="176"/>
      <c r="H247" s="200" t="str">
        <f t="shared" si="36"/>
        <v/>
      </c>
      <c r="I247" s="177"/>
      <c r="J247" s="201" t="str">
        <f t="shared" si="37"/>
        <v/>
      </c>
      <c r="K247" s="136"/>
      <c r="L247" s="200" t="str">
        <f t="shared" si="38"/>
        <v/>
      </c>
      <c r="M247" s="140"/>
      <c r="N247" s="201" t="str">
        <f t="shared" si="39"/>
        <v/>
      </c>
      <c r="O247" s="136"/>
      <c r="P247" s="200" t="str">
        <f t="shared" si="40"/>
        <v/>
      </c>
      <c r="Q247" s="140"/>
      <c r="R247" s="201" t="str">
        <f t="shared" si="41"/>
        <v/>
      </c>
      <c r="S247" s="129"/>
      <c r="T247" s="202" t="str">
        <f t="shared" si="35"/>
        <v/>
      </c>
      <c r="U247" s="140"/>
      <c r="V247" s="201" t="str">
        <f t="shared" si="42"/>
        <v/>
      </c>
    </row>
    <row r="248" spans="1:22" s="147" customFormat="1" hidden="1">
      <c r="A248" s="190"/>
      <c r="B248" s="181" t="s">
        <v>4910</v>
      </c>
      <c r="C248" s="186"/>
      <c r="D248" s="182"/>
      <c r="E248" s="185"/>
      <c r="F248" s="199" t="str">
        <f t="shared" si="43"/>
        <v/>
      </c>
      <c r="G248" s="176"/>
      <c r="H248" s="200" t="str">
        <f t="shared" si="36"/>
        <v/>
      </c>
      <c r="I248" s="177"/>
      <c r="J248" s="201" t="str">
        <f t="shared" si="37"/>
        <v/>
      </c>
      <c r="K248" s="136"/>
      <c r="L248" s="200" t="str">
        <f t="shared" si="38"/>
        <v/>
      </c>
      <c r="M248" s="140"/>
      <c r="N248" s="201" t="str">
        <f t="shared" si="39"/>
        <v/>
      </c>
      <c r="O248" s="136"/>
      <c r="P248" s="200" t="str">
        <f t="shared" si="40"/>
        <v/>
      </c>
      <c r="Q248" s="140"/>
      <c r="R248" s="201" t="str">
        <f t="shared" si="41"/>
        <v/>
      </c>
      <c r="S248" s="129"/>
      <c r="T248" s="202" t="str">
        <f t="shared" si="35"/>
        <v/>
      </c>
      <c r="U248" s="140"/>
      <c r="V248" s="201" t="str">
        <f t="shared" si="42"/>
        <v/>
      </c>
    </row>
    <row r="249" spans="1:22" s="147" customFormat="1" hidden="1">
      <c r="A249" s="190"/>
      <c r="B249" s="181" t="s">
        <v>4911</v>
      </c>
      <c r="C249" s="186"/>
      <c r="D249" s="182"/>
      <c r="E249" s="185"/>
      <c r="F249" s="199" t="str">
        <f t="shared" si="43"/>
        <v/>
      </c>
      <c r="G249" s="176"/>
      <c r="H249" s="200" t="str">
        <f t="shared" si="36"/>
        <v/>
      </c>
      <c r="I249" s="177"/>
      <c r="J249" s="201" t="str">
        <f t="shared" si="37"/>
        <v/>
      </c>
      <c r="K249" s="136"/>
      <c r="L249" s="200" t="str">
        <f t="shared" si="38"/>
        <v/>
      </c>
      <c r="M249" s="140"/>
      <c r="N249" s="201" t="str">
        <f t="shared" si="39"/>
        <v/>
      </c>
      <c r="O249" s="136"/>
      <c r="P249" s="200" t="str">
        <f t="shared" si="40"/>
        <v/>
      </c>
      <c r="Q249" s="140"/>
      <c r="R249" s="201" t="str">
        <f t="shared" si="41"/>
        <v/>
      </c>
      <c r="S249" s="129"/>
      <c r="T249" s="202" t="str">
        <f t="shared" si="35"/>
        <v/>
      </c>
      <c r="U249" s="140"/>
      <c r="V249" s="201" t="str">
        <f t="shared" si="42"/>
        <v/>
      </c>
    </row>
    <row r="250" spans="1:22" s="147" customFormat="1" hidden="1">
      <c r="A250" s="190"/>
      <c r="B250" s="181" t="s">
        <v>4912</v>
      </c>
      <c r="C250" s="186"/>
      <c r="D250" s="182"/>
      <c r="E250" s="185"/>
      <c r="F250" s="199" t="str">
        <f t="shared" si="43"/>
        <v/>
      </c>
      <c r="G250" s="176"/>
      <c r="H250" s="200" t="str">
        <f t="shared" si="36"/>
        <v/>
      </c>
      <c r="I250" s="177"/>
      <c r="J250" s="201" t="str">
        <f t="shared" si="37"/>
        <v/>
      </c>
      <c r="K250" s="136"/>
      <c r="L250" s="200" t="str">
        <f t="shared" si="38"/>
        <v/>
      </c>
      <c r="M250" s="140"/>
      <c r="N250" s="201" t="str">
        <f t="shared" si="39"/>
        <v/>
      </c>
      <c r="O250" s="136"/>
      <c r="P250" s="200" t="str">
        <f t="shared" si="40"/>
        <v/>
      </c>
      <c r="Q250" s="140"/>
      <c r="R250" s="201" t="str">
        <f t="shared" si="41"/>
        <v/>
      </c>
      <c r="S250" s="129"/>
      <c r="T250" s="202" t="str">
        <f t="shared" si="35"/>
        <v/>
      </c>
      <c r="U250" s="140"/>
      <c r="V250" s="201" t="str">
        <f t="shared" si="42"/>
        <v/>
      </c>
    </row>
    <row r="251" spans="1:22" s="147" customFormat="1" hidden="1">
      <c r="A251" s="190"/>
      <c r="B251" s="181" t="s">
        <v>4913</v>
      </c>
      <c r="C251" s="186"/>
      <c r="D251" s="182"/>
      <c r="E251" s="185"/>
      <c r="F251" s="199" t="str">
        <f t="shared" si="43"/>
        <v/>
      </c>
      <c r="G251" s="176"/>
      <c r="H251" s="200" t="str">
        <f t="shared" si="36"/>
        <v/>
      </c>
      <c r="I251" s="177"/>
      <c r="J251" s="201" t="str">
        <f t="shared" si="37"/>
        <v/>
      </c>
      <c r="K251" s="136"/>
      <c r="L251" s="200" t="str">
        <f t="shared" si="38"/>
        <v/>
      </c>
      <c r="M251" s="140"/>
      <c r="N251" s="201" t="str">
        <f t="shared" si="39"/>
        <v/>
      </c>
      <c r="O251" s="136"/>
      <c r="P251" s="200" t="str">
        <f t="shared" si="40"/>
        <v/>
      </c>
      <c r="Q251" s="140"/>
      <c r="R251" s="201" t="str">
        <f t="shared" si="41"/>
        <v/>
      </c>
      <c r="S251" s="129"/>
      <c r="T251" s="202" t="str">
        <f t="shared" si="35"/>
        <v/>
      </c>
      <c r="U251" s="140"/>
      <c r="V251" s="201" t="str">
        <f t="shared" si="42"/>
        <v/>
      </c>
    </row>
    <row r="252" spans="1:22" s="147" customFormat="1" hidden="1">
      <c r="A252" s="190"/>
      <c r="B252" s="181" t="s">
        <v>4914</v>
      </c>
      <c r="C252" s="186"/>
      <c r="D252" s="182"/>
      <c r="E252" s="185"/>
      <c r="F252" s="199" t="str">
        <f t="shared" si="43"/>
        <v/>
      </c>
      <c r="G252" s="176"/>
      <c r="H252" s="200" t="str">
        <f t="shared" si="36"/>
        <v/>
      </c>
      <c r="I252" s="177"/>
      <c r="J252" s="201" t="str">
        <f t="shared" si="37"/>
        <v/>
      </c>
      <c r="K252" s="136"/>
      <c r="L252" s="200" t="str">
        <f t="shared" si="38"/>
        <v/>
      </c>
      <c r="M252" s="140"/>
      <c r="N252" s="201" t="str">
        <f t="shared" si="39"/>
        <v/>
      </c>
      <c r="O252" s="136"/>
      <c r="P252" s="200" t="str">
        <f t="shared" si="40"/>
        <v/>
      </c>
      <c r="Q252" s="140"/>
      <c r="R252" s="201" t="str">
        <f t="shared" si="41"/>
        <v/>
      </c>
      <c r="S252" s="129"/>
      <c r="T252" s="202" t="str">
        <f t="shared" si="35"/>
        <v/>
      </c>
      <c r="U252" s="140"/>
      <c r="V252" s="201" t="str">
        <f t="shared" si="42"/>
        <v/>
      </c>
    </row>
    <row r="253" spans="1:22" s="147" customFormat="1" hidden="1">
      <c r="A253" s="190"/>
      <c r="B253" s="181" t="s">
        <v>4915</v>
      </c>
      <c r="C253" s="186"/>
      <c r="D253" s="182"/>
      <c r="E253" s="185"/>
      <c r="F253" s="199" t="str">
        <f t="shared" si="43"/>
        <v/>
      </c>
      <c r="G253" s="176"/>
      <c r="H253" s="200" t="str">
        <f t="shared" si="36"/>
        <v/>
      </c>
      <c r="I253" s="177"/>
      <c r="J253" s="201" t="str">
        <f t="shared" si="37"/>
        <v/>
      </c>
      <c r="K253" s="136"/>
      <c r="L253" s="200" t="str">
        <f t="shared" si="38"/>
        <v/>
      </c>
      <c r="M253" s="140"/>
      <c r="N253" s="201" t="str">
        <f t="shared" si="39"/>
        <v/>
      </c>
      <c r="O253" s="136"/>
      <c r="P253" s="200" t="str">
        <f t="shared" si="40"/>
        <v/>
      </c>
      <c r="Q253" s="140"/>
      <c r="R253" s="201" t="str">
        <f t="shared" si="41"/>
        <v/>
      </c>
      <c r="S253" s="129"/>
      <c r="T253" s="202" t="str">
        <f t="shared" si="35"/>
        <v/>
      </c>
      <c r="U253" s="140"/>
      <c r="V253" s="201" t="str">
        <f t="shared" si="42"/>
        <v/>
      </c>
    </row>
    <row r="254" spans="1:22" s="147" customFormat="1" hidden="1">
      <c r="A254" s="190"/>
      <c r="B254" s="181" t="s">
        <v>4916</v>
      </c>
      <c r="C254" s="186"/>
      <c r="D254" s="182"/>
      <c r="E254" s="185"/>
      <c r="F254" s="199" t="str">
        <f t="shared" si="43"/>
        <v/>
      </c>
      <c r="G254" s="176"/>
      <c r="H254" s="200" t="str">
        <f t="shared" si="36"/>
        <v/>
      </c>
      <c r="I254" s="177"/>
      <c r="J254" s="201" t="str">
        <f t="shared" si="37"/>
        <v/>
      </c>
      <c r="K254" s="136"/>
      <c r="L254" s="200" t="str">
        <f t="shared" si="38"/>
        <v/>
      </c>
      <c r="M254" s="140"/>
      <c r="N254" s="201" t="str">
        <f t="shared" si="39"/>
        <v/>
      </c>
      <c r="O254" s="136"/>
      <c r="P254" s="200" t="str">
        <f t="shared" si="40"/>
        <v/>
      </c>
      <c r="Q254" s="140"/>
      <c r="R254" s="201" t="str">
        <f t="shared" si="41"/>
        <v/>
      </c>
      <c r="S254" s="129"/>
      <c r="T254" s="202" t="str">
        <f t="shared" si="35"/>
        <v/>
      </c>
      <c r="U254" s="140"/>
      <c r="V254" s="201" t="str">
        <f t="shared" si="42"/>
        <v/>
      </c>
    </row>
    <row r="255" spans="1:22" s="147" customFormat="1" hidden="1">
      <c r="A255" s="190"/>
      <c r="B255" s="181" t="s">
        <v>4917</v>
      </c>
      <c r="C255" s="186"/>
      <c r="D255" s="182"/>
      <c r="E255" s="185"/>
      <c r="F255" s="199" t="str">
        <f t="shared" si="43"/>
        <v/>
      </c>
      <c r="G255" s="176"/>
      <c r="H255" s="200" t="str">
        <f t="shared" si="36"/>
        <v/>
      </c>
      <c r="I255" s="177"/>
      <c r="J255" s="201" t="str">
        <f t="shared" si="37"/>
        <v/>
      </c>
      <c r="K255" s="136"/>
      <c r="L255" s="200" t="str">
        <f t="shared" si="38"/>
        <v/>
      </c>
      <c r="M255" s="140"/>
      <c r="N255" s="201" t="str">
        <f t="shared" si="39"/>
        <v/>
      </c>
      <c r="O255" s="136"/>
      <c r="P255" s="200" t="str">
        <f t="shared" si="40"/>
        <v/>
      </c>
      <c r="Q255" s="140"/>
      <c r="R255" s="201" t="str">
        <f t="shared" si="41"/>
        <v/>
      </c>
      <c r="S255" s="129"/>
      <c r="T255" s="202" t="str">
        <f t="shared" si="35"/>
        <v/>
      </c>
      <c r="U255" s="140"/>
      <c r="V255" s="201" t="str">
        <f t="shared" si="42"/>
        <v/>
      </c>
    </row>
    <row r="256" spans="1:22" s="147" customFormat="1" hidden="1">
      <c r="A256" s="190"/>
      <c r="B256" s="181" t="s">
        <v>4918</v>
      </c>
      <c r="C256" s="186"/>
      <c r="D256" s="182"/>
      <c r="E256" s="185"/>
      <c r="F256" s="199" t="str">
        <f t="shared" si="43"/>
        <v/>
      </c>
      <c r="G256" s="176"/>
      <c r="H256" s="200" t="str">
        <f t="shared" si="36"/>
        <v/>
      </c>
      <c r="I256" s="177"/>
      <c r="J256" s="201" t="str">
        <f t="shared" si="37"/>
        <v/>
      </c>
      <c r="K256" s="136"/>
      <c r="L256" s="200" t="str">
        <f t="shared" si="38"/>
        <v/>
      </c>
      <c r="M256" s="140"/>
      <c r="N256" s="201" t="str">
        <f t="shared" si="39"/>
        <v/>
      </c>
      <c r="O256" s="136"/>
      <c r="P256" s="200" t="str">
        <f t="shared" si="40"/>
        <v/>
      </c>
      <c r="Q256" s="140"/>
      <c r="R256" s="201" t="str">
        <f t="shared" si="41"/>
        <v/>
      </c>
      <c r="S256" s="129"/>
      <c r="T256" s="202" t="str">
        <f t="shared" si="35"/>
        <v/>
      </c>
      <c r="U256" s="140"/>
      <c r="V256" s="201" t="str">
        <f t="shared" si="42"/>
        <v/>
      </c>
    </row>
    <row r="257" spans="1:22" s="147" customFormat="1" hidden="1">
      <c r="A257" s="190"/>
      <c r="B257" s="181" t="s">
        <v>4919</v>
      </c>
      <c r="C257" s="186"/>
      <c r="D257" s="182"/>
      <c r="E257" s="185"/>
      <c r="F257" s="199" t="str">
        <f t="shared" si="43"/>
        <v/>
      </c>
      <c r="G257" s="176"/>
      <c r="H257" s="200" t="str">
        <f t="shared" si="36"/>
        <v/>
      </c>
      <c r="I257" s="177"/>
      <c r="J257" s="201" t="str">
        <f t="shared" si="37"/>
        <v/>
      </c>
      <c r="K257" s="136"/>
      <c r="L257" s="200" t="str">
        <f t="shared" si="38"/>
        <v/>
      </c>
      <c r="M257" s="140"/>
      <c r="N257" s="201" t="str">
        <f t="shared" si="39"/>
        <v/>
      </c>
      <c r="O257" s="136"/>
      <c r="P257" s="200" t="str">
        <f t="shared" si="40"/>
        <v/>
      </c>
      <c r="Q257" s="140"/>
      <c r="R257" s="201" t="str">
        <f t="shared" si="41"/>
        <v/>
      </c>
      <c r="S257" s="129"/>
      <c r="T257" s="202" t="str">
        <f t="shared" si="35"/>
        <v/>
      </c>
      <c r="U257" s="140"/>
      <c r="V257" s="201" t="str">
        <f t="shared" si="42"/>
        <v/>
      </c>
    </row>
    <row r="258" spans="1:22" s="147" customFormat="1" hidden="1">
      <c r="A258" s="190"/>
      <c r="B258" s="181" t="s">
        <v>4920</v>
      </c>
      <c r="C258" s="186"/>
      <c r="D258" s="182"/>
      <c r="E258" s="185"/>
      <c r="F258" s="199" t="str">
        <f t="shared" si="43"/>
        <v/>
      </c>
      <c r="G258" s="176"/>
      <c r="H258" s="200" t="str">
        <f t="shared" si="36"/>
        <v/>
      </c>
      <c r="I258" s="177"/>
      <c r="J258" s="201" t="str">
        <f t="shared" si="37"/>
        <v/>
      </c>
      <c r="K258" s="136"/>
      <c r="L258" s="200" t="str">
        <f t="shared" si="38"/>
        <v/>
      </c>
      <c r="M258" s="140"/>
      <c r="N258" s="201" t="str">
        <f t="shared" si="39"/>
        <v/>
      </c>
      <c r="O258" s="136"/>
      <c r="P258" s="200" t="str">
        <f t="shared" si="40"/>
        <v/>
      </c>
      <c r="Q258" s="140"/>
      <c r="R258" s="201" t="str">
        <f t="shared" si="41"/>
        <v/>
      </c>
      <c r="S258" s="129"/>
      <c r="T258" s="202" t="str">
        <f t="shared" si="35"/>
        <v/>
      </c>
      <c r="U258" s="140"/>
      <c r="V258" s="201" t="str">
        <f t="shared" si="42"/>
        <v/>
      </c>
    </row>
    <row r="259" spans="1:22" s="147" customFormat="1" hidden="1">
      <c r="A259" s="190"/>
      <c r="B259" s="181" t="s">
        <v>4921</v>
      </c>
      <c r="C259" s="186"/>
      <c r="D259" s="182"/>
      <c r="E259" s="185"/>
      <c r="F259" s="199" t="str">
        <f t="shared" si="43"/>
        <v/>
      </c>
      <c r="G259" s="176"/>
      <c r="H259" s="200" t="str">
        <f t="shared" si="36"/>
        <v/>
      </c>
      <c r="I259" s="177"/>
      <c r="J259" s="201" t="str">
        <f t="shared" si="37"/>
        <v/>
      </c>
      <c r="K259" s="136"/>
      <c r="L259" s="200" t="str">
        <f t="shared" si="38"/>
        <v/>
      </c>
      <c r="M259" s="140"/>
      <c r="N259" s="201" t="str">
        <f t="shared" si="39"/>
        <v/>
      </c>
      <c r="O259" s="136"/>
      <c r="P259" s="200" t="str">
        <f t="shared" si="40"/>
        <v/>
      </c>
      <c r="Q259" s="140"/>
      <c r="R259" s="201" t="str">
        <f t="shared" si="41"/>
        <v/>
      </c>
      <c r="S259" s="129"/>
      <c r="T259" s="202" t="str">
        <f t="shared" si="35"/>
        <v/>
      </c>
      <c r="U259" s="140"/>
      <c r="V259" s="201" t="str">
        <f t="shared" si="42"/>
        <v/>
      </c>
    </row>
    <row r="260" spans="1:22" s="147" customFormat="1" hidden="1">
      <c r="A260" s="190"/>
      <c r="B260" s="181" t="s">
        <v>4922</v>
      </c>
      <c r="C260" s="186"/>
      <c r="D260" s="182"/>
      <c r="E260" s="185"/>
      <c r="F260" s="199" t="str">
        <f t="shared" si="43"/>
        <v/>
      </c>
      <c r="G260" s="176"/>
      <c r="H260" s="200" t="str">
        <f t="shared" si="36"/>
        <v/>
      </c>
      <c r="I260" s="177"/>
      <c r="J260" s="201" t="str">
        <f t="shared" si="37"/>
        <v/>
      </c>
      <c r="K260" s="136"/>
      <c r="L260" s="200" t="str">
        <f t="shared" si="38"/>
        <v/>
      </c>
      <c r="M260" s="140"/>
      <c r="N260" s="201" t="str">
        <f t="shared" si="39"/>
        <v/>
      </c>
      <c r="O260" s="136"/>
      <c r="P260" s="200" t="str">
        <f t="shared" si="40"/>
        <v/>
      </c>
      <c r="Q260" s="140"/>
      <c r="R260" s="201" t="str">
        <f t="shared" si="41"/>
        <v/>
      </c>
      <c r="S260" s="129"/>
      <c r="T260" s="202" t="str">
        <f t="shared" si="35"/>
        <v/>
      </c>
      <c r="U260" s="140"/>
      <c r="V260" s="201" t="str">
        <f t="shared" si="42"/>
        <v/>
      </c>
    </row>
    <row r="261" spans="1:22" s="147" customFormat="1" hidden="1">
      <c r="A261" s="190"/>
      <c r="B261" s="181" t="s">
        <v>4923</v>
      </c>
      <c r="C261" s="186"/>
      <c r="D261" s="182"/>
      <c r="E261" s="185"/>
      <c r="F261" s="199" t="str">
        <f t="shared" si="43"/>
        <v/>
      </c>
      <c r="G261" s="176"/>
      <c r="H261" s="200" t="str">
        <f t="shared" si="36"/>
        <v/>
      </c>
      <c r="I261" s="177"/>
      <c r="J261" s="201" t="str">
        <f t="shared" si="37"/>
        <v/>
      </c>
      <c r="K261" s="136"/>
      <c r="L261" s="200" t="str">
        <f t="shared" si="38"/>
        <v/>
      </c>
      <c r="M261" s="140"/>
      <c r="N261" s="201" t="str">
        <f t="shared" si="39"/>
        <v/>
      </c>
      <c r="O261" s="136"/>
      <c r="P261" s="200" t="str">
        <f t="shared" si="40"/>
        <v/>
      </c>
      <c r="Q261" s="140"/>
      <c r="R261" s="201" t="str">
        <f t="shared" si="41"/>
        <v/>
      </c>
      <c r="S261" s="129"/>
      <c r="T261" s="202" t="str">
        <f t="shared" si="35"/>
        <v/>
      </c>
      <c r="U261" s="140"/>
      <c r="V261" s="201" t="str">
        <f t="shared" si="42"/>
        <v/>
      </c>
    </row>
    <row r="262" spans="1:22" s="147" customFormat="1" hidden="1">
      <c r="A262" s="190"/>
      <c r="B262" s="181" t="s">
        <v>4924</v>
      </c>
      <c r="C262" s="186"/>
      <c r="D262" s="182"/>
      <c r="E262" s="185"/>
      <c r="F262" s="199" t="str">
        <f t="shared" si="43"/>
        <v/>
      </c>
      <c r="G262" s="176"/>
      <c r="H262" s="200" t="str">
        <f t="shared" si="36"/>
        <v/>
      </c>
      <c r="I262" s="177"/>
      <c r="J262" s="201" t="str">
        <f t="shared" si="37"/>
        <v/>
      </c>
      <c r="K262" s="136"/>
      <c r="L262" s="200" t="str">
        <f t="shared" si="38"/>
        <v/>
      </c>
      <c r="M262" s="140"/>
      <c r="N262" s="201" t="str">
        <f t="shared" si="39"/>
        <v/>
      </c>
      <c r="O262" s="136"/>
      <c r="P262" s="200" t="str">
        <f t="shared" si="40"/>
        <v/>
      </c>
      <c r="Q262" s="140"/>
      <c r="R262" s="201" t="str">
        <f t="shared" si="41"/>
        <v/>
      </c>
      <c r="S262" s="129"/>
      <c r="T262" s="202" t="str">
        <f t="shared" si="35"/>
        <v/>
      </c>
      <c r="U262" s="140"/>
      <c r="V262" s="201" t="str">
        <f t="shared" si="42"/>
        <v/>
      </c>
    </row>
    <row r="263" spans="1:22" s="147" customFormat="1" hidden="1">
      <c r="A263" s="190"/>
      <c r="B263" s="181" t="s">
        <v>4925</v>
      </c>
      <c r="C263" s="186"/>
      <c r="D263" s="182"/>
      <c r="E263" s="185"/>
      <c r="F263" s="199" t="str">
        <f t="shared" si="43"/>
        <v/>
      </c>
      <c r="G263" s="176"/>
      <c r="H263" s="200" t="str">
        <f t="shared" si="36"/>
        <v/>
      </c>
      <c r="I263" s="177"/>
      <c r="J263" s="201" t="str">
        <f t="shared" si="37"/>
        <v/>
      </c>
      <c r="K263" s="136"/>
      <c r="L263" s="200" t="str">
        <f t="shared" si="38"/>
        <v/>
      </c>
      <c r="M263" s="140"/>
      <c r="N263" s="201" t="str">
        <f t="shared" si="39"/>
        <v/>
      </c>
      <c r="O263" s="136"/>
      <c r="P263" s="200" t="str">
        <f t="shared" si="40"/>
        <v/>
      </c>
      <c r="Q263" s="140"/>
      <c r="R263" s="201" t="str">
        <f t="shared" si="41"/>
        <v/>
      </c>
      <c r="S263" s="129"/>
      <c r="T263" s="202" t="str">
        <f t="shared" si="35"/>
        <v/>
      </c>
      <c r="U263" s="140"/>
      <c r="V263" s="201" t="str">
        <f t="shared" si="42"/>
        <v/>
      </c>
    </row>
    <row r="264" spans="1:22" s="147" customFormat="1" hidden="1">
      <c r="A264" s="190"/>
      <c r="B264" s="181" t="s">
        <v>4926</v>
      </c>
      <c r="C264" s="186"/>
      <c r="D264" s="182"/>
      <c r="E264" s="185"/>
      <c r="F264" s="199" t="str">
        <f t="shared" si="43"/>
        <v/>
      </c>
      <c r="G264" s="176"/>
      <c r="H264" s="200" t="str">
        <f t="shared" si="36"/>
        <v/>
      </c>
      <c r="I264" s="177"/>
      <c r="J264" s="201" t="str">
        <f t="shared" si="37"/>
        <v/>
      </c>
      <c r="K264" s="136"/>
      <c r="L264" s="200" t="str">
        <f t="shared" si="38"/>
        <v/>
      </c>
      <c r="M264" s="140"/>
      <c r="N264" s="201" t="str">
        <f t="shared" si="39"/>
        <v/>
      </c>
      <c r="O264" s="136"/>
      <c r="P264" s="200" t="str">
        <f t="shared" si="40"/>
        <v/>
      </c>
      <c r="Q264" s="140"/>
      <c r="R264" s="201" t="str">
        <f t="shared" si="41"/>
        <v/>
      </c>
      <c r="S264" s="129"/>
      <c r="T264" s="202" t="str">
        <f t="shared" si="35"/>
        <v/>
      </c>
      <c r="U264" s="140"/>
      <c r="V264" s="201" t="str">
        <f t="shared" si="42"/>
        <v/>
      </c>
    </row>
    <row r="265" spans="1:22" s="147" customFormat="1" hidden="1">
      <c r="A265" s="190"/>
      <c r="B265" s="181" t="s">
        <v>4927</v>
      </c>
      <c r="C265" s="186"/>
      <c r="D265" s="182"/>
      <c r="E265" s="185"/>
      <c r="F265" s="199" t="str">
        <f t="shared" si="43"/>
        <v/>
      </c>
      <c r="G265" s="176"/>
      <c r="H265" s="200" t="str">
        <f t="shared" si="36"/>
        <v/>
      </c>
      <c r="I265" s="177"/>
      <c r="J265" s="201" t="str">
        <f t="shared" si="37"/>
        <v/>
      </c>
      <c r="K265" s="136"/>
      <c r="L265" s="200" t="str">
        <f t="shared" si="38"/>
        <v/>
      </c>
      <c r="M265" s="140"/>
      <c r="N265" s="201" t="str">
        <f t="shared" si="39"/>
        <v/>
      </c>
      <c r="O265" s="136"/>
      <c r="P265" s="200" t="str">
        <f t="shared" si="40"/>
        <v/>
      </c>
      <c r="Q265" s="140"/>
      <c r="R265" s="201" t="str">
        <f t="shared" si="41"/>
        <v/>
      </c>
      <c r="S265" s="129"/>
      <c r="T265" s="202" t="str">
        <f t="shared" si="35"/>
        <v/>
      </c>
      <c r="U265" s="140"/>
      <c r="V265" s="201" t="str">
        <f t="shared" si="42"/>
        <v/>
      </c>
    </row>
    <row r="266" spans="1:22" s="147" customFormat="1" hidden="1">
      <c r="A266" s="190"/>
      <c r="B266" s="181" t="s">
        <v>4928</v>
      </c>
      <c r="C266" s="186"/>
      <c r="D266" s="182"/>
      <c r="E266" s="185"/>
      <c r="F266" s="199" t="str">
        <f t="shared" si="43"/>
        <v/>
      </c>
      <c r="G266" s="176"/>
      <c r="H266" s="200" t="str">
        <f t="shared" si="36"/>
        <v/>
      </c>
      <c r="I266" s="177"/>
      <c r="J266" s="201" t="str">
        <f t="shared" si="37"/>
        <v/>
      </c>
      <c r="K266" s="136"/>
      <c r="L266" s="200" t="str">
        <f t="shared" si="38"/>
        <v/>
      </c>
      <c r="M266" s="140"/>
      <c r="N266" s="201" t="str">
        <f t="shared" si="39"/>
        <v/>
      </c>
      <c r="O266" s="136"/>
      <c r="P266" s="200" t="str">
        <f t="shared" si="40"/>
        <v/>
      </c>
      <c r="Q266" s="140"/>
      <c r="R266" s="201" t="str">
        <f t="shared" si="41"/>
        <v/>
      </c>
      <c r="S266" s="129"/>
      <c r="T266" s="202" t="str">
        <f t="shared" si="35"/>
        <v/>
      </c>
      <c r="U266" s="140"/>
      <c r="V266" s="201" t="str">
        <f t="shared" si="42"/>
        <v/>
      </c>
    </row>
    <row r="267" spans="1:22" s="147" customFormat="1" hidden="1">
      <c r="A267" s="190"/>
      <c r="B267" s="181" t="s">
        <v>4929</v>
      </c>
      <c r="C267" s="186"/>
      <c r="D267" s="182"/>
      <c r="E267" s="185"/>
      <c r="F267" s="199" t="str">
        <f t="shared" si="43"/>
        <v/>
      </c>
      <c r="G267" s="176"/>
      <c r="H267" s="200" t="str">
        <f t="shared" si="36"/>
        <v/>
      </c>
      <c r="I267" s="177"/>
      <c r="J267" s="201" t="str">
        <f t="shared" si="37"/>
        <v/>
      </c>
      <c r="K267" s="136"/>
      <c r="L267" s="200" t="str">
        <f t="shared" si="38"/>
        <v/>
      </c>
      <c r="M267" s="140"/>
      <c r="N267" s="201" t="str">
        <f t="shared" si="39"/>
        <v/>
      </c>
      <c r="O267" s="136"/>
      <c r="P267" s="200" t="str">
        <f t="shared" si="40"/>
        <v/>
      </c>
      <c r="Q267" s="140"/>
      <c r="R267" s="201" t="str">
        <f t="shared" si="41"/>
        <v/>
      </c>
      <c r="S267" s="129"/>
      <c r="T267" s="202" t="str">
        <f t="shared" ref="T267:T330" si="44">IF($T$9="*",IF(S267&gt;0,"*",""),"")</f>
        <v/>
      </c>
      <c r="U267" s="140"/>
      <c r="V267" s="201" t="str">
        <f t="shared" si="42"/>
        <v/>
      </c>
    </row>
    <row r="268" spans="1:22" s="147" customFormat="1" hidden="1">
      <c r="A268" s="190"/>
      <c r="B268" s="181" t="s">
        <v>4930</v>
      </c>
      <c r="C268" s="186"/>
      <c r="D268" s="182"/>
      <c r="E268" s="185"/>
      <c r="F268" s="199" t="str">
        <f t="shared" si="43"/>
        <v/>
      </c>
      <c r="G268" s="176"/>
      <c r="H268" s="200" t="str">
        <f t="shared" si="36"/>
        <v/>
      </c>
      <c r="I268" s="177"/>
      <c r="J268" s="201" t="str">
        <f t="shared" si="37"/>
        <v/>
      </c>
      <c r="K268" s="136"/>
      <c r="L268" s="200" t="str">
        <f t="shared" si="38"/>
        <v/>
      </c>
      <c r="M268" s="140"/>
      <c r="N268" s="201" t="str">
        <f t="shared" si="39"/>
        <v/>
      </c>
      <c r="O268" s="136"/>
      <c r="P268" s="200" t="str">
        <f t="shared" si="40"/>
        <v/>
      </c>
      <c r="Q268" s="140"/>
      <c r="R268" s="201" t="str">
        <f t="shared" si="41"/>
        <v/>
      </c>
      <c r="S268" s="129"/>
      <c r="T268" s="202" t="str">
        <f t="shared" si="44"/>
        <v/>
      </c>
      <c r="U268" s="140"/>
      <c r="V268" s="201" t="str">
        <f t="shared" si="42"/>
        <v/>
      </c>
    </row>
    <row r="269" spans="1:22" s="147" customFormat="1" hidden="1">
      <c r="A269" s="190"/>
      <c r="B269" s="181" t="s">
        <v>4931</v>
      </c>
      <c r="C269" s="186"/>
      <c r="D269" s="182"/>
      <c r="E269" s="185"/>
      <c r="F269" s="199" t="str">
        <f t="shared" si="43"/>
        <v/>
      </c>
      <c r="G269" s="176"/>
      <c r="H269" s="200" t="str">
        <f t="shared" si="36"/>
        <v/>
      </c>
      <c r="I269" s="177"/>
      <c r="J269" s="201" t="str">
        <f t="shared" si="37"/>
        <v/>
      </c>
      <c r="K269" s="136"/>
      <c r="L269" s="200" t="str">
        <f t="shared" si="38"/>
        <v/>
      </c>
      <c r="M269" s="140"/>
      <c r="N269" s="201" t="str">
        <f t="shared" si="39"/>
        <v/>
      </c>
      <c r="O269" s="136"/>
      <c r="P269" s="200" t="str">
        <f t="shared" si="40"/>
        <v/>
      </c>
      <c r="Q269" s="140"/>
      <c r="R269" s="201" t="str">
        <f t="shared" si="41"/>
        <v/>
      </c>
      <c r="S269" s="129"/>
      <c r="T269" s="202" t="str">
        <f t="shared" si="44"/>
        <v/>
      </c>
      <c r="U269" s="140"/>
      <c r="V269" s="201" t="str">
        <f t="shared" si="42"/>
        <v/>
      </c>
    </row>
    <row r="270" spans="1:22" s="147" customFormat="1" hidden="1">
      <c r="A270" s="190"/>
      <c r="B270" s="181" t="s">
        <v>4932</v>
      </c>
      <c r="C270" s="186"/>
      <c r="D270" s="182"/>
      <c r="E270" s="185"/>
      <c r="F270" s="199" t="str">
        <f t="shared" si="43"/>
        <v/>
      </c>
      <c r="G270" s="176"/>
      <c r="H270" s="200" t="str">
        <f t="shared" si="36"/>
        <v/>
      </c>
      <c r="I270" s="177"/>
      <c r="J270" s="201" t="str">
        <f t="shared" si="37"/>
        <v/>
      </c>
      <c r="K270" s="136"/>
      <c r="L270" s="200" t="str">
        <f t="shared" si="38"/>
        <v/>
      </c>
      <c r="M270" s="140"/>
      <c r="N270" s="201" t="str">
        <f t="shared" si="39"/>
        <v/>
      </c>
      <c r="O270" s="136"/>
      <c r="P270" s="200" t="str">
        <f t="shared" si="40"/>
        <v/>
      </c>
      <c r="Q270" s="140"/>
      <c r="R270" s="201" t="str">
        <f t="shared" si="41"/>
        <v/>
      </c>
      <c r="S270" s="129"/>
      <c r="T270" s="202" t="str">
        <f t="shared" si="44"/>
        <v/>
      </c>
      <c r="U270" s="140"/>
      <c r="V270" s="201" t="str">
        <f t="shared" si="42"/>
        <v/>
      </c>
    </row>
    <row r="271" spans="1:22" s="147" customFormat="1" hidden="1">
      <c r="A271" s="190"/>
      <c r="B271" s="181" t="s">
        <v>4933</v>
      </c>
      <c r="C271" s="186"/>
      <c r="D271" s="182"/>
      <c r="E271" s="185"/>
      <c r="F271" s="199" t="str">
        <f t="shared" si="43"/>
        <v/>
      </c>
      <c r="G271" s="176"/>
      <c r="H271" s="200" t="str">
        <f t="shared" si="36"/>
        <v/>
      </c>
      <c r="I271" s="177"/>
      <c r="J271" s="201" t="str">
        <f t="shared" si="37"/>
        <v/>
      </c>
      <c r="K271" s="136"/>
      <c r="L271" s="200" t="str">
        <f t="shared" si="38"/>
        <v/>
      </c>
      <c r="M271" s="140"/>
      <c r="N271" s="201" t="str">
        <f t="shared" si="39"/>
        <v/>
      </c>
      <c r="O271" s="136"/>
      <c r="P271" s="200" t="str">
        <f t="shared" si="40"/>
        <v/>
      </c>
      <c r="Q271" s="140"/>
      <c r="R271" s="201" t="str">
        <f t="shared" si="41"/>
        <v/>
      </c>
      <c r="S271" s="129"/>
      <c r="T271" s="202" t="str">
        <f t="shared" si="44"/>
        <v/>
      </c>
      <c r="U271" s="140"/>
      <c r="V271" s="201" t="str">
        <f t="shared" si="42"/>
        <v/>
      </c>
    </row>
    <row r="272" spans="1:22" s="147" customFormat="1" hidden="1">
      <c r="A272" s="190"/>
      <c r="B272" s="181" t="s">
        <v>4934</v>
      </c>
      <c r="C272" s="186"/>
      <c r="D272" s="182"/>
      <c r="E272" s="185"/>
      <c r="F272" s="199" t="str">
        <f t="shared" si="43"/>
        <v/>
      </c>
      <c r="G272" s="176"/>
      <c r="H272" s="200" t="str">
        <f t="shared" si="36"/>
        <v/>
      </c>
      <c r="I272" s="177"/>
      <c r="J272" s="201" t="str">
        <f t="shared" si="37"/>
        <v/>
      </c>
      <c r="K272" s="136"/>
      <c r="L272" s="200" t="str">
        <f t="shared" si="38"/>
        <v/>
      </c>
      <c r="M272" s="140"/>
      <c r="N272" s="201" t="str">
        <f t="shared" si="39"/>
        <v/>
      </c>
      <c r="O272" s="136"/>
      <c r="P272" s="200" t="str">
        <f t="shared" si="40"/>
        <v/>
      </c>
      <c r="Q272" s="140"/>
      <c r="R272" s="201" t="str">
        <f t="shared" si="41"/>
        <v/>
      </c>
      <c r="S272" s="129"/>
      <c r="T272" s="202" t="str">
        <f t="shared" si="44"/>
        <v/>
      </c>
      <c r="U272" s="140"/>
      <c r="V272" s="201" t="str">
        <f t="shared" si="42"/>
        <v/>
      </c>
    </row>
    <row r="273" spans="1:22" s="147" customFormat="1" hidden="1">
      <c r="A273" s="190"/>
      <c r="B273" s="181" t="s">
        <v>4935</v>
      </c>
      <c r="C273" s="186"/>
      <c r="D273" s="182"/>
      <c r="E273" s="185"/>
      <c r="F273" s="199" t="str">
        <f t="shared" si="43"/>
        <v/>
      </c>
      <c r="G273" s="176"/>
      <c r="H273" s="200" t="str">
        <f t="shared" si="36"/>
        <v/>
      </c>
      <c r="I273" s="177"/>
      <c r="J273" s="201" t="str">
        <f t="shared" si="37"/>
        <v/>
      </c>
      <c r="K273" s="136"/>
      <c r="L273" s="200" t="str">
        <f t="shared" si="38"/>
        <v/>
      </c>
      <c r="M273" s="140"/>
      <c r="N273" s="201" t="str">
        <f t="shared" si="39"/>
        <v/>
      </c>
      <c r="O273" s="136"/>
      <c r="P273" s="200" t="str">
        <f t="shared" si="40"/>
        <v/>
      </c>
      <c r="Q273" s="140"/>
      <c r="R273" s="201" t="str">
        <f t="shared" si="41"/>
        <v/>
      </c>
      <c r="S273" s="129"/>
      <c r="T273" s="202" t="str">
        <f t="shared" si="44"/>
        <v/>
      </c>
      <c r="U273" s="140"/>
      <c r="V273" s="201" t="str">
        <f t="shared" si="42"/>
        <v/>
      </c>
    </row>
    <row r="274" spans="1:22" s="147" customFormat="1" hidden="1">
      <c r="A274" s="190"/>
      <c r="B274" s="181" t="s">
        <v>4936</v>
      </c>
      <c r="C274" s="186"/>
      <c r="D274" s="182"/>
      <c r="E274" s="185"/>
      <c r="F274" s="199" t="str">
        <f t="shared" si="43"/>
        <v/>
      </c>
      <c r="G274" s="176"/>
      <c r="H274" s="200" t="str">
        <f t="shared" ref="H274:H337" si="45">IF($H$9="*",IF(G274&gt;0,"*",""),"")</f>
        <v/>
      </c>
      <c r="I274" s="177"/>
      <c r="J274" s="201" t="str">
        <f t="shared" ref="J274:J333" si="46">IF($J$9="*",IF(I274&gt;0,"*",""),"")</f>
        <v/>
      </c>
      <c r="K274" s="136"/>
      <c r="L274" s="200" t="str">
        <f t="shared" ref="L274:L333" si="47">IF($L$9="*",IF(K274&gt;0,"*",""),"")</f>
        <v/>
      </c>
      <c r="M274" s="140"/>
      <c r="N274" s="201" t="str">
        <f t="shared" ref="N274:N337" si="48">IF($N$9="*",IF(M274&gt;0,"*",""),"")</f>
        <v/>
      </c>
      <c r="O274" s="136"/>
      <c r="P274" s="200" t="str">
        <f t="shared" ref="P274:P337" si="49">IF($P$9="*",IF(O274&gt;0,"*",""),"")</f>
        <v/>
      </c>
      <c r="Q274" s="140"/>
      <c r="R274" s="201" t="str">
        <f t="shared" ref="R274:R337" si="50">IF($R$9="*",IF(Q274&gt;0,"*",""),"")</f>
        <v/>
      </c>
      <c r="S274" s="129"/>
      <c r="T274" s="202" t="str">
        <f t="shared" si="44"/>
        <v/>
      </c>
      <c r="U274" s="140"/>
      <c r="V274" s="201" t="str">
        <f t="shared" ref="V274:V337" si="51">IF($V$9="*",IF(U274&gt;0,"*",""),"")</f>
        <v/>
      </c>
    </row>
    <row r="275" spans="1:22" s="147" customFormat="1" hidden="1">
      <c r="A275" s="190"/>
      <c r="B275" s="181" t="s">
        <v>4937</v>
      </c>
      <c r="C275" s="186"/>
      <c r="D275" s="182"/>
      <c r="E275" s="185"/>
      <c r="F275" s="199" t="str">
        <f t="shared" si="43"/>
        <v/>
      </c>
      <c r="G275" s="176"/>
      <c r="H275" s="200" t="str">
        <f t="shared" si="45"/>
        <v/>
      </c>
      <c r="I275" s="177"/>
      <c r="J275" s="201" t="str">
        <f t="shared" si="46"/>
        <v/>
      </c>
      <c r="K275" s="136"/>
      <c r="L275" s="200" t="str">
        <f t="shared" si="47"/>
        <v/>
      </c>
      <c r="M275" s="140"/>
      <c r="N275" s="201" t="str">
        <f t="shared" si="48"/>
        <v/>
      </c>
      <c r="O275" s="136"/>
      <c r="P275" s="200" t="str">
        <f t="shared" si="49"/>
        <v/>
      </c>
      <c r="Q275" s="140"/>
      <c r="R275" s="201" t="str">
        <f t="shared" si="50"/>
        <v/>
      </c>
      <c r="S275" s="129"/>
      <c r="T275" s="202" t="str">
        <f t="shared" si="44"/>
        <v/>
      </c>
      <c r="U275" s="140"/>
      <c r="V275" s="201" t="str">
        <f t="shared" si="51"/>
        <v/>
      </c>
    </row>
    <row r="276" spans="1:22" s="147" customFormat="1" hidden="1">
      <c r="A276" s="190"/>
      <c r="B276" s="181" t="s">
        <v>4938</v>
      </c>
      <c r="C276" s="186"/>
      <c r="D276" s="182"/>
      <c r="E276" s="185"/>
      <c r="F276" s="199" t="str">
        <f t="shared" ref="F276:F339" si="52">IF($F$9="*",IF(E276&gt;0,"*",""),"")</f>
        <v/>
      </c>
      <c r="G276" s="176"/>
      <c r="H276" s="200" t="str">
        <f t="shared" si="45"/>
        <v/>
      </c>
      <c r="I276" s="177"/>
      <c r="J276" s="201" t="str">
        <f t="shared" si="46"/>
        <v/>
      </c>
      <c r="K276" s="136"/>
      <c r="L276" s="200" t="str">
        <f t="shared" si="47"/>
        <v/>
      </c>
      <c r="M276" s="140"/>
      <c r="N276" s="201" t="str">
        <f t="shared" si="48"/>
        <v/>
      </c>
      <c r="O276" s="136"/>
      <c r="P276" s="200" t="str">
        <f t="shared" si="49"/>
        <v/>
      </c>
      <c r="Q276" s="140"/>
      <c r="R276" s="201" t="str">
        <f t="shared" si="50"/>
        <v/>
      </c>
      <c r="S276" s="129"/>
      <c r="T276" s="202" t="str">
        <f t="shared" si="44"/>
        <v/>
      </c>
      <c r="U276" s="140"/>
      <c r="V276" s="201" t="str">
        <f t="shared" si="51"/>
        <v/>
      </c>
    </row>
    <row r="277" spans="1:22" s="147" customFormat="1" hidden="1">
      <c r="A277" s="190"/>
      <c r="B277" s="181" t="s">
        <v>4939</v>
      </c>
      <c r="C277" s="186"/>
      <c r="D277" s="182"/>
      <c r="E277" s="185"/>
      <c r="F277" s="199" t="str">
        <f t="shared" si="52"/>
        <v/>
      </c>
      <c r="G277" s="176"/>
      <c r="H277" s="200" t="str">
        <f t="shared" si="45"/>
        <v/>
      </c>
      <c r="I277" s="177"/>
      <c r="J277" s="201" t="str">
        <f t="shared" si="46"/>
        <v/>
      </c>
      <c r="K277" s="136"/>
      <c r="L277" s="200" t="str">
        <f t="shared" si="47"/>
        <v/>
      </c>
      <c r="M277" s="140"/>
      <c r="N277" s="201" t="str">
        <f t="shared" si="48"/>
        <v/>
      </c>
      <c r="O277" s="136"/>
      <c r="P277" s="200" t="str">
        <f t="shared" si="49"/>
        <v/>
      </c>
      <c r="Q277" s="140"/>
      <c r="R277" s="201" t="str">
        <f t="shared" si="50"/>
        <v/>
      </c>
      <c r="S277" s="129"/>
      <c r="T277" s="202" t="str">
        <f t="shared" si="44"/>
        <v/>
      </c>
      <c r="U277" s="140"/>
      <c r="V277" s="201" t="str">
        <f t="shared" si="51"/>
        <v/>
      </c>
    </row>
    <row r="278" spans="1:22" s="147" customFormat="1" hidden="1">
      <c r="A278" s="190"/>
      <c r="B278" s="181" t="s">
        <v>4940</v>
      </c>
      <c r="C278" s="186"/>
      <c r="D278" s="182"/>
      <c r="E278" s="185"/>
      <c r="F278" s="199" t="str">
        <f t="shared" si="52"/>
        <v/>
      </c>
      <c r="G278" s="176"/>
      <c r="H278" s="200" t="str">
        <f t="shared" si="45"/>
        <v/>
      </c>
      <c r="I278" s="177"/>
      <c r="J278" s="201" t="str">
        <f t="shared" si="46"/>
        <v/>
      </c>
      <c r="K278" s="136"/>
      <c r="L278" s="200" t="str">
        <f t="shared" si="47"/>
        <v/>
      </c>
      <c r="M278" s="140"/>
      <c r="N278" s="201" t="str">
        <f t="shared" si="48"/>
        <v/>
      </c>
      <c r="O278" s="136"/>
      <c r="P278" s="200" t="str">
        <f t="shared" si="49"/>
        <v/>
      </c>
      <c r="Q278" s="140"/>
      <c r="R278" s="201" t="str">
        <f t="shared" si="50"/>
        <v/>
      </c>
      <c r="S278" s="129"/>
      <c r="T278" s="202" t="str">
        <f t="shared" si="44"/>
        <v/>
      </c>
      <c r="U278" s="140"/>
      <c r="V278" s="201" t="str">
        <f t="shared" si="51"/>
        <v/>
      </c>
    </row>
    <row r="279" spans="1:22" s="147" customFormat="1" hidden="1">
      <c r="A279" s="190"/>
      <c r="B279" s="181" t="s">
        <v>4941</v>
      </c>
      <c r="C279" s="186"/>
      <c r="D279" s="182"/>
      <c r="E279" s="185"/>
      <c r="F279" s="199" t="str">
        <f t="shared" si="52"/>
        <v/>
      </c>
      <c r="G279" s="176"/>
      <c r="H279" s="200" t="str">
        <f t="shared" si="45"/>
        <v/>
      </c>
      <c r="I279" s="177"/>
      <c r="J279" s="201" t="str">
        <f t="shared" si="46"/>
        <v/>
      </c>
      <c r="K279" s="136"/>
      <c r="L279" s="200" t="str">
        <f t="shared" si="47"/>
        <v/>
      </c>
      <c r="M279" s="140"/>
      <c r="N279" s="201" t="str">
        <f t="shared" si="48"/>
        <v/>
      </c>
      <c r="O279" s="136"/>
      <c r="P279" s="200" t="str">
        <f t="shared" si="49"/>
        <v/>
      </c>
      <c r="Q279" s="140"/>
      <c r="R279" s="201" t="str">
        <f t="shared" si="50"/>
        <v/>
      </c>
      <c r="S279" s="129"/>
      <c r="T279" s="202" t="str">
        <f t="shared" si="44"/>
        <v/>
      </c>
      <c r="U279" s="140"/>
      <c r="V279" s="201" t="str">
        <f t="shared" si="51"/>
        <v/>
      </c>
    </row>
    <row r="280" spans="1:22" s="147" customFormat="1" hidden="1">
      <c r="A280" s="190"/>
      <c r="B280" s="181" t="s">
        <v>4942</v>
      </c>
      <c r="C280" s="186"/>
      <c r="D280" s="182"/>
      <c r="E280" s="185"/>
      <c r="F280" s="199" t="str">
        <f t="shared" si="52"/>
        <v/>
      </c>
      <c r="G280" s="176"/>
      <c r="H280" s="200" t="str">
        <f t="shared" si="45"/>
        <v/>
      </c>
      <c r="I280" s="177"/>
      <c r="J280" s="201" t="str">
        <f t="shared" si="46"/>
        <v/>
      </c>
      <c r="K280" s="136"/>
      <c r="L280" s="200" t="str">
        <f t="shared" si="47"/>
        <v/>
      </c>
      <c r="M280" s="140"/>
      <c r="N280" s="201" t="str">
        <f t="shared" si="48"/>
        <v/>
      </c>
      <c r="O280" s="136"/>
      <c r="P280" s="200" t="str">
        <f t="shared" si="49"/>
        <v/>
      </c>
      <c r="Q280" s="140"/>
      <c r="R280" s="201" t="str">
        <f t="shared" si="50"/>
        <v/>
      </c>
      <c r="S280" s="129"/>
      <c r="T280" s="202" t="str">
        <f t="shared" si="44"/>
        <v/>
      </c>
      <c r="U280" s="140"/>
      <c r="V280" s="201" t="str">
        <f t="shared" si="51"/>
        <v/>
      </c>
    </row>
    <row r="281" spans="1:22" s="147" customFormat="1" hidden="1">
      <c r="A281" s="190"/>
      <c r="B281" s="181" t="s">
        <v>4943</v>
      </c>
      <c r="C281" s="186"/>
      <c r="D281" s="182"/>
      <c r="E281" s="185"/>
      <c r="F281" s="199" t="str">
        <f t="shared" si="52"/>
        <v/>
      </c>
      <c r="G281" s="176"/>
      <c r="H281" s="200" t="str">
        <f t="shared" si="45"/>
        <v/>
      </c>
      <c r="I281" s="177"/>
      <c r="J281" s="201" t="str">
        <f t="shared" si="46"/>
        <v/>
      </c>
      <c r="K281" s="136"/>
      <c r="L281" s="200" t="str">
        <f t="shared" si="47"/>
        <v/>
      </c>
      <c r="M281" s="140"/>
      <c r="N281" s="201" t="str">
        <f t="shared" si="48"/>
        <v/>
      </c>
      <c r="O281" s="136"/>
      <c r="P281" s="200" t="str">
        <f t="shared" si="49"/>
        <v/>
      </c>
      <c r="Q281" s="140"/>
      <c r="R281" s="201" t="str">
        <f t="shared" si="50"/>
        <v/>
      </c>
      <c r="S281" s="129"/>
      <c r="T281" s="202" t="str">
        <f t="shared" si="44"/>
        <v/>
      </c>
      <c r="U281" s="140"/>
      <c r="V281" s="201" t="str">
        <f t="shared" si="51"/>
        <v/>
      </c>
    </row>
    <row r="282" spans="1:22" s="147" customFormat="1" hidden="1">
      <c r="A282" s="190"/>
      <c r="B282" s="181" t="s">
        <v>4944</v>
      </c>
      <c r="C282" s="186"/>
      <c r="D282" s="182"/>
      <c r="E282" s="185"/>
      <c r="F282" s="199" t="str">
        <f t="shared" si="52"/>
        <v/>
      </c>
      <c r="G282" s="176"/>
      <c r="H282" s="200" t="str">
        <f t="shared" si="45"/>
        <v/>
      </c>
      <c r="I282" s="177"/>
      <c r="J282" s="201" t="str">
        <f t="shared" si="46"/>
        <v/>
      </c>
      <c r="K282" s="136"/>
      <c r="L282" s="200" t="str">
        <f t="shared" si="47"/>
        <v/>
      </c>
      <c r="M282" s="140"/>
      <c r="N282" s="201" t="str">
        <f t="shared" si="48"/>
        <v/>
      </c>
      <c r="O282" s="136"/>
      <c r="P282" s="200" t="str">
        <f t="shared" si="49"/>
        <v/>
      </c>
      <c r="Q282" s="140"/>
      <c r="R282" s="201" t="str">
        <f t="shared" si="50"/>
        <v/>
      </c>
      <c r="S282" s="129"/>
      <c r="T282" s="202" t="str">
        <f t="shared" si="44"/>
        <v/>
      </c>
      <c r="U282" s="140"/>
      <c r="V282" s="201" t="str">
        <f t="shared" si="51"/>
        <v/>
      </c>
    </row>
    <row r="283" spans="1:22" s="147" customFormat="1" hidden="1">
      <c r="A283" s="190"/>
      <c r="B283" s="181" t="s">
        <v>4945</v>
      </c>
      <c r="C283" s="186"/>
      <c r="D283" s="182"/>
      <c r="E283" s="185"/>
      <c r="F283" s="199" t="str">
        <f t="shared" si="52"/>
        <v/>
      </c>
      <c r="G283" s="176"/>
      <c r="H283" s="200" t="str">
        <f t="shared" si="45"/>
        <v/>
      </c>
      <c r="I283" s="177"/>
      <c r="J283" s="201" t="str">
        <f t="shared" si="46"/>
        <v/>
      </c>
      <c r="K283" s="136"/>
      <c r="L283" s="200" t="str">
        <f t="shared" si="47"/>
        <v/>
      </c>
      <c r="M283" s="140"/>
      <c r="N283" s="201" t="str">
        <f t="shared" si="48"/>
        <v/>
      </c>
      <c r="O283" s="136"/>
      <c r="P283" s="200" t="str">
        <f t="shared" si="49"/>
        <v/>
      </c>
      <c r="Q283" s="140"/>
      <c r="R283" s="201" t="str">
        <f t="shared" si="50"/>
        <v/>
      </c>
      <c r="S283" s="129"/>
      <c r="T283" s="202" t="str">
        <f t="shared" si="44"/>
        <v/>
      </c>
      <c r="U283" s="140"/>
      <c r="V283" s="201" t="str">
        <f t="shared" si="51"/>
        <v/>
      </c>
    </row>
    <row r="284" spans="1:22" s="147" customFormat="1" hidden="1">
      <c r="A284" s="190"/>
      <c r="B284" s="181" t="s">
        <v>4946</v>
      </c>
      <c r="C284" s="186"/>
      <c r="D284" s="182"/>
      <c r="E284" s="185"/>
      <c r="F284" s="199" t="str">
        <f t="shared" si="52"/>
        <v/>
      </c>
      <c r="G284" s="176"/>
      <c r="H284" s="200" t="str">
        <f t="shared" si="45"/>
        <v/>
      </c>
      <c r="I284" s="177"/>
      <c r="J284" s="201" t="str">
        <f t="shared" si="46"/>
        <v/>
      </c>
      <c r="K284" s="136"/>
      <c r="L284" s="200" t="str">
        <f t="shared" si="47"/>
        <v/>
      </c>
      <c r="M284" s="140"/>
      <c r="N284" s="201" t="str">
        <f t="shared" si="48"/>
        <v/>
      </c>
      <c r="O284" s="136"/>
      <c r="P284" s="200" t="str">
        <f t="shared" si="49"/>
        <v/>
      </c>
      <c r="Q284" s="140"/>
      <c r="R284" s="201" t="str">
        <f t="shared" si="50"/>
        <v/>
      </c>
      <c r="S284" s="129"/>
      <c r="T284" s="202" t="str">
        <f t="shared" si="44"/>
        <v/>
      </c>
      <c r="U284" s="140"/>
      <c r="V284" s="201" t="str">
        <f t="shared" si="51"/>
        <v/>
      </c>
    </row>
    <row r="285" spans="1:22" s="147" customFormat="1" hidden="1">
      <c r="A285" s="190"/>
      <c r="B285" s="181" t="s">
        <v>4947</v>
      </c>
      <c r="C285" s="186"/>
      <c r="D285" s="182"/>
      <c r="E285" s="185"/>
      <c r="F285" s="199" t="str">
        <f t="shared" si="52"/>
        <v/>
      </c>
      <c r="G285" s="176"/>
      <c r="H285" s="200" t="str">
        <f t="shared" si="45"/>
        <v/>
      </c>
      <c r="I285" s="177"/>
      <c r="J285" s="201" t="str">
        <f t="shared" si="46"/>
        <v/>
      </c>
      <c r="K285" s="136"/>
      <c r="L285" s="200" t="str">
        <f t="shared" si="47"/>
        <v/>
      </c>
      <c r="M285" s="140"/>
      <c r="N285" s="201" t="str">
        <f t="shared" si="48"/>
        <v/>
      </c>
      <c r="O285" s="136"/>
      <c r="P285" s="200" t="str">
        <f t="shared" si="49"/>
        <v/>
      </c>
      <c r="Q285" s="140"/>
      <c r="R285" s="201" t="str">
        <f t="shared" si="50"/>
        <v/>
      </c>
      <c r="S285" s="129"/>
      <c r="T285" s="202" t="str">
        <f t="shared" si="44"/>
        <v/>
      </c>
      <c r="U285" s="140"/>
      <c r="V285" s="201" t="str">
        <f t="shared" si="51"/>
        <v/>
      </c>
    </row>
    <row r="286" spans="1:22" s="147" customFormat="1" hidden="1">
      <c r="A286" s="190"/>
      <c r="B286" s="181" t="s">
        <v>4948</v>
      </c>
      <c r="C286" s="186"/>
      <c r="D286" s="182"/>
      <c r="E286" s="185"/>
      <c r="F286" s="199" t="str">
        <f t="shared" si="52"/>
        <v/>
      </c>
      <c r="G286" s="176"/>
      <c r="H286" s="200" t="str">
        <f t="shared" si="45"/>
        <v/>
      </c>
      <c r="I286" s="177"/>
      <c r="J286" s="201" t="str">
        <f t="shared" si="46"/>
        <v/>
      </c>
      <c r="K286" s="136"/>
      <c r="L286" s="200" t="str">
        <f t="shared" si="47"/>
        <v/>
      </c>
      <c r="M286" s="140"/>
      <c r="N286" s="201" t="str">
        <f t="shared" si="48"/>
        <v/>
      </c>
      <c r="O286" s="136"/>
      <c r="P286" s="200" t="str">
        <f t="shared" si="49"/>
        <v/>
      </c>
      <c r="Q286" s="140"/>
      <c r="R286" s="201" t="str">
        <f t="shared" si="50"/>
        <v/>
      </c>
      <c r="S286" s="129"/>
      <c r="T286" s="202" t="str">
        <f t="shared" si="44"/>
        <v/>
      </c>
      <c r="U286" s="140"/>
      <c r="V286" s="201" t="str">
        <f t="shared" si="51"/>
        <v/>
      </c>
    </row>
    <row r="287" spans="1:22" s="147" customFormat="1" hidden="1">
      <c r="A287" s="190"/>
      <c r="B287" s="181" t="s">
        <v>4949</v>
      </c>
      <c r="C287" s="186"/>
      <c r="D287" s="182"/>
      <c r="E287" s="185"/>
      <c r="F287" s="199" t="str">
        <f t="shared" si="52"/>
        <v/>
      </c>
      <c r="G287" s="176"/>
      <c r="H287" s="200" t="str">
        <f t="shared" si="45"/>
        <v/>
      </c>
      <c r="I287" s="177"/>
      <c r="J287" s="201" t="str">
        <f t="shared" si="46"/>
        <v/>
      </c>
      <c r="K287" s="136"/>
      <c r="L287" s="200" t="str">
        <f t="shared" si="47"/>
        <v/>
      </c>
      <c r="M287" s="140"/>
      <c r="N287" s="201" t="str">
        <f t="shared" si="48"/>
        <v/>
      </c>
      <c r="O287" s="136"/>
      <c r="P287" s="200" t="str">
        <f t="shared" si="49"/>
        <v/>
      </c>
      <c r="Q287" s="140"/>
      <c r="R287" s="201" t="str">
        <f t="shared" si="50"/>
        <v/>
      </c>
      <c r="S287" s="129"/>
      <c r="T287" s="202" t="str">
        <f t="shared" si="44"/>
        <v/>
      </c>
      <c r="U287" s="140"/>
      <c r="V287" s="201" t="str">
        <f t="shared" si="51"/>
        <v/>
      </c>
    </row>
    <row r="288" spans="1:22" s="147" customFormat="1" hidden="1">
      <c r="A288" s="190"/>
      <c r="B288" s="181" t="s">
        <v>4950</v>
      </c>
      <c r="C288" s="186"/>
      <c r="D288" s="182"/>
      <c r="E288" s="185"/>
      <c r="F288" s="199" t="str">
        <f t="shared" si="52"/>
        <v/>
      </c>
      <c r="G288" s="176"/>
      <c r="H288" s="200" t="str">
        <f t="shared" si="45"/>
        <v/>
      </c>
      <c r="I288" s="177"/>
      <c r="J288" s="201" t="str">
        <f t="shared" si="46"/>
        <v/>
      </c>
      <c r="K288" s="136"/>
      <c r="L288" s="200" t="str">
        <f t="shared" si="47"/>
        <v/>
      </c>
      <c r="M288" s="140"/>
      <c r="N288" s="201" t="str">
        <f t="shared" si="48"/>
        <v/>
      </c>
      <c r="O288" s="136"/>
      <c r="P288" s="200" t="str">
        <f t="shared" si="49"/>
        <v/>
      </c>
      <c r="Q288" s="140"/>
      <c r="R288" s="201" t="str">
        <f t="shared" si="50"/>
        <v/>
      </c>
      <c r="S288" s="129"/>
      <c r="T288" s="202" t="str">
        <f t="shared" si="44"/>
        <v/>
      </c>
      <c r="U288" s="140"/>
      <c r="V288" s="201" t="str">
        <f t="shared" si="51"/>
        <v/>
      </c>
    </row>
    <row r="289" spans="1:22" s="147" customFormat="1" hidden="1">
      <c r="A289" s="190"/>
      <c r="B289" s="181" t="s">
        <v>4951</v>
      </c>
      <c r="C289" s="186"/>
      <c r="D289" s="182"/>
      <c r="E289" s="185"/>
      <c r="F289" s="199" t="str">
        <f t="shared" si="52"/>
        <v/>
      </c>
      <c r="G289" s="176"/>
      <c r="H289" s="200" t="str">
        <f t="shared" si="45"/>
        <v/>
      </c>
      <c r="I289" s="177"/>
      <c r="J289" s="201" t="str">
        <f t="shared" si="46"/>
        <v/>
      </c>
      <c r="K289" s="136"/>
      <c r="L289" s="200" t="str">
        <f t="shared" si="47"/>
        <v/>
      </c>
      <c r="M289" s="140"/>
      <c r="N289" s="201" t="str">
        <f t="shared" si="48"/>
        <v/>
      </c>
      <c r="O289" s="136"/>
      <c r="P289" s="200" t="str">
        <f t="shared" si="49"/>
        <v/>
      </c>
      <c r="Q289" s="140"/>
      <c r="R289" s="201" t="str">
        <f t="shared" si="50"/>
        <v/>
      </c>
      <c r="S289" s="129"/>
      <c r="T289" s="202" t="str">
        <f t="shared" si="44"/>
        <v/>
      </c>
      <c r="U289" s="140"/>
      <c r="V289" s="201" t="str">
        <f t="shared" si="51"/>
        <v/>
      </c>
    </row>
    <row r="290" spans="1:22" s="147" customFormat="1" hidden="1">
      <c r="A290" s="190"/>
      <c r="B290" s="181" t="s">
        <v>4952</v>
      </c>
      <c r="C290" s="186"/>
      <c r="D290" s="182"/>
      <c r="E290" s="185"/>
      <c r="F290" s="199" t="str">
        <f t="shared" si="52"/>
        <v/>
      </c>
      <c r="G290" s="176"/>
      <c r="H290" s="200" t="str">
        <f t="shared" si="45"/>
        <v/>
      </c>
      <c r="I290" s="177"/>
      <c r="J290" s="201" t="str">
        <f t="shared" si="46"/>
        <v/>
      </c>
      <c r="K290" s="136"/>
      <c r="L290" s="200" t="str">
        <f t="shared" si="47"/>
        <v/>
      </c>
      <c r="M290" s="140"/>
      <c r="N290" s="201" t="str">
        <f t="shared" si="48"/>
        <v/>
      </c>
      <c r="O290" s="136"/>
      <c r="P290" s="200" t="str">
        <f t="shared" si="49"/>
        <v/>
      </c>
      <c r="Q290" s="140"/>
      <c r="R290" s="201" t="str">
        <f t="shared" si="50"/>
        <v/>
      </c>
      <c r="S290" s="129"/>
      <c r="T290" s="202" t="str">
        <f t="shared" si="44"/>
        <v/>
      </c>
      <c r="U290" s="140"/>
      <c r="V290" s="201" t="str">
        <f t="shared" si="51"/>
        <v/>
      </c>
    </row>
    <row r="291" spans="1:22" s="147" customFormat="1" hidden="1">
      <c r="A291" s="190"/>
      <c r="B291" s="181" t="s">
        <v>4953</v>
      </c>
      <c r="C291" s="186"/>
      <c r="D291" s="182"/>
      <c r="E291" s="185"/>
      <c r="F291" s="199" t="str">
        <f t="shared" si="52"/>
        <v/>
      </c>
      <c r="G291" s="176"/>
      <c r="H291" s="200" t="str">
        <f t="shared" si="45"/>
        <v/>
      </c>
      <c r="I291" s="177"/>
      <c r="J291" s="201" t="str">
        <f t="shared" si="46"/>
        <v/>
      </c>
      <c r="K291" s="136"/>
      <c r="L291" s="200" t="str">
        <f t="shared" si="47"/>
        <v/>
      </c>
      <c r="M291" s="140"/>
      <c r="N291" s="201" t="str">
        <f t="shared" si="48"/>
        <v/>
      </c>
      <c r="O291" s="136"/>
      <c r="P291" s="200" t="str">
        <f t="shared" si="49"/>
        <v/>
      </c>
      <c r="Q291" s="140"/>
      <c r="R291" s="201" t="str">
        <f t="shared" si="50"/>
        <v/>
      </c>
      <c r="S291" s="129"/>
      <c r="T291" s="202" t="str">
        <f t="shared" si="44"/>
        <v/>
      </c>
      <c r="U291" s="140"/>
      <c r="V291" s="201" t="str">
        <f t="shared" si="51"/>
        <v/>
      </c>
    </row>
    <row r="292" spans="1:22" s="147" customFormat="1" hidden="1">
      <c r="A292" s="190"/>
      <c r="B292" s="181" t="s">
        <v>4954</v>
      </c>
      <c r="C292" s="186"/>
      <c r="D292" s="182"/>
      <c r="E292" s="185"/>
      <c r="F292" s="199" t="str">
        <f t="shared" si="52"/>
        <v/>
      </c>
      <c r="G292" s="176"/>
      <c r="H292" s="200" t="str">
        <f t="shared" si="45"/>
        <v/>
      </c>
      <c r="I292" s="177"/>
      <c r="J292" s="201" t="str">
        <f t="shared" si="46"/>
        <v/>
      </c>
      <c r="K292" s="136"/>
      <c r="L292" s="200" t="str">
        <f t="shared" si="47"/>
        <v/>
      </c>
      <c r="M292" s="140"/>
      <c r="N292" s="201" t="str">
        <f t="shared" si="48"/>
        <v/>
      </c>
      <c r="O292" s="136"/>
      <c r="P292" s="200" t="str">
        <f t="shared" si="49"/>
        <v/>
      </c>
      <c r="Q292" s="140"/>
      <c r="R292" s="201" t="str">
        <f t="shared" si="50"/>
        <v/>
      </c>
      <c r="S292" s="129"/>
      <c r="T292" s="202" t="str">
        <f t="shared" si="44"/>
        <v/>
      </c>
      <c r="U292" s="140"/>
      <c r="V292" s="201" t="str">
        <f t="shared" si="51"/>
        <v/>
      </c>
    </row>
    <row r="293" spans="1:22" s="147" customFormat="1" hidden="1">
      <c r="A293" s="190"/>
      <c r="B293" s="181" t="s">
        <v>4955</v>
      </c>
      <c r="C293" s="186"/>
      <c r="D293" s="182"/>
      <c r="E293" s="185"/>
      <c r="F293" s="199" t="str">
        <f t="shared" si="52"/>
        <v/>
      </c>
      <c r="G293" s="176"/>
      <c r="H293" s="200" t="str">
        <f t="shared" si="45"/>
        <v/>
      </c>
      <c r="I293" s="177"/>
      <c r="J293" s="201" t="str">
        <f t="shared" si="46"/>
        <v/>
      </c>
      <c r="K293" s="136"/>
      <c r="L293" s="200" t="str">
        <f t="shared" si="47"/>
        <v/>
      </c>
      <c r="M293" s="140"/>
      <c r="N293" s="201" t="str">
        <f t="shared" si="48"/>
        <v/>
      </c>
      <c r="O293" s="136"/>
      <c r="P293" s="200" t="str">
        <f t="shared" si="49"/>
        <v/>
      </c>
      <c r="Q293" s="140"/>
      <c r="R293" s="201" t="str">
        <f t="shared" si="50"/>
        <v/>
      </c>
      <c r="S293" s="129"/>
      <c r="T293" s="202" t="str">
        <f t="shared" si="44"/>
        <v/>
      </c>
      <c r="U293" s="140"/>
      <c r="V293" s="201" t="str">
        <f t="shared" si="51"/>
        <v/>
      </c>
    </row>
    <row r="294" spans="1:22" s="147" customFormat="1" hidden="1">
      <c r="A294" s="190"/>
      <c r="B294" s="181" t="s">
        <v>4956</v>
      </c>
      <c r="C294" s="186"/>
      <c r="D294" s="182"/>
      <c r="E294" s="185"/>
      <c r="F294" s="199" t="str">
        <f t="shared" si="52"/>
        <v/>
      </c>
      <c r="G294" s="176"/>
      <c r="H294" s="200" t="str">
        <f t="shared" si="45"/>
        <v/>
      </c>
      <c r="I294" s="177"/>
      <c r="J294" s="201" t="str">
        <f t="shared" si="46"/>
        <v/>
      </c>
      <c r="K294" s="136"/>
      <c r="L294" s="200" t="str">
        <f t="shared" si="47"/>
        <v/>
      </c>
      <c r="M294" s="140"/>
      <c r="N294" s="201" t="str">
        <f t="shared" si="48"/>
        <v/>
      </c>
      <c r="O294" s="136"/>
      <c r="P294" s="200" t="str">
        <f t="shared" si="49"/>
        <v/>
      </c>
      <c r="Q294" s="140"/>
      <c r="R294" s="201" t="str">
        <f t="shared" si="50"/>
        <v/>
      </c>
      <c r="S294" s="129"/>
      <c r="T294" s="202" t="str">
        <f t="shared" si="44"/>
        <v/>
      </c>
      <c r="U294" s="140"/>
      <c r="V294" s="201" t="str">
        <f t="shared" si="51"/>
        <v/>
      </c>
    </row>
    <row r="295" spans="1:22" s="147" customFormat="1" hidden="1">
      <c r="A295" s="190"/>
      <c r="B295" s="181" t="s">
        <v>4957</v>
      </c>
      <c r="C295" s="186"/>
      <c r="D295" s="182"/>
      <c r="E295" s="185"/>
      <c r="F295" s="199" t="str">
        <f t="shared" si="52"/>
        <v/>
      </c>
      <c r="G295" s="176"/>
      <c r="H295" s="200" t="str">
        <f t="shared" si="45"/>
        <v/>
      </c>
      <c r="I295" s="177"/>
      <c r="J295" s="201" t="str">
        <f t="shared" si="46"/>
        <v/>
      </c>
      <c r="K295" s="136"/>
      <c r="L295" s="200" t="str">
        <f t="shared" si="47"/>
        <v/>
      </c>
      <c r="M295" s="140"/>
      <c r="N295" s="201" t="str">
        <f t="shared" si="48"/>
        <v/>
      </c>
      <c r="O295" s="136"/>
      <c r="P295" s="200" t="str">
        <f t="shared" si="49"/>
        <v/>
      </c>
      <c r="Q295" s="140"/>
      <c r="R295" s="201" t="str">
        <f t="shared" si="50"/>
        <v/>
      </c>
      <c r="S295" s="129"/>
      <c r="T295" s="202" t="str">
        <f t="shared" si="44"/>
        <v/>
      </c>
      <c r="U295" s="140"/>
      <c r="V295" s="201" t="str">
        <f t="shared" si="51"/>
        <v/>
      </c>
    </row>
    <row r="296" spans="1:22" s="147" customFormat="1" hidden="1">
      <c r="A296" s="190"/>
      <c r="B296" s="181" t="s">
        <v>4958</v>
      </c>
      <c r="C296" s="186"/>
      <c r="D296" s="182"/>
      <c r="E296" s="185"/>
      <c r="F296" s="199" t="str">
        <f t="shared" si="52"/>
        <v/>
      </c>
      <c r="G296" s="176"/>
      <c r="H296" s="200" t="str">
        <f t="shared" si="45"/>
        <v/>
      </c>
      <c r="I296" s="177"/>
      <c r="J296" s="201" t="str">
        <f t="shared" si="46"/>
        <v/>
      </c>
      <c r="K296" s="136"/>
      <c r="L296" s="200" t="str">
        <f t="shared" si="47"/>
        <v/>
      </c>
      <c r="M296" s="140"/>
      <c r="N296" s="201" t="str">
        <f t="shared" si="48"/>
        <v/>
      </c>
      <c r="O296" s="136"/>
      <c r="P296" s="200" t="str">
        <f t="shared" si="49"/>
        <v/>
      </c>
      <c r="Q296" s="140"/>
      <c r="R296" s="201" t="str">
        <f t="shared" si="50"/>
        <v/>
      </c>
      <c r="S296" s="129"/>
      <c r="T296" s="202" t="str">
        <f t="shared" si="44"/>
        <v/>
      </c>
      <c r="U296" s="140"/>
      <c r="V296" s="201" t="str">
        <f t="shared" si="51"/>
        <v/>
      </c>
    </row>
    <row r="297" spans="1:22" s="147" customFormat="1" hidden="1">
      <c r="A297" s="190"/>
      <c r="B297" s="181" t="s">
        <v>4959</v>
      </c>
      <c r="C297" s="186"/>
      <c r="D297" s="182"/>
      <c r="E297" s="185"/>
      <c r="F297" s="199" t="str">
        <f t="shared" si="52"/>
        <v/>
      </c>
      <c r="G297" s="176"/>
      <c r="H297" s="200" t="str">
        <f t="shared" si="45"/>
        <v/>
      </c>
      <c r="I297" s="177"/>
      <c r="J297" s="201" t="str">
        <f t="shared" si="46"/>
        <v/>
      </c>
      <c r="K297" s="136"/>
      <c r="L297" s="200" t="str">
        <f t="shared" si="47"/>
        <v/>
      </c>
      <c r="M297" s="140"/>
      <c r="N297" s="201" t="str">
        <f t="shared" si="48"/>
        <v/>
      </c>
      <c r="O297" s="136"/>
      <c r="P297" s="200" t="str">
        <f t="shared" si="49"/>
        <v/>
      </c>
      <c r="Q297" s="140"/>
      <c r="R297" s="201" t="str">
        <f t="shared" si="50"/>
        <v/>
      </c>
      <c r="S297" s="129"/>
      <c r="T297" s="202" t="str">
        <f t="shared" si="44"/>
        <v/>
      </c>
      <c r="U297" s="140"/>
      <c r="V297" s="201" t="str">
        <f t="shared" si="51"/>
        <v/>
      </c>
    </row>
    <row r="298" spans="1:22" s="147" customFormat="1" hidden="1">
      <c r="A298" s="190"/>
      <c r="B298" s="181" t="s">
        <v>4960</v>
      </c>
      <c r="C298" s="186"/>
      <c r="D298" s="182"/>
      <c r="E298" s="185"/>
      <c r="F298" s="199" t="str">
        <f t="shared" si="52"/>
        <v/>
      </c>
      <c r="G298" s="176"/>
      <c r="H298" s="200" t="str">
        <f t="shared" si="45"/>
        <v/>
      </c>
      <c r="I298" s="177"/>
      <c r="J298" s="201" t="str">
        <f t="shared" si="46"/>
        <v/>
      </c>
      <c r="K298" s="136"/>
      <c r="L298" s="200" t="str">
        <f t="shared" si="47"/>
        <v/>
      </c>
      <c r="M298" s="140"/>
      <c r="N298" s="201" t="str">
        <f t="shared" si="48"/>
        <v/>
      </c>
      <c r="O298" s="136"/>
      <c r="P298" s="200" t="str">
        <f t="shared" si="49"/>
        <v/>
      </c>
      <c r="Q298" s="140"/>
      <c r="R298" s="201" t="str">
        <f t="shared" si="50"/>
        <v/>
      </c>
      <c r="S298" s="129"/>
      <c r="T298" s="202" t="str">
        <f t="shared" si="44"/>
        <v/>
      </c>
      <c r="U298" s="140"/>
      <c r="V298" s="201" t="str">
        <f t="shared" si="51"/>
        <v/>
      </c>
    </row>
    <row r="299" spans="1:22" s="147" customFormat="1" hidden="1">
      <c r="A299" s="190"/>
      <c r="B299" s="181" t="s">
        <v>4961</v>
      </c>
      <c r="C299" s="186"/>
      <c r="D299" s="182"/>
      <c r="E299" s="185"/>
      <c r="F299" s="199" t="str">
        <f t="shared" si="52"/>
        <v/>
      </c>
      <c r="G299" s="176"/>
      <c r="H299" s="200" t="str">
        <f t="shared" si="45"/>
        <v/>
      </c>
      <c r="I299" s="177"/>
      <c r="J299" s="201" t="str">
        <f t="shared" si="46"/>
        <v/>
      </c>
      <c r="K299" s="136"/>
      <c r="L299" s="200" t="str">
        <f t="shared" si="47"/>
        <v/>
      </c>
      <c r="M299" s="140"/>
      <c r="N299" s="201" t="str">
        <f t="shared" si="48"/>
        <v/>
      </c>
      <c r="O299" s="136"/>
      <c r="P299" s="200" t="str">
        <f t="shared" si="49"/>
        <v/>
      </c>
      <c r="Q299" s="140"/>
      <c r="R299" s="201" t="str">
        <f t="shared" si="50"/>
        <v/>
      </c>
      <c r="S299" s="129"/>
      <c r="T299" s="202" t="str">
        <f t="shared" si="44"/>
        <v/>
      </c>
      <c r="U299" s="140"/>
      <c r="V299" s="201" t="str">
        <f t="shared" si="51"/>
        <v/>
      </c>
    </row>
    <row r="300" spans="1:22" s="147" customFormat="1" hidden="1">
      <c r="A300" s="190"/>
      <c r="B300" s="181" t="s">
        <v>4962</v>
      </c>
      <c r="C300" s="186"/>
      <c r="D300" s="182"/>
      <c r="E300" s="185"/>
      <c r="F300" s="199" t="str">
        <f t="shared" si="52"/>
        <v/>
      </c>
      <c r="G300" s="176"/>
      <c r="H300" s="200" t="str">
        <f t="shared" si="45"/>
        <v/>
      </c>
      <c r="I300" s="177"/>
      <c r="J300" s="201" t="str">
        <f t="shared" si="46"/>
        <v/>
      </c>
      <c r="K300" s="136"/>
      <c r="L300" s="200" t="str">
        <f t="shared" si="47"/>
        <v/>
      </c>
      <c r="M300" s="140"/>
      <c r="N300" s="201" t="str">
        <f t="shared" si="48"/>
        <v/>
      </c>
      <c r="O300" s="136"/>
      <c r="P300" s="200" t="str">
        <f t="shared" si="49"/>
        <v/>
      </c>
      <c r="Q300" s="140"/>
      <c r="R300" s="201" t="str">
        <f t="shared" si="50"/>
        <v/>
      </c>
      <c r="S300" s="129"/>
      <c r="T300" s="202" t="str">
        <f t="shared" si="44"/>
        <v/>
      </c>
      <c r="U300" s="140"/>
      <c r="V300" s="201" t="str">
        <f t="shared" si="51"/>
        <v/>
      </c>
    </row>
    <row r="301" spans="1:22" s="147" customFormat="1" hidden="1">
      <c r="A301" s="190"/>
      <c r="B301" s="181" t="s">
        <v>4963</v>
      </c>
      <c r="C301" s="186"/>
      <c r="D301" s="182"/>
      <c r="E301" s="185"/>
      <c r="F301" s="199" t="str">
        <f t="shared" si="52"/>
        <v/>
      </c>
      <c r="G301" s="176"/>
      <c r="H301" s="200" t="str">
        <f t="shared" si="45"/>
        <v/>
      </c>
      <c r="I301" s="177"/>
      <c r="J301" s="201" t="str">
        <f t="shared" si="46"/>
        <v/>
      </c>
      <c r="K301" s="136"/>
      <c r="L301" s="200" t="str">
        <f t="shared" si="47"/>
        <v/>
      </c>
      <c r="M301" s="140"/>
      <c r="N301" s="201" t="str">
        <f t="shared" si="48"/>
        <v/>
      </c>
      <c r="O301" s="136"/>
      <c r="P301" s="200" t="str">
        <f t="shared" si="49"/>
        <v/>
      </c>
      <c r="Q301" s="140"/>
      <c r="R301" s="201" t="str">
        <f t="shared" si="50"/>
        <v/>
      </c>
      <c r="S301" s="129"/>
      <c r="T301" s="202" t="str">
        <f t="shared" si="44"/>
        <v/>
      </c>
      <c r="U301" s="140"/>
      <c r="V301" s="201" t="str">
        <f t="shared" si="51"/>
        <v/>
      </c>
    </row>
    <row r="302" spans="1:22" s="147" customFormat="1" hidden="1">
      <c r="A302" s="190"/>
      <c r="B302" s="181" t="s">
        <v>4964</v>
      </c>
      <c r="C302" s="186"/>
      <c r="D302" s="182"/>
      <c r="E302" s="185"/>
      <c r="F302" s="199" t="str">
        <f t="shared" si="52"/>
        <v/>
      </c>
      <c r="G302" s="176"/>
      <c r="H302" s="200" t="str">
        <f t="shared" si="45"/>
        <v/>
      </c>
      <c r="I302" s="177"/>
      <c r="J302" s="201" t="str">
        <f t="shared" si="46"/>
        <v/>
      </c>
      <c r="K302" s="136"/>
      <c r="L302" s="200" t="str">
        <f t="shared" si="47"/>
        <v/>
      </c>
      <c r="M302" s="140"/>
      <c r="N302" s="201" t="str">
        <f t="shared" si="48"/>
        <v/>
      </c>
      <c r="O302" s="136"/>
      <c r="P302" s="200" t="str">
        <f t="shared" si="49"/>
        <v/>
      </c>
      <c r="Q302" s="140"/>
      <c r="R302" s="201" t="str">
        <f t="shared" si="50"/>
        <v/>
      </c>
      <c r="S302" s="129"/>
      <c r="T302" s="202" t="str">
        <f t="shared" si="44"/>
        <v/>
      </c>
      <c r="U302" s="140"/>
      <c r="V302" s="201" t="str">
        <f t="shared" si="51"/>
        <v/>
      </c>
    </row>
    <row r="303" spans="1:22" s="147" customFormat="1" hidden="1">
      <c r="A303" s="190"/>
      <c r="B303" s="181" t="s">
        <v>4965</v>
      </c>
      <c r="C303" s="186"/>
      <c r="D303" s="182"/>
      <c r="E303" s="185"/>
      <c r="F303" s="199" t="str">
        <f t="shared" si="52"/>
        <v/>
      </c>
      <c r="G303" s="176"/>
      <c r="H303" s="200" t="str">
        <f t="shared" si="45"/>
        <v/>
      </c>
      <c r="I303" s="177"/>
      <c r="J303" s="201" t="str">
        <f t="shared" si="46"/>
        <v/>
      </c>
      <c r="K303" s="136"/>
      <c r="L303" s="200" t="str">
        <f t="shared" si="47"/>
        <v/>
      </c>
      <c r="M303" s="140"/>
      <c r="N303" s="201" t="str">
        <f t="shared" si="48"/>
        <v/>
      </c>
      <c r="O303" s="136"/>
      <c r="P303" s="200" t="str">
        <f t="shared" si="49"/>
        <v/>
      </c>
      <c r="Q303" s="140"/>
      <c r="R303" s="201" t="str">
        <f t="shared" si="50"/>
        <v/>
      </c>
      <c r="S303" s="129"/>
      <c r="T303" s="202" t="str">
        <f t="shared" si="44"/>
        <v/>
      </c>
      <c r="U303" s="140"/>
      <c r="V303" s="201" t="str">
        <f t="shared" si="51"/>
        <v/>
      </c>
    </row>
    <row r="304" spans="1:22" s="147" customFormat="1" hidden="1">
      <c r="A304" s="190"/>
      <c r="B304" s="181" t="s">
        <v>4966</v>
      </c>
      <c r="C304" s="186"/>
      <c r="D304" s="182"/>
      <c r="E304" s="185"/>
      <c r="F304" s="199" t="str">
        <f t="shared" si="52"/>
        <v/>
      </c>
      <c r="G304" s="176"/>
      <c r="H304" s="200" t="str">
        <f t="shared" si="45"/>
        <v/>
      </c>
      <c r="I304" s="177"/>
      <c r="J304" s="201" t="str">
        <f t="shared" si="46"/>
        <v/>
      </c>
      <c r="K304" s="136"/>
      <c r="L304" s="200" t="str">
        <f t="shared" si="47"/>
        <v/>
      </c>
      <c r="M304" s="140"/>
      <c r="N304" s="201" t="str">
        <f t="shared" si="48"/>
        <v/>
      </c>
      <c r="O304" s="136"/>
      <c r="P304" s="200" t="str">
        <f t="shared" si="49"/>
        <v/>
      </c>
      <c r="Q304" s="140"/>
      <c r="R304" s="201" t="str">
        <f t="shared" si="50"/>
        <v/>
      </c>
      <c r="S304" s="129"/>
      <c r="T304" s="202" t="str">
        <f t="shared" si="44"/>
        <v/>
      </c>
      <c r="U304" s="140"/>
      <c r="V304" s="201" t="str">
        <f t="shared" si="51"/>
        <v/>
      </c>
    </row>
    <row r="305" spans="1:22" s="147" customFormat="1" hidden="1">
      <c r="A305" s="190"/>
      <c r="B305" s="181" t="s">
        <v>4967</v>
      </c>
      <c r="C305" s="186"/>
      <c r="D305" s="182"/>
      <c r="E305" s="185"/>
      <c r="F305" s="199" t="str">
        <f t="shared" si="52"/>
        <v/>
      </c>
      <c r="G305" s="176"/>
      <c r="H305" s="200" t="str">
        <f t="shared" si="45"/>
        <v/>
      </c>
      <c r="I305" s="177"/>
      <c r="J305" s="201" t="str">
        <f t="shared" si="46"/>
        <v/>
      </c>
      <c r="K305" s="136"/>
      <c r="L305" s="200" t="str">
        <f t="shared" si="47"/>
        <v/>
      </c>
      <c r="M305" s="140"/>
      <c r="N305" s="201" t="str">
        <f t="shared" si="48"/>
        <v/>
      </c>
      <c r="O305" s="136"/>
      <c r="P305" s="200" t="str">
        <f t="shared" si="49"/>
        <v/>
      </c>
      <c r="Q305" s="140"/>
      <c r="R305" s="201" t="str">
        <f t="shared" si="50"/>
        <v/>
      </c>
      <c r="S305" s="129"/>
      <c r="T305" s="202" t="str">
        <f t="shared" si="44"/>
        <v/>
      </c>
      <c r="U305" s="140"/>
      <c r="V305" s="201" t="str">
        <f t="shared" si="51"/>
        <v/>
      </c>
    </row>
    <row r="306" spans="1:22" s="147" customFormat="1" hidden="1">
      <c r="A306" s="190"/>
      <c r="B306" s="181" t="s">
        <v>4968</v>
      </c>
      <c r="C306" s="186"/>
      <c r="D306" s="182"/>
      <c r="E306" s="185"/>
      <c r="F306" s="199" t="str">
        <f t="shared" si="52"/>
        <v/>
      </c>
      <c r="G306" s="176"/>
      <c r="H306" s="200" t="str">
        <f t="shared" si="45"/>
        <v/>
      </c>
      <c r="I306" s="177"/>
      <c r="J306" s="201" t="str">
        <f t="shared" si="46"/>
        <v/>
      </c>
      <c r="K306" s="136"/>
      <c r="L306" s="200" t="str">
        <f t="shared" si="47"/>
        <v/>
      </c>
      <c r="M306" s="140"/>
      <c r="N306" s="201" t="str">
        <f t="shared" si="48"/>
        <v/>
      </c>
      <c r="O306" s="136"/>
      <c r="P306" s="200" t="str">
        <f t="shared" si="49"/>
        <v/>
      </c>
      <c r="Q306" s="140"/>
      <c r="R306" s="201" t="str">
        <f t="shared" si="50"/>
        <v/>
      </c>
      <c r="S306" s="129"/>
      <c r="T306" s="202" t="str">
        <f t="shared" si="44"/>
        <v/>
      </c>
      <c r="U306" s="140"/>
      <c r="V306" s="201" t="str">
        <f t="shared" si="51"/>
        <v/>
      </c>
    </row>
    <row r="307" spans="1:22" s="147" customFormat="1" hidden="1">
      <c r="A307" s="190"/>
      <c r="B307" s="181" t="s">
        <v>4969</v>
      </c>
      <c r="C307" s="186"/>
      <c r="D307" s="182"/>
      <c r="E307" s="185"/>
      <c r="F307" s="199" t="str">
        <f t="shared" si="52"/>
        <v/>
      </c>
      <c r="G307" s="176"/>
      <c r="H307" s="200" t="str">
        <f t="shared" si="45"/>
        <v/>
      </c>
      <c r="I307" s="177"/>
      <c r="J307" s="201" t="str">
        <f t="shared" si="46"/>
        <v/>
      </c>
      <c r="K307" s="136"/>
      <c r="L307" s="200" t="str">
        <f t="shared" si="47"/>
        <v/>
      </c>
      <c r="M307" s="140"/>
      <c r="N307" s="201" t="str">
        <f t="shared" si="48"/>
        <v/>
      </c>
      <c r="O307" s="136"/>
      <c r="P307" s="200" t="str">
        <f t="shared" si="49"/>
        <v/>
      </c>
      <c r="Q307" s="140"/>
      <c r="R307" s="201" t="str">
        <f t="shared" si="50"/>
        <v/>
      </c>
      <c r="S307" s="129"/>
      <c r="T307" s="202" t="str">
        <f t="shared" si="44"/>
        <v/>
      </c>
      <c r="U307" s="140"/>
      <c r="V307" s="201" t="str">
        <f t="shared" si="51"/>
        <v/>
      </c>
    </row>
    <row r="308" spans="1:22" s="147" customFormat="1" hidden="1">
      <c r="A308" s="190"/>
      <c r="B308" s="181" t="s">
        <v>4970</v>
      </c>
      <c r="C308" s="186"/>
      <c r="D308" s="182"/>
      <c r="E308" s="185"/>
      <c r="F308" s="199" t="str">
        <f t="shared" si="52"/>
        <v/>
      </c>
      <c r="G308" s="176"/>
      <c r="H308" s="200" t="str">
        <f t="shared" si="45"/>
        <v/>
      </c>
      <c r="I308" s="177"/>
      <c r="J308" s="201" t="str">
        <f t="shared" si="46"/>
        <v/>
      </c>
      <c r="K308" s="136"/>
      <c r="L308" s="200" t="str">
        <f t="shared" si="47"/>
        <v/>
      </c>
      <c r="M308" s="140"/>
      <c r="N308" s="201" t="str">
        <f t="shared" si="48"/>
        <v/>
      </c>
      <c r="O308" s="136"/>
      <c r="P308" s="200" t="str">
        <f t="shared" si="49"/>
        <v/>
      </c>
      <c r="Q308" s="140"/>
      <c r="R308" s="201" t="str">
        <f t="shared" si="50"/>
        <v/>
      </c>
      <c r="S308" s="129"/>
      <c r="T308" s="202" t="str">
        <f t="shared" si="44"/>
        <v/>
      </c>
      <c r="U308" s="140"/>
      <c r="V308" s="201" t="str">
        <f t="shared" si="51"/>
        <v/>
      </c>
    </row>
    <row r="309" spans="1:22" s="147" customFormat="1" hidden="1">
      <c r="A309" s="190"/>
      <c r="B309" s="181" t="s">
        <v>4971</v>
      </c>
      <c r="C309" s="186"/>
      <c r="D309" s="182"/>
      <c r="E309" s="185"/>
      <c r="F309" s="199" t="str">
        <f t="shared" si="52"/>
        <v/>
      </c>
      <c r="G309" s="176"/>
      <c r="H309" s="200" t="str">
        <f t="shared" si="45"/>
        <v/>
      </c>
      <c r="I309" s="177"/>
      <c r="J309" s="201" t="str">
        <f t="shared" si="46"/>
        <v/>
      </c>
      <c r="K309" s="136"/>
      <c r="L309" s="200" t="str">
        <f t="shared" si="47"/>
        <v/>
      </c>
      <c r="M309" s="140"/>
      <c r="N309" s="201" t="str">
        <f t="shared" si="48"/>
        <v/>
      </c>
      <c r="O309" s="136"/>
      <c r="P309" s="200" t="str">
        <f t="shared" si="49"/>
        <v/>
      </c>
      <c r="Q309" s="140"/>
      <c r="R309" s="201" t="str">
        <f t="shared" si="50"/>
        <v/>
      </c>
      <c r="S309" s="129"/>
      <c r="T309" s="202" t="str">
        <f t="shared" si="44"/>
        <v/>
      </c>
      <c r="U309" s="140"/>
      <c r="V309" s="201" t="str">
        <f t="shared" si="51"/>
        <v/>
      </c>
    </row>
    <row r="310" spans="1:22" s="147" customFormat="1" hidden="1">
      <c r="A310" s="190"/>
      <c r="B310" s="181" t="s">
        <v>4972</v>
      </c>
      <c r="C310" s="186"/>
      <c r="D310" s="182"/>
      <c r="E310" s="185"/>
      <c r="F310" s="199" t="str">
        <f t="shared" si="52"/>
        <v/>
      </c>
      <c r="G310" s="176"/>
      <c r="H310" s="200" t="str">
        <f t="shared" si="45"/>
        <v/>
      </c>
      <c r="I310" s="177"/>
      <c r="J310" s="201" t="str">
        <f t="shared" si="46"/>
        <v/>
      </c>
      <c r="K310" s="136"/>
      <c r="L310" s="200" t="str">
        <f t="shared" si="47"/>
        <v/>
      </c>
      <c r="M310" s="140"/>
      <c r="N310" s="201" t="str">
        <f t="shared" si="48"/>
        <v/>
      </c>
      <c r="O310" s="136"/>
      <c r="P310" s="200" t="str">
        <f t="shared" si="49"/>
        <v/>
      </c>
      <c r="Q310" s="140"/>
      <c r="R310" s="201" t="str">
        <f t="shared" si="50"/>
        <v/>
      </c>
      <c r="S310" s="129"/>
      <c r="T310" s="202" t="str">
        <f t="shared" si="44"/>
        <v/>
      </c>
      <c r="U310" s="140"/>
      <c r="V310" s="201" t="str">
        <f t="shared" si="51"/>
        <v/>
      </c>
    </row>
    <row r="311" spans="1:22" s="147" customFormat="1" hidden="1">
      <c r="A311" s="190"/>
      <c r="B311" s="181" t="s">
        <v>4973</v>
      </c>
      <c r="C311" s="186"/>
      <c r="D311" s="182"/>
      <c r="E311" s="185"/>
      <c r="F311" s="199" t="str">
        <f t="shared" si="52"/>
        <v/>
      </c>
      <c r="G311" s="176"/>
      <c r="H311" s="200" t="str">
        <f t="shared" si="45"/>
        <v/>
      </c>
      <c r="I311" s="177"/>
      <c r="J311" s="201" t="str">
        <f t="shared" si="46"/>
        <v/>
      </c>
      <c r="K311" s="136"/>
      <c r="L311" s="200" t="str">
        <f t="shared" si="47"/>
        <v/>
      </c>
      <c r="M311" s="140"/>
      <c r="N311" s="201" t="str">
        <f t="shared" si="48"/>
        <v/>
      </c>
      <c r="O311" s="136"/>
      <c r="P311" s="200" t="str">
        <f t="shared" si="49"/>
        <v/>
      </c>
      <c r="Q311" s="140"/>
      <c r="R311" s="201" t="str">
        <f t="shared" si="50"/>
        <v/>
      </c>
      <c r="S311" s="129"/>
      <c r="T311" s="202" t="str">
        <f t="shared" si="44"/>
        <v/>
      </c>
      <c r="U311" s="140"/>
      <c r="V311" s="201" t="str">
        <f t="shared" si="51"/>
        <v/>
      </c>
    </row>
    <row r="312" spans="1:22" s="147" customFormat="1" hidden="1">
      <c r="A312" s="190"/>
      <c r="B312" s="181" t="s">
        <v>4974</v>
      </c>
      <c r="C312" s="186"/>
      <c r="D312" s="182"/>
      <c r="E312" s="185"/>
      <c r="F312" s="199" t="str">
        <f t="shared" si="52"/>
        <v/>
      </c>
      <c r="G312" s="176"/>
      <c r="H312" s="200" t="str">
        <f t="shared" si="45"/>
        <v/>
      </c>
      <c r="I312" s="177"/>
      <c r="J312" s="201" t="str">
        <f t="shared" si="46"/>
        <v/>
      </c>
      <c r="K312" s="136"/>
      <c r="L312" s="200" t="str">
        <f t="shared" si="47"/>
        <v/>
      </c>
      <c r="M312" s="140"/>
      <c r="N312" s="201" t="str">
        <f t="shared" si="48"/>
        <v/>
      </c>
      <c r="O312" s="136"/>
      <c r="P312" s="200" t="str">
        <f t="shared" si="49"/>
        <v/>
      </c>
      <c r="Q312" s="140"/>
      <c r="R312" s="201" t="str">
        <f t="shared" si="50"/>
        <v/>
      </c>
      <c r="S312" s="129"/>
      <c r="T312" s="202" t="str">
        <f t="shared" si="44"/>
        <v/>
      </c>
      <c r="U312" s="140"/>
      <c r="V312" s="201" t="str">
        <f t="shared" si="51"/>
        <v/>
      </c>
    </row>
    <row r="313" spans="1:22" s="147" customFormat="1" hidden="1">
      <c r="A313" s="190"/>
      <c r="B313" s="181" t="s">
        <v>4975</v>
      </c>
      <c r="C313" s="186"/>
      <c r="D313" s="182"/>
      <c r="E313" s="185"/>
      <c r="F313" s="199" t="str">
        <f t="shared" si="52"/>
        <v/>
      </c>
      <c r="G313" s="176"/>
      <c r="H313" s="200" t="str">
        <f t="shared" si="45"/>
        <v/>
      </c>
      <c r="I313" s="177"/>
      <c r="J313" s="201" t="str">
        <f t="shared" si="46"/>
        <v/>
      </c>
      <c r="K313" s="136"/>
      <c r="L313" s="200" t="str">
        <f t="shared" si="47"/>
        <v/>
      </c>
      <c r="M313" s="140"/>
      <c r="N313" s="201" t="str">
        <f t="shared" si="48"/>
        <v/>
      </c>
      <c r="O313" s="136"/>
      <c r="P313" s="200" t="str">
        <f t="shared" si="49"/>
        <v/>
      </c>
      <c r="Q313" s="140"/>
      <c r="R313" s="201" t="str">
        <f t="shared" si="50"/>
        <v/>
      </c>
      <c r="S313" s="129"/>
      <c r="T313" s="202" t="str">
        <f t="shared" si="44"/>
        <v/>
      </c>
      <c r="U313" s="140"/>
      <c r="V313" s="201" t="str">
        <f t="shared" si="51"/>
        <v/>
      </c>
    </row>
    <row r="314" spans="1:22" s="147" customFormat="1" hidden="1">
      <c r="A314" s="190"/>
      <c r="B314" s="181" t="s">
        <v>4976</v>
      </c>
      <c r="C314" s="186"/>
      <c r="D314" s="182"/>
      <c r="E314" s="185"/>
      <c r="F314" s="199" t="str">
        <f t="shared" si="52"/>
        <v/>
      </c>
      <c r="G314" s="176"/>
      <c r="H314" s="200" t="str">
        <f t="shared" si="45"/>
        <v/>
      </c>
      <c r="I314" s="177"/>
      <c r="J314" s="201" t="str">
        <f t="shared" si="46"/>
        <v/>
      </c>
      <c r="K314" s="136"/>
      <c r="L314" s="200" t="str">
        <f t="shared" si="47"/>
        <v/>
      </c>
      <c r="M314" s="140"/>
      <c r="N314" s="201" t="str">
        <f t="shared" si="48"/>
        <v/>
      </c>
      <c r="O314" s="136"/>
      <c r="P314" s="200" t="str">
        <f t="shared" si="49"/>
        <v/>
      </c>
      <c r="Q314" s="140"/>
      <c r="R314" s="201" t="str">
        <f t="shared" si="50"/>
        <v/>
      </c>
      <c r="S314" s="129"/>
      <c r="T314" s="202" t="str">
        <f t="shared" si="44"/>
        <v/>
      </c>
      <c r="U314" s="140"/>
      <c r="V314" s="201" t="str">
        <f t="shared" si="51"/>
        <v/>
      </c>
    </row>
    <row r="315" spans="1:22" s="147" customFormat="1" hidden="1">
      <c r="A315" s="190"/>
      <c r="B315" s="181" t="s">
        <v>4977</v>
      </c>
      <c r="C315" s="186"/>
      <c r="D315" s="182"/>
      <c r="E315" s="185"/>
      <c r="F315" s="199" t="str">
        <f t="shared" si="52"/>
        <v/>
      </c>
      <c r="G315" s="176"/>
      <c r="H315" s="200" t="str">
        <f t="shared" si="45"/>
        <v/>
      </c>
      <c r="I315" s="177"/>
      <c r="J315" s="201" t="str">
        <f t="shared" si="46"/>
        <v/>
      </c>
      <c r="K315" s="136"/>
      <c r="L315" s="200" t="str">
        <f t="shared" si="47"/>
        <v/>
      </c>
      <c r="M315" s="140"/>
      <c r="N315" s="201" t="str">
        <f t="shared" si="48"/>
        <v/>
      </c>
      <c r="O315" s="136"/>
      <c r="P315" s="200" t="str">
        <f t="shared" si="49"/>
        <v/>
      </c>
      <c r="Q315" s="140"/>
      <c r="R315" s="201" t="str">
        <f t="shared" si="50"/>
        <v/>
      </c>
      <c r="S315" s="129"/>
      <c r="T315" s="202" t="str">
        <f t="shared" si="44"/>
        <v/>
      </c>
      <c r="U315" s="140"/>
      <c r="V315" s="201" t="str">
        <f t="shared" si="51"/>
        <v/>
      </c>
    </row>
    <row r="316" spans="1:22" s="147" customFormat="1" hidden="1">
      <c r="A316" s="190"/>
      <c r="B316" s="181" t="s">
        <v>4978</v>
      </c>
      <c r="C316" s="186"/>
      <c r="D316" s="182"/>
      <c r="E316" s="185"/>
      <c r="F316" s="199" t="str">
        <f t="shared" si="52"/>
        <v/>
      </c>
      <c r="G316" s="176"/>
      <c r="H316" s="200" t="str">
        <f t="shared" si="45"/>
        <v/>
      </c>
      <c r="I316" s="177"/>
      <c r="J316" s="201" t="str">
        <f t="shared" si="46"/>
        <v/>
      </c>
      <c r="K316" s="136"/>
      <c r="L316" s="200" t="str">
        <f t="shared" si="47"/>
        <v/>
      </c>
      <c r="M316" s="140"/>
      <c r="N316" s="201" t="str">
        <f t="shared" si="48"/>
        <v/>
      </c>
      <c r="O316" s="136"/>
      <c r="P316" s="200" t="str">
        <f t="shared" si="49"/>
        <v/>
      </c>
      <c r="Q316" s="140"/>
      <c r="R316" s="201" t="str">
        <f t="shared" si="50"/>
        <v/>
      </c>
      <c r="S316" s="129"/>
      <c r="T316" s="202" t="str">
        <f t="shared" si="44"/>
        <v/>
      </c>
      <c r="U316" s="140"/>
      <c r="V316" s="201" t="str">
        <f t="shared" si="51"/>
        <v/>
      </c>
    </row>
    <row r="317" spans="1:22" s="147" customFormat="1" hidden="1">
      <c r="A317" s="190"/>
      <c r="B317" s="181" t="s">
        <v>4979</v>
      </c>
      <c r="C317" s="186"/>
      <c r="D317" s="182"/>
      <c r="E317" s="185"/>
      <c r="F317" s="199" t="str">
        <f t="shared" si="52"/>
        <v/>
      </c>
      <c r="G317" s="176"/>
      <c r="H317" s="200" t="str">
        <f t="shared" si="45"/>
        <v/>
      </c>
      <c r="I317" s="177"/>
      <c r="J317" s="201" t="str">
        <f t="shared" si="46"/>
        <v/>
      </c>
      <c r="K317" s="136"/>
      <c r="L317" s="200" t="str">
        <f t="shared" si="47"/>
        <v/>
      </c>
      <c r="M317" s="140"/>
      <c r="N317" s="201" t="str">
        <f t="shared" si="48"/>
        <v/>
      </c>
      <c r="O317" s="136"/>
      <c r="P317" s="200" t="str">
        <f t="shared" si="49"/>
        <v/>
      </c>
      <c r="Q317" s="140"/>
      <c r="R317" s="201" t="str">
        <f t="shared" si="50"/>
        <v/>
      </c>
      <c r="S317" s="129"/>
      <c r="T317" s="202" t="str">
        <f t="shared" si="44"/>
        <v/>
      </c>
      <c r="U317" s="140"/>
      <c r="V317" s="201" t="str">
        <f t="shared" si="51"/>
        <v/>
      </c>
    </row>
    <row r="318" spans="1:22" s="147" customFormat="1" hidden="1">
      <c r="A318" s="190"/>
      <c r="B318" s="181" t="s">
        <v>4980</v>
      </c>
      <c r="C318" s="186"/>
      <c r="D318" s="182"/>
      <c r="E318" s="185"/>
      <c r="F318" s="199" t="str">
        <f t="shared" si="52"/>
        <v/>
      </c>
      <c r="G318" s="176"/>
      <c r="H318" s="200" t="str">
        <f t="shared" si="45"/>
        <v/>
      </c>
      <c r="I318" s="177"/>
      <c r="J318" s="201" t="str">
        <f t="shared" si="46"/>
        <v/>
      </c>
      <c r="K318" s="136"/>
      <c r="L318" s="200" t="str">
        <f t="shared" si="47"/>
        <v/>
      </c>
      <c r="M318" s="140"/>
      <c r="N318" s="201" t="str">
        <f t="shared" si="48"/>
        <v/>
      </c>
      <c r="O318" s="136"/>
      <c r="P318" s="200" t="str">
        <f t="shared" si="49"/>
        <v/>
      </c>
      <c r="Q318" s="140"/>
      <c r="R318" s="201" t="str">
        <f t="shared" si="50"/>
        <v/>
      </c>
      <c r="S318" s="129"/>
      <c r="T318" s="202" t="str">
        <f t="shared" si="44"/>
        <v/>
      </c>
      <c r="U318" s="140"/>
      <c r="V318" s="201" t="str">
        <f t="shared" si="51"/>
        <v/>
      </c>
    </row>
    <row r="319" spans="1:22" s="147" customFormat="1" hidden="1">
      <c r="A319" s="190"/>
      <c r="B319" s="181" t="s">
        <v>4981</v>
      </c>
      <c r="C319" s="186"/>
      <c r="D319" s="182"/>
      <c r="E319" s="185"/>
      <c r="F319" s="199" t="str">
        <f t="shared" si="52"/>
        <v/>
      </c>
      <c r="G319" s="176"/>
      <c r="H319" s="200" t="str">
        <f t="shared" si="45"/>
        <v/>
      </c>
      <c r="I319" s="177"/>
      <c r="J319" s="201" t="str">
        <f t="shared" si="46"/>
        <v/>
      </c>
      <c r="K319" s="136"/>
      <c r="L319" s="200" t="str">
        <f t="shared" si="47"/>
        <v/>
      </c>
      <c r="M319" s="140"/>
      <c r="N319" s="201" t="str">
        <f t="shared" si="48"/>
        <v/>
      </c>
      <c r="O319" s="136"/>
      <c r="P319" s="200" t="str">
        <f t="shared" si="49"/>
        <v/>
      </c>
      <c r="Q319" s="140"/>
      <c r="R319" s="201" t="str">
        <f t="shared" si="50"/>
        <v/>
      </c>
      <c r="S319" s="129"/>
      <c r="T319" s="202" t="str">
        <f t="shared" si="44"/>
        <v/>
      </c>
      <c r="U319" s="140"/>
      <c r="V319" s="201" t="str">
        <f t="shared" si="51"/>
        <v/>
      </c>
    </row>
    <row r="320" spans="1:22" s="147" customFormat="1" hidden="1">
      <c r="A320" s="190"/>
      <c r="B320" s="181" t="s">
        <v>4982</v>
      </c>
      <c r="C320" s="186"/>
      <c r="D320" s="182"/>
      <c r="E320" s="185"/>
      <c r="F320" s="199" t="str">
        <f t="shared" si="52"/>
        <v/>
      </c>
      <c r="G320" s="176"/>
      <c r="H320" s="200" t="str">
        <f t="shared" si="45"/>
        <v/>
      </c>
      <c r="I320" s="177"/>
      <c r="J320" s="201" t="str">
        <f t="shared" si="46"/>
        <v/>
      </c>
      <c r="K320" s="136"/>
      <c r="L320" s="200" t="str">
        <f t="shared" si="47"/>
        <v/>
      </c>
      <c r="M320" s="140"/>
      <c r="N320" s="201" t="str">
        <f t="shared" si="48"/>
        <v/>
      </c>
      <c r="O320" s="136"/>
      <c r="P320" s="200" t="str">
        <f t="shared" si="49"/>
        <v/>
      </c>
      <c r="Q320" s="140"/>
      <c r="R320" s="201" t="str">
        <f t="shared" si="50"/>
        <v/>
      </c>
      <c r="S320" s="129"/>
      <c r="T320" s="202" t="str">
        <f t="shared" si="44"/>
        <v/>
      </c>
      <c r="U320" s="140"/>
      <c r="V320" s="201" t="str">
        <f t="shared" si="51"/>
        <v/>
      </c>
    </row>
    <row r="321" spans="1:22" s="147" customFormat="1" hidden="1">
      <c r="A321" s="190"/>
      <c r="B321" s="181" t="s">
        <v>4983</v>
      </c>
      <c r="C321" s="186"/>
      <c r="D321" s="182"/>
      <c r="E321" s="185"/>
      <c r="F321" s="199" t="str">
        <f t="shared" si="52"/>
        <v/>
      </c>
      <c r="G321" s="176"/>
      <c r="H321" s="200" t="str">
        <f t="shared" si="45"/>
        <v/>
      </c>
      <c r="I321" s="177"/>
      <c r="J321" s="201" t="str">
        <f t="shared" si="46"/>
        <v/>
      </c>
      <c r="K321" s="136"/>
      <c r="L321" s="200" t="str">
        <f t="shared" si="47"/>
        <v/>
      </c>
      <c r="M321" s="140"/>
      <c r="N321" s="201" t="str">
        <f t="shared" si="48"/>
        <v/>
      </c>
      <c r="O321" s="136"/>
      <c r="P321" s="200" t="str">
        <f t="shared" si="49"/>
        <v/>
      </c>
      <c r="Q321" s="140"/>
      <c r="R321" s="201" t="str">
        <f t="shared" si="50"/>
        <v/>
      </c>
      <c r="S321" s="129"/>
      <c r="T321" s="202" t="str">
        <f t="shared" si="44"/>
        <v/>
      </c>
      <c r="U321" s="140"/>
      <c r="V321" s="201" t="str">
        <f t="shared" si="51"/>
        <v/>
      </c>
    </row>
    <row r="322" spans="1:22" s="147" customFormat="1" hidden="1">
      <c r="A322" s="190"/>
      <c r="B322" s="181" t="s">
        <v>4984</v>
      </c>
      <c r="C322" s="186"/>
      <c r="D322" s="182"/>
      <c r="E322" s="185"/>
      <c r="F322" s="199" t="str">
        <f t="shared" si="52"/>
        <v/>
      </c>
      <c r="G322" s="176"/>
      <c r="H322" s="200" t="str">
        <f t="shared" si="45"/>
        <v/>
      </c>
      <c r="I322" s="177"/>
      <c r="J322" s="201" t="str">
        <f t="shared" si="46"/>
        <v/>
      </c>
      <c r="K322" s="136"/>
      <c r="L322" s="200" t="str">
        <f t="shared" si="47"/>
        <v/>
      </c>
      <c r="M322" s="140"/>
      <c r="N322" s="201" t="str">
        <f t="shared" si="48"/>
        <v/>
      </c>
      <c r="O322" s="136"/>
      <c r="P322" s="200" t="str">
        <f t="shared" si="49"/>
        <v/>
      </c>
      <c r="Q322" s="140"/>
      <c r="R322" s="201" t="str">
        <f t="shared" si="50"/>
        <v/>
      </c>
      <c r="S322" s="129"/>
      <c r="T322" s="202" t="str">
        <f t="shared" si="44"/>
        <v/>
      </c>
      <c r="U322" s="140"/>
      <c r="V322" s="201" t="str">
        <f t="shared" si="51"/>
        <v/>
      </c>
    </row>
    <row r="323" spans="1:22" s="147" customFormat="1" hidden="1">
      <c r="A323" s="190"/>
      <c r="B323" s="181" t="s">
        <v>4985</v>
      </c>
      <c r="C323" s="186"/>
      <c r="D323" s="182"/>
      <c r="E323" s="185"/>
      <c r="F323" s="199" t="str">
        <f t="shared" si="52"/>
        <v/>
      </c>
      <c r="G323" s="176"/>
      <c r="H323" s="200" t="str">
        <f t="shared" si="45"/>
        <v/>
      </c>
      <c r="I323" s="177"/>
      <c r="J323" s="201" t="str">
        <f t="shared" si="46"/>
        <v/>
      </c>
      <c r="K323" s="136"/>
      <c r="L323" s="200" t="str">
        <f t="shared" si="47"/>
        <v/>
      </c>
      <c r="M323" s="140"/>
      <c r="N323" s="201" t="str">
        <f t="shared" si="48"/>
        <v/>
      </c>
      <c r="O323" s="136"/>
      <c r="P323" s="200" t="str">
        <f t="shared" si="49"/>
        <v/>
      </c>
      <c r="Q323" s="140"/>
      <c r="R323" s="201" t="str">
        <f t="shared" si="50"/>
        <v/>
      </c>
      <c r="S323" s="129"/>
      <c r="T323" s="202" t="str">
        <f t="shared" si="44"/>
        <v/>
      </c>
      <c r="U323" s="140"/>
      <c r="V323" s="201" t="str">
        <f t="shared" si="51"/>
        <v/>
      </c>
    </row>
    <row r="324" spans="1:22" s="147" customFormat="1" hidden="1">
      <c r="A324" s="190"/>
      <c r="B324" s="181" t="s">
        <v>4986</v>
      </c>
      <c r="C324" s="186"/>
      <c r="D324" s="182"/>
      <c r="E324" s="185"/>
      <c r="F324" s="199" t="str">
        <f t="shared" si="52"/>
        <v/>
      </c>
      <c r="G324" s="176"/>
      <c r="H324" s="200" t="str">
        <f t="shared" si="45"/>
        <v/>
      </c>
      <c r="I324" s="177"/>
      <c r="J324" s="201" t="str">
        <f t="shared" si="46"/>
        <v/>
      </c>
      <c r="K324" s="136"/>
      <c r="L324" s="200" t="str">
        <f t="shared" si="47"/>
        <v/>
      </c>
      <c r="M324" s="140"/>
      <c r="N324" s="201" t="str">
        <f t="shared" si="48"/>
        <v/>
      </c>
      <c r="O324" s="136"/>
      <c r="P324" s="200" t="str">
        <f t="shared" si="49"/>
        <v/>
      </c>
      <c r="Q324" s="140"/>
      <c r="R324" s="201" t="str">
        <f t="shared" si="50"/>
        <v/>
      </c>
      <c r="S324" s="129"/>
      <c r="T324" s="202" t="str">
        <f t="shared" si="44"/>
        <v/>
      </c>
      <c r="U324" s="140"/>
      <c r="V324" s="201" t="str">
        <f t="shared" si="51"/>
        <v/>
      </c>
    </row>
    <row r="325" spans="1:22" s="147" customFormat="1" hidden="1">
      <c r="A325" s="190"/>
      <c r="B325" s="181" t="s">
        <v>4987</v>
      </c>
      <c r="C325" s="186"/>
      <c r="D325" s="182"/>
      <c r="E325" s="185"/>
      <c r="F325" s="199" t="str">
        <f t="shared" si="52"/>
        <v/>
      </c>
      <c r="G325" s="176"/>
      <c r="H325" s="200" t="str">
        <f t="shared" si="45"/>
        <v/>
      </c>
      <c r="I325" s="177"/>
      <c r="J325" s="201" t="str">
        <f t="shared" si="46"/>
        <v/>
      </c>
      <c r="K325" s="136"/>
      <c r="L325" s="200" t="str">
        <f t="shared" si="47"/>
        <v/>
      </c>
      <c r="M325" s="140"/>
      <c r="N325" s="201" t="str">
        <f t="shared" si="48"/>
        <v/>
      </c>
      <c r="O325" s="136"/>
      <c r="P325" s="200" t="str">
        <f t="shared" si="49"/>
        <v/>
      </c>
      <c r="Q325" s="140"/>
      <c r="R325" s="201" t="str">
        <f t="shared" si="50"/>
        <v/>
      </c>
      <c r="S325" s="129"/>
      <c r="T325" s="202" t="str">
        <f t="shared" si="44"/>
        <v/>
      </c>
      <c r="U325" s="140"/>
      <c r="V325" s="201" t="str">
        <f t="shared" si="51"/>
        <v/>
      </c>
    </row>
    <row r="326" spans="1:22" s="147" customFormat="1" hidden="1">
      <c r="A326" s="190"/>
      <c r="B326" s="181" t="s">
        <v>4988</v>
      </c>
      <c r="C326" s="186"/>
      <c r="D326" s="182"/>
      <c r="E326" s="185"/>
      <c r="F326" s="199" t="str">
        <f t="shared" si="52"/>
        <v/>
      </c>
      <c r="G326" s="176"/>
      <c r="H326" s="200" t="str">
        <f t="shared" si="45"/>
        <v/>
      </c>
      <c r="I326" s="177"/>
      <c r="J326" s="201" t="str">
        <f t="shared" si="46"/>
        <v/>
      </c>
      <c r="K326" s="136"/>
      <c r="L326" s="200" t="str">
        <f t="shared" si="47"/>
        <v/>
      </c>
      <c r="M326" s="140"/>
      <c r="N326" s="201" t="str">
        <f t="shared" si="48"/>
        <v/>
      </c>
      <c r="O326" s="136"/>
      <c r="P326" s="200" t="str">
        <f t="shared" si="49"/>
        <v/>
      </c>
      <c r="Q326" s="140"/>
      <c r="R326" s="201" t="str">
        <f t="shared" si="50"/>
        <v/>
      </c>
      <c r="S326" s="129"/>
      <c r="T326" s="202" t="str">
        <f t="shared" si="44"/>
        <v/>
      </c>
      <c r="U326" s="140"/>
      <c r="V326" s="201" t="str">
        <f t="shared" si="51"/>
        <v/>
      </c>
    </row>
    <row r="327" spans="1:22" s="147" customFormat="1" hidden="1">
      <c r="A327" s="190"/>
      <c r="B327" s="181" t="s">
        <v>4989</v>
      </c>
      <c r="C327" s="186"/>
      <c r="D327" s="182"/>
      <c r="E327" s="185"/>
      <c r="F327" s="199" t="str">
        <f t="shared" si="52"/>
        <v/>
      </c>
      <c r="G327" s="176"/>
      <c r="H327" s="200" t="str">
        <f t="shared" si="45"/>
        <v/>
      </c>
      <c r="I327" s="177"/>
      <c r="J327" s="201" t="str">
        <f t="shared" si="46"/>
        <v/>
      </c>
      <c r="K327" s="136"/>
      <c r="L327" s="200" t="str">
        <f t="shared" si="47"/>
        <v/>
      </c>
      <c r="M327" s="140"/>
      <c r="N327" s="201" t="str">
        <f t="shared" si="48"/>
        <v/>
      </c>
      <c r="O327" s="136"/>
      <c r="P327" s="200" t="str">
        <f t="shared" si="49"/>
        <v/>
      </c>
      <c r="Q327" s="140"/>
      <c r="R327" s="201" t="str">
        <f t="shared" si="50"/>
        <v/>
      </c>
      <c r="S327" s="129"/>
      <c r="T327" s="202" t="str">
        <f t="shared" si="44"/>
        <v/>
      </c>
      <c r="U327" s="140"/>
      <c r="V327" s="201" t="str">
        <f t="shared" si="51"/>
        <v/>
      </c>
    </row>
    <row r="328" spans="1:22" s="147" customFormat="1" hidden="1">
      <c r="A328" s="190"/>
      <c r="B328" s="181" t="s">
        <v>4990</v>
      </c>
      <c r="C328" s="186"/>
      <c r="D328" s="182"/>
      <c r="E328" s="185"/>
      <c r="F328" s="199" t="str">
        <f t="shared" si="52"/>
        <v/>
      </c>
      <c r="G328" s="176"/>
      <c r="H328" s="200" t="str">
        <f t="shared" si="45"/>
        <v/>
      </c>
      <c r="I328" s="177"/>
      <c r="J328" s="201" t="str">
        <f t="shared" si="46"/>
        <v/>
      </c>
      <c r="K328" s="136"/>
      <c r="L328" s="200" t="str">
        <f t="shared" si="47"/>
        <v/>
      </c>
      <c r="M328" s="140"/>
      <c r="N328" s="201" t="str">
        <f t="shared" si="48"/>
        <v/>
      </c>
      <c r="O328" s="136"/>
      <c r="P328" s="200" t="str">
        <f t="shared" si="49"/>
        <v/>
      </c>
      <c r="Q328" s="140"/>
      <c r="R328" s="201" t="str">
        <f t="shared" si="50"/>
        <v/>
      </c>
      <c r="S328" s="129"/>
      <c r="T328" s="202" t="str">
        <f t="shared" si="44"/>
        <v/>
      </c>
      <c r="U328" s="140"/>
      <c r="V328" s="201" t="str">
        <f t="shared" si="51"/>
        <v/>
      </c>
    </row>
    <row r="329" spans="1:22" s="147" customFormat="1" hidden="1">
      <c r="A329" s="190"/>
      <c r="B329" s="181" t="s">
        <v>4991</v>
      </c>
      <c r="C329" s="186"/>
      <c r="D329" s="182"/>
      <c r="E329" s="185"/>
      <c r="F329" s="199" t="str">
        <f t="shared" si="52"/>
        <v/>
      </c>
      <c r="G329" s="176"/>
      <c r="H329" s="200" t="str">
        <f t="shared" si="45"/>
        <v/>
      </c>
      <c r="I329" s="177"/>
      <c r="J329" s="201" t="str">
        <f t="shared" si="46"/>
        <v/>
      </c>
      <c r="K329" s="136"/>
      <c r="L329" s="200" t="str">
        <f t="shared" si="47"/>
        <v/>
      </c>
      <c r="M329" s="140"/>
      <c r="N329" s="201" t="str">
        <f t="shared" si="48"/>
        <v/>
      </c>
      <c r="O329" s="136"/>
      <c r="P329" s="200" t="str">
        <f t="shared" si="49"/>
        <v/>
      </c>
      <c r="Q329" s="140"/>
      <c r="R329" s="201" t="str">
        <f t="shared" si="50"/>
        <v/>
      </c>
      <c r="S329" s="129"/>
      <c r="T329" s="202" t="str">
        <f t="shared" si="44"/>
        <v/>
      </c>
      <c r="U329" s="140"/>
      <c r="V329" s="201" t="str">
        <f t="shared" si="51"/>
        <v/>
      </c>
    </row>
    <row r="330" spans="1:22" s="147" customFormat="1" hidden="1">
      <c r="A330" s="190"/>
      <c r="B330" s="181" t="s">
        <v>4992</v>
      </c>
      <c r="C330" s="186"/>
      <c r="D330" s="182"/>
      <c r="E330" s="185"/>
      <c r="F330" s="199" t="str">
        <f t="shared" si="52"/>
        <v/>
      </c>
      <c r="G330" s="176"/>
      <c r="H330" s="200" t="str">
        <f t="shared" si="45"/>
        <v/>
      </c>
      <c r="I330" s="177"/>
      <c r="J330" s="201" t="str">
        <f t="shared" si="46"/>
        <v/>
      </c>
      <c r="K330" s="136"/>
      <c r="L330" s="200" t="str">
        <f t="shared" si="47"/>
        <v/>
      </c>
      <c r="M330" s="140"/>
      <c r="N330" s="201" t="str">
        <f t="shared" si="48"/>
        <v/>
      </c>
      <c r="O330" s="136"/>
      <c r="P330" s="200" t="str">
        <f t="shared" si="49"/>
        <v/>
      </c>
      <c r="Q330" s="140"/>
      <c r="R330" s="201" t="str">
        <f t="shared" si="50"/>
        <v/>
      </c>
      <c r="S330" s="129"/>
      <c r="T330" s="202" t="str">
        <f t="shared" si="44"/>
        <v/>
      </c>
      <c r="U330" s="140"/>
      <c r="V330" s="201" t="str">
        <f t="shared" si="51"/>
        <v/>
      </c>
    </row>
    <row r="331" spans="1:22" s="147" customFormat="1" hidden="1">
      <c r="A331" s="190"/>
      <c r="B331" s="181" t="s">
        <v>4993</v>
      </c>
      <c r="C331" s="186"/>
      <c r="D331" s="182"/>
      <c r="E331" s="185"/>
      <c r="F331" s="199" t="str">
        <f t="shared" si="52"/>
        <v/>
      </c>
      <c r="G331" s="176"/>
      <c r="H331" s="200" t="str">
        <f t="shared" si="45"/>
        <v/>
      </c>
      <c r="I331" s="177"/>
      <c r="J331" s="201" t="str">
        <f t="shared" si="46"/>
        <v/>
      </c>
      <c r="K331" s="136"/>
      <c r="L331" s="200" t="str">
        <f t="shared" si="47"/>
        <v/>
      </c>
      <c r="M331" s="140"/>
      <c r="N331" s="201" t="str">
        <f t="shared" si="48"/>
        <v/>
      </c>
      <c r="O331" s="136"/>
      <c r="P331" s="200" t="str">
        <f t="shared" si="49"/>
        <v/>
      </c>
      <c r="Q331" s="140"/>
      <c r="R331" s="201" t="str">
        <f t="shared" si="50"/>
        <v/>
      </c>
      <c r="S331" s="129"/>
      <c r="T331" s="202" t="str">
        <f t="shared" ref="T331:T387" si="53">IF($T$9="*",IF(S331&gt;0,"*",""),"")</f>
        <v/>
      </c>
      <c r="U331" s="140"/>
      <c r="V331" s="201" t="str">
        <f t="shared" si="51"/>
        <v/>
      </c>
    </row>
    <row r="332" spans="1:22" s="147" customFormat="1" hidden="1">
      <c r="A332" s="190"/>
      <c r="B332" s="181" t="s">
        <v>4994</v>
      </c>
      <c r="C332" s="186"/>
      <c r="D332" s="182"/>
      <c r="E332" s="185"/>
      <c r="F332" s="199" t="str">
        <f t="shared" si="52"/>
        <v/>
      </c>
      <c r="G332" s="176"/>
      <c r="H332" s="200" t="str">
        <f t="shared" si="45"/>
        <v/>
      </c>
      <c r="I332" s="177"/>
      <c r="J332" s="201" t="str">
        <f t="shared" si="46"/>
        <v/>
      </c>
      <c r="K332" s="136"/>
      <c r="L332" s="200" t="str">
        <f t="shared" si="47"/>
        <v/>
      </c>
      <c r="M332" s="140"/>
      <c r="N332" s="201" t="str">
        <f t="shared" si="48"/>
        <v/>
      </c>
      <c r="O332" s="136"/>
      <c r="P332" s="200" t="str">
        <f t="shared" si="49"/>
        <v/>
      </c>
      <c r="Q332" s="140"/>
      <c r="R332" s="201" t="str">
        <f t="shared" si="50"/>
        <v/>
      </c>
      <c r="S332" s="129"/>
      <c r="T332" s="202" t="str">
        <f t="shared" si="53"/>
        <v/>
      </c>
      <c r="U332" s="140"/>
      <c r="V332" s="201" t="str">
        <f t="shared" si="51"/>
        <v/>
      </c>
    </row>
    <row r="333" spans="1:22" s="147" customFormat="1" hidden="1">
      <c r="A333" s="190"/>
      <c r="B333" s="181" t="s">
        <v>4995</v>
      </c>
      <c r="C333" s="186"/>
      <c r="D333" s="182"/>
      <c r="E333" s="185"/>
      <c r="F333" s="199" t="str">
        <f t="shared" si="52"/>
        <v/>
      </c>
      <c r="G333" s="176"/>
      <c r="H333" s="200" t="str">
        <f t="shared" si="45"/>
        <v/>
      </c>
      <c r="I333" s="177"/>
      <c r="J333" s="201" t="str">
        <f t="shared" si="46"/>
        <v/>
      </c>
      <c r="K333" s="136"/>
      <c r="L333" s="200" t="str">
        <f t="shared" si="47"/>
        <v/>
      </c>
      <c r="M333" s="140"/>
      <c r="N333" s="201" t="str">
        <f t="shared" si="48"/>
        <v/>
      </c>
      <c r="O333" s="136"/>
      <c r="P333" s="200" t="str">
        <f t="shared" si="49"/>
        <v/>
      </c>
      <c r="Q333" s="140"/>
      <c r="R333" s="201" t="str">
        <f t="shared" si="50"/>
        <v/>
      </c>
      <c r="S333" s="129"/>
      <c r="T333" s="202" t="str">
        <f t="shared" si="53"/>
        <v/>
      </c>
      <c r="U333" s="140"/>
      <c r="V333" s="201" t="str">
        <f t="shared" si="51"/>
        <v/>
      </c>
    </row>
    <row r="334" spans="1:22" s="147" customFormat="1" hidden="1">
      <c r="A334" s="190"/>
      <c r="B334" s="181" t="s">
        <v>4996</v>
      </c>
      <c r="C334" s="186"/>
      <c r="D334" s="182"/>
      <c r="E334" s="185"/>
      <c r="F334" s="199" t="str">
        <f t="shared" si="52"/>
        <v/>
      </c>
      <c r="G334" s="176"/>
      <c r="H334" s="200" t="str">
        <f t="shared" si="45"/>
        <v/>
      </c>
      <c r="I334" s="177"/>
      <c r="J334" s="184"/>
      <c r="K334" s="136"/>
      <c r="L334" s="170"/>
      <c r="M334" s="140"/>
      <c r="N334" s="201" t="str">
        <f t="shared" si="48"/>
        <v/>
      </c>
      <c r="O334" s="136"/>
      <c r="P334" s="200" t="str">
        <f t="shared" si="49"/>
        <v/>
      </c>
      <c r="Q334" s="140"/>
      <c r="R334" s="201" t="str">
        <f t="shared" si="50"/>
        <v/>
      </c>
      <c r="S334" s="129"/>
      <c r="T334" s="202" t="str">
        <f t="shared" si="53"/>
        <v/>
      </c>
      <c r="U334" s="140"/>
      <c r="V334" s="201" t="str">
        <f t="shared" si="51"/>
        <v/>
      </c>
    </row>
    <row r="335" spans="1:22" s="147" customFormat="1" hidden="1">
      <c r="A335" s="190"/>
      <c r="B335" s="181" t="s">
        <v>4997</v>
      </c>
      <c r="C335" s="186"/>
      <c r="D335" s="182"/>
      <c r="E335" s="185"/>
      <c r="F335" s="199" t="str">
        <f t="shared" si="52"/>
        <v/>
      </c>
      <c r="G335" s="176"/>
      <c r="H335" s="200" t="str">
        <f t="shared" si="45"/>
        <v/>
      </c>
      <c r="I335" s="177"/>
      <c r="J335" s="184"/>
      <c r="K335" s="136"/>
      <c r="L335" s="170"/>
      <c r="M335" s="140"/>
      <c r="N335" s="201" t="str">
        <f t="shared" si="48"/>
        <v/>
      </c>
      <c r="O335" s="136"/>
      <c r="P335" s="200" t="str">
        <f t="shared" si="49"/>
        <v/>
      </c>
      <c r="Q335" s="140"/>
      <c r="R335" s="201" t="str">
        <f t="shared" si="50"/>
        <v/>
      </c>
      <c r="S335" s="129"/>
      <c r="T335" s="202" t="str">
        <f t="shared" si="53"/>
        <v/>
      </c>
      <c r="U335" s="140"/>
      <c r="V335" s="201" t="str">
        <f t="shared" si="51"/>
        <v/>
      </c>
    </row>
    <row r="336" spans="1:22" s="147" customFormat="1" hidden="1">
      <c r="A336" s="190"/>
      <c r="B336" s="181" t="s">
        <v>4998</v>
      </c>
      <c r="C336" s="186"/>
      <c r="D336" s="182"/>
      <c r="E336" s="185"/>
      <c r="F336" s="199" t="str">
        <f t="shared" si="52"/>
        <v/>
      </c>
      <c r="G336" s="176"/>
      <c r="H336" s="200" t="str">
        <f t="shared" si="45"/>
        <v/>
      </c>
      <c r="I336" s="177"/>
      <c r="J336" s="184"/>
      <c r="K336" s="136"/>
      <c r="L336" s="170"/>
      <c r="M336" s="140"/>
      <c r="N336" s="201" t="str">
        <f t="shared" si="48"/>
        <v/>
      </c>
      <c r="O336" s="136"/>
      <c r="P336" s="200" t="str">
        <f t="shared" si="49"/>
        <v/>
      </c>
      <c r="Q336" s="140"/>
      <c r="R336" s="201" t="str">
        <f t="shared" si="50"/>
        <v/>
      </c>
      <c r="S336" s="129"/>
      <c r="T336" s="202" t="str">
        <f t="shared" si="53"/>
        <v/>
      </c>
      <c r="U336" s="140"/>
      <c r="V336" s="201" t="str">
        <f t="shared" si="51"/>
        <v/>
      </c>
    </row>
    <row r="337" spans="1:22" s="147" customFormat="1" hidden="1">
      <c r="A337" s="190"/>
      <c r="B337" s="181" t="s">
        <v>4999</v>
      </c>
      <c r="C337" s="186"/>
      <c r="D337" s="182"/>
      <c r="E337" s="185"/>
      <c r="F337" s="199" t="str">
        <f t="shared" si="52"/>
        <v/>
      </c>
      <c r="G337" s="176"/>
      <c r="H337" s="200" t="str">
        <f t="shared" si="45"/>
        <v/>
      </c>
      <c r="I337" s="177"/>
      <c r="J337" s="184"/>
      <c r="K337" s="136"/>
      <c r="L337" s="170"/>
      <c r="M337" s="140"/>
      <c r="N337" s="201" t="str">
        <f t="shared" si="48"/>
        <v/>
      </c>
      <c r="O337" s="136"/>
      <c r="P337" s="200" t="str">
        <f t="shared" si="49"/>
        <v/>
      </c>
      <c r="Q337" s="140"/>
      <c r="R337" s="201" t="str">
        <f t="shared" si="50"/>
        <v/>
      </c>
      <c r="S337" s="129"/>
      <c r="T337" s="202" t="str">
        <f t="shared" si="53"/>
        <v/>
      </c>
      <c r="U337" s="140"/>
      <c r="V337" s="201" t="str">
        <f t="shared" si="51"/>
        <v/>
      </c>
    </row>
    <row r="338" spans="1:22" s="147" customFormat="1" hidden="1">
      <c r="A338" s="190"/>
      <c r="B338" s="181" t="s">
        <v>5000</v>
      </c>
      <c r="C338" s="186"/>
      <c r="D338" s="182"/>
      <c r="E338" s="185"/>
      <c r="F338" s="199" t="str">
        <f t="shared" si="52"/>
        <v/>
      </c>
      <c r="G338" s="176"/>
      <c r="H338" s="200" t="str">
        <f t="shared" ref="H338:H387" si="54">IF($H$9="*",IF(G338&gt;0,"*",""),"")</f>
        <v/>
      </c>
      <c r="I338" s="177"/>
      <c r="J338" s="128"/>
      <c r="K338" s="136"/>
      <c r="L338" s="126"/>
      <c r="M338" s="140"/>
      <c r="N338" s="201" t="str">
        <f t="shared" ref="N338:N387" si="55">IF($N$9="*",IF(M338&gt;0,"*",""),"")</f>
        <v/>
      </c>
      <c r="O338" s="136"/>
      <c r="P338" s="200" t="str">
        <f t="shared" ref="P338:P387" si="56">IF($P$9="*",IF(O338&gt;0,"*",""),"")</f>
        <v/>
      </c>
      <c r="Q338" s="140"/>
      <c r="R338" s="201" t="str">
        <f t="shared" ref="R338:R387" si="57">IF($R$9="*",IF(Q338&gt;0,"*",""),"")</f>
        <v/>
      </c>
      <c r="S338" s="129"/>
      <c r="T338" s="202" t="str">
        <f t="shared" si="53"/>
        <v/>
      </c>
      <c r="U338" s="140"/>
      <c r="V338" s="201" t="str">
        <f t="shared" ref="V338:V387" si="58">IF($V$9="*",IF(U338&gt;0,"*",""),"")</f>
        <v/>
      </c>
    </row>
    <row r="339" spans="1:22" s="147" customFormat="1" hidden="1">
      <c r="A339" s="190"/>
      <c r="B339" s="181" t="s">
        <v>5001</v>
      </c>
      <c r="C339" s="186"/>
      <c r="D339" s="182"/>
      <c r="E339" s="185"/>
      <c r="F339" s="199" t="str">
        <f t="shared" si="52"/>
        <v/>
      </c>
      <c r="G339" s="176"/>
      <c r="H339" s="200" t="str">
        <f t="shared" si="54"/>
        <v/>
      </c>
      <c r="I339" s="177"/>
      <c r="J339" s="128"/>
      <c r="K339" s="136"/>
      <c r="L339" s="126"/>
      <c r="M339" s="140"/>
      <c r="N339" s="201" t="str">
        <f t="shared" si="55"/>
        <v/>
      </c>
      <c r="O339" s="136"/>
      <c r="P339" s="200" t="str">
        <f t="shared" si="56"/>
        <v/>
      </c>
      <c r="Q339" s="140"/>
      <c r="R339" s="201" t="str">
        <f t="shared" si="57"/>
        <v/>
      </c>
      <c r="S339" s="129"/>
      <c r="T339" s="202" t="str">
        <f t="shared" si="53"/>
        <v/>
      </c>
      <c r="U339" s="140"/>
      <c r="V339" s="201" t="str">
        <f t="shared" si="58"/>
        <v/>
      </c>
    </row>
    <row r="340" spans="1:22" s="147" customFormat="1" hidden="1">
      <c r="A340" s="190"/>
      <c r="B340" s="181" t="s">
        <v>5002</v>
      </c>
      <c r="C340" s="186"/>
      <c r="D340" s="182"/>
      <c r="E340" s="185"/>
      <c r="F340" s="199" t="str">
        <f t="shared" ref="F340:F387" si="59">IF($F$9="*",IF(E340&gt;0,"*",""),"")</f>
        <v/>
      </c>
      <c r="G340" s="176"/>
      <c r="H340" s="200" t="str">
        <f t="shared" si="54"/>
        <v/>
      </c>
      <c r="I340" s="177"/>
      <c r="J340" s="128"/>
      <c r="K340" s="136"/>
      <c r="L340" s="126"/>
      <c r="M340" s="140"/>
      <c r="N340" s="201" t="str">
        <f t="shared" si="55"/>
        <v/>
      </c>
      <c r="O340" s="136"/>
      <c r="P340" s="200" t="str">
        <f t="shared" si="56"/>
        <v/>
      </c>
      <c r="Q340" s="140"/>
      <c r="R340" s="201" t="str">
        <f t="shared" si="57"/>
        <v/>
      </c>
      <c r="S340" s="129"/>
      <c r="T340" s="202" t="str">
        <f t="shared" si="53"/>
        <v/>
      </c>
      <c r="U340" s="140"/>
      <c r="V340" s="201" t="str">
        <f t="shared" si="58"/>
        <v/>
      </c>
    </row>
    <row r="341" spans="1:22" s="147" customFormat="1" hidden="1">
      <c r="A341" s="190"/>
      <c r="B341" s="181" t="s">
        <v>5003</v>
      </c>
      <c r="C341" s="186"/>
      <c r="D341" s="182"/>
      <c r="E341" s="185"/>
      <c r="F341" s="199" t="str">
        <f t="shared" si="59"/>
        <v/>
      </c>
      <c r="G341" s="176"/>
      <c r="H341" s="200" t="str">
        <f t="shared" si="54"/>
        <v/>
      </c>
      <c r="I341" s="177"/>
      <c r="J341" s="128"/>
      <c r="K341" s="136"/>
      <c r="L341" s="126"/>
      <c r="M341" s="140"/>
      <c r="N341" s="201" t="str">
        <f t="shared" si="55"/>
        <v/>
      </c>
      <c r="O341" s="136"/>
      <c r="P341" s="200" t="str">
        <f t="shared" si="56"/>
        <v/>
      </c>
      <c r="Q341" s="140"/>
      <c r="R341" s="201" t="str">
        <f t="shared" si="57"/>
        <v/>
      </c>
      <c r="S341" s="129"/>
      <c r="T341" s="202" t="str">
        <f t="shared" si="53"/>
        <v/>
      </c>
      <c r="U341" s="140"/>
      <c r="V341" s="201" t="str">
        <f t="shared" si="58"/>
        <v/>
      </c>
    </row>
    <row r="342" spans="1:22" s="147" customFormat="1" hidden="1">
      <c r="A342" s="190"/>
      <c r="B342" s="181" t="s">
        <v>5004</v>
      </c>
      <c r="C342" s="186"/>
      <c r="D342" s="182"/>
      <c r="E342" s="185"/>
      <c r="F342" s="199" t="str">
        <f t="shared" si="59"/>
        <v/>
      </c>
      <c r="G342" s="176"/>
      <c r="H342" s="200" t="str">
        <f t="shared" si="54"/>
        <v/>
      </c>
      <c r="I342" s="177"/>
      <c r="J342" s="128"/>
      <c r="K342" s="136"/>
      <c r="L342" s="126"/>
      <c r="M342" s="140"/>
      <c r="N342" s="201" t="str">
        <f t="shared" si="55"/>
        <v/>
      </c>
      <c r="O342" s="136"/>
      <c r="P342" s="200" t="str">
        <f t="shared" si="56"/>
        <v/>
      </c>
      <c r="Q342" s="140"/>
      <c r="R342" s="201" t="str">
        <f t="shared" si="57"/>
        <v/>
      </c>
      <c r="S342" s="129"/>
      <c r="T342" s="202" t="str">
        <f t="shared" si="53"/>
        <v/>
      </c>
      <c r="U342" s="140"/>
      <c r="V342" s="201" t="str">
        <f t="shared" si="58"/>
        <v/>
      </c>
    </row>
    <row r="343" spans="1:22" s="147" customFormat="1" hidden="1">
      <c r="A343" s="190"/>
      <c r="B343" s="181" t="s">
        <v>5005</v>
      </c>
      <c r="C343" s="186"/>
      <c r="D343" s="182"/>
      <c r="E343" s="185"/>
      <c r="F343" s="199" t="str">
        <f t="shared" si="59"/>
        <v/>
      </c>
      <c r="G343" s="176"/>
      <c r="H343" s="200" t="str">
        <f t="shared" si="54"/>
        <v/>
      </c>
      <c r="I343" s="177"/>
      <c r="J343" s="128"/>
      <c r="K343" s="136"/>
      <c r="L343" s="126"/>
      <c r="M343" s="140"/>
      <c r="N343" s="201" t="str">
        <f t="shared" si="55"/>
        <v/>
      </c>
      <c r="O343" s="136"/>
      <c r="P343" s="200" t="str">
        <f t="shared" si="56"/>
        <v/>
      </c>
      <c r="Q343" s="140"/>
      <c r="R343" s="201" t="str">
        <f t="shared" si="57"/>
        <v/>
      </c>
      <c r="S343" s="129"/>
      <c r="T343" s="202" t="str">
        <f t="shared" si="53"/>
        <v/>
      </c>
      <c r="U343" s="140"/>
      <c r="V343" s="201" t="str">
        <f t="shared" si="58"/>
        <v/>
      </c>
    </row>
    <row r="344" spans="1:22" s="147" customFormat="1" hidden="1">
      <c r="A344" s="190"/>
      <c r="B344" s="181" t="s">
        <v>5006</v>
      </c>
      <c r="C344" s="186"/>
      <c r="D344" s="182"/>
      <c r="E344" s="185"/>
      <c r="F344" s="199" t="str">
        <f t="shared" si="59"/>
        <v/>
      </c>
      <c r="G344" s="176"/>
      <c r="H344" s="200" t="str">
        <f t="shared" si="54"/>
        <v/>
      </c>
      <c r="I344" s="177"/>
      <c r="J344" s="128"/>
      <c r="K344" s="136"/>
      <c r="L344" s="126"/>
      <c r="M344" s="140"/>
      <c r="N344" s="201" t="str">
        <f t="shared" si="55"/>
        <v/>
      </c>
      <c r="O344" s="136"/>
      <c r="P344" s="200" t="str">
        <f t="shared" si="56"/>
        <v/>
      </c>
      <c r="Q344" s="140"/>
      <c r="R344" s="201" t="str">
        <f t="shared" si="57"/>
        <v/>
      </c>
      <c r="S344" s="129"/>
      <c r="T344" s="202" t="str">
        <f t="shared" si="53"/>
        <v/>
      </c>
      <c r="U344" s="140"/>
      <c r="V344" s="201" t="str">
        <f t="shared" si="58"/>
        <v/>
      </c>
    </row>
    <row r="345" spans="1:22" s="147" customFormat="1" hidden="1">
      <c r="A345" s="190"/>
      <c r="B345" s="181" t="s">
        <v>5007</v>
      </c>
      <c r="C345" s="186"/>
      <c r="D345" s="182"/>
      <c r="E345" s="185"/>
      <c r="F345" s="199" t="str">
        <f t="shared" si="59"/>
        <v/>
      </c>
      <c r="G345" s="176"/>
      <c r="H345" s="200" t="str">
        <f t="shared" si="54"/>
        <v/>
      </c>
      <c r="I345" s="177"/>
      <c r="J345" s="128"/>
      <c r="K345" s="136"/>
      <c r="L345" s="126"/>
      <c r="M345" s="140"/>
      <c r="N345" s="201" t="str">
        <f t="shared" si="55"/>
        <v/>
      </c>
      <c r="O345" s="136"/>
      <c r="P345" s="200" t="str">
        <f t="shared" si="56"/>
        <v/>
      </c>
      <c r="Q345" s="140"/>
      <c r="R345" s="201" t="str">
        <f t="shared" si="57"/>
        <v/>
      </c>
      <c r="S345" s="129"/>
      <c r="T345" s="202" t="str">
        <f t="shared" si="53"/>
        <v/>
      </c>
      <c r="U345" s="140"/>
      <c r="V345" s="201" t="str">
        <f t="shared" si="58"/>
        <v/>
      </c>
    </row>
    <row r="346" spans="1:22" s="147" customFormat="1" hidden="1">
      <c r="A346" s="190"/>
      <c r="B346" s="181" t="s">
        <v>5008</v>
      </c>
      <c r="C346" s="186"/>
      <c r="D346" s="182"/>
      <c r="E346" s="185"/>
      <c r="F346" s="199" t="str">
        <f t="shared" si="59"/>
        <v/>
      </c>
      <c r="G346" s="176"/>
      <c r="H346" s="200" t="str">
        <f t="shared" si="54"/>
        <v/>
      </c>
      <c r="I346" s="177"/>
      <c r="J346" s="128"/>
      <c r="K346" s="136"/>
      <c r="L346" s="126"/>
      <c r="M346" s="140"/>
      <c r="N346" s="201" t="str">
        <f t="shared" si="55"/>
        <v/>
      </c>
      <c r="O346" s="136"/>
      <c r="P346" s="200" t="str">
        <f t="shared" si="56"/>
        <v/>
      </c>
      <c r="Q346" s="140"/>
      <c r="R346" s="201" t="str">
        <f t="shared" si="57"/>
        <v/>
      </c>
      <c r="S346" s="129"/>
      <c r="T346" s="202" t="str">
        <f t="shared" si="53"/>
        <v/>
      </c>
      <c r="U346" s="140"/>
      <c r="V346" s="201" t="str">
        <f t="shared" si="58"/>
        <v/>
      </c>
    </row>
    <row r="347" spans="1:22" s="147" customFormat="1" hidden="1">
      <c r="A347" s="190"/>
      <c r="B347" s="181" t="s">
        <v>5009</v>
      </c>
      <c r="C347" s="186"/>
      <c r="D347" s="182"/>
      <c r="E347" s="185"/>
      <c r="F347" s="199" t="str">
        <f t="shared" si="59"/>
        <v/>
      </c>
      <c r="G347" s="176"/>
      <c r="H347" s="200" t="str">
        <f t="shared" si="54"/>
        <v/>
      </c>
      <c r="I347" s="177"/>
      <c r="J347" s="128"/>
      <c r="K347" s="136"/>
      <c r="L347" s="126"/>
      <c r="M347" s="140"/>
      <c r="N347" s="201" t="str">
        <f t="shared" si="55"/>
        <v/>
      </c>
      <c r="O347" s="136"/>
      <c r="P347" s="200" t="str">
        <f t="shared" si="56"/>
        <v/>
      </c>
      <c r="Q347" s="140"/>
      <c r="R347" s="201" t="str">
        <f t="shared" si="57"/>
        <v/>
      </c>
      <c r="S347" s="129"/>
      <c r="T347" s="202" t="str">
        <f t="shared" si="53"/>
        <v/>
      </c>
      <c r="U347" s="140"/>
      <c r="V347" s="201" t="str">
        <f t="shared" si="58"/>
        <v/>
      </c>
    </row>
    <row r="348" spans="1:22" s="147" customFormat="1" hidden="1">
      <c r="A348" s="190"/>
      <c r="B348" s="181" t="s">
        <v>5010</v>
      </c>
      <c r="C348" s="186"/>
      <c r="D348" s="182"/>
      <c r="E348" s="185"/>
      <c r="F348" s="199" t="str">
        <f t="shared" si="59"/>
        <v/>
      </c>
      <c r="G348" s="176"/>
      <c r="H348" s="200" t="str">
        <f t="shared" si="54"/>
        <v/>
      </c>
      <c r="I348" s="177"/>
      <c r="J348" s="128"/>
      <c r="K348" s="136"/>
      <c r="L348" s="126"/>
      <c r="M348" s="140"/>
      <c r="N348" s="201" t="str">
        <f t="shared" si="55"/>
        <v/>
      </c>
      <c r="O348" s="136"/>
      <c r="P348" s="200" t="str">
        <f t="shared" si="56"/>
        <v/>
      </c>
      <c r="Q348" s="140"/>
      <c r="R348" s="201" t="str">
        <f t="shared" si="57"/>
        <v/>
      </c>
      <c r="S348" s="129"/>
      <c r="T348" s="202" t="str">
        <f t="shared" si="53"/>
        <v/>
      </c>
      <c r="U348" s="140"/>
      <c r="V348" s="201" t="str">
        <f t="shared" si="58"/>
        <v/>
      </c>
    </row>
    <row r="349" spans="1:22" s="147" customFormat="1" hidden="1">
      <c r="A349" s="190"/>
      <c r="B349" s="181" t="s">
        <v>5011</v>
      </c>
      <c r="C349" s="186"/>
      <c r="D349" s="182"/>
      <c r="E349" s="185"/>
      <c r="F349" s="199" t="str">
        <f t="shared" si="59"/>
        <v/>
      </c>
      <c r="G349" s="176"/>
      <c r="H349" s="200" t="str">
        <f t="shared" si="54"/>
        <v/>
      </c>
      <c r="I349" s="177"/>
      <c r="J349" s="128"/>
      <c r="K349" s="136"/>
      <c r="L349" s="126"/>
      <c r="M349" s="140"/>
      <c r="N349" s="201" t="str">
        <f t="shared" si="55"/>
        <v/>
      </c>
      <c r="O349" s="136"/>
      <c r="P349" s="200" t="str">
        <f t="shared" si="56"/>
        <v/>
      </c>
      <c r="Q349" s="140"/>
      <c r="R349" s="201" t="str">
        <f t="shared" si="57"/>
        <v/>
      </c>
      <c r="S349" s="129"/>
      <c r="T349" s="202" t="str">
        <f t="shared" si="53"/>
        <v/>
      </c>
      <c r="U349" s="140"/>
      <c r="V349" s="201" t="str">
        <f t="shared" si="58"/>
        <v/>
      </c>
    </row>
    <row r="350" spans="1:22" s="147" customFormat="1" hidden="1">
      <c r="A350" s="190"/>
      <c r="B350" s="181" t="s">
        <v>5012</v>
      </c>
      <c r="C350" s="186"/>
      <c r="D350" s="182"/>
      <c r="E350" s="185"/>
      <c r="F350" s="199" t="str">
        <f t="shared" si="59"/>
        <v/>
      </c>
      <c r="G350" s="176"/>
      <c r="H350" s="200" t="str">
        <f t="shared" si="54"/>
        <v/>
      </c>
      <c r="I350" s="177"/>
      <c r="J350" s="128"/>
      <c r="K350" s="136"/>
      <c r="L350" s="126"/>
      <c r="M350" s="140"/>
      <c r="N350" s="201" t="str">
        <f t="shared" si="55"/>
        <v/>
      </c>
      <c r="O350" s="136"/>
      <c r="P350" s="200" t="str">
        <f t="shared" si="56"/>
        <v/>
      </c>
      <c r="Q350" s="140"/>
      <c r="R350" s="201" t="str">
        <f t="shared" si="57"/>
        <v/>
      </c>
      <c r="S350" s="129"/>
      <c r="T350" s="202" t="str">
        <f t="shared" si="53"/>
        <v/>
      </c>
      <c r="U350" s="140"/>
      <c r="V350" s="201" t="str">
        <f t="shared" si="58"/>
        <v/>
      </c>
    </row>
    <row r="351" spans="1:22" s="147" customFormat="1" hidden="1">
      <c r="A351" s="190"/>
      <c r="B351" s="181" t="s">
        <v>5013</v>
      </c>
      <c r="C351" s="186"/>
      <c r="D351" s="182"/>
      <c r="E351" s="185"/>
      <c r="F351" s="199" t="str">
        <f t="shared" si="59"/>
        <v/>
      </c>
      <c r="G351" s="176"/>
      <c r="H351" s="200" t="str">
        <f t="shared" si="54"/>
        <v/>
      </c>
      <c r="I351" s="177"/>
      <c r="J351" s="128"/>
      <c r="K351" s="136"/>
      <c r="L351" s="126"/>
      <c r="M351" s="140"/>
      <c r="N351" s="201" t="str">
        <f t="shared" si="55"/>
        <v/>
      </c>
      <c r="O351" s="136"/>
      <c r="P351" s="200" t="str">
        <f t="shared" si="56"/>
        <v/>
      </c>
      <c r="Q351" s="140"/>
      <c r="R351" s="201" t="str">
        <f t="shared" si="57"/>
        <v/>
      </c>
      <c r="S351" s="129"/>
      <c r="T351" s="202" t="str">
        <f t="shared" si="53"/>
        <v/>
      </c>
      <c r="U351" s="140"/>
      <c r="V351" s="201" t="str">
        <f t="shared" si="58"/>
        <v/>
      </c>
    </row>
    <row r="352" spans="1:22" s="147" customFormat="1" hidden="1">
      <c r="A352" s="190"/>
      <c r="B352" s="181" t="s">
        <v>5014</v>
      </c>
      <c r="C352" s="186"/>
      <c r="D352" s="182"/>
      <c r="E352" s="185"/>
      <c r="F352" s="199" t="str">
        <f t="shared" si="59"/>
        <v/>
      </c>
      <c r="G352" s="176"/>
      <c r="H352" s="200" t="str">
        <f t="shared" si="54"/>
        <v/>
      </c>
      <c r="I352" s="177"/>
      <c r="J352" s="128"/>
      <c r="K352" s="136"/>
      <c r="L352" s="126"/>
      <c r="M352" s="140"/>
      <c r="N352" s="201" t="str">
        <f t="shared" si="55"/>
        <v/>
      </c>
      <c r="O352" s="136"/>
      <c r="P352" s="200" t="str">
        <f t="shared" si="56"/>
        <v/>
      </c>
      <c r="Q352" s="140"/>
      <c r="R352" s="201" t="str">
        <f t="shared" si="57"/>
        <v/>
      </c>
      <c r="S352" s="129"/>
      <c r="T352" s="202" t="str">
        <f t="shared" si="53"/>
        <v/>
      </c>
      <c r="U352" s="140"/>
      <c r="V352" s="201" t="str">
        <f t="shared" si="58"/>
        <v/>
      </c>
    </row>
    <row r="353" spans="1:22" s="147" customFormat="1" hidden="1">
      <c r="A353" s="190"/>
      <c r="B353" s="181" t="s">
        <v>5015</v>
      </c>
      <c r="C353" s="186"/>
      <c r="D353" s="182"/>
      <c r="E353" s="185"/>
      <c r="F353" s="199" t="str">
        <f t="shared" si="59"/>
        <v/>
      </c>
      <c r="G353" s="176"/>
      <c r="H353" s="200" t="str">
        <f t="shared" si="54"/>
        <v/>
      </c>
      <c r="I353" s="177"/>
      <c r="J353" s="128"/>
      <c r="K353" s="136"/>
      <c r="L353" s="126"/>
      <c r="M353" s="140"/>
      <c r="N353" s="201" t="str">
        <f t="shared" si="55"/>
        <v/>
      </c>
      <c r="O353" s="136"/>
      <c r="P353" s="200" t="str">
        <f t="shared" si="56"/>
        <v/>
      </c>
      <c r="Q353" s="140"/>
      <c r="R353" s="201" t="str">
        <f t="shared" si="57"/>
        <v/>
      </c>
      <c r="S353" s="129"/>
      <c r="T353" s="202" t="str">
        <f t="shared" si="53"/>
        <v/>
      </c>
      <c r="U353" s="140"/>
      <c r="V353" s="201" t="str">
        <f t="shared" si="58"/>
        <v/>
      </c>
    </row>
    <row r="354" spans="1:22" s="147" customFormat="1" hidden="1">
      <c r="A354" s="190"/>
      <c r="B354" s="181" t="s">
        <v>5016</v>
      </c>
      <c r="C354" s="186"/>
      <c r="D354" s="182"/>
      <c r="E354" s="185"/>
      <c r="F354" s="199" t="str">
        <f t="shared" si="59"/>
        <v/>
      </c>
      <c r="G354" s="176"/>
      <c r="H354" s="200" t="str">
        <f t="shared" si="54"/>
        <v/>
      </c>
      <c r="I354" s="177"/>
      <c r="J354" s="128"/>
      <c r="K354" s="136"/>
      <c r="L354" s="126"/>
      <c r="M354" s="140"/>
      <c r="N354" s="201" t="str">
        <f t="shared" si="55"/>
        <v/>
      </c>
      <c r="O354" s="136"/>
      <c r="P354" s="200" t="str">
        <f t="shared" si="56"/>
        <v/>
      </c>
      <c r="Q354" s="140"/>
      <c r="R354" s="201" t="str">
        <f t="shared" si="57"/>
        <v/>
      </c>
      <c r="S354" s="129"/>
      <c r="T354" s="202" t="str">
        <f t="shared" si="53"/>
        <v/>
      </c>
      <c r="U354" s="140"/>
      <c r="V354" s="201" t="str">
        <f t="shared" si="58"/>
        <v/>
      </c>
    </row>
    <row r="355" spans="1:22" s="147" customFormat="1" hidden="1">
      <c r="A355" s="190"/>
      <c r="B355" s="181" t="s">
        <v>5017</v>
      </c>
      <c r="C355" s="186"/>
      <c r="D355" s="182"/>
      <c r="E355" s="185"/>
      <c r="F355" s="199" t="str">
        <f t="shared" si="59"/>
        <v/>
      </c>
      <c r="G355" s="176"/>
      <c r="H355" s="200" t="str">
        <f t="shared" si="54"/>
        <v/>
      </c>
      <c r="I355" s="177"/>
      <c r="J355" s="128"/>
      <c r="K355" s="136"/>
      <c r="L355" s="126"/>
      <c r="M355" s="140"/>
      <c r="N355" s="201" t="str">
        <f t="shared" si="55"/>
        <v/>
      </c>
      <c r="O355" s="136"/>
      <c r="P355" s="200" t="str">
        <f t="shared" si="56"/>
        <v/>
      </c>
      <c r="Q355" s="140"/>
      <c r="R355" s="201" t="str">
        <f t="shared" si="57"/>
        <v/>
      </c>
      <c r="S355" s="129"/>
      <c r="T355" s="202" t="str">
        <f t="shared" si="53"/>
        <v/>
      </c>
      <c r="U355" s="140"/>
      <c r="V355" s="201" t="str">
        <f t="shared" si="58"/>
        <v/>
      </c>
    </row>
    <row r="356" spans="1:22" s="147" customFormat="1" hidden="1">
      <c r="A356" s="190"/>
      <c r="B356" s="181" t="s">
        <v>5018</v>
      </c>
      <c r="C356" s="186"/>
      <c r="D356" s="182"/>
      <c r="E356" s="185"/>
      <c r="F356" s="199" t="str">
        <f t="shared" si="59"/>
        <v/>
      </c>
      <c r="G356" s="176"/>
      <c r="H356" s="200" t="str">
        <f t="shared" si="54"/>
        <v/>
      </c>
      <c r="I356" s="177"/>
      <c r="J356" s="128"/>
      <c r="K356" s="136"/>
      <c r="L356" s="126"/>
      <c r="M356" s="140"/>
      <c r="N356" s="201" t="str">
        <f t="shared" si="55"/>
        <v/>
      </c>
      <c r="O356" s="136"/>
      <c r="P356" s="200" t="str">
        <f t="shared" si="56"/>
        <v/>
      </c>
      <c r="Q356" s="140"/>
      <c r="R356" s="201" t="str">
        <f t="shared" si="57"/>
        <v/>
      </c>
      <c r="S356" s="129"/>
      <c r="T356" s="202" t="str">
        <f t="shared" si="53"/>
        <v/>
      </c>
      <c r="U356" s="140"/>
      <c r="V356" s="201" t="str">
        <f t="shared" si="58"/>
        <v/>
      </c>
    </row>
    <row r="357" spans="1:22" s="147" customFormat="1" hidden="1">
      <c r="A357" s="190"/>
      <c r="B357" s="181" t="s">
        <v>5019</v>
      </c>
      <c r="C357" s="186"/>
      <c r="D357" s="182"/>
      <c r="E357" s="185"/>
      <c r="F357" s="199" t="str">
        <f t="shared" si="59"/>
        <v/>
      </c>
      <c r="G357" s="176"/>
      <c r="H357" s="200" t="str">
        <f t="shared" si="54"/>
        <v/>
      </c>
      <c r="I357" s="177"/>
      <c r="J357" s="128"/>
      <c r="K357" s="136"/>
      <c r="L357" s="126"/>
      <c r="M357" s="140"/>
      <c r="N357" s="201" t="str">
        <f t="shared" si="55"/>
        <v/>
      </c>
      <c r="O357" s="136"/>
      <c r="P357" s="200" t="str">
        <f t="shared" si="56"/>
        <v/>
      </c>
      <c r="Q357" s="140"/>
      <c r="R357" s="201" t="str">
        <f t="shared" si="57"/>
        <v/>
      </c>
      <c r="S357" s="129"/>
      <c r="T357" s="202" t="str">
        <f t="shared" si="53"/>
        <v/>
      </c>
      <c r="U357" s="140"/>
      <c r="V357" s="201" t="str">
        <f t="shared" si="58"/>
        <v/>
      </c>
    </row>
    <row r="358" spans="1:22" s="147" customFormat="1" hidden="1">
      <c r="A358" s="190"/>
      <c r="B358" s="181" t="s">
        <v>5020</v>
      </c>
      <c r="C358" s="186"/>
      <c r="D358" s="182"/>
      <c r="E358" s="185"/>
      <c r="F358" s="199" t="str">
        <f t="shared" si="59"/>
        <v/>
      </c>
      <c r="G358" s="176"/>
      <c r="H358" s="200" t="str">
        <f t="shared" si="54"/>
        <v/>
      </c>
      <c r="I358" s="177"/>
      <c r="J358" s="128"/>
      <c r="K358" s="136"/>
      <c r="L358" s="126"/>
      <c r="M358" s="140"/>
      <c r="N358" s="201" t="str">
        <f t="shared" si="55"/>
        <v/>
      </c>
      <c r="O358" s="136"/>
      <c r="P358" s="200" t="str">
        <f t="shared" si="56"/>
        <v/>
      </c>
      <c r="Q358" s="140"/>
      <c r="R358" s="201" t="str">
        <f t="shared" si="57"/>
        <v/>
      </c>
      <c r="S358" s="129"/>
      <c r="T358" s="202" t="str">
        <f t="shared" si="53"/>
        <v/>
      </c>
      <c r="U358" s="140"/>
      <c r="V358" s="201" t="str">
        <f t="shared" si="58"/>
        <v/>
      </c>
    </row>
    <row r="359" spans="1:22" s="147" customFormat="1" hidden="1">
      <c r="A359" s="190"/>
      <c r="B359" s="181" t="s">
        <v>5021</v>
      </c>
      <c r="C359" s="186"/>
      <c r="D359" s="182"/>
      <c r="E359" s="185"/>
      <c r="F359" s="199" t="str">
        <f t="shared" si="59"/>
        <v/>
      </c>
      <c r="G359" s="176"/>
      <c r="H359" s="200" t="str">
        <f t="shared" si="54"/>
        <v/>
      </c>
      <c r="I359" s="177"/>
      <c r="J359" s="128"/>
      <c r="K359" s="136"/>
      <c r="L359" s="126"/>
      <c r="M359" s="140"/>
      <c r="N359" s="201" t="str">
        <f t="shared" si="55"/>
        <v/>
      </c>
      <c r="O359" s="136"/>
      <c r="P359" s="200" t="str">
        <f t="shared" si="56"/>
        <v/>
      </c>
      <c r="Q359" s="140"/>
      <c r="R359" s="201" t="str">
        <f t="shared" si="57"/>
        <v/>
      </c>
      <c r="S359" s="129"/>
      <c r="T359" s="202" t="str">
        <f t="shared" si="53"/>
        <v/>
      </c>
      <c r="U359" s="140"/>
      <c r="V359" s="201" t="str">
        <f t="shared" si="58"/>
        <v/>
      </c>
    </row>
    <row r="360" spans="1:22" s="147" customFormat="1" hidden="1">
      <c r="A360" s="190"/>
      <c r="B360" s="181" t="s">
        <v>5022</v>
      </c>
      <c r="C360" s="186"/>
      <c r="D360" s="182"/>
      <c r="E360" s="185"/>
      <c r="F360" s="199" t="str">
        <f t="shared" si="59"/>
        <v/>
      </c>
      <c r="G360" s="176"/>
      <c r="H360" s="200" t="str">
        <f t="shared" si="54"/>
        <v/>
      </c>
      <c r="I360" s="177"/>
      <c r="J360" s="128"/>
      <c r="K360" s="136"/>
      <c r="L360" s="126"/>
      <c r="M360" s="140"/>
      <c r="N360" s="201" t="str">
        <f t="shared" si="55"/>
        <v/>
      </c>
      <c r="O360" s="136"/>
      <c r="P360" s="200" t="str">
        <f t="shared" si="56"/>
        <v/>
      </c>
      <c r="Q360" s="140"/>
      <c r="R360" s="201" t="str">
        <f t="shared" si="57"/>
        <v/>
      </c>
      <c r="S360" s="129"/>
      <c r="T360" s="202" t="str">
        <f t="shared" si="53"/>
        <v/>
      </c>
      <c r="U360" s="140"/>
      <c r="V360" s="201" t="str">
        <f t="shared" si="58"/>
        <v/>
      </c>
    </row>
    <row r="361" spans="1:22" s="147" customFormat="1" hidden="1">
      <c r="A361" s="190"/>
      <c r="B361" s="181" t="s">
        <v>5023</v>
      </c>
      <c r="C361" s="186"/>
      <c r="D361" s="182"/>
      <c r="E361" s="185"/>
      <c r="F361" s="199" t="str">
        <f t="shared" si="59"/>
        <v/>
      </c>
      <c r="G361" s="176"/>
      <c r="H361" s="200" t="str">
        <f t="shared" si="54"/>
        <v/>
      </c>
      <c r="I361" s="177"/>
      <c r="J361" s="128"/>
      <c r="K361" s="136"/>
      <c r="L361" s="126"/>
      <c r="M361" s="140"/>
      <c r="N361" s="201" t="str">
        <f t="shared" si="55"/>
        <v/>
      </c>
      <c r="O361" s="136"/>
      <c r="P361" s="200" t="str">
        <f t="shared" si="56"/>
        <v/>
      </c>
      <c r="Q361" s="140"/>
      <c r="R361" s="201" t="str">
        <f t="shared" si="57"/>
        <v/>
      </c>
      <c r="S361" s="129"/>
      <c r="T361" s="202" t="str">
        <f t="shared" si="53"/>
        <v/>
      </c>
      <c r="U361" s="140"/>
      <c r="V361" s="201" t="str">
        <f t="shared" si="58"/>
        <v/>
      </c>
    </row>
    <row r="362" spans="1:22" s="147" customFormat="1" hidden="1">
      <c r="A362" s="190"/>
      <c r="B362" s="181" t="s">
        <v>5024</v>
      </c>
      <c r="C362" s="186"/>
      <c r="D362" s="182"/>
      <c r="E362" s="185"/>
      <c r="F362" s="199" t="str">
        <f t="shared" si="59"/>
        <v/>
      </c>
      <c r="G362" s="176"/>
      <c r="H362" s="200" t="str">
        <f t="shared" si="54"/>
        <v/>
      </c>
      <c r="I362" s="177"/>
      <c r="J362" s="128"/>
      <c r="K362" s="136"/>
      <c r="L362" s="126"/>
      <c r="M362" s="140"/>
      <c r="N362" s="201" t="str">
        <f t="shared" si="55"/>
        <v/>
      </c>
      <c r="O362" s="136"/>
      <c r="P362" s="200" t="str">
        <f t="shared" si="56"/>
        <v/>
      </c>
      <c r="Q362" s="140"/>
      <c r="R362" s="201" t="str">
        <f t="shared" si="57"/>
        <v/>
      </c>
      <c r="S362" s="129"/>
      <c r="T362" s="202" t="str">
        <f t="shared" si="53"/>
        <v/>
      </c>
      <c r="U362" s="140"/>
      <c r="V362" s="201" t="str">
        <f t="shared" si="58"/>
        <v/>
      </c>
    </row>
    <row r="363" spans="1:22" s="147" customFormat="1" hidden="1">
      <c r="A363" s="190"/>
      <c r="B363" s="181" t="s">
        <v>5025</v>
      </c>
      <c r="C363" s="186"/>
      <c r="D363" s="182"/>
      <c r="E363" s="185"/>
      <c r="F363" s="199" t="str">
        <f t="shared" si="59"/>
        <v/>
      </c>
      <c r="G363" s="176"/>
      <c r="H363" s="200" t="str">
        <f t="shared" si="54"/>
        <v/>
      </c>
      <c r="I363" s="177"/>
      <c r="J363" s="128"/>
      <c r="K363" s="136"/>
      <c r="L363" s="126"/>
      <c r="M363" s="140"/>
      <c r="N363" s="201" t="str">
        <f t="shared" si="55"/>
        <v/>
      </c>
      <c r="O363" s="136"/>
      <c r="P363" s="200" t="str">
        <f t="shared" si="56"/>
        <v/>
      </c>
      <c r="Q363" s="140"/>
      <c r="R363" s="201" t="str">
        <f t="shared" si="57"/>
        <v/>
      </c>
      <c r="S363" s="129"/>
      <c r="T363" s="202" t="str">
        <f t="shared" si="53"/>
        <v/>
      </c>
      <c r="U363" s="140"/>
      <c r="V363" s="201" t="str">
        <f t="shared" si="58"/>
        <v/>
      </c>
    </row>
    <row r="364" spans="1:22" s="147" customFormat="1" hidden="1">
      <c r="A364" s="190"/>
      <c r="B364" s="181" t="s">
        <v>5026</v>
      </c>
      <c r="C364" s="186"/>
      <c r="D364" s="182"/>
      <c r="E364" s="185"/>
      <c r="F364" s="199" t="str">
        <f t="shared" si="59"/>
        <v/>
      </c>
      <c r="G364" s="176"/>
      <c r="H364" s="200" t="str">
        <f t="shared" si="54"/>
        <v/>
      </c>
      <c r="I364" s="177"/>
      <c r="J364" s="128"/>
      <c r="K364" s="136"/>
      <c r="L364" s="126"/>
      <c r="M364" s="140"/>
      <c r="N364" s="201" t="str">
        <f t="shared" si="55"/>
        <v/>
      </c>
      <c r="O364" s="136"/>
      <c r="P364" s="200" t="str">
        <f t="shared" si="56"/>
        <v/>
      </c>
      <c r="Q364" s="140"/>
      <c r="R364" s="201" t="str">
        <f t="shared" si="57"/>
        <v/>
      </c>
      <c r="S364" s="129"/>
      <c r="T364" s="202" t="str">
        <f t="shared" si="53"/>
        <v/>
      </c>
      <c r="U364" s="140"/>
      <c r="V364" s="201" t="str">
        <f t="shared" si="58"/>
        <v/>
      </c>
    </row>
    <row r="365" spans="1:22" s="147" customFormat="1" hidden="1">
      <c r="A365" s="190"/>
      <c r="B365" s="181" t="s">
        <v>5027</v>
      </c>
      <c r="C365" s="186"/>
      <c r="D365" s="182"/>
      <c r="E365" s="185"/>
      <c r="F365" s="199" t="str">
        <f t="shared" si="59"/>
        <v/>
      </c>
      <c r="G365" s="176"/>
      <c r="H365" s="200" t="str">
        <f t="shared" si="54"/>
        <v/>
      </c>
      <c r="I365" s="177"/>
      <c r="J365" s="128"/>
      <c r="K365" s="136"/>
      <c r="L365" s="126"/>
      <c r="M365" s="140"/>
      <c r="N365" s="201" t="str">
        <f t="shared" si="55"/>
        <v/>
      </c>
      <c r="O365" s="136"/>
      <c r="P365" s="200" t="str">
        <f t="shared" si="56"/>
        <v/>
      </c>
      <c r="Q365" s="140"/>
      <c r="R365" s="201" t="str">
        <f t="shared" si="57"/>
        <v/>
      </c>
      <c r="S365" s="129"/>
      <c r="T365" s="202" t="str">
        <f t="shared" si="53"/>
        <v/>
      </c>
      <c r="U365" s="140"/>
      <c r="V365" s="201" t="str">
        <f t="shared" si="58"/>
        <v/>
      </c>
    </row>
    <row r="366" spans="1:22" s="147" customFormat="1" hidden="1">
      <c r="A366" s="190"/>
      <c r="B366" s="181" t="s">
        <v>5028</v>
      </c>
      <c r="C366" s="186"/>
      <c r="D366" s="182"/>
      <c r="E366" s="185"/>
      <c r="F366" s="199" t="str">
        <f t="shared" si="59"/>
        <v/>
      </c>
      <c r="G366" s="176"/>
      <c r="H366" s="200" t="str">
        <f t="shared" si="54"/>
        <v/>
      </c>
      <c r="I366" s="177"/>
      <c r="J366" s="128"/>
      <c r="K366" s="136"/>
      <c r="L366" s="126"/>
      <c r="M366" s="140"/>
      <c r="N366" s="201" t="str">
        <f t="shared" si="55"/>
        <v/>
      </c>
      <c r="O366" s="136"/>
      <c r="P366" s="200" t="str">
        <f t="shared" si="56"/>
        <v/>
      </c>
      <c r="Q366" s="140"/>
      <c r="R366" s="201" t="str">
        <f t="shared" si="57"/>
        <v/>
      </c>
      <c r="S366" s="129"/>
      <c r="T366" s="202" t="str">
        <f t="shared" si="53"/>
        <v/>
      </c>
      <c r="U366" s="140"/>
      <c r="V366" s="201" t="str">
        <f t="shared" si="58"/>
        <v/>
      </c>
    </row>
    <row r="367" spans="1:22" s="147" customFormat="1" hidden="1">
      <c r="A367" s="190"/>
      <c r="B367" s="181" t="s">
        <v>5029</v>
      </c>
      <c r="C367" s="186"/>
      <c r="D367" s="182"/>
      <c r="E367" s="185"/>
      <c r="F367" s="199" t="str">
        <f t="shared" si="59"/>
        <v/>
      </c>
      <c r="G367" s="176"/>
      <c r="H367" s="200" t="str">
        <f t="shared" si="54"/>
        <v/>
      </c>
      <c r="I367" s="177"/>
      <c r="J367" s="128"/>
      <c r="K367" s="136"/>
      <c r="L367" s="126"/>
      <c r="M367" s="140"/>
      <c r="N367" s="201" t="str">
        <f t="shared" si="55"/>
        <v/>
      </c>
      <c r="O367" s="136"/>
      <c r="P367" s="200" t="str">
        <f t="shared" si="56"/>
        <v/>
      </c>
      <c r="Q367" s="140"/>
      <c r="R367" s="201" t="str">
        <f t="shared" si="57"/>
        <v/>
      </c>
      <c r="S367" s="129"/>
      <c r="T367" s="202" t="str">
        <f t="shared" si="53"/>
        <v/>
      </c>
      <c r="U367" s="140"/>
      <c r="V367" s="201" t="str">
        <f t="shared" si="58"/>
        <v/>
      </c>
    </row>
    <row r="368" spans="1:22" s="147" customFormat="1" hidden="1">
      <c r="A368" s="190"/>
      <c r="B368" s="181" t="s">
        <v>5030</v>
      </c>
      <c r="C368" s="186"/>
      <c r="D368" s="182"/>
      <c r="E368" s="185"/>
      <c r="F368" s="199" t="str">
        <f t="shared" si="59"/>
        <v/>
      </c>
      <c r="G368" s="176"/>
      <c r="H368" s="200" t="str">
        <f t="shared" si="54"/>
        <v/>
      </c>
      <c r="I368" s="177"/>
      <c r="J368" s="128"/>
      <c r="K368" s="136"/>
      <c r="L368" s="126"/>
      <c r="M368" s="140"/>
      <c r="N368" s="201" t="str">
        <f t="shared" si="55"/>
        <v/>
      </c>
      <c r="O368" s="136"/>
      <c r="P368" s="200" t="str">
        <f t="shared" si="56"/>
        <v/>
      </c>
      <c r="Q368" s="140"/>
      <c r="R368" s="201" t="str">
        <f t="shared" si="57"/>
        <v/>
      </c>
      <c r="S368" s="129"/>
      <c r="T368" s="202" t="str">
        <f t="shared" si="53"/>
        <v/>
      </c>
      <c r="U368" s="140"/>
      <c r="V368" s="201" t="str">
        <f t="shared" si="58"/>
        <v/>
      </c>
    </row>
    <row r="369" spans="1:22" s="147" customFormat="1" hidden="1">
      <c r="A369" s="190"/>
      <c r="B369" s="181" t="s">
        <v>5031</v>
      </c>
      <c r="C369" s="186"/>
      <c r="D369" s="182"/>
      <c r="E369" s="185"/>
      <c r="F369" s="199" t="str">
        <f t="shared" si="59"/>
        <v/>
      </c>
      <c r="G369" s="176"/>
      <c r="H369" s="200" t="str">
        <f t="shared" si="54"/>
        <v/>
      </c>
      <c r="I369" s="177"/>
      <c r="J369" s="128"/>
      <c r="K369" s="136"/>
      <c r="L369" s="126"/>
      <c r="M369" s="140"/>
      <c r="N369" s="201" t="str">
        <f t="shared" si="55"/>
        <v/>
      </c>
      <c r="O369" s="136"/>
      <c r="P369" s="200" t="str">
        <f t="shared" si="56"/>
        <v/>
      </c>
      <c r="Q369" s="140"/>
      <c r="R369" s="201" t="str">
        <f t="shared" si="57"/>
        <v/>
      </c>
      <c r="S369" s="129"/>
      <c r="T369" s="202" t="str">
        <f t="shared" si="53"/>
        <v/>
      </c>
      <c r="U369" s="140"/>
      <c r="V369" s="201" t="str">
        <f t="shared" si="58"/>
        <v/>
      </c>
    </row>
    <row r="370" spans="1:22" s="147" customFormat="1" hidden="1">
      <c r="A370" s="190"/>
      <c r="B370" s="181" t="s">
        <v>5032</v>
      </c>
      <c r="C370" s="186"/>
      <c r="D370" s="182"/>
      <c r="E370" s="185"/>
      <c r="F370" s="199" t="str">
        <f t="shared" si="59"/>
        <v/>
      </c>
      <c r="G370" s="176"/>
      <c r="H370" s="200" t="str">
        <f t="shared" si="54"/>
        <v/>
      </c>
      <c r="I370" s="177"/>
      <c r="J370" s="128"/>
      <c r="K370" s="136"/>
      <c r="L370" s="126"/>
      <c r="M370" s="140"/>
      <c r="N370" s="201" t="str">
        <f t="shared" si="55"/>
        <v/>
      </c>
      <c r="O370" s="136"/>
      <c r="P370" s="200" t="str">
        <f t="shared" si="56"/>
        <v/>
      </c>
      <c r="Q370" s="140"/>
      <c r="R370" s="201" t="str">
        <f t="shared" si="57"/>
        <v/>
      </c>
      <c r="S370" s="129"/>
      <c r="T370" s="202" t="str">
        <f t="shared" si="53"/>
        <v/>
      </c>
      <c r="U370" s="140"/>
      <c r="V370" s="201" t="str">
        <f t="shared" si="58"/>
        <v/>
      </c>
    </row>
    <row r="371" spans="1:22" s="147" customFormat="1" hidden="1">
      <c r="A371" s="190"/>
      <c r="B371" s="181" t="s">
        <v>5033</v>
      </c>
      <c r="C371" s="186"/>
      <c r="D371" s="182"/>
      <c r="E371" s="185"/>
      <c r="F371" s="199" t="str">
        <f t="shared" si="59"/>
        <v/>
      </c>
      <c r="G371" s="176"/>
      <c r="H371" s="200" t="str">
        <f t="shared" si="54"/>
        <v/>
      </c>
      <c r="I371" s="177"/>
      <c r="J371" s="128"/>
      <c r="K371" s="136"/>
      <c r="L371" s="126"/>
      <c r="M371" s="140"/>
      <c r="N371" s="201" t="str">
        <f t="shared" si="55"/>
        <v/>
      </c>
      <c r="O371" s="136"/>
      <c r="P371" s="200" t="str">
        <f t="shared" si="56"/>
        <v/>
      </c>
      <c r="Q371" s="140"/>
      <c r="R371" s="201" t="str">
        <f t="shared" si="57"/>
        <v/>
      </c>
      <c r="S371" s="129"/>
      <c r="T371" s="202" t="str">
        <f t="shared" si="53"/>
        <v/>
      </c>
      <c r="U371" s="140"/>
      <c r="V371" s="201" t="str">
        <f t="shared" si="58"/>
        <v/>
      </c>
    </row>
    <row r="372" spans="1:22" s="147" customFormat="1" hidden="1">
      <c r="A372" s="190"/>
      <c r="B372" s="181" t="s">
        <v>5034</v>
      </c>
      <c r="C372" s="186"/>
      <c r="D372" s="182"/>
      <c r="E372" s="185"/>
      <c r="F372" s="199" t="str">
        <f t="shared" si="59"/>
        <v/>
      </c>
      <c r="G372" s="176"/>
      <c r="H372" s="200" t="str">
        <f t="shared" si="54"/>
        <v/>
      </c>
      <c r="I372" s="177"/>
      <c r="J372" s="128"/>
      <c r="K372" s="136"/>
      <c r="L372" s="126"/>
      <c r="M372" s="140"/>
      <c r="N372" s="201" t="str">
        <f t="shared" si="55"/>
        <v/>
      </c>
      <c r="O372" s="136"/>
      <c r="P372" s="200" t="str">
        <f t="shared" si="56"/>
        <v/>
      </c>
      <c r="Q372" s="140"/>
      <c r="R372" s="201" t="str">
        <f t="shared" si="57"/>
        <v/>
      </c>
      <c r="S372" s="129"/>
      <c r="T372" s="202" t="str">
        <f t="shared" si="53"/>
        <v/>
      </c>
      <c r="U372" s="140"/>
      <c r="V372" s="201" t="str">
        <f t="shared" si="58"/>
        <v/>
      </c>
    </row>
    <row r="373" spans="1:22" s="147" customFormat="1" hidden="1">
      <c r="A373" s="190"/>
      <c r="B373" s="181" t="s">
        <v>5035</v>
      </c>
      <c r="C373" s="186"/>
      <c r="D373" s="182"/>
      <c r="E373" s="185"/>
      <c r="F373" s="199" t="str">
        <f t="shared" si="59"/>
        <v/>
      </c>
      <c r="G373" s="176"/>
      <c r="H373" s="200" t="str">
        <f t="shared" si="54"/>
        <v/>
      </c>
      <c r="I373" s="177"/>
      <c r="J373" s="128"/>
      <c r="K373" s="136"/>
      <c r="L373" s="126"/>
      <c r="M373" s="140"/>
      <c r="N373" s="201" t="str">
        <f t="shared" si="55"/>
        <v/>
      </c>
      <c r="O373" s="136"/>
      <c r="P373" s="200" t="str">
        <f t="shared" si="56"/>
        <v/>
      </c>
      <c r="Q373" s="140"/>
      <c r="R373" s="201" t="str">
        <f t="shared" si="57"/>
        <v/>
      </c>
      <c r="S373" s="129"/>
      <c r="T373" s="202" t="str">
        <f t="shared" si="53"/>
        <v/>
      </c>
      <c r="U373" s="140"/>
      <c r="V373" s="201" t="str">
        <f t="shared" si="58"/>
        <v/>
      </c>
    </row>
    <row r="374" spans="1:22" s="147" customFormat="1" hidden="1">
      <c r="A374" s="190"/>
      <c r="B374" s="181" t="s">
        <v>5036</v>
      </c>
      <c r="C374" s="186"/>
      <c r="D374" s="182"/>
      <c r="E374" s="185"/>
      <c r="F374" s="199" t="str">
        <f t="shared" si="59"/>
        <v/>
      </c>
      <c r="G374" s="176"/>
      <c r="H374" s="200" t="str">
        <f t="shared" si="54"/>
        <v/>
      </c>
      <c r="I374" s="177"/>
      <c r="J374" s="128"/>
      <c r="K374" s="136"/>
      <c r="L374" s="126"/>
      <c r="M374" s="140"/>
      <c r="N374" s="201" t="str">
        <f t="shared" si="55"/>
        <v/>
      </c>
      <c r="O374" s="136"/>
      <c r="P374" s="200" t="str">
        <f t="shared" si="56"/>
        <v/>
      </c>
      <c r="Q374" s="140"/>
      <c r="R374" s="201" t="str">
        <f t="shared" si="57"/>
        <v/>
      </c>
      <c r="S374" s="129"/>
      <c r="T374" s="202" t="str">
        <f t="shared" si="53"/>
        <v/>
      </c>
      <c r="U374" s="140"/>
      <c r="V374" s="201" t="str">
        <f t="shared" si="58"/>
        <v/>
      </c>
    </row>
    <row r="375" spans="1:22" s="147" customFormat="1" hidden="1">
      <c r="A375" s="190"/>
      <c r="B375" s="181" t="s">
        <v>5037</v>
      </c>
      <c r="C375" s="186"/>
      <c r="D375" s="182"/>
      <c r="E375" s="185"/>
      <c r="F375" s="199" t="str">
        <f t="shared" si="59"/>
        <v/>
      </c>
      <c r="G375" s="176"/>
      <c r="H375" s="200" t="str">
        <f t="shared" si="54"/>
        <v/>
      </c>
      <c r="I375" s="177"/>
      <c r="J375" s="128"/>
      <c r="K375" s="136"/>
      <c r="L375" s="126"/>
      <c r="M375" s="140"/>
      <c r="N375" s="201" t="str">
        <f t="shared" si="55"/>
        <v/>
      </c>
      <c r="O375" s="136"/>
      <c r="P375" s="200" t="str">
        <f t="shared" si="56"/>
        <v/>
      </c>
      <c r="Q375" s="140"/>
      <c r="R375" s="201" t="str">
        <f t="shared" si="57"/>
        <v/>
      </c>
      <c r="S375" s="129"/>
      <c r="T375" s="202" t="str">
        <f t="shared" si="53"/>
        <v/>
      </c>
      <c r="U375" s="140"/>
      <c r="V375" s="201" t="str">
        <f t="shared" si="58"/>
        <v/>
      </c>
    </row>
    <row r="376" spans="1:22" s="147" customFormat="1" hidden="1">
      <c r="A376" s="190"/>
      <c r="B376" s="181" t="s">
        <v>5038</v>
      </c>
      <c r="C376" s="186"/>
      <c r="D376" s="182"/>
      <c r="E376" s="185"/>
      <c r="F376" s="199" t="str">
        <f t="shared" si="59"/>
        <v/>
      </c>
      <c r="G376" s="176"/>
      <c r="H376" s="200" t="str">
        <f t="shared" si="54"/>
        <v/>
      </c>
      <c r="I376" s="177"/>
      <c r="J376" s="128"/>
      <c r="K376" s="136"/>
      <c r="L376" s="126"/>
      <c r="M376" s="140"/>
      <c r="N376" s="201" t="str">
        <f t="shared" si="55"/>
        <v/>
      </c>
      <c r="O376" s="136"/>
      <c r="P376" s="200" t="str">
        <f t="shared" si="56"/>
        <v/>
      </c>
      <c r="Q376" s="140"/>
      <c r="R376" s="201" t="str">
        <f t="shared" si="57"/>
        <v/>
      </c>
      <c r="S376" s="129"/>
      <c r="T376" s="202" t="str">
        <f t="shared" si="53"/>
        <v/>
      </c>
      <c r="U376" s="140"/>
      <c r="V376" s="201" t="str">
        <f t="shared" si="58"/>
        <v/>
      </c>
    </row>
    <row r="377" spans="1:22" s="147" customFormat="1" hidden="1">
      <c r="A377" s="190"/>
      <c r="B377" s="181" t="s">
        <v>5039</v>
      </c>
      <c r="C377" s="186"/>
      <c r="D377" s="182"/>
      <c r="E377" s="185"/>
      <c r="F377" s="199" t="str">
        <f t="shared" si="59"/>
        <v/>
      </c>
      <c r="G377" s="176"/>
      <c r="H377" s="200" t="str">
        <f t="shared" si="54"/>
        <v/>
      </c>
      <c r="I377" s="177"/>
      <c r="J377" s="128"/>
      <c r="K377" s="136"/>
      <c r="L377" s="126"/>
      <c r="M377" s="140"/>
      <c r="N377" s="201" t="str">
        <f t="shared" si="55"/>
        <v/>
      </c>
      <c r="O377" s="136"/>
      <c r="P377" s="200" t="str">
        <f t="shared" si="56"/>
        <v/>
      </c>
      <c r="Q377" s="140"/>
      <c r="R377" s="201" t="str">
        <f t="shared" si="57"/>
        <v/>
      </c>
      <c r="S377" s="129"/>
      <c r="T377" s="202" t="str">
        <f t="shared" si="53"/>
        <v/>
      </c>
      <c r="U377" s="140"/>
      <c r="V377" s="201" t="str">
        <f t="shared" si="58"/>
        <v/>
      </c>
    </row>
    <row r="378" spans="1:22" s="147" customFormat="1" hidden="1">
      <c r="A378" s="190"/>
      <c r="B378" s="181" t="s">
        <v>5040</v>
      </c>
      <c r="C378" s="186"/>
      <c r="D378" s="182"/>
      <c r="E378" s="185"/>
      <c r="F378" s="199" t="str">
        <f t="shared" si="59"/>
        <v/>
      </c>
      <c r="G378" s="176"/>
      <c r="H378" s="200" t="str">
        <f t="shared" si="54"/>
        <v/>
      </c>
      <c r="I378" s="177"/>
      <c r="J378" s="128"/>
      <c r="K378" s="136"/>
      <c r="L378" s="126"/>
      <c r="M378" s="140"/>
      <c r="N378" s="201" t="str">
        <f t="shared" si="55"/>
        <v/>
      </c>
      <c r="O378" s="136"/>
      <c r="P378" s="200" t="str">
        <f t="shared" si="56"/>
        <v/>
      </c>
      <c r="Q378" s="140"/>
      <c r="R378" s="201" t="str">
        <f t="shared" si="57"/>
        <v/>
      </c>
      <c r="S378" s="129"/>
      <c r="T378" s="202" t="str">
        <f t="shared" si="53"/>
        <v/>
      </c>
      <c r="U378" s="140"/>
      <c r="V378" s="201" t="str">
        <f t="shared" si="58"/>
        <v/>
      </c>
    </row>
    <row r="379" spans="1:22" s="147" customFormat="1" hidden="1">
      <c r="A379" s="190"/>
      <c r="B379" s="181" t="s">
        <v>5041</v>
      </c>
      <c r="C379" s="186"/>
      <c r="D379" s="182"/>
      <c r="E379" s="185"/>
      <c r="F379" s="199" t="str">
        <f t="shared" si="59"/>
        <v/>
      </c>
      <c r="G379" s="176"/>
      <c r="H379" s="200" t="str">
        <f t="shared" si="54"/>
        <v/>
      </c>
      <c r="I379" s="177"/>
      <c r="J379" s="128"/>
      <c r="K379" s="136"/>
      <c r="L379" s="126"/>
      <c r="M379" s="140"/>
      <c r="N379" s="201" t="str">
        <f t="shared" si="55"/>
        <v/>
      </c>
      <c r="O379" s="136"/>
      <c r="P379" s="200" t="str">
        <f t="shared" si="56"/>
        <v/>
      </c>
      <c r="Q379" s="140"/>
      <c r="R379" s="201" t="str">
        <f t="shared" si="57"/>
        <v/>
      </c>
      <c r="S379" s="129"/>
      <c r="T379" s="202" t="str">
        <f t="shared" si="53"/>
        <v/>
      </c>
      <c r="U379" s="140"/>
      <c r="V379" s="201" t="str">
        <f t="shared" si="58"/>
        <v/>
      </c>
    </row>
    <row r="380" spans="1:22" s="147" customFormat="1" hidden="1">
      <c r="A380" s="190"/>
      <c r="B380" s="181" t="s">
        <v>5042</v>
      </c>
      <c r="C380" s="186"/>
      <c r="D380" s="182"/>
      <c r="E380" s="185"/>
      <c r="F380" s="199" t="str">
        <f t="shared" si="59"/>
        <v/>
      </c>
      <c r="G380" s="176"/>
      <c r="H380" s="200" t="str">
        <f t="shared" si="54"/>
        <v/>
      </c>
      <c r="I380" s="177"/>
      <c r="J380" s="128"/>
      <c r="K380" s="136"/>
      <c r="L380" s="126"/>
      <c r="M380" s="140"/>
      <c r="N380" s="201" t="str">
        <f t="shared" si="55"/>
        <v/>
      </c>
      <c r="O380" s="136"/>
      <c r="P380" s="200" t="str">
        <f t="shared" si="56"/>
        <v/>
      </c>
      <c r="Q380" s="140"/>
      <c r="R380" s="201" t="str">
        <f t="shared" si="57"/>
        <v/>
      </c>
      <c r="S380" s="129"/>
      <c r="T380" s="202" t="str">
        <f t="shared" si="53"/>
        <v/>
      </c>
      <c r="U380" s="140"/>
      <c r="V380" s="201" t="str">
        <f t="shared" si="58"/>
        <v/>
      </c>
    </row>
    <row r="381" spans="1:22" s="147" customFormat="1" hidden="1">
      <c r="A381" s="190"/>
      <c r="B381" s="181" t="s">
        <v>5043</v>
      </c>
      <c r="C381" s="186"/>
      <c r="D381" s="182"/>
      <c r="E381" s="185"/>
      <c r="F381" s="199" t="str">
        <f t="shared" si="59"/>
        <v/>
      </c>
      <c r="G381" s="176"/>
      <c r="H381" s="200" t="str">
        <f t="shared" si="54"/>
        <v/>
      </c>
      <c r="I381" s="177"/>
      <c r="J381" s="128"/>
      <c r="K381" s="136"/>
      <c r="L381" s="126"/>
      <c r="M381" s="140"/>
      <c r="N381" s="201" t="str">
        <f t="shared" si="55"/>
        <v/>
      </c>
      <c r="O381" s="136"/>
      <c r="P381" s="200" t="str">
        <f t="shared" si="56"/>
        <v/>
      </c>
      <c r="Q381" s="140"/>
      <c r="R381" s="201" t="str">
        <f t="shared" si="57"/>
        <v/>
      </c>
      <c r="S381" s="129"/>
      <c r="T381" s="202" t="str">
        <f t="shared" si="53"/>
        <v/>
      </c>
      <c r="U381" s="140"/>
      <c r="V381" s="201" t="str">
        <f t="shared" si="58"/>
        <v/>
      </c>
    </row>
    <row r="382" spans="1:22" s="147" customFormat="1" hidden="1">
      <c r="A382" s="190"/>
      <c r="B382" s="181" t="s">
        <v>5044</v>
      </c>
      <c r="C382" s="186"/>
      <c r="D382" s="182"/>
      <c r="E382" s="185"/>
      <c r="F382" s="199" t="str">
        <f t="shared" si="59"/>
        <v/>
      </c>
      <c r="G382" s="176"/>
      <c r="H382" s="200" t="str">
        <f t="shared" si="54"/>
        <v/>
      </c>
      <c r="I382" s="177"/>
      <c r="J382" s="128"/>
      <c r="K382" s="136"/>
      <c r="L382" s="126"/>
      <c r="M382" s="140"/>
      <c r="N382" s="201" t="str">
        <f t="shared" si="55"/>
        <v/>
      </c>
      <c r="O382" s="136"/>
      <c r="P382" s="200" t="str">
        <f t="shared" si="56"/>
        <v/>
      </c>
      <c r="Q382" s="140"/>
      <c r="R382" s="201" t="str">
        <f t="shared" si="57"/>
        <v/>
      </c>
      <c r="S382" s="129"/>
      <c r="T382" s="202" t="str">
        <f t="shared" si="53"/>
        <v/>
      </c>
      <c r="U382" s="140"/>
      <c r="V382" s="201" t="str">
        <f t="shared" si="58"/>
        <v/>
      </c>
    </row>
    <row r="383" spans="1:22" s="147" customFormat="1" hidden="1">
      <c r="A383" s="190"/>
      <c r="B383" s="181" t="s">
        <v>5045</v>
      </c>
      <c r="C383" s="186"/>
      <c r="D383" s="182"/>
      <c r="E383" s="185"/>
      <c r="F383" s="199" t="str">
        <f t="shared" si="59"/>
        <v/>
      </c>
      <c r="G383" s="176"/>
      <c r="H383" s="200" t="str">
        <f t="shared" si="54"/>
        <v/>
      </c>
      <c r="I383" s="177"/>
      <c r="J383" s="128"/>
      <c r="K383" s="136"/>
      <c r="L383" s="126"/>
      <c r="M383" s="140"/>
      <c r="N383" s="201" t="str">
        <f t="shared" si="55"/>
        <v/>
      </c>
      <c r="O383" s="136"/>
      <c r="P383" s="200" t="str">
        <f t="shared" si="56"/>
        <v/>
      </c>
      <c r="Q383" s="140"/>
      <c r="R383" s="201" t="str">
        <f t="shared" si="57"/>
        <v/>
      </c>
      <c r="S383" s="129"/>
      <c r="T383" s="202" t="str">
        <f t="shared" si="53"/>
        <v/>
      </c>
      <c r="U383" s="140"/>
      <c r="V383" s="201" t="str">
        <f t="shared" si="58"/>
        <v/>
      </c>
    </row>
    <row r="384" spans="1:22" s="147" customFormat="1" hidden="1">
      <c r="A384" s="190"/>
      <c r="B384" s="181" t="s">
        <v>5046</v>
      </c>
      <c r="C384" s="186"/>
      <c r="D384" s="182"/>
      <c r="E384" s="185"/>
      <c r="F384" s="199" t="str">
        <f t="shared" si="59"/>
        <v/>
      </c>
      <c r="G384" s="176"/>
      <c r="H384" s="200" t="str">
        <f t="shared" si="54"/>
        <v/>
      </c>
      <c r="I384" s="177"/>
      <c r="J384" s="128"/>
      <c r="K384" s="136"/>
      <c r="L384" s="126"/>
      <c r="M384" s="140"/>
      <c r="N384" s="201" t="str">
        <f t="shared" si="55"/>
        <v/>
      </c>
      <c r="O384" s="136"/>
      <c r="P384" s="200" t="str">
        <f t="shared" si="56"/>
        <v/>
      </c>
      <c r="Q384" s="140"/>
      <c r="R384" s="201" t="str">
        <f t="shared" si="57"/>
        <v/>
      </c>
      <c r="S384" s="129"/>
      <c r="T384" s="202" t="str">
        <f t="shared" si="53"/>
        <v/>
      </c>
      <c r="U384" s="140"/>
      <c r="V384" s="201" t="str">
        <f t="shared" si="58"/>
        <v/>
      </c>
    </row>
    <row r="385" spans="1:22" s="147" customFormat="1" hidden="1">
      <c r="A385" s="190"/>
      <c r="B385" s="181" t="s">
        <v>5047</v>
      </c>
      <c r="C385" s="186"/>
      <c r="D385" s="182"/>
      <c r="E385" s="185"/>
      <c r="F385" s="199" t="str">
        <f t="shared" si="59"/>
        <v/>
      </c>
      <c r="G385" s="176"/>
      <c r="H385" s="200" t="str">
        <f t="shared" si="54"/>
        <v/>
      </c>
      <c r="I385" s="177"/>
      <c r="J385" s="128"/>
      <c r="K385" s="136"/>
      <c r="L385" s="126"/>
      <c r="M385" s="140"/>
      <c r="N385" s="201" t="str">
        <f t="shared" si="55"/>
        <v/>
      </c>
      <c r="O385" s="136"/>
      <c r="P385" s="200" t="str">
        <f t="shared" si="56"/>
        <v/>
      </c>
      <c r="Q385" s="140"/>
      <c r="R385" s="201" t="str">
        <f t="shared" si="57"/>
        <v/>
      </c>
      <c r="S385" s="129"/>
      <c r="T385" s="202" t="str">
        <f t="shared" si="53"/>
        <v/>
      </c>
      <c r="U385" s="140"/>
      <c r="V385" s="201" t="str">
        <f t="shared" si="58"/>
        <v/>
      </c>
    </row>
    <row r="386" spans="1:22" s="147" customFormat="1" hidden="1">
      <c r="A386" s="190"/>
      <c r="B386" s="181" t="s">
        <v>5048</v>
      </c>
      <c r="C386" s="186"/>
      <c r="D386" s="182"/>
      <c r="E386" s="185"/>
      <c r="F386" s="199" t="str">
        <f t="shared" si="59"/>
        <v/>
      </c>
      <c r="G386" s="176"/>
      <c r="H386" s="200" t="str">
        <f t="shared" si="54"/>
        <v/>
      </c>
      <c r="I386" s="177"/>
      <c r="J386" s="128"/>
      <c r="K386" s="136"/>
      <c r="L386" s="126"/>
      <c r="M386" s="140"/>
      <c r="N386" s="201" t="str">
        <f t="shared" si="55"/>
        <v/>
      </c>
      <c r="O386" s="136"/>
      <c r="P386" s="200" t="str">
        <f t="shared" si="56"/>
        <v/>
      </c>
      <c r="Q386" s="140"/>
      <c r="R386" s="201" t="str">
        <f t="shared" si="57"/>
        <v/>
      </c>
      <c r="S386" s="129"/>
      <c r="T386" s="202" t="str">
        <f t="shared" si="53"/>
        <v/>
      </c>
      <c r="U386" s="140"/>
      <c r="V386" s="201" t="str">
        <f t="shared" si="58"/>
        <v/>
      </c>
    </row>
    <row r="387" spans="1:22" s="147" customFormat="1" hidden="1">
      <c r="A387" s="190"/>
      <c r="B387" s="181" t="s">
        <v>5049</v>
      </c>
      <c r="C387" s="186"/>
      <c r="D387" s="182"/>
      <c r="E387" s="185"/>
      <c r="F387" s="199" t="str">
        <f t="shared" si="59"/>
        <v/>
      </c>
      <c r="G387" s="176"/>
      <c r="H387" s="200" t="str">
        <f t="shared" si="54"/>
        <v/>
      </c>
      <c r="I387" s="177"/>
      <c r="J387" s="128"/>
      <c r="K387" s="136"/>
      <c r="L387" s="126"/>
      <c r="M387" s="140"/>
      <c r="N387" s="201" t="str">
        <f t="shared" si="55"/>
        <v/>
      </c>
      <c r="O387" s="136"/>
      <c r="P387" s="200" t="str">
        <f t="shared" si="56"/>
        <v/>
      </c>
      <c r="Q387" s="140"/>
      <c r="R387" s="201" t="str">
        <f t="shared" si="57"/>
        <v/>
      </c>
      <c r="S387" s="129"/>
      <c r="T387" s="202" t="str">
        <f t="shared" si="53"/>
        <v/>
      </c>
      <c r="U387" s="140"/>
      <c r="V387" s="201" t="str">
        <f t="shared" si="58"/>
        <v/>
      </c>
    </row>
    <row r="388" spans="1:22" s="147" customFormat="1">
      <c r="B388" s="181"/>
      <c r="C388" s="186"/>
      <c r="D388" s="182"/>
      <c r="E388" s="185"/>
      <c r="F388" s="199"/>
      <c r="G388" s="176"/>
      <c r="H388" s="200"/>
      <c r="I388" s="177"/>
      <c r="J388" s="128"/>
      <c r="K388" s="136"/>
      <c r="L388" s="126"/>
      <c r="M388" s="140"/>
      <c r="N388" s="201"/>
      <c r="O388" s="136"/>
      <c r="P388" s="200"/>
      <c r="Q388" s="140"/>
      <c r="R388" s="201"/>
      <c r="S388" s="129"/>
      <c r="T388" s="202"/>
      <c r="U388" s="140"/>
      <c r="V388" s="201"/>
    </row>
    <row r="389" spans="1:22" s="147" customFormat="1">
      <c r="B389" s="181"/>
      <c r="C389" s="186"/>
      <c r="D389" s="182"/>
      <c r="E389" s="185"/>
      <c r="F389" s="183"/>
      <c r="G389" s="176"/>
      <c r="H389" s="200"/>
      <c r="I389" s="177"/>
      <c r="J389" s="128"/>
      <c r="K389" s="136"/>
      <c r="L389" s="126"/>
      <c r="M389" s="140"/>
      <c r="N389" s="201"/>
      <c r="O389" s="136"/>
      <c r="P389" s="200"/>
      <c r="Q389" s="140"/>
      <c r="R389" s="201"/>
      <c r="S389" s="129"/>
      <c r="T389" s="202"/>
      <c r="U389" s="140"/>
      <c r="V389" s="201"/>
    </row>
    <row r="390" spans="1:22" s="147" customFormat="1">
      <c r="B390" s="181"/>
      <c r="C390" s="186"/>
      <c r="D390" s="182"/>
      <c r="E390" s="185"/>
      <c r="F390" s="183"/>
      <c r="G390" s="176"/>
      <c r="H390" s="200"/>
      <c r="I390" s="177"/>
      <c r="J390" s="128"/>
      <c r="K390" s="136"/>
      <c r="L390" s="126"/>
      <c r="M390" s="140"/>
      <c r="N390" s="201"/>
      <c r="O390" s="136"/>
      <c r="P390" s="200"/>
      <c r="Q390" s="140"/>
      <c r="R390" s="201"/>
      <c r="S390" s="129"/>
      <c r="T390" s="202"/>
      <c r="U390" s="140"/>
      <c r="V390" s="201"/>
    </row>
    <row r="391" spans="1:22" s="147" customFormat="1">
      <c r="A391" s="147">
        <v>1</v>
      </c>
      <c r="B391" s="181" t="s">
        <v>663</v>
      </c>
      <c r="C391" s="186"/>
      <c r="D391" s="182"/>
      <c r="E391" s="185"/>
      <c r="F391" s="183"/>
      <c r="G391" s="176"/>
      <c r="H391" s="200"/>
      <c r="I391" s="177"/>
      <c r="J391" s="128"/>
      <c r="K391" s="136"/>
      <c r="L391" s="126"/>
      <c r="M391" s="140"/>
      <c r="N391" s="201"/>
      <c r="O391" s="136"/>
      <c r="P391" s="200"/>
      <c r="Q391" s="140"/>
      <c r="R391" s="201"/>
      <c r="S391" s="129"/>
      <c r="T391" s="202"/>
      <c r="U391" s="140"/>
      <c r="V391" s="201"/>
    </row>
    <row r="392" spans="1:22" s="147" customFormat="1">
      <c r="A392" s="147">
        <v>1</v>
      </c>
      <c r="B392" s="181" t="s">
        <v>438</v>
      </c>
      <c r="C392" s="186"/>
      <c r="D392" s="182"/>
      <c r="E392" s="185"/>
      <c r="F392" s="183"/>
      <c r="G392" s="176"/>
      <c r="H392" s="200"/>
      <c r="I392" s="177"/>
      <c r="J392" s="128"/>
      <c r="K392" s="136"/>
      <c r="L392" s="126"/>
      <c r="M392" s="140"/>
      <c r="N392" s="201"/>
      <c r="O392" s="136" t="s">
        <v>5050</v>
      </c>
      <c r="P392" s="200"/>
      <c r="Q392" s="140"/>
      <c r="R392" s="201"/>
      <c r="S392" s="129"/>
      <c r="T392" s="202"/>
      <c r="U392" s="140"/>
      <c r="V392" s="201"/>
    </row>
    <row r="393" spans="1:22" s="147" customFormat="1">
      <c r="A393" s="147">
        <v>1</v>
      </c>
      <c r="B393" s="181" t="s">
        <v>440</v>
      </c>
      <c r="C393" s="186"/>
      <c r="D393" s="182"/>
      <c r="E393" s="185"/>
      <c r="F393" s="183"/>
      <c r="G393" s="176"/>
      <c r="H393" s="200"/>
      <c r="I393" s="177"/>
      <c r="J393" s="128"/>
      <c r="K393" s="136"/>
      <c r="L393" s="126"/>
      <c r="M393" s="140"/>
      <c r="N393" s="201"/>
      <c r="O393" s="136" t="s">
        <v>5051</v>
      </c>
      <c r="P393" s="200"/>
      <c r="Q393" s="140"/>
      <c r="R393" s="201"/>
      <c r="S393" s="129"/>
      <c r="T393" s="202"/>
      <c r="U393" s="140"/>
      <c r="V393" s="201"/>
    </row>
    <row r="394" spans="1:22" s="147" customFormat="1">
      <c r="A394" s="147">
        <v>1</v>
      </c>
      <c r="B394" s="181"/>
      <c r="C394" s="186"/>
      <c r="D394" s="182"/>
      <c r="E394" s="185"/>
      <c r="F394" s="183"/>
      <c r="G394" s="176"/>
      <c r="H394" s="200"/>
      <c r="I394" s="177"/>
      <c r="J394" s="128"/>
      <c r="K394" s="136"/>
      <c r="L394" s="126"/>
      <c r="M394" s="140"/>
      <c r="N394" s="201"/>
      <c r="O394" s="136" t="s">
        <v>5052</v>
      </c>
      <c r="P394" s="200"/>
      <c r="Q394" s="140"/>
      <c r="R394" s="201"/>
      <c r="S394" s="129"/>
      <c r="T394" s="202"/>
      <c r="U394" s="140"/>
      <c r="V394" s="201"/>
    </row>
    <row r="395" spans="1:22" s="147" customFormat="1">
      <c r="A395" s="147">
        <v>1</v>
      </c>
      <c r="B395" s="181" t="s">
        <v>442</v>
      </c>
      <c r="C395" s="186"/>
      <c r="D395" s="182"/>
      <c r="E395" s="185"/>
      <c r="F395" s="183"/>
      <c r="G395" s="176" t="s">
        <v>5053</v>
      </c>
      <c r="H395" s="200" t="s">
        <v>1157</v>
      </c>
      <c r="I395" s="177" t="s">
        <v>53</v>
      </c>
      <c r="J395" s="128"/>
      <c r="K395" s="136" t="s">
        <v>5054</v>
      </c>
      <c r="L395" s="126"/>
      <c r="M395" s="140"/>
      <c r="N395" s="201"/>
      <c r="O395" s="136" t="s">
        <v>5055</v>
      </c>
      <c r="P395" s="200"/>
      <c r="Q395" s="140"/>
      <c r="R395" s="201"/>
      <c r="S395" s="129"/>
      <c r="T395" s="202"/>
      <c r="U395" s="140"/>
      <c r="V395" s="201"/>
    </row>
    <row r="396" spans="1:22" s="147" customFormat="1">
      <c r="A396" s="147">
        <v>1</v>
      </c>
      <c r="B396" s="181" t="s">
        <v>443</v>
      </c>
      <c r="C396" s="186"/>
      <c r="D396" s="182"/>
      <c r="E396" s="185"/>
      <c r="F396" s="183"/>
      <c r="G396" s="176"/>
      <c r="H396" s="200" t="s">
        <v>5056</v>
      </c>
      <c r="I396" s="177" t="s">
        <v>53</v>
      </c>
      <c r="J396" s="128"/>
      <c r="K396" s="136"/>
      <c r="L396" s="126"/>
      <c r="M396" s="140"/>
      <c r="N396" s="201"/>
      <c r="O396" s="136"/>
      <c r="P396" s="200"/>
      <c r="Q396" s="140"/>
      <c r="R396" s="201"/>
      <c r="S396" s="129"/>
      <c r="T396" s="202"/>
      <c r="U396" s="140"/>
      <c r="V396" s="201"/>
    </row>
    <row r="397" spans="1:22" s="147" customFormat="1">
      <c r="A397" s="147">
        <v>1</v>
      </c>
      <c r="B397" s="181" t="s">
        <v>446</v>
      </c>
      <c r="C397" s="186"/>
      <c r="D397" s="182"/>
      <c r="E397" s="185"/>
      <c r="F397" s="183"/>
      <c r="G397" s="176"/>
      <c r="H397" s="200" t="s">
        <v>5057</v>
      </c>
      <c r="I397" s="177"/>
      <c r="J397" s="128"/>
      <c r="K397" s="136"/>
      <c r="L397" s="126"/>
      <c r="M397" s="140"/>
      <c r="N397" s="201"/>
      <c r="O397" s="136"/>
      <c r="P397" s="200"/>
      <c r="Q397" s="140"/>
      <c r="R397" s="201"/>
      <c r="S397" s="129"/>
      <c r="T397" s="202"/>
      <c r="U397" s="140"/>
      <c r="V397" s="201"/>
    </row>
    <row r="398" spans="1:22" s="147" customFormat="1">
      <c r="A398" s="147">
        <v>1</v>
      </c>
      <c r="B398" s="181" t="s">
        <v>452</v>
      </c>
      <c r="C398" s="186"/>
      <c r="D398" s="182"/>
      <c r="E398" s="185"/>
      <c r="F398" s="183"/>
      <c r="G398" s="176"/>
      <c r="H398" s="200" t="s">
        <v>5058</v>
      </c>
      <c r="I398" s="177"/>
      <c r="J398" s="128"/>
      <c r="K398" s="136"/>
      <c r="L398" s="126"/>
      <c r="M398" s="140"/>
      <c r="N398" s="201"/>
      <c r="O398" s="136"/>
      <c r="P398" s="200"/>
      <c r="Q398" s="140"/>
      <c r="R398" s="201"/>
      <c r="S398" s="129"/>
      <c r="T398" s="202"/>
      <c r="U398" s="140"/>
      <c r="V398" s="201"/>
    </row>
    <row r="399" spans="1:22" s="147" customFormat="1">
      <c r="A399" s="147">
        <v>1</v>
      </c>
      <c r="B399" s="181" t="s">
        <v>464</v>
      </c>
      <c r="C399" s="186"/>
      <c r="D399" s="182"/>
      <c r="E399" s="185"/>
      <c r="F399" s="183"/>
      <c r="G399" s="176"/>
      <c r="H399" s="200" t="s">
        <v>5059</v>
      </c>
      <c r="I399" s="177"/>
      <c r="J399" s="128"/>
      <c r="K399" s="136"/>
      <c r="L399" s="126"/>
      <c r="M399" s="140"/>
      <c r="N399" s="201"/>
      <c r="O399" s="136"/>
      <c r="P399" s="200"/>
      <c r="Q399" s="140"/>
      <c r="R399" s="201"/>
      <c r="S399" s="129"/>
      <c r="T399" s="202"/>
      <c r="U399" s="140"/>
      <c r="V399" s="201"/>
    </row>
    <row r="400" spans="1:22" s="147" customFormat="1">
      <c r="A400" s="147">
        <v>1</v>
      </c>
      <c r="B400" s="181" t="s">
        <v>321</v>
      </c>
      <c r="C400" s="186"/>
      <c r="D400" s="182"/>
      <c r="E400" s="185"/>
      <c r="F400" s="183"/>
      <c r="G400" s="176"/>
      <c r="H400" s="200" t="s">
        <v>5060</v>
      </c>
      <c r="I400" s="177"/>
      <c r="J400" s="128"/>
      <c r="K400" s="136"/>
      <c r="L400" s="126"/>
      <c r="M400" s="140"/>
      <c r="N400" s="201"/>
      <c r="O400" s="136"/>
      <c r="P400" s="200"/>
      <c r="Q400" s="140"/>
      <c r="R400" s="201"/>
      <c r="S400" s="129"/>
      <c r="T400" s="202"/>
      <c r="U400" s="140"/>
      <c r="V400" s="201"/>
    </row>
    <row r="401" spans="1:8">
      <c r="A401" s="147">
        <v>1</v>
      </c>
      <c r="B401" s="181" t="s">
        <v>490</v>
      </c>
      <c r="H401" s="284" t="s">
        <v>5061</v>
      </c>
    </row>
    <row r="402" spans="1:8">
      <c r="A402" s="147">
        <v>1</v>
      </c>
      <c r="B402" s="181" t="s">
        <v>501</v>
      </c>
      <c r="H402" s="284" t="s">
        <v>5062</v>
      </c>
    </row>
    <row r="403" spans="1:8">
      <c r="A403" s="147">
        <v>1</v>
      </c>
      <c r="B403" s="181" t="s">
        <v>511</v>
      </c>
      <c r="H403" s="284" t="s">
        <v>5063</v>
      </c>
    </row>
    <row r="404" spans="1:8">
      <c r="A404" s="147">
        <v>1</v>
      </c>
      <c r="B404" s="181" t="s">
        <v>520</v>
      </c>
      <c r="H404" s="284" t="s">
        <v>5064</v>
      </c>
    </row>
    <row r="405" spans="1:8">
      <c r="A405" s="294">
        <v>1</v>
      </c>
      <c r="B405" s="295" t="s">
        <v>529</v>
      </c>
      <c r="H405" s="284" t="s">
        <v>5065</v>
      </c>
    </row>
    <row r="406" spans="1:8">
      <c r="H406" s="284" t="s">
        <v>5066</v>
      </c>
    </row>
    <row r="407" spans="1:8">
      <c r="H407" s="284" t="s">
        <v>5067</v>
      </c>
    </row>
  </sheetData>
  <sheetProtection autoFilter="0"/>
  <autoFilter ref="A9:B387" xr:uid="{D4C6ABED-EF5D-4A85-AAAA-66AB3A167B3C}">
    <filterColumn colId="0">
      <filters>
        <filter val="1"/>
      </filters>
    </filterColumn>
  </autoFilter>
  <conditionalFormatting sqref="R9 P9 N9 L9 J9 T9 V9 F9">
    <cfRule type="duplicateValues" dxfId="7" priority="1"/>
  </conditionalFormatting>
  <hyperlinks>
    <hyperlink ref="G5" r:id="rId1" xr:uid="{E5630D3B-ABAF-41EB-B74A-D103424CCB58}"/>
    <hyperlink ref="I5" r:id="rId2" xr:uid="{92970BA0-3C67-4266-AE09-9DB4A550F019}"/>
    <hyperlink ref="O5" r:id="rId3" xr:uid="{930BE979-2AB4-4199-8969-E11F0D5B224E}"/>
    <hyperlink ref="H5" r:id="rId4" xr:uid="{63CA955F-A58D-459E-95B1-02F787208FCF}"/>
  </hyperlinks>
  <pageMargins left="0.7" right="0.7" top="0.75" bottom="0.75" header="0.3" footer="0.3"/>
  <pageSetup scale="46" fitToHeight="0" orientation="portrait" r:id="rId5"/>
  <headerFooter>
    <oddHeader>&amp;LProject Name
Owner Bid Due
Sub Bids Due</oddHeader>
  </headerFooter>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AF387F-ACB4-4577-9C29-D59F131574C7}">
  <sheetPr filterMode="1">
    <pageSetUpPr fitToPage="1"/>
  </sheetPr>
  <dimension ref="A1:X100"/>
  <sheetViews>
    <sheetView zoomScaleNormal="100" workbookViewId="0">
      <pane xSplit="2" topLeftCell="F1" activePane="topRight" state="frozen"/>
      <selection pane="topRight" activeCell="F9" sqref="F9"/>
      <selection activeCell="V260" sqref="V260:V503"/>
    </sheetView>
  </sheetViews>
  <sheetFormatPr defaultColWidth="0" defaultRowHeight="15.6"/>
  <cols>
    <col min="1" max="1" width="11.5703125" style="207" customWidth="1"/>
    <col min="2" max="2" width="80" style="207" customWidth="1"/>
    <col min="3" max="3" width="10" style="207" customWidth="1"/>
    <col min="4" max="4" width="12.28515625" style="207" customWidth="1"/>
    <col min="5" max="5" width="35.140625" style="280" customWidth="1"/>
    <col min="6" max="6" width="5.28515625" style="284" customWidth="1"/>
    <col min="7" max="7" width="39" style="207" customWidth="1"/>
    <col min="8" max="8" width="5.28515625" style="284" customWidth="1"/>
    <col min="9" max="9" width="39" style="207" customWidth="1"/>
    <col min="10" max="10" width="4.28515625" style="284" customWidth="1"/>
    <col min="11" max="11" width="39" style="282" customWidth="1"/>
    <col min="12" max="12" width="5.28515625" style="284" customWidth="1"/>
    <col min="13" max="13" width="39" style="282" customWidth="1"/>
    <col min="14" max="14" width="5.28515625" style="284" customWidth="1"/>
    <col min="15" max="15" width="39" style="282" customWidth="1"/>
    <col min="16" max="16" width="5.28515625" style="284" customWidth="1"/>
    <col min="17" max="17" width="39" style="282" customWidth="1"/>
    <col min="18" max="18" width="5.28515625" style="284" customWidth="1"/>
    <col min="19" max="19" width="39" style="290" customWidth="1"/>
    <col min="20" max="20" width="5.28515625" style="284" customWidth="1"/>
    <col min="21" max="21" width="39" style="282" customWidth="1"/>
    <col min="22" max="22" width="5.28515625" style="284" customWidth="1"/>
    <col min="23" max="16384" width="8.85546875" style="207" hidden="1"/>
  </cols>
  <sheetData>
    <row r="1" spans="1:24" s="120" customFormat="1" ht="46.15" thickBot="1">
      <c r="B1" s="121"/>
      <c r="C1" s="122" t="s">
        <v>320</v>
      </c>
      <c r="D1" s="123" t="s">
        <v>321</v>
      </c>
      <c r="E1" s="124" t="s">
        <v>322</v>
      </c>
      <c r="F1" s="123" t="s">
        <v>323</v>
      </c>
      <c r="G1" s="125"/>
      <c r="H1" s="126" t="s">
        <v>323</v>
      </c>
      <c r="I1" s="127"/>
      <c r="J1" s="128" t="s">
        <v>323</v>
      </c>
      <c r="K1" s="129"/>
      <c r="L1" s="126" t="s">
        <v>323</v>
      </c>
      <c r="M1" s="130"/>
      <c r="N1" s="128" t="s">
        <v>323</v>
      </c>
      <c r="O1" s="129"/>
      <c r="P1" s="126" t="s">
        <v>323</v>
      </c>
      <c r="Q1" s="130"/>
      <c r="R1" s="128" t="s">
        <v>323</v>
      </c>
      <c r="S1" s="129"/>
      <c r="T1" s="126" t="s">
        <v>323</v>
      </c>
      <c r="U1" s="130"/>
      <c r="V1" s="128" t="s">
        <v>323</v>
      </c>
    </row>
    <row r="2" spans="1:24" s="131" customFormat="1">
      <c r="A2" s="131" t="s">
        <v>161</v>
      </c>
      <c r="B2" s="132"/>
      <c r="C2" s="133"/>
      <c r="D2" s="134"/>
      <c r="E2" s="135"/>
      <c r="F2" s="134"/>
      <c r="G2" s="136" t="s">
        <v>1000</v>
      </c>
      <c r="H2" s="137"/>
      <c r="I2" s="138" t="s">
        <v>1001</v>
      </c>
      <c r="J2" s="139"/>
      <c r="K2" s="136" t="s">
        <v>1002</v>
      </c>
      <c r="L2" s="137"/>
      <c r="M2" s="140" t="s">
        <v>722</v>
      </c>
      <c r="N2" s="139"/>
      <c r="O2" s="136" t="s">
        <v>723</v>
      </c>
      <c r="P2" s="137"/>
      <c r="Q2" s="140" t="s">
        <v>724</v>
      </c>
      <c r="R2" s="139"/>
      <c r="S2" s="129" t="s">
        <v>725</v>
      </c>
      <c r="T2" s="126"/>
      <c r="U2" s="140" t="s">
        <v>726</v>
      </c>
      <c r="V2" s="139"/>
    </row>
    <row r="3" spans="1:24" s="139" customFormat="1">
      <c r="B3" s="141" t="s">
        <v>352</v>
      </c>
      <c r="C3" s="142"/>
      <c r="D3" s="143"/>
      <c r="E3" s="144"/>
      <c r="F3" s="143"/>
      <c r="G3" s="145"/>
      <c r="H3" s="137"/>
      <c r="I3" s="146"/>
      <c r="K3" s="136"/>
      <c r="L3" s="137"/>
      <c r="M3" s="140"/>
      <c r="O3" s="136"/>
      <c r="P3" s="137"/>
      <c r="Q3" s="140"/>
      <c r="S3" s="129"/>
      <c r="T3" s="126"/>
      <c r="U3" s="140"/>
    </row>
    <row r="4" spans="1:24" s="139" customFormat="1">
      <c r="B4" s="141" t="s">
        <v>369</v>
      </c>
      <c r="C4" s="142"/>
      <c r="D4" s="143"/>
      <c r="E4" s="144"/>
      <c r="F4" s="143"/>
      <c r="G4" s="145"/>
      <c r="H4" s="137"/>
      <c r="I4" s="146"/>
      <c r="K4" s="136"/>
      <c r="L4" s="137"/>
      <c r="M4" s="140"/>
      <c r="O4" s="136"/>
      <c r="P4" s="137"/>
      <c r="Q4" s="140"/>
      <c r="S4" s="129"/>
      <c r="T4" s="126"/>
      <c r="U4" s="140"/>
    </row>
    <row r="5" spans="1:24" s="139" customFormat="1">
      <c r="B5" s="141" t="s">
        <v>385</v>
      </c>
      <c r="C5" s="142"/>
      <c r="D5" s="143"/>
      <c r="E5" s="144"/>
      <c r="F5" s="143"/>
      <c r="G5" s="145"/>
      <c r="H5" s="137"/>
      <c r="I5" s="146"/>
      <c r="K5" s="136"/>
      <c r="L5" s="137"/>
      <c r="M5" s="140"/>
      <c r="O5" s="136"/>
      <c r="P5" s="137"/>
      <c r="Q5" s="140"/>
      <c r="S5" s="129"/>
      <c r="T5" s="126"/>
      <c r="U5" s="140"/>
    </row>
    <row r="6" spans="1:24" s="147" customFormat="1">
      <c r="B6" s="141" t="s">
        <v>163</v>
      </c>
      <c r="C6" s="142"/>
      <c r="D6" s="143"/>
      <c r="E6" s="144"/>
      <c r="F6" s="143"/>
      <c r="G6" s="145"/>
      <c r="H6" s="148"/>
      <c r="I6" s="146"/>
      <c r="K6" s="136"/>
      <c r="L6" s="148"/>
      <c r="M6" s="140"/>
      <c r="O6" s="136"/>
      <c r="P6" s="148"/>
      <c r="Q6" s="140"/>
      <c r="S6" s="129"/>
      <c r="T6" s="126"/>
      <c r="U6" s="140"/>
    </row>
    <row r="7" spans="1:24" s="147" customFormat="1">
      <c r="B7" s="141" t="s">
        <v>402</v>
      </c>
      <c r="C7" s="142"/>
      <c r="D7" s="143"/>
      <c r="E7" s="144"/>
      <c r="F7" s="143"/>
      <c r="G7" s="145"/>
      <c r="H7" s="148"/>
      <c r="I7" s="146"/>
      <c r="K7" s="136"/>
      <c r="L7" s="148"/>
      <c r="M7" s="140"/>
      <c r="O7" s="136"/>
      <c r="P7" s="148"/>
      <c r="Q7" s="140"/>
      <c r="S7" s="129"/>
      <c r="T7" s="126"/>
      <c r="U7" s="140"/>
    </row>
    <row r="8" spans="1:24" s="147" customFormat="1">
      <c r="B8" s="141" t="s">
        <v>403</v>
      </c>
      <c r="C8" s="149"/>
      <c r="D8" s="143"/>
      <c r="E8" s="144"/>
      <c r="F8" s="143"/>
      <c r="G8" s="145"/>
      <c r="H8" s="148"/>
      <c r="I8" s="146"/>
      <c r="K8" s="136"/>
      <c r="L8" s="148"/>
      <c r="M8" s="140"/>
      <c r="O8" s="136"/>
      <c r="P8" s="148"/>
      <c r="Q8" s="140"/>
      <c r="S8" s="129"/>
      <c r="T8" s="126"/>
      <c r="U8" s="140"/>
    </row>
    <row r="9" spans="1:24" s="155" customFormat="1" ht="16.149999999999999" thickBot="1">
      <c r="A9" s="150" t="s">
        <v>404</v>
      </c>
      <c r="B9" s="151" t="s">
        <v>405</v>
      </c>
      <c r="C9" s="152"/>
      <c r="D9" s="153"/>
      <c r="E9" s="195">
        <f>SUM(E11:E400)</f>
        <v>0</v>
      </c>
      <c r="F9" s="153"/>
      <c r="G9" s="145">
        <f>SUM(G11:G400)</f>
        <v>0</v>
      </c>
      <c r="H9" s="154"/>
      <c r="I9" s="146">
        <f>SUM(I11:I400)</f>
        <v>0</v>
      </c>
      <c r="K9" s="136">
        <f>SUM(K11:K400)</f>
        <v>0</v>
      </c>
      <c r="L9" s="154"/>
      <c r="M9" s="140">
        <f>SUM(M11:M400)</f>
        <v>0</v>
      </c>
      <c r="O9" s="136">
        <f>SUM(O11:O400)</f>
        <v>0</v>
      </c>
      <c r="P9" s="154"/>
      <c r="Q9" s="140">
        <f>SUM(Q11:Q400)</f>
        <v>0</v>
      </c>
      <c r="S9" s="129">
        <f>SUM(S11:S400)</f>
        <v>0</v>
      </c>
      <c r="T9" s="126"/>
      <c r="U9" s="140">
        <f>SUM(U11:U400)</f>
        <v>0</v>
      </c>
      <c r="W9" s="196" t="str">
        <f>IF(X9="**","ERROR","")</f>
        <v/>
      </c>
      <c r="X9" s="196" t="str">
        <f>CONCATENATE(F9,H9,J9,L9,N9,P9,R9,T9,V9)</f>
        <v/>
      </c>
    </row>
    <row r="10" spans="1:24" s="171" customFormat="1" ht="16.149999999999999" thickBot="1">
      <c r="A10" s="188">
        <v>1</v>
      </c>
      <c r="B10" s="189"/>
      <c r="C10" s="158"/>
      <c r="D10" s="158"/>
      <c r="E10" s="159">
        <v>100</v>
      </c>
      <c r="F10" s="158"/>
      <c r="G10" s="159"/>
      <c r="H10" s="158"/>
      <c r="I10" s="159"/>
      <c r="J10" s="158"/>
      <c r="K10" s="159"/>
      <c r="L10" s="158"/>
      <c r="M10" s="159"/>
      <c r="N10" s="158"/>
      <c r="O10" s="159"/>
      <c r="P10" s="158"/>
      <c r="Q10" s="159"/>
      <c r="R10" s="158"/>
      <c r="S10" s="159"/>
      <c r="T10" s="158"/>
      <c r="U10" s="159"/>
      <c r="V10" s="158"/>
    </row>
    <row r="11" spans="1:24" s="147" customFormat="1">
      <c r="A11" s="161">
        <v>1</v>
      </c>
      <c r="B11" s="162" t="s">
        <v>5068</v>
      </c>
      <c r="C11" s="163"/>
      <c r="D11" s="164"/>
      <c r="E11" s="165"/>
      <c r="F11" s="199" t="str">
        <f>IF($F$9="*",IF(E11&gt;0,"*",""),"")</f>
        <v/>
      </c>
      <c r="G11" s="166"/>
      <c r="H11" s="200" t="str">
        <f>IF($H$9="*",IF(G11&gt;0,"*",""),"")</f>
        <v/>
      </c>
      <c r="I11" s="167"/>
      <c r="J11" s="201" t="str">
        <f>IF($J$9="*",IF(I11&gt;0,"*",""),"")</f>
        <v/>
      </c>
      <c r="K11" s="168"/>
      <c r="L11" s="200" t="str">
        <f>IF($L$9="*",IF(K11&gt;0,"*",""),"")</f>
        <v/>
      </c>
      <c r="M11" s="169"/>
      <c r="N11" s="201" t="str">
        <f>IF($N$9="*",IF(M11&gt;0,"*",""),"")</f>
        <v/>
      </c>
      <c r="O11" s="168"/>
      <c r="P11" s="200" t="str">
        <f>IF($P$9="*",IF(O11&gt;0,"*",""),"")</f>
        <v/>
      </c>
      <c r="Q11" s="169"/>
      <c r="R11" s="201" t="str">
        <f>IF($R$9="*",IF(Q11&gt;0,"*",""),"")</f>
        <v/>
      </c>
      <c r="S11" s="129"/>
      <c r="T11" s="202" t="str">
        <f>IF($T$9="*",IF(S11&gt;0,"*",""),"")</f>
        <v/>
      </c>
      <c r="U11" s="169"/>
      <c r="V11" s="201" t="str">
        <f>IF($V$9="*",IF(U11&gt;0,"*",""),"")</f>
        <v/>
      </c>
    </row>
    <row r="12" spans="1:24" s="147" customFormat="1" hidden="1">
      <c r="A12" s="172"/>
      <c r="B12" s="173" t="s">
        <v>5069</v>
      </c>
      <c r="C12" s="174"/>
      <c r="D12" s="175"/>
      <c r="E12" s="164"/>
      <c r="F12" s="199" t="str">
        <f t="shared" ref="F12:F64" si="0">IF($F$9="*",IF(E12&gt;0,"*",""),"")</f>
        <v/>
      </c>
      <c r="G12" s="176"/>
      <c r="H12" s="200" t="str">
        <f t="shared" ref="H12:H62" si="1">IF($H$9="*",IF(G12&gt;0,"*",""),"")</f>
        <v/>
      </c>
      <c r="I12" s="177"/>
      <c r="J12" s="201" t="str">
        <f t="shared" ref="J12:J62" si="2">IF($J$9="*",IF(I12&gt;0,"*",""),"")</f>
        <v/>
      </c>
      <c r="K12" s="136"/>
      <c r="L12" s="200" t="str">
        <f t="shared" ref="L12:L62" si="3">IF($L$9="*",IF(K12&gt;0,"*",""),"")</f>
        <v/>
      </c>
      <c r="M12" s="140"/>
      <c r="N12" s="201" t="str">
        <f t="shared" ref="N12:N62" si="4">IF($N$9="*",IF(M12&gt;0,"*",""),"")</f>
        <v/>
      </c>
      <c r="O12" s="136"/>
      <c r="P12" s="200" t="str">
        <f t="shared" ref="P12:P62" si="5">IF($P$9="*",IF(O12&gt;0,"*",""),"")</f>
        <v/>
      </c>
      <c r="Q12" s="140"/>
      <c r="R12" s="201" t="str">
        <f t="shared" ref="R12:R62" si="6">IF($R$9="*",IF(Q12&gt;0,"*",""),"")</f>
        <v/>
      </c>
      <c r="S12" s="129"/>
      <c r="T12" s="202" t="str">
        <f t="shared" ref="T12:T75" si="7">IF($T$9="*",IF(S12&gt;0,"*",""),"")</f>
        <v/>
      </c>
      <c r="U12" s="140"/>
      <c r="V12" s="201" t="str">
        <f t="shared" ref="V12:V62" si="8">IF($V$9="*",IF(U12&gt;0,"*",""),"")</f>
        <v/>
      </c>
    </row>
    <row r="13" spans="1:24" s="147" customFormat="1" hidden="1">
      <c r="A13" s="172"/>
      <c r="B13" s="173" t="s">
        <v>5070</v>
      </c>
      <c r="C13" s="174"/>
      <c r="D13" s="175"/>
      <c r="E13" s="164"/>
      <c r="F13" s="199" t="str">
        <f t="shared" si="0"/>
        <v/>
      </c>
      <c r="G13" s="176"/>
      <c r="H13" s="200" t="str">
        <f t="shared" si="1"/>
        <v/>
      </c>
      <c r="I13" s="177"/>
      <c r="J13" s="201" t="str">
        <f t="shared" si="2"/>
        <v/>
      </c>
      <c r="K13" s="136"/>
      <c r="L13" s="200" t="str">
        <f t="shared" si="3"/>
        <v/>
      </c>
      <c r="M13" s="140"/>
      <c r="N13" s="201" t="str">
        <f t="shared" si="4"/>
        <v/>
      </c>
      <c r="O13" s="136"/>
      <c r="P13" s="200" t="str">
        <f t="shared" si="5"/>
        <v/>
      </c>
      <c r="Q13" s="140"/>
      <c r="R13" s="201" t="str">
        <f t="shared" si="6"/>
        <v/>
      </c>
      <c r="S13" s="129"/>
      <c r="T13" s="202" t="str">
        <f t="shared" si="7"/>
        <v/>
      </c>
      <c r="U13" s="140"/>
      <c r="V13" s="201" t="str">
        <f t="shared" si="8"/>
        <v/>
      </c>
    </row>
    <row r="14" spans="1:24" s="147" customFormat="1" hidden="1">
      <c r="A14" s="172"/>
      <c r="B14" s="173" t="s">
        <v>5071</v>
      </c>
      <c r="C14" s="174"/>
      <c r="D14" s="175"/>
      <c r="E14" s="164"/>
      <c r="F14" s="199" t="str">
        <f t="shared" si="0"/>
        <v/>
      </c>
      <c r="G14" s="176"/>
      <c r="H14" s="200" t="str">
        <f t="shared" si="1"/>
        <v/>
      </c>
      <c r="I14" s="177"/>
      <c r="J14" s="201" t="str">
        <f t="shared" si="2"/>
        <v/>
      </c>
      <c r="K14" s="136"/>
      <c r="L14" s="200" t="str">
        <f t="shared" si="3"/>
        <v/>
      </c>
      <c r="M14" s="140"/>
      <c r="N14" s="201" t="str">
        <f t="shared" si="4"/>
        <v/>
      </c>
      <c r="O14" s="136"/>
      <c r="P14" s="200" t="str">
        <f t="shared" si="5"/>
        <v/>
      </c>
      <c r="Q14" s="140"/>
      <c r="R14" s="201" t="str">
        <f t="shared" si="6"/>
        <v/>
      </c>
      <c r="S14" s="129"/>
      <c r="T14" s="202" t="str">
        <f t="shared" si="7"/>
        <v/>
      </c>
      <c r="U14" s="140"/>
      <c r="V14" s="201" t="str">
        <f t="shared" si="8"/>
        <v/>
      </c>
    </row>
    <row r="15" spans="1:24" s="147" customFormat="1" hidden="1">
      <c r="A15" s="172"/>
      <c r="B15" s="173" t="s">
        <v>5072</v>
      </c>
      <c r="C15" s="174"/>
      <c r="D15" s="175"/>
      <c r="E15" s="164"/>
      <c r="F15" s="199" t="str">
        <f t="shared" si="0"/>
        <v/>
      </c>
      <c r="G15" s="176"/>
      <c r="H15" s="200" t="str">
        <f t="shared" si="1"/>
        <v/>
      </c>
      <c r="I15" s="177"/>
      <c r="J15" s="201" t="str">
        <f t="shared" si="2"/>
        <v/>
      </c>
      <c r="K15" s="136"/>
      <c r="L15" s="200" t="str">
        <f t="shared" si="3"/>
        <v/>
      </c>
      <c r="M15" s="140"/>
      <c r="N15" s="201" t="str">
        <f t="shared" si="4"/>
        <v/>
      </c>
      <c r="O15" s="136"/>
      <c r="P15" s="200" t="str">
        <f t="shared" si="5"/>
        <v/>
      </c>
      <c r="Q15" s="140"/>
      <c r="R15" s="201" t="str">
        <f t="shared" si="6"/>
        <v/>
      </c>
      <c r="S15" s="129"/>
      <c r="T15" s="202" t="str">
        <f t="shared" si="7"/>
        <v/>
      </c>
      <c r="U15" s="140"/>
      <c r="V15" s="201" t="str">
        <f t="shared" si="8"/>
        <v/>
      </c>
    </row>
    <row r="16" spans="1:24" s="147" customFormat="1" hidden="1">
      <c r="A16" s="172"/>
      <c r="B16" s="173" t="s">
        <v>5073</v>
      </c>
      <c r="C16" s="174"/>
      <c r="D16" s="175"/>
      <c r="E16" s="164"/>
      <c r="F16" s="199" t="str">
        <f t="shared" si="0"/>
        <v/>
      </c>
      <c r="G16" s="176"/>
      <c r="H16" s="200" t="str">
        <f t="shared" si="1"/>
        <v/>
      </c>
      <c r="I16" s="177"/>
      <c r="J16" s="201" t="str">
        <f t="shared" si="2"/>
        <v/>
      </c>
      <c r="K16" s="136"/>
      <c r="L16" s="200" t="str">
        <f t="shared" si="3"/>
        <v/>
      </c>
      <c r="M16" s="140"/>
      <c r="N16" s="201" t="str">
        <f t="shared" si="4"/>
        <v/>
      </c>
      <c r="O16" s="136"/>
      <c r="P16" s="200" t="str">
        <f t="shared" si="5"/>
        <v/>
      </c>
      <c r="Q16" s="140"/>
      <c r="R16" s="201" t="str">
        <f t="shared" si="6"/>
        <v/>
      </c>
      <c r="S16" s="129"/>
      <c r="T16" s="202" t="str">
        <f t="shared" si="7"/>
        <v/>
      </c>
      <c r="U16" s="140"/>
      <c r="V16" s="201" t="str">
        <f t="shared" si="8"/>
        <v/>
      </c>
    </row>
    <row r="17" spans="1:22" s="147" customFormat="1" hidden="1">
      <c r="A17" s="172"/>
      <c r="B17" s="173" t="s">
        <v>5074</v>
      </c>
      <c r="C17" s="174"/>
      <c r="D17" s="175"/>
      <c r="E17" s="164"/>
      <c r="F17" s="199" t="str">
        <f t="shared" si="0"/>
        <v/>
      </c>
      <c r="G17" s="176"/>
      <c r="H17" s="200" t="str">
        <f t="shared" si="1"/>
        <v/>
      </c>
      <c r="I17" s="177"/>
      <c r="J17" s="201" t="str">
        <f t="shared" si="2"/>
        <v/>
      </c>
      <c r="K17" s="136"/>
      <c r="L17" s="200" t="str">
        <f t="shared" si="3"/>
        <v/>
      </c>
      <c r="M17" s="140"/>
      <c r="N17" s="201" t="str">
        <f t="shared" si="4"/>
        <v/>
      </c>
      <c r="O17" s="136"/>
      <c r="P17" s="200" t="str">
        <f t="shared" si="5"/>
        <v/>
      </c>
      <c r="Q17" s="140"/>
      <c r="R17" s="201" t="str">
        <f t="shared" si="6"/>
        <v/>
      </c>
      <c r="S17" s="129"/>
      <c r="T17" s="202" t="str">
        <f t="shared" si="7"/>
        <v/>
      </c>
      <c r="U17" s="140"/>
      <c r="V17" s="201" t="str">
        <f t="shared" si="8"/>
        <v/>
      </c>
    </row>
    <row r="18" spans="1:22" s="147" customFormat="1" hidden="1">
      <c r="A18" s="172"/>
      <c r="B18" s="173" t="s">
        <v>5075</v>
      </c>
      <c r="C18" s="174"/>
      <c r="D18" s="175"/>
      <c r="E18" s="164"/>
      <c r="F18" s="199" t="str">
        <f t="shared" si="0"/>
        <v/>
      </c>
      <c r="G18" s="176"/>
      <c r="H18" s="200" t="str">
        <f t="shared" si="1"/>
        <v/>
      </c>
      <c r="I18" s="177"/>
      <c r="J18" s="201" t="str">
        <f t="shared" si="2"/>
        <v/>
      </c>
      <c r="K18" s="136"/>
      <c r="L18" s="200" t="str">
        <f t="shared" si="3"/>
        <v/>
      </c>
      <c r="M18" s="140"/>
      <c r="N18" s="201" t="str">
        <f t="shared" si="4"/>
        <v/>
      </c>
      <c r="O18" s="136"/>
      <c r="P18" s="200" t="str">
        <f t="shared" si="5"/>
        <v/>
      </c>
      <c r="Q18" s="140"/>
      <c r="R18" s="201" t="str">
        <f t="shared" si="6"/>
        <v/>
      </c>
      <c r="S18" s="129"/>
      <c r="T18" s="202" t="str">
        <f t="shared" si="7"/>
        <v/>
      </c>
      <c r="U18" s="140"/>
      <c r="V18" s="201" t="str">
        <f t="shared" si="8"/>
        <v/>
      </c>
    </row>
    <row r="19" spans="1:22" s="147" customFormat="1" hidden="1">
      <c r="A19" s="172"/>
      <c r="B19" s="173" t="s">
        <v>5076</v>
      </c>
      <c r="C19" s="174"/>
      <c r="D19" s="175"/>
      <c r="E19" s="164"/>
      <c r="F19" s="199" t="str">
        <f t="shared" si="0"/>
        <v/>
      </c>
      <c r="G19" s="176"/>
      <c r="H19" s="200" t="str">
        <f t="shared" si="1"/>
        <v/>
      </c>
      <c r="I19" s="177"/>
      <c r="J19" s="201" t="str">
        <f t="shared" si="2"/>
        <v/>
      </c>
      <c r="K19" s="136"/>
      <c r="L19" s="200" t="str">
        <f t="shared" si="3"/>
        <v/>
      </c>
      <c r="M19" s="140"/>
      <c r="N19" s="201" t="str">
        <f t="shared" si="4"/>
        <v/>
      </c>
      <c r="O19" s="136"/>
      <c r="P19" s="200" t="str">
        <f t="shared" si="5"/>
        <v/>
      </c>
      <c r="Q19" s="140"/>
      <c r="R19" s="201" t="str">
        <f t="shared" si="6"/>
        <v/>
      </c>
      <c r="S19" s="129"/>
      <c r="T19" s="202" t="str">
        <f t="shared" si="7"/>
        <v/>
      </c>
      <c r="U19" s="140"/>
      <c r="V19" s="201" t="str">
        <f t="shared" si="8"/>
        <v/>
      </c>
    </row>
    <row r="20" spans="1:22" s="147" customFormat="1" hidden="1">
      <c r="A20" s="172"/>
      <c r="B20" s="173" t="s">
        <v>5077</v>
      </c>
      <c r="C20" s="174"/>
      <c r="D20" s="175"/>
      <c r="E20" s="164"/>
      <c r="F20" s="199" t="str">
        <f t="shared" si="0"/>
        <v/>
      </c>
      <c r="G20" s="176"/>
      <c r="H20" s="200" t="str">
        <f t="shared" si="1"/>
        <v/>
      </c>
      <c r="I20" s="177"/>
      <c r="J20" s="201" t="str">
        <f t="shared" si="2"/>
        <v/>
      </c>
      <c r="K20" s="136"/>
      <c r="L20" s="200" t="str">
        <f t="shared" si="3"/>
        <v/>
      </c>
      <c r="M20" s="140"/>
      <c r="N20" s="201" t="str">
        <f t="shared" si="4"/>
        <v/>
      </c>
      <c r="O20" s="136"/>
      <c r="P20" s="200" t="str">
        <f t="shared" si="5"/>
        <v/>
      </c>
      <c r="Q20" s="140"/>
      <c r="R20" s="201" t="str">
        <f t="shared" si="6"/>
        <v/>
      </c>
      <c r="S20" s="129"/>
      <c r="T20" s="202" t="str">
        <f t="shared" si="7"/>
        <v/>
      </c>
      <c r="U20" s="140"/>
      <c r="V20" s="201" t="str">
        <f t="shared" si="8"/>
        <v/>
      </c>
    </row>
    <row r="21" spans="1:22" s="147" customFormat="1" hidden="1">
      <c r="A21" s="172"/>
      <c r="B21" s="173" t="s">
        <v>5078</v>
      </c>
      <c r="C21" s="174"/>
      <c r="D21" s="175"/>
      <c r="E21" s="164"/>
      <c r="F21" s="199" t="str">
        <f t="shared" si="0"/>
        <v/>
      </c>
      <c r="G21" s="176"/>
      <c r="H21" s="200" t="str">
        <f t="shared" si="1"/>
        <v/>
      </c>
      <c r="I21" s="177"/>
      <c r="J21" s="201" t="str">
        <f t="shared" si="2"/>
        <v/>
      </c>
      <c r="K21" s="136"/>
      <c r="L21" s="200" t="str">
        <f t="shared" si="3"/>
        <v/>
      </c>
      <c r="M21" s="140"/>
      <c r="N21" s="201" t="str">
        <f t="shared" si="4"/>
        <v/>
      </c>
      <c r="O21" s="136"/>
      <c r="P21" s="200" t="str">
        <f t="shared" si="5"/>
        <v/>
      </c>
      <c r="Q21" s="140"/>
      <c r="R21" s="201" t="str">
        <f t="shared" si="6"/>
        <v/>
      </c>
      <c r="S21" s="129"/>
      <c r="T21" s="202" t="str">
        <f t="shared" si="7"/>
        <v/>
      </c>
      <c r="U21" s="140"/>
      <c r="V21" s="201" t="str">
        <f t="shared" si="8"/>
        <v/>
      </c>
    </row>
    <row r="22" spans="1:22" s="147" customFormat="1" hidden="1">
      <c r="A22" s="172"/>
      <c r="B22" s="173" t="s">
        <v>5079</v>
      </c>
      <c r="C22" s="174"/>
      <c r="D22" s="175"/>
      <c r="E22" s="164"/>
      <c r="F22" s="199" t="str">
        <f t="shared" si="0"/>
        <v/>
      </c>
      <c r="G22" s="176"/>
      <c r="H22" s="200" t="str">
        <f t="shared" si="1"/>
        <v/>
      </c>
      <c r="I22" s="177"/>
      <c r="J22" s="201" t="str">
        <f t="shared" si="2"/>
        <v/>
      </c>
      <c r="K22" s="136"/>
      <c r="L22" s="200" t="str">
        <f t="shared" si="3"/>
        <v/>
      </c>
      <c r="M22" s="140"/>
      <c r="N22" s="201" t="str">
        <f t="shared" si="4"/>
        <v/>
      </c>
      <c r="O22" s="136"/>
      <c r="P22" s="200" t="str">
        <f t="shared" si="5"/>
        <v/>
      </c>
      <c r="Q22" s="140"/>
      <c r="R22" s="201" t="str">
        <f t="shared" si="6"/>
        <v/>
      </c>
      <c r="S22" s="129"/>
      <c r="T22" s="202" t="str">
        <f t="shared" si="7"/>
        <v/>
      </c>
      <c r="U22" s="140"/>
      <c r="V22" s="201" t="str">
        <f t="shared" si="8"/>
        <v/>
      </c>
    </row>
    <row r="23" spans="1:22" s="147" customFormat="1" hidden="1">
      <c r="A23" s="172"/>
      <c r="B23" s="173" t="s">
        <v>5080</v>
      </c>
      <c r="C23" s="174"/>
      <c r="D23" s="175"/>
      <c r="E23" s="164"/>
      <c r="F23" s="199" t="str">
        <f t="shared" si="0"/>
        <v/>
      </c>
      <c r="G23" s="176"/>
      <c r="H23" s="200" t="str">
        <f t="shared" si="1"/>
        <v/>
      </c>
      <c r="I23" s="177"/>
      <c r="J23" s="201" t="str">
        <f t="shared" si="2"/>
        <v/>
      </c>
      <c r="K23" s="136"/>
      <c r="L23" s="200" t="str">
        <f t="shared" si="3"/>
        <v/>
      </c>
      <c r="M23" s="140"/>
      <c r="N23" s="201" t="str">
        <f t="shared" si="4"/>
        <v/>
      </c>
      <c r="O23" s="136"/>
      <c r="P23" s="200" t="str">
        <f t="shared" si="5"/>
        <v/>
      </c>
      <c r="Q23" s="140"/>
      <c r="R23" s="201" t="str">
        <f t="shared" si="6"/>
        <v/>
      </c>
      <c r="S23" s="129"/>
      <c r="T23" s="202" t="str">
        <f t="shared" si="7"/>
        <v/>
      </c>
      <c r="U23" s="140"/>
      <c r="V23" s="201" t="str">
        <f t="shared" si="8"/>
        <v/>
      </c>
    </row>
    <row r="24" spans="1:22" s="147" customFormat="1" hidden="1">
      <c r="A24" s="172"/>
      <c r="B24" s="173" t="s">
        <v>5081</v>
      </c>
      <c r="C24" s="174"/>
      <c r="D24" s="175"/>
      <c r="E24" s="164"/>
      <c r="F24" s="199" t="str">
        <f t="shared" si="0"/>
        <v/>
      </c>
      <c r="G24" s="176"/>
      <c r="H24" s="200" t="str">
        <f t="shared" si="1"/>
        <v/>
      </c>
      <c r="I24" s="177"/>
      <c r="J24" s="201" t="str">
        <f t="shared" si="2"/>
        <v/>
      </c>
      <c r="K24" s="136"/>
      <c r="L24" s="200" t="str">
        <f t="shared" si="3"/>
        <v/>
      </c>
      <c r="M24" s="140"/>
      <c r="N24" s="201" t="str">
        <f t="shared" si="4"/>
        <v/>
      </c>
      <c r="O24" s="136"/>
      <c r="P24" s="200" t="str">
        <f t="shared" si="5"/>
        <v/>
      </c>
      <c r="Q24" s="140"/>
      <c r="R24" s="201" t="str">
        <f t="shared" si="6"/>
        <v/>
      </c>
      <c r="S24" s="129"/>
      <c r="T24" s="202" t="str">
        <f t="shared" si="7"/>
        <v/>
      </c>
      <c r="U24" s="140"/>
      <c r="V24" s="201" t="str">
        <f t="shared" si="8"/>
        <v/>
      </c>
    </row>
    <row r="25" spans="1:22" s="147" customFormat="1" hidden="1">
      <c r="A25" s="172"/>
      <c r="B25" s="173" t="s">
        <v>5082</v>
      </c>
      <c r="C25" s="174"/>
      <c r="D25" s="175"/>
      <c r="E25" s="164"/>
      <c r="F25" s="199" t="str">
        <f t="shared" si="0"/>
        <v/>
      </c>
      <c r="G25" s="176"/>
      <c r="H25" s="200" t="str">
        <f t="shared" si="1"/>
        <v/>
      </c>
      <c r="I25" s="177"/>
      <c r="J25" s="201" t="str">
        <f t="shared" si="2"/>
        <v/>
      </c>
      <c r="K25" s="136"/>
      <c r="L25" s="200" t="str">
        <f t="shared" si="3"/>
        <v/>
      </c>
      <c r="M25" s="140"/>
      <c r="N25" s="201" t="str">
        <f t="shared" si="4"/>
        <v/>
      </c>
      <c r="O25" s="136"/>
      <c r="P25" s="200" t="str">
        <f t="shared" si="5"/>
        <v/>
      </c>
      <c r="Q25" s="140"/>
      <c r="R25" s="201" t="str">
        <f t="shared" si="6"/>
        <v/>
      </c>
      <c r="S25" s="129"/>
      <c r="T25" s="202" t="str">
        <f t="shared" si="7"/>
        <v/>
      </c>
      <c r="U25" s="140"/>
      <c r="V25" s="201" t="str">
        <f t="shared" si="8"/>
        <v/>
      </c>
    </row>
    <row r="26" spans="1:22" s="147" customFormat="1" hidden="1">
      <c r="A26" s="172"/>
      <c r="B26" s="173" t="s">
        <v>5083</v>
      </c>
      <c r="C26" s="174"/>
      <c r="D26" s="175"/>
      <c r="E26" s="164"/>
      <c r="F26" s="199" t="str">
        <f t="shared" si="0"/>
        <v/>
      </c>
      <c r="G26" s="176"/>
      <c r="H26" s="200" t="str">
        <f t="shared" si="1"/>
        <v/>
      </c>
      <c r="I26" s="177"/>
      <c r="J26" s="201" t="str">
        <f t="shared" si="2"/>
        <v/>
      </c>
      <c r="K26" s="136"/>
      <c r="L26" s="200" t="str">
        <f t="shared" si="3"/>
        <v/>
      </c>
      <c r="M26" s="140"/>
      <c r="N26" s="201" t="str">
        <f t="shared" si="4"/>
        <v/>
      </c>
      <c r="O26" s="136"/>
      <c r="P26" s="200" t="str">
        <f t="shared" si="5"/>
        <v/>
      </c>
      <c r="Q26" s="140"/>
      <c r="R26" s="201" t="str">
        <f t="shared" si="6"/>
        <v/>
      </c>
      <c r="S26" s="129"/>
      <c r="T26" s="202" t="str">
        <f t="shared" si="7"/>
        <v/>
      </c>
      <c r="U26" s="140"/>
      <c r="V26" s="201" t="str">
        <f t="shared" si="8"/>
        <v/>
      </c>
    </row>
    <row r="27" spans="1:22" s="147" customFormat="1" hidden="1">
      <c r="A27" s="172"/>
      <c r="B27" s="173" t="s">
        <v>5084</v>
      </c>
      <c r="C27" s="174"/>
      <c r="D27" s="175"/>
      <c r="E27" s="164"/>
      <c r="F27" s="199" t="str">
        <f t="shared" si="0"/>
        <v/>
      </c>
      <c r="G27" s="176"/>
      <c r="H27" s="200" t="str">
        <f t="shared" si="1"/>
        <v/>
      </c>
      <c r="I27" s="177"/>
      <c r="J27" s="201" t="str">
        <f t="shared" si="2"/>
        <v/>
      </c>
      <c r="K27" s="136"/>
      <c r="L27" s="200" t="str">
        <f t="shared" si="3"/>
        <v/>
      </c>
      <c r="M27" s="140"/>
      <c r="N27" s="201" t="str">
        <f t="shared" si="4"/>
        <v/>
      </c>
      <c r="O27" s="136"/>
      <c r="P27" s="200" t="str">
        <f t="shared" si="5"/>
        <v/>
      </c>
      <c r="Q27" s="140"/>
      <c r="R27" s="201" t="str">
        <f t="shared" si="6"/>
        <v/>
      </c>
      <c r="S27" s="129"/>
      <c r="T27" s="202" t="str">
        <f t="shared" si="7"/>
        <v/>
      </c>
      <c r="U27" s="140"/>
      <c r="V27" s="201" t="str">
        <f t="shared" si="8"/>
        <v/>
      </c>
    </row>
    <row r="28" spans="1:22" s="147" customFormat="1" hidden="1">
      <c r="A28" s="172"/>
      <c r="B28" s="173" t="s">
        <v>5085</v>
      </c>
      <c r="C28" s="174"/>
      <c r="D28" s="175"/>
      <c r="E28" s="164"/>
      <c r="F28" s="199" t="str">
        <f t="shared" si="0"/>
        <v/>
      </c>
      <c r="G28" s="176"/>
      <c r="H28" s="200" t="str">
        <f t="shared" si="1"/>
        <v/>
      </c>
      <c r="I28" s="177"/>
      <c r="J28" s="201" t="str">
        <f t="shared" si="2"/>
        <v/>
      </c>
      <c r="K28" s="136"/>
      <c r="L28" s="200" t="str">
        <f t="shared" si="3"/>
        <v/>
      </c>
      <c r="M28" s="140"/>
      <c r="N28" s="201" t="str">
        <f t="shared" si="4"/>
        <v/>
      </c>
      <c r="O28" s="136"/>
      <c r="P28" s="200" t="str">
        <f t="shared" si="5"/>
        <v/>
      </c>
      <c r="Q28" s="140"/>
      <c r="R28" s="201" t="str">
        <f t="shared" si="6"/>
        <v/>
      </c>
      <c r="S28" s="129"/>
      <c r="T28" s="202" t="str">
        <f t="shared" si="7"/>
        <v/>
      </c>
      <c r="U28" s="140"/>
      <c r="V28" s="201" t="str">
        <f t="shared" si="8"/>
        <v/>
      </c>
    </row>
    <row r="29" spans="1:22" s="147" customFormat="1" hidden="1">
      <c r="A29" s="172"/>
      <c r="B29" s="173" t="s">
        <v>5086</v>
      </c>
      <c r="C29" s="174"/>
      <c r="D29" s="175"/>
      <c r="E29" s="164"/>
      <c r="F29" s="199" t="str">
        <f t="shared" si="0"/>
        <v/>
      </c>
      <c r="G29" s="176"/>
      <c r="H29" s="200" t="str">
        <f t="shared" si="1"/>
        <v/>
      </c>
      <c r="I29" s="177"/>
      <c r="J29" s="201" t="str">
        <f t="shared" si="2"/>
        <v/>
      </c>
      <c r="K29" s="136"/>
      <c r="L29" s="200" t="str">
        <f t="shared" si="3"/>
        <v/>
      </c>
      <c r="M29" s="140"/>
      <c r="N29" s="201" t="str">
        <f t="shared" si="4"/>
        <v/>
      </c>
      <c r="O29" s="136"/>
      <c r="P29" s="200" t="str">
        <f t="shared" si="5"/>
        <v/>
      </c>
      <c r="Q29" s="140"/>
      <c r="R29" s="201" t="str">
        <f t="shared" si="6"/>
        <v/>
      </c>
      <c r="S29" s="129"/>
      <c r="T29" s="202" t="str">
        <f t="shared" si="7"/>
        <v/>
      </c>
      <c r="U29" s="140"/>
      <c r="V29" s="201" t="str">
        <f t="shared" si="8"/>
        <v/>
      </c>
    </row>
    <row r="30" spans="1:22" s="147" customFormat="1" hidden="1">
      <c r="A30" s="172"/>
      <c r="B30" s="173" t="s">
        <v>5087</v>
      </c>
      <c r="C30" s="174"/>
      <c r="D30" s="175"/>
      <c r="E30" s="164"/>
      <c r="F30" s="199" t="str">
        <f t="shared" si="0"/>
        <v/>
      </c>
      <c r="G30" s="176"/>
      <c r="H30" s="200" t="str">
        <f t="shared" si="1"/>
        <v/>
      </c>
      <c r="I30" s="177"/>
      <c r="J30" s="201" t="str">
        <f t="shared" si="2"/>
        <v/>
      </c>
      <c r="K30" s="136"/>
      <c r="L30" s="200" t="str">
        <f t="shared" si="3"/>
        <v/>
      </c>
      <c r="M30" s="140"/>
      <c r="N30" s="201" t="str">
        <f t="shared" si="4"/>
        <v/>
      </c>
      <c r="O30" s="136"/>
      <c r="P30" s="200" t="str">
        <f t="shared" si="5"/>
        <v/>
      </c>
      <c r="Q30" s="140"/>
      <c r="R30" s="201" t="str">
        <f t="shared" si="6"/>
        <v/>
      </c>
      <c r="S30" s="129"/>
      <c r="T30" s="202" t="str">
        <f t="shared" si="7"/>
        <v/>
      </c>
      <c r="U30" s="140"/>
      <c r="V30" s="201" t="str">
        <f t="shared" si="8"/>
        <v/>
      </c>
    </row>
    <row r="31" spans="1:22" s="147" customFormat="1" hidden="1">
      <c r="A31" s="172"/>
      <c r="B31" s="173" t="s">
        <v>5088</v>
      </c>
      <c r="C31" s="174"/>
      <c r="D31" s="175"/>
      <c r="E31" s="164"/>
      <c r="F31" s="199" t="str">
        <f t="shared" si="0"/>
        <v/>
      </c>
      <c r="G31" s="176"/>
      <c r="H31" s="200" t="str">
        <f t="shared" si="1"/>
        <v/>
      </c>
      <c r="I31" s="177"/>
      <c r="J31" s="201" t="str">
        <f t="shared" si="2"/>
        <v/>
      </c>
      <c r="K31" s="136"/>
      <c r="L31" s="200" t="str">
        <f t="shared" si="3"/>
        <v/>
      </c>
      <c r="M31" s="140"/>
      <c r="N31" s="201" t="str">
        <f t="shared" si="4"/>
        <v/>
      </c>
      <c r="O31" s="136"/>
      <c r="P31" s="200" t="str">
        <f t="shared" si="5"/>
        <v/>
      </c>
      <c r="Q31" s="140"/>
      <c r="R31" s="201" t="str">
        <f t="shared" si="6"/>
        <v/>
      </c>
      <c r="S31" s="129"/>
      <c r="T31" s="202" t="str">
        <f t="shared" si="7"/>
        <v/>
      </c>
      <c r="U31" s="140"/>
      <c r="V31" s="201" t="str">
        <f t="shared" si="8"/>
        <v/>
      </c>
    </row>
    <row r="32" spans="1:22" s="147" customFormat="1" hidden="1">
      <c r="A32" s="172"/>
      <c r="B32" s="173" t="s">
        <v>5089</v>
      </c>
      <c r="C32" s="174"/>
      <c r="D32" s="175"/>
      <c r="E32" s="164"/>
      <c r="F32" s="199" t="str">
        <f t="shared" si="0"/>
        <v/>
      </c>
      <c r="G32" s="176"/>
      <c r="H32" s="200" t="str">
        <f t="shared" si="1"/>
        <v/>
      </c>
      <c r="I32" s="177"/>
      <c r="J32" s="201" t="str">
        <f t="shared" si="2"/>
        <v/>
      </c>
      <c r="K32" s="136"/>
      <c r="L32" s="200" t="str">
        <f t="shared" si="3"/>
        <v/>
      </c>
      <c r="M32" s="140"/>
      <c r="N32" s="201" t="str">
        <f t="shared" si="4"/>
        <v/>
      </c>
      <c r="O32" s="136"/>
      <c r="P32" s="200" t="str">
        <f t="shared" si="5"/>
        <v/>
      </c>
      <c r="Q32" s="140"/>
      <c r="R32" s="201" t="str">
        <f t="shared" si="6"/>
        <v/>
      </c>
      <c r="S32" s="129"/>
      <c r="T32" s="202" t="str">
        <f t="shared" si="7"/>
        <v/>
      </c>
      <c r="U32" s="140"/>
      <c r="V32" s="201" t="str">
        <f t="shared" si="8"/>
        <v/>
      </c>
    </row>
    <row r="33" spans="1:22" s="147" customFormat="1" hidden="1">
      <c r="A33" s="172"/>
      <c r="B33" s="173" t="s">
        <v>5090</v>
      </c>
      <c r="C33" s="174"/>
      <c r="D33" s="175"/>
      <c r="E33" s="164"/>
      <c r="F33" s="199" t="str">
        <f t="shared" si="0"/>
        <v/>
      </c>
      <c r="G33" s="176"/>
      <c r="H33" s="200" t="str">
        <f t="shared" si="1"/>
        <v/>
      </c>
      <c r="I33" s="177"/>
      <c r="J33" s="201" t="str">
        <f t="shared" si="2"/>
        <v/>
      </c>
      <c r="K33" s="136"/>
      <c r="L33" s="200" t="str">
        <f t="shared" si="3"/>
        <v/>
      </c>
      <c r="M33" s="140"/>
      <c r="N33" s="201" t="str">
        <f t="shared" si="4"/>
        <v/>
      </c>
      <c r="O33" s="136"/>
      <c r="P33" s="200" t="str">
        <f t="shared" si="5"/>
        <v/>
      </c>
      <c r="Q33" s="140"/>
      <c r="R33" s="201" t="str">
        <f t="shared" si="6"/>
        <v/>
      </c>
      <c r="S33" s="129"/>
      <c r="T33" s="202" t="str">
        <f t="shared" si="7"/>
        <v/>
      </c>
      <c r="U33" s="140"/>
      <c r="V33" s="201" t="str">
        <f t="shared" si="8"/>
        <v/>
      </c>
    </row>
    <row r="34" spans="1:22" s="147" customFormat="1" hidden="1">
      <c r="A34" s="172"/>
      <c r="B34" s="173" t="s">
        <v>5091</v>
      </c>
      <c r="C34" s="174"/>
      <c r="D34" s="175"/>
      <c r="E34" s="164"/>
      <c r="F34" s="199" t="str">
        <f t="shared" si="0"/>
        <v/>
      </c>
      <c r="G34" s="176"/>
      <c r="H34" s="200" t="str">
        <f t="shared" si="1"/>
        <v/>
      </c>
      <c r="I34" s="177"/>
      <c r="J34" s="201" t="str">
        <f t="shared" si="2"/>
        <v/>
      </c>
      <c r="K34" s="136"/>
      <c r="L34" s="200" t="str">
        <f t="shared" si="3"/>
        <v/>
      </c>
      <c r="M34" s="140"/>
      <c r="N34" s="201" t="str">
        <f t="shared" si="4"/>
        <v/>
      </c>
      <c r="O34" s="136"/>
      <c r="P34" s="200" t="str">
        <f t="shared" si="5"/>
        <v/>
      </c>
      <c r="Q34" s="140"/>
      <c r="R34" s="201" t="str">
        <f t="shared" si="6"/>
        <v/>
      </c>
      <c r="S34" s="129"/>
      <c r="T34" s="202" t="str">
        <f t="shared" si="7"/>
        <v/>
      </c>
      <c r="U34" s="140"/>
      <c r="V34" s="201" t="str">
        <f t="shared" si="8"/>
        <v/>
      </c>
    </row>
    <row r="35" spans="1:22" s="147" customFormat="1" hidden="1">
      <c r="A35" s="172"/>
      <c r="B35" s="173" t="s">
        <v>5092</v>
      </c>
      <c r="C35" s="174"/>
      <c r="D35" s="175"/>
      <c r="E35" s="164"/>
      <c r="F35" s="199" t="str">
        <f t="shared" si="0"/>
        <v/>
      </c>
      <c r="G35" s="176"/>
      <c r="H35" s="200" t="str">
        <f t="shared" si="1"/>
        <v/>
      </c>
      <c r="I35" s="177"/>
      <c r="J35" s="201" t="str">
        <f t="shared" si="2"/>
        <v/>
      </c>
      <c r="K35" s="136"/>
      <c r="L35" s="200" t="str">
        <f t="shared" si="3"/>
        <v/>
      </c>
      <c r="M35" s="140"/>
      <c r="N35" s="201" t="str">
        <f t="shared" si="4"/>
        <v/>
      </c>
      <c r="O35" s="136"/>
      <c r="P35" s="200" t="str">
        <f t="shared" si="5"/>
        <v/>
      </c>
      <c r="Q35" s="140"/>
      <c r="R35" s="201" t="str">
        <f t="shared" si="6"/>
        <v/>
      </c>
      <c r="S35" s="129"/>
      <c r="T35" s="202" t="str">
        <f t="shared" si="7"/>
        <v/>
      </c>
      <c r="U35" s="140"/>
      <c r="V35" s="201" t="str">
        <f t="shared" si="8"/>
        <v/>
      </c>
    </row>
    <row r="36" spans="1:22" s="147" customFormat="1" hidden="1">
      <c r="A36" s="172"/>
      <c r="B36" s="173" t="s">
        <v>5093</v>
      </c>
      <c r="C36" s="174"/>
      <c r="D36" s="175"/>
      <c r="E36" s="164"/>
      <c r="F36" s="199" t="str">
        <f t="shared" si="0"/>
        <v/>
      </c>
      <c r="G36" s="176"/>
      <c r="H36" s="200" t="str">
        <f t="shared" si="1"/>
        <v/>
      </c>
      <c r="I36" s="177"/>
      <c r="J36" s="201" t="str">
        <f t="shared" si="2"/>
        <v/>
      </c>
      <c r="K36" s="136"/>
      <c r="L36" s="200" t="str">
        <f t="shared" si="3"/>
        <v/>
      </c>
      <c r="M36" s="140"/>
      <c r="N36" s="201" t="str">
        <f t="shared" si="4"/>
        <v/>
      </c>
      <c r="O36" s="136"/>
      <c r="P36" s="200" t="str">
        <f t="shared" si="5"/>
        <v/>
      </c>
      <c r="Q36" s="140"/>
      <c r="R36" s="201" t="str">
        <f t="shared" si="6"/>
        <v/>
      </c>
      <c r="S36" s="129"/>
      <c r="T36" s="202" t="str">
        <f t="shared" si="7"/>
        <v/>
      </c>
      <c r="U36" s="140"/>
      <c r="V36" s="201" t="str">
        <f t="shared" si="8"/>
        <v/>
      </c>
    </row>
    <row r="37" spans="1:22" s="147" customFormat="1" hidden="1">
      <c r="A37" s="172"/>
      <c r="B37" s="173" t="s">
        <v>5094</v>
      </c>
      <c r="C37" s="174"/>
      <c r="D37" s="175"/>
      <c r="E37" s="164"/>
      <c r="F37" s="199" t="str">
        <f t="shared" si="0"/>
        <v/>
      </c>
      <c r="G37" s="176"/>
      <c r="H37" s="200" t="str">
        <f t="shared" si="1"/>
        <v/>
      </c>
      <c r="I37" s="177"/>
      <c r="J37" s="201" t="str">
        <f t="shared" si="2"/>
        <v/>
      </c>
      <c r="K37" s="136"/>
      <c r="L37" s="200" t="str">
        <f t="shared" si="3"/>
        <v/>
      </c>
      <c r="M37" s="140"/>
      <c r="N37" s="201" t="str">
        <f t="shared" si="4"/>
        <v/>
      </c>
      <c r="O37" s="136"/>
      <c r="P37" s="200" t="str">
        <f t="shared" si="5"/>
        <v/>
      </c>
      <c r="Q37" s="140"/>
      <c r="R37" s="201" t="str">
        <f t="shared" si="6"/>
        <v/>
      </c>
      <c r="S37" s="129"/>
      <c r="T37" s="202" t="str">
        <f t="shared" si="7"/>
        <v/>
      </c>
      <c r="U37" s="140"/>
      <c r="V37" s="201" t="str">
        <f t="shared" si="8"/>
        <v/>
      </c>
    </row>
    <row r="38" spans="1:22" s="147" customFormat="1" hidden="1">
      <c r="A38" s="172"/>
      <c r="B38" s="173" t="s">
        <v>5095</v>
      </c>
      <c r="C38" s="174"/>
      <c r="D38" s="175"/>
      <c r="E38" s="164"/>
      <c r="F38" s="199" t="str">
        <f t="shared" si="0"/>
        <v/>
      </c>
      <c r="G38" s="176"/>
      <c r="H38" s="200" t="str">
        <f t="shared" si="1"/>
        <v/>
      </c>
      <c r="I38" s="177"/>
      <c r="J38" s="201" t="str">
        <f t="shared" si="2"/>
        <v/>
      </c>
      <c r="K38" s="136"/>
      <c r="L38" s="200" t="str">
        <f t="shared" si="3"/>
        <v/>
      </c>
      <c r="M38" s="140"/>
      <c r="N38" s="201" t="str">
        <f t="shared" si="4"/>
        <v/>
      </c>
      <c r="O38" s="136"/>
      <c r="P38" s="200" t="str">
        <f t="shared" si="5"/>
        <v/>
      </c>
      <c r="Q38" s="140"/>
      <c r="R38" s="201" t="str">
        <f t="shared" si="6"/>
        <v/>
      </c>
      <c r="S38" s="129"/>
      <c r="T38" s="202" t="str">
        <f t="shared" si="7"/>
        <v/>
      </c>
      <c r="U38" s="140"/>
      <c r="V38" s="201" t="str">
        <f t="shared" si="8"/>
        <v/>
      </c>
    </row>
    <row r="39" spans="1:22" s="147" customFormat="1" hidden="1">
      <c r="A39" s="172"/>
      <c r="B39" s="173" t="s">
        <v>5096</v>
      </c>
      <c r="C39" s="174"/>
      <c r="D39" s="175"/>
      <c r="E39" s="164"/>
      <c r="F39" s="199" t="str">
        <f t="shared" si="0"/>
        <v/>
      </c>
      <c r="G39" s="176"/>
      <c r="H39" s="200" t="str">
        <f t="shared" si="1"/>
        <v/>
      </c>
      <c r="I39" s="177"/>
      <c r="J39" s="201" t="str">
        <f t="shared" si="2"/>
        <v/>
      </c>
      <c r="K39" s="136"/>
      <c r="L39" s="200" t="str">
        <f t="shared" si="3"/>
        <v/>
      </c>
      <c r="M39" s="140"/>
      <c r="N39" s="201" t="str">
        <f t="shared" si="4"/>
        <v/>
      </c>
      <c r="O39" s="136"/>
      <c r="P39" s="200" t="str">
        <f t="shared" si="5"/>
        <v/>
      </c>
      <c r="Q39" s="140"/>
      <c r="R39" s="201" t="str">
        <f t="shared" si="6"/>
        <v/>
      </c>
      <c r="S39" s="129"/>
      <c r="T39" s="202" t="str">
        <f t="shared" si="7"/>
        <v/>
      </c>
      <c r="U39" s="140"/>
      <c r="V39" s="201" t="str">
        <f t="shared" si="8"/>
        <v/>
      </c>
    </row>
    <row r="40" spans="1:22" s="147" customFormat="1" hidden="1">
      <c r="A40" s="172"/>
      <c r="B40" s="173" t="s">
        <v>5097</v>
      </c>
      <c r="C40" s="174"/>
      <c r="D40" s="175"/>
      <c r="E40" s="164"/>
      <c r="F40" s="199" t="str">
        <f t="shared" si="0"/>
        <v/>
      </c>
      <c r="G40" s="176"/>
      <c r="H40" s="200" t="str">
        <f t="shared" si="1"/>
        <v/>
      </c>
      <c r="I40" s="177"/>
      <c r="J40" s="201" t="str">
        <f t="shared" si="2"/>
        <v/>
      </c>
      <c r="K40" s="136"/>
      <c r="L40" s="200" t="str">
        <f t="shared" si="3"/>
        <v/>
      </c>
      <c r="M40" s="140"/>
      <c r="N40" s="201" t="str">
        <f t="shared" si="4"/>
        <v/>
      </c>
      <c r="O40" s="136"/>
      <c r="P40" s="200" t="str">
        <f t="shared" si="5"/>
        <v/>
      </c>
      <c r="Q40" s="140"/>
      <c r="R40" s="201" t="str">
        <f t="shared" si="6"/>
        <v/>
      </c>
      <c r="S40" s="129"/>
      <c r="T40" s="202" t="str">
        <f t="shared" si="7"/>
        <v/>
      </c>
      <c r="U40" s="140"/>
      <c r="V40" s="201" t="str">
        <f t="shared" si="8"/>
        <v/>
      </c>
    </row>
    <row r="41" spans="1:22" s="147" customFormat="1" hidden="1">
      <c r="A41" s="172"/>
      <c r="B41" s="173" t="s">
        <v>5098</v>
      </c>
      <c r="C41" s="174"/>
      <c r="D41" s="175"/>
      <c r="E41" s="164"/>
      <c r="F41" s="199" t="str">
        <f t="shared" si="0"/>
        <v/>
      </c>
      <c r="G41" s="176"/>
      <c r="H41" s="200" t="str">
        <f t="shared" si="1"/>
        <v/>
      </c>
      <c r="I41" s="177"/>
      <c r="J41" s="201" t="str">
        <f t="shared" si="2"/>
        <v/>
      </c>
      <c r="K41" s="136"/>
      <c r="L41" s="200" t="str">
        <f t="shared" si="3"/>
        <v/>
      </c>
      <c r="M41" s="140"/>
      <c r="N41" s="201" t="str">
        <f t="shared" si="4"/>
        <v/>
      </c>
      <c r="O41" s="136"/>
      <c r="P41" s="200" t="str">
        <f t="shared" si="5"/>
        <v/>
      </c>
      <c r="Q41" s="140"/>
      <c r="R41" s="201" t="str">
        <f t="shared" si="6"/>
        <v/>
      </c>
      <c r="S41" s="129"/>
      <c r="T41" s="202" t="str">
        <f t="shared" si="7"/>
        <v/>
      </c>
      <c r="U41" s="140"/>
      <c r="V41" s="201" t="str">
        <f t="shared" si="8"/>
        <v/>
      </c>
    </row>
    <row r="42" spans="1:22" s="147" customFormat="1" hidden="1">
      <c r="A42" s="172"/>
      <c r="B42" s="173" t="s">
        <v>5099</v>
      </c>
      <c r="C42" s="174"/>
      <c r="D42" s="175"/>
      <c r="E42" s="164"/>
      <c r="F42" s="199" t="str">
        <f t="shared" si="0"/>
        <v/>
      </c>
      <c r="G42" s="176"/>
      <c r="H42" s="200" t="str">
        <f t="shared" si="1"/>
        <v/>
      </c>
      <c r="I42" s="177"/>
      <c r="J42" s="201" t="str">
        <f t="shared" si="2"/>
        <v/>
      </c>
      <c r="K42" s="136"/>
      <c r="L42" s="200" t="str">
        <f t="shared" si="3"/>
        <v/>
      </c>
      <c r="M42" s="140"/>
      <c r="N42" s="201" t="str">
        <f t="shared" si="4"/>
        <v/>
      </c>
      <c r="O42" s="136"/>
      <c r="P42" s="200" t="str">
        <f t="shared" si="5"/>
        <v/>
      </c>
      <c r="Q42" s="140"/>
      <c r="R42" s="201" t="str">
        <f t="shared" si="6"/>
        <v/>
      </c>
      <c r="S42" s="129"/>
      <c r="T42" s="202" t="str">
        <f t="shared" si="7"/>
        <v/>
      </c>
      <c r="U42" s="140"/>
      <c r="V42" s="201" t="str">
        <f t="shared" si="8"/>
        <v/>
      </c>
    </row>
    <row r="43" spans="1:22" s="147" customFormat="1" hidden="1">
      <c r="A43" s="172"/>
      <c r="B43" s="173" t="s">
        <v>5100</v>
      </c>
      <c r="C43" s="174"/>
      <c r="D43" s="175"/>
      <c r="E43" s="164"/>
      <c r="F43" s="199" t="str">
        <f t="shared" si="0"/>
        <v/>
      </c>
      <c r="G43" s="176"/>
      <c r="H43" s="200" t="str">
        <f t="shared" si="1"/>
        <v/>
      </c>
      <c r="I43" s="177"/>
      <c r="J43" s="201" t="str">
        <f t="shared" si="2"/>
        <v/>
      </c>
      <c r="K43" s="136"/>
      <c r="L43" s="200" t="str">
        <f t="shared" si="3"/>
        <v/>
      </c>
      <c r="M43" s="140"/>
      <c r="N43" s="201" t="str">
        <f t="shared" si="4"/>
        <v/>
      </c>
      <c r="O43" s="136"/>
      <c r="P43" s="200" t="str">
        <f t="shared" si="5"/>
        <v/>
      </c>
      <c r="Q43" s="140"/>
      <c r="R43" s="201" t="str">
        <f t="shared" si="6"/>
        <v/>
      </c>
      <c r="S43" s="129"/>
      <c r="T43" s="202" t="str">
        <f t="shared" si="7"/>
        <v/>
      </c>
      <c r="U43" s="140"/>
      <c r="V43" s="201" t="str">
        <f t="shared" si="8"/>
        <v/>
      </c>
    </row>
    <row r="44" spans="1:22" s="147" customFormat="1" hidden="1">
      <c r="A44" s="172"/>
      <c r="B44" s="173" t="s">
        <v>5101</v>
      </c>
      <c r="C44" s="174"/>
      <c r="D44" s="175"/>
      <c r="E44" s="164"/>
      <c r="F44" s="199" t="str">
        <f t="shared" si="0"/>
        <v/>
      </c>
      <c r="G44" s="176"/>
      <c r="H44" s="200" t="str">
        <f t="shared" si="1"/>
        <v/>
      </c>
      <c r="I44" s="177"/>
      <c r="J44" s="201" t="str">
        <f t="shared" si="2"/>
        <v/>
      </c>
      <c r="K44" s="136"/>
      <c r="L44" s="200" t="str">
        <f t="shared" si="3"/>
        <v/>
      </c>
      <c r="M44" s="140"/>
      <c r="N44" s="201" t="str">
        <f t="shared" si="4"/>
        <v/>
      </c>
      <c r="O44" s="136"/>
      <c r="P44" s="200" t="str">
        <f t="shared" si="5"/>
        <v/>
      </c>
      <c r="Q44" s="140"/>
      <c r="R44" s="201" t="str">
        <f t="shared" si="6"/>
        <v/>
      </c>
      <c r="S44" s="129"/>
      <c r="T44" s="202" t="str">
        <f t="shared" si="7"/>
        <v/>
      </c>
      <c r="U44" s="140"/>
      <c r="V44" s="201" t="str">
        <f t="shared" si="8"/>
        <v/>
      </c>
    </row>
    <row r="45" spans="1:22" s="147" customFormat="1" hidden="1">
      <c r="A45" s="172"/>
      <c r="B45" s="173" t="s">
        <v>5102</v>
      </c>
      <c r="C45" s="174"/>
      <c r="D45" s="175"/>
      <c r="E45" s="164"/>
      <c r="F45" s="199" t="str">
        <f t="shared" si="0"/>
        <v/>
      </c>
      <c r="G45" s="176"/>
      <c r="H45" s="200" t="str">
        <f t="shared" si="1"/>
        <v/>
      </c>
      <c r="I45" s="177"/>
      <c r="J45" s="201" t="str">
        <f t="shared" si="2"/>
        <v/>
      </c>
      <c r="K45" s="136"/>
      <c r="L45" s="200" t="str">
        <f t="shared" si="3"/>
        <v/>
      </c>
      <c r="M45" s="140"/>
      <c r="N45" s="201" t="str">
        <f t="shared" si="4"/>
        <v/>
      </c>
      <c r="O45" s="136"/>
      <c r="P45" s="200" t="str">
        <f t="shared" si="5"/>
        <v/>
      </c>
      <c r="Q45" s="140"/>
      <c r="R45" s="201" t="str">
        <f t="shared" si="6"/>
        <v/>
      </c>
      <c r="S45" s="129"/>
      <c r="T45" s="202" t="str">
        <f t="shared" si="7"/>
        <v/>
      </c>
      <c r="U45" s="140"/>
      <c r="V45" s="201" t="str">
        <f t="shared" si="8"/>
        <v/>
      </c>
    </row>
    <row r="46" spans="1:22" s="147" customFormat="1" hidden="1">
      <c r="A46" s="172"/>
      <c r="B46" s="173" t="s">
        <v>5103</v>
      </c>
      <c r="C46" s="174"/>
      <c r="D46" s="175"/>
      <c r="E46" s="164"/>
      <c r="F46" s="199" t="str">
        <f t="shared" si="0"/>
        <v/>
      </c>
      <c r="G46" s="176"/>
      <c r="H46" s="200" t="str">
        <f t="shared" si="1"/>
        <v/>
      </c>
      <c r="I46" s="177"/>
      <c r="J46" s="201" t="str">
        <f t="shared" si="2"/>
        <v/>
      </c>
      <c r="K46" s="136"/>
      <c r="L46" s="200" t="str">
        <f t="shared" si="3"/>
        <v/>
      </c>
      <c r="M46" s="140"/>
      <c r="N46" s="201" t="str">
        <f t="shared" si="4"/>
        <v/>
      </c>
      <c r="O46" s="136"/>
      <c r="P46" s="200" t="str">
        <f t="shared" si="5"/>
        <v/>
      </c>
      <c r="Q46" s="140"/>
      <c r="R46" s="201" t="str">
        <f t="shared" si="6"/>
        <v/>
      </c>
      <c r="S46" s="129"/>
      <c r="T46" s="202" t="str">
        <f t="shared" si="7"/>
        <v/>
      </c>
      <c r="U46" s="140"/>
      <c r="V46" s="201" t="str">
        <f t="shared" si="8"/>
        <v/>
      </c>
    </row>
    <row r="47" spans="1:22" s="147" customFormat="1" hidden="1">
      <c r="A47" s="172"/>
      <c r="B47" s="173" t="s">
        <v>5104</v>
      </c>
      <c r="C47" s="174"/>
      <c r="D47" s="175"/>
      <c r="E47" s="164"/>
      <c r="F47" s="199" t="str">
        <f t="shared" si="0"/>
        <v/>
      </c>
      <c r="G47" s="176"/>
      <c r="H47" s="200" t="str">
        <f t="shared" si="1"/>
        <v/>
      </c>
      <c r="I47" s="177"/>
      <c r="J47" s="201" t="str">
        <f t="shared" si="2"/>
        <v/>
      </c>
      <c r="K47" s="136"/>
      <c r="L47" s="200" t="str">
        <f t="shared" si="3"/>
        <v/>
      </c>
      <c r="M47" s="140"/>
      <c r="N47" s="201" t="str">
        <f t="shared" si="4"/>
        <v/>
      </c>
      <c r="O47" s="136"/>
      <c r="P47" s="200" t="str">
        <f t="shared" si="5"/>
        <v/>
      </c>
      <c r="Q47" s="140"/>
      <c r="R47" s="201" t="str">
        <f t="shared" si="6"/>
        <v/>
      </c>
      <c r="S47" s="129"/>
      <c r="T47" s="202" t="str">
        <f t="shared" si="7"/>
        <v/>
      </c>
      <c r="U47" s="140"/>
      <c r="V47" s="201" t="str">
        <f t="shared" si="8"/>
        <v/>
      </c>
    </row>
    <row r="48" spans="1:22" s="147" customFormat="1" hidden="1">
      <c r="A48" s="172"/>
      <c r="B48" s="173" t="s">
        <v>5105</v>
      </c>
      <c r="C48" s="174"/>
      <c r="D48" s="175"/>
      <c r="E48" s="164"/>
      <c r="F48" s="199" t="str">
        <f t="shared" si="0"/>
        <v/>
      </c>
      <c r="G48" s="176"/>
      <c r="H48" s="200" t="str">
        <f t="shared" si="1"/>
        <v/>
      </c>
      <c r="I48" s="177"/>
      <c r="J48" s="201" t="str">
        <f t="shared" si="2"/>
        <v/>
      </c>
      <c r="K48" s="136"/>
      <c r="L48" s="200" t="str">
        <f t="shared" si="3"/>
        <v/>
      </c>
      <c r="M48" s="140"/>
      <c r="N48" s="201" t="str">
        <f t="shared" si="4"/>
        <v/>
      </c>
      <c r="O48" s="136"/>
      <c r="P48" s="200" t="str">
        <f t="shared" si="5"/>
        <v/>
      </c>
      <c r="Q48" s="140"/>
      <c r="R48" s="201" t="str">
        <f t="shared" si="6"/>
        <v/>
      </c>
      <c r="S48" s="129"/>
      <c r="T48" s="202" t="str">
        <f t="shared" si="7"/>
        <v/>
      </c>
      <c r="U48" s="140"/>
      <c r="V48" s="201" t="str">
        <f t="shared" si="8"/>
        <v/>
      </c>
    </row>
    <row r="49" spans="1:22" s="147" customFormat="1" hidden="1">
      <c r="A49" s="172"/>
      <c r="B49" s="173" t="s">
        <v>5106</v>
      </c>
      <c r="C49" s="174"/>
      <c r="D49" s="175"/>
      <c r="E49" s="164"/>
      <c r="F49" s="199" t="str">
        <f t="shared" si="0"/>
        <v/>
      </c>
      <c r="G49" s="176"/>
      <c r="H49" s="200" t="str">
        <f t="shared" si="1"/>
        <v/>
      </c>
      <c r="I49" s="177"/>
      <c r="J49" s="201" t="str">
        <f t="shared" si="2"/>
        <v/>
      </c>
      <c r="K49" s="136"/>
      <c r="L49" s="200" t="str">
        <f t="shared" si="3"/>
        <v/>
      </c>
      <c r="M49" s="140"/>
      <c r="N49" s="201" t="str">
        <f t="shared" si="4"/>
        <v/>
      </c>
      <c r="O49" s="136"/>
      <c r="P49" s="200" t="str">
        <f t="shared" si="5"/>
        <v/>
      </c>
      <c r="Q49" s="140"/>
      <c r="R49" s="201" t="str">
        <f t="shared" si="6"/>
        <v/>
      </c>
      <c r="S49" s="129"/>
      <c r="T49" s="202" t="str">
        <f t="shared" si="7"/>
        <v/>
      </c>
      <c r="U49" s="140"/>
      <c r="V49" s="201" t="str">
        <f t="shared" si="8"/>
        <v/>
      </c>
    </row>
    <row r="50" spans="1:22" s="147" customFormat="1" hidden="1">
      <c r="A50" s="172"/>
      <c r="B50" s="173" t="s">
        <v>5107</v>
      </c>
      <c r="C50" s="174"/>
      <c r="D50" s="175"/>
      <c r="E50" s="164"/>
      <c r="F50" s="199" t="str">
        <f t="shared" si="0"/>
        <v/>
      </c>
      <c r="G50" s="176"/>
      <c r="H50" s="200" t="str">
        <f t="shared" si="1"/>
        <v/>
      </c>
      <c r="I50" s="177"/>
      <c r="J50" s="201" t="str">
        <f t="shared" si="2"/>
        <v/>
      </c>
      <c r="K50" s="136"/>
      <c r="L50" s="200" t="str">
        <f t="shared" si="3"/>
        <v/>
      </c>
      <c r="M50" s="140"/>
      <c r="N50" s="201" t="str">
        <f t="shared" si="4"/>
        <v/>
      </c>
      <c r="O50" s="136"/>
      <c r="P50" s="200" t="str">
        <f t="shared" si="5"/>
        <v/>
      </c>
      <c r="Q50" s="140"/>
      <c r="R50" s="201" t="str">
        <f t="shared" si="6"/>
        <v/>
      </c>
      <c r="S50" s="129"/>
      <c r="T50" s="202" t="str">
        <f t="shared" si="7"/>
        <v/>
      </c>
      <c r="U50" s="140"/>
      <c r="V50" s="201" t="str">
        <f t="shared" si="8"/>
        <v/>
      </c>
    </row>
    <row r="51" spans="1:22" s="147" customFormat="1" hidden="1">
      <c r="A51" s="172"/>
      <c r="B51" s="173" t="s">
        <v>5108</v>
      </c>
      <c r="C51" s="174"/>
      <c r="D51" s="175"/>
      <c r="E51" s="164"/>
      <c r="F51" s="199" t="str">
        <f t="shared" si="0"/>
        <v/>
      </c>
      <c r="G51" s="176"/>
      <c r="H51" s="200" t="str">
        <f t="shared" si="1"/>
        <v/>
      </c>
      <c r="I51" s="177"/>
      <c r="J51" s="201" t="str">
        <f t="shared" si="2"/>
        <v/>
      </c>
      <c r="K51" s="136"/>
      <c r="L51" s="200" t="str">
        <f t="shared" si="3"/>
        <v/>
      </c>
      <c r="M51" s="140"/>
      <c r="N51" s="201" t="str">
        <f t="shared" si="4"/>
        <v/>
      </c>
      <c r="O51" s="136"/>
      <c r="P51" s="200" t="str">
        <f t="shared" si="5"/>
        <v/>
      </c>
      <c r="Q51" s="140"/>
      <c r="R51" s="201" t="str">
        <f t="shared" si="6"/>
        <v/>
      </c>
      <c r="S51" s="129"/>
      <c r="T51" s="202" t="str">
        <f t="shared" si="7"/>
        <v/>
      </c>
      <c r="U51" s="140"/>
      <c r="V51" s="201" t="str">
        <f t="shared" si="8"/>
        <v/>
      </c>
    </row>
    <row r="52" spans="1:22" s="147" customFormat="1" hidden="1">
      <c r="A52" s="172"/>
      <c r="B52" s="173" t="s">
        <v>5109</v>
      </c>
      <c r="C52" s="174"/>
      <c r="D52" s="175"/>
      <c r="E52" s="164"/>
      <c r="F52" s="199" t="str">
        <f t="shared" si="0"/>
        <v/>
      </c>
      <c r="G52" s="176"/>
      <c r="H52" s="200" t="str">
        <f t="shared" si="1"/>
        <v/>
      </c>
      <c r="I52" s="177"/>
      <c r="J52" s="201" t="str">
        <f t="shared" si="2"/>
        <v/>
      </c>
      <c r="K52" s="136"/>
      <c r="L52" s="200" t="str">
        <f t="shared" si="3"/>
        <v/>
      </c>
      <c r="M52" s="140"/>
      <c r="N52" s="201" t="str">
        <f t="shared" si="4"/>
        <v/>
      </c>
      <c r="O52" s="136"/>
      <c r="P52" s="200" t="str">
        <f t="shared" si="5"/>
        <v/>
      </c>
      <c r="Q52" s="140"/>
      <c r="R52" s="201" t="str">
        <f t="shared" si="6"/>
        <v/>
      </c>
      <c r="S52" s="129"/>
      <c r="T52" s="202" t="str">
        <f t="shared" si="7"/>
        <v/>
      </c>
      <c r="U52" s="140"/>
      <c r="V52" s="201" t="str">
        <f t="shared" si="8"/>
        <v/>
      </c>
    </row>
    <row r="53" spans="1:22" s="147" customFormat="1" hidden="1">
      <c r="A53" s="172"/>
      <c r="B53" s="173" t="s">
        <v>5110</v>
      </c>
      <c r="C53" s="174"/>
      <c r="D53" s="175"/>
      <c r="E53" s="164"/>
      <c r="F53" s="199" t="str">
        <f t="shared" si="0"/>
        <v/>
      </c>
      <c r="G53" s="176"/>
      <c r="H53" s="200" t="str">
        <f t="shared" si="1"/>
        <v/>
      </c>
      <c r="I53" s="177"/>
      <c r="J53" s="201" t="str">
        <f t="shared" si="2"/>
        <v/>
      </c>
      <c r="K53" s="136"/>
      <c r="L53" s="200" t="str">
        <f t="shared" si="3"/>
        <v/>
      </c>
      <c r="M53" s="140"/>
      <c r="N53" s="201" t="str">
        <f t="shared" si="4"/>
        <v/>
      </c>
      <c r="O53" s="136"/>
      <c r="P53" s="200" t="str">
        <f t="shared" si="5"/>
        <v/>
      </c>
      <c r="Q53" s="140"/>
      <c r="R53" s="201" t="str">
        <f t="shared" si="6"/>
        <v/>
      </c>
      <c r="S53" s="129"/>
      <c r="T53" s="202" t="str">
        <f t="shared" si="7"/>
        <v/>
      </c>
      <c r="U53" s="140"/>
      <c r="V53" s="201" t="str">
        <f t="shared" si="8"/>
        <v/>
      </c>
    </row>
    <row r="54" spans="1:22" s="147" customFormat="1" hidden="1">
      <c r="A54" s="172"/>
      <c r="B54" s="173" t="s">
        <v>5111</v>
      </c>
      <c r="C54" s="174"/>
      <c r="D54" s="175"/>
      <c r="E54" s="164"/>
      <c r="F54" s="199" t="str">
        <f t="shared" si="0"/>
        <v/>
      </c>
      <c r="G54" s="176"/>
      <c r="H54" s="200" t="str">
        <f t="shared" si="1"/>
        <v/>
      </c>
      <c r="I54" s="177"/>
      <c r="J54" s="201" t="str">
        <f t="shared" si="2"/>
        <v/>
      </c>
      <c r="K54" s="136"/>
      <c r="L54" s="200" t="str">
        <f t="shared" si="3"/>
        <v/>
      </c>
      <c r="M54" s="140"/>
      <c r="N54" s="201" t="str">
        <f t="shared" si="4"/>
        <v/>
      </c>
      <c r="O54" s="136"/>
      <c r="P54" s="200" t="str">
        <f t="shared" si="5"/>
        <v/>
      </c>
      <c r="Q54" s="140"/>
      <c r="R54" s="201" t="str">
        <f t="shared" si="6"/>
        <v/>
      </c>
      <c r="S54" s="129"/>
      <c r="T54" s="202" t="str">
        <f t="shared" si="7"/>
        <v/>
      </c>
      <c r="U54" s="140"/>
      <c r="V54" s="201" t="str">
        <f t="shared" si="8"/>
        <v/>
      </c>
    </row>
    <row r="55" spans="1:22" s="147" customFormat="1" hidden="1">
      <c r="A55" s="172"/>
      <c r="B55" s="173" t="s">
        <v>5112</v>
      </c>
      <c r="C55" s="174"/>
      <c r="D55" s="175"/>
      <c r="E55" s="164"/>
      <c r="F55" s="199" t="str">
        <f t="shared" si="0"/>
        <v/>
      </c>
      <c r="G55" s="176"/>
      <c r="H55" s="200" t="str">
        <f t="shared" si="1"/>
        <v/>
      </c>
      <c r="I55" s="177"/>
      <c r="J55" s="201" t="str">
        <f t="shared" si="2"/>
        <v/>
      </c>
      <c r="K55" s="136"/>
      <c r="L55" s="200" t="str">
        <f t="shared" si="3"/>
        <v/>
      </c>
      <c r="M55" s="140"/>
      <c r="N55" s="201" t="str">
        <f t="shared" si="4"/>
        <v/>
      </c>
      <c r="O55" s="136"/>
      <c r="P55" s="200" t="str">
        <f t="shared" si="5"/>
        <v/>
      </c>
      <c r="Q55" s="140"/>
      <c r="R55" s="201" t="str">
        <f t="shared" si="6"/>
        <v/>
      </c>
      <c r="S55" s="129"/>
      <c r="T55" s="202" t="str">
        <f t="shared" si="7"/>
        <v/>
      </c>
      <c r="U55" s="140"/>
      <c r="V55" s="201" t="str">
        <f t="shared" si="8"/>
        <v/>
      </c>
    </row>
    <row r="56" spans="1:22" s="147" customFormat="1" hidden="1">
      <c r="A56" s="172"/>
      <c r="B56" s="173" t="s">
        <v>5113</v>
      </c>
      <c r="C56" s="174"/>
      <c r="D56" s="175"/>
      <c r="E56" s="164"/>
      <c r="F56" s="199" t="str">
        <f t="shared" si="0"/>
        <v/>
      </c>
      <c r="G56" s="176"/>
      <c r="H56" s="200" t="str">
        <f t="shared" si="1"/>
        <v/>
      </c>
      <c r="I56" s="177"/>
      <c r="J56" s="201" t="str">
        <f t="shared" si="2"/>
        <v/>
      </c>
      <c r="K56" s="136"/>
      <c r="L56" s="200" t="str">
        <f t="shared" si="3"/>
        <v/>
      </c>
      <c r="M56" s="140"/>
      <c r="N56" s="201" t="str">
        <f t="shared" si="4"/>
        <v/>
      </c>
      <c r="O56" s="136"/>
      <c r="P56" s="200" t="str">
        <f t="shared" si="5"/>
        <v/>
      </c>
      <c r="Q56" s="140"/>
      <c r="R56" s="201" t="str">
        <f t="shared" si="6"/>
        <v/>
      </c>
      <c r="S56" s="129"/>
      <c r="T56" s="202" t="str">
        <f t="shared" si="7"/>
        <v/>
      </c>
      <c r="U56" s="140"/>
      <c r="V56" s="201" t="str">
        <f t="shared" si="8"/>
        <v/>
      </c>
    </row>
    <row r="57" spans="1:22" s="147" customFormat="1" hidden="1">
      <c r="A57" s="172"/>
      <c r="B57" s="173" t="s">
        <v>5114</v>
      </c>
      <c r="C57" s="174"/>
      <c r="D57" s="175"/>
      <c r="E57" s="164"/>
      <c r="F57" s="199" t="str">
        <f t="shared" si="0"/>
        <v/>
      </c>
      <c r="G57" s="176"/>
      <c r="H57" s="200" t="str">
        <f t="shared" si="1"/>
        <v/>
      </c>
      <c r="I57" s="177"/>
      <c r="J57" s="201" t="str">
        <f t="shared" si="2"/>
        <v/>
      </c>
      <c r="K57" s="136"/>
      <c r="L57" s="200" t="str">
        <f t="shared" si="3"/>
        <v/>
      </c>
      <c r="M57" s="140"/>
      <c r="N57" s="201" t="str">
        <f t="shared" si="4"/>
        <v/>
      </c>
      <c r="O57" s="136"/>
      <c r="P57" s="200" t="str">
        <f t="shared" si="5"/>
        <v/>
      </c>
      <c r="Q57" s="140"/>
      <c r="R57" s="201" t="str">
        <f t="shared" si="6"/>
        <v/>
      </c>
      <c r="S57" s="129"/>
      <c r="T57" s="202" t="str">
        <f t="shared" si="7"/>
        <v/>
      </c>
      <c r="U57" s="140"/>
      <c r="V57" s="201" t="str">
        <f t="shared" si="8"/>
        <v/>
      </c>
    </row>
    <row r="58" spans="1:22" s="147" customFormat="1" hidden="1">
      <c r="A58" s="172"/>
      <c r="B58" s="173" t="s">
        <v>5115</v>
      </c>
      <c r="C58" s="174"/>
      <c r="D58" s="175"/>
      <c r="E58" s="164"/>
      <c r="F58" s="199" t="str">
        <f t="shared" si="0"/>
        <v/>
      </c>
      <c r="G58" s="176"/>
      <c r="H58" s="200" t="str">
        <f t="shared" si="1"/>
        <v/>
      </c>
      <c r="I58" s="177"/>
      <c r="J58" s="201" t="str">
        <f t="shared" si="2"/>
        <v/>
      </c>
      <c r="K58" s="136"/>
      <c r="L58" s="200" t="str">
        <f t="shared" si="3"/>
        <v/>
      </c>
      <c r="M58" s="140"/>
      <c r="N58" s="201" t="str">
        <f t="shared" si="4"/>
        <v/>
      </c>
      <c r="O58" s="136"/>
      <c r="P58" s="200" t="str">
        <f t="shared" si="5"/>
        <v/>
      </c>
      <c r="Q58" s="140"/>
      <c r="R58" s="201" t="str">
        <f t="shared" si="6"/>
        <v/>
      </c>
      <c r="S58" s="129"/>
      <c r="T58" s="202" t="str">
        <f t="shared" si="7"/>
        <v/>
      </c>
      <c r="U58" s="140"/>
      <c r="V58" s="201" t="str">
        <f t="shared" si="8"/>
        <v/>
      </c>
    </row>
    <row r="59" spans="1:22" s="147" customFormat="1" hidden="1">
      <c r="A59" s="172"/>
      <c r="B59" s="173" t="s">
        <v>5116</v>
      </c>
      <c r="C59" s="174"/>
      <c r="D59" s="175"/>
      <c r="E59" s="164"/>
      <c r="F59" s="199" t="str">
        <f t="shared" si="0"/>
        <v/>
      </c>
      <c r="G59" s="176"/>
      <c r="H59" s="200" t="str">
        <f t="shared" si="1"/>
        <v/>
      </c>
      <c r="I59" s="177"/>
      <c r="J59" s="201" t="str">
        <f t="shared" si="2"/>
        <v/>
      </c>
      <c r="K59" s="136"/>
      <c r="L59" s="200" t="str">
        <f t="shared" si="3"/>
        <v/>
      </c>
      <c r="M59" s="140"/>
      <c r="N59" s="201" t="str">
        <f t="shared" si="4"/>
        <v/>
      </c>
      <c r="O59" s="136"/>
      <c r="P59" s="200" t="str">
        <f t="shared" si="5"/>
        <v/>
      </c>
      <c r="Q59" s="140"/>
      <c r="R59" s="201" t="str">
        <f t="shared" si="6"/>
        <v/>
      </c>
      <c r="S59" s="129"/>
      <c r="T59" s="202" t="str">
        <f t="shared" si="7"/>
        <v/>
      </c>
      <c r="U59" s="140"/>
      <c r="V59" s="201" t="str">
        <f t="shared" si="8"/>
        <v/>
      </c>
    </row>
    <row r="60" spans="1:22" s="147" customFormat="1" hidden="1">
      <c r="A60" s="172"/>
      <c r="B60" s="173" t="s">
        <v>5117</v>
      </c>
      <c r="C60" s="174"/>
      <c r="D60" s="175"/>
      <c r="E60" s="164"/>
      <c r="F60" s="199" t="str">
        <f t="shared" si="0"/>
        <v/>
      </c>
      <c r="G60" s="176"/>
      <c r="H60" s="200" t="str">
        <f t="shared" si="1"/>
        <v/>
      </c>
      <c r="I60" s="177"/>
      <c r="J60" s="201" t="str">
        <f t="shared" si="2"/>
        <v/>
      </c>
      <c r="K60" s="136"/>
      <c r="L60" s="200" t="str">
        <f t="shared" si="3"/>
        <v/>
      </c>
      <c r="M60" s="140"/>
      <c r="N60" s="201" t="str">
        <f t="shared" si="4"/>
        <v/>
      </c>
      <c r="O60" s="136"/>
      <c r="P60" s="200" t="str">
        <f t="shared" si="5"/>
        <v/>
      </c>
      <c r="Q60" s="140"/>
      <c r="R60" s="201" t="str">
        <f t="shared" si="6"/>
        <v/>
      </c>
      <c r="S60" s="129"/>
      <c r="T60" s="202" t="str">
        <f t="shared" si="7"/>
        <v/>
      </c>
      <c r="U60" s="140"/>
      <c r="V60" s="201" t="str">
        <f t="shared" si="8"/>
        <v/>
      </c>
    </row>
    <row r="61" spans="1:22" s="147" customFormat="1" hidden="1">
      <c r="A61" s="172"/>
      <c r="B61" s="173" t="s">
        <v>5118</v>
      </c>
      <c r="C61" s="174"/>
      <c r="D61" s="175"/>
      <c r="E61" s="164"/>
      <c r="F61" s="199" t="str">
        <f t="shared" si="0"/>
        <v/>
      </c>
      <c r="G61" s="176"/>
      <c r="H61" s="200" t="str">
        <f t="shared" si="1"/>
        <v/>
      </c>
      <c r="I61" s="177"/>
      <c r="J61" s="201" t="str">
        <f t="shared" si="2"/>
        <v/>
      </c>
      <c r="K61" s="136"/>
      <c r="L61" s="200" t="str">
        <f t="shared" si="3"/>
        <v/>
      </c>
      <c r="M61" s="140"/>
      <c r="N61" s="201" t="str">
        <f t="shared" si="4"/>
        <v/>
      </c>
      <c r="O61" s="136"/>
      <c r="P61" s="200" t="str">
        <f t="shared" si="5"/>
        <v/>
      </c>
      <c r="Q61" s="140"/>
      <c r="R61" s="201" t="str">
        <f t="shared" si="6"/>
        <v/>
      </c>
      <c r="S61" s="129"/>
      <c r="T61" s="202" t="str">
        <f t="shared" si="7"/>
        <v/>
      </c>
      <c r="U61" s="140"/>
      <c r="V61" s="201" t="str">
        <f t="shared" si="8"/>
        <v/>
      </c>
    </row>
    <row r="62" spans="1:22" s="147" customFormat="1" hidden="1">
      <c r="A62" s="172"/>
      <c r="B62" s="173" t="s">
        <v>5119</v>
      </c>
      <c r="C62" s="174"/>
      <c r="D62" s="175"/>
      <c r="E62" s="164"/>
      <c r="F62" s="199" t="str">
        <f t="shared" si="0"/>
        <v/>
      </c>
      <c r="G62" s="176"/>
      <c r="H62" s="200" t="str">
        <f t="shared" si="1"/>
        <v/>
      </c>
      <c r="I62" s="177"/>
      <c r="J62" s="201" t="str">
        <f t="shared" si="2"/>
        <v/>
      </c>
      <c r="K62" s="136"/>
      <c r="L62" s="200" t="str">
        <f t="shared" si="3"/>
        <v/>
      </c>
      <c r="M62" s="140"/>
      <c r="N62" s="201" t="str">
        <f t="shared" si="4"/>
        <v/>
      </c>
      <c r="O62" s="136"/>
      <c r="P62" s="200" t="str">
        <f t="shared" si="5"/>
        <v/>
      </c>
      <c r="Q62" s="140"/>
      <c r="R62" s="201" t="str">
        <f t="shared" si="6"/>
        <v/>
      </c>
      <c r="S62" s="129"/>
      <c r="T62" s="202" t="str">
        <f t="shared" si="7"/>
        <v/>
      </c>
      <c r="U62" s="140"/>
      <c r="V62" s="201" t="str">
        <f t="shared" si="8"/>
        <v/>
      </c>
    </row>
    <row r="63" spans="1:22" s="147" customFormat="1" hidden="1">
      <c r="A63" s="172"/>
      <c r="B63" s="173" t="s">
        <v>5120</v>
      </c>
      <c r="C63" s="174"/>
      <c r="D63" s="175"/>
      <c r="E63" s="164"/>
      <c r="F63" s="199" t="str">
        <f t="shared" si="0"/>
        <v/>
      </c>
      <c r="G63" s="176"/>
      <c r="H63" s="200" t="str">
        <f t="shared" ref="H63:H82" si="9">IF($H$9="*",IF(G63&gt;0,"*",""),"")</f>
        <v/>
      </c>
      <c r="I63" s="177"/>
      <c r="J63" s="201" t="str">
        <f t="shared" ref="J63:J82" si="10">IF($J$9="*",IF(I63&gt;0,"*",""),"")</f>
        <v/>
      </c>
      <c r="K63" s="136"/>
      <c r="L63" s="200" t="str">
        <f t="shared" ref="L63:L82" si="11">IF($L$9="*",IF(K63&gt;0,"*",""),"")</f>
        <v/>
      </c>
      <c r="M63" s="140"/>
      <c r="N63" s="201" t="str">
        <f t="shared" ref="N63:N82" si="12">IF($N$9="*",IF(M63&gt;0,"*",""),"")</f>
        <v/>
      </c>
      <c r="O63" s="136"/>
      <c r="P63" s="200" t="str">
        <f t="shared" ref="P63:P82" si="13">IF($P$9="*",IF(O63&gt;0,"*",""),"")</f>
        <v/>
      </c>
      <c r="Q63" s="140"/>
      <c r="R63" s="201" t="str">
        <f t="shared" ref="R63:R82" si="14">IF($R$9="*",IF(Q63&gt;0,"*",""),"")</f>
        <v/>
      </c>
      <c r="S63" s="129"/>
      <c r="T63" s="202" t="str">
        <f t="shared" si="7"/>
        <v/>
      </c>
      <c r="U63" s="140"/>
      <c r="V63" s="201" t="str">
        <f t="shared" ref="V63:V82" si="15">IF($V$9="*",IF(U63&gt;0,"*",""),"")</f>
        <v/>
      </c>
    </row>
    <row r="64" spans="1:22" s="147" customFormat="1" hidden="1">
      <c r="A64" s="172"/>
      <c r="B64" s="173" t="s">
        <v>5121</v>
      </c>
      <c r="C64" s="174"/>
      <c r="D64" s="175"/>
      <c r="E64" s="164"/>
      <c r="F64" s="199" t="str">
        <f t="shared" si="0"/>
        <v/>
      </c>
      <c r="G64" s="176"/>
      <c r="H64" s="200" t="str">
        <f t="shared" si="9"/>
        <v/>
      </c>
      <c r="I64" s="177"/>
      <c r="J64" s="201" t="str">
        <f t="shared" si="10"/>
        <v/>
      </c>
      <c r="K64" s="136"/>
      <c r="L64" s="200" t="str">
        <f t="shared" si="11"/>
        <v/>
      </c>
      <c r="M64" s="140"/>
      <c r="N64" s="201" t="str">
        <f t="shared" si="12"/>
        <v/>
      </c>
      <c r="O64" s="136"/>
      <c r="P64" s="200" t="str">
        <f t="shared" si="13"/>
        <v/>
      </c>
      <c r="Q64" s="140"/>
      <c r="R64" s="201" t="str">
        <f t="shared" si="14"/>
        <v/>
      </c>
      <c r="S64" s="129"/>
      <c r="T64" s="202" t="str">
        <f t="shared" si="7"/>
        <v/>
      </c>
      <c r="U64" s="140"/>
      <c r="V64" s="201" t="str">
        <f t="shared" si="15"/>
        <v/>
      </c>
    </row>
    <row r="65" spans="1:22" s="147" customFormat="1" hidden="1">
      <c r="A65" s="172"/>
      <c r="B65" s="173" t="s">
        <v>5122</v>
      </c>
      <c r="C65" s="174"/>
      <c r="D65" s="175"/>
      <c r="E65" s="164"/>
      <c r="F65" s="199" t="str">
        <f t="shared" ref="F65:F82" si="16">IF($F$9="*",IF(E65&gt;0,"*",""),"")</f>
        <v/>
      </c>
      <c r="G65" s="176"/>
      <c r="H65" s="200" t="str">
        <f t="shared" si="9"/>
        <v/>
      </c>
      <c r="I65" s="177"/>
      <c r="J65" s="201" t="str">
        <f t="shared" si="10"/>
        <v/>
      </c>
      <c r="K65" s="136"/>
      <c r="L65" s="200" t="str">
        <f t="shared" si="11"/>
        <v/>
      </c>
      <c r="M65" s="140"/>
      <c r="N65" s="201" t="str">
        <f t="shared" si="12"/>
        <v/>
      </c>
      <c r="O65" s="136"/>
      <c r="P65" s="200" t="str">
        <f t="shared" si="13"/>
        <v/>
      </c>
      <c r="Q65" s="140"/>
      <c r="R65" s="201" t="str">
        <f t="shared" si="14"/>
        <v/>
      </c>
      <c r="S65" s="129"/>
      <c r="T65" s="202" t="str">
        <f t="shared" si="7"/>
        <v/>
      </c>
      <c r="U65" s="140"/>
      <c r="V65" s="201" t="str">
        <f t="shared" si="15"/>
        <v/>
      </c>
    </row>
    <row r="66" spans="1:22" s="147" customFormat="1" hidden="1">
      <c r="A66" s="172"/>
      <c r="B66" s="173" t="s">
        <v>5123</v>
      </c>
      <c r="C66" s="174"/>
      <c r="D66" s="175"/>
      <c r="E66" s="164"/>
      <c r="F66" s="199" t="str">
        <f t="shared" si="16"/>
        <v/>
      </c>
      <c r="G66" s="176"/>
      <c r="H66" s="200" t="str">
        <f t="shared" si="9"/>
        <v/>
      </c>
      <c r="I66" s="177"/>
      <c r="J66" s="201" t="str">
        <f t="shared" si="10"/>
        <v/>
      </c>
      <c r="K66" s="136"/>
      <c r="L66" s="200" t="str">
        <f t="shared" si="11"/>
        <v/>
      </c>
      <c r="M66" s="140"/>
      <c r="N66" s="201" t="str">
        <f t="shared" si="12"/>
        <v/>
      </c>
      <c r="O66" s="136"/>
      <c r="P66" s="200" t="str">
        <f t="shared" si="13"/>
        <v/>
      </c>
      <c r="Q66" s="140"/>
      <c r="R66" s="201" t="str">
        <f t="shared" si="14"/>
        <v/>
      </c>
      <c r="S66" s="129"/>
      <c r="T66" s="202" t="str">
        <f t="shared" si="7"/>
        <v/>
      </c>
      <c r="U66" s="140"/>
      <c r="V66" s="201" t="str">
        <f t="shared" si="15"/>
        <v/>
      </c>
    </row>
    <row r="67" spans="1:22" s="147" customFormat="1" hidden="1">
      <c r="A67" s="172"/>
      <c r="B67" s="173" t="s">
        <v>5124</v>
      </c>
      <c r="C67" s="174"/>
      <c r="D67" s="175"/>
      <c r="E67" s="164"/>
      <c r="F67" s="199" t="str">
        <f t="shared" si="16"/>
        <v/>
      </c>
      <c r="G67" s="176"/>
      <c r="H67" s="200" t="str">
        <f t="shared" si="9"/>
        <v/>
      </c>
      <c r="I67" s="177"/>
      <c r="J67" s="201" t="str">
        <f t="shared" si="10"/>
        <v/>
      </c>
      <c r="K67" s="136"/>
      <c r="L67" s="200" t="str">
        <f t="shared" si="11"/>
        <v/>
      </c>
      <c r="M67" s="140"/>
      <c r="N67" s="201" t="str">
        <f t="shared" si="12"/>
        <v/>
      </c>
      <c r="O67" s="136"/>
      <c r="P67" s="200" t="str">
        <f t="shared" si="13"/>
        <v/>
      </c>
      <c r="Q67" s="140"/>
      <c r="R67" s="201" t="str">
        <f t="shared" si="14"/>
        <v/>
      </c>
      <c r="S67" s="129"/>
      <c r="T67" s="202" t="str">
        <f t="shared" si="7"/>
        <v/>
      </c>
      <c r="U67" s="140"/>
      <c r="V67" s="201" t="str">
        <f t="shared" si="15"/>
        <v/>
      </c>
    </row>
    <row r="68" spans="1:22" s="147" customFormat="1" hidden="1">
      <c r="A68" s="172"/>
      <c r="B68" s="173" t="s">
        <v>5125</v>
      </c>
      <c r="C68" s="174"/>
      <c r="D68" s="175"/>
      <c r="E68" s="164"/>
      <c r="F68" s="199" t="str">
        <f t="shared" si="16"/>
        <v/>
      </c>
      <c r="G68" s="176"/>
      <c r="H68" s="200" t="str">
        <f t="shared" si="9"/>
        <v/>
      </c>
      <c r="I68" s="177"/>
      <c r="J68" s="201" t="str">
        <f t="shared" si="10"/>
        <v/>
      </c>
      <c r="K68" s="136"/>
      <c r="L68" s="200" t="str">
        <f t="shared" si="11"/>
        <v/>
      </c>
      <c r="M68" s="140"/>
      <c r="N68" s="201" t="str">
        <f t="shared" si="12"/>
        <v/>
      </c>
      <c r="O68" s="136"/>
      <c r="P68" s="200" t="str">
        <f t="shared" si="13"/>
        <v/>
      </c>
      <c r="Q68" s="140"/>
      <c r="R68" s="201" t="str">
        <f t="shared" si="14"/>
        <v/>
      </c>
      <c r="S68" s="129"/>
      <c r="T68" s="202" t="str">
        <f t="shared" si="7"/>
        <v/>
      </c>
      <c r="U68" s="140"/>
      <c r="V68" s="201" t="str">
        <f t="shared" si="15"/>
        <v/>
      </c>
    </row>
    <row r="69" spans="1:22" s="147" customFormat="1" hidden="1">
      <c r="A69" s="172"/>
      <c r="B69" s="173" t="s">
        <v>5126</v>
      </c>
      <c r="C69" s="174"/>
      <c r="D69" s="175"/>
      <c r="E69" s="164"/>
      <c r="F69" s="199" t="str">
        <f t="shared" si="16"/>
        <v/>
      </c>
      <c r="G69" s="176"/>
      <c r="H69" s="200" t="str">
        <f t="shared" si="9"/>
        <v/>
      </c>
      <c r="I69" s="177"/>
      <c r="J69" s="201" t="str">
        <f t="shared" si="10"/>
        <v/>
      </c>
      <c r="K69" s="136"/>
      <c r="L69" s="200" t="str">
        <f t="shared" si="11"/>
        <v/>
      </c>
      <c r="M69" s="140"/>
      <c r="N69" s="201" t="str">
        <f t="shared" si="12"/>
        <v/>
      </c>
      <c r="O69" s="136"/>
      <c r="P69" s="200" t="str">
        <f t="shared" si="13"/>
        <v/>
      </c>
      <c r="Q69" s="140"/>
      <c r="R69" s="201" t="str">
        <f t="shared" si="14"/>
        <v/>
      </c>
      <c r="S69" s="129"/>
      <c r="T69" s="202" t="str">
        <f t="shared" si="7"/>
        <v/>
      </c>
      <c r="U69" s="140"/>
      <c r="V69" s="201" t="str">
        <f t="shared" si="15"/>
        <v/>
      </c>
    </row>
    <row r="70" spans="1:22" s="147" customFormat="1" hidden="1">
      <c r="A70" s="172"/>
      <c r="B70" s="173" t="s">
        <v>5127</v>
      </c>
      <c r="C70" s="174"/>
      <c r="D70" s="175"/>
      <c r="E70" s="164"/>
      <c r="F70" s="199" t="str">
        <f t="shared" si="16"/>
        <v/>
      </c>
      <c r="G70" s="176"/>
      <c r="H70" s="200" t="str">
        <f t="shared" si="9"/>
        <v/>
      </c>
      <c r="I70" s="177"/>
      <c r="J70" s="201" t="str">
        <f t="shared" si="10"/>
        <v/>
      </c>
      <c r="K70" s="136"/>
      <c r="L70" s="200" t="str">
        <f t="shared" si="11"/>
        <v/>
      </c>
      <c r="M70" s="140"/>
      <c r="N70" s="201" t="str">
        <f t="shared" si="12"/>
        <v/>
      </c>
      <c r="O70" s="136"/>
      <c r="P70" s="200" t="str">
        <f t="shared" si="13"/>
        <v/>
      </c>
      <c r="Q70" s="140"/>
      <c r="R70" s="201" t="str">
        <f t="shared" si="14"/>
        <v/>
      </c>
      <c r="S70" s="129"/>
      <c r="T70" s="202" t="str">
        <f t="shared" si="7"/>
        <v/>
      </c>
      <c r="U70" s="140"/>
      <c r="V70" s="201" t="str">
        <f t="shared" si="15"/>
        <v/>
      </c>
    </row>
    <row r="71" spans="1:22" s="147" customFormat="1" hidden="1">
      <c r="A71" s="172"/>
      <c r="B71" s="173" t="s">
        <v>5128</v>
      </c>
      <c r="C71" s="174"/>
      <c r="D71" s="175"/>
      <c r="E71" s="164"/>
      <c r="F71" s="199" t="str">
        <f t="shared" si="16"/>
        <v/>
      </c>
      <c r="G71" s="176"/>
      <c r="H71" s="200" t="str">
        <f t="shared" si="9"/>
        <v/>
      </c>
      <c r="I71" s="177"/>
      <c r="J71" s="201" t="str">
        <f t="shared" si="10"/>
        <v/>
      </c>
      <c r="K71" s="136"/>
      <c r="L71" s="200" t="str">
        <f t="shared" si="11"/>
        <v/>
      </c>
      <c r="M71" s="140"/>
      <c r="N71" s="201" t="str">
        <f t="shared" si="12"/>
        <v/>
      </c>
      <c r="O71" s="136"/>
      <c r="P71" s="200" t="str">
        <f t="shared" si="13"/>
        <v/>
      </c>
      <c r="Q71" s="140"/>
      <c r="R71" s="201" t="str">
        <f t="shared" si="14"/>
        <v/>
      </c>
      <c r="S71" s="129"/>
      <c r="T71" s="202" t="str">
        <f t="shared" si="7"/>
        <v/>
      </c>
      <c r="U71" s="140"/>
      <c r="V71" s="201" t="str">
        <f t="shared" si="15"/>
        <v/>
      </c>
    </row>
    <row r="72" spans="1:22" s="147" customFormat="1" hidden="1">
      <c r="A72" s="172"/>
      <c r="B72" s="173" t="s">
        <v>5129</v>
      </c>
      <c r="C72" s="174"/>
      <c r="D72" s="175"/>
      <c r="E72" s="164"/>
      <c r="F72" s="199" t="str">
        <f t="shared" si="16"/>
        <v/>
      </c>
      <c r="G72" s="176"/>
      <c r="H72" s="200" t="str">
        <f t="shared" si="9"/>
        <v/>
      </c>
      <c r="I72" s="177"/>
      <c r="J72" s="201" t="str">
        <f t="shared" si="10"/>
        <v/>
      </c>
      <c r="K72" s="136"/>
      <c r="L72" s="200" t="str">
        <f t="shared" si="11"/>
        <v/>
      </c>
      <c r="M72" s="140"/>
      <c r="N72" s="201" t="str">
        <f t="shared" si="12"/>
        <v/>
      </c>
      <c r="O72" s="136"/>
      <c r="P72" s="200" t="str">
        <f t="shared" si="13"/>
        <v/>
      </c>
      <c r="Q72" s="140"/>
      <c r="R72" s="201" t="str">
        <f t="shared" si="14"/>
        <v/>
      </c>
      <c r="S72" s="129"/>
      <c r="T72" s="202" t="str">
        <f t="shared" si="7"/>
        <v/>
      </c>
      <c r="U72" s="140"/>
      <c r="V72" s="201" t="str">
        <f t="shared" si="15"/>
        <v/>
      </c>
    </row>
    <row r="73" spans="1:22" s="147" customFormat="1" hidden="1">
      <c r="A73" s="172"/>
      <c r="B73" s="173" t="s">
        <v>5130</v>
      </c>
      <c r="C73" s="174"/>
      <c r="D73" s="175"/>
      <c r="E73" s="164"/>
      <c r="F73" s="199" t="str">
        <f t="shared" si="16"/>
        <v/>
      </c>
      <c r="G73" s="176"/>
      <c r="H73" s="200" t="str">
        <f t="shared" si="9"/>
        <v/>
      </c>
      <c r="I73" s="177"/>
      <c r="J73" s="201" t="str">
        <f t="shared" si="10"/>
        <v/>
      </c>
      <c r="K73" s="136"/>
      <c r="L73" s="200" t="str">
        <f t="shared" si="11"/>
        <v/>
      </c>
      <c r="M73" s="140"/>
      <c r="N73" s="201" t="str">
        <f t="shared" si="12"/>
        <v/>
      </c>
      <c r="O73" s="136"/>
      <c r="P73" s="200" t="str">
        <f t="shared" si="13"/>
        <v/>
      </c>
      <c r="Q73" s="140"/>
      <c r="R73" s="201" t="str">
        <f t="shared" si="14"/>
        <v/>
      </c>
      <c r="S73" s="129"/>
      <c r="T73" s="202" t="str">
        <f t="shared" si="7"/>
        <v/>
      </c>
      <c r="U73" s="140"/>
      <c r="V73" s="201" t="str">
        <f t="shared" si="15"/>
        <v/>
      </c>
    </row>
    <row r="74" spans="1:22" s="147" customFormat="1" hidden="1">
      <c r="A74" s="172"/>
      <c r="B74" s="173" t="s">
        <v>5131</v>
      </c>
      <c r="C74" s="174"/>
      <c r="D74" s="175"/>
      <c r="E74" s="164"/>
      <c r="F74" s="199" t="str">
        <f t="shared" si="16"/>
        <v/>
      </c>
      <c r="G74" s="176"/>
      <c r="H74" s="200" t="str">
        <f t="shared" si="9"/>
        <v/>
      </c>
      <c r="I74" s="177"/>
      <c r="J74" s="201" t="str">
        <f t="shared" si="10"/>
        <v/>
      </c>
      <c r="K74" s="136"/>
      <c r="L74" s="200" t="str">
        <f t="shared" si="11"/>
        <v/>
      </c>
      <c r="M74" s="140"/>
      <c r="N74" s="201" t="str">
        <f t="shared" si="12"/>
        <v/>
      </c>
      <c r="O74" s="136"/>
      <c r="P74" s="200" t="str">
        <f t="shared" si="13"/>
        <v/>
      </c>
      <c r="Q74" s="140"/>
      <c r="R74" s="201" t="str">
        <f t="shared" si="14"/>
        <v/>
      </c>
      <c r="S74" s="129"/>
      <c r="T74" s="202" t="str">
        <f t="shared" si="7"/>
        <v/>
      </c>
      <c r="U74" s="140"/>
      <c r="V74" s="201" t="str">
        <f t="shared" si="15"/>
        <v/>
      </c>
    </row>
    <row r="75" spans="1:22" s="147" customFormat="1" hidden="1">
      <c r="A75" s="172"/>
      <c r="B75" s="173" t="s">
        <v>5132</v>
      </c>
      <c r="C75" s="174"/>
      <c r="D75" s="175"/>
      <c r="E75" s="164"/>
      <c r="F75" s="199" t="str">
        <f t="shared" si="16"/>
        <v/>
      </c>
      <c r="G75" s="176"/>
      <c r="H75" s="200" t="str">
        <f t="shared" si="9"/>
        <v/>
      </c>
      <c r="I75" s="177"/>
      <c r="J75" s="201" t="str">
        <f t="shared" si="10"/>
        <v/>
      </c>
      <c r="K75" s="136"/>
      <c r="L75" s="200" t="str">
        <f t="shared" si="11"/>
        <v/>
      </c>
      <c r="M75" s="140"/>
      <c r="N75" s="201" t="str">
        <f t="shared" si="12"/>
        <v/>
      </c>
      <c r="O75" s="136"/>
      <c r="P75" s="200" t="str">
        <f t="shared" si="13"/>
        <v/>
      </c>
      <c r="Q75" s="140"/>
      <c r="R75" s="201" t="str">
        <f t="shared" si="14"/>
        <v/>
      </c>
      <c r="S75" s="129"/>
      <c r="T75" s="202" t="str">
        <f t="shared" si="7"/>
        <v/>
      </c>
      <c r="U75" s="140"/>
      <c r="V75" s="201" t="str">
        <f t="shared" si="15"/>
        <v/>
      </c>
    </row>
    <row r="76" spans="1:22" s="147" customFormat="1" hidden="1">
      <c r="A76" s="172"/>
      <c r="B76" s="173" t="s">
        <v>5133</v>
      </c>
      <c r="C76" s="174"/>
      <c r="D76" s="175"/>
      <c r="E76" s="164"/>
      <c r="F76" s="199" t="str">
        <f t="shared" si="16"/>
        <v/>
      </c>
      <c r="G76" s="176"/>
      <c r="H76" s="200" t="str">
        <f t="shared" si="9"/>
        <v/>
      </c>
      <c r="I76" s="177"/>
      <c r="J76" s="201" t="str">
        <f t="shared" si="10"/>
        <v/>
      </c>
      <c r="K76" s="136"/>
      <c r="L76" s="200" t="str">
        <f t="shared" si="11"/>
        <v/>
      </c>
      <c r="M76" s="140"/>
      <c r="N76" s="201" t="str">
        <f t="shared" si="12"/>
        <v/>
      </c>
      <c r="O76" s="136"/>
      <c r="P76" s="200" t="str">
        <f t="shared" si="13"/>
        <v/>
      </c>
      <c r="Q76" s="140"/>
      <c r="R76" s="201" t="str">
        <f t="shared" si="14"/>
        <v/>
      </c>
      <c r="S76" s="129"/>
      <c r="T76" s="202" t="str">
        <f t="shared" ref="T76:T82" si="17">IF($T$9="*",IF(S76&gt;0,"*",""),"")</f>
        <v/>
      </c>
      <c r="U76" s="140"/>
      <c r="V76" s="201" t="str">
        <f t="shared" si="15"/>
        <v/>
      </c>
    </row>
    <row r="77" spans="1:22" s="147" customFormat="1" hidden="1">
      <c r="A77" s="172"/>
      <c r="B77" s="173" t="s">
        <v>5134</v>
      </c>
      <c r="C77" s="174"/>
      <c r="D77" s="175"/>
      <c r="E77" s="164"/>
      <c r="F77" s="199" t="str">
        <f t="shared" si="16"/>
        <v/>
      </c>
      <c r="G77" s="176"/>
      <c r="H77" s="200" t="str">
        <f t="shared" si="9"/>
        <v/>
      </c>
      <c r="I77" s="177"/>
      <c r="J77" s="201" t="str">
        <f t="shared" si="10"/>
        <v/>
      </c>
      <c r="K77" s="136"/>
      <c r="L77" s="200" t="str">
        <f t="shared" si="11"/>
        <v/>
      </c>
      <c r="M77" s="140"/>
      <c r="N77" s="201" t="str">
        <f t="shared" si="12"/>
        <v/>
      </c>
      <c r="O77" s="136"/>
      <c r="P77" s="200" t="str">
        <f t="shared" si="13"/>
        <v/>
      </c>
      <c r="Q77" s="140"/>
      <c r="R77" s="201" t="str">
        <f t="shared" si="14"/>
        <v/>
      </c>
      <c r="S77" s="129"/>
      <c r="T77" s="202" t="str">
        <f t="shared" si="17"/>
        <v/>
      </c>
      <c r="U77" s="140"/>
      <c r="V77" s="201" t="str">
        <f t="shared" si="15"/>
        <v/>
      </c>
    </row>
    <row r="78" spans="1:22" s="147" customFormat="1" hidden="1">
      <c r="A78" s="172"/>
      <c r="B78" s="173" t="s">
        <v>5135</v>
      </c>
      <c r="C78" s="174"/>
      <c r="D78" s="175"/>
      <c r="E78" s="164"/>
      <c r="F78" s="199" t="str">
        <f t="shared" si="16"/>
        <v/>
      </c>
      <c r="G78" s="176"/>
      <c r="H78" s="200" t="str">
        <f t="shared" si="9"/>
        <v/>
      </c>
      <c r="I78" s="177"/>
      <c r="J78" s="201" t="str">
        <f t="shared" si="10"/>
        <v/>
      </c>
      <c r="K78" s="136"/>
      <c r="L78" s="200" t="str">
        <f t="shared" si="11"/>
        <v/>
      </c>
      <c r="M78" s="140"/>
      <c r="N78" s="201" t="str">
        <f t="shared" si="12"/>
        <v/>
      </c>
      <c r="O78" s="136"/>
      <c r="P78" s="200" t="str">
        <f t="shared" si="13"/>
        <v/>
      </c>
      <c r="Q78" s="140"/>
      <c r="R78" s="201" t="str">
        <f t="shared" si="14"/>
        <v/>
      </c>
      <c r="S78" s="129"/>
      <c r="T78" s="202" t="str">
        <f t="shared" si="17"/>
        <v/>
      </c>
      <c r="U78" s="140"/>
      <c r="V78" s="201" t="str">
        <f t="shared" si="15"/>
        <v/>
      </c>
    </row>
    <row r="79" spans="1:22" s="147" customFormat="1" hidden="1">
      <c r="A79" s="172"/>
      <c r="B79" s="173" t="s">
        <v>5136</v>
      </c>
      <c r="C79" s="174"/>
      <c r="D79" s="175"/>
      <c r="E79" s="164"/>
      <c r="F79" s="199" t="str">
        <f t="shared" si="16"/>
        <v/>
      </c>
      <c r="G79" s="176"/>
      <c r="H79" s="200" t="str">
        <f t="shared" si="9"/>
        <v/>
      </c>
      <c r="I79" s="177"/>
      <c r="J79" s="201" t="str">
        <f t="shared" si="10"/>
        <v/>
      </c>
      <c r="K79" s="136"/>
      <c r="L79" s="200" t="str">
        <f t="shared" si="11"/>
        <v/>
      </c>
      <c r="M79" s="140"/>
      <c r="N79" s="201" t="str">
        <f t="shared" si="12"/>
        <v/>
      </c>
      <c r="O79" s="136"/>
      <c r="P79" s="200" t="str">
        <f t="shared" si="13"/>
        <v/>
      </c>
      <c r="Q79" s="140"/>
      <c r="R79" s="201" t="str">
        <f t="shared" si="14"/>
        <v/>
      </c>
      <c r="S79" s="129"/>
      <c r="T79" s="202" t="str">
        <f t="shared" si="17"/>
        <v/>
      </c>
      <c r="U79" s="140"/>
      <c r="V79" s="201" t="str">
        <f t="shared" si="15"/>
        <v/>
      </c>
    </row>
    <row r="80" spans="1:22" s="147" customFormat="1" hidden="1">
      <c r="A80" s="172"/>
      <c r="B80" s="173" t="s">
        <v>5137</v>
      </c>
      <c r="C80" s="174"/>
      <c r="D80" s="175"/>
      <c r="E80" s="164"/>
      <c r="F80" s="199" t="str">
        <f t="shared" si="16"/>
        <v/>
      </c>
      <c r="G80" s="176"/>
      <c r="H80" s="200" t="str">
        <f t="shared" si="9"/>
        <v/>
      </c>
      <c r="I80" s="177"/>
      <c r="J80" s="201" t="str">
        <f t="shared" si="10"/>
        <v/>
      </c>
      <c r="K80" s="136"/>
      <c r="L80" s="200" t="str">
        <f t="shared" si="11"/>
        <v/>
      </c>
      <c r="M80" s="140"/>
      <c r="N80" s="201" t="str">
        <f t="shared" si="12"/>
        <v/>
      </c>
      <c r="O80" s="136"/>
      <c r="P80" s="200" t="str">
        <f t="shared" si="13"/>
        <v/>
      </c>
      <c r="Q80" s="140"/>
      <c r="R80" s="201" t="str">
        <f t="shared" si="14"/>
        <v/>
      </c>
      <c r="S80" s="129"/>
      <c r="T80" s="202" t="str">
        <f t="shared" si="17"/>
        <v/>
      </c>
      <c r="U80" s="140"/>
      <c r="V80" s="201" t="str">
        <f t="shared" si="15"/>
        <v/>
      </c>
    </row>
    <row r="81" spans="1:22" s="147" customFormat="1" hidden="1">
      <c r="A81" s="172"/>
      <c r="B81" s="173" t="s">
        <v>5138</v>
      </c>
      <c r="C81" s="174"/>
      <c r="D81" s="175"/>
      <c r="E81" s="164"/>
      <c r="F81" s="199" t="str">
        <f t="shared" si="16"/>
        <v/>
      </c>
      <c r="G81" s="176"/>
      <c r="H81" s="200" t="str">
        <f t="shared" si="9"/>
        <v/>
      </c>
      <c r="I81" s="177"/>
      <c r="J81" s="201" t="str">
        <f t="shared" si="10"/>
        <v/>
      </c>
      <c r="K81" s="136"/>
      <c r="L81" s="200" t="str">
        <f t="shared" si="11"/>
        <v/>
      </c>
      <c r="M81" s="140"/>
      <c r="N81" s="201" t="str">
        <f t="shared" si="12"/>
        <v/>
      </c>
      <c r="O81" s="136"/>
      <c r="P81" s="200" t="str">
        <f t="shared" si="13"/>
        <v/>
      </c>
      <c r="Q81" s="140"/>
      <c r="R81" s="201" t="str">
        <f t="shared" si="14"/>
        <v/>
      </c>
      <c r="S81" s="129"/>
      <c r="T81" s="202" t="str">
        <f t="shared" si="17"/>
        <v/>
      </c>
      <c r="U81" s="140"/>
      <c r="V81" s="201" t="str">
        <f t="shared" si="15"/>
        <v/>
      </c>
    </row>
    <row r="82" spans="1:22" s="147" customFormat="1" hidden="1">
      <c r="A82" s="172"/>
      <c r="B82" s="173" t="s">
        <v>5139</v>
      </c>
      <c r="C82" s="174"/>
      <c r="D82" s="175"/>
      <c r="E82" s="164"/>
      <c r="F82" s="199" t="str">
        <f t="shared" si="16"/>
        <v/>
      </c>
      <c r="G82" s="176"/>
      <c r="H82" s="200" t="str">
        <f t="shared" si="9"/>
        <v/>
      </c>
      <c r="I82" s="177"/>
      <c r="J82" s="201" t="str">
        <f t="shared" si="10"/>
        <v/>
      </c>
      <c r="K82" s="136"/>
      <c r="L82" s="200" t="str">
        <f t="shared" si="11"/>
        <v/>
      </c>
      <c r="M82" s="140"/>
      <c r="N82" s="201" t="str">
        <f t="shared" si="12"/>
        <v/>
      </c>
      <c r="O82" s="136"/>
      <c r="P82" s="200" t="str">
        <f t="shared" si="13"/>
        <v/>
      </c>
      <c r="Q82" s="140"/>
      <c r="R82" s="201" t="str">
        <f t="shared" si="14"/>
        <v/>
      </c>
      <c r="S82" s="129"/>
      <c r="T82" s="202" t="str">
        <f t="shared" si="17"/>
        <v/>
      </c>
      <c r="U82" s="140"/>
      <c r="V82" s="201" t="str">
        <f t="shared" si="15"/>
        <v/>
      </c>
    </row>
    <row r="83" spans="1:22" s="147" customFormat="1" hidden="1">
      <c r="B83" s="181"/>
      <c r="C83" s="174"/>
      <c r="D83" s="175"/>
      <c r="E83" s="164"/>
      <c r="F83" s="199"/>
      <c r="G83" s="176"/>
      <c r="H83" s="200"/>
      <c r="I83" s="177"/>
      <c r="J83" s="201"/>
      <c r="K83" s="136"/>
      <c r="L83" s="200"/>
      <c r="M83" s="140"/>
      <c r="N83" s="201"/>
      <c r="O83" s="136"/>
      <c r="P83" s="200"/>
      <c r="Q83" s="140"/>
      <c r="R83" s="201"/>
      <c r="S83" s="129"/>
      <c r="T83" s="202"/>
      <c r="U83" s="140"/>
      <c r="V83" s="201"/>
    </row>
    <row r="84" spans="1:22" s="147" customFormat="1" hidden="1">
      <c r="B84" s="181"/>
      <c r="C84" s="174"/>
      <c r="D84" s="175"/>
      <c r="E84" s="164"/>
      <c r="F84" s="199"/>
      <c r="G84" s="176"/>
      <c r="H84" s="200"/>
      <c r="I84" s="177"/>
      <c r="J84" s="201"/>
      <c r="K84" s="136"/>
      <c r="L84" s="200"/>
      <c r="M84" s="140"/>
      <c r="N84" s="201"/>
      <c r="O84" s="136"/>
      <c r="P84" s="200"/>
      <c r="Q84" s="140"/>
      <c r="R84" s="201"/>
      <c r="S84" s="129"/>
      <c r="T84" s="202"/>
      <c r="U84" s="140"/>
      <c r="V84" s="201"/>
    </row>
    <row r="85" spans="1:22" s="147" customFormat="1" hidden="1">
      <c r="B85" s="181"/>
      <c r="C85" s="174"/>
      <c r="D85" s="175"/>
      <c r="E85" s="164"/>
      <c r="F85" s="199"/>
      <c r="G85" s="176"/>
      <c r="H85" s="200"/>
      <c r="I85" s="177"/>
      <c r="J85" s="201"/>
      <c r="K85" s="136"/>
      <c r="L85" s="200"/>
      <c r="M85" s="140"/>
      <c r="N85" s="201"/>
      <c r="O85" s="136"/>
      <c r="P85" s="200"/>
      <c r="Q85" s="140"/>
      <c r="R85" s="201"/>
      <c r="S85" s="129"/>
      <c r="T85" s="202"/>
      <c r="U85" s="140"/>
      <c r="V85" s="201"/>
    </row>
    <row r="86" spans="1:22" s="147" customFormat="1">
      <c r="A86" s="147">
        <v>1</v>
      </c>
      <c r="B86" s="181" t="s">
        <v>663</v>
      </c>
      <c r="C86" s="174"/>
      <c r="D86" s="175"/>
      <c r="E86" s="164"/>
      <c r="F86" s="199"/>
      <c r="G86" s="176"/>
      <c r="H86" s="200"/>
      <c r="I86" s="177"/>
      <c r="J86" s="201"/>
      <c r="K86" s="136"/>
      <c r="L86" s="200"/>
      <c r="M86" s="140"/>
      <c r="N86" s="201"/>
      <c r="O86" s="136"/>
      <c r="P86" s="200"/>
      <c r="Q86" s="140"/>
      <c r="R86" s="201"/>
      <c r="S86" s="129"/>
      <c r="T86" s="202"/>
      <c r="U86" s="140"/>
      <c r="V86" s="201"/>
    </row>
    <row r="87" spans="1:22" s="147" customFormat="1">
      <c r="A87" s="147">
        <v>1</v>
      </c>
      <c r="B87" s="181" t="s">
        <v>438</v>
      </c>
      <c r="C87" s="174"/>
      <c r="D87" s="175"/>
      <c r="E87" s="164"/>
      <c r="F87" s="199"/>
      <c r="G87" s="176"/>
      <c r="H87" s="200"/>
      <c r="I87" s="177"/>
      <c r="J87" s="201"/>
      <c r="K87" s="136"/>
      <c r="L87" s="200"/>
      <c r="M87" s="140"/>
      <c r="N87" s="201"/>
      <c r="O87" s="136"/>
      <c r="P87" s="200"/>
      <c r="Q87" s="140"/>
      <c r="R87" s="201"/>
      <c r="S87" s="129"/>
      <c r="T87" s="202"/>
      <c r="U87" s="140"/>
      <c r="V87" s="201"/>
    </row>
    <row r="88" spans="1:22" s="147" customFormat="1">
      <c r="A88" s="147">
        <v>1</v>
      </c>
      <c r="B88" s="181" t="s">
        <v>440</v>
      </c>
      <c r="C88" s="174"/>
      <c r="D88" s="175"/>
      <c r="E88" s="164"/>
      <c r="F88" s="199"/>
      <c r="G88" s="176"/>
      <c r="H88" s="200"/>
      <c r="I88" s="177"/>
      <c r="J88" s="201"/>
      <c r="K88" s="136"/>
      <c r="L88" s="200"/>
      <c r="M88" s="140"/>
      <c r="N88" s="201"/>
      <c r="O88" s="136"/>
      <c r="P88" s="200"/>
      <c r="Q88" s="140"/>
      <c r="R88" s="201"/>
      <c r="S88" s="129"/>
      <c r="T88" s="202"/>
      <c r="U88" s="140"/>
      <c r="V88" s="201"/>
    </row>
    <row r="89" spans="1:22" s="147" customFormat="1">
      <c r="A89" s="147">
        <v>1</v>
      </c>
      <c r="B89" s="181"/>
      <c r="C89" s="174"/>
      <c r="D89" s="175"/>
      <c r="E89" s="164"/>
      <c r="F89" s="199"/>
      <c r="G89" s="176"/>
      <c r="H89" s="200"/>
      <c r="I89" s="177"/>
      <c r="J89" s="201"/>
      <c r="K89" s="136"/>
      <c r="L89" s="200"/>
      <c r="M89" s="140"/>
      <c r="N89" s="201"/>
      <c r="O89" s="136"/>
      <c r="P89" s="200"/>
      <c r="Q89" s="140"/>
      <c r="R89" s="201"/>
      <c r="S89" s="129"/>
      <c r="T89" s="202"/>
      <c r="U89" s="140"/>
      <c r="V89" s="201"/>
    </row>
    <row r="90" spans="1:22" s="147" customFormat="1">
      <c r="A90" s="147">
        <v>1</v>
      </c>
      <c r="B90" s="181" t="s">
        <v>442</v>
      </c>
      <c r="C90" s="174"/>
      <c r="D90" s="175"/>
      <c r="E90" s="164"/>
      <c r="F90" s="199"/>
      <c r="G90" s="176"/>
      <c r="H90" s="200"/>
      <c r="I90" s="177"/>
      <c r="J90" s="201"/>
      <c r="K90" s="136"/>
      <c r="L90" s="200"/>
      <c r="M90" s="140"/>
      <c r="N90" s="201"/>
      <c r="O90" s="136"/>
      <c r="P90" s="200"/>
      <c r="Q90" s="140"/>
      <c r="R90" s="201"/>
      <c r="S90" s="129"/>
      <c r="T90" s="202"/>
      <c r="U90" s="140"/>
      <c r="V90" s="201"/>
    </row>
    <row r="91" spans="1:22" s="147" customFormat="1">
      <c r="A91" s="147">
        <v>1</v>
      </c>
      <c r="B91" s="181" t="s">
        <v>443</v>
      </c>
      <c r="C91" s="174"/>
      <c r="D91" s="175"/>
      <c r="E91" s="164"/>
      <c r="F91" s="199"/>
      <c r="G91" s="176"/>
      <c r="H91" s="200"/>
      <c r="I91" s="177"/>
      <c r="J91" s="201"/>
      <c r="K91" s="136"/>
      <c r="L91" s="200"/>
      <c r="M91" s="140"/>
      <c r="N91" s="201"/>
      <c r="O91" s="136"/>
      <c r="P91" s="200"/>
      <c r="Q91" s="140"/>
      <c r="R91" s="201"/>
      <c r="S91" s="129"/>
      <c r="T91" s="202"/>
      <c r="U91" s="140"/>
      <c r="V91" s="201"/>
    </row>
    <row r="92" spans="1:22" s="147" customFormat="1">
      <c r="A92" s="147">
        <v>1</v>
      </c>
      <c r="B92" s="181" t="s">
        <v>446</v>
      </c>
      <c r="C92" s="174"/>
      <c r="D92" s="175"/>
      <c r="E92" s="164"/>
      <c r="F92" s="199"/>
      <c r="G92" s="176"/>
      <c r="H92" s="200"/>
      <c r="I92" s="177"/>
      <c r="J92" s="201"/>
      <c r="K92" s="136"/>
      <c r="L92" s="200"/>
      <c r="M92" s="140"/>
      <c r="N92" s="201"/>
      <c r="O92" s="136"/>
      <c r="P92" s="200"/>
      <c r="Q92" s="140"/>
      <c r="R92" s="201"/>
      <c r="S92" s="129"/>
      <c r="T92" s="202"/>
      <c r="U92" s="140"/>
      <c r="V92" s="201"/>
    </row>
    <row r="93" spans="1:22" s="147" customFormat="1">
      <c r="A93" s="147">
        <v>1</v>
      </c>
      <c r="B93" s="181" t="s">
        <v>452</v>
      </c>
      <c r="C93" s="174"/>
      <c r="D93" s="175"/>
      <c r="E93" s="164"/>
      <c r="F93" s="199"/>
      <c r="G93" s="176"/>
      <c r="H93" s="200"/>
      <c r="I93" s="177"/>
      <c r="J93" s="201"/>
      <c r="K93" s="136"/>
      <c r="L93" s="200"/>
      <c r="M93" s="140"/>
      <c r="N93" s="201"/>
      <c r="O93" s="136"/>
      <c r="P93" s="200"/>
      <c r="Q93" s="140"/>
      <c r="R93" s="201"/>
      <c r="S93" s="129"/>
      <c r="T93" s="202"/>
      <c r="U93" s="140"/>
      <c r="V93" s="201"/>
    </row>
    <row r="94" spans="1:22" s="147" customFormat="1">
      <c r="A94" s="147">
        <v>1</v>
      </c>
      <c r="B94" s="181" t="s">
        <v>464</v>
      </c>
      <c r="C94" s="174"/>
      <c r="D94" s="175"/>
      <c r="E94" s="164"/>
      <c r="F94" s="199"/>
      <c r="G94" s="176"/>
      <c r="H94" s="200"/>
      <c r="I94" s="177"/>
      <c r="J94" s="201"/>
      <c r="K94" s="136"/>
      <c r="L94" s="200"/>
      <c r="M94" s="140"/>
      <c r="N94" s="201"/>
      <c r="O94" s="136"/>
      <c r="P94" s="200"/>
      <c r="Q94" s="140"/>
      <c r="R94" s="201"/>
      <c r="S94" s="129"/>
      <c r="T94" s="202"/>
      <c r="U94" s="140"/>
      <c r="V94" s="201"/>
    </row>
    <row r="95" spans="1:22" s="147" customFormat="1">
      <c r="A95" s="147">
        <v>1</v>
      </c>
      <c r="B95" s="181" t="s">
        <v>321</v>
      </c>
      <c r="C95" s="174"/>
      <c r="D95" s="175"/>
      <c r="E95" s="164"/>
      <c r="F95" s="199"/>
      <c r="G95" s="176"/>
      <c r="H95" s="200"/>
      <c r="I95" s="177"/>
      <c r="J95" s="201"/>
      <c r="K95" s="136"/>
      <c r="L95" s="200"/>
      <c r="M95" s="140"/>
      <c r="N95" s="201"/>
      <c r="O95" s="136"/>
      <c r="P95" s="200"/>
      <c r="Q95" s="140"/>
      <c r="R95" s="201"/>
      <c r="S95" s="129"/>
      <c r="T95" s="202"/>
      <c r="U95" s="140"/>
      <c r="V95" s="201"/>
    </row>
    <row r="96" spans="1:22" s="147" customFormat="1">
      <c r="A96" s="147">
        <v>1</v>
      </c>
      <c r="B96" s="181" t="s">
        <v>490</v>
      </c>
      <c r="C96" s="174"/>
      <c r="D96" s="175"/>
      <c r="E96" s="164"/>
      <c r="F96" s="199"/>
      <c r="G96" s="176"/>
      <c r="H96" s="200"/>
      <c r="I96" s="177"/>
      <c r="J96" s="201"/>
      <c r="K96" s="136"/>
      <c r="L96" s="200"/>
      <c r="M96" s="140"/>
      <c r="N96" s="201"/>
      <c r="O96" s="136"/>
      <c r="P96" s="200"/>
      <c r="Q96" s="140"/>
      <c r="R96" s="201"/>
      <c r="S96" s="129"/>
      <c r="T96" s="202"/>
      <c r="U96" s="140"/>
      <c r="V96" s="201"/>
    </row>
    <row r="97" spans="1:2" s="147" customFormat="1" ht="15">
      <c r="A97" s="147">
        <v>1</v>
      </c>
      <c r="B97" s="181" t="s">
        <v>501</v>
      </c>
    </row>
    <row r="98" spans="1:2" s="147" customFormat="1" ht="15">
      <c r="A98" s="147">
        <v>1</v>
      </c>
      <c r="B98" s="181" t="s">
        <v>511</v>
      </c>
    </row>
    <row r="99" spans="1:2" s="147" customFormat="1" ht="15">
      <c r="A99" s="147">
        <v>1</v>
      </c>
      <c r="B99" s="181" t="s">
        <v>520</v>
      </c>
    </row>
    <row r="100" spans="1:2" s="294" customFormat="1" ht="15">
      <c r="A100" s="294">
        <v>1</v>
      </c>
      <c r="B100" s="295" t="s">
        <v>529</v>
      </c>
    </row>
  </sheetData>
  <sheetProtection autoFilter="0"/>
  <autoFilter ref="A10:A105" xr:uid="{D1AF387F-ACB4-4577-9C29-D59F131574C7}">
    <filterColumn colId="0">
      <customFilters>
        <customFilter operator="notEqual" val=" "/>
      </customFilters>
    </filterColumn>
  </autoFilter>
  <conditionalFormatting sqref="R9 P9 N9 L9 J9 H9 T9 V9 F9">
    <cfRule type="duplicateValues" dxfId="6" priority="1"/>
  </conditionalFormatting>
  <pageMargins left="0.7" right="0.7" top="0.75" bottom="0.75" header="0.3" footer="0.3"/>
  <pageSetup scale="46" fitToHeight="0" orientation="portrait" r:id="rId1"/>
  <headerFooter>
    <oddHeader>&amp;LProject Name
Owner Bid Due
Sub Bids Due</oddHead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85457A-625B-43D6-BFF9-DB533C75E037}">
  <sheetPr filterMode="1">
    <pageSetUpPr fitToPage="1"/>
  </sheetPr>
  <dimension ref="A1:X216"/>
  <sheetViews>
    <sheetView zoomScaleNormal="100" workbookViewId="0">
      <pane xSplit="2" topLeftCell="D1" activePane="topRight" state="frozen"/>
      <selection pane="topRight" activeCell="I4" sqref="I4"/>
      <selection activeCell="V260" sqref="V260:V503"/>
    </sheetView>
  </sheetViews>
  <sheetFormatPr defaultColWidth="0" defaultRowHeight="15.6"/>
  <cols>
    <col min="1" max="1" width="11.5703125" style="207" customWidth="1"/>
    <col min="2" max="2" width="80" style="207" customWidth="1"/>
    <col min="3" max="3" width="10" style="207" customWidth="1"/>
    <col min="4" max="4" width="12.28515625" style="207" customWidth="1"/>
    <col min="5" max="5" width="36.85546875" style="280" bestFit="1" customWidth="1"/>
    <col min="6" max="6" width="5.28515625" style="284" customWidth="1"/>
    <col min="7" max="7" width="39" style="207" customWidth="1"/>
    <col min="8" max="8" width="44" style="284" customWidth="1"/>
    <col min="9" max="9" width="39" style="207" customWidth="1"/>
    <col min="10" max="10" width="4.28515625" style="284" customWidth="1"/>
    <col min="11" max="11" width="39" style="282" customWidth="1"/>
    <col min="12" max="12" width="5.28515625" style="284" customWidth="1"/>
    <col min="13" max="13" width="39" style="282" customWidth="1"/>
    <col min="14" max="14" width="5.28515625" style="284" customWidth="1"/>
    <col min="15" max="15" width="39" style="282" customWidth="1"/>
    <col min="16" max="16" width="5.28515625" style="284" customWidth="1"/>
    <col min="17" max="17" width="39" style="282" customWidth="1"/>
    <col min="18" max="18" width="5.28515625" style="284" customWidth="1"/>
    <col min="19" max="19" width="39" style="290" customWidth="1"/>
    <col min="20" max="20" width="5.28515625" style="284" customWidth="1"/>
    <col min="21" max="21" width="39" style="282" customWidth="1"/>
    <col min="22" max="22" width="5.28515625" style="284" customWidth="1"/>
    <col min="23" max="16384" width="8.85546875" style="207" hidden="1"/>
  </cols>
  <sheetData>
    <row r="1" spans="1:24" s="120" customFormat="1" ht="45.6">
      <c r="B1" s="121"/>
      <c r="C1" s="122" t="s">
        <v>320</v>
      </c>
      <c r="D1" s="123" t="s">
        <v>321</v>
      </c>
      <c r="E1" s="124" t="s">
        <v>322</v>
      </c>
      <c r="F1" s="123" t="s">
        <v>323</v>
      </c>
      <c r="G1" s="125" t="s">
        <v>5140</v>
      </c>
      <c r="H1" s="126" t="s">
        <v>5140</v>
      </c>
      <c r="I1" s="127" t="s">
        <v>5140</v>
      </c>
      <c r="J1" s="128" t="s">
        <v>323</v>
      </c>
      <c r="K1" s="127" t="s">
        <v>4276</v>
      </c>
      <c r="L1" s="126" t="s">
        <v>323</v>
      </c>
      <c r="M1" s="130"/>
      <c r="N1" s="128" t="s">
        <v>323</v>
      </c>
      <c r="O1" s="129"/>
      <c r="P1" s="126" t="s">
        <v>323</v>
      </c>
      <c r="Q1" s="130"/>
      <c r="R1" s="128" t="s">
        <v>323</v>
      </c>
      <c r="S1" s="129"/>
      <c r="T1" s="126" t="s">
        <v>323</v>
      </c>
      <c r="U1" s="130"/>
      <c r="V1" s="128" t="s">
        <v>323</v>
      </c>
    </row>
    <row r="2" spans="1:24" s="131" customFormat="1">
      <c r="A2" s="131" t="s">
        <v>161</v>
      </c>
      <c r="B2" s="132"/>
      <c r="C2" s="133"/>
      <c r="D2" s="134"/>
      <c r="E2" s="135"/>
      <c r="F2" s="134"/>
      <c r="G2" s="136" t="s">
        <v>5141</v>
      </c>
      <c r="H2" s="137" t="s">
        <v>5142</v>
      </c>
      <c r="I2" s="138" t="s">
        <v>128</v>
      </c>
      <c r="J2" s="139"/>
      <c r="K2" s="127" t="s">
        <v>4280</v>
      </c>
      <c r="L2" s="137"/>
      <c r="M2" s="140" t="s">
        <v>722</v>
      </c>
      <c r="N2" s="139"/>
      <c r="O2" s="136" t="s">
        <v>723</v>
      </c>
      <c r="P2" s="137"/>
      <c r="Q2" s="140" t="s">
        <v>724</v>
      </c>
      <c r="R2" s="139"/>
      <c r="S2" s="129" t="s">
        <v>725</v>
      </c>
      <c r="T2" s="126"/>
      <c r="U2" s="140" t="s">
        <v>726</v>
      </c>
      <c r="V2" s="139"/>
    </row>
    <row r="3" spans="1:24" s="139" customFormat="1">
      <c r="B3" s="141" t="s">
        <v>352</v>
      </c>
      <c r="C3" s="142"/>
      <c r="D3" s="143"/>
      <c r="E3" s="144"/>
      <c r="F3" s="143"/>
      <c r="G3" s="145"/>
      <c r="H3" s="137"/>
      <c r="I3" s="146" t="s">
        <v>5143</v>
      </c>
      <c r="K3" s="138" t="s">
        <v>4284</v>
      </c>
      <c r="L3" s="137"/>
      <c r="M3" s="140"/>
      <c r="O3" s="136"/>
      <c r="P3" s="137"/>
      <c r="Q3" s="140"/>
      <c r="S3" s="129"/>
      <c r="T3" s="126"/>
      <c r="U3" s="140"/>
    </row>
    <row r="4" spans="1:24" s="139" customFormat="1">
      <c r="B4" s="141" t="s">
        <v>369</v>
      </c>
      <c r="C4" s="142"/>
      <c r="D4" s="143"/>
      <c r="E4" s="144"/>
      <c r="F4" s="143"/>
      <c r="G4" s="145"/>
      <c r="H4" s="137"/>
      <c r="I4" s="146"/>
      <c r="K4" s="146" t="s">
        <v>4288</v>
      </c>
      <c r="L4" s="137"/>
      <c r="M4" s="140"/>
      <c r="O4" s="136"/>
      <c r="P4" s="137"/>
      <c r="Q4" s="140"/>
      <c r="S4" s="129"/>
      <c r="T4" s="126"/>
      <c r="U4" s="140"/>
    </row>
    <row r="5" spans="1:24" s="139" customFormat="1">
      <c r="B5" s="141" t="s">
        <v>385</v>
      </c>
      <c r="C5" s="142"/>
      <c r="D5" s="143"/>
      <c r="E5" s="144"/>
      <c r="F5" s="143"/>
      <c r="G5" s="145"/>
      <c r="H5" s="137"/>
      <c r="I5" s="146"/>
      <c r="K5" s="512" t="s">
        <v>4292</v>
      </c>
      <c r="L5" s="137"/>
      <c r="M5" s="140"/>
      <c r="O5" s="136"/>
      <c r="P5" s="137"/>
      <c r="Q5" s="140"/>
      <c r="S5" s="129"/>
      <c r="T5" s="126"/>
      <c r="U5" s="140"/>
    </row>
    <row r="6" spans="1:24" s="147" customFormat="1">
      <c r="B6" s="141" t="s">
        <v>163</v>
      </c>
      <c r="C6" s="142"/>
      <c r="D6" s="143"/>
      <c r="E6" s="144"/>
      <c r="F6" s="143"/>
      <c r="G6" s="145"/>
      <c r="H6" s="148"/>
      <c r="I6" s="146"/>
      <c r="K6" s="136"/>
      <c r="L6" s="148"/>
      <c r="M6" s="140"/>
      <c r="O6" s="136"/>
      <c r="P6" s="148"/>
      <c r="Q6" s="140"/>
      <c r="S6" s="129"/>
      <c r="T6" s="126"/>
      <c r="U6" s="140"/>
    </row>
    <row r="7" spans="1:24" s="147" customFormat="1">
      <c r="B7" s="141" t="s">
        <v>402</v>
      </c>
      <c r="C7" s="142"/>
      <c r="D7" s="143"/>
      <c r="E7" s="144"/>
      <c r="F7" s="143"/>
      <c r="G7" s="145"/>
      <c r="H7" s="148"/>
      <c r="I7" s="146"/>
      <c r="K7" s="136"/>
      <c r="L7" s="148"/>
      <c r="M7" s="140"/>
      <c r="O7" s="136"/>
      <c r="P7" s="148"/>
      <c r="Q7" s="140"/>
      <c r="S7" s="129"/>
      <c r="T7" s="126"/>
      <c r="U7" s="140"/>
    </row>
    <row r="8" spans="1:24" s="147" customFormat="1">
      <c r="B8" s="141" t="s">
        <v>403</v>
      </c>
      <c r="C8" s="149"/>
      <c r="D8" s="143"/>
      <c r="E8" s="144"/>
      <c r="F8" s="143"/>
      <c r="G8" s="145"/>
      <c r="H8" s="148"/>
      <c r="I8" s="146"/>
      <c r="K8" s="136"/>
      <c r="L8" s="148"/>
      <c r="M8" s="140"/>
      <c r="O8" s="136"/>
      <c r="P8" s="148"/>
      <c r="Q8" s="140"/>
      <c r="S8" s="129"/>
      <c r="T8" s="126"/>
      <c r="U8" s="140"/>
    </row>
    <row r="9" spans="1:24" s="155" customFormat="1" ht="16.149999999999999" thickBot="1">
      <c r="A9" s="150" t="s">
        <v>404</v>
      </c>
      <c r="B9" s="151" t="s">
        <v>405</v>
      </c>
      <c r="C9" s="152"/>
      <c r="D9" s="153"/>
      <c r="E9" s="195">
        <f>SUM(E11:E400)</f>
        <v>1569555</v>
      </c>
      <c r="F9" s="153" t="s">
        <v>406</v>
      </c>
      <c r="G9" s="145">
        <f>SUM(G11:G400)</f>
        <v>1660262</v>
      </c>
      <c r="H9" s="560">
        <f>H11</f>
        <v>1680300</v>
      </c>
      <c r="I9" s="618">
        <f>SUM(I11:I400)</f>
        <v>1569555</v>
      </c>
      <c r="K9" s="136">
        <f>SUM(K11:K400)</f>
        <v>0</v>
      </c>
      <c r="L9" s="154"/>
      <c r="M9" s="140">
        <f>SUM(M11:M400)</f>
        <v>0</v>
      </c>
      <c r="O9" s="136">
        <f>SUM(O11:O400)</f>
        <v>0</v>
      </c>
      <c r="P9" s="154"/>
      <c r="Q9" s="140">
        <f>SUM(Q11:Q400)</f>
        <v>0</v>
      </c>
      <c r="S9" s="129">
        <f>SUM(S11:S400)</f>
        <v>0</v>
      </c>
      <c r="T9" s="126"/>
      <c r="U9" s="140">
        <f>SUM(U11:U400)</f>
        <v>0</v>
      </c>
      <c r="W9" s="196" t="str">
        <f>IF(X9="**","ERROR","")</f>
        <v/>
      </c>
      <c r="X9" s="196" t="str">
        <f>CONCATENATE(F9,H9,J9,L9,N9,P9,R9,T9,V9)</f>
        <v>*1680300</v>
      </c>
    </row>
    <row r="10" spans="1:24" s="171" customFormat="1" ht="16.149999999999999" thickBot="1">
      <c r="A10" s="188">
        <v>1</v>
      </c>
      <c r="B10" s="189"/>
      <c r="C10" s="158"/>
      <c r="D10" s="158"/>
      <c r="E10" s="159">
        <v>100</v>
      </c>
      <c r="F10" s="158"/>
      <c r="G10" s="159"/>
      <c r="H10" s="158"/>
      <c r="I10" s="159"/>
      <c r="J10" s="158"/>
      <c r="K10" s="159"/>
      <c r="L10" s="158"/>
      <c r="M10" s="159"/>
      <c r="N10" s="158"/>
      <c r="O10" s="159"/>
      <c r="P10" s="158"/>
      <c r="Q10" s="159"/>
      <c r="R10" s="158"/>
      <c r="S10" s="159"/>
      <c r="T10" s="158"/>
      <c r="U10" s="159"/>
      <c r="V10" s="158"/>
    </row>
    <row r="11" spans="1:24" s="147" customFormat="1">
      <c r="A11" s="161">
        <v>1</v>
      </c>
      <c r="B11" s="162" t="s">
        <v>5144</v>
      </c>
      <c r="C11" s="163"/>
      <c r="D11" s="164"/>
      <c r="E11" s="629">
        <f>I11</f>
        <v>1569555</v>
      </c>
      <c r="F11" s="199" t="str">
        <f>IF($F$9="*",IF(E11&gt;0,"*",""),"")</f>
        <v>*</v>
      </c>
      <c r="G11" s="166">
        <v>1660262</v>
      </c>
      <c r="H11" s="200">
        <v>1680300</v>
      </c>
      <c r="I11" s="167">
        <f>1430955+138600</f>
        <v>1569555</v>
      </c>
      <c r="J11" s="201" t="str">
        <f>IF($J$9="*",IF(I11&gt;0,"*",""),"")</f>
        <v/>
      </c>
      <c r="K11" s="168"/>
      <c r="L11" s="200" t="str">
        <f>IF($L$9="*",IF(K11&gt;0,"*",""),"")</f>
        <v/>
      </c>
      <c r="M11" s="169"/>
      <c r="N11" s="201" t="str">
        <f>IF($N$9="*",IF(M11&gt;0,"*",""),"")</f>
        <v/>
      </c>
      <c r="O11" s="168"/>
      <c r="P11" s="200" t="str">
        <f>IF($P$9="*",IF(O11&gt;0,"*",""),"")</f>
        <v/>
      </c>
      <c r="Q11" s="169"/>
      <c r="R11" s="201" t="str">
        <f>IF($R$9="*",IF(Q11&gt;0,"*",""),"")</f>
        <v/>
      </c>
      <c r="S11" s="129"/>
      <c r="T11" s="202" t="str">
        <f>IF($T$9="*",IF(S11&gt;0,"*",""),"")</f>
        <v/>
      </c>
      <c r="U11" s="169"/>
      <c r="V11" s="201" t="str">
        <f>IF($V$9="*",IF(U11&gt;0,"*",""),"")</f>
        <v/>
      </c>
    </row>
    <row r="12" spans="1:24" s="147" customFormat="1" hidden="1">
      <c r="A12" s="190"/>
      <c r="B12" s="173" t="s">
        <v>5145</v>
      </c>
      <c r="C12" s="174"/>
      <c r="D12" s="175"/>
      <c r="E12" s="164"/>
      <c r="F12" s="199" t="str">
        <f t="shared" ref="F12:F65" si="0">IF($F$9="*",IF(E12&gt;0,"*",""),"")</f>
        <v/>
      </c>
      <c r="G12" s="176"/>
      <c r="H12" s="200" t="str">
        <f t="shared" ref="H12:H63" si="1">IF($H$9="*",IF(G12&gt;0,"*",""),"")</f>
        <v/>
      </c>
      <c r="I12" s="177"/>
      <c r="J12" s="201" t="str">
        <f t="shared" ref="J12:J63" si="2">IF($J$9="*",IF(I12&gt;0,"*",""),"")</f>
        <v/>
      </c>
      <c r="K12" s="136"/>
      <c r="L12" s="200" t="str">
        <f t="shared" ref="L12:L63" si="3">IF($L$9="*",IF(K12&gt;0,"*",""),"")</f>
        <v/>
      </c>
      <c r="M12" s="140"/>
      <c r="N12" s="201" t="str">
        <f t="shared" ref="N12:N63" si="4">IF($N$9="*",IF(M12&gt;0,"*",""),"")</f>
        <v/>
      </c>
      <c r="O12" s="136"/>
      <c r="P12" s="200" t="str">
        <f t="shared" ref="P12:P63" si="5">IF($P$9="*",IF(O12&gt;0,"*",""),"")</f>
        <v/>
      </c>
      <c r="Q12" s="140"/>
      <c r="R12" s="201" t="str">
        <f t="shared" ref="R12:R63" si="6">IF($R$9="*",IF(Q12&gt;0,"*",""),"")</f>
        <v/>
      </c>
      <c r="S12" s="129"/>
      <c r="T12" s="202" t="str">
        <f t="shared" ref="T12:T75" si="7">IF($T$9="*",IF(S12&gt;0,"*",""),"")</f>
        <v/>
      </c>
      <c r="U12" s="140"/>
      <c r="V12" s="201" t="str">
        <f t="shared" ref="V12:V63" si="8">IF($V$9="*",IF(U12&gt;0,"*",""),"")</f>
        <v/>
      </c>
    </row>
    <row r="13" spans="1:24" s="147" customFormat="1" hidden="1">
      <c r="A13" s="190"/>
      <c r="B13" s="173" t="s">
        <v>5146</v>
      </c>
      <c r="C13" s="174"/>
      <c r="D13" s="175"/>
      <c r="E13" s="164"/>
      <c r="F13" s="199" t="str">
        <f t="shared" si="0"/>
        <v/>
      </c>
      <c r="G13" s="176"/>
      <c r="H13" s="200" t="str">
        <f t="shared" si="1"/>
        <v/>
      </c>
      <c r="I13" s="177"/>
      <c r="J13" s="201" t="str">
        <f t="shared" si="2"/>
        <v/>
      </c>
      <c r="K13" s="136"/>
      <c r="L13" s="200" t="str">
        <f t="shared" si="3"/>
        <v/>
      </c>
      <c r="M13" s="140"/>
      <c r="N13" s="201" t="str">
        <f t="shared" si="4"/>
        <v/>
      </c>
      <c r="O13" s="136"/>
      <c r="P13" s="200" t="str">
        <f t="shared" si="5"/>
        <v/>
      </c>
      <c r="Q13" s="140"/>
      <c r="R13" s="201" t="str">
        <f t="shared" si="6"/>
        <v/>
      </c>
      <c r="S13" s="129"/>
      <c r="T13" s="202" t="str">
        <f t="shared" si="7"/>
        <v/>
      </c>
      <c r="U13" s="140"/>
      <c r="V13" s="201" t="str">
        <f t="shared" si="8"/>
        <v/>
      </c>
    </row>
    <row r="14" spans="1:24" s="147" customFormat="1" hidden="1">
      <c r="A14" s="190"/>
      <c r="B14" s="173" t="s">
        <v>5147</v>
      </c>
      <c r="C14" s="174"/>
      <c r="D14" s="175"/>
      <c r="E14" s="164"/>
      <c r="F14" s="199" t="str">
        <f t="shared" si="0"/>
        <v/>
      </c>
      <c r="G14" s="176"/>
      <c r="H14" s="200" t="str">
        <f t="shared" si="1"/>
        <v/>
      </c>
      <c r="I14" s="177"/>
      <c r="J14" s="201" t="str">
        <f t="shared" si="2"/>
        <v/>
      </c>
      <c r="K14" s="136"/>
      <c r="L14" s="200" t="str">
        <f t="shared" si="3"/>
        <v/>
      </c>
      <c r="M14" s="140"/>
      <c r="N14" s="201" t="str">
        <f t="shared" si="4"/>
        <v/>
      </c>
      <c r="O14" s="136"/>
      <c r="P14" s="200" t="str">
        <f t="shared" si="5"/>
        <v/>
      </c>
      <c r="Q14" s="140"/>
      <c r="R14" s="201" t="str">
        <f t="shared" si="6"/>
        <v/>
      </c>
      <c r="S14" s="129"/>
      <c r="T14" s="202" t="str">
        <f t="shared" si="7"/>
        <v/>
      </c>
      <c r="U14" s="140"/>
      <c r="V14" s="201" t="str">
        <f t="shared" si="8"/>
        <v/>
      </c>
    </row>
    <row r="15" spans="1:24" s="147" customFormat="1" hidden="1">
      <c r="A15" s="190"/>
      <c r="B15" s="173" t="s">
        <v>5148</v>
      </c>
      <c r="C15" s="174"/>
      <c r="D15" s="175"/>
      <c r="E15" s="164"/>
      <c r="F15" s="199" t="str">
        <f t="shared" si="0"/>
        <v/>
      </c>
      <c r="G15" s="176"/>
      <c r="H15" s="200" t="str">
        <f t="shared" si="1"/>
        <v/>
      </c>
      <c r="I15" s="177"/>
      <c r="J15" s="201" t="str">
        <f t="shared" si="2"/>
        <v/>
      </c>
      <c r="K15" s="136"/>
      <c r="L15" s="200" t="str">
        <f t="shared" si="3"/>
        <v/>
      </c>
      <c r="M15" s="140"/>
      <c r="N15" s="201" t="str">
        <f t="shared" si="4"/>
        <v/>
      </c>
      <c r="O15" s="136"/>
      <c r="P15" s="200" t="str">
        <f t="shared" si="5"/>
        <v/>
      </c>
      <c r="Q15" s="140"/>
      <c r="R15" s="201" t="str">
        <f t="shared" si="6"/>
        <v/>
      </c>
      <c r="S15" s="129"/>
      <c r="T15" s="202" t="str">
        <f t="shared" si="7"/>
        <v/>
      </c>
      <c r="U15" s="140"/>
      <c r="V15" s="201" t="str">
        <f t="shared" si="8"/>
        <v/>
      </c>
    </row>
    <row r="16" spans="1:24" s="147" customFormat="1" hidden="1">
      <c r="A16" s="190"/>
      <c r="B16" s="173" t="s">
        <v>5149</v>
      </c>
      <c r="C16" s="174"/>
      <c r="D16" s="175"/>
      <c r="E16" s="164"/>
      <c r="F16" s="199" t="str">
        <f t="shared" si="0"/>
        <v/>
      </c>
      <c r="G16" s="176"/>
      <c r="H16" s="200" t="str">
        <f t="shared" si="1"/>
        <v/>
      </c>
      <c r="I16" s="177"/>
      <c r="J16" s="201" t="str">
        <f t="shared" si="2"/>
        <v/>
      </c>
      <c r="K16" s="136"/>
      <c r="L16" s="200" t="str">
        <f t="shared" si="3"/>
        <v/>
      </c>
      <c r="M16" s="140"/>
      <c r="N16" s="201" t="str">
        <f t="shared" si="4"/>
        <v/>
      </c>
      <c r="O16" s="136"/>
      <c r="P16" s="200" t="str">
        <f t="shared" si="5"/>
        <v/>
      </c>
      <c r="Q16" s="140"/>
      <c r="R16" s="201" t="str">
        <f t="shared" si="6"/>
        <v/>
      </c>
      <c r="S16" s="129"/>
      <c r="T16" s="202" t="str">
        <f t="shared" si="7"/>
        <v/>
      </c>
      <c r="U16" s="140"/>
      <c r="V16" s="201" t="str">
        <f t="shared" si="8"/>
        <v/>
      </c>
    </row>
    <row r="17" spans="1:22" s="147" customFormat="1" hidden="1">
      <c r="A17" s="190"/>
      <c r="B17" s="173" t="s">
        <v>5150</v>
      </c>
      <c r="C17" s="174"/>
      <c r="D17" s="175"/>
      <c r="E17" s="164"/>
      <c r="F17" s="199" t="str">
        <f t="shared" si="0"/>
        <v/>
      </c>
      <c r="G17" s="176"/>
      <c r="H17" s="200" t="str">
        <f t="shared" si="1"/>
        <v/>
      </c>
      <c r="I17" s="177"/>
      <c r="J17" s="201" t="str">
        <f t="shared" si="2"/>
        <v/>
      </c>
      <c r="K17" s="136"/>
      <c r="L17" s="200" t="str">
        <f t="shared" si="3"/>
        <v/>
      </c>
      <c r="M17" s="140"/>
      <c r="N17" s="201" t="str">
        <f t="shared" si="4"/>
        <v/>
      </c>
      <c r="O17" s="136"/>
      <c r="P17" s="200" t="str">
        <f t="shared" si="5"/>
        <v/>
      </c>
      <c r="Q17" s="140"/>
      <c r="R17" s="201" t="str">
        <f t="shared" si="6"/>
        <v/>
      </c>
      <c r="S17" s="129"/>
      <c r="T17" s="202" t="str">
        <f t="shared" si="7"/>
        <v/>
      </c>
      <c r="U17" s="140"/>
      <c r="V17" s="201" t="str">
        <f t="shared" si="8"/>
        <v/>
      </c>
    </row>
    <row r="18" spans="1:22" s="147" customFormat="1" hidden="1">
      <c r="A18" s="190"/>
      <c r="B18" s="173" t="s">
        <v>5151</v>
      </c>
      <c r="C18" s="174"/>
      <c r="D18" s="175"/>
      <c r="E18" s="164"/>
      <c r="F18" s="199" t="str">
        <f t="shared" si="0"/>
        <v/>
      </c>
      <c r="G18" s="176"/>
      <c r="H18" s="200" t="str">
        <f t="shared" si="1"/>
        <v/>
      </c>
      <c r="I18" s="177"/>
      <c r="J18" s="201" t="str">
        <f t="shared" si="2"/>
        <v/>
      </c>
      <c r="K18" s="136"/>
      <c r="L18" s="200" t="str">
        <f t="shared" si="3"/>
        <v/>
      </c>
      <c r="M18" s="140"/>
      <c r="N18" s="201" t="str">
        <f t="shared" si="4"/>
        <v/>
      </c>
      <c r="O18" s="136"/>
      <c r="P18" s="200" t="str">
        <f t="shared" si="5"/>
        <v/>
      </c>
      <c r="Q18" s="140"/>
      <c r="R18" s="201" t="str">
        <f t="shared" si="6"/>
        <v/>
      </c>
      <c r="S18" s="129"/>
      <c r="T18" s="202" t="str">
        <f t="shared" si="7"/>
        <v/>
      </c>
      <c r="U18" s="140"/>
      <c r="V18" s="201" t="str">
        <f t="shared" si="8"/>
        <v/>
      </c>
    </row>
    <row r="19" spans="1:22" s="147" customFormat="1" hidden="1">
      <c r="A19" s="190"/>
      <c r="B19" s="173" t="s">
        <v>5152</v>
      </c>
      <c r="C19" s="174"/>
      <c r="D19" s="175"/>
      <c r="E19" s="164"/>
      <c r="F19" s="199" t="str">
        <f t="shared" si="0"/>
        <v/>
      </c>
      <c r="G19" s="176"/>
      <c r="H19" s="200" t="str">
        <f t="shared" si="1"/>
        <v/>
      </c>
      <c r="I19" s="177"/>
      <c r="J19" s="201" t="str">
        <f t="shared" si="2"/>
        <v/>
      </c>
      <c r="K19" s="136"/>
      <c r="L19" s="200" t="str">
        <f t="shared" si="3"/>
        <v/>
      </c>
      <c r="M19" s="140"/>
      <c r="N19" s="201" t="str">
        <f t="shared" si="4"/>
        <v/>
      </c>
      <c r="O19" s="136"/>
      <c r="P19" s="200" t="str">
        <f t="shared" si="5"/>
        <v/>
      </c>
      <c r="Q19" s="140"/>
      <c r="R19" s="201" t="str">
        <f t="shared" si="6"/>
        <v/>
      </c>
      <c r="S19" s="129"/>
      <c r="T19" s="202" t="str">
        <f t="shared" si="7"/>
        <v/>
      </c>
      <c r="U19" s="140"/>
      <c r="V19" s="201" t="str">
        <f t="shared" si="8"/>
        <v/>
      </c>
    </row>
    <row r="20" spans="1:22" s="147" customFormat="1" hidden="1">
      <c r="A20" s="190"/>
      <c r="B20" s="173" t="s">
        <v>5153</v>
      </c>
      <c r="C20" s="174"/>
      <c r="D20" s="175"/>
      <c r="E20" s="164"/>
      <c r="F20" s="199" t="str">
        <f t="shared" si="0"/>
        <v/>
      </c>
      <c r="G20" s="176"/>
      <c r="H20" s="200" t="str">
        <f t="shared" si="1"/>
        <v/>
      </c>
      <c r="I20" s="177"/>
      <c r="J20" s="201" t="str">
        <f t="shared" si="2"/>
        <v/>
      </c>
      <c r="K20" s="136"/>
      <c r="L20" s="200" t="str">
        <f t="shared" si="3"/>
        <v/>
      </c>
      <c r="M20" s="140"/>
      <c r="N20" s="201" t="str">
        <f t="shared" si="4"/>
        <v/>
      </c>
      <c r="O20" s="136"/>
      <c r="P20" s="200" t="str">
        <f t="shared" si="5"/>
        <v/>
      </c>
      <c r="Q20" s="140"/>
      <c r="R20" s="201" t="str">
        <f t="shared" si="6"/>
        <v/>
      </c>
      <c r="S20" s="129"/>
      <c r="T20" s="202" t="str">
        <f t="shared" si="7"/>
        <v/>
      </c>
      <c r="U20" s="140"/>
      <c r="V20" s="201" t="str">
        <f t="shared" si="8"/>
        <v/>
      </c>
    </row>
    <row r="21" spans="1:22" s="147" customFormat="1" hidden="1">
      <c r="A21" s="190"/>
      <c r="B21" s="173" t="s">
        <v>5154</v>
      </c>
      <c r="C21" s="174"/>
      <c r="D21" s="175"/>
      <c r="E21" s="164"/>
      <c r="F21" s="199" t="str">
        <f t="shared" si="0"/>
        <v/>
      </c>
      <c r="G21" s="176"/>
      <c r="H21" s="200" t="str">
        <f t="shared" si="1"/>
        <v/>
      </c>
      <c r="I21" s="177"/>
      <c r="J21" s="201" t="str">
        <f t="shared" si="2"/>
        <v/>
      </c>
      <c r="K21" s="136"/>
      <c r="L21" s="200" t="str">
        <f t="shared" si="3"/>
        <v/>
      </c>
      <c r="M21" s="140"/>
      <c r="N21" s="201" t="str">
        <f t="shared" si="4"/>
        <v/>
      </c>
      <c r="O21" s="136"/>
      <c r="P21" s="200" t="str">
        <f t="shared" si="5"/>
        <v/>
      </c>
      <c r="Q21" s="140"/>
      <c r="R21" s="201" t="str">
        <f t="shared" si="6"/>
        <v/>
      </c>
      <c r="S21" s="129"/>
      <c r="T21" s="202" t="str">
        <f t="shared" si="7"/>
        <v/>
      </c>
      <c r="U21" s="140"/>
      <c r="V21" s="201" t="str">
        <f t="shared" si="8"/>
        <v/>
      </c>
    </row>
    <row r="22" spans="1:22" s="147" customFormat="1" hidden="1">
      <c r="A22" s="190"/>
      <c r="B22" s="173" t="s">
        <v>5155</v>
      </c>
      <c r="C22" s="174"/>
      <c r="D22" s="175"/>
      <c r="E22" s="164"/>
      <c r="F22" s="199" t="str">
        <f t="shared" si="0"/>
        <v/>
      </c>
      <c r="G22" s="176"/>
      <c r="H22" s="200" t="str">
        <f t="shared" si="1"/>
        <v/>
      </c>
      <c r="I22" s="177"/>
      <c r="J22" s="201" t="str">
        <f t="shared" si="2"/>
        <v/>
      </c>
      <c r="K22" s="136"/>
      <c r="L22" s="200" t="str">
        <f t="shared" si="3"/>
        <v/>
      </c>
      <c r="M22" s="140"/>
      <c r="N22" s="201" t="str">
        <f t="shared" si="4"/>
        <v/>
      </c>
      <c r="O22" s="136"/>
      <c r="P22" s="200" t="str">
        <f t="shared" si="5"/>
        <v/>
      </c>
      <c r="Q22" s="140"/>
      <c r="R22" s="201" t="str">
        <f t="shared" si="6"/>
        <v/>
      </c>
      <c r="S22" s="129"/>
      <c r="T22" s="202" t="str">
        <f t="shared" si="7"/>
        <v/>
      </c>
      <c r="U22" s="140"/>
      <c r="V22" s="201" t="str">
        <f t="shared" si="8"/>
        <v/>
      </c>
    </row>
    <row r="23" spans="1:22" s="147" customFormat="1" hidden="1">
      <c r="A23" s="190"/>
      <c r="B23" s="173" t="s">
        <v>5156</v>
      </c>
      <c r="C23" s="174"/>
      <c r="D23" s="175"/>
      <c r="E23" s="164"/>
      <c r="F23" s="199" t="str">
        <f t="shared" si="0"/>
        <v/>
      </c>
      <c r="G23" s="176"/>
      <c r="H23" s="200" t="str">
        <f t="shared" si="1"/>
        <v/>
      </c>
      <c r="I23" s="177"/>
      <c r="J23" s="201" t="str">
        <f t="shared" si="2"/>
        <v/>
      </c>
      <c r="K23" s="136"/>
      <c r="L23" s="200" t="str">
        <f t="shared" si="3"/>
        <v/>
      </c>
      <c r="M23" s="140"/>
      <c r="N23" s="201" t="str">
        <f t="shared" si="4"/>
        <v/>
      </c>
      <c r="O23" s="136"/>
      <c r="P23" s="200" t="str">
        <f t="shared" si="5"/>
        <v/>
      </c>
      <c r="Q23" s="140"/>
      <c r="R23" s="201" t="str">
        <f t="shared" si="6"/>
        <v/>
      </c>
      <c r="S23" s="129"/>
      <c r="T23" s="202" t="str">
        <f t="shared" si="7"/>
        <v/>
      </c>
      <c r="U23" s="140"/>
      <c r="V23" s="201" t="str">
        <f t="shared" si="8"/>
        <v/>
      </c>
    </row>
    <row r="24" spans="1:22" s="147" customFormat="1" hidden="1">
      <c r="A24" s="190"/>
      <c r="B24" s="173" t="s">
        <v>5157</v>
      </c>
      <c r="C24" s="174"/>
      <c r="D24" s="175"/>
      <c r="E24" s="164"/>
      <c r="F24" s="199" t="str">
        <f t="shared" si="0"/>
        <v/>
      </c>
      <c r="G24" s="176"/>
      <c r="H24" s="200" t="str">
        <f t="shared" si="1"/>
        <v/>
      </c>
      <c r="I24" s="177"/>
      <c r="J24" s="201" t="str">
        <f t="shared" si="2"/>
        <v/>
      </c>
      <c r="K24" s="136"/>
      <c r="L24" s="200" t="str">
        <f t="shared" si="3"/>
        <v/>
      </c>
      <c r="M24" s="140"/>
      <c r="N24" s="201" t="str">
        <f t="shared" si="4"/>
        <v/>
      </c>
      <c r="O24" s="136"/>
      <c r="P24" s="200" t="str">
        <f t="shared" si="5"/>
        <v/>
      </c>
      <c r="Q24" s="140"/>
      <c r="R24" s="201" t="str">
        <f t="shared" si="6"/>
        <v/>
      </c>
      <c r="S24" s="129"/>
      <c r="T24" s="202" t="str">
        <f t="shared" si="7"/>
        <v/>
      </c>
      <c r="U24" s="140"/>
      <c r="V24" s="201" t="str">
        <f t="shared" si="8"/>
        <v/>
      </c>
    </row>
    <row r="25" spans="1:22" s="147" customFormat="1" hidden="1">
      <c r="A25" s="190">
        <v>1</v>
      </c>
      <c r="B25" s="173" t="s">
        <v>5158</v>
      </c>
      <c r="C25" s="174"/>
      <c r="D25" s="175"/>
      <c r="E25" s="164"/>
      <c r="F25" s="199" t="str">
        <f t="shared" si="0"/>
        <v/>
      </c>
      <c r="G25" s="176"/>
      <c r="H25" s="200" t="str">
        <f t="shared" si="1"/>
        <v/>
      </c>
      <c r="I25" s="177"/>
      <c r="J25" s="201" t="str">
        <f t="shared" si="2"/>
        <v/>
      </c>
      <c r="K25" s="136"/>
      <c r="L25" s="200" t="str">
        <f t="shared" si="3"/>
        <v/>
      </c>
      <c r="M25" s="140"/>
      <c r="N25" s="201" t="str">
        <f t="shared" si="4"/>
        <v/>
      </c>
      <c r="O25" s="136"/>
      <c r="P25" s="200" t="str">
        <f t="shared" si="5"/>
        <v/>
      </c>
      <c r="Q25" s="140"/>
      <c r="R25" s="201" t="str">
        <f t="shared" si="6"/>
        <v/>
      </c>
      <c r="S25" s="129"/>
      <c r="T25" s="202" t="str">
        <f t="shared" si="7"/>
        <v/>
      </c>
      <c r="U25" s="140"/>
      <c r="V25" s="201" t="str">
        <f t="shared" si="8"/>
        <v/>
      </c>
    </row>
    <row r="26" spans="1:22" s="147" customFormat="1" hidden="1">
      <c r="A26" s="190"/>
      <c r="B26" s="173" t="s">
        <v>5159</v>
      </c>
      <c r="C26" s="174"/>
      <c r="D26" s="175"/>
      <c r="E26" s="164"/>
      <c r="F26" s="199" t="str">
        <f t="shared" si="0"/>
        <v/>
      </c>
      <c r="G26" s="176"/>
      <c r="H26" s="200" t="str">
        <f t="shared" si="1"/>
        <v/>
      </c>
      <c r="I26" s="177"/>
      <c r="J26" s="201" t="str">
        <f t="shared" si="2"/>
        <v/>
      </c>
      <c r="K26" s="136"/>
      <c r="L26" s="200" t="str">
        <f t="shared" si="3"/>
        <v/>
      </c>
      <c r="M26" s="140"/>
      <c r="N26" s="201" t="str">
        <f t="shared" si="4"/>
        <v/>
      </c>
      <c r="O26" s="136"/>
      <c r="P26" s="200" t="str">
        <f t="shared" si="5"/>
        <v/>
      </c>
      <c r="Q26" s="140"/>
      <c r="R26" s="201" t="str">
        <f t="shared" si="6"/>
        <v/>
      </c>
      <c r="S26" s="129"/>
      <c r="T26" s="202" t="str">
        <f t="shared" si="7"/>
        <v/>
      </c>
      <c r="U26" s="140"/>
      <c r="V26" s="201" t="str">
        <f t="shared" si="8"/>
        <v/>
      </c>
    </row>
    <row r="27" spans="1:22" s="147" customFormat="1" hidden="1">
      <c r="A27" s="190"/>
      <c r="B27" s="173" t="s">
        <v>5160</v>
      </c>
      <c r="C27" s="174"/>
      <c r="D27" s="175"/>
      <c r="E27" s="164"/>
      <c r="F27" s="199" t="str">
        <f t="shared" si="0"/>
        <v/>
      </c>
      <c r="G27" s="176"/>
      <c r="H27" s="200" t="str">
        <f t="shared" si="1"/>
        <v/>
      </c>
      <c r="I27" s="177"/>
      <c r="J27" s="201" t="str">
        <f t="shared" si="2"/>
        <v/>
      </c>
      <c r="K27" s="136"/>
      <c r="L27" s="200" t="str">
        <f t="shared" si="3"/>
        <v/>
      </c>
      <c r="M27" s="140"/>
      <c r="N27" s="201" t="str">
        <f t="shared" si="4"/>
        <v/>
      </c>
      <c r="O27" s="136"/>
      <c r="P27" s="200" t="str">
        <f t="shared" si="5"/>
        <v/>
      </c>
      <c r="Q27" s="140"/>
      <c r="R27" s="201" t="str">
        <f t="shared" si="6"/>
        <v/>
      </c>
      <c r="S27" s="129"/>
      <c r="T27" s="202" t="str">
        <f t="shared" si="7"/>
        <v/>
      </c>
      <c r="U27" s="140"/>
      <c r="V27" s="201" t="str">
        <f t="shared" si="8"/>
        <v/>
      </c>
    </row>
    <row r="28" spans="1:22" s="147" customFormat="1" hidden="1">
      <c r="A28" s="190"/>
      <c r="B28" s="173" t="s">
        <v>5161</v>
      </c>
      <c r="C28" s="174"/>
      <c r="D28" s="175"/>
      <c r="E28" s="164"/>
      <c r="F28" s="199" t="str">
        <f t="shared" si="0"/>
        <v/>
      </c>
      <c r="G28" s="176"/>
      <c r="H28" s="200" t="str">
        <f t="shared" si="1"/>
        <v/>
      </c>
      <c r="I28" s="177"/>
      <c r="J28" s="201" t="str">
        <f t="shared" si="2"/>
        <v/>
      </c>
      <c r="K28" s="136"/>
      <c r="L28" s="200" t="str">
        <f t="shared" si="3"/>
        <v/>
      </c>
      <c r="M28" s="140"/>
      <c r="N28" s="201" t="str">
        <f t="shared" si="4"/>
        <v/>
      </c>
      <c r="O28" s="136"/>
      <c r="P28" s="200" t="str">
        <f t="shared" si="5"/>
        <v/>
      </c>
      <c r="Q28" s="140"/>
      <c r="R28" s="201" t="str">
        <f t="shared" si="6"/>
        <v/>
      </c>
      <c r="S28" s="129"/>
      <c r="T28" s="202" t="str">
        <f t="shared" si="7"/>
        <v/>
      </c>
      <c r="U28" s="140"/>
      <c r="V28" s="201" t="str">
        <f t="shared" si="8"/>
        <v/>
      </c>
    </row>
    <row r="29" spans="1:22" s="147" customFormat="1" hidden="1">
      <c r="A29" s="190">
        <v>1</v>
      </c>
      <c r="B29" s="173" t="s">
        <v>5162</v>
      </c>
      <c r="C29" s="174"/>
      <c r="D29" s="175"/>
      <c r="E29" s="164" t="s">
        <v>130</v>
      </c>
      <c r="F29" s="199" t="str">
        <f t="shared" si="0"/>
        <v>*</v>
      </c>
      <c r="G29" s="176"/>
      <c r="H29" s="200" t="str">
        <f t="shared" si="1"/>
        <v/>
      </c>
      <c r="I29" s="177"/>
      <c r="J29" s="201" t="str">
        <f t="shared" si="2"/>
        <v/>
      </c>
      <c r="K29" s="136"/>
      <c r="L29" s="200" t="str">
        <f t="shared" si="3"/>
        <v/>
      </c>
      <c r="M29" s="140"/>
      <c r="N29" s="201" t="str">
        <f t="shared" si="4"/>
        <v/>
      </c>
      <c r="O29" s="136"/>
      <c r="P29" s="200" t="str">
        <f t="shared" si="5"/>
        <v/>
      </c>
      <c r="Q29" s="140"/>
      <c r="R29" s="201" t="str">
        <f t="shared" si="6"/>
        <v/>
      </c>
      <c r="S29" s="129"/>
      <c r="T29" s="202" t="str">
        <f t="shared" si="7"/>
        <v/>
      </c>
      <c r="U29" s="140"/>
      <c r="V29" s="201" t="str">
        <f t="shared" si="8"/>
        <v/>
      </c>
    </row>
    <row r="30" spans="1:22" s="147" customFormat="1" hidden="1">
      <c r="A30" s="190"/>
      <c r="B30" s="173" t="s">
        <v>5163</v>
      </c>
      <c r="C30" s="174"/>
      <c r="D30" s="175"/>
      <c r="E30" s="164"/>
      <c r="F30" s="199" t="str">
        <f t="shared" si="0"/>
        <v/>
      </c>
      <c r="G30" s="176"/>
      <c r="H30" s="200" t="str">
        <f t="shared" si="1"/>
        <v/>
      </c>
      <c r="I30" s="177"/>
      <c r="J30" s="201" t="str">
        <f t="shared" si="2"/>
        <v/>
      </c>
      <c r="K30" s="136"/>
      <c r="L30" s="200" t="str">
        <f t="shared" si="3"/>
        <v/>
      </c>
      <c r="M30" s="140"/>
      <c r="N30" s="201" t="str">
        <f t="shared" si="4"/>
        <v/>
      </c>
      <c r="O30" s="136"/>
      <c r="P30" s="200" t="str">
        <f t="shared" si="5"/>
        <v/>
      </c>
      <c r="Q30" s="140"/>
      <c r="R30" s="201" t="str">
        <f t="shared" si="6"/>
        <v/>
      </c>
      <c r="S30" s="129"/>
      <c r="T30" s="202" t="str">
        <f t="shared" si="7"/>
        <v/>
      </c>
      <c r="U30" s="140"/>
      <c r="V30" s="201" t="str">
        <f t="shared" si="8"/>
        <v/>
      </c>
    </row>
    <row r="31" spans="1:22" s="147" customFormat="1" hidden="1">
      <c r="A31" s="190"/>
      <c r="B31" s="173" t="s">
        <v>5164</v>
      </c>
      <c r="C31" s="174"/>
      <c r="D31" s="175"/>
      <c r="E31" s="164"/>
      <c r="F31" s="199" t="str">
        <f t="shared" si="0"/>
        <v/>
      </c>
      <c r="G31" s="176"/>
      <c r="H31" s="200" t="str">
        <f t="shared" si="1"/>
        <v/>
      </c>
      <c r="I31" s="177"/>
      <c r="J31" s="201" t="str">
        <f t="shared" si="2"/>
        <v/>
      </c>
      <c r="K31" s="136"/>
      <c r="L31" s="200" t="str">
        <f t="shared" si="3"/>
        <v/>
      </c>
      <c r="M31" s="140"/>
      <c r="N31" s="201" t="str">
        <f t="shared" si="4"/>
        <v/>
      </c>
      <c r="O31" s="136"/>
      <c r="P31" s="200" t="str">
        <f t="shared" si="5"/>
        <v/>
      </c>
      <c r="Q31" s="140"/>
      <c r="R31" s="201" t="str">
        <f t="shared" si="6"/>
        <v/>
      </c>
      <c r="S31" s="129"/>
      <c r="T31" s="202" t="str">
        <f t="shared" si="7"/>
        <v/>
      </c>
      <c r="U31" s="140"/>
      <c r="V31" s="201" t="str">
        <f t="shared" si="8"/>
        <v/>
      </c>
    </row>
    <row r="32" spans="1:22" s="147" customFormat="1" hidden="1">
      <c r="A32" s="190"/>
      <c r="B32" s="173" t="s">
        <v>5165</v>
      </c>
      <c r="C32" s="174"/>
      <c r="D32" s="175"/>
      <c r="E32" s="164"/>
      <c r="F32" s="199" t="str">
        <f t="shared" si="0"/>
        <v/>
      </c>
      <c r="G32" s="176"/>
      <c r="H32" s="200" t="str">
        <f t="shared" si="1"/>
        <v/>
      </c>
      <c r="I32" s="177"/>
      <c r="J32" s="201" t="str">
        <f t="shared" si="2"/>
        <v/>
      </c>
      <c r="K32" s="136"/>
      <c r="L32" s="200" t="str">
        <f t="shared" si="3"/>
        <v/>
      </c>
      <c r="M32" s="140"/>
      <c r="N32" s="201" t="str">
        <f t="shared" si="4"/>
        <v/>
      </c>
      <c r="O32" s="136"/>
      <c r="P32" s="200" t="str">
        <f t="shared" si="5"/>
        <v/>
      </c>
      <c r="Q32" s="140"/>
      <c r="R32" s="201" t="str">
        <f t="shared" si="6"/>
        <v/>
      </c>
      <c r="S32" s="129"/>
      <c r="T32" s="202" t="str">
        <f t="shared" si="7"/>
        <v/>
      </c>
      <c r="U32" s="140"/>
      <c r="V32" s="201" t="str">
        <f t="shared" si="8"/>
        <v/>
      </c>
    </row>
    <row r="33" spans="1:22" s="147" customFormat="1" hidden="1">
      <c r="A33" s="190"/>
      <c r="B33" s="173" t="s">
        <v>5166</v>
      </c>
      <c r="C33" s="174"/>
      <c r="D33" s="175"/>
      <c r="E33" s="164"/>
      <c r="F33" s="199" t="str">
        <f t="shared" si="0"/>
        <v/>
      </c>
      <c r="G33" s="176"/>
      <c r="H33" s="200" t="str">
        <f t="shared" si="1"/>
        <v/>
      </c>
      <c r="I33" s="177"/>
      <c r="J33" s="201" t="str">
        <f t="shared" si="2"/>
        <v/>
      </c>
      <c r="K33" s="136"/>
      <c r="L33" s="200" t="str">
        <f t="shared" si="3"/>
        <v/>
      </c>
      <c r="M33" s="140"/>
      <c r="N33" s="201" t="str">
        <f t="shared" si="4"/>
        <v/>
      </c>
      <c r="O33" s="136"/>
      <c r="P33" s="200" t="str">
        <f t="shared" si="5"/>
        <v/>
      </c>
      <c r="Q33" s="140"/>
      <c r="R33" s="201" t="str">
        <f t="shared" si="6"/>
        <v/>
      </c>
      <c r="S33" s="129"/>
      <c r="T33" s="202" t="str">
        <f t="shared" si="7"/>
        <v/>
      </c>
      <c r="U33" s="140"/>
      <c r="V33" s="201" t="str">
        <f t="shared" si="8"/>
        <v/>
      </c>
    </row>
    <row r="34" spans="1:22" s="147" customFormat="1" hidden="1">
      <c r="A34" s="190"/>
      <c r="B34" s="173" t="s">
        <v>5167</v>
      </c>
      <c r="C34" s="174"/>
      <c r="D34" s="175"/>
      <c r="E34" s="164"/>
      <c r="F34" s="199" t="str">
        <f t="shared" si="0"/>
        <v/>
      </c>
      <c r="G34" s="176"/>
      <c r="H34" s="200" t="str">
        <f t="shared" si="1"/>
        <v/>
      </c>
      <c r="I34" s="177"/>
      <c r="J34" s="201" t="str">
        <f t="shared" si="2"/>
        <v/>
      </c>
      <c r="K34" s="136"/>
      <c r="L34" s="200" t="str">
        <f t="shared" si="3"/>
        <v/>
      </c>
      <c r="M34" s="140"/>
      <c r="N34" s="201" t="str">
        <f t="shared" si="4"/>
        <v/>
      </c>
      <c r="O34" s="136"/>
      <c r="P34" s="200" t="str">
        <f t="shared" si="5"/>
        <v/>
      </c>
      <c r="Q34" s="140"/>
      <c r="R34" s="201" t="str">
        <f t="shared" si="6"/>
        <v/>
      </c>
      <c r="S34" s="129"/>
      <c r="T34" s="202" t="str">
        <f t="shared" si="7"/>
        <v/>
      </c>
      <c r="U34" s="140"/>
      <c r="V34" s="201" t="str">
        <f t="shared" si="8"/>
        <v/>
      </c>
    </row>
    <row r="35" spans="1:22" s="147" customFormat="1" hidden="1">
      <c r="A35" s="190"/>
      <c r="B35" s="173" t="s">
        <v>5168</v>
      </c>
      <c r="C35" s="174"/>
      <c r="D35" s="175"/>
      <c r="E35" s="164"/>
      <c r="F35" s="199" t="str">
        <f t="shared" si="0"/>
        <v/>
      </c>
      <c r="G35" s="176"/>
      <c r="H35" s="200" t="str">
        <f t="shared" si="1"/>
        <v/>
      </c>
      <c r="I35" s="177"/>
      <c r="J35" s="201" t="str">
        <f t="shared" si="2"/>
        <v/>
      </c>
      <c r="K35" s="136"/>
      <c r="L35" s="200" t="str">
        <f t="shared" si="3"/>
        <v/>
      </c>
      <c r="M35" s="140"/>
      <c r="N35" s="201" t="str">
        <f t="shared" si="4"/>
        <v/>
      </c>
      <c r="O35" s="136"/>
      <c r="P35" s="200" t="str">
        <f t="shared" si="5"/>
        <v/>
      </c>
      <c r="Q35" s="140"/>
      <c r="R35" s="201" t="str">
        <f t="shared" si="6"/>
        <v/>
      </c>
      <c r="S35" s="129"/>
      <c r="T35" s="202" t="str">
        <f t="shared" si="7"/>
        <v/>
      </c>
      <c r="U35" s="140"/>
      <c r="V35" s="201" t="str">
        <f t="shared" si="8"/>
        <v/>
      </c>
    </row>
    <row r="36" spans="1:22" s="147" customFormat="1" hidden="1">
      <c r="A36" s="190"/>
      <c r="B36" s="173" t="s">
        <v>5169</v>
      </c>
      <c r="C36" s="174"/>
      <c r="D36" s="175"/>
      <c r="E36" s="164"/>
      <c r="F36" s="199" t="str">
        <f t="shared" si="0"/>
        <v/>
      </c>
      <c r="G36" s="176"/>
      <c r="H36" s="200" t="str">
        <f t="shared" si="1"/>
        <v/>
      </c>
      <c r="I36" s="177"/>
      <c r="J36" s="201" t="str">
        <f t="shared" si="2"/>
        <v/>
      </c>
      <c r="K36" s="136"/>
      <c r="L36" s="200" t="str">
        <f t="shared" si="3"/>
        <v/>
      </c>
      <c r="M36" s="140"/>
      <c r="N36" s="201" t="str">
        <f t="shared" si="4"/>
        <v/>
      </c>
      <c r="O36" s="136"/>
      <c r="P36" s="200" t="str">
        <f t="shared" si="5"/>
        <v/>
      </c>
      <c r="Q36" s="140"/>
      <c r="R36" s="201" t="str">
        <f t="shared" si="6"/>
        <v/>
      </c>
      <c r="S36" s="129"/>
      <c r="T36" s="202" t="str">
        <f t="shared" si="7"/>
        <v/>
      </c>
      <c r="U36" s="140"/>
      <c r="V36" s="201" t="str">
        <f t="shared" si="8"/>
        <v/>
      </c>
    </row>
    <row r="37" spans="1:22" s="147" customFormat="1" hidden="1">
      <c r="A37" s="190"/>
      <c r="B37" s="173" t="s">
        <v>5170</v>
      </c>
      <c r="C37" s="174"/>
      <c r="D37" s="175"/>
      <c r="E37" s="164"/>
      <c r="F37" s="199" t="str">
        <f t="shared" si="0"/>
        <v/>
      </c>
      <c r="G37" s="176"/>
      <c r="H37" s="200" t="str">
        <f t="shared" si="1"/>
        <v/>
      </c>
      <c r="I37" s="177"/>
      <c r="J37" s="201" t="str">
        <f t="shared" si="2"/>
        <v/>
      </c>
      <c r="K37" s="136"/>
      <c r="L37" s="200" t="str">
        <f t="shared" si="3"/>
        <v/>
      </c>
      <c r="M37" s="140"/>
      <c r="N37" s="201" t="str">
        <f t="shared" si="4"/>
        <v/>
      </c>
      <c r="O37" s="136"/>
      <c r="P37" s="200" t="str">
        <f t="shared" si="5"/>
        <v/>
      </c>
      <c r="Q37" s="140"/>
      <c r="R37" s="201" t="str">
        <f t="shared" si="6"/>
        <v/>
      </c>
      <c r="S37" s="129"/>
      <c r="T37" s="202" t="str">
        <f t="shared" si="7"/>
        <v/>
      </c>
      <c r="U37" s="140"/>
      <c r="V37" s="201" t="str">
        <f t="shared" si="8"/>
        <v/>
      </c>
    </row>
    <row r="38" spans="1:22" s="147" customFormat="1" hidden="1">
      <c r="A38" s="190"/>
      <c r="B38" s="173" t="s">
        <v>5171</v>
      </c>
      <c r="C38" s="174"/>
      <c r="D38" s="175"/>
      <c r="E38" s="164"/>
      <c r="F38" s="199" t="str">
        <f t="shared" si="0"/>
        <v/>
      </c>
      <c r="G38" s="176"/>
      <c r="H38" s="200" t="str">
        <f t="shared" si="1"/>
        <v/>
      </c>
      <c r="I38" s="177"/>
      <c r="J38" s="201" t="str">
        <f t="shared" si="2"/>
        <v/>
      </c>
      <c r="K38" s="136"/>
      <c r="L38" s="200" t="str">
        <f t="shared" si="3"/>
        <v/>
      </c>
      <c r="M38" s="140"/>
      <c r="N38" s="201" t="str">
        <f t="shared" si="4"/>
        <v/>
      </c>
      <c r="O38" s="136"/>
      <c r="P38" s="200" t="str">
        <f t="shared" si="5"/>
        <v/>
      </c>
      <c r="Q38" s="140"/>
      <c r="R38" s="201" t="str">
        <f t="shared" si="6"/>
        <v/>
      </c>
      <c r="S38" s="129"/>
      <c r="T38" s="202" t="str">
        <f t="shared" si="7"/>
        <v/>
      </c>
      <c r="U38" s="140"/>
      <c r="V38" s="201" t="str">
        <f t="shared" si="8"/>
        <v/>
      </c>
    </row>
    <row r="39" spans="1:22" s="147" customFormat="1" hidden="1">
      <c r="A39" s="190"/>
      <c r="B39" s="173" t="s">
        <v>5172</v>
      </c>
      <c r="C39" s="174"/>
      <c r="D39" s="175"/>
      <c r="E39" s="164"/>
      <c r="F39" s="199" t="str">
        <f t="shared" si="0"/>
        <v/>
      </c>
      <c r="G39" s="176"/>
      <c r="H39" s="200" t="str">
        <f t="shared" si="1"/>
        <v/>
      </c>
      <c r="I39" s="177"/>
      <c r="J39" s="201" t="str">
        <f t="shared" si="2"/>
        <v/>
      </c>
      <c r="K39" s="136"/>
      <c r="L39" s="200" t="str">
        <f t="shared" si="3"/>
        <v/>
      </c>
      <c r="M39" s="140"/>
      <c r="N39" s="201" t="str">
        <f t="shared" si="4"/>
        <v/>
      </c>
      <c r="O39" s="136"/>
      <c r="P39" s="200" t="str">
        <f t="shared" si="5"/>
        <v/>
      </c>
      <c r="Q39" s="140"/>
      <c r="R39" s="201" t="str">
        <f t="shared" si="6"/>
        <v/>
      </c>
      <c r="S39" s="129"/>
      <c r="T39" s="202" t="str">
        <f t="shared" si="7"/>
        <v/>
      </c>
      <c r="U39" s="140"/>
      <c r="V39" s="201" t="str">
        <f t="shared" si="8"/>
        <v/>
      </c>
    </row>
    <row r="40" spans="1:22" s="147" customFormat="1" hidden="1">
      <c r="A40" s="190"/>
      <c r="B40" s="173" t="s">
        <v>5173</v>
      </c>
      <c r="C40" s="174"/>
      <c r="D40" s="175"/>
      <c r="E40" s="164"/>
      <c r="F40" s="199" t="str">
        <f t="shared" si="0"/>
        <v/>
      </c>
      <c r="G40" s="176"/>
      <c r="H40" s="200" t="str">
        <f t="shared" si="1"/>
        <v/>
      </c>
      <c r="I40" s="177"/>
      <c r="J40" s="201" t="str">
        <f t="shared" si="2"/>
        <v/>
      </c>
      <c r="K40" s="136"/>
      <c r="L40" s="200" t="str">
        <f t="shared" si="3"/>
        <v/>
      </c>
      <c r="M40" s="140"/>
      <c r="N40" s="201" t="str">
        <f t="shared" si="4"/>
        <v/>
      </c>
      <c r="O40" s="136"/>
      <c r="P40" s="200" t="str">
        <f t="shared" si="5"/>
        <v/>
      </c>
      <c r="Q40" s="140"/>
      <c r="R40" s="201" t="str">
        <f t="shared" si="6"/>
        <v/>
      </c>
      <c r="S40" s="129"/>
      <c r="T40" s="202" t="str">
        <f t="shared" si="7"/>
        <v/>
      </c>
      <c r="U40" s="140"/>
      <c r="V40" s="201" t="str">
        <f t="shared" si="8"/>
        <v/>
      </c>
    </row>
    <row r="41" spans="1:22" s="147" customFormat="1" hidden="1">
      <c r="A41" s="190"/>
      <c r="B41" s="173" t="s">
        <v>5174</v>
      </c>
      <c r="C41" s="174"/>
      <c r="D41" s="175"/>
      <c r="E41" s="164"/>
      <c r="F41" s="199" t="str">
        <f t="shared" si="0"/>
        <v/>
      </c>
      <c r="G41" s="176"/>
      <c r="H41" s="200" t="str">
        <f t="shared" si="1"/>
        <v/>
      </c>
      <c r="I41" s="177"/>
      <c r="J41" s="201" t="str">
        <f t="shared" si="2"/>
        <v/>
      </c>
      <c r="K41" s="136"/>
      <c r="L41" s="200" t="str">
        <f t="shared" si="3"/>
        <v/>
      </c>
      <c r="M41" s="140"/>
      <c r="N41" s="201" t="str">
        <f t="shared" si="4"/>
        <v/>
      </c>
      <c r="O41" s="136"/>
      <c r="P41" s="200" t="str">
        <f t="shared" si="5"/>
        <v/>
      </c>
      <c r="Q41" s="140"/>
      <c r="R41" s="201" t="str">
        <f t="shared" si="6"/>
        <v/>
      </c>
      <c r="S41" s="129"/>
      <c r="T41" s="202" t="str">
        <f t="shared" si="7"/>
        <v/>
      </c>
      <c r="U41" s="140"/>
      <c r="V41" s="201" t="str">
        <f t="shared" si="8"/>
        <v/>
      </c>
    </row>
    <row r="42" spans="1:22" s="147" customFormat="1" hidden="1">
      <c r="A42" s="190"/>
      <c r="B42" s="173" t="s">
        <v>5175</v>
      </c>
      <c r="C42" s="174"/>
      <c r="D42" s="175"/>
      <c r="E42" s="164"/>
      <c r="F42" s="199" t="str">
        <f t="shared" si="0"/>
        <v/>
      </c>
      <c r="G42" s="176"/>
      <c r="H42" s="200" t="str">
        <f t="shared" si="1"/>
        <v/>
      </c>
      <c r="I42" s="177"/>
      <c r="J42" s="201" t="str">
        <f t="shared" si="2"/>
        <v/>
      </c>
      <c r="K42" s="136"/>
      <c r="L42" s="200" t="str">
        <f t="shared" si="3"/>
        <v/>
      </c>
      <c r="M42" s="140"/>
      <c r="N42" s="201" t="str">
        <f t="shared" si="4"/>
        <v/>
      </c>
      <c r="O42" s="136"/>
      <c r="P42" s="200" t="str">
        <f t="shared" si="5"/>
        <v/>
      </c>
      <c r="Q42" s="140"/>
      <c r="R42" s="201" t="str">
        <f t="shared" si="6"/>
        <v/>
      </c>
      <c r="S42" s="129"/>
      <c r="T42" s="202" t="str">
        <f t="shared" si="7"/>
        <v/>
      </c>
      <c r="U42" s="140"/>
      <c r="V42" s="201" t="str">
        <f t="shared" si="8"/>
        <v/>
      </c>
    </row>
    <row r="43" spans="1:22" s="147" customFormat="1" hidden="1">
      <c r="A43" s="190"/>
      <c r="B43" s="173" t="s">
        <v>5176</v>
      </c>
      <c r="C43" s="174"/>
      <c r="D43" s="175"/>
      <c r="E43" s="164"/>
      <c r="F43" s="199" t="str">
        <f t="shared" si="0"/>
        <v/>
      </c>
      <c r="G43" s="176"/>
      <c r="H43" s="200" t="str">
        <f t="shared" si="1"/>
        <v/>
      </c>
      <c r="I43" s="177"/>
      <c r="J43" s="201" t="str">
        <f t="shared" si="2"/>
        <v/>
      </c>
      <c r="K43" s="136"/>
      <c r="L43" s="200" t="str">
        <f t="shared" si="3"/>
        <v/>
      </c>
      <c r="M43" s="140"/>
      <c r="N43" s="201" t="str">
        <f t="shared" si="4"/>
        <v/>
      </c>
      <c r="O43" s="136"/>
      <c r="P43" s="200" t="str">
        <f t="shared" si="5"/>
        <v/>
      </c>
      <c r="Q43" s="140"/>
      <c r="R43" s="201" t="str">
        <f t="shared" si="6"/>
        <v/>
      </c>
      <c r="S43" s="129"/>
      <c r="T43" s="202" t="str">
        <f t="shared" si="7"/>
        <v/>
      </c>
      <c r="U43" s="140"/>
      <c r="V43" s="201" t="str">
        <f t="shared" si="8"/>
        <v/>
      </c>
    </row>
    <row r="44" spans="1:22" s="147" customFormat="1" hidden="1">
      <c r="A44" s="190"/>
      <c r="B44" s="173" t="s">
        <v>5177</v>
      </c>
      <c r="C44" s="174"/>
      <c r="D44" s="175"/>
      <c r="E44" s="164"/>
      <c r="F44" s="199" t="str">
        <f t="shared" si="0"/>
        <v/>
      </c>
      <c r="G44" s="176"/>
      <c r="H44" s="200" t="str">
        <f t="shared" si="1"/>
        <v/>
      </c>
      <c r="I44" s="177"/>
      <c r="J44" s="201" t="str">
        <f t="shared" si="2"/>
        <v/>
      </c>
      <c r="K44" s="136"/>
      <c r="L44" s="200" t="str">
        <f t="shared" si="3"/>
        <v/>
      </c>
      <c r="M44" s="140"/>
      <c r="N44" s="201" t="str">
        <f t="shared" si="4"/>
        <v/>
      </c>
      <c r="O44" s="136"/>
      <c r="P44" s="200" t="str">
        <f t="shared" si="5"/>
        <v/>
      </c>
      <c r="Q44" s="140"/>
      <c r="R44" s="201" t="str">
        <f t="shared" si="6"/>
        <v/>
      </c>
      <c r="S44" s="129"/>
      <c r="T44" s="202" t="str">
        <f t="shared" si="7"/>
        <v/>
      </c>
      <c r="U44" s="140"/>
      <c r="V44" s="201" t="str">
        <f t="shared" si="8"/>
        <v/>
      </c>
    </row>
    <row r="45" spans="1:22" s="147" customFormat="1" hidden="1">
      <c r="A45" s="190"/>
      <c r="B45" s="173" t="s">
        <v>5178</v>
      </c>
      <c r="C45" s="174"/>
      <c r="D45" s="175"/>
      <c r="E45" s="164"/>
      <c r="F45" s="199" t="str">
        <f t="shared" si="0"/>
        <v/>
      </c>
      <c r="G45" s="176"/>
      <c r="H45" s="200" t="str">
        <f t="shared" si="1"/>
        <v/>
      </c>
      <c r="I45" s="177"/>
      <c r="J45" s="201" t="str">
        <f t="shared" si="2"/>
        <v/>
      </c>
      <c r="K45" s="136"/>
      <c r="L45" s="200" t="str">
        <f t="shared" si="3"/>
        <v/>
      </c>
      <c r="M45" s="140"/>
      <c r="N45" s="201" t="str">
        <f t="shared" si="4"/>
        <v/>
      </c>
      <c r="O45" s="136"/>
      <c r="P45" s="200" t="str">
        <f t="shared" si="5"/>
        <v/>
      </c>
      <c r="Q45" s="140"/>
      <c r="R45" s="201" t="str">
        <f t="shared" si="6"/>
        <v/>
      </c>
      <c r="S45" s="129"/>
      <c r="T45" s="202" t="str">
        <f t="shared" si="7"/>
        <v/>
      </c>
      <c r="U45" s="140"/>
      <c r="V45" s="201" t="str">
        <f t="shared" si="8"/>
        <v/>
      </c>
    </row>
    <row r="46" spans="1:22" s="147" customFormat="1" hidden="1">
      <c r="A46" s="190"/>
      <c r="B46" s="173" t="s">
        <v>5179</v>
      </c>
      <c r="C46" s="174"/>
      <c r="D46" s="175"/>
      <c r="E46" s="164"/>
      <c r="F46" s="199" t="str">
        <f t="shared" si="0"/>
        <v/>
      </c>
      <c r="G46" s="176"/>
      <c r="H46" s="200" t="str">
        <f t="shared" si="1"/>
        <v/>
      </c>
      <c r="I46" s="177"/>
      <c r="J46" s="201" t="str">
        <f t="shared" si="2"/>
        <v/>
      </c>
      <c r="K46" s="136"/>
      <c r="L46" s="200" t="str">
        <f t="shared" si="3"/>
        <v/>
      </c>
      <c r="M46" s="140"/>
      <c r="N46" s="201" t="str">
        <f t="shared" si="4"/>
        <v/>
      </c>
      <c r="O46" s="136"/>
      <c r="P46" s="200" t="str">
        <f t="shared" si="5"/>
        <v/>
      </c>
      <c r="Q46" s="140"/>
      <c r="R46" s="201" t="str">
        <f t="shared" si="6"/>
        <v/>
      </c>
      <c r="S46" s="129"/>
      <c r="T46" s="202" t="str">
        <f t="shared" si="7"/>
        <v/>
      </c>
      <c r="U46" s="140"/>
      <c r="V46" s="201" t="str">
        <f t="shared" si="8"/>
        <v/>
      </c>
    </row>
    <row r="47" spans="1:22" s="147" customFormat="1" hidden="1">
      <c r="A47" s="190"/>
      <c r="B47" s="173" t="s">
        <v>5180</v>
      </c>
      <c r="C47" s="174"/>
      <c r="D47" s="175"/>
      <c r="E47" s="164"/>
      <c r="F47" s="199" t="str">
        <f t="shared" si="0"/>
        <v/>
      </c>
      <c r="G47" s="176"/>
      <c r="H47" s="200" t="str">
        <f t="shared" si="1"/>
        <v/>
      </c>
      <c r="I47" s="177"/>
      <c r="J47" s="201" t="str">
        <f t="shared" si="2"/>
        <v/>
      </c>
      <c r="K47" s="136"/>
      <c r="L47" s="200" t="str">
        <f t="shared" si="3"/>
        <v/>
      </c>
      <c r="M47" s="140"/>
      <c r="N47" s="201" t="str">
        <f t="shared" si="4"/>
        <v/>
      </c>
      <c r="O47" s="136"/>
      <c r="P47" s="200" t="str">
        <f t="shared" si="5"/>
        <v/>
      </c>
      <c r="Q47" s="140"/>
      <c r="R47" s="201" t="str">
        <f t="shared" si="6"/>
        <v/>
      </c>
      <c r="S47" s="129"/>
      <c r="T47" s="202" t="str">
        <f t="shared" si="7"/>
        <v/>
      </c>
      <c r="U47" s="140"/>
      <c r="V47" s="201" t="str">
        <f t="shared" si="8"/>
        <v/>
      </c>
    </row>
    <row r="48" spans="1:22" s="147" customFormat="1" hidden="1">
      <c r="A48" s="190"/>
      <c r="B48" s="173" t="s">
        <v>5181</v>
      </c>
      <c r="C48" s="174"/>
      <c r="D48" s="175"/>
      <c r="E48" s="164"/>
      <c r="F48" s="199" t="str">
        <f t="shared" si="0"/>
        <v/>
      </c>
      <c r="G48" s="176"/>
      <c r="H48" s="200" t="str">
        <f t="shared" si="1"/>
        <v/>
      </c>
      <c r="I48" s="177"/>
      <c r="J48" s="201" t="str">
        <f t="shared" si="2"/>
        <v/>
      </c>
      <c r="K48" s="136"/>
      <c r="L48" s="200" t="str">
        <f t="shared" si="3"/>
        <v/>
      </c>
      <c r="M48" s="140"/>
      <c r="N48" s="201" t="str">
        <f t="shared" si="4"/>
        <v/>
      </c>
      <c r="O48" s="136"/>
      <c r="P48" s="200" t="str">
        <f t="shared" si="5"/>
        <v/>
      </c>
      <c r="Q48" s="140"/>
      <c r="R48" s="201" t="str">
        <f t="shared" si="6"/>
        <v/>
      </c>
      <c r="S48" s="129"/>
      <c r="T48" s="202" t="str">
        <f t="shared" si="7"/>
        <v/>
      </c>
      <c r="U48" s="140"/>
      <c r="V48" s="201" t="str">
        <f t="shared" si="8"/>
        <v/>
      </c>
    </row>
    <row r="49" spans="1:22" s="147" customFormat="1" hidden="1">
      <c r="A49" s="190"/>
      <c r="B49" s="173" t="s">
        <v>5182</v>
      </c>
      <c r="C49" s="174"/>
      <c r="D49" s="175"/>
      <c r="E49" s="164"/>
      <c r="F49" s="199" t="str">
        <f t="shared" si="0"/>
        <v/>
      </c>
      <c r="G49" s="176"/>
      <c r="H49" s="200" t="str">
        <f t="shared" si="1"/>
        <v/>
      </c>
      <c r="I49" s="177"/>
      <c r="J49" s="201" t="str">
        <f t="shared" si="2"/>
        <v/>
      </c>
      <c r="K49" s="136"/>
      <c r="L49" s="200" t="str">
        <f t="shared" si="3"/>
        <v/>
      </c>
      <c r="M49" s="140"/>
      <c r="N49" s="201" t="str">
        <f t="shared" si="4"/>
        <v/>
      </c>
      <c r="O49" s="136"/>
      <c r="P49" s="200" t="str">
        <f t="shared" si="5"/>
        <v/>
      </c>
      <c r="Q49" s="140"/>
      <c r="R49" s="201" t="str">
        <f t="shared" si="6"/>
        <v/>
      </c>
      <c r="S49" s="129"/>
      <c r="T49" s="202" t="str">
        <f t="shared" si="7"/>
        <v/>
      </c>
      <c r="U49" s="140"/>
      <c r="V49" s="201" t="str">
        <f t="shared" si="8"/>
        <v/>
      </c>
    </row>
    <row r="50" spans="1:22" s="147" customFormat="1" hidden="1">
      <c r="A50" s="190"/>
      <c r="B50" s="173" t="s">
        <v>5183</v>
      </c>
      <c r="C50" s="174"/>
      <c r="D50" s="175"/>
      <c r="E50" s="164"/>
      <c r="F50" s="199" t="str">
        <f t="shared" si="0"/>
        <v/>
      </c>
      <c r="G50" s="176"/>
      <c r="H50" s="200" t="str">
        <f t="shared" si="1"/>
        <v/>
      </c>
      <c r="I50" s="177"/>
      <c r="J50" s="201" t="str">
        <f t="shared" si="2"/>
        <v/>
      </c>
      <c r="K50" s="136"/>
      <c r="L50" s="200" t="str">
        <f t="shared" si="3"/>
        <v/>
      </c>
      <c r="M50" s="140"/>
      <c r="N50" s="201" t="str">
        <f t="shared" si="4"/>
        <v/>
      </c>
      <c r="O50" s="136"/>
      <c r="P50" s="200" t="str">
        <f t="shared" si="5"/>
        <v/>
      </c>
      <c r="Q50" s="140"/>
      <c r="R50" s="201" t="str">
        <f t="shared" si="6"/>
        <v/>
      </c>
      <c r="S50" s="129"/>
      <c r="T50" s="202" t="str">
        <f t="shared" si="7"/>
        <v/>
      </c>
      <c r="U50" s="140"/>
      <c r="V50" s="201" t="str">
        <f t="shared" si="8"/>
        <v/>
      </c>
    </row>
    <row r="51" spans="1:22" s="147" customFormat="1" hidden="1">
      <c r="A51" s="190"/>
      <c r="B51" s="173" t="s">
        <v>5184</v>
      </c>
      <c r="C51" s="174"/>
      <c r="D51" s="175"/>
      <c r="E51" s="164"/>
      <c r="F51" s="199" t="str">
        <f t="shared" si="0"/>
        <v/>
      </c>
      <c r="G51" s="176"/>
      <c r="H51" s="200" t="str">
        <f t="shared" si="1"/>
        <v/>
      </c>
      <c r="I51" s="177"/>
      <c r="J51" s="201" t="str">
        <f t="shared" si="2"/>
        <v/>
      </c>
      <c r="K51" s="136"/>
      <c r="L51" s="200" t="str">
        <f t="shared" si="3"/>
        <v/>
      </c>
      <c r="M51" s="140"/>
      <c r="N51" s="201" t="str">
        <f t="shared" si="4"/>
        <v/>
      </c>
      <c r="O51" s="136"/>
      <c r="P51" s="200" t="str">
        <f t="shared" si="5"/>
        <v/>
      </c>
      <c r="Q51" s="140"/>
      <c r="R51" s="201" t="str">
        <f t="shared" si="6"/>
        <v/>
      </c>
      <c r="S51" s="129"/>
      <c r="T51" s="202" t="str">
        <f t="shared" si="7"/>
        <v/>
      </c>
      <c r="U51" s="140"/>
      <c r="V51" s="201" t="str">
        <f t="shared" si="8"/>
        <v/>
      </c>
    </row>
    <row r="52" spans="1:22" s="147" customFormat="1" hidden="1">
      <c r="A52" s="190"/>
      <c r="B52" s="173" t="s">
        <v>5185</v>
      </c>
      <c r="C52" s="174"/>
      <c r="D52" s="175"/>
      <c r="E52" s="164"/>
      <c r="F52" s="199" t="str">
        <f t="shared" si="0"/>
        <v/>
      </c>
      <c r="G52" s="176"/>
      <c r="H52" s="200" t="str">
        <f t="shared" si="1"/>
        <v/>
      </c>
      <c r="I52" s="177"/>
      <c r="J52" s="201" t="str">
        <f t="shared" si="2"/>
        <v/>
      </c>
      <c r="K52" s="136"/>
      <c r="L52" s="200" t="str">
        <f t="shared" si="3"/>
        <v/>
      </c>
      <c r="M52" s="140"/>
      <c r="N52" s="201" t="str">
        <f t="shared" si="4"/>
        <v/>
      </c>
      <c r="O52" s="136"/>
      <c r="P52" s="200" t="str">
        <f t="shared" si="5"/>
        <v/>
      </c>
      <c r="Q52" s="140"/>
      <c r="R52" s="201" t="str">
        <f t="shared" si="6"/>
        <v/>
      </c>
      <c r="S52" s="129"/>
      <c r="T52" s="202" t="str">
        <f t="shared" si="7"/>
        <v/>
      </c>
      <c r="U52" s="140"/>
      <c r="V52" s="201" t="str">
        <f t="shared" si="8"/>
        <v/>
      </c>
    </row>
    <row r="53" spans="1:22" s="147" customFormat="1" hidden="1">
      <c r="A53" s="190"/>
      <c r="B53" s="173" t="s">
        <v>5186</v>
      </c>
      <c r="C53" s="174"/>
      <c r="D53" s="175"/>
      <c r="E53" s="164"/>
      <c r="F53" s="199" t="str">
        <f t="shared" si="0"/>
        <v/>
      </c>
      <c r="G53" s="176"/>
      <c r="H53" s="200" t="str">
        <f t="shared" si="1"/>
        <v/>
      </c>
      <c r="I53" s="177"/>
      <c r="J53" s="201" t="str">
        <f t="shared" si="2"/>
        <v/>
      </c>
      <c r="K53" s="136"/>
      <c r="L53" s="200" t="str">
        <f t="shared" si="3"/>
        <v/>
      </c>
      <c r="M53" s="140"/>
      <c r="N53" s="201" t="str">
        <f t="shared" si="4"/>
        <v/>
      </c>
      <c r="O53" s="136"/>
      <c r="P53" s="200" t="str">
        <f t="shared" si="5"/>
        <v/>
      </c>
      <c r="Q53" s="140"/>
      <c r="R53" s="201" t="str">
        <f t="shared" si="6"/>
        <v/>
      </c>
      <c r="S53" s="129"/>
      <c r="T53" s="202" t="str">
        <f t="shared" si="7"/>
        <v/>
      </c>
      <c r="U53" s="140"/>
      <c r="V53" s="201" t="str">
        <f t="shared" si="8"/>
        <v/>
      </c>
    </row>
    <row r="54" spans="1:22" s="147" customFormat="1" hidden="1">
      <c r="A54" s="190"/>
      <c r="B54" s="173" t="s">
        <v>5187</v>
      </c>
      <c r="C54" s="174"/>
      <c r="D54" s="175"/>
      <c r="E54" s="164"/>
      <c r="F54" s="199" t="str">
        <f t="shared" si="0"/>
        <v/>
      </c>
      <c r="G54" s="176"/>
      <c r="H54" s="200" t="str">
        <f t="shared" si="1"/>
        <v/>
      </c>
      <c r="I54" s="177"/>
      <c r="J54" s="201" t="str">
        <f t="shared" si="2"/>
        <v/>
      </c>
      <c r="K54" s="136"/>
      <c r="L54" s="200" t="str">
        <f t="shared" si="3"/>
        <v/>
      </c>
      <c r="M54" s="140"/>
      <c r="N54" s="201" t="str">
        <f t="shared" si="4"/>
        <v/>
      </c>
      <c r="O54" s="136"/>
      <c r="P54" s="200" t="str">
        <f t="shared" si="5"/>
        <v/>
      </c>
      <c r="Q54" s="140"/>
      <c r="R54" s="201" t="str">
        <f t="shared" si="6"/>
        <v/>
      </c>
      <c r="S54" s="129"/>
      <c r="T54" s="202" t="str">
        <f t="shared" si="7"/>
        <v/>
      </c>
      <c r="U54" s="140"/>
      <c r="V54" s="201" t="str">
        <f t="shared" si="8"/>
        <v/>
      </c>
    </row>
    <row r="55" spans="1:22" s="147" customFormat="1" hidden="1">
      <c r="A55" s="190"/>
      <c r="B55" s="173" t="s">
        <v>5188</v>
      </c>
      <c r="C55" s="174"/>
      <c r="D55" s="175"/>
      <c r="E55" s="164"/>
      <c r="F55" s="199" t="str">
        <f t="shared" si="0"/>
        <v/>
      </c>
      <c r="G55" s="176"/>
      <c r="H55" s="200" t="str">
        <f t="shared" si="1"/>
        <v/>
      </c>
      <c r="I55" s="177"/>
      <c r="J55" s="201" t="str">
        <f t="shared" si="2"/>
        <v/>
      </c>
      <c r="K55" s="136"/>
      <c r="L55" s="200" t="str">
        <f t="shared" si="3"/>
        <v/>
      </c>
      <c r="M55" s="140"/>
      <c r="N55" s="201" t="str">
        <f t="shared" si="4"/>
        <v/>
      </c>
      <c r="O55" s="136"/>
      <c r="P55" s="200" t="str">
        <f t="shared" si="5"/>
        <v/>
      </c>
      <c r="Q55" s="140"/>
      <c r="R55" s="201" t="str">
        <f t="shared" si="6"/>
        <v/>
      </c>
      <c r="S55" s="129"/>
      <c r="T55" s="202" t="str">
        <f t="shared" si="7"/>
        <v/>
      </c>
      <c r="U55" s="140"/>
      <c r="V55" s="201" t="str">
        <f t="shared" si="8"/>
        <v/>
      </c>
    </row>
    <row r="56" spans="1:22" s="147" customFormat="1" hidden="1">
      <c r="A56" s="190"/>
      <c r="B56" s="173" t="s">
        <v>5189</v>
      </c>
      <c r="C56" s="174"/>
      <c r="D56" s="175"/>
      <c r="E56" s="164"/>
      <c r="F56" s="199" t="str">
        <f t="shared" si="0"/>
        <v/>
      </c>
      <c r="G56" s="176"/>
      <c r="H56" s="200" t="str">
        <f t="shared" si="1"/>
        <v/>
      </c>
      <c r="I56" s="177"/>
      <c r="J56" s="201" t="str">
        <f t="shared" si="2"/>
        <v/>
      </c>
      <c r="K56" s="136"/>
      <c r="L56" s="200" t="str">
        <f t="shared" si="3"/>
        <v/>
      </c>
      <c r="M56" s="140"/>
      <c r="N56" s="201" t="str">
        <f t="shared" si="4"/>
        <v/>
      </c>
      <c r="O56" s="136"/>
      <c r="P56" s="200" t="str">
        <f t="shared" si="5"/>
        <v/>
      </c>
      <c r="Q56" s="140"/>
      <c r="R56" s="201" t="str">
        <f t="shared" si="6"/>
        <v/>
      </c>
      <c r="S56" s="129"/>
      <c r="T56" s="202" t="str">
        <f t="shared" si="7"/>
        <v/>
      </c>
      <c r="U56" s="140"/>
      <c r="V56" s="201" t="str">
        <f t="shared" si="8"/>
        <v/>
      </c>
    </row>
    <row r="57" spans="1:22" s="147" customFormat="1" hidden="1">
      <c r="A57" s="190"/>
      <c r="B57" s="173" t="s">
        <v>5190</v>
      </c>
      <c r="C57" s="174"/>
      <c r="D57" s="175"/>
      <c r="E57" s="164"/>
      <c r="F57" s="199" t="str">
        <f t="shared" si="0"/>
        <v/>
      </c>
      <c r="G57" s="176"/>
      <c r="H57" s="200" t="str">
        <f t="shared" si="1"/>
        <v/>
      </c>
      <c r="I57" s="177"/>
      <c r="J57" s="201" t="str">
        <f t="shared" si="2"/>
        <v/>
      </c>
      <c r="K57" s="136"/>
      <c r="L57" s="200" t="str">
        <f t="shared" si="3"/>
        <v/>
      </c>
      <c r="M57" s="140"/>
      <c r="N57" s="201" t="str">
        <f t="shared" si="4"/>
        <v/>
      </c>
      <c r="O57" s="136"/>
      <c r="P57" s="200" t="str">
        <f t="shared" si="5"/>
        <v/>
      </c>
      <c r="Q57" s="140"/>
      <c r="R57" s="201" t="str">
        <f t="shared" si="6"/>
        <v/>
      </c>
      <c r="S57" s="129"/>
      <c r="T57" s="202" t="str">
        <f t="shared" si="7"/>
        <v/>
      </c>
      <c r="U57" s="140"/>
      <c r="V57" s="201" t="str">
        <f t="shared" si="8"/>
        <v/>
      </c>
    </row>
    <row r="58" spans="1:22" s="147" customFormat="1" hidden="1">
      <c r="A58" s="190"/>
      <c r="B58" s="173" t="s">
        <v>5191</v>
      </c>
      <c r="C58" s="174"/>
      <c r="D58" s="175"/>
      <c r="E58" s="164"/>
      <c r="F58" s="199" t="str">
        <f t="shared" si="0"/>
        <v/>
      </c>
      <c r="G58" s="176"/>
      <c r="H58" s="200" t="str">
        <f t="shared" si="1"/>
        <v/>
      </c>
      <c r="I58" s="177"/>
      <c r="J58" s="201" t="str">
        <f t="shared" si="2"/>
        <v/>
      </c>
      <c r="K58" s="136"/>
      <c r="L58" s="200" t="str">
        <f t="shared" si="3"/>
        <v/>
      </c>
      <c r="M58" s="140"/>
      <c r="N58" s="201" t="str">
        <f t="shared" si="4"/>
        <v/>
      </c>
      <c r="O58" s="136"/>
      <c r="P58" s="200" t="str">
        <f t="shared" si="5"/>
        <v/>
      </c>
      <c r="Q58" s="140"/>
      <c r="R58" s="201" t="str">
        <f t="shared" si="6"/>
        <v/>
      </c>
      <c r="S58" s="129"/>
      <c r="T58" s="202" t="str">
        <f t="shared" si="7"/>
        <v/>
      </c>
      <c r="U58" s="140"/>
      <c r="V58" s="201" t="str">
        <f t="shared" si="8"/>
        <v/>
      </c>
    </row>
    <row r="59" spans="1:22" s="147" customFormat="1" hidden="1">
      <c r="A59" s="190"/>
      <c r="B59" s="173" t="s">
        <v>5192</v>
      </c>
      <c r="C59" s="174"/>
      <c r="D59" s="175"/>
      <c r="E59" s="164"/>
      <c r="F59" s="199" t="str">
        <f t="shared" si="0"/>
        <v/>
      </c>
      <c r="G59" s="176"/>
      <c r="H59" s="200" t="str">
        <f t="shared" si="1"/>
        <v/>
      </c>
      <c r="I59" s="177"/>
      <c r="J59" s="201" t="str">
        <f t="shared" si="2"/>
        <v/>
      </c>
      <c r="K59" s="136"/>
      <c r="L59" s="200" t="str">
        <f t="shared" si="3"/>
        <v/>
      </c>
      <c r="M59" s="140"/>
      <c r="N59" s="201" t="str">
        <f t="shared" si="4"/>
        <v/>
      </c>
      <c r="O59" s="136"/>
      <c r="P59" s="200" t="str">
        <f t="shared" si="5"/>
        <v/>
      </c>
      <c r="Q59" s="140"/>
      <c r="R59" s="201" t="str">
        <f t="shared" si="6"/>
        <v/>
      </c>
      <c r="S59" s="129"/>
      <c r="T59" s="202" t="str">
        <f t="shared" si="7"/>
        <v/>
      </c>
      <c r="U59" s="140"/>
      <c r="V59" s="201" t="str">
        <f t="shared" si="8"/>
        <v/>
      </c>
    </row>
    <row r="60" spans="1:22" s="147" customFormat="1" hidden="1">
      <c r="A60" s="190"/>
      <c r="B60" s="173" t="s">
        <v>5193</v>
      </c>
      <c r="C60" s="174"/>
      <c r="D60" s="175"/>
      <c r="E60" s="164"/>
      <c r="F60" s="199" t="str">
        <f t="shared" si="0"/>
        <v/>
      </c>
      <c r="G60" s="176"/>
      <c r="H60" s="200" t="str">
        <f t="shared" si="1"/>
        <v/>
      </c>
      <c r="I60" s="177"/>
      <c r="J60" s="201" t="str">
        <f t="shared" si="2"/>
        <v/>
      </c>
      <c r="K60" s="136"/>
      <c r="L60" s="200" t="str">
        <f t="shared" si="3"/>
        <v/>
      </c>
      <c r="M60" s="140"/>
      <c r="N60" s="201" t="str">
        <f t="shared" si="4"/>
        <v/>
      </c>
      <c r="O60" s="136"/>
      <c r="P60" s="200" t="str">
        <f t="shared" si="5"/>
        <v/>
      </c>
      <c r="Q60" s="140"/>
      <c r="R60" s="201" t="str">
        <f t="shared" si="6"/>
        <v/>
      </c>
      <c r="S60" s="129"/>
      <c r="T60" s="202" t="str">
        <f t="shared" si="7"/>
        <v/>
      </c>
      <c r="U60" s="140"/>
      <c r="V60" s="201" t="str">
        <f t="shared" si="8"/>
        <v/>
      </c>
    </row>
    <row r="61" spans="1:22" s="147" customFormat="1" hidden="1">
      <c r="A61" s="190"/>
      <c r="B61" s="173" t="s">
        <v>5194</v>
      </c>
      <c r="C61" s="174"/>
      <c r="D61" s="175"/>
      <c r="E61" s="164"/>
      <c r="F61" s="199" t="str">
        <f t="shared" si="0"/>
        <v/>
      </c>
      <c r="G61" s="176"/>
      <c r="H61" s="200" t="str">
        <f t="shared" si="1"/>
        <v/>
      </c>
      <c r="I61" s="177"/>
      <c r="J61" s="201" t="str">
        <f t="shared" si="2"/>
        <v/>
      </c>
      <c r="K61" s="136"/>
      <c r="L61" s="200" t="str">
        <f t="shared" si="3"/>
        <v/>
      </c>
      <c r="M61" s="140"/>
      <c r="N61" s="201" t="str">
        <f t="shared" si="4"/>
        <v/>
      </c>
      <c r="O61" s="136"/>
      <c r="P61" s="200" t="str">
        <f t="shared" si="5"/>
        <v/>
      </c>
      <c r="Q61" s="140"/>
      <c r="R61" s="201" t="str">
        <f t="shared" si="6"/>
        <v/>
      </c>
      <c r="S61" s="129"/>
      <c r="T61" s="202" t="str">
        <f t="shared" si="7"/>
        <v/>
      </c>
      <c r="U61" s="140"/>
      <c r="V61" s="201" t="str">
        <f t="shared" si="8"/>
        <v/>
      </c>
    </row>
    <row r="62" spans="1:22" s="147" customFormat="1" hidden="1">
      <c r="A62" s="190"/>
      <c r="B62" s="173" t="s">
        <v>5195</v>
      </c>
      <c r="C62" s="174"/>
      <c r="D62" s="175"/>
      <c r="E62" s="164"/>
      <c r="F62" s="199" t="str">
        <f t="shared" si="0"/>
        <v/>
      </c>
      <c r="G62" s="176"/>
      <c r="H62" s="200" t="str">
        <f t="shared" si="1"/>
        <v/>
      </c>
      <c r="I62" s="177"/>
      <c r="J62" s="201" t="str">
        <f t="shared" si="2"/>
        <v/>
      </c>
      <c r="K62" s="136"/>
      <c r="L62" s="200" t="str">
        <f t="shared" si="3"/>
        <v/>
      </c>
      <c r="M62" s="140"/>
      <c r="N62" s="201" t="str">
        <f t="shared" si="4"/>
        <v/>
      </c>
      <c r="O62" s="136"/>
      <c r="P62" s="200" t="str">
        <f t="shared" si="5"/>
        <v/>
      </c>
      <c r="Q62" s="140"/>
      <c r="R62" s="201" t="str">
        <f t="shared" si="6"/>
        <v/>
      </c>
      <c r="S62" s="129"/>
      <c r="T62" s="202" t="str">
        <f t="shared" si="7"/>
        <v/>
      </c>
      <c r="U62" s="140"/>
      <c r="V62" s="201" t="str">
        <f t="shared" si="8"/>
        <v/>
      </c>
    </row>
    <row r="63" spans="1:22" s="147" customFormat="1" hidden="1">
      <c r="A63" s="190"/>
      <c r="B63" s="173" t="s">
        <v>5196</v>
      </c>
      <c r="C63" s="174"/>
      <c r="D63" s="175"/>
      <c r="E63" s="164"/>
      <c r="F63" s="199" t="str">
        <f t="shared" si="0"/>
        <v/>
      </c>
      <c r="G63" s="176"/>
      <c r="H63" s="200" t="str">
        <f t="shared" si="1"/>
        <v/>
      </c>
      <c r="I63" s="177"/>
      <c r="J63" s="201" t="str">
        <f t="shared" si="2"/>
        <v/>
      </c>
      <c r="K63" s="136"/>
      <c r="L63" s="200" t="str">
        <f t="shared" si="3"/>
        <v/>
      </c>
      <c r="M63" s="140"/>
      <c r="N63" s="201" t="str">
        <f t="shared" si="4"/>
        <v/>
      </c>
      <c r="O63" s="136"/>
      <c r="P63" s="200" t="str">
        <f t="shared" si="5"/>
        <v/>
      </c>
      <c r="Q63" s="140"/>
      <c r="R63" s="201" t="str">
        <f t="shared" si="6"/>
        <v/>
      </c>
      <c r="S63" s="129"/>
      <c r="T63" s="202" t="str">
        <f t="shared" si="7"/>
        <v/>
      </c>
      <c r="U63" s="140"/>
      <c r="V63" s="201" t="str">
        <f t="shared" si="8"/>
        <v/>
      </c>
    </row>
    <row r="64" spans="1:22" s="147" customFormat="1" hidden="1">
      <c r="A64" s="190"/>
      <c r="B64" s="173" t="s">
        <v>5197</v>
      </c>
      <c r="C64" s="174"/>
      <c r="D64" s="175"/>
      <c r="E64" s="164"/>
      <c r="F64" s="199" t="str">
        <f t="shared" si="0"/>
        <v/>
      </c>
      <c r="G64" s="176"/>
      <c r="H64" s="200" t="str">
        <f t="shared" ref="H64:H119" si="9">IF($H$9="*",IF(G64&gt;0,"*",""),"")</f>
        <v/>
      </c>
      <c r="I64" s="177"/>
      <c r="J64" s="201" t="str">
        <f t="shared" ref="J64:J119" si="10">IF($J$9="*",IF(I64&gt;0,"*",""),"")</f>
        <v/>
      </c>
      <c r="K64" s="136"/>
      <c r="L64" s="200" t="str">
        <f t="shared" ref="L64:L119" si="11">IF($L$9="*",IF(K64&gt;0,"*",""),"")</f>
        <v/>
      </c>
      <c r="M64" s="140"/>
      <c r="N64" s="201" t="str">
        <f t="shared" ref="N64:N119" si="12">IF($N$9="*",IF(M64&gt;0,"*",""),"")</f>
        <v/>
      </c>
      <c r="O64" s="136"/>
      <c r="P64" s="200" t="str">
        <f t="shared" ref="P64:P119" si="13">IF($P$9="*",IF(O64&gt;0,"*",""),"")</f>
        <v/>
      </c>
      <c r="Q64" s="140"/>
      <c r="R64" s="201" t="str">
        <f t="shared" ref="R64:R119" si="14">IF($R$9="*",IF(Q64&gt;0,"*",""),"")</f>
        <v/>
      </c>
      <c r="S64" s="129"/>
      <c r="T64" s="202" t="str">
        <f t="shared" si="7"/>
        <v/>
      </c>
      <c r="U64" s="140"/>
      <c r="V64" s="201" t="str">
        <f t="shared" ref="V64:V119" si="15">IF($V$9="*",IF(U64&gt;0,"*",""),"")</f>
        <v/>
      </c>
    </row>
    <row r="65" spans="1:22" s="147" customFormat="1" hidden="1">
      <c r="A65" s="190"/>
      <c r="B65" s="173" t="s">
        <v>5198</v>
      </c>
      <c r="C65" s="174"/>
      <c r="D65" s="175"/>
      <c r="E65" s="164"/>
      <c r="F65" s="199" t="str">
        <f t="shared" si="0"/>
        <v/>
      </c>
      <c r="G65" s="176"/>
      <c r="H65" s="200" t="str">
        <f t="shared" si="9"/>
        <v/>
      </c>
      <c r="I65" s="177"/>
      <c r="J65" s="201" t="str">
        <f t="shared" si="10"/>
        <v/>
      </c>
      <c r="K65" s="136"/>
      <c r="L65" s="200" t="str">
        <f t="shared" si="11"/>
        <v/>
      </c>
      <c r="M65" s="140"/>
      <c r="N65" s="201" t="str">
        <f t="shared" si="12"/>
        <v/>
      </c>
      <c r="O65" s="136"/>
      <c r="P65" s="200" t="str">
        <f t="shared" si="13"/>
        <v/>
      </c>
      <c r="Q65" s="140"/>
      <c r="R65" s="201" t="str">
        <f t="shared" si="14"/>
        <v/>
      </c>
      <c r="S65" s="129"/>
      <c r="T65" s="202" t="str">
        <f t="shared" si="7"/>
        <v/>
      </c>
      <c r="U65" s="140"/>
      <c r="V65" s="201" t="str">
        <f t="shared" si="15"/>
        <v/>
      </c>
    </row>
    <row r="66" spans="1:22" s="147" customFormat="1" hidden="1">
      <c r="A66" s="190"/>
      <c r="B66" s="173" t="s">
        <v>5199</v>
      </c>
      <c r="C66" s="174"/>
      <c r="D66" s="175"/>
      <c r="E66" s="164"/>
      <c r="F66" s="199" t="str">
        <f t="shared" ref="F66:F121" si="16">IF($F$9="*",IF(E66&gt;0,"*",""),"")</f>
        <v/>
      </c>
      <c r="G66" s="176"/>
      <c r="H66" s="200" t="str">
        <f t="shared" si="9"/>
        <v/>
      </c>
      <c r="I66" s="177"/>
      <c r="J66" s="201" t="str">
        <f t="shared" si="10"/>
        <v/>
      </c>
      <c r="K66" s="136"/>
      <c r="L66" s="200" t="str">
        <f t="shared" si="11"/>
        <v/>
      </c>
      <c r="M66" s="140"/>
      <c r="N66" s="201" t="str">
        <f t="shared" si="12"/>
        <v/>
      </c>
      <c r="O66" s="136"/>
      <c r="P66" s="200" t="str">
        <f t="shared" si="13"/>
        <v/>
      </c>
      <c r="Q66" s="140"/>
      <c r="R66" s="201" t="str">
        <f t="shared" si="14"/>
        <v/>
      </c>
      <c r="S66" s="129"/>
      <c r="T66" s="202" t="str">
        <f t="shared" si="7"/>
        <v/>
      </c>
      <c r="U66" s="140"/>
      <c r="V66" s="201" t="str">
        <f t="shared" si="15"/>
        <v/>
      </c>
    </row>
    <row r="67" spans="1:22" s="147" customFormat="1" hidden="1">
      <c r="A67" s="190"/>
      <c r="B67" s="173" t="s">
        <v>5200</v>
      </c>
      <c r="C67" s="174"/>
      <c r="D67" s="175"/>
      <c r="E67" s="164"/>
      <c r="F67" s="199" t="str">
        <f t="shared" si="16"/>
        <v/>
      </c>
      <c r="G67" s="176"/>
      <c r="H67" s="200" t="str">
        <f t="shared" si="9"/>
        <v/>
      </c>
      <c r="I67" s="177"/>
      <c r="J67" s="201" t="str">
        <f t="shared" si="10"/>
        <v/>
      </c>
      <c r="K67" s="136"/>
      <c r="L67" s="200" t="str">
        <f t="shared" si="11"/>
        <v/>
      </c>
      <c r="M67" s="140"/>
      <c r="N67" s="201" t="str">
        <f t="shared" si="12"/>
        <v/>
      </c>
      <c r="O67" s="136"/>
      <c r="P67" s="200" t="str">
        <f t="shared" si="13"/>
        <v/>
      </c>
      <c r="Q67" s="140"/>
      <c r="R67" s="201" t="str">
        <f t="shared" si="14"/>
        <v/>
      </c>
      <c r="S67" s="129"/>
      <c r="T67" s="202" t="str">
        <f t="shared" si="7"/>
        <v/>
      </c>
      <c r="U67" s="140"/>
      <c r="V67" s="201" t="str">
        <f t="shared" si="15"/>
        <v/>
      </c>
    </row>
    <row r="68" spans="1:22" s="147" customFormat="1" hidden="1">
      <c r="A68" s="190"/>
      <c r="B68" s="173" t="s">
        <v>5201</v>
      </c>
      <c r="C68" s="174"/>
      <c r="D68" s="175"/>
      <c r="E68" s="164"/>
      <c r="F68" s="199" t="str">
        <f t="shared" si="16"/>
        <v/>
      </c>
      <c r="G68" s="176"/>
      <c r="H68" s="200" t="str">
        <f t="shared" si="9"/>
        <v/>
      </c>
      <c r="I68" s="177"/>
      <c r="J68" s="201" t="str">
        <f t="shared" si="10"/>
        <v/>
      </c>
      <c r="K68" s="136"/>
      <c r="L68" s="200" t="str">
        <f t="shared" si="11"/>
        <v/>
      </c>
      <c r="M68" s="140"/>
      <c r="N68" s="201" t="str">
        <f t="shared" si="12"/>
        <v/>
      </c>
      <c r="O68" s="136"/>
      <c r="P68" s="200" t="str">
        <f t="shared" si="13"/>
        <v/>
      </c>
      <c r="Q68" s="140"/>
      <c r="R68" s="201" t="str">
        <f t="shared" si="14"/>
        <v/>
      </c>
      <c r="S68" s="129"/>
      <c r="T68" s="202" t="str">
        <f t="shared" si="7"/>
        <v/>
      </c>
      <c r="U68" s="140"/>
      <c r="V68" s="201" t="str">
        <f t="shared" si="15"/>
        <v/>
      </c>
    </row>
    <row r="69" spans="1:22" s="147" customFormat="1" hidden="1">
      <c r="A69" s="190"/>
      <c r="B69" s="173" t="s">
        <v>5202</v>
      </c>
      <c r="C69" s="174"/>
      <c r="D69" s="175"/>
      <c r="E69" s="164"/>
      <c r="F69" s="199" t="str">
        <f t="shared" si="16"/>
        <v/>
      </c>
      <c r="G69" s="176"/>
      <c r="H69" s="200" t="str">
        <f t="shared" si="9"/>
        <v/>
      </c>
      <c r="I69" s="177"/>
      <c r="J69" s="201" t="str">
        <f t="shared" si="10"/>
        <v/>
      </c>
      <c r="K69" s="136"/>
      <c r="L69" s="200" t="str">
        <f t="shared" si="11"/>
        <v/>
      </c>
      <c r="M69" s="140"/>
      <c r="N69" s="201" t="str">
        <f t="shared" si="12"/>
        <v/>
      </c>
      <c r="O69" s="136"/>
      <c r="P69" s="200" t="str">
        <f t="shared" si="13"/>
        <v/>
      </c>
      <c r="Q69" s="140"/>
      <c r="R69" s="201" t="str">
        <f t="shared" si="14"/>
        <v/>
      </c>
      <c r="S69" s="129"/>
      <c r="T69" s="202" t="str">
        <f t="shared" si="7"/>
        <v/>
      </c>
      <c r="U69" s="140"/>
      <c r="V69" s="201" t="str">
        <f t="shared" si="15"/>
        <v/>
      </c>
    </row>
    <row r="70" spans="1:22" s="147" customFormat="1" hidden="1">
      <c r="A70" s="190"/>
      <c r="B70" s="173" t="s">
        <v>5203</v>
      </c>
      <c r="C70" s="174"/>
      <c r="D70" s="175"/>
      <c r="E70" s="164"/>
      <c r="F70" s="199" t="str">
        <f t="shared" si="16"/>
        <v/>
      </c>
      <c r="G70" s="176"/>
      <c r="H70" s="200" t="str">
        <f t="shared" si="9"/>
        <v/>
      </c>
      <c r="I70" s="177"/>
      <c r="J70" s="201" t="str">
        <f t="shared" si="10"/>
        <v/>
      </c>
      <c r="K70" s="136"/>
      <c r="L70" s="200" t="str">
        <f t="shared" si="11"/>
        <v/>
      </c>
      <c r="M70" s="140"/>
      <c r="N70" s="201" t="str">
        <f t="shared" si="12"/>
        <v/>
      </c>
      <c r="O70" s="136"/>
      <c r="P70" s="200" t="str">
        <f t="shared" si="13"/>
        <v/>
      </c>
      <c r="Q70" s="140"/>
      <c r="R70" s="201" t="str">
        <f t="shared" si="14"/>
        <v/>
      </c>
      <c r="S70" s="129"/>
      <c r="T70" s="202" t="str">
        <f t="shared" si="7"/>
        <v/>
      </c>
      <c r="U70" s="140"/>
      <c r="V70" s="201" t="str">
        <f t="shared" si="15"/>
        <v/>
      </c>
    </row>
    <row r="71" spans="1:22" s="147" customFormat="1" hidden="1">
      <c r="A71" s="190"/>
      <c r="B71" s="173" t="s">
        <v>5204</v>
      </c>
      <c r="C71" s="174"/>
      <c r="D71" s="175"/>
      <c r="E71" s="164"/>
      <c r="F71" s="199" t="str">
        <f t="shared" si="16"/>
        <v/>
      </c>
      <c r="G71" s="176"/>
      <c r="H71" s="200" t="str">
        <f t="shared" si="9"/>
        <v/>
      </c>
      <c r="I71" s="177"/>
      <c r="J71" s="201" t="str">
        <f t="shared" si="10"/>
        <v/>
      </c>
      <c r="K71" s="136"/>
      <c r="L71" s="200" t="str">
        <f t="shared" si="11"/>
        <v/>
      </c>
      <c r="M71" s="140"/>
      <c r="N71" s="201" t="str">
        <f t="shared" si="12"/>
        <v/>
      </c>
      <c r="O71" s="136"/>
      <c r="P71" s="200" t="str">
        <f t="shared" si="13"/>
        <v/>
      </c>
      <c r="Q71" s="140"/>
      <c r="R71" s="201" t="str">
        <f t="shared" si="14"/>
        <v/>
      </c>
      <c r="S71" s="129"/>
      <c r="T71" s="202" t="str">
        <f t="shared" si="7"/>
        <v/>
      </c>
      <c r="U71" s="140"/>
      <c r="V71" s="201" t="str">
        <f t="shared" si="15"/>
        <v/>
      </c>
    </row>
    <row r="72" spans="1:22" s="147" customFormat="1" hidden="1">
      <c r="A72" s="190"/>
      <c r="B72" s="173" t="s">
        <v>5205</v>
      </c>
      <c r="C72" s="174"/>
      <c r="D72" s="175"/>
      <c r="E72" s="164"/>
      <c r="F72" s="199" t="str">
        <f t="shared" si="16"/>
        <v/>
      </c>
      <c r="G72" s="176"/>
      <c r="H72" s="200" t="str">
        <f t="shared" si="9"/>
        <v/>
      </c>
      <c r="I72" s="177"/>
      <c r="J72" s="201" t="str">
        <f t="shared" si="10"/>
        <v/>
      </c>
      <c r="K72" s="136"/>
      <c r="L72" s="200" t="str">
        <f t="shared" si="11"/>
        <v/>
      </c>
      <c r="M72" s="140"/>
      <c r="N72" s="201" t="str">
        <f t="shared" si="12"/>
        <v/>
      </c>
      <c r="O72" s="136"/>
      <c r="P72" s="200" t="str">
        <f t="shared" si="13"/>
        <v/>
      </c>
      <c r="Q72" s="140"/>
      <c r="R72" s="201" t="str">
        <f t="shared" si="14"/>
        <v/>
      </c>
      <c r="S72" s="129"/>
      <c r="T72" s="202" t="str">
        <f t="shared" si="7"/>
        <v/>
      </c>
      <c r="U72" s="140"/>
      <c r="V72" s="201" t="str">
        <f t="shared" si="15"/>
        <v/>
      </c>
    </row>
    <row r="73" spans="1:22" s="147" customFormat="1" hidden="1">
      <c r="A73" s="190"/>
      <c r="B73" s="173" t="s">
        <v>5206</v>
      </c>
      <c r="C73" s="174"/>
      <c r="D73" s="175"/>
      <c r="E73" s="164"/>
      <c r="F73" s="199" t="str">
        <f t="shared" si="16"/>
        <v/>
      </c>
      <c r="G73" s="176"/>
      <c r="H73" s="200" t="str">
        <f t="shared" si="9"/>
        <v/>
      </c>
      <c r="I73" s="177"/>
      <c r="J73" s="201" t="str">
        <f t="shared" si="10"/>
        <v/>
      </c>
      <c r="K73" s="136"/>
      <c r="L73" s="200" t="str">
        <f t="shared" si="11"/>
        <v/>
      </c>
      <c r="M73" s="140"/>
      <c r="N73" s="201" t="str">
        <f t="shared" si="12"/>
        <v/>
      </c>
      <c r="O73" s="136"/>
      <c r="P73" s="200" t="str">
        <f t="shared" si="13"/>
        <v/>
      </c>
      <c r="Q73" s="140"/>
      <c r="R73" s="201" t="str">
        <f t="shared" si="14"/>
        <v/>
      </c>
      <c r="S73" s="129"/>
      <c r="T73" s="202" t="str">
        <f t="shared" si="7"/>
        <v/>
      </c>
      <c r="U73" s="140"/>
      <c r="V73" s="201" t="str">
        <f t="shared" si="15"/>
        <v/>
      </c>
    </row>
    <row r="74" spans="1:22" s="147" customFormat="1" hidden="1">
      <c r="A74" s="190"/>
      <c r="B74" s="173" t="s">
        <v>5207</v>
      </c>
      <c r="C74" s="174"/>
      <c r="D74" s="175"/>
      <c r="E74" s="164"/>
      <c r="F74" s="199" t="str">
        <f t="shared" si="16"/>
        <v/>
      </c>
      <c r="G74" s="176"/>
      <c r="H74" s="200" t="str">
        <f t="shared" si="9"/>
        <v/>
      </c>
      <c r="I74" s="177"/>
      <c r="J74" s="201" t="str">
        <f t="shared" si="10"/>
        <v/>
      </c>
      <c r="K74" s="136"/>
      <c r="L74" s="200" t="str">
        <f t="shared" si="11"/>
        <v/>
      </c>
      <c r="M74" s="140"/>
      <c r="N74" s="201" t="str">
        <f t="shared" si="12"/>
        <v/>
      </c>
      <c r="O74" s="136"/>
      <c r="P74" s="200" t="str">
        <f t="shared" si="13"/>
        <v/>
      </c>
      <c r="Q74" s="140"/>
      <c r="R74" s="201" t="str">
        <f t="shared" si="14"/>
        <v/>
      </c>
      <c r="S74" s="129"/>
      <c r="T74" s="202" t="str">
        <f t="shared" si="7"/>
        <v/>
      </c>
      <c r="U74" s="140"/>
      <c r="V74" s="201" t="str">
        <f t="shared" si="15"/>
        <v/>
      </c>
    </row>
    <row r="75" spans="1:22" s="147" customFormat="1" hidden="1">
      <c r="A75" s="190"/>
      <c r="B75" s="173" t="s">
        <v>5208</v>
      </c>
      <c r="C75" s="174"/>
      <c r="D75" s="175"/>
      <c r="E75" s="164"/>
      <c r="F75" s="199" t="str">
        <f t="shared" si="16"/>
        <v/>
      </c>
      <c r="G75" s="176"/>
      <c r="H75" s="200" t="str">
        <f t="shared" si="9"/>
        <v/>
      </c>
      <c r="I75" s="177"/>
      <c r="J75" s="201" t="str">
        <f t="shared" si="10"/>
        <v/>
      </c>
      <c r="K75" s="136"/>
      <c r="L75" s="200" t="str">
        <f t="shared" si="11"/>
        <v/>
      </c>
      <c r="M75" s="140"/>
      <c r="N75" s="201" t="str">
        <f t="shared" si="12"/>
        <v/>
      </c>
      <c r="O75" s="136"/>
      <c r="P75" s="200" t="str">
        <f t="shared" si="13"/>
        <v/>
      </c>
      <c r="Q75" s="140"/>
      <c r="R75" s="201" t="str">
        <f t="shared" si="14"/>
        <v/>
      </c>
      <c r="S75" s="129"/>
      <c r="T75" s="202" t="str">
        <f t="shared" si="7"/>
        <v/>
      </c>
      <c r="U75" s="140"/>
      <c r="V75" s="201" t="str">
        <f t="shared" si="15"/>
        <v/>
      </c>
    </row>
    <row r="76" spans="1:22" s="147" customFormat="1" hidden="1">
      <c r="A76" s="190"/>
      <c r="B76" s="173" t="s">
        <v>5209</v>
      </c>
      <c r="C76" s="174"/>
      <c r="D76" s="175"/>
      <c r="E76" s="164"/>
      <c r="F76" s="199" t="str">
        <f t="shared" si="16"/>
        <v/>
      </c>
      <c r="G76" s="176"/>
      <c r="H76" s="200" t="str">
        <f t="shared" si="9"/>
        <v/>
      </c>
      <c r="I76" s="177"/>
      <c r="J76" s="201" t="str">
        <f t="shared" si="10"/>
        <v/>
      </c>
      <c r="K76" s="136"/>
      <c r="L76" s="200" t="str">
        <f t="shared" si="11"/>
        <v/>
      </c>
      <c r="M76" s="140"/>
      <c r="N76" s="201" t="str">
        <f t="shared" si="12"/>
        <v/>
      </c>
      <c r="O76" s="136"/>
      <c r="P76" s="200" t="str">
        <f t="shared" si="13"/>
        <v/>
      </c>
      <c r="Q76" s="140"/>
      <c r="R76" s="201" t="str">
        <f t="shared" si="14"/>
        <v/>
      </c>
      <c r="S76" s="129"/>
      <c r="T76" s="202" t="str">
        <f t="shared" ref="T76:T139" si="17">IF($T$9="*",IF(S76&gt;0,"*",""),"")</f>
        <v/>
      </c>
      <c r="U76" s="140"/>
      <c r="V76" s="201" t="str">
        <f t="shared" si="15"/>
        <v/>
      </c>
    </row>
    <row r="77" spans="1:22" s="147" customFormat="1" hidden="1">
      <c r="A77" s="190"/>
      <c r="B77" s="173" t="s">
        <v>5210</v>
      </c>
      <c r="C77" s="174"/>
      <c r="D77" s="175"/>
      <c r="E77" s="164"/>
      <c r="F77" s="199" t="str">
        <f t="shared" si="16"/>
        <v/>
      </c>
      <c r="G77" s="176"/>
      <c r="H77" s="200" t="str">
        <f t="shared" si="9"/>
        <v/>
      </c>
      <c r="I77" s="177"/>
      <c r="J77" s="201" t="str">
        <f t="shared" si="10"/>
        <v/>
      </c>
      <c r="K77" s="136"/>
      <c r="L77" s="200" t="str">
        <f t="shared" si="11"/>
        <v/>
      </c>
      <c r="M77" s="140"/>
      <c r="N77" s="201" t="str">
        <f t="shared" si="12"/>
        <v/>
      </c>
      <c r="O77" s="136"/>
      <c r="P77" s="200" t="str">
        <f t="shared" si="13"/>
        <v/>
      </c>
      <c r="Q77" s="140"/>
      <c r="R77" s="201" t="str">
        <f t="shared" si="14"/>
        <v/>
      </c>
      <c r="S77" s="129"/>
      <c r="T77" s="202" t="str">
        <f t="shared" si="17"/>
        <v/>
      </c>
      <c r="U77" s="140"/>
      <c r="V77" s="201" t="str">
        <f t="shared" si="15"/>
        <v/>
      </c>
    </row>
    <row r="78" spans="1:22" s="147" customFormat="1" hidden="1">
      <c r="A78" s="190"/>
      <c r="B78" s="173" t="s">
        <v>5211</v>
      </c>
      <c r="C78" s="174"/>
      <c r="D78" s="175"/>
      <c r="E78" s="164"/>
      <c r="F78" s="199" t="str">
        <f t="shared" si="16"/>
        <v/>
      </c>
      <c r="G78" s="176"/>
      <c r="H78" s="200" t="str">
        <f t="shared" si="9"/>
        <v/>
      </c>
      <c r="I78" s="177"/>
      <c r="J78" s="201" t="str">
        <f t="shared" si="10"/>
        <v/>
      </c>
      <c r="K78" s="136"/>
      <c r="L78" s="200" t="str">
        <f t="shared" si="11"/>
        <v/>
      </c>
      <c r="M78" s="140"/>
      <c r="N78" s="201" t="str">
        <f t="shared" si="12"/>
        <v/>
      </c>
      <c r="O78" s="136"/>
      <c r="P78" s="200" t="str">
        <f t="shared" si="13"/>
        <v/>
      </c>
      <c r="Q78" s="140"/>
      <c r="R78" s="201" t="str">
        <f t="shared" si="14"/>
        <v/>
      </c>
      <c r="S78" s="129"/>
      <c r="T78" s="202" t="str">
        <f t="shared" si="17"/>
        <v/>
      </c>
      <c r="U78" s="140"/>
      <c r="V78" s="201" t="str">
        <f t="shared" si="15"/>
        <v/>
      </c>
    </row>
    <row r="79" spans="1:22" s="147" customFormat="1" hidden="1">
      <c r="A79" s="190"/>
      <c r="B79" s="173" t="s">
        <v>5212</v>
      </c>
      <c r="C79" s="174"/>
      <c r="D79" s="175"/>
      <c r="E79" s="164"/>
      <c r="F79" s="199" t="str">
        <f t="shared" si="16"/>
        <v/>
      </c>
      <c r="G79" s="176"/>
      <c r="H79" s="200" t="str">
        <f t="shared" si="9"/>
        <v/>
      </c>
      <c r="I79" s="177"/>
      <c r="J79" s="201" t="str">
        <f t="shared" si="10"/>
        <v/>
      </c>
      <c r="K79" s="136"/>
      <c r="L79" s="200" t="str">
        <f t="shared" si="11"/>
        <v/>
      </c>
      <c r="M79" s="140"/>
      <c r="N79" s="201" t="str">
        <f t="shared" si="12"/>
        <v/>
      </c>
      <c r="O79" s="136"/>
      <c r="P79" s="200" t="str">
        <f t="shared" si="13"/>
        <v/>
      </c>
      <c r="Q79" s="140"/>
      <c r="R79" s="201" t="str">
        <f t="shared" si="14"/>
        <v/>
      </c>
      <c r="S79" s="129"/>
      <c r="T79" s="202" t="str">
        <f t="shared" si="17"/>
        <v/>
      </c>
      <c r="U79" s="140"/>
      <c r="V79" s="201" t="str">
        <f t="shared" si="15"/>
        <v/>
      </c>
    </row>
    <row r="80" spans="1:22" s="147" customFormat="1" hidden="1">
      <c r="A80" s="190"/>
      <c r="B80" s="173" t="s">
        <v>5213</v>
      </c>
      <c r="C80" s="174"/>
      <c r="D80" s="175"/>
      <c r="E80" s="164"/>
      <c r="F80" s="199" t="str">
        <f t="shared" si="16"/>
        <v/>
      </c>
      <c r="G80" s="176"/>
      <c r="H80" s="200" t="str">
        <f t="shared" si="9"/>
        <v/>
      </c>
      <c r="I80" s="177"/>
      <c r="J80" s="201" t="str">
        <f t="shared" si="10"/>
        <v/>
      </c>
      <c r="K80" s="136"/>
      <c r="L80" s="200" t="str">
        <f t="shared" si="11"/>
        <v/>
      </c>
      <c r="M80" s="140"/>
      <c r="N80" s="201" t="str">
        <f t="shared" si="12"/>
        <v/>
      </c>
      <c r="O80" s="136"/>
      <c r="P80" s="200" t="str">
        <f t="shared" si="13"/>
        <v/>
      </c>
      <c r="Q80" s="140"/>
      <c r="R80" s="201" t="str">
        <f t="shared" si="14"/>
        <v/>
      </c>
      <c r="S80" s="129"/>
      <c r="T80" s="202" t="str">
        <f t="shared" si="17"/>
        <v/>
      </c>
      <c r="U80" s="140"/>
      <c r="V80" s="201" t="str">
        <f t="shared" si="15"/>
        <v/>
      </c>
    </row>
    <row r="81" spans="1:22" s="147" customFormat="1" hidden="1">
      <c r="A81" s="190"/>
      <c r="B81" s="173" t="s">
        <v>5214</v>
      </c>
      <c r="C81" s="174"/>
      <c r="D81" s="175"/>
      <c r="E81" s="164"/>
      <c r="F81" s="199" t="str">
        <f t="shared" si="16"/>
        <v/>
      </c>
      <c r="G81" s="176"/>
      <c r="H81" s="200" t="str">
        <f t="shared" si="9"/>
        <v/>
      </c>
      <c r="I81" s="177"/>
      <c r="J81" s="201" t="str">
        <f t="shared" si="10"/>
        <v/>
      </c>
      <c r="K81" s="136"/>
      <c r="L81" s="200" t="str">
        <f t="shared" si="11"/>
        <v/>
      </c>
      <c r="M81" s="140"/>
      <c r="N81" s="201" t="str">
        <f t="shared" si="12"/>
        <v/>
      </c>
      <c r="O81" s="136"/>
      <c r="P81" s="200" t="str">
        <f t="shared" si="13"/>
        <v/>
      </c>
      <c r="Q81" s="140"/>
      <c r="R81" s="201" t="str">
        <f t="shared" si="14"/>
        <v/>
      </c>
      <c r="S81" s="129"/>
      <c r="T81" s="202" t="str">
        <f t="shared" si="17"/>
        <v/>
      </c>
      <c r="U81" s="140"/>
      <c r="V81" s="201" t="str">
        <f t="shared" si="15"/>
        <v/>
      </c>
    </row>
    <row r="82" spans="1:22" s="147" customFormat="1" hidden="1">
      <c r="A82" s="190"/>
      <c r="B82" s="173" t="s">
        <v>5215</v>
      </c>
      <c r="C82" s="174"/>
      <c r="D82" s="175"/>
      <c r="E82" s="164"/>
      <c r="F82" s="199" t="str">
        <f t="shared" si="16"/>
        <v/>
      </c>
      <c r="G82" s="176"/>
      <c r="H82" s="200" t="str">
        <f t="shared" si="9"/>
        <v/>
      </c>
      <c r="I82" s="177"/>
      <c r="J82" s="201" t="str">
        <f t="shared" si="10"/>
        <v/>
      </c>
      <c r="K82" s="136"/>
      <c r="L82" s="200" t="str">
        <f t="shared" si="11"/>
        <v/>
      </c>
      <c r="M82" s="140"/>
      <c r="N82" s="201" t="str">
        <f t="shared" si="12"/>
        <v/>
      </c>
      <c r="O82" s="136"/>
      <c r="P82" s="200" t="str">
        <f t="shared" si="13"/>
        <v/>
      </c>
      <c r="Q82" s="140"/>
      <c r="R82" s="201" t="str">
        <f t="shared" si="14"/>
        <v/>
      </c>
      <c r="S82" s="129"/>
      <c r="T82" s="202" t="str">
        <f t="shared" si="17"/>
        <v/>
      </c>
      <c r="U82" s="140"/>
      <c r="V82" s="201" t="str">
        <f t="shared" si="15"/>
        <v/>
      </c>
    </row>
    <row r="83" spans="1:22" s="147" customFormat="1" hidden="1">
      <c r="A83" s="190"/>
      <c r="B83" s="173" t="s">
        <v>5216</v>
      </c>
      <c r="C83" s="174"/>
      <c r="D83" s="175"/>
      <c r="E83" s="164"/>
      <c r="F83" s="199" t="str">
        <f t="shared" si="16"/>
        <v/>
      </c>
      <c r="G83" s="176"/>
      <c r="H83" s="200" t="str">
        <f t="shared" si="9"/>
        <v/>
      </c>
      <c r="I83" s="177"/>
      <c r="J83" s="201" t="str">
        <f t="shared" si="10"/>
        <v/>
      </c>
      <c r="K83" s="136"/>
      <c r="L83" s="200" t="str">
        <f t="shared" si="11"/>
        <v/>
      </c>
      <c r="M83" s="140"/>
      <c r="N83" s="201" t="str">
        <f t="shared" si="12"/>
        <v/>
      </c>
      <c r="O83" s="136"/>
      <c r="P83" s="200" t="str">
        <f t="shared" si="13"/>
        <v/>
      </c>
      <c r="Q83" s="140"/>
      <c r="R83" s="201" t="str">
        <f t="shared" si="14"/>
        <v/>
      </c>
      <c r="S83" s="129"/>
      <c r="T83" s="202" t="str">
        <f t="shared" si="17"/>
        <v/>
      </c>
      <c r="U83" s="140"/>
      <c r="V83" s="201" t="str">
        <f t="shared" si="15"/>
        <v/>
      </c>
    </row>
    <row r="84" spans="1:22" s="147" customFormat="1" hidden="1">
      <c r="A84" s="190"/>
      <c r="B84" s="173" t="s">
        <v>5217</v>
      </c>
      <c r="C84" s="174"/>
      <c r="D84" s="175"/>
      <c r="E84" s="164"/>
      <c r="F84" s="199" t="str">
        <f t="shared" si="16"/>
        <v/>
      </c>
      <c r="G84" s="176"/>
      <c r="H84" s="200" t="str">
        <f t="shared" si="9"/>
        <v/>
      </c>
      <c r="I84" s="177"/>
      <c r="J84" s="201" t="str">
        <f t="shared" si="10"/>
        <v/>
      </c>
      <c r="K84" s="136"/>
      <c r="L84" s="200" t="str">
        <f t="shared" si="11"/>
        <v/>
      </c>
      <c r="M84" s="140"/>
      <c r="N84" s="201" t="str">
        <f t="shared" si="12"/>
        <v/>
      </c>
      <c r="O84" s="136"/>
      <c r="P84" s="200" t="str">
        <f t="shared" si="13"/>
        <v/>
      </c>
      <c r="Q84" s="140"/>
      <c r="R84" s="201" t="str">
        <f t="shared" si="14"/>
        <v/>
      </c>
      <c r="S84" s="129"/>
      <c r="T84" s="202" t="str">
        <f t="shared" si="17"/>
        <v/>
      </c>
      <c r="U84" s="140"/>
      <c r="V84" s="201" t="str">
        <f t="shared" si="15"/>
        <v/>
      </c>
    </row>
    <row r="85" spans="1:22" s="147" customFormat="1" hidden="1">
      <c r="A85" s="190"/>
      <c r="B85" s="173" t="s">
        <v>5218</v>
      </c>
      <c r="C85" s="174"/>
      <c r="D85" s="175"/>
      <c r="E85" s="164"/>
      <c r="F85" s="199" t="str">
        <f t="shared" si="16"/>
        <v/>
      </c>
      <c r="G85" s="176"/>
      <c r="H85" s="200" t="str">
        <f t="shared" si="9"/>
        <v/>
      </c>
      <c r="I85" s="177"/>
      <c r="J85" s="201" t="str">
        <f t="shared" si="10"/>
        <v/>
      </c>
      <c r="K85" s="136"/>
      <c r="L85" s="200" t="str">
        <f t="shared" si="11"/>
        <v/>
      </c>
      <c r="M85" s="140"/>
      <c r="N85" s="201" t="str">
        <f t="shared" si="12"/>
        <v/>
      </c>
      <c r="O85" s="136"/>
      <c r="P85" s="200" t="str">
        <f t="shared" si="13"/>
        <v/>
      </c>
      <c r="Q85" s="140"/>
      <c r="R85" s="201" t="str">
        <f t="shared" si="14"/>
        <v/>
      </c>
      <c r="S85" s="129"/>
      <c r="T85" s="202" t="str">
        <f t="shared" si="17"/>
        <v/>
      </c>
      <c r="U85" s="140"/>
      <c r="V85" s="201" t="str">
        <f t="shared" si="15"/>
        <v/>
      </c>
    </row>
    <row r="86" spans="1:22" s="147" customFormat="1" hidden="1">
      <c r="A86" s="190"/>
      <c r="B86" s="173" t="s">
        <v>5219</v>
      </c>
      <c r="C86" s="174"/>
      <c r="D86" s="175"/>
      <c r="E86" s="164"/>
      <c r="F86" s="199" t="str">
        <f t="shared" si="16"/>
        <v/>
      </c>
      <c r="G86" s="176"/>
      <c r="H86" s="200" t="str">
        <f t="shared" si="9"/>
        <v/>
      </c>
      <c r="I86" s="177"/>
      <c r="J86" s="201" t="str">
        <f t="shared" si="10"/>
        <v/>
      </c>
      <c r="K86" s="136"/>
      <c r="L86" s="200" t="str">
        <f t="shared" si="11"/>
        <v/>
      </c>
      <c r="M86" s="140"/>
      <c r="N86" s="201" t="str">
        <f t="shared" si="12"/>
        <v/>
      </c>
      <c r="O86" s="136"/>
      <c r="P86" s="200" t="str">
        <f t="shared" si="13"/>
        <v/>
      </c>
      <c r="Q86" s="140"/>
      <c r="R86" s="201" t="str">
        <f t="shared" si="14"/>
        <v/>
      </c>
      <c r="S86" s="129"/>
      <c r="T86" s="202" t="str">
        <f t="shared" si="17"/>
        <v/>
      </c>
      <c r="U86" s="140"/>
      <c r="V86" s="201" t="str">
        <f t="shared" si="15"/>
        <v/>
      </c>
    </row>
    <row r="87" spans="1:22" s="147" customFormat="1" hidden="1">
      <c r="A87" s="190"/>
      <c r="B87" s="173" t="s">
        <v>5220</v>
      </c>
      <c r="C87" s="174"/>
      <c r="D87" s="175"/>
      <c r="E87" s="164"/>
      <c r="F87" s="199" t="str">
        <f t="shared" si="16"/>
        <v/>
      </c>
      <c r="G87" s="176"/>
      <c r="H87" s="200" t="str">
        <f t="shared" si="9"/>
        <v/>
      </c>
      <c r="I87" s="177"/>
      <c r="J87" s="201" t="str">
        <f t="shared" si="10"/>
        <v/>
      </c>
      <c r="K87" s="136"/>
      <c r="L87" s="200" t="str">
        <f t="shared" si="11"/>
        <v/>
      </c>
      <c r="M87" s="140"/>
      <c r="N87" s="201" t="str">
        <f t="shared" si="12"/>
        <v/>
      </c>
      <c r="O87" s="136"/>
      <c r="P87" s="200" t="str">
        <f t="shared" si="13"/>
        <v/>
      </c>
      <c r="Q87" s="140"/>
      <c r="R87" s="201" t="str">
        <f t="shared" si="14"/>
        <v/>
      </c>
      <c r="S87" s="129"/>
      <c r="T87" s="202" t="str">
        <f t="shared" si="17"/>
        <v/>
      </c>
      <c r="U87" s="140"/>
      <c r="V87" s="201" t="str">
        <f t="shared" si="15"/>
        <v/>
      </c>
    </row>
    <row r="88" spans="1:22" s="147" customFormat="1" hidden="1">
      <c r="A88" s="190"/>
      <c r="B88" s="173" t="s">
        <v>5221</v>
      </c>
      <c r="C88" s="174"/>
      <c r="D88" s="175"/>
      <c r="E88" s="164"/>
      <c r="F88" s="199" t="str">
        <f t="shared" si="16"/>
        <v/>
      </c>
      <c r="G88" s="176"/>
      <c r="H88" s="200" t="str">
        <f t="shared" si="9"/>
        <v/>
      </c>
      <c r="I88" s="177"/>
      <c r="J88" s="201" t="str">
        <f t="shared" si="10"/>
        <v/>
      </c>
      <c r="K88" s="136"/>
      <c r="L88" s="200" t="str">
        <f t="shared" si="11"/>
        <v/>
      </c>
      <c r="M88" s="140"/>
      <c r="N88" s="201" t="str">
        <f t="shared" si="12"/>
        <v/>
      </c>
      <c r="O88" s="136"/>
      <c r="P88" s="200" t="str">
        <f t="shared" si="13"/>
        <v/>
      </c>
      <c r="Q88" s="140"/>
      <c r="R88" s="201" t="str">
        <f t="shared" si="14"/>
        <v/>
      </c>
      <c r="S88" s="129"/>
      <c r="T88" s="202" t="str">
        <f t="shared" si="17"/>
        <v/>
      </c>
      <c r="U88" s="140"/>
      <c r="V88" s="201" t="str">
        <f t="shared" si="15"/>
        <v/>
      </c>
    </row>
    <row r="89" spans="1:22" s="147" customFormat="1" hidden="1">
      <c r="A89" s="190"/>
      <c r="B89" s="173" t="s">
        <v>5222</v>
      </c>
      <c r="C89" s="174"/>
      <c r="D89" s="175"/>
      <c r="E89" s="164"/>
      <c r="F89" s="199" t="str">
        <f t="shared" si="16"/>
        <v/>
      </c>
      <c r="G89" s="176"/>
      <c r="H89" s="200" t="str">
        <f t="shared" si="9"/>
        <v/>
      </c>
      <c r="I89" s="177"/>
      <c r="J89" s="201" t="str">
        <f t="shared" si="10"/>
        <v/>
      </c>
      <c r="K89" s="136"/>
      <c r="L89" s="200" t="str">
        <f t="shared" si="11"/>
        <v/>
      </c>
      <c r="M89" s="140"/>
      <c r="N89" s="201" t="str">
        <f t="shared" si="12"/>
        <v/>
      </c>
      <c r="O89" s="136"/>
      <c r="P89" s="200" t="str">
        <f t="shared" si="13"/>
        <v/>
      </c>
      <c r="Q89" s="140"/>
      <c r="R89" s="201" t="str">
        <f t="shared" si="14"/>
        <v/>
      </c>
      <c r="S89" s="129"/>
      <c r="T89" s="202" t="str">
        <f t="shared" si="17"/>
        <v/>
      </c>
      <c r="U89" s="140"/>
      <c r="V89" s="201" t="str">
        <f t="shared" si="15"/>
        <v/>
      </c>
    </row>
    <row r="90" spans="1:22" s="147" customFormat="1" hidden="1">
      <c r="A90" s="190"/>
      <c r="B90" s="173" t="s">
        <v>5223</v>
      </c>
      <c r="C90" s="174"/>
      <c r="D90" s="175"/>
      <c r="E90" s="164"/>
      <c r="F90" s="199" t="str">
        <f t="shared" si="16"/>
        <v/>
      </c>
      <c r="G90" s="176"/>
      <c r="H90" s="200" t="str">
        <f t="shared" si="9"/>
        <v/>
      </c>
      <c r="I90" s="177"/>
      <c r="J90" s="201" t="str">
        <f t="shared" si="10"/>
        <v/>
      </c>
      <c r="K90" s="136"/>
      <c r="L90" s="200" t="str">
        <f t="shared" si="11"/>
        <v/>
      </c>
      <c r="M90" s="140"/>
      <c r="N90" s="201" t="str">
        <f t="shared" si="12"/>
        <v/>
      </c>
      <c r="O90" s="136"/>
      <c r="P90" s="200" t="str">
        <f t="shared" si="13"/>
        <v/>
      </c>
      <c r="Q90" s="140"/>
      <c r="R90" s="201" t="str">
        <f t="shared" si="14"/>
        <v/>
      </c>
      <c r="S90" s="129"/>
      <c r="T90" s="202" t="str">
        <f t="shared" si="17"/>
        <v/>
      </c>
      <c r="U90" s="140"/>
      <c r="V90" s="201" t="str">
        <f t="shared" si="15"/>
        <v/>
      </c>
    </row>
    <row r="91" spans="1:22" s="147" customFormat="1" hidden="1">
      <c r="A91" s="190"/>
      <c r="B91" s="173" t="s">
        <v>5224</v>
      </c>
      <c r="C91" s="174"/>
      <c r="D91" s="175"/>
      <c r="E91" s="164"/>
      <c r="F91" s="199" t="str">
        <f t="shared" si="16"/>
        <v/>
      </c>
      <c r="G91" s="176"/>
      <c r="H91" s="200" t="str">
        <f t="shared" si="9"/>
        <v/>
      </c>
      <c r="I91" s="177"/>
      <c r="J91" s="201" t="str">
        <f t="shared" si="10"/>
        <v/>
      </c>
      <c r="K91" s="136"/>
      <c r="L91" s="200" t="str">
        <f t="shared" si="11"/>
        <v/>
      </c>
      <c r="M91" s="140"/>
      <c r="N91" s="201" t="str">
        <f t="shared" si="12"/>
        <v/>
      </c>
      <c r="O91" s="136"/>
      <c r="P91" s="200" t="str">
        <f t="shared" si="13"/>
        <v/>
      </c>
      <c r="Q91" s="140"/>
      <c r="R91" s="201" t="str">
        <f t="shared" si="14"/>
        <v/>
      </c>
      <c r="S91" s="129"/>
      <c r="T91" s="202" t="str">
        <f t="shared" si="17"/>
        <v/>
      </c>
      <c r="U91" s="140"/>
      <c r="V91" s="201" t="str">
        <f t="shared" si="15"/>
        <v/>
      </c>
    </row>
    <row r="92" spans="1:22" s="147" customFormat="1" hidden="1">
      <c r="A92" s="190"/>
      <c r="B92" s="173" t="s">
        <v>5225</v>
      </c>
      <c r="C92" s="174"/>
      <c r="D92" s="175"/>
      <c r="E92" s="164"/>
      <c r="F92" s="199" t="str">
        <f t="shared" si="16"/>
        <v/>
      </c>
      <c r="G92" s="176"/>
      <c r="H92" s="200" t="str">
        <f t="shared" si="9"/>
        <v/>
      </c>
      <c r="I92" s="177"/>
      <c r="J92" s="201" t="str">
        <f t="shared" si="10"/>
        <v/>
      </c>
      <c r="K92" s="136"/>
      <c r="L92" s="200" t="str">
        <f t="shared" si="11"/>
        <v/>
      </c>
      <c r="M92" s="140"/>
      <c r="N92" s="201" t="str">
        <f t="shared" si="12"/>
        <v/>
      </c>
      <c r="O92" s="136"/>
      <c r="P92" s="200" t="str">
        <f t="shared" si="13"/>
        <v/>
      </c>
      <c r="Q92" s="140"/>
      <c r="R92" s="201" t="str">
        <f t="shared" si="14"/>
        <v/>
      </c>
      <c r="S92" s="129"/>
      <c r="T92" s="202" t="str">
        <f t="shared" si="17"/>
        <v/>
      </c>
      <c r="U92" s="140"/>
      <c r="V92" s="201" t="str">
        <f t="shared" si="15"/>
        <v/>
      </c>
    </row>
    <row r="93" spans="1:22" s="147" customFormat="1" hidden="1">
      <c r="A93" s="190"/>
      <c r="B93" s="173" t="s">
        <v>5226</v>
      </c>
      <c r="C93" s="174"/>
      <c r="D93" s="175"/>
      <c r="E93" s="164"/>
      <c r="F93" s="199" t="str">
        <f t="shared" si="16"/>
        <v/>
      </c>
      <c r="G93" s="176"/>
      <c r="H93" s="200" t="str">
        <f t="shared" si="9"/>
        <v/>
      </c>
      <c r="I93" s="177"/>
      <c r="J93" s="201" t="str">
        <f t="shared" si="10"/>
        <v/>
      </c>
      <c r="K93" s="136"/>
      <c r="L93" s="200" t="str">
        <f t="shared" si="11"/>
        <v/>
      </c>
      <c r="M93" s="140"/>
      <c r="N93" s="201" t="str">
        <f t="shared" si="12"/>
        <v/>
      </c>
      <c r="O93" s="136"/>
      <c r="P93" s="200" t="str">
        <f t="shared" si="13"/>
        <v/>
      </c>
      <c r="Q93" s="140"/>
      <c r="R93" s="201" t="str">
        <f t="shared" si="14"/>
        <v/>
      </c>
      <c r="S93" s="129"/>
      <c r="T93" s="202" t="str">
        <f t="shared" si="17"/>
        <v/>
      </c>
      <c r="U93" s="140"/>
      <c r="V93" s="201" t="str">
        <f t="shared" si="15"/>
        <v/>
      </c>
    </row>
    <row r="94" spans="1:22" s="147" customFormat="1" hidden="1">
      <c r="A94" s="190"/>
      <c r="B94" s="173" t="s">
        <v>5227</v>
      </c>
      <c r="C94" s="174"/>
      <c r="D94" s="175"/>
      <c r="E94" s="164"/>
      <c r="F94" s="199" t="str">
        <f t="shared" si="16"/>
        <v/>
      </c>
      <c r="G94" s="176"/>
      <c r="H94" s="200" t="str">
        <f t="shared" si="9"/>
        <v/>
      </c>
      <c r="I94" s="177"/>
      <c r="J94" s="201" t="str">
        <f t="shared" si="10"/>
        <v/>
      </c>
      <c r="K94" s="136"/>
      <c r="L94" s="200" t="str">
        <f t="shared" si="11"/>
        <v/>
      </c>
      <c r="M94" s="140"/>
      <c r="N94" s="201" t="str">
        <f t="shared" si="12"/>
        <v/>
      </c>
      <c r="O94" s="136"/>
      <c r="P94" s="200" t="str">
        <f t="shared" si="13"/>
        <v/>
      </c>
      <c r="Q94" s="140"/>
      <c r="R94" s="201" t="str">
        <f t="shared" si="14"/>
        <v/>
      </c>
      <c r="S94" s="129"/>
      <c r="T94" s="202" t="str">
        <f t="shared" si="17"/>
        <v/>
      </c>
      <c r="U94" s="140"/>
      <c r="V94" s="201" t="str">
        <f t="shared" si="15"/>
        <v/>
      </c>
    </row>
    <row r="95" spans="1:22" s="147" customFormat="1" hidden="1">
      <c r="A95" s="190"/>
      <c r="B95" s="173" t="s">
        <v>5228</v>
      </c>
      <c r="C95" s="174"/>
      <c r="D95" s="175"/>
      <c r="E95" s="164"/>
      <c r="F95" s="199" t="str">
        <f t="shared" si="16"/>
        <v/>
      </c>
      <c r="G95" s="176"/>
      <c r="H95" s="200" t="str">
        <f t="shared" si="9"/>
        <v/>
      </c>
      <c r="I95" s="177"/>
      <c r="J95" s="201" t="str">
        <f t="shared" si="10"/>
        <v/>
      </c>
      <c r="K95" s="136"/>
      <c r="L95" s="200" t="str">
        <f t="shared" si="11"/>
        <v/>
      </c>
      <c r="M95" s="140"/>
      <c r="N95" s="201" t="str">
        <f t="shared" si="12"/>
        <v/>
      </c>
      <c r="O95" s="136"/>
      <c r="P95" s="200" t="str">
        <f t="shared" si="13"/>
        <v/>
      </c>
      <c r="Q95" s="140"/>
      <c r="R95" s="201" t="str">
        <f t="shared" si="14"/>
        <v/>
      </c>
      <c r="S95" s="129"/>
      <c r="T95" s="202" t="str">
        <f t="shared" si="17"/>
        <v/>
      </c>
      <c r="U95" s="140"/>
      <c r="V95" s="201" t="str">
        <f t="shared" si="15"/>
        <v/>
      </c>
    </row>
    <row r="96" spans="1:22" s="147" customFormat="1" hidden="1">
      <c r="A96" s="190"/>
      <c r="B96" s="173" t="s">
        <v>5229</v>
      </c>
      <c r="C96" s="174"/>
      <c r="D96" s="175"/>
      <c r="E96" s="164"/>
      <c r="F96" s="199" t="str">
        <f t="shared" si="16"/>
        <v/>
      </c>
      <c r="G96" s="176"/>
      <c r="H96" s="200" t="str">
        <f t="shared" si="9"/>
        <v/>
      </c>
      <c r="I96" s="177"/>
      <c r="J96" s="201" t="str">
        <f t="shared" si="10"/>
        <v/>
      </c>
      <c r="K96" s="136"/>
      <c r="L96" s="200" t="str">
        <f t="shared" si="11"/>
        <v/>
      </c>
      <c r="M96" s="140"/>
      <c r="N96" s="201" t="str">
        <f t="shared" si="12"/>
        <v/>
      </c>
      <c r="O96" s="136"/>
      <c r="P96" s="200" t="str">
        <f t="shared" si="13"/>
        <v/>
      </c>
      <c r="Q96" s="140"/>
      <c r="R96" s="201" t="str">
        <f t="shared" si="14"/>
        <v/>
      </c>
      <c r="S96" s="129"/>
      <c r="T96" s="202" t="str">
        <f t="shared" si="17"/>
        <v/>
      </c>
      <c r="U96" s="140"/>
      <c r="V96" s="201" t="str">
        <f t="shared" si="15"/>
        <v/>
      </c>
    </row>
    <row r="97" spans="1:22" s="147" customFormat="1" hidden="1">
      <c r="A97" s="190"/>
      <c r="B97" s="173" t="s">
        <v>5230</v>
      </c>
      <c r="C97" s="174"/>
      <c r="D97" s="175"/>
      <c r="E97" s="164"/>
      <c r="F97" s="199" t="str">
        <f t="shared" si="16"/>
        <v/>
      </c>
      <c r="G97" s="176"/>
      <c r="H97" s="200" t="str">
        <f t="shared" si="9"/>
        <v/>
      </c>
      <c r="I97" s="177"/>
      <c r="J97" s="201" t="str">
        <f t="shared" si="10"/>
        <v/>
      </c>
      <c r="K97" s="136"/>
      <c r="L97" s="200" t="str">
        <f t="shared" si="11"/>
        <v/>
      </c>
      <c r="M97" s="140"/>
      <c r="N97" s="201" t="str">
        <f t="shared" si="12"/>
        <v/>
      </c>
      <c r="O97" s="136"/>
      <c r="P97" s="200" t="str">
        <f t="shared" si="13"/>
        <v/>
      </c>
      <c r="Q97" s="140"/>
      <c r="R97" s="201" t="str">
        <f t="shared" si="14"/>
        <v/>
      </c>
      <c r="S97" s="129"/>
      <c r="T97" s="202" t="str">
        <f t="shared" si="17"/>
        <v/>
      </c>
      <c r="U97" s="140"/>
      <c r="V97" s="201" t="str">
        <f t="shared" si="15"/>
        <v/>
      </c>
    </row>
    <row r="98" spans="1:22" s="147" customFormat="1" hidden="1">
      <c r="A98" s="190"/>
      <c r="B98" s="173" t="s">
        <v>5231</v>
      </c>
      <c r="C98" s="174"/>
      <c r="D98" s="175"/>
      <c r="E98" s="164"/>
      <c r="F98" s="199" t="str">
        <f t="shared" si="16"/>
        <v/>
      </c>
      <c r="G98" s="176"/>
      <c r="H98" s="200" t="str">
        <f t="shared" si="9"/>
        <v/>
      </c>
      <c r="I98" s="177"/>
      <c r="J98" s="201" t="str">
        <f t="shared" si="10"/>
        <v/>
      </c>
      <c r="K98" s="136"/>
      <c r="L98" s="200" t="str">
        <f t="shared" si="11"/>
        <v/>
      </c>
      <c r="M98" s="140"/>
      <c r="N98" s="201" t="str">
        <f t="shared" si="12"/>
        <v/>
      </c>
      <c r="O98" s="136"/>
      <c r="P98" s="200" t="str">
        <f t="shared" si="13"/>
        <v/>
      </c>
      <c r="Q98" s="140"/>
      <c r="R98" s="201" t="str">
        <f t="shared" si="14"/>
        <v/>
      </c>
      <c r="S98" s="129"/>
      <c r="T98" s="202" t="str">
        <f t="shared" si="17"/>
        <v/>
      </c>
      <c r="U98" s="140"/>
      <c r="V98" s="201" t="str">
        <f t="shared" si="15"/>
        <v/>
      </c>
    </row>
    <row r="99" spans="1:22" s="147" customFormat="1" hidden="1">
      <c r="A99" s="190"/>
      <c r="B99" s="173" t="s">
        <v>5232</v>
      </c>
      <c r="C99" s="174"/>
      <c r="D99" s="175"/>
      <c r="E99" s="164"/>
      <c r="F99" s="199" t="str">
        <f t="shared" si="16"/>
        <v/>
      </c>
      <c r="G99" s="176"/>
      <c r="H99" s="200" t="str">
        <f t="shared" si="9"/>
        <v/>
      </c>
      <c r="I99" s="177"/>
      <c r="J99" s="201" t="str">
        <f t="shared" si="10"/>
        <v/>
      </c>
      <c r="K99" s="136"/>
      <c r="L99" s="200" t="str">
        <f t="shared" si="11"/>
        <v/>
      </c>
      <c r="M99" s="140"/>
      <c r="N99" s="201" t="str">
        <f t="shared" si="12"/>
        <v/>
      </c>
      <c r="O99" s="136"/>
      <c r="P99" s="200" t="str">
        <f t="shared" si="13"/>
        <v/>
      </c>
      <c r="Q99" s="140"/>
      <c r="R99" s="201" t="str">
        <f t="shared" si="14"/>
        <v/>
      </c>
      <c r="S99" s="129"/>
      <c r="T99" s="202" t="str">
        <f t="shared" si="17"/>
        <v/>
      </c>
      <c r="U99" s="140"/>
      <c r="V99" s="201" t="str">
        <f t="shared" si="15"/>
        <v/>
      </c>
    </row>
    <row r="100" spans="1:22" s="147" customFormat="1" hidden="1">
      <c r="A100" s="190"/>
      <c r="B100" s="173" t="s">
        <v>5233</v>
      </c>
      <c r="C100" s="174"/>
      <c r="D100" s="175"/>
      <c r="E100" s="164"/>
      <c r="F100" s="199" t="str">
        <f t="shared" si="16"/>
        <v/>
      </c>
      <c r="G100" s="176"/>
      <c r="H100" s="200" t="str">
        <f t="shared" si="9"/>
        <v/>
      </c>
      <c r="I100" s="177"/>
      <c r="J100" s="201" t="str">
        <f t="shared" si="10"/>
        <v/>
      </c>
      <c r="K100" s="136"/>
      <c r="L100" s="200" t="str">
        <f t="shared" si="11"/>
        <v/>
      </c>
      <c r="M100" s="140"/>
      <c r="N100" s="201" t="str">
        <f t="shared" si="12"/>
        <v/>
      </c>
      <c r="O100" s="136"/>
      <c r="P100" s="200" t="str">
        <f t="shared" si="13"/>
        <v/>
      </c>
      <c r="Q100" s="140"/>
      <c r="R100" s="201" t="str">
        <f t="shared" si="14"/>
        <v/>
      </c>
      <c r="S100" s="129"/>
      <c r="T100" s="202" t="str">
        <f t="shared" si="17"/>
        <v/>
      </c>
      <c r="U100" s="140"/>
      <c r="V100" s="201" t="str">
        <f t="shared" si="15"/>
        <v/>
      </c>
    </row>
    <row r="101" spans="1:22" s="147" customFormat="1" hidden="1">
      <c r="A101" s="190"/>
      <c r="B101" s="173" t="s">
        <v>5234</v>
      </c>
      <c r="C101" s="174"/>
      <c r="D101" s="175"/>
      <c r="E101" s="164"/>
      <c r="F101" s="199" t="str">
        <f t="shared" si="16"/>
        <v/>
      </c>
      <c r="G101" s="176"/>
      <c r="H101" s="200" t="str">
        <f t="shared" si="9"/>
        <v/>
      </c>
      <c r="I101" s="177"/>
      <c r="J101" s="201" t="str">
        <f t="shared" si="10"/>
        <v/>
      </c>
      <c r="K101" s="136"/>
      <c r="L101" s="200" t="str">
        <f t="shared" si="11"/>
        <v/>
      </c>
      <c r="M101" s="140"/>
      <c r="N101" s="201" t="str">
        <f t="shared" si="12"/>
        <v/>
      </c>
      <c r="O101" s="136"/>
      <c r="P101" s="200" t="str">
        <f t="shared" si="13"/>
        <v/>
      </c>
      <c r="Q101" s="140"/>
      <c r="R101" s="201" t="str">
        <f t="shared" si="14"/>
        <v/>
      </c>
      <c r="S101" s="129"/>
      <c r="T101" s="202" t="str">
        <f t="shared" si="17"/>
        <v/>
      </c>
      <c r="U101" s="140"/>
      <c r="V101" s="201" t="str">
        <f t="shared" si="15"/>
        <v/>
      </c>
    </row>
    <row r="102" spans="1:22" s="147" customFormat="1" hidden="1">
      <c r="A102" s="190"/>
      <c r="B102" s="173" t="s">
        <v>5235</v>
      </c>
      <c r="C102" s="174"/>
      <c r="D102" s="175"/>
      <c r="E102" s="164"/>
      <c r="F102" s="199" t="str">
        <f t="shared" si="16"/>
        <v/>
      </c>
      <c r="G102" s="176"/>
      <c r="H102" s="200" t="str">
        <f t="shared" si="9"/>
        <v/>
      </c>
      <c r="I102" s="177"/>
      <c r="J102" s="201" t="str">
        <f t="shared" si="10"/>
        <v/>
      </c>
      <c r="K102" s="136"/>
      <c r="L102" s="200" t="str">
        <f t="shared" si="11"/>
        <v/>
      </c>
      <c r="M102" s="140"/>
      <c r="N102" s="201" t="str">
        <f t="shared" si="12"/>
        <v/>
      </c>
      <c r="O102" s="136"/>
      <c r="P102" s="200" t="str">
        <f t="shared" si="13"/>
        <v/>
      </c>
      <c r="Q102" s="140"/>
      <c r="R102" s="201" t="str">
        <f t="shared" si="14"/>
        <v/>
      </c>
      <c r="S102" s="129"/>
      <c r="T102" s="202" t="str">
        <f t="shared" si="17"/>
        <v/>
      </c>
      <c r="U102" s="140"/>
      <c r="V102" s="201" t="str">
        <f t="shared" si="15"/>
        <v/>
      </c>
    </row>
    <row r="103" spans="1:22" s="147" customFormat="1" hidden="1">
      <c r="A103" s="190"/>
      <c r="B103" s="173" t="s">
        <v>5236</v>
      </c>
      <c r="C103" s="174"/>
      <c r="D103" s="175"/>
      <c r="E103" s="164"/>
      <c r="F103" s="199" t="str">
        <f t="shared" si="16"/>
        <v/>
      </c>
      <c r="G103" s="176"/>
      <c r="H103" s="200" t="str">
        <f t="shared" si="9"/>
        <v/>
      </c>
      <c r="I103" s="177"/>
      <c r="J103" s="201" t="str">
        <f t="shared" si="10"/>
        <v/>
      </c>
      <c r="K103" s="136"/>
      <c r="L103" s="200" t="str">
        <f t="shared" si="11"/>
        <v/>
      </c>
      <c r="M103" s="140"/>
      <c r="N103" s="201" t="str">
        <f t="shared" si="12"/>
        <v/>
      </c>
      <c r="O103" s="136"/>
      <c r="P103" s="200" t="str">
        <f t="shared" si="13"/>
        <v/>
      </c>
      <c r="Q103" s="140"/>
      <c r="R103" s="201" t="str">
        <f t="shared" si="14"/>
        <v/>
      </c>
      <c r="S103" s="129"/>
      <c r="T103" s="202" t="str">
        <f t="shared" si="17"/>
        <v/>
      </c>
      <c r="U103" s="140"/>
      <c r="V103" s="201" t="str">
        <f t="shared" si="15"/>
        <v/>
      </c>
    </row>
    <row r="104" spans="1:22" s="147" customFormat="1" hidden="1">
      <c r="A104" s="190"/>
      <c r="B104" s="173" t="s">
        <v>5237</v>
      </c>
      <c r="C104" s="174"/>
      <c r="D104" s="175"/>
      <c r="E104" s="164"/>
      <c r="F104" s="199" t="str">
        <f t="shared" si="16"/>
        <v/>
      </c>
      <c r="G104" s="176"/>
      <c r="H104" s="200" t="str">
        <f t="shared" si="9"/>
        <v/>
      </c>
      <c r="I104" s="177"/>
      <c r="J104" s="201" t="str">
        <f t="shared" si="10"/>
        <v/>
      </c>
      <c r="K104" s="136"/>
      <c r="L104" s="200" t="str">
        <f t="shared" si="11"/>
        <v/>
      </c>
      <c r="M104" s="140"/>
      <c r="N104" s="201" t="str">
        <f t="shared" si="12"/>
        <v/>
      </c>
      <c r="O104" s="136"/>
      <c r="P104" s="200" t="str">
        <f t="shared" si="13"/>
        <v/>
      </c>
      <c r="Q104" s="140"/>
      <c r="R104" s="201" t="str">
        <f t="shared" si="14"/>
        <v/>
      </c>
      <c r="S104" s="129"/>
      <c r="T104" s="202" t="str">
        <f t="shared" si="17"/>
        <v/>
      </c>
      <c r="U104" s="140"/>
      <c r="V104" s="201" t="str">
        <f t="shared" si="15"/>
        <v/>
      </c>
    </row>
    <row r="105" spans="1:22" s="147" customFormat="1" hidden="1">
      <c r="A105" s="190"/>
      <c r="B105" s="173" t="s">
        <v>5238</v>
      </c>
      <c r="C105" s="174"/>
      <c r="D105" s="175"/>
      <c r="E105" s="164"/>
      <c r="F105" s="199" t="str">
        <f t="shared" si="16"/>
        <v/>
      </c>
      <c r="G105" s="176"/>
      <c r="H105" s="200" t="str">
        <f t="shared" si="9"/>
        <v/>
      </c>
      <c r="I105" s="177"/>
      <c r="J105" s="201" t="str">
        <f t="shared" si="10"/>
        <v/>
      </c>
      <c r="K105" s="136"/>
      <c r="L105" s="200" t="str">
        <f t="shared" si="11"/>
        <v/>
      </c>
      <c r="M105" s="140"/>
      <c r="N105" s="201" t="str">
        <f t="shared" si="12"/>
        <v/>
      </c>
      <c r="O105" s="136"/>
      <c r="P105" s="200" t="str">
        <f t="shared" si="13"/>
        <v/>
      </c>
      <c r="Q105" s="140"/>
      <c r="R105" s="201" t="str">
        <f t="shared" si="14"/>
        <v/>
      </c>
      <c r="S105" s="129"/>
      <c r="T105" s="202" t="str">
        <f t="shared" si="17"/>
        <v/>
      </c>
      <c r="U105" s="140"/>
      <c r="V105" s="201" t="str">
        <f t="shared" si="15"/>
        <v/>
      </c>
    </row>
    <row r="106" spans="1:22" s="147" customFormat="1" hidden="1">
      <c r="A106" s="190"/>
      <c r="B106" s="173" t="s">
        <v>5239</v>
      </c>
      <c r="C106" s="174"/>
      <c r="D106" s="175"/>
      <c r="E106" s="164"/>
      <c r="F106" s="199" t="str">
        <f t="shared" si="16"/>
        <v/>
      </c>
      <c r="G106" s="176"/>
      <c r="H106" s="200" t="str">
        <f t="shared" si="9"/>
        <v/>
      </c>
      <c r="I106" s="177"/>
      <c r="J106" s="201" t="str">
        <f t="shared" si="10"/>
        <v/>
      </c>
      <c r="K106" s="136"/>
      <c r="L106" s="200" t="str">
        <f t="shared" si="11"/>
        <v/>
      </c>
      <c r="M106" s="140"/>
      <c r="N106" s="201" t="str">
        <f t="shared" si="12"/>
        <v/>
      </c>
      <c r="O106" s="136"/>
      <c r="P106" s="200" t="str">
        <f t="shared" si="13"/>
        <v/>
      </c>
      <c r="Q106" s="140"/>
      <c r="R106" s="201" t="str">
        <f t="shared" si="14"/>
        <v/>
      </c>
      <c r="S106" s="129"/>
      <c r="T106" s="202" t="str">
        <f t="shared" si="17"/>
        <v/>
      </c>
      <c r="U106" s="140"/>
      <c r="V106" s="201" t="str">
        <f t="shared" si="15"/>
        <v/>
      </c>
    </row>
    <row r="107" spans="1:22" s="147" customFormat="1" hidden="1">
      <c r="A107" s="190"/>
      <c r="B107" s="173" t="s">
        <v>5240</v>
      </c>
      <c r="C107" s="174"/>
      <c r="D107" s="175"/>
      <c r="E107" s="164"/>
      <c r="F107" s="199" t="str">
        <f t="shared" si="16"/>
        <v/>
      </c>
      <c r="G107" s="176"/>
      <c r="H107" s="200" t="str">
        <f t="shared" si="9"/>
        <v/>
      </c>
      <c r="I107" s="177"/>
      <c r="J107" s="201" t="str">
        <f t="shared" si="10"/>
        <v/>
      </c>
      <c r="K107" s="136"/>
      <c r="L107" s="200" t="str">
        <f t="shared" si="11"/>
        <v/>
      </c>
      <c r="M107" s="140"/>
      <c r="N107" s="201" t="str">
        <f t="shared" si="12"/>
        <v/>
      </c>
      <c r="O107" s="136"/>
      <c r="P107" s="200" t="str">
        <f t="shared" si="13"/>
        <v/>
      </c>
      <c r="Q107" s="140"/>
      <c r="R107" s="201" t="str">
        <f t="shared" si="14"/>
        <v/>
      </c>
      <c r="S107" s="129"/>
      <c r="T107" s="202" t="str">
        <f t="shared" si="17"/>
        <v/>
      </c>
      <c r="U107" s="140"/>
      <c r="V107" s="201" t="str">
        <f t="shared" si="15"/>
        <v/>
      </c>
    </row>
    <row r="108" spans="1:22" s="147" customFormat="1" hidden="1">
      <c r="A108" s="190"/>
      <c r="B108" s="173" t="s">
        <v>5241</v>
      </c>
      <c r="C108" s="174"/>
      <c r="D108" s="175"/>
      <c r="E108" s="164"/>
      <c r="F108" s="199" t="str">
        <f t="shared" si="16"/>
        <v/>
      </c>
      <c r="G108" s="176"/>
      <c r="H108" s="200" t="str">
        <f t="shared" si="9"/>
        <v/>
      </c>
      <c r="I108" s="177"/>
      <c r="J108" s="201" t="str">
        <f t="shared" si="10"/>
        <v/>
      </c>
      <c r="K108" s="136"/>
      <c r="L108" s="200" t="str">
        <f t="shared" si="11"/>
        <v/>
      </c>
      <c r="M108" s="140"/>
      <c r="N108" s="201" t="str">
        <f t="shared" si="12"/>
        <v/>
      </c>
      <c r="O108" s="136"/>
      <c r="P108" s="200" t="str">
        <f t="shared" si="13"/>
        <v/>
      </c>
      <c r="Q108" s="140"/>
      <c r="R108" s="201" t="str">
        <f t="shared" si="14"/>
        <v/>
      </c>
      <c r="S108" s="129"/>
      <c r="T108" s="202" t="str">
        <f t="shared" si="17"/>
        <v/>
      </c>
      <c r="U108" s="140"/>
      <c r="V108" s="201" t="str">
        <f t="shared" si="15"/>
        <v/>
      </c>
    </row>
    <row r="109" spans="1:22" s="147" customFormat="1" hidden="1">
      <c r="A109" s="190"/>
      <c r="B109" s="173" t="s">
        <v>5242</v>
      </c>
      <c r="C109" s="174"/>
      <c r="D109" s="175"/>
      <c r="E109" s="164"/>
      <c r="F109" s="199" t="str">
        <f t="shared" si="16"/>
        <v/>
      </c>
      <c r="G109" s="176"/>
      <c r="H109" s="200" t="str">
        <f t="shared" si="9"/>
        <v/>
      </c>
      <c r="I109" s="177"/>
      <c r="J109" s="201" t="str">
        <f t="shared" si="10"/>
        <v/>
      </c>
      <c r="K109" s="136"/>
      <c r="L109" s="200" t="str">
        <f t="shared" si="11"/>
        <v/>
      </c>
      <c r="M109" s="140"/>
      <c r="N109" s="201" t="str">
        <f t="shared" si="12"/>
        <v/>
      </c>
      <c r="O109" s="136"/>
      <c r="P109" s="200" t="str">
        <f t="shared" si="13"/>
        <v/>
      </c>
      <c r="Q109" s="140"/>
      <c r="R109" s="201" t="str">
        <f t="shared" si="14"/>
        <v/>
      </c>
      <c r="S109" s="129"/>
      <c r="T109" s="202" t="str">
        <f t="shared" si="17"/>
        <v/>
      </c>
      <c r="U109" s="140"/>
      <c r="V109" s="201" t="str">
        <f t="shared" si="15"/>
        <v/>
      </c>
    </row>
    <row r="110" spans="1:22" s="147" customFormat="1" hidden="1">
      <c r="A110" s="190"/>
      <c r="B110" s="173" t="s">
        <v>5243</v>
      </c>
      <c r="C110" s="174"/>
      <c r="D110" s="175"/>
      <c r="E110" s="164"/>
      <c r="F110" s="199" t="str">
        <f t="shared" si="16"/>
        <v/>
      </c>
      <c r="G110" s="176"/>
      <c r="H110" s="200" t="str">
        <f t="shared" si="9"/>
        <v/>
      </c>
      <c r="I110" s="177"/>
      <c r="J110" s="201" t="str">
        <f t="shared" si="10"/>
        <v/>
      </c>
      <c r="K110" s="136"/>
      <c r="L110" s="200" t="str">
        <f t="shared" si="11"/>
        <v/>
      </c>
      <c r="M110" s="140"/>
      <c r="N110" s="201" t="str">
        <f t="shared" si="12"/>
        <v/>
      </c>
      <c r="O110" s="136"/>
      <c r="P110" s="200" t="str">
        <f t="shared" si="13"/>
        <v/>
      </c>
      <c r="Q110" s="140"/>
      <c r="R110" s="201" t="str">
        <f t="shared" si="14"/>
        <v/>
      </c>
      <c r="S110" s="129"/>
      <c r="T110" s="202" t="str">
        <f t="shared" si="17"/>
        <v/>
      </c>
      <c r="U110" s="140"/>
      <c r="V110" s="201" t="str">
        <f t="shared" si="15"/>
        <v/>
      </c>
    </row>
    <row r="111" spans="1:22" s="147" customFormat="1" hidden="1">
      <c r="A111" s="190"/>
      <c r="B111" s="173" t="s">
        <v>5244</v>
      </c>
      <c r="C111" s="174"/>
      <c r="D111" s="175"/>
      <c r="E111" s="164"/>
      <c r="F111" s="199" t="str">
        <f t="shared" si="16"/>
        <v/>
      </c>
      <c r="G111" s="176"/>
      <c r="H111" s="200" t="str">
        <f t="shared" si="9"/>
        <v/>
      </c>
      <c r="I111" s="177"/>
      <c r="J111" s="201" t="str">
        <f t="shared" si="10"/>
        <v/>
      </c>
      <c r="K111" s="136"/>
      <c r="L111" s="200" t="str">
        <f t="shared" si="11"/>
        <v/>
      </c>
      <c r="M111" s="140"/>
      <c r="N111" s="201" t="str">
        <f t="shared" si="12"/>
        <v/>
      </c>
      <c r="O111" s="136"/>
      <c r="P111" s="200" t="str">
        <f t="shared" si="13"/>
        <v/>
      </c>
      <c r="Q111" s="140"/>
      <c r="R111" s="201" t="str">
        <f t="shared" si="14"/>
        <v/>
      </c>
      <c r="S111" s="129"/>
      <c r="T111" s="202" t="str">
        <f t="shared" si="17"/>
        <v/>
      </c>
      <c r="U111" s="140"/>
      <c r="V111" s="201" t="str">
        <f t="shared" si="15"/>
        <v/>
      </c>
    </row>
    <row r="112" spans="1:22" s="147" customFormat="1" hidden="1">
      <c r="A112" s="190"/>
      <c r="B112" s="173" t="s">
        <v>5245</v>
      </c>
      <c r="C112" s="174"/>
      <c r="D112" s="175"/>
      <c r="E112" s="164"/>
      <c r="F112" s="199" t="str">
        <f t="shared" si="16"/>
        <v/>
      </c>
      <c r="G112" s="176"/>
      <c r="H112" s="200" t="str">
        <f t="shared" si="9"/>
        <v/>
      </c>
      <c r="I112" s="177"/>
      <c r="J112" s="201" t="str">
        <f t="shared" si="10"/>
        <v/>
      </c>
      <c r="K112" s="136"/>
      <c r="L112" s="200" t="str">
        <f t="shared" si="11"/>
        <v/>
      </c>
      <c r="M112" s="140"/>
      <c r="N112" s="201" t="str">
        <f t="shared" si="12"/>
        <v/>
      </c>
      <c r="O112" s="136"/>
      <c r="P112" s="200" t="str">
        <f t="shared" si="13"/>
        <v/>
      </c>
      <c r="Q112" s="140"/>
      <c r="R112" s="201" t="str">
        <f t="shared" si="14"/>
        <v/>
      </c>
      <c r="S112" s="129"/>
      <c r="T112" s="202" t="str">
        <f t="shared" si="17"/>
        <v/>
      </c>
      <c r="U112" s="140"/>
      <c r="V112" s="201" t="str">
        <f t="shared" si="15"/>
        <v/>
      </c>
    </row>
    <row r="113" spans="1:22" s="147" customFormat="1" hidden="1">
      <c r="A113" s="190"/>
      <c r="B113" s="173" t="s">
        <v>5246</v>
      </c>
      <c r="C113" s="174"/>
      <c r="D113" s="175"/>
      <c r="E113" s="164"/>
      <c r="F113" s="199" t="str">
        <f t="shared" si="16"/>
        <v/>
      </c>
      <c r="G113" s="176"/>
      <c r="H113" s="200" t="str">
        <f t="shared" si="9"/>
        <v/>
      </c>
      <c r="I113" s="177"/>
      <c r="J113" s="201" t="str">
        <f t="shared" si="10"/>
        <v/>
      </c>
      <c r="K113" s="136"/>
      <c r="L113" s="200" t="str">
        <f t="shared" si="11"/>
        <v/>
      </c>
      <c r="M113" s="140"/>
      <c r="N113" s="201" t="str">
        <f t="shared" si="12"/>
        <v/>
      </c>
      <c r="O113" s="136"/>
      <c r="P113" s="200" t="str">
        <f t="shared" si="13"/>
        <v/>
      </c>
      <c r="Q113" s="140"/>
      <c r="R113" s="201" t="str">
        <f t="shared" si="14"/>
        <v/>
      </c>
      <c r="S113" s="129"/>
      <c r="T113" s="202" t="str">
        <f t="shared" si="17"/>
        <v/>
      </c>
      <c r="U113" s="140"/>
      <c r="V113" s="201" t="str">
        <f t="shared" si="15"/>
        <v/>
      </c>
    </row>
    <row r="114" spans="1:22" s="147" customFormat="1" hidden="1">
      <c r="A114" s="190"/>
      <c r="B114" s="173" t="s">
        <v>5247</v>
      </c>
      <c r="C114" s="174"/>
      <c r="D114" s="175"/>
      <c r="E114" s="164"/>
      <c r="F114" s="199" t="str">
        <f t="shared" si="16"/>
        <v/>
      </c>
      <c r="G114" s="176"/>
      <c r="H114" s="200" t="str">
        <f t="shared" si="9"/>
        <v/>
      </c>
      <c r="I114" s="177"/>
      <c r="J114" s="201" t="str">
        <f t="shared" si="10"/>
        <v/>
      </c>
      <c r="K114" s="136"/>
      <c r="L114" s="200" t="str">
        <f t="shared" si="11"/>
        <v/>
      </c>
      <c r="M114" s="140"/>
      <c r="N114" s="201" t="str">
        <f t="shared" si="12"/>
        <v/>
      </c>
      <c r="O114" s="136"/>
      <c r="P114" s="200" t="str">
        <f t="shared" si="13"/>
        <v/>
      </c>
      <c r="Q114" s="140"/>
      <c r="R114" s="201" t="str">
        <f t="shared" si="14"/>
        <v/>
      </c>
      <c r="S114" s="129"/>
      <c r="T114" s="202" t="str">
        <f t="shared" si="17"/>
        <v/>
      </c>
      <c r="U114" s="140"/>
      <c r="V114" s="201" t="str">
        <f t="shared" si="15"/>
        <v/>
      </c>
    </row>
    <row r="115" spans="1:22" s="147" customFormat="1" hidden="1">
      <c r="A115" s="190"/>
      <c r="B115" s="173" t="s">
        <v>5248</v>
      </c>
      <c r="C115" s="174"/>
      <c r="D115" s="175"/>
      <c r="E115" s="164"/>
      <c r="F115" s="199" t="str">
        <f t="shared" si="16"/>
        <v/>
      </c>
      <c r="G115" s="176"/>
      <c r="H115" s="200" t="str">
        <f t="shared" si="9"/>
        <v/>
      </c>
      <c r="I115" s="177"/>
      <c r="J115" s="201" t="str">
        <f t="shared" si="10"/>
        <v/>
      </c>
      <c r="K115" s="136"/>
      <c r="L115" s="200" t="str">
        <f t="shared" si="11"/>
        <v/>
      </c>
      <c r="M115" s="140"/>
      <c r="N115" s="201" t="str">
        <f t="shared" si="12"/>
        <v/>
      </c>
      <c r="O115" s="136"/>
      <c r="P115" s="200" t="str">
        <f t="shared" si="13"/>
        <v/>
      </c>
      <c r="Q115" s="140"/>
      <c r="R115" s="201" t="str">
        <f t="shared" si="14"/>
        <v/>
      </c>
      <c r="S115" s="129"/>
      <c r="T115" s="202" t="str">
        <f t="shared" si="17"/>
        <v/>
      </c>
      <c r="U115" s="140"/>
      <c r="V115" s="201" t="str">
        <f t="shared" si="15"/>
        <v/>
      </c>
    </row>
    <row r="116" spans="1:22" s="147" customFormat="1" hidden="1">
      <c r="A116" s="190"/>
      <c r="B116" s="173" t="s">
        <v>5249</v>
      </c>
      <c r="C116" s="174"/>
      <c r="D116" s="175"/>
      <c r="E116" s="164"/>
      <c r="F116" s="199" t="str">
        <f t="shared" si="16"/>
        <v/>
      </c>
      <c r="G116" s="176"/>
      <c r="H116" s="200" t="str">
        <f t="shared" si="9"/>
        <v/>
      </c>
      <c r="I116" s="177"/>
      <c r="J116" s="201" t="str">
        <f t="shared" si="10"/>
        <v/>
      </c>
      <c r="K116" s="136"/>
      <c r="L116" s="200" t="str">
        <f t="shared" si="11"/>
        <v/>
      </c>
      <c r="M116" s="140"/>
      <c r="N116" s="201" t="str">
        <f t="shared" si="12"/>
        <v/>
      </c>
      <c r="O116" s="136"/>
      <c r="P116" s="200" t="str">
        <f t="shared" si="13"/>
        <v/>
      </c>
      <c r="Q116" s="140"/>
      <c r="R116" s="201" t="str">
        <f t="shared" si="14"/>
        <v/>
      </c>
      <c r="S116" s="129"/>
      <c r="T116" s="202" t="str">
        <f t="shared" si="17"/>
        <v/>
      </c>
      <c r="U116" s="140"/>
      <c r="V116" s="201" t="str">
        <f t="shared" si="15"/>
        <v/>
      </c>
    </row>
    <row r="117" spans="1:22" s="147" customFormat="1" hidden="1">
      <c r="A117" s="190"/>
      <c r="B117" s="173" t="s">
        <v>5250</v>
      </c>
      <c r="C117" s="174"/>
      <c r="D117" s="175"/>
      <c r="E117" s="164"/>
      <c r="F117" s="199" t="str">
        <f t="shared" si="16"/>
        <v/>
      </c>
      <c r="G117" s="176"/>
      <c r="H117" s="200" t="str">
        <f t="shared" si="9"/>
        <v/>
      </c>
      <c r="I117" s="177"/>
      <c r="J117" s="201" t="str">
        <f t="shared" si="10"/>
        <v/>
      </c>
      <c r="K117" s="136"/>
      <c r="L117" s="200" t="str">
        <f t="shared" si="11"/>
        <v/>
      </c>
      <c r="M117" s="140"/>
      <c r="N117" s="201" t="str">
        <f t="shared" si="12"/>
        <v/>
      </c>
      <c r="O117" s="136"/>
      <c r="P117" s="200" t="str">
        <f t="shared" si="13"/>
        <v/>
      </c>
      <c r="Q117" s="140"/>
      <c r="R117" s="201" t="str">
        <f t="shared" si="14"/>
        <v/>
      </c>
      <c r="S117" s="129"/>
      <c r="T117" s="202" t="str">
        <f t="shared" si="17"/>
        <v/>
      </c>
      <c r="U117" s="140"/>
      <c r="V117" s="201" t="str">
        <f t="shared" si="15"/>
        <v/>
      </c>
    </row>
    <row r="118" spans="1:22" s="147" customFormat="1" hidden="1">
      <c r="A118" s="190"/>
      <c r="B118" s="173" t="s">
        <v>5251</v>
      </c>
      <c r="C118" s="174"/>
      <c r="D118" s="175"/>
      <c r="E118" s="164"/>
      <c r="F118" s="199" t="str">
        <f t="shared" si="16"/>
        <v/>
      </c>
      <c r="G118" s="176"/>
      <c r="H118" s="200" t="str">
        <f t="shared" si="9"/>
        <v/>
      </c>
      <c r="I118" s="177"/>
      <c r="J118" s="201" t="str">
        <f t="shared" si="10"/>
        <v/>
      </c>
      <c r="K118" s="136"/>
      <c r="L118" s="200" t="str">
        <f t="shared" si="11"/>
        <v/>
      </c>
      <c r="M118" s="140"/>
      <c r="N118" s="201" t="str">
        <f t="shared" si="12"/>
        <v/>
      </c>
      <c r="O118" s="136"/>
      <c r="P118" s="200" t="str">
        <f t="shared" si="13"/>
        <v/>
      </c>
      <c r="Q118" s="140"/>
      <c r="R118" s="201" t="str">
        <f t="shared" si="14"/>
        <v/>
      </c>
      <c r="S118" s="129"/>
      <c r="T118" s="202" t="str">
        <f t="shared" si="17"/>
        <v/>
      </c>
      <c r="U118" s="140"/>
      <c r="V118" s="201" t="str">
        <f t="shared" si="15"/>
        <v/>
      </c>
    </row>
    <row r="119" spans="1:22" s="147" customFormat="1" hidden="1">
      <c r="A119" s="190"/>
      <c r="B119" s="173" t="s">
        <v>5252</v>
      </c>
      <c r="C119" s="174"/>
      <c r="D119" s="175"/>
      <c r="E119" s="164"/>
      <c r="F119" s="199" t="str">
        <f t="shared" si="16"/>
        <v/>
      </c>
      <c r="G119" s="176"/>
      <c r="H119" s="200" t="str">
        <f t="shared" si="9"/>
        <v/>
      </c>
      <c r="I119" s="177"/>
      <c r="J119" s="201" t="str">
        <f t="shared" si="10"/>
        <v/>
      </c>
      <c r="K119" s="136"/>
      <c r="L119" s="200" t="str">
        <f t="shared" si="11"/>
        <v/>
      </c>
      <c r="M119" s="140"/>
      <c r="N119" s="201" t="str">
        <f t="shared" si="12"/>
        <v/>
      </c>
      <c r="O119" s="136"/>
      <c r="P119" s="200" t="str">
        <f t="shared" si="13"/>
        <v/>
      </c>
      <c r="Q119" s="140"/>
      <c r="R119" s="201" t="str">
        <f t="shared" si="14"/>
        <v/>
      </c>
      <c r="S119" s="129"/>
      <c r="T119" s="202" t="str">
        <f t="shared" si="17"/>
        <v/>
      </c>
      <c r="U119" s="140"/>
      <c r="V119" s="201" t="str">
        <f t="shared" si="15"/>
        <v/>
      </c>
    </row>
    <row r="120" spans="1:22" s="147" customFormat="1" hidden="1">
      <c r="A120" s="190"/>
      <c r="B120" s="173" t="s">
        <v>5253</v>
      </c>
      <c r="C120" s="174"/>
      <c r="D120" s="175"/>
      <c r="E120" s="164"/>
      <c r="F120" s="199" t="str">
        <f t="shared" si="16"/>
        <v/>
      </c>
      <c r="G120" s="176"/>
      <c r="H120" s="200" t="str">
        <f t="shared" ref="H120:H183" si="18">IF($H$9="*",IF(G120&gt;0,"*",""),"")</f>
        <v/>
      </c>
      <c r="I120" s="177"/>
      <c r="J120" s="201" t="str">
        <f t="shared" ref="J120:J183" si="19">IF($J$9="*",IF(I120&gt;0,"*",""),"")</f>
        <v/>
      </c>
      <c r="K120" s="136"/>
      <c r="L120" s="200" t="str">
        <f t="shared" ref="L120:L183" si="20">IF($L$9="*",IF(K120&gt;0,"*",""),"")</f>
        <v/>
      </c>
      <c r="M120" s="140"/>
      <c r="N120" s="201" t="str">
        <f t="shared" ref="N120:N183" si="21">IF($N$9="*",IF(M120&gt;0,"*",""),"")</f>
        <v/>
      </c>
      <c r="O120" s="136"/>
      <c r="P120" s="200" t="str">
        <f t="shared" ref="P120:P183" si="22">IF($P$9="*",IF(O120&gt;0,"*",""),"")</f>
        <v/>
      </c>
      <c r="Q120" s="140"/>
      <c r="R120" s="201" t="str">
        <f t="shared" ref="R120:R183" si="23">IF($R$9="*",IF(Q120&gt;0,"*",""),"")</f>
        <v/>
      </c>
      <c r="S120" s="129"/>
      <c r="T120" s="202" t="str">
        <f t="shared" si="17"/>
        <v/>
      </c>
      <c r="U120" s="140"/>
      <c r="V120" s="201" t="str">
        <f t="shared" ref="V120:V183" si="24">IF($V$9="*",IF(U120&gt;0,"*",""),"")</f>
        <v/>
      </c>
    </row>
    <row r="121" spans="1:22" s="147" customFormat="1" hidden="1">
      <c r="A121" s="190"/>
      <c r="B121" s="173" t="s">
        <v>5254</v>
      </c>
      <c r="C121" s="174"/>
      <c r="D121" s="175"/>
      <c r="E121" s="164"/>
      <c r="F121" s="199" t="str">
        <f t="shared" si="16"/>
        <v/>
      </c>
      <c r="G121" s="176"/>
      <c r="H121" s="200" t="str">
        <f t="shared" si="18"/>
        <v/>
      </c>
      <c r="I121" s="177"/>
      <c r="J121" s="201" t="str">
        <f t="shared" si="19"/>
        <v/>
      </c>
      <c r="K121" s="136"/>
      <c r="L121" s="200" t="str">
        <f t="shared" si="20"/>
        <v/>
      </c>
      <c r="M121" s="140"/>
      <c r="N121" s="201" t="str">
        <f t="shared" si="21"/>
        <v/>
      </c>
      <c r="O121" s="136"/>
      <c r="P121" s="200" t="str">
        <f t="shared" si="22"/>
        <v/>
      </c>
      <c r="Q121" s="140"/>
      <c r="R121" s="201" t="str">
        <f t="shared" si="23"/>
        <v/>
      </c>
      <c r="S121" s="129"/>
      <c r="T121" s="202" t="str">
        <f t="shared" si="17"/>
        <v/>
      </c>
      <c r="U121" s="140"/>
      <c r="V121" s="201" t="str">
        <f t="shared" si="24"/>
        <v/>
      </c>
    </row>
    <row r="122" spans="1:22" s="147" customFormat="1" hidden="1">
      <c r="A122" s="190"/>
      <c r="B122" s="173" t="s">
        <v>5255</v>
      </c>
      <c r="C122" s="174"/>
      <c r="D122" s="175"/>
      <c r="E122" s="164"/>
      <c r="F122" s="199" t="str">
        <f t="shared" ref="F122:F185" si="25">IF($F$9="*",IF(E122&gt;0,"*",""),"")</f>
        <v/>
      </c>
      <c r="G122" s="176"/>
      <c r="H122" s="200" t="str">
        <f t="shared" si="18"/>
        <v/>
      </c>
      <c r="I122" s="177"/>
      <c r="J122" s="201" t="str">
        <f t="shared" si="19"/>
        <v/>
      </c>
      <c r="K122" s="136"/>
      <c r="L122" s="200" t="str">
        <f t="shared" si="20"/>
        <v/>
      </c>
      <c r="M122" s="140"/>
      <c r="N122" s="201" t="str">
        <f t="shared" si="21"/>
        <v/>
      </c>
      <c r="O122" s="136"/>
      <c r="P122" s="200" t="str">
        <f t="shared" si="22"/>
        <v/>
      </c>
      <c r="Q122" s="140"/>
      <c r="R122" s="201" t="str">
        <f t="shared" si="23"/>
        <v/>
      </c>
      <c r="S122" s="129"/>
      <c r="T122" s="202" t="str">
        <f t="shared" si="17"/>
        <v/>
      </c>
      <c r="U122" s="140"/>
      <c r="V122" s="201" t="str">
        <f t="shared" si="24"/>
        <v/>
      </c>
    </row>
    <row r="123" spans="1:22" s="147" customFormat="1" hidden="1">
      <c r="A123" s="190"/>
      <c r="B123" s="173" t="s">
        <v>5256</v>
      </c>
      <c r="C123" s="174"/>
      <c r="D123" s="175"/>
      <c r="E123" s="164"/>
      <c r="F123" s="199" t="str">
        <f t="shared" si="25"/>
        <v/>
      </c>
      <c r="G123" s="176"/>
      <c r="H123" s="200" t="str">
        <f t="shared" si="18"/>
        <v/>
      </c>
      <c r="I123" s="177"/>
      <c r="J123" s="201" t="str">
        <f t="shared" si="19"/>
        <v/>
      </c>
      <c r="K123" s="136"/>
      <c r="L123" s="200" t="str">
        <f t="shared" si="20"/>
        <v/>
      </c>
      <c r="M123" s="140"/>
      <c r="N123" s="201" t="str">
        <f t="shared" si="21"/>
        <v/>
      </c>
      <c r="O123" s="136"/>
      <c r="P123" s="200" t="str">
        <f t="shared" si="22"/>
        <v/>
      </c>
      <c r="Q123" s="140"/>
      <c r="R123" s="201" t="str">
        <f t="shared" si="23"/>
        <v/>
      </c>
      <c r="S123" s="129"/>
      <c r="T123" s="202" t="str">
        <f t="shared" si="17"/>
        <v/>
      </c>
      <c r="U123" s="140"/>
      <c r="V123" s="201" t="str">
        <f t="shared" si="24"/>
        <v/>
      </c>
    </row>
    <row r="124" spans="1:22" s="147" customFormat="1" hidden="1">
      <c r="A124" s="190"/>
      <c r="B124" s="173" t="s">
        <v>5257</v>
      </c>
      <c r="C124" s="174"/>
      <c r="D124" s="175"/>
      <c r="E124" s="164"/>
      <c r="F124" s="199" t="str">
        <f t="shared" si="25"/>
        <v/>
      </c>
      <c r="G124" s="176"/>
      <c r="H124" s="200" t="str">
        <f t="shared" si="18"/>
        <v/>
      </c>
      <c r="I124" s="177"/>
      <c r="J124" s="201" t="str">
        <f t="shared" si="19"/>
        <v/>
      </c>
      <c r="K124" s="136"/>
      <c r="L124" s="200" t="str">
        <f t="shared" si="20"/>
        <v/>
      </c>
      <c r="M124" s="140"/>
      <c r="N124" s="201" t="str">
        <f t="shared" si="21"/>
        <v/>
      </c>
      <c r="O124" s="136"/>
      <c r="P124" s="200" t="str">
        <f t="shared" si="22"/>
        <v/>
      </c>
      <c r="Q124" s="140"/>
      <c r="R124" s="201" t="str">
        <f t="shared" si="23"/>
        <v/>
      </c>
      <c r="S124" s="129"/>
      <c r="T124" s="202" t="str">
        <f t="shared" si="17"/>
        <v/>
      </c>
      <c r="U124" s="140"/>
      <c r="V124" s="201" t="str">
        <f t="shared" si="24"/>
        <v/>
      </c>
    </row>
    <row r="125" spans="1:22" s="147" customFormat="1" hidden="1">
      <c r="A125" s="190"/>
      <c r="B125" s="173" t="s">
        <v>5258</v>
      </c>
      <c r="C125" s="174"/>
      <c r="D125" s="175"/>
      <c r="E125" s="164"/>
      <c r="F125" s="199" t="str">
        <f t="shared" si="25"/>
        <v/>
      </c>
      <c r="G125" s="176"/>
      <c r="H125" s="200" t="str">
        <f t="shared" si="18"/>
        <v/>
      </c>
      <c r="I125" s="177"/>
      <c r="J125" s="201" t="str">
        <f t="shared" si="19"/>
        <v/>
      </c>
      <c r="K125" s="136"/>
      <c r="L125" s="200" t="str">
        <f t="shared" si="20"/>
        <v/>
      </c>
      <c r="M125" s="140"/>
      <c r="N125" s="201" t="str">
        <f t="shared" si="21"/>
        <v/>
      </c>
      <c r="O125" s="136"/>
      <c r="P125" s="200" t="str">
        <f t="shared" si="22"/>
        <v/>
      </c>
      <c r="Q125" s="140"/>
      <c r="R125" s="201" t="str">
        <f t="shared" si="23"/>
        <v/>
      </c>
      <c r="S125" s="129"/>
      <c r="T125" s="202" t="str">
        <f t="shared" si="17"/>
        <v/>
      </c>
      <c r="U125" s="140"/>
      <c r="V125" s="201" t="str">
        <f t="shared" si="24"/>
        <v/>
      </c>
    </row>
    <row r="126" spans="1:22" s="147" customFormat="1" hidden="1">
      <c r="A126" s="190"/>
      <c r="B126" s="173" t="s">
        <v>5259</v>
      </c>
      <c r="C126" s="174"/>
      <c r="D126" s="175"/>
      <c r="E126" s="164"/>
      <c r="F126" s="199" t="str">
        <f t="shared" si="25"/>
        <v/>
      </c>
      <c r="G126" s="176"/>
      <c r="H126" s="200" t="str">
        <f t="shared" si="18"/>
        <v/>
      </c>
      <c r="I126" s="177"/>
      <c r="J126" s="201" t="str">
        <f t="shared" si="19"/>
        <v/>
      </c>
      <c r="K126" s="136"/>
      <c r="L126" s="200" t="str">
        <f t="shared" si="20"/>
        <v/>
      </c>
      <c r="M126" s="140"/>
      <c r="N126" s="201" t="str">
        <f t="shared" si="21"/>
        <v/>
      </c>
      <c r="O126" s="136"/>
      <c r="P126" s="200" t="str">
        <f t="shared" si="22"/>
        <v/>
      </c>
      <c r="Q126" s="140"/>
      <c r="R126" s="201" t="str">
        <f t="shared" si="23"/>
        <v/>
      </c>
      <c r="S126" s="129"/>
      <c r="T126" s="202" t="str">
        <f t="shared" si="17"/>
        <v/>
      </c>
      <c r="U126" s="140"/>
      <c r="V126" s="201" t="str">
        <f t="shared" si="24"/>
        <v/>
      </c>
    </row>
    <row r="127" spans="1:22" s="147" customFormat="1" hidden="1">
      <c r="A127" s="190"/>
      <c r="B127" s="173" t="s">
        <v>5260</v>
      </c>
      <c r="C127" s="174"/>
      <c r="D127" s="175"/>
      <c r="E127" s="164"/>
      <c r="F127" s="199" t="str">
        <f t="shared" si="25"/>
        <v/>
      </c>
      <c r="G127" s="176"/>
      <c r="H127" s="200" t="str">
        <f t="shared" si="18"/>
        <v/>
      </c>
      <c r="I127" s="177"/>
      <c r="J127" s="201" t="str">
        <f t="shared" si="19"/>
        <v/>
      </c>
      <c r="K127" s="136"/>
      <c r="L127" s="200" t="str">
        <f t="shared" si="20"/>
        <v/>
      </c>
      <c r="M127" s="140"/>
      <c r="N127" s="201" t="str">
        <f t="shared" si="21"/>
        <v/>
      </c>
      <c r="O127" s="136"/>
      <c r="P127" s="200" t="str">
        <f t="shared" si="22"/>
        <v/>
      </c>
      <c r="Q127" s="140"/>
      <c r="R127" s="201" t="str">
        <f t="shared" si="23"/>
        <v/>
      </c>
      <c r="S127" s="129"/>
      <c r="T127" s="202" t="str">
        <f t="shared" si="17"/>
        <v/>
      </c>
      <c r="U127" s="140"/>
      <c r="V127" s="201" t="str">
        <f t="shared" si="24"/>
        <v/>
      </c>
    </row>
    <row r="128" spans="1:22" s="147" customFormat="1" hidden="1">
      <c r="A128" s="190"/>
      <c r="B128" s="173" t="s">
        <v>5261</v>
      </c>
      <c r="C128" s="174"/>
      <c r="D128" s="175"/>
      <c r="E128" s="164"/>
      <c r="F128" s="199" t="str">
        <f t="shared" si="25"/>
        <v/>
      </c>
      <c r="G128" s="176"/>
      <c r="H128" s="200" t="str">
        <f t="shared" si="18"/>
        <v/>
      </c>
      <c r="I128" s="177"/>
      <c r="J128" s="201" t="str">
        <f t="shared" si="19"/>
        <v/>
      </c>
      <c r="K128" s="136"/>
      <c r="L128" s="200" t="str">
        <f t="shared" si="20"/>
        <v/>
      </c>
      <c r="M128" s="140"/>
      <c r="N128" s="201" t="str">
        <f t="shared" si="21"/>
        <v/>
      </c>
      <c r="O128" s="136"/>
      <c r="P128" s="200" t="str">
        <f t="shared" si="22"/>
        <v/>
      </c>
      <c r="Q128" s="140"/>
      <c r="R128" s="201" t="str">
        <f t="shared" si="23"/>
        <v/>
      </c>
      <c r="S128" s="129"/>
      <c r="T128" s="202" t="str">
        <f t="shared" si="17"/>
        <v/>
      </c>
      <c r="U128" s="140"/>
      <c r="V128" s="201" t="str">
        <f t="shared" si="24"/>
        <v/>
      </c>
    </row>
    <row r="129" spans="1:22" s="147" customFormat="1" hidden="1">
      <c r="A129" s="190"/>
      <c r="B129" s="173" t="s">
        <v>5262</v>
      </c>
      <c r="C129" s="174"/>
      <c r="D129" s="175"/>
      <c r="E129" s="164"/>
      <c r="F129" s="199" t="str">
        <f t="shared" si="25"/>
        <v/>
      </c>
      <c r="G129" s="176"/>
      <c r="H129" s="200" t="str">
        <f t="shared" si="18"/>
        <v/>
      </c>
      <c r="I129" s="177"/>
      <c r="J129" s="201" t="str">
        <f t="shared" si="19"/>
        <v/>
      </c>
      <c r="K129" s="136"/>
      <c r="L129" s="200" t="str">
        <f t="shared" si="20"/>
        <v/>
      </c>
      <c r="M129" s="140"/>
      <c r="N129" s="201" t="str">
        <f t="shared" si="21"/>
        <v/>
      </c>
      <c r="O129" s="136"/>
      <c r="P129" s="200" t="str">
        <f t="shared" si="22"/>
        <v/>
      </c>
      <c r="Q129" s="140"/>
      <c r="R129" s="201" t="str">
        <f t="shared" si="23"/>
        <v/>
      </c>
      <c r="S129" s="129"/>
      <c r="T129" s="202" t="str">
        <f t="shared" si="17"/>
        <v/>
      </c>
      <c r="U129" s="140"/>
      <c r="V129" s="201" t="str">
        <f t="shared" si="24"/>
        <v/>
      </c>
    </row>
    <row r="130" spans="1:22" s="147" customFormat="1" hidden="1">
      <c r="A130" s="190"/>
      <c r="B130" s="173" t="s">
        <v>5263</v>
      </c>
      <c r="C130" s="174"/>
      <c r="D130" s="175"/>
      <c r="E130" s="164"/>
      <c r="F130" s="199" t="str">
        <f t="shared" si="25"/>
        <v/>
      </c>
      <c r="G130" s="176"/>
      <c r="H130" s="200" t="str">
        <f t="shared" si="18"/>
        <v/>
      </c>
      <c r="I130" s="177"/>
      <c r="J130" s="201" t="str">
        <f t="shared" si="19"/>
        <v/>
      </c>
      <c r="K130" s="136"/>
      <c r="L130" s="200" t="str">
        <f t="shared" si="20"/>
        <v/>
      </c>
      <c r="M130" s="140"/>
      <c r="N130" s="201" t="str">
        <f t="shared" si="21"/>
        <v/>
      </c>
      <c r="O130" s="136"/>
      <c r="P130" s="200" t="str">
        <f t="shared" si="22"/>
        <v/>
      </c>
      <c r="Q130" s="140"/>
      <c r="R130" s="201" t="str">
        <f t="shared" si="23"/>
        <v/>
      </c>
      <c r="S130" s="129"/>
      <c r="T130" s="202" t="str">
        <f t="shared" si="17"/>
        <v/>
      </c>
      <c r="U130" s="140"/>
      <c r="V130" s="201" t="str">
        <f t="shared" si="24"/>
        <v/>
      </c>
    </row>
    <row r="131" spans="1:22" s="147" customFormat="1" hidden="1">
      <c r="A131" s="190"/>
      <c r="B131" s="173" t="s">
        <v>5264</v>
      </c>
      <c r="C131" s="174"/>
      <c r="D131" s="175"/>
      <c r="E131" s="164"/>
      <c r="F131" s="199" t="str">
        <f t="shared" si="25"/>
        <v/>
      </c>
      <c r="G131" s="176"/>
      <c r="H131" s="200" t="str">
        <f t="shared" si="18"/>
        <v/>
      </c>
      <c r="I131" s="177"/>
      <c r="J131" s="201" t="str">
        <f t="shared" si="19"/>
        <v/>
      </c>
      <c r="K131" s="136"/>
      <c r="L131" s="200" t="str">
        <f t="shared" si="20"/>
        <v/>
      </c>
      <c r="M131" s="140"/>
      <c r="N131" s="201" t="str">
        <f t="shared" si="21"/>
        <v/>
      </c>
      <c r="O131" s="136"/>
      <c r="P131" s="200" t="str">
        <f t="shared" si="22"/>
        <v/>
      </c>
      <c r="Q131" s="140"/>
      <c r="R131" s="201" t="str">
        <f t="shared" si="23"/>
        <v/>
      </c>
      <c r="S131" s="129"/>
      <c r="T131" s="202" t="str">
        <f t="shared" si="17"/>
        <v/>
      </c>
      <c r="U131" s="140"/>
      <c r="V131" s="201" t="str">
        <f t="shared" si="24"/>
        <v/>
      </c>
    </row>
    <row r="132" spans="1:22" s="147" customFormat="1" hidden="1">
      <c r="A132" s="190"/>
      <c r="B132" s="173" t="s">
        <v>5265</v>
      </c>
      <c r="C132" s="174"/>
      <c r="D132" s="175"/>
      <c r="E132" s="164"/>
      <c r="F132" s="199" t="str">
        <f t="shared" si="25"/>
        <v/>
      </c>
      <c r="G132" s="176"/>
      <c r="H132" s="200" t="str">
        <f t="shared" si="18"/>
        <v/>
      </c>
      <c r="I132" s="177"/>
      <c r="J132" s="201" t="str">
        <f t="shared" si="19"/>
        <v/>
      </c>
      <c r="K132" s="136"/>
      <c r="L132" s="200" t="str">
        <f t="shared" si="20"/>
        <v/>
      </c>
      <c r="M132" s="140"/>
      <c r="N132" s="201" t="str">
        <f t="shared" si="21"/>
        <v/>
      </c>
      <c r="O132" s="136"/>
      <c r="P132" s="200" t="str">
        <f t="shared" si="22"/>
        <v/>
      </c>
      <c r="Q132" s="140"/>
      <c r="R132" s="201" t="str">
        <f t="shared" si="23"/>
        <v/>
      </c>
      <c r="S132" s="129"/>
      <c r="T132" s="202" t="str">
        <f t="shared" si="17"/>
        <v/>
      </c>
      <c r="U132" s="140"/>
      <c r="V132" s="201" t="str">
        <f t="shared" si="24"/>
        <v/>
      </c>
    </row>
    <row r="133" spans="1:22" s="147" customFormat="1" hidden="1">
      <c r="A133" s="190"/>
      <c r="B133" s="173" t="s">
        <v>5266</v>
      </c>
      <c r="C133" s="174"/>
      <c r="D133" s="175"/>
      <c r="E133" s="164"/>
      <c r="F133" s="199" t="str">
        <f t="shared" si="25"/>
        <v/>
      </c>
      <c r="G133" s="176"/>
      <c r="H133" s="200" t="str">
        <f t="shared" si="18"/>
        <v/>
      </c>
      <c r="I133" s="177"/>
      <c r="J133" s="201" t="str">
        <f t="shared" si="19"/>
        <v/>
      </c>
      <c r="K133" s="136"/>
      <c r="L133" s="200" t="str">
        <f t="shared" si="20"/>
        <v/>
      </c>
      <c r="M133" s="140"/>
      <c r="N133" s="201" t="str">
        <f t="shared" si="21"/>
        <v/>
      </c>
      <c r="O133" s="136"/>
      <c r="P133" s="200" t="str">
        <f t="shared" si="22"/>
        <v/>
      </c>
      <c r="Q133" s="140"/>
      <c r="R133" s="201" t="str">
        <f t="shared" si="23"/>
        <v/>
      </c>
      <c r="S133" s="129"/>
      <c r="T133" s="202" t="str">
        <f t="shared" si="17"/>
        <v/>
      </c>
      <c r="U133" s="140"/>
      <c r="V133" s="201" t="str">
        <f t="shared" si="24"/>
        <v/>
      </c>
    </row>
    <row r="134" spans="1:22" s="147" customFormat="1" hidden="1">
      <c r="A134" s="190"/>
      <c r="B134" s="173" t="s">
        <v>5267</v>
      </c>
      <c r="C134" s="174"/>
      <c r="D134" s="175"/>
      <c r="E134" s="164"/>
      <c r="F134" s="199" t="str">
        <f t="shared" si="25"/>
        <v/>
      </c>
      <c r="G134" s="176"/>
      <c r="H134" s="200" t="str">
        <f t="shared" si="18"/>
        <v/>
      </c>
      <c r="I134" s="177"/>
      <c r="J134" s="201" t="str">
        <f t="shared" si="19"/>
        <v/>
      </c>
      <c r="K134" s="136"/>
      <c r="L134" s="200" t="str">
        <f t="shared" si="20"/>
        <v/>
      </c>
      <c r="M134" s="140"/>
      <c r="N134" s="201" t="str">
        <f t="shared" si="21"/>
        <v/>
      </c>
      <c r="O134" s="136"/>
      <c r="P134" s="200" t="str">
        <f t="shared" si="22"/>
        <v/>
      </c>
      <c r="Q134" s="140"/>
      <c r="R134" s="201" t="str">
        <f t="shared" si="23"/>
        <v/>
      </c>
      <c r="S134" s="129"/>
      <c r="T134" s="202" t="str">
        <f t="shared" si="17"/>
        <v/>
      </c>
      <c r="U134" s="140"/>
      <c r="V134" s="201" t="str">
        <f t="shared" si="24"/>
        <v/>
      </c>
    </row>
    <row r="135" spans="1:22" s="147" customFormat="1" hidden="1">
      <c r="A135" s="190"/>
      <c r="B135" s="173" t="s">
        <v>5268</v>
      </c>
      <c r="C135" s="174"/>
      <c r="D135" s="175"/>
      <c r="E135" s="164"/>
      <c r="F135" s="199" t="str">
        <f t="shared" si="25"/>
        <v/>
      </c>
      <c r="G135" s="176"/>
      <c r="H135" s="200" t="str">
        <f t="shared" si="18"/>
        <v/>
      </c>
      <c r="I135" s="177"/>
      <c r="J135" s="201" t="str">
        <f t="shared" si="19"/>
        <v/>
      </c>
      <c r="K135" s="136"/>
      <c r="L135" s="200" t="str">
        <f t="shared" si="20"/>
        <v/>
      </c>
      <c r="M135" s="140"/>
      <c r="N135" s="201" t="str">
        <f t="shared" si="21"/>
        <v/>
      </c>
      <c r="O135" s="136"/>
      <c r="P135" s="200" t="str">
        <f t="shared" si="22"/>
        <v/>
      </c>
      <c r="Q135" s="140"/>
      <c r="R135" s="201" t="str">
        <f t="shared" si="23"/>
        <v/>
      </c>
      <c r="S135" s="129"/>
      <c r="T135" s="202" t="str">
        <f t="shared" si="17"/>
        <v/>
      </c>
      <c r="U135" s="140"/>
      <c r="V135" s="201" t="str">
        <f t="shared" si="24"/>
        <v/>
      </c>
    </row>
    <row r="136" spans="1:22" s="147" customFormat="1" hidden="1">
      <c r="A136" s="190"/>
      <c r="B136" s="173" t="s">
        <v>5269</v>
      </c>
      <c r="C136" s="174"/>
      <c r="D136" s="175"/>
      <c r="E136" s="164"/>
      <c r="F136" s="199" t="str">
        <f t="shared" si="25"/>
        <v/>
      </c>
      <c r="G136" s="176"/>
      <c r="H136" s="200" t="str">
        <f t="shared" si="18"/>
        <v/>
      </c>
      <c r="I136" s="177"/>
      <c r="J136" s="201" t="str">
        <f t="shared" si="19"/>
        <v/>
      </c>
      <c r="K136" s="136"/>
      <c r="L136" s="200" t="str">
        <f t="shared" si="20"/>
        <v/>
      </c>
      <c r="M136" s="140"/>
      <c r="N136" s="201" t="str">
        <f t="shared" si="21"/>
        <v/>
      </c>
      <c r="O136" s="136"/>
      <c r="P136" s="200" t="str">
        <f t="shared" si="22"/>
        <v/>
      </c>
      <c r="Q136" s="140"/>
      <c r="R136" s="201" t="str">
        <f t="shared" si="23"/>
        <v/>
      </c>
      <c r="S136" s="129"/>
      <c r="T136" s="202" t="str">
        <f t="shared" si="17"/>
        <v/>
      </c>
      <c r="U136" s="140"/>
      <c r="V136" s="201" t="str">
        <f t="shared" si="24"/>
        <v/>
      </c>
    </row>
    <row r="137" spans="1:22" s="147" customFormat="1" hidden="1">
      <c r="A137" s="190"/>
      <c r="B137" s="173" t="s">
        <v>5270</v>
      </c>
      <c r="C137" s="174"/>
      <c r="D137" s="175"/>
      <c r="E137" s="164"/>
      <c r="F137" s="199" t="str">
        <f t="shared" si="25"/>
        <v/>
      </c>
      <c r="G137" s="176"/>
      <c r="H137" s="200" t="str">
        <f t="shared" si="18"/>
        <v/>
      </c>
      <c r="I137" s="177"/>
      <c r="J137" s="201" t="str">
        <f t="shared" si="19"/>
        <v/>
      </c>
      <c r="K137" s="136"/>
      <c r="L137" s="200" t="str">
        <f t="shared" si="20"/>
        <v/>
      </c>
      <c r="M137" s="140"/>
      <c r="N137" s="201" t="str">
        <f t="shared" si="21"/>
        <v/>
      </c>
      <c r="O137" s="136"/>
      <c r="P137" s="200" t="str">
        <f t="shared" si="22"/>
        <v/>
      </c>
      <c r="Q137" s="140"/>
      <c r="R137" s="201" t="str">
        <f t="shared" si="23"/>
        <v/>
      </c>
      <c r="S137" s="129"/>
      <c r="T137" s="202" t="str">
        <f t="shared" si="17"/>
        <v/>
      </c>
      <c r="U137" s="140"/>
      <c r="V137" s="201" t="str">
        <f t="shared" si="24"/>
        <v/>
      </c>
    </row>
    <row r="138" spans="1:22" s="147" customFormat="1" hidden="1">
      <c r="A138" s="190"/>
      <c r="B138" s="173" t="s">
        <v>5271</v>
      </c>
      <c r="C138" s="174"/>
      <c r="D138" s="175"/>
      <c r="E138" s="164"/>
      <c r="F138" s="199" t="str">
        <f t="shared" si="25"/>
        <v/>
      </c>
      <c r="G138" s="176"/>
      <c r="H138" s="200" t="str">
        <f t="shared" si="18"/>
        <v/>
      </c>
      <c r="I138" s="177"/>
      <c r="J138" s="201" t="str">
        <f t="shared" si="19"/>
        <v/>
      </c>
      <c r="K138" s="136"/>
      <c r="L138" s="200" t="str">
        <f t="shared" si="20"/>
        <v/>
      </c>
      <c r="M138" s="140"/>
      <c r="N138" s="201" t="str">
        <f t="shared" si="21"/>
        <v/>
      </c>
      <c r="O138" s="136"/>
      <c r="P138" s="200" t="str">
        <f t="shared" si="22"/>
        <v/>
      </c>
      <c r="Q138" s="140"/>
      <c r="R138" s="201" t="str">
        <f t="shared" si="23"/>
        <v/>
      </c>
      <c r="S138" s="129"/>
      <c r="T138" s="202" t="str">
        <f t="shared" si="17"/>
        <v/>
      </c>
      <c r="U138" s="140"/>
      <c r="V138" s="201" t="str">
        <f t="shared" si="24"/>
        <v/>
      </c>
    </row>
    <row r="139" spans="1:22" s="147" customFormat="1" hidden="1">
      <c r="A139" s="190"/>
      <c r="B139" s="173" t="s">
        <v>5272</v>
      </c>
      <c r="C139" s="174"/>
      <c r="D139" s="175"/>
      <c r="E139" s="164"/>
      <c r="F139" s="199" t="str">
        <f t="shared" si="25"/>
        <v/>
      </c>
      <c r="G139" s="176"/>
      <c r="H139" s="200" t="str">
        <f t="shared" si="18"/>
        <v/>
      </c>
      <c r="I139" s="177"/>
      <c r="J139" s="201" t="str">
        <f t="shared" si="19"/>
        <v/>
      </c>
      <c r="K139" s="136"/>
      <c r="L139" s="200" t="str">
        <f t="shared" si="20"/>
        <v/>
      </c>
      <c r="M139" s="140"/>
      <c r="N139" s="201" t="str">
        <f t="shared" si="21"/>
        <v/>
      </c>
      <c r="O139" s="136"/>
      <c r="P139" s="200" t="str">
        <f t="shared" si="22"/>
        <v/>
      </c>
      <c r="Q139" s="140"/>
      <c r="R139" s="201" t="str">
        <f t="shared" si="23"/>
        <v/>
      </c>
      <c r="S139" s="129"/>
      <c r="T139" s="202" t="str">
        <f t="shared" si="17"/>
        <v/>
      </c>
      <c r="U139" s="140"/>
      <c r="V139" s="201" t="str">
        <f t="shared" si="24"/>
        <v/>
      </c>
    </row>
    <row r="140" spans="1:22" s="147" customFormat="1" hidden="1">
      <c r="A140" s="190"/>
      <c r="B140" s="173" t="s">
        <v>5273</v>
      </c>
      <c r="C140" s="174"/>
      <c r="D140" s="175"/>
      <c r="E140" s="164"/>
      <c r="F140" s="199" t="str">
        <f t="shared" si="25"/>
        <v/>
      </c>
      <c r="G140" s="176"/>
      <c r="H140" s="200" t="str">
        <f t="shared" si="18"/>
        <v/>
      </c>
      <c r="I140" s="177"/>
      <c r="J140" s="201" t="str">
        <f t="shared" si="19"/>
        <v/>
      </c>
      <c r="K140" s="136"/>
      <c r="L140" s="200" t="str">
        <f t="shared" si="20"/>
        <v/>
      </c>
      <c r="M140" s="140"/>
      <c r="N140" s="201" t="str">
        <f t="shared" si="21"/>
        <v/>
      </c>
      <c r="O140" s="136"/>
      <c r="P140" s="200" t="str">
        <f t="shared" si="22"/>
        <v/>
      </c>
      <c r="Q140" s="140"/>
      <c r="R140" s="201" t="str">
        <f t="shared" si="23"/>
        <v/>
      </c>
      <c r="S140" s="129"/>
      <c r="T140" s="202" t="str">
        <f t="shared" ref="T140:T198" si="26">IF($T$9="*",IF(S140&gt;0,"*",""),"")</f>
        <v/>
      </c>
      <c r="U140" s="140"/>
      <c r="V140" s="201" t="str">
        <f t="shared" si="24"/>
        <v/>
      </c>
    </row>
    <row r="141" spans="1:22" s="147" customFormat="1" hidden="1">
      <c r="A141" s="190"/>
      <c r="B141" s="173" t="s">
        <v>5274</v>
      </c>
      <c r="C141" s="174"/>
      <c r="D141" s="175"/>
      <c r="E141" s="164"/>
      <c r="F141" s="199" t="str">
        <f t="shared" si="25"/>
        <v/>
      </c>
      <c r="G141" s="176"/>
      <c r="H141" s="200" t="str">
        <f t="shared" si="18"/>
        <v/>
      </c>
      <c r="I141" s="177"/>
      <c r="J141" s="201" t="str">
        <f t="shared" si="19"/>
        <v/>
      </c>
      <c r="K141" s="136"/>
      <c r="L141" s="200" t="str">
        <f t="shared" si="20"/>
        <v/>
      </c>
      <c r="M141" s="140"/>
      <c r="N141" s="201" t="str">
        <f t="shared" si="21"/>
        <v/>
      </c>
      <c r="O141" s="136"/>
      <c r="P141" s="200" t="str">
        <f t="shared" si="22"/>
        <v/>
      </c>
      <c r="Q141" s="140"/>
      <c r="R141" s="201" t="str">
        <f t="shared" si="23"/>
        <v/>
      </c>
      <c r="S141" s="129"/>
      <c r="T141" s="202" t="str">
        <f t="shared" si="26"/>
        <v/>
      </c>
      <c r="U141" s="140"/>
      <c r="V141" s="201" t="str">
        <f t="shared" si="24"/>
        <v/>
      </c>
    </row>
    <row r="142" spans="1:22" s="147" customFormat="1" hidden="1">
      <c r="A142" s="190"/>
      <c r="B142" s="173" t="s">
        <v>5275</v>
      </c>
      <c r="C142" s="174"/>
      <c r="D142" s="175"/>
      <c r="E142" s="164"/>
      <c r="F142" s="199" t="str">
        <f t="shared" si="25"/>
        <v/>
      </c>
      <c r="G142" s="176"/>
      <c r="H142" s="200" t="str">
        <f t="shared" si="18"/>
        <v/>
      </c>
      <c r="I142" s="177"/>
      <c r="J142" s="201" t="str">
        <f t="shared" si="19"/>
        <v/>
      </c>
      <c r="K142" s="136"/>
      <c r="L142" s="200" t="str">
        <f t="shared" si="20"/>
        <v/>
      </c>
      <c r="M142" s="140"/>
      <c r="N142" s="201" t="str">
        <f t="shared" si="21"/>
        <v/>
      </c>
      <c r="O142" s="136"/>
      <c r="P142" s="200" t="str">
        <f t="shared" si="22"/>
        <v/>
      </c>
      <c r="Q142" s="140"/>
      <c r="R142" s="201" t="str">
        <f t="shared" si="23"/>
        <v/>
      </c>
      <c r="S142" s="129"/>
      <c r="T142" s="202" t="str">
        <f t="shared" si="26"/>
        <v/>
      </c>
      <c r="U142" s="140"/>
      <c r="V142" s="201" t="str">
        <f t="shared" si="24"/>
        <v/>
      </c>
    </row>
    <row r="143" spans="1:22" s="147" customFormat="1" hidden="1">
      <c r="A143" s="190"/>
      <c r="B143" s="173" t="s">
        <v>5276</v>
      </c>
      <c r="C143" s="174"/>
      <c r="D143" s="175"/>
      <c r="E143" s="164"/>
      <c r="F143" s="199" t="str">
        <f t="shared" si="25"/>
        <v/>
      </c>
      <c r="G143" s="176"/>
      <c r="H143" s="200" t="str">
        <f t="shared" si="18"/>
        <v/>
      </c>
      <c r="I143" s="177"/>
      <c r="J143" s="201" t="str">
        <f t="shared" si="19"/>
        <v/>
      </c>
      <c r="K143" s="136"/>
      <c r="L143" s="200" t="str">
        <f t="shared" si="20"/>
        <v/>
      </c>
      <c r="M143" s="140"/>
      <c r="N143" s="201" t="str">
        <f t="shared" si="21"/>
        <v/>
      </c>
      <c r="O143" s="136"/>
      <c r="P143" s="200" t="str">
        <f t="shared" si="22"/>
        <v/>
      </c>
      <c r="Q143" s="140"/>
      <c r="R143" s="201" t="str">
        <f t="shared" si="23"/>
        <v/>
      </c>
      <c r="S143" s="129"/>
      <c r="T143" s="202" t="str">
        <f t="shared" si="26"/>
        <v/>
      </c>
      <c r="U143" s="140"/>
      <c r="V143" s="201" t="str">
        <f t="shared" si="24"/>
        <v/>
      </c>
    </row>
    <row r="144" spans="1:22" s="147" customFormat="1" hidden="1">
      <c r="A144" s="190"/>
      <c r="B144" s="173" t="s">
        <v>5277</v>
      </c>
      <c r="C144" s="174"/>
      <c r="D144" s="175"/>
      <c r="E144" s="164"/>
      <c r="F144" s="199" t="str">
        <f t="shared" si="25"/>
        <v/>
      </c>
      <c r="G144" s="176"/>
      <c r="H144" s="200" t="str">
        <f t="shared" si="18"/>
        <v/>
      </c>
      <c r="I144" s="177"/>
      <c r="J144" s="201" t="str">
        <f t="shared" si="19"/>
        <v/>
      </c>
      <c r="K144" s="136"/>
      <c r="L144" s="200" t="str">
        <f t="shared" si="20"/>
        <v/>
      </c>
      <c r="M144" s="140"/>
      <c r="N144" s="201" t="str">
        <f t="shared" si="21"/>
        <v/>
      </c>
      <c r="O144" s="136"/>
      <c r="P144" s="200" t="str">
        <f t="shared" si="22"/>
        <v/>
      </c>
      <c r="Q144" s="140"/>
      <c r="R144" s="201" t="str">
        <f t="shared" si="23"/>
        <v/>
      </c>
      <c r="S144" s="129"/>
      <c r="T144" s="202" t="str">
        <f t="shared" si="26"/>
        <v/>
      </c>
      <c r="U144" s="140"/>
      <c r="V144" s="201" t="str">
        <f t="shared" si="24"/>
        <v/>
      </c>
    </row>
    <row r="145" spans="1:22" s="147" customFormat="1" hidden="1">
      <c r="A145" s="190"/>
      <c r="B145" s="173" t="s">
        <v>5278</v>
      </c>
      <c r="C145" s="174"/>
      <c r="D145" s="175"/>
      <c r="E145" s="164"/>
      <c r="F145" s="199" t="str">
        <f t="shared" si="25"/>
        <v/>
      </c>
      <c r="G145" s="176"/>
      <c r="H145" s="200" t="str">
        <f t="shared" si="18"/>
        <v/>
      </c>
      <c r="I145" s="177"/>
      <c r="J145" s="201" t="str">
        <f t="shared" si="19"/>
        <v/>
      </c>
      <c r="K145" s="136"/>
      <c r="L145" s="200" t="str">
        <f t="shared" si="20"/>
        <v/>
      </c>
      <c r="M145" s="140"/>
      <c r="N145" s="201" t="str">
        <f t="shared" si="21"/>
        <v/>
      </c>
      <c r="O145" s="136"/>
      <c r="P145" s="200" t="str">
        <f t="shared" si="22"/>
        <v/>
      </c>
      <c r="Q145" s="140"/>
      <c r="R145" s="201" t="str">
        <f t="shared" si="23"/>
        <v/>
      </c>
      <c r="S145" s="129"/>
      <c r="T145" s="202" t="str">
        <f t="shared" si="26"/>
        <v/>
      </c>
      <c r="U145" s="140"/>
      <c r="V145" s="201" t="str">
        <f t="shared" si="24"/>
        <v/>
      </c>
    </row>
    <row r="146" spans="1:22" s="147" customFormat="1" hidden="1">
      <c r="A146" s="190"/>
      <c r="B146" s="173" t="s">
        <v>5279</v>
      </c>
      <c r="C146" s="174"/>
      <c r="D146" s="175"/>
      <c r="E146" s="164"/>
      <c r="F146" s="199" t="str">
        <f t="shared" si="25"/>
        <v/>
      </c>
      <c r="G146" s="176"/>
      <c r="H146" s="200" t="str">
        <f t="shared" si="18"/>
        <v/>
      </c>
      <c r="I146" s="177"/>
      <c r="J146" s="201" t="str">
        <f t="shared" si="19"/>
        <v/>
      </c>
      <c r="K146" s="136"/>
      <c r="L146" s="200" t="str">
        <f t="shared" si="20"/>
        <v/>
      </c>
      <c r="M146" s="140"/>
      <c r="N146" s="201" t="str">
        <f t="shared" si="21"/>
        <v/>
      </c>
      <c r="O146" s="136"/>
      <c r="P146" s="200" t="str">
        <f t="shared" si="22"/>
        <v/>
      </c>
      <c r="Q146" s="140"/>
      <c r="R146" s="201" t="str">
        <f t="shared" si="23"/>
        <v/>
      </c>
      <c r="S146" s="129"/>
      <c r="T146" s="202" t="str">
        <f t="shared" si="26"/>
        <v/>
      </c>
      <c r="U146" s="140"/>
      <c r="V146" s="201" t="str">
        <f t="shared" si="24"/>
        <v/>
      </c>
    </row>
    <row r="147" spans="1:22" s="147" customFormat="1" hidden="1">
      <c r="A147" s="190"/>
      <c r="B147" s="173" t="s">
        <v>5280</v>
      </c>
      <c r="C147" s="174"/>
      <c r="D147" s="175"/>
      <c r="E147" s="164"/>
      <c r="F147" s="199" t="str">
        <f t="shared" si="25"/>
        <v/>
      </c>
      <c r="G147" s="176"/>
      <c r="H147" s="200" t="str">
        <f t="shared" si="18"/>
        <v/>
      </c>
      <c r="I147" s="177"/>
      <c r="J147" s="201" t="str">
        <f t="shared" si="19"/>
        <v/>
      </c>
      <c r="K147" s="136"/>
      <c r="L147" s="200" t="str">
        <f t="shared" si="20"/>
        <v/>
      </c>
      <c r="M147" s="140"/>
      <c r="N147" s="201" t="str">
        <f t="shared" si="21"/>
        <v/>
      </c>
      <c r="O147" s="136"/>
      <c r="P147" s="200" t="str">
        <f t="shared" si="22"/>
        <v/>
      </c>
      <c r="Q147" s="140"/>
      <c r="R147" s="201" t="str">
        <f t="shared" si="23"/>
        <v/>
      </c>
      <c r="S147" s="129"/>
      <c r="T147" s="202" t="str">
        <f t="shared" si="26"/>
        <v/>
      </c>
      <c r="U147" s="140"/>
      <c r="V147" s="201" t="str">
        <f t="shared" si="24"/>
        <v/>
      </c>
    </row>
    <row r="148" spans="1:22" s="147" customFormat="1" hidden="1">
      <c r="A148" s="190"/>
      <c r="B148" s="173" t="s">
        <v>5281</v>
      </c>
      <c r="C148" s="174"/>
      <c r="D148" s="175"/>
      <c r="E148" s="164"/>
      <c r="F148" s="199" t="str">
        <f t="shared" si="25"/>
        <v/>
      </c>
      <c r="G148" s="176"/>
      <c r="H148" s="200" t="str">
        <f t="shared" si="18"/>
        <v/>
      </c>
      <c r="I148" s="177"/>
      <c r="J148" s="201" t="str">
        <f t="shared" si="19"/>
        <v/>
      </c>
      <c r="K148" s="136"/>
      <c r="L148" s="200" t="str">
        <f t="shared" si="20"/>
        <v/>
      </c>
      <c r="M148" s="140"/>
      <c r="N148" s="201" t="str">
        <f t="shared" si="21"/>
        <v/>
      </c>
      <c r="O148" s="136"/>
      <c r="P148" s="200" t="str">
        <f t="shared" si="22"/>
        <v/>
      </c>
      <c r="Q148" s="140"/>
      <c r="R148" s="201" t="str">
        <f t="shared" si="23"/>
        <v/>
      </c>
      <c r="S148" s="129"/>
      <c r="T148" s="202" t="str">
        <f t="shared" si="26"/>
        <v/>
      </c>
      <c r="U148" s="140"/>
      <c r="V148" s="201" t="str">
        <f t="shared" si="24"/>
        <v/>
      </c>
    </row>
    <row r="149" spans="1:22" s="147" customFormat="1" hidden="1">
      <c r="A149" s="190"/>
      <c r="B149" s="173" t="s">
        <v>5282</v>
      </c>
      <c r="C149" s="174"/>
      <c r="D149" s="175"/>
      <c r="E149" s="164"/>
      <c r="F149" s="199" t="str">
        <f t="shared" si="25"/>
        <v/>
      </c>
      <c r="G149" s="176"/>
      <c r="H149" s="200" t="str">
        <f t="shared" si="18"/>
        <v/>
      </c>
      <c r="I149" s="177"/>
      <c r="J149" s="201" t="str">
        <f t="shared" si="19"/>
        <v/>
      </c>
      <c r="K149" s="136"/>
      <c r="L149" s="200" t="str">
        <f t="shared" si="20"/>
        <v/>
      </c>
      <c r="M149" s="140"/>
      <c r="N149" s="201" t="str">
        <f t="shared" si="21"/>
        <v/>
      </c>
      <c r="O149" s="136"/>
      <c r="P149" s="200" t="str">
        <f t="shared" si="22"/>
        <v/>
      </c>
      <c r="Q149" s="140"/>
      <c r="R149" s="201" t="str">
        <f t="shared" si="23"/>
        <v/>
      </c>
      <c r="S149" s="129"/>
      <c r="T149" s="202" t="str">
        <f t="shared" si="26"/>
        <v/>
      </c>
      <c r="U149" s="140"/>
      <c r="V149" s="201" t="str">
        <f t="shared" si="24"/>
        <v/>
      </c>
    </row>
    <row r="150" spans="1:22" s="147" customFormat="1" hidden="1">
      <c r="A150" s="190"/>
      <c r="B150" s="173" t="s">
        <v>5283</v>
      </c>
      <c r="C150" s="174"/>
      <c r="D150" s="175"/>
      <c r="E150" s="164"/>
      <c r="F150" s="199" t="str">
        <f t="shared" si="25"/>
        <v/>
      </c>
      <c r="G150" s="176"/>
      <c r="H150" s="200" t="str">
        <f t="shared" si="18"/>
        <v/>
      </c>
      <c r="I150" s="177"/>
      <c r="J150" s="201" t="str">
        <f t="shared" si="19"/>
        <v/>
      </c>
      <c r="K150" s="136"/>
      <c r="L150" s="200" t="str">
        <f t="shared" si="20"/>
        <v/>
      </c>
      <c r="M150" s="140"/>
      <c r="N150" s="201" t="str">
        <f t="shared" si="21"/>
        <v/>
      </c>
      <c r="O150" s="136"/>
      <c r="P150" s="200" t="str">
        <f t="shared" si="22"/>
        <v/>
      </c>
      <c r="Q150" s="140"/>
      <c r="R150" s="201" t="str">
        <f t="shared" si="23"/>
        <v/>
      </c>
      <c r="S150" s="129"/>
      <c r="T150" s="202" t="str">
        <f t="shared" si="26"/>
        <v/>
      </c>
      <c r="U150" s="140"/>
      <c r="V150" s="201" t="str">
        <f t="shared" si="24"/>
        <v/>
      </c>
    </row>
    <row r="151" spans="1:22" s="147" customFormat="1" hidden="1">
      <c r="A151" s="190"/>
      <c r="B151" s="173" t="s">
        <v>5284</v>
      </c>
      <c r="C151" s="174"/>
      <c r="D151" s="175"/>
      <c r="E151" s="164"/>
      <c r="F151" s="199" t="str">
        <f t="shared" si="25"/>
        <v/>
      </c>
      <c r="G151" s="176"/>
      <c r="H151" s="200" t="str">
        <f t="shared" si="18"/>
        <v/>
      </c>
      <c r="I151" s="177"/>
      <c r="J151" s="201" t="str">
        <f t="shared" si="19"/>
        <v/>
      </c>
      <c r="K151" s="136"/>
      <c r="L151" s="200" t="str">
        <f t="shared" si="20"/>
        <v/>
      </c>
      <c r="M151" s="140"/>
      <c r="N151" s="201" t="str">
        <f t="shared" si="21"/>
        <v/>
      </c>
      <c r="O151" s="136"/>
      <c r="P151" s="200" t="str">
        <f t="shared" si="22"/>
        <v/>
      </c>
      <c r="Q151" s="140"/>
      <c r="R151" s="201" t="str">
        <f t="shared" si="23"/>
        <v/>
      </c>
      <c r="S151" s="129"/>
      <c r="T151" s="202" t="str">
        <f t="shared" si="26"/>
        <v/>
      </c>
      <c r="U151" s="140"/>
      <c r="V151" s="201" t="str">
        <f t="shared" si="24"/>
        <v/>
      </c>
    </row>
    <row r="152" spans="1:22" s="147" customFormat="1" hidden="1">
      <c r="A152" s="190"/>
      <c r="B152" s="173" t="s">
        <v>5285</v>
      </c>
      <c r="C152" s="174"/>
      <c r="D152" s="175"/>
      <c r="E152" s="164"/>
      <c r="F152" s="199" t="str">
        <f t="shared" si="25"/>
        <v/>
      </c>
      <c r="G152" s="176"/>
      <c r="H152" s="200" t="str">
        <f t="shared" si="18"/>
        <v/>
      </c>
      <c r="I152" s="177"/>
      <c r="J152" s="201" t="str">
        <f t="shared" si="19"/>
        <v/>
      </c>
      <c r="K152" s="136"/>
      <c r="L152" s="200" t="str">
        <f t="shared" si="20"/>
        <v/>
      </c>
      <c r="M152" s="140"/>
      <c r="N152" s="201" t="str">
        <f t="shared" si="21"/>
        <v/>
      </c>
      <c r="O152" s="136"/>
      <c r="P152" s="200" t="str">
        <f t="shared" si="22"/>
        <v/>
      </c>
      <c r="Q152" s="140"/>
      <c r="R152" s="201" t="str">
        <f t="shared" si="23"/>
        <v/>
      </c>
      <c r="S152" s="129"/>
      <c r="T152" s="202" t="str">
        <f t="shared" si="26"/>
        <v/>
      </c>
      <c r="U152" s="140"/>
      <c r="V152" s="201" t="str">
        <f t="shared" si="24"/>
        <v/>
      </c>
    </row>
    <row r="153" spans="1:22" s="147" customFormat="1" hidden="1">
      <c r="A153" s="190"/>
      <c r="B153" s="173" t="s">
        <v>5286</v>
      </c>
      <c r="C153" s="174"/>
      <c r="D153" s="175"/>
      <c r="E153" s="164"/>
      <c r="F153" s="199" t="str">
        <f t="shared" si="25"/>
        <v/>
      </c>
      <c r="G153" s="176"/>
      <c r="H153" s="200" t="str">
        <f t="shared" si="18"/>
        <v/>
      </c>
      <c r="I153" s="177"/>
      <c r="J153" s="201" t="str">
        <f t="shared" si="19"/>
        <v/>
      </c>
      <c r="K153" s="136"/>
      <c r="L153" s="200" t="str">
        <f t="shared" si="20"/>
        <v/>
      </c>
      <c r="M153" s="140"/>
      <c r="N153" s="201" t="str">
        <f t="shared" si="21"/>
        <v/>
      </c>
      <c r="O153" s="136"/>
      <c r="P153" s="200" t="str">
        <f t="shared" si="22"/>
        <v/>
      </c>
      <c r="Q153" s="140"/>
      <c r="R153" s="201" t="str">
        <f t="shared" si="23"/>
        <v/>
      </c>
      <c r="S153" s="129"/>
      <c r="T153" s="202" t="str">
        <f t="shared" si="26"/>
        <v/>
      </c>
      <c r="U153" s="140"/>
      <c r="V153" s="201" t="str">
        <f t="shared" si="24"/>
        <v/>
      </c>
    </row>
    <row r="154" spans="1:22" s="147" customFormat="1" hidden="1">
      <c r="A154" s="190"/>
      <c r="B154" s="173" t="s">
        <v>5287</v>
      </c>
      <c r="C154" s="174"/>
      <c r="D154" s="175"/>
      <c r="E154" s="164"/>
      <c r="F154" s="199" t="str">
        <f t="shared" si="25"/>
        <v/>
      </c>
      <c r="G154" s="176"/>
      <c r="H154" s="200" t="str">
        <f t="shared" si="18"/>
        <v/>
      </c>
      <c r="I154" s="177"/>
      <c r="J154" s="201" t="str">
        <f t="shared" si="19"/>
        <v/>
      </c>
      <c r="K154" s="136"/>
      <c r="L154" s="200" t="str">
        <f t="shared" si="20"/>
        <v/>
      </c>
      <c r="M154" s="140"/>
      <c r="N154" s="201" t="str">
        <f t="shared" si="21"/>
        <v/>
      </c>
      <c r="O154" s="136"/>
      <c r="P154" s="200" t="str">
        <f t="shared" si="22"/>
        <v/>
      </c>
      <c r="Q154" s="140"/>
      <c r="R154" s="201" t="str">
        <f t="shared" si="23"/>
        <v/>
      </c>
      <c r="S154" s="129"/>
      <c r="T154" s="202" t="str">
        <f t="shared" si="26"/>
        <v/>
      </c>
      <c r="U154" s="140"/>
      <c r="V154" s="201" t="str">
        <f t="shared" si="24"/>
        <v/>
      </c>
    </row>
    <row r="155" spans="1:22" s="147" customFormat="1" hidden="1">
      <c r="A155" s="190"/>
      <c r="B155" s="173" t="s">
        <v>5288</v>
      </c>
      <c r="C155" s="174"/>
      <c r="D155" s="175"/>
      <c r="E155" s="164"/>
      <c r="F155" s="199" t="str">
        <f t="shared" si="25"/>
        <v/>
      </c>
      <c r="G155" s="176"/>
      <c r="H155" s="200" t="str">
        <f t="shared" si="18"/>
        <v/>
      </c>
      <c r="I155" s="177"/>
      <c r="J155" s="201" t="str">
        <f t="shared" si="19"/>
        <v/>
      </c>
      <c r="K155" s="136"/>
      <c r="L155" s="200" t="str">
        <f t="shared" si="20"/>
        <v/>
      </c>
      <c r="M155" s="140"/>
      <c r="N155" s="201" t="str">
        <f t="shared" si="21"/>
        <v/>
      </c>
      <c r="O155" s="136"/>
      <c r="P155" s="200" t="str">
        <f t="shared" si="22"/>
        <v/>
      </c>
      <c r="Q155" s="140"/>
      <c r="R155" s="201" t="str">
        <f t="shared" si="23"/>
        <v/>
      </c>
      <c r="S155" s="129"/>
      <c r="T155" s="202" t="str">
        <f t="shared" si="26"/>
        <v/>
      </c>
      <c r="U155" s="140"/>
      <c r="V155" s="201" t="str">
        <f t="shared" si="24"/>
        <v/>
      </c>
    </row>
    <row r="156" spans="1:22" s="147" customFormat="1" hidden="1">
      <c r="A156" s="190"/>
      <c r="B156" s="173" t="s">
        <v>5289</v>
      </c>
      <c r="C156" s="174"/>
      <c r="D156" s="175"/>
      <c r="E156" s="164"/>
      <c r="F156" s="199" t="str">
        <f t="shared" si="25"/>
        <v/>
      </c>
      <c r="G156" s="176"/>
      <c r="H156" s="200" t="str">
        <f t="shared" si="18"/>
        <v/>
      </c>
      <c r="I156" s="177"/>
      <c r="J156" s="201" t="str">
        <f t="shared" si="19"/>
        <v/>
      </c>
      <c r="K156" s="136"/>
      <c r="L156" s="200" t="str">
        <f t="shared" si="20"/>
        <v/>
      </c>
      <c r="M156" s="140"/>
      <c r="N156" s="201" t="str">
        <f t="shared" si="21"/>
        <v/>
      </c>
      <c r="O156" s="136"/>
      <c r="P156" s="200" t="str">
        <f t="shared" si="22"/>
        <v/>
      </c>
      <c r="Q156" s="140"/>
      <c r="R156" s="201" t="str">
        <f t="shared" si="23"/>
        <v/>
      </c>
      <c r="S156" s="129"/>
      <c r="T156" s="202" t="str">
        <f t="shared" si="26"/>
        <v/>
      </c>
      <c r="U156" s="140"/>
      <c r="V156" s="201" t="str">
        <f t="shared" si="24"/>
        <v/>
      </c>
    </row>
    <row r="157" spans="1:22" s="147" customFormat="1" hidden="1">
      <c r="A157" s="190"/>
      <c r="B157" s="173" t="s">
        <v>5290</v>
      </c>
      <c r="C157" s="174"/>
      <c r="D157" s="175"/>
      <c r="E157" s="164"/>
      <c r="F157" s="199" t="str">
        <f t="shared" si="25"/>
        <v/>
      </c>
      <c r="G157" s="176"/>
      <c r="H157" s="200" t="str">
        <f t="shared" si="18"/>
        <v/>
      </c>
      <c r="I157" s="177"/>
      <c r="J157" s="201" t="str">
        <f t="shared" si="19"/>
        <v/>
      </c>
      <c r="K157" s="136"/>
      <c r="L157" s="200" t="str">
        <f t="shared" si="20"/>
        <v/>
      </c>
      <c r="M157" s="140"/>
      <c r="N157" s="201" t="str">
        <f t="shared" si="21"/>
        <v/>
      </c>
      <c r="O157" s="136"/>
      <c r="P157" s="200" t="str">
        <f t="shared" si="22"/>
        <v/>
      </c>
      <c r="Q157" s="140"/>
      <c r="R157" s="201" t="str">
        <f t="shared" si="23"/>
        <v/>
      </c>
      <c r="S157" s="129"/>
      <c r="T157" s="202" t="str">
        <f t="shared" si="26"/>
        <v/>
      </c>
      <c r="U157" s="140"/>
      <c r="V157" s="201" t="str">
        <f t="shared" si="24"/>
        <v/>
      </c>
    </row>
    <row r="158" spans="1:22" s="147" customFormat="1" hidden="1">
      <c r="A158" s="190"/>
      <c r="B158" s="173" t="s">
        <v>5291</v>
      </c>
      <c r="C158" s="174"/>
      <c r="D158" s="175"/>
      <c r="E158" s="164"/>
      <c r="F158" s="199" t="str">
        <f t="shared" si="25"/>
        <v/>
      </c>
      <c r="G158" s="176"/>
      <c r="H158" s="200" t="str">
        <f t="shared" si="18"/>
        <v/>
      </c>
      <c r="I158" s="177"/>
      <c r="J158" s="201" t="str">
        <f t="shared" si="19"/>
        <v/>
      </c>
      <c r="K158" s="136"/>
      <c r="L158" s="200" t="str">
        <f t="shared" si="20"/>
        <v/>
      </c>
      <c r="M158" s="140"/>
      <c r="N158" s="201" t="str">
        <f t="shared" si="21"/>
        <v/>
      </c>
      <c r="O158" s="136"/>
      <c r="P158" s="200" t="str">
        <f t="shared" si="22"/>
        <v/>
      </c>
      <c r="Q158" s="140"/>
      <c r="R158" s="201" t="str">
        <f t="shared" si="23"/>
        <v/>
      </c>
      <c r="S158" s="129"/>
      <c r="T158" s="202" t="str">
        <f t="shared" si="26"/>
        <v/>
      </c>
      <c r="U158" s="140"/>
      <c r="V158" s="201" t="str">
        <f t="shared" si="24"/>
        <v/>
      </c>
    </row>
    <row r="159" spans="1:22" s="147" customFormat="1" hidden="1">
      <c r="A159" s="190"/>
      <c r="B159" s="173" t="s">
        <v>5292</v>
      </c>
      <c r="C159" s="174"/>
      <c r="D159" s="175"/>
      <c r="E159" s="164"/>
      <c r="F159" s="199" t="str">
        <f t="shared" si="25"/>
        <v/>
      </c>
      <c r="G159" s="176"/>
      <c r="H159" s="200" t="str">
        <f t="shared" si="18"/>
        <v/>
      </c>
      <c r="I159" s="177"/>
      <c r="J159" s="201" t="str">
        <f t="shared" si="19"/>
        <v/>
      </c>
      <c r="K159" s="136"/>
      <c r="L159" s="200" t="str">
        <f t="shared" si="20"/>
        <v/>
      </c>
      <c r="M159" s="140"/>
      <c r="N159" s="201" t="str">
        <f t="shared" si="21"/>
        <v/>
      </c>
      <c r="O159" s="136"/>
      <c r="P159" s="200" t="str">
        <f t="shared" si="22"/>
        <v/>
      </c>
      <c r="Q159" s="140"/>
      <c r="R159" s="201" t="str">
        <f t="shared" si="23"/>
        <v/>
      </c>
      <c r="S159" s="129"/>
      <c r="T159" s="202" t="str">
        <f t="shared" si="26"/>
        <v/>
      </c>
      <c r="U159" s="140"/>
      <c r="V159" s="201" t="str">
        <f t="shared" si="24"/>
        <v/>
      </c>
    </row>
    <row r="160" spans="1:22" s="147" customFormat="1" hidden="1">
      <c r="A160" s="190"/>
      <c r="B160" s="173" t="s">
        <v>5293</v>
      </c>
      <c r="C160" s="174"/>
      <c r="D160" s="175"/>
      <c r="E160" s="164"/>
      <c r="F160" s="199" t="str">
        <f t="shared" si="25"/>
        <v/>
      </c>
      <c r="G160" s="176"/>
      <c r="H160" s="200" t="str">
        <f t="shared" si="18"/>
        <v/>
      </c>
      <c r="I160" s="177"/>
      <c r="J160" s="201" t="str">
        <f t="shared" si="19"/>
        <v/>
      </c>
      <c r="K160" s="136"/>
      <c r="L160" s="200" t="str">
        <f t="shared" si="20"/>
        <v/>
      </c>
      <c r="M160" s="140"/>
      <c r="N160" s="201" t="str">
        <f t="shared" si="21"/>
        <v/>
      </c>
      <c r="O160" s="136"/>
      <c r="P160" s="200" t="str">
        <f t="shared" si="22"/>
        <v/>
      </c>
      <c r="Q160" s="140"/>
      <c r="R160" s="201" t="str">
        <f t="shared" si="23"/>
        <v/>
      </c>
      <c r="S160" s="129"/>
      <c r="T160" s="202" t="str">
        <f t="shared" si="26"/>
        <v/>
      </c>
      <c r="U160" s="140"/>
      <c r="V160" s="201" t="str">
        <f t="shared" si="24"/>
        <v/>
      </c>
    </row>
    <row r="161" spans="1:22" s="147" customFormat="1" hidden="1">
      <c r="A161" s="190"/>
      <c r="B161" s="173" t="s">
        <v>5294</v>
      </c>
      <c r="C161" s="174"/>
      <c r="D161" s="175"/>
      <c r="E161" s="164"/>
      <c r="F161" s="199" t="str">
        <f t="shared" si="25"/>
        <v/>
      </c>
      <c r="G161" s="176"/>
      <c r="H161" s="200" t="str">
        <f t="shared" si="18"/>
        <v/>
      </c>
      <c r="I161" s="177"/>
      <c r="J161" s="201" t="str">
        <f t="shared" si="19"/>
        <v/>
      </c>
      <c r="K161" s="136"/>
      <c r="L161" s="200" t="str">
        <f t="shared" si="20"/>
        <v/>
      </c>
      <c r="M161" s="140"/>
      <c r="N161" s="201" t="str">
        <f t="shared" si="21"/>
        <v/>
      </c>
      <c r="O161" s="136"/>
      <c r="P161" s="200" t="str">
        <f t="shared" si="22"/>
        <v/>
      </c>
      <c r="Q161" s="140"/>
      <c r="R161" s="201" t="str">
        <f t="shared" si="23"/>
        <v/>
      </c>
      <c r="S161" s="129"/>
      <c r="T161" s="202" t="str">
        <f t="shared" si="26"/>
        <v/>
      </c>
      <c r="U161" s="140"/>
      <c r="V161" s="201" t="str">
        <f t="shared" si="24"/>
        <v/>
      </c>
    </row>
    <row r="162" spans="1:22" s="147" customFormat="1" hidden="1">
      <c r="A162" s="190"/>
      <c r="B162" s="173" t="s">
        <v>5295</v>
      </c>
      <c r="C162" s="174"/>
      <c r="D162" s="175"/>
      <c r="E162" s="164"/>
      <c r="F162" s="199" t="str">
        <f t="shared" si="25"/>
        <v/>
      </c>
      <c r="G162" s="176"/>
      <c r="H162" s="200" t="str">
        <f t="shared" si="18"/>
        <v/>
      </c>
      <c r="I162" s="177"/>
      <c r="J162" s="201" t="str">
        <f t="shared" si="19"/>
        <v/>
      </c>
      <c r="K162" s="136"/>
      <c r="L162" s="200" t="str">
        <f t="shared" si="20"/>
        <v/>
      </c>
      <c r="M162" s="140"/>
      <c r="N162" s="201" t="str">
        <f t="shared" si="21"/>
        <v/>
      </c>
      <c r="O162" s="136"/>
      <c r="P162" s="200" t="str">
        <f t="shared" si="22"/>
        <v/>
      </c>
      <c r="Q162" s="140"/>
      <c r="R162" s="201" t="str">
        <f t="shared" si="23"/>
        <v/>
      </c>
      <c r="S162" s="129"/>
      <c r="T162" s="202" t="str">
        <f t="shared" si="26"/>
        <v/>
      </c>
      <c r="U162" s="140"/>
      <c r="V162" s="201" t="str">
        <f t="shared" si="24"/>
        <v/>
      </c>
    </row>
    <row r="163" spans="1:22" s="147" customFormat="1" hidden="1">
      <c r="A163" s="190"/>
      <c r="B163" s="173" t="s">
        <v>5296</v>
      </c>
      <c r="C163" s="174"/>
      <c r="D163" s="175"/>
      <c r="E163" s="164"/>
      <c r="F163" s="199" t="str">
        <f t="shared" si="25"/>
        <v/>
      </c>
      <c r="G163" s="176"/>
      <c r="H163" s="200" t="str">
        <f t="shared" si="18"/>
        <v/>
      </c>
      <c r="I163" s="177"/>
      <c r="J163" s="201" t="str">
        <f t="shared" si="19"/>
        <v/>
      </c>
      <c r="K163" s="136"/>
      <c r="L163" s="200" t="str">
        <f t="shared" si="20"/>
        <v/>
      </c>
      <c r="M163" s="140"/>
      <c r="N163" s="201" t="str">
        <f t="shared" si="21"/>
        <v/>
      </c>
      <c r="O163" s="136"/>
      <c r="P163" s="200" t="str">
        <f t="shared" si="22"/>
        <v/>
      </c>
      <c r="Q163" s="140"/>
      <c r="R163" s="201" t="str">
        <f t="shared" si="23"/>
        <v/>
      </c>
      <c r="S163" s="129"/>
      <c r="T163" s="202" t="str">
        <f t="shared" si="26"/>
        <v/>
      </c>
      <c r="U163" s="140"/>
      <c r="V163" s="201" t="str">
        <f t="shared" si="24"/>
        <v/>
      </c>
    </row>
    <row r="164" spans="1:22" s="147" customFormat="1" hidden="1">
      <c r="A164" s="190"/>
      <c r="B164" s="173" t="s">
        <v>5297</v>
      </c>
      <c r="C164" s="174"/>
      <c r="D164" s="175"/>
      <c r="E164" s="164"/>
      <c r="F164" s="199" t="str">
        <f t="shared" si="25"/>
        <v/>
      </c>
      <c r="G164" s="176"/>
      <c r="H164" s="200" t="str">
        <f t="shared" si="18"/>
        <v/>
      </c>
      <c r="I164" s="177"/>
      <c r="J164" s="201" t="str">
        <f t="shared" si="19"/>
        <v/>
      </c>
      <c r="K164" s="136"/>
      <c r="L164" s="200" t="str">
        <f t="shared" si="20"/>
        <v/>
      </c>
      <c r="M164" s="140"/>
      <c r="N164" s="201" t="str">
        <f t="shared" si="21"/>
        <v/>
      </c>
      <c r="O164" s="136"/>
      <c r="P164" s="200" t="str">
        <f t="shared" si="22"/>
        <v/>
      </c>
      <c r="Q164" s="140"/>
      <c r="R164" s="201" t="str">
        <f t="shared" si="23"/>
        <v/>
      </c>
      <c r="S164" s="129"/>
      <c r="T164" s="202" t="str">
        <f t="shared" si="26"/>
        <v/>
      </c>
      <c r="U164" s="140"/>
      <c r="V164" s="201" t="str">
        <f t="shared" si="24"/>
        <v/>
      </c>
    </row>
    <row r="165" spans="1:22" s="147" customFormat="1" hidden="1">
      <c r="A165" s="190"/>
      <c r="B165" s="173" t="s">
        <v>5298</v>
      </c>
      <c r="C165" s="174"/>
      <c r="D165" s="175"/>
      <c r="E165" s="164"/>
      <c r="F165" s="199" t="str">
        <f t="shared" si="25"/>
        <v/>
      </c>
      <c r="G165" s="176"/>
      <c r="H165" s="200" t="str">
        <f t="shared" si="18"/>
        <v/>
      </c>
      <c r="I165" s="177"/>
      <c r="J165" s="201" t="str">
        <f t="shared" si="19"/>
        <v/>
      </c>
      <c r="K165" s="136"/>
      <c r="L165" s="200" t="str">
        <f t="shared" si="20"/>
        <v/>
      </c>
      <c r="M165" s="140"/>
      <c r="N165" s="201" t="str">
        <f t="shared" si="21"/>
        <v/>
      </c>
      <c r="O165" s="136"/>
      <c r="P165" s="200" t="str">
        <f t="shared" si="22"/>
        <v/>
      </c>
      <c r="Q165" s="140"/>
      <c r="R165" s="201" t="str">
        <f t="shared" si="23"/>
        <v/>
      </c>
      <c r="S165" s="129"/>
      <c r="T165" s="202" t="str">
        <f t="shared" si="26"/>
        <v/>
      </c>
      <c r="U165" s="140"/>
      <c r="V165" s="201" t="str">
        <f t="shared" si="24"/>
        <v/>
      </c>
    </row>
    <row r="166" spans="1:22" s="147" customFormat="1" hidden="1">
      <c r="A166" s="190"/>
      <c r="B166" s="173" t="s">
        <v>5299</v>
      </c>
      <c r="C166" s="174"/>
      <c r="D166" s="175"/>
      <c r="E166" s="164"/>
      <c r="F166" s="199" t="str">
        <f t="shared" si="25"/>
        <v/>
      </c>
      <c r="G166" s="176"/>
      <c r="H166" s="200" t="str">
        <f t="shared" si="18"/>
        <v/>
      </c>
      <c r="I166" s="177"/>
      <c r="J166" s="201" t="str">
        <f t="shared" si="19"/>
        <v/>
      </c>
      <c r="K166" s="136"/>
      <c r="L166" s="200" t="str">
        <f t="shared" si="20"/>
        <v/>
      </c>
      <c r="M166" s="140"/>
      <c r="N166" s="201" t="str">
        <f t="shared" si="21"/>
        <v/>
      </c>
      <c r="O166" s="136"/>
      <c r="P166" s="200" t="str">
        <f t="shared" si="22"/>
        <v/>
      </c>
      <c r="Q166" s="140"/>
      <c r="R166" s="201" t="str">
        <f t="shared" si="23"/>
        <v/>
      </c>
      <c r="S166" s="129"/>
      <c r="T166" s="202" t="str">
        <f t="shared" si="26"/>
        <v/>
      </c>
      <c r="U166" s="140"/>
      <c r="V166" s="201" t="str">
        <f t="shared" si="24"/>
        <v/>
      </c>
    </row>
    <row r="167" spans="1:22" s="147" customFormat="1">
      <c r="A167" s="190" t="s">
        <v>53</v>
      </c>
      <c r="B167" s="173" t="s">
        <v>5300</v>
      </c>
      <c r="C167" s="174"/>
      <c r="D167" s="175"/>
      <c r="E167" s="164"/>
      <c r="F167" s="199" t="str">
        <f t="shared" si="25"/>
        <v/>
      </c>
      <c r="G167" s="176"/>
      <c r="H167" s="200" t="str">
        <f t="shared" si="18"/>
        <v/>
      </c>
      <c r="I167" s="177"/>
      <c r="J167" s="201" t="str">
        <f t="shared" si="19"/>
        <v/>
      </c>
      <c r="K167" s="136"/>
      <c r="L167" s="200" t="str">
        <f t="shared" si="20"/>
        <v/>
      </c>
      <c r="M167" s="140"/>
      <c r="N167" s="201" t="str">
        <f t="shared" si="21"/>
        <v/>
      </c>
      <c r="O167" s="136"/>
      <c r="P167" s="200" t="str">
        <f t="shared" si="22"/>
        <v/>
      </c>
      <c r="Q167" s="140"/>
      <c r="R167" s="201" t="str">
        <f t="shared" si="23"/>
        <v/>
      </c>
      <c r="S167" s="129"/>
      <c r="T167" s="202" t="str">
        <f t="shared" si="26"/>
        <v/>
      </c>
      <c r="U167" s="140"/>
      <c r="V167" s="201" t="str">
        <f t="shared" si="24"/>
        <v/>
      </c>
    </row>
    <row r="168" spans="1:22" s="147" customFormat="1" hidden="1">
      <c r="A168" s="190"/>
      <c r="B168" s="173" t="s">
        <v>5301</v>
      </c>
      <c r="C168" s="174"/>
      <c r="D168" s="175"/>
      <c r="E168" s="164"/>
      <c r="F168" s="199" t="str">
        <f t="shared" si="25"/>
        <v/>
      </c>
      <c r="G168" s="176"/>
      <c r="H168" s="200" t="str">
        <f t="shared" si="18"/>
        <v/>
      </c>
      <c r="I168" s="177"/>
      <c r="J168" s="201" t="str">
        <f t="shared" si="19"/>
        <v/>
      </c>
      <c r="K168" s="136"/>
      <c r="L168" s="200" t="str">
        <f t="shared" si="20"/>
        <v/>
      </c>
      <c r="M168" s="140"/>
      <c r="N168" s="201" t="str">
        <f t="shared" si="21"/>
        <v/>
      </c>
      <c r="O168" s="136"/>
      <c r="P168" s="200" t="str">
        <f t="shared" si="22"/>
        <v/>
      </c>
      <c r="Q168" s="140"/>
      <c r="R168" s="201" t="str">
        <f t="shared" si="23"/>
        <v/>
      </c>
      <c r="S168" s="129"/>
      <c r="T168" s="202" t="str">
        <f t="shared" si="26"/>
        <v/>
      </c>
      <c r="U168" s="140"/>
      <c r="V168" s="201" t="str">
        <f t="shared" si="24"/>
        <v/>
      </c>
    </row>
    <row r="169" spans="1:22" s="147" customFormat="1" hidden="1">
      <c r="A169" s="190"/>
      <c r="B169" s="173" t="s">
        <v>5302</v>
      </c>
      <c r="C169" s="174"/>
      <c r="D169" s="175"/>
      <c r="E169" s="164"/>
      <c r="F169" s="199" t="str">
        <f t="shared" si="25"/>
        <v/>
      </c>
      <c r="G169" s="176"/>
      <c r="H169" s="200" t="str">
        <f t="shared" si="18"/>
        <v/>
      </c>
      <c r="I169" s="177"/>
      <c r="J169" s="201" t="str">
        <f t="shared" si="19"/>
        <v/>
      </c>
      <c r="K169" s="136"/>
      <c r="L169" s="200" t="str">
        <f t="shared" si="20"/>
        <v/>
      </c>
      <c r="M169" s="140"/>
      <c r="N169" s="201" t="str">
        <f t="shared" si="21"/>
        <v/>
      </c>
      <c r="O169" s="136"/>
      <c r="P169" s="200" t="str">
        <f t="shared" si="22"/>
        <v/>
      </c>
      <c r="Q169" s="140"/>
      <c r="R169" s="201" t="str">
        <f t="shared" si="23"/>
        <v/>
      </c>
      <c r="S169" s="129"/>
      <c r="T169" s="202" t="str">
        <f t="shared" si="26"/>
        <v/>
      </c>
      <c r="U169" s="140"/>
      <c r="V169" s="201" t="str">
        <f t="shared" si="24"/>
        <v/>
      </c>
    </row>
    <row r="170" spans="1:22" s="147" customFormat="1" hidden="1">
      <c r="A170" s="190"/>
      <c r="B170" s="173" t="s">
        <v>5303</v>
      </c>
      <c r="C170" s="174"/>
      <c r="D170" s="175"/>
      <c r="E170" s="164"/>
      <c r="F170" s="199" t="str">
        <f t="shared" si="25"/>
        <v/>
      </c>
      <c r="G170" s="176"/>
      <c r="H170" s="200" t="str">
        <f t="shared" si="18"/>
        <v/>
      </c>
      <c r="I170" s="177"/>
      <c r="J170" s="201" t="str">
        <f t="shared" si="19"/>
        <v/>
      </c>
      <c r="K170" s="136"/>
      <c r="L170" s="200" t="str">
        <f t="shared" si="20"/>
        <v/>
      </c>
      <c r="M170" s="140"/>
      <c r="N170" s="201" t="str">
        <f t="shared" si="21"/>
        <v/>
      </c>
      <c r="O170" s="136"/>
      <c r="P170" s="200" t="str">
        <f t="shared" si="22"/>
        <v/>
      </c>
      <c r="Q170" s="140"/>
      <c r="R170" s="201" t="str">
        <f t="shared" si="23"/>
        <v/>
      </c>
      <c r="S170" s="129"/>
      <c r="T170" s="202" t="str">
        <f t="shared" si="26"/>
        <v/>
      </c>
      <c r="U170" s="140"/>
      <c r="V170" s="201" t="str">
        <f t="shared" si="24"/>
        <v/>
      </c>
    </row>
    <row r="171" spans="1:22" s="147" customFormat="1" hidden="1">
      <c r="A171" s="190"/>
      <c r="B171" s="173" t="s">
        <v>5304</v>
      </c>
      <c r="C171" s="174"/>
      <c r="D171" s="175"/>
      <c r="E171" s="164"/>
      <c r="F171" s="199" t="str">
        <f t="shared" si="25"/>
        <v/>
      </c>
      <c r="G171" s="176"/>
      <c r="H171" s="200" t="str">
        <f t="shared" si="18"/>
        <v/>
      </c>
      <c r="I171" s="177"/>
      <c r="J171" s="201" t="str">
        <f t="shared" si="19"/>
        <v/>
      </c>
      <c r="K171" s="136"/>
      <c r="L171" s="200" t="str">
        <f t="shared" si="20"/>
        <v/>
      </c>
      <c r="M171" s="140"/>
      <c r="N171" s="201" t="str">
        <f t="shared" si="21"/>
        <v/>
      </c>
      <c r="O171" s="136"/>
      <c r="P171" s="200" t="str">
        <f t="shared" si="22"/>
        <v/>
      </c>
      <c r="Q171" s="140"/>
      <c r="R171" s="201" t="str">
        <f t="shared" si="23"/>
        <v/>
      </c>
      <c r="S171" s="129"/>
      <c r="T171" s="202" t="str">
        <f t="shared" si="26"/>
        <v/>
      </c>
      <c r="U171" s="140"/>
      <c r="V171" s="201" t="str">
        <f t="shared" si="24"/>
        <v/>
      </c>
    </row>
    <row r="172" spans="1:22" s="147" customFormat="1" hidden="1">
      <c r="A172" s="190"/>
      <c r="B172" s="173" t="s">
        <v>5305</v>
      </c>
      <c r="C172" s="174"/>
      <c r="D172" s="175"/>
      <c r="E172" s="164"/>
      <c r="F172" s="199" t="str">
        <f t="shared" si="25"/>
        <v/>
      </c>
      <c r="G172" s="176"/>
      <c r="H172" s="200" t="str">
        <f t="shared" si="18"/>
        <v/>
      </c>
      <c r="I172" s="177"/>
      <c r="J172" s="201" t="str">
        <f t="shared" si="19"/>
        <v/>
      </c>
      <c r="K172" s="136"/>
      <c r="L172" s="200" t="str">
        <f t="shared" si="20"/>
        <v/>
      </c>
      <c r="M172" s="140"/>
      <c r="N172" s="201" t="str">
        <f t="shared" si="21"/>
        <v/>
      </c>
      <c r="O172" s="136"/>
      <c r="P172" s="200" t="str">
        <f t="shared" si="22"/>
        <v/>
      </c>
      <c r="Q172" s="140"/>
      <c r="R172" s="201" t="str">
        <f t="shared" si="23"/>
        <v/>
      </c>
      <c r="S172" s="129"/>
      <c r="T172" s="202" t="str">
        <f t="shared" si="26"/>
        <v/>
      </c>
      <c r="U172" s="140"/>
      <c r="V172" s="201" t="str">
        <f t="shared" si="24"/>
        <v/>
      </c>
    </row>
    <row r="173" spans="1:22" s="147" customFormat="1" hidden="1">
      <c r="A173" s="190"/>
      <c r="B173" s="173" t="s">
        <v>5306</v>
      </c>
      <c r="C173" s="174"/>
      <c r="D173" s="175"/>
      <c r="E173" s="164"/>
      <c r="F173" s="199" t="str">
        <f t="shared" si="25"/>
        <v/>
      </c>
      <c r="G173" s="176"/>
      <c r="H173" s="200" t="str">
        <f t="shared" si="18"/>
        <v/>
      </c>
      <c r="I173" s="177"/>
      <c r="J173" s="201" t="str">
        <f t="shared" si="19"/>
        <v/>
      </c>
      <c r="K173" s="136"/>
      <c r="L173" s="200" t="str">
        <f t="shared" si="20"/>
        <v/>
      </c>
      <c r="M173" s="140"/>
      <c r="N173" s="201" t="str">
        <f t="shared" si="21"/>
        <v/>
      </c>
      <c r="O173" s="136"/>
      <c r="P173" s="200" t="str">
        <f t="shared" si="22"/>
        <v/>
      </c>
      <c r="Q173" s="140"/>
      <c r="R173" s="201" t="str">
        <f t="shared" si="23"/>
        <v/>
      </c>
      <c r="S173" s="129"/>
      <c r="T173" s="202" t="str">
        <f t="shared" si="26"/>
        <v/>
      </c>
      <c r="U173" s="140"/>
      <c r="V173" s="201" t="str">
        <f t="shared" si="24"/>
        <v/>
      </c>
    </row>
    <row r="174" spans="1:22" s="147" customFormat="1" hidden="1">
      <c r="A174" s="190"/>
      <c r="B174" s="173" t="s">
        <v>5307</v>
      </c>
      <c r="C174" s="174"/>
      <c r="D174" s="175"/>
      <c r="E174" s="164"/>
      <c r="F174" s="199" t="str">
        <f t="shared" si="25"/>
        <v/>
      </c>
      <c r="G174" s="176"/>
      <c r="H174" s="200" t="str">
        <f t="shared" si="18"/>
        <v/>
      </c>
      <c r="I174" s="177"/>
      <c r="J174" s="201" t="str">
        <f t="shared" si="19"/>
        <v/>
      </c>
      <c r="K174" s="136"/>
      <c r="L174" s="200" t="str">
        <f t="shared" si="20"/>
        <v/>
      </c>
      <c r="M174" s="140"/>
      <c r="N174" s="201" t="str">
        <f t="shared" si="21"/>
        <v/>
      </c>
      <c r="O174" s="136"/>
      <c r="P174" s="200" t="str">
        <f t="shared" si="22"/>
        <v/>
      </c>
      <c r="Q174" s="140"/>
      <c r="R174" s="201" t="str">
        <f t="shared" si="23"/>
        <v/>
      </c>
      <c r="S174" s="129"/>
      <c r="T174" s="202" t="str">
        <f t="shared" si="26"/>
        <v/>
      </c>
      <c r="U174" s="140"/>
      <c r="V174" s="201" t="str">
        <f t="shared" si="24"/>
        <v/>
      </c>
    </row>
    <row r="175" spans="1:22" s="147" customFormat="1" hidden="1">
      <c r="A175" s="190"/>
      <c r="B175" s="173" t="s">
        <v>5308</v>
      </c>
      <c r="C175" s="174"/>
      <c r="D175" s="175"/>
      <c r="E175" s="164"/>
      <c r="F175" s="199" t="str">
        <f t="shared" si="25"/>
        <v/>
      </c>
      <c r="G175" s="176"/>
      <c r="H175" s="200" t="str">
        <f t="shared" si="18"/>
        <v/>
      </c>
      <c r="I175" s="177"/>
      <c r="J175" s="201" t="str">
        <f t="shared" si="19"/>
        <v/>
      </c>
      <c r="K175" s="136"/>
      <c r="L175" s="200" t="str">
        <f t="shared" si="20"/>
        <v/>
      </c>
      <c r="M175" s="140"/>
      <c r="N175" s="201" t="str">
        <f t="shared" si="21"/>
        <v/>
      </c>
      <c r="O175" s="136"/>
      <c r="P175" s="200" t="str">
        <f t="shared" si="22"/>
        <v/>
      </c>
      <c r="Q175" s="140"/>
      <c r="R175" s="201" t="str">
        <f t="shared" si="23"/>
        <v/>
      </c>
      <c r="S175" s="129"/>
      <c r="T175" s="202" t="str">
        <f t="shared" si="26"/>
        <v/>
      </c>
      <c r="U175" s="140"/>
      <c r="V175" s="201" t="str">
        <f t="shared" si="24"/>
        <v/>
      </c>
    </row>
    <row r="176" spans="1:22" s="147" customFormat="1" hidden="1">
      <c r="A176" s="190"/>
      <c r="B176" s="173" t="s">
        <v>5309</v>
      </c>
      <c r="C176" s="174"/>
      <c r="D176" s="175"/>
      <c r="E176" s="164"/>
      <c r="F176" s="199" t="str">
        <f t="shared" si="25"/>
        <v/>
      </c>
      <c r="G176" s="176"/>
      <c r="H176" s="200" t="str">
        <f t="shared" si="18"/>
        <v/>
      </c>
      <c r="I176" s="177"/>
      <c r="J176" s="201" t="str">
        <f t="shared" si="19"/>
        <v/>
      </c>
      <c r="K176" s="136"/>
      <c r="L176" s="200" t="str">
        <f t="shared" si="20"/>
        <v/>
      </c>
      <c r="M176" s="140"/>
      <c r="N176" s="201" t="str">
        <f t="shared" si="21"/>
        <v/>
      </c>
      <c r="O176" s="136"/>
      <c r="P176" s="200" t="str">
        <f t="shared" si="22"/>
        <v/>
      </c>
      <c r="Q176" s="140"/>
      <c r="R176" s="201" t="str">
        <f t="shared" si="23"/>
        <v/>
      </c>
      <c r="S176" s="129"/>
      <c r="T176" s="202" t="str">
        <f t="shared" si="26"/>
        <v/>
      </c>
      <c r="U176" s="140"/>
      <c r="V176" s="201" t="str">
        <f t="shared" si="24"/>
        <v/>
      </c>
    </row>
    <row r="177" spans="1:22" s="147" customFormat="1" hidden="1">
      <c r="A177" s="190"/>
      <c r="B177" s="173" t="s">
        <v>5310</v>
      </c>
      <c r="C177" s="174"/>
      <c r="D177" s="175"/>
      <c r="E177" s="164"/>
      <c r="F177" s="199" t="str">
        <f t="shared" si="25"/>
        <v/>
      </c>
      <c r="G177" s="176"/>
      <c r="H177" s="200" t="str">
        <f t="shared" si="18"/>
        <v/>
      </c>
      <c r="I177" s="177"/>
      <c r="J177" s="201" t="str">
        <f t="shared" si="19"/>
        <v/>
      </c>
      <c r="K177" s="136"/>
      <c r="L177" s="200" t="str">
        <f t="shared" si="20"/>
        <v/>
      </c>
      <c r="M177" s="140"/>
      <c r="N177" s="201" t="str">
        <f t="shared" si="21"/>
        <v/>
      </c>
      <c r="O177" s="136"/>
      <c r="P177" s="200" t="str">
        <f t="shared" si="22"/>
        <v/>
      </c>
      <c r="Q177" s="140"/>
      <c r="R177" s="201" t="str">
        <f t="shared" si="23"/>
        <v/>
      </c>
      <c r="S177" s="129"/>
      <c r="T177" s="202" t="str">
        <f t="shared" si="26"/>
        <v/>
      </c>
      <c r="U177" s="140"/>
      <c r="V177" s="201" t="str">
        <f t="shared" si="24"/>
        <v/>
      </c>
    </row>
    <row r="178" spans="1:22" s="147" customFormat="1" hidden="1">
      <c r="A178" s="190"/>
      <c r="B178" s="173" t="s">
        <v>5311</v>
      </c>
      <c r="C178" s="174"/>
      <c r="D178" s="175"/>
      <c r="E178" s="164"/>
      <c r="F178" s="199" t="str">
        <f t="shared" si="25"/>
        <v/>
      </c>
      <c r="G178" s="176"/>
      <c r="H178" s="200" t="str">
        <f t="shared" si="18"/>
        <v/>
      </c>
      <c r="I178" s="177"/>
      <c r="J178" s="201" t="str">
        <f t="shared" si="19"/>
        <v/>
      </c>
      <c r="K178" s="136"/>
      <c r="L178" s="200" t="str">
        <f t="shared" si="20"/>
        <v/>
      </c>
      <c r="M178" s="140"/>
      <c r="N178" s="201" t="str">
        <f t="shared" si="21"/>
        <v/>
      </c>
      <c r="O178" s="136"/>
      <c r="P178" s="200" t="str">
        <f t="shared" si="22"/>
        <v/>
      </c>
      <c r="Q178" s="140"/>
      <c r="R178" s="201" t="str">
        <f t="shared" si="23"/>
        <v/>
      </c>
      <c r="S178" s="129"/>
      <c r="T178" s="202" t="str">
        <f t="shared" si="26"/>
        <v/>
      </c>
      <c r="U178" s="140"/>
      <c r="V178" s="201" t="str">
        <f t="shared" si="24"/>
        <v/>
      </c>
    </row>
    <row r="179" spans="1:22" s="147" customFormat="1" hidden="1">
      <c r="A179" s="190"/>
      <c r="B179" s="173" t="s">
        <v>5312</v>
      </c>
      <c r="C179" s="174"/>
      <c r="D179" s="175"/>
      <c r="E179" s="164"/>
      <c r="F179" s="199" t="str">
        <f t="shared" si="25"/>
        <v/>
      </c>
      <c r="G179" s="176"/>
      <c r="H179" s="200" t="str">
        <f t="shared" si="18"/>
        <v/>
      </c>
      <c r="I179" s="177"/>
      <c r="J179" s="201" t="str">
        <f t="shared" si="19"/>
        <v/>
      </c>
      <c r="K179" s="136"/>
      <c r="L179" s="200" t="str">
        <f t="shared" si="20"/>
        <v/>
      </c>
      <c r="M179" s="140"/>
      <c r="N179" s="201" t="str">
        <f t="shared" si="21"/>
        <v/>
      </c>
      <c r="O179" s="136"/>
      <c r="P179" s="200" t="str">
        <f t="shared" si="22"/>
        <v/>
      </c>
      <c r="Q179" s="140"/>
      <c r="R179" s="201" t="str">
        <f t="shared" si="23"/>
        <v/>
      </c>
      <c r="S179" s="129"/>
      <c r="T179" s="202" t="str">
        <f t="shared" si="26"/>
        <v/>
      </c>
      <c r="U179" s="140"/>
      <c r="V179" s="201" t="str">
        <f t="shared" si="24"/>
        <v/>
      </c>
    </row>
    <row r="180" spans="1:22" s="147" customFormat="1" hidden="1">
      <c r="A180" s="190"/>
      <c r="B180" s="173" t="s">
        <v>5313</v>
      </c>
      <c r="C180" s="174"/>
      <c r="D180" s="175"/>
      <c r="E180" s="164"/>
      <c r="F180" s="199" t="str">
        <f t="shared" si="25"/>
        <v/>
      </c>
      <c r="G180" s="176"/>
      <c r="H180" s="200" t="str">
        <f t="shared" si="18"/>
        <v/>
      </c>
      <c r="I180" s="177"/>
      <c r="J180" s="201" t="str">
        <f t="shared" si="19"/>
        <v/>
      </c>
      <c r="K180" s="136"/>
      <c r="L180" s="200" t="str">
        <f t="shared" si="20"/>
        <v/>
      </c>
      <c r="M180" s="140"/>
      <c r="N180" s="201" t="str">
        <f t="shared" si="21"/>
        <v/>
      </c>
      <c r="O180" s="136"/>
      <c r="P180" s="200" t="str">
        <f t="shared" si="22"/>
        <v/>
      </c>
      <c r="Q180" s="140"/>
      <c r="R180" s="201" t="str">
        <f t="shared" si="23"/>
        <v/>
      </c>
      <c r="S180" s="129"/>
      <c r="T180" s="202" t="str">
        <f t="shared" si="26"/>
        <v/>
      </c>
      <c r="U180" s="140"/>
      <c r="V180" s="201" t="str">
        <f t="shared" si="24"/>
        <v/>
      </c>
    </row>
    <row r="181" spans="1:22" s="147" customFormat="1" hidden="1">
      <c r="A181" s="190"/>
      <c r="B181" s="173" t="s">
        <v>5314</v>
      </c>
      <c r="C181" s="174"/>
      <c r="D181" s="175"/>
      <c r="E181" s="164"/>
      <c r="F181" s="199" t="str">
        <f t="shared" si="25"/>
        <v/>
      </c>
      <c r="G181" s="176"/>
      <c r="H181" s="200" t="str">
        <f t="shared" si="18"/>
        <v/>
      </c>
      <c r="I181" s="177"/>
      <c r="J181" s="201" t="str">
        <f t="shared" si="19"/>
        <v/>
      </c>
      <c r="K181" s="136"/>
      <c r="L181" s="200" t="str">
        <f t="shared" si="20"/>
        <v/>
      </c>
      <c r="M181" s="140"/>
      <c r="N181" s="201" t="str">
        <f t="shared" si="21"/>
        <v/>
      </c>
      <c r="O181" s="136"/>
      <c r="P181" s="200" t="str">
        <f t="shared" si="22"/>
        <v/>
      </c>
      <c r="Q181" s="140"/>
      <c r="R181" s="201" t="str">
        <f t="shared" si="23"/>
        <v/>
      </c>
      <c r="S181" s="129"/>
      <c r="T181" s="202" t="str">
        <f t="shared" si="26"/>
        <v/>
      </c>
      <c r="U181" s="140"/>
      <c r="V181" s="201" t="str">
        <f t="shared" si="24"/>
        <v/>
      </c>
    </row>
    <row r="182" spans="1:22" s="147" customFormat="1" hidden="1">
      <c r="A182" s="190"/>
      <c r="B182" s="173" t="s">
        <v>5315</v>
      </c>
      <c r="C182" s="174"/>
      <c r="D182" s="175"/>
      <c r="E182" s="164"/>
      <c r="F182" s="199" t="str">
        <f t="shared" si="25"/>
        <v/>
      </c>
      <c r="G182" s="176"/>
      <c r="H182" s="200" t="str">
        <f t="shared" si="18"/>
        <v/>
      </c>
      <c r="I182" s="177"/>
      <c r="J182" s="201" t="str">
        <f t="shared" si="19"/>
        <v/>
      </c>
      <c r="K182" s="136"/>
      <c r="L182" s="200" t="str">
        <f t="shared" si="20"/>
        <v/>
      </c>
      <c r="M182" s="140"/>
      <c r="N182" s="201" t="str">
        <f t="shared" si="21"/>
        <v/>
      </c>
      <c r="O182" s="136"/>
      <c r="P182" s="200" t="str">
        <f t="shared" si="22"/>
        <v/>
      </c>
      <c r="Q182" s="140"/>
      <c r="R182" s="201" t="str">
        <f t="shared" si="23"/>
        <v/>
      </c>
      <c r="S182" s="129"/>
      <c r="T182" s="202" t="str">
        <f t="shared" si="26"/>
        <v/>
      </c>
      <c r="U182" s="140"/>
      <c r="V182" s="201" t="str">
        <f t="shared" si="24"/>
        <v/>
      </c>
    </row>
    <row r="183" spans="1:22" s="147" customFormat="1" hidden="1">
      <c r="A183" s="190"/>
      <c r="B183" s="173" t="s">
        <v>5316</v>
      </c>
      <c r="C183" s="174"/>
      <c r="D183" s="175"/>
      <c r="E183" s="164"/>
      <c r="F183" s="199" t="str">
        <f t="shared" si="25"/>
        <v/>
      </c>
      <c r="G183" s="176"/>
      <c r="H183" s="200" t="str">
        <f t="shared" si="18"/>
        <v/>
      </c>
      <c r="I183" s="177"/>
      <c r="J183" s="201" t="str">
        <f t="shared" si="19"/>
        <v/>
      </c>
      <c r="K183" s="136"/>
      <c r="L183" s="200" t="str">
        <f t="shared" si="20"/>
        <v/>
      </c>
      <c r="M183" s="140"/>
      <c r="N183" s="201" t="str">
        <f t="shared" si="21"/>
        <v/>
      </c>
      <c r="O183" s="136"/>
      <c r="P183" s="200" t="str">
        <f t="shared" si="22"/>
        <v/>
      </c>
      <c r="Q183" s="140"/>
      <c r="R183" s="201" t="str">
        <f t="shared" si="23"/>
        <v/>
      </c>
      <c r="S183" s="129"/>
      <c r="T183" s="202" t="str">
        <f t="shared" si="26"/>
        <v/>
      </c>
      <c r="U183" s="140"/>
      <c r="V183" s="201" t="str">
        <f t="shared" si="24"/>
        <v/>
      </c>
    </row>
    <row r="184" spans="1:22" s="147" customFormat="1" hidden="1">
      <c r="A184" s="190"/>
      <c r="B184" s="173" t="s">
        <v>5317</v>
      </c>
      <c r="C184" s="174"/>
      <c r="D184" s="175"/>
      <c r="E184" s="164"/>
      <c r="F184" s="199" t="str">
        <f t="shared" si="25"/>
        <v/>
      </c>
      <c r="G184" s="176"/>
      <c r="H184" s="200" t="str">
        <f t="shared" ref="H184:H198" si="27">IF($H$9="*",IF(G184&gt;0,"*",""),"")</f>
        <v/>
      </c>
      <c r="I184" s="177"/>
      <c r="J184" s="201" t="str">
        <f t="shared" ref="J184:J198" si="28">IF($J$9="*",IF(I184&gt;0,"*",""),"")</f>
        <v/>
      </c>
      <c r="K184" s="136"/>
      <c r="L184" s="200" t="str">
        <f t="shared" ref="L184:L198" si="29">IF($L$9="*",IF(K184&gt;0,"*",""),"")</f>
        <v/>
      </c>
      <c r="M184" s="140"/>
      <c r="N184" s="201" t="str">
        <f t="shared" ref="N184:N198" si="30">IF($N$9="*",IF(M184&gt;0,"*",""),"")</f>
        <v/>
      </c>
      <c r="O184" s="136"/>
      <c r="P184" s="200" t="str">
        <f t="shared" ref="P184:P198" si="31">IF($P$9="*",IF(O184&gt;0,"*",""),"")</f>
        <v/>
      </c>
      <c r="Q184" s="140"/>
      <c r="R184" s="201" t="str">
        <f t="shared" ref="R184:R198" si="32">IF($R$9="*",IF(Q184&gt;0,"*",""),"")</f>
        <v/>
      </c>
      <c r="S184" s="129"/>
      <c r="T184" s="202" t="str">
        <f t="shared" si="26"/>
        <v/>
      </c>
      <c r="U184" s="140"/>
      <c r="V184" s="201" t="str">
        <f t="shared" ref="V184:V198" si="33">IF($V$9="*",IF(U184&gt;0,"*",""),"")</f>
        <v/>
      </c>
    </row>
    <row r="185" spans="1:22" s="147" customFormat="1" hidden="1">
      <c r="A185" s="190"/>
      <c r="B185" s="173" t="s">
        <v>5318</v>
      </c>
      <c r="C185" s="174"/>
      <c r="D185" s="175"/>
      <c r="E185" s="164"/>
      <c r="F185" s="199" t="str">
        <f t="shared" si="25"/>
        <v/>
      </c>
      <c r="G185" s="176"/>
      <c r="H185" s="200" t="str">
        <f t="shared" si="27"/>
        <v/>
      </c>
      <c r="I185" s="177"/>
      <c r="J185" s="201" t="str">
        <f t="shared" si="28"/>
        <v/>
      </c>
      <c r="K185" s="136"/>
      <c r="L185" s="200" t="str">
        <f t="shared" si="29"/>
        <v/>
      </c>
      <c r="M185" s="140"/>
      <c r="N185" s="201" t="str">
        <f t="shared" si="30"/>
        <v/>
      </c>
      <c r="O185" s="136"/>
      <c r="P185" s="200" t="str">
        <f t="shared" si="31"/>
        <v/>
      </c>
      <c r="Q185" s="140"/>
      <c r="R185" s="201" t="str">
        <f t="shared" si="32"/>
        <v/>
      </c>
      <c r="S185" s="129"/>
      <c r="T185" s="202" t="str">
        <f t="shared" si="26"/>
        <v/>
      </c>
      <c r="U185" s="140"/>
      <c r="V185" s="201" t="str">
        <f t="shared" si="33"/>
        <v/>
      </c>
    </row>
    <row r="186" spans="1:22" s="147" customFormat="1" hidden="1">
      <c r="A186" s="190"/>
      <c r="B186" s="173" t="s">
        <v>5319</v>
      </c>
      <c r="C186" s="174"/>
      <c r="D186" s="175"/>
      <c r="E186" s="164"/>
      <c r="F186" s="199" t="str">
        <f t="shared" ref="F186:F198" si="34">IF($F$9="*",IF(E186&gt;0,"*",""),"")</f>
        <v/>
      </c>
      <c r="G186" s="176"/>
      <c r="H186" s="200" t="str">
        <f t="shared" si="27"/>
        <v/>
      </c>
      <c r="I186" s="177"/>
      <c r="J186" s="201" t="str">
        <f t="shared" si="28"/>
        <v/>
      </c>
      <c r="K186" s="136"/>
      <c r="L186" s="200" t="str">
        <f t="shared" si="29"/>
        <v/>
      </c>
      <c r="M186" s="140"/>
      <c r="N186" s="201" t="str">
        <f t="shared" si="30"/>
        <v/>
      </c>
      <c r="O186" s="136"/>
      <c r="P186" s="200" t="str">
        <f t="shared" si="31"/>
        <v/>
      </c>
      <c r="Q186" s="140"/>
      <c r="R186" s="201" t="str">
        <f t="shared" si="32"/>
        <v/>
      </c>
      <c r="S186" s="129"/>
      <c r="T186" s="202" t="str">
        <f t="shared" si="26"/>
        <v/>
      </c>
      <c r="U186" s="140"/>
      <c r="V186" s="201" t="str">
        <f t="shared" si="33"/>
        <v/>
      </c>
    </row>
    <row r="187" spans="1:22" s="147" customFormat="1" hidden="1">
      <c r="A187" s="190"/>
      <c r="B187" s="173" t="s">
        <v>5320</v>
      </c>
      <c r="C187" s="174"/>
      <c r="D187" s="175"/>
      <c r="E187" s="164"/>
      <c r="F187" s="199" t="str">
        <f t="shared" si="34"/>
        <v/>
      </c>
      <c r="G187" s="176"/>
      <c r="H187" s="200" t="str">
        <f t="shared" si="27"/>
        <v/>
      </c>
      <c r="I187" s="177"/>
      <c r="J187" s="201" t="str">
        <f t="shared" si="28"/>
        <v/>
      </c>
      <c r="K187" s="136"/>
      <c r="L187" s="200" t="str">
        <f t="shared" si="29"/>
        <v/>
      </c>
      <c r="M187" s="140"/>
      <c r="N187" s="201" t="str">
        <f t="shared" si="30"/>
        <v/>
      </c>
      <c r="O187" s="136"/>
      <c r="P187" s="200" t="str">
        <f t="shared" si="31"/>
        <v/>
      </c>
      <c r="Q187" s="140"/>
      <c r="R187" s="201" t="str">
        <f t="shared" si="32"/>
        <v/>
      </c>
      <c r="S187" s="129"/>
      <c r="T187" s="202" t="str">
        <f t="shared" si="26"/>
        <v/>
      </c>
      <c r="U187" s="140"/>
      <c r="V187" s="201" t="str">
        <f t="shared" si="33"/>
        <v/>
      </c>
    </row>
    <row r="188" spans="1:22" s="147" customFormat="1" hidden="1">
      <c r="A188" s="190"/>
      <c r="B188" s="173" t="s">
        <v>5321</v>
      </c>
      <c r="C188" s="174"/>
      <c r="D188" s="175"/>
      <c r="E188" s="164"/>
      <c r="F188" s="199" t="str">
        <f t="shared" si="34"/>
        <v/>
      </c>
      <c r="G188" s="176"/>
      <c r="H188" s="200" t="str">
        <f t="shared" si="27"/>
        <v/>
      </c>
      <c r="I188" s="177"/>
      <c r="J188" s="201" t="str">
        <f t="shared" si="28"/>
        <v/>
      </c>
      <c r="K188" s="136"/>
      <c r="L188" s="200" t="str">
        <f t="shared" si="29"/>
        <v/>
      </c>
      <c r="M188" s="140"/>
      <c r="N188" s="201" t="str">
        <f t="shared" si="30"/>
        <v/>
      </c>
      <c r="O188" s="136"/>
      <c r="P188" s="200" t="str">
        <f t="shared" si="31"/>
        <v/>
      </c>
      <c r="Q188" s="140"/>
      <c r="R188" s="201" t="str">
        <f t="shared" si="32"/>
        <v/>
      </c>
      <c r="S188" s="129"/>
      <c r="T188" s="202" t="str">
        <f t="shared" si="26"/>
        <v/>
      </c>
      <c r="U188" s="140"/>
      <c r="V188" s="201" t="str">
        <f t="shared" si="33"/>
        <v/>
      </c>
    </row>
    <row r="189" spans="1:22" s="147" customFormat="1" hidden="1">
      <c r="A189" s="190"/>
      <c r="B189" s="173" t="s">
        <v>5322</v>
      </c>
      <c r="C189" s="174"/>
      <c r="D189" s="175"/>
      <c r="E189" s="164"/>
      <c r="F189" s="199" t="str">
        <f t="shared" si="34"/>
        <v/>
      </c>
      <c r="G189" s="176"/>
      <c r="H189" s="200" t="str">
        <f t="shared" si="27"/>
        <v/>
      </c>
      <c r="I189" s="177"/>
      <c r="J189" s="201" t="str">
        <f t="shared" si="28"/>
        <v/>
      </c>
      <c r="K189" s="136"/>
      <c r="L189" s="200" t="str">
        <f t="shared" si="29"/>
        <v/>
      </c>
      <c r="M189" s="140"/>
      <c r="N189" s="201" t="str">
        <f t="shared" si="30"/>
        <v/>
      </c>
      <c r="O189" s="136"/>
      <c r="P189" s="200" t="str">
        <f t="shared" si="31"/>
        <v/>
      </c>
      <c r="Q189" s="140"/>
      <c r="R189" s="201" t="str">
        <f t="shared" si="32"/>
        <v/>
      </c>
      <c r="S189" s="129"/>
      <c r="T189" s="202" t="str">
        <f t="shared" si="26"/>
        <v/>
      </c>
      <c r="U189" s="140"/>
      <c r="V189" s="201" t="str">
        <f t="shared" si="33"/>
        <v/>
      </c>
    </row>
    <row r="190" spans="1:22" s="147" customFormat="1" hidden="1">
      <c r="A190" s="190"/>
      <c r="B190" s="173" t="s">
        <v>5323</v>
      </c>
      <c r="C190" s="174"/>
      <c r="D190" s="175"/>
      <c r="E190" s="164"/>
      <c r="F190" s="199" t="str">
        <f t="shared" si="34"/>
        <v/>
      </c>
      <c r="G190" s="176"/>
      <c r="H190" s="200" t="str">
        <f t="shared" si="27"/>
        <v/>
      </c>
      <c r="I190" s="177"/>
      <c r="J190" s="201" t="str">
        <f t="shared" si="28"/>
        <v/>
      </c>
      <c r="K190" s="136"/>
      <c r="L190" s="200" t="str">
        <f t="shared" si="29"/>
        <v/>
      </c>
      <c r="M190" s="140"/>
      <c r="N190" s="201" t="str">
        <f t="shared" si="30"/>
        <v/>
      </c>
      <c r="O190" s="136"/>
      <c r="P190" s="200" t="str">
        <f t="shared" si="31"/>
        <v/>
      </c>
      <c r="Q190" s="140"/>
      <c r="R190" s="201" t="str">
        <f t="shared" si="32"/>
        <v/>
      </c>
      <c r="S190" s="129"/>
      <c r="T190" s="202" t="str">
        <f t="shared" si="26"/>
        <v/>
      </c>
      <c r="U190" s="140"/>
      <c r="V190" s="201" t="str">
        <f t="shared" si="33"/>
        <v/>
      </c>
    </row>
    <row r="191" spans="1:22" s="147" customFormat="1" hidden="1">
      <c r="A191" s="190"/>
      <c r="B191" s="173" t="s">
        <v>5324</v>
      </c>
      <c r="C191" s="174"/>
      <c r="D191" s="175"/>
      <c r="E191" s="164"/>
      <c r="F191" s="199" t="str">
        <f t="shared" si="34"/>
        <v/>
      </c>
      <c r="G191" s="176"/>
      <c r="H191" s="200" t="str">
        <f t="shared" si="27"/>
        <v/>
      </c>
      <c r="I191" s="177"/>
      <c r="J191" s="201" t="str">
        <f t="shared" si="28"/>
        <v/>
      </c>
      <c r="K191" s="136"/>
      <c r="L191" s="200" t="str">
        <f t="shared" si="29"/>
        <v/>
      </c>
      <c r="M191" s="140"/>
      <c r="N191" s="201" t="str">
        <f t="shared" si="30"/>
        <v/>
      </c>
      <c r="O191" s="136"/>
      <c r="P191" s="200" t="str">
        <f t="shared" si="31"/>
        <v/>
      </c>
      <c r="Q191" s="140"/>
      <c r="R191" s="201" t="str">
        <f t="shared" si="32"/>
        <v/>
      </c>
      <c r="S191" s="129"/>
      <c r="T191" s="202" t="str">
        <f t="shared" si="26"/>
        <v/>
      </c>
      <c r="U191" s="140"/>
      <c r="V191" s="201" t="str">
        <f t="shared" si="33"/>
        <v/>
      </c>
    </row>
    <row r="192" spans="1:22" s="147" customFormat="1" hidden="1">
      <c r="A192" s="190"/>
      <c r="B192" s="173" t="s">
        <v>5325</v>
      </c>
      <c r="C192" s="174"/>
      <c r="D192" s="175"/>
      <c r="E192" s="164"/>
      <c r="F192" s="199" t="str">
        <f t="shared" si="34"/>
        <v/>
      </c>
      <c r="G192" s="176"/>
      <c r="H192" s="200" t="str">
        <f t="shared" si="27"/>
        <v/>
      </c>
      <c r="I192" s="177"/>
      <c r="J192" s="201" t="str">
        <f t="shared" si="28"/>
        <v/>
      </c>
      <c r="K192" s="136"/>
      <c r="L192" s="200" t="str">
        <f t="shared" si="29"/>
        <v/>
      </c>
      <c r="M192" s="140"/>
      <c r="N192" s="201" t="str">
        <f t="shared" si="30"/>
        <v/>
      </c>
      <c r="O192" s="136"/>
      <c r="P192" s="200" t="str">
        <f t="shared" si="31"/>
        <v/>
      </c>
      <c r="Q192" s="140"/>
      <c r="R192" s="201" t="str">
        <f t="shared" si="32"/>
        <v/>
      </c>
      <c r="S192" s="129"/>
      <c r="T192" s="202" t="str">
        <f t="shared" si="26"/>
        <v/>
      </c>
      <c r="U192" s="140"/>
      <c r="V192" s="201" t="str">
        <f t="shared" si="33"/>
        <v/>
      </c>
    </row>
    <row r="193" spans="1:22" s="147" customFormat="1" hidden="1">
      <c r="A193" s="190"/>
      <c r="B193" s="173" t="s">
        <v>5326</v>
      </c>
      <c r="C193" s="174"/>
      <c r="D193" s="175"/>
      <c r="E193" s="164"/>
      <c r="F193" s="199" t="str">
        <f t="shared" si="34"/>
        <v/>
      </c>
      <c r="G193" s="176"/>
      <c r="H193" s="200" t="str">
        <f t="shared" si="27"/>
        <v/>
      </c>
      <c r="I193" s="177"/>
      <c r="J193" s="201" t="str">
        <f t="shared" si="28"/>
        <v/>
      </c>
      <c r="K193" s="136"/>
      <c r="L193" s="200" t="str">
        <f t="shared" si="29"/>
        <v/>
      </c>
      <c r="M193" s="140"/>
      <c r="N193" s="201" t="str">
        <f t="shared" si="30"/>
        <v/>
      </c>
      <c r="O193" s="136"/>
      <c r="P193" s="200" t="str">
        <f t="shared" si="31"/>
        <v/>
      </c>
      <c r="Q193" s="140"/>
      <c r="R193" s="201" t="str">
        <f t="shared" si="32"/>
        <v/>
      </c>
      <c r="S193" s="129"/>
      <c r="T193" s="202" t="str">
        <f t="shared" si="26"/>
        <v/>
      </c>
      <c r="U193" s="140"/>
      <c r="V193" s="201" t="str">
        <f t="shared" si="33"/>
        <v/>
      </c>
    </row>
    <row r="194" spans="1:22" s="147" customFormat="1" hidden="1">
      <c r="A194" s="190"/>
      <c r="B194" s="173" t="s">
        <v>5327</v>
      </c>
      <c r="C194" s="174"/>
      <c r="D194" s="175"/>
      <c r="E194" s="164"/>
      <c r="F194" s="199" t="str">
        <f t="shared" si="34"/>
        <v/>
      </c>
      <c r="G194" s="176"/>
      <c r="H194" s="200" t="str">
        <f t="shared" si="27"/>
        <v/>
      </c>
      <c r="I194" s="177"/>
      <c r="J194" s="201" t="str">
        <f t="shared" si="28"/>
        <v/>
      </c>
      <c r="K194" s="136"/>
      <c r="L194" s="200" t="str">
        <f t="shared" si="29"/>
        <v/>
      </c>
      <c r="M194" s="140"/>
      <c r="N194" s="201" t="str">
        <f t="shared" si="30"/>
        <v/>
      </c>
      <c r="O194" s="136"/>
      <c r="P194" s="200" t="str">
        <f t="shared" si="31"/>
        <v/>
      </c>
      <c r="Q194" s="140"/>
      <c r="R194" s="201" t="str">
        <f t="shared" si="32"/>
        <v/>
      </c>
      <c r="S194" s="129"/>
      <c r="T194" s="202" t="str">
        <f t="shared" si="26"/>
        <v/>
      </c>
      <c r="U194" s="140"/>
      <c r="V194" s="201" t="str">
        <f t="shared" si="33"/>
        <v/>
      </c>
    </row>
    <row r="195" spans="1:22" s="147" customFormat="1" hidden="1">
      <c r="A195" s="190"/>
      <c r="B195" s="173" t="s">
        <v>5328</v>
      </c>
      <c r="C195" s="174"/>
      <c r="D195" s="175"/>
      <c r="E195" s="164"/>
      <c r="F195" s="199" t="str">
        <f t="shared" si="34"/>
        <v/>
      </c>
      <c r="G195" s="176"/>
      <c r="H195" s="200" t="str">
        <f t="shared" si="27"/>
        <v/>
      </c>
      <c r="I195" s="177"/>
      <c r="J195" s="201" t="str">
        <f t="shared" si="28"/>
        <v/>
      </c>
      <c r="K195" s="136"/>
      <c r="L195" s="200" t="str">
        <f t="shared" si="29"/>
        <v/>
      </c>
      <c r="M195" s="140"/>
      <c r="N195" s="201" t="str">
        <f t="shared" si="30"/>
        <v/>
      </c>
      <c r="O195" s="136"/>
      <c r="P195" s="200" t="str">
        <f t="shared" si="31"/>
        <v/>
      </c>
      <c r="Q195" s="140"/>
      <c r="R195" s="201" t="str">
        <f t="shared" si="32"/>
        <v/>
      </c>
      <c r="S195" s="129"/>
      <c r="T195" s="202" t="str">
        <f t="shared" si="26"/>
        <v/>
      </c>
      <c r="U195" s="140"/>
      <c r="V195" s="201" t="str">
        <f t="shared" si="33"/>
        <v/>
      </c>
    </row>
    <row r="196" spans="1:22" s="147" customFormat="1" hidden="1">
      <c r="A196" s="190"/>
      <c r="B196" s="173" t="s">
        <v>5329</v>
      </c>
      <c r="C196" s="174"/>
      <c r="D196" s="175"/>
      <c r="E196" s="164"/>
      <c r="F196" s="199" t="str">
        <f t="shared" si="34"/>
        <v/>
      </c>
      <c r="G196" s="176"/>
      <c r="H196" s="200" t="str">
        <f t="shared" si="27"/>
        <v/>
      </c>
      <c r="I196" s="177"/>
      <c r="J196" s="201" t="str">
        <f t="shared" si="28"/>
        <v/>
      </c>
      <c r="K196" s="136"/>
      <c r="L196" s="200" t="str">
        <f t="shared" si="29"/>
        <v/>
      </c>
      <c r="M196" s="140"/>
      <c r="N196" s="201" t="str">
        <f t="shared" si="30"/>
        <v/>
      </c>
      <c r="O196" s="136"/>
      <c r="P196" s="200" t="str">
        <f t="shared" si="31"/>
        <v/>
      </c>
      <c r="Q196" s="140"/>
      <c r="R196" s="201" t="str">
        <f t="shared" si="32"/>
        <v/>
      </c>
      <c r="S196" s="129"/>
      <c r="T196" s="202" t="str">
        <f t="shared" si="26"/>
        <v/>
      </c>
      <c r="U196" s="140"/>
      <c r="V196" s="201" t="str">
        <f t="shared" si="33"/>
        <v/>
      </c>
    </row>
    <row r="197" spans="1:22" s="147" customFormat="1" hidden="1">
      <c r="A197" s="190"/>
      <c r="B197" s="173" t="s">
        <v>5330</v>
      </c>
      <c r="C197" s="174"/>
      <c r="D197" s="175"/>
      <c r="E197" s="164"/>
      <c r="F197" s="199" t="str">
        <f t="shared" si="34"/>
        <v/>
      </c>
      <c r="G197" s="176"/>
      <c r="H197" s="200" t="str">
        <f t="shared" si="27"/>
        <v/>
      </c>
      <c r="I197" s="177"/>
      <c r="J197" s="201" t="str">
        <f t="shared" si="28"/>
        <v/>
      </c>
      <c r="K197" s="136"/>
      <c r="L197" s="200" t="str">
        <f t="shared" si="29"/>
        <v/>
      </c>
      <c r="M197" s="140"/>
      <c r="N197" s="201" t="str">
        <f t="shared" si="30"/>
        <v/>
      </c>
      <c r="O197" s="136"/>
      <c r="P197" s="200" t="str">
        <f t="shared" si="31"/>
        <v/>
      </c>
      <c r="Q197" s="140"/>
      <c r="R197" s="201" t="str">
        <f t="shared" si="32"/>
        <v/>
      </c>
      <c r="S197" s="129"/>
      <c r="T197" s="202" t="str">
        <f t="shared" si="26"/>
        <v/>
      </c>
      <c r="U197" s="140"/>
      <c r="V197" s="201" t="str">
        <f t="shared" si="33"/>
        <v/>
      </c>
    </row>
    <row r="198" spans="1:22" s="147" customFormat="1" hidden="1">
      <c r="A198" s="190"/>
      <c r="B198" s="173" t="s">
        <v>5331</v>
      </c>
      <c r="C198" s="174"/>
      <c r="D198" s="175"/>
      <c r="E198" s="164"/>
      <c r="F198" s="199" t="str">
        <f t="shared" si="34"/>
        <v/>
      </c>
      <c r="G198" s="176"/>
      <c r="H198" s="200" t="str">
        <f t="shared" si="27"/>
        <v/>
      </c>
      <c r="I198" s="177"/>
      <c r="J198" s="201" t="str">
        <f t="shared" si="28"/>
        <v/>
      </c>
      <c r="K198" s="136"/>
      <c r="L198" s="200" t="str">
        <f t="shared" si="29"/>
        <v/>
      </c>
      <c r="M198" s="140"/>
      <c r="N198" s="201" t="str">
        <f t="shared" si="30"/>
        <v/>
      </c>
      <c r="O198" s="136"/>
      <c r="P198" s="200" t="str">
        <f t="shared" si="31"/>
        <v/>
      </c>
      <c r="Q198" s="140"/>
      <c r="R198" s="201" t="str">
        <f t="shared" si="32"/>
        <v/>
      </c>
      <c r="S198" s="129"/>
      <c r="T198" s="202" t="str">
        <f t="shared" si="26"/>
        <v/>
      </c>
      <c r="U198" s="140"/>
      <c r="V198" s="201" t="str">
        <f t="shared" si="33"/>
        <v/>
      </c>
    </row>
    <row r="199" spans="1:22" s="147" customFormat="1" hidden="1">
      <c r="B199" s="181"/>
      <c r="C199" s="174"/>
      <c r="D199" s="175"/>
      <c r="E199" s="164"/>
      <c r="F199" s="199"/>
      <c r="G199" s="176"/>
      <c r="H199" s="200"/>
      <c r="I199" s="177"/>
      <c r="J199" s="201"/>
      <c r="K199" s="136"/>
      <c r="L199" s="200"/>
      <c r="M199" s="140"/>
      <c r="N199" s="201"/>
      <c r="O199" s="136"/>
      <c r="P199" s="200"/>
      <c r="Q199" s="140"/>
      <c r="R199" s="201"/>
      <c r="S199" s="129"/>
      <c r="T199" s="202"/>
      <c r="U199" s="140"/>
      <c r="V199" s="201"/>
    </row>
    <row r="200" spans="1:22" s="147" customFormat="1" hidden="1">
      <c r="B200" s="181"/>
      <c r="C200" s="174"/>
      <c r="D200" s="175"/>
      <c r="E200" s="164"/>
      <c r="F200" s="199"/>
      <c r="G200" s="176"/>
      <c r="H200" s="200"/>
      <c r="I200" s="177"/>
      <c r="J200" s="201"/>
      <c r="K200" s="136"/>
      <c r="L200" s="200"/>
      <c r="M200" s="140"/>
      <c r="N200" s="201"/>
      <c r="O200" s="136"/>
      <c r="P200" s="200"/>
      <c r="Q200" s="140"/>
      <c r="R200" s="201"/>
      <c r="S200" s="129"/>
      <c r="T200" s="202"/>
      <c r="U200" s="140"/>
      <c r="V200" s="201"/>
    </row>
    <row r="201" spans="1:22" s="147" customFormat="1" hidden="1">
      <c r="B201" s="181"/>
      <c r="C201" s="174"/>
      <c r="D201" s="175"/>
      <c r="E201" s="164"/>
      <c r="F201" s="199"/>
      <c r="G201" s="176"/>
      <c r="H201" s="200"/>
      <c r="I201" s="177"/>
      <c r="J201" s="201"/>
      <c r="K201" s="136"/>
      <c r="L201" s="200"/>
      <c r="M201" s="140"/>
      <c r="N201" s="201"/>
      <c r="O201" s="136"/>
      <c r="P201" s="200"/>
      <c r="Q201" s="140"/>
      <c r="R201" s="201"/>
      <c r="S201" s="129"/>
      <c r="T201" s="202"/>
      <c r="U201" s="140"/>
      <c r="V201" s="201"/>
    </row>
    <row r="202" spans="1:22" s="147" customFormat="1">
      <c r="A202" s="147">
        <v>1</v>
      </c>
      <c r="B202" s="181" t="s">
        <v>663</v>
      </c>
      <c r="C202" s="174"/>
      <c r="D202" s="175"/>
      <c r="E202" s="164"/>
      <c r="F202" s="199"/>
      <c r="G202" s="176"/>
      <c r="H202" s="200"/>
      <c r="I202" s="177"/>
      <c r="J202" s="201"/>
      <c r="K202" s="136"/>
      <c r="L202" s="200"/>
      <c r="M202" s="140"/>
      <c r="N202" s="201"/>
      <c r="O202" s="136"/>
      <c r="P202" s="200"/>
      <c r="Q202" s="140"/>
      <c r="R202" s="201"/>
      <c r="S202" s="129"/>
      <c r="T202" s="202"/>
      <c r="U202" s="140"/>
      <c r="V202" s="201"/>
    </row>
    <row r="203" spans="1:22" s="147" customFormat="1">
      <c r="A203" s="147">
        <v>1</v>
      </c>
      <c r="B203" s="181" t="s">
        <v>438</v>
      </c>
      <c r="C203" s="174"/>
      <c r="D203" s="175"/>
      <c r="E203" s="164"/>
      <c r="F203" s="199"/>
      <c r="G203" s="176"/>
      <c r="H203" s="200"/>
      <c r="I203" s="177"/>
      <c r="J203" s="201"/>
      <c r="K203" s="136"/>
      <c r="L203" s="200"/>
      <c r="M203" s="140"/>
      <c r="N203" s="201"/>
      <c r="O203" s="136"/>
      <c r="P203" s="200"/>
      <c r="Q203" s="140"/>
      <c r="R203" s="201"/>
      <c r="S203" s="129"/>
      <c r="T203" s="202"/>
      <c r="U203" s="140"/>
      <c r="V203" s="201"/>
    </row>
    <row r="204" spans="1:22" s="147" customFormat="1">
      <c r="A204" s="147">
        <v>1</v>
      </c>
      <c r="B204" s="181" t="s">
        <v>440</v>
      </c>
      <c r="C204" s="174"/>
      <c r="D204" s="175"/>
      <c r="E204" s="164"/>
      <c r="F204" s="199"/>
      <c r="G204" s="176"/>
      <c r="H204" s="200"/>
      <c r="I204" s="177"/>
      <c r="J204" s="201"/>
      <c r="K204" s="136"/>
      <c r="L204" s="200"/>
      <c r="M204" s="140"/>
      <c r="N204" s="201"/>
      <c r="O204" s="136"/>
      <c r="P204" s="200"/>
      <c r="Q204" s="140"/>
      <c r="R204" s="201"/>
      <c r="S204" s="129"/>
      <c r="T204" s="202"/>
      <c r="U204" s="140"/>
      <c r="V204" s="201"/>
    </row>
    <row r="205" spans="1:22" s="147" customFormat="1">
      <c r="A205" s="147">
        <v>1</v>
      </c>
      <c r="B205" s="181"/>
      <c r="C205" s="174"/>
      <c r="D205" s="175"/>
      <c r="E205" s="164"/>
      <c r="F205" s="199"/>
      <c r="G205" s="176"/>
      <c r="H205" s="200"/>
      <c r="I205" s="177"/>
      <c r="J205" s="201"/>
      <c r="K205" s="136"/>
      <c r="L205" s="200"/>
      <c r="M205" s="140"/>
      <c r="N205" s="201"/>
      <c r="O205" s="136"/>
      <c r="P205" s="200"/>
      <c r="Q205" s="140"/>
      <c r="R205" s="201"/>
      <c r="S205" s="129"/>
      <c r="T205" s="202"/>
      <c r="U205" s="140"/>
      <c r="V205" s="201"/>
    </row>
    <row r="206" spans="1:22" s="147" customFormat="1">
      <c r="A206" s="147">
        <v>1</v>
      </c>
      <c r="B206" s="181" t="s">
        <v>442</v>
      </c>
      <c r="C206" s="174"/>
      <c r="D206" s="175"/>
      <c r="E206" s="164"/>
      <c r="F206" s="199"/>
      <c r="G206" s="176" t="s">
        <v>5332</v>
      </c>
      <c r="H206" s="200"/>
      <c r="I206" s="177"/>
      <c r="J206" s="201"/>
      <c r="K206" s="136"/>
      <c r="L206" s="200"/>
      <c r="M206" s="140"/>
      <c r="N206" s="201"/>
      <c r="O206" s="136"/>
      <c r="P206" s="200"/>
      <c r="Q206" s="140"/>
      <c r="R206" s="201"/>
      <c r="S206" s="129"/>
      <c r="T206" s="202"/>
      <c r="U206" s="140"/>
      <c r="V206" s="201"/>
    </row>
    <row r="207" spans="1:22" s="147" customFormat="1">
      <c r="A207" s="147">
        <v>1</v>
      </c>
      <c r="B207" s="181" t="s">
        <v>443</v>
      </c>
      <c r="C207" s="174"/>
      <c r="D207" s="175"/>
      <c r="E207" s="165"/>
      <c r="F207" s="199"/>
      <c r="G207" s="176"/>
      <c r="H207" s="200"/>
      <c r="I207" s="177"/>
      <c r="J207" s="201"/>
      <c r="K207" s="136"/>
      <c r="L207" s="200"/>
      <c r="M207" s="140"/>
      <c r="N207" s="201"/>
      <c r="O207" s="136"/>
      <c r="P207" s="200"/>
      <c r="Q207" s="140"/>
      <c r="R207" s="201"/>
      <c r="S207" s="129"/>
      <c r="T207" s="202"/>
      <c r="U207" s="140"/>
      <c r="V207" s="201"/>
    </row>
    <row r="208" spans="1:22" s="147" customFormat="1">
      <c r="A208" s="147">
        <v>1</v>
      </c>
      <c r="B208" s="181" t="s">
        <v>446</v>
      </c>
      <c r="C208" s="174"/>
      <c r="D208" s="175"/>
      <c r="E208" s="164"/>
      <c r="F208" s="199"/>
      <c r="G208" s="176"/>
      <c r="H208" s="200"/>
      <c r="I208" s="177"/>
      <c r="J208" s="201"/>
      <c r="K208" s="136" t="s">
        <v>5333</v>
      </c>
      <c r="L208" s="200"/>
      <c r="M208" s="140"/>
      <c r="N208" s="201"/>
      <c r="O208" s="136"/>
      <c r="P208" s="200"/>
      <c r="Q208" s="140"/>
      <c r="R208" s="201"/>
      <c r="S208" s="129"/>
      <c r="T208" s="202"/>
      <c r="U208" s="140"/>
      <c r="V208" s="201"/>
    </row>
    <row r="209" spans="1:9" s="147" customFormat="1" ht="15">
      <c r="A209" s="147">
        <v>1</v>
      </c>
      <c r="B209" s="181" t="s">
        <v>452</v>
      </c>
      <c r="I209" s="147" t="s">
        <v>448</v>
      </c>
    </row>
    <row r="210" spans="1:9" s="147" customFormat="1" ht="15">
      <c r="A210" s="147">
        <v>1</v>
      </c>
      <c r="B210" s="181" t="s">
        <v>464</v>
      </c>
      <c r="I210" s="147" t="s">
        <v>5334</v>
      </c>
    </row>
    <row r="211" spans="1:9" s="147" customFormat="1" ht="15">
      <c r="A211" s="147">
        <v>1</v>
      </c>
      <c r="B211" s="181" t="s">
        <v>321</v>
      </c>
      <c r="I211" s="147" t="s">
        <v>5335</v>
      </c>
    </row>
    <row r="212" spans="1:9" s="147" customFormat="1" ht="15">
      <c r="A212" s="147">
        <v>1</v>
      </c>
      <c r="B212" s="181" t="s">
        <v>490</v>
      </c>
    </row>
    <row r="213" spans="1:9" s="147" customFormat="1" ht="15">
      <c r="A213" s="147">
        <v>1</v>
      </c>
      <c r="B213" s="181" t="s">
        <v>501</v>
      </c>
    </row>
    <row r="214" spans="1:9" s="147" customFormat="1" ht="15">
      <c r="A214" s="147">
        <v>1</v>
      </c>
      <c r="B214" s="181" t="s">
        <v>511</v>
      </c>
    </row>
    <row r="215" spans="1:9" s="147" customFormat="1" ht="15">
      <c r="A215" s="147">
        <v>1</v>
      </c>
      <c r="B215" s="181" t="s">
        <v>520</v>
      </c>
    </row>
    <row r="216" spans="1:9" s="294" customFormat="1" ht="15">
      <c r="A216" s="294">
        <v>1</v>
      </c>
      <c r="B216" s="295" t="s">
        <v>529</v>
      </c>
    </row>
  </sheetData>
  <sheetProtection autoFilter="0"/>
  <autoFilter ref="A10:A274" xr:uid="{F585457A-625B-43D6-BFF9-DB533C75E037}">
    <filterColumn colId="0">
      <filters>
        <filter val="1"/>
      </filters>
    </filterColumn>
  </autoFilter>
  <conditionalFormatting sqref="R9 P9 N9 L9 J9 H9 T9 V9 F9">
    <cfRule type="duplicateValues" dxfId="5" priority="1"/>
  </conditionalFormatting>
  <hyperlinks>
    <hyperlink ref="K5" r:id="rId1" xr:uid="{06DE7BC6-4C4B-4F2E-A272-F130FC463F02}"/>
  </hyperlinks>
  <pageMargins left="0.7" right="0.7" top="0.75" bottom="0.75" header="0.3" footer="0.3"/>
  <pageSetup scale="46" fitToHeight="0" orientation="portrait" r:id="rId2"/>
  <headerFooter>
    <oddHeader>&amp;LProject Name
Owner Bid Due
Sub Bids Due</oddHeader>
  </headerFooter>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C34F7D-86C3-4DD3-91FE-497D6A4C38F0}">
  <sheetPr filterMode="1">
    <pageSetUpPr fitToPage="1"/>
  </sheetPr>
  <dimension ref="A1:X308"/>
  <sheetViews>
    <sheetView zoomScaleNormal="100" workbookViewId="0">
      <pane xSplit="2" topLeftCell="C1" activePane="topRight" state="frozen"/>
      <selection pane="topRight" activeCell="E49" sqref="E49"/>
      <selection activeCell="V260" sqref="V260:V503"/>
    </sheetView>
  </sheetViews>
  <sheetFormatPr defaultColWidth="0" defaultRowHeight="15.6"/>
  <cols>
    <col min="1" max="1" width="11.5703125" style="207" customWidth="1"/>
    <col min="2" max="2" width="80" style="207" customWidth="1"/>
    <col min="3" max="3" width="10" style="207" customWidth="1"/>
    <col min="4" max="4" width="12.28515625" style="207" customWidth="1"/>
    <col min="5" max="5" width="35.140625" style="280" customWidth="1"/>
    <col min="6" max="6" width="5.28515625" style="284" customWidth="1"/>
    <col min="7" max="7" width="42.28515625" style="207" customWidth="1"/>
    <col min="8" max="8" width="5.28515625" style="284" customWidth="1"/>
    <col min="9" max="9" width="39" style="207" customWidth="1"/>
    <col min="10" max="10" width="4.28515625" style="284" customWidth="1"/>
    <col min="11" max="11" width="39" style="282" customWidth="1"/>
    <col min="12" max="12" width="5.28515625" style="284" customWidth="1"/>
    <col min="13" max="13" width="39" style="282" customWidth="1"/>
    <col min="14" max="14" width="5.28515625" style="284" customWidth="1"/>
    <col min="15" max="15" width="39" style="282" customWidth="1"/>
    <col min="16" max="16" width="5.28515625" style="284" customWidth="1"/>
    <col min="17" max="17" width="39" style="282" customWidth="1"/>
    <col min="18" max="18" width="5.28515625" style="284" customWidth="1"/>
    <col min="19" max="19" width="39" style="290" customWidth="1"/>
    <col min="20" max="20" width="5.28515625" style="284" customWidth="1"/>
    <col min="21" max="21" width="39" style="282" customWidth="1"/>
    <col min="22" max="22" width="5.28515625" style="284" customWidth="1"/>
    <col min="23" max="16384" width="8.85546875" style="207" hidden="1"/>
  </cols>
  <sheetData>
    <row r="1" spans="1:24" s="120" customFormat="1" ht="45.6">
      <c r="B1" s="121"/>
      <c r="C1" s="122" t="s">
        <v>320</v>
      </c>
      <c r="D1" s="123" t="s">
        <v>321</v>
      </c>
      <c r="E1" s="124" t="s">
        <v>322</v>
      </c>
      <c r="F1" s="123" t="s">
        <v>323</v>
      </c>
      <c r="G1" s="125" t="s">
        <v>5336</v>
      </c>
      <c r="H1" s="126" t="s">
        <v>323</v>
      </c>
      <c r="I1" s="129" t="s">
        <v>5336</v>
      </c>
      <c r="J1" s="128" t="s">
        <v>323</v>
      </c>
      <c r="K1" s="129" t="s">
        <v>5336</v>
      </c>
      <c r="L1" s="126" t="s">
        <v>323</v>
      </c>
      <c r="M1" s="130"/>
      <c r="N1" s="128" t="s">
        <v>323</v>
      </c>
      <c r="O1" s="129"/>
      <c r="P1" s="126" t="s">
        <v>323</v>
      </c>
      <c r="Q1" s="130"/>
      <c r="R1" s="128" t="s">
        <v>323</v>
      </c>
      <c r="S1" s="129"/>
      <c r="T1" s="126" t="s">
        <v>323</v>
      </c>
      <c r="U1" s="130"/>
      <c r="V1" s="128" t="s">
        <v>323</v>
      </c>
    </row>
    <row r="2" spans="1:24" s="131" customFormat="1">
      <c r="A2" s="131" t="s">
        <v>161</v>
      </c>
      <c r="B2" s="132"/>
      <c r="C2" s="133"/>
      <c r="D2" s="134"/>
      <c r="E2" s="135"/>
      <c r="F2" s="134"/>
      <c r="G2" s="136" t="s">
        <v>5337</v>
      </c>
      <c r="H2" s="137"/>
      <c r="I2" s="136" t="s">
        <v>5338</v>
      </c>
      <c r="J2" s="139"/>
      <c r="K2" s="136" t="s">
        <v>5339</v>
      </c>
      <c r="L2" s="137"/>
      <c r="M2" s="140" t="s">
        <v>722</v>
      </c>
      <c r="N2" s="139"/>
      <c r="O2" s="136" t="s">
        <v>723</v>
      </c>
      <c r="P2" s="137"/>
      <c r="Q2" s="140" t="s">
        <v>724</v>
      </c>
      <c r="R2" s="139"/>
      <c r="S2" s="129" t="s">
        <v>725</v>
      </c>
      <c r="T2" s="126"/>
      <c r="U2" s="140" t="s">
        <v>726</v>
      </c>
      <c r="V2" s="139"/>
    </row>
    <row r="3" spans="1:24" s="139" customFormat="1">
      <c r="B3" s="141" t="s">
        <v>352</v>
      </c>
      <c r="C3" s="142"/>
      <c r="D3" s="143"/>
      <c r="E3" s="144"/>
      <c r="F3" s="143"/>
      <c r="G3" s="145" t="s">
        <v>5340</v>
      </c>
      <c r="H3" s="137"/>
      <c r="I3" s="136" t="s">
        <v>5341</v>
      </c>
      <c r="K3" s="136" t="s">
        <v>5342</v>
      </c>
      <c r="L3" s="137"/>
      <c r="M3" s="140"/>
      <c r="O3" s="136"/>
      <c r="P3" s="137"/>
      <c r="Q3" s="140"/>
      <c r="S3" s="129"/>
      <c r="T3" s="126"/>
      <c r="U3" s="140"/>
    </row>
    <row r="4" spans="1:24" s="139" customFormat="1">
      <c r="B4" s="141" t="s">
        <v>369</v>
      </c>
      <c r="C4" s="142"/>
      <c r="D4" s="143"/>
      <c r="E4" s="144"/>
      <c r="F4" s="143"/>
      <c r="G4" s="145" t="s">
        <v>5343</v>
      </c>
      <c r="H4" s="137"/>
      <c r="I4" s="136" t="s">
        <v>5344</v>
      </c>
      <c r="K4" s="136" t="s">
        <v>5345</v>
      </c>
      <c r="L4" s="137"/>
      <c r="M4" s="140"/>
      <c r="O4" s="136"/>
      <c r="P4" s="137"/>
      <c r="Q4" s="140"/>
      <c r="S4" s="129"/>
      <c r="T4" s="126"/>
      <c r="U4" s="140"/>
    </row>
    <row r="5" spans="1:24" s="139" customFormat="1">
      <c r="B5" s="141" t="s">
        <v>385</v>
      </c>
      <c r="C5" s="142"/>
      <c r="D5" s="143"/>
      <c r="E5" s="144"/>
      <c r="F5" s="143"/>
      <c r="G5" s="496" t="s">
        <v>5346</v>
      </c>
      <c r="H5" s="137"/>
      <c r="I5" s="513" t="s">
        <v>5347</v>
      </c>
      <c r="K5" s="513" t="s">
        <v>5348</v>
      </c>
      <c r="L5" s="137"/>
      <c r="M5" s="140"/>
      <c r="O5" s="136"/>
      <c r="P5" s="137"/>
      <c r="Q5" s="140"/>
      <c r="S5" s="129"/>
      <c r="T5" s="126"/>
      <c r="U5" s="140"/>
    </row>
    <row r="6" spans="1:24" s="147" customFormat="1">
      <c r="A6" s="317"/>
      <c r="B6" s="318" t="s">
        <v>163</v>
      </c>
      <c r="C6" s="319"/>
      <c r="D6" s="320"/>
      <c r="E6" s="320"/>
      <c r="F6" s="320"/>
      <c r="G6" s="321">
        <v>46039</v>
      </c>
      <c r="H6" s="322"/>
      <c r="I6" s="323"/>
      <c r="J6" s="317"/>
      <c r="K6" s="324"/>
      <c r="L6" s="322"/>
      <c r="M6" s="325"/>
      <c r="N6" s="317"/>
      <c r="O6" s="324"/>
      <c r="P6" s="322"/>
      <c r="Q6" s="325"/>
      <c r="R6" s="317"/>
      <c r="S6" s="326"/>
      <c r="T6" s="327"/>
      <c r="U6" s="325"/>
      <c r="V6" s="317"/>
    </row>
    <row r="7" spans="1:24" s="147" customFormat="1">
      <c r="B7" s="141" t="s">
        <v>402</v>
      </c>
      <c r="C7" s="142"/>
      <c r="D7" s="143"/>
      <c r="E7" s="144"/>
      <c r="F7" s="143"/>
      <c r="G7" s="145"/>
      <c r="H7" s="148"/>
      <c r="I7" s="146"/>
      <c r="K7" s="136"/>
      <c r="L7" s="148"/>
      <c r="M7" s="140"/>
      <c r="O7" s="136"/>
      <c r="P7" s="148"/>
      <c r="Q7" s="140"/>
      <c r="S7" s="129"/>
      <c r="T7" s="126"/>
      <c r="U7" s="140"/>
    </row>
    <row r="8" spans="1:24" s="147" customFormat="1">
      <c r="B8" s="141" t="s">
        <v>403</v>
      </c>
      <c r="C8" s="149"/>
      <c r="D8" s="143"/>
      <c r="E8" s="144"/>
      <c r="F8" s="143"/>
      <c r="G8" s="145"/>
      <c r="H8" s="148"/>
      <c r="I8" s="146"/>
      <c r="K8" s="136"/>
      <c r="L8" s="148"/>
      <c r="M8" s="140"/>
      <c r="O8" s="136"/>
      <c r="P8" s="148"/>
      <c r="Q8" s="140"/>
      <c r="S8" s="129"/>
      <c r="T8" s="126"/>
      <c r="U8" s="140"/>
    </row>
    <row r="9" spans="1:24" s="155" customFormat="1" ht="16.149999999999999" thickBot="1">
      <c r="A9" s="150" t="s">
        <v>404</v>
      </c>
      <c r="B9" s="151" t="s">
        <v>405</v>
      </c>
      <c r="C9" s="152"/>
      <c r="D9" s="153"/>
      <c r="E9" s="195">
        <f>SUM(E11:E400)</f>
        <v>128200</v>
      </c>
      <c r="F9" s="153" t="s">
        <v>406</v>
      </c>
      <c r="G9" s="618">
        <f>SUM(G11:G400)</f>
        <v>128200</v>
      </c>
      <c r="H9" s="154"/>
      <c r="I9" s="146">
        <f>SUM(I11:I400)</f>
        <v>0</v>
      </c>
      <c r="K9" s="136">
        <f>SUM(K11:K400)</f>
        <v>211618</v>
      </c>
      <c r="L9" s="154"/>
      <c r="M9" s="140">
        <f>SUM(M11:M400)</f>
        <v>0</v>
      </c>
      <c r="O9" s="136">
        <f>SUM(O11:O400)</f>
        <v>0</v>
      </c>
      <c r="P9" s="154"/>
      <c r="Q9" s="140">
        <f>SUM(Q11:Q400)</f>
        <v>0</v>
      </c>
      <c r="S9" s="129">
        <f>SUM(S11:S400)</f>
        <v>0</v>
      </c>
      <c r="T9" s="126"/>
      <c r="U9" s="140">
        <f>SUM(U11:U400)</f>
        <v>0</v>
      </c>
      <c r="W9" s="196" t="str">
        <f>IF(X9="**","ERROR","")</f>
        <v/>
      </c>
      <c r="X9" s="196" t="str">
        <f>CONCATENATE(F9,H9,J9,L9,N9,P9,R9,T9,V9)</f>
        <v>*</v>
      </c>
    </row>
    <row r="10" spans="1:24" s="171" customFormat="1" ht="16.149999999999999" thickBot="1">
      <c r="A10" s="188">
        <v>1</v>
      </c>
      <c r="B10" s="189"/>
      <c r="C10" s="158"/>
      <c r="D10" s="158"/>
      <c r="E10" s="159">
        <v>100</v>
      </c>
      <c r="F10" s="158"/>
      <c r="G10" s="159"/>
      <c r="H10" s="158"/>
      <c r="I10" s="159"/>
      <c r="J10" s="158"/>
      <c r="K10" s="159"/>
      <c r="L10" s="158"/>
      <c r="M10" s="159"/>
      <c r="N10" s="158"/>
      <c r="O10" s="159"/>
      <c r="P10" s="158"/>
      <c r="Q10" s="159"/>
      <c r="R10" s="158"/>
      <c r="S10" s="159"/>
      <c r="T10" s="158"/>
      <c r="U10" s="159"/>
      <c r="V10" s="158"/>
    </row>
    <row r="11" spans="1:24" s="147" customFormat="1">
      <c r="A11" s="161">
        <v>1</v>
      </c>
      <c r="B11" s="162" t="s">
        <v>5349</v>
      </c>
      <c r="C11" s="163"/>
      <c r="D11" s="164"/>
      <c r="E11" s="165" t="s">
        <v>5350</v>
      </c>
      <c r="F11" s="199" t="s">
        <v>53</v>
      </c>
      <c r="G11" s="166">
        <f>6400+25600+53425+12930+16960+7865+2500+2520</f>
        <v>128200</v>
      </c>
      <c r="H11" s="200" t="str">
        <f>IF($H$9="*",IF(G11&gt;0,"*",""),"")</f>
        <v/>
      </c>
      <c r="I11" s="167"/>
      <c r="J11" s="201" t="str">
        <f>IF($J$9="*",IF(I11&gt;0,"*",""),"")</f>
        <v/>
      </c>
      <c r="K11" s="168">
        <v>211618</v>
      </c>
      <c r="L11" s="200" t="str">
        <f>IF($L$9="*",IF(K11&gt;0,"*",""),"")</f>
        <v/>
      </c>
      <c r="M11" s="169"/>
      <c r="N11" s="201" t="str">
        <f>IF($N$9="*",IF(M11&gt;0,"*",""),"")</f>
        <v/>
      </c>
      <c r="O11" s="168"/>
      <c r="P11" s="200" t="str">
        <f>IF($P$9="*",IF(O11&gt;0,"*",""),"")</f>
        <v/>
      </c>
      <c r="Q11" s="169"/>
      <c r="R11" s="201" t="str">
        <f>IF($R$9="*",IF(Q11&gt;0,"*",""),"")</f>
        <v/>
      </c>
      <c r="S11" s="129"/>
      <c r="T11" s="202" t="str">
        <f>IF($T$9="*",IF(S11&gt;0,"*",""),"")</f>
        <v/>
      </c>
      <c r="U11" s="169"/>
      <c r="V11" s="201" t="str">
        <f>IF($V$9="*",IF(U11&gt;0,"*",""),"")</f>
        <v/>
      </c>
    </row>
    <row r="12" spans="1:24" s="147" customFormat="1" hidden="1">
      <c r="A12" s="190"/>
      <c r="B12" s="173" t="s">
        <v>5351</v>
      </c>
      <c r="C12" s="174"/>
      <c r="D12" s="175"/>
      <c r="E12" s="164"/>
      <c r="F12" s="199" t="str">
        <f t="shared" ref="F12:F35" si="0">IF($F$9="*",IF(E12&gt;0,"*",""),"")</f>
        <v/>
      </c>
      <c r="G12" s="176"/>
      <c r="H12" s="200" t="str">
        <f t="shared" ref="H12:H34" si="1">IF($H$9="*",IF(G12&gt;0,"*",""),"")</f>
        <v/>
      </c>
      <c r="I12" s="177"/>
      <c r="J12" s="201" t="str">
        <f t="shared" ref="J12:J34" si="2">IF($J$9="*",IF(I12&gt;0,"*",""),"")</f>
        <v/>
      </c>
      <c r="K12" s="136"/>
      <c r="L12" s="200" t="str">
        <f t="shared" ref="L12:L34" si="3">IF($L$9="*",IF(K12&gt;0,"*",""),"")</f>
        <v/>
      </c>
      <c r="M12" s="140"/>
      <c r="N12" s="201" t="str">
        <f t="shared" ref="N12:N34" si="4">IF($N$9="*",IF(M12&gt;0,"*",""),"")</f>
        <v/>
      </c>
      <c r="O12" s="136"/>
      <c r="P12" s="200" t="str">
        <f t="shared" ref="P12:P34" si="5">IF($P$9="*",IF(O12&gt;0,"*",""),"")</f>
        <v/>
      </c>
      <c r="Q12" s="140"/>
      <c r="R12" s="201" t="str">
        <f t="shared" ref="R12:R34" si="6">IF($R$9="*",IF(Q12&gt;0,"*",""),"")</f>
        <v/>
      </c>
      <c r="S12" s="129"/>
      <c r="T12" s="202" t="str">
        <f t="shared" ref="T12:T75" si="7">IF($T$9="*",IF(S12&gt;0,"*",""),"")</f>
        <v/>
      </c>
      <c r="U12" s="140"/>
      <c r="V12" s="201" t="str">
        <f t="shared" ref="V12:V34" si="8">IF($V$9="*",IF(U12&gt;0,"*",""),"")</f>
        <v/>
      </c>
    </row>
    <row r="13" spans="1:24" s="147" customFormat="1" hidden="1">
      <c r="A13" s="190"/>
      <c r="B13" s="173" t="s">
        <v>5352</v>
      </c>
      <c r="C13" s="174"/>
      <c r="D13" s="175"/>
      <c r="E13" s="164"/>
      <c r="F13" s="199" t="str">
        <f t="shared" si="0"/>
        <v/>
      </c>
      <c r="G13" s="176"/>
      <c r="H13" s="200" t="str">
        <f t="shared" si="1"/>
        <v/>
      </c>
      <c r="I13" s="177"/>
      <c r="J13" s="201" t="str">
        <f t="shared" si="2"/>
        <v/>
      </c>
      <c r="K13" s="136"/>
      <c r="L13" s="200" t="str">
        <f t="shared" si="3"/>
        <v/>
      </c>
      <c r="M13" s="140"/>
      <c r="N13" s="201" t="str">
        <f t="shared" si="4"/>
        <v/>
      </c>
      <c r="O13" s="136"/>
      <c r="P13" s="200" t="str">
        <f t="shared" si="5"/>
        <v/>
      </c>
      <c r="Q13" s="140"/>
      <c r="R13" s="201" t="str">
        <f t="shared" si="6"/>
        <v/>
      </c>
      <c r="S13" s="129"/>
      <c r="T13" s="202" t="str">
        <f t="shared" si="7"/>
        <v/>
      </c>
      <c r="U13" s="140"/>
      <c r="V13" s="201" t="str">
        <f t="shared" si="8"/>
        <v/>
      </c>
    </row>
    <row r="14" spans="1:24" s="147" customFormat="1" hidden="1">
      <c r="A14" s="190"/>
      <c r="B14" s="173" t="s">
        <v>5353</v>
      </c>
      <c r="C14" s="174"/>
      <c r="D14" s="175"/>
      <c r="E14" s="164"/>
      <c r="F14" s="199" t="str">
        <f t="shared" si="0"/>
        <v/>
      </c>
      <c r="G14" s="176"/>
      <c r="H14" s="200" t="str">
        <f t="shared" si="1"/>
        <v/>
      </c>
      <c r="I14" s="177"/>
      <c r="J14" s="201" t="str">
        <f t="shared" si="2"/>
        <v/>
      </c>
      <c r="K14" s="136"/>
      <c r="L14" s="200" t="str">
        <f t="shared" si="3"/>
        <v/>
      </c>
      <c r="M14" s="140"/>
      <c r="N14" s="201" t="str">
        <f t="shared" si="4"/>
        <v/>
      </c>
      <c r="O14" s="136"/>
      <c r="P14" s="200" t="str">
        <f t="shared" si="5"/>
        <v/>
      </c>
      <c r="Q14" s="140"/>
      <c r="R14" s="201" t="str">
        <f t="shared" si="6"/>
        <v/>
      </c>
      <c r="S14" s="129"/>
      <c r="T14" s="202" t="str">
        <f t="shared" si="7"/>
        <v/>
      </c>
      <c r="U14" s="140"/>
      <c r="V14" s="201" t="str">
        <f t="shared" si="8"/>
        <v/>
      </c>
    </row>
    <row r="15" spans="1:24" s="147" customFormat="1" hidden="1">
      <c r="A15" s="190"/>
      <c r="B15" s="173" t="s">
        <v>5354</v>
      </c>
      <c r="C15" s="174"/>
      <c r="D15" s="175"/>
      <c r="E15" s="164"/>
      <c r="F15" s="199" t="str">
        <f t="shared" si="0"/>
        <v/>
      </c>
      <c r="G15" s="176"/>
      <c r="H15" s="200" t="str">
        <f t="shared" si="1"/>
        <v/>
      </c>
      <c r="I15" s="177"/>
      <c r="J15" s="201" t="str">
        <f t="shared" si="2"/>
        <v/>
      </c>
      <c r="K15" s="136"/>
      <c r="L15" s="200" t="str">
        <f t="shared" si="3"/>
        <v/>
      </c>
      <c r="M15" s="140"/>
      <c r="N15" s="201" t="str">
        <f t="shared" si="4"/>
        <v/>
      </c>
      <c r="O15" s="136"/>
      <c r="P15" s="200" t="str">
        <f t="shared" si="5"/>
        <v/>
      </c>
      <c r="Q15" s="140"/>
      <c r="R15" s="201" t="str">
        <f t="shared" si="6"/>
        <v/>
      </c>
      <c r="S15" s="129"/>
      <c r="T15" s="202" t="str">
        <f t="shared" si="7"/>
        <v/>
      </c>
      <c r="U15" s="140"/>
      <c r="V15" s="201" t="str">
        <f t="shared" si="8"/>
        <v/>
      </c>
    </row>
    <row r="16" spans="1:24" s="147" customFormat="1" hidden="1">
      <c r="A16" s="190"/>
      <c r="B16" s="173" t="s">
        <v>5355</v>
      </c>
      <c r="C16" s="174"/>
      <c r="D16" s="175"/>
      <c r="E16" s="164"/>
      <c r="F16" s="199" t="str">
        <f t="shared" si="0"/>
        <v/>
      </c>
      <c r="G16" s="176"/>
      <c r="H16" s="200" t="str">
        <f t="shared" si="1"/>
        <v/>
      </c>
      <c r="I16" s="177"/>
      <c r="J16" s="201" t="str">
        <f t="shared" si="2"/>
        <v/>
      </c>
      <c r="K16" s="136"/>
      <c r="L16" s="200" t="str">
        <f t="shared" si="3"/>
        <v/>
      </c>
      <c r="M16" s="140"/>
      <c r="N16" s="201" t="str">
        <f t="shared" si="4"/>
        <v/>
      </c>
      <c r="O16" s="136"/>
      <c r="P16" s="200" t="str">
        <f t="shared" si="5"/>
        <v/>
      </c>
      <c r="Q16" s="140"/>
      <c r="R16" s="201" t="str">
        <f t="shared" si="6"/>
        <v/>
      </c>
      <c r="S16" s="129"/>
      <c r="T16" s="202" t="str">
        <f t="shared" si="7"/>
        <v/>
      </c>
      <c r="U16" s="140"/>
      <c r="V16" s="201" t="str">
        <f t="shared" si="8"/>
        <v/>
      </c>
    </row>
    <row r="17" spans="1:22" s="147" customFormat="1" hidden="1">
      <c r="A17" s="190"/>
      <c r="B17" s="173" t="s">
        <v>5356</v>
      </c>
      <c r="C17" s="174"/>
      <c r="D17" s="175"/>
      <c r="E17" s="164"/>
      <c r="F17" s="199" t="str">
        <f t="shared" si="0"/>
        <v/>
      </c>
      <c r="G17" s="176"/>
      <c r="H17" s="200" t="str">
        <f t="shared" si="1"/>
        <v/>
      </c>
      <c r="I17" s="177"/>
      <c r="J17" s="201" t="str">
        <f t="shared" si="2"/>
        <v/>
      </c>
      <c r="K17" s="136"/>
      <c r="L17" s="200" t="str">
        <f t="shared" si="3"/>
        <v/>
      </c>
      <c r="M17" s="140"/>
      <c r="N17" s="201" t="str">
        <f t="shared" si="4"/>
        <v/>
      </c>
      <c r="O17" s="136"/>
      <c r="P17" s="200" t="str">
        <f t="shared" si="5"/>
        <v/>
      </c>
      <c r="Q17" s="140"/>
      <c r="R17" s="201" t="str">
        <f t="shared" si="6"/>
        <v/>
      </c>
      <c r="S17" s="129"/>
      <c r="T17" s="202" t="str">
        <f t="shared" si="7"/>
        <v/>
      </c>
      <c r="U17" s="140"/>
      <c r="V17" s="201" t="str">
        <f t="shared" si="8"/>
        <v/>
      </c>
    </row>
    <row r="18" spans="1:22" s="147" customFormat="1" hidden="1">
      <c r="A18" s="190"/>
      <c r="B18" s="173" t="s">
        <v>5357</v>
      </c>
      <c r="C18" s="174"/>
      <c r="D18" s="175"/>
      <c r="E18" s="164"/>
      <c r="F18" s="199" t="str">
        <f t="shared" si="0"/>
        <v/>
      </c>
      <c r="G18" s="176"/>
      <c r="H18" s="200" t="str">
        <f t="shared" si="1"/>
        <v/>
      </c>
      <c r="I18" s="177"/>
      <c r="J18" s="201" t="str">
        <f t="shared" si="2"/>
        <v/>
      </c>
      <c r="K18" s="136"/>
      <c r="L18" s="200" t="str">
        <f t="shared" si="3"/>
        <v/>
      </c>
      <c r="M18" s="140"/>
      <c r="N18" s="201" t="str">
        <f t="shared" si="4"/>
        <v/>
      </c>
      <c r="O18" s="136"/>
      <c r="P18" s="200" t="str">
        <f t="shared" si="5"/>
        <v/>
      </c>
      <c r="Q18" s="140"/>
      <c r="R18" s="201" t="str">
        <f t="shared" si="6"/>
        <v/>
      </c>
      <c r="S18" s="129"/>
      <c r="T18" s="202" t="str">
        <f t="shared" si="7"/>
        <v/>
      </c>
      <c r="U18" s="140"/>
      <c r="V18" s="201" t="str">
        <f t="shared" si="8"/>
        <v/>
      </c>
    </row>
    <row r="19" spans="1:22" s="147" customFormat="1" hidden="1">
      <c r="A19" s="190"/>
      <c r="B19" s="173" t="s">
        <v>5358</v>
      </c>
      <c r="C19" s="174"/>
      <c r="D19" s="175"/>
      <c r="E19" s="164"/>
      <c r="F19" s="199" t="str">
        <f t="shared" si="0"/>
        <v/>
      </c>
      <c r="G19" s="176"/>
      <c r="H19" s="200" t="str">
        <f t="shared" si="1"/>
        <v/>
      </c>
      <c r="I19" s="177"/>
      <c r="J19" s="201" t="str">
        <f t="shared" si="2"/>
        <v/>
      </c>
      <c r="K19" s="136"/>
      <c r="L19" s="200" t="str">
        <f t="shared" si="3"/>
        <v/>
      </c>
      <c r="M19" s="140"/>
      <c r="N19" s="201" t="str">
        <f t="shared" si="4"/>
        <v/>
      </c>
      <c r="O19" s="136"/>
      <c r="P19" s="200" t="str">
        <f t="shared" si="5"/>
        <v/>
      </c>
      <c r="Q19" s="140"/>
      <c r="R19" s="201" t="str">
        <f t="shared" si="6"/>
        <v/>
      </c>
      <c r="S19" s="129"/>
      <c r="T19" s="202" t="str">
        <f t="shared" si="7"/>
        <v/>
      </c>
      <c r="U19" s="140"/>
      <c r="V19" s="201" t="str">
        <f t="shared" si="8"/>
        <v/>
      </c>
    </row>
    <row r="20" spans="1:22" s="147" customFormat="1" hidden="1">
      <c r="A20" s="190"/>
      <c r="B20" s="173" t="s">
        <v>5359</v>
      </c>
      <c r="C20" s="174"/>
      <c r="D20" s="175"/>
      <c r="E20" s="164"/>
      <c r="F20" s="199" t="str">
        <f t="shared" si="0"/>
        <v/>
      </c>
      <c r="G20" s="176"/>
      <c r="H20" s="200" t="str">
        <f t="shared" si="1"/>
        <v/>
      </c>
      <c r="I20" s="177"/>
      <c r="J20" s="201" t="str">
        <f t="shared" si="2"/>
        <v/>
      </c>
      <c r="K20" s="136"/>
      <c r="L20" s="200" t="str">
        <f t="shared" si="3"/>
        <v/>
      </c>
      <c r="M20" s="140"/>
      <c r="N20" s="201" t="str">
        <f t="shared" si="4"/>
        <v/>
      </c>
      <c r="O20" s="136"/>
      <c r="P20" s="200" t="str">
        <f t="shared" si="5"/>
        <v/>
      </c>
      <c r="Q20" s="140"/>
      <c r="R20" s="201" t="str">
        <f t="shared" si="6"/>
        <v/>
      </c>
      <c r="S20" s="129"/>
      <c r="T20" s="202" t="str">
        <f t="shared" si="7"/>
        <v/>
      </c>
      <c r="U20" s="140"/>
      <c r="V20" s="201" t="str">
        <f t="shared" si="8"/>
        <v/>
      </c>
    </row>
    <row r="21" spans="1:22" s="147" customFormat="1" hidden="1">
      <c r="A21" s="190"/>
      <c r="B21" s="173" t="s">
        <v>5360</v>
      </c>
      <c r="C21" s="174"/>
      <c r="D21" s="175"/>
      <c r="E21" s="164"/>
      <c r="F21" s="199" t="str">
        <f t="shared" si="0"/>
        <v/>
      </c>
      <c r="G21" s="176"/>
      <c r="H21" s="200" t="str">
        <f t="shared" si="1"/>
        <v/>
      </c>
      <c r="I21" s="177"/>
      <c r="J21" s="201" t="str">
        <f t="shared" si="2"/>
        <v/>
      </c>
      <c r="K21" s="136"/>
      <c r="L21" s="200" t="str">
        <f t="shared" si="3"/>
        <v/>
      </c>
      <c r="M21" s="140"/>
      <c r="N21" s="201" t="str">
        <f t="shared" si="4"/>
        <v/>
      </c>
      <c r="O21" s="136"/>
      <c r="P21" s="200" t="str">
        <f t="shared" si="5"/>
        <v/>
      </c>
      <c r="Q21" s="140"/>
      <c r="R21" s="201" t="str">
        <f t="shared" si="6"/>
        <v/>
      </c>
      <c r="S21" s="129"/>
      <c r="T21" s="202" t="str">
        <f t="shared" si="7"/>
        <v/>
      </c>
      <c r="U21" s="140"/>
      <c r="V21" s="201" t="str">
        <f t="shared" si="8"/>
        <v/>
      </c>
    </row>
    <row r="22" spans="1:22" s="147" customFormat="1" hidden="1">
      <c r="A22" s="190"/>
      <c r="B22" s="173" t="s">
        <v>5361</v>
      </c>
      <c r="C22" s="174"/>
      <c r="D22" s="175"/>
      <c r="E22" s="164"/>
      <c r="F22" s="199" t="str">
        <f t="shared" si="0"/>
        <v/>
      </c>
      <c r="G22" s="176"/>
      <c r="H22" s="200" t="str">
        <f t="shared" si="1"/>
        <v/>
      </c>
      <c r="I22" s="177"/>
      <c r="J22" s="201" t="str">
        <f t="shared" si="2"/>
        <v/>
      </c>
      <c r="K22" s="136"/>
      <c r="L22" s="200" t="str">
        <f t="shared" si="3"/>
        <v/>
      </c>
      <c r="M22" s="140"/>
      <c r="N22" s="201" t="str">
        <f t="shared" si="4"/>
        <v/>
      </c>
      <c r="O22" s="136"/>
      <c r="P22" s="200" t="str">
        <f t="shared" si="5"/>
        <v/>
      </c>
      <c r="Q22" s="140"/>
      <c r="R22" s="201" t="str">
        <f t="shared" si="6"/>
        <v/>
      </c>
      <c r="S22" s="129"/>
      <c r="T22" s="202" t="str">
        <f t="shared" si="7"/>
        <v/>
      </c>
      <c r="U22" s="140"/>
      <c r="V22" s="201" t="str">
        <f t="shared" si="8"/>
        <v/>
      </c>
    </row>
    <row r="23" spans="1:22" s="147" customFormat="1" hidden="1">
      <c r="A23" s="190"/>
      <c r="B23" s="173" t="s">
        <v>5362</v>
      </c>
      <c r="C23" s="174"/>
      <c r="D23" s="175"/>
      <c r="E23" s="164"/>
      <c r="F23" s="199" t="str">
        <f t="shared" si="0"/>
        <v/>
      </c>
      <c r="G23" s="176"/>
      <c r="H23" s="200" t="str">
        <f t="shared" si="1"/>
        <v/>
      </c>
      <c r="I23" s="177"/>
      <c r="J23" s="201" t="str">
        <f t="shared" si="2"/>
        <v/>
      </c>
      <c r="K23" s="136"/>
      <c r="L23" s="200" t="str">
        <f t="shared" si="3"/>
        <v/>
      </c>
      <c r="M23" s="140"/>
      <c r="N23" s="201" t="str">
        <f t="shared" si="4"/>
        <v/>
      </c>
      <c r="O23" s="136"/>
      <c r="P23" s="200" t="str">
        <f t="shared" si="5"/>
        <v/>
      </c>
      <c r="Q23" s="140"/>
      <c r="R23" s="201" t="str">
        <f t="shared" si="6"/>
        <v/>
      </c>
      <c r="S23" s="129"/>
      <c r="T23" s="202" t="str">
        <f t="shared" si="7"/>
        <v/>
      </c>
      <c r="U23" s="140"/>
      <c r="V23" s="201" t="str">
        <f t="shared" si="8"/>
        <v/>
      </c>
    </row>
    <row r="24" spans="1:22" s="147" customFormat="1" hidden="1">
      <c r="A24" s="190"/>
      <c r="B24" s="173" t="s">
        <v>5363</v>
      </c>
      <c r="C24" s="174"/>
      <c r="D24" s="175"/>
      <c r="E24" s="164"/>
      <c r="F24" s="199" t="str">
        <f t="shared" si="0"/>
        <v/>
      </c>
      <c r="G24" s="176"/>
      <c r="H24" s="200" t="str">
        <f t="shared" si="1"/>
        <v/>
      </c>
      <c r="I24" s="177"/>
      <c r="J24" s="201" t="str">
        <f t="shared" si="2"/>
        <v/>
      </c>
      <c r="K24" s="136"/>
      <c r="L24" s="200" t="str">
        <f t="shared" si="3"/>
        <v/>
      </c>
      <c r="M24" s="140"/>
      <c r="N24" s="201" t="str">
        <f t="shared" si="4"/>
        <v/>
      </c>
      <c r="O24" s="136"/>
      <c r="P24" s="200" t="str">
        <f t="shared" si="5"/>
        <v/>
      </c>
      <c r="Q24" s="140"/>
      <c r="R24" s="201" t="str">
        <f t="shared" si="6"/>
        <v/>
      </c>
      <c r="S24" s="129"/>
      <c r="T24" s="202" t="str">
        <f t="shared" si="7"/>
        <v/>
      </c>
      <c r="U24" s="140"/>
      <c r="V24" s="201" t="str">
        <f t="shared" si="8"/>
        <v/>
      </c>
    </row>
    <row r="25" spans="1:22" s="147" customFormat="1" hidden="1">
      <c r="A25" s="190"/>
      <c r="B25" s="173" t="s">
        <v>5364</v>
      </c>
      <c r="C25" s="174"/>
      <c r="D25" s="175"/>
      <c r="E25" s="164"/>
      <c r="F25" s="199" t="str">
        <f t="shared" si="0"/>
        <v/>
      </c>
      <c r="G25" s="176"/>
      <c r="H25" s="200" t="str">
        <f t="shared" si="1"/>
        <v/>
      </c>
      <c r="I25" s="177"/>
      <c r="J25" s="201" t="str">
        <f t="shared" si="2"/>
        <v/>
      </c>
      <c r="K25" s="136"/>
      <c r="L25" s="200" t="str">
        <f t="shared" si="3"/>
        <v/>
      </c>
      <c r="M25" s="140"/>
      <c r="N25" s="201" t="str">
        <f t="shared" si="4"/>
        <v/>
      </c>
      <c r="O25" s="136"/>
      <c r="P25" s="200" t="str">
        <f t="shared" si="5"/>
        <v/>
      </c>
      <c r="Q25" s="140"/>
      <c r="R25" s="201" t="str">
        <f t="shared" si="6"/>
        <v/>
      </c>
      <c r="S25" s="129"/>
      <c r="T25" s="202" t="str">
        <f t="shared" si="7"/>
        <v/>
      </c>
      <c r="U25" s="140"/>
      <c r="V25" s="201" t="str">
        <f t="shared" si="8"/>
        <v/>
      </c>
    </row>
    <row r="26" spans="1:22" s="147" customFormat="1" hidden="1">
      <c r="A26" s="190"/>
      <c r="B26" s="173" t="s">
        <v>5365</v>
      </c>
      <c r="C26" s="174"/>
      <c r="D26" s="175"/>
      <c r="E26" s="164"/>
      <c r="F26" s="199" t="str">
        <f t="shared" si="0"/>
        <v/>
      </c>
      <c r="G26" s="176"/>
      <c r="H26" s="200" t="str">
        <f t="shared" si="1"/>
        <v/>
      </c>
      <c r="I26" s="177"/>
      <c r="J26" s="201" t="str">
        <f t="shared" si="2"/>
        <v/>
      </c>
      <c r="K26" s="136"/>
      <c r="L26" s="200" t="str">
        <f t="shared" si="3"/>
        <v/>
      </c>
      <c r="M26" s="140"/>
      <c r="N26" s="201" t="str">
        <f t="shared" si="4"/>
        <v/>
      </c>
      <c r="O26" s="136"/>
      <c r="P26" s="200" t="str">
        <f t="shared" si="5"/>
        <v/>
      </c>
      <c r="Q26" s="140"/>
      <c r="R26" s="201" t="str">
        <f t="shared" si="6"/>
        <v/>
      </c>
      <c r="S26" s="129"/>
      <c r="T26" s="202" t="str">
        <f t="shared" si="7"/>
        <v/>
      </c>
      <c r="U26" s="140"/>
      <c r="V26" s="201" t="str">
        <f t="shared" si="8"/>
        <v/>
      </c>
    </row>
    <row r="27" spans="1:22" s="147" customFormat="1" hidden="1">
      <c r="A27" s="190"/>
      <c r="B27" s="173" t="s">
        <v>5366</v>
      </c>
      <c r="C27" s="174"/>
      <c r="D27" s="175"/>
      <c r="E27" s="164"/>
      <c r="F27" s="199" t="str">
        <f t="shared" si="0"/>
        <v/>
      </c>
      <c r="G27" s="176"/>
      <c r="H27" s="200" t="str">
        <f t="shared" si="1"/>
        <v/>
      </c>
      <c r="I27" s="177"/>
      <c r="J27" s="201" t="str">
        <f t="shared" si="2"/>
        <v/>
      </c>
      <c r="K27" s="136"/>
      <c r="L27" s="200" t="str">
        <f t="shared" si="3"/>
        <v/>
      </c>
      <c r="M27" s="140"/>
      <c r="N27" s="201" t="str">
        <f t="shared" si="4"/>
        <v/>
      </c>
      <c r="O27" s="136"/>
      <c r="P27" s="200" t="str">
        <f t="shared" si="5"/>
        <v/>
      </c>
      <c r="Q27" s="140"/>
      <c r="R27" s="201" t="str">
        <f t="shared" si="6"/>
        <v/>
      </c>
      <c r="S27" s="129"/>
      <c r="T27" s="202" t="str">
        <f t="shared" si="7"/>
        <v/>
      </c>
      <c r="U27" s="140"/>
      <c r="V27" s="201" t="str">
        <f t="shared" si="8"/>
        <v/>
      </c>
    </row>
    <row r="28" spans="1:22" s="147" customFormat="1" hidden="1">
      <c r="A28" s="190"/>
      <c r="B28" s="173" t="s">
        <v>5367</v>
      </c>
      <c r="C28" s="174"/>
      <c r="D28" s="175"/>
      <c r="E28" s="164"/>
      <c r="F28" s="199" t="str">
        <f t="shared" si="0"/>
        <v/>
      </c>
      <c r="G28" s="176"/>
      <c r="H28" s="200" t="str">
        <f t="shared" si="1"/>
        <v/>
      </c>
      <c r="I28" s="177"/>
      <c r="J28" s="201" t="str">
        <f t="shared" si="2"/>
        <v/>
      </c>
      <c r="K28" s="136"/>
      <c r="L28" s="200" t="str">
        <f t="shared" si="3"/>
        <v/>
      </c>
      <c r="M28" s="140"/>
      <c r="N28" s="201" t="str">
        <f t="shared" si="4"/>
        <v/>
      </c>
      <c r="O28" s="136"/>
      <c r="P28" s="200" t="str">
        <f t="shared" si="5"/>
        <v/>
      </c>
      <c r="Q28" s="140"/>
      <c r="R28" s="201" t="str">
        <f t="shared" si="6"/>
        <v/>
      </c>
      <c r="S28" s="129"/>
      <c r="T28" s="202" t="str">
        <f t="shared" si="7"/>
        <v/>
      </c>
      <c r="U28" s="140"/>
      <c r="V28" s="201" t="str">
        <f t="shared" si="8"/>
        <v/>
      </c>
    </row>
    <row r="29" spans="1:22" s="147" customFormat="1" hidden="1">
      <c r="A29" s="190"/>
      <c r="B29" s="173" t="s">
        <v>5368</v>
      </c>
      <c r="C29" s="174"/>
      <c r="D29" s="175"/>
      <c r="E29" s="164"/>
      <c r="F29" s="199" t="str">
        <f t="shared" si="0"/>
        <v/>
      </c>
      <c r="G29" s="176"/>
      <c r="H29" s="200" t="str">
        <f t="shared" si="1"/>
        <v/>
      </c>
      <c r="I29" s="177"/>
      <c r="J29" s="201" t="str">
        <f t="shared" si="2"/>
        <v/>
      </c>
      <c r="K29" s="136"/>
      <c r="L29" s="200" t="str">
        <f t="shared" si="3"/>
        <v/>
      </c>
      <c r="M29" s="140"/>
      <c r="N29" s="201" t="str">
        <f t="shared" si="4"/>
        <v/>
      </c>
      <c r="O29" s="136"/>
      <c r="P29" s="200" t="str">
        <f t="shared" si="5"/>
        <v/>
      </c>
      <c r="Q29" s="140"/>
      <c r="R29" s="201" t="str">
        <f t="shared" si="6"/>
        <v/>
      </c>
      <c r="S29" s="129"/>
      <c r="T29" s="202" t="str">
        <f t="shared" si="7"/>
        <v/>
      </c>
      <c r="U29" s="140"/>
      <c r="V29" s="201" t="str">
        <f t="shared" si="8"/>
        <v/>
      </c>
    </row>
    <row r="30" spans="1:22" s="147" customFormat="1" hidden="1">
      <c r="A30" s="190"/>
      <c r="B30" s="173" t="s">
        <v>5369</v>
      </c>
      <c r="C30" s="174"/>
      <c r="D30" s="175"/>
      <c r="E30" s="164"/>
      <c r="F30" s="199" t="str">
        <f t="shared" si="0"/>
        <v/>
      </c>
      <c r="G30" s="176"/>
      <c r="H30" s="200" t="str">
        <f t="shared" si="1"/>
        <v/>
      </c>
      <c r="I30" s="177"/>
      <c r="J30" s="201" t="str">
        <f t="shared" si="2"/>
        <v/>
      </c>
      <c r="K30" s="136"/>
      <c r="L30" s="200" t="str">
        <f t="shared" si="3"/>
        <v/>
      </c>
      <c r="M30" s="140"/>
      <c r="N30" s="201" t="str">
        <f t="shared" si="4"/>
        <v/>
      </c>
      <c r="O30" s="136"/>
      <c r="P30" s="200" t="str">
        <f t="shared" si="5"/>
        <v/>
      </c>
      <c r="Q30" s="140"/>
      <c r="R30" s="201" t="str">
        <f t="shared" si="6"/>
        <v/>
      </c>
      <c r="S30" s="129"/>
      <c r="T30" s="202" t="str">
        <f t="shared" si="7"/>
        <v/>
      </c>
      <c r="U30" s="140"/>
      <c r="V30" s="201" t="str">
        <f t="shared" si="8"/>
        <v/>
      </c>
    </row>
    <row r="31" spans="1:22" s="147" customFormat="1" hidden="1">
      <c r="A31" s="190"/>
      <c r="B31" s="173" t="s">
        <v>5370</v>
      </c>
      <c r="C31" s="174"/>
      <c r="D31" s="175"/>
      <c r="E31" s="164"/>
      <c r="F31" s="199" t="str">
        <f t="shared" si="0"/>
        <v/>
      </c>
      <c r="G31" s="176"/>
      <c r="H31" s="200" t="str">
        <f t="shared" si="1"/>
        <v/>
      </c>
      <c r="I31" s="177"/>
      <c r="J31" s="201" t="str">
        <f t="shared" si="2"/>
        <v/>
      </c>
      <c r="K31" s="136"/>
      <c r="L31" s="200" t="str">
        <f t="shared" si="3"/>
        <v/>
      </c>
      <c r="M31" s="140"/>
      <c r="N31" s="201" t="str">
        <f t="shared" si="4"/>
        <v/>
      </c>
      <c r="O31" s="136"/>
      <c r="P31" s="200" t="str">
        <f t="shared" si="5"/>
        <v/>
      </c>
      <c r="Q31" s="140"/>
      <c r="R31" s="201" t="str">
        <f t="shared" si="6"/>
        <v/>
      </c>
      <c r="S31" s="129"/>
      <c r="T31" s="202" t="str">
        <f t="shared" si="7"/>
        <v/>
      </c>
      <c r="U31" s="140"/>
      <c r="V31" s="201" t="str">
        <f t="shared" si="8"/>
        <v/>
      </c>
    </row>
    <row r="32" spans="1:22" s="147" customFormat="1" hidden="1">
      <c r="A32" s="190"/>
      <c r="B32" s="173" t="s">
        <v>5371</v>
      </c>
      <c r="C32" s="174"/>
      <c r="D32" s="175"/>
      <c r="E32" s="164"/>
      <c r="F32" s="199" t="str">
        <f t="shared" si="0"/>
        <v/>
      </c>
      <c r="G32" s="176"/>
      <c r="H32" s="200" t="str">
        <f t="shared" si="1"/>
        <v/>
      </c>
      <c r="I32" s="177"/>
      <c r="J32" s="201" t="str">
        <f t="shared" si="2"/>
        <v/>
      </c>
      <c r="K32" s="136"/>
      <c r="L32" s="200" t="str">
        <f t="shared" si="3"/>
        <v/>
      </c>
      <c r="M32" s="140"/>
      <c r="N32" s="201" t="str">
        <f t="shared" si="4"/>
        <v/>
      </c>
      <c r="O32" s="136"/>
      <c r="P32" s="200" t="str">
        <f t="shared" si="5"/>
        <v/>
      </c>
      <c r="Q32" s="140"/>
      <c r="R32" s="201" t="str">
        <f t="shared" si="6"/>
        <v/>
      </c>
      <c r="S32" s="129"/>
      <c r="T32" s="202" t="str">
        <f t="shared" si="7"/>
        <v/>
      </c>
      <c r="U32" s="140"/>
      <c r="V32" s="201" t="str">
        <f t="shared" si="8"/>
        <v/>
      </c>
    </row>
    <row r="33" spans="1:22" s="147" customFormat="1" hidden="1">
      <c r="A33" s="190"/>
      <c r="B33" s="173" t="s">
        <v>5372</v>
      </c>
      <c r="C33" s="174"/>
      <c r="D33" s="175"/>
      <c r="E33" s="164"/>
      <c r="F33" s="199" t="str">
        <f t="shared" si="0"/>
        <v/>
      </c>
      <c r="G33" s="176"/>
      <c r="H33" s="200" t="str">
        <f t="shared" si="1"/>
        <v/>
      </c>
      <c r="I33" s="177"/>
      <c r="J33" s="201" t="str">
        <f t="shared" si="2"/>
        <v/>
      </c>
      <c r="K33" s="136"/>
      <c r="L33" s="200" t="str">
        <f t="shared" si="3"/>
        <v/>
      </c>
      <c r="M33" s="140"/>
      <c r="N33" s="201" t="str">
        <f t="shared" si="4"/>
        <v/>
      </c>
      <c r="O33" s="136"/>
      <c r="P33" s="200" t="str">
        <f t="shared" si="5"/>
        <v/>
      </c>
      <c r="Q33" s="140"/>
      <c r="R33" s="201" t="str">
        <f t="shared" si="6"/>
        <v/>
      </c>
      <c r="S33" s="129"/>
      <c r="T33" s="202" t="str">
        <f t="shared" si="7"/>
        <v/>
      </c>
      <c r="U33" s="140"/>
      <c r="V33" s="201" t="str">
        <f t="shared" si="8"/>
        <v/>
      </c>
    </row>
    <row r="34" spans="1:22" s="147" customFormat="1" hidden="1">
      <c r="A34" s="190"/>
      <c r="B34" s="173" t="s">
        <v>5373</v>
      </c>
      <c r="C34" s="174"/>
      <c r="D34" s="175"/>
      <c r="E34" s="164"/>
      <c r="F34" s="199" t="str">
        <f t="shared" si="0"/>
        <v/>
      </c>
      <c r="G34" s="176"/>
      <c r="H34" s="200" t="str">
        <f t="shared" si="1"/>
        <v/>
      </c>
      <c r="I34" s="177"/>
      <c r="J34" s="201" t="str">
        <f t="shared" si="2"/>
        <v/>
      </c>
      <c r="K34" s="136"/>
      <c r="L34" s="200" t="str">
        <f t="shared" si="3"/>
        <v/>
      </c>
      <c r="M34" s="140"/>
      <c r="N34" s="201" t="str">
        <f t="shared" si="4"/>
        <v/>
      </c>
      <c r="O34" s="136"/>
      <c r="P34" s="200" t="str">
        <f t="shared" si="5"/>
        <v/>
      </c>
      <c r="Q34" s="140"/>
      <c r="R34" s="201" t="str">
        <f t="shared" si="6"/>
        <v/>
      </c>
      <c r="S34" s="129"/>
      <c r="T34" s="202" t="str">
        <f t="shared" si="7"/>
        <v/>
      </c>
      <c r="U34" s="140"/>
      <c r="V34" s="201" t="str">
        <f t="shared" si="8"/>
        <v/>
      </c>
    </row>
    <row r="35" spans="1:22" s="147" customFormat="1" hidden="1">
      <c r="A35" s="190"/>
      <c r="B35" s="173" t="s">
        <v>5374</v>
      </c>
      <c r="C35" s="174"/>
      <c r="D35" s="175"/>
      <c r="E35" s="164"/>
      <c r="F35" s="199" t="str">
        <f t="shared" si="0"/>
        <v/>
      </c>
      <c r="G35" s="176"/>
      <c r="H35" s="200" t="str">
        <f t="shared" ref="H35:H66" si="9">IF($H$9="*",IF(G35&gt;0,"*",""),"")</f>
        <v/>
      </c>
      <c r="I35" s="177"/>
      <c r="J35" s="201" t="str">
        <f t="shared" ref="J35:J66" si="10">IF($J$9="*",IF(I35&gt;0,"*",""),"")</f>
        <v/>
      </c>
      <c r="K35" s="136"/>
      <c r="L35" s="200" t="str">
        <f t="shared" ref="L35:L66" si="11">IF($L$9="*",IF(K35&gt;0,"*",""),"")</f>
        <v/>
      </c>
      <c r="M35" s="140"/>
      <c r="N35" s="201" t="str">
        <f t="shared" ref="N35:N66" si="12">IF($N$9="*",IF(M35&gt;0,"*",""),"")</f>
        <v/>
      </c>
      <c r="O35" s="136"/>
      <c r="P35" s="200" t="str">
        <f t="shared" ref="P35:P66" si="13">IF($P$9="*",IF(O35&gt;0,"*",""),"")</f>
        <v/>
      </c>
      <c r="Q35" s="140"/>
      <c r="R35" s="201" t="str">
        <f t="shared" ref="R35:R66" si="14">IF($R$9="*",IF(Q35&gt;0,"*",""),"")</f>
        <v/>
      </c>
      <c r="S35" s="129"/>
      <c r="T35" s="202" t="str">
        <f t="shared" si="7"/>
        <v/>
      </c>
      <c r="U35" s="140"/>
      <c r="V35" s="201" t="str">
        <f t="shared" ref="V35:V66" si="15">IF($V$9="*",IF(U35&gt;0,"*",""),"")</f>
        <v/>
      </c>
    </row>
    <row r="36" spans="1:22" s="147" customFormat="1" hidden="1">
      <c r="A36" s="190"/>
      <c r="B36" s="173" t="s">
        <v>5375</v>
      </c>
      <c r="C36" s="174"/>
      <c r="D36" s="175"/>
      <c r="E36" s="164"/>
      <c r="F36" s="199" t="str">
        <f t="shared" ref="F36:F68" si="16">IF($F$9="*",IF(E36&gt;0,"*",""),"")</f>
        <v/>
      </c>
      <c r="G36" s="176"/>
      <c r="H36" s="200" t="str">
        <f t="shared" si="9"/>
        <v/>
      </c>
      <c r="I36" s="177"/>
      <c r="J36" s="201" t="str">
        <f t="shared" si="10"/>
        <v/>
      </c>
      <c r="K36" s="136"/>
      <c r="L36" s="200" t="str">
        <f t="shared" si="11"/>
        <v/>
      </c>
      <c r="M36" s="140"/>
      <c r="N36" s="201" t="str">
        <f t="shared" si="12"/>
        <v/>
      </c>
      <c r="O36" s="136"/>
      <c r="P36" s="200" t="str">
        <f t="shared" si="13"/>
        <v/>
      </c>
      <c r="Q36" s="140"/>
      <c r="R36" s="201" t="str">
        <f t="shared" si="14"/>
        <v/>
      </c>
      <c r="S36" s="129"/>
      <c r="T36" s="202" t="str">
        <f t="shared" si="7"/>
        <v/>
      </c>
      <c r="U36" s="140"/>
      <c r="V36" s="201" t="str">
        <f t="shared" si="15"/>
        <v/>
      </c>
    </row>
    <row r="37" spans="1:22" s="147" customFormat="1" hidden="1">
      <c r="A37" s="190"/>
      <c r="B37" s="173" t="s">
        <v>5376</v>
      </c>
      <c r="C37" s="174"/>
      <c r="D37" s="175"/>
      <c r="E37" s="164"/>
      <c r="F37" s="199" t="str">
        <f t="shared" si="16"/>
        <v/>
      </c>
      <c r="G37" s="176"/>
      <c r="H37" s="200" t="str">
        <f t="shared" si="9"/>
        <v/>
      </c>
      <c r="I37" s="177"/>
      <c r="J37" s="201" t="str">
        <f t="shared" si="10"/>
        <v/>
      </c>
      <c r="K37" s="136"/>
      <c r="L37" s="200" t="str">
        <f t="shared" si="11"/>
        <v/>
      </c>
      <c r="M37" s="140"/>
      <c r="N37" s="201" t="str">
        <f t="shared" si="12"/>
        <v/>
      </c>
      <c r="O37" s="136"/>
      <c r="P37" s="200" t="str">
        <f t="shared" si="13"/>
        <v/>
      </c>
      <c r="Q37" s="140"/>
      <c r="R37" s="201" t="str">
        <f t="shared" si="14"/>
        <v/>
      </c>
      <c r="S37" s="129"/>
      <c r="T37" s="202" t="str">
        <f t="shared" si="7"/>
        <v/>
      </c>
      <c r="U37" s="140"/>
      <c r="V37" s="201" t="str">
        <f t="shared" si="15"/>
        <v/>
      </c>
    </row>
    <row r="38" spans="1:22" s="147" customFormat="1" hidden="1">
      <c r="A38" s="190"/>
      <c r="B38" s="173" t="s">
        <v>5377</v>
      </c>
      <c r="C38" s="174"/>
      <c r="D38" s="175"/>
      <c r="E38" s="164"/>
      <c r="F38" s="199" t="str">
        <f t="shared" si="16"/>
        <v/>
      </c>
      <c r="G38" s="176"/>
      <c r="H38" s="200" t="str">
        <f t="shared" si="9"/>
        <v/>
      </c>
      <c r="I38" s="177"/>
      <c r="J38" s="201" t="str">
        <f t="shared" si="10"/>
        <v/>
      </c>
      <c r="K38" s="136"/>
      <c r="L38" s="200" t="str">
        <f t="shared" si="11"/>
        <v/>
      </c>
      <c r="M38" s="140"/>
      <c r="N38" s="201" t="str">
        <f t="shared" si="12"/>
        <v/>
      </c>
      <c r="O38" s="136"/>
      <c r="P38" s="200" t="str">
        <f t="shared" si="13"/>
        <v/>
      </c>
      <c r="Q38" s="140"/>
      <c r="R38" s="201" t="str">
        <f t="shared" si="14"/>
        <v/>
      </c>
      <c r="S38" s="129"/>
      <c r="T38" s="202" t="str">
        <f t="shared" si="7"/>
        <v/>
      </c>
      <c r="U38" s="140"/>
      <c r="V38" s="201" t="str">
        <f t="shared" si="15"/>
        <v/>
      </c>
    </row>
    <row r="39" spans="1:22" s="147" customFormat="1" hidden="1">
      <c r="A39" s="190"/>
      <c r="B39" s="173" t="s">
        <v>5378</v>
      </c>
      <c r="C39" s="174"/>
      <c r="D39" s="175"/>
      <c r="E39" s="164"/>
      <c r="F39" s="199" t="str">
        <f t="shared" si="16"/>
        <v/>
      </c>
      <c r="G39" s="176"/>
      <c r="H39" s="200" t="str">
        <f t="shared" si="9"/>
        <v/>
      </c>
      <c r="I39" s="177"/>
      <c r="J39" s="201" t="str">
        <f t="shared" si="10"/>
        <v/>
      </c>
      <c r="K39" s="136"/>
      <c r="L39" s="200" t="str">
        <f t="shared" si="11"/>
        <v/>
      </c>
      <c r="M39" s="140"/>
      <c r="N39" s="201" t="str">
        <f t="shared" si="12"/>
        <v/>
      </c>
      <c r="O39" s="136"/>
      <c r="P39" s="200" t="str">
        <f t="shared" si="13"/>
        <v/>
      </c>
      <c r="Q39" s="140"/>
      <c r="R39" s="201" t="str">
        <f t="shared" si="14"/>
        <v/>
      </c>
      <c r="S39" s="129"/>
      <c r="T39" s="202" t="str">
        <f t="shared" si="7"/>
        <v/>
      </c>
      <c r="U39" s="140"/>
      <c r="V39" s="201" t="str">
        <f t="shared" si="15"/>
        <v/>
      </c>
    </row>
    <row r="40" spans="1:22" s="147" customFormat="1" hidden="1">
      <c r="A40" s="190"/>
      <c r="B40" s="173" t="s">
        <v>5379</v>
      </c>
      <c r="C40" s="174"/>
      <c r="D40" s="175"/>
      <c r="E40" s="164"/>
      <c r="F40" s="199" t="str">
        <f t="shared" si="16"/>
        <v/>
      </c>
      <c r="G40" s="176"/>
      <c r="H40" s="200" t="str">
        <f t="shared" si="9"/>
        <v/>
      </c>
      <c r="I40" s="177"/>
      <c r="J40" s="201" t="str">
        <f t="shared" si="10"/>
        <v/>
      </c>
      <c r="K40" s="136"/>
      <c r="L40" s="200" t="str">
        <f t="shared" si="11"/>
        <v/>
      </c>
      <c r="M40" s="140"/>
      <c r="N40" s="201" t="str">
        <f t="shared" si="12"/>
        <v/>
      </c>
      <c r="O40" s="136"/>
      <c r="P40" s="200" t="str">
        <f t="shared" si="13"/>
        <v/>
      </c>
      <c r="Q40" s="140"/>
      <c r="R40" s="201" t="str">
        <f t="shared" si="14"/>
        <v/>
      </c>
      <c r="S40" s="129"/>
      <c r="T40" s="202" t="str">
        <f t="shared" si="7"/>
        <v/>
      </c>
      <c r="U40" s="140"/>
      <c r="V40" s="201" t="str">
        <f t="shared" si="15"/>
        <v/>
      </c>
    </row>
    <row r="41" spans="1:22" s="147" customFormat="1" hidden="1">
      <c r="A41" s="190"/>
      <c r="B41" s="173" t="s">
        <v>5380</v>
      </c>
      <c r="C41" s="174"/>
      <c r="D41" s="175"/>
      <c r="E41" s="164"/>
      <c r="F41" s="199" t="str">
        <f t="shared" si="16"/>
        <v/>
      </c>
      <c r="G41" s="176"/>
      <c r="H41" s="200" t="str">
        <f t="shared" si="9"/>
        <v/>
      </c>
      <c r="I41" s="177"/>
      <c r="J41" s="201" t="str">
        <f t="shared" si="10"/>
        <v/>
      </c>
      <c r="K41" s="136"/>
      <c r="L41" s="200" t="str">
        <f t="shared" si="11"/>
        <v/>
      </c>
      <c r="M41" s="140"/>
      <c r="N41" s="201" t="str">
        <f t="shared" si="12"/>
        <v/>
      </c>
      <c r="O41" s="136"/>
      <c r="P41" s="200" t="str">
        <f t="shared" si="13"/>
        <v/>
      </c>
      <c r="Q41" s="140"/>
      <c r="R41" s="201" t="str">
        <f t="shared" si="14"/>
        <v/>
      </c>
      <c r="S41" s="129"/>
      <c r="T41" s="202" t="str">
        <f t="shared" si="7"/>
        <v/>
      </c>
      <c r="U41" s="140"/>
      <c r="V41" s="201" t="str">
        <f t="shared" si="15"/>
        <v/>
      </c>
    </row>
    <row r="42" spans="1:22" s="147" customFormat="1" hidden="1">
      <c r="A42" s="190"/>
      <c r="B42" s="173" t="s">
        <v>5381</v>
      </c>
      <c r="C42" s="174"/>
      <c r="D42" s="175"/>
      <c r="E42" s="164"/>
      <c r="F42" s="199" t="str">
        <f t="shared" si="16"/>
        <v/>
      </c>
      <c r="G42" s="176"/>
      <c r="H42" s="200" t="str">
        <f t="shared" si="9"/>
        <v/>
      </c>
      <c r="I42" s="177"/>
      <c r="J42" s="201" t="str">
        <f t="shared" si="10"/>
        <v/>
      </c>
      <c r="K42" s="136"/>
      <c r="L42" s="200" t="str">
        <f t="shared" si="11"/>
        <v/>
      </c>
      <c r="M42" s="140"/>
      <c r="N42" s="201" t="str">
        <f t="shared" si="12"/>
        <v/>
      </c>
      <c r="O42" s="136"/>
      <c r="P42" s="200" t="str">
        <f t="shared" si="13"/>
        <v/>
      </c>
      <c r="Q42" s="140"/>
      <c r="R42" s="201" t="str">
        <f t="shared" si="14"/>
        <v/>
      </c>
      <c r="S42" s="129"/>
      <c r="T42" s="202" t="str">
        <f t="shared" si="7"/>
        <v/>
      </c>
      <c r="U42" s="140"/>
      <c r="V42" s="201" t="str">
        <f t="shared" si="15"/>
        <v/>
      </c>
    </row>
    <row r="43" spans="1:22" s="147" customFormat="1" hidden="1">
      <c r="A43" s="190"/>
      <c r="B43" s="173" t="s">
        <v>5382</v>
      </c>
      <c r="C43" s="174"/>
      <c r="D43" s="175"/>
      <c r="E43" s="164"/>
      <c r="F43" s="199" t="str">
        <f t="shared" si="16"/>
        <v/>
      </c>
      <c r="G43" s="176"/>
      <c r="H43" s="200" t="str">
        <f t="shared" si="9"/>
        <v/>
      </c>
      <c r="I43" s="177"/>
      <c r="J43" s="201" t="str">
        <f t="shared" si="10"/>
        <v/>
      </c>
      <c r="K43" s="136"/>
      <c r="L43" s="200" t="str">
        <f t="shared" si="11"/>
        <v/>
      </c>
      <c r="M43" s="140"/>
      <c r="N43" s="201" t="str">
        <f t="shared" si="12"/>
        <v/>
      </c>
      <c r="O43" s="136"/>
      <c r="P43" s="200" t="str">
        <f t="shared" si="13"/>
        <v/>
      </c>
      <c r="Q43" s="140"/>
      <c r="R43" s="201" t="str">
        <f t="shared" si="14"/>
        <v/>
      </c>
      <c r="S43" s="129"/>
      <c r="T43" s="202" t="str">
        <f t="shared" si="7"/>
        <v/>
      </c>
      <c r="U43" s="140"/>
      <c r="V43" s="201" t="str">
        <f t="shared" si="15"/>
        <v/>
      </c>
    </row>
    <row r="44" spans="1:22" s="147" customFormat="1" hidden="1">
      <c r="A44" s="190"/>
      <c r="B44" s="173" t="s">
        <v>5383</v>
      </c>
      <c r="C44" s="174"/>
      <c r="D44" s="175"/>
      <c r="E44" s="164"/>
      <c r="F44" s="199" t="str">
        <f t="shared" si="16"/>
        <v/>
      </c>
      <c r="G44" s="176"/>
      <c r="H44" s="200" t="str">
        <f t="shared" si="9"/>
        <v/>
      </c>
      <c r="I44" s="177"/>
      <c r="J44" s="201" t="str">
        <f t="shared" si="10"/>
        <v/>
      </c>
      <c r="K44" s="136"/>
      <c r="L44" s="200" t="str">
        <f t="shared" si="11"/>
        <v/>
      </c>
      <c r="M44" s="140"/>
      <c r="N44" s="201" t="str">
        <f t="shared" si="12"/>
        <v/>
      </c>
      <c r="O44" s="136"/>
      <c r="P44" s="200" t="str">
        <f t="shared" si="13"/>
        <v/>
      </c>
      <c r="Q44" s="140"/>
      <c r="R44" s="201" t="str">
        <f t="shared" si="14"/>
        <v/>
      </c>
      <c r="S44" s="129"/>
      <c r="T44" s="202" t="str">
        <f t="shared" si="7"/>
        <v/>
      </c>
      <c r="U44" s="140"/>
      <c r="V44" s="201" t="str">
        <f t="shared" si="15"/>
        <v/>
      </c>
    </row>
    <row r="45" spans="1:22" s="147" customFormat="1" hidden="1">
      <c r="A45" s="190"/>
      <c r="B45" s="173" t="s">
        <v>5384</v>
      </c>
      <c r="C45" s="174"/>
      <c r="D45" s="175"/>
      <c r="E45" s="164"/>
      <c r="F45" s="199" t="str">
        <f t="shared" si="16"/>
        <v/>
      </c>
      <c r="G45" s="176"/>
      <c r="H45" s="200" t="str">
        <f t="shared" si="9"/>
        <v/>
      </c>
      <c r="I45" s="177"/>
      <c r="J45" s="201" t="str">
        <f t="shared" si="10"/>
        <v/>
      </c>
      <c r="K45" s="136"/>
      <c r="L45" s="200" t="str">
        <f t="shared" si="11"/>
        <v/>
      </c>
      <c r="M45" s="140"/>
      <c r="N45" s="201" t="str">
        <f t="shared" si="12"/>
        <v/>
      </c>
      <c r="O45" s="136"/>
      <c r="P45" s="200" t="str">
        <f t="shared" si="13"/>
        <v/>
      </c>
      <c r="Q45" s="140"/>
      <c r="R45" s="201" t="str">
        <f t="shared" si="14"/>
        <v/>
      </c>
      <c r="S45" s="129"/>
      <c r="T45" s="202" t="str">
        <f t="shared" si="7"/>
        <v/>
      </c>
      <c r="U45" s="140"/>
      <c r="V45" s="201" t="str">
        <f t="shared" si="15"/>
        <v/>
      </c>
    </row>
    <row r="46" spans="1:22" s="147" customFormat="1" hidden="1">
      <c r="A46" s="190"/>
      <c r="B46" s="173" t="s">
        <v>5385</v>
      </c>
      <c r="C46" s="174"/>
      <c r="D46" s="175"/>
      <c r="E46" s="164"/>
      <c r="F46" s="199" t="str">
        <f t="shared" si="16"/>
        <v/>
      </c>
      <c r="G46" s="176"/>
      <c r="H46" s="200" t="str">
        <f t="shared" si="9"/>
        <v/>
      </c>
      <c r="I46" s="177"/>
      <c r="J46" s="201" t="str">
        <f t="shared" si="10"/>
        <v/>
      </c>
      <c r="K46" s="136"/>
      <c r="L46" s="200" t="str">
        <f t="shared" si="11"/>
        <v/>
      </c>
      <c r="M46" s="140"/>
      <c r="N46" s="201" t="str">
        <f t="shared" si="12"/>
        <v/>
      </c>
      <c r="O46" s="136"/>
      <c r="P46" s="200" t="str">
        <f t="shared" si="13"/>
        <v/>
      </c>
      <c r="Q46" s="140"/>
      <c r="R46" s="201" t="str">
        <f t="shared" si="14"/>
        <v/>
      </c>
      <c r="S46" s="129"/>
      <c r="T46" s="202" t="str">
        <f t="shared" si="7"/>
        <v/>
      </c>
      <c r="U46" s="140"/>
      <c r="V46" s="201" t="str">
        <f t="shared" si="15"/>
        <v/>
      </c>
    </row>
    <row r="47" spans="1:22" s="147" customFormat="1" hidden="1">
      <c r="A47" s="190"/>
      <c r="B47" s="173" t="s">
        <v>5386</v>
      </c>
      <c r="C47" s="174"/>
      <c r="D47" s="175"/>
      <c r="E47" s="164"/>
      <c r="F47" s="199" t="str">
        <f t="shared" si="16"/>
        <v/>
      </c>
      <c r="G47" s="176"/>
      <c r="H47" s="200" t="str">
        <f t="shared" si="9"/>
        <v/>
      </c>
      <c r="I47" s="177"/>
      <c r="J47" s="201" t="str">
        <f t="shared" si="10"/>
        <v/>
      </c>
      <c r="K47" s="136"/>
      <c r="L47" s="200" t="str">
        <f t="shared" si="11"/>
        <v/>
      </c>
      <c r="M47" s="140"/>
      <c r="N47" s="201" t="str">
        <f t="shared" si="12"/>
        <v/>
      </c>
      <c r="O47" s="136"/>
      <c r="P47" s="200" t="str">
        <f t="shared" si="13"/>
        <v/>
      </c>
      <c r="Q47" s="140"/>
      <c r="R47" s="201" t="str">
        <f t="shared" si="14"/>
        <v/>
      </c>
      <c r="S47" s="129"/>
      <c r="T47" s="202" t="str">
        <f t="shared" si="7"/>
        <v/>
      </c>
      <c r="U47" s="140"/>
      <c r="V47" s="201" t="str">
        <f t="shared" si="15"/>
        <v/>
      </c>
    </row>
    <row r="48" spans="1:22" s="147" customFormat="1" hidden="1">
      <c r="A48" s="190"/>
      <c r="B48" s="173" t="s">
        <v>5387</v>
      </c>
      <c r="C48" s="174"/>
      <c r="D48" s="175"/>
      <c r="E48" s="164"/>
      <c r="F48" s="199" t="str">
        <f t="shared" si="16"/>
        <v/>
      </c>
      <c r="G48" s="176"/>
      <c r="H48" s="200" t="str">
        <f t="shared" si="9"/>
        <v/>
      </c>
      <c r="I48" s="177"/>
      <c r="J48" s="201" t="str">
        <f t="shared" si="10"/>
        <v/>
      </c>
      <c r="K48" s="136"/>
      <c r="L48" s="200" t="str">
        <f t="shared" si="11"/>
        <v/>
      </c>
      <c r="M48" s="140"/>
      <c r="N48" s="201" t="str">
        <f t="shared" si="12"/>
        <v/>
      </c>
      <c r="O48" s="136"/>
      <c r="P48" s="200" t="str">
        <f t="shared" si="13"/>
        <v/>
      </c>
      <c r="Q48" s="140"/>
      <c r="R48" s="201" t="str">
        <f t="shared" si="14"/>
        <v/>
      </c>
      <c r="S48" s="129"/>
      <c r="T48" s="202" t="str">
        <f t="shared" si="7"/>
        <v/>
      </c>
      <c r="U48" s="140"/>
      <c r="V48" s="201" t="str">
        <f t="shared" si="15"/>
        <v/>
      </c>
    </row>
    <row r="49" spans="1:22" s="147" customFormat="1">
      <c r="A49" s="190">
        <v>1</v>
      </c>
      <c r="B49" s="173" t="s">
        <v>5388</v>
      </c>
      <c r="C49" s="174"/>
      <c r="D49" s="175"/>
      <c r="E49" s="165">
        <f>G11</f>
        <v>128200</v>
      </c>
      <c r="F49" s="199" t="str">
        <f t="shared" si="16"/>
        <v>*</v>
      </c>
      <c r="G49" s="176"/>
      <c r="H49" s="200" t="str">
        <f t="shared" si="9"/>
        <v/>
      </c>
      <c r="I49" s="177"/>
      <c r="J49" s="201" t="str">
        <f t="shared" si="10"/>
        <v/>
      </c>
      <c r="K49" s="136"/>
      <c r="L49" s="200" t="str">
        <f t="shared" si="11"/>
        <v/>
      </c>
      <c r="M49" s="140"/>
      <c r="N49" s="201" t="str">
        <f t="shared" si="12"/>
        <v/>
      </c>
      <c r="O49" s="136"/>
      <c r="P49" s="200" t="str">
        <f t="shared" si="13"/>
        <v/>
      </c>
      <c r="Q49" s="140"/>
      <c r="R49" s="201" t="str">
        <f t="shared" si="14"/>
        <v/>
      </c>
      <c r="S49" s="129"/>
      <c r="T49" s="202" t="str">
        <f t="shared" si="7"/>
        <v/>
      </c>
      <c r="U49" s="140"/>
      <c r="V49" s="201" t="str">
        <f t="shared" si="15"/>
        <v/>
      </c>
    </row>
    <row r="50" spans="1:22" s="147" customFormat="1" hidden="1">
      <c r="A50" s="190"/>
      <c r="B50" s="173" t="s">
        <v>5389</v>
      </c>
      <c r="C50" s="174"/>
      <c r="D50" s="175"/>
      <c r="E50" s="164"/>
      <c r="F50" s="199" t="str">
        <f t="shared" si="16"/>
        <v/>
      </c>
      <c r="G50" s="176"/>
      <c r="H50" s="200" t="str">
        <f t="shared" si="9"/>
        <v/>
      </c>
      <c r="I50" s="177"/>
      <c r="J50" s="201" t="str">
        <f t="shared" si="10"/>
        <v/>
      </c>
      <c r="K50" s="136"/>
      <c r="L50" s="200" t="str">
        <f t="shared" si="11"/>
        <v/>
      </c>
      <c r="M50" s="140"/>
      <c r="N50" s="201" t="str">
        <f t="shared" si="12"/>
        <v/>
      </c>
      <c r="O50" s="136"/>
      <c r="P50" s="200" t="str">
        <f t="shared" si="13"/>
        <v/>
      </c>
      <c r="Q50" s="140"/>
      <c r="R50" s="201" t="str">
        <f t="shared" si="14"/>
        <v/>
      </c>
      <c r="S50" s="129"/>
      <c r="T50" s="202" t="str">
        <f t="shared" si="7"/>
        <v/>
      </c>
      <c r="U50" s="140"/>
      <c r="V50" s="201" t="str">
        <f t="shared" si="15"/>
        <v/>
      </c>
    </row>
    <row r="51" spans="1:22" s="147" customFormat="1" hidden="1">
      <c r="A51" s="190"/>
      <c r="B51" s="173" t="s">
        <v>5390</v>
      </c>
      <c r="C51" s="174"/>
      <c r="D51" s="175"/>
      <c r="E51" s="164"/>
      <c r="F51" s="199" t="str">
        <f t="shared" si="16"/>
        <v/>
      </c>
      <c r="G51" s="176"/>
      <c r="H51" s="200" t="str">
        <f t="shared" si="9"/>
        <v/>
      </c>
      <c r="I51" s="177"/>
      <c r="J51" s="201" t="str">
        <f t="shared" si="10"/>
        <v/>
      </c>
      <c r="K51" s="136"/>
      <c r="L51" s="200" t="str">
        <f t="shared" si="11"/>
        <v/>
      </c>
      <c r="M51" s="140"/>
      <c r="N51" s="201" t="str">
        <f t="shared" si="12"/>
        <v/>
      </c>
      <c r="O51" s="136"/>
      <c r="P51" s="200" t="str">
        <f t="shared" si="13"/>
        <v/>
      </c>
      <c r="Q51" s="140"/>
      <c r="R51" s="201" t="str">
        <f t="shared" si="14"/>
        <v/>
      </c>
      <c r="S51" s="129"/>
      <c r="T51" s="202" t="str">
        <f t="shared" si="7"/>
        <v/>
      </c>
      <c r="U51" s="140"/>
      <c r="V51" s="201" t="str">
        <f t="shared" si="15"/>
        <v/>
      </c>
    </row>
    <row r="52" spans="1:22" s="147" customFormat="1" hidden="1">
      <c r="A52" s="190"/>
      <c r="B52" s="173" t="s">
        <v>5391</v>
      </c>
      <c r="C52" s="174"/>
      <c r="D52" s="175"/>
      <c r="E52" s="164"/>
      <c r="F52" s="199" t="str">
        <f t="shared" si="16"/>
        <v/>
      </c>
      <c r="G52" s="176"/>
      <c r="H52" s="200" t="str">
        <f t="shared" si="9"/>
        <v/>
      </c>
      <c r="I52" s="177"/>
      <c r="J52" s="201" t="str">
        <f t="shared" si="10"/>
        <v/>
      </c>
      <c r="K52" s="136"/>
      <c r="L52" s="200" t="str">
        <f t="shared" si="11"/>
        <v/>
      </c>
      <c r="M52" s="140"/>
      <c r="N52" s="201" t="str">
        <f t="shared" si="12"/>
        <v/>
      </c>
      <c r="O52" s="136"/>
      <c r="P52" s="200" t="str">
        <f t="shared" si="13"/>
        <v/>
      </c>
      <c r="Q52" s="140"/>
      <c r="R52" s="201" t="str">
        <f t="shared" si="14"/>
        <v/>
      </c>
      <c r="S52" s="129"/>
      <c r="T52" s="202" t="str">
        <f t="shared" si="7"/>
        <v/>
      </c>
      <c r="U52" s="140"/>
      <c r="V52" s="201" t="str">
        <f t="shared" si="15"/>
        <v/>
      </c>
    </row>
    <row r="53" spans="1:22" s="147" customFormat="1" hidden="1">
      <c r="A53" s="190"/>
      <c r="B53" s="173" t="s">
        <v>5392</v>
      </c>
      <c r="C53" s="174"/>
      <c r="D53" s="175"/>
      <c r="E53" s="164"/>
      <c r="F53" s="199" t="str">
        <f t="shared" si="16"/>
        <v/>
      </c>
      <c r="G53" s="176"/>
      <c r="H53" s="200" t="str">
        <f t="shared" si="9"/>
        <v/>
      </c>
      <c r="I53" s="177"/>
      <c r="J53" s="201" t="str">
        <f t="shared" si="10"/>
        <v/>
      </c>
      <c r="K53" s="136"/>
      <c r="L53" s="200" t="str">
        <f t="shared" si="11"/>
        <v/>
      </c>
      <c r="M53" s="140"/>
      <c r="N53" s="201" t="str">
        <f t="shared" si="12"/>
        <v/>
      </c>
      <c r="O53" s="136"/>
      <c r="P53" s="200" t="str">
        <f t="shared" si="13"/>
        <v/>
      </c>
      <c r="Q53" s="140"/>
      <c r="R53" s="201" t="str">
        <f t="shared" si="14"/>
        <v/>
      </c>
      <c r="S53" s="129"/>
      <c r="T53" s="202" t="str">
        <f t="shared" si="7"/>
        <v/>
      </c>
      <c r="U53" s="140"/>
      <c r="V53" s="201" t="str">
        <f t="shared" si="15"/>
        <v/>
      </c>
    </row>
    <row r="54" spans="1:22" s="147" customFormat="1" hidden="1">
      <c r="A54" s="190"/>
      <c r="B54" s="173" t="s">
        <v>5393</v>
      </c>
      <c r="C54" s="174"/>
      <c r="D54" s="175"/>
      <c r="E54" s="164"/>
      <c r="F54" s="199" t="str">
        <f t="shared" si="16"/>
        <v/>
      </c>
      <c r="G54" s="176"/>
      <c r="H54" s="200" t="str">
        <f t="shared" si="9"/>
        <v/>
      </c>
      <c r="I54" s="177"/>
      <c r="J54" s="201" t="str">
        <f t="shared" si="10"/>
        <v/>
      </c>
      <c r="K54" s="136"/>
      <c r="L54" s="200" t="str">
        <f t="shared" si="11"/>
        <v/>
      </c>
      <c r="M54" s="140"/>
      <c r="N54" s="201" t="str">
        <f t="shared" si="12"/>
        <v/>
      </c>
      <c r="O54" s="136"/>
      <c r="P54" s="200" t="str">
        <f t="shared" si="13"/>
        <v/>
      </c>
      <c r="Q54" s="140"/>
      <c r="R54" s="201" t="str">
        <f t="shared" si="14"/>
        <v/>
      </c>
      <c r="S54" s="129"/>
      <c r="T54" s="202" t="str">
        <f t="shared" si="7"/>
        <v/>
      </c>
      <c r="U54" s="140"/>
      <c r="V54" s="201" t="str">
        <f t="shared" si="15"/>
        <v/>
      </c>
    </row>
    <row r="55" spans="1:22" s="147" customFormat="1" hidden="1">
      <c r="A55" s="190"/>
      <c r="B55" s="173" t="s">
        <v>5394</v>
      </c>
      <c r="C55" s="174"/>
      <c r="D55" s="175"/>
      <c r="E55" s="164"/>
      <c r="F55" s="199" t="str">
        <f t="shared" si="16"/>
        <v/>
      </c>
      <c r="G55" s="176"/>
      <c r="H55" s="200" t="str">
        <f t="shared" si="9"/>
        <v/>
      </c>
      <c r="I55" s="177"/>
      <c r="J55" s="201" t="str">
        <f t="shared" si="10"/>
        <v/>
      </c>
      <c r="K55" s="136"/>
      <c r="L55" s="200" t="str">
        <f t="shared" si="11"/>
        <v/>
      </c>
      <c r="M55" s="140"/>
      <c r="N55" s="201" t="str">
        <f t="shared" si="12"/>
        <v/>
      </c>
      <c r="O55" s="136"/>
      <c r="P55" s="200" t="str">
        <f t="shared" si="13"/>
        <v/>
      </c>
      <c r="Q55" s="140"/>
      <c r="R55" s="201" t="str">
        <f t="shared" si="14"/>
        <v/>
      </c>
      <c r="S55" s="129"/>
      <c r="T55" s="202" t="str">
        <f t="shared" si="7"/>
        <v/>
      </c>
      <c r="U55" s="140"/>
      <c r="V55" s="201" t="str">
        <f t="shared" si="15"/>
        <v/>
      </c>
    </row>
    <row r="56" spans="1:22" s="147" customFormat="1" hidden="1">
      <c r="A56" s="190"/>
      <c r="B56" s="173" t="s">
        <v>5395</v>
      </c>
      <c r="C56" s="174"/>
      <c r="D56" s="175"/>
      <c r="E56" s="164"/>
      <c r="F56" s="199" t="str">
        <f t="shared" si="16"/>
        <v/>
      </c>
      <c r="G56" s="176"/>
      <c r="H56" s="200" t="str">
        <f t="shared" si="9"/>
        <v/>
      </c>
      <c r="I56" s="177"/>
      <c r="J56" s="201" t="str">
        <f t="shared" si="10"/>
        <v/>
      </c>
      <c r="K56" s="136"/>
      <c r="L56" s="200" t="str">
        <f t="shared" si="11"/>
        <v/>
      </c>
      <c r="M56" s="140"/>
      <c r="N56" s="201" t="str">
        <f t="shared" si="12"/>
        <v/>
      </c>
      <c r="O56" s="136"/>
      <c r="P56" s="200" t="str">
        <f t="shared" si="13"/>
        <v/>
      </c>
      <c r="Q56" s="140"/>
      <c r="R56" s="201" t="str">
        <f t="shared" si="14"/>
        <v/>
      </c>
      <c r="S56" s="129"/>
      <c r="T56" s="202" t="str">
        <f t="shared" si="7"/>
        <v/>
      </c>
      <c r="U56" s="140"/>
      <c r="V56" s="201" t="str">
        <f t="shared" si="15"/>
        <v/>
      </c>
    </row>
    <row r="57" spans="1:22" s="147" customFormat="1" hidden="1">
      <c r="A57" s="190"/>
      <c r="B57" s="173" t="s">
        <v>5396</v>
      </c>
      <c r="C57" s="174"/>
      <c r="D57" s="175"/>
      <c r="E57" s="164"/>
      <c r="F57" s="199" t="str">
        <f t="shared" si="16"/>
        <v/>
      </c>
      <c r="G57" s="176"/>
      <c r="H57" s="200" t="str">
        <f t="shared" si="9"/>
        <v/>
      </c>
      <c r="I57" s="177"/>
      <c r="J57" s="201" t="str">
        <f t="shared" si="10"/>
        <v/>
      </c>
      <c r="K57" s="136"/>
      <c r="L57" s="200" t="str">
        <f t="shared" si="11"/>
        <v/>
      </c>
      <c r="M57" s="140"/>
      <c r="N57" s="201" t="str">
        <f t="shared" si="12"/>
        <v/>
      </c>
      <c r="O57" s="136"/>
      <c r="P57" s="200" t="str">
        <f t="shared" si="13"/>
        <v/>
      </c>
      <c r="Q57" s="140"/>
      <c r="R57" s="201" t="str">
        <f t="shared" si="14"/>
        <v/>
      </c>
      <c r="S57" s="129"/>
      <c r="T57" s="202" t="str">
        <f t="shared" si="7"/>
        <v/>
      </c>
      <c r="U57" s="140"/>
      <c r="V57" s="201" t="str">
        <f t="shared" si="15"/>
        <v/>
      </c>
    </row>
    <row r="58" spans="1:22" s="147" customFormat="1" hidden="1">
      <c r="A58" s="190"/>
      <c r="B58" s="173" t="s">
        <v>5397</v>
      </c>
      <c r="C58" s="174"/>
      <c r="D58" s="175"/>
      <c r="E58" s="164"/>
      <c r="F58" s="199" t="str">
        <f t="shared" si="16"/>
        <v/>
      </c>
      <c r="G58" s="176"/>
      <c r="H58" s="200" t="str">
        <f t="shared" si="9"/>
        <v/>
      </c>
      <c r="I58" s="177"/>
      <c r="J58" s="201" t="str">
        <f t="shared" si="10"/>
        <v/>
      </c>
      <c r="K58" s="136"/>
      <c r="L58" s="200" t="str">
        <f t="shared" si="11"/>
        <v/>
      </c>
      <c r="M58" s="140"/>
      <c r="N58" s="201" t="str">
        <f t="shared" si="12"/>
        <v/>
      </c>
      <c r="O58" s="136"/>
      <c r="P58" s="200" t="str">
        <f t="shared" si="13"/>
        <v/>
      </c>
      <c r="Q58" s="140"/>
      <c r="R58" s="201" t="str">
        <f t="shared" si="14"/>
        <v/>
      </c>
      <c r="S58" s="129"/>
      <c r="T58" s="202" t="str">
        <f t="shared" si="7"/>
        <v/>
      </c>
      <c r="U58" s="140"/>
      <c r="V58" s="201" t="str">
        <f t="shared" si="15"/>
        <v/>
      </c>
    </row>
    <row r="59" spans="1:22" s="147" customFormat="1" hidden="1">
      <c r="A59" s="190"/>
      <c r="B59" s="173" t="s">
        <v>5398</v>
      </c>
      <c r="C59" s="174"/>
      <c r="D59" s="175"/>
      <c r="E59" s="164"/>
      <c r="F59" s="199" t="str">
        <f t="shared" si="16"/>
        <v/>
      </c>
      <c r="G59" s="176"/>
      <c r="H59" s="200" t="str">
        <f t="shared" si="9"/>
        <v/>
      </c>
      <c r="I59" s="177"/>
      <c r="J59" s="201" t="str">
        <f t="shared" si="10"/>
        <v/>
      </c>
      <c r="K59" s="136"/>
      <c r="L59" s="200" t="str">
        <f t="shared" si="11"/>
        <v/>
      </c>
      <c r="M59" s="140"/>
      <c r="N59" s="201" t="str">
        <f t="shared" si="12"/>
        <v/>
      </c>
      <c r="O59" s="136"/>
      <c r="P59" s="200" t="str">
        <f t="shared" si="13"/>
        <v/>
      </c>
      <c r="Q59" s="140"/>
      <c r="R59" s="201" t="str">
        <f t="shared" si="14"/>
        <v/>
      </c>
      <c r="S59" s="129"/>
      <c r="T59" s="202" t="str">
        <f t="shared" si="7"/>
        <v/>
      </c>
      <c r="U59" s="140"/>
      <c r="V59" s="201" t="str">
        <f t="shared" si="15"/>
        <v/>
      </c>
    </row>
    <row r="60" spans="1:22" s="147" customFormat="1" hidden="1">
      <c r="A60" s="190"/>
      <c r="B60" s="173" t="s">
        <v>5399</v>
      </c>
      <c r="C60" s="174"/>
      <c r="D60" s="175"/>
      <c r="E60" s="164"/>
      <c r="F60" s="199" t="str">
        <f t="shared" si="16"/>
        <v/>
      </c>
      <c r="G60" s="176"/>
      <c r="H60" s="200" t="str">
        <f t="shared" si="9"/>
        <v/>
      </c>
      <c r="I60" s="177"/>
      <c r="J60" s="201" t="str">
        <f t="shared" si="10"/>
        <v/>
      </c>
      <c r="K60" s="136"/>
      <c r="L60" s="200" t="str">
        <f t="shared" si="11"/>
        <v/>
      </c>
      <c r="M60" s="140"/>
      <c r="N60" s="201" t="str">
        <f t="shared" si="12"/>
        <v/>
      </c>
      <c r="O60" s="136"/>
      <c r="P60" s="200" t="str">
        <f t="shared" si="13"/>
        <v/>
      </c>
      <c r="Q60" s="140"/>
      <c r="R60" s="201" t="str">
        <f t="shared" si="14"/>
        <v/>
      </c>
      <c r="S60" s="129"/>
      <c r="T60" s="202" t="str">
        <f t="shared" si="7"/>
        <v/>
      </c>
      <c r="U60" s="140"/>
      <c r="V60" s="201" t="str">
        <f t="shared" si="15"/>
        <v/>
      </c>
    </row>
    <row r="61" spans="1:22" s="147" customFormat="1" hidden="1">
      <c r="A61" s="190"/>
      <c r="B61" s="173" t="s">
        <v>5400</v>
      </c>
      <c r="C61" s="174"/>
      <c r="D61" s="175"/>
      <c r="E61" s="164"/>
      <c r="F61" s="199" t="str">
        <f t="shared" si="16"/>
        <v/>
      </c>
      <c r="G61" s="176"/>
      <c r="H61" s="200" t="str">
        <f t="shared" si="9"/>
        <v/>
      </c>
      <c r="I61" s="177"/>
      <c r="J61" s="201" t="str">
        <f t="shared" si="10"/>
        <v/>
      </c>
      <c r="K61" s="136"/>
      <c r="L61" s="200" t="str">
        <f t="shared" si="11"/>
        <v/>
      </c>
      <c r="M61" s="140"/>
      <c r="N61" s="201" t="str">
        <f t="shared" si="12"/>
        <v/>
      </c>
      <c r="O61" s="136"/>
      <c r="P61" s="200" t="str">
        <f t="shared" si="13"/>
        <v/>
      </c>
      <c r="Q61" s="140"/>
      <c r="R61" s="201" t="str">
        <f t="shared" si="14"/>
        <v/>
      </c>
      <c r="S61" s="129"/>
      <c r="T61" s="202" t="str">
        <f t="shared" si="7"/>
        <v/>
      </c>
      <c r="U61" s="140"/>
      <c r="V61" s="201" t="str">
        <f t="shared" si="15"/>
        <v/>
      </c>
    </row>
    <row r="62" spans="1:22" s="147" customFormat="1" hidden="1">
      <c r="A62" s="190"/>
      <c r="B62" s="173" t="s">
        <v>5401</v>
      </c>
      <c r="C62" s="174"/>
      <c r="D62" s="175"/>
      <c r="E62" s="164"/>
      <c r="F62" s="199" t="str">
        <f t="shared" si="16"/>
        <v/>
      </c>
      <c r="G62" s="176"/>
      <c r="H62" s="200" t="str">
        <f t="shared" si="9"/>
        <v/>
      </c>
      <c r="I62" s="177"/>
      <c r="J62" s="201" t="str">
        <f t="shared" si="10"/>
        <v/>
      </c>
      <c r="K62" s="136"/>
      <c r="L62" s="200" t="str">
        <f t="shared" si="11"/>
        <v/>
      </c>
      <c r="M62" s="140"/>
      <c r="N62" s="201" t="str">
        <f t="shared" si="12"/>
        <v/>
      </c>
      <c r="O62" s="136"/>
      <c r="P62" s="200" t="str">
        <f t="shared" si="13"/>
        <v/>
      </c>
      <c r="Q62" s="140"/>
      <c r="R62" s="201" t="str">
        <f t="shared" si="14"/>
        <v/>
      </c>
      <c r="S62" s="129"/>
      <c r="T62" s="202" t="str">
        <f t="shared" si="7"/>
        <v/>
      </c>
      <c r="U62" s="140"/>
      <c r="V62" s="201" t="str">
        <f t="shared" si="15"/>
        <v/>
      </c>
    </row>
    <row r="63" spans="1:22" s="147" customFormat="1" hidden="1">
      <c r="A63" s="190"/>
      <c r="B63" s="173" t="s">
        <v>5402</v>
      </c>
      <c r="C63" s="174"/>
      <c r="D63" s="175"/>
      <c r="E63" s="164"/>
      <c r="F63" s="199" t="str">
        <f t="shared" si="16"/>
        <v/>
      </c>
      <c r="G63" s="176"/>
      <c r="H63" s="200" t="str">
        <f t="shared" si="9"/>
        <v/>
      </c>
      <c r="I63" s="177"/>
      <c r="J63" s="201" t="str">
        <f t="shared" si="10"/>
        <v/>
      </c>
      <c r="K63" s="136"/>
      <c r="L63" s="200" t="str">
        <f t="shared" si="11"/>
        <v/>
      </c>
      <c r="M63" s="140"/>
      <c r="N63" s="201" t="str">
        <f t="shared" si="12"/>
        <v/>
      </c>
      <c r="O63" s="136"/>
      <c r="P63" s="200" t="str">
        <f t="shared" si="13"/>
        <v/>
      </c>
      <c r="Q63" s="140"/>
      <c r="R63" s="201" t="str">
        <f t="shared" si="14"/>
        <v/>
      </c>
      <c r="S63" s="129"/>
      <c r="T63" s="202" t="str">
        <f t="shared" si="7"/>
        <v/>
      </c>
      <c r="U63" s="140"/>
      <c r="V63" s="201" t="str">
        <f t="shared" si="15"/>
        <v/>
      </c>
    </row>
    <row r="64" spans="1:22" s="147" customFormat="1" hidden="1">
      <c r="A64" s="190"/>
      <c r="B64" s="173" t="s">
        <v>5403</v>
      </c>
      <c r="C64" s="174"/>
      <c r="D64" s="175"/>
      <c r="E64" s="164"/>
      <c r="F64" s="199" t="str">
        <f t="shared" si="16"/>
        <v/>
      </c>
      <c r="G64" s="176"/>
      <c r="H64" s="200" t="str">
        <f t="shared" si="9"/>
        <v/>
      </c>
      <c r="I64" s="177"/>
      <c r="J64" s="201" t="str">
        <f t="shared" si="10"/>
        <v/>
      </c>
      <c r="K64" s="136"/>
      <c r="L64" s="200" t="str">
        <f t="shared" si="11"/>
        <v/>
      </c>
      <c r="M64" s="140"/>
      <c r="N64" s="201" t="str">
        <f t="shared" si="12"/>
        <v/>
      </c>
      <c r="O64" s="136"/>
      <c r="P64" s="200" t="str">
        <f t="shared" si="13"/>
        <v/>
      </c>
      <c r="Q64" s="140"/>
      <c r="R64" s="201" t="str">
        <f t="shared" si="14"/>
        <v/>
      </c>
      <c r="S64" s="129"/>
      <c r="T64" s="202" t="str">
        <f t="shared" si="7"/>
        <v/>
      </c>
      <c r="U64" s="140"/>
      <c r="V64" s="201" t="str">
        <f t="shared" si="15"/>
        <v/>
      </c>
    </row>
    <row r="65" spans="1:22" s="147" customFormat="1" hidden="1">
      <c r="A65" s="190"/>
      <c r="B65" s="173" t="s">
        <v>5404</v>
      </c>
      <c r="C65" s="174"/>
      <c r="D65" s="175"/>
      <c r="E65" s="164"/>
      <c r="F65" s="199" t="str">
        <f t="shared" si="16"/>
        <v/>
      </c>
      <c r="G65" s="176"/>
      <c r="H65" s="200" t="str">
        <f t="shared" si="9"/>
        <v/>
      </c>
      <c r="I65" s="177"/>
      <c r="J65" s="201" t="str">
        <f t="shared" si="10"/>
        <v/>
      </c>
      <c r="K65" s="136"/>
      <c r="L65" s="200" t="str">
        <f t="shared" si="11"/>
        <v/>
      </c>
      <c r="M65" s="140"/>
      <c r="N65" s="201" t="str">
        <f t="shared" si="12"/>
        <v/>
      </c>
      <c r="O65" s="136"/>
      <c r="P65" s="200" t="str">
        <f t="shared" si="13"/>
        <v/>
      </c>
      <c r="Q65" s="140"/>
      <c r="R65" s="201" t="str">
        <f t="shared" si="14"/>
        <v/>
      </c>
      <c r="S65" s="129"/>
      <c r="T65" s="202" t="str">
        <f t="shared" si="7"/>
        <v/>
      </c>
      <c r="U65" s="140"/>
      <c r="V65" s="201" t="str">
        <f t="shared" si="15"/>
        <v/>
      </c>
    </row>
    <row r="66" spans="1:22" s="147" customFormat="1" hidden="1">
      <c r="A66" s="190"/>
      <c r="B66" s="173" t="s">
        <v>5405</v>
      </c>
      <c r="C66" s="174"/>
      <c r="D66" s="175"/>
      <c r="E66" s="164"/>
      <c r="F66" s="199" t="str">
        <f t="shared" si="16"/>
        <v/>
      </c>
      <c r="G66" s="176"/>
      <c r="H66" s="200" t="str">
        <f t="shared" si="9"/>
        <v/>
      </c>
      <c r="I66" s="177"/>
      <c r="J66" s="201" t="str">
        <f t="shared" si="10"/>
        <v/>
      </c>
      <c r="K66" s="136"/>
      <c r="L66" s="200" t="str">
        <f t="shared" si="11"/>
        <v/>
      </c>
      <c r="M66" s="140"/>
      <c r="N66" s="201" t="str">
        <f t="shared" si="12"/>
        <v/>
      </c>
      <c r="O66" s="136"/>
      <c r="P66" s="200" t="str">
        <f t="shared" si="13"/>
        <v/>
      </c>
      <c r="Q66" s="140"/>
      <c r="R66" s="201" t="str">
        <f t="shared" si="14"/>
        <v/>
      </c>
      <c r="S66" s="129"/>
      <c r="T66" s="202" t="str">
        <f t="shared" si="7"/>
        <v/>
      </c>
      <c r="U66" s="140"/>
      <c r="V66" s="201" t="str">
        <f t="shared" si="15"/>
        <v/>
      </c>
    </row>
    <row r="67" spans="1:22" s="147" customFormat="1" hidden="1">
      <c r="A67" s="190"/>
      <c r="B67" s="173" t="s">
        <v>5406</v>
      </c>
      <c r="C67" s="174"/>
      <c r="D67" s="175"/>
      <c r="E67" s="164"/>
      <c r="F67" s="199" t="str">
        <f t="shared" si="16"/>
        <v/>
      </c>
      <c r="G67" s="176"/>
      <c r="H67" s="200" t="str">
        <f t="shared" ref="H67:H130" si="17">IF($H$9="*",IF(G67&gt;0,"*",""),"")</f>
        <v/>
      </c>
      <c r="I67" s="177"/>
      <c r="J67" s="201" t="str">
        <f t="shared" ref="J67:J130" si="18">IF($J$9="*",IF(I67&gt;0,"*",""),"")</f>
        <v/>
      </c>
      <c r="K67" s="136"/>
      <c r="L67" s="200" t="str">
        <f t="shared" ref="L67:L130" si="19">IF($L$9="*",IF(K67&gt;0,"*",""),"")</f>
        <v/>
      </c>
      <c r="M67" s="140"/>
      <c r="N67" s="201" t="str">
        <f t="shared" ref="N67:N130" si="20">IF($N$9="*",IF(M67&gt;0,"*",""),"")</f>
        <v/>
      </c>
      <c r="O67" s="136"/>
      <c r="P67" s="200" t="str">
        <f t="shared" ref="P67:P130" si="21">IF($P$9="*",IF(O67&gt;0,"*",""),"")</f>
        <v/>
      </c>
      <c r="Q67" s="140"/>
      <c r="R67" s="201" t="str">
        <f t="shared" ref="R67:R130" si="22">IF($R$9="*",IF(Q67&gt;0,"*",""),"")</f>
        <v/>
      </c>
      <c r="S67" s="129"/>
      <c r="T67" s="202" t="str">
        <f t="shared" si="7"/>
        <v/>
      </c>
      <c r="U67" s="140"/>
      <c r="V67" s="201" t="str">
        <f t="shared" ref="V67:V130" si="23">IF($V$9="*",IF(U67&gt;0,"*",""),"")</f>
        <v/>
      </c>
    </row>
    <row r="68" spans="1:22" s="147" customFormat="1" hidden="1">
      <c r="A68" s="190"/>
      <c r="B68" s="173" t="s">
        <v>5407</v>
      </c>
      <c r="C68" s="174"/>
      <c r="D68" s="175"/>
      <c r="E68" s="164"/>
      <c r="F68" s="199" t="str">
        <f t="shared" si="16"/>
        <v/>
      </c>
      <c r="G68" s="176"/>
      <c r="H68" s="200" t="str">
        <f t="shared" si="17"/>
        <v/>
      </c>
      <c r="I68" s="177"/>
      <c r="J68" s="201" t="str">
        <f t="shared" si="18"/>
        <v/>
      </c>
      <c r="K68" s="136"/>
      <c r="L68" s="200" t="str">
        <f t="shared" si="19"/>
        <v/>
      </c>
      <c r="M68" s="140"/>
      <c r="N68" s="201" t="str">
        <f t="shared" si="20"/>
        <v/>
      </c>
      <c r="O68" s="136"/>
      <c r="P68" s="200" t="str">
        <f t="shared" si="21"/>
        <v/>
      </c>
      <c r="Q68" s="140"/>
      <c r="R68" s="201" t="str">
        <f t="shared" si="22"/>
        <v/>
      </c>
      <c r="S68" s="129"/>
      <c r="T68" s="202" t="str">
        <f t="shared" si="7"/>
        <v/>
      </c>
      <c r="U68" s="140"/>
      <c r="V68" s="201" t="str">
        <f t="shared" si="23"/>
        <v/>
      </c>
    </row>
    <row r="69" spans="1:22" s="147" customFormat="1" hidden="1">
      <c r="A69" s="190"/>
      <c r="B69" s="173" t="s">
        <v>5408</v>
      </c>
      <c r="C69" s="174"/>
      <c r="D69" s="175"/>
      <c r="E69" s="164"/>
      <c r="F69" s="199" t="str">
        <f t="shared" ref="F69:F132" si="24">IF($F$9="*",IF(E69&gt;0,"*",""),"")</f>
        <v/>
      </c>
      <c r="G69" s="176"/>
      <c r="H69" s="200" t="str">
        <f t="shared" si="17"/>
        <v/>
      </c>
      <c r="I69" s="177"/>
      <c r="J69" s="201" t="str">
        <f t="shared" si="18"/>
        <v/>
      </c>
      <c r="K69" s="136"/>
      <c r="L69" s="200" t="str">
        <f t="shared" si="19"/>
        <v/>
      </c>
      <c r="M69" s="140"/>
      <c r="N69" s="201" t="str">
        <f t="shared" si="20"/>
        <v/>
      </c>
      <c r="O69" s="136"/>
      <c r="P69" s="200" t="str">
        <f t="shared" si="21"/>
        <v/>
      </c>
      <c r="Q69" s="140"/>
      <c r="R69" s="201" t="str">
        <f t="shared" si="22"/>
        <v/>
      </c>
      <c r="S69" s="129"/>
      <c r="T69" s="202" t="str">
        <f t="shared" si="7"/>
        <v/>
      </c>
      <c r="U69" s="140"/>
      <c r="V69" s="201" t="str">
        <f t="shared" si="23"/>
        <v/>
      </c>
    </row>
    <row r="70" spans="1:22" s="147" customFormat="1" hidden="1">
      <c r="A70" s="190"/>
      <c r="B70" s="173" t="s">
        <v>5409</v>
      </c>
      <c r="C70" s="174"/>
      <c r="D70" s="175"/>
      <c r="E70" s="164"/>
      <c r="F70" s="199" t="str">
        <f t="shared" si="24"/>
        <v/>
      </c>
      <c r="G70" s="176"/>
      <c r="H70" s="200" t="str">
        <f t="shared" si="17"/>
        <v/>
      </c>
      <c r="I70" s="177"/>
      <c r="J70" s="201" t="str">
        <f t="shared" si="18"/>
        <v/>
      </c>
      <c r="K70" s="136"/>
      <c r="L70" s="200" t="str">
        <f t="shared" si="19"/>
        <v/>
      </c>
      <c r="M70" s="140"/>
      <c r="N70" s="201" t="str">
        <f t="shared" si="20"/>
        <v/>
      </c>
      <c r="O70" s="136"/>
      <c r="P70" s="200" t="str">
        <f t="shared" si="21"/>
        <v/>
      </c>
      <c r="Q70" s="140"/>
      <c r="R70" s="201" t="str">
        <f t="shared" si="22"/>
        <v/>
      </c>
      <c r="S70" s="129"/>
      <c r="T70" s="202" t="str">
        <f t="shared" si="7"/>
        <v/>
      </c>
      <c r="U70" s="140"/>
      <c r="V70" s="201" t="str">
        <f t="shared" si="23"/>
        <v/>
      </c>
    </row>
    <row r="71" spans="1:22" s="147" customFormat="1" hidden="1">
      <c r="A71" s="190"/>
      <c r="B71" s="173" t="s">
        <v>5410</v>
      </c>
      <c r="C71" s="174"/>
      <c r="D71" s="175"/>
      <c r="E71" s="164"/>
      <c r="F71" s="199" t="str">
        <f t="shared" si="24"/>
        <v/>
      </c>
      <c r="G71" s="176"/>
      <c r="H71" s="200" t="str">
        <f t="shared" si="17"/>
        <v/>
      </c>
      <c r="I71" s="177"/>
      <c r="J71" s="201" t="str">
        <f t="shared" si="18"/>
        <v/>
      </c>
      <c r="K71" s="136"/>
      <c r="L71" s="200" t="str">
        <f t="shared" si="19"/>
        <v/>
      </c>
      <c r="M71" s="140"/>
      <c r="N71" s="201" t="str">
        <f t="shared" si="20"/>
        <v/>
      </c>
      <c r="O71" s="136"/>
      <c r="P71" s="200" t="str">
        <f t="shared" si="21"/>
        <v/>
      </c>
      <c r="Q71" s="140"/>
      <c r="R71" s="201" t="str">
        <f t="shared" si="22"/>
        <v/>
      </c>
      <c r="S71" s="129"/>
      <c r="T71" s="202" t="str">
        <f t="shared" si="7"/>
        <v/>
      </c>
      <c r="U71" s="140"/>
      <c r="V71" s="201" t="str">
        <f t="shared" si="23"/>
        <v/>
      </c>
    </row>
    <row r="72" spans="1:22" s="147" customFormat="1" hidden="1">
      <c r="A72" s="190"/>
      <c r="B72" s="173" t="s">
        <v>5411</v>
      </c>
      <c r="C72" s="174"/>
      <c r="D72" s="175"/>
      <c r="E72" s="164"/>
      <c r="F72" s="199" t="str">
        <f t="shared" si="24"/>
        <v/>
      </c>
      <c r="G72" s="176"/>
      <c r="H72" s="200" t="str">
        <f t="shared" si="17"/>
        <v/>
      </c>
      <c r="I72" s="177"/>
      <c r="J72" s="201" t="str">
        <f t="shared" si="18"/>
        <v/>
      </c>
      <c r="K72" s="136"/>
      <c r="L72" s="200" t="str">
        <f t="shared" si="19"/>
        <v/>
      </c>
      <c r="M72" s="140"/>
      <c r="N72" s="201" t="str">
        <f t="shared" si="20"/>
        <v/>
      </c>
      <c r="O72" s="136"/>
      <c r="P72" s="200" t="str">
        <f t="shared" si="21"/>
        <v/>
      </c>
      <c r="Q72" s="140"/>
      <c r="R72" s="201" t="str">
        <f t="shared" si="22"/>
        <v/>
      </c>
      <c r="S72" s="129"/>
      <c r="T72" s="202" t="str">
        <f t="shared" si="7"/>
        <v/>
      </c>
      <c r="U72" s="140"/>
      <c r="V72" s="201" t="str">
        <f t="shared" si="23"/>
        <v/>
      </c>
    </row>
    <row r="73" spans="1:22" s="147" customFormat="1" hidden="1">
      <c r="A73" s="190"/>
      <c r="B73" s="173" t="s">
        <v>5412</v>
      </c>
      <c r="C73" s="174"/>
      <c r="D73" s="175"/>
      <c r="E73" s="164"/>
      <c r="F73" s="199" t="str">
        <f t="shared" si="24"/>
        <v/>
      </c>
      <c r="G73" s="176"/>
      <c r="H73" s="200" t="str">
        <f t="shared" si="17"/>
        <v/>
      </c>
      <c r="I73" s="177"/>
      <c r="J73" s="201" t="str">
        <f t="shared" si="18"/>
        <v/>
      </c>
      <c r="K73" s="136"/>
      <c r="L73" s="200" t="str">
        <f t="shared" si="19"/>
        <v/>
      </c>
      <c r="M73" s="140"/>
      <c r="N73" s="201" t="str">
        <f t="shared" si="20"/>
        <v/>
      </c>
      <c r="O73" s="136"/>
      <c r="P73" s="200" t="str">
        <f t="shared" si="21"/>
        <v/>
      </c>
      <c r="Q73" s="140"/>
      <c r="R73" s="201" t="str">
        <f t="shared" si="22"/>
        <v/>
      </c>
      <c r="S73" s="129"/>
      <c r="T73" s="202" t="str">
        <f t="shared" si="7"/>
        <v/>
      </c>
      <c r="U73" s="140"/>
      <c r="V73" s="201" t="str">
        <f t="shared" si="23"/>
        <v/>
      </c>
    </row>
    <row r="74" spans="1:22" s="147" customFormat="1" hidden="1">
      <c r="A74" s="190"/>
      <c r="B74" s="173" t="s">
        <v>5413</v>
      </c>
      <c r="C74" s="174"/>
      <c r="D74" s="175"/>
      <c r="E74" s="164"/>
      <c r="F74" s="199" t="str">
        <f t="shared" si="24"/>
        <v/>
      </c>
      <c r="G74" s="176"/>
      <c r="H74" s="200" t="str">
        <f t="shared" si="17"/>
        <v/>
      </c>
      <c r="I74" s="177"/>
      <c r="J74" s="201" t="str">
        <f t="shared" si="18"/>
        <v/>
      </c>
      <c r="K74" s="136"/>
      <c r="L74" s="200" t="str">
        <f t="shared" si="19"/>
        <v/>
      </c>
      <c r="M74" s="140"/>
      <c r="N74" s="201" t="str">
        <f t="shared" si="20"/>
        <v/>
      </c>
      <c r="O74" s="136"/>
      <c r="P74" s="200" t="str">
        <f t="shared" si="21"/>
        <v/>
      </c>
      <c r="Q74" s="140"/>
      <c r="R74" s="201" t="str">
        <f t="shared" si="22"/>
        <v/>
      </c>
      <c r="S74" s="129"/>
      <c r="T74" s="202" t="str">
        <f t="shared" si="7"/>
        <v/>
      </c>
      <c r="U74" s="140"/>
      <c r="V74" s="201" t="str">
        <f t="shared" si="23"/>
        <v/>
      </c>
    </row>
    <row r="75" spans="1:22" s="147" customFormat="1" hidden="1">
      <c r="A75" s="190"/>
      <c r="B75" s="173" t="s">
        <v>5414</v>
      </c>
      <c r="C75" s="174"/>
      <c r="D75" s="175"/>
      <c r="E75" s="164"/>
      <c r="F75" s="199" t="str">
        <f t="shared" si="24"/>
        <v/>
      </c>
      <c r="G75" s="176"/>
      <c r="H75" s="200" t="str">
        <f t="shared" si="17"/>
        <v/>
      </c>
      <c r="I75" s="177"/>
      <c r="J75" s="201" t="str">
        <f t="shared" si="18"/>
        <v/>
      </c>
      <c r="K75" s="136"/>
      <c r="L75" s="200" t="str">
        <f t="shared" si="19"/>
        <v/>
      </c>
      <c r="M75" s="140"/>
      <c r="N75" s="201" t="str">
        <f t="shared" si="20"/>
        <v/>
      </c>
      <c r="O75" s="136"/>
      <c r="P75" s="200" t="str">
        <f t="shared" si="21"/>
        <v/>
      </c>
      <c r="Q75" s="140"/>
      <c r="R75" s="201" t="str">
        <f t="shared" si="22"/>
        <v/>
      </c>
      <c r="S75" s="129"/>
      <c r="T75" s="202" t="str">
        <f t="shared" si="7"/>
        <v/>
      </c>
      <c r="U75" s="140"/>
      <c r="V75" s="201" t="str">
        <f t="shared" si="23"/>
        <v/>
      </c>
    </row>
    <row r="76" spans="1:22" s="147" customFormat="1" hidden="1">
      <c r="A76" s="190"/>
      <c r="B76" s="173" t="s">
        <v>5415</v>
      </c>
      <c r="C76" s="174"/>
      <c r="D76" s="175"/>
      <c r="E76" s="164"/>
      <c r="F76" s="199" t="str">
        <f t="shared" si="24"/>
        <v/>
      </c>
      <c r="G76" s="176"/>
      <c r="H76" s="200" t="str">
        <f t="shared" si="17"/>
        <v/>
      </c>
      <c r="I76" s="177"/>
      <c r="J76" s="201" t="str">
        <f t="shared" si="18"/>
        <v/>
      </c>
      <c r="K76" s="136"/>
      <c r="L76" s="200" t="str">
        <f t="shared" si="19"/>
        <v/>
      </c>
      <c r="M76" s="140"/>
      <c r="N76" s="201" t="str">
        <f t="shared" si="20"/>
        <v/>
      </c>
      <c r="O76" s="136"/>
      <c r="P76" s="200" t="str">
        <f t="shared" si="21"/>
        <v/>
      </c>
      <c r="Q76" s="140"/>
      <c r="R76" s="201" t="str">
        <f t="shared" si="22"/>
        <v/>
      </c>
      <c r="S76" s="129"/>
      <c r="T76" s="202" t="str">
        <f t="shared" ref="T76:T139" si="25">IF($T$9="*",IF(S76&gt;0,"*",""),"")</f>
        <v/>
      </c>
      <c r="U76" s="140"/>
      <c r="V76" s="201" t="str">
        <f t="shared" si="23"/>
        <v/>
      </c>
    </row>
    <row r="77" spans="1:22" s="147" customFormat="1">
      <c r="A77" s="190" t="s">
        <v>53</v>
      </c>
      <c r="B77" s="173" t="s">
        <v>5416</v>
      </c>
      <c r="C77" s="174"/>
      <c r="D77" s="175"/>
      <c r="E77" s="164"/>
      <c r="F77" s="199" t="str">
        <f t="shared" si="24"/>
        <v/>
      </c>
      <c r="G77" s="176"/>
      <c r="H77" s="200" t="str">
        <f t="shared" si="17"/>
        <v/>
      </c>
      <c r="I77" s="177"/>
      <c r="J77" s="201" t="str">
        <f t="shared" si="18"/>
        <v/>
      </c>
      <c r="K77" s="136"/>
      <c r="L77" s="200" t="str">
        <f t="shared" si="19"/>
        <v/>
      </c>
      <c r="M77" s="140"/>
      <c r="N77" s="201" t="str">
        <f t="shared" si="20"/>
        <v/>
      </c>
      <c r="O77" s="136"/>
      <c r="P77" s="200" t="str">
        <f t="shared" si="21"/>
        <v/>
      </c>
      <c r="Q77" s="140"/>
      <c r="R77" s="201" t="str">
        <f t="shared" si="22"/>
        <v/>
      </c>
      <c r="S77" s="129"/>
      <c r="T77" s="202" t="str">
        <f t="shared" si="25"/>
        <v/>
      </c>
      <c r="U77" s="140"/>
      <c r="V77" s="201" t="str">
        <f t="shared" si="23"/>
        <v/>
      </c>
    </row>
    <row r="78" spans="1:22" s="147" customFormat="1" hidden="1">
      <c r="A78" s="190"/>
      <c r="B78" s="173" t="s">
        <v>5417</v>
      </c>
      <c r="C78" s="174"/>
      <c r="D78" s="175"/>
      <c r="E78" s="164"/>
      <c r="F78" s="199" t="str">
        <f t="shared" si="24"/>
        <v/>
      </c>
      <c r="G78" s="176"/>
      <c r="H78" s="200" t="str">
        <f t="shared" si="17"/>
        <v/>
      </c>
      <c r="I78" s="177"/>
      <c r="J78" s="201" t="str">
        <f t="shared" si="18"/>
        <v/>
      </c>
      <c r="K78" s="136"/>
      <c r="L78" s="200" t="str">
        <f t="shared" si="19"/>
        <v/>
      </c>
      <c r="M78" s="140"/>
      <c r="N78" s="201" t="str">
        <f t="shared" si="20"/>
        <v/>
      </c>
      <c r="O78" s="136"/>
      <c r="P78" s="200" t="str">
        <f t="shared" si="21"/>
        <v/>
      </c>
      <c r="Q78" s="140"/>
      <c r="R78" s="201" t="str">
        <f t="shared" si="22"/>
        <v/>
      </c>
      <c r="S78" s="129"/>
      <c r="T78" s="202" t="str">
        <f t="shared" si="25"/>
        <v/>
      </c>
      <c r="U78" s="140"/>
      <c r="V78" s="201" t="str">
        <f t="shared" si="23"/>
        <v/>
      </c>
    </row>
    <row r="79" spans="1:22" s="147" customFormat="1" hidden="1">
      <c r="A79" s="190"/>
      <c r="B79" s="173" t="s">
        <v>5418</v>
      </c>
      <c r="C79" s="174"/>
      <c r="D79" s="175"/>
      <c r="E79" s="164"/>
      <c r="F79" s="199" t="str">
        <f t="shared" si="24"/>
        <v/>
      </c>
      <c r="G79" s="176"/>
      <c r="H79" s="200" t="str">
        <f t="shared" si="17"/>
        <v/>
      </c>
      <c r="I79" s="177"/>
      <c r="J79" s="201" t="str">
        <f t="shared" si="18"/>
        <v/>
      </c>
      <c r="K79" s="136"/>
      <c r="L79" s="200" t="str">
        <f t="shared" si="19"/>
        <v/>
      </c>
      <c r="M79" s="140"/>
      <c r="N79" s="201" t="str">
        <f t="shared" si="20"/>
        <v/>
      </c>
      <c r="O79" s="136"/>
      <c r="P79" s="200" t="str">
        <f t="shared" si="21"/>
        <v/>
      </c>
      <c r="Q79" s="140"/>
      <c r="R79" s="201" t="str">
        <f t="shared" si="22"/>
        <v/>
      </c>
      <c r="S79" s="129"/>
      <c r="T79" s="202" t="str">
        <f t="shared" si="25"/>
        <v/>
      </c>
      <c r="U79" s="140"/>
      <c r="V79" s="201" t="str">
        <f t="shared" si="23"/>
        <v/>
      </c>
    </row>
    <row r="80" spans="1:22" s="147" customFormat="1" hidden="1">
      <c r="A80" s="190"/>
      <c r="B80" s="173" t="s">
        <v>5419</v>
      </c>
      <c r="C80" s="174"/>
      <c r="D80" s="175"/>
      <c r="E80" s="164"/>
      <c r="F80" s="199" t="str">
        <f t="shared" si="24"/>
        <v/>
      </c>
      <c r="G80" s="176"/>
      <c r="H80" s="200" t="str">
        <f t="shared" si="17"/>
        <v/>
      </c>
      <c r="I80" s="177"/>
      <c r="J80" s="201" t="str">
        <f t="shared" si="18"/>
        <v/>
      </c>
      <c r="K80" s="136"/>
      <c r="L80" s="200" t="str">
        <f t="shared" si="19"/>
        <v/>
      </c>
      <c r="M80" s="140"/>
      <c r="N80" s="201" t="str">
        <f t="shared" si="20"/>
        <v/>
      </c>
      <c r="O80" s="136"/>
      <c r="P80" s="200" t="str">
        <f t="shared" si="21"/>
        <v/>
      </c>
      <c r="Q80" s="140"/>
      <c r="R80" s="201" t="str">
        <f t="shared" si="22"/>
        <v/>
      </c>
      <c r="S80" s="129"/>
      <c r="T80" s="202" t="str">
        <f t="shared" si="25"/>
        <v/>
      </c>
      <c r="U80" s="140"/>
      <c r="V80" s="201" t="str">
        <f t="shared" si="23"/>
        <v/>
      </c>
    </row>
    <row r="81" spans="1:22" s="147" customFormat="1" hidden="1">
      <c r="A81" s="190"/>
      <c r="B81" s="173" t="s">
        <v>5420</v>
      </c>
      <c r="C81" s="174"/>
      <c r="D81" s="175"/>
      <c r="E81" s="164"/>
      <c r="F81" s="199" t="str">
        <f t="shared" si="24"/>
        <v/>
      </c>
      <c r="G81" s="176"/>
      <c r="H81" s="200" t="str">
        <f t="shared" si="17"/>
        <v/>
      </c>
      <c r="I81" s="177"/>
      <c r="J81" s="201" t="str">
        <f t="shared" si="18"/>
        <v/>
      </c>
      <c r="K81" s="136"/>
      <c r="L81" s="200" t="str">
        <f t="shared" si="19"/>
        <v/>
      </c>
      <c r="M81" s="140"/>
      <c r="N81" s="201" t="str">
        <f t="shared" si="20"/>
        <v/>
      </c>
      <c r="O81" s="136"/>
      <c r="P81" s="200" t="str">
        <f t="shared" si="21"/>
        <v/>
      </c>
      <c r="Q81" s="140"/>
      <c r="R81" s="201" t="str">
        <f t="shared" si="22"/>
        <v/>
      </c>
      <c r="S81" s="129"/>
      <c r="T81" s="202" t="str">
        <f t="shared" si="25"/>
        <v/>
      </c>
      <c r="U81" s="140"/>
      <c r="V81" s="201" t="str">
        <f t="shared" si="23"/>
        <v/>
      </c>
    </row>
    <row r="82" spans="1:22" s="147" customFormat="1" hidden="1">
      <c r="A82" s="190"/>
      <c r="B82" s="173" t="s">
        <v>5421</v>
      </c>
      <c r="C82" s="174"/>
      <c r="D82" s="175"/>
      <c r="E82" s="164"/>
      <c r="F82" s="199" t="str">
        <f t="shared" si="24"/>
        <v/>
      </c>
      <c r="G82" s="176"/>
      <c r="H82" s="200" t="str">
        <f t="shared" si="17"/>
        <v/>
      </c>
      <c r="I82" s="177"/>
      <c r="J82" s="201" t="str">
        <f t="shared" si="18"/>
        <v/>
      </c>
      <c r="K82" s="136"/>
      <c r="L82" s="200" t="str">
        <f t="shared" si="19"/>
        <v/>
      </c>
      <c r="M82" s="140"/>
      <c r="N82" s="201" t="str">
        <f t="shared" si="20"/>
        <v/>
      </c>
      <c r="O82" s="136"/>
      <c r="P82" s="200" t="str">
        <f t="shared" si="21"/>
        <v/>
      </c>
      <c r="Q82" s="140"/>
      <c r="R82" s="201" t="str">
        <f t="shared" si="22"/>
        <v/>
      </c>
      <c r="S82" s="129"/>
      <c r="T82" s="202" t="str">
        <f t="shared" si="25"/>
        <v/>
      </c>
      <c r="U82" s="140"/>
      <c r="V82" s="201" t="str">
        <f t="shared" si="23"/>
        <v/>
      </c>
    </row>
    <row r="83" spans="1:22" s="147" customFormat="1" hidden="1">
      <c r="A83" s="190"/>
      <c r="B83" s="178" t="s">
        <v>5422</v>
      </c>
      <c r="C83" s="179"/>
      <c r="D83" s="180"/>
      <c r="E83" s="164"/>
      <c r="F83" s="199" t="str">
        <f t="shared" si="24"/>
        <v/>
      </c>
      <c r="G83" s="176"/>
      <c r="H83" s="200" t="str">
        <f t="shared" si="17"/>
        <v/>
      </c>
      <c r="I83" s="177"/>
      <c r="J83" s="201" t="str">
        <f t="shared" si="18"/>
        <v/>
      </c>
      <c r="K83" s="136"/>
      <c r="L83" s="200" t="str">
        <f t="shared" si="19"/>
        <v/>
      </c>
      <c r="M83" s="140"/>
      <c r="N83" s="201" t="str">
        <f t="shared" si="20"/>
        <v/>
      </c>
      <c r="O83" s="136"/>
      <c r="P83" s="200" t="str">
        <f t="shared" si="21"/>
        <v/>
      </c>
      <c r="Q83" s="140"/>
      <c r="R83" s="201" t="str">
        <f t="shared" si="22"/>
        <v/>
      </c>
      <c r="S83" s="129"/>
      <c r="T83" s="202" t="str">
        <f t="shared" si="25"/>
        <v/>
      </c>
      <c r="U83" s="140"/>
      <c r="V83" s="201" t="str">
        <f t="shared" si="23"/>
        <v/>
      </c>
    </row>
    <row r="84" spans="1:22" s="147" customFormat="1" hidden="1">
      <c r="A84" s="190"/>
      <c r="B84" s="178" t="s">
        <v>5423</v>
      </c>
      <c r="C84" s="179"/>
      <c r="D84" s="180"/>
      <c r="E84" s="164"/>
      <c r="F84" s="199" t="str">
        <f t="shared" si="24"/>
        <v/>
      </c>
      <c r="G84" s="176"/>
      <c r="H84" s="200" t="str">
        <f t="shared" si="17"/>
        <v/>
      </c>
      <c r="I84" s="177"/>
      <c r="J84" s="201" t="str">
        <f t="shared" si="18"/>
        <v/>
      </c>
      <c r="K84" s="136"/>
      <c r="L84" s="200" t="str">
        <f t="shared" si="19"/>
        <v/>
      </c>
      <c r="M84" s="140"/>
      <c r="N84" s="201" t="str">
        <f t="shared" si="20"/>
        <v/>
      </c>
      <c r="O84" s="136"/>
      <c r="P84" s="200" t="str">
        <f t="shared" si="21"/>
        <v/>
      </c>
      <c r="Q84" s="140"/>
      <c r="R84" s="201" t="str">
        <f t="shared" si="22"/>
        <v/>
      </c>
      <c r="S84" s="129"/>
      <c r="T84" s="202" t="str">
        <f t="shared" si="25"/>
        <v/>
      </c>
      <c r="U84" s="140"/>
      <c r="V84" s="201" t="str">
        <f t="shared" si="23"/>
        <v/>
      </c>
    </row>
    <row r="85" spans="1:22" s="147" customFormat="1" hidden="1">
      <c r="A85" s="190"/>
      <c r="B85" s="173" t="s">
        <v>5424</v>
      </c>
      <c r="C85" s="174"/>
      <c r="D85" s="175"/>
      <c r="E85" s="164"/>
      <c r="F85" s="199" t="str">
        <f t="shared" si="24"/>
        <v/>
      </c>
      <c r="G85" s="176"/>
      <c r="H85" s="200" t="str">
        <f t="shared" si="17"/>
        <v/>
      </c>
      <c r="I85" s="177"/>
      <c r="J85" s="201" t="str">
        <f t="shared" si="18"/>
        <v/>
      </c>
      <c r="K85" s="136"/>
      <c r="L85" s="200" t="str">
        <f t="shared" si="19"/>
        <v/>
      </c>
      <c r="M85" s="140"/>
      <c r="N85" s="201" t="str">
        <f t="shared" si="20"/>
        <v/>
      </c>
      <c r="O85" s="136"/>
      <c r="P85" s="200" t="str">
        <f t="shared" si="21"/>
        <v/>
      </c>
      <c r="Q85" s="140"/>
      <c r="R85" s="201" t="str">
        <f t="shared" si="22"/>
        <v/>
      </c>
      <c r="S85" s="129"/>
      <c r="T85" s="202" t="str">
        <f t="shared" si="25"/>
        <v/>
      </c>
      <c r="U85" s="140"/>
      <c r="V85" s="201" t="str">
        <f t="shared" si="23"/>
        <v/>
      </c>
    </row>
    <row r="86" spans="1:22" s="147" customFormat="1" hidden="1">
      <c r="A86" s="190"/>
      <c r="B86" s="173" t="s">
        <v>5425</v>
      </c>
      <c r="C86" s="174"/>
      <c r="D86" s="175"/>
      <c r="E86" s="164"/>
      <c r="F86" s="199" t="str">
        <f t="shared" si="24"/>
        <v/>
      </c>
      <c r="G86" s="176"/>
      <c r="H86" s="200" t="str">
        <f t="shared" si="17"/>
        <v/>
      </c>
      <c r="I86" s="177"/>
      <c r="J86" s="201" t="str">
        <f t="shared" si="18"/>
        <v/>
      </c>
      <c r="K86" s="136"/>
      <c r="L86" s="200" t="str">
        <f t="shared" si="19"/>
        <v/>
      </c>
      <c r="M86" s="140"/>
      <c r="N86" s="201" t="str">
        <f t="shared" si="20"/>
        <v/>
      </c>
      <c r="O86" s="136"/>
      <c r="P86" s="200" t="str">
        <f t="shared" si="21"/>
        <v/>
      </c>
      <c r="Q86" s="140"/>
      <c r="R86" s="201" t="str">
        <f t="shared" si="22"/>
        <v/>
      </c>
      <c r="S86" s="129"/>
      <c r="T86" s="202" t="str">
        <f t="shared" si="25"/>
        <v/>
      </c>
      <c r="U86" s="140"/>
      <c r="V86" s="201" t="str">
        <f t="shared" si="23"/>
        <v/>
      </c>
    </row>
    <row r="87" spans="1:22" s="147" customFormat="1" hidden="1">
      <c r="A87" s="190"/>
      <c r="B87" s="173" t="s">
        <v>5426</v>
      </c>
      <c r="C87" s="174"/>
      <c r="D87" s="175"/>
      <c r="E87" s="164"/>
      <c r="F87" s="199" t="str">
        <f t="shared" si="24"/>
        <v/>
      </c>
      <c r="G87" s="176"/>
      <c r="H87" s="200" t="str">
        <f t="shared" si="17"/>
        <v/>
      </c>
      <c r="I87" s="177"/>
      <c r="J87" s="201" t="str">
        <f t="shared" si="18"/>
        <v/>
      </c>
      <c r="K87" s="136"/>
      <c r="L87" s="200" t="str">
        <f t="shared" si="19"/>
        <v/>
      </c>
      <c r="M87" s="140"/>
      <c r="N87" s="201" t="str">
        <f t="shared" si="20"/>
        <v/>
      </c>
      <c r="O87" s="136"/>
      <c r="P87" s="200" t="str">
        <f t="shared" si="21"/>
        <v/>
      </c>
      <c r="Q87" s="140"/>
      <c r="R87" s="201" t="str">
        <f t="shared" si="22"/>
        <v/>
      </c>
      <c r="S87" s="129"/>
      <c r="T87" s="202" t="str">
        <f t="shared" si="25"/>
        <v/>
      </c>
      <c r="U87" s="140"/>
      <c r="V87" s="201" t="str">
        <f t="shared" si="23"/>
        <v/>
      </c>
    </row>
    <row r="88" spans="1:22" s="147" customFormat="1" hidden="1">
      <c r="A88" s="190"/>
      <c r="B88" s="173" t="s">
        <v>5427</v>
      </c>
      <c r="C88" s="174"/>
      <c r="D88" s="175"/>
      <c r="E88" s="164"/>
      <c r="F88" s="199" t="str">
        <f t="shared" si="24"/>
        <v/>
      </c>
      <c r="G88" s="176"/>
      <c r="H88" s="200" t="str">
        <f t="shared" si="17"/>
        <v/>
      </c>
      <c r="I88" s="177"/>
      <c r="J88" s="201" t="str">
        <f t="shared" si="18"/>
        <v/>
      </c>
      <c r="K88" s="136"/>
      <c r="L88" s="200" t="str">
        <f t="shared" si="19"/>
        <v/>
      </c>
      <c r="M88" s="140"/>
      <c r="N88" s="201" t="str">
        <f t="shared" si="20"/>
        <v/>
      </c>
      <c r="O88" s="136"/>
      <c r="P88" s="200" t="str">
        <f t="shared" si="21"/>
        <v/>
      </c>
      <c r="Q88" s="140"/>
      <c r="R88" s="201" t="str">
        <f t="shared" si="22"/>
        <v/>
      </c>
      <c r="S88" s="129"/>
      <c r="T88" s="202" t="str">
        <f t="shared" si="25"/>
        <v/>
      </c>
      <c r="U88" s="140"/>
      <c r="V88" s="201" t="str">
        <f t="shared" si="23"/>
        <v/>
      </c>
    </row>
    <row r="89" spans="1:22" s="147" customFormat="1" hidden="1">
      <c r="A89" s="190"/>
      <c r="B89" s="173" t="s">
        <v>5428</v>
      </c>
      <c r="C89" s="174"/>
      <c r="D89" s="175"/>
      <c r="E89" s="164"/>
      <c r="F89" s="199" t="str">
        <f t="shared" si="24"/>
        <v/>
      </c>
      <c r="G89" s="176"/>
      <c r="H89" s="200" t="str">
        <f t="shared" si="17"/>
        <v/>
      </c>
      <c r="I89" s="177"/>
      <c r="J89" s="201" t="str">
        <f t="shared" si="18"/>
        <v/>
      </c>
      <c r="K89" s="136"/>
      <c r="L89" s="200" t="str">
        <f t="shared" si="19"/>
        <v/>
      </c>
      <c r="M89" s="140"/>
      <c r="N89" s="201" t="str">
        <f t="shared" si="20"/>
        <v/>
      </c>
      <c r="O89" s="136"/>
      <c r="P89" s="200" t="str">
        <f t="shared" si="21"/>
        <v/>
      </c>
      <c r="Q89" s="140"/>
      <c r="R89" s="201" t="str">
        <f t="shared" si="22"/>
        <v/>
      </c>
      <c r="S89" s="129"/>
      <c r="T89" s="202" t="str">
        <f t="shared" si="25"/>
        <v/>
      </c>
      <c r="U89" s="140"/>
      <c r="V89" s="201" t="str">
        <f t="shared" si="23"/>
        <v/>
      </c>
    </row>
    <row r="90" spans="1:22" s="147" customFormat="1" hidden="1">
      <c r="A90" s="190"/>
      <c r="B90" s="173" t="s">
        <v>5429</v>
      </c>
      <c r="C90" s="174"/>
      <c r="D90" s="175"/>
      <c r="E90" s="164"/>
      <c r="F90" s="199" t="str">
        <f t="shared" si="24"/>
        <v/>
      </c>
      <c r="G90" s="176"/>
      <c r="H90" s="200" t="str">
        <f t="shared" si="17"/>
        <v/>
      </c>
      <c r="I90" s="177"/>
      <c r="J90" s="201" t="str">
        <f t="shared" si="18"/>
        <v/>
      </c>
      <c r="K90" s="136"/>
      <c r="L90" s="200" t="str">
        <f t="shared" si="19"/>
        <v/>
      </c>
      <c r="M90" s="140"/>
      <c r="N90" s="201" t="str">
        <f t="shared" si="20"/>
        <v/>
      </c>
      <c r="O90" s="136"/>
      <c r="P90" s="200" t="str">
        <f t="shared" si="21"/>
        <v/>
      </c>
      <c r="Q90" s="140"/>
      <c r="R90" s="201" t="str">
        <f t="shared" si="22"/>
        <v/>
      </c>
      <c r="S90" s="129"/>
      <c r="T90" s="202" t="str">
        <f t="shared" si="25"/>
        <v/>
      </c>
      <c r="U90" s="140"/>
      <c r="V90" s="201" t="str">
        <f t="shared" si="23"/>
        <v/>
      </c>
    </row>
    <row r="91" spans="1:22" s="147" customFormat="1" hidden="1">
      <c r="A91" s="190"/>
      <c r="B91" s="173" t="s">
        <v>5430</v>
      </c>
      <c r="C91" s="174"/>
      <c r="D91" s="175"/>
      <c r="E91" s="164"/>
      <c r="F91" s="199" t="str">
        <f t="shared" si="24"/>
        <v/>
      </c>
      <c r="G91" s="176"/>
      <c r="H91" s="200" t="str">
        <f t="shared" si="17"/>
        <v/>
      </c>
      <c r="I91" s="177"/>
      <c r="J91" s="201" t="str">
        <f t="shared" si="18"/>
        <v/>
      </c>
      <c r="K91" s="136"/>
      <c r="L91" s="200" t="str">
        <f t="shared" si="19"/>
        <v/>
      </c>
      <c r="M91" s="140"/>
      <c r="N91" s="201" t="str">
        <f t="shared" si="20"/>
        <v/>
      </c>
      <c r="O91" s="136"/>
      <c r="P91" s="200" t="str">
        <f t="shared" si="21"/>
        <v/>
      </c>
      <c r="Q91" s="140"/>
      <c r="R91" s="201" t="str">
        <f t="shared" si="22"/>
        <v/>
      </c>
      <c r="S91" s="129"/>
      <c r="T91" s="202" t="str">
        <f t="shared" si="25"/>
        <v/>
      </c>
      <c r="U91" s="140"/>
      <c r="V91" s="201" t="str">
        <f t="shared" si="23"/>
        <v/>
      </c>
    </row>
    <row r="92" spans="1:22" s="147" customFormat="1" hidden="1">
      <c r="A92" s="190"/>
      <c r="B92" s="173" t="s">
        <v>5431</v>
      </c>
      <c r="C92" s="174"/>
      <c r="D92" s="175"/>
      <c r="E92" s="164"/>
      <c r="F92" s="199" t="str">
        <f t="shared" si="24"/>
        <v/>
      </c>
      <c r="G92" s="176"/>
      <c r="H92" s="200" t="str">
        <f t="shared" si="17"/>
        <v/>
      </c>
      <c r="I92" s="177"/>
      <c r="J92" s="201" t="str">
        <f t="shared" si="18"/>
        <v/>
      </c>
      <c r="K92" s="136"/>
      <c r="L92" s="200" t="str">
        <f t="shared" si="19"/>
        <v/>
      </c>
      <c r="M92" s="140"/>
      <c r="N92" s="201" t="str">
        <f t="shared" si="20"/>
        <v/>
      </c>
      <c r="O92" s="136"/>
      <c r="P92" s="200" t="str">
        <f t="shared" si="21"/>
        <v/>
      </c>
      <c r="Q92" s="140"/>
      <c r="R92" s="201" t="str">
        <f t="shared" si="22"/>
        <v/>
      </c>
      <c r="S92" s="129"/>
      <c r="T92" s="202" t="str">
        <f t="shared" si="25"/>
        <v/>
      </c>
      <c r="U92" s="140"/>
      <c r="V92" s="201" t="str">
        <f t="shared" si="23"/>
        <v/>
      </c>
    </row>
    <row r="93" spans="1:22" s="147" customFormat="1" hidden="1">
      <c r="A93" s="190"/>
      <c r="B93" s="173" t="s">
        <v>5432</v>
      </c>
      <c r="C93" s="174"/>
      <c r="D93" s="175"/>
      <c r="E93" s="164"/>
      <c r="F93" s="199" t="str">
        <f t="shared" si="24"/>
        <v/>
      </c>
      <c r="G93" s="176"/>
      <c r="H93" s="200" t="str">
        <f t="shared" si="17"/>
        <v/>
      </c>
      <c r="I93" s="177"/>
      <c r="J93" s="201" t="str">
        <f t="shared" si="18"/>
        <v/>
      </c>
      <c r="K93" s="136"/>
      <c r="L93" s="200" t="str">
        <f t="shared" si="19"/>
        <v/>
      </c>
      <c r="M93" s="140"/>
      <c r="N93" s="201" t="str">
        <f t="shared" si="20"/>
        <v/>
      </c>
      <c r="O93" s="136"/>
      <c r="P93" s="200" t="str">
        <f t="shared" si="21"/>
        <v/>
      </c>
      <c r="Q93" s="140"/>
      <c r="R93" s="201" t="str">
        <f t="shared" si="22"/>
        <v/>
      </c>
      <c r="S93" s="129"/>
      <c r="T93" s="202" t="str">
        <f t="shared" si="25"/>
        <v/>
      </c>
      <c r="U93" s="140"/>
      <c r="V93" s="201" t="str">
        <f t="shared" si="23"/>
        <v/>
      </c>
    </row>
    <row r="94" spans="1:22" s="147" customFormat="1" hidden="1">
      <c r="A94" s="190"/>
      <c r="B94" s="173" t="s">
        <v>5433</v>
      </c>
      <c r="C94" s="174"/>
      <c r="D94" s="175"/>
      <c r="E94" s="164"/>
      <c r="F94" s="199" t="str">
        <f t="shared" si="24"/>
        <v/>
      </c>
      <c r="G94" s="176"/>
      <c r="H94" s="200" t="str">
        <f t="shared" si="17"/>
        <v/>
      </c>
      <c r="I94" s="177"/>
      <c r="J94" s="201" t="str">
        <f t="shared" si="18"/>
        <v/>
      </c>
      <c r="K94" s="136"/>
      <c r="L94" s="200" t="str">
        <f t="shared" si="19"/>
        <v/>
      </c>
      <c r="M94" s="140"/>
      <c r="N94" s="201" t="str">
        <f t="shared" si="20"/>
        <v/>
      </c>
      <c r="O94" s="136"/>
      <c r="P94" s="200" t="str">
        <f t="shared" si="21"/>
        <v/>
      </c>
      <c r="Q94" s="140"/>
      <c r="R94" s="201" t="str">
        <f t="shared" si="22"/>
        <v/>
      </c>
      <c r="S94" s="129"/>
      <c r="T94" s="202" t="str">
        <f t="shared" si="25"/>
        <v/>
      </c>
      <c r="U94" s="140"/>
      <c r="V94" s="201" t="str">
        <f t="shared" si="23"/>
        <v/>
      </c>
    </row>
    <row r="95" spans="1:22" s="147" customFormat="1" hidden="1">
      <c r="A95" s="190"/>
      <c r="B95" s="173" t="s">
        <v>5434</v>
      </c>
      <c r="C95" s="174"/>
      <c r="D95" s="175"/>
      <c r="E95" s="164"/>
      <c r="F95" s="199" t="str">
        <f t="shared" si="24"/>
        <v/>
      </c>
      <c r="G95" s="176"/>
      <c r="H95" s="200" t="str">
        <f t="shared" si="17"/>
        <v/>
      </c>
      <c r="I95" s="177"/>
      <c r="J95" s="201" t="str">
        <f t="shared" si="18"/>
        <v/>
      </c>
      <c r="K95" s="136"/>
      <c r="L95" s="200" t="str">
        <f t="shared" si="19"/>
        <v/>
      </c>
      <c r="M95" s="140"/>
      <c r="N95" s="201" t="str">
        <f t="shared" si="20"/>
        <v/>
      </c>
      <c r="O95" s="136"/>
      <c r="P95" s="200" t="str">
        <f t="shared" si="21"/>
        <v/>
      </c>
      <c r="Q95" s="140"/>
      <c r="R95" s="201" t="str">
        <f t="shared" si="22"/>
        <v/>
      </c>
      <c r="S95" s="129"/>
      <c r="T95" s="202" t="str">
        <f t="shared" si="25"/>
        <v/>
      </c>
      <c r="U95" s="140"/>
      <c r="V95" s="201" t="str">
        <f t="shared" si="23"/>
        <v/>
      </c>
    </row>
    <row r="96" spans="1:22" s="147" customFormat="1" hidden="1">
      <c r="A96" s="190"/>
      <c r="B96" s="173" t="s">
        <v>5435</v>
      </c>
      <c r="C96" s="174"/>
      <c r="D96" s="175"/>
      <c r="E96" s="164"/>
      <c r="F96" s="199" t="str">
        <f t="shared" si="24"/>
        <v/>
      </c>
      <c r="G96" s="176"/>
      <c r="H96" s="200" t="str">
        <f t="shared" si="17"/>
        <v/>
      </c>
      <c r="I96" s="177"/>
      <c r="J96" s="201" t="str">
        <f t="shared" si="18"/>
        <v/>
      </c>
      <c r="K96" s="136"/>
      <c r="L96" s="200" t="str">
        <f t="shared" si="19"/>
        <v/>
      </c>
      <c r="M96" s="140"/>
      <c r="N96" s="201" t="str">
        <f t="shared" si="20"/>
        <v/>
      </c>
      <c r="O96" s="136"/>
      <c r="P96" s="200" t="str">
        <f t="shared" si="21"/>
        <v/>
      </c>
      <c r="Q96" s="140"/>
      <c r="R96" s="201" t="str">
        <f t="shared" si="22"/>
        <v/>
      </c>
      <c r="S96" s="129"/>
      <c r="T96" s="202" t="str">
        <f t="shared" si="25"/>
        <v/>
      </c>
      <c r="U96" s="140"/>
      <c r="V96" s="201" t="str">
        <f t="shared" si="23"/>
        <v/>
      </c>
    </row>
    <row r="97" spans="1:22" s="147" customFormat="1" hidden="1">
      <c r="A97" s="190"/>
      <c r="B97" s="173" t="s">
        <v>5436</v>
      </c>
      <c r="C97" s="174"/>
      <c r="D97" s="175"/>
      <c r="E97" s="164"/>
      <c r="F97" s="199" t="str">
        <f t="shared" si="24"/>
        <v/>
      </c>
      <c r="G97" s="176"/>
      <c r="H97" s="200" t="str">
        <f t="shared" si="17"/>
        <v/>
      </c>
      <c r="I97" s="177"/>
      <c r="J97" s="201" t="str">
        <f t="shared" si="18"/>
        <v/>
      </c>
      <c r="K97" s="136"/>
      <c r="L97" s="200" t="str">
        <f t="shared" si="19"/>
        <v/>
      </c>
      <c r="M97" s="140"/>
      <c r="N97" s="201" t="str">
        <f t="shared" si="20"/>
        <v/>
      </c>
      <c r="O97" s="136"/>
      <c r="P97" s="200" t="str">
        <f t="shared" si="21"/>
        <v/>
      </c>
      <c r="Q97" s="140"/>
      <c r="R97" s="201" t="str">
        <f t="shared" si="22"/>
        <v/>
      </c>
      <c r="S97" s="129"/>
      <c r="T97" s="202" t="str">
        <f t="shared" si="25"/>
        <v/>
      </c>
      <c r="U97" s="140"/>
      <c r="V97" s="201" t="str">
        <f t="shared" si="23"/>
        <v/>
      </c>
    </row>
    <row r="98" spans="1:22" s="147" customFormat="1" hidden="1">
      <c r="A98" s="190"/>
      <c r="B98" s="173" t="s">
        <v>5437</v>
      </c>
      <c r="C98" s="174"/>
      <c r="D98" s="175"/>
      <c r="E98" s="164"/>
      <c r="F98" s="199" t="str">
        <f t="shared" si="24"/>
        <v/>
      </c>
      <c r="G98" s="176"/>
      <c r="H98" s="200" t="str">
        <f t="shared" si="17"/>
        <v/>
      </c>
      <c r="I98" s="177"/>
      <c r="J98" s="201" t="str">
        <f t="shared" si="18"/>
        <v/>
      </c>
      <c r="K98" s="136"/>
      <c r="L98" s="200" t="str">
        <f t="shared" si="19"/>
        <v/>
      </c>
      <c r="M98" s="140"/>
      <c r="N98" s="201" t="str">
        <f t="shared" si="20"/>
        <v/>
      </c>
      <c r="O98" s="136"/>
      <c r="P98" s="200" t="str">
        <f t="shared" si="21"/>
        <v/>
      </c>
      <c r="Q98" s="140"/>
      <c r="R98" s="201" t="str">
        <f t="shared" si="22"/>
        <v/>
      </c>
      <c r="S98" s="129"/>
      <c r="T98" s="202" t="str">
        <f t="shared" si="25"/>
        <v/>
      </c>
      <c r="U98" s="140"/>
      <c r="V98" s="201" t="str">
        <f t="shared" si="23"/>
        <v/>
      </c>
    </row>
    <row r="99" spans="1:22" s="147" customFormat="1" hidden="1">
      <c r="A99" s="190"/>
      <c r="B99" s="173" t="s">
        <v>5438</v>
      </c>
      <c r="C99" s="174"/>
      <c r="D99" s="175"/>
      <c r="E99" s="164"/>
      <c r="F99" s="199" t="str">
        <f t="shared" si="24"/>
        <v/>
      </c>
      <c r="G99" s="176"/>
      <c r="H99" s="200" t="str">
        <f t="shared" si="17"/>
        <v/>
      </c>
      <c r="I99" s="177"/>
      <c r="J99" s="201" t="str">
        <f t="shared" si="18"/>
        <v/>
      </c>
      <c r="K99" s="136"/>
      <c r="L99" s="200" t="str">
        <f t="shared" si="19"/>
        <v/>
      </c>
      <c r="M99" s="140"/>
      <c r="N99" s="201" t="str">
        <f t="shared" si="20"/>
        <v/>
      </c>
      <c r="O99" s="136"/>
      <c r="P99" s="200" t="str">
        <f t="shared" si="21"/>
        <v/>
      </c>
      <c r="Q99" s="140"/>
      <c r="R99" s="201" t="str">
        <f t="shared" si="22"/>
        <v/>
      </c>
      <c r="S99" s="129"/>
      <c r="T99" s="202" t="str">
        <f t="shared" si="25"/>
        <v/>
      </c>
      <c r="U99" s="140"/>
      <c r="V99" s="201" t="str">
        <f t="shared" si="23"/>
        <v/>
      </c>
    </row>
    <row r="100" spans="1:22" s="147" customFormat="1" hidden="1">
      <c r="A100" s="190"/>
      <c r="B100" s="178" t="s">
        <v>5439</v>
      </c>
      <c r="C100" s="179"/>
      <c r="D100" s="180"/>
      <c r="E100" s="164"/>
      <c r="F100" s="199" t="str">
        <f t="shared" si="24"/>
        <v/>
      </c>
      <c r="G100" s="176"/>
      <c r="H100" s="200" t="str">
        <f t="shared" si="17"/>
        <v/>
      </c>
      <c r="I100" s="177"/>
      <c r="J100" s="201" t="str">
        <f t="shared" si="18"/>
        <v/>
      </c>
      <c r="K100" s="136"/>
      <c r="L100" s="200" t="str">
        <f t="shared" si="19"/>
        <v/>
      </c>
      <c r="M100" s="140"/>
      <c r="N100" s="201" t="str">
        <f t="shared" si="20"/>
        <v/>
      </c>
      <c r="O100" s="136"/>
      <c r="P100" s="200" t="str">
        <f t="shared" si="21"/>
        <v/>
      </c>
      <c r="Q100" s="140"/>
      <c r="R100" s="201" t="str">
        <f t="shared" si="22"/>
        <v/>
      </c>
      <c r="S100" s="129"/>
      <c r="T100" s="202" t="str">
        <f t="shared" si="25"/>
        <v/>
      </c>
      <c r="U100" s="140"/>
      <c r="V100" s="201" t="str">
        <f t="shared" si="23"/>
        <v/>
      </c>
    </row>
    <row r="101" spans="1:22" s="147" customFormat="1" hidden="1">
      <c r="A101" s="190"/>
      <c r="B101" s="178" t="s">
        <v>5440</v>
      </c>
      <c r="C101" s="179"/>
      <c r="D101" s="180"/>
      <c r="E101" s="164"/>
      <c r="F101" s="199" t="str">
        <f t="shared" si="24"/>
        <v/>
      </c>
      <c r="G101" s="176"/>
      <c r="H101" s="200" t="str">
        <f t="shared" si="17"/>
        <v/>
      </c>
      <c r="I101" s="177"/>
      <c r="J101" s="201" t="str">
        <f t="shared" si="18"/>
        <v/>
      </c>
      <c r="K101" s="136"/>
      <c r="L101" s="200" t="str">
        <f t="shared" si="19"/>
        <v/>
      </c>
      <c r="M101" s="140"/>
      <c r="N101" s="201" t="str">
        <f t="shared" si="20"/>
        <v/>
      </c>
      <c r="O101" s="136"/>
      <c r="P101" s="200" t="str">
        <f t="shared" si="21"/>
        <v/>
      </c>
      <c r="Q101" s="140"/>
      <c r="R101" s="201" t="str">
        <f t="shared" si="22"/>
        <v/>
      </c>
      <c r="S101" s="129"/>
      <c r="T101" s="202" t="str">
        <f t="shared" si="25"/>
        <v/>
      </c>
      <c r="U101" s="140"/>
      <c r="V101" s="201" t="str">
        <f t="shared" si="23"/>
        <v/>
      </c>
    </row>
    <row r="102" spans="1:22" s="147" customFormat="1" hidden="1">
      <c r="A102" s="190"/>
      <c r="B102" s="178" t="s">
        <v>5441</v>
      </c>
      <c r="C102" s="179"/>
      <c r="D102" s="180"/>
      <c r="E102" s="164"/>
      <c r="F102" s="199" t="str">
        <f t="shared" si="24"/>
        <v/>
      </c>
      <c r="G102" s="176"/>
      <c r="H102" s="200" t="str">
        <f t="shared" si="17"/>
        <v/>
      </c>
      <c r="I102" s="177"/>
      <c r="J102" s="201" t="str">
        <f t="shared" si="18"/>
        <v/>
      </c>
      <c r="K102" s="136"/>
      <c r="L102" s="200" t="str">
        <f t="shared" si="19"/>
        <v/>
      </c>
      <c r="M102" s="140"/>
      <c r="N102" s="201" t="str">
        <f t="shared" si="20"/>
        <v/>
      </c>
      <c r="O102" s="136"/>
      <c r="P102" s="200" t="str">
        <f t="shared" si="21"/>
        <v/>
      </c>
      <c r="Q102" s="140"/>
      <c r="R102" s="201" t="str">
        <f t="shared" si="22"/>
        <v/>
      </c>
      <c r="S102" s="129"/>
      <c r="T102" s="202" t="str">
        <f t="shared" si="25"/>
        <v/>
      </c>
      <c r="U102" s="140"/>
      <c r="V102" s="201" t="str">
        <f t="shared" si="23"/>
        <v/>
      </c>
    </row>
    <row r="103" spans="1:22" s="147" customFormat="1" hidden="1">
      <c r="A103" s="190"/>
      <c r="B103" s="173" t="s">
        <v>5442</v>
      </c>
      <c r="C103" s="174"/>
      <c r="D103" s="175"/>
      <c r="E103" s="164"/>
      <c r="F103" s="199" t="str">
        <f t="shared" si="24"/>
        <v/>
      </c>
      <c r="G103" s="176"/>
      <c r="H103" s="200" t="str">
        <f t="shared" si="17"/>
        <v/>
      </c>
      <c r="I103" s="177"/>
      <c r="J103" s="201" t="str">
        <f t="shared" si="18"/>
        <v/>
      </c>
      <c r="K103" s="136"/>
      <c r="L103" s="200" t="str">
        <f t="shared" si="19"/>
        <v/>
      </c>
      <c r="M103" s="140"/>
      <c r="N103" s="201" t="str">
        <f t="shared" si="20"/>
        <v/>
      </c>
      <c r="O103" s="136"/>
      <c r="P103" s="200" t="str">
        <f t="shared" si="21"/>
        <v/>
      </c>
      <c r="Q103" s="140"/>
      <c r="R103" s="201" t="str">
        <f t="shared" si="22"/>
        <v/>
      </c>
      <c r="S103" s="129"/>
      <c r="T103" s="202" t="str">
        <f t="shared" si="25"/>
        <v/>
      </c>
      <c r="U103" s="140"/>
      <c r="V103" s="201" t="str">
        <f t="shared" si="23"/>
        <v/>
      </c>
    </row>
    <row r="104" spans="1:22" s="147" customFormat="1" hidden="1">
      <c r="A104" s="190"/>
      <c r="B104" s="173" t="s">
        <v>5443</v>
      </c>
      <c r="C104" s="174"/>
      <c r="D104" s="175"/>
      <c r="E104" s="164"/>
      <c r="F104" s="199" t="str">
        <f t="shared" si="24"/>
        <v/>
      </c>
      <c r="G104" s="176"/>
      <c r="H104" s="200" t="str">
        <f t="shared" si="17"/>
        <v/>
      </c>
      <c r="I104" s="177"/>
      <c r="J104" s="201" t="str">
        <f t="shared" si="18"/>
        <v/>
      </c>
      <c r="K104" s="136"/>
      <c r="L104" s="200" t="str">
        <f t="shared" si="19"/>
        <v/>
      </c>
      <c r="M104" s="140"/>
      <c r="N104" s="201" t="str">
        <f t="shared" si="20"/>
        <v/>
      </c>
      <c r="O104" s="136"/>
      <c r="P104" s="200" t="str">
        <f t="shared" si="21"/>
        <v/>
      </c>
      <c r="Q104" s="140"/>
      <c r="R104" s="201" t="str">
        <f t="shared" si="22"/>
        <v/>
      </c>
      <c r="S104" s="129"/>
      <c r="T104" s="202" t="str">
        <f t="shared" si="25"/>
        <v/>
      </c>
      <c r="U104" s="140"/>
      <c r="V104" s="201" t="str">
        <f t="shared" si="23"/>
        <v/>
      </c>
    </row>
    <row r="105" spans="1:22" s="147" customFormat="1" hidden="1">
      <c r="A105" s="190"/>
      <c r="B105" s="173" t="s">
        <v>5444</v>
      </c>
      <c r="C105" s="174"/>
      <c r="D105" s="175"/>
      <c r="E105" s="164"/>
      <c r="F105" s="199" t="str">
        <f t="shared" si="24"/>
        <v/>
      </c>
      <c r="G105" s="176"/>
      <c r="H105" s="200" t="str">
        <f t="shared" si="17"/>
        <v/>
      </c>
      <c r="I105" s="177"/>
      <c r="J105" s="201" t="str">
        <f t="shared" si="18"/>
        <v/>
      </c>
      <c r="K105" s="136"/>
      <c r="L105" s="200" t="str">
        <f t="shared" si="19"/>
        <v/>
      </c>
      <c r="M105" s="140"/>
      <c r="N105" s="201" t="str">
        <f t="shared" si="20"/>
        <v/>
      </c>
      <c r="O105" s="136"/>
      <c r="P105" s="200" t="str">
        <f t="shared" si="21"/>
        <v/>
      </c>
      <c r="Q105" s="140"/>
      <c r="R105" s="201" t="str">
        <f t="shared" si="22"/>
        <v/>
      </c>
      <c r="S105" s="129"/>
      <c r="T105" s="202" t="str">
        <f t="shared" si="25"/>
        <v/>
      </c>
      <c r="U105" s="140"/>
      <c r="V105" s="201" t="str">
        <f t="shared" si="23"/>
        <v/>
      </c>
    </row>
    <row r="106" spans="1:22" s="147" customFormat="1" hidden="1">
      <c r="A106" s="190"/>
      <c r="B106" s="173" t="s">
        <v>5445</v>
      </c>
      <c r="C106" s="174"/>
      <c r="D106" s="175"/>
      <c r="E106" s="164"/>
      <c r="F106" s="199" t="str">
        <f t="shared" si="24"/>
        <v/>
      </c>
      <c r="G106" s="176"/>
      <c r="H106" s="200" t="str">
        <f t="shared" si="17"/>
        <v/>
      </c>
      <c r="I106" s="177"/>
      <c r="J106" s="201" t="str">
        <f t="shared" si="18"/>
        <v/>
      </c>
      <c r="K106" s="136"/>
      <c r="L106" s="200" t="str">
        <f t="shared" si="19"/>
        <v/>
      </c>
      <c r="M106" s="140"/>
      <c r="N106" s="201" t="str">
        <f t="shared" si="20"/>
        <v/>
      </c>
      <c r="O106" s="136"/>
      <c r="P106" s="200" t="str">
        <f t="shared" si="21"/>
        <v/>
      </c>
      <c r="Q106" s="140"/>
      <c r="R106" s="201" t="str">
        <f t="shared" si="22"/>
        <v/>
      </c>
      <c r="S106" s="129"/>
      <c r="T106" s="202" t="str">
        <f t="shared" si="25"/>
        <v/>
      </c>
      <c r="U106" s="140"/>
      <c r="V106" s="201" t="str">
        <f t="shared" si="23"/>
        <v/>
      </c>
    </row>
    <row r="107" spans="1:22" s="147" customFormat="1" hidden="1">
      <c r="A107" s="190"/>
      <c r="B107" s="173" t="s">
        <v>5446</v>
      </c>
      <c r="C107" s="174"/>
      <c r="D107" s="175"/>
      <c r="E107" s="164"/>
      <c r="F107" s="199" t="str">
        <f t="shared" si="24"/>
        <v/>
      </c>
      <c r="G107" s="176"/>
      <c r="H107" s="200" t="str">
        <f t="shared" si="17"/>
        <v/>
      </c>
      <c r="I107" s="177"/>
      <c r="J107" s="201" t="str">
        <f t="shared" si="18"/>
        <v/>
      </c>
      <c r="K107" s="136"/>
      <c r="L107" s="200" t="str">
        <f t="shared" si="19"/>
        <v/>
      </c>
      <c r="M107" s="140"/>
      <c r="N107" s="201" t="str">
        <f t="shared" si="20"/>
        <v/>
      </c>
      <c r="O107" s="136"/>
      <c r="P107" s="200" t="str">
        <f t="shared" si="21"/>
        <v/>
      </c>
      <c r="Q107" s="140"/>
      <c r="R107" s="201" t="str">
        <f t="shared" si="22"/>
        <v/>
      </c>
      <c r="S107" s="129"/>
      <c r="T107" s="202" t="str">
        <f t="shared" si="25"/>
        <v/>
      </c>
      <c r="U107" s="140"/>
      <c r="V107" s="201" t="str">
        <f t="shared" si="23"/>
        <v/>
      </c>
    </row>
    <row r="108" spans="1:22" s="147" customFormat="1">
      <c r="A108" s="190" t="s">
        <v>53</v>
      </c>
      <c r="B108" s="173" t="s">
        <v>5447</v>
      </c>
      <c r="C108" s="174"/>
      <c r="D108" s="175"/>
      <c r="E108" s="164"/>
      <c r="F108" s="199" t="str">
        <f t="shared" si="24"/>
        <v/>
      </c>
      <c r="G108" s="176"/>
      <c r="H108" s="200" t="str">
        <f t="shared" si="17"/>
        <v/>
      </c>
      <c r="I108" s="177"/>
      <c r="J108" s="201" t="str">
        <f t="shared" si="18"/>
        <v/>
      </c>
      <c r="K108" s="136"/>
      <c r="L108" s="200" t="str">
        <f t="shared" si="19"/>
        <v/>
      </c>
      <c r="M108" s="140"/>
      <c r="N108" s="201" t="str">
        <f t="shared" si="20"/>
        <v/>
      </c>
      <c r="O108" s="136"/>
      <c r="P108" s="200" t="str">
        <f t="shared" si="21"/>
        <v/>
      </c>
      <c r="Q108" s="140"/>
      <c r="R108" s="201" t="str">
        <f t="shared" si="22"/>
        <v/>
      </c>
      <c r="S108" s="129"/>
      <c r="T108" s="202" t="str">
        <f t="shared" si="25"/>
        <v/>
      </c>
      <c r="U108" s="140"/>
      <c r="V108" s="201" t="str">
        <f t="shared" si="23"/>
        <v/>
      </c>
    </row>
    <row r="109" spans="1:22" s="147" customFormat="1" hidden="1">
      <c r="A109" s="190"/>
      <c r="B109" s="173" t="s">
        <v>5448</v>
      </c>
      <c r="C109" s="174"/>
      <c r="D109" s="175"/>
      <c r="E109" s="164"/>
      <c r="F109" s="199" t="str">
        <f t="shared" si="24"/>
        <v/>
      </c>
      <c r="G109" s="176"/>
      <c r="H109" s="200" t="str">
        <f t="shared" si="17"/>
        <v/>
      </c>
      <c r="I109" s="177"/>
      <c r="J109" s="201" t="str">
        <f t="shared" si="18"/>
        <v/>
      </c>
      <c r="K109" s="136"/>
      <c r="L109" s="200" t="str">
        <f t="shared" si="19"/>
        <v/>
      </c>
      <c r="M109" s="140"/>
      <c r="N109" s="201" t="str">
        <f t="shared" si="20"/>
        <v/>
      </c>
      <c r="O109" s="136"/>
      <c r="P109" s="200" t="str">
        <f t="shared" si="21"/>
        <v/>
      </c>
      <c r="Q109" s="140"/>
      <c r="R109" s="201" t="str">
        <f t="shared" si="22"/>
        <v/>
      </c>
      <c r="S109" s="129"/>
      <c r="T109" s="202" t="str">
        <f t="shared" si="25"/>
        <v/>
      </c>
      <c r="U109" s="140"/>
      <c r="V109" s="201" t="str">
        <f t="shared" si="23"/>
        <v/>
      </c>
    </row>
    <row r="110" spans="1:22" s="147" customFormat="1">
      <c r="A110" s="190" t="s">
        <v>53</v>
      </c>
      <c r="B110" s="173" t="s">
        <v>5449</v>
      </c>
      <c r="C110" s="174"/>
      <c r="D110" s="175"/>
      <c r="E110" s="164" t="s">
        <v>135</v>
      </c>
      <c r="F110" s="199" t="str">
        <f t="shared" si="24"/>
        <v>*</v>
      </c>
      <c r="G110" s="176"/>
      <c r="H110" s="200" t="str">
        <f t="shared" si="17"/>
        <v/>
      </c>
      <c r="I110" s="177"/>
      <c r="J110" s="201" t="str">
        <f t="shared" si="18"/>
        <v/>
      </c>
      <c r="K110" s="136"/>
      <c r="L110" s="200" t="str">
        <f t="shared" si="19"/>
        <v/>
      </c>
      <c r="M110" s="140"/>
      <c r="N110" s="201" t="str">
        <f t="shared" si="20"/>
        <v/>
      </c>
      <c r="O110" s="136"/>
      <c r="P110" s="200" t="str">
        <f t="shared" si="21"/>
        <v/>
      </c>
      <c r="Q110" s="140"/>
      <c r="R110" s="201" t="str">
        <f t="shared" si="22"/>
        <v/>
      </c>
      <c r="S110" s="129"/>
      <c r="T110" s="202" t="str">
        <f t="shared" si="25"/>
        <v/>
      </c>
      <c r="U110" s="140"/>
      <c r="V110" s="201" t="str">
        <f t="shared" si="23"/>
        <v/>
      </c>
    </row>
    <row r="111" spans="1:22" s="147" customFormat="1" hidden="1">
      <c r="A111" s="190"/>
      <c r="B111" s="173" t="s">
        <v>5450</v>
      </c>
      <c r="C111" s="174"/>
      <c r="D111" s="175"/>
      <c r="E111" s="164"/>
      <c r="F111" s="199" t="str">
        <f t="shared" si="24"/>
        <v/>
      </c>
      <c r="G111" s="176"/>
      <c r="H111" s="200" t="str">
        <f t="shared" si="17"/>
        <v/>
      </c>
      <c r="I111" s="177"/>
      <c r="J111" s="201" t="str">
        <f t="shared" si="18"/>
        <v/>
      </c>
      <c r="K111" s="136"/>
      <c r="L111" s="200" t="str">
        <f t="shared" si="19"/>
        <v/>
      </c>
      <c r="M111" s="140"/>
      <c r="N111" s="201" t="str">
        <f t="shared" si="20"/>
        <v/>
      </c>
      <c r="O111" s="136"/>
      <c r="P111" s="200" t="str">
        <f t="shared" si="21"/>
        <v/>
      </c>
      <c r="Q111" s="140"/>
      <c r="R111" s="201" t="str">
        <f t="shared" si="22"/>
        <v/>
      </c>
      <c r="S111" s="129"/>
      <c r="T111" s="202" t="str">
        <f t="shared" si="25"/>
        <v/>
      </c>
      <c r="U111" s="140"/>
      <c r="V111" s="201" t="str">
        <f t="shared" si="23"/>
        <v/>
      </c>
    </row>
    <row r="112" spans="1:22" s="147" customFormat="1" hidden="1">
      <c r="A112" s="190"/>
      <c r="B112" s="173" t="s">
        <v>5451</v>
      </c>
      <c r="C112" s="174"/>
      <c r="D112" s="175"/>
      <c r="E112" s="164"/>
      <c r="F112" s="199" t="str">
        <f t="shared" si="24"/>
        <v/>
      </c>
      <c r="G112" s="176"/>
      <c r="H112" s="200" t="str">
        <f t="shared" si="17"/>
        <v/>
      </c>
      <c r="I112" s="177"/>
      <c r="J112" s="201" t="str">
        <f t="shared" si="18"/>
        <v/>
      </c>
      <c r="K112" s="136"/>
      <c r="L112" s="200" t="str">
        <f t="shared" si="19"/>
        <v/>
      </c>
      <c r="M112" s="140"/>
      <c r="N112" s="201" t="str">
        <f t="shared" si="20"/>
        <v/>
      </c>
      <c r="O112" s="136"/>
      <c r="P112" s="200" t="str">
        <f t="shared" si="21"/>
        <v/>
      </c>
      <c r="Q112" s="140"/>
      <c r="R112" s="201" t="str">
        <f t="shared" si="22"/>
        <v/>
      </c>
      <c r="S112" s="129"/>
      <c r="T112" s="202" t="str">
        <f t="shared" si="25"/>
        <v/>
      </c>
      <c r="U112" s="140"/>
      <c r="V112" s="201" t="str">
        <f t="shared" si="23"/>
        <v/>
      </c>
    </row>
    <row r="113" spans="1:22" s="147" customFormat="1" hidden="1">
      <c r="A113" s="190"/>
      <c r="B113" s="173" t="s">
        <v>5452</v>
      </c>
      <c r="C113" s="174"/>
      <c r="D113" s="175"/>
      <c r="E113" s="164"/>
      <c r="F113" s="199" t="str">
        <f t="shared" si="24"/>
        <v/>
      </c>
      <c r="G113" s="176"/>
      <c r="H113" s="200" t="str">
        <f t="shared" si="17"/>
        <v/>
      </c>
      <c r="I113" s="177"/>
      <c r="J113" s="201" t="str">
        <f t="shared" si="18"/>
        <v/>
      </c>
      <c r="K113" s="136"/>
      <c r="L113" s="200" t="str">
        <f t="shared" si="19"/>
        <v/>
      </c>
      <c r="M113" s="140"/>
      <c r="N113" s="201" t="str">
        <f t="shared" si="20"/>
        <v/>
      </c>
      <c r="O113" s="136"/>
      <c r="P113" s="200" t="str">
        <f t="shared" si="21"/>
        <v/>
      </c>
      <c r="Q113" s="140"/>
      <c r="R113" s="201" t="str">
        <f t="shared" si="22"/>
        <v/>
      </c>
      <c r="S113" s="129"/>
      <c r="T113" s="202" t="str">
        <f t="shared" si="25"/>
        <v/>
      </c>
      <c r="U113" s="140"/>
      <c r="V113" s="201" t="str">
        <f t="shared" si="23"/>
        <v/>
      </c>
    </row>
    <row r="114" spans="1:22" s="147" customFormat="1" hidden="1">
      <c r="A114" s="190"/>
      <c r="B114" s="173" t="s">
        <v>5453</v>
      </c>
      <c r="C114" s="174"/>
      <c r="D114" s="175"/>
      <c r="E114" s="164"/>
      <c r="F114" s="199" t="str">
        <f t="shared" si="24"/>
        <v/>
      </c>
      <c r="G114" s="176"/>
      <c r="H114" s="200" t="str">
        <f t="shared" si="17"/>
        <v/>
      </c>
      <c r="I114" s="177"/>
      <c r="J114" s="201" t="str">
        <f t="shared" si="18"/>
        <v/>
      </c>
      <c r="K114" s="136"/>
      <c r="L114" s="200" t="str">
        <f t="shared" si="19"/>
        <v/>
      </c>
      <c r="M114" s="140"/>
      <c r="N114" s="201" t="str">
        <f t="shared" si="20"/>
        <v/>
      </c>
      <c r="O114" s="136"/>
      <c r="P114" s="200" t="str">
        <f t="shared" si="21"/>
        <v/>
      </c>
      <c r="Q114" s="140"/>
      <c r="R114" s="201" t="str">
        <f t="shared" si="22"/>
        <v/>
      </c>
      <c r="S114" s="129"/>
      <c r="T114" s="202" t="str">
        <f t="shared" si="25"/>
        <v/>
      </c>
      <c r="U114" s="140"/>
      <c r="V114" s="201" t="str">
        <f t="shared" si="23"/>
        <v/>
      </c>
    </row>
    <row r="115" spans="1:22" s="147" customFormat="1" hidden="1">
      <c r="A115" s="190"/>
      <c r="B115" s="173" t="s">
        <v>5454</v>
      </c>
      <c r="C115" s="174"/>
      <c r="D115" s="175"/>
      <c r="E115" s="164"/>
      <c r="F115" s="199" t="str">
        <f t="shared" si="24"/>
        <v/>
      </c>
      <c r="G115" s="176"/>
      <c r="H115" s="200" t="str">
        <f t="shared" si="17"/>
        <v/>
      </c>
      <c r="I115" s="177"/>
      <c r="J115" s="201" t="str">
        <f t="shared" si="18"/>
        <v/>
      </c>
      <c r="K115" s="136"/>
      <c r="L115" s="200" t="str">
        <f t="shared" si="19"/>
        <v/>
      </c>
      <c r="M115" s="140"/>
      <c r="N115" s="201" t="str">
        <f t="shared" si="20"/>
        <v/>
      </c>
      <c r="O115" s="136"/>
      <c r="P115" s="200" t="str">
        <f t="shared" si="21"/>
        <v/>
      </c>
      <c r="Q115" s="140"/>
      <c r="R115" s="201" t="str">
        <f t="shared" si="22"/>
        <v/>
      </c>
      <c r="S115" s="129"/>
      <c r="T115" s="202" t="str">
        <f t="shared" si="25"/>
        <v/>
      </c>
      <c r="U115" s="140"/>
      <c r="V115" s="201" t="str">
        <f t="shared" si="23"/>
        <v/>
      </c>
    </row>
    <row r="116" spans="1:22" s="147" customFormat="1" hidden="1">
      <c r="A116" s="190"/>
      <c r="B116" s="173" t="s">
        <v>5455</v>
      </c>
      <c r="C116" s="174"/>
      <c r="D116" s="175"/>
      <c r="E116" s="164"/>
      <c r="F116" s="199" t="str">
        <f t="shared" si="24"/>
        <v/>
      </c>
      <c r="G116" s="176"/>
      <c r="H116" s="200" t="str">
        <f t="shared" si="17"/>
        <v/>
      </c>
      <c r="I116" s="177"/>
      <c r="J116" s="201" t="str">
        <f t="shared" si="18"/>
        <v/>
      </c>
      <c r="K116" s="136"/>
      <c r="L116" s="200" t="str">
        <f t="shared" si="19"/>
        <v/>
      </c>
      <c r="M116" s="140"/>
      <c r="N116" s="201" t="str">
        <f t="shared" si="20"/>
        <v/>
      </c>
      <c r="O116" s="136"/>
      <c r="P116" s="200" t="str">
        <f t="shared" si="21"/>
        <v/>
      </c>
      <c r="Q116" s="140"/>
      <c r="R116" s="201" t="str">
        <f t="shared" si="22"/>
        <v/>
      </c>
      <c r="S116" s="129"/>
      <c r="T116" s="202" t="str">
        <f t="shared" si="25"/>
        <v/>
      </c>
      <c r="U116" s="140"/>
      <c r="V116" s="201" t="str">
        <f t="shared" si="23"/>
        <v/>
      </c>
    </row>
    <row r="117" spans="1:22" s="147" customFormat="1" hidden="1">
      <c r="A117" s="190"/>
      <c r="B117" s="173" t="s">
        <v>5456</v>
      </c>
      <c r="C117" s="174"/>
      <c r="D117" s="175"/>
      <c r="E117" s="164"/>
      <c r="F117" s="199" t="str">
        <f t="shared" si="24"/>
        <v/>
      </c>
      <c r="G117" s="176"/>
      <c r="H117" s="200" t="str">
        <f t="shared" si="17"/>
        <v/>
      </c>
      <c r="I117" s="177"/>
      <c r="J117" s="201" t="str">
        <f t="shared" si="18"/>
        <v/>
      </c>
      <c r="K117" s="136"/>
      <c r="L117" s="200" t="str">
        <f t="shared" si="19"/>
        <v/>
      </c>
      <c r="M117" s="140"/>
      <c r="N117" s="201" t="str">
        <f t="shared" si="20"/>
        <v/>
      </c>
      <c r="O117" s="136"/>
      <c r="P117" s="200" t="str">
        <f t="shared" si="21"/>
        <v/>
      </c>
      <c r="Q117" s="140"/>
      <c r="R117" s="201" t="str">
        <f t="shared" si="22"/>
        <v/>
      </c>
      <c r="S117" s="129"/>
      <c r="T117" s="202" t="str">
        <f t="shared" si="25"/>
        <v/>
      </c>
      <c r="U117" s="140"/>
      <c r="V117" s="201" t="str">
        <f t="shared" si="23"/>
        <v/>
      </c>
    </row>
    <row r="118" spans="1:22" s="147" customFormat="1" hidden="1">
      <c r="A118" s="190"/>
      <c r="B118" s="173" t="s">
        <v>5457</v>
      </c>
      <c r="C118" s="174"/>
      <c r="D118" s="175"/>
      <c r="E118" s="164"/>
      <c r="F118" s="199" t="str">
        <f t="shared" si="24"/>
        <v/>
      </c>
      <c r="G118" s="176"/>
      <c r="H118" s="200" t="str">
        <f t="shared" si="17"/>
        <v/>
      </c>
      <c r="I118" s="177"/>
      <c r="J118" s="201" t="str">
        <f t="shared" si="18"/>
        <v/>
      </c>
      <c r="K118" s="136"/>
      <c r="L118" s="200" t="str">
        <f t="shared" si="19"/>
        <v/>
      </c>
      <c r="M118" s="140"/>
      <c r="N118" s="201" t="str">
        <f t="shared" si="20"/>
        <v/>
      </c>
      <c r="O118" s="136"/>
      <c r="P118" s="200" t="str">
        <f t="shared" si="21"/>
        <v/>
      </c>
      <c r="Q118" s="140"/>
      <c r="R118" s="201" t="str">
        <f t="shared" si="22"/>
        <v/>
      </c>
      <c r="S118" s="129"/>
      <c r="T118" s="202" t="str">
        <f t="shared" si="25"/>
        <v/>
      </c>
      <c r="U118" s="140"/>
      <c r="V118" s="201" t="str">
        <f t="shared" si="23"/>
        <v/>
      </c>
    </row>
    <row r="119" spans="1:22" s="147" customFormat="1" hidden="1">
      <c r="A119" s="190"/>
      <c r="B119" s="173" t="s">
        <v>5458</v>
      </c>
      <c r="C119" s="174"/>
      <c r="D119" s="175"/>
      <c r="E119" s="164"/>
      <c r="F119" s="199" t="str">
        <f t="shared" si="24"/>
        <v/>
      </c>
      <c r="G119" s="176"/>
      <c r="H119" s="200" t="str">
        <f t="shared" si="17"/>
        <v/>
      </c>
      <c r="I119" s="177"/>
      <c r="J119" s="201" t="str">
        <f t="shared" si="18"/>
        <v/>
      </c>
      <c r="K119" s="136"/>
      <c r="L119" s="200" t="str">
        <f t="shared" si="19"/>
        <v/>
      </c>
      <c r="M119" s="140"/>
      <c r="N119" s="201" t="str">
        <f t="shared" si="20"/>
        <v/>
      </c>
      <c r="O119" s="136"/>
      <c r="P119" s="200" t="str">
        <f t="shared" si="21"/>
        <v/>
      </c>
      <c r="Q119" s="140"/>
      <c r="R119" s="201" t="str">
        <f t="shared" si="22"/>
        <v/>
      </c>
      <c r="S119" s="129"/>
      <c r="T119" s="202" t="str">
        <f t="shared" si="25"/>
        <v/>
      </c>
      <c r="U119" s="140"/>
      <c r="V119" s="201" t="str">
        <f t="shared" si="23"/>
        <v/>
      </c>
    </row>
    <row r="120" spans="1:22" s="147" customFormat="1" hidden="1">
      <c r="A120" s="190"/>
      <c r="B120" s="173" t="s">
        <v>5459</v>
      </c>
      <c r="C120" s="174"/>
      <c r="D120" s="175"/>
      <c r="E120" s="164"/>
      <c r="F120" s="199" t="str">
        <f t="shared" si="24"/>
        <v/>
      </c>
      <c r="G120" s="176"/>
      <c r="H120" s="200" t="str">
        <f t="shared" si="17"/>
        <v/>
      </c>
      <c r="I120" s="177"/>
      <c r="J120" s="201" t="str">
        <f t="shared" si="18"/>
        <v/>
      </c>
      <c r="K120" s="136"/>
      <c r="L120" s="200" t="str">
        <f t="shared" si="19"/>
        <v/>
      </c>
      <c r="M120" s="140"/>
      <c r="N120" s="201" t="str">
        <f t="shared" si="20"/>
        <v/>
      </c>
      <c r="O120" s="136"/>
      <c r="P120" s="200" t="str">
        <f t="shared" si="21"/>
        <v/>
      </c>
      <c r="Q120" s="140"/>
      <c r="R120" s="201" t="str">
        <f t="shared" si="22"/>
        <v/>
      </c>
      <c r="S120" s="129"/>
      <c r="T120" s="202" t="str">
        <f t="shared" si="25"/>
        <v/>
      </c>
      <c r="U120" s="140"/>
      <c r="V120" s="201" t="str">
        <f t="shared" si="23"/>
        <v/>
      </c>
    </row>
    <row r="121" spans="1:22" s="147" customFormat="1" hidden="1">
      <c r="A121" s="190"/>
      <c r="B121" s="173" t="s">
        <v>5460</v>
      </c>
      <c r="C121" s="174"/>
      <c r="D121" s="175"/>
      <c r="E121" s="164"/>
      <c r="F121" s="199" t="str">
        <f t="shared" si="24"/>
        <v/>
      </c>
      <c r="G121" s="176"/>
      <c r="H121" s="200" t="str">
        <f t="shared" si="17"/>
        <v/>
      </c>
      <c r="I121" s="177"/>
      <c r="J121" s="201" t="str">
        <f t="shared" si="18"/>
        <v/>
      </c>
      <c r="K121" s="136"/>
      <c r="L121" s="200" t="str">
        <f t="shared" si="19"/>
        <v/>
      </c>
      <c r="M121" s="140"/>
      <c r="N121" s="201" t="str">
        <f t="shared" si="20"/>
        <v/>
      </c>
      <c r="O121" s="136"/>
      <c r="P121" s="200" t="str">
        <f t="shared" si="21"/>
        <v/>
      </c>
      <c r="Q121" s="140"/>
      <c r="R121" s="201" t="str">
        <f t="shared" si="22"/>
        <v/>
      </c>
      <c r="S121" s="129"/>
      <c r="T121" s="202" t="str">
        <f t="shared" si="25"/>
        <v/>
      </c>
      <c r="U121" s="140"/>
      <c r="V121" s="201" t="str">
        <f t="shared" si="23"/>
        <v/>
      </c>
    </row>
    <row r="122" spans="1:22" s="147" customFormat="1" hidden="1">
      <c r="A122" s="190"/>
      <c r="B122" s="173" t="s">
        <v>5461</v>
      </c>
      <c r="C122" s="174"/>
      <c r="D122" s="175"/>
      <c r="E122" s="164"/>
      <c r="F122" s="199" t="str">
        <f t="shared" si="24"/>
        <v/>
      </c>
      <c r="G122" s="176"/>
      <c r="H122" s="200" t="str">
        <f t="shared" si="17"/>
        <v/>
      </c>
      <c r="I122" s="177"/>
      <c r="J122" s="201" t="str">
        <f t="shared" si="18"/>
        <v/>
      </c>
      <c r="K122" s="136"/>
      <c r="L122" s="200" t="str">
        <f t="shared" si="19"/>
        <v/>
      </c>
      <c r="M122" s="140"/>
      <c r="N122" s="201" t="str">
        <f t="shared" si="20"/>
        <v/>
      </c>
      <c r="O122" s="136"/>
      <c r="P122" s="200" t="str">
        <f t="shared" si="21"/>
        <v/>
      </c>
      <c r="Q122" s="140"/>
      <c r="R122" s="201" t="str">
        <f t="shared" si="22"/>
        <v/>
      </c>
      <c r="S122" s="129"/>
      <c r="T122" s="202" t="str">
        <f t="shared" si="25"/>
        <v/>
      </c>
      <c r="U122" s="140"/>
      <c r="V122" s="201" t="str">
        <f t="shared" si="23"/>
        <v/>
      </c>
    </row>
    <row r="123" spans="1:22" s="147" customFormat="1" hidden="1">
      <c r="A123" s="190"/>
      <c r="B123" s="173" t="s">
        <v>5462</v>
      </c>
      <c r="C123" s="174"/>
      <c r="D123" s="175"/>
      <c r="E123" s="164"/>
      <c r="F123" s="199" t="str">
        <f t="shared" si="24"/>
        <v/>
      </c>
      <c r="G123" s="176"/>
      <c r="H123" s="200" t="str">
        <f t="shared" si="17"/>
        <v/>
      </c>
      <c r="I123" s="177"/>
      <c r="J123" s="201" t="str">
        <f t="shared" si="18"/>
        <v/>
      </c>
      <c r="K123" s="136"/>
      <c r="L123" s="200" t="str">
        <f t="shared" si="19"/>
        <v/>
      </c>
      <c r="M123" s="140"/>
      <c r="N123" s="201" t="str">
        <f t="shared" si="20"/>
        <v/>
      </c>
      <c r="O123" s="136"/>
      <c r="P123" s="200" t="str">
        <f t="shared" si="21"/>
        <v/>
      </c>
      <c r="Q123" s="140"/>
      <c r="R123" s="201" t="str">
        <f t="shared" si="22"/>
        <v/>
      </c>
      <c r="S123" s="129"/>
      <c r="T123" s="202" t="str">
        <f t="shared" si="25"/>
        <v/>
      </c>
      <c r="U123" s="140"/>
      <c r="V123" s="201" t="str">
        <f t="shared" si="23"/>
        <v/>
      </c>
    </row>
    <row r="124" spans="1:22" s="147" customFormat="1" hidden="1">
      <c r="A124" s="190"/>
      <c r="B124" s="173" t="s">
        <v>5463</v>
      </c>
      <c r="C124" s="174"/>
      <c r="D124" s="175"/>
      <c r="E124" s="164"/>
      <c r="F124" s="199" t="str">
        <f t="shared" si="24"/>
        <v/>
      </c>
      <c r="G124" s="176"/>
      <c r="H124" s="200" t="str">
        <f t="shared" si="17"/>
        <v/>
      </c>
      <c r="I124" s="177"/>
      <c r="J124" s="201" t="str">
        <f t="shared" si="18"/>
        <v/>
      </c>
      <c r="K124" s="136"/>
      <c r="L124" s="200" t="str">
        <f t="shared" si="19"/>
        <v/>
      </c>
      <c r="M124" s="140"/>
      <c r="N124" s="201" t="str">
        <f t="shared" si="20"/>
        <v/>
      </c>
      <c r="O124" s="136"/>
      <c r="P124" s="200" t="str">
        <f t="shared" si="21"/>
        <v/>
      </c>
      <c r="Q124" s="140"/>
      <c r="R124" s="201" t="str">
        <f t="shared" si="22"/>
        <v/>
      </c>
      <c r="S124" s="129"/>
      <c r="T124" s="202" t="str">
        <f t="shared" si="25"/>
        <v/>
      </c>
      <c r="U124" s="140"/>
      <c r="V124" s="201" t="str">
        <f t="shared" si="23"/>
        <v/>
      </c>
    </row>
    <row r="125" spans="1:22" s="147" customFormat="1" hidden="1">
      <c r="A125" s="190"/>
      <c r="B125" s="173" t="s">
        <v>5464</v>
      </c>
      <c r="C125" s="174"/>
      <c r="D125" s="175"/>
      <c r="E125" s="164"/>
      <c r="F125" s="199" t="str">
        <f t="shared" si="24"/>
        <v/>
      </c>
      <c r="G125" s="176"/>
      <c r="H125" s="200" t="str">
        <f t="shared" si="17"/>
        <v/>
      </c>
      <c r="I125" s="177"/>
      <c r="J125" s="201" t="str">
        <f t="shared" si="18"/>
        <v/>
      </c>
      <c r="K125" s="136"/>
      <c r="L125" s="200" t="str">
        <f t="shared" si="19"/>
        <v/>
      </c>
      <c r="M125" s="140"/>
      <c r="N125" s="201" t="str">
        <f t="shared" si="20"/>
        <v/>
      </c>
      <c r="O125" s="136"/>
      <c r="P125" s="200" t="str">
        <f t="shared" si="21"/>
        <v/>
      </c>
      <c r="Q125" s="140"/>
      <c r="R125" s="201" t="str">
        <f t="shared" si="22"/>
        <v/>
      </c>
      <c r="S125" s="129"/>
      <c r="T125" s="202" t="str">
        <f t="shared" si="25"/>
        <v/>
      </c>
      <c r="U125" s="140"/>
      <c r="V125" s="201" t="str">
        <f t="shared" si="23"/>
        <v/>
      </c>
    </row>
    <row r="126" spans="1:22" s="147" customFormat="1" hidden="1">
      <c r="A126" s="190"/>
      <c r="B126" s="173" t="s">
        <v>5465</v>
      </c>
      <c r="C126" s="174"/>
      <c r="D126" s="175"/>
      <c r="E126" s="164"/>
      <c r="F126" s="199" t="str">
        <f t="shared" si="24"/>
        <v/>
      </c>
      <c r="G126" s="176"/>
      <c r="H126" s="200" t="str">
        <f t="shared" si="17"/>
        <v/>
      </c>
      <c r="I126" s="177"/>
      <c r="J126" s="201" t="str">
        <f t="shared" si="18"/>
        <v/>
      </c>
      <c r="K126" s="136"/>
      <c r="L126" s="200" t="str">
        <f t="shared" si="19"/>
        <v/>
      </c>
      <c r="M126" s="140"/>
      <c r="N126" s="201" t="str">
        <f t="shared" si="20"/>
        <v/>
      </c>
      <c r="O126" s="136"/>
      <c r="P126" s="200" t="str">
        <f t="shared" si="21"/>
        <v/>
      </c>
      <c r="Q126" s="140"/>
      <c r="R126" s="201" t="str">
        <f t="shared" si="22"/>
        <v/>
      </c>
      <c r="S126" s="129"/>
      <c r="T126" s="202" t="str">
        <f t="shared" si="25"/>
        <v/>
      </c>
      <c r="U126" s="140"/>
      <c r="V126" s="201" t="str">
        <f t="shared" si="23"/>
        <v/>
      </c>
    </row>
    <row r="127" spans="1:22" s="147" customFormat="1" hidden="1">
      <c r="A127" s="190"/>
      <c r="B127" s="173" t="s">
        <v>5466</v>
      </c>
      <c r="C127" s="174"/>
      <c r="D127" s="175"/>
      <c r="E127" s="164"/>
      <c r="F127" s="199" t="str">
        <f t="shared" si="24"/>
        <v/>
      </c>
      <c r="G127" s="176"/>
      <c r="H127" s="200" t="str">
        <f t="shared" si="17"/>
        <v/>
      </c>
      <c r="I127" s="177"/>
      <c r="J127" s="201" t="str">
        <f t="shared" si="18"/>
        <v/>
      </c>
      <c r="K127" s="136"/>
      <c r="L127" s="200" t="str">
        <f t="shared" si="19"/>
        <v/>
      </c>
      <c r="M127" s="140"/>
      <c r="N127" s="201" t="str">
        <f t="shared" si="20"/>
        <v/>
      </c>
      <c r="O127" s="136"/>
      <c r="P127" s="200" t="str">
        <f t="shared" si="21"/>
        <v/>
      </c>
      <c r="Q127" s="140"/>
      <c r="R127" s="201" t="str">
        <f t="shared" si="22"/>
        <v/>
      </c>
      <c r="S127" s="129"/>
      <c r="T127" s="202" t="str">
        <f t="shared" si="25"/>
        <v/>
      </c>
      <c r="U127" s="140"/>
      <c r="V127" s="201" t="str">
        <f t="shared" si="23"/>
        <v/>
      </c>
    </row>
    <row r="128" spans="1:22" s="147" customFormat="1" hidden="1">
      <c r="A128" s="190"/>
      <c r="B128" s="173" t="s">
        <v>5467</v>
      </c>
      <c r="C128" s="174"/>
      <c r="D128" s="175"/>
      <c r="E128" s="164"/>
      <c r="F128" s="199" t="str">
        <f t="shared" si="24"/>
        <v/>
      </c>
      <c r="G128" s="176"/>
      <c r="H128" s="200" t="str">
        <f t="shared" si="17"/>
        <v/>
      </c>
      <c r="I128" s="177"/>
      <c r="J128" s="201" t="str">
        <f t="shared" si="18"/>
        <v/>
      </c>
      <c r="K128" s="136"/>
      <c r="L128" s="200" t="str">
        <f t="shared" si="19"/>
        <v/>
      </c>
      <c r="M128" s="140"/>
      <c r="N128" s="201" t="str">
        <f t="shared" si="20"/>
        <v/>
      </c>
      <c r="O128" s="136"/>
      <c r="P128" s="200" t="str">
        <f t="shared" si="21"/>
        <v/>
      </c>
      <c r="Q128" s="140"/>
      <c r="R128" s="201" t="str">
        <f t="shared" si="22"/>
        <v/>
      </c>
      <c r="S128" s="129"/>
      <c r="T128" s="202" t="str">
        <f t="shared" si="25"/>
        <v/>
      </c>
      <c r="U128" s="140"/>
      <c r="V128" s="201" t="str">
        <f t="shared" si="23"/>
        <v/>
      </c>
    </row>
    <row r="129" spans="1:22" s="147" customFormat="1" hidden="1">
      <c r="A129" s="190"/>
      <c r="B129" s="173" t="s">
        <v>5468</v>
      </c>
      <c r="C129" s="174"/>
      <c r="D129" s="175"/>
      <c r="E129" s="164"/>
      <c r="F129" s="199" t="str">
        <f t="shared" si="24"/>
        <v/>
      </c>
      <c r="G129" s="176"/>
      <c r="H129" s="200" t="str">
        <f t="shared" si="17"/>
        <v/>
      </c>
      <c r="I129" s="177"/>
      <c r="J129" s="201" t="str">
        <f t="shared" si="18"/>
        <v/>
      </c>
      <c r="K129" s="136"/>
      <c r="L129" s="200" t="str">
        <f t="shared" si="19"/>
        <v/>
      </c>
      <c r="M129" s="140"/>
      <c r="N129" s="201" t="str">
        <f t="shared" si="20"/>
        <v/>
      </c>
      <c r="O129" s="136"/>
      <c r="P129" s="200" t="str">
        <f t="shared" si="21"/>
        <v/>
      </c>
      <c r="Q129" s="140"/>
      <c r="R129" s="201" t="str">
        <f t="shared" si="22"/>
        <v/>
      </c>
      <c r="S129" s="129"/>
      <c r="T129" s="202" t="str">
        <f t="shared" si="25"/>
        <v/>
      </c>
      <c r="U129" s="140"/>
      <c r="V129" s="201" t="str">
        <f t="shared" si="23"/>
        <v/>
      </c>
    </row>
    <row r="130" spans="1:22" s="147" customFormat="1" hidden="1">
      <c r="A130" s="190"/>
      <c r="B130" s="173" t="s">
        <v>5469</v>
      </c>
      <c r="C130" s="174"/>
      <c r="D130" s="175"/>
      <c r="E130" s="164"/>
      <c r="F130" s="199" t="str">
        <f t="shared" si="24"/>
        <v/>
      </c>
      <c r="G130" s="176"/>
      <c r="H130" s="200" t="str">
        <f t="shared" si="17"/>
        <v/>
      </c>
      <c r="I130" s="177"/>
      <c r="J130" s="201" t="str">
        <f t="shared" si="18"/>
        <v/>
      </c>
      <c r="K130" s="136"/>
      <c r="L130" s="200" t="str">
        <f t="shared" si="19"/>
        <v/>
      </c>
      <c r="M130" s="140"/>
      <c r="N130" s="201" t="str">
        <f t="shared" si="20"/>
        <v/>
      </c>
      <c r="O130" s="136"/>
      <c r="P130" s="200" t="str">
        <f t="shared" si="21"/>
        <v/>
      </c>
      <c r="Q130" s="140"/>
      <c r="R130" s="201" t="str">
        <f t="shared" si="22"/>
        <v/>
      </c>
      <c r="S130" s="129"/>
      <c r="T130" s="202" t="str">
        <f t="shared" si="25"/>
        <v/>
      </c>
      <c r="U130" s="140"/>
      <c r="V130" s="201" t="str">
        <f t="shared" si="23"/>
        <v/>
      </c>
    </row>
    <row r="131" spans="1:22" s="147" customFormat="1" hidden="1">
      <c r="A131" s="190"/>
      <c r="B131" s="173" t="s">
        <v>5470</v>
      </c>
      <c r="C131" s="174"/>
      <c r="D131" s="175"/>
      <c r="E131" s="164"/>
      <c r="F131" s="199" t="str">
        <f t="shared" si="24"/>
        <v/>
      </c>
      <c r="G131" s="176"/>
      <c r="H131" s="200" t="str">
        <f t="shared" ref="H131:H194" si="26">IF($H$9="*",IF(G131&gt;0,"*",""),"")</f>
        <v/>
      </c>
      <c r="I131" s="177"/>
      <c r="J131" s="201" t="str">
        <f t="shared" ref="J131:J194" si="27">IF($J$9="*",IF(I131&gt;0,"*",""),"")</f>
        <v/>
      </c>
      <c r="K131" s="136"/>
      <c r="L131" s="200" t="str">
        <f t="shared" ref="L131:L194" si="28">IF($L$9="*",IF(K131&gt;0,"*",""),"")</f>
        <v/>
      </c>
      <c r="M131" s="140"/>
      <c r="N131" s="201" t="str">
        <f t="shared" ref="N131:N194" si="29">IF($N$9="*",IF(M131&gt;0,"*",""),"")</f>
        <v/>
      </c>
      <c r="O131" s="136"/>
      <c r="P131" s="200" t="str">
        <f t="shared" ref="P131:P194" si="30">IF($P$9="*",IF(O131&gt;0,"*",""),"")</f>
        <v/>
      </c>
      <c r="Q131" s="140"/>
      <c r="R131" s="201" t="str">
        <f t="shared" ref="R131:R194" si="31">IF($R$9="*",IF(Q131&gt;0,"*",""),"")</f>
        <v/>
      </c>
      <c r="S131" s="129"/>
      <c r="T131" s="202" t="str">
        <f t="shared" si="25"/>
        <v/>
      </c>
      <c r="U131" s="140"/>
      <c r="V131" s="201" t="str">
        <f t="shared" ref="V131:V194" si="32">IF($V$9="*",IF(U131&gt;0,"*",""),"")</f>
        <v/>
      </c>
    </row>
    <row r="132" spans="1:22" s="147" customFormat="1" hidden="1">
      <c r="A132" s="190"/>
      <c r="B132" s="173" t="s">
        <v>5471</v>
      </c>
      <c r="C132" s="174"/>
      <c r="D132" s="175"/>
      <c r="E132" s="164"/>
      <c r="F132" s="199" t="str">
        <f t="shared" si="24"/>
        <v/>
      </c>
      <c r="G132" s="176"/>
      <c r="H132" s="200" t="str">
        <f t="shared" si="26"/>
        <v/>
      </c>
      <c r="I132" s="177"/>
      <c r="J132" s="201" t="str">
        <f t="shared" si="27"/>
        <v/>
      </c>
      <c r="K132" s="136"/>
      <c r="L132" s="200" t="str">
        <f t="shared" si="28"/>
        <v/>
      </c>
      <c r="M132" s="140"/>
      <c r="N132" s="201" t="str">
        <f t="shared" si="29"/>
        <v/>
      </c>
      <c r="O132" s="136"/>
      <c r="P132" s="200" t="str">
        <f t="shared" si="30"/>
        <v/>
      </c>
      <c r="Q132" s="140"/>
      <c r="R132" s="201" t="str">
        <f t="shared" si="31"/>
        <v/>
      </c>
      <c r="S132" s="129"/>
      <c r="T132" s="202" t="str">
        <f t="shared" si="25"/>
        <v/>
      </c>
      <c r="U132" s="140"/>
      <c r="V132" s="201" t="str">
        <f t="shared" si="32"/>
        <v/>
      </c>
    </row>
    <row r="133" spans="1:22" s="147" customFormat="1" hidden="1">
      <c r="A133" s="190"/>
      <c r="B133" s="173" t="s">
        <v>5472</v>
      </c>
      <c r="C133" s="174"/>
      <c r="D133" s="175"/>
      <c r="E133" s="164"/>
      <c r="F133" s="199" t="str">
        <f t="shared" ref="F133:F196" si="33">IF($F$9="*",IF(E133&gt;0,"*",""),"")</f>
        <v/>
      </c>
      <c r="G133" s="176"/>
      <c r="H133" s="200" t="str">
        <f t="shared" si="26"/>
        <v/>
      </c>
      <c r="I133" s="177"/>
      <c r="J133" s="201" t="str">
        <f t="shared" si="27"/>
        <v/>
      </c>
      <c r="K133" s="136"/>
      <c r="L133" s="200" t="str">
        <f t="shared" si="28"/>
        <v/>
      </c>
      <c r="M133" s="140"/>
      <c r="N133" s="201" t="str">
        <f t="shared" si="29"/>
        <v/>
      </c>
      <c r="O133" s="136"/>
      <c r="P133" s="200" t="str">
        <f t="shared" si="30"/>
        <v/>
      </c>
      <c r="Q133" s="140"/>
      <c r="R133" s="201" t="str">
        <f t="shared" si="31"/>
        <v/>
      </c>
      <c r="S133" s="129"/>
      <c r="T133" s="202" t="str">
        <f t="shared" si="25"/>
        <v/>
      </c>
      <c r="U133" s="140"/>
      <c r="V133" s="201" t="str">
        <f t="shared" si="32"/>
        <v/>
      </c>
    </row>
    <row r="134" spans="1:22" s="147" customFormat="1" hidden="1">
      <c r="A134" s="190"/>
      <c r="B134" s="173" t="s">
        <v>5473</v>
      </c>
      <c r="C134" s="174"/>
      <c r="D134" s="175"/>
      <c r="E134" s="164"/>
      <c r="F134" s="199" t="str">
        <f t="shared" si="33"/>
        <v/>
      </c>
      <c r="G134" s="176"/>
      <c r="H134" s="200" t="str">
        <f t="shared" si="26"/>
        <v/>
      </c>
      <c r="I134" s="177"/>
      <c r="J134" s="201" t="str">
        <f t="shared" si="27"/>
        <v/>
      </c>
      <c r="K134" s="136"/>
      <c r="L134" s="200" t="str">
        <f t="shared" si="28"/>
        <v/>
      </c>
      <c r="M134" s="140"/>
      <c r="N134" s="201" t="str">
        <f t="shared" si="29"/>
        <v/>
      </c>
      <c r="O134" s="136"/>
      <c r="P134" s="200" t="str">
        <f t="shared" si="30"/>
        <v/>
      </c>
      <c r="Q134" s="140"/>
      <c r="R134" s="201" t="str">
        <f t="shared" si="31"/>
        <v/>
      </c>
      <c r="S134" s="129"/>
      <c r="T134" s="202" t="str">
        <f t="shared" si="25"/>
        <v/>
      </c>
      <c r="U134" s="140"/>
      <c r="V134" s="201" t="str">
        <f t="shared" si="32"/>
        <v/>
      </c>
    </row>
    <row r="135" spans="1:22" s="147" customFormat="1" hidden="1">
      <c r="A135" s="190"/>
      <c r="B135" s="173" t="s">
        <v>5474</v>
      </c>
      <c r="C135" s="174"/>
      <c r="D135" s="175"/>
      <c r="E135" s="164"/>
      <c r="F135" s="199" t="str">
        <f t="shared" si="33"/>
        <v/>
      </c>
      <c r="G135" s="176"/>
      <c r="H135" s="200" t="str">
        <f t="shared" si="26"/>
        <v/>
      </c>
      <c r="I135" s="177"/>
      <c r="J135" s="201" t="str">
        <f t="shared" si="27"/>
        <v/>
      </c>
      <c r="K135" s="136"/>
      <c r="L135" s="200" t="str">
        <f t="shared" si="28"/>
        <v/>
      </c>
      <c r="M135" s="140"/>
      <c r="N135" s="201" t="str">
        <f t="shared" si="29"/>
        <v/>
      </c>
      <c r="O135" s="136"/>
      <c r="P135" s="200" t="str">
        <f t="shared" si="30"/>
        <v/>
      </c>
      <c r="Q135" s="140"/>
      <c r="R135" s="201" t="str">
        <f t="shared" si="31"/>
        <v/>
      </c>
      <c r="S135" s="129"/>
      <c r="T135" s="202" t="str">
        <f t="shared" si="25"/>
        <v/>
      </c>
      <c r="U135" s="140"/>
      <c r="V135" s="201" t="str">
        <f t="shared" si="32"/>
        <v/>
      </c>
    </row>
    <row r="136" spans="1:22" s="147" customFormat="1" hidden="1">
      <c r="A136" s="190"/>
      <c r="B136" s="173" t="s">
        <v>5475</v>
      </c>
      <c r="C136" s="174"/>
      <c r="D136" s="175"/>
      <c r="E136" s="164"/>
      <c r="F136" s="199" t="str">
        <f t="shared" si="33"/>
        <v/>
      </c>
      <c r="G136" s="176"/>
      <c r="H136" s="200" t="str">
        <f t="shared" si="26"/>
        <v/>
      </c>
      <c r="I136" s="177"/>
      <c r="J136" s="201" t="str">
        <f t="shared" si="27"/>
        <v/>
      </c>
      <c r="K136" s="136"/>
      <c r="L136" s="200" t="str">
        <f t="shared" si="28"/>
        <v/>
      </c>
      <c r="M136" s="140"/>
      <c r="N136" s="201" t="str">
        <f t="shared" si="29"/>
        <v/>
      </c>
      <c r="O136" s="136"/>
      <c r="P136" s="200" t="str">
        <f t="shared" si="30"/>
        <v/>
      </c>
      <c r="Q136" s="140"/>
      <c r="R136" s="201" t="str">
        <f t="shared" si="31"/>
        <v/>
      </c>
      <c r="S136" s="129"/>
      <c r="T136" s="202" t="str">
        <f t="shared" si="25"/>
        <v/>
      </c>
      <c r="U136" s="140"/>
      <c r="V136" s="201" t="str">
        <f t="shared" si="32"/>
        <v/>
      </c>
    </row>
    <row r="137" spans="1:22" s="147" customFormat="1" hidden="1">
      <c r="A137" s="190"/>
      <c r="B137" s="173" t="s">
        <v>5476</v>
      </c>
      <c r="C137" s="174"/>
      <c r="D137" s="175"/>
      <c r="E137" s="164"/>
      <c r="F137" s="199" t="str">
        <f t="shared" si="33"/>
        <v/>
      </c>
      <c r="G137" s="176"/>
      <c r="H137" s="200" t="str">
        <f t="shared" si="26"/>
        <v/>
      </c>
      <c r="I137" s="177"/>
      <c r="J137" s="201" t="str">
        <f t="shared" si="27"/>
        <v/>
      </c>
      <c r="K137" s="136"/>
      <c r="L137" s="200" t="str">
        <f t="shared" si="28"/>
        <v/>
      </c>
      <c r="M137" s="140"/>
      <c r="N137" s="201" t="str">
        <f t="shared" si="29"/>
        <v/>
      </c>
      <c r="O137" s="136"/>
      <c r="P137" s="200" t="str">
        <f t="shared" si="30"/>
        <v/>
      </c>
      <c r="Q137" s="140"/>
      <c r="R137" s="201" t="str">
        <f t="shared" si="31"/>
        <v/>
      </c>
      <c r="S137" s="129"/>
      <c r="T137" s="202" t="str">
        <f t="shared" si="25"/>
        <v/>
      </c>
      <c r="U137" s="140"/>
      <c r="V137" s="201" t="str">
        <f t="shared" si="32"/>
        <v/>
      </c>
    </row>
    <row r="138" spans="1:22" s="147" customFormat="1" hidden="1">
      <c r="A138" s="190"/>
      <c r="B138" s="173" t="s">
        <v>5477</v>
      </c>
      <c r="C138" s="174"/>
      <c r="D138" s="175"/>
      <c r="E138" s="164"/>
      <c r="F138" s="199" t="str">
        <f t="shared" si="33"/>
        <v/>
      </c>
      <c r="G138" s="176"/>
      <c r="H138" s="200" t="str">
        <f t="shared" si="26"/>
        <v/>
      </c>
      <c r="I138" s="177"/>
      <c r="J138" s="201" t="str">
        <f t="shared" si="27"/>
        <v/>
      </c>
      <c r="K138" s="136"/>
      <c r="L138" s="200" t="str">
        <f t="shared" si="28"/>
        <v/>
      </c>
      <c r="M138" s="140"/>
      <c r="N138" s="201" t="str">
        <f t="shared" si="29"/>
        <v/>
      </c>
      <c r="O138" s="136"/>
      <c r="P138" s="200" t="str">
        <f t="shared" si="30"/>
        <v/>
      </c>
      <c r="Q138" s="140"/>
      <c r="R138" s="201" t="str">
        <f t="shared" si="31"/>
        <v/>
      </c>
      <c r="S138" s="129"/>
      <c r="T138" s="202" t="str">
        <f t="shared" si="25"/>
        <v/>
      </c>
      <c r="U138" s="140"/>
      <c r="V138" s="201" t="str">
        <f t="shared" si="32"/>
        <v/>
      </c>
    </row>
    <row r="139" spans="1:22" s="147" customFormat="1" hidden="1">
      <c r="A139" s="190"/>
      <c r="B139" s="173" t="s">
        <v>5478</v>
      </c>
      <c r="C139" s="174"/>
      <c r="D139" s="175"/>
      <c r="E139" s="164"/>
      <c r="F139" s="199" t="str">
        <f t="shared" si="33"/>
        <v/>
      </c>
      <c r="G139" s="176"/>
      <c r="H139" s="200" t="str">
        <f t="shared" si="26"/>
        <v/>
      </c>
      <c r="I139" s="177"/>
      <c r="J139" s="201" t="str">
        <f t="shared" si="27"/>
        <v/>
      </c>
      <c r="K139" s="136"/>
      <c r="L139" s="200" t="str">
        <f t="shared" si="28"/>
        <v/>
      </c>
      <c r="M139" s="140"/>
      <c r="N139" s="201" t="str">
        <f t="shared" si="29"/>
        <v/>
      </c>
      <c r="O139" s="136"/>
      <c r="P139" s="200" t="str">
        <f t="shared" si="30"/>
        <v/>
      </c>
      <c r="Q139" s="140"/>
      <c r="R139" s="201" t="str">
        <f t="shared" si="31"/>
        <v/>
      </c>
      <c r="S139" s="129"/>
      <c r="T139" s="202" t="str">
        <f t="shared" si="25"/>
        <v/>
      </c>
      <c r="U139" s="140"/>
      <c r="V139" s="201" t="str">
        <f t="shared" si="32"/>
        <v/>
      </c>
    </row>
    <row r="140" spans="1:22" s="147" customFormat="1" hidden="1">
      <c r="A140" s="190"/>
      <c r="B140" s="173" t="s">
        <v>5479</v>
      </c>
      <c r="C140" s="174"/>
      <c r="D140" s="175"/>
      <c r="E140" s="164"/>
      <c r="F140" s="199" t="str">
        <f t="shared" si="33"/>
        <v/>
      </c>
      <c r="G140" s="176"/>
      <c r="H140" s="200" t="str">
        <f t="shared" si="26"/>
        <v/>
      </c>
      <c r="I140" s="177"/>
      <c r="J140" s="201" t="str">
        <f t="shared" si="27"/>
        <v/>
      </c>
      <c r="K140" s="136"/>
      <c r="L140" s="200" t="str">
        <f t="shared" si="28"/>
        <v/>
      </c>
      <c r="M140" s="140"/>
      <c r="N140" s="201" t="str">
        <f t="shared" si="29"/>
        <v/>
      </c>
      <c r="O140" s="136"/>
      <c r="P140" s="200" t="str">
        <f t="shared" si="30"/>
        <v/>
      </c>
      <c r="Q140" s="140"/>
      <c r="R140" s="201" t="str">
        <f t="shared" si="31"/>
        <v/>
      </c>
      <c r="S140" s="129"/>
      <c r="T140" s="202" t="str">
        <f t="shared" ref="T140:T203" si="34">IF($T$9="*",IF(S140&gt;0,"*",""),"")</f>
        <v/>
      </c>
      <c r="U140" s="140"/>
      <c r="V140" s="201" t="str">
        <f t="shared" si="32"/>
        <v/>
      </c>
    </row>
    <row r="141" spans="1:22" s="147" customFormat="1" hidden="1">
      <c r="A141" s="190"/>
      <c r="B141" s="173" t="s">
        <v>5480</v>
      </c>
      <c r="C141" s="174"/>
      <c r="D141" s="175"/>
      <c r="E141" s="164"/>
      <c r="F141" s="199" t="str">
        <f t="shared" si="33"/>
        <v/>
      </c>
      <c r="G141" s="176"/>
      <c r="H141" s="200" t="str">
        <f t="shared" si="26"/>
        <v/>
      </c>
      <c r="I141" s="177"/>
      <c r="J141" s="201" t="str">
        <f t="shared" si="27"/>
        <v/>
      </c>
      <c r="K141" s="136"/>
      <c r="L141" s="200" t="str">
        <f t="shared" si="28"/>
        <v/>
      </c>
      <c r="M141" s="140"/>
      <c r="N141" s="201" t="str">
        <f t="shared" si="29"/>
        <v/>
      </c>
      <c r="O141" s="136"/>
      <c r="P141" s="200" t="str">
        <f t="shared" si="30"/>
        <v/>
      </c>
      <c r="Q141" s="140"/>
      <c r="R141" s="201" t="str">
        <f t="shared" si="31"/>
        <v/>
      </c>
      <c r="S141" s="129"/>
      <c r="T141" s="202" t="str">
        <f t="shared" si="34"/>
        <v/>
      </c>
      <c r="U141" s="140"/>
      <c r="V141" s="201" t="str">
        <f t="shared" si="32"/>
        <v/>
      </c>
    </row>
    <row r="142" spans="1:22" s="147" customFormat="1" hidden="1">
      <c r="A142" s="190"/>
      <c r="B142" s="173" t="s">
        <v>5481</v>
      </c>
      <c r="C142" s="174"/>
      <c r="D142" s="175"/>
      <c r="E142" s="164"/>
      <c r="F142" s="199" t="str">
        <f t="shared" si="33"/>
        <v/>
      </c>
      <c r="G142" s="176"/>
      <c r="H142" s="200" t="str">
        <f t="shared" si="26"/>
        <v/>
      </c>
      <c r="I142" s="177"/>
      <c r="J142" s="201" t="str">
        <f t="shared" si="27"/>
        <v/>
      </c>
      <c r="K142" s="136"/>
      <c r="L142" s="200" t="str">
        <f t="shared" si="28"/>
        <v/>
      </c>
      <c r="M142" s="140"/>
      <c r="N142" s="201" t="str">
        <f t="shared" si="29"/>
        <v/>
      </c>
      <c r="O142" s="136"/>
      <c r="P142" s="200" t="str">
        <f t="shared" si="30"/>
        <v/>
      </c>
      <c r="Q142" s="140"/>
      <c r="R142" s="201" t="str">
        <f t="shared" si="31"/>
        <v/>
      </c>
      <c r="S142" s="129"/>
      <c r="T142" s="202" t="str">
        <f t="shared" si="34"/>
        <v/>
      </c>
      <c r="U142" s="140"/>
      <c r="V142" s="201" t="str">
        <f t="shared" si="32"/>
        <v/>
      </c>
    </row>
    <row r="143" spans="1:22" s="147" customFormat="1" hidden="1">
      <c r="A143" s="190"/>
      <c r="B143" s="173" t="s">
        <v>5482</v>
      </c>
      <c r="C143" s="174"/>
      <c r="D143" s="175"/>
      <c r="E143" s="164"/>
      <c r="F143" s="199" t="str">
        <f t="shared" si="33"/>
        <v/>
      </c>
      <c r="G143" s="176"/>
      <c r="H143" s="200" t="str">
        <f t="shared" si="26"/>
        <v/>
      </c>
      <c r="I143" s="177"/>
      <c r="J143" s="201" t="str">
        <f t="shared" si="27"/>
        <v/>
      </c>
      <c r="K143" s="136"/>
      <c r="L143" s="200" t="str">
        <f t="shared" si="28"/>
        <v/>
      </c>
      <c r="M143" s="140"/>
      <c r="N143" s="201" t="str">
        <f t="shared" si="29"/>
        <v/>
      </c>
      <c r="O143" s="136"/>
      <c r="P143" s="200" t="str">
        <f t="shared" si="30"/>
        <v/>
      </c>
      <c r="Q143" s="140"/>
      <c r="R143" s="201" t="str">
        <f t="shared" si="31"/>
        <v/>
      </c>
      <c r="S143" s="129"/>
      <c r="T143" s="202" t="str">
        <f t="shared" si="34"/>
        <v/>
      </c>
      <c r="U143" s="140"/>
      <c r="V143" s="201" t="str">
        <f t="shared" si="32"/>
        <v/>
      </c>
    </row>
    <row r="144" spans="1:22" s="147" customFormat="1" hidden="1">
      <c r="A144" s="190"/>
      <c r="B144" s="173" t="s">
        <v>5483</v>
      </c>
      <c r="C144" s="174"/>
      <c r="D144" s="175"/>
      <c r="E144" s="164"/>
      <c r="F144" s="199" t="str">
        <f t="shared" si="33"/>
        <v/>
      </c>
      <c r="G144" s="176"/>
      <c r="H144" s="200" t="str">
        <f t="shared" si="26"/>
        <v/>
      </c>
      <c r="I144" s="177"/>
      <c r="J144" s="201" t="str">
        <f t="shared" si="27"/>
        <v/>
      </c>
      <c r="K144" s="136"/>
      <c r="L144" s="200" t="str">
        <f t="shared" si="28"/>
        <v/>
      </c>
      <c r="M144" s="140"/>
      <c r="N144" s="201" t="str">
        <f t="shared" si="29"/>
        <v/>
      </c>
      <c r="O144" s="136"/>
      <c r="P144" s="200" t="str">
        <f t="shared" si="30"/>
        <v/>
      </c>
      <c r="Q144" s="140"/>
      <c r="R144" s="201" t="str">
        <f t="shared" si="31"/>
        <v/>
      </c>
      <c r="S144" s="129"/>
      <c r="T144" s="202" t="str">
        <f t="shared" si="34"/>
        <v/>
      </c>
      <c r="U144" s="140"/>
      <c r="V144" s="201" t="str">
        <f t="shared" si="32"/>
        <v/>
      </c>
    </row>
    <row r="145" spans="1:22" s="147" customFormat="1" hidden="1">
      <c r="A145" s="190"/>
      <c r="B145" s="173" t="s">
        <v>5484</v>
      </c>
      <c r="C145" s="174"/>
      <c r="D145" s="175"/>
      <c r="E145" s="164"/>
      <c r="F145" s="199" t="str">
        <f t="shared" si="33"/>
        <v/>
      </c>
      <c r="G145" s="176"/>
      <c r="H145" s="200" t="str">
        <f t="shared" si="26"/>
        <v/>
      </c>
      <c r="I145" s="177"/>
      <c r="J145" s="201" t="str">
        <f t="shared" si="27"/>
        <v/>
      </c>
      <c r="K145" s="136"/>
      <c r="L145" s="200" t="str">
        <f t="shared" si="28"/>
        <v/>
      </c>
      <c r="M145" s="140"/>
      <c r="N145" s="201" t="str">
        <f t="shared" si="29"/>
        <v/>
      </c>
      <c r="O145" s="136"/>
      <c r="P145" s="200" t="str">
        <f t="shared" si="30"/>
        <v/>
      </c>
      <c r="Q145" s="140"/>
      <c r="R145" s="201" t="str">
        <f t="shared" si="31"/>
        <v/>
      </c>
      <c r="S145" s="129"/>
      <c r="T145" s="202" t="str">
        <f t="shared" si="34"/>
        <v/>
      </c>
      <c r="U145" s="140"/>
      <c r="V145" s="201" t="str">
        <f t="shared" si="32"/>
        <v/>
      </c>
    </row>
    <row r="146" spans="1:22" s="147" customFormat="1" hidden="1">
      <c r="A146" s="190"/>
      <c r="B146" s="173" t="s">
        <v>5485</v>
      </c>
      <c r="C146" s="174"/>
      <c r="D146" s="175"/>
      <c r="E146" s="164"/>
      <c r="F146" s="199" t="str">
        <f t="shared" si="33"/>
        <v/>
      </c>
      <c r="G146" s="176"/>
      <c r="H146" s="200" t="str">
        <f t="shared" si="26"/>
        <v/>
      </c>
      <c r="I146" s="177"/>
      <c r="J146" s="201" t="str">
        <f t="shared" si="27"/>
        <v/>
      </c>
      <c r="K146" s="136"/>
      <c r="L146" s="200" t="str">
        <f t="shared" si="28"/>
        <v/>
      </c>
      <c r="M146" s="140"/>
      <c r="N146" s="201" t="str">
        <f t="shared" si="29"/>
        <v/>
      </c>
      <c r="O146" s="136"/>
      <c r="P146" s="200" t="str">
        <f t="shared" si="30"/>
        <v/>
      </c>
      <c r="Q146" s="140"/>
      <c r="R146" s="201" t="str">
        <f t="shared" si="31"/>
        <v/>
      </c>
      <c r="S146" s="129"/>
      <c r="T146" s="202" t="str">
        <f t="shared" si="34"/>
        <v/>
      </c>
      <c r="U146" s="140"/>
      <c r="V146" s="201" t="str">
        <f t="shared" si="32"/>
        <v/>
      </c>
    </row>
    <row r="147" spans="1:22" s="147" customFormat="1" hidden="1">
      <c r="A147" s="190"/>
      <c r="B147" s="173" t="s">
        <v>5486</v>
      </c>
      <c r="C147" s="174"/>
      <c r="D147" s="175"/>
      <c r="E147" s="164"/>
      <c r="F147" s="199" t="str">
        <f t="shared" si="33"/>
        <v/>
      </c>
      <c r="G147" s="176"/>
      <c r="H147" s="200" t="str">
        <f t="shared" si="26"/>
        <v/>
      </c>
      <c r="I147" s="177"/>
      <c r="J147" s="201" t="str">
        <f t="shared" si="27"/>
        <v/>
      </c>
      <c r="K147" s="136"/>
      <c r="L147" s="200" t="str">
        <f t="shared" si="28"/>
        <v/>
      </c>
      <c r="M147" s="140"/>
      <c r="N147" s="201" t="str">
        <f t="shared" si="29"/>
        <v/>
      </c>
      <c r="O147" s="136"/>
      <c r="P147" s="200" t="str">
        <f t="shared" si="30"/>
        <v/>
      </c>
      <c r="Q147" s="140"/>
      <c r="R147" s="201" t="str">
        <f t="shared" si="31"/>
        <v/>
      </c>
      <c r="S147" s="129"/>
      <c r="T147" s="202" t="str">
        <f t="shared" si="34"/>
        <v/>
      </c>
      <c r="U147" s="140"/>
      <c r="V147" s="201" t="str">
        <f t="shared" si="32"/>
        <v/>
      </c>
    </row>
    <row r="148" spans="1:22" s="147" customFormat="1" hidden="1">
      <c r="A148" s="190"/>
      <c r="B148" s="173" t="s">
        <v>5487</v>
      </c>
      <c r="C148" s="174"/>
      <c r="D148" s="175"/>
      <c r="E148" s="164"/>
      <c r="F148" s="199" t="str">
        <f t="shared" si="33"/>
        <v/>
      </c>
      <c r="G148" s="176"/>
      <c r="H148" s="200" t="str">
        <f t="shared" si="26"/>
        <v/>
      </c>
      <c r="I148" s="177"/>
      <c r="J148" s="201" t="str">
        <f t="shared" si="27"/>
        <v/>
      </c>
      <c r="K148" s="136"/>
      <c r="L148" s="200" t="str">
        <f t="shared" si="28"/>
        <v/>
      </c>
      <c r="M148" s="140"/>
      <c r="N148" s="201" t="str">
        <f t="shared" si="29"/>
        <v/>
      </c>
      <c r="O148" s="136"/>
      <c r="P148" s="200" t="str">
        <f t="shared" si="30"/>
        <v/>
      </c>
      <c r="Q148" s="140"/>
      <c r="R148" s="201" t="str">
        <f t="shared" si="31"/>
        <v/>
      </c>
      <c r="S148" s="129"/>
      <c r="T148" s="202" t="str">
        <f t="shared" si="34"/>
        <v/>
      </c>
      <c r="U148" s="140"/>
      <c r="V148" s="201" t="str">
        <f t="shared" si="32"/>
        <v/>
      </c>
    </row>
    <row r="149" spans="1:22" s="147" customFormat="1" hidden="1">
      <c r="A149" s="190"/>
      <c r="B149" s="173" t="s">
        <v>5488</v>
      </c>
      <c r="C149" s="174"/>
      <c r="D149" s="175"/>
      <c r="E149" s="164"/>
      <c r="F149" s="199" t="str">
        <f t="shared" si="33"/>
        <v/>
      </c>
      <c r="G149" s="176"/>
      <c r="H149" s="200" t="str">
        <f t="shared" si="26"/>
        <v/>
      </c>
      <c r="I149" s="177"/>
      <c r="J149" s="201" t="str">
        <f t="shared" si="27"/>
        <v/>
      </c>
      <c r="K149" s="136"/>
      <c r="L149" s="200" t="str">
        <f t="shared" si="28"/>
        <v/>
      </c>
      <c r="M149" s="140"/>
      <c r="N149" s="201" t="str">
        <f t="shared" si="29"/>
        <v/>
      </c>
      <c r="O149" s="136"/>
      <c r="P149" s="200" t="str">
        <f t="shared" si="30"/>
        <v/>
      </c>
      <c r="Q149" s="140"/>
      <c r="R149" s="201" t="str">
        <f t="shared" si="31"/>
        <v/>
      </c>
      <c r="S149" s="129"/>
      <c r="T149" s="202" t="str">
        <f t="shared" si="34"/>
        <v/>
      </c>
      <c r="U149" s="140"/>
      <c r="V149" s="201" t="str">
        <f t="shared" si="32"/>
        <v/>
      </c>
    </row>
    <row r="150" spans="1:22" s="147" customFormat="1" hidden="1">
      <c r="A150" s="190"/>
      <c r="B150" s="173" t="s">
        <v>5489</v>
      </c>
      <c r="C150" s="174"/>
      <c r="D150" s="175"/>
      <c r="E150" s="164"/>
      <c r="F150" s="199" t="str">
        <f t="shared" si="33"/>
        <v/>
      </c>
      <c r="G150" s="176"/>
      <c r="H150" s="200" t="str">
        <f t="shared" si="26"/>
        <v/>
      </c>
      <c r="I150" s="177"/>
      <c r="J150" s="201" t="str">
        <f t="shared" si="27"/>
        <v/>
      </c>
      <c r="K150" s="136"/>
      <c r="L150" s="200" t="str">
        <f t="shared" si="28"/>
        <v/>
      </c>
      <c r="M150" s="140"/>
      <c r="N150" s="201" t="str">
        <f t="shared" si="29"/>
        <v/>
      </c>
      <c r="O150" s="136"/>
      <c r="P150" s="200" t="str">
        <f t="shared" si="30"/>
        <v/>
      </c>
      <c r="Q150" s="140"/>
      <c r="R150" s="201" t="str">
        <f t="shared" si="31"/>
        <v/>
      </c>
      <c r="S150" s="129"/>
      <c r="T150" s="202" t="str">
        <f t="shared" si="34"/>
        <v/>
      </c>
      <c r="U150" s="140"/>
      <c r="V150" s="201" t="str">
        <f t="shared" si="32"/>
        <v/>
      </c>
    </row>
    <row r="151" spans="1:22" s="147" customFormat="1" hidden="1">
      <c r="A151" s="190"/>
      <c r="B151" s="173" t="s">
        <v>5490</v>
      </c>
      <c r="C151" s="174"/>
      <c r="D151" s="175"/>
      <c r="E151" s="164"/>
      <c r="F151" s="199" t="str">
        <f t="shared" si="33"/>
        <v/>
      </c>
      <c r="G151" s="176"/>
      <c r="H151" s="200" t="str">
        <f t="shared" si="26"/>
        <v/>
      </c>
      <c r="I151" s="177"/>
      <c r="J151" s="201" t="str">
        <f t="shared" si="27"/>
        <v/>
      </c>
      <c r="K151" s="136"/>
      <c r="L151" s="200" t="str">
        <f t="shared" si="28"/>
        <v/>
      </c>
      <c r="M151" s="140"/>
      <c r="N151" s="201" t="str">
        <f t="shared" si="29"/>
        <v/>
      </c>
      <c r="O151" s="136"/>
      <c r="P151" s="200" t="str">
        <f t="shared" si="30"/>
        <v/>
      </c>
      <c r="Q151" s="140"/>
      <c r="R151" s="201" t="str">
        <f t="shared" si="31"/>
        <v/>
      </c>
      <c r="S151" s="129"/>
      <c r="T151" s="202" t="str">
        <f t="shared" si="34"/>
        <v/>
      </c>
      <c r="U151" s="140"/>
      <c r="V151" s="201" t="str">
        <f t="shared" si="32"/>
        <v/>
      </c>
    </row>
    <row r="152" spans="1:22" s="147" customFormat="1" hidden="1">
      <c r="A152" s="190"/>
      <c r="B152" s="173" t="s">
        <v>5491</v>
      </c>
      <c r="C152" s="174"/>
      <c r="D152" s="175"/>
      <c r="E152" s="164"/>
      <c r="F152" s="199" t="str">
        <f t="shared" si="33"/>
        <v/>
      </c>
      <c r="G152" s="176"/>
      <c r="H152" s="200" t="str">
        <f t="shared" si="26"/>
        <v/>
      </c>
      <c r="I152" s="177"/>
      <c r="J152" s="201" t="str">
        <f t="shared" si="27"/>
        <v/>
      </c>
      <c r="K152" s="136"/>
      <c r="L152" s="200" t="str">
        <f t="shared" si="28"/>
        <v/>
      </c>
      <c r="M152" s="140"/>
      <c r="N152" s="201" t="str">
        <f t="shared" si="29"/>
        <v/>
      </c>
      <c r="O152" s="136"/>
      <c r="P152" s="200" t="str">
        <f t="shared" si="30"/>
        <v/>
      </c>
      <c r="Q152" s="140"/>
      <c r="R152" s="201" t="str">
        <f t="shared" si="31"/>
        <v/>
      </c>
      <c r="S152" s="129"/>
      <c r="T152" s="202" t="str">
        <f t="shared" si="34"/>
        <v/>
      </c>
      <c r="U152" s="140"/>
      <c r="V152" s="201" t="str">
        <f t="shared" si="32"/>
        <v/>
      </c>
    </row>
    <row r="153" spans="1:22" s="147" customFormat="1" hidden="1">
      <c r="A153" s="190"/>
      <c r="B153" s="173" t="s">
        <v>5492</v>
      </c>
      <c r="C153" s="174"/>
      <c r="D153" s="175"/>
      <c r="E153" s="164"/>
      <c r="F153" s="199" t="str">
        <f t="shared" si="33"/>
        <v/>
      </c>
      <c r="G153" s="176"/>
      <c r="H153" s="200" t="str">
        <f t="shared" si="26"/>
        <v/>
      </c>
      <c r="I153" s="177"/>
      <c r="J153" s="201" t="str">
        <f t="shared" si="27"/>
        <v/>
      </c>
      <c r="K153" s="136"/>
      <c r="L153" s="200" t="str">
        <f t="shared" si="28"/>
        <v/>
      </c>
      <c r="M153" s="140"/>
      <c r="N153" s="201" t="str">
        <f t="shared" si="29"/>
        <v/>
      </c>
      <c r="O153" s="136"/>
      <c r="P153" s="200" t="str">
        <f t="shared" si="30"/>
        <v/>
      </c>
      <c r="Q153" s="140"/>
      <c r="R153" s="201" t="str">
        <f t="shared" si="31"/>
        <v/>
      </c>
      <c r="S153" s="129"/>
      <c r="T153" s="202" t="str">
        <f t="shared" si="34"/>
        <v/>
      </c>
      <c r="U153" s="140"/>
      <c r="V153" s="201" t="str">
        <f t="shared" si="32"/>
        <v/>
      </c>
    </row>
    <row r="154" spans="1:22" s="147" customFormat="1" hidden="1">
      <c r="A154" s="190"/>
      <c r="B154" s="173" t="s">
        <v>5493</v>
      </c>
      <c r="C154" s="174"/>
      <c r="D154" s="175"/>
      <c r="E154" s="164"/>
      <c r="F154" s="199" t="str">
        <f t="shared" si="33"/>
        <v/>
      </c>
      <c r="G154" s="176"/>
      <c r="H154" s="200" t="str">
        <f t="shared" si="26"/>
        <v/>
      </c>
      <c r="I154" s="177"/>
      <c r="J154" s="201" t="str">
        <f t="shared" si="27"/>
        <v/>
      </c>
      <c r="K154" s="136"/>
      <c r="L154" s="200" t="str">
        <f t="shared" si="28"/>
        <v/>
      </c>
      <c r="M154" s="140"/>
      <c r="N154" s="201" t="str">
        <f t="shared" si="29"/>
        <v/>
      </c>
      <c r="O154" s="136"/>
      <c r="P154" s="200" t="str">
        <f t="shared" si="30"/>
        <v/>
      </c>
      <c r="Q154" s="140"/>
      <c r="R154" s="201" t="str">
        <f t="shared" si="31"/>
        <v/>
      </c>
      <c r="S154" s="129"/>
      <c r="T154" s="202" t="str">
        <f t="shared" si="34"/>
        <v/>
      </c>
      <c r="U154" s="140"/>
      <c r="V154" s="201" t="str">
        <f t="shared" si="32"/>
        <v/>
      </c>
    </row>
    <row r="155" spans="1:22" s="147" customFormat="1" hidden="1">
      <c r="A155" s="190"/>
      <c r="B155" s="173" t="s">
        <v>5494</v>
      </c>
      <c r="C155" s="174"/>
      <c r="D155" s="175"/>
      <c r="E155" s="164"/>
      <c r="F155" s="199" t="str">
        <f t="shared" si="33"/>
        <v/>
      </c>
      <c r="G155" s="176"/>
      <c r="H155" s="200" t="str">
        <f t="shared" si="26"/>
        <v/>
      </c>
      <c r="I155" s="177"/>
      <c r="J155" s="201" t="str">
        <f t="shared" si="27"/>
        <v/>
      </c>
      <c r="K155" s="136"/>
      <c r="L155" s="200" t="str">
        <f t="shared" si="28"/>
        <v/>
      </c>
      <c r="M155" s="140"/>
      <c r="N155" s="201" t="str">
        <f t="shared" si="29"/>
        <v/>
      </c>
      <c r="O155" s="136"/>
      <c r="P155" s="200" t="str">
        <f t="shared" si="30"/>
        <v/>
      </c>
      <c r="Q155" s="140"/>
      <c r="R155" s="201" t="str">
        <f t="shared" si="31"/>
        <v/>
      </c>
      <c r="S155" s="129"/>
      <c r="T155" s="202" t="str">
        <f t="shared" si="34"/>
        <v/>
      </c>
      <c r="U155" s="140"/>
      <c r="V155" s="201" t="str">
        <f t="shared" si="32"/>
        <v/>
      </c>
    </row>
    <row r="156" spans="1:22" s="147" customFormat="1" hidden="1">
      <c r="A156" s="190"/>
      <c r="B156" s="173" t="s">
        <v>5495</v>
      </c>
      <c r="C156" s="174"/>
      <c r="D156" s="175"/>
      <c r="E156" s="164"/>
      <c r="F156" s="199" t="str">
        <f t="shared" si="33"/>
        <v/>
      </c>
      <c r="G156" s="176"/>
      <c r="H156" s="200" t="str">
        <f t="shared" si="26"/>
        <v/>
      </c>
      <c r="I156" s="177"/>
      <c r="J156" s="201" t="str">
        <f t="shared" si="27"/>
        <v/>
      </c>
      <c r="K156" s="136"/>
      <c r="L156" s="200" t="str">
        <f t="shared" si="28"/>
        <v/>
      </c>
      <c r="M156" s="140"/>
      <c r="N156" s="201" t="str">
        <f t="shared" si="29"/>
        <v/>
      </c>
      <c r="O156" s="136"/>
      <c r="P156" s="200" t="str">
        <f t="shared" si="30"/>
        <v/>
      </c>
      <c r="Q156" s="140"/>
      <c r="R156" s="201" t="str">
        <f t="shared" si="31"/>
        <v/>
      </c>
      <c r="S156" s="129"/>
      <c r="T156" s="202" t="str">
        <f t="shared" si="34"/>
        <v/>
      </c>
      <c r="U156" s="140"/>
      <c r="V156" s="201" t="str">
        <f t="shared" si="32"/>
        <v/>
      </c>
    </row>
    <row r="157" spans="1:22" s="147" customFormat="1" hidden="1">
      <c r="A157" s="190"/>
      <c r="B157" s="173" t="s">
        <v>5496</v>
      </c>
      <c r="C157" s="174"/>
      <c r="D157" s="175"/>
      <c r="E157" s="164"/>
      <c r="F157" s="199" t="str">
        <f t="shared" si="33"/>
        <v/>
      </c>
      <c r="G157" s="176"/>
      <c r="H157" s="200" t="str">
        <f t="shared" si="26"/>
        <v/>
      </c>
      <c r="I157" s="177"/>
      <c r="J157" s="201" t="str">
        <f t="shared" si="27"/>
        <v/>
      </c>
      <c r="K157" s="136"/>
      <c r="L157" s="200" t="str">
        <f t="shared" si="28"/>
        <v/>
      </c>
      <c r="M157" s="140"/>
      <c r="N157" s="201" t="str">
        <f t="shared" si="29"/>
        <v/>
      </c>
      <c r="O157" s="136"/>
      <c r="P157" s="200" t="str">
        <f t="shared" si="30"/>
        <v/>
      </c>
      <c r="Q157" s="140"/>
      <c r="R157" s="201" t="str">
        <f t="shared" si="31"/>
        <v/>
      </c>
      <c r="S157" s="129"/>
      <c r="T157" s="202" t="str">
        <f t="shared" si="34"/>
        <v/>
      </c>
      <c r="U157" s="140"/>
      <c r="V157" s="201" t="str">
        <f t="shared" si="32"/>
        <v/>
      </c>
    </row>
    <row r="158" spans="1:22" s="147" customFormat="1" hidden="1">
      <c r="A158" s="190"/>
      <c r="B158" s="173" t="s">
        <v>5497</v>
      </c>
      <c r="C158" s="174"/>
      <c r="D158" s="175"/>
      <c r="E158" s="164"/>
      <c r="F158" s="199" t="str">
        <f t="shared" si="33"/>
        <v/>
      </c>
      <c r="G158" s="176"/>
      <c r="H158" s="200" t="str">
        <f t="shared" si="26"/>
        <v/>
      </c>
      <c r="I158" s="177"/>
      <c r="J158" s="201" t="str">
        <f t="shared" si="27"/>
        <v/>
      </c>
      <c r="K158" s="136"/>
      <c r="L158" s="200" t="str">
        <f t="shared" si="28"/>
        <v/>
      </c>
      <c r="M158" s="140"/>
      <c r="N158" s="201" t="str">
        <f t="shared" si="29"/>
        <v/>
      </c>
      <c r="O158" s="136"/>
      <c r="P158" s="200" t="str">
        <f t="shared" si="30"/>
        <v/>
      </c>
      <c r="Q158" s="140"/>
      <c r="R158" s="201" t="str">
        <f t="shared" si="31"/>
        <v/>
      </c>
      <c r="S158" s="129"/>
      <c r="T158" s="202" t="str">
        <f t="shared" si="34"/>
        <v/>
      </c>
      <c r="U158" s="140"/>
      <c r="V158" s="201" t="str">
        <f t="shared" si="32"/>
        <v/>
      </c>
    </row>
    <row r="159" spans="1:22" s="147" customFormat="1" hidden="1">
      <c r="A159" s="190"/>
      <c r="B159" s="173" t="s">
        <v>5498</v>
      </c>
      <c r="C159" s="174"/>
      <c r="D159" s="175"/>
      <c r="E159" s="164"/>
      <c r="F159" s="199" t="str">
        <f t="shared" si="33"/>
        <v/>
      </c>
      <c r="G159" s="176"/>
      <c r="H159" s="200" t="str">
        <f t="shared" si="26"/>
        <v/>
      </c>
      <c r="I159" s="177"/>
      <c r="J159" s="201" t="str">
        <f t="shared" si="27"/>
        <v/>
      </c>
      <c r="K159" s="136"/>
      <c r="L159" s="200" t="str">
        <f t="shared" si="28"/>
        <v/>
      </c>
      <c r="M159" s="140"/>
      <c r="N159" s="201" t="str">
        <f t="shared" si="29"/>
        <v/>
      </c>
      <c r="O159" s="136"/>
      <c r="P159" s="200" t="str">
        <f t="shared" si="30"/>
        <v/>
      </c>
      <c r="Q159" s="140"/>
      <c r="R159" s="201" t="str">
        <f t="shared" si="31"/>
        <v/>
      </c>
      <c r="S159" s="129"/>
      <c r="T159" s="202" t="str">
        <f t="shared" si="34"/>
        <v/>
      </c>
      <c r="U159" s="140"/>
      <c r="V159" s="201" t="str">
        <f t="shared" si="32"/>
        <v/>
      </c>
    </row>
    <row r="160" spans="1:22" s="147" customFormat="1" hidden="1">
      <c r="A160" s="190"/>
      <c r="B160" s="173" t="s">
        <v>5499</v>
      </c>
      <c r="C160" s="174"/>
      <c r="D160" s="175"/>
      <c r="E160" s="164"/>
      <c r="F160" s="199" t="str">
        <f t="shared" si="33"/>
        <v/>
      </c>
      <c r="G160" s="176"/>
      <c r="H160" s="200" t="str">
        <f t="shared" si="26"/>
        <v/>
      </c>
      <c r="I160" s="177"/>
      <c r="J160" s="201" t="str">
        <f t="shared" si="27"/>
        <v/>
      </c>
      <c r="K160" s="136"/>
      <c r="L160" s="200" t="str">
        <f t="shared" si="28"/>
        <v/>
      </c>
      <c r="M160" s="140"/>
      <c r="N160" s="201" t="str">
        <f t="shared" si="29"/>
        <v/>
      </c>
      <c r="O160" s="136"/>
      <c r="P160" s="200" t="str">
        <f t="shared" si="30"/>
        <v/>
      </c>
      <c r="Q160" s="140"/>
      <c r="R160" s="201" t="str">
        <f t="shared" si="31"/>
        <v/>
      </c>
      <c r="S160" s="129"/>
      <c r="T160" s="202" t="str">
        <f t="shared" si="34"/>
        <v/>
      </c>
      <c r="U160" s="140"/>
      <c r="V160" s="201" t="str">
        <f t="shared" si="32"/>
        <v/>
      </c>
    </row>
    <row r="161" spans="1:22" s="147" customFormat="1" hidden="1">
      <c r="A161" s="190"/>
      <c r="B161" s="173" t="s">
        <v>5500</v>
      </c>
      <c r="C161" s="174"/>
      <c r="D161" s="175"/>
      <c r="E161" s="164"/>
      <c r="F161" s="199" t="str">
        <f t="shared" si="33"/>
        <v/>
      </c>
      <c r="G161" s="176"/>
      <c r="H161" s="200" t="str">
        <f t="shared" si="26"/>
        <v/>
      </c>
      <c r="I161" s="177"/>
      <c r="J161" s="201" t="str">
        <f t="shared" si="27"/>
        <v/>
      </c>
      <c r="K161" s="136"/>
      <c r="L161" s="200" t="str">
        <f t="shared" si="28"/>
        <v/>
      </c>
      <c r="M161" s="140"/>
      <c r="N161" s="201" t="str">
        <f t="shared" si="29"/>
        <v/>
      </c>
      <c r="O161" s="136"/>
      <c r="P161" s="200" t="str">
        <f t="shared" si="30"/>
        <v/>
      </c>
      <c r="Q161" s="140"/>
      <c r="R161" s="201" t="str">
        <f t="shared" si="31"/>
        <v/>
      </c>
      <c r="S161" s="129"/>
      <c r="T161" s="202" t="str">
        <f t="shared" si="34"/>
        <v/>
      </c>
      <c r="U161" s="140"/>
      <c r="V161" s="201" t="str">
        <f t="shared" si="32"/>
        <v/>
      </c>
    </row>
    <row r="162" spans="1:22" s="147" customFormat="1" hidden="1">
      <c r="A162" s="190"/>
      <c r="B162" s="173" t="s">
        <v>5501</v>
      </c>
      <c r="C162" s="174"/>
      <c r="D162" s="175"/>
      <c r="E162" s="164"/>
      <c r="F162" s="199" t="str">
        <f t="shared" si="33"/>
        <v/>
      </c>
      <c r="G162" s="176"/>
      <c r="H162" s="200" t="str">
        <f t="shared" si="26"/>
        <v/>
      </c>
      <c r="I162" s="177"/>
      <c r="J162" s="201" t="str">
        <f t="shared" si="27"/>
        <v/>
      </c>
      <c r="K162" s="136"/>
      <c r="L162" s="200" t="str">
        <f t="shared" si="28"/>
        <v/>
      </c>
      <c r="M162" s="140"/>
      <c r="N162" s="201" t="str">
        <f t="shared" si="29"/>
        <v/>
      </c>
      <c r="O162" s="136"/>
      <c r="P162" s="200" t="str">
        <f t="shared" si="30"/>
        <v/>
      </c>
      <c r="Q162" s="140"/>
      <c r="R162" s="201" t="str">
        <f t="shared" si="31"/>
        <v/>
      </c>
      <c r="S162" s="129"/>
      <c r="T162" s="202" t="str">
        <f t="shared" si="34"/>
        <v/>
      </c>
      <c r="U162" s="140"/>
      <c r="V162" s="201" t="str">
        <f t="shared" si="32"/>
        <v/>
      </c>
    </row>
    <row r="163" spans="1:22" s="147" customFormat="1" hidden="1">
      <c r="A163" s="190"/>
      <c r="B163" s="173" t="s">
        <v>5502</v>
      </c>
      <c r="C163" s="174"/>
      <c r="D163" s="175"/>
      <c r="E163" s="164"/>
      <c r="F163" s="199" t="str">
        <f t="shared" si="33"/>
        <v/>
      </c>
      <c r="G163" s="176"/>
      <c r="H163" s="200" t="str">
        <f t="shared" si="26"/>
        <v/>
      </c>
      <c r="I163" s="177"/>
      <c r="J163" s="201" t="str">
        <f t="shared" si="27"/>
        <v/>
      </c>
      <c r="K163" s="136"/>
      <c r="L163" s="200" t="str">
        <f t="shared" si="28"/>
        <v/>
      </c>
      <c r="M163" s="140"/>
      <c r="N163" s="201" t="str">
        <f t="shared" si="29"/>
        <v/>
      </c>
      <c r="O163" s="136"/>
      <c r="P163" s="200" t="str">
        <f t="shared" si="30"/>
        <v/>
      </c>
      <c r="Q163" s="140"/>
      <c r="R163" s="201" t="str">
        <f t="shared" si="31"/>
        <v/>
      </c>
      <c r="S163" s="129"/>
      <c r="T163" s="202" t="str">
        <f t="shared" si="34"/>
        <v/>
      </c>
      <c r="U163" s="140"/>
      <c r="V163" s="201" t="str">
        <f t="shared" si="32"/>
        <v/>
      </c>
    </row>
    <row r="164" spans="1:22" s="147" customFormat="1" hidden="1">
      <c r="A164" s="190"/>
      <c r="B164" s="173" t="s">
        <v>5503</v>
      </c>
      <c r="C164" s="174"/>
      <c r="D164" s="175"/>
      <c r="E164" s="165"/>
      <c r="F164" s="199" t="str">
        <f t="shared" si="33"/>
        <v/>
      </c>
      <c r="G164" s="176"/>
      <c r="H164" s="200" t="str">
        <f t="shared" si="26"/>
        <v/>
      </c>
      <c r="I164" s="177"/>
      <c r="J164" s="201" t="str">
        <f t="shared" si="27"/>
        <v/>
      </c>
      <c r="K164" s="136"/>
      <c r="L164" s="200" t="str">
        <f t="shared" si="28"/>
        <v/>
      </c>
      <c r="M164" s="140"/>
      <c r="N164" s="201" t="str">
        <f t="shared" si="29"/>
        <v/>
      </c>
      <c r="O164" s="136"/>
      <c r="P164" s="200" t="str">
        <f t="shared" si="30"/>
        <v/>
      </c>
      <c r="Q164" s="140"/>
      <c r="R164" s="201" t="str">
        <f t="shared" si="31"/>
        <v/>
      </c>
      <c r="S164" s="129"/>
      <c r="T164" s="202" t="str">
        <f t="shared" si="34"/>
        <v/>
      </c>
      <c r="U164" s="140"/>
      <c r="V164" s="201" t="str">
        <f t="shared" si="32"/>
        <v/>
      </c>
    </row>
    <row r="165" spans="1:22" s="147" customFormat="1" hidden="1">
      <c r="A165" s="190"/>
      <c r="B165" s="173" t="s">
        <v>5504</v>
      </c>
      <c r="C165" s="174"/>
      <c r="D165" s="175"/>
      <c r="E165" s="164"/>
      <c r="F165" s="199" t="str">
        <f t="shared" si="33"/>
        <v/>
      </c>
      <c r="G165" s="176"/>
      <c r="H165" s="200" t="str">
        <f t="shared" si="26"/>
        <v/>
      </c>
      <c r="I165" s="177"/>
      <c r="J165" s="201" t="str">
        <f t="shared" si="27"/>
        <v/>
      </c>
      <c r="K165" s="136"/>
      <c r="L165" s="200" t="str">
        <f t="shared" si="28"/>
        <v/>
      </c>
      <c r="M165" s="140"/>
      <c r="N165" s="201" t="str">
        <f t="shared" si="29"/>
        <v/>
      </c>
      <c r="O165" s="136"/>
      <c r="P165" s="200" t="str">
        <f t="shared" si="30"/>
        <v/>
      </c>
      <c r="Q165" s="140"/>
      <c r="R165" s="201" t="str">
        <f t="shared" si="31"/>
        <v/>
      </c>
      <c r="S165" s="129"/>
      <c r="T165" s="202" t="str">
        <f t="shared" si="34"/>
        <v/>
      </c>
      <c r="U165" s="140"/>
      <c r="V165" s="201" t="str">
        <f t="shared" si="32"/>
        <v/>
      </c>
    </row>
    <row r="166" spans="1:22" s="147" customFormat="1" hidden="1">
      <c r="A166" s="190"/>
      <c r="B166" s="173" t="s">
        <v>5505</v>
      </c>
      <c r="C166" s="174"/>
      <c r="D166" s="182"/>
      <c r="E166" s="164"/>
      <c r="F166" s="199" t="str">
        <f t="shared" si="33"/>
        <v/>
      </c>
      <c r="G166" s="176"/>
      <c r="H166" s="200" t="str">
        <f t="shared" si="26"/>
        <v/>
      </c>
      <c r="I166" s="177"/>
      <c r="J166" s="201" t="str">
        <f t="shared" si="27"/>
        <v/>
      </c>
      <c r="K166" s="136"/>
      <c r="L166" s="200" t="str">
        <f t="shared" si="28"/>
        <v/>
      </c>
      <c r="M166" s="140"/>
      <c r="N166" s="201" t="str">
        <f t="shared" si="29"/>
        <v/>
      </c>
      <c r="O166" s="136"/>
      <c r="P166" s="200" t="str">
        <f t="shared" si="30"/>
        <v/>
      </c>
      <c r="Q166" s="140"/>
      <c r="R166" s="201" t="str">
        <f t="shared" si="31"/>
        <v/>
      </c>
      <c r="S166" s="129"/>
      <c r="T166" s="202" t="str">
        <f t="shared" si="34"/>
        <v/>
      </c>
      <c r="U166" s="140"/>
      <c r="V166" s="201" t="str">
        <f t="shared" si="32"/>
        <v/>
      </c>
    </row>
    <row r="167" spans="1:22" s="147" customFormat="1" hidden="1">
      <c r="A167" s="190"/>
      <c r="B167" s="173" t="s">
        <v>5506</v>
      </c>
      <c r="C167" s="174"/>
      <c r="D167" s="182"/>
      <c r="E167" s="182"/>
      <c r="F167" s="199" t="str">
        <f t="shared" si="33"/>
        <v/>
      </c>
      <c r="G167" s="176"/>
      <c r="H167" s="200" t="str">
        <f t="shared" si="26"/>
        <v/>
      </c>
      <c r="I167" s="177"/>
      <c r="J167" s="201" t="str">
        <f t="shared" si="27"/>
        <v/>
      </c>
      <c r="K167" s="136"/>
      <c r="L167" s="200" t="str">
        <f t="shared" si="28"/>
        <v/>
      </c>
      <c r="M167" s="140"/>
      <c r="N167" s="201" t="str">
        <f t="shared" si="29"/>
        <v/>
      </c>
      <c r="O167" s="136"/>
      <c r="P167" s="200" t="str">
        <f t="shared" si="30"/>
        <v/>
      </c>
      <c r="Q167" s="140"/>
      <c r="R167" s="201" t="str">
        <f t="shared" si="31"/>
        <v/>
      </c>
      <c r="S167" s="129"/>
      <c r="T167" s="202" t="str">
        <f t="shared" si="34"/>
        <v/>
      </c>
      <c r="U167" s="140"/>
      <c r="V167" s="201" t="str">
        <f t="shared" si="32"/>
        <v/>
      </c>
    </row>
    <row r="168" spans="1:22" s="147" customFormat="1" hidden="1">
      <c r="A168" s="190"/>
      <c r="B168" s="173" t="s">
        <v>5507</v>
      </c>
      <c r="C168" s="174"/>
      <c r="D168" s="182"/>
      <c r="E168" s="182"/>
      <c r="F168" s="199" t="str">
        <f t="shared" si="33"/>
        <v/>
      </c>
      <c r="G168" s="176"/>
      <c r="H168" s="200" t="str">
        <f t="shared" si="26"/>
        <v/>
      </c>
      <c r="I168" s="177"/>
      <c r="J168" s="201" t="str">
        <f t="shared" si="27"/>
        <v/>
      </c>
      <c r="K168" s="136"/>
      <c r="L168" s="200" t="str">
        <f t="shared" si="28"/>
        <v/>
      </c>
      <c r="M168" s="140"/>
      <c r="N168" s="201" t="str">
        <f t="shared" si="29"/>
        <v/>
      </c>
      <c r="O168" s="136"/>
      <c r="P168" s="200" t="str">
        <f t="shared" si="30"/>
        <v/>
      </c>
      <c r="Q168" s="140"/>
      <c r="R168" s="201" t="str">
        <f t="shared" si="31"/>
        <v/>
      </c>
      <c r="S168" s="129"/>
      <c r="T168" s="202" t="str">
        <f t="shared" si="34"/>
        <v/>
      </c>
      <c r="U168" s="140"/>
      <c r="V168" s="201" t="str">
        <f t="shared" si="32"/>
        <v/>
      </c>
    </row>
    <row r="169" spans="1:22" s="147" customFormat="1" hidden="1">
      <c r="A169" s="190"/>
      <c r="B169" s="173" t="s">
        <v>5508</v>
      </c>
      <c r="C169" s="174"/>
      <c r="D169" s="182"/>
      <c r="E169" s="185"/>
      <c r="F169" s="199" t="str">
        <f t="shared" si="33"/>
        <v/>
      </c>
      <c r="G169" s="176"/>
      <c r="H169" s="200" t="str">
        <f t="shared" si="26"/>
        <v/>
      </c>
      <c r="I169" s="177"/>
      <c r="J169" s="201" t="str">
        <f t="shared" si="27"/>
        <v/>
      </c>
      <c r="K169" s="136"/>
      <c r="L169" s="200" t="str">
        <f t="shared" si="28"/>
        <v/>
      </c>
      <c r="M169" s="140"/>
      <c r="N169" s="201" t="str">
        <f t="shared" si="29"/>
        <v/>
      </c>
      <c r="O169" s="136"/>
      <c r="P169" s="200" t="str">
        <f t="shared" si="30"/>
        <v/>
      </c>
      <c r="Q169" s="140"/>
      <c r="R169" s="201" t="str">
        <f t="shared" si="31"/>
        <v/>
      </c>
      <c r="S169" s="129"/>
      <c r="T169" s="202" t="str">
        <f t="shared" si="34"/>
        <v/>
      </c>
      <c r="U169" s="140"/>
      <c r="V169" s="201" t="str">
        <f t="shared" si="32"/>
        <v/>
      </c>
    </row>
    <row r="170" spans="1:22" s="147" customFormat="1" hidden="1">
      <c r="A170" s="190"/>
      <c r="B170" s="173" t="s">
        <v>5509</v>
      </c>
      <c r="C170" s="174"/>
      <c r="D170" s="182"/>
      <c r="E170" s="185"/>
      <c r="F170" s="199" t="str">
        <f t="shared" si="33"/>
        <v/>
      </c>
      <c r="G170" s="176"/>
      <c r="H170" s="200" t="str">
        <f t="shared" si="26"/>
        <v/>
      </c>
      <c r="I170" s="177"/>
      <c r="J170" s="201" t="str">
        <f t="shared" si="27"/>
        <v/>
      </c>
      <c r="K170" s="136"/>
      <c r="L170" s="200" t="str">
        <f t="shared" si="28"/>
        <v/>
      </c>
      <c r="M170" s="140"/>
      <c r="N170" s="201" t="str">
        <f t="shared" si="29"/>
        <v/>
      </c>
      <c r="O170" s="136"/>
      <c r="P170" s="200" t="str">
        <f t="shared" si="30"/>
        <v/>
      </c>
      <c r="Q170" s="140"/>
      <c r="R170" s="201" t="str">
        <f t="shared" si="31"/>
        <v/>
      </c>
      <c r="S170" s="129"/>
      <c r="T170" s="202" t="str">
        <f t="shared" si="34"/>
        <v/>
      </c>
      <c r="U170" s="140"/>
      <c r="V170" s="201" t="str">
        <f t="shared" si="32"/>
        <v/>
      </c>
    </row>
    <row r="171" spans="1:22" s="147" customFormat="1" hidden="1">
      <c r="A171" s="190"/>
      <c r="B171" s="173" t="s">
        <v>5510</v>
      </c>
      <c r="C171" s="174"/>
      <c r="D171" s="182"/>
      <c r="E171" s="185"/>
      <c r="F171" s="199" t="str">
        <f t="shared" si="33"/>
        <v/>
      </c>
      <c r="G171" s="176"/>
      <c r="H171" s="200" t="str">
        <f t="shared" si="26"/>
        <v/>
      </c>
      <c r="I171" s="177"/>
      <c r="J171" s="201" t="str">
        <f t="shared" si="27"/>
        <v/>
      </c>
      <c r="K171" s="136"/>
      <c r="L171" s="200" t="str">
        <f t="shared" si="28"/>
        <v/>
      </c>
      <c r="M171" s="140"/>
      <c r="N171" s="201" t="str">
        <f t="shared" si="29"/>
        <v/>
      </c>
      <c r="O171" s="136"/>
      <c r="P171" s="200" t="str">
        <f t="shared" si="30"/>
        <v/>
      </c>
      <c r="Q171" s="140"/>
      <c r="R171" s="201" t="str">
        <f t="shared" si="31"/>
        <v/>
      </c>
      <c r="S171" s="129"/>
      <c r="T171" s="202" t="str">
        <f t="shared" si="34"/>
        <v/>
      </c>
      <c r="U171" s="140"/>
      <c r="V171" s="201" t="str">
        <f t="shared" si="32"/>
        <v/>
      </c>
    </row>
    <row r="172" spans="1:22" s="147" customFormat="1" hidden="1">
      <c r="A172" s="190"/>
      <c r="B172" s="173" t="s">
        <v>5511</v>
      </c>
      <c r="C172" s="174"/>
      <c r="D172" s="182"/>
      <c r="E172" s="185"/>
      <c r="F172" s="199" t="str">
        <f t="shared" si="33"/>
        <v/>
      </c>
      <c r="G172" s="176"/>
      <c r="H172" s="200" t="str">
        <f t="shared" si="26"/>
        <v/>
      </c>
      <c r="I172" s="177"/>
      <c r="J172" s="201" t="str">
        <f t="shared" si="27"/>
        <v/>
      </c>
      <c r="K172" s="136"/>
      <c r="L172" s="200" t="str">
        <f t="shared" si="28"/>
        <v/>
      </c>
      <c r="M172" s="140"/>
      <c r="N172" s="201" t="str">
        <f t="shared" si="29"/>
        <v/>
      </c>
      <c r="O172" s="136"/>
      <c r="P172" s="200" t="str">
        <f t="shared" si="30"/>
        <v/>
      </c>
      <c r="Q172" s="140"/>
      <c r="R172" s="201" t="str">
        <f t="shared" si="31"/>
        <v/>
      </c>
      <c r="S172" s="129"/>
      <c r="T172" s="202" t="str">
        <f t="shared" si="34"/>
        <v/>
      </c>
      <c r="U172" s="140"/>
      <c r="V172" s="201" t="str">
        <f t="shared" si="32"/>
        <v/>
      </c>
    </row>
    <row r="173" spans="1:22" s="147" customFormat="1" hidden="1">
      <c r="A173" s="190"/>
      <c r="B173" s="178" t="s">
        <v>5512</v>
      </c>
      <c r="C173" s="179"/>
      <c r="D173" s="182"/>
      <c r="E173" s="185"/>
      <c r="F173" s="199" t="str">
        <f t="shared" si="33"/>
        <v/>
      </c>
      <c r="G173" s="176"/>
      <c r="H173" s="200" t="str">
        <f t="shared" si="26"/>
        <v/>
      </c>
      <c r="I173" s="177"/>
      <c r="J173" s="201" t="str">
        <f t="shared" si="27"/>
        <v/>
      </c>
      <c r="K173" s="136"/>
      <c r="L173" s="200" t="str">
        <f t="shared" si="28"/>
        <v/>
      </c>
      <c r="M173" s="140"/>
      <c r="N173" s="201" t="str">
        <f t="shared" si="29"/>
        <v/>
      </c>
      <c r="O173" s="136"/>
      <c r="P173" s="200" t="str">
        <f t="shared" si="30"/>
        <v/>
      </c>
      <c r="Q173" s="140"/>
      <c r="R173" s="201" t="str">
        <f t="shared" si="31"/>
        <v/>
      </c>
      <c r="S173" s="129"/>
      <c r="T173" s="202" t="str">
        <f t="shared" si="34"/>
        <v/>
      </c>
      <c r="U173" s="140"/>
      <c r="V173" s="201" t="str">
        <f t="shared" si="32"/>
        <v/>
      </c>
    </row>
    <row r="174" spans="1:22" s="147" customFormat="1" hidden="1">
      <c r="A174" s="190"/>
      <c r="B174" s="173" t="s">
        <v>5513</v>
      </c>
      <c r="C174" s="174"/>
      <c r="D174" s="182"/>
      <c r="E174" s="185"/>
      <c r="F174" s="199" t="str">
        <f t="shared" si="33"/>
        <v/>
      </c>
      <c r="G174" s="176"/>
      <c r="H174" s="200" t="str">
        <f t="shared" si="26"/>
        <v/>
      </c>
      <c r="I174" s="177"/>
      <c r="J174" s="201" t="str">
        <f t="shared" si="27"/>
        <v/>
      </c>
      <c r="K174" s="136"/>
      <c r="L174" s="200" t="str">
        <f t="shared" si="28"/>
        <v/>
      </c>
      <c r="M174" s="140"/>
      <c r="N174" s="201" t="str">
        <f t="shared" si="29"/>
        <v/>
      </c>
      <c r="O174" s="136"/>
      <c r="P174" s="200" t="str">
        <f t="shared" si="30"/>
        <v/>
      </c>
      <c r="Q174" s="140"/>
      <c r="R174" s="201" t="str">
        <f t="shared" si="31"/>
        <v/>
      </c>
      <c r="S174" s="129"/>
      <c r="T174" s="202" t="str">
        <f t="shared" si="34"/>
        <v/>
      </c>
      <c r="U174" s="140"/>
      <c r="V174" s="201" t="str">
        <f t="shared" si="32"/>
        <v/>
      </c>
    </row>
    <row r="175" spans="1:22" s="147" customFormat="1" hidden="1">
      <c r="A175" s="190"/>
      <c r="B175" s="173" t="s">
        <v>5514</v>
      </c>
      <c r="C175" s="174"/>
      <c r="D175" s="182"/>
      <c r="E175" s="185"/>
      <c r="F175" s="199" t="str">
        <f t="shared" si="33"/>
        <v/>
      </c>
      <c r="G175" s="176"/>
      <c r="H175" s="200" t="str">
        <f t="shared" si="26"/>
        <v/>
      </c>
      <c r="I175" s="177"/>
      <c r="J175" s="201" t="str">
        <f t="shared" si="27"/>
        <v/>
      </c>
      <c r="K175" s="136"/>
      <c r="L175" s="200" t="str">
        <f t="shared" si="28"/>
        <v/>
      </c>
      <c r="M175" s="140"/>
      <c r="N175" s="201" t="str">
        <f t="shared" si="29"/>
        <v/>
      </c>
      <c r="O175" s="136"/>
      <c r="P175" s="200" t="str">
        <f t="shared" si="30"/>
        <v/>
      </c>
      <c r="Q175" s="140"/>
      <c r="R175" s="201" t="str">
        <f t="shared" si="31"/>
        <v/>
      </c>
      <c r="S175" s="129"/>
      <c r="T175" s="202" t="str">
        <f t="shared" si="34"/>
        <v/>
      </c>
      <c r="U175" s="140"/>
      <c r="V175" s="201" t="str">
        <f t="shared" si="32"/>
        <v/>
      </c>
    </row>
    <row r="176" spans="1:22" s="147" customFormat="1" hidden="1">
      <c r="A176" s="190"/>
      <c r="B176" s="173" t="s">
        <v>5515</v>
      </c>
      <c r="C176" s="174"/>
      <c r="D176" s="182"/>
      <c r="E176" s="185"/>
      <c r="F176" s="199" t="str">
        <f t="shared" si="33"/>
        <v/>
      </c>
      <c r="G176" s="176"/>
      <c r="H176" s="200" t="str">
        <f t="shared" si="26"/>
        <v/>
      </c>
      <c r="I176" s="177"/>
      <c r="J176" s="201" t="str">
        <f t="shared" si="27"/>
        <v/>
      </c>
      <c r="K176" s="136"/>
      <c r="L176" s="200" t="str">
        <f t="shared" si="28"/>
        <v/>
      </c>
      <c r="M176" s="140"/>
      <c r="N176" s="201" t="str">
        <f t="shared" si="29"/>
        <v/>
      </c>
      <c r="O176" s="136"/>
      <c r="P176" s="200" t="str">
        <f t="shared" si="30"/>
        <v/>
      </c>
      <c r="Q176" s="140"/>
      <c r="R176" s="201" t="str">
        <f t="shared" si="31"/>
        <v/>
      </c>
      <c r="S176" s="129"/>
      <c r="T176" s="202" t="str">
        <f t="shared" si="34"/>
        <v/>
      </c>
      <c r="U176" s="140"/>
      <c r="V176" s="201" t="str">
        <f t="shared" si="32"/>
        <v/>
      </c>
    </row>
    <row r="177" spans="1:22" s="147" customFormat="1" hidden="1">
      <c r="A177" s="190"/>
      <c r="B177" s="173" t="s">
        <v>5516</v>
      </c>
      <c r="C177" s="174"/>
      <c r="D177" s="182"/>
      <c r="E177" s="185"/>
      <c r="F177" s="199" t="str">
        <f t="shared" si="33"/>
        <v/>
      </c>
      <c r="G177" s="176"/>
      <c r="H177" s="200" t="str">
        <f t="shared" si="26"/>
        <v/>
      </c>
      <c r="I177" s="177"/>
      <c r="J177" s="201" t="str">
        <f t="shared" si="27"/>
        <v/>
      </c>
      <c r="K177" s="136"/>
      <c r="L177" s="200" t="str">
        <f t="shared" si="28"/>
        <v/>
      </c>
      <c r="M177" s="140"/>
      <c r="N177" s="201" t="str">
        <f t="shared" si="29"/>
        <v/>
      </c>
      <c r="O177" s="136"/>
      <c r="P177" s="200" t="str">
        <f t="shared" si="30"/>
        <v/>
      </c>
      <c r="Q177" s="140"/>
      <c r="R177" s="201" t="str">
        <f t="shared" si="31"/>
        <v/>
      </c>
      <c r="S177" s="129"/>
      <c r="T177" s="202" t="str">
        <f t="shared" si="34"/>
        <v/>
      </c>
      <c r="U177" s="140"/>
      <c r="V177" s="201" t="str">
        <f t="shared" si="32"/>
        <v/>
      </c>
    </row>
    <row r="178" spans="1:22" s="147" customFormat="1" hidden="1">
      <c r="A178" s="190"/>
      <c r="B178" s="173" t="s">
        <v>5517</v>
      </c>
      <c r="C178" s="174"/>
      <c r="D178" s="182"/>
      <c r="E178" s="185"/>
      <c r="F178" s="199" t="str">
        <f t="shared" si="33"/>
        <v/>
      </c>
      <c r="G178" s="176"/>
      <c r="H178" s="200" t="str">
        <f t="shared" si="26"/>
        <v/>
      </c>
      <c r="I178" s="177"/>
      <c r="J178" s="201" t="str">
        <f t="shared" si="27"/>
        <v/>
      </c>
      <c r="K178" s="136"/>
      <c r="L178" s="200" t="str">
        <f t="shared" si="28"/>
        <v/>
      </c>
      <c r="M178" s="140"/>
      <c r="N178" s="201" t="str">
        <f t="shared" si="29"/>
        <v/>
      </c>
      <c r="O178" s="136"/>
      <c r="P178" s="200" t="str">
        <f t="shared" si="30"/>
        <v/>
      </c>
      <c r="Q178" s="140"/>
      <c r="R178" s="201" t="str">
        <f t="shared" si="31"/>
        <v/>
      </c>
      <c r="S178" s="129"/>
      <c r="T178" s="202" t="str">
        <f t="shared" si="34"/>
        <v/>
      </c>
      <c r="U178" s="140"/>
      <c r="V178" s="201" t="str">
        <f t="shared" si="32"/>
        <v/>
      </c>
    </row>
    <row r="179" spans="1:22" s="147" customFormat="1" hidden="1">
      <c r="A179" s="190"/>
      <c r="B179" s="173" t="s">
        <v>5518</v>
      </c>
      <c r="C179" s="174"/>
      <c r="D179" s="182"/>
      <c r="E179" s="185"/>
      <c r="F179" s="199" t="str">
        <f t="shared" si="33"/>
        <v/>
      </c>
      <c r="G179" s="176"/>
      <c r="H179" s="200" t="str">
        <f t="shared" si="26"/>
        <v/>
      </c>
      <c r="I179" s="177"/>
      <c r="J179" s="201" t="str">
        <f t="shared" si="27"/>
        <v/>
      </c>
      <c r="K179" s="136"/>
      <c r="L179" s="200" t="str">
        <f t="shared" si="28"/>
        <v/>
      </c>
      <c r="M179" s="140"/>
      <c r="N179" s="201" t="str">
        <f t="shared" si="29"/>
        <v/>
      </c>
      <c r="O179" s="136"/>
      <c r="P179" s="200" t="str">
        <f t="shared" si="30"/>
        <v/>
      </c>
      <c r="Q179" s="140"/>
      <c r="R179" s="201" t="str">
        <f t="shared" si="31"/>
        <v/>
      </c>
      <c r="S179" s="129"/>
      <c r="T179" s="202" t="str">
        <f t="shared" si="34"/>
        <v/>
      </c>
      <c r="U179" s="140"/>
      <c r="V179" s="201" t="str">
        <f t="shared" si="32"/>
        <v/>
      </c>
    </row>
    <row r="180" spans="1:22" s="147" customFormat="1" hidden="1">
      <c r="A180" s="190"/>
      <c r="B180" s="173" t="s">
        <v>5519</v>
      </c>
      <c r="C180" s="174"/>
      <c r="D180" s="182"/>
      <c r="E180" s="185"/>
      <c r="F180" s="199" t="str">
        <f t="shared" si="33"/>
        <v/>
      </c>
      <c r="G180" s="176"/>
      <c r="H180" s="200" t="str">
        <f t="shared" si="26"/>
        <v/>
      </c>
      <c r="I180" s="177"/>
      <c r="J180" s="201" t="str">
        <f t="shared" si="27"/>
        <v/>
      </c>
      <c r="K180" s="136"/>
      <c r="L180" s="200" t="str">
        <f t="shared" si="28"/>
        <v/>
      </c>
      <c r="M180" s="140"/>
      <c r="N180" s="201" t="str">
        <f t="shared" si="29"/>
        <v/>
      </c>
      <c r="O180" s="136"/>
      <c r="P180" s="200" t="str">
        <f t="shared" si="30"/>
        <v/>
      </c>
      <c r="Q180" s="140"/>
      <c r="R180" s="201" t="str">
        <f t="shared" si="31"/>
        <v/>
      </c>
      <c r="S180" s="129"/>
      <c r="T180" s="202" t="str">
        <f t="shared" si="34"/>
        <v/>
      </c>
      <c r="U180" s="140"/>
      <c r="V180" s="201" t="str">
        <f t="shared" si="32"/>
        <v/>
      </c>
    </row>
    <row r="181" spans="1:22" s="147" customFormat="1" hidden="1">
      <c r="A181" s="190"/>
      <c r="B181" s="173" t="s">
        <v>5520</v>
      </c>
      <c r="C181" s="174"/>
      <c r="D181" s="182"/>
      <c r="E181" s="185"/>
      <c r="F181" s="199" t="str">
        <f t="shared" si="33"/>
        <v/>
      </c>
      <c r="G181" s="176"/>
      <c r="H181" s="200" t="str">
        <f t="shared" si="26"/>
        <v/>
      </c>
      <c r="I181" s="177"/>
      <c r="J181" s="201" t="str">
        <f t="shared" si="27"/>
        <v/>
      </c>
      <c r="K181" s="136"/>
      <c r="L181" s="200" t="str">
        <f t="shared" si="28"/>
        <v/>
      </c>
      <c r="M181" s="140"/>
      <c r="N181" s="201" t="str">
        <f t="shared" si="29"/>
        <v/>
      </c>
      <c r="O181" s="136"/>
      <c r="P181" s="200" t="str">
        <f t="shared" si="30"/>
        <v/>
      </c>
      <c r="Q181" s="140"/>
      <c r="R181" s="201" t="str">
        <f t="shared" si="31"/>
        <v/>
      </c>
      <c r="S181" s="129"/>
      <c r="T181" s="202" t="str">
        <f t="shared" si="34"/>
        <v/>
      </c>
      <c r="U181" s="140"/>
      <c r="V181" s="201" t="str">
        <f t="shared" si="32"/>
        <v/>
      </c>
    </row>
    <row r="182" spans="1:22" s="147" customFormat="1" hidden="1">
      <c r="A182" s="190"/>
      <c r="B182" s="173" t="s">
        <v>5521</v>
      </c>
      <c r="C182" s="174"/>
      <c r="D182" s="182"/>
      <c r="E182" s="185"/>
      <c r="F182" s="199" t="str">
        <f t="shared" si="33"/>
        <v/>
      </c>
      <c r="G182" s="176"/>
      <c r="H182" s="200" t="str">
        <f t="shared" si="26"/>
        <v/>
      </c>
      <c r="I182" s="177"/>
      <c r="J182" s="201" t="str">
        <f t="shared" si="27"/>
        <v/>
      </c>
      <c r="K182" s="136"/>
      <c r="L182" s="200" t="str">
        <f t="shared" si="28"/>
        <v/>
      </c>
      <c r="M182" s="140"/>
      <c r="N182" s="201" t="str">
        <f t="shared" si="29"/>
        <v/>
      </c>
      <c r="O182" s="136"/>
      <c r="P182" s="200" t="str">
        <f t="shared" si="30"/>
        <v/>
      </c>
      <c r="Q182" s="140"/>
      <c r="R182" s="201" t="str">
        <f t="shared" si="31"/>
        <v/>
      </c>
      <c r="S182" s="129"/>
      <c r="T182" s="202" t="str">
        <f t="shared" si="34"/>
        <v/>
      </c>
      <c r="U182" s="140"/>
      <c r="V182" s="201" t="str">
        <f t="shared" si="32"/>
        <v/>
      </c>
    </row>
    <row r="183" spans="1:22" s="147" customFormat="1" hidden="1">
      <c r="A183" s="190"/>
      <c r="B183" s="173" t="s">
        <v>5522</v>
      </c>
      <c r="C183" s="174"/>
      <c r="D183" s="182"/>
      <c r="E183" s="185"/>
      <c r="F183" s="199" t="str">
        <f t="shared" si="33"/>
        <v/>
      </c>
      <c r="G183" s="176"/>
      <c r="H183" s="200" t="str">
        <f t="shared" si="26"/>
        <v/>
      </c>
      <c r="I183" s="177"/>
      <c r="J183" s="201" t="str">
        <f t="shared" si="27"/>
        <v/>
      </c>
      <c r="K183" s="136"/>
      <c r="L183" s="200" t="str">
        <f t="shared" si="28"/>
        <v/>
      </c>
      <c r="M183" s="140"/>
      <c r="N183" s="201" t="str">
        <f t="shared" si="29"/>
        <v/>
      </c>
      <c r="O183" s="136"/>
      <c r="P183" s="200" t="str">
        <f t="shared" si="30"/>
        <v/>
      </c>
      <c r="Q183" s="140"/>
      <c r="R183" s="201" t="str">
        <f t="shared" si="31"/>
        <v/>
      </c>
      <c r="S183" s="129"/>
      <c r="T183" s="202" t="str">
        <f t="shared" si="34"/>
        <v/>
      </c>
      <c r="U183" s="140"/>
      <c r="V183" s="201" t="str">
        <f t="shared" si="32"/>
        <v/>
      </c>
    </row>
    <row r="184" spans="1:22" s="147" customFormat="1" hidden="1">
      <c r="A184" s="190"/>
      <c r="B184" s="173" t="s">
        <v>5523</v>
      </c>
      <c r="C184" s="174"/>
      <c r="D184" s="182"/>
      <c r="E184" s="185"/>
      <c r="F184" s="199" t="str">
        <f t="shared" si="33"/>
        <v/>
      </c>
      <c r="G184" s="176"/>
      <c r="H184" s="200" t="str">
        <f t="shared" si="26"/>
        <v/>
      </c>
      <c r="I184" s="177"/>
      <c r="J184" s="201" t="str">
        <f t="shared" si="27"/>
        <v/>
      </c>
      <c r="K184" s="136"/>
      <c r="L184" s="200" t="str">
        <f t="shared" si="28"/>
        <v/>
      </c>
      <c r="M184" s="140"/>
      <c r="N184" s="201" t="str">
        <f t="shared" si="29"/>
        <v/>
      </c>
      <c r="O184" s="136"/>
      <c r="P184" s="200" t="str">
        <f t="shared" si="30"/>
        <v/>
      </c>
      <c r="Q184" s="140"/>
      <c r="R184" s="201" t="str">
        <f t="shared" si="31"/>
        <v/>
      </c>
      <c r="S184" s="129"/>
      <c r="T184" s="202" t="str">
        <f t="shared" si="34"/>
        <v/>
      </c>
      <c r="U184" s="140"/>
      <c r="V184" s="201" t="str">
        <f t="shared" si="32"/>
        <v/>
      </c>
    </row>
    <row r="185" spans="1:22" s="147" customFormat="1" hidden="1">
      <c r="A185" s="190"/>
      <c r="B185" s="173" t="s">
        <v>5524</v>
      </c>
      <c r="C185" s="174"/>
      <c r="D185" s="182"/>
      <c r="E185" s="185"/>
      <c r="F185" s="199" t="str">
        <f t="shared" si="33"/>
        <v/>
      </c>
      <c r="G185" s="176"/>
      <c r="H185" s="200" t="str">
        <f t="shared" si="26"/>
        <v/>
      </c>
      <c r="I185" s="177"/>
      <c r="J185" s="201" t="str">
        <f t="shared" si="27"/>
        <v/>
      </c>
      <c r="K185" s="136"/>
      <c r="L185" s="200" t="str">
        <f t="shared" si="28"/>
        <v/>
      </c>
      <c r="M185" s="140"/>
      <c r="N185" s="201" t="str">
        <f t="shared" si="29"/>
        <v/>
      </c>
      <c r="O185" s="136"/>
      <c r="P185" s="200" t="str">
        <f t="shared" si="30"/>
        <v/>
      </c>
      <c r="Q185" s="140"/>
      <c r="R185" s="201" t="str">
        <f t="shared" si="31"/>
        <v/>
      </c>
      <c r="S185" s="129"/>
      <c r="T185" s="202" t="str">
        <f t="shared" si="34"/>
        <v/>
      </c>
      <c r="U185" s="140"/>
      <c r="V185" s="201" t="str">
        <f t="shared" si="32"/>
        <v/>
      </c>
    </row>
    <row r="186" spans="1:22" s="147" customFormat="1">
      <c r="A186" s="190" t="s">
        <v>53</v>
      </c>
      <c r="B186" s="173" t="s">
        <v>5525</v>
      </c>
      <c r="C186" s="174"/>
      <c r="D186" s="182"/>
      <c r="E186" s="185"/>
      <c r="F186" s="199" t="str">
        <f t="shared" si="33"/>
        <v/>
      </c>
      <c r="G186" s="176"/>
      <c r="H186" s="200" t="str">
        <f t="shared" si="26"/>
        <v/>
      </c>
      <c r="I186" s="177"/>
      <c r="J186" s="201" t="str">
        <f t="shared" si="27"/>
        <v/>
      </c>
      <c r="K186" s="136"/>
      <c r="L186" s="200" t="str">
        <f t="shared" si="28"/>
        <v/>
      </c>
      <c r="M186" s="140"/>
      <c r="N186" s="201" t="str">
        <f t="shared" si="29"/>
        <v/>
      </c>
      <c r="O186" s="136"/>
      <c r="P186" s="200" t="str">
        <f t="shared" si="30"/>
        <v/>
      </c>
      <c r="Q186" s="140"/>
      <c r="R186" s="201" t="str">
        <f t="shared" si="31"/>
        <v/>
      </c>
      <c r="S186" s="129"/>
      <c r="T186" s="202" t="str">
        <f t="shared" si="34"/>
        <v/>
      </c>
      <c r="U186" s="140"/>
      <c r="V186" s="201" t="str">
        <f t="shared" si="32"/>
        <v/>
      </c>
    </row>
    <row r="187" spans="1:22" s="147" customFormat="1" hidden="1">
      <c r="A187" s="190"/>
      <c r="B187" s="173" t="s">
        <v>5526</v>
      </c>
      <c r="C187" s="174"/>
      <c r="D187" s="182"/>
      <c r="E187" s="185"/>
      <c r="F187" s="199" t="str">
        <f t="shared" si="33"/>
        <v/>
      </c>
      <c r="G187" s="176"/>
      <c r="H187" s="200" t="str">
        <f t="shared" si="26"/>
        <v/>
      </c>
      <c r="I187" s="177"/>
      <c r="J187" s="201" t="str">
        <f t="shared" si="27"/>
        <v/>
      </c>
      <c r="K187" s="136"/>
      <c r="L187" s="200" t="str">
        <f t="shared" si="28"/>
        <v/>
      </c>
      <c r="M187" s="140"/>
      <c r="N187" s="201" t="str">
        <f t="shared" si="29"/>
        <v/>
      </c>
      <c r="O187" s="136"/>
      <c r="P187" s="200" t="str">
        <f t="shared" si="30"/>
        <v/>
      </c>
      <c r="Q187" s="140"/>
      <c r="R187" s="201" t="str">
        <f t="shared" si="31"/>
        <v/>
      </c>
      <c r="S187" s="129"/>
      <c r="T187" s="202" t="str">
        <f t="shared" si="34"/>
        <v/>
      </c>
      <c r="U187" s="140"/>
      <c r="V187" s="201" t="str">
        <f t="shared" si="32"/>
        <v/>
      </c>
    </row>
    <row r="188" spans="1:22" s="147" customFormat="1" hidden="1">
      <c r="A188" s="190"/>
      <c r="B188" s="173" t="s">
        <v>5527</v>
      </c>
      <c r="C188" s="174"/>
      <c r="D188" s="182"/>
      <c r="E188" s="185"/>
      <c r="F188" s="199" t="str">
        <f t="shared" si="33"/>
        <v/>
      </c>
      <c r="G188" s="176"/>
      <c r="H188" s="200" t="str">
        <f t="shared" si="26"/>
        <v/>
      </c>
      <c r="I188" s="177"/>
      <c r="J188" s="201" t="str">
        <f t="shared" si="27"/>
        <v/>
      </c>
      <c r="K188" s="136"/>
      <c r="L188" s="200" t="str">
        <f t="shared" si="28"/>
        <v/>
      </c>
      <c r="M188" s="140"/>
      <c r="N188" s="201" t="str">
        <f t="shared" si="29"/>
        <v/>
      </c>
      <c r="O188" s="136"/>
      <c r="P188" s="200" t="str">
        <f t="shared" si="30"/>
        <v/>
      </c>
      <c r="Q188" s="140"/>
      <c r="R188" s="201" t="str">
        <f t="shared" si="31"/>
        <v/>
      </c>
      <c r="S188" s="129"/>
      <c r="T188" s="202" t="str">
        <f t="shared" si="34"/>
        <v/>
      </c>
      <c r="U188" s="140"/>
      <c r="V188" s="201" t="str">
        <f t="shared" si="32"/>
        <v/>
      </c>
    </row>
    <row r="189" spans="1:22" s="147" customFormat="1" hidden="1">
      <c r="A189" s="190"/>
      <c r="B189" s="173" t="s">
        <v>5528</v>
      </c>
      <c r="C189" s="174"/>
      <c r="D189" s="182"/>
      <c r="E189" s="185"/>
      <c r="F189" s="199" t="str">
        <f t="shared" si="33"/>
        <v/>
      </c>
      <c r="G189" s="176"/>
      <c r="H189" s="200" t="str">
        <f t="shared" si="26"/>
        <v/>
      </c>
      <c r="I189" s="177"/>
      <c r="J189" s="201" t="str">
        <f t="shared" si="27"/>
        <v/>
      </c>
      <c r="K189" s="136"/>
      <c r="L189" s="200" t="str">
        <f t="shared" si="28"/>
        <v/>
      </c>
      <c r="M189" s="140"/>
      <c r="N189" s="201" t="str">
        <f t="shared" si="29"/>
        <v/>
      </c>
      <c r="O189" s="136"/>
      <c r="P189" s="200" t="str">
        <f t="shared" si="30"/>
        <v/>
      </c>
      <c r="Q189" s="140"/>
      <c r="R189" s="201" t="str">
        <f t="shared" si="31"/>
        <v/>
      </c>
      <c r="S189" s="129"/>
      <c r="T189" s="202" t="str">
        <f t="shared" si="34"/>
        <v/>
      </c>
      <c r="U189" s="140"/>
      <c r="V189" s="201" t="str">
        <f t="shared" si="32"/>
        <v/>
      </c>
    </row>
    <row r="190" spans="1:22" s="147" customFormat="1" hidden="1">
      <c r="A190" s="190"/>
      <c r="B190" s="173" t="s">
        <v>5529</v>
      </c>
      <c r="C190" s="174"/>
      <c r="D190" s="182"/>
      <c r="E190" s="185"/>
      <c r="F190" s="199" t="str">
        <f t="shared" si="33"/>
        <v/>
      </c>
      <c r="G190" s="176"/>
      <c r="H190" s="200" t="str">
        <f t="shared" si="26"/>
        <v/>
      </c>
      <c r="I190" s="177"/>
      <c r="J190" s="201" t="str">
        <f t="shared" si="27"/>
        <v/>
      </c>
      <c r="K190" s="136"/>
      <c r="L190" s="200" t="str">
        <f t="shared" si="28"/>
        <v/>
      </c>
      <c r="M190" s="140"/>
      <c r="N190" s="201" t="str">
        <f t="shared" si="29"/>
        <v/>
      </c>
      <c r="O190" s="136"/>
      <c r="P190" s="200" t="str">
        <f t="shared" si="30"/>
        <v/>
      </c>
      <c r="Q190" s="140"/>
      <c r="R190" s="201" t="str">
        <f t="shared" si="31"/>
        <v/>
      </c>
      <c r="S190" s="129"/>
      <c r="T190" s="202" t="str">
        <f t="shared" si="34"/>
        <v/>
      </c>
      <c r="U190" s="140"/>
      <c r="V190" s="201" t="str">
        <f t="shared" si="32"/>
        <v/>
      </c>
    </row>
    <row r="191" spans="1:22" s="147" customFormat="1" hidden="1">
      <c r="A191" s="190"/>
      <c r="B191" s="173" t="s">
        <v>5530</v>
      </c>
      <c r="C191" s="174"/>
      <c r="D191" s="182"/>
      <c r="E191" s="185"/>
      <c r="F191" s="199" t="str">
        <f t="shared" si="33"/>
        <v/>
      </c>
      <c r="G191" s="176"/>
      <c r="H191" s="200" t="str">
        <f t="shared" si="26"/>
        <v/>
      </c>
      <c r="I191" s="177"/>
      <c r="J191" s="201" t="str">
        <f t="shared" si="27"/>
        <v/>
      </c>
      <c r="K191" s="136"/>
      <c r="L191" s="200" t="str">
        <f t="shared" si="28"/>
        <v/>
      </c>
      <c r="M191" s="140"/>
      <c r="N191" s="201" t="str">
        <f t="shared" si="29"/>
        <v/>
      </c>
      <c r="O191" s="136"/>
      <c r="P191" s="200" t="str">
        <f t="shared" si="30"/>
        <v/>
      </c>
      <c r="Q191" s="140"/>
      <c r="R191" s="201" t="str">
        <f t="shared" si="31"/>
        <v/>
      </c>
      <c r="S191" s="129"/>
      <c r="T191" s="202" t="str">
        <f t="shared" si="34"/>
        <v/>
      </c>
      <c r="U191" s="140"/>
      <c r="V191" s="201" t="str">
        <f t="shared" si="32"/>
        <v/>
      </c>
    </row>
    <row r="192" spans="1:22" s="147" customFormat="1" hidden="1">
      <c r="A192" s="190"/>
      <c r="B192" s="181" t="s">
        <v>5531</v>
      </c>
      <c r="C192" s="186"/>
      <c r="D192" s="182"/>
      <c r="E192" s="185"/>
      <c r="F192" s="199" t="str">
        <f t="shared" si="33"/>
        <v/>
      </c>
      <c r="G192" s="176"/>
      <c r="H192" s="200" t="str">
        <f t="shared" si="26"/>
        <v/>
      </c>
      <c r="I192" s="177"/>
      <c r="J192" s="201" t="str">
        <f t="shared" si="27"/>
        <v/>
      </c>
      <c r="K192" s="136"/>
      <c r="L192" s="200" t="str">
        <f t="shared" si="28"/>
        <v/>
      </c>
      <c r="M192" s="140"/>
      <c r="N192" s="201" t="str">
        <f t="shared" si="29"/>
        <v/>
      </c>
      <c r="O192" s="136"/>
      <c r="P192" s="200" t="str">
        <f t="shared" si="30"/>
        <v/>
      </c>
      <c r="Q192" s="140"/>
      <c r="R192" s="201" t="str">
        <f t="shared" si="31"/>
        <v/>
      </c>
      <c r="S192" s="129"/>
      <c r="T192" s="202" t="str">
        <f t="shared" si="34"/>
        <v/>
      </c>
      <c r="U192" s="140"/>
      <c r="V192" s="201" t="str">
        <f t="shared" si="32"/>
        <v/>
      </c>
    </row>
    <row r="193" spans="1:22" s="147" customFormat="1" hidden="1">
      <c r="A193" s="190"/>
      <c r="B193" s="181" t="s">
        <v>5532</v>
      </c>
      <c r="C193" s="186"/>
      <c r="D193" s="182"/>
      <c r="E193" s="185"/>
      <c r="F193" s="199" t="str">
        <f t="shared" si="33"/>
        <v/>
      </c>
      <c r="G193" s="176"/>
      <c r="H193" s="200" t="str">
        <f t="shared" si="26"/>
        <v/>
      </c>
      <c r="I193" s="177"/>
      <c r="J193" s="201" t="str">
        <f t="shared" si="27"/>
        <v/>
      </c>
      <c r="K193" s="136"/>
      <c r="L193" s="200" t="str">
        <f t="shared" si="28"/>
        <v/>
      </c>
      <c r="M193" s="140"/>
      <c r="N193" s="201" t="str">
        <f t="shared" si="29"/>
        <v/>
      </c>
      <c r="O193" s="136"/>
      <c r="P193" s="200" t="str">
        <f t="shared" si="30"/>
        <v/>
      </c>
      <c r="Q193" s="140"/>
      <c r="R193" s="201" t="str">
        <f t="shared" si="31"/>
        <v/>
      </c>
      <c r="S193" s="129"/>
      <c r="T193" s="202" t="str">
        <f t="shared" si="34"/>
        <v/>
      </c>
      <c r="U193" s="140"/>
      <c r="V193" s="201" t="str">
        <f t="shared" si="32"/>
        <v/>
      </c>
    </row>
    <row r="194" spans="1:22" s="147" customFormat="1" hidden="1">
      <c r="A194" s="190"/>
      <c r="B194" s="181" t="s">
        <v>5533</v>
      </c>
      <c r="C194" s="186"/>
      <c r="D194" s="182"/>
      <c r="E194" s="185"/>
      <c r="F194" s="199" t="str">
        <f t="shared" si="33"/>
        <v/>
      </c>
      <c r="G194" s="176"/>
      <c r="H194" s="200" t="str">
        <f t="shared" si="26"/>
        <v/>
      </c>
      <c r="I194" s="177"/>
      <c r="J194" s="201" t="str">
        <f t="shared" si="27"/>
        <v/>
      </c>
      <c r="K194" s="136"/>
      <c r="L194" s="200" t="str">
        <f t="shared" si="28"/>
        <v/>
      </c>
      <c r="M194" s="140"/>
      <c r="N194" s="201" t="str">
        <f t="shared" si="29"/>
        <v/>
      </c>
      <c r="O194" s="136"/>
      <c r="P194" s="200" t="str">
        <f t="shared" si="30"/>
        <v/>
      </c>
      <c r="Q194" s="140"/>
      <c r="R194" s="201" t="str">
        <f t="shared" si="31"/>
        <v/>
      </c>
      <c r="S194" s="129"/>
      <c r="T194" s="202" t="str">
        <f t="shared" si="34"/>
        <v/>
      </c>
      <c r="U194" s="140"/>
      <c r="V194" s="201" t="str">
        <f t="shared" si="32"/>
        <v/>
      </c>
    </row>
    <row r="195" spans="1:22" s="147" customFormat="1" hidden="1">
      <c r="A195" s="190"/>
      <c r="B195" s="181" t="s">
        <v>5534</v>
      </c>
      <c r="C195" s="186"/>
      <c r="D195" s="182"/>
      <c r="E195" s="185"/>
      <c r="F195" s="199" t="str">
        <f t="shared" si="33"/>
        <v/>
      </c>
      <c r="G195" s="176"/>
      <c r="H195" s="200" t="str">
        <f t="shared" ref="H195:H258" si="35">IF($H$9="*",IF(G195&gt;0,"*",""),"")</f>
        <v/>
      </c>
      <c r="I195" s="177"/>
      <c r="J195" s="201" t="str">
        <f t="shared" ref="J195:J258" si="36">IF($J$9="*",IF(I195&gt;0,"*",""),"")</f>
        <v/>
      </c>
      <c r="K195" s="136"/>
      <c r="L195" s="200" t="str">
        <f t="shared" ref="L195:L258" si="37">IF($L$9="*",IF(K195&gt;0,"*",""),"")</f>
        <v/>
      </c>
      <c r="M195" s="140"/>
      <c r="N195" s="201" t="str">
        <f t="shared" ref="N195:N258" si="38">IF($N$9="*",IF(M195&gt;0,"*",""),"")</f>
        <v/>
      </c>
      <c r="O195" s="136"/>
      <c r="P195" s="200" t="str">
        <f t="shared" ref="P195:P258" si="39">IF($P$9="*",IF(O195&gt;0,"*",""),"")</f>
        <v/>
      </c>
      <c r="Q195" s="140"/>
      <c r="R195" s="201" t="str">
        <f t="shared" ref="R195:R258" si="40">IF($R$9="*",IF(Q195&gt;0,"*",""),"")</f>
        <v/>
      </c>
      <c r="S195" s="129"/>
      <c r="T195" s="202" t="str">
        <f t="shared" si="34"/>
        <v/>
      </c>
      <c r="U195" s="140"/>
      <c r="V195" s="201" t="str">
        <f t="shared" ref="V195:V258" si="41">IF($V$9="*",IF(U195&gt;0,"*",""),"")</f>
        <v/>
      </c>
    </row>
    <row r="196" spans="1:22" s="147" customFormat="1" hidden="1">
      <c r="A196" s="190"/>
      <c r="B196" s="181" t="s">
        <v>5535</v>
      </c>
      <c r="C196" s="186"/>
      <c r="D196" s="182"/>
      <c r="E196" s="185"/>
      <c r="F196" s="199" t="str">
        <f t="shared" si="33"/>
        <v/>
      </c>
      <c r="G196" s="176"/>
      <c r="H196" s="200" t="str">
        <f t="shared" si="35"/>
        <v/>
      </c>
      <c r="I196" s="177"/>
      <c r="J196" s="201" t="str">
        <f t="shared" si="36"/>
        <v/>
      </c>
      <c r="K196" s="136"/>
      <c r="L196" s="200" t="str">
        <f t="shared" si="37"/>
        <v/>
      </c>
      <c r="M196" s="140"/>
      <c r="N196" s="201" t="str">
        <f t="shared" si="38"/>
        <v/>
      </c>
      <c r="O196" s="136"/>
      <c r="P196" s="200" t="str">
        <f t="shared" si="39"/>
        <v/>
      </c>
      <c r="Q196" s="140"/>
      <c r="R196" s="201" t="str">
        <f t="shared" si="40"/>
        <v/>
      </c>
      <c r="S196" s="129"/>
      <c r="T196" s="202" t="str">
        <f t="shared" si="34"/>
        <v/>
      </c>
      <c r="U196" s="140"/>
      <c r="V196" s="201" t="str">
        <f t="shared" si="41"/>
        <v/>
      </c>
    </row>
    <row r="197" spans="1:22" s="147" customFormat="1" hidden="1">
      <c r="A197" s="190"/>
      <c r="B197" s="181" t="s">
        <v>5536</v>
      </c>
      <c r="C197" s="186"/>
      <c r="D197" s="182"/>
      <c r="E197" s="185"/>
      <c r="F197" s="199" t="str">
        <f t="shared" ref="F197:F260" si="42">IF($F$9="*",IF(E197&gt;0,"*",""),"")</f>
        <v/>
      </c>
      <c r="G197" s="176"/>
      <c r="H197" s="200" t="str">
        <f t="shared" si="35"/>
        <v/>
      </c>
      <c r="I197" s="177"/>
      <c r="J197" s="201" t="str">
        <f t="shared" si="36"/>
        <v/>
      </c>
      <c r="K197" s="136"/>
      <c r="L197" s="200" t="str">
        <f t="shared" si="37"/>
        <v/>
      </c>
      <c r="M197" s="140"/>
      <c r="N197" s="201" t="str">
        <f t="shared" si="38"/>
        <v/>
      </c>
      <c r="O197" s="136"/>
      <c r="P197" s="200" t="str">
        <f t="shared" si="39"/>
        <v/>
      </c>
      <c r="Q197" s="140"/>
      <c r="R197" s="201" t="str">
        <f t="shared" si="40"/>
        <v/>
      </c>
      <c r="S197" s="129"/>
      <c r="T197" s="202" t="str">
        <f t="shared" si="34"/>
        <v/>
      </c>
      <c r="U197" s="140"/>
      <c r="V197" s="201" t="str">
        <f t="shared" si="41"/>
        <v/>
      </c>
    </row>
    <row r="198" spans="1:22" s="147" customFormat="1" hidden="1">
      <c r="A198" s="190"/>
      <c r="B198" s="181" t="s">
        <v>5537</v>
      </c>
      <c r="C198" s="186"/>
      <c r="D198" s="182"/>
      <c r="E198" s="185"/>
      <c r="F198" s="199" t="str">
        <f t="shared" si="42"/>
        <v/>
      </c>
      <c r="G198" s="176"/>
      <c r="H198" s="200" t="str">
        <f t="shared" si="35"/>
        <v/>
      </c>
      <c r="I198" s="177"/>
      <c r="J198" s="201" t="str">
        <f t="shared" si="36"/>
        <v/>
      </c>
      <c r="K198" s="136"/>
      <c r="L198" s="200" t="str">
        <f t="shared" si="37"/>
        <v/>
      </c>
      <c r="M198" s="140"/>
      <c r="N198" s="201" t="str">
        <f t="shared" si="38"/>
        <v/>
      </c>
      <c r="O198" s="136"/>
      <c r="P198" s="200" t="str">
        <f t="shared" si="39"/>
        <v/>
      </c>
      <c r="Q198" s="140"/>
      <c r="R198" s="201" t="str">
        <f t="shared" si="40"/>
        <v/>
      </c>
      <c r="S198" s="129"/>
      <c r="T198" s="202" t="str">
        <f t="shared" si="34"/>
        <v/>
      </c>
      <c r="U198" s="140"/>
      <c r="V198" s="201" t="str">
        <f t="shared" si="41"/>
        <v/>
      </c>
    </row>
    <row r="199" spans="1:22" s="147" customFormat="1" hidden="1">
      <c r="A199" s="190"/>
      <c r="B199" s="181" t="s">
        <v>5538</v>
      </c>
      <c r="C199" s="186"/>
      <c r="D199" s="182"/>
      <c r="E199" s="185"/>
      <c r="F199" s="199" t="str">
        <f t="shared" si="42"/>
        <v/>
      </c>
      <c r="G199" s="176"/>
      <c r="H199" s="200" t="str">
        <f t="shared" si="35"/>
        <v/>
      </c>
      <c r="I199" s="177"/>
      <c r="J199" s="201" t="str">
        <f t="shared" si="36"/>
        <v/>
      </c>
      <c r="K199" s="136"/>
      <c r="L199" s="200" t="str">
        <f t="shared" si="37"/>
        <v/>
      </c>
      <c r="M199" s="140"/>
      <c r="N199" s="201" t="str">
        <f t="shared" si="38"/>
        <v/>
      </c>
      <c r="O199" s="136"/>
      <c r="P199" s="200" t="str">
        <f t="shared" si="39"/>
        <v/>
      </c>
      <c r="Q199" s="140"/>
      <c r="R199" s="201" t="str">
        <f t="shared" si="40"/>
        <v/>
      </c>
      <c r="S199" s="129"/>
      <c r="T199" s="202" t="str">
        <f t="shared" si="34"/>
        <v/>
      </c>
      <c r="U199" s="140"/>
      <c r="V199" s="201" t="str">
        <f t="shared" si="41"/>
        <v/>
      </c>
    </row>
    <row r="200" spans="1:22" s="147" customFormat="1" hidden="1">
      <c r="A200" s="190"/>
      <c r="B200" s="181" t="s">
        <v>5539</v>
      </c>
      <c r="C200" s="186"/>
      <c r="D200" s="182"/>
      <c r="E200" s="185"/>
      <c r="F200" s="199" t="str">
        <f t="shared" si="42"/>
        <v/>
      </c>
      <c r="G200" s="176"/>
      <c r="H200" s="200" t="str">
        <f t="shared" si="35"/>
        <v/>
      </c>
      <c r="I200" s="177"/>
      <c r="J200" s="201" t="str">
        <f t="shared" si="36"/>
        <v/>
      </c>
      <c r="K200" s="136"/>
      <c r="L200" s="200" t="str">
        <f t="shared" si="37"/>
        <v/>
      </c>
      <c r="M200" s="140"/>
      <c r="N200" s="201" t="str">
        <f t="shared" si="38"/>
        <v/>
      </c>
      <c r="O200" s="136"/>
      <c r="P200" s="200" t="str">
        <f t="shared" si="39"/>
        <v/>
      </c>
      <c r="Q200" s="140"/>
      <c r="R200" s="201" t="str">
        <f t="shared" si="40"/>
        <v/>
      </c>
      <c r="S200" s="129"/>
      <c r="T200" s="202" t="str">
        <f t="shared" si="34"/>
        <v/>
      </c>
      <c r="U200" s="140"/>
      <c r="V200" s="201" t="str">
        <f t="shared" si="41"/>
        <v/>
      </c>
    </row>
    <row r="201" spans="1:22" s="147" customFormat="1" hidden="1">
      <c r="A201" s="190"/>
      <c r="B201" s="181" t="s">
        <v>5540</v>
      </c>
      <c r="C201" s="186"/>
      <c r="D201" s="182"/>
      <c r="E201" s="185"/>
      <c r="F201" s="199" t="str">
        <f t="shared" si="42"/>
        <v/>
      </c>
      <c r="G201" s="176"/>
      <c r="H201" s="200" t="str">
        <f t="shared" si="35"/>
        <v/>
      </c>
      <c r="I201" s="177"/>
      <c r="J201" s="201" t="str">
        <f t="shared" si="36"/>
        <v/>
      </c>
      <c r="K201" s="136"/>
      <c r="L201" s="200" t="str">
        <f t="shared" si="37"/>
        <v/>
      </c>
      <c r="M201" s="140"/>
      <c r="N201" s="201" t="str">
        <f t="shared" si="38"/>
        <v/>
      </c>
      <c r="O201" s="136"/>
      <c r="P201" s="200" t="str">
        <f t="shared" si="39"/>
        <v/>
      </c>
      <c r="Q201" s="140"/>
      <c r="R201" s="201" t="str">
        <f t="shared" si="40"/>
        <v/>
      </c>
      <c r="S201" s="129"/>
      <c r="T201" s="202" t="str">
        <f t="shared" si="34"/>
        <v/>
      </c>
      <c r="U201" s="140"/>
      <c r="V201" s="201" t="str">
        <f t="shared" si="41"/>
        <v/>
      </c>
    </row>
    <row r="202" spans="1:22" s="147" customFormat="1" hidden="1">
      <c r="A202" s="190"/>
      <c r="B202" s="181" t="s">
        <v>5541</v>
      </c>
      <c r="C202" s="186"/>
      <c r="D202" s="182"/>
      <c r="E202" s="185"/>
      <c r="F202" s="199" t="str">
        <f t="shared" si="42"/>
        <v/>
      </c>
      <c r="G202" s="176"/>
      <c r="H202" s="200" t="str">
        <f t="shared" si="35"/>
        <v/>
      </c>
      <c r="I202" s="177"/>
      <c r="J202" s="201" t="str">
        <f t="shared" si="36"/>
        <v/>
      </c>
      <c r="K202" s="136"/>
      <c r="L202" s="200" t="str">
        <f t="shared" si="37"/>
        <v/>
      </c>
      <c r="M202" s="140"/>
      <c r="N202" s="201" t="str">
        <f t="shared" si="38"/>
        <v/>
      </c>
      <c r="O202" s="136"/>
      <c r="P202" s="200" t="str">
        <f t="shared" si="39"/>
        <v/>
      </c>
      <c r="Q202" s="140"/>
      <c r="R202" s="201" t="str">
        <f t="shared" si="40"/>
        <v/>
      </c>
      <c r="S202" s="129"/>
      <c r="T202" s="202" t="str">
        <f t="shared" si="34"/>
        <v/>
      </c>
      <c r="U202" s="140"/>
      <c r="V202" s="201" t="str">
        <f t="shared" si="41"/>
        <v/>
      </c>
    </row>
    <row r="203" spans="1:22" s="147" customFormat="1" hidden="1">
      <c r="A203" s="190"/>
      <c r="B203" s="181" t="s">
        <v>5542</v>
      </c>
      <c r="C203" s="186"/>
      <c r="D203" s="182"/>
      <c r="E203" s="185"/>
      <c r="F203" s="199" t="str">
        <f t="shared" si="42"/>
        <v/>
      </c>
      <c r="G203" s="176"/>
      <c r="H203" s="200" t="str">
        <f t="shared" si="35"/>
        <v/>
      </c>
      <c r="I203" s="177"/>
      <c r="J203" s="201" t="str">
        <f t="shared" si="36"/>
        <v/>
      </c>
      <c r="K203" s="136"/>
      <c r="L203" s="200" t="str">
        <f t="shared" si="37"/>
        <v/>
      </c>
      <c r="M203" s="140"/>
      <c r="N203" s="201" t="str">
        <f t="shared" si="38"/>
        <v/>
      </c>
      <c r="O203" s="136"/>
      <c r="P203" s="200" t="str">
        <f t="shared" si="39"/>
        <v/>
      </c>
      <c r="Q203" s="140"/>
      <c r="R203" s="201" t="str">
        <f t="shared" si="40"/>
        <v/>
      </c>
      <c r="S203" s="129"/>
      <c r="T203" s="202" t="str">
        <f t="shared" si="34"/>
        <v/>
      </c>
      <c r="U203" s="140"/>
      <c r="V203" s="201" t="str">
        <f t="shared" si="41"/>
        <v/>
      </c>
    </row>
    <row r="204" spans="1:22" s="147" customFormat="1" hidden="1">
      <c r="A204" s="190"/>
      <c r="B204" s="181" t="s">
        <v>5543</v>
      </c>
      <c r="C204" s="186"/>
      <c r="D204" s="182"/>
      <c r="E204" s="185"/>
      <c r="F204" s="199" t="str">
        <f t="shared" si="42"/>
        <v/>
      </c>
      <c r="G204" s="176"/>
      <c r="H204" s="200" t="str">
        <f t="shared" si="35"/>
        <v/>
      </c>
      <c r="I204" s="177"/>
      <c r="J204" s="201" t="str">
        <f t="shared" si="36"/>
        <v/>
      </c>
      <c r="K204" s="136"/>
      <c r="L204" s="200" t="str">
        <f t="shared" si="37"/>
        <v/>
      </c>
      <c r="M204" s="140"/>
      <c r="N204" s="201" t="str">
        <f t="shared" si="38"/>
        <v/>
      </c>
      <c r="O204" s="136"/>
      <c r="P204" s="200" t="str">
        <f t="shared" si="39"/>
        <v/>
      </c>
      <c r="Q204" s="140"/>
      <c r="R204" s="201" t="str">
        <f t="shared" si="40"/>
        <v/>
      </c>
      <c r="S204" s="129"/>
      <c r="T204" s="202" t="str">
        <f t="shared" ref="T204:T267" si="43">IF($T$9="*",IF(S204&gt;0,"*",""),"")</f>
        <v/>
      </c>
      <c r="U204" s="140"/>
      <c r="V204" s="201" t="str">
        <f t="shared" si="41"/>
        <v/>
      </c>
    </row>
    <row r="205" spans="1:22" s="147" customFormat="1" hidden="1">
      <c r="A205" s="190"/>
      <c r="B205" s="181" t="s">
        <v>5544</v>
      </c>
      <c r="C205" s="186"/>
      <c r="D205" s="182"/>
      <c r="E205" s="185"/>
      <c r="F205" s="199" t="str">
        <f t="shared" si="42"/>
        <v/>
      </c>
      <c r="G205" s="176"/>
      <c r="H205" s="200" t="str">
        <f t="shared" si="35"/>
        <v/>
      </c>
      <c r="I205" s="177"/>
      <c r="J205" s="201" t="str">
        <f t="shared" si="36"/>
        <v/>
      </c>
      <c r="K205" s="136"/>
      <c r="L205" s="200" t="str">
        <f t="shared" si="37"/>
        <v/>
      </c>
      <c r="M205" s="140"/>
      <c r="N205" s="201" t="str">
        <f t="shared" si="38"/>
        <v/>
      </c>
      <c r="O205" s="136"/>
      <c r="P205" s="200" t="str">
        <f t="shared" si="39"/>
        <v/>
      </c>
      <c r="Q205" s="140"/>
      <c r="R205" s="201" t="str">
        <f t="shared" si="40"/>
        <v/>
      </c>
      <c r="S205" s="129"/>
      <c r="T205" s="202" t="str">
        <f t="shared" si="43"/>
        <v/>
      </c>
      <c r="U205" s="140"/>
      <c r="V205" s="201" t="str">
        <f t="shared" si="41"/>
        <v/>
      </c>
    </row>
    <row r="206" spans="1:22" s="147" customFormat="1" hidden="1">
      <c r="A206" s="190"/>
      <c r="B206" s="181" t="s">
        <v>5545</v>
      </c>
      <c r="C206" s="186"/>
      <c r="D206" s="182"/>
      <c r="E206" s="185"/>
      <c r="F206" s="199" t="str">
        <f t="shared" si="42"/>
        <v/>
      </c>
      <c r="G206" s="176"/>
      <c r="H206" s="200" t="str">
        <f t="shared" si="35"/>
        <v/>
      </c>
      <c r="I206" s="177"/>
      <c r="J206" s="201" t="str">
        <f t="shared" si="36"/>
        <v/>
      </c>
      <c r="K206" s="136"/>
      <c r="L206" s="200" t="str">
        <f t="shared" si="37"/>
        <v/>
      </c>
      <c r="M206" s="140"/>
      <c r="N206" s="201" t="str">
        <f t="shared" si="38"/>
        <v/>
      </c>
      <c r="O206" s="136"/>
      <c r="P206" s="200" t="str">
        <f t="shared" si="39"/>
        <v/>
      </c>
      <c r="Q206" s="140"/>
      <c r="R206" s="201" t="str">
        <f t="shared" si="40"/>
        <v/>
      </c>
      <c r="S206" s="129"/>
      <c r="T206" s="202" t="str">
        <f t="shared" si="43"/>
        <v/>
      </c>
      <c r="U206" s="140"/>
      <c r="V206" s="201" t="str">
        <f t="shared" si="41"/>
        <v/>
      </c>
    </row>
    <row r="207" spans="1:22" s="147" customFormat="1" hidden="1">
      <c r="A207" s="190"/>
      <c r="B207" s="181" t="s">
        <v>5546</v>
      </c>
      <c r="C207" s="186"/>
      <c r="D207" s="182"/>
      <c r="E207" s="185"/>
      <c r="F207" s="199" t="str">
        <f t="shared" si="42"/>
        <v/>
      </c>
      <c r="G207" s="176"/>
      <c r="H207" s="200" t="str">
        <f t="shared" si="35"/>
        <v/>
      </c>
      <c r="I207" s="177"/>
      <c r="J207" s="201" t="str">
        <f t="shared" si="36"/>
        <v/>
      </c>
      <c r="K207" s="136"/>
      <c r="L207" s="200" t="str">
        <f t="shared" si="37"/>
        <v/>
      </c>
      <c r="M207" s="140"/>
      <c r="N207" s="201" t="str">
        <f t="shared" si="38"/>
        <v/>
      </c>
      <c r="O207" s="136"/>
      <c r="P207" s="200" t="str">
        <f t="shared" si="39"/>
        <v/>
      </c>
      <c r="Q207" s="140"/>
      <c r="R207" s="201" t="str">
        <f t="shared" si="40"/>
        <v/>
      </c>
      <c r="S207" s="129"/>
      <c r="T207" s="202" t="str">
        <f t="shared" si="43"/>
        <v/>
      </c>
      <c r="U207" s="140"/>
      <c r="V207" s="201" t="str">
        <f t="shared" si="41"/>
        <v/>
      </c>
    </row>
    <row r="208" spans="1:22" s="147" customFormat="1" hidden="1">
      <c r="A208" s="190"/>
      <c r="B208" s="181" t="s">
        <v>5547</v>
      </c>
      <c r="C208" s="186"/>
      <c r="D208" s="182"/>
      <c r="E208" s="185"/>
      <c r="F208" s="199" t="str">
        <f t="shared" si="42"/>
        <v/>
      </c>
      <c r="G208" s="176"/>
      <c r="H208" s="200" t="str">
        <f t="shared" si="35"/>
        <v/>
      </c>
      <c r="I208" s="177"/>
      <c r="J208" s="201" t="str">
        <f t="shared" si="36"/>
        <v/>
      </c>
      <c r="K208" s="136"/>
      <c r="L208" s="200" t="str">
        <f t="shared" si="37"/>
        <v/>
      </c>
      <c r="M208" s="140"/>
      <c r="N208" s="201" t="str">
        <f t="shared" si="38"/>
        <v/>
      </c>
      <c r="O208" s="136"/>
      <c r="P208" s="200" t="str">
        <f t="shared" si="39"/>
        <v/>
      </c>
      <c r="Q208" s="140"/>
      <c r="R208" s="201" t="str">
        <f t="shared" si="40"/>
        <v/>
      </c>
      <c r="S208" s="129"/>
      <c r="T208" s="202" t="str">
        <f t="shared" si="43"/>
        <v/>
      </c>
      <c r="U208" s="140"/>
      <c r="V208" s="201" t="str">
        <f t="shared" si="41"/>
        <v/>
      </c>
    </row>
    <row r="209" spans="1:22" s="147" customFormat="1" hidden="1">
      <c r="A209" s="190"/>
      <c r="B209" s="181" t="s">
        <v>5548</v>
      </c>
      <c r="C209" s="186"/>
      <c r="D209" s="182"/>
      <c r="E209" s="185"/>
      <c r="F209" s="199" t="str">
        <f t="shared" si="42"/>
        <v/>
      </c>
      <c r="G209" s="176"/>
      <c r="H209" s="200" t="str">
        <f t="shared" si="35"/>
        <v/>
      </c>
      <c r="I209" s="177"/>
      <c r="J209" s="201" t="str">
        <f t="shared" si="36"/>
        <v/>
      </c>
      <c r="K209" s="136"/>
      <c r="L209" s="200" t="str">
        <f t="shared" si="37"/>
        <v/>
      </c>
      <c r="M209" s="140"/>
      <c r="N209" s="201" t="str">
        <f t="shared" si="38"/>
        <v/>
      </c>
      <c r="O209" s="136"/>
      <c r="P209" s="200" t="str">
        <f t="shared" si="39"/>
        <v/>
      </c>
      <c r="Q209" s="140"/>
      <c r="R209" s="201" t="str">
        <f t="shared" si="40"/>
        <v/>
      </c>
      <c r="S209" s="129"/>
      <c r="T209" s="202" t="str">
        <f t="shared" si="43"/>
        <v/>
      </c>
      <c r="U209" s="140"/>
      <c r="V209" s="201" t="str">
        <f t="shared" si="41"/>
        <v/>
      </c>
    </row>
    <row r="210" spans="1:22" s="147" customFormat="1" hidden="1">
      <c r="A210" s="190"/>
      <c r="B210" s="181" t="s">
        <v>5549</v>
      </c>
      <c r="C210" s="186"/>
      <c r="D210" s="182"/>
      <c r="E210" s="185"/>
      <c r="F210" s="199" t="str">
        <f t="shared" si="42"/>
        <v/>
      </c>
      <c r="G210" s="176"/>
      <c r="H210" s="200" t="str">
        <f t="shared" si="35"/>
        <v/>
      </c>
      <c r="I210" s="177"/>
      <c r="J210" s="201" t="str">
        <f t="shared" si="36"/>
        <v/>
      </c>
      <c r="K210" s="136"/>
      <c r="L210" s="200" t="str">
        <f t="shared" si="37"/>
        <v/>
      </c>
      <c r="M210" s="140"/>
      <c r="N210" s="201" t="str">
        <f t="shared" si="38"/>
        <v/>
      </c>
      <c r="O210" s="136"/>
      <c r="P210" s="200" t="str">
        <f t="shared" si="39"/>
        <v/>
      </c>
      <c r="Q210" s="140"/>
      <c r="R210" s="201" t="str">
        <f t="shared" si="40"/>
        <v/>
      </c>
      <c r="S210" s="129"/>
      <c r="T210" s="202" t="str">
        <f t="shared" si="43"/>
        <v/>
      </c>
      <c r="U210" s="140"/>
      <c r="V210" s="201" t="str">
        <f t="shared" si="41"/>
        <v/>
      </c>
    </row>
    <row r="211" spans="1:22" s="147" customFormat="1" hidden="1">
      <c r="A211" s="190"/>
      <c r="B211" s="181" t="s">
        <v>5550</v>
      </c>
      <c r="C211" s="186"/>
      <c r="D211" s="182"/>
      <c r="E211" s="185"/>
      <c r="F211" s="199" t="str">
        <f t="shared" si="42"/>
        <v/>
      </c>
      <c r="G211" s="176"/>
      <c r="H211" s="200" t="str">
        <f t="shared" si="35"/>
        <v/>
      </c>
      <c r="I211" s="177"/>
      <c r="J211" s="201" t="str">
        <f t="shared" si="36"/>
        <v/>
      </c>
      <c r="K211" s="136"/>
      <c r="L211" s="200" t="str">
        <f t="shared" si="37"/>
        <v/>
      </c>
      <c r="M211" s="140"/>
      <c r="N211" s="201" t="str">
        <f t="shared" si="38"/>
        <v/>
      </c>
      <c r="O211" s="136"/>
      <c r="P211" s="200" t="str">
        <f t="shared" si="39"/>
        <v/>
      </c>
      <c r="Q211" s="140"/>
      <c r="R211" s="201" t="str">
        <f t="shared" si="40"/>
        <v/>
      </c>
      <c r="S211" s="129"/>
      <c r="T211" s="202" t="str">
        <f t="shared" si="43"/>
        <v/>
      </c>
      <c r="U211" s="140"/>
      <c r="V211" s="201" t="str">
        <f t="shared" si="41"/>
        <v/>
      </c>
    </row>
    <row r="212" spans="1:22" s="147" customFormat="1" hidden="1">
      <c r="A212" s="190"/>
      <c r="B212" s="181" t="s">
        <v>5551</v>
      </c>
      <c r="C212" s="186"/>
      <c r="D212" s="182"/>
      <c r="E212" s="185"/>
      <c r="F212" s="199" t="str">
        <f t="shared" si="42"/>
        <v/>
      </c>
      <c r="G212" s="176"/>
      <c r="H212" s="200" t="str">
        <f t="shared" si="35"/>
        <v/>
      </c>
      <c r="I212" s="177"/>
      <c r="J212" s="201" t="str">
        <f t="shared" si="36"/>
        <v/>
      </c>
      <c r="K212" s="136"/>
      <c r="L212" s="200" t="str">
        <f t="shared" si="37"/>
        <v/>
      </c>
      <c r="M212" s="140"/>
      <c r="N212" s="201" t="str">
        <f t="shared" si="38"/>
        <v/>
      </c>
      <c r="O212" s="136"/>
      <c r="P212" s="200" t="str">
        <f t="shared" si="39"/>
        <v/>
      </c>
      <c r="Q212" s="140"/>
      <c r="R212" s="201" t="str">
        <f t="shared" si="40"/>
        <v/>
      </c>
      <c r="S212" s="129"/>
      <c r="T212" s="202" t="str">
        <f t="shared" si="43"/>
        <v/>
      </c>
      <c r="U212" s="140"/>
      <c r="V212" s="201" t="str">
        <f t="shared" si="41"/>
        <v/>
      </c>
    </row>
    <row r="213" spans="1:22" s="147" customFormat="1" hidden="1">
      <c r="A213" s="190"/>
      <c r="B213" s="181" t="s">
        <v>5552</v>
      </c>
      <c r="C213" s="186"/>
      <c r="D213" s="182"/>
      <c r="E213" s="185"/>
      <c r="F213" s="199" t="str">
        <f t="shared" si="42"/>
        <v/>
      </c>
      <c r="G213" s="176"/>
      <c r="H213" s="200" t="str">
        <f t="shared" si="35"/>
        <v/>
      </c>
      <c r="I213" s="177"/>
      <c r="J213" s="201" t="str">
        <f t="shared" si="36"/>
        <v/>
      </c>
      <c r="K213" s="136"/>
      <c r="L213" s="200" t="str">
        <f t="shared" si="37"/>
        <v/>
      </c>
      <c r="M213" s="140"/>
      <c r="N213" s="201" t="str">
        <f t="shared" si="38"/>
        <v/>
      </c>
      <c r="O213" s="136"/>
      <c r="P213" s="200" t="str">
        <f t="shared" si="39"/>
        <v/>
      </c>
      <c r="Q213" s="140"/>
      <c r="R213" s="201" t="str">
        <f t="shared" si="40"/>
        <v/>
      </c>
      <c r="S213" s="129"/>
      <c r="T213" s="202" t="str">
        <f t="shared" si="43"/>
        <v/>
      </c>
      <c r="U213" s="140"/>
      <c r="V213" s="201" t="str">
        <f t="shared" si="41"/>
        <v/>
      </c>
    </row>
    <row r="214" spans="1:22" s="147" customFormat="1" hidden="1">
      <c r="A214" s="190"/>
      <c r="B214" s="181" t="s">
        <v>5553</v>
      </c>
      <c r="C214" s="186"/>
      <c r="D214" s="182"/>
      <c r="E214" s="185"/>
      <c r="F214" s="199" t="str">
        <f t="shared" si="42"/>
        <v/>
      </c>
      <c r="G214" s="176"/>
      <c r="H214" s="200" t="str">
        <f t="shared" si="35"/>
        <v/>
      </c>
      <c r="I214" s="177"/>
      <c r="J214" s="201" t="str">
        <f t="shared" si="36"/>
        <v/>
      </c>
      <c r="K214" s="136"/>
      <c r="L214" s="200" t="str">
        <f t="shared" si="37"/>
        <v/>
      </c>
      <c r="M214" s="140"/>
      <c r="N214" s="201" t="str">
        <f t="shared" si="38"/>
        <v/>
      </c>
      <c r="O214" s="136"/>
      <c r="P214" s="200" t="str">
        <f t="shared" si="39"/>
        <v/>
      </c>
      <c r="Q214" s="140"/>
      <c r="R214" s="201" t="str">
        <f t="shared" si="40"/>
        <v/>
      </c>
      <c r="S214" s="129"/>
      <c r="T214" s="202" t="str">
        <f t="shared" si="43"/>
        <v/>
      </c>
      <c r="U214" s="140"/>
      <c r="V214" s="201" t="str">
        <f t="shared" si="41"/>
        <v/>
      </c>
    </row>
    <row r="215" spans="1:22" s="147" customFormat="1" hidden="1">
      <c r="A215" s="190"/>
      <c r="B215" s="181" t="s">
        <v>5554</v>
      </c>
      <c r="C215" s="186"/>
      <c r="D215" s="182"/>
      <c r="E215" s="185"/>
      <c r="F215" s="199" t="str">
        <f t="shared" si="42"/>
        <v/>
      </c>
      <c r="G215" s="176"/>
      <c r="H215" s="200" t="str">
        <f t="shared" si="35"/>
        <v/>
      </c>
      <c r="I215" s="177"/>
      <c r="J215" s="201" t="str">
        <f t="shared" si="36"/>
        <v/>
      </c>
      <c r="K215" s="136"/>
      <c r="L215" s="200" t="str">
        <f t="shared" si="37"/>
        <v/>
      </c>
      <c r="M215" s="140"/>
      <c r="N215" s="201" t="str">
        <f t="shared" si="38"/>
        <v/>
      </c>
      <c r="O215" s="136"/>
      <c r="P215" s="200" t="str">
        <f t="shared" si="39"/>
        <v/>
      </c>
      <c r="Q215" s="140"/>
      <c r="R215" s="201" t="str">
        <f t="shared" si="40"/>
        <v/>
      </c>
      <c r="S215" s="129"/>
      <c r="T215" s="202" t="str">
        <f t="shared" si="43"/>
        <v/>
      </c>
      <c r="U215" s="140"/>
      <c r="V215" s="201" t="str">
        <f t="shared" si="41"/>
        <v/>
      </c>
    </row>
    <row r="216" spans="1:22" s="147" customFormat="1" hidden="1">
      <c r="A216" s="190"/>
      <c r="B216" s="181" t="s">
        <v>5555</v>
      </c>
      <c r="C216" s="186"/>
      <c r="D216" s="182"/>
      <c r="E216" s="185"/>
      <c r="F216" s="199" t="str">
        <f t="shared" si="42"/>
        <v/>
      </c>
      <c r="G216" s="176"/>
      <c r="H216" s="200" t="str">
        <f t="shared" si="35"/>
        <v/>
      </c>
      <c r="I216" s="177"/>
      <c r="J216" s="201" t="str">
        <f t="shared" si="36"/>
        <v/>
      </c>
      <c r="K216" s="136"/>
      <c r="L216" s="200" t="str">
        <f t="shared" si="37"/>
        <v/>
      </c>
      <c r="M216" s="140"/>
      <c r="N216" s="201" t="str">
        <f t="shared" si="38"/>
        <v/>
      </c>
      <c r="O216" s="136"/>
      <c r="P216" s="200" t="str">
        <f t="shared" si="39"/>
        <v/>
      </c>
      <c r="Q216" s="140"/>
      <c r="R216" s="201" t="str">
        <f t="shared" si="40"/>
        <v/>
      </c>
      <c r="S216" s="129"/>
      <c r="T216" s="202" t="str">
        <f t="shared" si="43"/>
        <v/>
      </c>
      <c r="U216" s="140"/>
      <c r="V216" s="201" t="str">
        <f t="shared" si="41"/>
        <v/>
      </c>
    </row>
    <row r="217" spans="1:22" s="147" customFormat="1" hidden="1">
      <c r="A217" s="190"/>
      <c r="B217" s="181" t="s">
        <v>5556</v>
      </c>
      <c r="C217" s="186"/>
      <c r="D217" s="182"/>
      <c r="E217" s="185"/>
      <c r="F217" s="199" t="str">
        <f t="shared" si="42"/>
        <v/>
      </c>
      <c r="G217" s="176"/>
      <c r="H217" s="200" t="str">
        <f t="shared" si="35"/>
        <v/>
      </c>
      <c r="I217" s="177"/>
      <c r="J217" s="201" t="str">
        <f t="shared" si="36"/>
        <v/>
      </c>
      <c r="K217" s="136"/>
      <c r="L217" s="200" t="str">
        <f t="shared" si="37"/>
        <v/>
      </c>
      <c r="M217" s="140"/>
      <c r="N217" s="201" t="str">
        <f t="shared" si="38"/>
        <v/>
      </c>
      <c r="O217" s="136"/>
      <c r="P217" s="200" t="str">
        <f t="shared" si="39"/>
        <v/>
      </c>
      <c r="Q217" s="140"/>
      <c r="R217" s="201" t="str">
        <f t="shared" si="40"/>
        <v/>
      </c>
      <c r="S217" s="129"/>
      <c r="T217" s="202" t="str">
        <f t="shared" si="43"/>
        <v/>
      </c>
      <c r="U217" s="140"/>
      <c r="V217" s="201" t="str">
        <f t="shared" si="41"/>
        <v/>
      </c>
    </row>
    <row r="218" spans="1:22" s="147" customFormat="1" hidden="1">
      <c r="A218" s="190"/>
      <c r="B218" s="181" t="s">
        <v>5557</v>
      </c>
      <c r="C218" s="186"/>
      <c r="D218" s="182"/>
      <c r="E218" s="185"/>
      <c r="F218" s="199" t="str">
        <f t="shared" si="42"/>
        <v/>
      </c>
      <c r="G218" s="176"/>
      <c r="H218" s="200" t="str">
        <f t="shared" si="35"/>
        <v/>
      </c>
      <c r="I218" s="177"/>
      <c r="J218" s="201" t="str">
        <f t="shared" si="36"/>
        <v/>
      </c>
      <c r="K218" s="136"/>
      <c r="L218" s="200" t="str">
        <f t="shared" si="37"/>
        <v/>
      </c>
      <c r="M218" s="140"/>
      <c r="N218" s="201" t="str">
        <f t="shared" si="38"/>
        <v/>
      </c>
      <c r="O218" s="136"/>
      <c r="P218" s="200" t="str">
        <f t="shared" si="39"/>
        <v/>
      </c>
      <c r="Q218" s="140"/>
      <c r="R218" s="201" t="str">
        <f t="shared" si="40"/>
        <v/>
      </c>
      <c r="S218" s="129"/>
      <c r="T218" s="202" t="str">
        <f t="shared" si="43"/>
        <v/>
      </c>
      <c r="U218" s="140"/>
      <c r="V218" s="201" t="str">
        <f t="shared" si="41"/>
        <v/>
      </c>
    </row>
    <row r="219" spans="1:22" s="147" customFormat="1" hidden="1">
      <c r="A219" s="190"/>
      <c r="B219" s="181" t="s">
        <v>5558</v>
      </c>
      <c r="C219" s="186"/>
      <c r="D219" s="182"/>
      <c r="E219" s="185"/>
      <c r="F219" s="199" t="str">
        <f t="shared" si="42"/>
        <v/>
      </c>
      <c r="G219" s="176"/>
      <c r="H219" s="200" t="str">
        <f t="shared" si="35"/>
        <v/>
      </c>
      <c r="I219" s="177"/>
      <c r="J219" s="201" t="str">
        <f t="shared" si="36"/>
        <v/>
      </c>
      <c r="K219" s="136"/>
      <c r="L219" s="200" t="str">
        <f t="shared" si="37"/>
        <v/>
      </c>
      <c r="M219" s="140"/>
      <c r="N219" s="201" t="str">
        <f t="shared" si="38"/>
        <v/>
      </c>
      <c r="O219" s="136"/>
      <c r="P219" s="200" t="str">
        <f t="shared" si="39"/>
        <v/>
      </c>
      <c r="Q219" s="140"/>
      <c r="R219" s="201" t="str">
        <f t="shared" si="40"/>
        <v/>
      </c>
      <c r="S219" s="129"/>
      <c r="T219" s="202" t="str">
        <f t="shared" si="43"/>
        <v/>
      </c>
      <c r="U219" s="140"/>
      <c r="V219" s="201" t="str">
        <f t="shared" si="41"/>
        <v/>
      </c>
    </row>
    <row r="220" spans="1:22" s="147" customFormat="1" hidden="1">
      <c r="A220" s="190"/>
      <c r="B220" s="181" t="s">
        <v>5559</v>
      </c>
      <c r="C220" s="186"/>
      <c r="D220" s="182"/>
      <c r="E220" s="185"/>
      <c r="F220" s="199" t="str">
        <f t="shared" si="42"/>
        <v/>
      </c>
      <c r="G220" s="176"/>
      <c r="H220" s="200" t="str">
        <f t="shared" si="35"/>
        <v/>
      </c>
      <c r="I220" s="177"/>
      <c r="J220" s="201" t="str">
        <f t="shared" si="36"/>
        <v/>
      </c>
      <c r="K220" s="136"/>
      <c r="L220" s="200" t="str">
        <f t="shared" si="37"/>
        <v/>
      </c>
      <c r="M220" s="140"/>
      <c r="N220" s="201" t="str">
        <f t="shared" si="38"/>
        <v/>
      </c>
      <c r="O220" s="136"/>
      <c r="P220" s="200" t="str">
        <f t="shared" si="39"/>
        <v/>
      </c>
      <c r="Q220" s="140"/>
      <c r="R220" s="201" t="str">
        <f t="shared" si="40"/>
        <v/>
      </c>
      <c r="S220" s="129"/>
      <c r="T220" s="202" t="str">
        <f t="shared" si="43"/>
        <v/>
      </c>
      <c r="U220" s="140"/>
      <c r="V220" s="201" t="str">
        <f t="shared" si="41"/>
        <v/>
      </c>
    </row>
    <row r="221" spans="1:22" s="147" customFormat="1" hidden="1">
      <c r="A221" s="190"/>
      <c r="B221" s="181" t="s">
        <v>5560</v>
      </c>
      <c r="C221" s="186"/>
      <c r="D221" s="182"/>
      <c r="E221" s="185"/>
      <c r="F221" s="199" t="str">
        <f t="shared" si="42"/>
        <v/>
      </c>
      <c r="G221" s="176"/>
      <c r="H221" s="200" t="str">
        <f t="shared" si="35"/>
        <v/>
      </c>
      <c r="I221" s="177"/>
      <c r="J221" s="201" t="str">
        <f t="shared" si="36"/>
        <v/>
      </c>
      <c r="K221" s="136"/>
      <c r="L221" s="200" t="str">
        <f t="shared" si="37"/>
        <v/>
      </c>
      <c r="M221" s="140"/>
      <c r="N221" s="201" t="str">
        <f t="shared" si="38"/>
        <v/>
      </c>
      <c r="O221" s="136"/>
      <c r="P221" s="200" t="str">
        <f t="shared" si="39"/>
        <v/>
      </c>
      <c r="Q221" s="140"/>
      <c r="R221" s="201" t="str">
        <f t="shared" si="40"/>
        <v/>
      </c>
      <c r="S221" s="129"/>
      <c r="T221" s="202" t="str">
        <f t="shared" si="43"/>
        <v/>
      </c>
      <c r="U221" s="140"/>
      <c r="V221" s="201" t="str">
        <f t="shared" si="41"/>
        <v/>
      </c>
    </row>
    <row r="222" spans="1:22" s="147" customFormat="1" hidden="1">
      <c r="A222" s="190"/>
      <c r="B222" s="181" t="s">
        <v>5561</v>
      </c>
      <c r="C222" s="186"/>
      <c r="D222" s="182"/>
      <c r="E222" s="185"/>
      <c r="F222" s="199" t="str">
        <f t="shared" si="42"/>
        <v/>
      </c>
      <c r="G222" s="176"/>
      <c r="H222" s="200" t="str">
        <f t="shared" si="35"/>
        <v/>
      </c>
      <c r="I222" s="177"/>
      <c r="J222" s="201" t="str">
        <f t="shared" si="36"/>
        <v/>
      </c>
      <c r="K222" s="136"/>
      <c r="L222" s="200" t="str">
        <f t="shared" si="37"/>
        <v/>
      </c>
      <c r="M222" s="140"/>
      <c r="N222" s="201" t="str">
        <f t="shared" si="38"/>
        <v/>
      </c>
      <c r="O222" s="136"/>
      <c r="P222" s="200" t="str">
        <f t="shared" si="39"/>
        <v/>
      </c>
      <c r="Q222" s="140"/>
      <c r="R222" s="201" t="str">
        <f t="shared" si="40"/>
        <v/>
      </c>
      <c r="S222" s="129"/>
      <c r="T222" s="202" t="str">
        <f t="shared" si="43"/>
        <v/>
      </c>
      <c r="U222" s="140"/>
      <c r="V222" s="201" t="str">
        <f t="shared" si="41"/>
        <v/>
      </c>
    </row>
    <row r="223" spans="1:22" s="147" customFormat="1" hidden="1">
      <c r="A223" s="190"/>
      <c r="B223" s="181" t="s">
        <v>5562</v>
      </c>
      <c r="C223" s="186"/>
      <c r="D223" s="182"/>
      <c r="E223" s="185"/>
      <c r="F223" s="199" t="str">
        <f t="shared" si="42"/>
        <v/>
      </c>
      <c r="G223" s="176"/>
      <c r="H223" s="200" t="str">
        <f t="shared" si="35"/>
        <v/>
      </c>
      <c r="I223" s="177"/>
      <c r="J223" s="201" t="str">
        <f t="shared" si="36"/>
        <v/>
      </c>
      <c r="K223" s="136"/>
      <c r="L223" s="200" t="str">
        <f t="shared" si="37"/>
        <v/>
      </c>
      <c r="M223" s="140"/>
      <c r="N223" s="201" t="str">
        <f t="shared" si="38"/>
        <v/>
      </c>
      <c r="O223" s="136"/>
      <c r="P223" s="200" t="str">
        <f t="shared" si="39"/>
        <v/>
      </c>
      <c r="Q223" s="140"/>
      <c r="R223" s="201" t="str">
        <f t="shared" si="40"/>
        <v/>
      </c>
      <c r="S223" s="129"/>
      <c r="T223" s="202" t="str">
        <f t="shared" si="43"/>
        <v/>
      </c>
      <c r="U223" s="140"/>
      <c r="V223" s="201" t="str">
        <f t="shared" si="41"/>
        <v/>
      </c>
    </row>
    <row r="224" spans="1:22" s="147" customFormat="1" hidden="1">
      <c r="A224" s="190"/>
      <c r="B224" s="181" t="s">
        <v>5563</v>
      </c>
      <c r="C224" s="186"/>
      <c r="D224" s="182"/>
      <c r="E224" s="185"/>
      <c r="F224" s="199" t="str">
        <f t="shared" si="42"/>
        <v/>
      </c>
      <c r="G224" s="176"/>
      <c r="H224" s="200" t="str">
        <f t="shared" si="35"/>
        <v/>
      </c>
      <c r="I224" s="177"/>
      <c r="J224" s="201" t="str">
        <f t="shared" si="36"/>
        <v/>
      </c>
      <c r="K224" s="136"/>
      <c r="L224" s="200" t="str">
        <f t="shared" si="37"/>
        <v/>
      </c>
      <c r="M224" s="140"/>
      <c r="N224" s="201" t="str">
        <f t="shared" si="38"/>
        <v/>
      </c>
      <c r="O224" s="136"/>
      <c r="P224" s="200" t="str">
        <f t="shared" si="39"/>
        <v/>
      </c>
      <c r="Q224" s="140"/>
      <c r="R224" s="201" t="str">
        <f t="shared" si="40"/>
        <v/>
      </c>
      <c r="S224" s="129"/>
      <c r="T224" s="202" t="str">
        <f t="shared" si="43"/>
        <v/>
      </c>
      <c r="U224" s="140"/>
      <c r="V224" s="201" t="str">
        <f t="shared" si="41"/>
        <v/>
      </c>
    </row>
    <row r="225" spans="1:22" s="147" customFormat="1" hidden="1">
      <c r="A225" s="190"/>
      <c r="B225" s="181" t="s">
        <v>5564</v>
      </c>
      <c r="C225" s="186"/>
      <c r="D225" s="182"/>
      <c r="E225" s="185"/>
      <c r="F225" s="199" t="str">
        <f t="shared" si="42"/>
        <v/>
      </c>
      <c r="G225" s="176"/>
      <c r="H225" s="200" t="str">
        <f t="shared" si="35"/>
        <v/>
      </c>
      <c r="I225" s="177"/>
      <c r="J225" s="201" t="str">
        <f t="shared" si="36"/>
        <v/>
      </c>
      <c r="K225" s="136"/>
      <c r="L225" s="200" t="str">
        <f t="shared" si="37"/>
        <v/>
      </c>
      <c r="M225" s="140"/>
      <c r="N225" s="201" t="str">
        <f t="shared" si="38"/>
        <v/>
      </c>
      <c r="O225" s="136"/>
      <c r="P225" s="200" t="str">
        <f t="shared" si="39"/>
        <v/>
      </c>
      <c r="Q225" s="140"/>
      <c r="R225" s="201" t="str">
        <f t="shared" si="40"/>
        <v/>
      </c>
      <c r="S225" s="129"/>
      <c r="T225" s="202" t="str">
        <f t="shared" si="43"/>
        <v/>
      </c>
      <c r="U225" s="140"/>
      <c r="V225" s="201" t="str">
        <f t="shared" si="41"/>
        <v/>
      </c>
    </row>
    <row r="226" spans="1:22" s="147" customFormat="1" hidden="1">
      <c r="A226" s="190"/>
      <c r="B226" s="181" t="s">
        <v>5565</v>
      </c>
      <c r="C226" s="186"/>
      <c r="D226" s="182"/>
      <c r="E226" s="185"/>
      <c r="F226" s="199" t="str">
        <f t="shared" si="42"/>
        <v/>
      </c>
      <c r="G226" s="176"/>
      <c r="H226" s="200" t="str">
        <f t="shared" si="35"/>
        <v/>
      </c>
      <c r="I226" s="177"/>
      <c r="J226" s="201" t="str">
        <f t="shared" si="36"/>
        <v/>
      </c>
      <c r="K226" s="136"/>
      <c r="L226" s="200" t="str">
        <f t="shared" si="37"/>
        <v/>
      </c>
      <c r="M226" s="140"/>
      <c r="N226" s="201" t="str">
        <f t="shared" si="38"/>
        <v/>
      </c>
      <c r="O226" s="136"/>
      <c r="P226" s="200" t="str">
        <f t="shared" si="39"/>
        <v/>
      </c>
      <c r="Q226" s="140"/>
      <c r="R226" s="201" t="str">
        <f t="shared" si="40"/>
        <v/>
      </c>
      <c r="S226" s="129"/>
      <c r="T226" s="202" t="str">
        <f t="shared" si="43"/>
        <v/>
      </c>
      <c r="U226" s="140"/>
      <c r="V226" s="201" t="str">
        <f t="shared" si="41"/>
        <v/>
      </c>
    </row>
    <row r="227" spans="1:22" s="147" customFormat="1" hidden="1">
      <c r="A227" s="190"/>
      <c r="B227" s="181" t="s">
        <v>5566</v>
      </c>
      <c r="C227" s="186"/>
      <c r="D227" s="182"/>
      <c r="E227" s="185"/>
      <c r="F227" s="199" t="str">
        <f t="shared" si="42"/>
        <v/>
      </c>
      <c r="G227" s="176"/>
      <c r="H227" s="200" t="str">
        <f t="shared" si="35"/>
        <v/>
      </c>
      <c r="I227" s="177"/>
      <c r="J227" s="201" t="str">
        <f t="shared" si="36"/>
        <v/>
      </c>
      <c r="K227" s="136"/>
      <c r="L227" s="200" t="str">
        <f t="shared" si="37"/>
        <v/>
      </c>
      <c r="M227" s="140"/>
      <c r="N227" s="201" t="str">
        <f t="shared" si="38"/>
        <v/>
      </c>
      <c r="O227" s="136"/>
      <c r="P227" s="200" t="str">
        <f t="shared" si="39"/>
        <v/>
      </c>
      <c r="Q227" s="140"/>
      <c r="R227" s="201" t="str">
        <f t="shared" si="40"/>
        <v/>
      </c>
      <c r="S227" s="129"/>
      <c r="T227" s="202" t="str">
        <f t="shared" si="43"/>
        <v/>
      </c>
      <c r="U227" s="140"/>
      <c r="V227" s="201" t="str">
        <f t="shared" si="41"/>
        <v/>
      </c>
    </row>
    <row r="228" spans="1:22" s="147" customFormat="1" hidden="1">
      <c r="A228" s="190"/>
      <c r="B228" s="181" t="s">
        <v>5567</v>
      </c>
      <c r="C228" s="186"/>
      <c r="D228" s="182"/>
      <c r="E228" s="185"/>
      <c r="F228" s="199" t="str">
        <f t="shared" si="42"/>
        <v/>
      </c>
      <c r="G228" s="176"/>
      <c r="H228" s="200" t="str">
        <f t="shared" si="35"/>
        <v/>
      </c>
      <c r="I228" s="177"/>
      <c r="J228" s="201" t="str">
        <f t="shared" si="36"/>
        <v/>
      </c>
      <c r="K228" s="136"/>
      <c r="L228" s="200" t="str">
        <f t="shared" si="37"/>
        <v/>
      </c>
      <c r="M228" s="140"/>
      <c r="N228" s="201" t="str">
        <f t="shared" si="38"/>
        <v/>
      </c>
      <c r="O228" s="136"/>
      <c r="P228" s="200" t="str">
        <f t="shared" si="39"/>
        <v/>
      </c>
      <c r="Q228" s="140"/>
      <c r="R228" s="201" t="str">
        <f t="shared" si="40"/>
        <v/>
      </c>
      <c r="S228" s="129"/>
      <c r="T228" s="202" t="str">
        <f t="shared" si="43"/>
        <v/>
      </c>
      <c r="U228" s="140"/>
      <c r="V228" s="201" t="str">
        <f t="shared" si="41"/>
        <v/>
      </c>
    </row>
    <row r="229" spans="1:22" s="147" customFormat="1" hidden="1">
      <c r="A229" s="190"/>
      <c r="B229" s="181" t="s">
        <v>5568</v>
      </c>
      <c r="C229" s="186"/>
      <c r="D229" s="182"/>
      <c r="E229" s="185"/>
      <c r="F229" s="199" t="str">
        <f t="shared" si="42"/>
        <v/>
      </c>
      <c r="G229" s="176"/>
      <c r="H229" s="200" t="str">
        <f t="shared" si="35"/>
        <v/>
      </c>
      <c r="I229" s="177"/>
      <c r="J229" s="201" t="str">
        <f t="shared" si="36"/>
        <v/>
      </c>
      <c r="K229" s="136"/>
      <c r="L229" s="200" t="str">
        <f t="shared" si="37"/>
        <v/>
      </c>
      <c r="M229" s="140"/>
      <c r="N229" s="201" t="str">
        <f t="shared" si="38"/>
        <v/>
      </c>
      <c r="O229" s="136"/>
      <c r="P229" s="200" t="str">
        <f t="shared" si="39"/>
        <v/>
      </c>
      <c r="Q229" s="140"/>
      <c r="R229" s="201" t="str">
        <f t="shared" si="40"/>
        <v/>
      </c>
      <c r="S229" s="129"/>
      <c r="T229" s="202" t="str">
        <f t="shared" si="43"/>
        <v/>
      </c>
      <c r="U229" s="140"/>
      <c r="V229" s="201" t="str">
        <f t="shared" si="41"/>
        <v/>
      </c>
    </row>
    <row r="230" spans="1:22" s="147" customFormat="1" hidden="1">
      <c r="A230" s="190"/>
      <c r="B230" s="181" t="s">
        <v>5569</v>
      </c>
      <c r="C230" s="186"/>
      <c r="D230" s="182"/>
      <c r="E230" s="185"/>
      <c r="F230" s="199" t="str">
        <f t="shared" si="42"/>
        <v/>
      </c>
      <c r="G230" s="176"/>
      <c r="H230" s="200" t="str">
        <f t="shared" si="35"/>
        <v/>
      </c>
      <c r="I230" s="177"/>
      <c r="J230" s="201" t="str">
        <f t="shared" si="36"/>
        <v/>
      </c>
      <c r="K230" s="136"/>
      <c r="L230" s="200" t="str">
        <f t="shared" si="37"/>
        <v/>
      </c>
      <c r="M230" s="140"/>
      <c r="N230" s="201" t="str">
        <f t="shared" si="38"/>
        <v/>
      </c>
      <c r="O230" s="136"/>
      <c r="P230" s="200" t="str">
        <f t="shared" si="39"/>
        <v/>
      </c>
      <c r="Q230" s="140"/>
      <c r="R230" s="201" t="str">
        <f t="shared" si="40"/>
        <v/>
      </c>
      <c r="S230" s="129"/>
      <c r="T230" s="202" t="str">
        <f t="shared" si="43"/>
        <v/>
      </c>
      <c r="U230" s="140"/>
      <c r="V230" s="201" t="str">
        <f t="shared" si="41"/>
        <v/>
      </c>
    </row>
    <row r="231" spans="1:22" s="147" customFormat="1" hidden="1">
      <c r="A231" s="190"/>
      <c r="B231" s="181" t="s">
        <v>5570</v>
      </c>
      <c r="C231" s="186"/>
      <c r="D231" s="182"/>
      <c r="E231" s="185"/>
      <c r="F231" s="199" t="str">
        <f t="shared" si="42"/>
        <v/>
      </c>
      <c r="G231" s="176"/>
      <c r="H231" s="200" t="str">
        <f t="shared" si="35"/>
        <v/>
      </c>
      <c r="I231" s="177"/>
      <c r="J231" s="201" t="str">
        <f t="shared" si="36"/>
        <v/>
      </c>
      <c r="K231" s="136"/>
      <c r="L231" s="200" t="str">
        <f t="shared" si="37"/>
        <v/>
      </c>
      <c r="M231" s="140"/>
      <c r="N231" s="201" t="str">
        <f t="shared" si="38"/>
        <v/>
      </c>
      <c r="O231" s="136"/>
      <c r="P231" s="200" t="str">
        <f t="shared" si="39"/>
        <v/>
      </c>
      <c r="Q231" s="140"/>
      <c r="R231" s="201" t="str">
        <f t="shared" si="40"/>
        <v/>
      </c>
      <c r="S231" s="129"/>
      <c r="T231" s="202" t="str">
        <f t="shared" si="43"/>
        <v/>
      </c>
      <c r="U231" s="140"/>
      <c r="V231" s="201" t="str">
        <f t="shared" si="41"/>
        <v/>
      </c>
    </row>
    <row r="232" spans="1:22" s="147" customFormat="1" hidden="1">
      <c r="A232" s="190"/>
      <c r="B232" s="181" t="s">
        <v>5571</v>
      </c>
      <c r="C232" s="186"/>
      <c r="D232" s="182"/>
      <c r="E232" s="185"/>
      <c r="F232" s="199" t="str">
        <f t="shared" si="42"/>
        <v/>
      </c>
      <c r="G232" s="176"/>
      <c r="H232" s="200" t="str">
        <f t="shared" si="35"/>
        <v/>
      </c>
      <c r="I232" s="177"/>
      <c r="J232" s="201" t="str">
        <f t="shared" si="36"/>
        <v/>
      </c>
      <c r="K232" s="136"/>
      <c r="L232" s="200" t="str">
        <f t="shared" si="37"/>
        <v/>
      </c>
      <c r="M232" s="140"/>
      <c r="N232" s="201" t="str">
        <f t="shared" si="38"/>
        <v/>
      </c>
      <c r="O232" s="136"/>
      <c r="P232" s="200" t="str">
        <f t="shared" si="39"/>
        <v/>
      </c>
      <c r="Q232" s="140"/>
      <c r="R232" s="201" t="str">
        <f t="shared" si="40"/>
        <v/>
      </c>
      <c r="S232" s="129"/>
      <c r="T232" s="202" t="str">
        <f t="shared" si="43"/>
        <v/>
      </c>
      <c r="U232" s="140"/>
      <c r="V232" s="201" t="str">
        <f t="shared" si="41"/>
        <v/>
      </c>
    </row>
    <row r="233" spans="1:22" s="147" customFormat="1" hidden="1">
      <c r="A233" s="190"/>
      <c r="B233" s="181" t="s">
        <v>5572</v>
      </c>
      <c r="C233" s="186"/>
      <c r="D233" s="182"/>
      <c r="E233" s="185"/>
      <c r="F233" s="199" t="str">
        <f t="shared" si="42"/>
        <v/>
      </c>
      <c r="G233" s="176"/>
      <c r="H233" s="200" t="str">
        <f t="shared" si="35"/>
        <v/>
      </c>
      <c r="I233" s="177"/>
      <c r="J233" s="201" t="str">
        <f t="shared" si="36"/>
        <v/>
      </c>
      <c r="K233" s="136"/>
      <c r="L233" s="200" t="str">
        <f t="shared" si="37"/>
        <v/>
      </c>
      <c r="M233" s="140"/>
      <c r="N233" s="201" t="str">
        <f t="shared" si="38"/>
        <v/>
      </c>
      <c r="O233" s="136"/>
      <c r="P233" s="200" t="str">
        <f t="shared" si="39"/>
        <v/>
      </c>
      <c r="Q233" s="140"/>
      <c r="R233" s="201" t="str">
        <f t="shared" si="40"/>
        <v/>
      </c>
      <c r="S233" s="129"/>
      <c r="T233" s="202" t="str">
        <f t="shared" si="43"/>
        <v/>
      </c>
      <c r="U233" s="140"/>
      <c r="V233" s="201" t="str">
        <f t="shared" si="41"/>
        <v/>
      </c>
    </row>
    <row r="234" spans="1:22" s="147" customFormat="1" hidden="1">
      <c r="A234" s="190"/>
      <c r="B234" s="181" t="s">
        <v>5573</v>
      </c>
      <c r="C234" s="186"/>
      <c r="D234" s="182"/>
      <c r="E234" s="185"/>
      <c r="F234" s="199" t="str">
        <f t="shared" si="42"/>
        <v/>
      </c>
      <c r="G234" s="176"/>
      <c r="H234" s="200" t="str">
        <f t="shared" si="35"/>
        <v/>
      </c>
      <c r="I234" s="177"/>
      <c r="J234" s="201" t="str">
        <f t="shared" si="36"/>
        <v/>
      </c>
      <c r="K234" s="136"/>
      <c r="L234" s="200" t="str">
        <f t="shared" si="37"/>
        <v/>
      </c>
      <c r="M234" s="140"/>
      <c r="N234" s="201" t="str">
        <f t="shared" si="38"/>
        <v/>
      </c>
      <c r="O234" s="136"/>
      <c r="P234" s="200" t="str">
        <f t="shared" si="39"/>
        <v/>
      </c>
      <c r="Q234" s="140"/>
      <c r="R234" s="201" t="str">
        <f t="shared" si="40"/>
        <v/>
      </c>
      <c r="S234" s="129"/>
      <c r="T234" s="202" t="str">
        <f t="shared" si="43"/>
        <v/>
      </c>
      <c r="U234" s="140"/>
      <c r="V234" s="201" t="str">
        <f t="shared" si="41"/>
        <v/>
      </c>
    </row>
    <row r="235" spans="1:22" s="147" customFormat="1" hidden="1">
      <c r="A235" s="190"/>
      <c r="B235" s="181" t="s">
        <v>5574</v>
      </c>
      <c r="C235" s="186"/>
      <c r="D235" s="182"/>
      <c r="E235" s="185"/>
      <c r="F235" s="199" t="str">
        <f t="shared" si="42"/>
        <v/>
      </c>
      <c r="G235" s="176"/>
      <c r="H235" s="200" t="str">
        <f t="shared" si="35"/>
        <v/>
      </c>
      <c r="I235" s="177"/>
      <c r="J235" s="201" t="str">
        <f t="shared" si="36"/>
        <v/>
      </c>
      <c r="K235" s="136"/>
      <c r="L235" s="200" t="str">
        <f t="shared" si="37"/>
        <v/>
      </c>
      <c r="M235" s="140"/>
      <c r="N235" s="201" t="str">
        <f t="shared" si="38"/>
        <v/>
      </c>
      <c r="O235" s="136"/>
      <c r="P235" s="200" t="str">
        <f t="shared" si="39"/>
        <v/>
      </c>
      <c r="Q235" s="140"/>
      <c r="R235" s="201" t="str">
        <f t="shared" si="40"/>
        <v/>
      </c>
      <c r="S235" s="129"/>
      <c r="T235" s="202" t="str">
        <f t="shared" si="43"/>
        <v/>
      </c>
      <c r="U235" s="140"/>
      <c r="V235" s="201" t="str">
        <f t="shared" si="41"/>
        <v/>
      </c>
    </row>
    <row r="236" spans="1:22" s="147" customFormat="1" hidden="1">
      <c r="A236" s="190"/>
      <c r="B236" s="181" t="s">
        <v>5575</v>
      </c>
      <c r="C236" s="186"/>
      <c r="D236" s="182"/>
      <c r="E236" s="185"/>
      <c r="F236" s="199" t="str">
        <f t="shared" si="42"/>
        <v/>
      </c>
      <c r="G236" s="176"/>
      <c r="H236" s="200" t="str">
        <f t="shared" si="35"/>
        <v/>
      </c>
      <c r="I236" s="177"/>
      <c r="J236" s="201" t="str">
        <f t="shared" si="36"/>
        <v/>
      </c>
      <c r="K236" s="136"/>
      <c r="L236" s="200" t="str">
        <f t="shared" si="37"/>
        <v/>
      </c>
      <c r="M236" s="140"/>
      <c r="N236" s="201" t="str">
        <f t="shared" si="38"/>
        <v/>
      </c>
      <c r="O236" s="136"/>
      <c r="P236" s="200" t="str">
        <f t="shared" si="39"/>
        <v/>
      </c>
      <c r="Q236" s="140"/>
      <c r="R236" s="201" t="str">
        <f t="shared" si="40"/>
        <v/>
      </c>
      <c r="S236" s="129"/>
      <c r="T236" s="202" t="str">
        <f t="shared" si="43"/>
        <v/>
      </c>
      <c r="U236" s="140"/>
      <c r="V236" s="201" t="str">
        <f t="shared" si="41"/>
        <v/>
      </c>
    </row>
    <row r="237" spans="1:22" s="147" customFormat="1" hidden="1">
      <c r="A237" s="190"/>
      <c r="B237" s="181" t="s">
        <v>5576</v>
      </c>
      <c r="C237" s="186"/>
      <c r="D237" s="182"/>
      <c r="E237" s="185"/>
      <c r="F237" s="199" t="str">
        <f t="shared" si="42"/>
        <v/>
      </c>
      <c r="G237" s="176"/>
      <c r="H237" s="200" t="str">
        <f t="shared" si="35"/>
        <v/>
      </c>
      <c r="I237" s="177"/>
      <c r="J237" s="201" t="str">
        <f t="shared" si="36"/>
        <v/>
      </c>
      <c r="K237" s="136"/>
      <c r="L237" s="200" t="str">
        <f t="shared" si="37"/>
        <v/>
      </c>
      <c r="M237" s="140"/>
      <c r="N237" s="201" t="str">
        <f t="shared" si="38"/>
        <v/>
      </c>
      <c r="O237" s="136"/>
      <c r="P237" s="200" t="str">
        <f t="shared" si="39"/>
        <v/>
      </c>
      <c r="Q237" s="140"/>
      <c r="R237" s="201" t="str">
        <f t="shared" si="40"/>
        <v/>
      </c>
      <c r="S237" s="129"/>
      <c r="T237" s="202" t="str">
        <f t="shared" si="43"/>
        <v/>
      </c>
      <c r="U237" s="140"/>
      <c r="V237" s="201" t="str">
        <f t="shared" si="41"/>
        <v/>
      </c>
    </row>
    <row r="238" spans="1:22" s="147" customFormat="1" hidden="1">
      <c r="A238" s="190"/>
      <c r="B238" s="181" t="s">
        <v>5577</v>
      </c>
      <c r="C238" s="186"/>
      <c r="D238" s="182"/>
      <c r="E238" s="185"/>
      <c r="F238" s="199" t="str">
        <f t="shared" si="42"/>
        <v/>
      </c>
      <c r="G238" s="176"/>
      <c r="H238" s="200" t="str">
        <f t="shared" si="35"/>
        <v/>
      </c>
      <c r="I238" s="177"/>
      <c r="J238" s="201" t="str">
        <f t="shared" si="36"/>
        <v/>
      </c>
      <c r="K238" s="136"/>
      <c r="L238" s="200" t="str">
        <f t="shared" si="37"/>
        <v/>
      </c>
      <c r="M238" s="140"/>
      <c r="N238" s="201" t="str">
        <f t="shared" si="38"/>
        <v/>
      </c>
      <c r="O238" s="136"/>
      <c r="P238" s="200" t="str">
        <f t="shared" si="39"/>
        <v/>
      </c>
      <c r="Q238" s="140"/>
      <c r="R238" s="201" t="str">
        <f t="shared" si="40"/>
        <v/>
      </c>
      <c r="S238" s="129"/>
      <c r="T238" s="202" t="str">
        <f t="shared" si="43"/>
        <v/>
      </c>
      <c r="U238" s="140"/>
      <c r="V238" s="201" t="str">
        <f t="shared" si="41"/>
        <v/>
      </c>
    </row>
    <row r="239" spans="1:22" s="147" customFormat="1" hidden="1">
      <c r="A239" s="190"/>
      <c r="B239" s="181" t="s">
        <v>5578</v>
      </c>
      <c r="C239" s="186"/>
      <c r="D239" s="182"/>
      <c r="E239" s="185"/>
      <c r="F239" s="199" t="str">
        <f t="shared" si="42"/>
        <v/>
      </c>
      <c r="G239" s="176"/>
      <c r="H239" s="200" t="str">
        <f t="shared" si="35"/>
        <v/>
      </c>
      <c r="I239" s="177"/>
      <c r="J239" s="201" t="str">
        <f t="shared" si="36"/>
        <v/>
      </c>
      <c r="K239" s="136"/>
      <c r="L239" s="200" t="str">
        <f t="shared" si="37"/>
        <v/>
      </c>
      <c r="M239" s="140"/>
      <c r="N239" s="201" t="str">
        <f t="shared" si="38"/>
        <v/>
      </c>
      <c r="O239" s="136"/>
      <c r="P239" s="200" t="str">
        <f t="shared" si="39"/>
        <v/>
      </c>
      <c r="Q239" s="140"/>
      <c r="R239" s="201" t="str">
        <f t="shared" si="40"/>
        <v/>
      </c>
      <c r="S239" s="129"/>
      <c r="T239" s="202" t="str">
        <f t="shared" si="43"/>
        <v/>
      </c>
      <c r="U239" s="140"/>
      <c r="V239" s="201" t="str">
        <f t="shared" si="41"/>
        <v/>
      </c>
    </row>
    <row r="240" spans="1:22" s="147" customFormat="1" hidden="1">
      <c r="A240" s="190"/>
      <c r="B240" s="181" t="s">
        <v>5579</v>
      </c>
      <c r="C240" s="186"/>
      <c r="D240" s="182"/>
      <c r="E240" s="185"/>
      <c r="F240" s="199" t="str">
        <f t="shared" si="42"/>
        <v/>
      </c>
      <c r="G240" s="176"/>
      <c r="H240" s="200" t="str">
        <f t="shared" si="35"/>
        <v/>
      </c>
      <c r="I240" s="177"/>
      <c r="J240" s="201" t="str">
        <f t="shared" si="36"/>
        <v/>
      </c>
      <c r="K240" s="136"/>
      <c r="L240" s="200" t="str">
        <f t="shared" si="37"/>
        <v/>
      </c>
      <c r="M240" s="140"/>
      <c r="N240" s="201" t="str">
        <f t="shared" si="38"/>
        <v/>
      </c>
      <c r="O240" s="136"/>
      <c r="P240" s="200" t="str">
        <f t="shared" si="39"/>
        <v/>
      </c>
      <c r="Q240" s="140"/>
      <c r="R240" s="201" t="str">
        <f t="shared" si="40"/>
        <v/>
      </c>
      <c r="S240" s="129"/>
      <c r="T240" s="202" t="str">
        <f t="shared" si="43"/>
        <v/>
      </c>
      <c r="U240" s="140"/>
      <c r="V240" s="201" t="str">
        <f t="shared" si="41"/>
        <v/>
      </c>
    </row>
    <row r="241" spans="1:22" s="147" customFormat="1" hidden="1">
      <c r="A241" s="190"/>
      <c r="B241" s="181" t="s">
        <v>5580</v>
      </c>
      <c r="C241" s="186"/>
      <c r="D241" s="182"/>
      <c r="E241" s="185"/>
      <c r="F241" s="199" t="str">
        <f t="shared" si="42"/>
        <v/>
      </c>
      <c r="G241" s="176"/>
      <c r="H241" s="200" t="str">
        <f t="shared" si="35"/>
        <v/>
      </c>
      <c r="I241" s="177"/>
      <c r="J241" s="201" t="str">
        <f t="shared" si="36"/>
        <v/>
      </c>
      <c r="K241" s="136"/>
      <c r="L241" s="200" t="str">
        <f t="shared" si="37"/>
        <v/>
      </c>
      <c r="M241" s="140"/>
      <c r="N241" s="201" t="str">
        <f t="shared" si="38"/>
        <v/>
      </c>
      <c r="O241" s="136"/>
      <c r="P241" s="200" t="str">
        <f t="shared" si="39"/>
        <v/>
      </c>
      <c r="Q241" s="140"/>
      <c r="R241" s="201" t="str">
        <f t="shared" si="40"/>
        <v/>
      </c>
      <c r="S241" s="129"/>
      <c r="T241" s="202" t="str">
        <f t="shared" si="43"/>
        <v/>
      </c>
      <c r="U241" s="140"/>
      <c r="V241" s="201" t="str">
        <f t="shared" si="41"/>
        <v/>
      </c>
    </row>
    <row r="242" spans="1:22" s="147" customFormat="1" hidden="1">
      <c r="A242" s="190"/>
      <c r="B242" s="181" t="s">
        <v>5581</v>
      </c>
      <c r="C242" s="186"/>
      <c r="D242" s="182"/>
      <c r="E242" s="185"/>
      <c r="F242" s="199" t="str">
        <f t="shared" si="42"/>
        <v/>
      </c>
      <c r="G242" s="176"/>
      <c r="H242" s="200" t="str">
        <f t="shared" si="35"/>
        <v/>
      </c>
      <c r="I242" s="177"/>
      <c r="J242" s="201" t="str">
        <f t="shared" si="36"/>
        <v/>
      </c>
      <c r="K242" s="136"/>
      <c r="L242" s="200" t="str">
        <f t="shared" si="37"/>
        <v/>
      </c>
      <c r="M242" s="140"/>
      <c r="N242" s="201" t="str">
        <f t="shared" si="38"/>
        <v/>
      </c>
      <c r="O242" s="136"/>
      <c r="P242" s="200" t="str">
        <f t="shared" si="39"/>
        <v/>
      </c>
      <c r="Q242" s="140"/>
      <c r="R242" s="201" t="str">
        <f t="shared" si="40"/>
        <v/>
      </c>
      <c r="S242" s="129"/>
      <c r="T242" s="202" t="str">
        <f t="shared" si="43"/>
        <v/>
      </c>
      <c r="U242" s="140"/>
      <c r="V242" s="201" t="str">
        <f t="shared" si="41"/>
        <v/>
      </c>
    </row>
    <row r="243" spans="1:22" s="147" customFormat="1" hidden="1">
      <c r="A243" s="190"/>
      <c r="B243" s="181" t="s">
        <v>5582</v>
      </c>
      <c r="C243" s="186"/>
      <c r="D243" s="182"/>
      <c r="E243" s="185"/>
      <c r="F243" s="199" t="str">
        <f t="shared" si="42"/>
        <v/>
      </c>
      <c r="G243" s="176"/>
      <c r="H243" s="200" t="str">
        <f t="shared" si="35"/>
        <v/>
      </c>
      <c r="I243" s="177"/>
      <c r="J243" s="201" t="str">
        <f t="shared" si="36"/>
        <v/>
      </c>
      <c r="K243" s="136"/>
      <c r="L243" s="200" t="str">
        <f t="shared" si="37"/>
        <v/>
      </c>
      <c r="M243" s="140"/>
      <c r="N243" s="201" t="str">
        <f t="shared" si="38"/>
        <v/>
      </c>
      <c r="O243" s="136"/>
      <c r="P243" s="200" t="str">
        <f t="shared" si="39"/>
        <v/>
      </c>
      <c r="Q243" s="140"/>
      <c r="R243" s="201" t="str">
        <f t="shared" si="40"/>
        <v/>
      </c>
      <c r="S243" s="129"/>
      <c r="T243" s="202" t="str">
        <f t="shared" si="43"/>
        <v/>
      </c>
      <c r="U243" s="140"/>
      <c r="V243" s="201" t="str">
        <f t="shared" si="41"/>
        <v/>
      </c>
    </row>
    <row r="244" spans="1:22" s="147" customFormat="1" hidden="1">
      <c r="A244" s="190"/>
      <c r="B244" s="181" t="s">
        <v>5583</v>
      </c>
      <c r="C244" s="186"/>
      <c r="D244" s="182"/>
      <c r="E244" s="185"/>
      <c r="F244" s="199" t="str">
        <f t="shared" si="42"/>
        <v/>
      </c>
      <c r="G244" s="176"/>
      <c r="H244" s="200" t="str">
        <f t="shared" si="35"/>
        <v/>
      </c>
      <c r="I244" s="177"/>
      <c r="J244" s="201" t="str">
        <f t="shared" si="36"/>
        <v/>
      </c>
      <c r="K244" s="136"/>
      <c r="L244" s="200" t="str">
        <f t="shared" si="37"/>
        <v/>
      </c>
      <c r="M244" s="140"/>
      <c r="N244" s="201" t="str">
        <f t="shared" si="38"/>
        <v/>
      </c>
      <c r="O244" s="136"/>
      <c r="P244" s="200" t="str">
        <f t="shared" si="39"/>
        <v/>
      </c>
      <c r="Q244" s="140"/>
      <c r="R244" s="201" t="str">
        <f t="shared" si="40"/>
        <v/>
      </c>
      <c r="S244" s="129"/>
      <c r="T244" s="202" t="str">
        <f t="shared" si="43"/>
        <v/>
      </c>
      <c r="U244" s="140"/>
      <c r="V244" s="201" t="str">
        <f t="shared" si="41"/>
        <v/>
      </c>
    </row>
    <row r="245" spans="1:22" s="147" customFormat="1" hidden="1">
      <c r="A245" s="190"/>
      <c r="B245" s="181" t="s">
        <v>5584</v>
      </c>
      <c r="C245" s="186"/>
      <c r="D245" s="182"/>
      <c r="E245" s="185"/>
      <c r="F245" s="199" t="str">
        <f t="shared" si="42"/>
        <v/>
      </c>
      <c r="G245" s="176"/>
      <c r="H245" s="200" t="str">
        <f t="shared" si="35"/>
        <v/>
      </c>
      <c r="I245" s="177"/>
      <c r="J245" s="201" t="str">
        <f t="shared" si="36"/>
        <v/>
      </c>
      <c r="K245" s="136"/>
      <c r="L245" s="200" t="str">
        <f t="shared" si="37"/>
        <v/>
      </c>
      <c r="M245" s="140"/>
      <c r="N245" s="201" t="str">
        <f t="shared" si="38"/>
        <v/>
      </c>
      <c r="O245" s="136"/>
      <c r="P245" s="200" t="str">
        <f t="shared" si="39"/>
        <v/>
      </c>
      <c r="Q245" s="140"/>
      <c r="R245" s="201" t="str">
        <f t="shared" si="40"/>
        <v/>
      </c>
      <c r="S245" s="129"/>
      <c r="T245" s="202" t="str">
        <f t="shared" si="43"/>
        <v/>
      </c>
      <c r="U245" s="140"/>
      <c r="V245" s="201" t="str">
        <f t="shared" si="41"/>
        <v/>
      </c>
    </row>
    <row r="246" spans="1:22" s="147" customFormat="1" hidden="1">
      <c r="A246" s="190"/>
      <c r="B246" s="181" t="s">
        <v>5585</v>
      </c>
      <c r="C246" s="186"/>
      <c r="D246" s="182"/>
      <c r="E246" s="185"/>
      <c r="F246" s="199" t="str">
        <f t="shared" si="42"/>
        <v/>
      </c>
      <c r="G246" s="176"/>
      <c r="H246" s="200" t="str">
        <f t="shared" si="35"/>
        <v/>
      </c>
      <c r="I246" s="177"/>
      <c r="J246" s="201" t="str">
        <f t="shared" si="36"/>
        <v/>
      </c>
      <c r="K246" s="136"/>
      <c r="L246" s="200" t="str">
        <f t="shared" si="37"/>
        <v/>
      </c>
      <c r="M246" s="140"/>
      <c r="N246" s="201" t="str">
        <f t="shared" si="38"/>
        <v/>
      </c>
      <c r="O246" s="136"/>
      <c r="P246" s="200" t="str">
        <f t="shared" si="39"/>
        <v/>
      </c>
      <c r="Q246" s="140"/>
      <c r="R246" s="201" t="str">
        <f t="shared" si="40"/>
        <v/>
      </c>
      <c r="S246" s="129"/>
      <c r="T246" s="202" t="str">
        <f t="shared" si="43"/>
        <v/>
      </c>
      <c r="U246" s="140"/>
      <c r="V246" s="201" t="str">
        <f t="shared" si="41"/>
        <v/>
      </c>
    </row>
    <row r="247" spans="1:22" s="147" customFormat="1" hidden="1">
      <c r="A247" s="190"/>
      <c r="B247" s="181" t="s">
        <v>5586</v>
      </c>
      <c r="C247" s="186"/>
      <c r="D247" s="182"/>
      <c r="E247" s="185"/>
      <c r="F247" s="199" t="str">
        <f t="shared" si="42"/>
        <v/>
      </c>
      <c r="G247" s="176"/>
      <c r="H247" s="200" t="str">
        <f t="shared" si="35"/>
        <v/>
      </c>
      <c r="I247" s="177"/>
      <c r="J247" s="201" t="str">
        <f t="shared" si="36"/>
        <v/>
      </c>
      <c r="K247" s="136"/>
      <c r="L247" s="200" t="str">
        <f t="shared" si="37"/>
        <v/>
      </c>
      <c r="M247" s="140"/>
      <c r="N247" s="201" t="str">
        <f t="shared" si="38"/>
        <v/>
      </c>
      <c r="O247" s="136"/>
      <c r="P247" s="200" t="str">
        <f t="shared" si="39"/>
        <v/>
      </c>
      <c r="Q247" s="140"/>
      <c r="R247" s="201" t="str">
        <f t="shared" si="40"/>
        <v/>
      </c>
      <c r="S247" s="129"/>
      <c r="T247" s="202" t="str">
        <f t="shared" si="43"/>
        <v/>
      </c>
      <c r="U247" s="140"/>
      <c r="V247" s="201" t="str">
        <f t="shared" si="41"/>
        <v/>
      </c>
    </row>
    <row r="248" spans="1:22" s="147" customFormat="1" hidden="1">
      <c r="A248" s="190"/>
      <c r="B248" s="181" t="s">
        <v>5587</v>
      </c>
      <c r="C248" s="186"/>
      <c r="D248" s="182"/>
      <c r="E248" s="185"/>
      <c r="F248" s="199" t="str">
        <f t="shared" si="42"/>
        <v/>
      </c>
      <c r="G248" s="176"/>
      <c r="H248" s="200" t="str">
        <f t="shared" si="35"/>
        <v/>
      </c>
      <c r="I248" s="177"/>
      <c r="J248" s="201" t="str">
        <f t="shared" si="36"/>
        <v/>
      </c>
      <c r="K248" s="136"/>
      <c r="L248" s="200" t="str">
        <f t="shared" si="37"/>
        <v/>
      </c>
      <c r="M248" s="140"/>
      <c r="N248" s="201" t="str">
        <f t="shared" si="38"/>
        <v/>
      </c>
      <c r="O248" s="136"/>
      <c r="P248" s="200" t="str">
        <f t="shared" si="39"/>
        <v/>
      </c>
      <c r="Q248" s="140"/>
      <c r="R248" s="201" t="str">
        <f t="shared" si="40"/>
        <v/>
      </c>
      <c r="S248" s="129"/>
      <c r="T248" s="202" t="str">
        <f t="shared" si="43"/>
        <v/>
      </c>
      <c r="U248" s="140"/>
      <c r="V248" s="201" t="str">
        <f t="shared" si="41"/>
        <v/>
      </c>
    </row>
    <row r="249" spans="1:22" s="147" customFormat="1" hidden="1">
      <c r="A249" s="190"/>
      <c r="B249" s="181" t="s">
        <v>5588</v>
      </c>
      <c r="C249" s="186"/>
      <c r="D249" s="182"/>
      <c r="E249" s="185"/>
      <c r="F249" s="199" t="str">
        <f t="shared" si="42"/>
        <v/>
      </c>
      <c r="G249" s="176"/>
      <c r="H249" s="200" t="str">
        <f t="shared" si="35"/>
        <v/>
      </c>
      <c r="I249" s="177"/>
      <c r="J249" s="201" t="str">
        <f t="shared" si="36"/>
        <v/>
      </c>
      <c r="K249" s="136"/>
      <c r="L249" s="200" t="str">
        <f t="shared" si="37"/>
        <v/>
      </c>
      <c r="M249" s="140"/>
      <c r="N249" s="201" t="str">
        <f t="shared" si="38"/>
        <v/>
      </c>
      <c r="O249" s="136"/>
      <c r="P249" s="200" t="str">
        <f t="shared" si="39"/>
        <v/>
      </c>
      <c r="Q249" s="140"/>
      <c r="R249" s="201" t="str">
        <f t="shared" si="40"/>
        <v/>
      </c>
      <c r="S249" s="129"/>
      <c r="T249" s="202" t="str">
        <f t="shared" si="43"/>
        <v/>
      </c>
      <c r="U249" s="140"/>
      <c r="V249" s="201" t="str">
        <f t="shared" si="41"/>
        <v/>
      </c>
    </row>
    <row r="250" spans="1:22" s="147" customFormat="1" hidden="1">
      <c r="A250" s="190"/>
      <c r="B250" s="181" t="s">
        <v>5589</v>
      </c>
      <c r="C250" s="186"/>
      <c r="D250" s="182"/>
      <c r="E250" s="185"/>
      <c r="F250" s="199" t="str">
        <f t="shared" si="42"/>
        <v/>
      </c>
      <c r="G250" s="176"/>
      <c r="H250" s="200" t="str">
        <f t="shared" si="35"/>
        <v/>
      </c>
      <c r="I250" s="177"/>
      <c r="J250" s="201" t="str">
        <f t="shared" si="36"/>
        <v/>
      </c>
      <c r="K250" s="136"/>
      <c r="L250" s="200" t="str">
        <f t="shared" si="37"/>
        <v/>
      </c>
      <c r="M250" s="140"/>
      <c r="N250" s="201" t="str">
        <f t="shared" si="38"/>
        <v/>
      </c>
      <c r="O250" s="136"/>
      <c r="P250" s="200" t="str">
        <f t="shared" si="39"/>
        <v/>
      </c>
      <c r="Q250" s="140"/>
      <c r="R250" s="201" t="str">
        <f t="shared" si="40"/>
        <v/>
      </c>
      <c r="S250" s="129"/>
      <c r="T250" s="202" t="str">
        <f t="shared" si="43"/>
        <v/>
      </c>
      <c r="U250" s="140"/>
      <c r="V250" s="201" t="str">
        <f t="shared" si="41"/>
        <v/>
      </c>
    </row>
    <row r="251" spans="1:22" s="147" customFormat="1" hidden="1">
      <c r="A251" s="190"/>
      <c r="B251" s="181" t="s">
        <v>5590</v>
      </c>
      <c r="C251" s="186"/>
      <c r="D251" s="182"/>
      <c r="E251" s="185"/>
      <c r="F251" s="199" t="str">
        <f t="shared" si="42"/>
        <v/>
      </c>
      <c r="G251" s="176"/>
      <c r="H251" s="200" t="str">
        <f t="shared" si="35"/>
        <v/>
      </c>
      <c r="I251" s="177"/>
      <c r="J251" s="201" t="str">
        <f t="shared" si="36"/>
        <v/>
      </c>
      <c r="K251" s="136"/>
      <c r="L251" s="200" t="str">
        <f t="shared" si="37"/>
        <v/>
      </c>
      <c r="M251" s="140"/>
      <c r="N251" s="201" t="str">
        <f t="shared" si="38"/>
        <v/>
      </c>
      <c r="O251" s="136"/>
      <c r="P251" s="200" t="str">
        <f t="shared" si="39"/>
        <v/>
      </c>
      <c r="Q251" s="140"/>
      <c r="R251" s="201" t="str">
        <f t="shared" si="40"/>
        <v/>
      </c>
      <c r="S251" s="129"/>
      <c r="T251" s="202" t="str">
        <f t="shared" si="43"/>
        <v/>
      </c>
      <c r="U251" s="140"/>
      <c r="V251" s="201" t="str">
        <f t="shared" si="41"/>
        <v/>
      </c>
    </row>
    <row r="252" spans="1:22" s="147" customFormat="1" hidden="1">
      <c r="A252" s="190"/>
      <c r="B252" s="181" t="s">
        <v>5591</v>
      </c>
      <c r="C252" s="186"/>
      <c r="D252" s="182"/>
      <c r="E252" s="185"/>
      <c r="F252" s="199" t="str">
        <f t="shared" si="42"/>
        <v/>
      </c>
      <c r="G252" s="176"/>
      <c r="H252" s="200" t="str">
        <f t="shared" si="35"/>
        <v/>
      </c>
      <c r="I252" s="177"/>
      <c r="J252" s="201" t="str">
        <f t="shared" si="36"/>
        <v/>
      </c>
      <c r="K252" s="136"/>
      <c r="L252" s="200" t="str">
        <f t="shared" si="37"/>
        <v/>
      </c>
      <c r="M252" s="140"/>
      <c r="N252" s="201" t="str">
        <f t="shared" si="38"/>
        <v/>
      </c>
      <c r="O252" s="136"/>
      <c r="P252" s="200" t="str">
        <f t="shared" si="39"/>
        <v/>
      </c>
      <c r="Q252" s="140"/>
      <c r="R252" s="201" t="str">
        <f t="shared" si="40"/>
        <v/>
      </c>
      <c r="S252" s="129"/>
      <c r="T252" s="202" t="str">
        <f t="shared" si="43"/>
        <v/>
      </c>
      <c r="U252" s="140"/>
      <c r="V252" s="201" t="str">
        <f t="shared" si="41"/>
        <v/>
      </c>
    </row>
    <row r="253" spans="1:22" s="147" customFormat="1" hidden="1">
      <c r="A253" s="190"/>
      <c r="B253" s="181" t="s">
        <v>5592</v>
      </c>
      <c r="C253" s="186"/>
      <c r="D253" s="182"/>
      <c r="E253" s="185"/>
      <c r="F253" s="199" t="str">
        <f t="shared" si="42"/>
        <v/>
      </c>
      <c r="G253" s="176"/>
      <c r="H253" s="200" t="str">
        <f t="shared" si="35"/>
        <v/>
      </c>
      <c r="I253" s="177"/>
      <c r="J253" s="201" t="str">
        <f t="shared" si="36"/>
        <v/>
      </c>
      <c r="K253" s="136"/>
      <c r="L253" s="200" t="str">
        <f t="shared" si="37"/>
        <v/>
      </c>
      <c r="M253" s="140"/>
      <c r="N253" s="201" t="str">
        <f t="shared" si="38"/>
        <v/>
      </c>
      <c r="O253" s="136"/>
      <c r="P253" s="200" t="str">
        <f t="shared" si="39"/>
        <v/>
      </c>
      <c r="Q253" s="140"/>
      <c r="R253" s="201" t="str">
        <f t="shared" si="40"/>
        <v/>
      </c>
      <c r="S253" s="129"/>
      <c r="T253" s="202" t="str">
        <f t="shared" si="43"/>
        <v/>
      </c>
      <c r="U253" s="140"/>
      <c r="V253" s="201" t="str">
        <f t="shared" si="41"/>
        <v/>
      </c>
    </row>
    <row r="254" spans="1:22" s="147" customFormat="1" hidden="1">
      <c r="A254" s="190"/>
      <c r="B254" s="181" t="s">
        <v>5593</v>
      </c>
      <c r="C254" s="186"/>
      <c r="D254" s="182"/>
      <c r="E254" s="185"/>
      <c r="F254" s="199" t="str">
        <f t="shared" si="42"/>
        <v/>
      </c>
      <c r="G254" s="176"/>
      <c r="H254" s="200" t="str">
        <f t="shared" si="35"/>
        <v/>
      </c>
      <c r="I254" s="177"/>
      <c r="J254" s="201" t="str">
        <f t="shared" si="36"/>
        <v/>
      </c>
      <c r="K254" s="136"/>
      <c r="L254" s="200" t="str">
        <f t="shared" si="37"/>
        <v/>
      </c>
      <c r="M254" s="140"/>
      <c r="N254" s="201" t="str">
        <f t="shared" si="38"/>
        <v/>
      </c>
      <c r="O254" s="136"/>
      <c r="P254" s="200" t="str">
        <f t="shared" si="39"/>
        <v/>
      </c>
      <c r="Q254" s="140"/>
      <c r="R254" s="201" t="str">
        <f t="shared" si="40"/>
        <v/>
      </c>
      <c r="S254" s="129"/>
      <c r="T254" s="202" t="str">
        <f t="shared" si="43"/>
        <v/>
      </c>
      <c r="U254" s="140"/>
      <c r="V254" s="201" t="str">
        <f t="shared" si="41"/>
        <v/>
      </c>
    </row>
    <row r="255" spans="1:22" s="147" customFormat="1" hidden="1">
      <c r="A255" s="190"/>
      <c r="B255" s="181" t="s">
        <v>5594</v>
      </c>
      <c r="C255" s="186"/>
      <c r="D255" s="182"/>
      <c r="E255" s="185"/>
      <c r="F255" s="199" t="str">
        <f t="shared" si="42"/>
        <v/>
      </c>
      <c r="G255" s="176"/>
      <c r="H255" s="200" t="str">
        <f t="shared" si="35"/>
        <v/>
      </c>
      <c r="I255" s="177"/>
      <c r="J255" s="201" t="str">
        <f t="shared" si="36"/>
        <v/>
      </c>
      <c r="K255" s="136"/>
      <c r="L255" s="200" t="str">
        <f t="shared" si="37"/>
        <v/>
      </c>
      <c r="M255" s="140"/>
      <c r="N255" s="201" t="str">
        <f t="shared" si="38"/>
        <v/>
      </c>
      <c r="O255" s="136"/>
      <c r="P255" s="200" t="str">
        <f t="shared" si="39"/>
        <v/>
      </c>
      <c r="Q255" s="140"/>
      <c r="R255" s="201" t="str">
        <f t="shared" si="40"/>
        <v/>
      </c>
      <c r="S255" s="129"/>
      <c r="T255" s="202" t="str">
        <f t="shared" si="43"/>
        <v/>
      </c>
      <c r="U255" s="140"/>
      <c r="V255" s="201" t="str">
        <f t="shared" si="41"/>
        <v/>
      </c>
    </row>
    <row r="256" spans="1:22" s="147" customFormat="1" hidden="1">
      <c r="A256" s="190"/>
      <c r="B256" s="181" t="s">
        <v>5595</v>
      </c>
      <c r="C256" s="186"/>
      <c r="D256" s="182"/>
      <c r="E256" s="185"/>
      <c r="F256" s="199" t="str">
        <f t="shared" si="42"/>
        <v/>
      </c>
      <c r="G256" s="176"/>
      <c r="H256" s="200" t="str">
        <f t="shared" si="35"/>
        <v/>
      </c>
      <c r="I256" s="177"/>
      <c r="J256" s="201" t="str">
        <f t="shared" si="36"/>
        <v/>
      </c>
      <c r="K256" s="136"/>
      <c r="L256" s="200" t="str">
        <f t="shared" si="37"/>
        <v/>
      </c>
      <c r="M256" s="140"/>
      <c r="N256" s="201" t="str">
        <f t="shared" si="38"/>
        <v/>
      </c>
      <c r="O256" s="136"/>
      <c r="P256" s="200" t="str">
        <f t="shared" si="39"/>
        <v/>
      </c>
      <c r="Q256" s="140"/>
      <c r="R256" s="201" t="str">
        <f t="shared" si="40"/>
        <v/>
      </c>
      <c r="S256" s="129"/>
      <c r="T256" s="202" t="str">
        <f t="shared" si="43"/>
        <v/>
      </c>
      <c r="U256" s="140"/>
      <c r="V256" s="201" t="str">
        <f t="shared" si="41"/>
        <v/>
      </c>
    </row>
    <row r="257" spans="1:22" s="147" customFormat="1" hidden="1">
      <c r="A257" s="190"/>
      <c r="B257" s="181" t="s">
        <v>5596</v>
      </c>
      <c r="C257" s="186"/>
      <c r="D257" s="182"/>
      <c r="E257" s="185"/>
      <c r="F257" s="199" t="str">
        <f t="shared" si="42"/>
        <v/>
      </c>
      <c r="G257" s="176"/>
      <c r="H257" s="200" t="str">
        <f t="shared" si="35"/>
        <v/>
      </c>
      <c r="I257" s="177"/>
      <c r="J257" s="201" t="str">
        <f t="shared" si="36"/>
        <v/>
      </c>
      <c r="K257" s="136"/>
      <c r="L257" s="200" t="str">
        <f t="shared" si="37"/>
        <v/>
      </c>
      <c r="M257" s="140"/>
      <c r="N257" s="201" t="str">
        <f t="shared" si="38"/>
        <v/>
      </c>
      <c r="O257" s="136"/>
      <c r="P257" s="200" t="str">
        <f t="shared" si="39"/>
        <v/>
      </c>
      <c r="Q257" s="140"/>
      <c r="R257" s="201" t="str">
        <f t="shared" si="40"/>
        <v/>
      </c>
      <c r="S257" s="129"/>
      <c r="T257" s="202" t="str">
        <f t="shared" si="43"/>
        <v/>
      </c>
      <c r="U257" s="140"/>
      <c r="V257" s="201" t="str">
        <f t="shared" si="41"/>
        <v/>
      </c>
    </row>
    <row r="258" spans="1:22" s="147" customFormat="1" hidden="1">
      <c r="A258" s="190"/>
      <c r="B258" s="181" t="s">
        <v>5597</v>
      </c>
      <c r="C258" s="186"/>
      <c r="D258" s="182"/>
      <c r="E258" s="185"/>
      <c r="F258" s="199" t="str">
        <f t="shared" si="42"/>
        <v/>
      </c>
      <c r="G258" s="176"/>
      <c r="H258" s="200" t="str">
        <f t="shared" si="35"/>
        <v/>
      </c>
      <c r="I258" s="177"/>
      <c r="J258" s="201" t="str">
        <f t="shared" si="36"/>
        <v/>
      </c>
      <c r="K258" s="136"/>
      <c r="L258" s="200" t="str">
        <f t="shared" si="37"/>
        <v/>
      </c>
      <c r="M258" s="140"/>
      <c r="N258" s="201" t="str">
        <f t="shared" si="38"/>
        <v/>
      </c>
      <c r="O258" s="136"/>
      <c r="P258" s="200" t="str">
        <f t="shared" si="39"/>
        <v/>
      </c>
      <c r="Q258" s="140"/>
      <c r="R258" s="201" t="str">
        <f t="shared" si="40"/>
        <v/>
      </c>
      <c r="S258" s="129"/>
      <c r="T258" s="202" t="str">
        <f t="shared" si="43"/>
        <v/>
      </c>
      <c r="U258" s="140"/>
      <c r="V258" s="201" t="str">
        <f t="shared" si="41"/>
        <v/>
      </c>
    </row>
    <row r="259" spans="1:22" s="147" customFormat="1" hidden="1">
      <c r="A259" s="190"/>
      <c r="B259" s="181" t="s">
        <v>5598</v>
      </c>
      <c r="C259" s="186"/>
      <c r="D259" s="182"/>
      <c r="E259" s="185"/>
      <c r="F259" s="199" t="str">
        <f t="shared" si="42"/>
        <v/>
      </c>
      <c r="G259" s="176"/>
      <c r="H259" s="200" t="str">
        <f t="shared" ref="H259:H290" si="44">IF($H$9="*",IF(G259&gt;0,"*",""),"")</f>
        <v/>
      </c>
      <c r="I259" s="177"/>
      <c r="J259" s="201" t="str">
        <f t="shared" ref="J259:J290" si="45">IF($J$9="*",IF(I259&gt;0,"*",""),"")</f>
        <v/>
      </c>
      <c r="K259" s="136"/>
      <c r="L259" s="200" t="str">
        <f t="shared" ref="L259:L290" si="46">IF($L$9="*",IF(K259&gt;0,"*",""),"")</f>
        <v/>
      </c>
      <c r="M259" s="140"/>
      <c r="N259" s="201" t="str">
        <f t="shared" ref="N259:N290" si="47">IF($N$9="*",IF(M259&gt;0,"*",""),"")</f>
        <v/>
      </c>
      <c r="O259" s="136"/>
      <c r="P259" s="200" t="str">
        <f t="shared" ref="P259:P290" si="48">IF($P$9="*",IF(O259&gt;0,"*",""),"")</f>
        <v/>
      </c>
      <c r="Q259" s="140"/>
      <c r="R259" s="201" t="str">
        <f t="shared" ref="R259:R290" si="49">IF($R$9="*",IF(Q259&gt;0,"*",""),"")</f>
        <v/>
      </c>
      <c r="S259" s="129"/>
      <c r="T259" s="202" t="str">
        <f t="shared" si="43"/>
        <v/>
      </c>
      <c r="U259" s="140"/>
      <c r="V259" s="201" t="str">
        <f t="shared" ref="V259:V290" si="50">IF($V$9="*",IF(U259&gt;0,"*",""),"")</f>
        <v/>
      </c>
    </row>
    <row r="260" spans="1:22" s="147" customFormat="1" hidden="1">
      <c r="A260" s="190"/>
      <c r="B260" s="181" t="s">
        <v>5599</v>
      </c>
      <c r="C260" s="186"/>
      <c r="D260" s="182"/>
      <c r="E260" s="185"/>
      <c r="F260" s="199" t="str">
        <f t="shared" si="42"/>
        <v/>
      </c>
      <c r="G260" s="176"/>
      <c r="H260" s="200" t="str">
        <f t="shared" si="44"/>
        <v/>
      </c>
      <c r="I260" s="177"/>
      <c r="J260" s="201" t="str">
        <f t="shared" si="45"/>
        <v/>
      </c>
      <c r="K260" s="136"/>
      <c r="L260" s="200" t="str">
        <f t="shared" si="46"/>
        <v/>
      </c>
      <c r="M260" s="140"/>
      <c r="N260" s="201" t="str">
        <f t="shared" si="47"/>
        <v/>
      </c>
      <c r="O260" s="136"/>
      <c r="P260" s="200" t="str">
        <f t="shared" si="48"/>
        <v/>
      </c>
      <c r="Q260" s="140"/>
      <c r="R260" s="201" t="str">
        <f t="shared" si="49"/>
        <v/>
      </c>
      <c r="S260" s="129"/>
      <c r="T260" s="202" t="str">
        <f t="shared" si="43"/>
        <v/>
      </c>
      <c r="U260" s="140"/>
      <c r="V260" s="201" t="str">
        <f t="shared" si="50"/>
        <v/>
      </c>
    </row>
    <row r="261" spans="1:22" s="147" customFormat="1" hidden="1">
      <c r="A261" s="190"/>
      <c r="B261" s="181" t="s">
        <v>5600</v>
      </c>
      <c r="C261" s="186"/>
      <c r="D261" s="182"/>
      <c r="E261" s="185"/>
      <c r="F261" s="199" t="str">
        <f t="shared" ref="F261:F290" si="51">IF($F$9="*",IF(E261&gt;0,"*",""),"")</f>
        <v/>
      </c>
      <c r="G261" s="176"/>
      <c r="H261" s="200" t="str">
        <f t="shared" si="44"/>
        <v/>
      </c>
      <c r="I261" s="177"/>
      <c r="J261" s="201" t="str">
        <f t="shared" si="45"/>
        <v/>
      </c>
      <c r="K261" s="136"/>
      <c r="L261" s="200" t="str">
        <f t="shared" si="46"/>
        <v/>
      </c>
      <c r="M261" s="140"/>
      <c r="N261" s="201" t="str">
        <f t="shared" si="47"/>
        <v/>
      </c>
      <c r="O261" s="136"/>
      <c r="P261" s="200" t="str">
        <f t="shared" si="48"/>
        <v/>
      </c>
      <c r="Q261" s="140"/>
      <c r="R261" s="201" t="str">
        <f t="shared" si="49"/>
        <v/>
      </c>
      <c r="S261" s="129"/>
      <c r="T261" s="202" t="str">
        <f t="shared" si="43"/>
        <v/>
      </c>
      <c r="U261" s="140"/>
      <c r="V261" s="201" t="str">
        <f t="shared" si="50"/>
        <v/>
      </c>
    </row>
    <row r="262" spans="1:22" s="147" customFormat="1" hidden="1">
      <c r="A262" s="190"/>
      <c r="B262" s="181" t="s">
        <v>5601</v>
      </c>
      <c r="C262" s="186"/>
      <c r="D262" s="182"/>
      <c r="E262" s="185"/>
      <c r="F262" s="199" t="str">
        <f t="shared" si="51"/>
        <v/>
      </c>
      <c r="G262" s="176"/>
      <c r="H262" s="200" t="str">
        <f t="shared" si="44"/>
        <v/>
      </c>
      <c r="I262" s="177"/>
      <c r="J262" s="201" t="str">
        <f t="shared" si="45"/>
        <v/>
      </c>
      <c r="K262" s="136"/>
      <c r="L262" s="200" t="str">
        <f t="shared" si="46"/>
        <v/>
      </c>
      <c r="M262" s="140"/>
      <c r="N262" s="201" t="str">
        <f t="shared" si="47"/>
        <v/>
      </c>
      <c r="O262" s="136"/>
      <c r="P262" s="200" t="str">
        <f t="shared" si="48"/>
        <v/>
      </c>
      <c r="Q262" s="140"/>
      <c r="R262" s="201" t="str">
        <f t="shared" si="49"/>
        <v/>
      </c>
      <c r="S262" s="129"/>
      <c r="T262" s="202" t="str">
        <f t="shared" si="43"/>
        <v/>
      </c>
      <c r="U262" s="140"/>
      <c r="V262" s="201" t="str">
        <f t="shared" si="50"/>
        <v/>
      </c>
    </row>
    <row r="263" spans="1:22" s="147" customFormat="1" hidden="1">
      <c r="A263" s="190"/>
      <c r="B263" s="181" t="s">
        <v>5602</v>
      </c>
      <c r="C263" s="186"/>
      <c r="D263" s="182"/>
      <c r="E263" s="185"/>
      <c r="F263" s="199" t="str">
        <f t="shared" si="51"/>
        <v/>
      </c>
      <c r="G263" s="176"/>
      <c r="H263" s="200" t="str">
        <f t="shared" si="44"/>
        <v/>
      </c>
      <c r="I263" s="177"/>
      <c r="J263" s="201" t="str">
        <f t="shared" si="45"/>
        <v/>
      </c>
      <c r="K263" s="136"/>
      <c r="L263" s="200" t="str">
        <f t="shared" si="46"/>
        <v/>
      </c>
      <c r="M263" s="140"/>
      <c r="N263" s="201" t="str">
        <f t="shared" si="47"/>
        <v/>
      </c>
      <c r="O263" s="136"/>
      <c r="P263" s="200" t="str">
        <f t="shared" si="48"/>
        <v/>
      </c>
      <c r="Q263" s="140"/>
      <c r="R263" s="201" t="str">
        <f t="shared" si="49"/>
        <v/>
      </c>
      <c r="S263" s="129"/>
      <c r="T263" s="202" t="str">
        <f t="shared" si="43"/>
        <v/>
      </c>
      <c r="U263" s="140"/>
      <c r="V263" s="201" t="str">
        <f t="shared" si="50"/>
        <v/>
      </c>
    </row>
    <row r="264" spans="1:22" s="147" customFormat="1" hidden="1">
      <c r="A264" s="190"/>
      <c r="B264" s="181" t="s">
        <v>5603</v>
      </c>
      <c r="C264" s="186"/>
      <c r="D264" s="182"/>
      <c r="E264" s="185"/>
      <c r="F264" s="199" t="str">
        <f t="shared" si="51"/>
        <v/>
      </c>
      <c r="G264" s="176"/>
      <c r="H264" s="200" t="str">
        <f t="shared" si="44"/>
        <v/>
      </c>
      <c r="I264" s="177"/>
      <c r="J264" s="201" t="str">
        <f t="shared" si="45"/>
        <v/>
      </c>
      <c r="K264" s="136"/>
      <c r="L264" s="200" t="str">
        <f t="shared" si="46"/>
        <v/>
      </c>
      <c r="M264" s="140"/>
      <c r="N264" s="201" t="str">
        <f t="shared" si="47"/>
        <v/>
      </c>
      <c r="O264" s="136"/>
      <c r="P264" s="200" t="str">
        <f t="shared" si="48"/>
        <v/>
      </c>
      <c r="Q264" s="140"/>
      <c r="R264" s="201" t="str">
        <f t="shared" si="49"/>
        <v/>
      </c>
      <c r="S264" s="129"/>
      <c r="T264" s="202" t="str">
        <f t="shared" si="43"/>
        <v/>
      </c>
      <c r="U264" s="140"/>
      <c r="V264" s="201" t="str">
        <f t="shared" si="50"/>
        <v/>
      </c>
    </row>
    <row r="265" spans="1:22" s="147" customFormat="1" hidden="1">
      <c r="A265" s="190"/>
      <c r="B265" s="181" t="s">
        <v>5604</v>
      </c>
      <c r="C265" s="186"/>
      <c r="D265" s="182"/>
      <c r="E265" s="185"/>
      <c r="F265" s="199" t="str">
        <f t="shared" si="51"/>
        <v/>
      </c>
      <c r="G265" s="176"/>
      <c r="H265" s="200" t="str">
        <f t="shared" si="44"/>
        <v/>
      </c>
      <c r="I265" s="177"/>
      <c r="J265" s="201" t="str">
        <f t="shared" si="45"/>
        <v/>
      </c>
      <c r="K265" s="136"/>
      <c r="L265" s="200" t="str">
        <f t="shared" si="46"/>
        <v/>
      </c>
      <c r="M265" s="140"/>
      <c r="N265" s="201" t="str">
        <f t="shared" si="47"/>
        <v/>
      </c>
      <c r="O265" s="136"/>
      <c r="P265" s="200" t="str">
        <f t="shared" si="48"/>
        <v/>
      </c>
      <c r="Q265" s="140"/>
      <c r="R265" s="201" t="str">
        <f t="shared" si="49"/>
        <v/>
      </c>
      <c r="S265" s="129"/>
      <c r="T265" s="202" t="str">
        <f t="shared" si="43"/>
        <v/>
      </c>
      <c r="U265" s="140"/>
      <c r="V265" s="201" t="str">
        <f t="shared" si="50"/>
        <v/>
      </c>
    </row>
    <row r="266" spans="1:22" s="147" customFormat="1" hidden="1">
      <c r="A266" s="190"/>
      <c r="B266" s="181" t="s">
        <v>5605</v>
      </c>
      <c r="C266" s="186"/>
      <c r="D266" s="182"/>
      <c r="E266" s="185"/>
      <c r="F266" s="199" t="str">
        <f t="shared" si="51"/>
        <v/>
      </c>
      <c r="G266" s="176"/>
      <c r="H266" s="200" t="str">
        <f t="shared" si="44"/>
        <v/>
      </c>
      <c r="I266" s="177"/>
      <c r="J266" s="201" t="str">
        <f t="shared" si="45"/>
        <v/>
      </c>
      <c r="K266" s="136"/>
      <c r="L266" s="200" t="str">
        <f t="shared" si="46"/>
        <v/>
      </c>
      <c r="M266" s="140"/>
      <c r="N266" s="201" t="str">
        <f t="shared" si="47"/>
        <v/>
      </c>
      <c r="O266" s="136"/>
      <c r="P266" s="200" t="str">
        <f t="shared" si="48"/>
        <v/>
      </c>
      <c r="Q266" s="140"/>
      <c r="R266" s="201" t="str">
        <f t="shared" si="49"/>
        <v/>
      </c>
      <c r="S266" s="129"/>
      <c r="T266" s="202" t="str">
        <f t="shared" si="43"/>
        <v/>
      </c>
      <c r="U266" s="140"/>
      <c r="V266" s="201" t="str">
        <f t="shared" si="50"/>
        <v/>
      </c>
    </row>
    <row r="267" spans="1:22" s="147" customFormat="1" hidden="1">
      <c r="A267" s="190"/>
      <c r="B267" s="181" t="s">
        <v>5606</v>
      </c>
      <c r="C267" s="186"/>
      <c r="D267" s="182"/>
      <c r="E267" s="185"/>
      <c r="F267" s="199" t="str">
        <f t="shared" si="51"/>
        <v/>
      </c>
      <c r="G267" s="176"/>
      <c r="H267" s="200" t="str">
        <f t="shared" si="44"/>
        <v/>
      </c>
      <c r="I267" s="177"/>
      <c r="J267" s="201" t="str">
        <f t="shared" si="45"/>
        <v/>
      </c>
      <c r="K267" s="136"/>
      <c r="L267" s="200" t="str">
        <f t="shared" si="46"/>
        <v/>
      </c>
      <c r="M267" s="140"/>
      <c r="N267" s="201" t="str">
        <f t="shared" si="47"/>
        <v/>
      </c>
      <c r="O267" s="136"/>
      <c r="P267" s="200" t="str">
        <f t="shared" si="48"/>
        <v/>
      </c>
      <c r="Q267" s="140"/>
      <c r="R267" s="201" t="str">
        <f t="shared" si="49"/>
        <v/>
      </c>
      <c r="S267" s="129"/>
      <c r="T267" s="202" t="str">
        <f t="shared" si="43"/>
        <v/>
      </c>
      <c r="U267" s="140"/>
      <c r="V267" s="201" t="str">
        <f t="shared" si="50"/>
        <v/>
      </c>
    </row>
    <row r="268" spans="1:22" s="147" customFormat="1" hidden="1">
      <c r="A268" s="190"/>
      <c r="B268" s="181" t="s">
        <v>5607</v>
      </c>
      <c r="C268" s="186"/>
      <c r="D268" s="182"/>
      <c r="E268" s="185"/>
      <c r="F268" s="199" t="str">
        <f t="shared" si="51"/>
        <v/>
      </c>
      <c r="G268" s="176"/>
      <c r="H268" s="200" t="str">
        <f t="shared" si="44"/>
        <v/>
      </c>
      <c r="I268" s="177"/>
      <c r="J268" s="201" t="str">
        <f t="shared" si="45"/>
        <v/>
      </c>
      <c r="K268" s="136"/>
      <c r="L268" s="200" t="str">
        <f t="shared" si="46"/>
        <v/>
      </c>
      <c r="M268" s="140"/>
      <c r="N268" s="201" t="str">
        <f t="shared" si="47"/>
        <v/>
      </c>
      <c r="O268" s="136"/>
      <c r="P268" s="200" t="str">
        <f t="shared" si="48"/>
        <v/>
      </c>
      <c r="Q268" s="140"/>
      <c r="R268" s="201" t="str">
        <f t="shared" si="49"/>
        <v/>
      </c>
      <c r="S268" s="129"/>
      <c r="T268" s="202" t="str">
        <f t="shared" ref="T268:T290" si="52">IF($T$9="*",IF(S268&gt;0,"*",""),"")</f>
        <v/>
      </c>
      <c r="U268" s="140"/>
      <c r="V268" s="201" t="str">
        <f t="shared" si="50"/>
        <v/>
      </c>
    </row>
    <row r="269" spans="1:22" s="147" customFormat="1" hidden="1">
      <c r="A269" s="190"/>
      <c r="B269" s="181" t="s">
        <v>5608</v>
      </c>
      <c r="C269" s="186"/>
      <c r="D269" s="182"/>
      <c r="E269" s="185"/>
      <c r="F269" s="199" t="str">
        <f t="shared" si="51"/>
        <v/>
      </c>
      <c r="G269" s="176"/>
      <c r="H269" s="200" t="str">
        <f t="shared" si="44"/>
        <v/>
      </c>
      <c r="I269" s="177"/>
      <c r="J269" s="201" t="str">
        <f t="shared" si="45"/>
        <v/>
      </c>
      <c r="K269" s="136"/>
      <c r="L269" s="200" t="str">
        <f t="shared" si="46"/>
        <v/>
      </c>
      <c r="M269" s="140"/>
      <c r="N269" s="201" t="str">
        <f t="shared" si="47"/>
        <v/>
      </c>
      <c r="O269" s="136"/>
      <c r="P269" s="200" t="str">
        <f t="shared" si="48"/>
        <v/>
      </c>
      <c r="Q269" s="140"/>
      <c r="R269" s="201" t="str">
        <f t="shared" si="49"/>
        <v/>
      </c>
      <c r="S269" s="129"/>
      <c r="T269" s="202" t="str">
        <f t="shared" si="52"/>
        <v/>
      </c>
      <c r="U269" s="140"/>
      <c r="V269" s="201" t="str">
        <f t="shared" si="50"/>
        <v/>
      </c>
    </row>
    <row r="270" spans="1:22" s="147" customFormat="1" hidden="1">
      <c r="A270" s="190"/>
      <c r="B270" s="181" t="s">
        <v>5609</v>
      </c>
      <c r="C270" s="186"/>
      <c r="D270" s="182"/>
      <c r="E270" s="185"/>
      <c r="F270" s="199" t="str">
        <f t="shared" si="51"/>
        <v/>
      </c>
      <c r="G270" s="176"/>
      <c r="H270" s="200" t="str">
        <f t="shared" si="44"/>
        <v/>
      </c>
      <c r="I270" s="177"/>
      <c r="J270" s="201" t="str">
        <f t="shared" si="45"/>
        <v/>
      </c>
      <c r="K270" s="136"/>
      <c r="L270" s="200" t="str">
        <f t="shared" si="46"/>
        <v/>
      </c>
      <c r="M270" s="140"/>
      <c r="N270" s="201" t="str">
        <f t="shared" si="47"/>
        <v/>
      </c>
      <c r="O270" s="136"/>
      <c r="P270" s="200" t="str">
        <f t="shared" si="48"/>
        <v/>
      </c>
      <c r="Q270" s="140"/>
      <c r="R270" s="201" t="str">
        <f t="shared" si="49"/>
        <v/>
      </c>
      <c r="S270" s="129"/>
      <c r="T270" s="202" t="str">
        <f t="shared" si="52"/>
        <v/>
      </c>
      <c r="U270" s="140"/>
      <c r="V270" s="201" t="str">
        <f t="shared" si="50"/>
        <v/>
      </c>
    </row>
    <row r="271" spans="1:22" s="147" customFormat="1" hidden="1">
      <c r="A271" s="190"/>
      <c r="B271" s="181" t="s">
        <v>5610</v>
      </c>
      <c r="C271" s="186"/>
      <c r="D271" s="182"/>
      <c r="E271" s="185"/>
      <c r="F271" s="199" t="str">
        <f t="shared" si="51"/>
        <v/>
      </c>
      <c r="G271" s="176"/>
      <c r="H271" s="200" t="str">
        <f t="shared" si="44"/>
        <v/>
      </c>
      <c r="I271" s="177"/>
      <c r="J271" s="201" t="str">
        <f t="shared" si="45"/>
        <v/>
      </c>
      <c r="K271" s="136"/>
      <c r="L271" s="200" t="str">
        <f t="shared" si="46"/>
        <v/>
      </c>
      <c r="M271" s="140"/>
      <c r="N271" s="201" t="str">
        <f t="shared" si="47"/>
        <v/>
      </c>
      <c r="O271" s="136"/>
      <c r="P271" s="200" t="str">
        <f t="shared" si="48"/>
        <v/>
      </c>
      <c r="Q271" s="140"/>
      <c r="R271" s="201" t="str">
        <f t="shared" si="49"/>
        <v/>
      </c>
      <c r="S271" s="129"/>
      <c r="T271" s="202" t="str">
        <f t="shared" si="52"/>
        <v/>
      </c>
      <c r="U271" s="140"/>
      <c r="V271" s="201" t="str">
        <f t="shared" si="50"/>
        <v/>
      </c>
    </row>
    <row r="272" spans="1:22" s="147" customFormat="1" hidden="1">
      <c r="A272" s="190"/>
      <c r="B272" s="181" t="s">
        <v>5611</v>
      </c>
      <c r="C272" s="186"/>
      <c r="D272" s="182"/>
      <c r="E272" s="185"/>
      <c r="F272" s="199" t="str">
        <f t="shared" si="51"/>
        <v/>
      </c>
      <c r="G272" s="176"/>
      <c r="H272" s="200" t="str">
        <f t="shared" si="44"/>
        <v/>
      </c>
      <c r="I272" s="177"/>
      <c r="J272" s="201" t="str">
        <f t="shared" si="45"/>
        <v/>
      </c>
      <c r="K272" s="136"/>
      <c r="L272" s="200" t="str">
        <f t="shared" si="46"/>
        <v/>
      </c>
      <c r="M272" s="140"/>
      <c r="N272" s="201" t="str">
        <f t="shared" si="47"/>
        <v/>
      </c>
      <c r="O272" s="136"/>
      <c r="P272" s="200" t="str">
        <f t="shared" si="48"/>
        <v/>
      </c>
      <c r="Q272" s="140"/>
      <c r="R272" s="201" t="str">
        <f t="shared" si="49"/>
        <v/>
      </c>
      <c r="S272" s="129"/>
      <c r="T272" s="202" t="str">
        <f t="shared" si="52"/>
        <v/>
      </c>
      <c r="U272" s="140"/>
      <c r="V272" s="201" t="str">
        <f t="shared" si="50"/>
        <v/>
      </c>
    </row>
    <row r="273" spans="1:22" s="147" customFormat="1" hidden="1">
      <c r="A273" s="190"/>
      <c r="B273" s="181" t="s">
        <v>5612</v>
      </c>
      <c r="C273" s="186"/>
      <c r="D273" s="182"/>
      <c r="E273" s="185"/>
      <c r="F273" s="199" t="str">
        <f t="shared" si="51"/>
        <v/>
      </c>
      <c r="G273" s="176"/>
      <c r="H273" s="200" t="str">
        <f t="shared" si="44"/>
        <v/>
      </c>
      <c r="I273" s="177"/>
      <c r="J273" s="201" t="str">
        <f t="shared" si="45"/>
        <v/>
      </c>
      <c r="K273" s="136"/>
      <c r="L273" s="200" t="str">
        <f t="shared" si="46"/>
        <v/>
      </c>
      <c r="M273" s="140"/>
      <c r="N273" s="201" t="str">
        <f t="shared" si="47"/>
        <v/>
      </c>
      <c r="O273" s="136"/>
      <c r="P273" s="200" t="str">
        <f t="shared" si="48"/>
        <v/>
      </c>
      <c r="Q273" s="140"/>
      <c r="R273" s="201" t="str">
        <f t="shared" si="49"/>
        <v/>
      </c>
      <c r="S273" s="129"/>
      <c r="T273" s="202" t="str">
        <f t="shared" si="52"/>
        <v/>
      </c>
      <c r="U273" s="140"/>
      <c r="V273" s="201" t="str">
        <f t="shared" si="50"/>
        <v/>
      </c>
    </row>
    <row r="274" spans="1:22" s="147" customFormat="1" hidden="1">
      <c r="A274" s="190"/>
      <c r="B274" s="181" t="s">
        <v>5613</v>
      </c>
      <c r="C274" s="186"/>
      <c r="D274" s="182"/>
      <c r="E274" s="185"/>
      <c r="F274" s="199" t="str">
        <f t="shared" si="51"/>
        <v/>
      </c>
      <c r="G274" s="176"/>
      <c r="H274" s="200" t="str">
        <f t="shared" si="44"/>
        <v/>
      </c>
      <c r="I274" s="177"/>
      <c r="J274" s="201" t="str">
        <f t="shared" si="45"/>
        <v/>
      </c>
      <c r="K274" s="136"/>
      <c r="L274" s="200" t="str">
        <f t="shared" si="46"/>
        <v/>
      </c>
      <c r="M274" s="140"/>
      <c r="N274" s="201" t="str">
        <f t="shared" si="47"/>
        <v/>
      </c>
      <c r="O274" s="136"/>
      <c r="P274" s="200" t="str">
        <f t="shared" si="48"/>
        <v/>
      </c>
      <c r="Q274" s="140"/>
      <c r="R274" s="201" t="str">
        <f t="shared" si="49"/>
        <v/>
      </c>
      <c r="S274" s="129"/>
      <c r="T274" s="202" t="str">
        <f t="shared" si="52"/>
        <v/>
      </c>
      <c r="U274" s="140"/>
      <c r="V274" s="201" t="str">
        <f t="shared" si="50"/>
        <v/>
      </c>
    </row>
    <row r="275" spans="1:22" s="147" customFormat="1" hidden="1">
      <c r="A275" s="190"/>
      <c r="B275" s="181" t="s">
        <v>5614</v>
      </c>
      <c r="C275" s="186"/>
      <c r="D275" s="182"/>
      <c r="E275" s="185"/>
      <c r="F275" s="199" t="str">
        <f t="shared" si="51"/>
        <v/>
      </c>
      <c r="G275" s="176"/>
      <c r="H275" s="200" t="str">
        <f t="shared" si="44"/>
        <v/>
      </c>
      <c r="I275" s="177"/>
      <c r="J275" s="201" t="str">
        <f t="shared" si="45"/>
        <v/>
      </c>
      <c r="K275" s="136"/>
      <c r="L275" s="200" t="str">
        <f t="shared" si="46"/>
        <v/>
      </c>
      <c r="M275" s="140"/>
      <c r="N275" s="201" t="str">
        <f t="shared" si="47"/>
        <v/>
      </c>
      <c r="O275" s="136"/>
      <c r="P275" s="200" t="str">
        <f t="shared" si="48"/>
        <v/>
      </c>
      <c r="Q275" s="140"/>
      <c r="R275" s="201" t="str">
        <f t="shared" si="49"/>
        <v/>
      </c>
      <c r="S275" s="129"/>
      <c r="T275" s="202" t="str">
        <f t="shared" si="52"/>
        <v/>
      </c>
      <c r="U275" s="140"/>
      <c r="V275" s="201" t="str">
        <f t="shared" si="50"/>
        <v/>
      </c>
    </row>
    <row r="276" spans="1:22" s="147" customFormat="1" hidden="1">
      <c r="A276" s="190"/>
      <c r="B276" s="181" t="s">
        <v>5615</v>
      </c>
      <c r="C276" s="186"/>
      <c r="D276" s="182"/>
      <c r="E276" s="185"/>
      <c r="F276" s="199" t="str">
        <f t="shared" si="51"/>
        <v/>
      </c>
      <c r="G276" s="176"/>
      <c r="H276" s="200" t="str">
        <f t="shared" si="44"/>
        <v/>
      </c>
      <c r="I276" s="177"/>
      <c r="J276" s="201" t="str">
        <f t="shared" si="45"/>
        <v/>
      </c>
      <c r="K276" s="136"/>
      <c r="L276" s="200" t="str">
        <f t="shared" si="46"/>
        <v/>
      </c>
      <c r="M276" s="140"/>
      <c r="N276" s="201" t="str">
        <f t="shared" si="47"/>
        <v/>
      </c>
      <c r="O276" s="136"/>
      <c r="P276" s="200" t="str">
        <f t="shared" si="48"/>
        <v/>
      </c>
      <c r="Q276" s="140"/>
      <c r="R276" s="201" t="str">
        <f t="shared" si="49"/>
        <v/>
      </c>
      <c r="S276" s="129"/>
      <c r="T276" s="202" t="str">
        <f t="shared" si="52"/>
        <v/>
      </c>
      <c r="U276" s="140"/>
      <c r="V276" s="201" t="str">
        <f t="shared" si="50"/>
        <v/>
      </c>
    </row>
    <row r="277" spans="1:22" s="147" customFormat="1" hidden="1">
      <c r="A277" s="190"/>
      <c r="B277" s="181" t="s">
        <v>5616</v>
      </c>
      <c r="C277" s="186"/>
      <c r="D277" s="182"/>
      <c r="E277" s="185"/>
      <c r="F277" s="199" t="str">
        <f t="shared" si="51"/>
        <v/>
      </c>
      <c r="G277" s="176"/>
      <c r="H277" s="200" t="str">
        <f t="shared" si="44"/>
        <v/>
      </c>
      <c r="I277" s="177"/>
      <c r="J277" s="201" t="str">
        <f t="shared" si="45"/>
        <v/>
      </c>
      <c r="K277" s="136"/>
      <c r="L277" s="200" t="str">
        <f t="shared" si="46"/>
        <v/>
      </c>
      <c r="M277" s="140"/>
      <c r="N277" s="201" t="str">
        <f t="shared" si="47"/>
        <v/>
      </c>
      <c r="O277" s="136"/>
      <c r="P277" s="200" t="str">
        <f t="shared" si="48"/>
        <v/>
      </c>
      <c r="Q277" s="140"/>
      <c r="R277" s="201" t="str">
        <f t="shared" si="49"/>
        <v/>
      </c>
      <c r="S277" s="129"/>
      <c r="T277" s="202" t="str">
        <f t="shared" si="52"/>
        <v/>
      </c>
      <c r="U277" s="140"/>
      <c r="V277" s="201" t="str">
        <f t="shared" si="50"/>
        <v/>
      </c>
    </row>
    <row r="278" spans="1:22" s="147" customFormat="1" hidden="1">
      <c r="A278" s="190"/>
      <c r="B278" s="181" t="s">
        <v>5617</v>
      </c>
      <c r="C278" s="186"/>
      <c r="D278" s="182"/>
      <c r="E278" s="185"/>
      <c r="F278" s="199" t="str">
        <f t="shared" si="51"/>
        <v/>
      </c>
      <c r="G278" s="176"/>
      <c r="H278" s="200" t="str">
        <f t="shared" si="44"/>
        <v/>
      </c>
      <c r="I278" s="177"/>
      <c r="J278" s="201" t="str">
        <f t="shared" si="45"/>
        <v/>
      </c>
      <c r="K278" s="136"/>
      <c r="L278" s="200" t="str">
        <f t="shared" si="46"/>
        <v/>
      </c>
      <c r="M278" s="140"/>
      <c r="N278" s="201" t="str">
        <f t="shared" si="47"/>
        <v/>
      </c>
      <c r="O278" s="136"/>
      <c r="P278" s="200" t="str">
        <f t="shared" si="48"/>
        <v/>
      </c>
      <c r="Q278" s="140"/>
      <c r="R278" s="201" t="str">
        <f t="shared" si="49"/>
        <v/>
      </c>
      <c r="S278" s="129"/>
      <c r="T278" s="202" t="str">
        <f t="shared" si="52"/>
        <v/>
      </c>
      <c r="U278" s="140"/>
      <c r="V278" s="201" t="str">
        <f t="shared" si="50"/>
        <v/>
      </c>
    </row>
    <row r="279" spans="1:22" s="147" customFormat="1" hidden="1">
      <c r="A279" s="190"/>
      <c r="B279" s="181" t="s">
        <v>5618</v>
      </c>
      <c r="C279" s="186"/>
      <c r="D279" s="182"/>
      <c r="E279" s="185"/>
      <c r="F279" s="199" t="str">
        <f t="shared" si="51"/>
        <v/>
      </c>
      <c r="G279" s="176"/>
      <c r="H279" s="200" t="str">
        <f t="shared" si="44"/>
        <v/>
      </c>
      <c r="I279" s="177"/>
      <c r="J279" s="201" t="str">
        <f t="shared" si="45"/>
        <v/>
      </c>
      <c r="K279" s="136"/>
      <c r="L279" s="200" t="str">
        <f t="shared" si="46"/>
        <v/>
      </c>
      <c r="M279" s="140"/>
      <c r="N279" s="201" t="str">
        <f t="shared" si="47"/>
        <v/>
      </c>
      <c r="O279" s="136"/>
      <c r="P279" s="200" t="str">
        <f t="shared" si="48"/>
        <v/>
      </c>
      <c r="Q279" s="140"/>
      <c r="R279" s="201" t="str">
        <f t="shared" si="49"/>
        <v/>
      </c>
      <c r="S279" s="129"/>
      <c r="T279" s="202" t="str">
        <f t="shared" si="52"/>
        <v/>
      </c>
      <c r="U279" s="140"/>
      <c r="V279" s="201" t="str">
        <f t="shared" si="50"/>
        <v/>
      </c>
    </row>
    <row r="280" spans="1:22" s="147" customFormat="1" hidden="1">
      <c r="A280" s="190"/>
      <c r="B280" s="181" t="s">
        <v>5619</v>
      </c>
      <c r="C280" s="186"/>
      <c r="D280" s="182"/>
      <c r="E280" s="185"/>
      <c r="F280" s="199" t="str">
        <f t="shared" si="51"/>
        <v/>
      </c>
      <c r="G280" s="176"/>
      <c r="H280" s="200" t="str">
        <f t="shared" si="44"/>
        <v/>
      </c>
      <c r="I280" s="177"/>
      <c r="J280" s="201" t="str">
        <f t="shared" si="45"/>
        <v/>
      </c>
      <c r="K280" s="136"/>
      <c r="L280" s="200" t="str">
        <f t="shared" si="46"/>
        <v/>
      </c>
      <c r="M280" s="140"/>
      <c r="N280" s="201" t="str">
        <f t="shared" si="47"/>
        <v/>
      </c>
      <c r="O280" s="136"/>
      <c r="P280" s="200" t="str">
        <f t="shared" si="48"/>
        <v/>
      </c>
      <c r="Q280" s="140"/>
      <c r="R280" s="201" t="str">
        <f t="shared" si="49"/>
        <v/>
      </c>
      <c r="S280" s="129"/>
      <c r="T280" s="202" t="str">
        <f t="shared" si="52"/>
        <v/>
      </c>
      <c r="U280" s="140"/>
      <c r="V280" s="201" t="str">
        <f t="shared" si="50"/>
        <v/>
      </c>
    </row>
    <row r="281" spans="1:22" s="147" customFormat="1" hidden="1">
      <c r="A281" s="190"/>
      <c r="B281" s="181" t="s">
        <v>5620</v>
      </c>
      <c r="C281" s="186"/>
      <c r="D281" s="182"/>
      <c r="E281" s="185"/>
      <c r="F281" s="199" t="str">
        <f t="shared" si="51"/>
        <v/>
      </c>
      <c r="G281" s="176"/>
      <c r="H281" s="200" t="str">
        <f t="shared" si="44"/>
        <v/>
      </c>
      <c r="I281" s="177"/>
      <c r="J281" s="201" t="str">
        <f t="shared" si="45"/>
        <v/>
      </c>
      <c r="K281" s="136"/>
      <c r="L281" s="200" t="str">
        <f t="shared" si="46"/>
        <v/>
      </c>
      <c r="M281" s="140"/>
      <c r="N281" s="201" t="str">
        <f t="shared" si="47"/>
        <v/>
      </c>
      <c r="O281" s="136"/>
      <c r="P281" s="200" t="str">
        <f t="shared" si="48"/>
        <v/>
      </c>
      <c r="Q281" s="140"/>
      <c r="R281" s="201" t="str">
        <f t="shared" si="49"/>
        <v/>
      </c>
      <c r="S281" s="129"/>
      <c r="T281" s="202" t="str">
        <f t="shared" si="52"/>
        <v/>
      </c>
      <c r="U281" s="140"/>
      <c r="V281" s="201" t="str">
        <f t="shared" si="50"/>
        <v/>
      </c>
    </row>
    <row r="282" spans="1:22" s="147" customFormat="1" hidden="1">
      <c r="A282" s="190"/>
      <c r="B282" s="181" t="s">
        <v>5621</v>
      </c>
      <c r="C282" s="186"/>
      <c r="D282" s="182"/>
      <c r="E282" s="185"/>
      <c r="F282" s="199" t="str">
        <f t="shared" si="51"/>
        <v/>
      </c>
      <c r="G282" s="176"/>
      <c r="H282" s="200" t="str">
        <f t="shared" si="44"/>
        <v/>
      </c>
      <c r="I282" s="177"/>
      <c r="J282" s="201" t="str">
        <f t="shared" si="45"/>
        <v/>
      </c>
      <c r="K282" s="136"/>
      <c r="L282" s="200" t="str">
        <f t="shared" si="46"/>
        <v/>
      </c>
      <c r="M282" s="140"/>
      <c r="N282" s="201" t="str">
        <f t="shared" si="47"/>
        <v/>
      </c>
      <c r="O282" s="136"/>
      <c r="P282" s="200" t="str">
        <f t="shared" si="48"/>
        <v/>
      </c>
      <c r="Q282" s="140"/>
      <c r="R282" s="201" t="str">
        <f t="shared" si="49"/>
        <v/>
      </c>
      <c r="S282" s="129"/>
      <c r="T282" s="202" t="str">
        <f t="shared" si="52"/>
        <v/>
      </c>
      <c r="U282" s="140"/>
      <c r="V282" s="201" t="str">
        <f t="shared" si="50"/>
        <v/>
      </c>
    </row>
    <row r="283" spans="1:22" s="147" customFormat="1" hidden="1">
      <c r="A283" s="190"/>
      <c r="B283" s="181" t="s">
        <v>5622</v>
      </c>
      <c r="C283" s="186"/>
      <c r="D283" s="182"/>
      <c r="E283" s="185"/>
      <c r="F283" s="199" t="str">
        <f t="shared" si="51"/>
        <v/>
      </c>
      <c r="G283" s="176"/>
      <c r="H283" s="200" t="str">
        <f t="shared" si="44"/>
        <v/>
      </c>
      <c r="I283" s="177"/>
      <c r="J283" s="201" t="str">
        <f t="shared" si="45"/>
        <v/>
      </c>
      <c r="K283" s="136"/>
      <c r="L283" s="200" t="str">
        <f t="shared" si="46"/>
        <v/>
      </c>
      <c r="M283" s="140"/>
      <c r="N283" s="201" t="str">
        <f t="shared" si="47"/>
        <v/>
      </c>
      <c r="O283" s="136"/>
      <c r="P283" s="200" t="str">
        <f t="shared" si="48"/>
        <v/>
      </c>
      <c r="Q283" s="140"/>
      <c r="R283" s="201" t="str">
        <f t="shared" si="49"/>
        <v/>
      </c>
      <c r="S283" s="129"/>
      <c r="T283" s="202" t="str">
        <f t="shared" si="52"/>
        <v/>
      </c>
      <c r="U283" s="140"/>
      <c r="V283" s="201" t="str">
        <f t="shared" si="50"/>
        <v/>
      </c>
    </row>
    <row r="284" spans="1:22" s="147" customFormat="1" hidden="1">
      <c r="A284" s="190"/>
      <c r="B284" s="181" t="s">
        <v>5623</v>
      </c>
      <c r="C284" s="186"/>
      <c r="D284" s="182"/>
      <c r="E284" s="185"/>
      <c r="F284" s="199" t="str">
        <f t="shared" si="51"/>
        <v/>
      </c>
      <c r="G284" s="176"/>
      <c r="H284" s="200" t="str">
        <f t="shared" si="44"/>
        <v/>
      </c>
      <c r="I284" s="177"/>
      <c r="J284" s="201" t="str">
        <f t="shared" si="45"/>
        <v/>
      </c>
      <c r="K284" s="136"/>
      <c r="L284" s="200" t="str">
        <f t="shared" si="46"/>
        <v/>
      </c>
      <c r="M284" s="140"/>
      <c r="N284" s="201" t="str">
        <f t="shared" si="47"/>
        <v/>
      </c>
      <c r="O284" s="136"/>
      <c r="P284" s="200" t="str">
        <f t="shared" si="48"/>
        <v/>
      </c>
      <c r="Q284" s="140"/>
      <c r="R284" s="201" t="str">
        <f t="shared" si="49"/>
        <v/>
      </c>
      <c r="S284" s="129"/>
      <c r="T284" s="202" t="str">
        <f t="shared" si="52"/>
        <v/>
      </c>
      <c r="U284" s="140"/>
      <c r="V284" s="201" t="str">
        <f t="shared" si="50"/>
        <v/>
      </c>
    </row>
    <row r="285" spans="1:22" s="147" customFormat="1" hidden="1">
      <c r="A285" s="190"/>
      <c r="B285" s="181" t="s">
        <v>5624</v>
      </c>
      <c r="C285" s="186"/>
      <c r="D285" s="182"/>
      <c r="E285" s="185"/>
      <c r="F285" s="199" t="str">
        <f t="shared" si="51"/>
        <v/>
      </c>
      <c r="G285" s="176"/>
      <c r="H285" s="200" t="str">
        <f t="shared" si="44"/>
        <v/>
      </c>
      <c r="I285" s="177"/>
      <c r="J285" s="201" t="str">
        <f t="shared" si="45"/>
        <v/>
      </c>
      <c r="K285" s="136"/>
      <c r="L285" s="200" t="str">
        <f t="shared" si="46"/>
        <v/>
      </c>
      <c r="M285" s="140"/>
      <c r="N285" s="201" t="str">
        <f t="shared" si="47"/>
        <v/>
      </c>
      <c r="O285" s="136"/>
      <c r="P285" s="200" t="str">
        <f t="shared" si="48"/>
        <v/>
      </c>
      <c r="Q285" s="140"/>
      <c r="R285" s="201" t="str">
        <f t="shared" si="49"/>
        <v/>
      </c>
      <c r="S285" s="129"/>
      <c r="T285" s="202" t="str">
        <f t="shared" si="52"/>
        <v/>
      </c>
      <c r="U285" s="140"/>
      <c r="V285" s="201" t="str">
        <f t="shared" si="50"/>
        <v/>
      </c>
    </row>
    <row r="286" spans="1:22" s="147" customFormat="1" hidden="1">
      <c r="A286" s="190"/>
      <c r="B286" s="181" t="s">
        <v>5625</v>
      </c>
      <c r="C286" s="186"/>
      <c r="D286" s="182"/>
      <c r="E286" s="185"/>
      <c r="F286" s="199" t="str">
        <f t="shared" si="51"/>
        <v/>
      </c>
      <c r="G286" s="176"/>
      <c r="H286" s="200" t="str">
        <f t="shared" si="44"/>
        <v/>
      </c>
      <c r="I286" s="177"/>
      <c r="J286" s="201" t="str">
        <f t="shared" si="45"/>
        <v/>
      </c>
      <c r="K286" s="136"/>
      <c r="L286" s="200" t="str">
        <f t="shared" si="46"/>
        <v/>
      </c>
      <c r="M286" s="140"/>
      <c r="N286" s="201" t="str">
        <f t="shared" si="47"/>
        <v/>
      </c>
      <c r="O286" s="136"/>
      <c r="P286" s="200" t="str">
        <f t="shared" si="48"/>
        <v/>
      </c>
      <c r="Q286" s="140"/>
      <c r="R286" s="201" t="str">
        <f t="shared" si="49"/>
        <v/>
      </c>
      <c r="S286" s="129"/>
      <c r="T286" s="202" t="str">
        <f t="shared" si="52"/>
        <v/>
      </c>
      <c r="U286" s="140"/>
      <c r="V286" s="201" t="str">
        <f t="shared" si="50"/>
        <v/>
      </c>
    </row>
    <row r="287" spans="1:22" s="147" customFormat="1" hidden="1">
      <c r="A287" s="190"/>
      <c r="B287" s="181" t="s">
        <v>5626</v>
      </c>
      <c r="C287" s="186"/>
      <c r="D287" s="182"/>
      <c r="E287" s="185"/>
      <c r="F287" s="199" t="str">
        <f t="shared" si="51"/>
        <v/>
      </c>
      <c r="G287" s="176"/>
      <c r="H287" s="200" t="str">
        <f t="shared" si="44"/>
        <v/>
      </c>
      <c r="I287" s="177"/>
      <c r="J287" s="201" t="str">
        <f t="shared" si="45"/>
        <v/>
      </c>
      <c r="K287" s="136"/>
      <c r="L287" s="200" t="str">
        <f t="shared" si="46"/>
        <v/>
      </c>
      <c r="M287" s="140"/>
      <c r="N287" s="201" t="str">
        <f t="shared" si="47"/>
        <v/>
      </c>
      <c r="O287" s="136"/>
      <c r="P287" s="200" t="str">
        <f t="shared" si="48"/>
        <v/>
      </c>
      <c r="Q287" s="140"/>
      <c r="R287" s="201" t="str">
        <f t="shared" si="49"/>
        <v/>
      </c>
      <c r="S287" s="129"/>
      <c r="T287" s="202" t="str">
        <f t="shared" si="52"/>
        <v/>
      </c>
      <c r="U287" s="140"/>
      <c r="V287" s="201" t="str">
        <f t="shared" si="50"/>
        <v/>
      </c>
    </row>
    <row r="288" spans="1:22" s="147" customFormat="1" hidden="1">
      <c r="A288" s="190"/>
      <c r="B288" s="181" t="s">
        <v>5627</v>
      </c>
      <c r="C288" s="186"/>
      <c r="D288" s="182"/>
      <c r="E288" s="185"/>
      <c r="F288" s="199" t="str">
        <f t="shared" si="51"/>
        <v/>
      </c>
      <c r="G288" s="176"/>
      <c r="H288" s="200" t="str">
        <f t="shared" si="44"/>
        <v/>
      </c>
      <c r="I288" s="177"/>
      <c r="J288" s="201" t="str">
        <f t="shared" si="45"/>
        <v/>
      </c>
      <c r="K288" s="136"/>
      <c r="L288" s="200" t="str">
        <f t="shared" si="46"/>
        <v/>
      </c>
      <c r="M288" s="140"/>
      <c r="N288" s="201" t="str">
        <f t="shared" si="47"/>
        <v/>
      </c>
      <c r="O288" s="136"/>
      <c r="P288" s="200" t="str">
        <f t="shared" si="48"/>
        <v/>
      </c>
      <c r="Q288" s="140"/>
      <c r="R288" s="201" t="str">
        <f t="shared" si="49"/>
        <v/>
      </c>
      <c r="S288" s="129"/>
      <c r="T288" s="202" t="str">
        <f t="shared" si="52"/>
        <v/>
      </c>
      <c r="U288" s="140"/>
      <c r="V288" s="201" t="str">
        <f t="shared" si="50"/>
        <v/>
      </c>
    </row>
    <row r="289" spans="1:22" s="147" customFormat="1" hidden="1">
      <c r="A289" s="190"/>
      <c r="B289" s="181" t="s">
        <v>5628</v>
      </c>
      <c r="C289" s="186"/>
      <c r="D289" s="182"/>
      <c r="E289" s="185"/>
      <c r="F289" s="199" t="str">
        <f t="shared" si="51"/>
        <v/>
      </c>
      <c r="G289" s="176"/>
      <c r="H289" s="200" t="str">
        <f t="shared" si="44"/>
        <v/>
      </c>
      <c r="I289" s="177"/>
      <c r="J289" s="201" t="str">
        <f t="shared" si="45"/>
        <v/>
      </c>
      <c r="K289" s="136"/>
      <c r="L289" s="200" t="str">
        <f t="shared" si="46"/>
        <v/>
      </c>
      <c r="M289" s="140"/>
      <c r="N289" s="201" t="str">
        <f t="shared" si="47"/>
        <v/>
      </c>
      <c r="O289" s="136"/>
      <c r="P289" s="200" t="str">
        <f t="shared" si="48"/>
        <v/>
      </c>
      <c r="Q289" s="140"/>
      <c r="R289" s="201" t="str">
        <f t="shared" si="49"/>
        <v/>
      </c>
      <c r="S289" s="129"/>
      <c r="T289" s="202" t="str">
        <f t="shared" si="52"/>
        <v/>
      </c>
      <c r="U289" s="140"/>
      <c r="V289" s="201" t="str">
        <f t="shared" si="50"/>
        <v/>
      </c>
    </row>
    <row r="290" spans="1:22" s="147" customFormat="1" hidden="1">
      <c r="A290" s="190"/>
      <c r="B290" s="181" t="s">
        <v>5629</v>
      </c>
      <c r="C290" s="186"/>
      <c r="D290" s="182"/>
      <c r="E290" s="185"/>
      <c r="F290" s="199" t="str">
        <f t="shared" si="51"/>
        <v/>
      </c>
      <c r="G290" s="176"/>
      <c r="H290" s="200" t="str">
        <f t="shared" si="44"/>
        <v/>
      </c>
      <c r="I290" s="177"/>
      <c r="J290" s="201" t="str">
        <f t="shared" si="45"/>
        <v/>
      </c>
      <c r="K290" s="136"/>
      <c r="L290" s="200" t="str">
        <f t="shared" si="46"/>
        <v/>
      </c>
      <c r="M290" s="140"/>
      <c r="N290" s="201" t="str">
        <f t="shared" si="47"/>
        <v/>
      </c>
      <c r="O290" s="136"/>
      <c r="P290" s="200" t="str">
        <f t="shared" si="48"/>
        <v/>
      </c>
      <c r="Q290" s="140"/>
      <c r="R290" s="201" t="str">
        <f t="shared" si="49"/>
        <v/>
      </c>
      <c r="S290" s="129"/>
      <c r="T290" s="202" t="str">
        <f t="shared" si="52"/>
        <v/>
      </c>
      <c r="U290" s="140"/>
      <c r="V290" s="201" t="str">
        <f t="shared" si="50"/>
        <v/>
      </c>
    </row>
    <row r="291" spans="1:22" s="147" customFormat="1" hidden="1">
      <c r="B291" s="181"/>
      <c r="C291" s="186"/>
      <c r="D291" s="182"/>
      <c r="E291" s="185"/>
      <c r="F291" s="199"/>
      <c r="G291" s="176"/>
      <c r="H291" s="200"/>
      <c r="I291" s="177"/>
      <c r="J291" s="201"/>
      <c r="K291" s="136"/>
      <c r="L291" s="200"/>
      <c r="M291" s="140"/>
      <c r="N291" s="201"/>
      <c r="O291" s="136"/>
      <c r="P291" s="200"/>
      <c r="Q291" s="140"/>
      <c r="R291" s="201"/>
      <c r="S291" s="129"/>
      <c r="T291" s="202"/>
      <c r="U291" s="140"/>
      <c r="V291" s="201"/>
    </row>
    <row r="292" spans="1:22" s="147" customFormat="1" hidden="1">
      <c r="B292" s="181"/>
      <c r="C292" s="186"/>
      <c r="D292" s="182"/>
      <c r="E292" s="185"/>
      <c r="F292" s="199"/>
      <c r="G292" s="176"/>
      <c r="H292" s="200"/>
      <c r="I292" s="177"/>
      <c r="J292" s="201"/>
      <c r="K292" s="136"/>
      <c r="L292" s="200"/>
      <c r="M292" s="140"/>
      <c r="N292" s="201"/>
      <c r="O292" s="136"/>
      <c r="P292" s="200"/>
      <c r="Q292" s="140"/>
      <c r="R292" s="201"/>
      <c r="S292" s="129"/>
      <c r="T292" s="202"/>
      <c r="U292" s="140"/>
      <c r="V292" s="201"/>
    </row>
    <row r="293" spans="1:22" s="147" customFormat="1" hidden="1">
      <c r="B293" s="181"/>
      <c r="C293" s="186"/>
      <c r="D293" s="182"/>
      <c r="E293" s="185"/>
      <c r="F293" s="199"/>
      <c r="G293" s="176"/>
      <c r="H293" s="200"/>
      <c r="I293" s="177"/>
      <c r="J293" s="201"/>
      <c r="K293" s="136"/>
      <c r="L293" s="200"/>
      <c r="M293" s="140"/>
      <c r="N293" s="201"/>
      <c r="O293" s="136"/>
      <c r="P293" s="200"/>
      <c r="Q293" s="140"/>
      <c r="R293" s="201"/>
      <c r="S293" s="129"/>
      <c r="T293" s="202"/>
      <c r="U293" s="140"/>
      <c r="V293" s="201"/>
    </row>
    <row r="294" spans="1:22" s="147" customFormat="1">
      <c r="A294" s="147">
        <v>1</v>
      </c>
      <c r="B294" s="181" t="s">
        <v>663</v>
      </c>
      <c r="C294" s="186"/>
      <c r="D294" s="182"/>
      <c r="E294" s="185"/>
      <c r="F294" s="199"/>
      <c r="G294" s="176"/>
      <c r="H294" s="200"/>
      <c r="I294" s="177"/>
      <c r="J294" s="201"/>
      <c r="K294" s="136"/>
      <c r="L294" s="200"/>
      <c r="M294" s="140"/>
      <c r="N294" s="201"/>
      <c r="O294" s="136"/>
      <c r="P294" s="200"/>
      <c r="Q294" s="140"/>
      <c r="R294" s="201"/>
      <c r="S294" s="129"/>
      <c r="T294" s="202"/>
      <c r="U294" s="140"/>
      <c r="V294" s="201"/>
    </row>
    <row r="295" spans="1:22" s="147" customFormat="1">
      <c r="A295" s="147">
        <v>1</v>
      </c>
      <c r="B295" s="181" t="s">
        <v>438</v>
      </c>
      <c r="C295" s="186"/>
      <c r="D295" s="182"/>
      <c r="E295" s="185"/>
      <c r="F295" s="199"/>
      <c r="G295" s="176"/>
      <c r="H295" s="200"/>
      <c r="I295" s="177"/>
      <c r="J295" s="201"/>
      <c r="K295" s="136"/>
      <c r="L295" s="200"/>
      <c r="M295" s="140"/>
      <c r="N295" s="201"/>
      <c r="O295" s="136"/>
      <c r="P295" s="200"/>
      <c r="Q295" s="140"/>
      <c r="R295" s="201"/>
      <c r="S295" s="129"/>
      <c r="T295" s="202"/>
      <c r="U295" s="140"/>
      <c r="V295" s="201"/>
    </row>
    <row r="296" spans="1:22" s="147" customFormat="1">
      <c r="A296" s="147">
        <v>1</v>
      </c>
      <c r="B296" s="181" t="s">
        <v>440</v>
      </c>
      <c r="C296" s="186"/>
      <c r="D296" s="182"/>
      <c r="E296" s="185"/>
      <c r="F296" s="199"/>
      <c r="G296" s="176"/>
      <c r="H296" s="200"/>
      <c r="I296" s="177"/>
      <c r="J296" s="201"/>
      <c r="K296" s="136"/>
      <c r="L296" s="200"/>
      <c r="M296" s="140"/>
      <c r="N296" s="201"/>
      <c r="O296" s="136"/>
      <c r="P296" s="200"/>
      <c r="Q296" s="140"/>
      <c r="R296" s="201"/>
      <c r="S296" s="129"/>
      <c r="T296" s="202"/>
      <c r="U296" s="140"/>
      <c r="V296" s="201"/>
    </row>
    <row r="297" spans="1:22" s="147" customFormat="1">
      <c r="A297" s="147">
        <v>1</v>
      </c>
      <c r="B297" s="181"/>
      <c r="C297" s="186"/>
      <c r="D297" s="182"/>
      <c r="E297" s="185"/>
      <c r="F297" s="199"/>
      <c r="G297" s="176"/>
      <c r="H297" s="200"/>
      <c r="I297" s="177"/>
      <c r="J297" s="201"/>
      <c r="K297" s="136"/>
      <c r="L297" s="200"/>
      <c r="M297" s="140"/>
      <c r="N297" s="201"/>
      <c r="O297" s="136"/>
      <c r="P297" s="200"/>
      <c r="Q297" s="140"/>
      <c r="R297" s="201"/>
      <c r="S297" s="129"/>
      <c r="T297" s="202"/>
      <c r="U297" s="140"/>
      <c r="V297" s="201"/>
    </row>
    <row r="298" spans="1:22" s="147" customFormat="1">
      <c r="A298" s="147">
        <v>1</v>
      </c>
      <c r="B298" s="181" t="s">
        <v>442</v>
      </c>
      <c r="C298" s="186"/>
      <c r="D298" s="182"/>
      <c r="E298" s="185"/>
      <c r="F298" s="199"/>
      <c r="G298" s="176" t="s">
        <v>3088</v>
      </c>
      <c r="H298" s="200"/>
      <c r="I298" s="177"/>
      <c r="J298" s="201"/>
      <c r="K298" s="136"/>
      <c r="L298" s="200"/>
      <c r="M298" s="140"/>
      <c r="N298" s="201"/>
      <c r="O298" s="136"/>
      <c r="P298" s="200"/>
      <c r="Q298" s="140"/>
      <c r="R298" s="201"/>
      <c r="S298" s="129"/>
      <c r="T298" s="202"/>
      <c r="U298" s="140"/>
      <c r="V298" s="201"/>
    </row>
    <row r="299" spans="1:22" s="147" customFormat="1">
      <c r="A299" s="147">
        <v>1</v>
      </c>
      <c r="B299" s="181" t="s">
        <v>443</v>
      </c>
      <c r="C299" s="186"/>
      <c r="D299" s="182"/>
      <c r="E299" s="185"/>
      <c r="F299" s="199"/>
      <c r="G299" s="176" t="s">
        <v>5630</v>
      </c>
      <c r="H299" s="200"/>
      <c r="I299" s="177"/>
      <c r="J299" s="201"/>
      <c r="K299" s="136"/>
      <c r="L299" s="200"/>
      <c r="M299" s="140"/>
      <c r="N299" s="201"/>
      <c r="O299" s="136"/>
      <c r="P299" s="200"/>
      <c r="Q299" s="140"/>
      <c r="R299" s="201"/>
      <c r="S299" s="129"/>
      <c r="T299" s="202"/>
      <c r="U299" s="140"/>
      <c r="V299" s="201"/>
    </row>
    <row r="300" spans="1:22" s="147" customFormat="1">
      <c r="A300" s="147">
        <v>1</v>
      </c>
      <c r="B300" s="181" t="s">
        <v>446</v>
      </c>
      <c r="C300" s="186"/>
      <c r="D300" s="182"/>
      <c r="E300" s="185"/>
      <c r="F300" s="199"/>
      <c r="G300" s="176" t="s">
        <v>5631</v>
      </c>
      <c r="H300" s="200"/>
      <c r="I300" s="177"/>
      <c r="J300" s="201"/>
      <c r="K300" s="136"/>
      <c r="L300" s="200"/>
      <c r="M300" s="140"/>
      <c r="N300" s="201"/>
      <c r="O300" s="136"/>
      <c r="P300" s="200"/>
      <c r="Q300" s="140"/>
      <c r="R300" s="201"/>
      <c r="S300" s="129"/>
      <c r="T300" s="202"/>
      <c r="U300" s="140"/>
      <c r="V300" s="201"/>
    </row>
    <row r="301" spans="1:22" s="147" customFormat="1">
      <c r="A301" s="147">
        <v>1</v>
      </c>
      <c r="B301" s="181" t="s">
        <v>452</v>
      </c>
      <c r="C301" s="186"/>
      <c r="D301" s="182"/>
      <c r="E301" s="185"/>
      <c r="F301" s="199"/>
      <c r="G301" s="176" t="s">
        <v>5632</v>
      </c>
      <c r="H301" s="200"/>
      <c r="I301" s="177"/>
      <c r="J301" s="201"/>
      <c r="K301" s="136"/>
      <c r="L301" s="200"/>
      <c r="M301" s="140"/>
      <c r="N301" s="201"/>
      <c r="O301" s="136"/>
      <c r="P301" s="200"/>
      <c r="Q301" s="140"/>
      <c r="R301" s="201"/>
      <c r="S301" s="129"/>
      <c r="T301" s="202"/>
      <c r="U301" s="140"/>
      <c r="V301" s="201"/>
    </row>
    <row r="302" spans="1:22" s="147" customFormat="1">
      <c r="A302" s="147">
        <v>1</v>
      </c>
      <c r="B302" s="181" t="s">
        <v>464</v>
      </c>
      <c r="C302" s="186"/>
      <c r="D302" s="182"/>
      <c r="E302" s="185"/>
      <c r="F302" s="199"/>
      <c r="G302" s="176" t="s">
        <v>5633</v>
      </c>
      <c r="H302" s="200"/>
      <c r="I302" s="177"/>
      <c r="J302" s="201"/>
      <c r="K302" s="136"/>
      <c r="L302" s="200"/>
      <c r="M302" s="140"/>
      <c r="N302" s="201"/>
      <c r="O302" s="136"/>
      <c r="P302" s="200"/>
      <c r="Q302" s="140"/>
      <c r="R302" s="201"/>
      <c r="S302" s="129"/>
      <c r="T302" s="202"/>
      <c r="U302" s="140"/>
      <c r="V302" s="201"/>
    </row>
    <row r="303" spans="1:22" s="147" customFormat="1">
      <c r="A303" s="147">
        <v>1</v>
      </c>
      <c r="B303" s="181" t="s">
        <v>321</v>
      </c>
      <c r="C303" s="186"/>
      <c r="D303" s="182"/>
      <c r="E303" s="185"/>
      <c r="F303" s="199"/>
      <c r="G303" s="633" t="s">
        <v>5634</v>
      </c>
      <c r="H303" s="200"/>
      <c r="I303" s="177"/>
      <c r="J303" s="201"/>
      <c r="K303" s="136"/>
      <c r="L303" s="200"/>
      <c r="M303" s="140"/>
      <c r="N303" s="201"/>
      <c r="O303" s="136"/>
      <c r="P303" s="200"/>
      <c r="Q303" s="140"/>
      <c r="R303" s="201"/>
      <c r="S303" s="129"/>
      <c r="T303" s="202"/>
      <c r="U303" s="140"/>
      <c r="V303" s="201"/>
    </row>
    <row r="304" spans="1:22" s="147" customFormat="1">
      <c r="A304" s="147">
        <v>1</v>
      </c>
      <c r="B304" s="181" t="s">
        <v>490</v>
      </c>
      <c r="C304" s="186"/>
      <c r="D304" s="182"/>
      <c r="E304" s="185"/>
      <c r="F304" s="199"/>
      <c r="G304" s="176" t="s">
        <v>5635</v>
      </c>
      <c r="H304" s="200"/>
      <c r="I304" s="177"/>
      <c r="J304" s="201"/>
      <c r="K304" s="136"/>
      <c r="L304" s="200"/>
      <c r="M304" s="140"/>
      <c r="N304" s="201"/>
      <c r="O304" s="136"/>
      <c r="P304" s="200"/>
      <c r="Q304" s="140"/>
      <c r="R304" s="201"/>
      <c r="S304" s="129"/>
      <c r="T304" s="202"/>
      <c r="U304" s="140"/>
      <c r="V304" s="201"/>
    </row>
    <row r="305" spans="1:7" s="147" customFormat="1" ht="15">
      <c r="A305" s="147">
        <v>1</v>
      </c>
      <c r="B305" s="181" t="s">
        <v>501</v>
      </c>
      <c r="G305" s="147" t="s">
        <v>5636</v>
      </c>
    </row>
    <row r="306" spans="1:7" s="147" customFormat="1" ht="15">
      <c r="A306" s="147">
        <v>1</v>
      </c>
      <c r="B306" s="181" t="s">
        <v>511</v>
      </c>
      <c r="G306" s="147" t="s">
        <v>5637</v>
      </c>
    </row>
    <row r="307" spans="1:7" s="147" customFormat="1" ht="15">
      <c r="A307" s="147">
        <v>1</v>
      </c>
      <c r="B307" s="181" t="s">
        <v>520</v>
      </c>
      <c r="G307" s="147" t="s">
        <v>5638</v>
      </c>
    </row>
    <row r="308" spans="1:7" s="294" customFormat="1" ht="15">
      <c r="A308" s="294">
        <v>1</v>
      </c>
      <c r="B308" s="295" t="s">
        <v>529</v>
      </c>
    </row>
  </sheetData>
  <sheetProtection autoFilter="0"/>
  <autoFilter ref="A10:A311" xr:uid="{44C34F7D-86C3-4DD3-91FE-497D6A4C38F0}">
    <filterColumn colId="0">
      <filters>
        <filter val="1"/>
      </filters>
    </filterColumn>
  </autoFilter>
  <conditionalFormatting sqref="R9 P9 N9 L9 J9 H9 T9 V9 F9">
    <cfRule type="duplicateValues" dxfId="4" priority="1"/>
  </conditionalFormatting>
  <hyperlinks>
    <hyperlink ref="G5" r:id="rId1" xr:uid="{F9D2C738-B3DC-4C9B-943B-10BD5F637900}"/>
    <hyperlink ref="I5" r:id="rId2" xr:uid="{683338A2-B0C0-47C3-9CA3-C9888A314C5A}"/>
    <hyperlink ref="K5" r:id="rId3" xr:uid="{F469426E-D5EC-472A-A94A-B683ADD04FB8}"/>
  </hyperlinks>
  <pageMargins left="0.7" right="0.7" top="0.75" bottom="0.75" header="0.3" footer="0.3"/>
  <pageSetup scale="46" fitToHeight="0" orientation="portrait" r:id="rId4"/>
  <headerFooter>
    <oddHeader>&amp;LProject Name
Owner Bid Due
Sub Bids Due</oddHeader>
  </headerFooter>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C26E41-4AAF-4366-BABF-C937DCCF25E0}">
  <sheetPr filterMode="1">
    <pageSetUpPr fitToPage="1"/>
  </sheetPr>
  <dimension ref="A1:X268"/>
  <sheetViews>
    <sheetView zoomScaleNormal="100" workbookViewId="0">
      <pane xSplit="2" topLeftCell="E1" activePane="topRight" state="frozen"/>
      <selection pane="topRight" activeCell="E254" sqref="E254"/>
      <selection activeCell="V260" sqref="V260:V503"/>
    </sheetView>
  </sheetViews>
  <sheetFormatPr defaultColWidth="0" defaultRowHeight="15.6"/>
  <cols>
    <col min="1" max="1" width="11.5703125" style="207" customWidth="1"/>
    <col min="2" max="2" width="80" style="207" customWidth="1"/>
    <col min="3" max="3" width="10" style="207" customWidth="1"/>
    <col min="4" max="4" width="12.28515625" style="207" customWidth="1"/>
    <col min="5" max="5" width="35.140625" style="280" customWidth="1"/>
    <col min="6" max="6" width="5.28515625" style="284" customWidth="1"/>
    <col min="7" max="7" width="39" style="207" customWidth="1"/>
    <col min="8" max="8" width="5.28515625" style="284" customWidth="1"/>
    <col min="9" max="9" width="39" style="207" customWidth="1"/>
    <col min="10" max="10" width="4.28515625" style="284" customWidth="1"/>
    <col min="11" max="11" width="39" style="282" customWidth="1"/>
    <col min="12" max="12" width="5.28515625" style="284" customWidth="1"/>
    <col min="13" max="13" width="39" style="282" customWidth="1"/>
    <col min="14" max="14" width="5.28515625" style="284" customWidth="1"/>
    <col min="15" max="15" width="39" style="282" customWidth="1"/>
    <col min="16" max="16" width="5.28515625" style="284" customWidth="1"/>
    <col min="17" max="17" width="39" style="282" customWidth="1"/>
    <col min="18" max="18" width="5.28515625" style="284" customWidth="1"/>
    <col min="19" max="19" width="39" style="290" customWidth="1"/>
    <col min="20" max="20" width="5.28515625" style="284" customWidth="1"/>
    <col min="21" max="21" width="39" style="282" customWidth="1"/>
    <col min="22" max="22" width="5.28515625" style="284" customWidth="1"/>
    <col min="23" max="16384" width="8.85546875" style="207" hidden="1"/>
  </cols>
  <sheetData>
    <row r="1" spans="1:24" s="120" customFormat="1" ht="45.6">
      <c r="B1" s="121"/>
      <c r="C1" s="122" t="s">
        <v>320</v>
      </c>
      <c r="D1" s="123" t="s">
        <v>321</v>
      </c>
      <c r="E1" s="124" t="s">
        <v>322</v>
      </c>
      <c r="F1" s="123" t="s">
        <v>323</v>
      </c>
      <c r="G1" s="125" t="s">
        <v>5639</v>
      </c>
      <c r="H1" s="126" t="s">
        <v>323</v>
      </c>
      <c r="I1" s="126" t="s">
        <v>5639</v>
      </c>
      <c r="J1" s="128" t="s">
        <v>323</v>
      </c>
      <c r="K1" s="129" t="s">
        <v>5639</v>
      </c>
      <c r="L1" s="126" t="s">
        <v>323</v>
      </c>
      <c r="M1" s="130"/>
      <c r="N1" s="128" t="s">
        <v>323</v>
      </c>
      <c r="O1" s="129"/>
      <c r="P1" s="126" t="s">
        <v>323</v>
      </c>
      <c r="Q1" s="130"/>
      <c r="R1" s="128" t="s">
        <v>323</v>
      </c>
      <c r="S1" s="129"/>
      <c r="T1" s="126" t="s">
        <v>323</v>
      </c>
      <c r="U1" s="130"/>
      <c r="V1" s="128" t="s">
        <v>323</v>
      </c>
    </row>
    <row r="2" spans="1:24" s="131" customFormat="1">
      <c r="A2" s="131" t="s">
        <v>161</v>
      </c>
      <c r="B2" s="132"/>
      <c r="C2" s="133"/>
      <c r="D2" s="134"/>
      <c r="E2" s="135"/>
      <c r="F2" s="134"/>
      <c r="G2" s="136" t="s">
        <v>5640</v>
      </c>
      <c r="H2" s="137"/>
      <c r="I2" s="137" t="s">
        <v>5641</v>
      </c>
      <c r="J2" s="139"/>
      <c r="K2" s="136" t="s">
        <v>137</v>
      </c>
      <c r="L2" s="137"/>
      <c r="M2" s="140" t="s">
        <v>5642</v>
      </c>
      <c r="N2" s="139"/>
      <c r="O2" s="136" t="s">
        <v>723</v>
      </c>
      <c r="P2" s="137"/>
      <c r="Q2" s="140" t="s">
        <v>724</v>
      </c>
      <c r="R2" s="139"/>
      <c r="S2" s="129" t="s">
        <v>725</v>
      </c>
      <c r="T2" s="126"/>
      <c r="U2" s="140" t="s">
        <v>726</v>
      </c>
      <c r="V2" s="139"/>
    </row>
    <row r="3" spans="1:24" s="139" customFormat="1">
      <c r="B3" s="141" t="s">
        <v>352</v>
      </c>
      <c r="C3" s="142"/>
      <c r="D3" s="143"/>
      <c r="E3" s="144"/>
      <c r="F3" s="143"/>
      <c r="G3" s="145" t="s">
        <v>5643</v>
      </c>
      <c r="H3" s="137"/>
      <c r="I3" s="137" t="s">
        <v>5644</v>
      </c>
      <c r="K3" s="136" t="s">
        <v>53</v>
      </c>
      <c r="L3" s="137"/>
      <c r="M3" s="140"/>
      <c r="O3" s="136"/>
      <c r="P3" s="137"/>
      <c r="Q3" s="140"/>
      <c r="S3" s="129"/>
      <c r="T3" s="126"/>
      <c r="U3" s="140"/>
    </row>
    <row r="4" spans="1:24" s="139" customFormat="1">
      <c r="B4" s="141" t="s">
        <v>369</v>
      </c>
      <c r="C4" s="142"/>
      <c r="D4" s="143"/>
      <c r="E4" s="144"/>
      <c r="F4" s="143"/>
      <c r="G4" s="145" t="s">
        <v>5645</v>
      </c>
      <c r="H4" s="137"/>
      <c r="I4" s="137" t="s">
        <v>5646</v>
      </c>
      <c r="K4" s="136" t="s">
        <v>53</v>
      </c>
      <c r="L4" s="137"/>
      <c r="M4" s="140"/>
      <c r="O4" s="136"/>
      <c r="P4" s="137"/>
      <c r="Q4" s="140"/>
      <c r="S4" s="129"/>
      <c r="T4" s="126"/>
      <c r="U4" s="140"/>
    </row>
    <row r="5" spans="1:24" s="139" customFormat="1">
      <c r="B5" s="141" t="s">
        <v>385</v>
      </c>
      <c r="C5" s="142"/>
      <c r="D5" s="143"/>
      <c r="E5" s="144"/>
      <c r="F5" s="143"/>
      <c r="G5" s="496" t="s">
        <v>5647</v>
      </c>
      <c r="H5" s="137"/>
      <c r="I5" s="524" t="s">
        <v>5648</v>
      </c>
      <c r="K5" s="513" t="s">
        <v>53</v>
      </c>
      <c r="L5" s="137"/>
      <c r="M5" s="140"/>
      <c r="O5" s="136"/>
      <c r="P5" s="137"/>
      <c r="Q5" s="140"/>
      <c r="S5" s="129"/>
      <c r="T5" s="126"/>
      <c r="U5" s="140"/>
    </row>
    <row r="6" spans="1:24" s="147" customFormat="1">
      <c r="A6" s="317"/>
      <c r="B6" s="318" t="s">
        <v>163</v>
      </c>
      <c r="C6" s="319"/>
      <c r="D6" s="320"/>
      <c r="E6" s="320"/>
      <c r="F6" s="320"/>
      <c r="G6" s="496" t="s">
        <v>53</v>
      </c>
      <c r="H6" s="322"/>
      <c r="I6" s="323"/>
      <c r="J6" s="317"/>
      <c r="K6" s="324"/>
      <c r="L6" s="322"/>
      <c r="M6" s="325"/>
      <c r="N6" s="317"/>
      <c r="O6" s="324"/>
      <c r="P6" s="322"/>
      <c r="Q6" s="325"/>
      <c r="R6" s="317"/>
      <c r="S6" s="326"/>
      <c r="T6" s="327"/>
      <c r="U6" s="325"/>
      <c r="V6" s="317"/>
    </row>
    <row r="7" spans="1:24" s="147" customFormat="1">
      <c r="B7" s="141" t="s">
        <v>402</v>
      </c>
      <c r="C7" s="142"/>
      <c r="D7" s="143"/>
      <c r="E7" s="144"/>
      <c r="F7" s="143"/>
      <c r="G7" s="145" t="s">
        <v>53</v>
      </c>
      <c r="H7" s="148"/>
      <c r="I7" s="146"/>
      <c r="K7" s="136"/>
      <c r="L7" s="148"/>
      <c r="M7" s="140"/>
      <c r="O7" s="136"/>
      <c r="P7" s="148"/>
      <c r="Q7" s="140"/>
      <c r="S7" s="129"/>
      <c r="T7" s="126"/>
      <c r="U7" s="140"/>
    </row>
    <row r="8" spans="1:24" s="147" customFormat="1">
      <c r="B8" s="141" t="s">
        <v>403</v>
      </c>
      <c r="C8" s="149"/>
      <c r="D8" s="143"/>
      <c r="E8" s="144"/>
      <c r="F8" s="143"/>
      <c r="G8" s="145"/>
      <c r="H8" s="148"/>
      <c r="I8" s="146"/>
      <c r="K8" s="136"/>
      <c r="L8" s="148"/>
      <c r="M8" s="140"/>
      <c r="O8" s="136"/>
      <c r="P8" s="148"/>
      <c r="Q8" s="140"/>
      <c r="S8" s="129"/>
      <c r="T8" s="126"/>
      <c r="U8" s="140"/>
    </row>
    <row r="9" spans="1:24" s="155" customFormat="1" ht="16.149999999999999" thickBot="1">
      <c r="A9" s="150" t="s">
        <v>404</v>
      </c>
      <c r="B9" s="151" t="s">
        <v>405</v>
      </c>
      <c r="C9" s="152"/>
      <c r="D9" s="153"/>
      <c r="E9" s="195">
        <f>SUM(E11:E400)</f>
        <v>1092812</v>
      </c>
      <c r="F9" s="153" t="s">
        <v>406</v>
      </c>
      <c r="G9" s="145">
        <f>SUM(G11:G400)</f>
        <v>0</v>
      </c>
      <c r="H9" s="154"/>
      <c r="I9" s="146">
        <f>SUM(I11:I400)</f>
        <v>0</v>
      </c>
      <c r="K9" s="136">
        <f>SUM(K11:K400)</f>
        <v>1092812</v>
      </c>
      <c r="L9" s="154"/>
      <c r="M9" s="140">
        <f>SUM(M11:M400)</f>
        <v>0</v>
      </c>
      <c r="O9" s="136">
        <f>SUM(O11:O400)</f>
        <v>0</v>
      </c>
      <c r="P9" s="154"/>
      <c r="Q9" s="140">
        <f>SUM(Q11:Q400)</f>
        <v>0</v>
      </c>
      <c r="S9" s="129">
        <f>SUM(S11:S400)</f>
        <v>0</v>
      </c>
      <c r="T9" s="126"/>
      <c r="U9" s="140">
        <f>SUM(U11:U400)</f>
        <v>0</v>
      </c>
      <c r="W9" s="196" t="str">
        <f>IF(X9="**","ERROR","")</f>
        <v/>
      </c>
      <c r="X9" s="196" t="str">
        <f>CONCATENATE(F9,H9,J9,L9,N9,P9,R9,T9,V9)</f>
        <v>*</v>
      </c>
    </row>
    <row r="10" spans="1:24" s="171" customFormat="1" ht="16.149999999999999" thickBot="1">
      <c r="A10" s="188">
        <v>1</v>
      </c>
      <c r="B10" s="189"/>
      <c r="C10" s="158"/>
      <c r="D10" s="158"/>
      <c r="E10" s="159">
        <v>100</v>
      </c>
      <c r="F10" s="158"/>
      <c r="G10" s="159"/>
      <c r="H10" s="158"/>
      <c r="I10" s="159"/>
      <c r="J10" s="158"/>
      <c r="K10" s="159"/>
      <c r="L10" s="158"/>
      <c r="M10" s="159"/>
      <c r="N10" s="158"/>
      <c r="O10" s="159"/>
      <c r="P10" s="158"/>
      <c r="Q10" s="159"/>
      <c r="R10" s="158"/>
      <c r="S10" s="159"/>
      <c r="T10" s="158"/>
      <c r="U10" s="159"/>
      <c r="V10" s="158"/>
    </row>
    <row r="11" spans="1:24" s="147" customFormat="1">
      <c r="A11" s="161">
        <v>1</v>
      </c>
      <c r="B11" s="162" t="s">
        <v>5649</v>
      </c>
      <c r="C11" s="163"/>
      <c r="D11" s="164"/>
      <c r="E11" s="165">
        <f>K9</f>
        <v>1092812</v>
      </c>
      <c r="F11" s="199" t="str">
        <f>IF($F$9="*",IF(E11&gt;0,"*",""),"")</f>
        <v>*</v>
      </c>
      <c r="G11" s="166"/>
      <c r="H11" s="200" t="str">
        <f>IF($H$9="*",IF(G11&gt;0,"*",""),"")</f>
        <v/>
      </c>
      <c r="I11" s="167"/>
      <c r="J11" s="201" t="str">
        <f>IF($J$9="*",IF(I11&gt;0,"*",""),"")</f>
        <v/>
      </c>
      <c r="K11" s="168">
        <f>72056+5391+162342+250961+37407+120252+181152+263251</f>
        <v>1092812</v>
      </c>
      <c r="L11" s="200" t="str">
        <f>IF($L$9="*",IF(K11&gt;0,"*",""),"")</f>
        <v/>
      </c>
      <c r="M11" s="169"/>
      <c r="N11" s="201" t="str">
        <f>IF($N$9="*",IF(M11&gt;0,"*",""),"")</f>
        <v/>
      </c>
      <c r="O11" s="168"/>
      <c r="P11" s="200" t="str">
        <f>IF($P$9="*",IF(O11&gt;0,"*",""),"")</f>
        <v/>
      </c>
      <c r="Q11" s="169"/>
      <c r="R11" s="201" t="str">
        <f>IF($R$9="*",IF(Q11&gt;0,"*",""),"")</f>
        <v/>
      </c>
      <c r="S11" s="129"/>
      <c r="T11" s="202" t="str">
        <f>IF($T$9="*",IF(S11&gt;0,"*",""),"")</f>
        <v/>
      </c>
      <c r="U11" s="169"/>
      <c r="V11" s="201" t="str">
        <f>IF($V$9="*",IF(U11&gt;0,"*",""),"")</f>
        <v/>
      </c>
    </row>
    <row r="12" spans="1:24" s="147" customFormat="1">
      <c r="A12" s="190">
        <v>1</v>
      </c>
      <c r="B12" s="173" t="s">
        <v>5650</v>
      </c>
      <c r="C12" s="174"/>
      <c r="D12" s="175"/>
      <c r="E12" s="164" t="s">
        <v>897</v>
      </c>
      <c r="F12" s="199" t="str">
        <f t="shared" ref="F12:F47" si="0">IF($F$9="*",IF(E12&gt;0,"*",""),"")</f>
        <v>*</v>
      </c>
      <c r="G12" s="176"/>
      <c r="H12" s="200" t="str">
        <f t="shared" ref="H12:H45" si="1">IF($H$9="*",IF(G12&gt;0,"*",""),"")</f>
        <v/>
      </c>
      <c r="I12" s="177"/>
      <c r="J12" s="201" t="str">
        <f t="shared" ref="J12:J45" si="2">IF($J$9="*",IF(I12&gt;0,"*",""),"")</f>
        <v/>
      </c>
      <c r="K12" s="136"/>
      <c r="L12" s="200" t="str">
        <f t="shared" ref="L12:L45" si="3">IF($L$9="*",IF(K12&gt;0,"*",""),"")</f>
        <v/>
      </c>
      <c r="M12" s="140"/>
      <c r="N12" s="201" t="str">
        <f t="shared" ref="N12:N45" si="4">IF($N$9="*",IF(M12&gt;0,"*",""),"")</f>
        <v/>
      </c>
      <c r="O12" s="136"/>
      <c r="P12" s="200" t="str">
        <f t="shared" ref="P12:P45" si="5">IF($P$9="*",IF(O12&gt;0,"*",""),"")</f>
        <v/>
      </c>
      <c r="Q12" s="140"/>
      <c r="R12" s="201" t="str">
        <f t="shared" ref="R12:R45" si="6">IF($R$9="*",IF(Q12&gt;0,"*",""),"")</f>
        <v/>
      </c>
      <c r="S12" s="129"/>
      <c r="T12" s="202" t="str">
        <f t="shared" ref="T12:T75" si="7">IF($T$9="*",IF(S12&gt;0,"*",""),"")</f>
        <v/>
      </c>
      <c r="U12" s="140"/>
      <c r="V12" s="201" t="str">
        <f t="shared" ref="V12:V45" si="8">IF($V$9="*",IF(U12&gt;0,"*",""),"")</f>
        <v/>
      </c>
    </row>
    <row r="13" spans="1:24" s="147" customFormat="1" hidden="1">
      <c r="A13" s="190"/>
      <c r="B13" s="173" t="s">
        <v>5651</v>
      </c>
      <c r="C13" s="174"/>
      <c r="D13" s="175"/>
      <c r="E13" s="164"/>
      <c r="F13" s="199" t="str">
        <f t="shared" si="0"/>
        <v/>
      </c>
      <c r="G13" s="176"/>
      <c r="H13" s="200" t="str">
        <f t="shared" si="1"/>
        <v/>
      </c>
      <c r="I13" s="177"/>
      <c r="J13" s="201" t="str">
        <f t="shared" si="2"/>
        <v/>
      </c>
      <c r="K13" s="136"/>
      <c r="L13" s="200" t="str">
        <f t="shared" si="3"/>
        <v/>
      </c>
      <c r="M13" s="140"/>
      <c r="N13" s="201" t="str">
        <f t="shared" si="4"/>
        <v/>
      </c>
      <c r="O13" s="136"/>
      <c r="P13" s="200" t="str">
        <f t="shared" si="5"/>
        <v/>
      </c>
      <c r="Q13" s="140"/>
      <c r="R13" s="201" t="str">
        <f t="shared" si="6"/>
        <v/>
      </c>
      <c r="S13" s="129"/>
      <c r="T13" s="202" t="str">
        <f t="shared" si="7"/>
        <v/>
      </c>
      <c r="U13" s="140"/>
      <c r="V13" s="201" t="str">
        <f t="shared" si="8"/>
        <v/>
      </c>
    </row>
    <row r="14" spans="1:24" s="147" customFormat="1" hidden="1">
      <c r="A14" s="190"/>
      <c r="B14" s="173" t="s">
        <v>5652</v>
      </c>
      <c r="C14" s="174"/>
      <c r="D14" s="175"/>
      <c r="E14" s="164"/>
      <c r="F14" s="199" t="str">
        <f t="shared" si="0"/>
        <v/>
      </c>
      <c r="G14" s="176"/>
      <c r="H14" s="200" t="str">
        <f t="shared" si="1"/>
        <v/>
      </c>
      <c r="I14" s="177"/>
      <c r="J14" s="201" t="str">
        <f t="shared" si="2"/>
        <v/>
      </c>
      <c r="K14" s="136"/>
      <c r="L14" s="200" t="str">
        <f t="shared" si="3"/>
        <v/>
      </c>
      <c r="M14" s="140"/>
      <c r="N14" s="201" t="str">
        <f t="shared" si="4"/>
        <v/>
      </c>
      <c r="O14" s="136"/>
      <c r="P14" s="200" t="str">
        <f t="shared" si="5"/>
        <v/>
      </c>
      <c r="Q14" s="140"/>
      <c r="R14" s="201" t="str">
        <f t="shared" si="6"/>
        <v/>
      </c>
      <c r="S14" s="129"/>
      <c r="T14" s="202" t="str">
        <f t="shared" si="7"/>
        <v/>
      </c>
      <c r="U14" s="140"/>
      <c r="V14" s="201" t="str">
        <f t="shared" si="8"/>
        <v/>
      </c>
    </row>
    <row r="15" spans="1:24" s="147" customFormat="1" hidden="1">
      <c r="A15" s="190"/>
      <c r="B15" s="173" t="s">
        <v>5653</v>
      </c>
      <c r="C15" s="174"/>
      <c r="D15" s="175"/>
      <c r="E15" s="164"/>
      <c r="F15" s="199" t="str">
        <f t="shared" si="0"/>
        <v/>
      </c>
      <c r="G15" s="176"/>
      <c r="H15" s="200" t="str">
        <f t="shared" si="1"/>
        <v/>
      </c>
      <c r="I15" s="177"/>
      <c r="J15" s="201" t="str">
        <f t="shared" si="2"/>
        <v/>
      </c>
      <c r="K15" s="136"/>
      <c r="L15" s="200" t="str">
        <f t="shared" si="3"/>
        <v/>
      </c>
      <c r="M15" s="140"/>
      <c r="N15" s="201" t="str">
        <f t="shared" si="4"/>
        <v/>
      </c>
      <c r="O15" s="136"/>
      <c r="P15" s="200" t="str">
        <f t="shared" si="5"/>
        <v/>
      </c>
      <c r="Q15" s="140"/>
      <c r="R15" s="201" t="str">
        <f t="shared" si="6"/>
        <v/>
      </c>
      <c r="S15" s="129"/>
      <c r="T15" s="202" t="str">
        <f t="shared" si="7"/>
        <v/>
      </c>
      <c r="U15" s="140"/>
      <c r="V15" s="201" t="str">
        <f t="shared" si="8"/>
        <v/>
      </c>
    </row>
    <row r="16" spans="1:24" s="147" customFormat="1" hidden="1">
      <c r="A16" s="190"/>
      <c r="B16" s="173" t="s">
        <v>5654</v>
      </c>
      <c r="C16" s="174"/>
      <c r="D16" s="175"/>
      <c r="E16" s="164"/>
      <c r="F16" s="199" t="str">
        <f t="shared" si="0"/>
        <v/>
      </c>
      <c r="G16" s="176"/>
      <c r="H16" s="200" t="str">
        <f t="shared" si="1"/>
        <v/>
      </c>
      <c r="I16" s="177"/>
      <c r="J16" s="201" t="str">
        <f t="shared" si="2"/>
        <v/>
      </c>
      <c r="K16" s="136"/>
      <c r="L16" s="200" t="str">
        <f t="shared" si="3"/>
        <v/>
      </c>
      <c r="M16" s="140"/>
      <c r="N16" s="201" t="str">
        <f t="shared" si="4"/>
        <v/>
      </c>
      <c r="O16" s="136"/>
      <c r="P16" s="200" t="str">
        <f t="shared" si="5"/>
        <v/>
      </c>
      <c r="Q16" s="140"/>
      <c r="R16" s="201" t="str">
        <f t="shared" si="6"/>
        <v/>
      </c>
      <c r="S16" s="129"/>
      <c r="T16" s="202" t="str">
        <f t="shared" si="7"/>
        <v/>
      </c>
      <c r="U16" s="140"/>
      <c r="V16" s="201" t="str">
        <f t="shared" si="8"/>
        <v/>
      </c>
    </row>
    <row r="17" spans="1:22" s="147" customFormat="1" hidden="1">
      <c r="A17" s="190"/>
      <c r="B17" s="173" t="s">
        <v>5655</v>
      </c>
      <c r="C17" s="174"/>
      <c r="D17" s="175"/>
      <c r="E17" s="164"/>
      <c r="F17" s="199" t="str">
        <f t="shared" si="0"/>
        <v/>
      </c>
      <c r="G17" s="176"/>
      <c r="H17" s="200" t="str">
        <f t="shared" si="1"/>
        <v/>
      </c>
      <c r="I17" s="177"/>
      <c r="J17" s="201" t="str">
        <f t="shared" si="2"/>
        <v/>
      </c>
      <c r="K17" s="136"/>
      <c r="L17" s="200" t="str">
        <f t="shared" si="3"/>
        <v/>
      </c>
      <c r="M17" s="140"/>
      <c r="N17" s="201" t="str">
        <f t="shared" si="4"/>
        <v/>
      </c>
      <c r="O17" s="136"/>
      <c r="P17" s="200" t="str">
        <f t="shared" si="5"/>
        <v/>
      </c>
      <c r="Q17" s="140"/>
      <c r="R17" s="201" t="str">
        <f t="shared" si="6"/>
        <v/>
      </c>
      <c r="S17" s="129"/>
      <c r="T17" s="202" t="str">
        <f t="shared" si="7"/>
        <v/>
      </c>
      <c r="U17" s="140"/>
      <c r="V17" s="201" t="str">
        <f t="shared" si="8"/>
        <v/>
      </c>
    </row>
    <row r="18" spans="1:22" s="147" customFormat="1" hidden="1">
      <c r="A18" s="190"/>
      <c r="B18" s="173" t="s">
        <v>5656</v>
      </c>
      <c r="C18" s="174"/>
      <c r="D18" s="175"/>
      <c r="E18" s="164"/>
      <c r="F18" s="199" t="str">
        <f t="shared" si="0"/>
        <v/>
      </c>
      <c r="G18" s="176"/>
      <c r="H18" s="200" t="str">
        <f t="shared" si="1"/>
        <v/>
      </c>
      <c r="I18" s="177"/>
      <c r="J18" s="201" t="str">
        <f t="shared" si="2"/>
        <v/>
      </c>
      <c r="K18" s="136"/>
      <c r="L18" s="200" t="str">
        <f t="shared" si="3"/>
        <v/>
      </c>
      <c r="M18" s="140"/>
      <c r="N18" s="201" t="str">
        <f t="shared" si="4"/>
        <v/>
      </c>
      <c r="O18" s="136"/>
      <c r="P18" s="200" t="str">
        <f t="shared" si="5"/>
        <v/>
      </c>
      <c r="Q18" s="140"/>
      <c r="R18" s="201" t="str">
        <f t="shared" si="6"/>
        <v/>
      </c>
      <c r="S18" s="129"/>
      <c r="T18" s="202" t="str">
        <f t="shared" si="7"/>
        <v/>
      </c>
      <c r="U18" s="140"/>
      <c r="V18" s="201" t="str">
        <f t="shared" si="8"/>
        <v/>
      </c>
    </row>
    <row r="19" spans="1:22" s="147" customFormat="1" hidden="1">
      <c r="A19" s="190"/>
      <c r="B19" s="173" t="s">
        <v>5657</v>
      </c>
      <c r="C19" s="174"/>
      <c r="D19" s="175"/>
      <c r="E19" s="164"/>
      <c r="F19" s="199" t="str">
        <f t="shared" si="0"/>
        <v/>
      </c>
      <c r="G19" s="176"/>
      <c r="H19" s="200" t="str">
        <f t="shared" si="1"/>
        <v/>
      </c>
      <c r="I19" s="177"/>
      <c r="J19" s="201" t="str">
        <f t="shared" si="2"/>
        <v/>
      </c>
      <c r="K19" s="136"/>
      <c r="L19" s="200" t="str">
        <f t="shared" si="3"/>
        <v/>
      </c>
      <c r="M19" s="140"/>
      <c r="N19" s="201" t="str">
        <f t="shared" si="4"/>
        <v/>
      </c>
      <c r="O19" s="136"/>
      <c r="P19" s="200" t="str">
        <f t="shared" si="5"/>
        <v/>
      </c>
      <c r="Q19" s="140"/>
      <c r="R19" s="201" t="str">
        <f t="shared" si="6"/>
        <v/>
      </c>
      <c r="S19" s="129"/>
      <c r="T19" s="202" t="str">
        <f t="shared" si="7"/>
        <v/>
      </c>
      <c r="U19" s="140"/>
      <c r="V19" s="201" t="str">
        <f t="shared" si="8"/>
        <v/>
      </c>
    </row>
    <row r="20" spans="1:22" s="147" customFormat="1" hidden="1">
      <c r="A20" s="190"/>
      <c r="B20" s="173" t="s">
        <v>5658</v>
      </c>
      <c r="C20" s="174"/>
      <c r="D20" s="175"/>
      <c r="E20" s="164"/>
      <c r="F20" s="199" t="str">
        <f t="shared" si="0"/>
        <v/>
      </c>
      <c r="G20" s="176"/>
      <c r="H20" s="200" t="str">
        <f t="shared" si="1"/>
        <v/>
      </c>
      <c r="I20" s="177"/>
      <c r="J20" s="201" t="str">
        <f t="shared" si="2"/>
        <v/>
      </c>
      <c r="K20" s="136"/>
      <c r="L20" s="200" t="str">
        <f t="shared" si="3"/>
        <v/>
      </c>
      <c r="M20" s="140"/>
      <c r="N20" s="201" t="str">
        <f t="shared" si="4"/>
        <v/>
      </c>
      <c r="O20" s="136"/>
      <c r="P20" s="200" t="str">
        <f t="shared" si="5"/>
        <v/>
      </c>
      <c r="Q20" s="140"/>
      <c r="R20" s="201" t="str">
        <f t="shared" si="6"/>
        <v/>
      </c>
      <c r="S20" s="129"/>
      <c r="T20" s="202" t="str">
        <f t="shared" si="7"/>
        <v/>
      </c>
      <c r="U20" s="140"/>
      <c r="V20" s="201" t="str">
        <f t="shared" si="8"/>
        <v/>
      </c>
    </row>
    <row r="21" spans="1:22" s="147" customFormat="1" hidden="1">
      <c r="A21" s="190"/>
      <c r="B21" s="173" t="s">
        <v>5659</v>
      </c>
      <c r="C21" s="174"/>
      <c r="D21" s="175"/>
      <c r="E21" s="164"/>
      <c r="F21" s="199" t="str">
        <f t="shared" si="0"/>
        <v/>
      </c>
      <c r="G21" s="176"/>
      <c r="H21" s="200" t="str">
        <f t="shared" si="1"/>
        <v/>
      </c>
      <c r="I21" s="177"/>
      <c r="J21" s="201" t="str">
        <f t="shared" si="2"/>
        <v/>
      </c>
      <c r="K21" s="136"/>
      <c r="L21" s="200" t="str">
        <f t="shared" si="3"/>
        <v/>
      </c>
      <c r="M21" s="140"/>
      <c r="N21" s="201" t="str">
        <f t="shared" si="4"/>
        <v/>
      </c>
      <c r="O21" s="136"/>
      <c r="P21" s="200" t="str">
        <f t="shared" si="5"/>
        <v/>
      </c>
      <c r="Q21" s="140"/>
      <c r="R21" s="201" t="str">
        <f t="shared" si="6"/>
        <v/>
      </c>
      <c r="S21" s="129"/>
      <c r="T21" s="202" t="str">
        <f t="shared" si="7"/>
        <v/>
      </c>
      <c r="U21" s="140"/>
      <c r="V21" s="201" t="str">
        <f t="shared" si="8"/>
        <v/>
      </c>
    </row>
    <row r="22" spans="1:22" s="147" customFormat="1" hidden="1">
      <c r="A22" s="190"/>
      <c r="B22" s="173" t="s">
        <v>5660</v>
      </c>
      <c r="C22" s="174"/>
      <c r="D22" s="175"/>
      <c r="E22" s="164"/>
      <c r="F22" s="199" t="str">
        <f t="shared" si="0"/>
        <v/>
      </c>
      <c r="G22" s="176"/>
      <c r="H22" s="200" t="str">
        <f t="shared" si="1"/>
        <v/>
      </c>
      <c r="I22" s="177"/>
      <c r="J22" s="201" t="str">
        <f t="shared" si="2"/>
        <v/>
      </c>
      <c r="K22" s="136"/>
      <c r="L22" s="200" t="str">
        <f t="shared" si="3"/>
        <v/>
      </c>
      <c r="M22" s="140"/>
      <c r="N22" s="201" t="str">
        <f t="shared" si="4"/>
        <v/>
      </c>
      <c r="O22" s="136"/>
      <c r="P22" s="200" t="str">
        <f t="shared" si="5"/>
        <v/>
      </c>
      <c r="Q22" s="140"/>
      <c r="R22" s="201" t="str">
        <f t="shared" si="6"/>
        <v/>
      </c>
      <c r="S22" s="129"/>
      <c r="T22" s="202" t="str">
        <f t="shared" si="7"/>
        <v/>
      </c>
      <c r="U22" s="140"/>
      <c r="V22" s="201" t="str">
        <f t="shared" si="8"/>
        <v/>
      </c>
    </row>
    <row r="23" spans="1:22" s="147" customFormat="1" hidden="1">
      <c r="A23" s="190"/>
      <c r="B23" s="173" t="s">
        <v>5661</v>
      </c>
      <c r="C23" s="174"/>
      <c r="D23" s="175"/>
      <c r="E23" s="164"/>
      <c r="F23" s="199" t="str">
        <f t="shared" si="0"/>
        <v/>
      </c>
      <c r="G23" s="176"/>
      <c r="H23" s="200" t="str">
        <f t="shared" si="1"/>
        <v/>
      </c>
      <c r="I23" s="177"/>
      <c r="J23" s="201" t="str">
        <f t="shared" si="2"/>
        <v/>
      </c>
      <c r="K23" s="136"/>
      <c r="L23" s="200" t="str">
        <f t="shared" si="3"/>
        <v/>
      </c>
      <c r="M23" s="140"/>
      <c r="N23" s="201" t="str">
        <f t="shared" si="4"/>
        <v/>
      </c>
      <c r="O23" s="136"/>
      <c r="P23" s="200" t="str">
        <f t="shared" si="5"/>
        <v/>
      </c>
      <c r="Q23" s="140"/>
      <c r="R23" s="201" t="str">
        <f t="shared" si="6"/>
        <v/>
      </c>
      <c r="S23" s="129"/>
      <c r="T23" s="202" t="str">
        <f t="shared" si="7"/>
        <v/>
      </c>
      <c r="U23" s="140"/>
      <c r="V23" s="201" t="str">
        <f t="shared" si="8"/>
        <v/>
      </c>
    </row>
    <row r="24" spans="1:22" s="147" customFormat="1" hidden="1">
      <c r="A24" s="190"/>
      <c r="B24" s="173" t="s">
        <v>5662</v>
      </c>
      <c r="C24" s="174"/>
      <c r="D24" s="175"/>
      <c r="E24" s="164"/>
      <c r="F24" s="199" t="str">
        <f t="shared" si="0"/>
        <v/>
      </c>
      <c r="G24" s="176"/>
      <c r="H24" s="200" t="str">
        <f t="shared" si="1"/>
        <v/>
      </c>
      <c r="I24" s="177"/>
      <c r="J24" s="201" t="str">
        <f t="shared" si="2"/>
        <v/>
      </c>
      <c r="K24" s="136"/>
      <c r="L24" s="200" t="str">
        <f t="shared" si="3"/>
        <v/>
      </c>
      <c r="M24" s="140"/>
      <c r="N24" s="201" t="str">
        <f t="shared" si="4"/>
        <v/>
      </c>
      <c r="O24" s="136"/>
      <c r="P24" s="200" t="str">
        <f t="shared" si="5"/>
        <v/>
      </c>
      <c r="Q24" s="140"/>
      <c r="R24" s="201" t="str">
        <f t="shared" si="6"/>
        <v/>
      </c>
      <c r="S24" s="129"/>
      <c r="T24" s="202" t="str">
        <f t="shared" si="7"/>
        <v/>
      </c>
      <c r="U24" s="140"/>
      <c r="V24" s="201" t="str">
        <f t="shared" si="8"/>
        <v/>
      </c>
    </row>
    <row r="25" spans="1:22" s="147" customFormat="1" hidden="1">
      <c r="A25" s="190"/>
      <c r="B25" s="173" t="s">
        <v>5663</v>
      </c>
      <c r="C25" s="174"/>
      <c r="D25" s="175"/>
      <c r="E25" s="164"/>
      <c r="F25" s="199" t="str">
        <f t="shared" si="0"/>
        <v/>
      </c>
      <c r="G25" s="176"/>
      <c r="H25" s="200" t="str">
        <f t="shared" si="1"/>
        <v/>
      </c>
      <c r="I25" s="177"/>
      <c r="J25" s="201" t="str">
        <f t="shared" si="2"/>
        <v/>
      </c>
      <c r="K25" s="136"/>
      <c r="L25" s="200" t="str">
        <f t="shared" si="3"/>
        <v/>
      </c>
      <c r="M25" s="140"/>
      <c r="N25" s="201" t="str">
        <f t="shared" si="4"/>
        <v/>
      </c>
      <c r="O25" s="136"/>
      <c r="P25" s="200" t="str">
        <f t="shared" si="5"/>
        <v/>
      </c>
      <c r="Q25" s="140"/>
      <c r="R25" s="201" t="str">
        <f t="shared" si="6"/>
        <v/>
      </c>
      <c r="S25" s="129"/>
      <c r="T25" s="202" t="str">
        <f t="shared" si="7"/>
        <v/>
      </c>
      <c r="U25" s="140"/>
      <c r="V25" s="201" t="str">
        <f t="shared" si="8"/>
        <v/>
      </c>
    </row>
    <row r="26" spans="1:22" s="147" customFormat="1" hidden="1">
      <c r="A26" s="190"/>
      <c r="B26" s="173" t="s">
        <v>5664</v>
      </c>
      <c r="C26" s="174"/>
      <c r="D26" s="175"/>
      <c r="E26" s="164"/>
      <c r="F26" s="199" t="str">
        <f t="shared" si="0"/>
        <v/>
      </c>
      <c r="G26" s="176"/>
      <c r="H26" s="200" t="str">
        <f t="shared" si="1"/>
        <v/>
      </c>
      <c r="I26" s="177"/>
      <c r="J26" s="201" t="str">
        <f t="shared" si="2"/>
        <v/>
      </c>
      <c r="K26" s="136"/>
      <c r="L26" s="200" t="str">
        <f t="shared" si="3"/>
        <v/>
      </c>
      <c r="M26" s="140"/>
      <c r="N26" s="201" t="str">
        <f t="shared" si="4"/>
        <v/>
      </c>
      <c r="O26" s="136"/>
      <c r="P26" s="200" t="str">
        <f t="shared" si="5"/>
        <v/>
      </c>
      <c r="Q26" s="140"/>
      <c r="R26" s="201" t="str">
        <f t="shared" si="6"/>
        <v/>
      </c>
      <c r="S26" s="129"/>
      <c r="T26" s="202" t="str">
        <f t="shared" si="7"/>
        <v/>
      </c>
      <c r="U26" s="140"/>
      <c r="V26" s="201" t="str">
        <f t="shared" si="8"/>
        <v/>
      </c>
    </row>
    <row r="27" spans="1:22" s="147" customFormat="1" hidden="1">
      <c r="A27" s="190"/>
      <c r="B27" s="173" t="s">
        <v>5665</v>
      </c>
      <c r="C27" s="174"/>
      <c r="D27" s="175"/>
      <c r="E27" s="164"/>
      <c r="F27" s="199" t="str">
        <f t="shared" si="0"/>
        <v/>
      </c>
      <c r="G27" s="176"/>
      <c r="H27" s="200" t="str">
        <f t="shared" si="1"/>
        <v/>
      </c>
      <c r="I27" s="177"/>
      <c r="J27" s="201" t="str">
        <f t="shared" si="2"/>
        <v/>
      </c>
      <c r="K27" s="136"/>
      <c r="L27" s="200" t="str">
        <f t="shared" si="3"/>
        <v/>
      </c>
      <c r="M27" s="140"/>
      <c r="N27" s="201" t="str">
        <f t="shared" si="4"/>
        <v/>
      </c>
      <c r="O27" s="136"/>
      <c r="P27" s="200" t="str">
        <f t="shared" si="5"/>
        <v/>
      </c>
      <c r="Q27" s="140"/>
      <c r="R27" s="201" t="str">
        <f t="shared" si="6"/>
        <v/>
      </c>
      <c r="S27" s="129"/>
      <c r="T27" s="202" t="str">
        <f t="shared" si="7"/>
        <v/>
      </c>
      <c r="U27" s="140"/>
      <c r="V27" s="201" t="str">
        <f t="shared" si="8"/>
        <v/>
      </c>
    </row>
    <row r="28" spans="1:22" s="147" customFormat="1" hidden="1">
      <c r="A28" s="190"/>
      <c r="B28" s="173" t="s">
        <v>5666</v>
      </c>
      <c r="C28" s="174"/>
      <c r="D28" s="175"/>
      <c r="E28" s="164"/>
      <c r="F28" s="199" t="str">
        <f t="shared" si="0"/>
        <v/>
      </c>
      <c r="G28" s="176"/>
      <c r="H28" s="200" t="str">
        <f t="shared" si="1"/>
        <v/>
      </c>
      <c r="I28" s="177"/>
      <c r="J28" s="201" t="str">
        <f t="shared" si="2"/>
        <v/>
      </c>
      <c r="K28" s="136"/>
      <c r="L28" s="200" t="str">
        <f t="shared" si="3"/>
        <v/>
      </c>
      <c r="M28" s="140"/>
      <c r="N28" s="201" t="str">
        <f t="shared" si="4"/>
        <v/>
      </c>
      <c r="O28" s="136"/>
      <c r="P28" s="200" t="str">
        <f t="shared" si="5"/>
        <v/>
      </c>
      <c r="Q28" s="140"/>
      <c r="R28" s="201" t="str">
        <f t="shared" si="6"/>
        <v/>
      </c>
      <c r="S28" s="129"/>
      <c r="T28" s="202" t="str">
        <f t="shared" si="7"/>
        <v/>
      </c>
      <c r="U28" s="140"/>
      <c r="V28" s="201" t="str">
        <f t="shared" si="8"/>
        <v/>
      </c>
    </row>
    <row r="29" spans="1:22" s="147" customFormat="1" hidden="1">
      <c r="A29" s="190"/>
      <c r="B29" s="173" t="s">
        <v>5667</v>
      </c>
      <c r="C29" s="174"/>
      <c r="D29" s="175"/>
      <c r="E29" s="164"/>
      <c r="F29" s="199" t="str">
        <f t="shared" si="0"/>
        <v/>
      </c>
      <c r="G29" s="176"/>
      <c r="H29" s="200" t="str">
        <f t="shared" si="1"/>
        <v/>
      </c>
      <c r="I29" s="177"/>
      <c r="J29" s="201" t="str">
        <f t="shared" si="2"/>
        <v/>
      </c>
      <c r="K29" s="136"/>
      <c r="L29" s="200" t="str">
        <f t="shared" si="3"/>
        <v/>
      </c>
      <c r="M29" s="140"/>
      <c r="N29" s="201" t="str">
        <f t="shared" si="4"/>
        <v/>
      </c>
      <c r="O29" s="136"/>
      <c r="P29" s="200" t="str">
        <f t="shared" si="5"/>
        <v/>
      </c>
      <c r="Q29" s="140"/>
      <c r="R29" s="201" t="str">
        <f t="shared" si="6"/>
        <v/>
      </c>
      <c r="S29" s="129"/>
      <c r="T29" s="202" t="str">
        <f t="shared" si="7"/>
        <v/>
      </c>
      <c r="U29" s="140"/>
      <c r="V29" s="201" t="str">
        <f t="shared" si="8"/>
        <v/>
      </c>
    </row>
    <row r="30" spans="1:22" s="147" customFormat="1" hidden="1">
      <c r="A30" s="190"/>
      <c r="B30" s="173" t="s">
        <v>5668</v>
      </c>
      <c r="C30" s="174"/>
      <c r="D30" s="175"/>
      <c r="E30" s="164"/>
      <c r="F30" s="199" t="str">
        <f t="shared" si="0"/>
        <v/>
      </c>
      <c r="G30" s="176"/>
      <c r="H30" s="200" t="str">
        <f t="shared" si="1"/>
        <v/>
      </c>
      <c r="I30" s="177"/>
      <c r="J30" s="201" t="str">
        <f t="shared" si="2"/>
        <v/>
      </c>
      <c r="K30" s="136"/>
      <c r="L30" s="200" t="str">
        <f t="shared" si="3"/>
        <v/>
      </c>
      <c r="M30" s="140"/>
      <c r="N30" s="201" t="str">
        <f t="shared" si="4"/>
        <v/>
      </c>
      <c r="O30" s="136"/>
      <c r="P30" s="200" t="str">
        <f t="shared" si="5"/>
        <v/>
      </c>
      <c r="Q30" s="140"/>
      <c r="R30" s="201" t="str">
        <f t="shared" si="6"/>
        <v/>
      </c>
      <c r="S30" s="129"/>
      <c r="T30" s="202" t="str">
        <f t="shared" si="7"/>
        <v/>
      </c>
      <c r="U30" s="140"/>
      <c r="V30" s="201" t="str">
        <f t="shared" si="8"/>
        <v/>
      </c>
    </row>
    <row r="31" spans="1:22" s="147" customFormat="1">
      <c r="A31" s="190">
        <v>1</v>
      </c>
      <c r="B31" s="173" t="s">
        <v>5669</v>
      </c>
      <c r="C31" s="174"/>
      <c r="D31" s="175"/>
      <c r="E31" s="164" t="s">
        <v>897</v>
      </c>
      <c r="F31" s="199" t="str">
        <f t="shared" si="0"/>
        <v>*</v>
      </c>
      <c r="G31" s="176"/>
      <c r="H31" s="200" t="str">
        <f t="shared" si="1"/>
        <v/>
      </c>
      <c r="I31" s="177"/>
      <c r="J31" s="201" t="str">
        <f t="shared" si="2"/>
        <v/>
      </c>
      <c r="K31" s="136"/>
      <c r="L31" s="200" t="str">
        <f t="shared" si="3"/>
        <v/>
      </c>
      <c r="M31" s="140"/>
      <c r="N31" s="201" t="str">
        <f t="shared" si="4"/>
        <v/>
      </c>
      <c r="O31" s="136"/>
      <c r="P31" s="200" t="str">
        <f t="shared" si="5"/>
        <v/>
      </c>
      <c r="Q31" s="140"/>
      <c r="R31" s="201" t="str">
        <f t="shared" si="6"/>
        <v/>
      </c>
      <c r="S31" s="129"/>
      <c r="T31" s="202" t="str">
        <f t="shared" si="7"/>
        <v/>
      </c>
      <c r="U31" s="140"/>
      <c r="V31" s="201" t="str">
        <f t="shared" si="8"/>
        <v/>
      </c>
    </row>
    <row r="32" spans="1:22" s="147" customFormat="1" hidden="1">
      <c r="A32" s="190"/>
      <c r="B32" s="173" t="s">
        <v>5670</v>
      </c>
      <c r="C32" s="174"/>
      <c r="D32" s="175"/>
      <c r="E32" s="164"/>
      <c r="F32" s="199" t="str">
        <f t="shared" si="0"/>
        <v/>
      </c>
      <c r="G32" s="176"/>
      <c r="H32" s="200" t="str">
        <f t="shared" si="1"/>
        <v/>
      </c>
      <c r="I32" s="177"/>
      <c r="J32" s="201" t="str">
        <f t="shared" si="2"/>
        <v/>
      </c>
      <c r="K32" s="136"/>
      <c r="L32" s="200" t="str">
        <f t="shared" si="3"/>
        <v/>
      </c>
      <c r="M32" s="140"/>
      <c r="N32" s="201" t="str">
        <f t="shared" si="4"/>
        <v/>
      </c>
      <c r="O32" s="136"/>
      <c r="P32" s="200" t="str">
        <f t="shared" si="5"/>
        <v/>
      </c>
      <c r="Q32" s="140"/>
      <c r="R32" s="201" t="str">
        <f t="shared" si="6"/>
        <v/>
      </c>
      <c r="S32" s="129"/>
      <c r="T32" s="202" t="str">
        <f t="shared" si="7"/>
        <v/>
      </c>
      <c r="U32" s="140"/>
      <c r="V32" s="201" t="str">
        <f t="shared" si="8"/>
        <v/>
      </c>
    </row>
    <row r="33" spans="1:22" s="147" customFormat="1" hidden="1">
      <c r="A33" s="190"/>
      <c r="B33" s="173" t="s">
        <v>5671</v>
      </c>
      <c r="C33" s="174"/>
      <c r="D33" s="175"/>
      <c r="E33" s="164"/>
      <c r="F33" s="199" t="str">
        <f t="shared" si="0"/>
        <v/>
      </c>
      <c r="G33" s="176"/>
      <c r="H33" s="200" t="str">
        <f t="shared" si="1"/>
        <v/>
      </c>
      <c r="I33" s="177"/>
      <c r="J33" s="201" t="str">
        <f t="shared" si="2"/>
        <v/>
      </c>
      <c r="K33" s="136"/>
      <c r="L33" s="200" t="str">
        <f t="shared" si="3"/>
        <v/>
      </c>
      <c r="M33" s="140"/>
      <c r="N33" s="201" t="str">
        <f t="shared" si="4"/>
        <v/>
      </c>
      <c r="O33" s="136"/>
      <c r="P33" s="200" t="str">
        <f t="shared" si="5"/>
        <v/>
      </c>
      <c r="Q33" s="140"/>
      <c r="R33" s="201" t="str">
        <f t="shared" si="6"/>
        <v/>
      </c>
      <c r="S33" s="129"/>
      <c r="T33" s="202" t="str">
        <f t="shared" si="7"/>
        <v/>
      </c>
      <c r="U33" s="140"/>
      <c r="V33" s="201" t="str">
        <f t="shared" si="8"/>
        <v/>
      </c>
    </row>
    <row r="34" spans="1:22" s="147" customFormat="1" hidden="1">
      <c r="A34" s="190"/>
      <c r="B34" s="173" t="s">
        <v>5672</v>
      </c>
      <c r="C34" s="174"/>
      <c r="D34" s="175"/>
      <c r="E34" s="164"/>
      <c r="F34" s="199" t="str">
        <f t="shared" si="0"/>
        <v/>
      </c>
      <c r="G34" s="176"/>
      <c r="H34" s="200" t="str">
        <f t="shared" si="1"/>
        <v/>
      </c>
      <c r="I34" s="177"/>
      <c r="J34" s="201" t="str">
        <f t="shared" si="2"/>
        <v/>
      </c>
      <c r="K34" s="136"/>
      <c r="L34" s="200" t="str">
        <f t="shared" si="3"/>
        <v/>
      </c>
      <c r="M34" s="140"/>
      <c r="N34" s="201" t="str">
        <f t="shared" si="4"/>
        <v/>
      </c>
      <c r="O34" s="136"/>
      <c r="P34" s="200" t="str">
        <f t="shared" si="5"/>
        <v/>
      </c>
      <c r="Q34" s="140"/>
      <c r="R34" s="201" t="str">
        <f t="shared" si="6"/>
        <v/>
      </c>
      <c r="S34" s="129"/>
      <c r="T34" s="202" t="str">
        <f t="shared" si="7"/>
        <v/>
      </c>
      <c r="U34" s="140"/>
      <c r="V34" s="201" t="str">
        <f t="shared" si="8"/>
        <v/>
      </c>
    </row>
    <row r="35" spans="1:22" s="147" customFormat="1" hidden="1">
      <c r="A35" s="190"/>
      <c r="B35" s="173" t="s">
        <v>5673</v>
      </c>
      <c r="C35" s="174"/>
      <c r="D35" s="175"/>
      <c r="E35" s="164"/>
      <c r="F35" s="199" t="str">
        <f t="shared" si="0"/>
        <v/>
      </c>
      <c r="G35" s="176"/>
      <c r="H35" s="200" t="str">
        <f t="shared" si="1"/>
        <v/>
      </c>
      <c r="I35" s="177"/>
      <c r="J35" s="201" t="str">
        <f t="shared" si="2"/>
        <v/>
      </c>
      <c r="K35" s="136"/>
      <c r="L35" s="200" t="str">
        <f t="shared" si="3"/>
        <v/>
      </c>
      <c r="M35" s="140"/>
      <c r="N35" s="201" t="str">
        <f t="shared" si="4"/>
        <v/>
      </c>
      <c r="O35" s="136"/>
      <c r="P35" s="200" t="str">
        <f t="shared" si="5"/>
        <v/>
      </c>
      <c r="Q35" s="140"/>
      <c r="R35" s="201" t="str">
        <f t="shared" si="6"/>
        <v/>
      </c>
      <c r="S35" s="129"/>
      <c r="T35" s="202" t="str">
        <f t="shared" si="7"/>
        <v/>
      </c>
      <c r="U35" s="140"/>
      <c r="V35" s="201" t="str">
        <f t="shared" si="8"/>
        <v/>
      </c>
    </row>
    <row r="36" spans="1:22" s="147" customFormat="1" hidden="1">
      <c r="A36" s="190"/>
      <c r="B36" s="173" t="s">
        <v>5674</v>
      </c>
      <c r="C36" s="174"/>
      <c r="D36" s="175"/>
      <c r="E36" s="164"/>
      <c r="F36" s="199" t="str">
        <f t="shared" si="0"/>
        <v/>
      </c>
      <c r="G36" s="176"/>
      <c r="H36" s="200" t="str">
        <f t="shared" si="1"/>
        <v/>
      </c>
      <c r="I36" s="177"/>
      <c r="J36" s="201" t="str">
        <f t="shared" si="2"/>
        <v/>
      </c>
      <c r="K36" s="136"/>
      <c r="L36" s="200" t="str">
        <f t="shared" si="3"/>
        <v/>
      </c>
      <c r="M36" s="140"/>
      <c r="N36" s="201" t="str">
        <f t="shared" si="4"/>
        <v/>
      </c>
      <c r="O36" s="136"/>
      <c r="P36" s="200" t="str">
        <f t="shared" si="5"/>
        <v/>
      </c>
      <c r="Q36" s="140"/>
      <c r="R36" s="201" t="str">
        <f t="shared" si="6"/>
        <v/>
      </c>
      <c r="S36" s="129"/>
      <c r="T36" s="202" t="str">
        <f t="shared" si="7"/>
        <v/>
      </c>
      <c r="U36" s="140"/>
      <c r="V36" s="201" t="str">
        <f t="shared" si="8"/>
        <v/>
      </c>
    </row>
    <row r="37" spans="1:22" s="147" customFormat="1" hidden="1">
      <c r="A37" s="190"/>
      <c r="B37" s="173" t="s">
        <v>5675</v>
      </c>
      <c r="C37" s="174"/>
      <c r="D37" s="175"/>
      <c r="E37" s="164"/>
      <c r="F37" s="199" t="str">
        <f t="shared" si="0"/>
        <v/>
      </c>
      <c r="G37" s="176"/>
      <c r="H37" s="200" t="str">
        <f t="shared" si="1"/>
        <v/>
      </c>
      <c r="I37" s="177"/>
      <c r="J37" s="201" t="str">
        <f t="shared" si="2"/>
        <v/>
      </c>
      <c r="K37" s="136"/>
      <c r="L37" s="200" t="str">
        <f t="shared" si="3"/>
        <v/>
      </c>
      <c r="M37" s="140"/>
      <c r="N37" s="201" t="str">
        <f t="shared" si="4"/>
        <v/>
      </c>
      <c r="O37" s="136"/>
      <c r="P37" s="200" t="str">
        <f t="shared" si="5"/>
        <v/>
      </c>
      <c r="Q37" s="140"/>
      <c r="R37" s="201" t="str">
        <f t="shared" si="6"/>
        <v/>
      </c>
      <c r="S37" s="129"/>
      <c r="T37" s="202" t="str">
        <f t="shared" si="7"/>
        <v/>
      </c>
      <c r="U37" s="140"/>
      <c r="V37" s="201" t="str">
        <f t="shared" si="8"/>
        <v/>
      </c>
    </row>
    <row r="38" spans="1:22" s="147" customFormat="1" hidden="1">
      <c r="A38" s="190"/>
      <c r="B38" s="173" t="s">
        <v>5676</v>
      </c>
      <c r="C38" s="174"/>
      <c r="D38" s="175"/>
      <c r="E38" s="164"/>
      <c r="F38" s="199" t="str">
        <f t="shared" si="0"/>
        <v/>
      </c>
      <c r="G38" s="176"/>
      <c r="H38" s="200" t="str">
        <f t="shared" si="1"/>
        <v/>
      </c>
      <c r="I38" s="177"/>
      <c r="J38" s="201" t="str">
        <f t="shared" si="2"/>
        <v/>
      </c>
      <c r="K38" s="136"/>
      <c r="L38" s="200" t="str">
        <f t="shared" si="3"/>
        <v/>
      </c>
      <c r="M38" s="140"/>
      <c r="N38" s="201" t="str">
        <f t="shared" si="4"/>
        <v/>
      </c>
      <c r="O38" s="136"/>
      <c r="P38" s="200" t="str">
        <f t="shared" si="5"/>
        <v/>
      </c>
      <c r="Q38" s="140"/>
      <c r="R38" s="201" t="str">
        <f t="shared" si="6"/>
        <v/>
      </c>
      <c r="S38" s="129"/>
      <c r="T38" s="202" t="str">
        <f t="shared" si="7"/>
        <v/>
      </c>
      <c r="U38" s="140"/>
      <c r="V38" s="201" t="str">
        <f t="shared" si="8"/>
        <v/>
      </c>
    </row>
    <row r="39" spans="1:22" s="147" customFormat="1" hidden="1">
      <c r="A39" s="190"/>
      <c r="B39" s="173" t="s">
        <v>5677</v>
      </c>
      <c r="C39" s="174"/>
      <c r="D39" s="175"/>
      <c r="E39" s="164"/>
      <c r="F39" s="199" t="str">
        <f t="shared" si="0"/>
        <v/>
      </c>
      <c r="G39" s="176"/>
      <c r="H39" s="200" t="str">
        <f t="shared" si="1"/>
        <v/>
      </c>
      <c r="I39" s="177"/>
      <c r="J39" s="201" t="str">
        <f t="shared" si="2"/>
        <v/>
      </c>
      <c r="K39" s="136"/>
      <c r="L39" s="200" t="str">
        <f t="shared" si="3"/>
        <v/>
      </c>
      <c r="M39" s="140"/>
      <c r="N39" s="201" t="str">
        <f t="shared" si="4"/>
        <v/>
      </c>
      <c r="O39" s="136"/>
      <c r="P39" s="200" t="str">
        <f t="shared" si="5"/>
        <v/>
      </c>
      <c r="Q39" s="140"/>
      <c r="R39" s="201" t="str">
        <f t="shared" si="6"/>
        <v/>
      </c>
      <c r="S39" s="129"/>
      <c r="T39" s="202" t="str">
        <f t="shared" si="7"/>
        <v/>
      </c>
      <c r="U39" s="140"/>
      <c r="V39" s="201" t="str">
        <f t="shared" si="8"/>
        <v/>
      </c>
    </row>
    <row r="40" spans="1:22" s="147" customFormat="1" hidden="1">
      <c r="A40" s="190"/>
      <c r="B40" s="173" t="s">
        <v>5678</v>
      </c>
      <c r="C40" s="174"/>
      <c r="D40" s="175"/>
      <c r="E40" s="164"/>
      <c r="F40" s="199" t="str">
        <f t="shared" si="0"/>
        <v/>
      </c>
      <c r="G40" s="176"/>
      <c r="H40" s="200" t="str">
        <f t="shared" si="1"/>
        <v/>
      </c>
      <c r="I40" s="177"/>
      <c r="J40" s="201" t="str">
        <f t="shared" si="2"/>
        <v/>
      </c>
      <c r="K40" s="136"/>
      <c r="L40" s="200" t="str">
        <f t="shared" si="3"/>
        <v/>
      </c>
      <c r="M40" s="140"/>
      <c r="N40" s="201" t="str">
        <f t="shared" si="4"/>
        <v/>
      </c>
      <c r="O40" s="136"/>
      <c r="P40" s="200" t="str">
        <f t="shared" si="5"/>
        <v/>
      </c>
      <c r="Q40" s="140"/>
      <c r="R40" s="201" t="str">
        <f t="shared" si="6"/>
        <v/>
      </c>
      <c r="S40" s="129"/>
      <c r="T40" s="202" t="str">
        <f t="shared" si="7"/>
        <v/>
      </c>
      <c r="U40" s="140"/>
      <c r="V40" s="201" t="str">
        <f t="shared" si="8"/>
        <v/>
      </c>
    </row>
    <row r="41" spans="1:22" s="147" customFormat="1" hidden="1">
      <c r="A41" s="190"/>
      <c r="B41" s="173" t="s">
        <v>5679</v>
      </c>
      <c r="C41" s="174"/>
      <c r="D41" s="175"/>
      <c r="E41" s="164"/>
      <c r="F41" s="199" t="str">
        <f t="shared" si="0"/>
        <v/>
      </c>
      <c r="G41" s="176"/>
      <c r="H41" s="200" t="str">
        <f t="shared" si="1"/>
        <v/>
      </c>
      <c r="I41" s="177"/>
      <c r="J41" s="201" t="str">
        <f t="shared" si="2"/>
        <v/>
      </c>
      <c r="K41" s="136"/>
      <c r="L41" s="200" t="str">
        <f t="shared" si="3"/>
        <v/>
      </c>
      <c r="M41" s="140"/>
      <c r="N41" s="201" t="str">
        <f t="shared" si="4"/>
        <v/>
      </c>
      <c r="O41" s="136"/>
      <c r="P41" s="200" t="str">
        <f t="shared" si="5"/>
        <v/>
      </c>
      <c r="Q41" s="140"/>
      <c r="R41" s="201" t="str">
        <f t="shared" si="6"/>
        <v/>
      </c>
      <c r="S41" s="129"/>
      <c r="T41" s="202" t="str">
        <f t="shared" si="7"/>
        <v/>
      </c>
      <c r="U41" s="140"/>
      <c r="V41" s="201" t="str">
        <f t="shared" si="8"/>
        <v/>
      </c>
    </row>
    <row r="42" spans="1:22" s="147" customFormat="1" hidden="1">
      <c r="A42" s="190"/>
      <c r="B42" s="173" t="s">
        <v>5680</v>
      </c>
      <c r="C42" s="174"/>
      <c r="D42" s="175"/>
      <c r="E42" s="164"/>
      <c r="F42" s="199" t="str">
        <f t="shared" si="0"/>
        <v/>
      </c>
      <c r="G42" s="176"/>
      <c r="H42" s="200" t="str">
        <f t="shared" si="1"/>
        <v/>
      </c>
      <c r="I42" s="177"/>
      <c r="J42" s="201" t="str">
        <f t="shared" si="2"/>
        <v/>
      </c>
      <c r="K42" s="136"/>
      <c r="L42" s="200" t="str">
        <f t="shared" si="3"/>
        <v/>
      </c>
      <c r="M42" s="140"/>
      <c r="N42" s="201" t="str">
        <f t="shared" si="4"/>
        <v/>
      </c>
      <c r="O42" s="136"/>
      <c r="P42" s="200" t="str">
        <f t="shared" si="5"/>
        <v/>
      </c>
      <c r="Q42" s="140"/>
      <c r="R42" s="201" t="str">
        <f t="shared" si="6"/>
        <v/>
      </c>
      <c r="S42" s="129"/>
      <c r="T42" s="202" t="str">
        <f t="shared" si="7"/>
        <v/>
      </c>
      <c r="U42" s="140"/>
      <c r="V42" s="201" t="str">
        <f t="shared" si="8"/>
        <v/>
      </c>
    </row>
    <row r="43" spans="1:22" s="147" customFormat="1" hidden="1">
      <c r="A43" s="190"/>
      <c r="B43" s="173" t="s">
        <v>5681</v>
      </c>
      <c r="C43" s="174"/>
      <c r="D43" s="175"/>
      <c r="E43" s="164"/>
      <c r="F43" s="199" t="str">
        <f t="shared" si="0"/>
        <v/>
      </c>
      <c r="G43" s="176"/>
      <c r="H43" s="200" t="str">
        <f t="shared" si="1"/>
        <v/>
      </c>
      <c r="I43" s="177"/>
      <c r="J43" s="201" t="str">
        <f t="shared" si="2"/>
        <v/>
      </c>
      <c r="K43" s="136"/>
      <c r="L43" s="200" t="str">
        <f t="shared" si="3"/>
        <v/>
      </c>
      <c r="M43" s="140"/>
      <c r="N43" s="201" t="str">
        <f t="shared" si="4"/>
        <v/>
      </c>
      <c r="O43" s="136"/>
      <c r="P43" s="200" t="str">
        <f t="shared" si="5"/>
        <v/>
      </c>
      <c r="Q43" s="140"/>
      <c r="R43" s="201" t="str">
        <f t="shared" si="6"/>
        <v/>
      </c>
      <c r="S43" s="129"/>
      <c r="T43" s="202" t="str">
        <f t="shared" si="7"/>
        <v/>
      </c>
      <c r="U43" s="140"/>
      <c r="V43" s="201" t="str">
        <f t="shared" si="8"/>
        <v/>
      </c>
    </row>
    <row r="44" spans="1:22" s="147" customFormat="1" hidden="1">
      <c r="A44" s="190"/>
      <c r="B44" s="173" t="s">
        <v>5682</v>
      </c>
      <c r="C44" s="174"/>
      <c r="D44" s="175"/>
      <c r="E44" s="164"/>
      <c r="F44" s="199" t="str">
        <f t="shared" si="0"/>
        <v/>
      </c>
      <c r="G44" s="176"/>
      <c r="H44" s="200" t="str">
        <f t="shared" si="1"/>
        <v/>
      </c>
      <c r="I44" s="177"/>
      <c r="J44" s="201" t="str">
        <f t="shared" si="2"/>
        <v/>
      </c>
      <c r="K44" s="136"/>
      <c r="L44" s="200" t="str">
        <f t="shared" si="3"/>
        <v/>
      </c>
      <c r="M44" s="140"/>
      <c r="N44" s="201" t="str">
        <f t="shared" si="4"/>
        <v/>
      </c>
      <c r="O44" s="136"/>
      <c r="P44" s="200" t="str">
        <f t="shared" si="5"/>
        <v/>
      </c>
      <c r="Q44" s="140"/>
      <c r="R44" s="201" t="str">
        <f t="shared" si="6"/>
        <v/>
      </c>
      <c r="S44" s="129"/>
      <c r="T44" s="202" t="str">
        <f t="shared" si="7"/>
        <v/>
      </c>
      <c r="U44" s="140"/>
      <c r="V44" s="201" t="str">
        <f t="shared" si="8"/>
        <v/>
      </c>
    </row>
    <row r="45" spans="1:22" s="147" customFormat="1" hidden="1">
      <c r="A45" s="190"/>
      <c r="B45" s="173" t="s">
        <v>5683</v>
      </c>
      <c r="C45" s="174"/>
      <c r="D45" s="175"/>
      <c r="E45" s="164"/>
      <c r="F45" s="199" t="str">
        <f t="shared" si="0"/>
        <v/>
      </c>
      <c r="G45" s="176"/>
      <c r="H45" s="200" t="str">
        <f t="shared" si="1"/>
        <v/>
      </c>
      <c r="I45" s="177"/>
      <c r="J45" s="201" t="str">
        <f t="shared" si="2"/>
        <v/>
      </c>
      <c r="K45" s="136"/>
      <c r="L45" s="200" t="str">
        <f t="shared" si="3"/>
        <v/>
      </c>
      <c r="M45" s="140"/>
      <c r="N45" s="201" t="str">
        <f t="shared" si="4"/>
        <v/>
      </c>
      <c r="O45" s="136"/>
      <c r="P45" s="200" t="str">
        <f t="shared" si="5"/>
        <v/>
      </c>
      <c r="Q45" s="140"/>
      <c r="R45" s="201" t="str">
        <f t="shared" si="6"/>
        <v/>
      </c>
      <c r="S45" s="129"/>
      <c r="T45" s="202" t="str">
        <f t="shared" si="7"/>
        <v/>
      </c>
      <c r="U45" s="140"/>
      <c r="V45" s="201" t="str">
        <f t="shared" si="8"/>
        <v/>
      </c>
    </row>
    <row r="46" spans="1:22" s="147" customFormat="1" hidden="1">
      <c r="A46" s="190"/>
      <c r="B46" s="173" t="s">
        <v>5684</v>
      </c>
      <c r="C46" s="174"/>
      <c r="D46" s="175"/>
      <c r="E46" s="164"/>
      <c r="F46" s="199" t="str">
        <f t="shared" si="0"/>
        <v/>
      </c>
      <c r="G46" s="176"/>
      <c r="H46" s="200" t="str">
        <f t="shared" ref="H46:H99" si="9">IF($H$9="*",IF(G46&gt;0,"*",""),"")</f>
        <v/>
      </c>
      <c r="I46" s="177"/>
      <c r="J46" s="201" t="str">
        <f t="shared" ref="J46:J99" si="10">IF($J$9="*",IF(I46&gt;0,"*",""),"")</f>
        <v/>
      </c>
      <c r="K46" s="136"/>
      <c r="L46" s="200" t="str">
        <f t="shared" ref="L46:L99" si="11">IF($L$9="*",IF(K46&gt;0,"*",""),"")</f>
        <v/>
      </c>
      <c r="M46" s="140"/>
      <c r="N46" s="201" t="str">
        <f t="shared" ref="N46:N99" si="12">IF($N$9="*",IF(M46&gt;0,"*",""),"")</f>
        <v/>
      </c>
      <c r="O46" s="136"/>
      <c r="P46" s="200" t="str">
        <f t="shared" ref="P46:P99" si="13">IF($P$9="*",IF(O46&gt;0,"*",""),"")</f>
        <v/>
      </c>
      <c r="Q46" s="140"/>
      <c r="R46" s="201" t="str">
        <f t="shared" ref="R46:R99" si="14">IF($R$9="*",IF(Q46&gt;0,"*",""),"")</f>
        <v/>
      </c>
      <c r="S46" s="129"/>
      <c r="T46" s="202" t="str">
        <f t="shared" si="7"/>
        <v/>
      </c>
      <c r="U46" s="140"/>
      <c r="V46" s="201" t="str">
        <f t="shared" ref="V46:V99" si="15">IF($V$9="*",IF(U46&gt;0,"*",""),"")</f>
        <v/>
      </c>
    </row>
    <row r="47" spans="1:22" s="147" customFormat="1">
      <c r="A47" s="190">
        <v>1</v>
      </c>
      <c r="B47" s="173" t="s">
        <v>5685</v>
      </c>
      <c r="C47" s="174"/>
      <c r="D47" s="175"/>
      <c r="E47" s="164" t="s">
        <v>897</v>
      </c>
      <c r="F47" s="199" t="str">
        <f t="shared" si="0"/>
        <v>*</v>
      </c>
      <c r="G47" s="176"/>
      <c r="H47" s="200" t="str">
        <f t="shared" si="9"/>
        <v/>
      </c>
      <c r="I47" s="177"/>
      <c r="J47" s="201" t="str">
        <f t="shared" si="10"/>
        <v/>
      </c>
      <c r="K47" s="136"/>
      <c r="L47" s="200" t="str">
        <f t="shared" si="11"/>
        <v/>
      </c>
      <c r="M47" s="140"/>
      <c r="N47" s="201" t="str">
        <f t="shared" si="12"/>
        <v/>
      </c>
      <c r="O47" s="136"/>
      <c r="P47" s="200" t="str">
        <f t="shared" si="13"/>
        <v/>
      </c>
      <c r="Q47" s="140"/>
      <c r="R47" s="201" t="str">
        <f t="shared" si="14"/>
        <v/>
      </c>
      <c r="S47" s="129"/>
      <c r="T47" s="202" t="str">
        <f t="shared" si="7"/>
        <v/>
      </c>
      <c r="U47" s="140"/>
      <c r="V47" s="201" t="str">
        <f t="shared" si="15"/>
        <v/>
      </c>
    </row>
    <row r="48" spans="1:22" s="147" customFormat="1" hidden="1">
      <c r="A48" s="190"/>
      <c r="B48" s="173" t="s">
        <v>5686</v>
      </c>
      <c r="C48" s="174"/>
      <c r="D48" s="175"/>
      <c r="E48" s="164"/>
      <c r="F48" s="199" t="str">
        <f t="shared" ref="F48:F101" si="16">IF($F$9="*",IF(E48&gt;0,"*",""),"")</f>
        <v/>
      </c>
      <c r="G48" s="176"/>
      <c r="H48" s="200" t="str">
        <f t="shared" si="9"/>
        <v/>
      </c>
      <c r="I48" s="177"/>
      <c r="J48" s="201" t="str">
        <f t="shared" si="10"/>
        <v/>
      </c>
      <c r="K48" s="136"/>
      <c r="L48" s="200" t="str">
        <f t="shared" si="11"/>
        <v/>
      </c>
      <c r="M48" s="140"/>
      <c r="N48" s="201" t="str">
        <f t="shared" si="12"/>
        <v/>
      </c>
      <c r="O48" s="136"/>
      <c r="P48" s="200" t="str">
        <f t="shared" si="13"/>
        <v/>
      </c>
      <c r="Q48" s="140"/>
      <c r="R48" s="201" t="str">
        <f t="shared" si="14"/>
        <v/>
      </c>
      <c r="S48" s="129"/>
      <c r="T48" s="202" t="str">
        <f t="shared" si="7"/>
        <v/>
      </c>
      <c r="U48" s="140"/>
      <c r="V48" s="201" t="str">
        <f t="shared" si="15"/>
        <v/>
      </c>
    </row>
    <row r="49" spans="1:22" s="147" customFormat="1" hidden="1">
      <c r="A49" s="190"/>
      <c r="B49" s="173" t="s">
        <v>5687</v>
      </c>
      <c r="C49" s="174"/>
      <c r="D49" s="175"/>
      <c r="E49" s="164"/>
      <c r="F49" s="199" t="str">
        <f t="shared" si="16"/>
        <v/>
      </c>
      <c r="G49" s="176"/>
      <c r="H49" s="200" t="str">
        <f t="shared" si="9"/>
        <v/>
      </c>
      <c r="I49" s="177"/>
      <c r="J49" s="201" t="str">
        <f t="shared" si="10"/>
        <v/>
      </c>
      <c r="K49" s="136"/>
      <c r="L49" s="200" t="str">
        <f t="shared" si="11"/>
        <v/>
      </c>
      <c r="M49" s="140"/>
      <c r="N49" s="201" t="str">
        <f t="shared" si="12"/>
        <v/>
      </c>
      <c r="O49" s="136"/>
      <c r="P49" s="200" t="str">
        <f t="shared" si="13"/>
        <v/>
      </c>
      <c r="Q49" s="140"/>
      <c r="R49" s="201" t="str">
        <f t="shared" si="14"/>
        <v/>
      </c>
      <c r="S49" s="129"/>
      <c r="T49" s="202" t="str">
        <f t="shared" si="7"/>
        <v/>
      </c>
      <c r="U49" s="140"/>
      <c r="V49" s="201" t="str">
        <f t="shared" si="15"/>
        <v/>
      </c>
    </row>
    <row r="50" spans="1:22" s="147" customFormat="1" hidden="1">
      <c r="A50" s="190"/>
      <c r="B50" s="173" t="s">
        <v>5688</v>
      </c>
      <c r="C50" s="174"/>
      <c r="D50" s="175"/>
      <c r="E50" s="164"/>
      <c r="F50" s="199" t="str">
        <f t="shared" si="16"/>
        <v/>
      </c>
      <c r="G50" s="176"/>
      <c r="H50" s="200" t="str">
        <f t="shared" si="9"/>
        <v/>
      </c>
      <c r="I50" s="177"/>
      <c r="J50" s="201" t="str">
        <f t="shared" si="10"/>
        <v/>
      </c>
      <c r="K50" s="136"/>
      <c r="L50" s="200" t="str">
        <f t="shared" si="11"/>
        <v/>
      </c>
      <c r="M50" s="140"/>
      <c r="N50" s="201" t="str">
        <f t="shared" si="12"/>
        <v/>
      </c>
      <c r="O50" s="136"/>
      <c r="P50" s="200" t="str">
        <f t="shared" si="13"/>
        <v/>
      </c>
      <c r="Q50" s="140"/>
      <c r="R50" s="201" t="str">
        <f t="shared" si="14"/>
        <v/>
      </c>
      <c r="S50" s="129"/>
      <c r="T50" s="202" t="str">
        <f t="shared" si="7"/>
        <v/>
      </c>
      <c r="U50" s="140"/>
      <c r="V50" s="201" t="str">
        <f t="shared" si="15"/>
        <v/>
      </c>
    </row>
    <row r="51" spans="1:22" s="147" customFormat="1" hidden="1">
      <c r="A51" s="190"/>
      <c r="B51" s="173" t="s">
        <v>5689</v>
      </c>
      <c r="C51" s="174"/>
      <c r="D51" s="175"/>
      <c r="E51" s="164"/>
      <c r="F51" s="199" t="str">
        <f t="shared" si="16"/>
        <v/>
      </c>
      <c r="G51" s="176"/>
      <c r="H51" s="200" t="str">
        <f t="shared" si="9"/>
        <v/>
      </c>
      <c r="I51" s="177"/>
      <c r="J51" s="201" t="str">
        <f t="shared" si="10"/>
        <v/>
      </c>
      <c r="K51" s="136"/>
      <c r="L51" s="200" t="str">
        <f t="shared" si="11"/>
        <v/>
      </c>
      <c r="M51" s="140"/>
      <c r="N51" s="201" t="str">
        <f t="shared" si="12"/>
        <v/>
      </c>
      <c r="O51" s="136"/>
      <c r="P51" s="200" t="str">
        <f t="shared" si="13"/>
        <v/>
      </c>
      <c r="Q51" s="140"/>
      <c r="R51" s="201" t="str">
        <f t="shared" si="14"/>
        <v/>
      </c>
      <c r="S51" s="129"/>
      <c r="T51" s="202" t="str">
        <f t="shared" si="7"/>
        <v/>
      </c>
      <c r="U51" s="140"/>
      <c r="V51" s="201" t="str">
        <f t="shared" si="15"/>
        <v/>
      </c>
    </row>
    <row r="52" spans="1:22" s="147" customFormat="1">
      <c r="A52" s="190">
        <v>1</v>
      </c>
      <c r="B52" s="173" t="s">
        <v>5690</v>
      </c>
      <c r="C52" s="174"/>
      <c r="D52" s="175"/>
      <c r="E52" s="164" t="s">
        <v>897</v>
      </c>
      <c r="F52" s="199" t="str">
        <f t="shared" si="16"/>
        <v>*</v>
      </c>
      <c r="G52" s="176"/>
      <c r="H52" s="200" t="str">
        <f t="shared" si="9"/>
        <v/>
      </c>
      <c r="I52" s="177"/>
      <c r="J52" s="201" t="str">
        <f t="shared" si="10"/>
        <v/>
      </c>
      <c r="K52" s="136"/>
      <c r="L52" s="200" t="str">
        <f t="shared" si="11"/>
        <v/>
      </c>
      <c r="M52" s="140"/>
      <c r="N52" s="201" t="str">
        <f t="shared" si="12"/>
        <v/>
      </c>
      <c r="O52" s="136"/>
      <c r="P52" s="200" t="str">
        <f t="shared" si="13"/>
        <v/>
      </c>
      <c r="Q52" s="140"/>
      <c r="R52" s="201" t="str">
        <f t="shared" si="14"/>
        <v/>
      </c>
      <c r="S52" s="129"/>
      <c r="T52" s="202" t="str">
        <f t="shared" si="7"/>
        <v/>
      </c>
      <c r="U52" s="140"/>
      <c r="V52" s="201" t="str">
        <f t="shared" si="15"/>
        <v/>
      </c>
    </row>
    <row r="53" spans="1:22" s="147" customFormat="1" hidden="1">
      <c r="A53" s="190"/>
      <c r="B53" s="173" t="s">
        <v>5691</v>
      </c>
      <c r="C53" s="174"/>
      <c r="D53" s="175"/>
      <c r="E53" s="164"/>
      <c r="F53" s="199" t="str">
        <f t="shared" si="16"/>
        <v/>
      </c>
      <c r="G53" s="176"/>
      <c r="H53" s="200" t="str">
        <f t="shared" si="9"/>
        <v/>
      </c>
      <c r="I53" s="177"/>
      <c r="J53" s="201" t="str">
        <f t="shared" si="10"/>
        <v/>
      </c>
      <c r="K53" s="136"/>
      <c r="L53" s="200" t="str">
        <f t="shared" si="11"/>
        <v/>
      </c>
      <c r="M53" s="140"/>
      <c r="N53" s="201" t="str">
        <f t="shared" si="12"/>
        <v/>
      </c>
      <c r="O53" s="136"/>
      <c r="P53" s="200" t="str">
        <f t="shared" si="13"/>
        <v/>
      </c>
      <c r="Q53" s="140"/>
      <c r="R53" s="201" t="str">
        <f t="shared" si="14"/>
        <v/>
      </c>
      <c r="S53" s="129"/>
      <c r="T53" s="202" t="str">
        <f t="shared" si="7"/>
        <v/>
      </c>
      <c r="U53" s="140"/>
      <c r="V53" s="201" t="str">
        <f t="shared" si="15"/>
        <v/>
      </c>
    </row>
    <row r="54" spans="1:22" s="147" customFormat="1" hidden="1">
      <c r="A54" s="190"/>
      <c r="B54" s="173" t="s">
        <v>5692</v>
      </c>
      <c r="C54" s="174"/>
      <c r="D54" s="175"/>
      <c r="E54" s="164"/>
      <c r="F54" s="199" t="str">
        <f t="shared" si="16"/>
        <v/>
      </c>
      <c r="G54" s="176"/>
      <c r="H54" s="200" t="str">
        <f t="shared" si="9"/>
        <v/>
      </c>
      <c r="I54" s="177"/>
      <c r="J54" s="201" t="str">
        <f t="shared" si="10"/>
        <v/>
      </c>
      <c r="K54" s="136"/>
      <c r="L54" s="200" t="str">
        <f t="shared" si="11"/>
        <v/>
      </c>
      <c r="M54" s="140"/>
      <c r="N54" s="201" t="str">
        <f t="shared" si="12"/>
        <v/>
      </c>
      <c r="O54" s="136"/>
      <c r="P54" s="200" t="str">
        <f t="shared" si="13"/>
        <v/>
      </c>
      <c r="Q54" s="140"/>
      <c r="R54" s="201" t="str">
        <f t="shared" si="14"/>
        <v/>
      </c>
      <c r="S54" s="129"/>
      <c r="T54" s="202" t="str">
        <f t="shared" si="7"/>
        <v/>
      </c>
      <c r="U54" s="140"/>
      <c r="V54" s="201" t="str">
        <f t="shared" si="15"/>
        <v/>
      </c>
    </row>
    <row r="55" spans="1:22" s="147" customFormat="1" hidden="1">
      <c r="A55" s="190"/>
      <c r="B55" s="173" t="s">
        <v>5693</v>
      </c>
      <c r="C55" s="174"/>
      <c r="D55" s="175"/>
      <c r="E55" s="164"/>
      <c r="F55" s="199" t="str">
        <f t="shared" si="16"/>
        <v/>
      </c>
      <c r="G55" s="176"/>
      <c r="H55" s="200" t="str">
        <f t="shared" si="9"/>
        <v/>
      </c>
      <c r="I55" s="177"/>
      <c r="J55" s="201" t="str">
        <f t="shared" si="10"/>
        <v/>
      </c>
      <c r="K55" s="136"/>
      <c r="L55" s="200" t="str">
        <f t="shared" si="11"/>
        <v/>
      </c>
      <c r="M55" s="140"/>
      <c r="N55" s="201" t="str">
        <f t="shared" si="12"/>
        <v/>
      </c>
      <c r="O55" s="136"/>
      <c r="P55" s="200" t="str">
        <f t="shared" si="13"/>
        <v/>
      </c>
      <c r="Q55" s="140"/>
      <c r="R55" s="201" t="str">
        <f t="shared" si="14"/>
        <v/>
      </c>
      <c r="S55" s="129"/>
      <c r="T55" s="202" t="str">
        <f t="shared" si="7"/>
        <v/>
      </c>
      <c r="U55" s="140"/>
      <c r="V55" s="201" t="str">
        <f t="shared" si="15"/>
        <v/>
      </c>
    </row>
    <row r="56" spans="1:22" s="147" customFormat="1" hidden="1">
      <c r="A56" s="190"/>
      <c r="B56" s="173" t="s">
        <v>5694</v>
      </c>
      <c r="C56" s="174"/>
      <c r="D56" s="175"/>
      <c r="E56" s="164"/>
      <c r="F56" s="199" t="str">
        <f t="shared" si="16"/>
        <v/>
      </c>
      <c r="G56" s="176"/>
      <c r="H56" s="200" t="str">
        <f t="shared" si="9"/>
        <v/>
      </c>
      <c r="I56" s="177"/>
      <c r="J56" s="201" t="str">
        <f t="shared" si="10"/>
        <v/>
      </c>
      <c r="K56" s="136"/>
      <c r="L56" s="200" t="str">
        <f t="shared" si="11"/>
        <v/>
      </c>
      <c r="M56" s="140"/>
      <c r="N56" s="201" t="str">
        <f t="shared" si="12"/>
        <v/>
      </c>
      <c r="O56" s="136"/>
      <c r="P56" s="200" t="str">
        <f t="shared" si="13"/>
        <v/>
      </c>
      <c r="Q56" s="140"/>
      <c r="R56" s="201" t="str">
        <f t="shared" si="14"/>
        <v/>
      </c>
      <c r="S56" s="129"/>
      <c r="T56" s="202" t="str">
        <f t="shared" si="7"/>
        <v/>
      </c>
      <c r="U56" s="140"/>
      <c r="V56" s="201" t="str">
        <f t="shared" si="15"/>
        <v/>
      </c>
    </row>
    <row r="57" spans="1:22" s="147" customFormat="1" hidden="1">
      <c r="A57" s="190"/>
      <c r="B57" s="173" t="s">
        <v>5695</v>
      </c>
      <c r="C57" s="174"/>
      <c r="D57" s="175"/>
      <c r="E57" s="164"/>
      <c r="F57" s="199" t="str">
        <f t="shared" si="16"/>
        <v/>
      </c>
      <c r="G57" s="176"/>
      <c r="H57" s="200" t="str">
        <f t="shared" si="9"/>
        <v/>
      </c>
      <c r="I57" s="177"/>
      <c r="J57" s="201" t="str">
        <f t="shared" si="10"/>
        <v/>
      </c>
      <c r="K57" s="136"/>
      <c r="L57" s="200" t="str">
        <f t="shared" si="11"/>
        <v/>
      </c>
      <c r="M57" s="140"/>
      <c r="N57" s="201" t="str">
        <f t="shared" si="12"/>
        <v/>
      </c>
      <c r="O57" s="136"/>
      <c r="P57" s="200" t="str">
        <f t="shared" si="13"/>
        <v/>
      </c>
      <c r="Q57" s="140"/>
      <c r="R57" s="201" t="str">
        <f t="shared" si="14"/>
        <v/>
      </c>
      <c r="S57" s="129"/>
      <c r="T57" s="202" t="str">
        <f t="shared" si="7"/>
        <v/>
      </c>
      <c r="U57" s="140"/>
      <c r="V57" s="201" t="str">
        <f t="shared" si="15"/>
        <v/>
      </c>
    </row>
    <row r="58" spans="1:22" s="147" customFormat="1" hidden="1">
      <c r="A58" s="190"/>
      <c r="B58" s="173" t="s">
        <v>5696</v>
      </c>
      <c r="C58" s="174"/>
      <c r="D58" s="175"/>
      <c r="E58" s="164"/>
      <c r="F58" s="199" t="str">
        <f t="shared" si="16"/>
        <v/>
      </c>
      <c r="G58" s="176"/>
      <c r="H58" s="200" t="str">
        <f t="shared" si="9"/>
        <v/>
      </c>
      <c r="I58" s="177"/>
      <c r="J58" s="201" t="str">
        <f t="shared" si="10"/>
        <v/>
      </c>
      <c r="K58" s="136"/>
      <c r="L58" s="200" t="str">
        <f t="shared" si="11"/>
        <v/>
      </c>
      <c r="M58" s="140"/>
      <c r="N58" s="201" t="str">
        <f t="shared" si="12"/>
        <v/>
      </c>
      <c r="O58" s="136"/>
      <c r="P58" s="200" t="str">
        <f t="shared" si="13"/>
        <v/>
      </c>
      <c r="Q58" s="140"/>
      <c r="R58" s="201" t="str">
        <f t="shared" si="14"/>
        <v/>
      </c>
      <c r="S58" s="129"/>
      <c r="T58" s="202" t="str">
        <f t="shared" si="7"/>
        <v/>
      </c>
      <c r="U58" s="140"/>
      <c r="V58" s="201" t="str">
        <f t="shared" si="15"/>
        <v/>
      </c>
    </row>
    <row r="59" spans="1:22" s="147" customFormat="1" hidden="1">
      <c r="A59" s="190"/>
      <c r="B59" s="173" t="s">
        <v>5697</v>
      </c>
      <c r="C59" s="174"/>
      <c r="D59" s="175"/>
      <c r="E59" s="164"/>
      <c r="F59" s="199" t="str">
        <f t="shared" si="16"/>
        <v/>
      </c>
      <c r="G59" s="176"/>
      <c r="H59" s="200" t="str">
        <f t="shared" si="9"/>
        <v/>
      </c>
      <c r="I59" s="177"/>
      <c r="J59" s="201" t="str">
        <f t="shared" si="10"/>
        <v/>
      </c>
      <c r="K59" s="136"/>
      <c r="L59" s="200" t="str">
        <f t="shared" si="11"/>
        <v/>
      </c>
      <c r="M59" s="140"/>
      <c r="N59" s="201" t="str">
        <f t="shared" si="12"/>
        <v/>
      </c>
      <c r="O59" s="136"/>
      <c r="P59" s="200" t="str">
        <f t="shared" si="13"/>
        <v/>
      </c>
      <c r="Q59" s="140"/>
      <c r="R59" s="201" t="str">
        <f t="shared" si="14"/>
        <v/>
      </c>
      <c r="S59" s="129"/>
      <c r="T59" s="202" t="str">
        <f t="shared" si="7"/>
        <v/>
      </c>
      <c r="U59" s="140"/>
      <c r="V59" s="201" t="str">
        <f t="shared" si="15"/>
        <v/>
      </c>
    </row>
    <row r="60" spans="1:22" s="147" customFormat="1" hidden="1">
      <c r="A60" s="190"/>
      <c r="B60" s="173" t="s">
        <v>5698</v>
      </c>
      <c r="C60" s="174"/>
      <c r="D60" s="175"/>
      <c r="E60" s="164"/>
      <c r="F60" s="199" t="str">
        <f t="shared" si="16"/>
        <v/>
      </c>
      <c r="G60" s="176"/>
      <c r="H60" s="200" t="str">
        <f t="shared" si="9"/>
        <v/>
      </c>
      <c r="I60" s="177"/>
      <c r="J60" s="201" t="str">
        <f t="shared" si="10"/>
        <v/>
      </c>
      <c r="K60" s="136"/>
      <c r="L60" s="200" t="str">
        <f t="shared" si="11"/>
        <v/>
      </c>
      <c r="M60" s="140"/>
      <c r="N60" s="201" t="str">
        <f t="shared" si="12"/>
        <v/>
      </c>
      <c r="O60" s="136"/>
      <c r="P60" s="200" t="str">
        <f t="shared" si="13"/>
        <v/>
      </c>
      <c r="Q60" s="140"/>
      <c r="R60" s="201" t="str">
        <f t="shared" si="14"/>
        <v/>
      </c>
      <c r="S60" s="129"/>
      <c r="T60" s="202" t="str">
        <f t="shared" si="7"/>
        <v/>
      </c>
      <c r="U60" s="140"/>
      <c r="V60" s="201" t="str">
        <f t="shared" si="15"/>
        <v/>
      </c>
    </row>
    <row r="61" spans="1:22" s="147" customFormat="1" hidden="1">
      <c r="A61" s="190"/>
      <c r="B61" s="173" t="s">
        <v>5699</v>
      </c>
      <c r="C61" s="174"/>
      <c r="D61" s="175"/>
      <c r="E61" s="164"/>
      <c r="F61" s="199" t="str">
        <f t="shared" si="16"/>
        <v/>
      </c>
      <c r="G61" s="176"/>
      <c r="H61" s="200" t="str">
        <f t="shared" si="9"/>
        <v/>
      </c>
      <c r="I61" s="177"/>
      <c r="J61" s="201" t="str">
        <f t="shared" si="10"/>
        <v/>
      </c>
      <c r="K61" s="136"/>
      <c r="L61" s="200" t="str">
        <f t="shared" si="11"/>
        <v/>
      </c>
      <c r="M61" s="140"/>
      <c r="N61" s="201" t="str">
        <f t="shared" si="12"/>
        <v/>
      </c>
      <c r="O61" s="136"/>
      <c r="P61" s="200" t="str">
        <f t="shared" si="13"/>
        <v/>
      </c>
      <c r="Q61" s="140"/>
      <c r="R61" s="201" t="str">
        <f t="shared" si="14"/>
        <v/>
      </c>
      <c r="S61" s="129"/>
      <c r="T61" s="202" t="str">
        <f t="shared" si="7"/>
        <v/>
      </c>
      <c r="U61" s="140"/>
      <c r="V61" s="201" t="str">
        <f t="shared" si="15"/>
        <v/>
      </c>
    </row>
    <row r="62" spans="1:22" s="147" customFormat="1" hidden="1">
      <c r="A62" s="190"/>
      <c r="B62" s="173" t="s">
        <v>5700</v>
      </c>
      <c r="C62" s="174"/>
      <c r="D62" s="175"/>
      <c r="E62" s="164"/>
      <c r="F62" s="199" t="str">
        <f t="shared" si="16"/>
        <v/>
      </c>
      <c r="G62" s="176"/>
      <c r="H62" s="200" t="str">
        <f t="shared" si="9"/>
        <v/>
      </c>
      <c r="I62" s="177"/>
      <c r="J62" s="201" t="str">
        <f t="shared" si="10"/>
        <v/>
      </c>
      <c r="K62" s="136"/>
      <c r="L62" s="200" t="str">
        <f t="shared" si="11"/>
        <v/>
      </c>
      <c r="M62" s="140"/>
      <c r="N62" s="201" t="str">
        <f t="shared" si="12"/>
        <v/>
      </c>
      <c r="O62" s="136"/>
      <c r="P62" s="200" t="str">
        <f t="shared" si="13"/>
        <v/>
      </c>
      <c r="Q62" s="140"/>
      <c r="R62" s="201" t="str">
        <f t="shared" si="14"/>
        <v/>
      </c>
      <c r="S62" s="129"/>
      <c r="T62" s="202" t="str">
        <f t="shared" si="7"/>
        <v/>
      </c>
      <c r="U62" s="140"/>
      <c r="V62" s="201" t="str">
        <f t="shared" si="15"/>
        <v/>
      </c>
    </row>
    <row r="63" spans="1:22" s="147" customFormat="1" hidden="1">
      <c r="A63" s="190"/>
      <c r="B63" s="173" t="s">
        <v>5701</v>
      </c>
      <c r="C63" s="174"/>
      <c r="D63" s="175"/>
      <c r="E63" s="164"/>
      <c r="F63" s="199" t="str">
        <f t="shared" si="16"/>
        <v/>
      </c>
      <c r="G63" s="176"/>
      <c r="H63" s="200" t="str">
        <f t="shared" si="9"/>
        <v/>
      </c>
      <c r="I63" s="177"/>
      <c r="J63" s="201" t="str">
        <f t="shared" si="10"/>
        <v/>
      </c>
      <c r="K63" s="136"/>
      <c r="L63" s="200" t="str">
        <f t="shared" si="11"/>
        <v/>
      </c>
      <c r="M63" s="140"/>
      <c r="N63" s="201" t="str">
        <f t="shared" si="12"/>
        <v/>
      </c>
      <c r="O63" s="136"/>
      <c r="P63" s="200" t="str">
        <f t="shared" si="13"/>
        <v/>
      </c>
      <c r="Q63" s="140"/>
      <c r="R63" s="201" t="str">
        <f t="shared" si="14"/>
        <v/>
      </c>
      <c r="S63" s="129"/>
      <c r="T63" s="202" t="str">
        <f t="shared" si="7"/>
        <v/>
      </c>
      <c r="U63" s="140"/>
      <c r="V63" s="201" t="str">
        <f t="shared" si="15"/>
        <v/>
      </c>
    </row>
    <row r="64" spans="1:22" s="147" customFormat="1" hidden="1">
      <c r="A64" s="190"/>
      <c r="B64" s="173" t="s">
        <v>5702</v>
      </c>
      <c r="C64" s="174"/>
      <c r="D64" s="175"/>
      <c r="E64" s="164"/>
      <c r="F64" s="199" t="str">
        <f t="shared" si="16"/>
        <v/>
      </c>
      <c r="G64" s="176"/>
      <c r="H64" s="200" t="str">
        <f t="shared" si="9"/>
        <v/>
      </c>
      <c r="I64" s="177"/>
      <c r="J64" s="201" t="str">
        <f t="shared" si="10"/>
        <v/>
      </c>
      <c r="K64" s="136"/>
      <c r="L64" s="200" t="str">
        <f t="shared" si="11"/>
        <v/>
      </c>
      <c r="M64" s="140"/>
      <c r="N64" s="201" t="str">
        <f t="shared" si="12"/>
        <v/>
      </c>
      <c r="O64" s="136"/>
      <c r="P64" s="200" t="str">
        <f t="shared" si="13"/>
        <v/>
      </c>
      <c r="Q64" s="140"/>
      <c r="R64" s="201" t="str">
        <f t="shared" si="14"/>
        <v/>
      </c>
      <c r="S64" s="129"/>
      <c r="T64" s="202" t="str">
        <f t="shared" si="7"/>
        <v/>
      </c>
      <c r="U64" s="140"/>
      <c r="V64" s="201" t="str">
        <f t="shared" si="15"/>
        <v/>
      </c>
    </row>
    <row r="65" spans="1:22" s="147" customFormat="1" hidden="1">
      <c r="A65" s="190"/>
      <c r="B65" s="173" t="s">
        <v>5703</v>
      </c>
      <c r="C65" s="174"/>
      <c r="D65" s="175"/>
      <c r="E65" s="164"/>
      <c r="F65" s="199" t="str">
        <f t="shared" si="16"/>
        <v/>
      </c>
      <c r="G65" s="176"/>
      <c r="H65" s="200" t="str">
        <f t="shared" si="9"/>
        <v/>
      </c>
      <c r="I65" s="177"/>
      <c r="J65" s="201" t="str">
        <f t="shared" si="10"/>
        <v/>
      </c>
      <c r="K65" s="136"/>
      <c r="L65" s="200" t="str">
        <f t="shared" si="11"/>
        <v/>
      </c>
      <c r="M65" s="140"/>
      <c r="N65" s="201" t="str">
        <f t="shared" si="12"/>
        <v/>
      </c>
      <c r="O65" s="136"/>
      <c r="P65" s="200" t="str">
        <f t="shared" si="13"/>
        <v/>
      </c>
      <c r="Q65" s="140"/>
      <c r="R65" s="201" t="str">
        <f t="shared" si="14"/>
        <v/>
      </c>
      <c r="S65" s="129"/>
      <c r="T65" s="202" t="str">
        <f t="shared" si="7"/>
        <v/>
      </c>
      <c r="U65" s="140"/>
      <c r="V65" s="201" t="str">
        <f t="shared" si="15"/>
        <v/>
      </c>
    </row>
    <row r="66" spans="1:22" s="147" customFormat="1" hidden="1">
      <c r="A66" s="190"/>
      <c r="B66" s="173" t="s">
        <v>5704</v>
      </c>
      <c r="C66" s="174"/>
      <c r="D66" s="175"/>
      <c r="E66" s="164"/>
      <c r="F66" s="199" t="str">
        <f t="shared" si="16"/>
        <v/>
      </c>
      <c r="G66" s="176"/>
      <c r="H66" s="200" t="str">
        <f t="shared" si="9"/>
        <v/>
      </c>
      <c r="I66" s="177"/>
      <c r="J66" s="201" t="str">
        <f t="shared" si="10"/>
        <v/>
      </c>
      <c r="K66" s="136"/>
      <c r="L66" s="200" t="str">
        <f t="shared" si="11"/>
        <v/>
      </c>
      <c r="M66" s="140"/>
      <c r="N66" s="201" t="str">
        <f t="shared" si="12"/>
        <v/>
      </c>
      <c r="O66" s="136"/>
      <c r="P66" s="200" t="str">
        <f t="shared" si="13"/>
        <v/>
      </c>
      <c r="Q66" s="140"/>
      <c r="R66" s="201" t="str">
        <f t="shared" si="14"/>
        <v/>
      </c>
      <c r="S66" s="129"/>
      <c r="T66" s="202" t="str">
        <f t="shared" si="7"/>
        <v/>
      </c>
      <c r="U66" s="140"/>
      <c r="V66" s="201" t="str">
        <f t="shared" si="15"/>
        <v/>
      </c>
    </row>
    <row r="67" spans="1:22" s="147" customFormat="1" hidden="1">
      <c r="A67" s="190"/>
      <c r="B67" s="173" t="s">
        <v>5705</v>
      </c>
      <c r="C67" s="174"/>
      <c r="D67" s="175"/>
      <c r="E67" s="164"/>
      <c r="F67" s="199" t="str">
        <f t="shared" si="16"/>
        <v/>
      </c>
      <c r="G67" s="176"/>
      <c r="H67" s="200" t="str">
        <f t="shared" si="9"/>
        <v/>
      </c>
      <c r="I67" s="177"/>
      <c r="J67" s="201" t="str">
        <f t="shared" si="10"/>
        <v/>
      </c>
      <c r="K67" s="136"/>
      <c r="L67" s="200" t="str">
        <f t="shared" si="11"/>
        <v/>
      </c>
      <c r="M67" s="140"/>
      <c r="N67" s="201" t="str">
        <f t="shared" si="12"/>
        <v/>
      </c>
      <c r="O67" s="136"/>
      <c r="P67" s="200" t="str">
        <f t="shared" si="13"/>
        <v/>
      </c>
      <c r="Q67" s="140"/>
      <c r="R67" s="201" t="str">
        <f t="shared" si="14"/>
        <v/>
      </c>
      <c r="S67" s="129"/>
      <c r="T67" s="202" t="str">
        <f t="shared" si="7"/>
        <v/>
      </c>
      <c r="U67" s="140"/>
      <c r="V67" s="201" t="str">
        <f t="shared" si="15"/>
        <v/>
      </c>
    </row>
    <row r="68" spans="1:22" s="147" customFormat="1" hidden="1">
      <c r="A68" s="190"/>
      <c r="B68" s="173" t="s">
        <v>5706</v>
      </c>
      <c r="C68" s="174"/>
      <c r="D68" s="175"/>
      <c r="E68" s="164"/>
      <c r="F68" s="199" t="str">
        <f t="shared" si="16"/>
        <v/>
      </c>
      <c r="G68" s="176"/>
      <c r="H68" s="200" t="str">
        <f t="shared" si="9"/>
        <v/>
      </c>
      <c r="I68" s="177"/>
      <c r="J68" s="201" t="str">
        <f t="shared" si="10"/>
        <v/>
      </c>
      <c r="K68" s="136"/>
      <c r="L68" s="200" t="str">
        <f t="shared" si="11"/>
        <v/>
      </c>
      <c r="M68" s="140"/>
      <c r="N68" s="201" t="str">
        <f t="shared" si="12"/>
        <v/>
      </c>
      <c r="O68" s="136"/>
      <c r="P68" s="200" t="str">
        <f t="shared" si="13"/>
        <v/>
      </c>
      <c r="Q68" s="140"/>
      <c r="R68" s="201" t="str">
        <f t="shared" si="14"/>
        <v/>
      </c>
      <c r="S68" s="129"/>
      <c r="T68" s="202" t="str">
        <f t="shared" si="7"/>
        <v/>
      </c>
      <c r="U68" s="140"/>
      <c r="V68" s="201" t="str">
        <f t="shared" si="15"/>
        <v/>
      </c>
    </row>
    <row r="69" spans="1:22" s="147" customFormat="1" hidden="1">
      <c r="A69" s="190"/>
      <c r="B69" s="173" t="s">
        <v>5707</v>
      </c>
      <c r="C69" s="174"/>
      <c r="D69" s="175"/>
      <c r="E69" s="164"/>
      <c r="F69" s="199" t="str">
        <f t="shared" si="16"/>
        <v/>
      </c>
      <c r="G69" s="176"/>
      <c r="H69" s="200" t="str">
        <f t="shared" si="9"/>
        <v/>
      </c>
      <c r="I69" s="177"/>
      <c r="J69" s="201" t="str">
        <f t="shared" si="10"/>
        <v/>
      </c>
      <c r="K69" s="136"/>
      <c r="L69" s="200" t="str">
        <f t="shared" si="11"/>
        <v/>
      </c>
      <c r="M69" s="140"/>
      <c r="N69" s="201" t="str">
        <f t="shared" si="12"/>
        <v/>
      </c>
      <c r="O69" s="136"/>
      <c r="P69" s="200" t="str">
        <f t="shared" si="13"/>
        <v/>
      </c>
      <c r="Q69" s="140"/>
      <c r="R69" s="201" t="str">
        <f t="shared" si="14"/>
        <v/>
      </c>
      <c r="S69" s="129"/>
      <c r="T69" s="202" t="str">
        <f t="shared" si="7"/>
        <v/>
      </c>
      <c r="U69" s="140"/>
      <c r="V69" s="201" t="str">
        <f t="shared" si="15"/>
        <v/>
      </c>
    </row>
    <row r="70" spans="1:22" s="147" customFormat="1" hidden="1">
      <c r="A70" s="190"/>
      <c r="B70" s="173" t="s">
        <v>5708</v>
      </c>
      <c r="C70" s="174"/>
      <c r="D70" s="175"/>
      <c r="E70" s="164"/>
      <c r="F70" s="199" t="str">
        <f t="shared" si="16"/>
        <v/>
      </c>
      <c r="G70" s="176"/>
      <c r="H70" s="200" t="str">
        <f t="shared" si="9"/>
        <v/>
      </c>
      <c r="I70" s="177"/>
      <c r="J70" s="201" t="str">
        <f t="shared" si="10"/>
        <v/>
      </c>
      <c r="K70" s="136"/>
      <c r="L70" s="200" t="str">
        <f t="shared" si="11"/>
        <v/>
      </c>
      <c r="M70" s="140"/>
      <c r="N70" s="201" t="str">
        <f t="shared" si="12"/>
        <v/>
      </c>
      <c r="O70" s="136"/>
      <c r="P70" s="200" t="str">
        <f t="shared" si="13"/>
        <v/>
      </c>
      <c r="Q70" s="140"/>
      <c r="R70" s="201" t="str">
        <f t="shared" si="14"/>
        <v/>
      </c>
      <c r="S70" s="129"/>
      <c r="T70" s="202" t="str">
        <f t="shared" si="7"/>
        <v/>
      </c>
      <c r="U70" s="140"/>
      <c r="V70" s="201" t="str">
        <f t="shared" si="15"/>
        <v/>
      </c>
    </row>
    <row r="71" spans="1:22" s="147" customFormat="1" hidden="1">
      <c r="A71" s="190"/>
      <c r="B71" s="173" t="s">
        <v>5709</v>
      </c>
      <c r="C71" s="174"/>
      <c r="D71" s="175"/>
      <c r="E71" s="164"/>
      <c r="F71" s="199" t="str">
        <f t="shared" si="16"/>
        <v/>
      </c>
      <c r="G71" s="176"/>
      <c r="H71" s="200" t="str">
        <f t="shared" si="9"/>
        <v/>
      </c>
      <c r="I71" s="177"/>
      <c r="J71" s="201" t="str">
        <f t="shared" si="10"/>
        <v/>
      </c>
      <c r="K71" s="136"/>
      <c r="L71" s="200" t="str">
        <f t="shared" si="11"/>
        <v/>
      </c>
      <c r="M71" s="140"/>
      <c r="N71" s="201" t="str">
        <f t="shared" si="12"/>
        <v/>
      </c>
      <c r="O71" s="136"/>
      <c r="P71" s="200" t="str">
        <f t="shared" si="13"/>
        <v/>
      </c>
      <c r="Q71" s="140"/>
      <c r="R71" s="201" t="str">
        <f t="shared" si="14"/>
        <v/>
      </c>
      <c r="S71" s="129"/>
      <c r="T71" s="202" t="str">
        <f t="shared" si="7"/>
        <v/>
      </c>
      <c r="U71" s="140"/>
      <c r="V71" s="201" t="str">
        <f t="shared" si="15"/>
        <v/>
      </c>
    </row>
    <row r="72" spans="1:22" s="147" customFormat="1" hidden="1">
      <c r="A72" s="190"/>
      <c r="B72" s="173" t="s">
        <v>5710</v>
      </c>
      <c r="C72" s="174"/>
      <c r="D72" s="175"/>
      <c r="E72" s="164"/>
      <c r="F72" s="199" t="str">
        <f t="shared" si="16"/>
        <v/>
      </c>
      <c r="G72" s="176"/>
      <c r="H72" s="200" t="str">
        <f t="shared" si="9"/>
        <v/>
      </c>
      <c r="I72" s="177"/>
      <c r="J72" s="201" t="str">
        <f t="shared" si="10"/>
        <v/>
      </c>
      <c r="K72" s="136"/>
      <c r="L72" s="200" t="str">
        <f t="shared" si="11"/>
        <v/>
      </c>
      <c r="M72" s="140"/>
      <c r="N72" s="201" t="str">
        <f t="shared" si="12"/>
        <v/>
      </c>
      <c r="O72" s="136"/>
      <c r="P72" s="200" t="str">
        <f t="shared" si="13"/>
        <v/>
      </c>
      <c r="Q72" s="140"/>
      <c r="R72" s="201" t="str">
        <f t="shared" si="14"/>
        <v/>
      </c>
      <c r="S72" s="129"/>
      <c r="T72" s="202" t="str">
        <f t="shared" si="7"/>
        <v/>
      </c>
      <c r="U72" s="140"/>
      <c r="V72" s="201" t="str">
        <f t="shared" si="15"/>
        <v/>
      </c>
    </row>
    <row r="73" spans="1:22" s="147" customFormat="1" hidden="1">
      <c r="A73" s="190"/>
      <c r="B73" s="173" t="s">
        <v>5711</v>
      </c>
      <c r="C73" s="174"/>
      <c r="D73" s="175"/>
      <c r="E73" s="164"/>
      <c r="F73" s="199" t="str">
        <f t="shared" si="16"/>
        <v/>
      </c>
      <c r="G73" s="176"/>
      <c r="H73" s="200" t="str">
        <f t="shared" si="9"/>
        <v/>
      </c>
      <c r="I73" s="177"/>
      <c r="J73" s="201" t="str">
        <f t="shared" si="10"/>
        <v/>
      </c>
      <c r="K73" s="136"/>
      <c r="L73" s="200" t="str">
        <f t="shared" si="11"/>
        <v/>
      </c>
      <c r="M73" s="140"/>
      <c r="N73" s="201" t="str">
        <f t="shared" si="12"/>
        <v/>
      </c>
      <c r="O73" s="136"/>
      <c r="P73" s="200" t="str">
        <f t="shared" si="13"/>
        <v/>
      </c>
      <c r="Q73" s="140"/>
      <c r="R73" s="201" t="str">
        <f t="shared" si="14"/>
        <v/>
      </c>
      <c r="S73" s="129"/>
      <c r="T73" s="202" t="str">
        <f t="shared" si="7"/>
        <v/>
      </c>
      <c r="U73" s="140"/>
      <c r="V73" s="201" t="str">
        <f t="shared" si="15"/>
        <v/>
      </c>
    </row>
    <row r="74" spans="1:22" s="147" customFormat="1" hidden="1">
      <c r="A74" s="190"/>
      <c r="B74" s="173" t="s">
        <v>5712</v>
      </c>
      <c r="C74" s="174"/>
      <c r="D74" s="175"/>
      <c r="E74" s="164"/>
      <c r="F74" s="199" t="str">
        <f t="shared" si="16"/>
        <v/>
      </c>
      <c r="G74" s="176"/>
      <c r="H74" s="200" t="str">
        <f t="shared" si="9"/>
        <v/>
      </c>
      <c r="I74" s="177"/>
      <c r="J74" s="201" t="str">
        <f t="shared" si="10"/>
        <v/>
      </c>
      <c r="K74" s="136"/>
      <c r="L74" s="200" t="str">
        <f t="shared" si="11"/>
        <v/>
      </c>
      <c r="M74" s="140"/>
      <c r="N74" s="201" t="str">
        <f t="shared" si="12"/>
        <v/>
      </c>
      <c r="O74" s="136"/>
      <c r="P74" s="200" t="str">
        <f t="shared" si="13"/>
        <v/>
      </c>
      <c r="Q74" s="140"/>
      <c r="R74" s="201" t="str">
        <f t="shared" si="14"/>
        <v/>
      </c>
      <c r="S74" s="129"/>
      <c r="T74" s="202" t="str">
        <f t="shared" si="7"/>
        <v/>
      </c>
      <c r="U74" s="140"/>
      <c r="V74" s="201" t="str">
        <f t="shared" si="15"/>
        <v/>
      </c>
    </row>
    <row r="75" spans="1:22" s="147" customFormat="1" hidden="1">
      <c r="A75" s="190"/>
      <c r="B75" s="173" t="s">
        <v>5713</v>
      </c>
      <c r="C75" s="174"/>
      <c r="D75" s="175"/>
      <c r="E75" s="164"/>
      <c r="F75" s="199" t="str">
        <f t="shared" si="16"/>
        <v/>
      </c>
      <c r="G75" s="176"/>
      <c r="H75" s="200" t="str">
        <f t="shared" si="9"/>
        <v/>
      </c>
      <c r="I75" s="177"/>
      <c r="J75" s="201" t="str">
        <f t="shared" si="10"/>
        <v/>
      </c>
      <c r="K75" s="136"/>
      <c r="L75" s="200" t="str">
        <f t="shared" si="11"/>
        <v/>
      </c>
      <c r="M75" s="140"/>
      <c r="N75" s="201" t="str">
        <f t="shared" si="12"/>
        <v/>
      </c>
      <c r="O75" s="136"/>
      <c r="P75" s="200" t="str">
        <f t="shared" si="13"/>
        <v/>
      </c>
      <c r="Q75" s="140"/>
      <c r="R75" s="201" t="str">
        <f t="shared" si="14"/>
        <v/>
      </c>
      <c r="S75" s="129"/>
      <c r="T75" s="202" t="str">
        <f t="shared" si="7"/>
        <v/>
      </c>
      <c r="U75" s="140"/>
      <c r="V75" s="201" t="str">
        <f t="shared" si="15"/>
        <v/>
      </c>
    </row>
    <row r="76" spans="1:22" s="147" customFormat="1" hidden="1">
      <c r="A76" s="190"/>
      <c r="B76" s="173" t="s">
        <v>5714</v>
      </c>
      <c r="C76" s="174"/>
      <c r="D76" s="175"/>
      <c r="E76" s="164"/>
      <c r="F76" s="199" t="str">
        <f t="shared" si="16"/>
        <v/>
      </c>
      <c r="G76" s="176"/>
      <c r="H76" s="200" t="str">
        <f t="shared" si="9"/>
        <v/>
      </c>
      <c r="I76" s="177"/>
      <c r="J76" s="201" t="str">
        <f t="shared" si="10"/>
        <v/>
      </c>
      <c r="K76" s="136"/>
      <c r="L76" s="200" t="str">
        <f t="shared" si="11"/>
        <v/>
      </c>
      <c r="M76" s="140"/>
      <c r="N76" s="201" t="str">
        <f t="shared" si="12"/>
        <v/>
      </c>
      <c r="O76" s="136"/>
      <c r="P76" s="200" t="str">
        <f t="shared" si="13"/>
        <v/>
      </c>
      <c r="Q76" s="140"/>
      <c r="R76" s="201" t="str">
        <f t="shared" si="14"/>
        <v/>
      </c>
      <c r="S76" s="129"/>
      <c r="T76" s="202" t="str">
        <f t="shared" ref="T76:T139" si="17">IF($T$9="*",IF(S76&gt;0,"*",""),"")</f>
        <v/>
      </c>
      <c r="U76" s="140"/>
      <c r="V76" s="201" t="str">
        <f t="shared" si="15"/>
        <v/>
      </c>
    </row>
    <row r="77" spans="1:22" s="147" customFormat="1" hidden="1">
      <c r="A77" s="190"/>
      <c r="B77" s="173" t="s">
        <v>5715</v>
      </c>
      <c r="C77" s="174"/>
      <c r="D77" s="175"/>
      <c r="E77" s="164"/>
      <c r="F77" s="199" t="str">
        <f t="shared" si="16"/>
        <v/>
      </c>
      <c r="G77" s="176"/>
      <c r="H77" s="200" t="str">
        <f t="shared" si="9"/>
        <v/>
      </c>
      <c r="I77" s="177"/>
      <c r="J77" s="201" t="str">
        <f t="shared" si="10"/>
        <v/>
      </c>
      <c r="K77" s="136"/>
      <c r="L77" s="200" t="str">
        <f t="shared" si="11"/>
        <v/>
      </c>
      <c r="M77" s="140"/>
      <c r="N77" s="201" t="str">
        <f t="shared" si="12"/>
        <v/>
      </c>
      <c r="O77" s="136"/>
      <c r="P77" s="200" t="str">
        <f t="shared" si="13"/>
        <v/>
      </c>
      <c r="Q77" s="140"/>
      <c r="R77" s="201" t="str">
        <f t="shared" si="14"/>
        <v/>
      </c>
      <c r="S77" s="129"/>
      <c r="T77" s="202" t="str">
        <f t="shared" si="17"/>
        <v/>
      </c>
      <c r="U77" s="140"/>
      <c r="V77" s="201" t="str">
        <f t="shared" si="15"/>
        <v/>
      </c>
    </row>
    <row r="78" spans="1:22" s="147" customFormat="1" hidden="1">
      <c r="A78" s="190"/>
      <c r="B78" s="173" t="s">
        <v>5716</v>
      </c>
      <c r="C78" s="174"/>
      <c r="D78" s="175"/>
      <c r="E78" s="164"/>
      <c r="F78" s="199" t="str">
        <f t="shared" si="16"/>
        <v/>
      </c>
      <c r="G78" s="176"/>
      <c r="H78" s="200" t="str">
        <f t="shared" si="9"/>
        <v/>
      </c>
      <c r="I78" s="177"/>
      <c r="J78" s="201" t="str">
        <f t="shared" si="10"/>
        <v/>
      </c>
      <c r="K78" s="136"/>
      <c r="L78" s="200" t="str">
        <f t="shared" si="11"/>
        <v/>
      </c>
      <c r="M78" s="140"/>
      <c r="N78" s="201" t="str">
        <f t="shared" si="12"/>
        <v/>
      </c>
      <c r="O78" s="136"/>
      <c r="P78" s="200" t="str">
        <f t="shared" si="13"/>
        <v/>
      </c>
      <c r="Q78" s="140"/>
      <c r="R78" s="201" t="str">
        <f t="shared" si="14"/>
        <v/>
      </c>
      <c r="S78" s="129"/>
      <c r="T78" s="202" t="str">
        <f t="shared" si="17"/>
        <v/>
      </c>
      <c r="U78" s="140"/>
      <c r="V78" s="201" t="str">
        <f t="shared" si="15"/>
        <v/>
      </c>
    </row>
    <row r="79" spans="1:22" s="147" customFormat="1" hidden="1">
      <c r="A79" s="190"/>
      <c r="B79" s="173" t="s">
        <v>5717</v>
      </c>
      <c r="C79" s="174"/>
      <c r="D79" s="175"/>
      <c r="E79" s="164"/>
      <c r="F79" s="199" t="str">
        <f t="shared" si="16"/>
        <v/>
      </c>
      <c r="G79" s="176"/>
      <c r="H79" s="200" t="str">
        <f t="shared" si="9"/>
        <v/>
      </c>
      <c r="I79" s="177"/>
      <c r="J79" s="201" t="str">
        <f t="shared" si="10"/>
        <v/>
      </c>
      <c r="K79" s="136"/>
      <c r="L79" s="200" t="str">
        <f t="shared" si="11"/>
        <v/>
      </c>
      <c r="M79" s="140"/>
      <c r="N79" s="201" t="str">
        <f t="shared" si="12"/>
        <v/>
      </c>
      <c r="O79" s="136"/>
      <c r="P79" s="200" t="str">
        <f t="shared" si="13"/>
        <v/>
      </c>
      <c r="Q79" s="140"/>
      <c r="R79" s="201" t="str">
        <f t="shared" si="14"/>
        <v/>
      </c>
      <c r="S79" s="129"/>
      <c r="T79" s="202" t="str">
        <f t="shared" si="17"/>
        <v/>
      </c>
      <c r="U79" s="140"/>
      <c r="V79" s="201" t="str">
        <f t="shared" si="15"/>
        <v/>
      </c>
    </row>
    <row r="80" spans="1:22" s="147" customFormat="1" hidden="1">
      <c r="A80" s="190" t="s">
        <v>53</v>
      </c>
      <c r="B80" s="173" t="s">
        <v>5718</v>
      </c>
      <c r="C80" s="174"/>
      <c r="D80" s="175"/>
      <c r="E80" s="164"/>
      <c r="F80" s="199" t="str">
        <f t="shared" si="16"/>
        <v/>
      </c>
      <c r="G80" s="176"/>
      <c r="H80" s="200" t="str">
        <f t="shared" si="9"/>
        <v/>
      </c>
      <c r="I80" s="177"/>
      <c r="J80" s="201" t="str">
        <f t="shared" si="10"/>
        <v/>
      </c>
      <c r="K80" s="136"/>
      <c r="L80" s="200" t="str">
        <f t="shared" si="11"/>
        <v/>
      </c>
      <c r="M80" s="140"/>
      <c r="N80" s="201" t="str">
        <f t="shared" si="12"/>
        <v/>
      </c>
      <c r="O80" s="136"/>
      <c r="P80" s="200" t="str">
        <f t="shared" si="13"/>
        <v/>
      </c>
      <c r="Q80" s="140"/>
      <c r="R80" s="201" t="str">
        <f t="shared" si="14"/>
        <v/>
      </c>
      <c r="S80" s="129"/>
      <c r="T80" s="202" t="str">
        <f t="shared" si="17"/>
        <v/>
      </c>
      <c r="U80" s="140"/>
      <c r="V80" s="201" t="str">
        <f t="shared" si="15"/>
        <v/>
      </c>
    </row>
    <row r="81" spans="1:22" s="147" customFormat="1" hidden="1">
      <c r="A81" s="190"/>
      <c r="B81" s="173" t="s">
        <v>5719</v>
      </c>
      <c r="C81" s="174"/>
      <c r="D81" s="175"/>
      <c r="E81" s="164"/>
      <c r="F81" s="199" t="str">
        <f t="shared" si="16"/>
        <v/>
      </c>
      <c r="G81" s="176"/>
      <c r="H81" s="200" t="str">
        <f t="shared" si="9"/>
        <v/>
      </c>
      <c r="I81" s="177"/>
      <c r="J81" s="201" t="str">
        <f t="shared" si="10"/>
        <v/>
      </c>
      <c r="K81" s="136"/>
      <c r="L81" s="200" t="str">
        <f t="shared" si="11"/>
        <v/>
      </c>
      <c r="M81" s="140"/>
      <c r="N81" s="201" t="str">
        <f t="shared" si="12"/>
        <v/>
      </c>
      <c r="O81" s="136"/>
      <c r="P81" s="200" t="str">
        <f t="shared" si="13"/>
        <v/>
      </c>
      <c r="Q81" s="140"/>
      <c r="R81" s="201" t="str">
        <f t="shared" si="14"/>
        <v/>
      </c>
      <c r="S81" s="129"/>
      <c r="T81" s="202" t="str">
        <f t="shared" si="17"/>
        <v/>
      </c>
      <c r="U81" s="140"/>
      <c r="V81" s="201" t="str">
        <f t="shared" si="15"/>
        <v/>
      </c>
    </row>
    <row r="82" spans="1:22" s="147" customFormat="1" hidden="1">
      <c r="A82" s="190"/>
      <c r="B82" s="173" t="s">
        <v>5720</v>
      </c>
      <c r="C82" s="174"/>
      <c r="D82" s="175"/>
      <c r="E82" s="164"/>
      <c r="F82" s="199" t="str">
        <f t="shared" si="16"/>
        <v/>
      </c>
      <c r="G82" s="176"/>
      <c r="H82" s="200" t="str">
        <f t="shared" si="9"/>
        <v/>
      </c>
      <c r="I82" s="177"/>
      <c r="J82" s="201" t="str">
        <f t="shared" si="10"/>
        <v/>
      </c>
      <c r="K82" s="136"/>
      <c r="L82" s="200" t="str">
        <f t="shared" si="11"/>
        <v/>
      </c>
      <c r="M82" s="140"/>
      <c r="N82" s="201" t="str">
        <f t="shared" si="12"/>
        <v/>
      </c>
      <c r="O82" s="136"/>
      <c r="P82" s="200" t="str">
        <f t="shared" si="13"/>
        <v/>
      </c>
      <c r="Q82" s="140"/>
      <c r="R82" s="201" t="str">
        <f t="shared" si="14"/>
        <v/>
      </c>
      <c r="S82" s="129"/>
      <c r="T82" s="202" t="str">
        <f t="shared" si="17"/>
        <v/>
      </c>
      <c r="U82" s="140"/>
      <c r="V82" s="201" t="str">
        <f t="shared" si="15"/>
        <v/>
      </c>
    </row>
    <row r="83" spans="1:22" s="147" customFormat="1" hidden="1">
      <c r="A83" s="190"/>
      <c r="B83" s="173" t="s">
        <v>5721</v>
      </c>
      <c r="C83" s="174"/>
      <c r="D83" s="175"/>
      <c r="E83" s="164"/>
      <c r="F83" s="199" t="str">
        <f t="shared" si="16"/>
        <v/>
      </c>
      <c r="G83" s="176"/>
      <c r="H83" s="200" t="str">
        <f t="shared" si="9"/>
        <v/>
      </c>
      <c r="I83" s="177"/>
      <c r="J83" s="201" t="str">
        <f t="shared" si="10"/>
        <v/>
      </c>
      <c r="K83" s="136"/>
      <c r="L83" s="200" t="str">
        <f t="shared" si="11"/>
        <v/>
      </c>
      <c r="M83" s="140"/>
      <c r="N83" s="201" t="str">
        <f t="shared" si="12"/>
        <v/>
      </c>
      <c r="O83" s="136"/>
      <c r="P83" s="200" t="str">
        <f t="shared" si="13"/>
        <v/>
      </c>
      <c r="Q83" s="140"/>
      <c r="R83" s="201" t="str">
        <f t="shared" si="14"/>
        <v/>
      </c>
      <c r="S83" s="129"/>
      <c r="T83" s="202" t="str">
        <f t="shared" si="17"/>
        <v/>
      </c>
      <c r="U83" s="140"/>
      <c r="V83" s="201" t="str">
        <f t="shared" si="15"/>
        <v/>
      </c>
    </row>
    <row r="84" spans="1:22" s="147" customFormat="1" hidden="1">
      <c r="A84" s="190"/>
      <c r="B84" s="173" t="s">
        <v>5722</v>
      </c>
      <c r="C84" s="174"/>
      <c r="D84" s="175"/>
      <c r="E84" s="164"/>
      <c r="F84" s="199" t="str">
        <f t="shared" si="16"/>
        <v/>
      </c>
      <c r="G84" s="176"/>
      <c r="H84" s="200" t="str">
        <f t="shared" si="9"/>
        <v/>
      </c>
      <c r="I84" s="177"/>
      <c r="J84" s="201" t="str">
        <f t="shared" si="10"/>
        <v/>
      </c>
      <c r="K84" s="136"/>
      <c r="L84" s="200" t="str">
        <f t="shared" si="11"/>
        <v/>
      </c>
      <c r="M84" s="140"/>
      <c r="N84" s="201" t="str">
        <f t="shared" si="12"/>
        <v/>
      </c>
      <c r="O84" s="136"/>
      <c r="P84" s="200" t="str">
        <f t="shared" si="13"/>
        <v/>
      </c>
      <c r="Q84" s="140"/>
      <c r="R84" s="201" t="str">
        <f t="shared" si="14"/>
        <v/>
      </c>
      <c r="S84" s="129"/>
      <c r="T84" s="202" t="str">
        <f t="shared" si="17"/>
        <v/>
      </c>
      <c r="U84" s="140"/>
      <c r="V84" s="201" t="str">
        <f t="shared" si="15"/>
        <v/>
      </c>
    </row>
    <row r="85" spans="1:22" s="147" customFormat="1" hidden="1">
      <c r="A85" s="190"/>
      <c r="B85" s="173" t="s">
        <v>5723</v>
      </c>
      <c r="C85" s="174"/>
      <c r="D85" s="175"/>
      <c r="E85" s="164"/>
      <c r="F85" s="199" t="str">
        <f t="shared" si="16"/>
        <v/>
      </c>
      <c r="G85" s="176"/>
      <c r="H85" s="200" t="str">
        <f t="shared" si="9"/>
        <v/>
      </c>
      <c r="I85" s="177"/>
      <c r="J85" s="201" t="str">
        <f t="shared" si="10"/>
        <v/>
      </c>
      <c r="K85" s="136"/>
      <c r="L85" s="200" t="str">
        <f t="shared" si="11"/>
        <v/>
      </c>
      <c r="M85" s="140"/>
      <c r="N85" s="201" t="str">
        <f t="shared" si="12"/>
        <v/>
      </c>
      <c r="O85" s="136"/>
      <c r="P85" s="200" t="str">
        <f t="shared" si="13"/>
        <v/>
      </c>
      <c r="Q85" s="140"/>
      <c r="R85" s="201" t="str">
        <f t="shared" si="14"/>
        <v/>
      </c>
      <c r="S85" s="129"/>
      <c r="T85" s="202" t="str">
        <f t="shared" si="17"/>
        <v/>
      </c>
      <c r="U85" s="140"/>
      <c r="V85" s="201" t="str">
        <f t="shared" si="15"/>
        <v/>
      </c>
    </row>
    <row r="86" spans="1:22" s="147" customFormat="1" hidden="1">
      <c r="A86" s="190"/>
      <c r="B86" s="173" t="s">
        <v>5724</v>
      </c>
      <c r="C86" s="174"/>
      <c r="D86" s="175"/>
      <c r="E86" s="164"/>
      <c r="F86" s="199" t="str">
        <f t="shared" si="16"/>
        <v/>
      </c>
      <c r="G86" s="176"/>
      <c r="H86" s="200" t="str">
        <f t="shared" si="9"/>
        <v/>
      </c>
      <c r="I86" s="177"/>
      <c r="J86" s="201" t="str">
        <f t="shared" si="10"/>
        <v/>
      </c>
      <c r="K86" s="136"/>
      <c r="L86" s="200" t="str">
        <f t="shared" si="11"/>
        <v/>
      </c>
      <c r="M86" s="140"/>
      <c r="N86" s="201" t="str">
        <f t="shared" si="12"/>
        <v/>
      </c>
      <c r="O86" s="136"/>
      <c r="P86" s="200" t="str">
        <f t="shared" si="13"/>
        <v/>
      </c>
      <c r="Q86" s="140"/>
      <c r="R86" s="201" t="str">
        <f t="shared" si="14"/>
        <v/>
      </c>
      <c r="S86" s="129"/>
      <c r="T86" s="202" t="str">
        <f t="shared" si="17"/>
        <v/>
      </c>
      <c r="U86" s="140"/>
      <c r="V86" s="201" t="str">
        <f t="shared" si="15"/>
        <v/>
      </c>
    </row>
    <row r="87" spans="1:22" s="147" customFormat="1" hidden="1">
      <c r="A87" s="190"/>
      <c r="B87" s="173" t="s">
        <v>5725</v>
      </c>
      <c r="C87" s="174"/>
      <c r="D87" s="175"/>
      <c r="E87" s="164"/>
      <c r="F87" s="199" t="str">
        <f t="shared" si="16"/>
        <v/>
      </c>
      <c r="G87" s="176"/>
      <c r="H87" s="200" t="str">
        <f t="shared" si="9"/>
        <v/>
      </c>
      <c r="I87" s="177"/>
      <c r="J87" s="201" t="str">
        <f t="shared" si="10"/>
        <v/>
      </c>
      <c r="K87" s="136"/>
      <c r="L87" s="200" t="str">
        <f t="shared" si="11"/>
        <v/>
      </c>
      <c r="M87" s="140"/>
      <c r="N87" s="201" t="str">
        <f t="shared" si="12"/>
        <v/>
      </c>
      <c r="O87" s="136"/>
      <c r="P87" s="200" t="str">
        <f t="shared" si="13"/>
        <v/>
      </c>
      <c r="Q87" s="140"/>
      <c r="R87" s="201" t="str">
        <f t="shared" si="14"/>
        <v/>
      </c>
      <c r="S87" s="129"/>
      <c r="T87" s="202" t="str">
        <f t="shared" si="17"/>
        <v/>
      </c>
      <c r="U87" s="140"/>
      <c r="V87" s="201" t="str">
        <f t="shared" si="15"/>
        <v/>
      </c>
    </row>
    <row r="88" spans="1:22" s="147" customFormat="1" hidden="1">
      <c r="A88" s="190"/>
      <c r="B88" s="173" t="s">
        <v>5726</v>
      </c>
      <c r="C88" s="174"/>
      <c r="D88" s="175"/>
      <c r="E88" s="164"/>
      <c r="F88" s="199" t="str">
        <f t="shared" si="16"/>
        <v/>
      </c>
      <c r="G88" s="176"/>
      <c r="H88" s="200" t="str">
        <f t="shared" si="9"/>
        <v/>
      </c>
      <c r="I88" s="177"/>
      <c r="J88" s="201" t="str">
        <f t="shared" si="10"/>
        <v/>
      </c>
      <c r="K88" s="136"/>
      <c r="L88" s="200" t="str">
        <f t="shared" si="11"/>
        <v/>
      </c>
      <c r="M88" s="140"/>
      <c r="N88" s="201" t="str">
        <f t="shared" si="12"/>
        <v/>
      </c>
      <c r="O88" s="136"/>
      <c r="P88" s="200" t="str">
        <f t="shared" si="13"/>
        <v/>
      </c>
      <c r="Q88" s="140"/>
      <c r="R88" s="201" t="str">
        <f t="shared" si="14"/>
        <v/>
      </c>
      <c r="S88" s="129"/>
      <c r="T88" s="202" t="str">
        <f t="shared" si="17"/>
        <v/>
      </c>
      <c r="U88" s="140"/>
      <c r="V88" s="201" t="str">
        <f t="shared" si="15"/>
        <v/>
      </c>
    </row>
    <row r="89" spans="1:22" s="147" customFormat="1" hidden="1">
      <c r="A89" s="190"/>
      <c r="B89" s="173" t="s">
        <v>5727</v>
      </c>
      <c r="C89" s="174"/>
      <c r="D89" s="175"/>
      <c r="E89" s="164"/>
      <c r="F89" s="199" t="str">
        <f t="shared" si="16"/>
        <v/>
      </c>
      <c r="G89" s="176"/>
      <c r="H89" s="200" t="str">
        <f t="shared" si="9"/>
        <v/>
      </c>
      <c r="I89" s="177"/>
      <c r="J89" s="201" t="str">
        <f t="shared" si="10"/>
        <v/>
      </c>
      <c r="K89" s="136"/>
      <c r="L89" s="200" t="str">
        <f t="shared" si="11"/>
        <v/>
      </c>
      <c r="M89" s="140"/>
      <c r="N89" s="201" t="str">
        <f t="shared" si="12"/>
        <v/>
      </c>
      <c r="O89" s="136"/>
      <c r="P89" s="200" t="str">
        <f t="shared" si="13"/>
        <v/>
      </c>
      <c r="Q89" s="140"/>
      <c r="R89" s="201" t="str">
        <f t="shared" si="14"/>
        <v/>
      </c>
      <c r="S89" s="129"/>
      <c r="T89" s="202" t="str">
        <f t="shared" si="17"/>
        <v/>
      </c>
      <c r="U89" s="140"/>
      <c r="V89" s="201" t="str">
        <f t="shared" si="15"/>
        <v/>
      </c>
    </row>
    <row r="90" spans="1:22" s="147" customFormat="1" hidden="1">
      <c r="A90" s="190"/>
      <c r="B90" s="173" t="s">
        <v>5728</v>
      </c>
      <c r="C90" s="174"/>
      <c r="D90" s="175"/>
      <c r="E90" s="164"/>
      <c r="F90" s="199" t="str">
        <f t="shared" si="16"/>
        <v/>
      </c>
      <c r="G90" s="176"/>
      <c r="H90" s="200" t="str">
        <f t="shared" si="9"/>
        <v/>
      </c>
      <c r="I90" s="177"/>
      <c r="J90" s="201" t="str">
        <f t="shared" si="10"/>
        <v/>
      </c>
      <c r="K90" s="136"/>
      <c r="L90" s="200" t="str">
        <f t="shared" si="11"/>
        <v/>
      </c>
      <c r="M90" s="140"/>
      <c r="N90" s="201" t="str">
        <f t="shared" si="12"/>
        <v/>
      </c>
      <c r="O90" s="136"/>
      <c r="P90" s="200" t="str">
        <f t="shared" si="13"/>
        <v/>
      </c>
      <c r="Q90" s="140"/>
      <c r="R90" s="201" t="str">
        <f t="shared" si="14"/>
        <v/>
      </c>
      <c r="S90" s="129"/>
      <c r="T90" s="202" t="str">
        <f t="shared" si="17"/>
        <v/>
      </c>
      <c r="U90" s="140"/>
      <c r="V90" s="201" t="str">
        <f t="shared" si="15"/>
        <v/>
      </c>
    </row>
    <row r="91" spans="1:22" s="147" customFormat="1" hidden="1">
      <c r="A91" s="190"/>
      <c r="B91" s="173" t="s">
        <v>5729</v>
      </c>
      <c r="C91" s="174"/>
      <c r="D91" s="175"/>
      <c r="E91" s="164"/>
      <c r="F91" s="199" t="str">
        <f t="shared" si="16"/>
        <v/>
      </c>
      <c r="G91" s="176"/>
      <c r="H91" s="200" t="str">
        <f t="shared" si="9"/>
        <v/>
      </c>
      <c r="I91" s="177"/>
      <c r="J91" s="201" t="str">
        <f t="shared" si="10"/>
        <v/>
      </c>
      <c r="K91" s="136"/>
      <c r="L91" s="200" t="str">
        <f t="shared" si="11"/>
        <v/>
      </c>
      <c r="M91" s="140"/>
      <c r="N91" s="201" t="str">
        <f t="shared" si="12"/>
        <v/>
      </c>
      <c r="O91" s="136"/>
      <c r="P91" s="200" t="str">
        <f t="shared" si="13"/>
        <v/>
      </c>
      <c r="Q91" s="140"/>
      <c r="R91" s="201" t="str">
        <f t="shared" si="14"/>
        <v/>
      </c>
      <c r="S91" s="129"/>
      <c r="T91" s="202" t="str">
        <f t="shared" si="17"/>
        <v/>
      </c>
      <c r="U91" s="140"/>
      <c r="V91" s="201" t="str">
        <f t="shared" si="15"/>
        <v/>
      </c>
    </row>
    <row r="92" spans="1:22" s="147" customFormat="1" hidden="1">
      <c r="A92" s="190"/>
      <c r="B92" s="173" t="s">
        <v>5730</v>
      </c>
      <c r="C92" s="174"/>
      <c r="D92" s="175"/>
      <c r="E92" s="164"/>
      <c r="F92" s="199" t="str">
        <f t="shared" si="16"/>
        <v/>
      </c>
      <c r="G92" s="176"/>
      <c r="H92" s="200" t="str">
        <f t="shared" si="9"/>
        <v/>
      </c>
      <c r="I92" s="177"/>
      <c r="J92" s="201" t="str">
        <f t="shared" si="10"/>
        <v/>
      </c>
      <c r="K92" s="136"/>
      <c r="L92" s="200" t="str">
        <f t="shared" si="11"/>
        <v/>
      </c>
      <c r="M92" s="140"/>
      <c r="N92" s="201" t="str">
        <f t="shared" si="12"/>
        <v/>
      </c>
      <c r="O92" s="136"/>
      <c r="P92" s="200" t="str">
        <f t="shared" si="13"/>
        <v/>
      </c>
      <c r="Q92" s="140"/>
      <c r="R92" s="201" t="str">
        <f t="shared" si="14"/>
        <v/>
      </c>
      <c r="S92" s="129"/>
      <c r="T92" s="202" t="str">
        <f t="shared" si="17"/>
        <v/>
      </c>
      <c r="U92" s="140"/>
      <c r="V92" s="201" t="str">
        <f t="shared" si="15"/>
        <v/>
      </c>
    </row>
    <row r="93" spans="1:22" s="147" customFormat="1" hidden="1">
      <c r="A93" s="190"/>
      <c r="B93" s="173" t="s">
        <v>5731</v>
      </c>
      <c r="C93" s="174"/>
      <c r="D93" s="175"/>
      <c r="E93" s="164"/>
      <c r="F93" s="199" t="str">
        <f t="shared" si="16"/>
        <v/>
      </c>
      <c r="G93" s="176"/>
      <c r="H93" s="200" t="str">
        <f t="shared" si="9"/>
        <v/>
      </c>
      <c r="I93" s="177"/>
      <c r="J93" s="201" t="str">
        <f t="shared" si="10"/>
        <v/>
      </c>
      <c r="K93" s="136"/>
      <c r="L93" s="200" t="str">
        <f t="shared" si="11"/>
        <v/>
      </c>
      <c r="M93" s="140"/>
      <c r="N93" s="201" t="str">
        <f t="shared" si="12"/>
        <v/>
      </c>
      <c r="O93" s="136"/>
      <c r="P93" s="200" t="str">
        <f t="shared" si="13"/>
        <v/>
      </c>
      <c r="Q93" s="140"/>
      <c r="R93" s="201" t="str">
        <f t="shared" si="14"/>
        <v/>
      </c>
      <c r="S93" s="129"/>
      <c r="T93" s="202" t="str">
        <f t="shared" si="17"/>
        <v/>
      </c>
      <c r="U93" s="140"/>
      <c r="V93" s="201" t="str">
        <f t="shared" si="15"/>
        <v/>
      </c>
    </row>
    <row r="94" spans="1:22" s="147" customFormat="1" hidden="1">
      <c r="A94" s="190"/>
      <c r="B94" s="173" t="s">
        <v>5732</v>
      </c>
      <c r="C94" s="174"/>
      <c r="D94" s="175"/>
      <c r="E94" s="164"/>
      <c r="F94" s="199" t="str">
        <f t="shared" si="16"/>
        <v/>
      </c>
      <c r="G94" s="176"/>
      <c r="H94" s="200" t="str">
        <f t="shared" si="9"/>
        <v/>
      </c>
      <c r="I94" s="177"/>
      <c r="J94" s="201" t="str">
        <f t="shared" si="10"/>
        <v/>
      </c>
      <c r="K94" s="136"/>
      <c r="L94" s="200" t="str">
        <f t="shared" si="11"/>
        <v/>
      </c>
      <c r="M94" s="140"/>
      <c r="N94" s="201" t="str">
        <f t="shared" si="12"/>
        <v/>
      </c>
      <c r="O94" s="136"/>
      <c r="P94" s="200" t="str">
        <f t="shared" si="13"/>
        <v/>
      </c>
      <c r="Q94" s="140"/>
      <c r="R94" s="201" t="str">
        <f t="shared" si="14"/>
        <v/>
      </c>
      <c r="S94" s="129"/>
      <c r="T94" s="202" t="str">
        <f t="shared" si="17"/>
        <v/>
      </c>
      <c r="U94" s="140"/>
      <c r="V94" s="201" t="str">
        <f t="shared" si="15"/>
        <v/>
      </c>
    </row>
    <row r="95" spans="1:22" s="147" customFormat="1" hidden="1">
      <c r="A95" s="190"/>
      <c r="B95" s="173" t="s">
        <v>5733</v>
      </c>
      <c r="C95" s="174"/>
      <c r="D95" s="175"/>
      <c r="E95" s="164"/>
      <c r="F95" s="199" t="str">
        <f t="shared" si="16"/>
        <v/>
      </c>
      <c r="G95" s="176"/>
      <c r="H95" s="200" t="str">
        <f t="shared" si="9"/>
        <v/>
      </c>
      <c r="I95" s="177"/>
      <c r="J95" s="201" t="str">
        <f t="shared" si="10"/>
        <v/>
      </c>
      <c r="K95" s="136"/>
      <c r="L95" s="200" t="str">
        <f t="shared" si="11"/>
        <v/>
      </c>
      <c r="M95" s="140"/>
      <c r="N95" s="201" t="str">
        <f t="shared" si="12"/>
        <v/>
      </c>
      <c r="O95" s="136"/>
      <c r="P95" s="200" t="str">
        <f t="shared" si="13"/>
        <v/>
      </c>
      <c r="Q95" s="140"/>
      <c r="R95" s="201" t="str">
        <f t="shared" si="14"/>
        <v/>
      </c>
      <c r="S95" s="129"/>
      <c r="T95" s="202" t="str">
        <f t="shared" si="17"/>
        <v/>
      </c>
      <c r="U95" s="140"/>
      <c r="V95" s="201" t="str">
        <f t="shared" si="15"/>
        <v/>
      </c>
    </row>
    <row r="96" spans="1:22" s="147" customFormat="1" hidden="1">
      <c r="A96" s="190"/>
      <c r="B96" s="173" t="s">
        <v>5734</v>
      </c>
      <c r="C96" s="174"/>
      <c r="D96" s="175"/>
      <c r="E96" s="164"/>
      <c r="F96" s="199" t="str">
        <f t="shared" si="16"/>
        <v/>
      </c>
      <c r="G96" s="176"/>
      <c r="H96" s="200" t="str">
        <f t="shared" si="9"/>
        <v/>
      </c>
      <c r="I96" s="177"/>
      <c r="J96" s="201" t="str">
        <f t="shared" si="10"/>
        <v/>
      </c>
      <c r="K96" s="136"/>
      <c r="L96" s="200" t="str">
        <f t="shared" si="11"/>
        <v/>
      </c>
      <c r="M96" s="140"/>
      <c r="N96" s="201" t="str">
        <f t="shared" si="12"/>
        <v/>
      </c>
      <c r="O96" s="136"/>
      <c r="P96" s="200" t="str">
        <f t="shared" si="13"/>
        <v/>
      </c>
      <c r="Q96" s="140"/>
      <c r="R96" s="201" t="str">
        <f t="shared" si="14"/>
        <v/>
      </c>
      <c r="S96" s="129"/>
      <c r="T96" s="202" t="str">
        <f t="shared" si="17"/>
        <v/>
      </c>
      <c r="U96" s="140"/>
      <c r="V96" s="201" t="str">
        <f t="shared" si="15"/>
        <v/>
      </c>
    </row>
    <row r="97" spans="1:22" s="147" customFormat="1" hidden="1">
      <c r="A97" s="190"/>
      <c r="B97" s="173" t="s">
        <v>5735</v>
      </c>
      <c r="C97" s="174"/>
      <c r="D97" s="175"/>
      <c r="E97" s="164"/>
      <c r="F97" s="199" t="str">
        <f t="shared" si="16"/>
        <v/>
      </c>
      <c r="G97" s="176"/>
      <c r="H97" s="200" t="str">
        <f t="shared" si="9"/>
        <v/>
      </c>
      <c r="I97" s="177"/>
      <c r="J97" s="201" t="str">
        <f t="shared" si="10"/>
        <v/>
      </c>
      <c r="K97" s="136"/>
      <c r="L97" s="200" t="str">
        <f t="shared" si="11"/>
        <v/>
      </c>
      <c r="M97" s="140"/>
      <c r="N97" s="201" t="str">
        <f t="shared" si="12"/>
        <v/>
      </c>
      <c r="O97" s="136"/>
      <c r="P97" s="200" t="str">
        <f t="shared" si="13"/>
        <v/>
      </c>
      <c r="Q97" s="140"/>
      <c r="R97" s="201" t="str">
        <f t="shared" si="14"/>
        <v/>
      </c>
      <c r="S97" s="129"/>
      <c r="T97" s="202" t="str">
        <f t="shared" si="17"/>
        <v/>
      </c>
      <c r="U97" s="140"/>
      <c r="V97" s="201" t="str">
        <f t="shared" si="15"/>
        <v/>
      </c>
    </row>
    <row r="98" spans="1:22" s="147" customFormat="1" hidden="1">
      <c r="A98" s="190"/>
      <c r="B98" s="173" t="s">
        <v>5736</v>
      </c>
      <c r="C98" s="174"/>
      <c r="D98" s="175"/>
      <c r="E98" s="164"/>
      <c r="F98" s="199" t="str">
        <f t="shared" si="16"/>
        <v/>
      </c>
      <c r="G98" s="176"/>
      <c r="H98" s="200" t="str">
        <f t="shared" si="9"/>
        <v/>
      </c>
      <c r="I98" s="177"/>
      <c r="J98" s="201" t="str">
        <f t="shared" si="10"/>
        <v/>
      </c>
      <c r="K98" s="136"/>
      <c r="L98" s="200" t="str">
        <f t="shared" si="11"/>
        <v/>
      </c>
      <c r="M98" s="140"/>
      <c r="N98" s="201" t="str">
        <f t="shared" si="12"/>
        <v/>
      </c>
      <c r="O98" s="136"/>
      <c r="P98" s="200" t="str">
        <f t="shared" si="13"/>
        <v/>
      </c>
      <c r="Q98" s="140"/>
      <c r="R98" s="201" t="str">
        <f t="shared" si="14"/>
        <v/>
      </c>
      <c r="S98" s="129"/>
      <c r="T98" s="202" t="str">
        <f t="shared" si="17"/>
        <v/>
      </c>
      <c r="U98" s="140"/>
      <c r="V98" s="201" t="str">
        <f t="shared" si="15"/>
        <v/>
      </c>
    </row>
    <row r="99" spans="1:22" s="147" customFormat="1" hidden="1">
      <c r="A99" s="190"/>
      <c r="B99" s="173" t="s">
        <v>5737</v>
      </c>
      <c r="C99" s="174"/>
      <c r="D99" s="175"/>
      <c r="E99" s="164"/>
      <c r="F99" s="199" t="str">
        <f t="shared" si="16"/>
        <v/>
      </c>
      <c r="G99" s="176"/>
      <c r="H99" s="200" t="str">
        <f t="shared" si="9"/>
        <v/>
      </c>
      <c r="I99" s="177"/>
      <c r="J99" s="201" t="str">
        <f t="shared" si="10"/>
        <v/>
      </c>
      <c r="K99" s="136"/>
      <c r="L99" s="200" t="str">
        <f t="shared" si="11"/>
        <v/>
      </c>
      <c r="M99" s="140"/>
      <c r="N99" s="201" t="str">
        <f t="shared" si="12"/>
        <v/>
      </c>
      <c r="O99" s="136"/>
      <c r="P99" s="200" t="str">
        <f t="shared" si="13"/>
        <v/>
      </c>
      <c r="Q99" s="140"/>
      <c r="R99" s="201" t="str">
        <f t="shared" si="14"/>
        <v/>
      </c>
      <c r="S99" s="129"/>
      <c r="T99" s="202" t="str">
        <f t="shared" si="17"/>
        <v/>
      </c>
      <c r="U99" s="140"/>
      <c r="V99" s="201" t="str">
        <f t="shared" si="15"/>
        <v/>
      </c>
    </row>
    <row r="100" spans="1:22" s="147" customFormat="1" hidden="1">
      <c r="A100" s="190"/>
      <c r="B100" s="173" t="s">
        <v>5738</v>
      </c>
      <c r="C100" s="174"/>
      <c r="D100" s="175"/>
      <c r="E100" s="164"/>
      <c r="F100" s="199" t="str">
        <f t="shared" si="16"/>
        <v/>
      </c>
      <c r="G100" s="176"/>
      <c r="H100" s="200" t="str">
        <f t="shared" ref="H100:H163" si="18">IF($H$9="*",IF(G100&gt;0,"*",""),"")</f>
        <v/>
      </c>
      <c r="I100" s="177"/>
      <c r="J100" s="201" t="str">
        <f t="shared" ref="J100:J163" si="19">IF($J$9="*",IF(I100&gt;0,"*",""),"")</f>
        <v/>
      </c>
      <c r="K100" s="136"/>
      <c r="L100" s="200" t="str">
        <f t="shared" ref="L100:L163" si="20">IF($L$9="*",IF(K100&gt;0,"*",""),"")</f>
        <v/>
      </c>
      <c r="M100" s="140"/>
      <c r="N100" s="201" t="str">
        <f t="shared" ref="N100:N163" si="21">IF($N$9="*",IF(M100&gt;0,"*",""),"")</f>
        <v/>
      </c>
      <c r="O100" s="136"/>
      <c r="P100" s="200" t="str">
        <f t="shared" ref="P100:P163" si="22">IF($P$9="*",IF(O100&gt;0,"*",""),"")</f>
        <v/>
      </c>
      <c r="Q100" s="140"/>
      <c r="R100" s="201" t="str">
        <f t="shared" ref="R100:R163" si="23">IF($R$9="*",IF(Q100&gt;0,"*",""),"")</f>
        <v/>
      </c>
      <c r="S100" s="129"/>
      <c r="T100" s="202" t="str">
        <f t="shared" si="17"/>
        <v/>
      </c>
      <c r="U100" s="140"/>
      <c r="V100" s="201" t="str">
        <f t="shared" ref="V100:V163" si="24">IF($V$9="*",IF(U100&gt;0,"*",""),"")</f>
        <v/>
      </c>
    </row>
    <row r="101" spans="1:22" s="147" customFormat="1" hidden="1">
      <c r="A101" s="190"/>
      <c r="B101" s="173" t="s">
        <v>5739</v>
      </c>
      <c r="C101" s="174"/>
      <c r="D101" s="175"/>
      <c r="E101" s="164"/>
      <c r="F101" s="199" t="str">
        <f t="shared" si="16"/>
        <v/>
      </c>
      <c r="G101" s="176"/>
      <c r="H101" s="200" t="str">
        <f t="shared" si="18"/>
        <v/>
      </c>
      <c r="I101" s="177"/>
      <c r="J101" s="201" t="str">
        <f t="shared" si="19"/>
        <v/>
      </c>
      <c r="K101" s="136"/>
      <c r="L101" s="200" t="str">
        <f t="shared" si="20"/>
        <v/>
      </c>
      <c r="M101" s="140"/>
      <c r="N101" s="201" t="str">
        <f t="shared" si="21"/>
        <v/>
      </c>
      <c r="O101" s="136"/>
      <c r="P101" s="200" t="str">
        <f t="shared" si="22"/>
        <v/>
      </c>
      <c r="Q101" s="140"/>
      <c r="R101" s="201" t="str">
        <f t="shared" si="23"/>
        <v/>
      </c>
      <c r="S101" s="129"/>
      <c r="T101" s="202" t="str">
        <f t="shared" si="17"/>
        <v/>
      </c>
      <c r="U101" s="140"/>
      <c r="V101" s="201" t="str">
        <f t="shared" si="24"/>
        <v/>
      </c>
    </row>
    <row r="102" spans="1:22" s="147" customFormat="1" hidden="1">
      <c r="A102" s="190"/>
      <c r="B102" s="173" t="s">
        <v>5740</v>
      </c>
      <c r="C102" s="174"/>
      <c r="D102" s="175"/>
      <c r="E102" s="164"/>
      <c r="F102" s="199" t="str">
        <f t="shared" ref="F102:F165" si="25">IF($F$9="*",IF(E102&gt;0,"*",""),"")</f>
        <v/>
      </c>
      <c r="G102" s="176"/>
      <c r="H102" s="200" t="str">
        <f t="shared" si="18"/>
        <v/>
      </c>
      <c r="I102" s="177"/>
      <c r="J102" s="201" t="str">
        <f t="shared" si="19"/>
        <v/>
      </c>
      <c r="K102" s="136"/>
      <c r="L102" s="200" t="str">
        <f t="shared" si="20"/>
        <v/>
      </c>
      <c r="M102" s="140"/>
      <c r="N102" s="201" t="str">
        <f t="shared" si="21"/>
        <v/>
      </c>
      <c r="O102" s="136"/>
      <c r="P102" s="200" t="str">
        <f t="shared" si="22"/>
        <v/>
      </c>
      <c r="Q102" s="140"/>
      <c r="R102" s="201" t="str">
        <f t="shared" si="23"/>
        <v/>
      </c>
      <c r="S102" s="129"/>
      <c r="T102" s="202" t="str">
        <f t="shared" si="17"/>
        <v/>
      </c>
      <c r="U102" s="140"/>
      <c r="V102" s="201" t="str">
        <f t="shared" si="24"/>
        <v/>
      </c>
    </row>
    <row r="103" spans="1:22" s="147" customFormat="1" hidden="1">
      <c r="A103" s="190"/>
      <c r="B103" s="173" t="s">
        <v>5741</v>
      </c>
      <c r="C103" s="174"/>
      <c r="D103" s="175"/>
      <c r="E103" s="164"/>
      <c r="F103" s="199" t="str">
        <f t="shared" si="25"/>
        <v/>
      </c>
      <c r="G103" s="176"/>
      <c r="H103" s="200" t="str">
        <f t="shared" si="18"/>
        <v/>
      </c>
      <c r="I103" s="177"/>
      <c r="J103" s="201" t="str">
        <f t="shared" si="19"/>
        <v/>
      </c>
      <c r="K103" s="136"/>
      <c r="L103" s="200" t="str">
        <f t="shared" si="20"/>
        <v/>
      </c>
      <c r="M103" s="140"/>
      <c r="N103" s="201" t="str">
        <f t="shared" si="21"/>
        <v/>
      </c>
      <c r="O103" s="136"/>
      <c r="P103" s="200" t="str">
        <f t="shared" si="22"/>
        <v/>
      </c>
      <c r="Q103" s="140"/>
      <c r="R103" s="201" t="str">
        <f t="shared" si="23"/>
        <v/>
      </c>
      <c r="S103" s="129"/>
      <c r="T103" s="202" t="str">
        <f t="shared" si="17"/>
        <v/>
      </c>
      <c r="U103" s="140"/>
      <c r="V103" s="201" t="str">
        <f t="shared" si="24"/>
        <v/>
      </c>
    </row>
    <row r="104" spans="1:22" s="147" customFormat="1" hidden="1">
      <c r="A104" s="190"/>
      <c r="B104" s="173" t="s">
        <v>5742</v>
      </c>
      <c r="C104" s="174"/>
      <c r="D104" s="175"/>
      <c r="E104" s="164"/>
      <c r="F104" s="199" t="str">
        <f t="shared" si="25"/>
        <v/>
      </c>
      <c r="G104" s="176"/>
      <c r="H104" s="200" t="str">
        <f t="shared" si="18"/>
        <v/>
      </c>
      <c r="I104" s="177"/>
      <c r="J104" s="201" t="str">
        <f t="shared" si="19"/>
        <v/>
      </c>
      <c r="K104" s="136"/>
      <c r="L104" s="200" t="str">
        <f t="shared" si="20"/>
        <v/>
      </c>
      <c r="M104" s="140"/>
      <c r="N104" s="201" t="str">
        <f t="shared" si="21"/>
        <v/>
      </c>
      <c r="O104" s="136"/>
      <c r="P104" s="200" t="str">
        <f t="shared" si="22"/>
        <v/>
      </c>
      <c r="Q104" s="140"/>
      <c r="R104" s="201" t="str">
        <f t="shared" si="23"/>
        <v/>
      </c>
      <c r="S104" s="129"/>
      <c r="T104" s="202" t="str">
        <f t="shared" si="17"/>
        <v/>
      </c>
      <c r="U104" s="140"/>
      <c r="V104" s="201" t="str">
        <f t="shared" si="24"/>
        <v/>
      </c>
    </row>
    <row r="105" spans="1:22" s="147" customFormat="1" hidden="1">
      <c r="A105" s="190"/>
      <c r="B105" s="173" t="s">
        <v>5743</v>
      </c>
      <c r="C105" s="174"/>
      <c r="D105" s="175"/>
      <c r="E105" s="164"/>
      <c r="F105" s="199" t="str">
        <f t="shared" si="25"/>
        <v/>
      </c>
      <c r="G105" s="176"/>
      <c r="H105" s="200" t="str">
        <f t="shared" si="18"/>
        <v/>
      </c>
      <c r="I105" s="177"/>
      <c r="J105" s="201" t="str">
        <f t="shared" si="19"/>
        <v/>
      </c>
      <c r="K105" s="136"/>
      <c r="L105" s="200" t="str">
        <f t="shared" si="20"/>
        <v/>
      </c>
      <c r="M105" s="140"/>
      <c r="N105" s="201" t="str">
        <f t="shared" si="21"/>
        <v/>
      </c>
      <c r="O105" s="136"/>
      <c r="P105" s="200" t="str">
        <f t="shared" si="22"/>
        <v/>
      </c>
      <c r="Q105" s="140"/>
      <c r="R105" s="201" t="str">
        <f t="shared" si="23"/>
        <v/>
      </c>
      <c r="S105" s="129"/>
      <c r="T105" s="202" t="str">
        <f t="shared" si="17"/>
        <v/>
      </c>
      <c r="U105" s="140"/>
      <c r="V105" s="201" t="str">
        <f t="shared" si="24"/>
        <v/>
      </c>
    </row>
    <row r="106" spans="1:22" s="147" customFormat="1" hidden="1">
      <c r="A106" s="190"/>
      <c r="B106" s="173" t="s">
        <v>5744</v>
      </c>
      <c r="C106" s="174"/>
      <c r="D106" s="175"/>
      <c r="E106" s="164"/>
      <c r="F106" s="199" t="str">
        <f t="shared" si="25"/>
        <v/>
      </c>
      <c r="G106" s="176"/>
      <c r="H106" s="200" t="str">
        <f t="shared" si="18"/>
        <v/>
      </c>
      <c r="I106" s="177"/>
      <c r="J106" s="201" t="str">
        <f t="shared" si="19"/>
        <v/>
      </c>
      <c r="K106" s="136"/>
      <c r="L106" s="200" t="str">
        <f t="shared" si="20"/>
        <v/>
      </c>
      <c r="M106" s="140"/>
      <c r="N106" s="201" t="str">
        <f t="shared" si="21"/>
        <v/>
      </c>
      <c r="O106" s="136"/>
      <c r="P106" s="200" t="str">
        <f t="shared" si="22"/>
        <v/>
      </c>
      <c r="Q106" s="140"/>
      <c r="R106" s="201" t="str">
        <f t="shared" si="23"/>
        <v/>
      </c>
      <c r="S106" s="129"/>
      <c r="T106" s="202" t="str">
        <f t="shared" si="17"/>
        <v/>
      </c>
      <c r="U106" s="140"/>
      <c r="V106" s="201" t="str">
        <f t="shared" si="24"/>
        <v/>
      </c>
    </row>
    <row r="107" spans="1:22" s="147" customFormat="1" hidden="1">
      <c r="A107" s="190"/>
      <c r="B107" s="173" t="s">
        <v>5745</v>
      </c>
      <c r="C107" s="174"/>
      <c r="D107" s="175"/>
      <c r="E107" s="164"/>
      <c r="F107" s="199" t="str">
        <f t="shared" si="25"/>
        <v/>
      </c>
      <c r="G107" s="176"/>
      <c r="H107" s="200" t="str">
        <f t="shared" si="18"/>
        <v/>
      </c>
      <c r="I107" s="177"/>
      <c r="J107" s="201" t="str">
        <f t="shared" si="19"/>
        <v/>
      </c>
      <c r="K107" s="136"/>
      <c r="L107" s="200" t="str">
        <f t="shared" si="20"/>
        <v/>
      </c>
      <c r="M107" s="140"/>
      <c r="N107" s="201" t="str">
        <f t="shared" si="21"/>
        <v/>
      </c>
      <c r="O107" s="136"/>
      <c r="P107" s="200" t="str">
        <f t="shared" si="22"/>
        <v/>
      </c>
      <c r="Q107" s="140"/>
      <c r="R107" s="201" t="str">
        <f t="shared" si="23"/>
        <v/>
      </c>
      <c r="S107" s="129"/>
      <c r="T107" s="202" t="str">
        <f t="shared" si="17"/>
        <v/>
      </c>
      <c r="U107" s="140"/>
      <c r="V107" s="201" t="str">
        <f t="shared" si="24"/>
        <v/>
      </c>
    </row>
    <row r="108" spans="1:22" s="147" customFormat="1" hidden="1">
      <c r="A108" s="190"/>
      <c r="B108" s="178" t="s">
        <v>5746</v>
      </c>
      <c r="C108" s="179"/>
      <c r="D108" s="180"/>
      <c r="E108" s="164"/>
      <c r="F108" s="199" t="str">
        <f t="shared" si="25"/>
        <v/>
      </c>
      <c r="G108" s="176"/>
      <c r="H108" s="200" t="str">
        <f t="shared" si="18"/>
        <v/>
      </c>
      <c r="I108" s="177"/>
      <c r="J108" s="201" t="str">
        <f t="shared" si="19"/>
        <v/>
      </c>
      <c r="K108" s="136"/>
      <c r="L108" s="200" t="str">
        <f t="shared" si="20"/>
        <v/>
      </c>
      <c r="M108" s="140"/>
      <c r="N108" s="201" t="str">
        <f t="shared" si="21"/>
        <v/>
      </c>
      <c r="O108" s="136"/>
      <c r="P108" s="200" t="str">
        <f t="shared" si="22"/>
        <v/>
      </c>
      <c r="Q108" s="140"/>
      <c r="R108" s="201" t="str">
        <f t="shared" si="23"/>
        <v/>
      </c>
      <c r="S108" s="129"/>
      <c r="T108" s="202" t="str">
        <f t="shared" si="17"/>
        <v/>
      </c>
      <c r="U108" s="140"/>
      <c r="V108" s="201" t="str">
        <f t="shared" si="24"/>
        <v/>
      </c>
    </row>
    <row r="109" spans="1:22" s="147" customFormat="1" hidden="1">
      <c r="A109" s="190"/>
      <c r="B109" s="173" t="s">
        <v>5747</v>
      </c>
      <c r="C109" s="174"/>
      <c r="D109" s="175"/>
      <c r="E109" s="164"/>
      <c r="F109" s="199" t="str">
        <f t="shared" si="25"/>
        <v/>
      </c>
      <c r="G109" s="176"/>
      <c r="H109" s="200" t="str">
        <f t="shared" si="18"/>
        <v/>
      </c>
      <c r="I109" s="177"/>
      <c r="J109" s="201" t="str">
        <f t="shared" si="19"/>
        <v/>
      </c>
      <c r="K109" s="136"/>
      <c r="L109" s="200" t="str">
        <f t="shared" si="20"/>
        <v/>
      </c>
      <c r="M109" s="140"/>
      <c r="N109" s="201" t="str">
        <f t="shared" si="21"/>
        <v/>
      </c>
      <c r="O109" s="136"/>
      <c r="P109" s="200" t="str">
        <f t="shared" si="22"/>
        <v/>
      </c>
      <c r="Q109" s="140"/>
      <c r="R109" s="201" t="str">
        <f t="shared" si="23"/>
        <v/>
      </c>
      <c r="S109" s="129"/>
      <c r="T109" s="202" t="str">
        <f t="shared" si="17"/>
        <v/>
      </c>
      <c r="U109" s="140"/>
      <c r="V109" s="201" t="str">
        <f t="shared" si="24"/>
        <v/>
      </c>
    </row>
    <row r="110" spans="1:22" s="147" customFormat="1" hidden="1">
      <c r="A110" s="190"/>
      <c r="B110" s="173" t="s">
        <v>5748</v>
      </c>
      <c r="C110" s="174"/>
      <c r="D110" s="175"/>
      <c r="E110" s="164"/>
      <c r="F110" s="199" t="str">
        <f t="shared" si="25"/>
        <v/>
      </c>
      <c r="G110" s="176"/>
      <c r="H110" s="200" t="str">
        <f t="shared" si="18"/>
        <v/>
      </c>
      <c r="I110" s="177"/>
      <c r="J110" s="201" t="str">
        <f t="shared" si="19"/>
        <v/>
      </c>
      <c r="K110" s="136"/>
      <c r="L110" s="200" t="str">
        <f t="shared" si="20"/>
        <v/>
      </c>
      <c r="M110" s="140"/>
      <c r="N110" s="201" t="str">
        <f t="shared" si="21"/>
        <v/>
      </c>
      <c r="O110" s="136"/>
      <c r="P110" s="200" t="str">
        <f t="shared" si="22"/>
        <v/>
      </c>
      <c r="Q110" s="140"/>
      <c r="R110" s="201" t="str">
        <f t="shared" si="23"/>
        <v/>
      </c>
      <c r="S110" s="129"/>
      <c r="T110" s="202" t="str">
        <f t="shared" si="17"/>
        <v/>
      </c>
      <c r="U110" s="140"/>
      <c r="V110" s="201" t="str">
        <f t="shared" si="24"/>
        <v/>
      </c>
    </row>
    <row r="111" spans="1:22" s="147" customFormat="1" hidden="1">
      <c r="A111" s="190"/>
      <c r="B111" s="173" t="s">
        <v>5749</v>
      </c>
      <c r="C111" s="174"/>
      <c r="D111" s="175"/>
      <c r="E111" s="164"/>
      <c r="F111" s="199" t="str">
        <f t="shared" si="25"/>
        <v/>
      </c>
      <c r="G111" s="176"/>
      <c r="H111" s="200" t="str">
        <f t="shared" si="18"/>
        <v/>
      </c>
      <c r="I111" s="177"/>
      <c r="J111" s="201" t="str">
        <f t="shared" si="19"/>
        <v/>
      </c>
      <c r="K111" s="136"/>
      <c r="L111" s="200" t="str">
        <f t="shared" si="20"/>
        <v/>
      </c>
      <c r="M111" s="140"/>
      <c r="N111" s="201" t="str">
        <f t="shared" si="21"/>
        <v/>
      </c>
      <c r="O111" s="136"/>
      <c r="P111" s="200" t="str">
        <f t="shared" si="22"/>
        <v/>
      </c>
      <c r="Q111" s="140"/>
      <c r="R111" s="201" t="str">
        <f t="shared" si="23"/>
        <v/>
      </c>
      <c r="S111" s="129"/>
      <c r="T111" s="202" t="str">
        <f t="shared" si="17"/>
        <v/>
      </c>
      <c r="U111" s="140"/>
      <c r="V111" s="201" t="str">
        <f t="shared" si="24"/>
        <v/>
      </c>
    </row>
    <row r="112" spans="1:22" s="147" customFormat="1" hidden="1">
      <c r="A112" s="190"/>
      <c r="B112" s="173" t="s">
        <v>5750</v>
      </c>
      <c r="C112" s="174"/>
      <c r="D112" s="175"/>
      <c r="E112" s="164"/>
      <c r="F112" s="199" t="str">
        <f t="shared" si="25"/>
        <v/>
      </c>
      <c r="G112" s="176"/>
      <c r="H112" s="200" t="str">
        <f t="shared" si="18"/>
        <v/>
      </c>
      <c r="I112" s="177"/>
      <c r="J112" s="201" t="str">
        <f t="shared" si="19"/>
        <v/>
      </c>
      <c r="K112" s="136"/>
      <c r="L112" s="200" t="str">
        <f t="shared" si="20"/>
        <v/>
      </c>
      <c r="M112" s="140"/>
      <c r="N112" s="201" t="str">
        <f t="shared" si="21"/>
        <v/>
      </c>
      <c r="O112" s="136"/>
      <c r="P112" s="200" t="str">
        <f t="shared" si="22"/>
        <v/>
      </c>
      <c r="Q112" s="140"/>
      <c r="R112" s="201" t="str">
        <f t="shared" si="23"/>
        <v/>
      </c>
      <c r="S112" s="129"/>
      <c r="T112" s="202" t="str">
        <f t="shared" si="17"/>
        <v/>
      </c>
      <c r="U112" s="140"/>
      <c r="V112" s="201" t="str">
        <f t="shared" si="24"/>
        <v/>
      </c>
    </row>
    <row r="113" spans="1:22" s="147" customFormat="1" hidden="1">
      <c r="A113" s="190"/>
      <c r="B113" s="173" t="s">
        <v>5751</v>
      </c>
      <c r="C113" s="174"/>
      <c r="D113" s="175"/>
      <c r="E113" s="164"/>
      <c r="F113" s="199" t="str">
        <f t="shared" si="25"/>
        <v/>
      </c>
      <c r="G113" s="176"/>
      <c r="H113" s="200" t="str">
        <f t="shared" si="18"/>
        <v/>
      </c>
      <c r="I113" s="177"/>
      <c r="J113" s="201" t="str">
        <f t="shared" si="19"/>
        <v/>
      </c>
      <c r="K113" s="136"/>
      <c r="L113" s="200" t="str">
        <f t="shared" si="20"/>
        <v/>
      </c>
      <c r="M113" s="140"/>
      <c r="N113" s="201" t="str">
        <f t="shared" si="21"/>
        <v/>
      </c>
      <c r="O113" s="136"/>
      <c r="P113" s="200" t="str">
        <f t="shared" si="22"/>
        <v/>
      </c>
      <c r="Q113" s="140"/>
      <c r="R113" s="201" t="str">
        <f t="shared" si="23"/>
        <v/>
      </c>
      <c r="S113" s="129"/>
      <c r="T113" s="202" t="str">
        <f t="shared" si="17"/>
        <v/>
      </c>
      <c r="U113" s="140"/>
      <c r="V113" s="201" t="str">
        <f t="shared" si="24"/>
        <v/>
      </c>
    </row>
    <row r="114" spans="1:22" s="147" customFormat="1" hidden="1">
      <c r="A114" s="190"/>
      <c r="B114" s="173" t="s">
        <v>5752</v>
      </c>
      <c r="C114" s="174"/>
      <c r="D114" s="175"/>
      <c r="E114" s="164"/>
      <c r="F114" s="199" t="str">
        <f t="shared" si="25"/>
        <v/>
      </c>
      <c r="G114" s="176"/>
      <c r="H114" s="200" t="str">
        <f t="shared" si="18"/>
        <v/>
      </c>
      <c r="I114" s="177"/>
      <c r="J114" s="201" t="str">
        <f t="shared" si="19"/>
        <v/>
      </c>
      <c r="K114" s="136"/>
      <c r="L114" s="200" t="str">
        <f t="shared" si="20"/>
        <v/>
      </c>
      <c r="M114" s="140"/>
      <c r="N114" s="201" t="str">
        <f t="shared" si="21"/>
        <v/>
      </c>
      <c r="O114" s="136"/>
      <c r="P114" s="200" t="str">
        <f t="shared" si="22"/>
        <v/>
      </c>
      <c r="Q114" s="140"/>
      <c r="R114" s="201" t="str">
        <f t="shared" si="23"/>
        <v/>
      </c>
      <c r="S114" s="129"/>
      <c r="T114" s="202" t="str">
        <f t="shared" si="17"/>
        <v/>
      </c>
      <c r="U114" s="140"/>
      <c r="V114" s="201" t="str">
        <f t="shared" si="24"/>
        <v/>
      </c>
    </row>
    <row r="115" spans="1:22" s="147" customFormat="1" hidden="1">
      <c r="A115" s="190"/>
      <c r="B115" s="173" t="s">
        <v>5753</v>
      </c>
      <c r="C115" s="174"/>
      <c r="D115" s="175"/>
      <c r="E115" s="164"/>
      <c r="F115" s="199" t="str">
        <f t="shared" si="25"/>
        <v/>
      </c>
      <c r="G115" s="176"/>
      <c r="H115" s="200" t="str">
        <f t="shared" si="18"/>
        <v/>
      </c>
      <c r="I115" s="177"/>
      <c r="J115" s="201" t="str">
        <f t="shared" si="19"/>
        <v/>
      </c>
      <c r="K115" s="136"/>
      <c r="L115" s="200" t="str">
        <f t="shared" si="20"/>
        <v/>
      </c>
      <c r="M115" s="140"/>
      <c r="N115" s="201" t="str">
        <f t="shared" si="21"/>
        <v/>
      </c>
      <c r="O115" s="136"/>
      <c r="P115" s="200" t="str">
        <f t="shared" si="22"/>
        <v/>
      </c>
      <c r="Q115" s="140"/>
      <c r="R115" s="201" t="str">
        <f t="shared" si="23"/>
        <v/>
      </c>
      <c r="S115" s="129"/>
      <c r="T115" s="202" t="str">
        <f t="shared" si="17"/>
        <v/>
      </c>
      <c r="U115" s="140"/>
      <c r="V115" s="201" t="str">
        <f t="shared" si="24"/>
        <v/>
      </c>
    </row>
    <row r="116" spans="1:22" s="147" customFormat="1" hidden="1">
      <c r="A116" s="190"/>
      <c r="B116" s="173" t="s">
        <v>5754</v>
      </c>
      <c r="C116" s="174"/>
      <c r="D116" s="175"/>
      <c r="E116" s="164"/>
      <c r="F116" s="199" t="str">
        <f t="shared" si="25"/>
        <v/>
      </c>
      <c r="G116" s="176"/>
      <c r="H116" s="200" t="str">
        <f t="shared" si="18"/>
        <v/>
      </c>
      <c r="I116" s="177"/>
      <c r="J116" s="201" t="str">
        <f t="shared" si="19"/>
        <v/>
      </c>
      <c r="K116" s="136"/>
      <c r="L116" s="200" t="str">
        <f t="shared" si="20"/>
        <v/>
      </c>
      <c r="M116" s="140"/>
      <c r="N116" s="201" t="str">
        <f t="shared" si="21"/>
        <v/>
      </c>
      <c r="O116" s="136"/>
      <c r="P116" s="200" t="str">
        <f t="shared" si="22"/>
        <v/>
      </c>
      <c r="Q116" s="140"/>
      <c r="R116" s="201" t="str">
        <f t="shared" si="23"/>
        <v/>
      </c>
      <c r="S116" s="129"/>
      <c r="T116" s="202" t="str">
        <f t="shared" si="17"/>
        <v/>
      </c>
      <c r="U116" s="140"/>
      <c r="V116" s="201" t="str">
        <f t="shared" si="24"/>
        <v/>
      </c>
    </row>
    <row r="117" spans="1:22" s="147" customFormat="1" hidden="1">
      <c r="A117" s="190"/>
      <c r="B117" s="173" t="s">
        <v>5755</v>
      </c>
      <c r="C117" s="174"/>
      <c r="D117" s="175"/>
      <c r="E117" s="164"/>
      <c r="F117" s="199" t="str">
        <f t="shared" si="25"/>
        <v/>
      </c>
      <c r="G117" s="176"/>
      <c r="H117" s="200" t="str">
        <f t="shared" si="18"/>
        <v/>
      </c>
      <c r="I117" s="177"/>
      <c r="J117" s="201" t="str">
        <f t="shared" si="19"/>
        <v/>
      </c>
      <c r="K117" s="136"/>
      <c r="L117" s="200" t="str">
        <f t="shared" si="20"/>
        <v/>
      </c>
      <c r="M117" s="140"/>
      <c r="N117" s="201" t="str">
        <f t="shared" si="21"/>
        <v/>
      </c>
      <c r="O117" s="136"/>
      <c r="P117" s="200" t="str">
        <f t="shared" si="22"/>
        <v/>
      </c>
      <c r="Q117" s="140"/>
      <c r="R117" s="201" t="str">
        <f t="shared" si="23"/>
        <v/>
      </c>
      <c r="S117" s="129"/>
      <c r="T117" s="202" t="str">
        <f t="shared" si="17"/>
        <v/>
      </c>
      <c r="U117" s="140"/>
      <c r="V117" s="201" t="str">
        <f t="shared" si="24"/>
        <v/>
      </c>
    </row>
    <row r="118" spans="1:22" s="147" customFormat="1" hidden="1">
      <c r="A118" s="190"/>
      <c r="B118" s="173" t="s">
        <v>5756</v>
      </c>
      <c r="C118" s="174"/>
      <c r="D118" s="175"/>
      <c r="E118" s="164"/>
      <c r="F118" s="199" t="str">
        <f t="shared" si="25"/>
        <v/>
      </c>
      <c r="G118" s="176"/>
      <c r="H118" s="200" t="str">
        <f t="shared" si="18"/>
        <v/>
      </c>
      <c r="I118" s="177"/>
      <c r="J118" s="201" t="str">
        <f t="shared" si="19"/>
        <v/>
      </c>
      <c r="K118" s="136"/>
      <c r="L118" s="200" t="str">
        <f t="shared" si="20"/>
        <v/>
      </c>
      <c r="M118" s="140"/>
      <c r="N118" s="201" t="str">
        <f t="shared" si="21"/>
        <v/>
      </c>
      <c r="O118" s="136"/>
      <c r="P118" s="200" t="str">
        <f t="shared" si="22"/>
        <v/>
      </c>
      <c r="Q118" s="140"/>
      <c r="R118" s="201" t="str">
        <f t="shared" si="23"/>
        <v/>
      </c>
      <c r="S118" s="129"/>
      <c r="T118" s="202" t="str">
        <f t="shared" si="17"/>
        <v/>
      </c>
      <c r="U118" s="140"/>
      <c r="V118" s="201" t="str">
        <f t="shared" si="24"/>
        <v/>
      </c>
    </row>
    <row r="119" spans="1:22" s="147" customFormat="1" hidden="1">
      <c r="A119" s="190"/>
      <c r="B119" s="173" t="s">
        <v>5757</v>
      </c>
      <c r="C119" s="174"/>
      <c r="D119" s="175"/>
      <c r="E119" s="164"/>
      <c r="F119" s="199" t="str">
        <f t="shared" si="25"/>
        <v/>
      </c>
      <c r="G119" s="176"/>
      <c r="H119" s="200" t="str">
        <f t="shared" si="18"/>
        <v/>
      </c>
      <c r="I119" s="177"/>
      <c r="J119" s="201" t="str">
        <f t="shared" si="19"/>
        <v/>
      </c>
      <c r="K119" s="136"/>
      <c r="L119" s="200" t="str">
        <f t="shared" si="20"/>
        <v/>
      </c>
      <c r="M119" s="140"/>
      <c r="N119" s="201" t="str">
        <f t="shared" si="21"/>
        <v/>
      </c>
      <c r="O119" s="136"/>
      <c r="P119" s="200" t="str">
        <f t="shared" si="22"/>
        <v/>
      </c>
      <c r="Q119" s="140"/>
      <c r="R119" s="201" t="str">
        <f t="shared" si="23"/>
        <v/>
      </c>
      <c r="S119" s="129"/>
      <c r="T119" s="202" t="str">
        <f t="shared" si="17"/>
        <v/>
      </c>
      <c r="U119" s="140"/>
      <c r="V119" s="201" t="str">
        <f t="shared" si="24"/>
        <v/>
      </c>
    </row>
    <row r="120" spans="1:22" s="147" customFormat="1" hidden="1">
      <c r="A120" s="190"/>
      <c r="B120" s="173" t="s">
        <v>5758</v>
      </c>
      <c r="C120" s="174"/>
      <c r="D120" s="175"/>
      <c r="E120" s="164"/>
      <c r="F120" s="199" t="str">
        <f t="shared" si="25"/>
        <v/>
      </c>
      <c r="G120" s="176"/>
      <c r="H120" s="200" t="str">
        <f t="shared" si="18"/>
        <v/>
      </c>
      <c r="I120" s="177"/>
      <c r="J120" s="201" t="str">
        <f t="shared" si="19"/>
        <v/>
      </c>
      <c r="K120" s="136"/>
      <c r="L120" s="200" t="str">
        <f t="shared" si="20"/>
        <v/>
      </c>
      <c r="M120" s="140"/>
      <c r="N120" s="201" t="str">
        <f t="shared" si="21"/>
        <v/>
      </c>
      <c r="O120" s="136"/>
      <c r="P120" s="200" t="str">
        <f t="shared" si="22"/>
        <v/>
      </c>
      <c r="Q120" s="140"/>
      <c r="R120" s="201" t="str">
        <f t="shared" si="23"/>
        <v/>
      </c>
      <c r="S120" s="129"/>
      <c r="T120" s="202" t="str">
        <f t="shared" si="17"/>
        <v/>
      </c>
      <c r="U120" s="140"/>
      <c r="V120" s="201" t="str">
        <f t="shared" si="24"/>
        <v/>
      </c>
    </row>
    <row r="121" spans="1:22" s="147" customFormat="1" hidden="1">
      <c r="A121" s="190"/>
      <c r="B121" s="178" t="s">
        <v>5759</v>
      </c>
      <c r="C121" s="179"/>
      <c r="D121" s="180"/>
      <c r="E121" s="164"/>
      <c r="F121" s="199" t="str">
        <f t="shared" si="25"/>
        <v/>
      </c>
      <c r="G121" s="176"/>
      <c r="H121" s="200" t="str">
        <f t="shared" si="18"/>
        <v/>
      </c>
      <c r="I121" s="177"/>
      <c r="J121" s="201" t="str">
        <f t="shared" si="19"/>
        <v/>
      </c>
      <c r="K121" s="136"/>
      <c r="L121" s="200" t="str">
        <f t="shared" si="20"/>
        <v/>
      </c>
      <c r="M121" s="140"/>
      <c r="N121" s="201" t="str">
        <f t="shared" si="21"/>
        <v/>
      </c>
      <c r="O121" s="136"/>
      <c r="P121" s="200" t="str">
        <f t="shared" si="22"/>
        <v/>
      </c>
      <c r="Q121" s="140"/>
      <c r="R121" s="201" t="str">
        <f t="shared" si="23"/>
        <v/>
      </c>
      <c r="S121" s="129"/>
      <c r="T121" s="202" t="str">
        <f t="shared" si="17"/>
        <v/>
      </c>
      <c r="U121" s="140"/>
      <c r="V121" s="201" t="str">
        <f t="shared" si="24"/>
        <v/>
      </c>
    </row>
    <row r="122" spans="1:22" s="147" customFormat="1" hidden="1">
      <c r="A122" s="190"/>
      <c r="B122" s="178" t="s">
        <v>5760</v>
      </c>
      <c r="C122" s="179"/>
      <c r="D122" s="180"/>
      <c r="E122" s="164"/>
      <c r="F122" s="199" t="str">
        <f t="shared" si="25"/>
        <v/>
      </c>
      <c r="G122" s="176"/>
      <c r="H122" s="200" t="str">
        <f t="shared" si="18"/>
        <v/>
      </c>
      <c r="I122" s="177"/>
      <c r="J122" s="201" t="str">
        <f t="shared" si="19"/>
        <v/>
      </c>
      <c r="K122" s="136"/>
      <c r="L122" s="200" t="str">
        <f t="shared" si="20"/>
        <v/>
      </c>
      <c r="M122" s="140"/>
      <c r="N122" s="201" t="str">
        <f t="shared" si="21"/>
        <v/>
      </c>
      <c r="O122" s="136"/>
      <c r="P122" s="200" t="str">
        <f t="shared" si="22"/>
        <v/>
      </c>
      <c r="Q122" s="140"/>
      <c r="R122" s="201" t="str">
        <f t="shared" si="23"/>
        <v/>
      </c>
      <c r="S122" s="129"/>
      <c r="T122" s="202" t="str">
        <f t="shared" si="17"/>
        <v/>
      </c>
      <c r="U122" s="140"/>
      <c r="V122" s="201" t="str">
        <f t="shared" si="24"/>
        <v/>
      </c>
    </row>
    <row r="123" spans="1:22" s="147" customFormat="1" hidden="1">
      <c r="A123" s="190"/>
      <c r="B123" s="178" t="s">
        <v>5761</v>
      </c>
      <c r="C123" s="179"/>
      <c r="D123" s="180"/>
      <c r="E123" s="164"/>
      <c r="F123" s="199" t="str">
        <f t="shared" si="25"/>
        <v/>
      </c>
      <c r="G123" s="176"/>
      <c r="H123" s="200" t="str">
        <f t="shared" si="18"/>
        <v/>
      </c>
      <c r="I123" s="177"/>
      <c r="J123" s="201" t="str">
        <f t="shared" si="19"/>
        <v/>
      </c>
      <c r="K123" s="136"/>
      <c r="L123" s="200" t="str">
        <f t="shared" si="20"/>
        <v/>
      </c>
      <c r="M123" s="140"/>
      <c r="N123" s="201" t="str">
        <f t="shared" si="21"/>
        <v/>
      </c>
      <c r="O123" s="136"/>
      <c r="P123" s="200" t="str">
        <f t="shared" si="22"/>
        <v/>
      </c>
      <c r="Q123" s="140"/>
      <c r="R123" s="201" t="str">
        <f t="shared" si="23"/>
        <v/>
      </c>
      <c r="S123" s="129"/>
      <c r="T123" s="202" t="str">
        <f t="shared" si="17"/>
        <v/>
      </c>
      <c r="U123" s="140"/>
      <c r="V123" s="201" t="str">
        <f t="shared" si="24"/>
        <v/>
      </c>
    </row>
    <row r="124" spans="1:22" s="147" customFormat="1" hidden="1">
      <c r="A124" s="190"/>
      <c r="B124" s="173" t="s">
        <v>5762</v>
      </c>
      <c r="C124" s="174"/>
      <c r="D124" s="175"/>
      <c r="E124" s="164"/>
      <c r="F124" s="199" t="str">
        <f t="shared" si="25"/>
        <v/>
      </c>
      <c r="G124" s="176"/>
      <c r="H124" s="200" t="str">
        <f t="shared" si="18"/>
        <v/>
      </c>
      <c r="I124" s="177"/>
      <c r="J124" s="201" t="str">
        <f t="shared" si="19"/>
        <v/>
      </c>
      <c r="K124" s="136"/>
      <c r="L124" s="200" t="str">
        <f t="shared" si="20"/>
        <v/>
      </c>
      <c r="M124" s="140"/>
      <c r="N124" s="201" t="str">
        <f t="shared" si="21"/>
        <v/>
      </c>
      <c r="O124" s="136"/>
      <c r="P124" s="200" t="str">
        <f t="shared" si="22"/>
        <v/>
      </c>
      <c r="Q124" s="140"/>
      <c r="R124" s="201" t="str">
        <f t="shared" si="23"/>
        <v/>
      </c>
      <c r="S124" s="129"/>
      <c r="T124" s="202" t="str">
        <f t="shared" si="17"/>
        <v/>
      </c>
      <c r="U124" s="140"/>
      <c r="V124" s="201" t="str">
        <f t="shared" si="24"/>
        <v/>
      </c>
    </row>
    <row r="125" spans="1:22" s="147" customFormat="1" hidden="1">
      <c r="A125" s="190"/>
      <c r="B125" s="173" t="s">
        <v>5763</v>
      </c>
      <c r="C125" s="174"/>
      <c r="D125" s="175"/>
      <c r="E125" s="164"/>
      <c r="F125" s="199" t="str">
        <f t="shared" si="25"/>
        <v/>
      </c>
      <c r="G125" s="176"/>
      <c r="H125" s="200" t="str">
        <f t="shared" si="18"/>
        <v/>
      </c>
      <c r="I125" s="177"/>
      <c r="J125" s="201" t="str">
        <f t="shared" si="19"/>
        <v/>
      </c>
      <c r="K125" s="136"/>
      <c r="L125" s="200" t="str">
        <f t="shared" si="20"/>
        <v/>
      </c>
      <c r="M125" s="140"/>
      <c r="N125" s="201" t="str">
        <f t="shared" si="21"/>
        <v/>
      </c>
      <c r="O125" s="136"/>
      <c r="P125" s="200" t="str">
        <f t="shared" si="22"/>
        <v/>
      </c>
      <c r="Q125" s="140"/>
      <c r="R125" s="201" t="str">
        <f t="shared" si="23"/>
        <v/>
      </c>
      <c r="S125" s="129"/>
      <c r="T125" s="202" t="str">
        <f t="shared" si="17"/>
        <v/>
      </c>
      <c r="U125" s="140"/>
      <c r="V125" s="201" t="str">
        <f t="shared" si="24"/>
        <v/>
      </c>
    </row>
    <row r="126" spans="1:22" s="147" customFormat="1" hidden="1">
      <c r="A126" s="190"/>
      <c r="B126" s="173" t="s">
        <v>5764</v>
      </c>
      <c r="C126" s="174"/>
      <c r="D126" s="175"/>
      <c r="E126" s="164"/>
      <c r="F126" s="199" t="str">
        <f t="shared" si="25"/>
        <v/>
      </c>
      <c r="G126" s="176"/>
      <c r="H126" s="200" t="str">
        <f t="shared" si="18"/>
        <v/>
      </c>
      <c r="I126" s="177"/>
      <c r="J126" s="201" t="str">
        <f t="shared" si="19"/>
        <v/>
      </c>
      <c r="K126" s="136"/>
      <c r="L126" s="200" t="str">
        <f t="shared" si="20"/>
        <v/>
      </c>
      <c r="M126" s="140"/>
      <c r="N126" s="201" t="str">
        <f t="shared" si="21"/>
        <v/>
      </c>
      <c r="O126" s="136"/>
      <c r="P126" s="200" t="str">
        <f t="shared" si="22"/>
        <v/>
      </c>
      <c r="Q126" s="140"/>
      <c r="R126" s="201" t="str">
        <f t="shared" si="23"/>
        <v/>
      </c>
      <c r="S126" s="129"/>
      <c r="T126" s="202" t="str">
        <f t="shared" si="17"/>
        <v/>
      </c>
      <c r="U126" s="140"/>
      <c r="V126" s="201" t="str">
        <f t="shared" si="24"/>
        <v/>
      </c>
    </row>
    <row r="127" spans="1:22" s="147" customFormat="1" hidden="1">
      <c r="A127" s="190"/>
      <c r="B127" s="173" t="s">
        <v>5765</v>
      </c>
      <c r="C127" s="174"/>
      <c r="D127" s="175"/>
      <c r="E127" s="164"/>
      <c r="F127" s="199" t="str">
        <f t="shared" si="25"/>
        <v/>
      </c>
      <c r="G127" s="176"/>
      <c r="H127" s="200" t="str">
        <f t="shared" si="18"/>
        <v/>
      </c>
      <c r="I127" s="177"/>
      <c r="J127" s="201" t="str">
        <f t="shared" si="19"/>
        <v/>
      </c>
      <c r="K127" s="136"/>
      <c r="L127" s="200" t="str">
        <f t="shared" si="20"/>
        <v/>
      </c>
      <c r="M127" s="140"/>
      <c r="N127" s="201" t="str">
        <f t="shared" si="21"/>
        <v/>
      </c>
      <c r="O127" s="136"/>
      <c r="P127" s="200" t="str">
        <f t="shared" si="22"/>
        <v/>
      </c>
      <c r="Q127" s="140"/>
      <c r="R127" s="201" t="str">
        <f t="shared" si="23"/>
        <v/>
      </c>
      <c r="S127" s="129"/>
      <c r="T127" s="202" t="str">
        <f t="shared" si="17"/>
        <v/>
      </c>
      <c r="U127" s="140"/>
      <c r="V127" s="201" t="str">
        <f t="shared" si="24"/>
        <v/>
      </c>
    </row>
    <row r="128" spans="1:22" s="147" customFormat="1" hidden="1">
      <c r="A128" s="190"/>
      <c r="B128" s="173" t="s">
        <v>5766</v>
      </c>
      <c r="C128" s="174"/>
      <c r="D128" s="175"/>
      <c r="E128" s="164"/>
      <c r="F128" s="199" t="str">
        <f t="shared" si="25"/>
        <v/>
      </c>
      <c r="G128" s="176"/>
      <c r="H128" s="200" t="str">
        <f t="shared" si="18"/>
        <v/>
      </c>
      <c r="I128" s="177"/>
      <c r="J128" s="201" t="str">
        <f t="shared" si="19"/>
        <v/>
      </c>
      <c r="K128" s="136"/>
      <c r="L128" s="200" t="str">
        <f t="shared" si="20"/>
        <v/>
      </c>
      <c r="M128" s="140"/>
      <c r="N128" s="201" t="str">
        <f t="shared" si="21"/>
        <v/>
      </c>
      <c r="O128" s="136"/>
      <c r="P128" s="200" t="str">
        <f t="shared" si="22"/>
        <v/>
      </c>
      <c r="Q128" s="140"/>
      <c r="R128" s="201" t="str">
        <f t="shared" si="23"/>
        <v/>
      </c>
      <c r="S128" s="129"/>
      <c r="T128" s="202" t="str">
        <f t="shared" si="17"/>
        <v/>
      </c>
      <c r="U128" s="140"/>
      <c r="V128" s="201" t="str">
        <f t="shared" si="24"/>
        <v/>
      </c>
    </row>
    <row r="129" spans="1:22" s="147" customFormat="1" hidden="1">
      <c r="A129" s="190" t="s">
        <v>53</v>
      </c>
      <c r="B129" s="173" t="s">
        <v>5767</v>
      </c>
      <c r="C129" s="174"/>
      <c r="D129" s="175"/>
      <c r="E129" s="164"/>
      <c r="F129" s="199" t="str">
        <f t="shared" si="25"/>
        <v/>
      </c>
      <c r="G129" s="176"/>
      <c r="H129" s="200" t="str">
        <f t="shared" si="18"/>
        <v/>
      </c>
      <c r="I129" s="177"/>
      <c r="J129" s="201" t="str">
        <f t="shared" si="19"/>
        <v/>
      </c>
      <c r="K129" s="136"/>
      <c r="L129" s="200" t="str">
        <f t="shared" si="20"/>
        <v/>
      </c>
      <c r="M129" s="140"/>
      <c r="N129" s="201" t="str">
        <f t="shared" si="21"/>
        <v/>
      </c>
      <c r="O129" s="136"/>
      <c r="P129" s="200" t="str">
        <f t="shared" si="22"/>
        <v/>
      </c>
      <c r="Q129" s="140"/>
      <c r="R129" s="201" t="str">
        <f t="shared" si="23"/>
        <v/>
      </c>
      <c r="S129" s="129"/>
      <c r="T129" s="202" t="str">
        <f t="shared" si="17"/>
        <v/>
      </c>
      <c r="U129" s="140"/>
      <c r="V129" s="201" t="str">
        <f t="shared" si="24"/>
        <v/>
      </c>
    </row>
    <row r="130" spans="1:22" s="147" customFormat="1" hidden="1">
      <c r="A130" s="190"/>
      <c r="B130" s="173" t="s">
        <v>5768</v>
      </c>
      <c r="C130" s="174"/>
      <c r="D130" s="175"/>
      <c r="E130" s="164"/>
      <c r="F130" s="199" t="str">
        <f t="shared" si="25"/>
        <v/>
      </c>
      <c r="G130" s="176"/>
      <c r="H130" s="200" t="str">
        <f t="shared" si="18"/>
        <v/>
      </c>
      <c r="I130" s="177"/>
      <c r="J130" s="201" t="str">
        <f t="shared" si="19"/>
        <v/>
      </c>
      <c r="K130" s="136"/>
      <c r="L130" s="200" t="str">
        <f t="shared" si="20"/>
        <v/>
      </c>
      <c r="M130" s="140"/>
      <c r="N130" s="201" t="str">
        <f t="shared" si="21"/>
        <v/>
      </c>
      <c r="O130" s="136"/>
      <c r="P130" s="200" t="str">
        <f t="shared" si="22"/>
        <v/>
      </c>
      <c r="Q130" s="140"/>
      <c r="R130" s="201" t="str">
        <f t="shared" si="23"/>
        <v/>
      </c>
      <c r="S130" s="129"/>
      <c r="T130" s="202" t="str">
        <f t="shared" si="17"/>
        <v/>
      </c>
      <c r="U130" s="140"/>
      <c r="V130" s="201" t="str">
        <f t="shared" si="24"/>
        <v/>
      </c>
    </row>
    <row r="131" spans="1:22" s="147" customFormat="1" hidden="1">
      <c r="A131" s="190"/>
      <c r="B131" s="173" t="s">
        <v>5769</v>
      </c>
      <c r="C131" s="174"/>
      <c r="D131" s="175"/>
      <c r="E131" s="164"/>
      <c r="F131" s="199" t="str">
        <f t="shared" si="25"/>
        <v/>
      </c>
      <c r="G131" s="176"/>
      <c r="H131" s="200" t="str">
        <f t="shared" si="18"/>
        <v/>
      </c>
      <c r="I131" s="177"/>
      <c r="J131" s="201" t="str">
        <f t="shared" si="19"/>
        <v/>
      </c>
      <c r="K131" s="136"/>
      <c r="L131" s="200" t="str">
        <f t="shared" si="20"/>
        <v/>
      </c>
      <c r="M131" s="140"/>
      <c r="N131" s="201" t="str">
        <f t="shared" si="21"/>
        <v/>
      </c>
      <c r="O131" s="136"/>
      <c r="P131" s="200" t="str">
        <f t="shared" si="22"/>
        <v/>
      </c>
      <c r="Q131" s="140"/>
      <c r="R131" s="201" t="str">
        <f t="shared" si="23"/>
        <v/>
      </c>
      <c r="S131" s="129"/>
      <c r="T131" s="202" t="str">
        <f t="shared" si="17"/>
        <v/>
      </c>
      <c r="U131" s="140"/>
      <c r="V131" s="201" t="str">
        <f t="shared" si="24"/>
        <v/>
      </c>
    </row>
    <row r="132" spans="1:22" s="147" customFormat="1" hidden="1">
      <c r="A132" s="190"/>
      <c r="B132" s="173" t="s">
        <v>5770</v>
      </c>
      <c r="C132" s="174"/>
      <c r="D132" s="175"/>
      <c r="E132" s="164"/>
      <c r="F132" s="199" t="str">
        <f t="shared" si="25"/>
        <v/>
      </c>
      <c r="G132" s="176"/>
      <c r="H132" s="200" t="str">
        <f t="shared" si="18"/>
        <v/>
      </c>
      <c r="I132" s="177"/>
      <c r="J132" s="201" t="str">
        <f t="shared" si="19"/>
        <v/>
      </c>
      <c r="K132" s="136"/>
      <c r="L132" s="200" t="str">
        <f t="shared" si="20"/>
        <v/>
      </c>
      <c r="M132" s="140"/>
      <c r="N132" s="201" t="str">
        <f t="shared" si="21"/>
        <v/>
      </c>
      <c r="O132" s="136"/>
      <c r="P132" s="200" t="str">
        <f t="shared" si="22"/>
        <v/>
      </c>
      <c r="Q132" s="140"/>
      <c r="R132" s="201" t="str">
        <f t="shared" si="23"/>
        <v/>
      </c>
      <c r="S132" s="129"/>
      <c r="T132" s="202" t="str">
        <f t="shared" si="17"/>
        <v/>
      </c>
      <c r="U132" s="140"/>
      <c r="V132" s="201" t="str">
        <f t="shared" si="24"/>
        <v/>
      </c>
    </row>
    <row r="133" spans="1:22" s="147" customFormat="1" hidden="1">
      <c r="A133" s="190"/>
      <c r="B133" s="173" t="s">
        <v>5771</v>
      </c>
      <c r="C133" s="174"/>
      <c r="D133" s="175"/>
      <c r="E133" s="164"/>
      <c r="F133" s="199" t="str">
        <f t="shared" si="25"/>
        <v/>
      </c>
      <c r="G133" s="176"/>
      <c r="H133" s="200" t="str">
        <f t="shared" si="18"/>
        <v/>
      </c>
      <c r="I133" s="177"/>
      <c r="J133" s="201" t="str">
        <f t="shared" si="19"/>
        <v/>
      </c>
      <c r="K133" s="136"/>
      <c r="L133" s="200" t="str">
        <f t="shared" si="20"/>
        <v/>
      </c>
      <c r="M133" s="140"/>
      <c r="N133" s="201" t="str">
        <f t="shared" si="21"/>
        <v/>
      </c>
      <c r="O133" s="136"/>
      <c r="P133" s="200" t="str">
        <f t="shared" si="22"/>
        <v/>
      </c>
      <c r="Q133" s="140"/>
      <c r="R133" s="201" t="str">
        <f t="shared" si="23"/>
        <v/>
      </c>
      <c r="S133" s="129"/>
      <c r="T133" s="202" t="str">
        <f t="shared" si="17"/>
        <v/>
      </c>
      <c r="U133" s="140"/>
      <c r="V133" s="201" t="str">
        <f t="shared" si="24"/>
        <v/>
      </c>
    </row>
    <row r="134" spans="1:22" s="147" customFormat="1" hidden="1">
      <c r="A134" s="190"/>
      <c r="B134" s="173" t="s">
        <v>5772</v>
      </c>
      <c r="C134" s="174"/>
      <c r="D134" s="175"/>
      <c r="E134" s="164"/>
      <c r="F134" s="199" t="str">
        <f t="shared" si="25"/>
        <v/>
      </c>
      <c r="G134" s="176"/>
      <c r="H134" s="200" t="str">
        <f t="shared" si="18"/>
        <v/>
      </c>
      <c r="I134" s="177"/>
      <c r="J134" s="201" t="str">
        <f t="shared" si="19"/>
        <v/>
      </c>
      <c r="K134" s="136"/>
      <c r="L134" s="200" t="str">
        <f t="shared" si="20"/>
        <v/>
      </c>
      <c r="M134" s="140"/>
      <c r="N134" s="201" t="str">
        <f t="shared" si="21"/>
        <v/>
      </c>
      <c r="O134" s="136"/>
      <c r="P134" s="200" t="str">
        <f t="shared" si="22"/>
        <v/>
      </c>
      <c r="Q134" s="140"/>
      <c r="R134" s="201" t="str">
        <f t="shared" si="23"/>
        <v/>
      </c>
      <c r="S134" s="129"/>
      <c r="T134" s="202" t="str">
        <f t="shared" si="17"/>
        <v/>
      </c>
      <c r="U134" s="140"/>
      <c r="V134" s="201" t="str">
        <f t="shared" si="24"/>
        <v/>
      </c>
    </row>
    <row r="135" spans="1:22" s="147" customFormat="1" hidden="1">
      <c r="A135" s="190"/>
      <c r="B135" s="173" t="s">
        <v>5773</v>
      </c>
      <c r="C135" s="174"/>
      <c r="D135" s="175"/>
      <c r="E135" s="164"/>
      <c r="F135" s="199" t="str">
        <f t="shared" si="25"/>
        <v/>
      </c>
      <c r="G135" s="176"/>
      <c r="H135" s="200" t="str">
        <f t="shared" si="18"/>
        <v/>
      </c>
      <c r="I135" s="177"/>
      <c r="J135" s="201" t="str">
        <f t="shared" si="19"/>
        <v/>
      </c>
      <c r="K135" s="136"/>
      <c r="L135" s="200" t="str">
        <f t="shared" si="20"/>
        <v/>
      </c>
      <c r="M135" s="140"/>
      <c r="N135" s="201" t="str">
        <f t="shared" si="21"/>
        <v/>
      </c>
      <c r="O135" s="136"/>
      <c r="P135" s="200" t="str">
        <f t="shared" si="22"/>
        <v/>
      </c>
      <c r="Q135" s="140"/>
      <c r="R135" s="201" t="str">
        <f t="shared" si="23"/>
        <v/>
      </c>
      <c r="S135" s="129"/>
      <c r="T135" s="202" t="str">
        <f t="shared" si="17"/>
        <v/>
      </c>
      <c r="U135" s="140"/>
      <c r="V135" s="201" t="str">
        <f t="shared" si="24"/>
        <v/>
      </c>
    </row>
    <row r="136" spans="1:22" s="147" customFormat="1" hidden="1">
      <c r="A136" s="190"/>
      <c r="B136" s="173" t="s">
        <v>5774</v>
      </c>
      <c r="C136" s="174"/>
      <c r="D136" s="175"/>
      <c r="E136" s="164"/>
      <c r="F136" s="199" t="str">
        <f t="shared" si="25"/>
        <v/>
      </c>
      <c r="G136" s="176"/>
      <c r="H136" s="200" t="str">
        <f t="shared" si="18"/>
        <v/>
      </c>
      <c r="I136" s="177"/>
      <c r="J136" s="201" t="str">
        <f t="shared" si="19"/>
        <v/>
      </c>
      <c r="K136" s="136"/>
      <c r="L136" s="200" t="str">
        <f t="shared" si="20"/>
        <v/>
      </c>
      <c r="M136" s="140"/>
      <c r="N136" s="201" t="str">
        <f t="shared" si="21"/>
        <v/>
      </c>
      <c r="O136" s="136"/>
      <c r="P136" s="200" t="str">
        <f t="shared" si="22"/>
        <v/>
      </c>
      <c r="Q136" s="140"/>
      <c r="R136" s="201" t="str">
        <f t="shared" si="23"/>
        <v/>
      </c>
      <c r="S136" s="129"/>
      <c r="T136" s="202" t="str">
        <f t="shared" si="17"/>
        <v/>
      </c>
      <c r="U136" s="140"/>
      <c r="V136" s="201" t="str">
        <f t="shared" si="24"/>
        <v/>
      </c>
    </row>
    <row r="137" spans="1:22" s="147" customFormat="1" hidden="1">
      <c r="A137" s="190"/>
      <c r="B137" s="173" t="s">
        <v>5775</v>
      </c>
      <c r="C137" s="174"/>
      <c r="D137" s="175"/>
      <c r="E137" s="164"/>
      <c r="F137" s="199" t="str">
        <f t="shared" si="25"/>
        <v/>
      </c>
      <c r="G137" s="176"/>
      <c r="H137" s="200" t="str">
        <f t="shared" si="18"/>
        <v/>
      </c>
      <c r="I137" s="177"/>
      <c r="J137" s="201" t="str">
        <f t="shared" si="19"/>
        <v/>
      </c>
      <c r="K137" s="136"/>
      <c r="L137" s="200" t="str">
        <f t="shared" si="20"/>
        <v/>
      </c>
      <c r="M137" s="140"/>
      <c r="N137" s="201" t="str">
        <f t="shared" si="21"/>
        <v/>
      </c>
      <c r="O137" s="136"/>
      <c r="P137" s="200" t="str">
        <f t="shared" si="22"/>
        <v/>
      </c>
      <c r="Q137" s="140"/>
      <c r="R137" s="201" t="str">
        <f t="shared" si="23"/>
        <v/>
      </c>
      <c r="S137" s="129"/>
      <c r="T137" s="202" t="str">
        <f t="shared" si="17"/>
        <v/>
      </c>
      <c r="U137" s="140"/>
      <c r="V137" s="201" t="str">
        <f t="shared" si="24"/>
        <v/>
      </c>
    </row>
    <row r="138" spans="1:22" s="147" customFormat="1" hidden="1">
      <c r="A138" s="190"/>
      <c r="B138" s="173" t="s">
        <v>5776</v>
      </c>
      <c r="C138" s="174"/>
      <c r="D138" s="175"/>
      <c r="E138" s="164"/>
      <c r="F138" s="199" t="str">
        <f t="shared" si="25"/>
        <v/>
      </c>
      <c r="G138" s="176"/>
      <c r="H138" s="200" t="str">
        <f t="shared" si="18"/>
        <v/>
      </c>
      <c r="I138" s="177"/>
      <c r="J138" s="201" t="str">
        <f t="shared" si="19"/>
        <v/>
      </c>
      <c r="K138" s="136"/>
      <c r="L138" s="200" t="str">
        <f t="shared" si="20"/>
        <v/>
      </c>
      <c r="M138" s="140"/>
      <c r="N138" s="201" t="str">
        <f t="shared" si="21"/>
        <v/>
      </c>
      <c r="O138" s="136"/>
      <c r="P138" s="200" t="str">
        <f t="shared" si="22"/>
        <v/>
      </c>
      <c r="Q138" s="140"/>
      <c r="R138" s="201" t="str">
        <f t="shared" si="23"/>
        <v/>
      </c>
      <c r="S138" s="129"/>
      <c r="T138" s="202" t="str">
        <f t="shared" si="17"/>
        <v/>
      </c>
      <c r="U138" s="140"/>
      <c r="V138" s="201" t="str">
        <f t="shared" si="24"/>
        <v/>
      </c>
    </row>
    <row r="139" spans="1:22" s="147" customFormat="1" hidden="1">
      <c r="A139" s="190"/>
      <c r="B139" s="173" t="s">
        <v>5777</v>
      </c>
      <c r="C139" s="174"/>
      <c r="D139" s="175"/>
      <c r="E139" s="164"/>
      <c r="F139" s="199" t="str">
        <f t="shared" si="25"/>
        <v/>
      </c>
      <c r="G139" s="176"/>
      <c r="H139" s="200" t="str">
        <f t="shared" si="18"/>
        <v/>
      </c>
      <c r="I139" s="177"/>
      <c r="J139" s="201" t="str">
        <f t="shared" si="19"/>
        <v/>
      </c>
      <c r="K139" s="136"/>
      <c r="L139" s="200" t="str">
        <f t="shared" si="20"/>
        <v/>
      </c>
      <c r="M139" s="140"/>
      <c r="N139" s="201" t="str">
        <f t="shared" si="21"/>
        <v/>
      </c>
      <c r="O139" s="136"/>
      <c r="P139" s="200" t="str">
        <f t="shared" si="22"/>
        <v/>
      </c>
      <c r="Q139" s="140"/>
      <c r="R139" s="201" t="str">
        <f t="shared" si="23"/>
        <v/>
      </c>
      <c r="S139" s="129"/>
      <c r="T139" s="202" t="str">
        <f t="shared" si="17"/>
        <v/>
      </c>
      <c r="U139" s="140"/>
      <c r="V139" s="201" t="str">
        <f t="shared" si="24"/>
        <v/>
      </c>
    </row>
    <row r="140" spans="1:22" s="147" customFormat="1" hidden="1">
      <c r="A140" s="190"/>
      <c r="B140" s="173" t="s">
        <v>5778</v>
      </c>
      <c r="C140" s="174"/>
      <c r="D140" s="175"/>
      <c r="E140" s="164"/>
      <c r="F140" s="199" t="str">
        <f t="shared" si="25"/>
        <v/>
      </c>
      <c r="G140" s="176"/>
      <c r="H140" s="200" t="str">
        <f t="shared" si="18"/>
        <v/>
      </c>
      <c r="I140" s="177"/>
      <c r="J140" s="201" t="str">
        <f t="shared" si="19"/>
        <v/>
      </c>
      <c r="K140" s="136"/>
      <c r="L140" s="200" t="str">
        <f t="shared" si="20"/>
        <v/>
      </c>
      <c r="M140" s="140"/>
      <c r="N140" s="201" t="str">
        <f t="shared" si="21"/>
        <v/>
      </c>
      <c r="O140" s="136"/>
      <c r="P140" s="200" t="str">
        <f t="shared" si="22"/>
        <v/>
      </c>
      <c r="Q140" s="140"/>
      <c r="R140" s="201" t="str">
        <f t="shared" si="23"/>
        <v/>
      </c>
      <c r="S140" s="129"/>
      <c r="T140" s="202" t="str">
        <f t="shared" ref="T140:T203" si="26">IF($T$9="*",IF(S140&gt;0,"*",""),"")</f>
        <v/>
      </c>
      <c r="U140" s="140"/>
      <c r="V140" s="201" t="str">
        <f t="shared" si="24"/>
        <v/>
      </c>
    </row>
    <row r="141" spans="1:22" s="147" customFormat="1" hidden="1">
      <c r="A141" s="190"/>
      <c r="B141" s="173" t="s">
        <v>5779</v>
      </c>
      <c r="C141" s="174"/>
      <c r="D141" s="175"/>
      <c r="E141" s="164"/>
      <c r="F141" s="199" t="str">
        <f t="shared" si="25"/>
        <v/>
      </c>
      <c r="G141" s="176"/>
      <c r="H141" s="200" t="str">
        <f t="shared" si="18"/>
        <v/>
      </c>
      <c r="I141" s="177"/>
      <c r="J141" s="201" t="str">
        <f t="shared" si="19"/>
        <v/>
      </c>
      <c r="K141" s="136"/>
      <c r="L141" s="200" t="str">
        <f t="shared" si="20"/>
        <v/>
      </c>
      <c r="M141" s="140"/>
      <c r="N141" s="201" t="str">
        <f t="shared" si="21"/>
        <v/>
      </c>
      <c r="O141" s="136"/>
      <c r="P141" s="200" t="str">
        <f t="shared" si="22"/>
        <v/>
      </c>
      <c r="Q141" s="140"/>
      <c r="R141" s="201" t="str">
        <f t="shared" si="23"/>
        <v/>
      </c>
      <c r="S141" s="129"/>
      <c r="T141" s="202" t="str">
        <f t="shared" si="26"/>
        <v/>
      </c>
      <c r="U141" s="140"/>
      <c r="V141" s="201" t="str">
        <f t="shared" si="24"/>
        <v/>
      </c>
    </row>
    <row r="142" spans="1:22" s="147" customFormat="1" hidden="1">
      <c r="A142" s="190"/>
      <c r="B142" s="173" t="s">
        <v>5780</v>
      </c>
      <c r="C142" s="174"/>
      <c r="D142" s="175"/>
      <c r="E142" s="164"/>
      <c r="F142" s="199" t="str">
        <f t="shared" si="25"/>
        <v/>
      </c>
      <c r="G142" s="176"/>
      <c r="H142" s="200" t="str">
        <f t="shared" si="18"/>
        <v/>
      </c>
      <c r="I142" s="177"/>
      <c r="J142" s="201" t="str">
        <f t="shared" si="19"/>
        <v/>
      </c>
      <c r="K142" s="136"/>
      <c r="L142" s="200" t="str">
        <f t="shared" si="20"/>
        <v/>
      </c>
      <c r="M142" s="140"/>
      <c r="N142" s="201" t="str">
        <f t="shared" si="21"/>
        <v/>
      </c>
      <c r="O142" s="136"/>
      <c r="P142" s="200" t="str">
        <f t="shared" si="22"/>
        <v/>
      </c>
      <c r="Q142" s="140"/>
      <c r="R142" s="201" t="str">
        <f t="shared" si="23"/>
        <v/>
      </c>
      <c r="S142" s="129"/>
      <c r="T142" s="202" t="str">
        <f t="shared" si="26"/>
        <v/>
      </c>
      <c r="U142" s="140"/>
      <c r="V142" s="201" t="str">
        <f t="shared" si="24"/>
        <v/>
      </c>
    </row>
    <row r="143" spans="1:22" s="147" customFormat="1" hidden="1">
      <c r="A143" s="190"/>
      <c r="B143" s="173" t="s">
        <v>5781</v>
      </c>
      <c r="C143" s="174"/>
      <c r="D143" s="175"/>
      <c r="E143" s="164"/>
      <c r="F143" s="199" t="str">
        <f t="shared" si="25"/>
        <v/>
      </c>
      <c r="G143" s="176"/>
      <c r="H143" s="200" t="str">
        <f t="shared" si="18"/>
        <v/>
      </c>
      <c r="I143" s="177"/>
      <c r="J143" s="201" t="str">
        <f t="shared" si="19"/>
        <v/>
      </c>
      <c r="K143" s="136"/>
      <c r="L143" s="200" t="str">
        <f t="shared" si="20"/>
        <v/>
      </c>
      <c r="M143" s="140"/>
      <c r="N143" s="201" t="str">
        <f t="shared" si="21"/>
        <v/>
      </c>
      <c r="O143" s="136"/>
      <c r="P143" s="200" t="str">
        <f t="shared" si="22"/>
        <v/>
      </c>
      <c r="Q143" s="140"/>
      <c r="R143" s="201" t="str">
        <f t="shared" si="23"/>
        <v/>
      </c>
      <c r="S143" s="129"/>
      <c r="T143" s="202" t="str">
        <f t="shared" si="26"/>
        <v/>
      </c>
      <c r="U143" s="140"/>
      <c r="V143" s="201" t="str">
        <f t="shared" si="24"/>
        <v/>
      </c>
    </row>
    <row r="144" spans="1:22" s="147" customFormat="1" hidden="1">
      <c r="A144" s="190"/>
      <c r="B144" s="173" t="s">
        <v>5782</v>
      </c>
      <c r="C144" s="174"/>
      <c r="D144" s="175"/>
      <c r="E144" s="164"/>
      <c r="F144" s="199" t="str">
        <f t="shared" si="25"/>
        <v/>
      </c>
      <c r="G144" s="176"/>
      <c r="H144" s="200" t="str">
        <f t="shared" si="18"/>
        <v/>
      </c>
      <c r="I144" s="177"/>
      <c r="J144" s="201" t="str">
        <f t="shared" si="19"/>
        <v/>
      </c>
      <c r="K144" s="136"/>
      <c r="L144" s="200" t="str">
        <f t="shared" si="20"/>
        <v/>
      </c>
      <c r="M144" s="140"/>
      <c r="N144" s="201" t="str">
        <f t="shared" si="21"/>
        <v/>
      </c>
      <c r="O144" s="136"/>
      <c r="P144" s="200" t="str">
        <f t="shared" si="22"/>
        <v/>
      </c>
      <c r="Q144" s="140"/>
      <c r="R144" s="201" t="str">
        <f t="shared" si="23"/>
        <v/>
      </c>
      <c r="S144" s="129"/>
      <c r="T144" s="202" t="str">
        <f t="shared" si="26"/>
        <v/>
      </c>
      <c r="U144" s="140"/>
      <c r="V144" s="201" t="str">
        <f t="shared" si="24"/>
        <v/>
      </c>
    </row>
    <row r="145" spans="1:22" s="147" customFormat="1" hidden="1">
      <c r="A145" s="190"/>
      <c r="B145" s="173" t="s">
        <v>5783</v>
      </c>
      <c r="C145" s="174"/>
      <c r="D145" s="175"/>
      <c r="E145" s="164"/>
      <c r="F145" s="199" t="str">
        <f t="shared" si="25"/>
        <v/>
      </c>
      <c r="G145" s="176"/>
      <c r="H145" s="200" t="str">
        <f t="shared" si="18"/>
        <v/>
      </c>
      <c r="I145" s="177"/>
      <c r="J145" s="201" t="str">
        <f t="shared" si="19"/>
        <v/>
      </c>
      <c r="K145" s="136"/>
      <c r="L145" s="200" t="str">
        <f t="shared" si="20"/>
        <v/>
      </c>
      <c r="M145" s="140"/>
      <c r="N145" s="201" t="str">
        <f t="shared" si="21"/>
        <v/>
      </c>
      <c r="O145" s="136"/>
      <c r="P145" s="200" t="str">
        <f t="shared" si="22"/>
        <v/>
      </c>
      <c r="Q145" s="140"/>
      <c r="R145" s="201" t="str">
        <f t="shared" si="23"/>
        <v/>
      </c>
      <c r="S145" s="129"/>
      <c r="T145" s="202" t="str">
        <f t="shared" si="26"/>
        <v/>
      </c>
      <c r="U145" s="140"/>
      <c r="V145" s="201" t="str">
        <f t="shared" si="24"/>
        <v/>
      </c>
    </row>
    <row r="146" spans="1:22" s="147" customFormat="1" hidden="1">
      <c r="A146" s="190"/>
      <c r="B146" s="173" t="s">
        <v>5784</v>
      </c>
      <c r="C146" s="174"/>
      <c r="D146" s="175"/>
      <c r="E146" s="164"/>
      <c r="F146" s="199" t="str">
        <f t="shared" si="25"/>
        <v/>
      </c>
      <c r="G146" s="176"/>
      <c r="H146" s="200" t="str">
        <f t="shared" si="18"/>
        <v/>
      </c>
      <c r="I146" s="177"/>
      <c r="J146" s="201" t="str">
        <f t="shared" si="19"/>
        <v/>
      </c>
      <c r="K146" s="136"/>
      <c r="L146" s="200" t="str">
        <f t="shared" si="20"/>
        <v/>
      </c>
      <c r="M146" s="140"/>
      <c r="N146" s="201" t="str">
        <f t="shared" si="21"/>
        <v/>
      </c>
      <c r="O146" s="136"/>
      <c r="P146" s="200" t="str">
        <f t="shared" si="22"/>
        <v/>
      </c>
      <c r="Q146" s="140"/>
      <c r="R146" s="201" t="str">
        <f t="shared" si="23"/>
        <v/>
      </c>
      <c r="S146" s="129"/>
      <c r="T146" s="202" t="str">
        <f t="shared" si="26"/>
        <v/>
      </c>
      <c r="U146" s="140"/>
      <c r="V146" s="201" t="str">
        <f t="shared" si="24"/>
        <v/>
      </c>
    </row>
    <row r="147" spans="1:22" s="147" customFormat="1" hidden="1">
      <c r="A147" s="190"/>
      <c r="B147" s="173" t="s">
        <v>5785</v>
      </c>
      <c r="C147" s="174"/>
      <c r="D147" s="175"/>
      <c r="E147" s="164"/>
      <c r="F147" s="199" t="str">
        <f t="shared" si="25"/>
        <v/>
      </c>
      <c r="G147" s="176"/>
      <c r="H147" s="200" t="str">
        <f t="shared" si="18"/>
        <v/>
      </c>
      <c r="I147" s="177"/>
      <c r="J147" s="201" t="str">
        <f t="shared" si="19"/>
        <v/>
      </c>
      <c r="K147" s="136"/>
      <c r="L147" s="200" t="str">
        <f t="shared" si="20"/>
        <v/>
      </c>
      <c r="M147" s="140"/>
      <c r="N147" s="201" t="str">
        <f t="shared" si="21"/>
        <v/>
      </c>
      <c r="O147" s="136"/>
      <c r="P147" s="200" t="str">
        <f t="shared" si="22"/>
        <v/>
      </c>
      <c r="Q147" s="140"/>
      <c r="R147" s="201" t="str">
        <f t="shared" si="23"/>
        <v/>
      </c>
      <c r="S147" s="129"/>
      <c r="T147" s="202" t="str">
        <f t="shared" si="26"/>
        <v/>
      </c>
      <c r="U147" s="140"/>
      <c r="V147" s="201" t="str">
        <f t="shared" si="24"/>
        <v/>
      </c>
    </row>
    <row r="148" spans="1:22" s="147" customFormat="1" hidden="1">
      <c r="A148" s="190"/>
      <c r="B148" s="173" t="s">
        <v>5786</v>
      </c>
      <c r="C148" s="174"/>
      <c r="D148" s="175"/>
      <c r="E148" s="164"/>
      <c r="F148" s="199" t="str">
        <f t="shared" si="25"/>
        <v/>
      </c>
      <c r="G148" s="176"/>
      <c r="H148" s="200" t="str">
        <f t="shared" si="18"/>
        <v/>
      </c>
      <c r="I148" s="177"/>
      <c r="J148" s="201" t="str">
        <f t="shared" si="19"/>
        <v/>
      </c>
      <c r="K148" s="136"/>
      <c r="L148" s="200" t="str">
        <f t="shared" si="20"/>
        <v/>
      </c>
      <c r="M148" s="140"/>
      <c r="N148" s="201" t="str">
        <f t="shared" si="21"/>
        <v/>
      </c>
      <c r="O148" s="136"/>
      <c r="P148" s="200" t="str">
        <f t="shared" si="22"/>
        <v/>
      </c>
      <c r="Q148" s="140"/>
      <c r="R148" s="201" t="str">
        <f t="shared" si="23"/>
        <v/>
      </c>
      <c r="S148" s="129"/>
      <c r="T148" s="202" t="str">
        <f t="shared" si="26"/>
        <v/>
      </c>
      <c r="U148" s="140"/>
      <c r="V148" s="201" t="str">
        <f t="shared" si="24"/>
        <v/>
      </c>
    </row>
    <row r="149" spans="1:22" s="147" customFormat="1" hidden="1">
      <c r="A149" s="190"/>
      <c r="B149" s="173" t="s">
        <v>5787</v>
      </c>
      <c r="C149" s="174"/>
      <c r="D149" s="175"/>
      <c r="E149" s="164"/>
      <c r="F149" s="199" t="str">
        <f t="shared" si="25"/>
        <v/>
      </c>
      <c r="G149" s="176"/>
      <c r="H149" s="200" t="str">
        <f t="shared" si="18"/>
        <v/>
      </c>
      <c r="I149" s="177"/>
      <c r="J149" s="201" t="str">
        <f t="shared" si="19"/>
        <v/>
      </c>
      <c r="K149" s="136"/>
      <c r="L149" s="200" t="str">
        <f t="shared" si="20"/>
        <v/>
      </c>
      <c r="M149" s="140"/>
      <c r="N149" s="201" t="str">
        <f t="shared" si="21"/>
        <v/>
      </c>
      <c r="O149" s="136"/>
      <c r="P149" s="200" t="str">
        <f t="shared" si="22"/>
        <v/>
      </c>
      <c r="Q149" s="140"/>
      <c r="R149" s="201" t="str">
        <f t="shared" si="23"/>
        <v/>
      </c>
      <c r="S149" s="129"/>
      <c r="T149" s="202" t="str">
        <f t="shared" si="26"/>
        <v/>
      </c>
      <c r="U149" s="140"/>
      <c r="V149" s="201" t="str">
        <f t="shared" si="24"/>
        <v/>
      </c>
    </row>
    <row r="150" spans="1:22" s="147" customFormat="1" hidden="1">
      <c r="A150" s="190"/>
      <c r="B150" s="173" t="s">
        <v>5788</v>
      </c>
      <c r="C150" s="174"/>
      <c r="D150" s="175"/>
      <c r="E150" s="164"/>
      <c r="F150" s="199" t="str">
        <f t="shared" si="25"/>
        <v/>
      </c>
      <c r="G150" s="176"/>
      <c r="H150" s="200" t="str">
        <f t="shared" si="18"/>
        <v/>
      </c>
      <c r="I150" s="177"/>
      <c r="J150" s="201" t="str">
        <f t="shared" si="19"/>
        <v/>
      </c>
      <c r="K150" s="136"/>
      <c r="L150" s="200" t="str">
        <f t="shared" si="20"/>
        <v/>
      </c>
      <c r="M150" s="140"/>
      <c r="N150" s="201" t="str">
        <f t="shared" si="21"/>
        <v/>
      </c>
      <c r="O150" s="136"/>
      <c r="P150" s="200" t="str">
        <f t="shared" si="22"/>
        <v/>
      </c>
      <c r="Q150" s="140"/>
      <c r="R150" s="201" t="str">
        <f t="shared" si="23"/>
        <v/>
      </c>
      <c r="S150" s="129"/>
      <c r="T150" s="202" t="str">
        <f t="shared" si="26"/>
        <v/>
      </c>
      <c r="U150" s="140"/>
      <c r="V150" s="201" t="str">
        <f t="shared" si="24"/>
        <v/>
      </c>
    </row>
    <row r="151" spans="1:22" s="147" customFormat="1" hidden="1">
      <c r="A151" s="190"/>
      <c r="B151" s="173" t="s">
        <v>5789</v>
      </c>
      <c r="C151" s="174"/>
      <c r="D151" s="175"/>
      <c r="E151" s="164"/>
      <c r="F151" s="199" t="str">
        <f t="shared" si="25"/>
        <v/>
      </c>
      <c r="G151" s="176"/>
      <c r="H151" s="200" t="str">
        <f t="shared" si="18"/>
        <v/>
      </c>
      <c r="I151" s="177"/>
      <c r="J151" s="201" t="str">
        <f t="shared" si="19"/>
        <v/>
      </c>
      <c r="K151" s="136"/>
      <c r="L151" s="200" t="str">
        <f t="shared" si="20"/>
        <v/>
      </c>
      <c r="M151" s="140"/>
      <c r="N151" s="201" t="str">
        <f t="shared" si="21"/>
        <v/>
      </c>
      <c r="O151" s="136"/>
      <c r="P151" s="200" t="str">
        <f t="shared" si="22"/>
        <v/>
      </c>
      <c r="Q151" s="140"/>
      <c r="R151" s="201" t="str">
        <f t="shared" si="23"/>
        <v/>
      </c>
      <c r="S151" s="129"/>
      <c r="T151" s="202" t="str">
        <f t="shared" si="26"/>
        <v/>
      </c>
      <c r="U151" s="140"/>
      <c r="V151" s="201" t="str">
        <f t="shared" si="24"/>
        <v/>
      </c>
    </row>
    <row r="152" spans="1:22" s="147" customFormat="1" hidden="1">
      <c r="A152" s="190"/>
      <c r="B152" s="173" t="s">
        <v>5790</v>
      </c>
      <c r="C152" s="174"/>
      <c r="D152" s="175"/>
      <c r="E152" s="164"/>
      <c r="F152" s="199" t="str">
        <f t="shared" si="25"/>
        <v/>
      </c>
      <c r="G152" s="176"/>
      <c r="H152" s="200" t="str">
        <f t="shared" si="18"/>
        <v/>
      </c>
      <c r="I152" s="177"/>
      <c r="J152" s="201" t="str">
        <f t="shared" si="19"/>
        <v/>
      </c>
      <c r="K152" s="136"/>
      <c r="L152" s="200" t="str">
        <f t="shared" si="20"/>
        <v/>
      </c>
      <c r="M152" s="140"/>
      <c r="N152" s="201" t="str">
        <f t="shared" si="21"/>
        <v/>
      </c>
      <c r="O152" s="136"/>
      <c r="P152" s="200" t="str">
        <f t="shared" si="22"/>
        <v/>
      </c>
      <c r="Q152" s="140"/>
      <c r="R152" s="201" t="str">
        <f t="shared" si="23"/>
        <v/>
      </c>
      <c r="S152" s="129"/>
      <c r="T152" s="202" t="str">
        <f t="shared" si="26"/>
        <v/>
      </c>
      <c r="U152" s="140"/>
      <c r="V152" s="201" t="str">
        <f t="shared" si="24"/>
        <v/>
      </c>
    </row>
    <row r="153" spans="1:22" s="147" customFormat="1" hidden="1">
      <c r="A153" s="190"/>
      <c r="B153" s="173" t="s">
        <v>5791</v>
      </c>
      <c r="C153" s="174"/>
      <c r="D153" s="175"/>
      <c r="E153" s="164"/>
      <c r="F153" s="199" t="str">
        <f t="shared" si="25"/>
        <v/>
      </c>
      <c r="G153" s="176"/>
      <c r="H153" s="200" t="str">
        <f t="shared" si="18"/>
        <v/>
      </c>
      <c r="I153" s="177"/>
      <c r="J153" s="201" t="str">
        <f t="shared" si="19"/>
        <v/>
      </c>
      <c r="K153" s="136"/>
      <c r="L153" s="200" t="str">
        <f t="shared" si="20"/>
        <v/>
      </c>
      <c r="M153" s="140"/>
      <c r="N153" s="201" t="str">
        <f t="shared" si="21"/>
        <v/>
      </c>
      <c r="O153" s="136"/>
      <c r="P153" s="200" t="str">
        <f t="shared" si="22"/>
        <v/>
      </c>
      <c r="Q153" s="140"/>
      <c r="R153" s="201" t="str">
        <f t="shared" si="23"/>
        <v/>
      </c>
      <c r="S153" s="129"/>
      <c r="T153" s="202" t="str">
        <f t="shared" si="26"/>
        <v/>
      </c>
      <c r="U153" s="140"/>
      <c r="V153" s="201" t="str">
        <f t="shared" si="24"/>
        <v/>
      </c>
    </row>
    <row r="154" spans="1:22" s="147" customFormat="1" hidden="1">
      <c r="A154" s="190"/>
      <c r="B154" s="173" t="s">
        <v>5792</v>
      </c>
      <c r="C154" s="174"/>
      <c r="D154" s="175"/>
      <c r="E154" s="164"/>
      <c r="F154" s="199" t="str">
        <f t="shared" si="25"/>
        <v/>
      </c>
      <c r="G154" s="176"/>
      <c r="H154" s="200" t="str">
        <f t="shared" si="18"/>
        <v/>
      </c>
      <c r="I154" s="177"/>
      <c r="J154" s="201" t="str">
        <f t="shared" si="19"/>
        <v/>
      </c>
      <c r="K154" s="136"/>
      <c r="L154" s="200" t="str">
        <f t="shared" si="20"/>
        <v/>
      </c>
      <c r="M154" s="140"/>
      <c r="N154" s="201" t="str">
        <f t="shared" si="21"/>
        <v/>
      </c>
      <c r="O154" s="136"/>
      <c r="P154" s="200" t="str">
        <f t="shared" si="22"/>
        <v/>
      </c>
      <c r="Q154" s="140"/>
      <c r="R154" s="201" t="str">
        <f t="shared" si="23"/>
        <v/>
      </c>
      <c r="S154" s="129"/>
      <c r="T154" s="202" t="str">
        <f t="shared" si="26"/>
        <v/>
      </c>
      <c r="U154" s="140"/>
      <c r="V154" s="201" t="str">
        <f t="shared" si="24"/>
        <v/>
      </c>
    </row>
    <row r="155" spans="1:22" s="147" customFormat="1" hidden="1">
      <c r="A155" s="190"/>
      <c r="B155" s="173" t="s">
        <v>5793</v>
      </c>
      <c r="C155" s="174"/>
      <c r="D155" s="175"/>
      <c r="E155" s="164"/>
      <c r="F155" s="199" t="str">
        <f t="shared" si="25"/>
        <v/>
      </c>
      <c r="G155" s="176"/>
      <c r="H155" s="200" t="str">
        <f t="shared" si="18"/>
        <v/>
      </c>
      <c r="I155" s="177"/>
      <c r="J155" s="201" t="str">
        <f t="shared" si="19"/>
        <v/>
      </c>
      <c r="K155" s="136"/>
      <c r="L155" s="200" t="str">
        <f t="shared" si="20"/>
        <v/>
      </c>
      <c r="M155" s="140"/>
      <c r="N155" s="201" t="str">
        <f t="shared" si="21"/>
        <v/>
      </c>
      <c r="O155" s="136"/>
      <c r="P155" s="200" t="str">
        <f t="shared" si="22"/>
        <v/>
      </c>
      <c r="Q155" s="140"/>
      <c r="R155" s="201" t="str">
        <f t="shared" si="23"/>
        <v/>
      </c>
      <c r="S155" s="129"/>
      <c r="T155" s="202" t="str">
        <f t="shared" si="26"/>
        <v/>
      </c>
      <c r="U155" s="140"/>
      <c r="V155" s="201" t="str">
        <f t="shared" si="24"/>
        <v/>
      </c>
    </row>
    <row r="156" spans="1:22" s="147" customFormat="1" hidden="1">
      <c r="A156" s="190"/>
      <c r="B156" s="173" t="s">
        <v>5794</v>
      </c>
      <c r="C156" s="174"/>
      <c r="D156" s="175"/>
      <c r="E156" s="164"/>
      <c r="F156" s="199" t="str">
        <f t="shared" si="25"/>
        <v/>
      </c>
      <c r="G156" s="176"/>
      <c r="H156" s="200" t="str">
        <f t="shared" si="18"/>
        <v/>
      </c>
      <c r="I156" s="177"/>
      <c r="J156" s="201" t="str">
        <f t="shared" si="19"/>
        <v/>
      </c>
      <c r="K156" s="136"/>
      <c r="L156" s="200" t="str">
        <f t="shared" si="20"/>
        <v/>
      </c>
      <c r="M156" s="140"/>
      <c r="N156" s="201" t="str">
        <f t="shared" si="21"/>
        <v/>
      </c>
      <c r="O156" s="136"/>
      <c r="P156" s="200" t="str">
        <f t="shared" si="22"/>
        <v/>
      </c>
      <c r="Q156" s="140"/>
      <c r="R156" s="201" t="str">
        <f t="shared" si="23"/>
        <v/>
      </c>
      <c r="S156" s="129"/>
      <c r="T156" s="202" t="str">
        <f t="shared" si="26"/>
        <v/>
      </c>
      <c r="U156" s="140"/>
      <c r="V156" s="201" t="str">
        <f t="shared" si="24"/>
        <v/>
      </c>
    </row>
    <row r="157" spans="1:22" s="147" customFormat="1" hidden="1">
      <c r="A157" s="190"/>
      <c r="B157" s="173" t="s">
        <v>5795</v>
      </c>
      <c r="C157" s="174"/>
      <c r="D157" s="175"/>
      <c r="E157" s="164"/>
      <c r="F157" s="199" t="str">
        <f t="shared" si="25"/>
        <v/>
      </c>
      <c r="G157" s="176"/>
      <c r="H157" s="200" t="str">
        <f t="shared" si="18"/>
        <v/>
      </c>
      <c r="I157" s="177"/>
      <c r="J157" s="201" t="str">
        <f t="shared" si="19"/>
        <v/>
      </c>
      <c r="K157" s="136"/>
      <c r="L157" s="200" t="str">
        <f t="shared" si="20"/>
        <v/>
      </c>
      <c r="M157" s="140"/>
      <c r="N157" s="201" t="str">
        <f t="shared" si="21"/>
        <v/>
      </c>
      <c r="O157" s="136"/>
      <c r="P157" s="200" t="str">
        <f t="shared" si="22"/>
        <v/>
      </c>
      <c r="Q157" s="140"/>
      <c r="R157" s="201" t="str">
        <f t="shared" si="23"/>
        <v/>
      </c>
      <c r="S157" s="129"/>
      <c r="T157" s="202" t="str">
        <f t="shared" si="26"/>
        <v/>
      </c>
      <c r="U157" s="140"/>
      <c r="V157" s="201" t="str">
        <f t="shared" si="24"/>
        <v/>
      </c>
    </row>
    <row r="158" spans="1:22" s="147" customFormat="1" hidden="1">
      <c r="A158" s="190"/>
      <c r="B158" s="173" t="s">
        <v>5796</v>
      </c>
      <c r="C158" s="174"/>
      <c r="D158" s="175"/>
      <c r="E158" s="164"/>
      <c r="F158" s="199" t="str">
        <f t="shared" si="25"/>
        <v/>
      </c>
      <c r="G158" s="176"/>
      <c r="H158" s="200" t="str">
        <f t="shared" si="18"/>
        <v/>
      </c>
      <c r="I158" s="177"/>
      <c r="J158" s="201" t="str">
        <f t="shared" si="19"/>
        <v/>
      </c>
      <c r="K158" s="136"/>
      <c r="L158" s="200" t="str">
        <f t="shared" si="20"/>
        <v/>
      </c>
      <c r="M158" s="140"/>
      <c r="N158" s="201" t="str">
        <f t="shared" si="21"/>
        <v/>
      </c>
      <c r="O158" s="136"/>
      <c r="P158" s="200" t="str">
        <f t="shared" si="22"/>
        <v/>
      </c>
      <c r="Q158" s="140"/>
      <c r="R158" s="201" t="str">
        <f t="shared" si="23"/>
        <v/>
      </c>
      <c r="S158" s="129"/>
      <c r="T158" s="202" t="str">
        <f t="shared" si="26"/>
        <v/>
      </c>
      <c r="U158" s="140"/>
      <c r="V158" s="201" t="str">
        <f t="shared" si="24"/>
        <v/>
      </c>
    </row>
    <row r="159" spans="1:22" s="147" customFormat="1" hidden="1">
      <c r="A159" s="190"/>
      <c r="B159" s="173" t="s">
        <v>5797</v>
      </c>
      <c r="C159" s="174"/>
      <c r="D159" s="175"/>
      <c r="E159" s="164"/>
      <c r="F159" s="199" t="str">
        <f t="shared" si="25"/>
        <v/>
      </c>
      <c r="G159" s="176"/>
      <c r="H159" s="200" t="str">
        <f t="shared" si="18"/>
        <v/>
      </c>
      <c r="I159" s="177"/>
      <c r="J159" s="201" t="str">
        <f t="shared" si="19"/>
        <v/>
      </c>
      <c r="K159" s="136"/>
      <c r="L159" s="200" t="str">
        <f t="shared" si="20"/>
        <v/>
      </c>
      <c r="M159" s="140"/>
      <c r="N159" s="201" t="str">
        <f t="shared" si="21"/>
        <v/>
      </c>
      <c r="O159" s="136"/>
      <c r="P159" s="200" t="str">
        <f t="shared" si="22"/>
        <v/>
      </c>
      <c r="Q159" s="140"/>
      <c r="R159" s="201" t="str">
        <f t="shared" si="23"/>
        <v/>
      </c>
      <c r="S159" s="129"/>
      <c r="T159" s="202" t="str">
        <f t="shared" si="26"/>
        <v/>
      </c>
      <c r="U159" s="140"/>
      <c r="V159" s="201" t="str">
        <f t="shared" si="24"/>
        <v/>
      </c>
    </row>
    <row r="160" spans="1:22" s="147" customFormat="1" hidden="1">
      <c r="A160" s="190"/>
      <c r="B160" s="173" t="s">
        <v>5798</v>
      </c>
      <c r="C160" s="174"/>
      <c r="D160" s="175"/>
      <c r="E160" s="164"/>
      <c r="F160" s="199" t="str">
        <f t="shared" si="25"/>
        <v/>
      </c>
      <c r="G160" s="176"/>
      <c r="H160" s="200" t="str">
        <f t="shared" si="18"/>
        <v/>
      </c>
      <c r="I160" s="177"/>
      <c r="J160" s="201" t="str">
        <f t="shared" si="19"/>
        <v/>
      </c>
      <c r="K160" s="136"/>
      <c r="L160" s="200" t="str">
        <f t="shared" si="20"/>
        <v/>
      </c>
      <c r="M160" s="140"/>
      <c r="N160" s="201" t="str">
        <f t="shared" si="21"/>
        <v/>
      </c>
      <c r="O160" s="136"/>
      <c r="P160" s="200" t="str">
        <f t="shared" si="22"/>
        <v/>
      </c>
      <c r="Q160" s="140"/>
      <c r="R160" s="201" t="str">
        <f t="shared" si="23"/>
        <v/>
      </c>
      <c r="S160" s="129"/>
      <c r="T160" s="202" t="str">
        <f t="shared" si="26"/>
        <v/>
      </c>
      <c r="U160" s="140"/>
      <c r="V160" s="201" t="str">
        <f t="shared" si="24"/>
        <v/>
      </c>
    </row>
    <row r="161" spans="1:22" s="147" customFormat="1" hidden="1">
      <c r="A161" s="190"/>
      <c r="B161" s="173" t="s">
        <v>5799</v>
      </c>
      <c r="C161" s="174"/>
      <c r="D161" s="175"/>
      <c r="E161" s="164"/>
      <c r="F161" s="199" t="str">
        <f t="shared" si="25"/>
        <v/>
      </c>
      <c r="G161" s="176"/>
      <c r="H161" s="200" t="str">
        <f t="shared" si="18"/>
        <v/>
      </c>
      <c r="I161" s="177"/>
      <c r="J161" s="201" t="str">
        <f t="shared" si="19"/>
        <v/>
      </c>
      <c r="K161" s="136"/>
      <c r="L161" s="200" t="str">
        <f t="shared" si="20"/>
        <v/>
      </c>
      <c r="M161" s="140"/>
      <c r="N161" s="201" t="str">
        <f t="shared" si="21"/>
        <v/>
      </c>
      <c r="O161" s="136"/>
      <c r="P161" s="200" t="str">
        <f t="shared" si="22"/>
        <v/>
      </c>
      <c r="Q161" s="140"/>
      <c r="R161" s="201" t="str">
        <f t="shared" si="23"/>
        <v/>
      </c>
      <c r="S161" s="129"/>
      <c r="T161" s="202" t="str">
        <f t="shared" si="26"/>
        <v/>
      </c>
      <c r="U161" s="140"/>
      <c r="V161" s="201" t="str">
        <f t="shared" si="24"/>
        <v/>
      </c>
    </row>
    <row r="162" spans="1:22" s="147" customFormat="1" hidden="1">
      <c r="A162" s="190"/>
      <c r="B162" s="173" t="s">
        <v>5800</v>
      </c>
      <c r="C162" s="174"/>
      <c r="D162" s="175"/>
      <c r="E162" s="164"/>
      <c r="F162" s="199" t="str">
        <f t="shared" si="25"/>
        <v/>
      </c>
      <c r="G162" s="176"/>
      <c r="H162" s="200" t="str">
        <f t="shared" si="18"/>
        <v/>
      </c>
      <c r="I162" s="177"/>
      <c r="J162" s="201" t="str">
        <f t="shared" si="19"/>
        <v/>
      </c>
      <c r="K162" s="136"/>
      <c r="L162" s="200" t="str">
        <f t="shared" si="20"/>
        <v/>
      </c>
      <c r="M162" s="140"/>
      <c r="N162" s="201" t="str">
        <f t="shared" si="21"/>
        <v/>
      </c>
      <c r="O162" s="136"/>
      <c r="P162" s="200" t="str">
        <f t="shared" si="22"/>
        <v/>
      </c>
      <c r="Q162" s="140"/>
      <c r="R162" s="201" t="str">
        <f t="shared" si="23"/>
        <v/>
      </c>
      <c r="S162" s="129"/>
      <c r="T162" s="202" t="str">
        <f t="shared" si="26"/>
        <v/>
      </c>
      <c r="U162" s="140"/>
      <c r="V162" s="201" t="str">
        <f t="shared" si="24"/>
        <v/>
      </c>
    </row>
    <row r="163" spans="1:22" s="147" customFormat="1" hidden="1">
      <c r="A163" s="190"/>
      <c r="B163" s="173" t="s">
        <v>5801</v>
      </c>
      <c r="C163" s="174"/>
      <c r="D163" s="175"/>
      <c r="E163" s="164"/>
      <c r="F163" s="199" t="str">
        <f t="shared" si="25"/>
        <v/>
      </c>
      <c r="G163" s="176"/>
      <c r="H163" s="200" t="str">
        <f t="shared" si="18"/>
        <v/>
      </c>
      <c r="I163" s="177"/>
      <c r="J163" s="201" t="str">
        <f t="shared" si="19"/>
        <v/>
      </c>
      <c r="K163" s="136"/>
      <c r="L163" s="200" t="str">
        <f t="shared" si="20"/>
        <v/>
      </c>
      <c r="M163" s="140"/>
      <c r="N163" s="201" t="str">
        <f t="shared" si="21"/>
        <v/>
      </c>
      <c r="O163" s="136"/>
      <c r="P163" s="200" t="str">
        <f t="shared" si="22"/>
        <v/>
      </c>
      <c r="Q163" s="140"/>
      <c r="R163" s="201" t="str">
        <f t="shared" si="23"/>
        <v/>
      </c>
      <c r="S163" s="129"/>
      <c r="T163" s="202" t="str">
        <f t="shared" si="26"/>
        <v/>
      </c>
      <c r="U163" s="140"/>
      <c r="V163" s="201" t="str">
        <f t="shared" si="24"/>
        <v/>
      </c>
    </row>
    <row r="164" spans="1:22" s="147" customFormat="1" hidden="1">
      <c r="A164" s="190"/>
      <c r="B164" s="173" t="s">
        <v>5802</v>
      </c>
      <c r="C164" s="174"/>
      <c r="D164" s="175"/>
      <c r="E164" s="164"/>
      <c r="F164" s="199" t="str">
        <f t="shared" si="25"/>
        <v/>
      </c>
      <c r="G164" s="176"/>
      <c r="H164" s="200" t="str">
        <f t="shared" ref="H164:H227" si="27">IF($H$9="*",IF(G164&gt;0,"*",""),"")</f>
        <v/>
      </c>
      <c r="I164" s="177"/>
      <c r="J164" s="201" t="str">
        <f t="shared" ref="J164:J227" si="28">IF($J$9="*",IF(I164&gt;0,"*",""),"")</f>
        <v/>
      </c>
      <c r="K164" s="136"/>
      <c r="L164" s="200" t="str">
        <f t="shared" ref="L164:L227" si="29">IF($L$9="*",IF(K164&gt;0,"*",""),"")</f>
        <v/>
      </c>
      <c r="M164" s="140"/>
      <c r="N164" s="201" t="str">
        <f t="shared" ref="N164:N227" si="30">IF($N$9="*",IF(M164&gt;0,"*",""),"")</f>
        <v/>
      </c>
      <c r="O164" s="136"/>
      <c r="P164" s="200" t="str">
        <f t="shared" ref="P164:P227" si="31">IF($P$9="*",IF(O164&gt;0,"*",""),"")</f>
        <v/>
      </c>
      <c r="Q164" s="140"/>
      <c r="R164" s="201" t="str">
        <f t="shared" ref="R164:R227" si="32">IF($R$9="*",IF(Q164&gt;0,"*",""),"")</f>
        <v/>
      </c>
      <c r="S164" s="129"/>
      <c r="T164" s="202" t="str">
        <f t="shared" si="26"/>
        <v/>
      </c>
      <c r="U164" s="140"/>
      <c r="V164" s="201" t="str">
        <f t="shared" ref="V164:V227" si="33">IF($V$9="*",IF(U164&gt;0,"*",""),"")</f>
        <v/>
      </c>
    </row>
    <row r="165" spans="1:22" s="147" customFormat="1" hidden="1">
      <c r="A165" s="190"/>
      <c r="B165" s="173" t="s">
        <v>5803</v>
      </c>
      <c r="C165" s="174"/>
      <c r="D165" s="175"/>
      <c r="E165" s="164"/>
      <c r="F165" s="199" t="str">
        <f t="shared" si="25"/>
        <v/>
      </c>
      <c r="G165" s="176"/>
      <c r="H165" s="200" t="str">
        <f t="shared" si="27"/>
        <v/>
      </c>
      <c r="I165" s="177"/>
      <c r="J165" s="201" t="str">
        <f t="shared" si="28"/>
        <v/>
      </c>
      <c r="K165" s="136"/>
      <c r="L165" s="200" t="str">
        <f t="shared" si="29"/>
        <v/>
      </c>
      <c r="M165" s="140"/>
      <c r="N165" s="201" t="str">
        <f t="shared" si="30"/>
        <v/>
      </c>
      <c r="O165" s="136"/>
      <c r="P165" s="200" t="str">
        <f t="shared" si="31"/>
        <v/>
      </c>
      <c r="Q165" s="140"/>
      <c r="R165" s="201" t="str">
        <f t="shared" si="32"/>
        <v/>
      </c>
      <c r="S165" s="129"/>
      <c r="T165" s="202" t="str">
        <f t="shared" si="26"/>
        <v/>
      </c>
      <c r="U165" s="140"/>
      <c r="V165" s="201" t="str">
        <f t="shared" si="33"/>
        <v/>
      </c>
    </row>
    <row r="166" spans="1:22" s="147" customFormat="1" hidden="1">
      <c r="A166" s="190"/>
      <c r="B166" s="173" t="s">
        <v>5804</v>
      </c>
      <c r="C166" s="174"/>
      <c r="D166" s="175"/>
      <c r="E166" s="164"/>
      <c r="F166" s="199" t="str">
        <f t="shared" ref="F166:F229" si="34">IF($F$9="*",IF(E166&gt;0,"*",""),"")</f>
        <v/>
      </c>
      <c r="G166" s="176"/>
      <c r="H166" s="200" t="str">
        <f t="shared" si="27"/>
        <v/>
      </c>
      <c r="I166" s="177"/>
      <c r="J166" s="201" t="str">
        <f t="shared" si="28"/>
        <v/>
      </c>
      <c r="K166" s="136"/>
      <c r="L166" s="200" t="str">
        <f t="shared" si="29"/>
        <v/>
      </c>
      <c r="M166" s="140"/>
      <c r="N166" s="201" t="str">
        <f t="shared" si="30"/>
        <v/>
      </c>
      <c r="O166" s="136"/>
      <c r="P166" s="200" t="str">
        <f t="shared" si="31"/>
        <v/>
      </c>
      <c r="Q166" s="140"/>
      <c r="R166" s="201" t="str">
        <f t="shared" si="32"/>
        <v/>
      </c>
      <c r="S166" s="129"/>
      <c r="T166" s="202" t="str">
        <f t="shared" si="26"/>
        <v/>
      </c>
      <c r="U166" s="140"/>
      <c r="V166" s="201" t="str">
        <f t="shared" si="33"/>
        <v/>
      </c>
    </row>
    <row r="167" spans="1:22" s="147" customFormat="1" hidden="1">
      <c r="A167" s="190"/>
      <c r="B167" s="173" t="s">
        <v>5805</v>
      </c>
      <c r="C167" s="174"/>
      <c r="D167" s="175"/>
      <c r="E167" s="164"/>
      <c r="F167" s="199" t="str">
        <f t="shared" si="34"/>
        <v/>
      </c>
      <c r="G167" s="176"/>
      <c r="H167" s="200" t="str">
        <f t="shared" si="27"/>
        <v/>
      </c>
      <c r="I167" s="177"/>
      <c r="J167" s="201" t="str">
        <f t="shared" si="28"/>
        <v/>
      </c>
      <c r="K167" s="136"/>
      <c r="L167" s="200" t="str">
        <f t="shared" si="29"/>
        <v/>
      </c>
      <c r="M167" s="140"/>
      <c r="N167" s="201" t="str">
        <f t="shared" si="30"/>
        <v/>
      </c>
      <c r="O167" s="136"/>
      <c r="P167" s="200" t="str">
        <f t="shared" si="31"/>
        <v/>
      </c>
      <c r="Q167" s="140"/>
      <c r="R167" s="201" t="str">
        <f t="shared" si="32"/>
        <v/>
      </c>
      <c r="S167" s="129"/>
      <c r="T167" s="202" t="str">
        <f t="shared" si="26"/>
        <v/>
      </c>
      <c r="U167" s="140"/>
      <c r="V167" s="201" t="str">
        <f t="shared" si="33"/>
        <v/>
      </c>
    </row>
    <row r="168" spans="1:22" s="147" customFormat="1" hidden="1">
      <c r="A168" s="190"/>
      <c r="B168" s="173" t="s">
        <v>5806</v>
      </c>
      <c r="C168" s="174"/>
      <c r="D168" s="175"/>
      <c r="E168" s="164"/>
      <c r="F168" s="199" t="str">
        <f t="shared" si="34"/>
        <v/>
      </c>
      <c r="G168" s="176"/>
      <c r="H168" s="200" t="str">
        <f t="shared" si="27"/>
        <v/>
      </c>
      <c r="I168" s="177"/>
      <c r="J168" s="201" t="str">
        <f t="shared" si="28"/>
        <v/>
      </c>
      <c r="K168" s="136"/>
      <c r="L168" s="200" t="str">
        <f t="shared" si="29"/>
        <v/>
      </c>
      <c r="M168" s="140"/>
      <c r="N168" s="201" t="str">
        <f t="shared" si="30"/>
        <v/>
      </c>
      <c r="O168" s="136"/>
      <c r="P168" s="200" t="str">
        <f t="shared" si="31"/>
        <v/>
      </c>
      <c r="Q168" s="140"/>
      <c r="R168" s="201" t="str">
        <f t="shared" si="32"/>
        <v/>
      </c>
      <c r="S168" s="129"/>
      <c r="T168" s="202" t="str">
        <f t="shared" si="26"/>
        <v/>
      </c>
      <c r="U168" s="140"/>
      <c r="V168" s="201" t="str">
        <f t="shared" si="33"/>
        <v/>
      </c>
    </row>
    <row r="169" spans="1:22" s="147" customFormat="1" hidden="1">
      <c r="A169" s="190"/>
      <c r="B169" s="173" t="s">
        <v>5807</v>
      </c>
      <c r="C169" s="174"/>
      <c r="D169" s="175"/>
      <c r="E169" s="164"/>
      <c r="F169" s="199" t="str">
        <f t="shared" si="34"/>
        <v/>
      </c>
      <c r="G169" s="176"/>
      <c r="H169" s="200" t="str">
        <f t="shared" si="27"/>
        <v/>
      </c>
      <c r="I169" s="177"/>
      <c r="J169" s="201" t="str">
        <f t="shared" si="28"/>
        <v/>
      </c>
      <c r="K169" s="136"/>
      <c r="L169" s="200" t="str">
        <f t="shared" si="29"/>
        <v/>
      </c>
      <c r="M169" s="140"/>
      <c r="N169" s="201" t="str">
        <f t="shared" si="30"/>
        <v/>
      </c>
      <c r="O169" s="136"/>
      <c r="P169" s="200" t="str">
        <f t="shared" si="31"/>
        <v/>
      </c>
      <c r="Q169" s="140"/>
      <c r="R169" s="201" t="str">
        <f t="shared" si="32"/>
        <v/>
      </c>
      <c r="S169" s="129"/>
      <c r="T169" s="202" t="str">
        <f t="shared" si="26"/>
        <v/>
      </c>
      <c r="U169" s="140"/>
      <c r="V169" s="201" t="str">
        <f t="shared" si="33"/>
        <v/>
      </c>
    </row>
    <row r="170" spans="1:22" s="147" customFormat="1" hidden="1">
      <c r="A170" s="190"/>
      <c r="B170" s="173" t="s">
        <v>5808</v>
      </c>
      <c r="C170" s="174"/>
      <c r="D170" s="175"/>
      <c r="E170" s="164"/>
      <c r="F170" s="199" t="str">
        <f t="shared" si="34"/>
        <v/>
      </c>
      <c r="G170" s="176"/>
      <c r="H170" s="200" t="str">
        <f t="shared" si="27"/>
        <v/>
      </c>
      <c r="I170" s="177"/>
      <c r="J170" s="201" t="str">
        <f t="shared" si="28"/>
        <v/>
      </c>
      <c r="K170" s="136"/>
      <c r="L170" s="200" t="str">
        <f t="shared" si="29"/>
        <v/>
      </c>
      <c r="M170" s="140"/>
      <c r="N170" s="201" t="str">
        <f t="shared" si="30"/>
        <v/>
      </c>
      <c r="O170" s="136"/>
      <c r="P170" s="200" t="str">
        <f t="shared" si="31"/>
        <v/>
      </c>
      <c r="Q170" s="140"/>
      <c r="R170" s="201" t="str">
        <f t="shared" si="32"/>
        <v/>
      </c>
      <c r="S170" s="129"/>
      <c r="T170" s="202" t="str">
        <f t="shared" si="26"/>
        <v/>
      </c>
      <c r="U170" s="140"/>
      <c r="V170" s="201" t="str">
        <f t="shared" si="33"/>
        <v/>
      </c>
    </row>
    <row r="171" spans="1:22" s="147" customFormat="1" hidden="1">
      <c r="A171" s="190"/>
      <c r="B171" s="173" t="s">
        <v>5809</v>
      </c>
      <c r="C171" s="174"/>
      <c r="D171" s="175"/>
      <c r="E171" s="164"/>
      <c r="F171" s="199" t="str">
        <f t="shared" si="34"/>
        <v/>
      </c>
      <c r="G171" s="176"/>
      <c r="H171" s="200" t="str">
        <f t="shared" si="27"/>
        <v/>
      </c>
      <c r="I171" s="177"/>
      <c r="J171" s="201" t="str">
        <f t="shared" si="28"/>
        <v/>
      </c>
      <c r="K171" s="136"/>
      <c r="L171" s="200" t="str">
        <f t="shared" si="29"/>
        <v/>
      </c>
      <c r="M171" s="140"/>
      <c r="N171" s="201" t="str">
        <f t="shared" si="30"/>
        <v/>
      </c>
      <c r="O171" s="136"/>
      <c r="P171" s="200" t="str">
        <f t="shared" si="31"/>
        <v/>
      </c>
      <c r="Q171" s="140"/>
      <c r="R171" s="201" t="str">
        <f t="shared" si="32"/>
        <v/>
      </c>
      <c r="S171" s="129"/>
      <c r="T171" s="202" t="str">
        <f t="shared" si="26"/>
        <v/>
      </c>
      <c r="U171" s="140"/>
      <c r="V171" s="201" t="str">
        <f t="shared" si="33"/>
        <v/>
      </c>
    </row>
    <row r="172" spans="1:22" s="147" customFormat="1" hidden="1">
      <c r="A172" s="190"/>
      <c r="B172" s="173" t="s">
        <v>5810</v>
      </c>
      <c r="C172" s="174"/>
      <c r="D172" s="175"/>
      <c r="E172" s="164"/>
      <c r="F172" s="199" t="str">
        <f t="shared" si="34"/>
        <v/>
      </c>
      <c r="G172" s="176"/>
      <c r="H172" s="200" t="str">
        <f t="shared" si="27"/>
        <v/>
      </c>
      <c r="I172" s="177"/>
      <c r="J172" s="201" t="str">
        <f t="shared" si="28"/>
        <v/>
      </c>
      <c r="K172" s="136"/>
      <c r="L172" s="200" t="str">
        <f t="shared" si="29"/>
        <v/>
      </c>
      <c r="M172" s="140"/>
      <c r="N172" s="201" t="str">
        <f t="shared" si="30"/>
        <v/>
      </c>
      <c r="O172" s="136"/>
      <c r="P172" s="200" t="str">
        <f t="shared" si="31"/>
        <v/>
      </c>
      <c r="Q172" s="140"/>
      <c r="R172" s="201" t="str">
        <f t="shared" si="32"/>
        <v/>
      </c>
      <c r="S172" s="129"/>
      <c r="T172" s="202" t="str">
        <f t="shared" si="26"/>
        <v/>
      </c>
      <c r="U172" s="140"/>
      <c r="V172" s="201" t="str">
        <f t="shared" si="33"/>
        <v/>
      </c>
    </row>
    <row r="173" spans="1:22" s="147" customFormat="1" hidden="1">
      <c r="A173" s="190"/>
      <c r="B173" s="173" t="s">
        <v>5811</v>
      </c>
      <c r="C173" s="174"/>
      <c r="D173" s="175"/>
      <c r="E173" s="164"/>
      <c r="F173" s="199" t="str">
        <f t="shared" si="34"/>
        <v/>
      </c>
      <c r="G173" s="176"/>
      <c r="H173" s="200" t="str">
        <f t="shared" si="27"/>
        <v/>
      </c>
      <c r="I173" s="177"/>
      <c r="J173" s="201" t="str">
        <f t="shared" si="28"/>
        <v/>
      </c>
      <c r="K173" s="136"/>
      <c r="L173" s="200" t="str">
        <f t="shared" si="29"/>
        <v/>
      </c>
      <c r="M173" s="140"/>
      <c r="N173" s="201" t="str">
        <f t="shared" si="30"/>
        <v/>
      </c>
      <c r="O173" s="136"/>
      <c r="P173" s="200" t="str">
        <f t="shared" si="31"/>
        <v/>
      </c>
      <c r="Q173" s="140"/>
      <c r="R173" s="201" t="str">
        <f t="shared" si="32"/>
        <v/>
      </c>
      <c r="S173" s="129"/>
      <c r="T173" s="202" t="str">
        <f t="shared" si="26"/>
        <v/>
      </c>
      <c r="U173" s="140"/>
      <c r="V173" s="201" t="str">
        <f t="shared" si="33"/>
        <v/>
      </c>
    </row>
    <row r="174" spans="1:22" s="147" customFormat="1" hidden="1">
      <c r="A174" s="190"/>
      <c r="B174" s="173" t="s">
        <v>5812</v>
      </c>
      <c r="C174" s="174"/>
      <c r="D174" s="175"/>
      <c r="E174" s="164"/>
      <c r="F174" s="199" t="str">
        <f t="shared" si="34"/>
        <v/>
      </c>
      <c r="G174" s="176"/>
      <c r="H174" s="200" t="str">
        <f t="shared" si="27"/>
        <v/>
      </c>
      <c r="I174" s="177"/>
      <c r="J174" s="201" t="str">
        <f t="shared" si="28"/>
        <v/>
      </c>
      <c r="K174" s="136"/>
      <c r="L174" s="200" t="str">
        <f t="shared" si="29"/>
        <v/>
      </c>
      <c r="M174" s="140"/>
      <c r="N174" s="201" t="str">
        <f t="shared" si="30"/>
        <v/>
      </c>
      <c r="O174" s="136"/>
      <c r="P174" s="200" t="str">
        <f t="shared" si="31"/>
        <v/>
      </c>
      <c r="Q174" s="140"/>
      <c r="R174" s="201" t="str">
        <f t="shared" si="32"/>
        <v/>
      </c>
      <c r="S174" s="129"/>
      <c r="T174" s="202" t="str">
        <f t="shared" si="26"/>
        <v/>
      </c>
      <c r="U174" s="140"/>
      <c r="V174" s="201" t="str">
        <f t="shared" si="33"/>
        <v/>
      </c>
    </row>
    <row r="175" spans="1:22" s="147" customFormat="1" hidden="1">
      <c r="A175" s="190"/>
      <c r="B175" s="173" t="s">
        <v>5813</v>
      </c>
      <c r="C175" s="174"/>
      <c r="D175" s="175"/>
      <c r="E175" s="164"/>
      <c r="F175" s="199" t="str">
        <f t="shared" si="34"/>
        <v/>
      </c>
      <c r="G175" s="176"/>
      <c r="H175" s="200" t="str">
        <f t="shared" si="27"/>
        <v/>
      </c>
      <c r="I175" s="177"/>
      <c r="J175" s="201" t="str">
        <f t="shared" si="28"/>
        <v/>
      </c>
      <c r="K175" s="136"/>
      <c r="L175" s="200" t="str">
        <f t="shared" si="29"/>
        <v/>
      </c>
      <c r="M175" s="140"/>
      <c r="N175" s="201" t="str">
        <f t="shared" si="30"/>
        <v/>
      </c>
      <c r="O175" s="136"/>
      <c r="P175" s="200" t="str">
        <f t="shared" si="31"/>
        <v/>
      </c>
      <c r="Q175" s="140"/>
      <c r="R175" s="201" t="str">
        <f t="shared" si="32"/>
        <v/>
      </c>
      <c r="S175" s="129"/>
      <c r="T175" s="202" t="str">
        <f t="shared" si="26"/>
        <v/>
      </c>
      <c r="U175" s="140"/>
      <c r="V175" s="201" t="str">
        <f t="shared" si="33"/>
        <v/>
      </c>
    </row>
    <row r="176" spans="1:22" s="147" customFormat="1" hidden="1">
      <c r="A176" s="190"/>
      <c r="B176" s="173" t="s">
        <v>5814</v>
      </c>
      <c r="C176" s="174"/>
      <c r="D176" s="175"/>
      <c r="E176" s="164"/>
      <c r="F176" s="199" t="str">
        <f t="shared" si="34"/>
        <v/>
      </c>
      <c r="G176" s="176"/>
      <c r="H176" s="200" t="str">
        <f t="shared" si="27"/>
        <v/>
      </c>
      <c r="I176" s="177"/>
      <c r="J176" s="201" t="str">
        <f t="shared" si="28"/>
        <v/>
      </c>
      <c r="K176" s="136"/>
      <c r="L176" s="200" t="str">
        <f t="shared" si="29"/>
        <v/>
      </c>
      <c r="M176" s="140"/>
      <c r="N176" s="201" t="str">
        <f t="shared" si="30"/>
        <v/>
      </c>
      <c r="O176" s="136"/>
      <c r="P176" s="200" t="str">
        <f t="shared" si="31"/>
        <v/>
      </c>
      <c r="Q176" s="140"/>
      <c r="R176" s="201" t="str">
        <f t="shared" si="32"/>
        <v/>
      </c>
      <c r="S176" s="129"/>
      <c r="T176" s="202" t="str">
        <f t="shared" si="26"/>
        <v/>
      </c>
      <c r="U176" s="140"/>
      <c r="V176" s="201" t="str">
        <f t="shared" si="33"/>
        <v/>
      </c>
    </row>
    <row r="177" spans="1:22" s="147" customFormat="1" hidden="1">
      <c r="A177" s="190"/>
      <c r="B177" s="173" t="s">
        <v>5815</v>
      </c>
      <c r="C177" s="174"/>
      <c r="D177" s="175"/>
      <c r="E177" s="164"/>
      <c r="F177" s="199" t="str">
        <f t="shared" si="34"/>
        <v/>
      </c>
      <c r="G177" s="176"/>
      <c r="H177" s="200" t="str">
        <f t="shared" si="27"/>
        <v/>
      </c>
      <c r="I177" s="177"/>
      <c r="J177" s="201" t="str">
        <f t="shared" si="28"/>
        <v/>
      </c>
      <c r="K177" s="136"/>
      <c r="L177" s="200" t="str">
        <f t="shared" si="29"/>
        <v/>
      </c>
      <c r="M177" s="140"/>
      <c r="N177" s="201" t="str">
        <f t="shared" si="30"/>
        <v/>
      </c>
      <c r="O177" s="136"/>
      <c r="P177" s="200" t="str">
        <f t="shared" si="31"/>
        <v/>
      </c>
      <c r="Q177" s="140"/>
      <c r="R177" s="201" t="str">
        <f t="shared" si="32"/>
        <v/>
      </c>
      <c r="S177" s="129"/>
      <c r="T177" s="202" t="str">
        <f t="shared" si="26"/>
        <v/>
      </c>
      <c r="U177" s="140"/>
      <c r="V177" s="201" t="str">
        <f t="shared" si="33"/>
        <v/>
      </c>
    </row>
    <row r="178" spans="1:22" s="147" customFormat="1" hidden="1">
      <c r="A178" s="190"/>
      <c r="B178" s="173" t="s">
        <v>5816</v>
      </c>
      <c r="C178" s="174"/>
      <c r="D178" s="175"/>
      <c r="E178" s="164"/>
      <c r="F178" s="199" t="str">
        <f t="shared" si="34"/>
        <v/>
      </c>
      <c r="G178" s="176"/>
      <c r="H178" s="200" t="str">
        <f t="shared" si="27"/>
        <v/>
      </c>
      <c r="I178" s="177"/>
      <c r="J178" s="201" t="str">
        <f t="shared" si="28"/>
        <v/>
      </c>
      <c r="K178" s="136"/>
      <c r="L178" s="200" t="str">
        <f t="shared" si="29"/>
        <v/>
      </c>
      <c r="M178" s="140"/>
      <c r="N178" s="201" t="str">
        <f t="shared" si="30"/>
        <v/>
      </c>
      <c r="O178" s="136"/>
      <c r="P178" s="200" t="str">
        <f t="shared" si="31"/>
        <v/>
      </c>
      <c r="Q178" s="140"/>
      <c r="R178" s="201" t="str">
        <f t="shared" si="32"/>
        <v/>
      </c>
      <c r="S178" s="129"/>
      <c r="T178" s="202" t="str">
        <f t="shared" si="26"/>
        <v/>
      </c>
      <c r="U178" s="140"/>
      <c r="V178" s="201" t="str">
        <f t="shared" si="33"/>
        <v/>
      </c>
    </row>
    <row r="179" spans="1:22" s="147" customFormat="1" hidden="1">
      <c r="A179" s="190"/>
      <c r="B179" s="173" t="s">
        <v>5817</v>
      </c>
      <c r="C179" s="174"/>
      <c r="D179" s="175"/>
      <c r="E179" s="164"/>
      <c r="F179" s="199" t="str">
        <f t="shared" si="34"/>
        <v/>
      </c>
      <c r="G179" s="176"/>
      <c r="H179" s="200" t="str">
        <f t="shared" si="27"/>
        <v/>
      </c>
      <c r="I179" s="177"/>
      <c r="J179" s="201" t="str">
        <f t="shared" si="28"/>
        <v/>
      </c>
      <c r="K179" s="136"/>
      <c r="L179" s="200" t="str">
        <f t="shared" si="29"/>
        <v/>
      </c>
      <c r="M179" s="140"/>
      <c r="N179" s="201" t="str">
        <f t="shared" si="30"/>
        <v/>
      </c>
      <c r="O179" s="136"/>
      <c r="P179" s="200" t="str">
        <f t="shared" si="31"/>
        <v/>
      </c>
      <c r="Q179" s="140"/>
      <c r="R179" s="201" t="str">
        <f t="shared" si="32"/>
        <v/>
      </c>
      <c r="S179" s="129"/>
      <c r="T179" s="202" t="str">
        <f t="shared" si="26"/>
        <v/>
      </c>
      <c r="U179" s="140"/>
      <c r="V179" s="201" t="str">
        <f t="shared" si="33"/>
        <v/>
      </c>
    </row>
    <row r="180" spans="1:22" s="147" customFormat="1" hidden="1">
      <c r="A180" s="190"/>
      <c r="B180" s="173" t="s">
        <v>5818</v>
      </c>
      <c r="C180" s="174"/>
      <c r="D180" s="175"/>
      <c r="E180" s="164"/>
      <c r="F180" s="199" t="str">
        <f t="shared" si="34"/>
        <v/>
      </c>
      <c r="G180" s="176"/>
      <c r="H180" s="200" t="str">
        <f t="shared" si="27"/>
        <v/>
      </c>
      <c r="I180" s="177"/>
      <c r="J180" s="201" t="str">
        <f t="shared" si="28"/>
        <v/>
      </c>
      <c r="K180" s="136"/>
      <c r="L180" s="200" t="str">
        <f t="shared" si="29"/>
        <v/>
      </c>
      <c r="M180" s="140"/>
      <c r="N180" s="201" t="str">
        <f t="shared" si="30"/>
        <v/>
      </c>
      <c r="O180" s="136"/>
      <c r="P180" s="200" t="str">
        <f t="shared" si="31"/>
        <v/>
      </c>
      <c r="Q180" s="140"/>
      <c r="R180" s="201" t="str">
        <f t="shared" si="32"/>
        <v/>
      </c>
      <c r="S180" s="129"/>
      <c r="T180" s="202" t="str">
        <f t="shared" si="26"/>
        <v/>
      </c>
      <c r="U180" s="140"/>
      <c r="V180" s="201" t="str">
        <f t="shared" si="33"/>
        <v/>
      </c>
    </row>
    <row r="181" spans="1:22" s="147" customFormat="1" hidden="1">
      <c r="A181" s="190"/>
      <c r="B181" s="173" t="s">
        <v>5819</v>
      </c>
      <c r="C181" s="174"/>
      <c r="D181" s="175"/>
      <c r="E181" s="164"/>
      <c r="F181" s="199" t="str">
        <f t="shared" si="34"/>
        <v/>
      </c>
      <c r="G181" s="176"/>
      <c r="H181" s="200" t="str">
        <f t="shared" si="27"/>
        <v/>
      </c>
      <c r="I181" s="177"/>
      <c r="J181" s="201" t="str">
        <f t="shared" si="28"/>
        <v/>
      </c>
      <c r="K181" s="136"/>
      <c r="L181" s="200" t="str">
        <f t="shared" si="29"/>
        <v/>
      </c>
      <c r="M181" s="140"/>
      <c r="N181" s="201" t="str">
        <f t="shared" si="30"/>
        <v/>
      </c>
      <c r="O181" s="136"/>
      <c r="P181" s="200" t="str">
        <f t="shared" si="31"/>
        <v/>
      </c>
      <c r="Q181" s="140"/>
      <c r="R181" s="201" t="str">
        <f t="shared" si="32"/>
        <v/>
      </c>
      <c r="S181" s="129"/>
      <c r="T181" s="202" t="str">
        <f t="shared" si="26"/>
        <v/>
      </c>
      <c r="U181" s="140"/>
      <c r="V181" s="201" t="str">
        <f t="shared" si="33"/>
        <v/>
      </c>
    </row>
    <row r="182" spans="1:22" s="147" customFormat="1" hidden="1">
      <c r="A182" s="190"/>
      <c r="B182" s="173" t="s">
        <v>5820</v>
      </c>
      <c r="C182" s="174"/>
      <c r="D182" s="175"/>
      <c r="E182" s="164"/>
      <c r="F182" s="199" t="str">
        <f t="shared" si="34"/>
        <v/>
      </c>
      <c r="G182" s="176"/>
      <c r="H182" s="200" t="str">
        <f t="shared" si="27"/>
        <v/>
      </c>
      <c r="I182" s="177"/>
      <c r="J182" s="201" t="str">
        <f t="shared" si="28"/>
        <v/>
      </c>
      <c r="K182" s="136"/>
      <c r="L182" s="200" t="str">
        <f t="shared" si="29"/>
        <v/>
      </c>
      <c r="M182" s="140"/>
      <c r="N182" s="201" t="str">
        <f t="shared" si="30"/>
        <v/>
      </c>
      <c r="O182" s="136"/>
      <c r="P182" s="200" t="str">
        <f t="shared" si="31"/>
        <v/>
      </c>
      <c r="Q182" s="140"/>
      <c r="R182" s="201" t="str">
        <f t="shared" si="32"/>
        <v/>
      </c>
      <c r="S182" s="129"/>
      <c r="T182" s="202" t="str">
        <f t="shared" si="26"/>
        <v/>
      </c>
      <c r="U182" s="140"/>
      <c r="V182" s="201" t="str">
        <f t="shared" si="33"/>
        <v/>
      </c>
    </row>
    <row r="183" spans="1:22" s="147" customFormat="1" hidden="1">
      <c r="A183" s="190"/>
      <c r="B183" s="173" t="s">
        <v>5821</v>
      </c>
      <c r="C183" s="174"/>
      <c r="D183" s="175"/>
      <c r="E183" s="164"/>
      <c r="F183" s="199" t="str">
        <f t="shared" si="34"/>
        <v/>
      </c>
      <c r="G183" s="176"/>
      <c r="H183" s="200" t="str">
        <f t="shared" si="27"/>
        <v/>
      </c>
      <c r="I183" s="177"/>
      <c r="J183" s="201" t="str">
        <f t="shared" si="28"/>
        <v/>
      </c>
      <c r="K183" s="136"/>
      <c r="L183" s="200" t="str">
        <f t="shared" si="29"/>
        <v/>
      </c>
      <c r="M183" s="140"/>
      <c r="N183" s="201" t="str">
        <f t="shared" si="30"/>
        <v/>
      </c>
      <c r="O183" s="136"/>
      <c r="P183" s="200" t="str">
        <f t="shared" si="31"/>
        <v/>
      </c>
      <c r="Q183" s="140"/>
      <c r="R183" s="201" t="str">
        <f t="shared" si="32"/>
        <v/>
      </c>
      <c r="S183" s="129"/>
      <c r="T183" s="202" t="str">
        <f t="shared" si="26"/>
        <v/>
      </c>
      <c r="U183" s="140"/>
      <c r="V183" s="201" t="str">
        <f t="shared" si="33"/>
        <v/>
      </c>
    </row>
    <row r="184" spans="1:22" s="147" customFormat="1" hidden="1">
      <c r="A184" s="190"/>
      <c r="B184" s="173" t="s">
        <v>5822</v>
      </c>
      <c r="C184" s="174"/>
      <c r="D184" s="175"/>
      <c r="E184" s="164"/>
      <c r="F184" s="199" t="str">
        <f t="shared" si="34"/>
        <v/>
      </c>
      <c r="G184" s="176"/>
      <c r="H184" s="200" t="str">
        <f t="shared" si="27"/>
        <v/>
      </c>
      <c r="I184" s="177"/>
      <c r="J184" s="201" t="str">
        <f t="shared" si="28"/>
        <v/>
      </c>
      <c r="K184" s="136"/>
      <c r="L184" s="200" t="str">
        <f t="shared" si="29"/>
        <v/>
      </c>
      <c r="M184" s="140"/>
      <c r="N184" s="201" t="str">
        <f t="shared" si="30"/>
        <v/>
      </c>
      <c r="O184" s="136"/>
      <c r="P184" s="200" t="str">
        <f t="shared" si="31"/>
        <v/>
      </c>
      <c r="Q184" s="140"/>
      <c r="R184" s="201" t="str">
        <f t="shared" si="32"/>
        <v/>
      </c>
      <c r="S184" s="129"/>
      <c r="T184" s="202" t="str">
        <f t="shared" si="26"/>
        <v/>
      </c>
      <c r="U184" s="140"/>
      <c r="V184" s="201" t="str">
        <f t="shared" si="33"/>
        <v/>
      </c>
    </row>
    <row r="185" spans="1:22" s="147" customFormat="1" hidden="1">
      <c r="A185" s="190"/>
      <c r="B185" s="173" t="s">
        <v>5823</v>
      </c>
      <c r="C185" s="174"/>
      <c r="D185" s="175"/>
      <c r="E185" s="164"/>
      <c r="F185" s="199" t="str">
        <f t="shared" si="34"/>
        <v/>
      </c>
      <c r="G185" s="176"/>
      <c r="H185" s="200" t="str">
        <f t="shared" si="27"/>
        <v/>
      </c>
      <c r="I185" s="177"/>
      <c r="J185" s="201" t="str">
        <f t="shared" si="28"/>
        <v/>
      </c>
      <c r="K185" s="136"/>
      <c r="L185" s="200" t="str">
        <f t="shared" si="29"/>
        <v/>
      </c>
      <c r="M185" s="140"/>
      <c r="N185" s="201" t="str">
        <f t="shared" si="30"/>
        <v/>
      </c>
      <c r="O185" s="136"/>
      <c r="P185" s="200" t="str">
        <f t="shared" si="31"/>
        <v/>
      </c>
      <c r="Q185" s="140"/>
      <c r="R185" s="201" t="str">
        <f t="shared" si="32"/>
        <v/>
      </c>
      <c r="S185" s="129"/>
      <c r="T185" s="202" t="str">
        <f t="shared" si="26"/>
        <v/>
      </c>
      <c r="U185" s="140"/>
      <c r="V185" s="201" t="str">
        <f t="shared" si="33"/>
        <v/>
      </c>
    </row>
    <row r="186" spans="1:22" s="147" customFormat="1" hidden="1">
      <c r="A186" s="190"/>
      <c r="B186" s="173" t="s">
        <v>5824</v>
      </c>
      <c r="C186" s="174"/>
      <c r="D186" s="175"/>
      <c r="E186" s="164"/>
      <c r="F186" s="199" t="str">
        <f t="shared" si="34"/>
        <v/>
      </c>
      <c r="G186" s="176"/>
      <c r="H186" s="200" t="str">
        <f t="shared" si="27"/>
        <v/>
      </c>
      <c r="I186" s="177"/>
      <c r="J186" s="201" t="str">
        <f t="shared" si="28"/>
        <v/>
      </c>
      <c r="K186" s="136"/>
      <c r="L186" s="200" t="str">
        <f t="shared" si="29"/>
        <v/>
      </c>
      <c r="M186" s="140"/>
      <c r="N186" s="201" t="str">
        <f t="shared" si="30"/>
        <v/>
      </c>
      <c r="O186" s="136"/>
      <c r="P186" s="200" t="str">
        <f t="shared" si="31"/>
        <v/>
      </c>
      <c r="Q186" s="140"/>
      <c r="R186" s="201" t="str">
        <f t="shared" si="32"/>
        <v/>
      </c>
      <c r="S186" s="129"/>
      <c r="T186" s="202" t="str">
        <f t="shared" si="26"/>
        <v/>
      </c>
      <c r="U186" s="140"/>
      <c r="V186" s="201" t="str">
        <f t="shared" si="33"/>
        <v/>
      </c>
    </row>
    <row r="187" spans="1:22" s="147" customFormat="1" hidden="1">
      <c r="A187" s="190"/>
      <c r="B187" s="173" t="s">
        <v>5825</v>
      </c>
      <c r="C187" s="174"/>
      <c r="D187" s="175"/>
      <c r="E187" s="164"/>
      <c r="F187" s="199" t="str">
        <f t="shared" si="34"/>
        <v/>
      </c>
      <c r="G187" s="176"/>
      <c r="H187" s="200" t="str">
        <f t="shared" si="27"/>
        <v/>
      </c>
      <c r="I187" s="177"/>
      <c r="J187" s="201" t="str">
        <f t="shared" si="28"/>
        <v/>
      </c>
      <c r="K187" s="136"/>
      <c r="L187" s="200" t="str">
        <f t="shared" si="29"/>
        <v/>
      </c>
      <c r="M187" s="140"/>
      <c r="N187" s="201" t="str">
        <f t="shared" si="30"/>
        <v/>
      </c>
      <c r="O187" s="136"/>
      <c r="P187" s="200" t="str">
        <f t="shared" si="31"/>
        <v/>
      </c>
      <c r="Q187" s="140"/>
      <c r="R187" s="201" t="str">
        <f t="shared" si="32"/>
        <v/>
      </c>
      <c r="S187" s="129"/>
      <c r="T187" s="202" t="str">
        <f t="shared" si="26"/>
        <v/>
      </c>
      <c r="U187" s="140"/>
      <c r="V187" s="201" t="str">
        <f t="shared" si="33"/>
        <v/>
      </c>
    </row>
    <row r="188" spans="1:22" s="147" customFormat="1" hidden="1">
      <c r="A188" s="190"/>
      <c r="B188" s="173" t="s">
        <v>5826</v>
      </c>
      <c r="C188" s="174"/>
      <c r="D188" s="175"/>
      <c r="E188" s="164"/>
      <c r="F188" s="199" t="str">
        <f t="shared" si="34"/>
        <v/>
      </c>
      <c r="G188" s="176"/>
      <c r="H188" s="200" t="str">
        <f t="shared" si="27"/>
        <v/>
      </c>
      <c r="I188" s="177"/>
      <c r="J188" s="201" t="str">
        <f t="shared" si="28"/>
        <v/>
      </c>
      <c r="K188" s="136"/>
      <c r="L188" s="200" t="str">
        <f t="shared" si="29"/>
        <v/>
      </c>
      <c r="M188" s="140"/>
      <c r="N188" s="201" t="str">
        <f t="shared" si="30"/>
        <v/>
      </c>
      <c r="O188" s="136"/>
      <c r="P188" s="200" t="str">
        <f t="shared" si="31"/>
        <v/>
      </c>
      <c r="Q188" s="140"/>
      <c r="R188" s="201" t="str">
        <f t="shared" si="32"/>
        <v/>
      </c>
      <c r="S188" s="129"/>
      <c r="T188" s="202" t="str">
        <f t="shared" si="26"/>
        <v/>
      </c>
      <c r="U188" s="140"/>
      <c r="V188" s="201" t="str">
        <f t="shared" si="33"/>
        <v/>
      </c>
    </row>
    <row r="189" spans="1:22" s="147" customFormat="1" hidden="1">
      <c r="A189" s="190"/>
      <c r="B189" s="173" t="s">
        <v>5827</v>
      </c>
      <c r="C189" s="174"/>
      <c r="D189" s="175"/>
      <c r="E189" s="164"/>
      <c r="F189" s="199" t="str">
        <f t="shared" si="34"/>
        <v/>
      </c>
      <c r="G189" s="176"/>
      <c r="H189" s="200" t="str">
        <f t="shared" si="27"/>
        <v/>
      </c>
      <c r="I189" s="177"/>
      <c r="J189" s="201" t="str">
        <f t="shared" si="28"/>
        <v/>
      </c>
      <c r="K189" s="136"/>
      <c r="L189" s="200" t="str">
        <f t="shared" si="29"/>
        <v/>
      </c>
      <c r="M189" s="140"/>
      <c r="N189" s="201" t="str">
        <f t="shared" si="30"/>
        <v/>
      </c>
      <c r="O189" s="136"/>
      <c r="P189" s="200" t="str">
        <f t="shared" si="31"/>
        <v/>
      </c>
      <c r="Q189" s="140"/>
      <c r="R189" s="201" t="str">
        <f t="shared" si="32"/>
        <v/>
      </c>
      <c r="S189" s="129"/>
      <c r="T189" s="202" t="str">
        <f t="shared" si="26"/>
        <v/>
      </c>
      <c r="U189" s="140"/>
      <c r="V189" s="201" t="str">
        <f t="shared" si="33"/>
        <v/>
      </c>
    </row>
    <row r="190" spans="1:22" s="147" customFormat="1" hidden="1">
      <c r="A190" s="190"/>
      <c r="B190" s="173" t="s">
        <v>5828</v>
      </c>
      <c r="C190" s="174"/>
      <c r="D190" s="175"/>
      <c r="E190" s="164"/>
      <c r="F190" s="199" t="str">
        <f t="shared" si="34"/>
        <v/>
      </c>
      <c r="G190" s="176"/>
      <c r="H190" s="200" t="str">
        <f t="shared" si="27"/>
        <v/>
      </c>
      <c r="I190" s="177"/>
      <c r="J190" s="201" t="str">
        <f t="shared" si="28"/>
        <v/>
      </c>
      <c r="K190" s="136"/>
      <c r="L190" s="200" t="str">
        <f t="shared" si="29"/>
        <v/>
      </c>
      <c r="M190" s="140"/>
      <c r="N190" s="201" t="str">
        <f t="shared" si="30"/>
        <v/>
      </c>
      <c r="O190" s="136"/>
      <c r="P190" s="200" t="str">
        <f t="shared" si="31"/>
        <v/>
      </c>
      <c r="Q190" s="140"/>
      <c r="R190" s="201" t="str">
        <f t="shared" si="32"/>
        <v/>
      </c>
      <c r="S190" s="129"/>
      <c r="T190" s="202" t="str">
        <f t="shared" si="26"/>
        <v/>
      </c>
      <c r="U190" s="140"/>
      <c r="V190" s="201" t="str">
        <f t="shared" si="33"/>
        <v/>
      </c>
    </row>
    <row r="191" spans="1:22" s="147" customFormat="1" hidden="1">
      <c r="A191" s="190"/>
      <c r="B191" s="173" t="s">
        <v>5829</v>
      </c>
      <c r="C191" s="174"/>
      <c r="D191" s="175"/>
      <c r="E191" s="164"/>
      <c r="F191" s="199" t="str">
        <f t="shared" si="34"/>
        <v/>
      </c>
      <c r="G191" s="176"/>
      <c r="H191" s="200" t="str">
        <f t="shared" si="27"/>
        <v/>
      </c>
      <c r="I191" s="177"/>
      <c r="J191" s="201" t="str">
        <f t="shared" si="28"/>
        <v/>
      </c>
      <c r="K191" s="136"/>
      <c r="L191" s="200" t="str">
        <f t="shared" si="29"/>
        <v/>
      </c>
      <c r="M191" s="140"/>
      <c r="N191" s="201" t="str">
        <f t="shared" si="30"/>
        <v/>
      </c>
      <c r="O191" s="136"/>
      <c r="P191" s="200" t="str">
        <f t="shared" si="31"/>
        <v/>
      </c>
      <c r="Q191" s="140"/>
      <c r="R191" s="201" t="str">
        <f t="shared" si="32"/>
        <v/>
      </c>
      <c r="S191" s="129"/>
      <c r="T191" s="202" t="str">
        <f t="shared" si="26"/>
        <v/>
      </c>
      <c r="U191" s="140"/>
      <c r="V191" s="201" t="str">
        <f t="shared" si="33"/>
        <v/>
      </c>
    </row>
    <row r="192" spans="1:22" s="147" customFormat="1" hidden="1">
      <c r="A192" s="190"/>
      <c r="B192" s="173" t="s">
        <v>5830</v>
      </c>
      <c r="C192" s="174"/>
      <c r="D192" s="175"/>
      <c r="E192" s="164"/>
      <c r="F192" s="199" t="str">
        <f t="shared" si="34"/>
        <v/>
      </c>
      <c r="G192" s="176"/>
      <c r="H192" s="200" t="str">
        <f t="shared" si="27"/>
        <v/>
      </c>
      <c r="I192" s="177"/>
      <c r="J192" s="201" t="str">
        <f t="shared" si="28"/>
        <v/>
      </c>
      <c r="K192" s="136"/>
      <c r="L192" s="200" t="str">
        <f t="shared" si="29"/>
        <v/>
      </c>
      <c r="M192" s="140"/>
      <c r="N192" s="201" t="str">
        <f t="shared" si="30"/>
        <v/>
      </c>
      <c r="O192" s="136"/>
      <c r="P192" s="200" t="str">
        <f t="shared" si="31"/>
        <v/>
      </c>
      <c r="Q192" s="140"/>
      <c r="R192" s="201" t="str">
        <f t="shared" si="32"/>
        <v/>
      </c>
      <c r="S192" s="129"/>
      <c r="T192" s="202" t="str">
        <f t="shared" si="26"/>
        <v/>
      </c>
      <c r="U192" s="140"/>
      <c r="V192" s="201" t="str">
        <f t="shared" si="33"/>
        <v/>
      </c>
    </row>
    <row r="193" spans="1:22" s="147" customFormat="1" hidden="1">
      <c r="A193" s="190"/>
      <c r="B193" s="173" t="s">
        <v>5831</v>
      </c>
      <c r="C193" s="174"/>
      <c r="D193" s="175"/>
      <c r="E193" s="164"/>
      <c r="F193" s="199" t="str">
        <f t="shared" si="34"/>
        <v/>
      </c>
      <c r="G193" s="176"/>
      <c r="H193" s="200" t="str">
        <f t="shared" si="27"/>
        <v/>
      </c>
      <c r="I193" s="177"/>
      <c r="J193" s="201" t="str">
        <f t="shared" si="28"/>
        <v/>
      </c>
      <c r="K193" s="136"/>
      <c r="L193" s="200" t="str">
        <f t="shared" si="29"/>
        <v/>
      </c>
      <c r="M193" s="140"/>
      <c r="N193" s="201" t="str">
        <f t="shared" si="30"/>
        <v/>
      </c>
      <c r="O193" s="136"/>
      <c r="P193" s="200" t="str">
        <f t="shared" si="31"/>
        <v/>
      </c>
      <c r="Q193" s="140"/>
      <c r="R193" s="201" t="str">
        <f t="shared" si="32"/>
        <v/>
      </c>
      <c r="S193" s="129"/>
      <c r="T193" s="202" t="str">
        <f t="shared" si="26"/>
        <v/>
      </c>
      <c r="U193" s="140"/>
      <c r="V193" s="201" t="str">
        <f t="shared" si="33"/>
        <v/>
      </c>
    </row>
    <row r="194" spans="1:22" s="147" customFormat="1" hidden="1">
      <c r="A194" s="190"/>
      <c r="B194" s="173" t="s">
        <v>5832</v>
      </c>
      <c r="C194" s="174"/>
      <c r="D194" s="175"/>
      <c r="E194" s="164"/>
      <c r="F194" s="199" t="str">
        <f t="shared" si="34"/>
        <v/>
      </c>
      <c r="G194" s="176"/>
      <c r="H194" s="200" t="str">
        <f t="shared" si="27"/>
        <v/>
      </c>
      <c r="I194" s="177"/>
      <c r="J194" s="201" t="str">
        <f t="shared" si="28"/>
        <v/>
      </c>
      <c r="K194" s="136"/>
      <c r="L194" s="200" t="str">
        <f t="shared" si="29"/>
        <v/>
      </c>
      <c r="M194" s="140"/>
      <c r="N194" s="201" t="str">
        <f t="shared" si="30"/>
        <v/>
      </c>
      <c r="O194" s="136"/>
      <c r="P194" s="200" t="str">
        <f t="shared" si="31"/>
        <v/>
      </c>
      <c r="Q194" s="140"/>
      <c r="R194" s="201" t="str">
        <f t="shared" si="32"/>
        <v/>
      </c>
      <c r="S194" s="129"/>
      <c r="T194" s="202" t="str">
        <f t="shared" si="26"/>
        <v/>
      </c>
      <c r="U194" s="140"/>
      <c r="V194" s="201" t="str">
        <f t="shared" si="33"/>
        <v/>
      </c>
    </row>
    <row r="195" spans="1:22" s="147" customFormat="1" hidden="1">
      <c r="A195" s="190"/>
      <c r="B195" s="173" t="s">
        <v>5833</v>
      </c>
      <c r="C195" s="174"/>
      <c r="D195" s="175"/>
      <c r="E195" s="164"/>
      <c r="F195" s="199" t="str">
        <f t="shared" si="34"/>
        <v/>
      </c>
      <c r="G195" s="176"/>
      <c r="H195" s="200" t="str">
        <f t="shared" si="27"/>
        <v/>
      </c>
      <c r="I195" s="177"/>
      <c r="J195" s="201" t="str">
        <f t="shared" si="28"/>
        <v/>
      </c>
      <c r="K195" s="136"/>
      <c r="L195" s="200" t="str">
        <f t="shared" si="29"/>
        <v/>
      </c>
      <c r="M195" s="140"/>
      <c r="N195" s="201" t="str">
        <f t="shared" si="30"/>
        <v/>
      </c>
      <c r="O195" s="136"/>
      <c r="P195" s="200" t="str">
        <f t="shared" si="31"/>
        <v/>
      </c>
      <c r="Q195" s="140"/>
      <c r="R195" s="201" t="str">
        <f t="shared" si="32"/>
        <v/>
      </c>
      <c r="S195" s="129"/>
      <c r="T195" s="202" t="str">
        <f t="shared" si="26"/>
        <v/>
      </c>
      <c r="U195" s="140"/>
      <c r="V195" s="201" t="str">
        <f t="shared" si="33"/>
        <v/>
      </c>
    </row>
    <row r="196" spans="1:22" s="147" customFormat="1" hidden="1">
      <c r="A196" s="190"/>
      <c r="B196" s="173" t="s">
        <v>5834</v>
      </c>
      <c r="C196" s="174"/>
      <c r="D196" s="175"/>
      <c r="E196" s="164"/>
      <c r="F196" s="199" t="str">
        <f t="shared" si="34"/>
        <v/>
      </c>
      <c r="G196" s="176"/>
      <c r="H196" s="200" t="str">
        <f t="shared" si="27"/>
        <v/>
      </c>
      <c r="I196" s="177"/>
      <c r="J196" s="201" t="str">
        <f t="shared" si="28"/>
        <v/>
      </c>
      <c r="K196" s="136"/>
      <c r="L196" s="200" t="str">
        <f t="shared" si="29"/>
        <v/>
      </c>
      <c r="M196" s="140"/>
      <c r="N196" s="201" t="str">
        <f t="shared" si="30"/>
        <v/>
      </c>
      <c r="O196" s="136"/>
      <c r="P196" s="200" t="str">
        <f t="shared" si="31"/>
        <v/>
      </c>
      <c r="Q196" s="140"/>
      <c r="R196" s="201" t="str">
        <f t="shared" si="32"/>
        <v/>
      </c>
      <c r="S196" s="129"/>
      <c r="T196" s="202" t="str">
        <f t="shared" si="26"/>
        <v/>
      </c>
      <c r="U196" s="140"/>
      <c r="V196" s="201" t="str">
        <f t="shared" si="33"/>
        <v/>
      </c>
    </row>
    <row r="197" spans="1:22" s="147" customFormat="1" hidden="1">
      <c r="A197" s="190"/>
      <c r="B197" s="173" t="s">
        <v>5835</v>
      </c>
      <c r="C197" s="174"/>
      <c r="D197" s="175"/>
      <c r="E197" s="165"/>
      <c r="F197" s="199" t="str">
        <f t="shared" si="34"/>
        <v/>
      </c>
      <c r="G197" s="176"/>
      <c r="H197" s="200" t="str">
        <f t="shared" si="27"/>
        <v/>
      </c>
      <c r="I197" s="177"/>
      <c r="J197" s="201" t="str">
        <f t="shared" si="28"/>
        <v/>
      </c>
      <c r="K197" s="136"/>
      <c r="L197" s="200" t="str">
        <f t="shared" si="29"/>
        <v/>
      </c>
      <c r="M197" s="140"/>
      <c r="N197" s="201" t="str">
        <f t="shared" si="30"/>
        <v/>
      </c>
      <c r="O197" s="136"/>
      <c r="P197" s="200" t="str">
        <f t="shared" si="31"/>
        <v/>
      </c>
      <c r="Q197" s="140"/>
      <c r="R197" s="201" t="str">
        <f t="shared" si="32"/>
        <v/>
      </c>
      <c r="S197" s="129"/>
      <c r="T197" s="202" t="str">
        <f t="shared" si="26"/>
        <v/>
      </c>
      <c r="U197" s="140"/>
      <c r="V197" s="201" t="str">
        <f t="shared" si="33"/>
        <v/>
      </c>
    </row>
    <row r="198" spans="1:22" s="147" customFormat="1" hidden="1">
      <c r="A198" s="190"/>
      <c r="B198" s="173" t="s">
        <v>5836</v>
      </c>
      <c r="C198" s="174"/>
      <c r="D198" s="175"/>
      <c r="E198" s="164"/>
      <c r="F198" s="199" t="str">
        <f t="shared" si="34"/>
        <v/>
      </c>
      <c r="G198" s="176"/>
      <c r="H198" s="200" t="str">
        <f t="shared" si="27"/>
        <v/>
      </c>
      <c r="I198" s="177"/>
      <c r="J198" s="201" t="str">
        <f t="shared" si="28"/>
        <v/>
      </c>
      <c r="K198" s="136"/>
      <c r="L198" s="200" t="str">
        <f t="shared" si="29"/>
        <v/>
      </c>
      <c r="M198" s="140"/>
      <c r="N198" s="201" t="str">
        <f t="shared" si="30"/>
        <v/>
      </c>
      <c r="O198" s="136"/>
      <c r="P198" s="200" t="str">
        <f t="shared" si="31"/>
        <v/>
      </c>
      <c r="Q198" s="140"/>
      <c r="R198" s="201" t="str">
        <f t="shared" si="32"/>
        <v/>
      </c>
      <c r="S198" s="129"/>
      <c r="T198" s="202" t="str">
        <f t="shared" si="26"/>
        <v/>
      </c>
      <c r="U198" s="140"/>
      <c r="V198" s="201" t="str">
        <f t="shared" si="33"/>
        <v/>
      </c>
    </row>
    <row r="199" spans="1:22" s="147" customFormat="1" hidden="1">
      <c r="A199" s="190"/>
      <c r="B199" s="173" t="s">
        <v>5837</v>
      </c>
      <c r="C199" s="174"/>
      <c r="D199" s="182"/>
      <c r="E199" s="164"/>
      <c r="F199" s="199" t="str">
        <f t="shared" si="34"/>
        <v/>
      </c>
      <c r="G199" s="176"/>
      <c r="H199" s="200" t="str">
        <f t="shared" si="27"/>
        <v/>
      </c>
      <c r="I199" s="177"/>
      <c r="J199" s="201" t="str">
        <f t="shared" si="28"/>
        <v/>
      </c>
      <c r="K199" s="136"/>
      <c r="L199" s="200" t="str">
        <f t="shared" si="29"/>
        <v/>
      </c>
      <c r="M199" s="140"/>
      <c r="N199" s="201" t="str">
        <f t="shared" si="30"/>
        <v/>
      </c>
      <c r="O199" s="136"/>
      <c r="P199" s="200" t="str">
        <f t="shared" si="31"/>
        <v/>
      </c>
      <c r="Q199" s="140"/>
      <c r="R199" s="201" t="str">
        <f t="shared" si="32"/>
        <v/>
      </c>
      <c r="S199" s="129"/>
      <c r="T199" s="202" t="str">
        <f t="shared" si="26"/>
        <v/>
      </c>
      <c r="U199" s="140"/>
      <c r="V199" s="201" t="str">
        <f t="shared" si="33"/>
        <v/>
      </c>
    </row>
    <row r="200" spans="1:22" s="147" customFormat="1" hidden="1">
      <c r="A200" s="190"/>
      <c r="B200" s="173" t="s">
        <v>5838</v>
      </c>
      <c r="C200" s="174"/>
      <c r="D200" s="182"/>
      <c r="E200" s="182"/>
      <c r="F200" s="199" t="str">
        <f t="shared" si="34"/>
        <v/>
      </c>
      <c r="G200" s="176"/>
      <c r="H200" s="200" t="str">
        <f t="shared" si="27"/>
        <v/>
      </c>
      <c r="I200" s="177"/>
      <c r="J200" s="201" t="str">
        <f t="shared" si="28"/>
        <v/>
      </c>
      <c r="K200" s="136"/>
      <c r="L200" s="200" t="str">
        <f t="shared" si="29"/>
        <v/>
      </c>
      <c r="M200" s="140"/>
      <c r="N200" s="201" t="str">
        <f t="shared" si="30"/>
        <v/>
      </c>
      <c r="O200" s="136"/>
      <c r="P200" s="200" t="str">
        <f t="shared" si="31"/>
        <v/>
      </c>
      <c r="Q200" s="140"/>
      <c r="R200" s="201" t="str">
        <f t="shared" si="32"/>
        <v/>
      </c>
      <c r="S200" s="129"/>
      <c r="T200" s="202" t="str">
        <f t="shared" si="26"/>
        <v/>
      </c>
      <c r="U200" s="140"/>
      <c r="V200" s="201" t="str">
        <f t="shared" si="33"/>
        <v/>
      </c>
    </row>
    <row r="201" spans="1:22" s="147" customFormat="1" hidden="1">
      <c r="A201" s="190"/>
      <c r="B201" s="173" t="s">
        <v>5839</v>
      </c>
      <c r="C201" s="174"/>
      <c r="D201" s="182"/>
      <c r="E201" s="182"/>
      <c r="F201" s="199" t="str">
        <f t="shared" si="34"/>
        <v/>
      </c>
      <c r="G201" s="176"/>
      <c r="H201" s="200" t="str">
        <f t="shared" si="27"/>
        <v/>
      </c>
      <c r="I201" s="177"/>
      <c r="J201" s="201" t="str">
        <f t="shared" si="28"/>
        <v/>
      </c>
      <c r="K201" s="136"/>
      <c r="L201" s="200" t="str">
        <f t="shared" si="29"/>
        <v/>
      </c>
      <c r="M201" s="140"/>
      <c r="N201" s="201" t="str">
        <f t="shared" si="30"/>
        <v/>
      </c>
      <c r="O201" s="136"/>
      <c r="P201" s="200" t="str">
        <f t="shared" si="31"/>
        <v/>
      </c>
      <c r="Q201" s="140"/>
      <c r="R201" s="201" t="str">
        <f t="shared" si="32"/>
        <v/>
      </c>
      <c r="S201" s="129"/>
      <c r="T201" s="202" t="str">
        <f t="shared" si="26"/>
        <v/>
      </c>
      <c r="U201" s="140"/>
      <c r="V201" s="201" t="str">
        <f t="shared" si="33"/>
        <v/>
      </c>
    </row>
    <row r="202" spans="1:22" s="147" customFormat="1" hidden="1">
      <c r="A202" s="190"/>
      <c r="B202" s="173" t="s">
        <v>5840</v>
      </c>
      <c r="C202" s="174"/>
      <c r="D202" s="182"/>
      <c r="E202" s="185"/>
      <c r="F202" s="199" t="str">
        <f t="shared" si="34"/>
        <v/>
      </c>
      <c r="G202" s="176"/>
      <c r="H202" s="200" t="str">
        <f t="shared" si="27"/>
        <v/>
      </c>
      <c r="I202" s="177"/>
      <c r="J202" s="201" t="str">
        <f t="shared" si="28"/>
        <v/>
      </c>
      <c r="K202" s="136"/>
      <c r="L202" s="200" t="str">
        <f t="shared" si="29"/>
        <v/>
      </c>
      <c r="M202" s="140"/>
      <c r="N202" s="201" t="str">
        <f t="shared" si="30"/>
        <v/>
      </c>
      <c r="O202" s="136"/>
      <c r="P202" s="200" t="str">
        <f t="shared" si="31"/>
        <v/>
      </c>
      <c r="Q202" s="140"/>
      <c r="R202" s="201" t="str">
        <f t="shared" si="32"/>
        <v/>
      </c>
      <c r="S202" s="129"/>
      <c r="T202" s="202" t="str">
        <f t="shared" si="26"/>
        <v/>
      </c>
      <c r="U202" s="140"/>
      <c r="V202" s="201" t="str">
        <f t="shared" si="33"/>
        <v/>
      </c>
    </row>
    <row r="203" spans="1:22" s="147" customFormat="1" hidden="1">
      <c r="A203" s="190"/>
      <c r="B203" s="173" t="s">
        <v>5841</v>
      </c>
      <c r="C203" s="174"/>
      <c r="D203" s="182"/>
      <c r="E203" s="185"/>
      <c r="F203" s="199" t="str">
        <f t="shared" si="34"/>
        <v/>
      </c>
      <c r="G203" s="176"/>
      <c r="H203" s="200" t="str">
        <f t="shared" si="27"/>
        <v/>
      </c>
      <c r="I203" s="177"/>
      <c r="J203" s="201" t="str">
        <f t="shared" si="28"/>
        <v/>
      </c>
      <c r="K203" s="136"/>
      <c r="L203" s="200" t="str">
        <f t="shared" si="29"/>
        <v/>
      </c>
      <c r="M203" s="140"/>
      <c r="N203" s="201" t="str">
        <f t="shared" si="30"/>
        <v/>
      </c>
      <c r="O203" s="136"/>
      <c r="P203" s="200" t="str">
        <f t="shared" si="31"/>
        <v/>
      </c>
      <c r="Q203" s="140"/>
      <c r="R203" s="201" t="str">
        <f t="shared" si="32"/>
        <v/>
      </c>
      <c r="S203" s="129"/>
      <c r="T203" s="202" t="str">
        <f t="shared" si="26"/>
        <v/>
      </c>
      <c r="U203" s="140"/>
      <c r="V203" s="201" t="str">
        <f t="shared" si="33"/>
        <v/>
      </c>
    </row>
    <row r="204" spans="1:22" s="147" customFormat="1" hidden="1">
      <c r="A204" s="190" t="s">
        <v>53</v>
      </c>
      <c r="B204" s="173" t="s">
        <v>5842</v>
      </c>
      <c r="C204" s="174"/>
      <c r="D204" s="182"/>
      <c r="E204" s="185"/>
      <c r="F204" s="199" t="str">
        <f t="shared" si="34"/>
        <v/>
      </c>
      <c r="G204" s="176"/>
      <c r="H204" s="200" t="str">
        <f t="shared" si="27"/>
        <v/>
      </c>
      <c r="I204" s="177"/>
      <c r="J204" s="201" t="str">
        <f t="shared" si="28"/>
        <v/>
      </c>
      <c r="K204" s="136"/>
      <c r="L204" s="200" t="str">
        <f t="shared" si="29"/>
        <v/>
      </c>
      <c r="M204" s="140"/>
      <c r="N204" s="201" t="str">
        <f t="shared" si="30"/>
        <v/>
      </c>
      <c r="O204" s="136"/>
      <c r="P204" s="200" t="str">
        <f t="shared" si="31"/>
        <v/>
      </c>
      <c r="Q204" s="140"/>
      <c r="R204" s="201" t="str">
        <f t="shared" si="32"/>
        <v/>
      </c>
      <c r="S204" s="129"/>
      <c r="T204" s="202" t="str">
        <f t="shared" ref="T204:T250" si="35">IF($T$9="*",IF(S204&gt;0,"*",""),"")</f>
        <v/>
      </c>
      <c r="U204" s="140"/>
      <c r="V204" s="201" t="str">
        <f t="shared" si="33"/>
        <v/>
      </c>
    </row>
    <row r="205" spans="1:22" s="147" customFormat="1" hidden="1">
      <c r="A205" s="190"/>
      <c r="B205" s="173" t="s">
        <v>5843</v>
      </c>
      <c r="C205" s="174"/>
      <c r="D205" s="182"/>
      <c r="E205" s="185"/>
      <c r="F205" s="199" t="str">
        <f t="shared" si="34"/>
        <v/>
      </c>
      <c r="G205" s="176"/>
      <c r="H205" s="200" t="str">
        <f t="shared" si="27"/>
        <v/>
      </c>
      <c r="I205" s="177"/>
      <c r="J205" s="201" t="str">
        <f t="shared" si="28"/>
        <v/>
      </c>
      <c r="K205" s="136"/>
      <c r="L205" s="200" t="str">
        <f t="shared" si="29"/>
        <v/>
      </c>
      <c r="M205" s="140"/>
      <c r="N205" s="201" t="str">
        <f t="shared" si="30"/>
        <v/>
      </c>
      <c r="O205" s="136"/>
      <c r="P205" s="200" t="str">
        <f t="shared" si="31"/>
        <v/>
      </c>
      <c r="Q205" s="140"/>
      <c r="R205" s="201" t="str">
        <f t="shared" si="32"/>
        <v/>
      </c>
      <c r="S205" s="129"/>
      <c r="T205" s="202" t="str">
        <f t="shared" si="35"/>
        <v/>
      </c>
      <c r="U205" s="140"/>
      <c r="V205" s="201" t="str">
        <f t="shared" si="33"/>
        <v/>
      </c>
    </row>
    <row r="206" spans="1:22" s="147" customFormat="1" hidden="1">
      <c r="A206" s="190"/>
      <c r="B206" s="178" t="s">
        <v>5844</v>
      </c>
      <c r="C206" s="179"/>
      <c r="D206" s="182"/>
      <c r="E206" s="185"/>
      <c r="F206" s="199" t="str">
        <f t="shared" si="34"/>
        <v/>
      </c>
      <c r="G206" s="176"/>
      <c r="H206" s="200" t="str">
        <f t="shared" si="27"/>
        <v/>
      </c>
      <c r="I206" s="177"/>
      <c r="J206" s="201" t="str">
        <f t="shared" si="28"/>
        <v/>
      </c>
      <c r="K206" s="136"/>
      <c r="L206" s="200" t="str">
        <f t="shared" si="29"/>
        <v/>
      </c>
      <c r="M206" s="140"/>
      <c r="N206" s="201" t="str">
        <f t="shared" si="30"/>
        <v/>
      </c>
      <c r="O206" s="136"/>
      <c r="P206" s="200" t="str">
        <f t="shared" si="31"/>
        <v/>
      </c>
      <c r="Q206" s="140"/>
      <c r="R206" s="201" t="str">
        <f t="shared" si="32"/>
        <v/>
      </c>
      <c r="S206" s="129"/>
      <c r="T206" s="202" t="str">
        <f t="shared" si="35"/>
        <v/>
      </c>
      <c r="U206" s="140"/>
      <c r="V206" s="201" t="str">
        <f t="shared" si="33"/>
        <v/>
      </c>
    </row>
    <row r="207" spans="1:22" s="147" customFormat="1" hidden="1">
      <c r="A207" s="190"/>
      <c r="B207" s="173" t="s">
        <v>5845</v>
      </c>
      <c r="C207" s="174"/>
      <c r="D207" s="182"/>
      <c r="E207" s="185"/>
      <c r="F207" s="199" t="str">
        <f t="shared" si="34"/>
        <v/>
      </c>
      <c r="G207" s="176"/>
      <c r="H207" s="200" t="str">
        <f t="shared" si="27"/>
        <v/>
      </c>
      <c r="I207" s="177"/>
      <c r="J207" s="201" t="str">
        <f t="shared" si="28"/>
        <v/>
      </c>
      <c r="K207" s="136"/>
      <c r="L207" s="200" t="str">
        <f t="shared" si="29"/>
        <v/>
      </c>
      <c r="M207" s="140"/>
      <c r="N207" s="201" t="str">
        <f t="shared" si="30"/>
        <v/>
      </c>
      <c r="O207" s="136"/>
      <c r="P207" s="200" t="str">
        <f t="shared" si="31"/>
        <v/>
      </c>
      <c r="Q207" s="140"/>
      <c r="R207" s="201" t="str">
        <f t="shared" si="32"/>
        <v/>
      </c>
      <c r="S207" s="129"/>
      <c r="T207" s="202" t="str">
        <f t="shared" si="35"/>
        <v/>
      </c>
      <c r="U207" s="140"/>
      <c r="V207" s="201" t="str">
        <f t="shared" si="33"/>
        <v/>
      </c>
    </row>
    <row r="208" spans="1:22" s="147" customFormat="1" hidden="1">
      <c r="A208" s="190"/>
      <c r="B208" s="173" t="s">
        <v>5846</v>
      </c>
      <c r="C208" s="174"/>
      <c r="D208" s="182"/>
      <c r="E208" s="185"/>
      <c r="F208" s="199" t="str">
        <f t="shared" si="34"/>
        <v/>
      </c>
      <c r="G208" s="176"/>
      <c r="H208" s="200" t="str">
        <f t="shared" si="27"/>
        <v/>
      </c>
      <c r="I208" s="177"/>
      <c r="J208" s="201" t="str">
        <f t="shared" si="28"/>
        <v/>
      </c>
      <c r="K208" s="136"/>
      <c r="L208" s="200" t="str">
        <f t="shared" si="29"/>
        <v/>
      </c>
      <c r="M208" s="140"/>
      <c r="N208" s="201" t="str">
        <f t="shared" si="30"/>
        <v/>
      </c>
      <c r="O208" s="136"/>
      <c r="P208" s="200" t="str">
        <f t="shared" si="31"/>
        <v/>
      </c>
      <c r="Q208" s="140"/>
      <c r="R208" s="201" t="str">
        <f t="shared" si="32"/>
        <v/>
      </c>
      <c r="S208" s="129"/>
      <c r="T208" s="202" t="str">
        <f t="shared" si="35"/>
        <v/>
      </c>
      <c r="U208" s="140"/>
      <c r="V208" s="201" t="str">
        <f t="shared" si="33"/>
        <v/>
      </c>
    </row>
    <row r="209" spans="1:22" s="147" customFormat="1" hidden="1">
      <c r="A209" s="190"/>
      <c r="B209" s="173" t="s">
        <v>5847</v>
      </c>
      <c r="C209" s="174"/>
      <c r="D209" s="182"/>
      <c r="E209" s="185"/>
      <c r="F209" s="199" t="str">
        <f t="shared" si="34"/>
        <v/>
      </c>
      <c r="G209" s="176"/>
      <c r="H209" s="200" t="str">
        <f t="shared" si="27"/>
        <v/>
      </c>
      <c r="I209" s="177"/>
      <c r="J209" s="201" t="str">
        <f t="shared" si="28"/>
        <v/>
      </c>
      <c r="K209" s="136"/>
      <c r="L209" s="200" t="str">
        <f t="shared" si="29"/>
        <v/>
      </c>
      <c r="M209" s="140"/>
      <c r="N209" s="201" t="str">
        <f t="shared" si="30"/>
        <v/>
      </c>
      <c r="O209" s="136"/>
      <c r="P209" s="200" t="str">
        <f t="shared" si="31"/>
        <v/>
      </c>
      <c r="Q209" s="140"/>
      <c r="R209" s="201" t="str">
        <f t="shared" si="32"/>
        <v/>
      </c>
      <c r="S209" s="129"/>
      <c r="T209" s="202" t="str">
        <f t="shared" si="35"/>
        <v/>
      </c>
      <c r="U209" s="140"/>
      <c r="V209" s="201" t="str">
        <f t="shared" si="33"/>
        <v/>
      </c>
    </row>
    <row r="210" spans="1:22" s="147" customFormat="1" hidden="1">
      <c r="A210" s="190"/>
      <c r="B210" s="173" t="s">
        <v>5848</v>
      </c>
      <c r="C210" s="174"/>
      <c r="D210" s="182"/>
      <c r="E210" s="185"/>
      <c r="F210" s="199" t="str">
        <f t="shared" si="34"/>
        <v/>
      </c>
      <c r="G210" s="176"/>
      <c r="H210" s="200" t="str">
        <f t="shared" si="27"/>
        <v/>
      </c>
      <c r="I210" s="177"/>
      <c r="J210" s="201" t="str">
        <f t="shared" si="28"/>
        <v/>
      </c>
      <c r="K210" s="136"/>
      <c r="L210" s="200" t="str">
        <f t="shared" si="29"/>
        <v/>
      </c>
      <c r="M210" s="140"/>
      <c r="N210" s="201" t="str">
        <f t="shared" si="30"/>
        <v/>
      </c>
      <c r="O210" s="136"/>
      <c r="P210" s="200" t="str">
        <f t="shared" si="31"/>
        <v/>
      </c>
      <c r="Q210" s="140"/>
      <c r="R210" s="201" t="str">
        <f t="shared" si="32"/>
        <v/>
      </c>
      <c r="S210" s="129"/>
      <c r="T210" s="202" t="str">
        <f t="shared" si="35"/>
        <v/>
      </c>
      <c r="U210" s="140"/>
      <c r="V210" s="201" t="str">
        <f t="shared" si="33"/>
        <v/>
      </c>
    </row>
    <row r="211" spans="1:22" s="147" customFormat="1" hidden="1">
      <c r="A211" s="190"/>
      <c r="B211" s="173" t="s">
        <v>5849</v>
      </c>
      <c r="C211" s="174"/>
      <c r="D211" s="182"/>
      <c r="E211" s="185"/>
      <c r="F211" s="199" t="str">
        <f t="shared" si="34"/>
        <v/>
      </c>
      <c r="G211" s="176"/>
      <c r="H211" s="200" t="str">
        <f t="shared" si="27"/>
        <v/>
      </c>
      <c r="I211" s="177"/>
      <c r="J211" s="201" t="str">
        <f t="shared" si="28"/>
        <v/>
      </c>
      <c r="K211" s="136"/>
      <c r="L211" s="200" t="str">
        <f t="shared" si="29"/>
        <v/>
      </c>
      <c r="M211" s="140"/>
      <c r="N211" s="201" t="str">
        <f t="shared" si="30"/>
        <v/>
      </c>
      <c r="O211" s="136"/>
      <c r="P211" s="200" t="str">
        <f t="shared" si="31"/>
        <v/>
      </c>
      <c r="Q211" s="140"/>
      <c r="R211" s="201" t="str">
        <f t="shared" si="32"/>
        <v/>
      </c>
      <c r="S211" s="129"/>
      <c r="T211" s="202" t="str">
        <f t="shared" si="35"/>
        <v/>
      </c>
      <c r="U211" s="140"/>
      <c r="V211" s="201" t="str">
        <f t="shared" si="33"/>
        <v/>
      </c>
    </row>
    <row r="212" spans="1:22" s="147" customFormat="1" hidden="1">
      <c r="A212" s="190"/>
      <c r="B212" s="173" t="s">
        <v>5850</v>
      </c>
      <c r="C212" s="174"/>
      <c r="D212" s="182"/>
      <c r="E212" s="185"/>
      <c r="F212" s="199" t="str">
        <f t="shared" si="34"/>
        <v/>
      </c>
      <c r="G212" s="176"/>
      <c r="H212" s="200" t="str">
        <f t="shared" si="27"/>
        <v/>
      </c>
      <c r="I212" s="177"/>
      <c r="J212" s="201" t="str">
        <f t="shared" si="28"/>
        <v/>
      </c>
      <c r="K212" s="136"/>
      <c r="L212" s="200" t="str">
        <f t="shared" si="29"/>
        <v/>
      </c>
      <c r="M212" s="140"/>
      <c r="N212" s="201" t="str">
        <f t="shared" si="30"/>
        <v/>
      </c>
      <c r="O212" s="136"/>
      <c r="P212" s="200" t="str">
        <f t="shared" si="31"/>
        <v/>
      </c>
      <c r="Q212" s="140"/>
      <c r="R212" s="201" t="str">
        <f t="shared" si="32"/>
        <v/>
      </c>
      <c r="S212" s="129"/>
      <c r="T212" s="202" t="str">
        <f t="shared" si="35"/>
        <v/>
      </c>
      <c r="U212" s="140"/>
      <c r="V212" s="201" t="str">
        <f t="shared" si="33"/>
        <v/>
      </c>
    </row>
    <row r="213" spans="1:22" s="147" customFormat="1" hidden="1">
      <c r="A213" s="190"/>
      <c r="B213" s="173" t="s">
        <v>5851</v>
      </c>
      <c r="C213" s="174"/>
      <c r="D213" s="182"/>
      <c r="E213" s="185"/>
      <c r="F213" s="199" t="str">
        <f t="shared" si="34"/>
        <v/>
      </c>
      <c r="G213" s="176"/>
      <c r="H213" s="200" t="str">
        <f t="shared" si="27"/>
        <v/>
      </c>
      <c r="I213" s="177"/>
      <c r="J213" s="201" t="str">
        <f t="shared" si="28"/>
        <v/>
      </c>
      <c r="K213" s="136"/>
      <c r="L213" s="200" t="str">
        <f t="shared" si="29"/>
        <v/>
      </c>
      <c r="M213" s="140"/>
      <c r="N213" s="201" t="str">
        <f t="shared" si="30"/>
        <v/>
      </c>
      <c r="O213" s="136"/>
      <c r="P213" s="200" t="str">
        <f t="shared" si="31"/>
        <v/>
      </c>
      <c r="Q213" s="140"/>
      <c r="R213" s="201" t="str">
        <f t="shared" si="32"/>
        <v/>
      </c>
      <c r="S213" s="129"/>
      <c r="T213" s="202" t="str">
        <f t="shared" si="35"/>
        <v/>
      </c>
      <c r="U213" s="140"/>
      <c r="V213" s="201" t="str">
        <f t="shared" si="33"/>
        <v/>
      </c>
    </row>
    <row r="214" spans="1:22" s="147" customFormat="1" hidden="1">
      <c r="A214" s="190"/>
      <c r="B214" s="173" t="s">
        <v>5852</v>
      </c>
      <c r="C214" s="174"/>
      <c r="D214" s="182"/>
      <c r="E214" s="185"/>
      <c r="F214" s="199" t="str">
        <f t="shared" si="34"/>
        <v/>
      </c>
      <c r="G214" s="176"/>
      <c r="H214" s="200" t="str">
        <f t="shared" si="27"/>
        <v/>
      </c>
      <c r="I214" s="177"/>
      <c r="J214" s="201" t="str">
        <f t="shared" si="28"/>
        <v/>
      </c>
      <c r="K214" s="136"/>
      <c r="L214" s="200" t="str">
        <f t="shared" si="29"/>
        <v/>
      </c>
      <c r="M214" s="140"/>
      <c r="N214" s="201" t="str">
        <f t="shared" si="30"/>
        <v/>
      </c>
      <c r="O214" s="136"/>
      <c r="P214" s="200" t="str">
        <f t="shared" si="31"/>
        <v/>
      </c>
      <c r="Q214" s="140"/>
      <c r="R214" s="201" t="str">
        <f t="shared" si="32"/>
        <v/>
      </c>
      <c r="S214" s="129"/>
      <c r="T214" s="202" t="str">
        <f t="shared" si="35"/>
        <v/>
      </c>
      <c r="U214" s="140"/>
      <c r="V214" s="201" t="str">
        <f t="shared" si="33"/>
        <v/>
      </c>
    </row>
    <row r="215" spans="1:22" s="147" customFormat="1" hidden="1">
      <c r="A215" s="190"/>
      <c r="B215" s="173" t="s">
        <v>5853</v>
      </c>
      <c r="C215" s="174"/>
      <c r="D215" s="182"/>
      <c r="E215" s="185"/>
      <c r="F215" s="199" t="str">
        <f t="shared" si="34"/>
        <v/>
      </c>
      <c r="G215" s="176"/>
      <c r="H215" s="200" t="str">
        <f t="shared" si="27"/>
        <v/>
      </c>
      <c r="I215" s="177"/>
      <c r="J215" s="201" t="str">
        <f t="shared" si="28"/>
        <v/>
      </c>
      <c r="K215" s="136"/>
      <c r="L215" s="200" t="str">
        <f t="shared" si="29"/>
        <v/>
      </c>
      <c r="M215" s="140"/>
      <c r="N215" s="201" t="str">
        <f t="shared" si="30"/>
        <v/>
      </c>
      <c r="O215" s="136"/>
      <c r="P215" s="200" t="str">
        <f t="shared" si="31"/>
        <v/>
      </c>
      <c r="Q215" s="140"/>
      <c r="R215" s="201" t="str">
        <f t="shared" si="32"/>
        <v/>
      </c>
      <c r="S215" s="129"/>
      <c r="T215" s="202" t="str">
        <f t="shared" si="35"/>
        <v/>
      </c>
      <c r="U215" s="140"/>
      <c r="V215" s="201" t="str">
        <f t="shared" si="33"/>
        <v/>
      </c>
    </row>
    <row r="216" spans="1:22" s="147" customFormat="1" hidden="1">
      <c r="A216" s="190"/>
      <c r="B216" s="173" t="s">
        <v>5854</v>
      </c>
      <c r="C216" s="174"/>
      <c r="D216" s="182"/>
      <c r="E216" s="185"/>
      <c r="F216" s="199" t="str">
        <f t="shared" si="34"/>
        <v/>
      </c>
      <c r="G216" s="176"/>
      <c r="H216" s="200" t="str">
        <f t="shared" si="27"/>
        <v/>
      </c>
      <c r="I216" s="177"/>
      <c r="J216" s="201" t="str">
        <f t="shared" si="28"/>
        <v/>
      </c>
      <c r="K216" s="136"/>
      <c r="L216" s="200" t="str">
        <f t="shared" si="29"/>
        <v/>
      </c>
      <c r="M216" s="140"/>
      <c r="N216" s="201" t="str">
        <f t="shared" si="30"/>
        <v/>
      </c>
      <c r="O216" s="136"/>
      <c r="P216" s="200" t="str">
        <f t="shared" si="31"/>
        <v/>
      </c>
      <c r="Q216" s="140"/>
      <c r="R216" s="201" t="str">
        <f t="shared" si="32"/>
        <v/>
      </c>
      <c r="S216" s="129"/>
      <c r="T216" s="202" t="str">
        <f t="shared" si="35"/>
        <v/>
      </c>
      <c r="U216" s="140"/>
      <c r="V216" s="201" t="str">
        <f t="shared" si="33"/>
        <v/>
      </c>
    </row>
    <row r="217" spans="1:22" s="147" customFormat="1" hidden="1">
      <c r="A217" s="190"/>
      <c r="B217" s="173" t="s">
        <v>5855</v>
      </c>
      <c r="C217" s="174"/>
      <c r="D217" s="182"/>
      <c r="E217" s="185"/>
      <c r="F217" s="199" t="str">
        <f t="shared" si="34"/>
        <v/>
      </c>
      <c r="G217" s="176"/>
      <c r="H217" s="200" t="str">
        <f t="shared" si="27"/>
        <v/>
      </c>
      <c r="I217" s="177"/>
      <c r="J217" s="201" t="str">
        <f t="shared" si="28"/>
        <v/>
      </c>
      <c r="K217" s="136"/>
      <c r="L217" s="200" t="str">
        <f t="shared" si="29"/>
        <v/>
      </c>
      <c r="M217" s="140"/>
      <c r="N217" s="201" t="str">
        <f t="shared" si="30"/>
        <v/>
      </c>
      <c r="O217" s="136"/>
      <c r="P217" s="200" t="str">
        <f t="shared" si="31"/>
        <v/>
      </c>
      <c r="Q217" s="140"/>
      <c r="R217" s="201" t="str">
        <f t="shared" si="32"/>
        <v/>
      </c>
      <c r="S217" s="129"/>
      <c r="T217" s="202" t="str">
        <f t="shared" si="35"/>
        <v/>
      </c>
      <c r="U217" s="140"/>
      <c r="V217" s="201" t="str">
        <f t="shared" si="33"/>
        <v/>
      </c>
    </row>
    <row r="218" spans="1:22" s="147" customFormat="1" hidden="1">
      <c r="A218" s="190"/>
      <c r="B218" s="173" t="s">
        <v>5856</v>
      </c>
      <c r="C218" s="174"/>
      <c r="D218" s="182"/>
      <c r="E218" s="185"/>
      <c r="F218" s="199" t="str">
        <f t="shared" si="34"/>
        <v/>
      </c>
      <c r="G218" s="176"/>
      <c r="H218" s="200" t="str">
        <f t="shared" si="27"/>
        <v/>
      </c>
      <c r="I218" s="177"/>
      <c r="J218" s="201" t="str">
        <f t="shared" si="28"/>
        <v/>
      </c>
      <c r="K218" s="136"/>
      <c r="L218" s="200" t="str">
        <f t="shared" si="29"/>
        <v/>
      </c>
      <c r="M218" s="140"/>
      <c r="N218" s="201" t="str">
        <f t="shared" si="30"/>
        <v/>
      </c>
      <c r="O218" s="136"/>
      <c r="P218" s="200" t="str">
        <f t="shared" si="31"/>
        <v/>
      </c>
      <c r="Q218" s="140"/>
      <c r="R218" s="201" t="str">
        <f t="shared" si="32"/>
        <v/>
      </c>
      <c r="S218" s="129"/>
      <c r="T218" s="202" t="str">
        <f t="shared" si="35"/>
        <v/>
      </c>
      <c r="U218" s="140"/>
      <c r="V218" s="201" t="str">
        <f t="shared" si="33"/>
        <v/>
      </c>
    </row>
    <row r="219" spans="1:22" s="147" customFormat="1" hidden="1">
      <c r="A219" s="190"/>
      <c r="B219" s="173" t="s">
        <v>5857</v>
      </c>
      <c r="C219" s="174"/>
      <c r="D219" s="182"/>
      <c r="E219" s="185"/>
      <c r="F219" s="199" t="str">
        <f t="shared" si="34"/>
        <v/>
      </c>
      <c r="G219" s="176"/>
      <c r="H219" s="200" t="str">
        <f t="shared" si="27"/>
        <v/>
      </c>
      <c r="I219" s="177"/>
      <c r="J219" s="201" t="str">
        <f t="shared" si="28"/>
        <v/>
      </c>
      <c r="K219" s="136"/>
      <c r="L219" s="200" t="str">
        <f t="shared" si="29"/>
        <v/>
      </c>
      <c r="M219" s="140"/>
      <c r="N219" s="201" t="str">
        <f t="shared" si="30"/>
        <v/>
      </c>
      <c r="O219" s="136"/>
      <c r="P219" s="200" t="str">
        <f t="shared" si="31"/>
        <v/>
      </c>
      <c r="Q219" s="140"/>
      <c r="R219" s="201" t="str">
        <f t="shared" si="32"/>
        <v/>
      </c>
      <c r="S219" s="129"/>
      <c r="T219" s="202" t="str">
        <f t="shared" si="35"/>
        <v/>
      </c>
      <c r="U219" s="140"/>
      <c r="V219" s="201" t="str">
        <f t="shared" si="33"/>
        <v/>
      </c>
    </row>
    <row r="220" spans="1:22" s="147" customFormat="1" hidden="1">
      <c r="A220" s="190"/>
      <c r="B220" s="173" t="s">
        <v>5858</v>
      </c>
      <c r="C220" s="174"/>
      <c r="D220" s="182"/>
      <c r="E220" s="185"/>
      <c r="F220" s="199" t="str">
        <f t="shared" si="34"/>
        <v/>
      </c>
      <c r="G220" s="176"/>
      <c r="H220" s="200" t="str">
        <f t="shared" si="27"/>
        <v/>
      </c>
      <c r="I220" s="177"/>
      <c r="J220" s="201" t="str">
        <f t="shared" si="28"/>
        <v/>
      </c>
      <c r="K220" s="136"/>
      <c r="L220" s="200" t="str">
        <f t="shared" si="29"/>
        <v/>
      </c>
      <c r="M220" s="140"/>
      <c r="N220" s="201" t="str">
        <f t="shared" si="30"/>
        <v/>
      </c>
      <c r="O220" s="136"/>
      <c r="P220" s="200" t="str">
        <f t="shared" si="31"/>
        <v/>
      </c>
      <c r="Q220" s="140"/>
      <c r="R220" s="201" t="str">
        <f t="shared" si="32"/>
        <v/>
      </c>
      <c r="S220" s="129"/>
      <c r="T220" s="202" t="str">
        <f t="shared" si="35"/>
        <v/>
      </c>
      <c r="U220" s="140"/>
      <c r="V220" s="201" t="str">
        <f t="shared" si="33"/>
        <v/>
      </c>
    </row>
    <row r="221" spans="1:22" s="147" customFormat="1" hidden="1">
      <c r="A221" s="190"/>
      <c r="B221" s="173" t="s">
        <v>5859</v>
      </c>
      <c r="C221" s="174"/>
      <c r="D221" s="182"/>
      <c r="E221" s="185"/>
      <c r="F221" s="199" t="str">
        <f t="shared" si="34"/>
        <v/>
      </c>
      <c r="G221" s="176"/>
      <c r="H221" s="200" t="str">
        <f t="shared" si="27"/>
        <v/>
      </c>
      <c r="I221" s="177"/>
      <c r="J221" s="201" t="str">
        <f t="shared" si="28"/>
        <v/>
      </c>
      <c r="K221" s="136"/>
      <c r="L221" s="200" t="str">
        <f t="shared" si="29"/>
        <v/>
      </c>
      <c r="M221" s="140"/>
      <c r="N221" s="201" t="str">
        <f t="shared" si="30"/>
        <v/>
      </c>
      <c r="O221" s="136"/>
      <c r="P221" s="200" t="str">
        <f t="shared" si="31"/>
        <v/>
      </c>
      <c r="Q221" s="140"/>
      <c r="R221" s="201" t="str">
        <f t="shared" si="32"/>
        <v/>
      </c>
      <c r="S221" s="129"/>
      <c r="T221" s="202" t="str">
        <f t="shared" si="35"/>
        <v/>
      </c>
      <c r="U221" s="140"/>
      <c r="V221" s="201" t="str">
        <f t="shared" si="33"/>
        <v/>
      </c>
    </row>
    <row r="222" spans="1:22" s="147" customFormat="1" hidden="1">
      <c r="A222" s="190"/>
      <c r="B222" s="173" t="s">
        <v>5860</v>
      </c>
      <c r="C222" s="174"/>
      <c r="D222" s="182"/>
      <c r="E222" s="185"/>
      <c r="F222" s="199" t="str">
        <f t="shared" si="34"/>
        <v/>
      </c>
      <c r="G222" s="176"/>
      <c r="H222" s="200" t="str">
        <f t="shared" si="27"/>
        <v/>
      </c>
      <c r="I222" s="177"/>
      <c r="J222" s="201" t="str">
        <f t="shared" si="28"/>
        <v/>
      </c>
      <c r="K222" s="136"/>
      <c r="L222" s="200" t="str">
        <f t="shared" si="29"/>
        <v/>
      </c>
      <c r="M222" s="140"/>
      <c r="N222" s="201" t="str">
        <f t="shared" si="30"/>
        <v/>
      </c>
      <c r="O222" s="136"/>
      <c r="P222" s="200" t="str">
        <f t="shared" si="31"/>
        <v/>
      </c>
      <c r="Q222" s="140"/>
      <c r="R222" s="201" t="str">
        <f t="shared" si="32"/>
        <v/>
      </c>
      <c r="S222" s="129"/>
      <c r="T222" s="202" t="str">
        <f t="shared" si="35"/>
        <v/>
      </c>
      <c r="U222" s="140"/>
      <c r="V222" s="201" t="str">
        <f t="shared" si="33"/>
        <v/>
      </c>
    </row>
    <row r="223" spans="1:22" s="147" customFormat="1" hidden="1">
      <c r="A223" s="190"/>
      <c r="B223" s="173" t="s">
        <v>5861</v>
      </c>
      <c r="C223" s="174"/>
      <c r="D223" s="182"/>
      <c r="E223" s="185"/>
      <c r="F223" s="199" t="str">
        <f t="shared" si="34"/>
        <v/>
      </c>
      <c r="G223" s="176"/>
      <c r="H223" s="200" t="str">
        <f t="shared" si="27"/>
        <v/>
      </c>
      <c r="I223" s="177"/>
      <c r="J223" s="201" t="str">
        <f t="shared" si="28"/>
        <v/>
      </c>
      <c r="K223" s="136"/>
      <c r="L223" s="200" t="str">
        <f t="shared" si="29"/>
        <v/>
      </c>
      <c r="M223" s="140"/>
      <c r="N223" s="201" t="str">
        <f t="shared" si="30"/>
        <v/>
      </c>
      <c r="O223" s="136"/>
      <c r="P223" s="200" t="str">
        <f t="shared" si="31"/>
        <v/>
      </c>
      <c r="Q223" s="140"/>
      <c r="R223" s="201" t="str">
        <f t="shared" si="32"/>
        <v/>
      </c>
      <c r="S223" s="129"/>
      <c r="T223" s="202" t="str">
        <f t="shared" si="35"/>
        <v/>
      </c>
      <c r="U223" s="140"/>
      <c r="V223" s="201" t="str">
        <f t="shared" si="33"/>
        <v/>
      </c>
    </row>
    <row r="224" spans="1:22" s="147" customFormat="1" hidden="1">
      <c r="A224" s="190"/>
      <c r="B224" s="173" t="s">
        <v>5862</v>
      </c>
      <c r="C224" s="174"/>
      <c r="D224" s="182"/>
      <c r="E224" s="185"/>
      <c r="F224" s="199" t="str">
        <f t="shared" si="34"/>
        <v/>
      </c>
      <c r="G224" s="176"/>
      <c r="H224" s="200" t="str">
        <f t="shared" si="27"/>
        <v/>
      </c>
      <c r="I224" s="177"/>
      <c r="J224" s="201" t="str">
        <f t="shared" si="28"/>
        <v/>
      </c>
      <c r="K224" s="136"/>
      <c r="L224" s="200" t="str">
        <f t="shared" si="29"/>
        <v/>
      </c>
      <c r="M224" s="140"/>
      <c r="N224" s="201" t="str">
        <f t="shared" si="30"/>
        <v/>
      </c>
      <c r="O224" s="136"/>
      <c r="P224" s="200" t="str">
        <f t="shared" si="31"/>
        <v/>
      </c>
      <c r="Q224" s="140"/>
      <c r="R224" s="201" t="str">
        <f t="shared" si="32"/>
        <v/>
      </c>
      <c r="S224" s="129"/>
      <c r="T224" s="202" t="str">
        <f t="shared" si="35"/>
        <v/>
      </c>
      <c r="U224" s="140"/>
      <c r="V224" s="201" t="str">
        <f t="shared" si="33"/>
        <v/>
      </c>
    </row>
    <row r="225" spans="1:22" s="147" customFormat="1" hidden="1">
      <c r="A225" s="190"/>
      <c r="B225" s="181" t="s">
        <v>5863</v>
      </c>
      <c r="C225" s="186"/>
      <c r="D225" s="182"/>
      <c r="E225" s="185"/>
      <c r="F225" s="199" t="str">
        <f t="shared" si="34"/>
        <v/>
      </c>
      <c r="G225" s="176"/>
      <c r="H225" s="200" t="str">
        <f t="shared" si="27"/>
        <v/>
      </c>
      <c r="I225" s="177"/>
      <c r="J225" s="201" t="str">
        <f t="shared" si="28"/>
        <v/>
      </c>
      <c r="K225" s="136"/>
      <c r="L225" s="200" t="str">
        <f t="shared" si="29"/>
        <v/>
      </c>
      <c r="M225" s="140"/>
      <c r="N225" s="201" t="str">
        <f t="shared" si="30"/>
        <v/>
      </c>
      <c r="O225" s="136"/>
      <c r="P225" s="200" t="str">
        <f t="shared" si="31"/>
        <v/>
      </c>
      <c r="Q225" s="140"/>
      <c r="R225" s="201" t="str">
        <f t="shared" si="32"/>
        <v/>
      </c>
      <c r="S225" s="129"/>
      <c r="T225" s="202" t="str">
        <f t="shared" si="35"/>
        <v/>
      </c>
      <c r="U225" s="140"/>
      <c r="V225" s="201" t="str">
        <f t="shared" si="33"/>
        <v/>
      </c>
    </row>
    <row r="226" spans="1:22" s="147" customFormat="1" hidden="1">
      <c r="A226" s="190"/>
      <c r="B226" s="181" t="s">
        <v>5864</v>
      </c>
      <c r="C226" s="186"/>
      <c r="D226" s="182"/>
      <c r="E226" s="185"/>
      <c r="F226" s="199" t="str">
        <f t="shared" si="34"/>
        <v/>
      </c>
      <c r="G226" s="176"/>
      <c r="H226" s="200" t="str">
        <f t="shared" si="27"/>
        <v/>
      </c>
      <c r="I226" s="177"/>
      <c r="J226" s="201" t="str">
        <f t="shared" si="28"/>
        <v/>
      </c>
      <c r="K226" s="136"/>
      <c r="L226" s="200" t="str">
        <f t="shared" si="29"/>
        <v/>
      </c>
      <c r="M226" s="140"/>
      <c r="N226" s="201" t="str">
        <f t="shared" si="30"/>
        <v/>
      </c>
      <c r="O226" s="136"/>
      <c r="P226" s="200" t="str">
        <f t="shared" si="31"/>
        <v/>
      </c>
      <c r="Q226" s="140"/>
      <c r="R226" s="201" t="str">
        <f t="shared" si="32"/>
        <v/>
      </c>
      <c r="S226" s="129"/>
      <c r="T226" s="202" t="str">
        <f t="shared" si="35"/>
        <v/>
      </c>
      <c r="U226" s="140"/>
      <c r="V226" s="201" t="str">
        <f t="shared" si="33"/>
        <v/>
      </c>
    </row>
    <row r="227" spans="1:22" s="147" customFormat="1" hidden="1">
      <c r="A227" s="190"/>
      <c r="B227" s="181" t="s">
        <v>5865</v>
      </c>
      <c r="C227" s="186"/>
      <c r="D227" s="182"/>
      <c r="E227" s="185"/>
      <c r="F227" s="199" t="str">
        <f t="shared" si="34"/>
        <v/>
      </c>
      <c r="G227" s="176"/>
      <c r="H227" s="200" t="str">
        <f t="shared" si="27"/>
        <v/>
      </c>
      <c r="I227" s="177"/>
      <c r="J227" s="201" t="str">
        <f t="shared" si="28"/>
        <v/>
      </c>
      <c r="K227" s="136"/>
      <c r="L227" s="200" t="str">
        <f t="shared" si="29"/>
        <v/>
      </c>
      <c r="M227" s="140"/>
      <c r="N227" s="201" t="str">
        <f t="shared" si="30"/>
        <v/>
      </c>
      <c r="O227" s="136"/>
      <c r="P227" s="200" t="str">
        <f t="shared" si="31"/>
        <v/>
      </c>
      <c r="Q227" s="140"/>
      <c r="R227" s="201" t="str">
        <f t="shared" si="32"/>
        <v/>
      </c>
      <c r="S227" s="129"/>
      <c r="T227" s="202" t="str">
        <f t="shared" si="35"/>
        <v/>
      </c>
      <c r="U227" s="140"/>
      <c r="V227" s="201" t="str">
        <f t="shared" si="33"/>
        <v/>
      </c>
    </row>
    <row r="228" spans="1:22" s="147" customFormat="1" hidden="1">
      <c r="A228" s="190"/>
      <c r="B228" s="181" t="s">
        <v>5866</v>
      </c>
      <c r="C228" s="186"/>
      <c r="D228" s="182"/>
      <c r="E228" s="185"/>
      <c r="F228" s="199" t="str">
        <f t="shared" si="34"/>
        <v/>
      </c>
      <c r="G228" s="176"/>
      <c r="H228" s="200" t="str">
        <f t="shared" ref="H228:H250" si="36">IF($H$9="*",IF(G228&gt;0,"*",""),"")</f>
        <v/>
      </c>
      <c r="I228" s="177"/>
      <c r="J228" s="201" t="str">
        <f t="shared" ref="J228:J250" si="37">IF($J$9="*",IF(I228&gt;0,"*",""),"")</f>
        <v/>
      </c>
      <c r="K228" s="136"/>
      <c r="L228" s="200" t="str">
        <f t="shared" ref="L228:L250" si="38">IF($L$9="*",IF(K228&gt;0,"*",""),"")</f>
        <v/>
      </c>
      <c r="M228" s="140"/>
      <c r="N228" s="201" t="str">
        <f t="shared" ref="N228:N250" si="39">IF($N$9="*",IF(M228&gt;0,"*",""),"")</f>
        <v/>
      </c>
      <c r="O228" s="136"/>
      <c r="P228" s="200" t="str">
        <f t="shared" ref="P228:P250" si="40">IF($P$9="*",IF(O228&gt;0,"*",""),"")</f>
        <v/>
      </c>
      <c r="Q228" s="140"/>
      <c r="R228" s="201" t="str">
        <f t="shared" ref="R228:R250" si="41">IF($R$9="*",IF(Q228&gt;0,"*",""),"")</f>
        <v/>
      </c>
      <c r="S228" s="129"/>
      <c r="T228" s="202" t="str">
        <f t="shared" si="35"/>
        <v/>
      </c>
      <c r="U228" s="140"/>
      <c r="V228" s="201" t="str">
        <f t="shared" ref="V228:V250" si="42">IF($V$9="*",IF(U228&gt;0,"*",""),"")</f>
        <v/>
      </c>
    </row>
    <row r="229" spans="1:22" s="147" customFormat="1" hidden="1">
      <c r="A229" s="190"/>
      <c r="B229" s="181" t="s">
        <v>5867</v>
      </c>
      <c r="C229" s="186"/>
      <c r="D229" s="182"/>
      <c r="E229" s="185"/>
      <c r="F229" s="199" t="str">
        <f t="shared" si="34"/>
        <v/>
      </c>
      <c r="G229" s="176"/>
      <c r="H229" s="200" t="str">
        <f t="shared" si="36"/>
        <v/>
      </c>
      <c r="I229" s="177"/>
      <c r="J229" s="201" t="str">
        <f t="shared" si="37"/>
        <v/>
      </c>
      <c r="K229" s="136"/>
      <c r="L229" s="200" t="str">
        <f t="shared" si="38"/>
        <v/>
      </c>
      <c r="M229" s="140"/>
      <c r="N229" s="201" t="str">
        <f t="shared" si="39"/>
        <v/>
      </c>
      <c r="O229" s="136"/>
      <c r="P229" s="200" t="str">
        <f t="shared" si="40"/>
        <v/>
      </c>
      <c r="Q229" s="140"/>
      <c r="R229" s="201" t="str">
        <f t="shared" si="41"/>
        <v/>
      </c>
      <c r="S229" s="129"/>
      <c r="T229" s="202" t="str">
        <f t="shared" si="35"/>
        <v/>
      </c>
      <c r="U229" s="140"/>
      <c r="V229" s="201" t="str">
        <f t="shared" si="42"/>
        <v/>
      </c>
    </row>
    <row r="230" spans="1:22" s="147" customFormat="1" hidden="1">
      <c r="A230" s="190"/>
      <c r="B230" s="181" t="s">
        <v>5868</v>
      </c>
      <c r="C230" s="186"/>
      <c r="D230" s="182"/>
      <c r="E230" s="185"/>
      <c r="F230" s="199" t="str">
        <f t="shared" ref="F230:F250" si="43">IF($F$9="*",IF(E230&gt;0,"*",""),"")</f>
        <v/>
      </c>
      <c r="G230" s="176"/>
      <c r="H230" s="200" t="str">
        <f t="shared" si="36"/>
        <v/>
      </c>
      <c r="I230" s="177"/>
      <c r="J230" s="201" t="str">
        <f t="shared" si="37"/>
        <v/>
      </c>
      <c r="K230" s="136"/>
      <c r="L230" s="200" t="str">
        <f t="shared" si="38"/>
        <v/>
      </c>
      <c r="M230" s="140"/>
      <c r="N230" s="201" t="str">
        <f t="shared" si="39"/>
        <v/>
      </c>
      <c r="O230" s="136"/>
      <c r="P230" s="200" t="str">
        <f t="shared" si="40"/>
        <v/>
      </c>
      <c r="Q230" s="140"/>
      <c r="R230" s="201" t="str">
        <f t="shared" si="41"/>
        <v/>
      </c>
      <c r="S230" s="129"/>
      <c r="T230" s="202" t="str">
        <f t="shared" si="35"/>
        <v/>
      </c>
      <c r="U230" s="140"/>
      <c r="V230" s="201" t="str">
        <f t="shared" si="42"/>
        <v/>
      </c>
    </row>
    <row r="231" spans="1:22" s="147" customFormat="1" hidden="1">
      <c r="A231" s="190"/>
      <c r="B231" s="181" t="s">
        <v>5869</v>
      </c>
      <c r="C231" s="186"/>
      <c r="D231" s="182"/>
      <c r="E231" s="185"/>
      <c r="F231" s="199" t="str">
        <f t="shared" si="43"/>
        <v/>
      </c>
      <c r="G231" s="176"/>
      <c r="H231" s="200" t="str">
        <f t="shared" si="36"/>
        <v/>
      </c>
      <c r="I231" s="177"/>
      <c r="J231" s="201" t="str">
        <f t="shared" si="37"/>
        <v/>
      </c>
      <c r="K231" s="136"/>
      <c r="L231" s="200" t="str">
        <f t="shared" si="38"/>
        <v/>
      </c>
      <c r="M231" s="140"/>
      <c r="N231" s="201" t="str">
        <f t="shared" si="39"/>
        <v/>
      </c>
      <c r="O231" s="136"/>
      <c r="P231" s="200" t="str">
        <f t="shared" si="40"/>
        <v/>
      </c>
      <c r="Q231" s="140"/>
      <c r="R231" s="201" t="str">
        <f t="shared" si="41"/>
        <v/>
      </c>
      <c r="S231" s="129"/>
      <c r="T231" s="202" t="str">
        <f t="shared" si="35"/>
        <v/>
      </c>
      <c r="U231" s="140"/>
      <c r="V231" s="201" t="str">
        <f t="shared" si="42"/>
        <v/>
      </c>
    </row>
    <row r="232" spans="1:22" s="147" customFormat="1" hidden="1">
      <c r="A232" s="190"/>
      <c r="B232" s="181" t="s">
        <v>5870</v>
      </c>
      <c r="C232" s="186"/>
      <c r="D232" s="182"/>
      <c r="E232" s="185"/>
      <c r="F232" s="199" t="str">
        <f t="shared" si="43"/>
        <v/>
      </c>
      <c r="G232" s="176"/>
      <c r="H232" s="200" t="str">
        <f t="shared" si="36"/>
        <v/>
      </c>
      <c r="I232" s="177"/>
      <c r="J232" s="201" t="str">
        <f t="shared" si="37"/>
        <v/>
      </c>
      <c r="K232" s="136"/>
      <c r="L232" s="200" t="str">
        <f t="shared" si="38"/>
        <v/>
      </c>
      <c r="M232" s="140"/>
      <c r="N232" s="201" t="str">
        <f t="shared" si="39"/>
        <v/>
      </c>
      <c r="O232" s="136"/>
      <c r="P232" s="200" t="str">
        <f t="shared" si="40"/>
        <v/>
      </c>
      <c r="Q232" s="140"/>
      <c r="R232" s="201" t="str">
        <f t="shared" si="41"/>
        <v/>
      </c>
      <c r="S232" s="129"/>
      <c r="T232" s="202" t="str">
        <f t="shared" si="35"/>
        <v/>
      </c>
      <c r="U232" s="140"/>
      <c r="V232" s="201" t="str">
        <f t="shared" si="42"/>
        <v/>
      </c>
    </row>
    <row r="233" spans="1:22" s="147" customFormat="1" hidden="1">
      <c r="A233" s="190"/>
      <c r="B233" s="181" t="s">
        <v>5871</v>
      </c>
      <c r="C233" s="186"/>
      <c r="D233" s="182"/>
      <c r="E233" s="185"/>
      <c r="F233" s="199" t="str">
        <f t="shared" si="43"/>
        <v/>
      </c>
      <c r="G233" s="176"/>
      <c r="H233" s="200" t="str">
        <f t="shared" si="36"/>
        <v/>
      </c>
      <c r="I233" s="177"/>
      <c r="J233" s="201" t="str">
        <f t="shared" si="37"/>
        <v/>
      </c>
      <c r="K233" s="136"/>
      <c r="L233" s="200" t="str">
        <f t="shared" si="38"/>
        <v/>
      </c>
      <c r="M233" s="140"/>
      <c r="N233" s="201" t="str">
        <f t="shared" si="39"/>
        <v/>
      </c>
      <c r="O233" s="136"/>
      <c r="P233" s="200" t="str">
        <f t="shared" si="40"/>
        <v/>
      </c>
      <c r="Q233" s="140"/>
      <c r="R233" s="201" t="str">
        <f t="shared" si="41"/>
        <v/>
      </c>
      <c r="S233" s="129"/>
      <c r="T233" s="202" t="str">
        <f t="shared" si="35"/>
        <v/>
      </c>
      <c r="U233" s="140"/>
      <c r="V233" s="201" t="str">
        <f t="shared" si="42"/>
        <v/>
      </c>
    </row>
    <row r="234" spans="1:22" s="147" customFormat="1" hidden="1">
      <c r="A234" s="190"/>
      <c r="B234" s="181" t="s">
        <v>5872</v>
      </c>
      <c r="C234" s="186"/>
      <c r="D234" s="182"/>
      <c r="E234" s="185"/>
      <c r="F234" s="199" t="str">
        <f t="shared" si="43"/>
        <v/>
      </c>
      <c r="G234" s="176"/>
      <c r="H234" s="200" t="str">
        <f t="shared" si="36"/>
        <v/>
      </c>
      <c r="I234" s="177"/>
      <c r="J234" s="201" t="str">
        <f t="shared" si="37"/>
        <v/>
      </c>
      <c r="K234" s="136"/>
      <c r="L234" s="200" t="str">
        <f t="shared" si="38"/>
        <v/>
      </c>
      <c r="M234" s="140"/>
      <c r="N234" s="201" t="str">
        <f t="shared" si="39"/>
        <v/>
      </c>
      <c r="O234" s="136"/>
      <c r="P234" s="200" t="str">
        <f t="shared" si="40"/>
        <v/>
      </c>
      <c r="Q234" s="140"/>
      <c r="R234" s="201" t="str">
        <f t="shared" si="41"/>
        <v/>
      </c>
      <c r="S234" s="129"/>
      <c r="T234" s="202" t="str">
        <f t="shared" si="35"/>
        <v/>
      </c>
      <c r="U234" s="140"/>
      <c r="V234" s="201" t="str">
        <f t="shared" si="42"/>
        <v/>
      </c>
    </row>
    <row r="235" spans="1:22" s="147" customFormat="1" hidden="1">
      <c r="A235" s="190"/>
      <c r="B235" s="181" t="s">
        <v>5873</v>
      </c>
      <c r="C235" s="186"/>
      <c r="D235" s="182"/>
      <c r="E235" s="185"/>
      <c r="F235" s="199" t="str">
        <f t="shared" si="43"/>
        <v/>
      </c>
      <c r="G235" s="176"/>
      <c r="H235" s="200" t="str">
        <f t="shared" si="36"/>
        <v/>
      </c>
      <c r="I235" s="177"/>
      <c r="J235" s="201" t="str">
        <f t="shared" si="37"/>
        <v/>
      </c>
      <c r="K235" s="136"/>
      <c r="L235" s="200" t="str">
        <f t="shared" si="38"/>
        <v/>
      </c>
      <c r="M235" s="140"/>
      <c r="N235" s="201" t="str">
        <f t="shared" si="39"/>
        <v/>
      </c>
      <c r="O235" s="136"/>
      <c r="P235" s="200" t="str">
        <f t="shared" si="40"/>
        <v/>
      </c>
      <c r="Q235" s="140"/>
      <c r="R235" s="201" t="str">
        <f t="shared" si="41"/>
        <v/>
      </c>
      <c r="S235" s="129"/>
      <c r="T235" s="202" t="str">
        <f t="shared" si="35"/>
        <v/>
      </c>
      <c r="U235" s="140"/>
      <c r="V235" s="201" t="str">
        <f t="shared" si="42"/>
        <v/>
      </c>
    </row>
    <row r="236" spans="1:22" s="147" customFormat="1" hidden="1">
      <c r="A236" s="190"/>
      <c r="B236" s="181" t="s">
        <v>5874</v>
      </c>
      <c r="C236" s="186"/>
      <c r="D236" s="182"/>
      <c r="E236" s="185"/>
      <c r="F236" s="199" t="str">
        <f t="shared" si="43"/>
        <v/>
      </c>
      <c r="G236" s="176"/>
      <c r="H236" s="200" t="str">
        <f t="shared" si="36"/>
        <v/>
      </c>
      <c r="I236" s="177"/>
      <c r="J236" s="201" t="str">
        <f t="shared" si="37"/>
        <v/>
      </c>
      <c r="K236" s="136"/>
      <c r="L236" s="200" t="str">
        <f t="shared" si="38"/>
        <v/>
      </c>
      <c r="M236" s="140"/>
      <c r="N236" s="201" t="str">
        <f t="shared" si="39"/>
        <v/>
      </c>
      <c r="O236" s="136"/>
      <c r="P236" s="200" t="str">
        <f t="shared" si="40"/>
        <v/>
      </c>
      <c r="Q236" s="140"/>
      <c r="R236" s="201" t="str">
        <f t="shared" si="41"/>
        <v/>
      </c>
      <c r="S236" s="129"/>
      <c r="T236" s="202" t="str">
        <f t="shared" si="35"/>
        <v/>
      </c>
      <c r="U236" s="140"/>
      <c r="V236" s="201" t="str">
        <f t="shared" si="42"/>
        <v/>
      </c>
    </row>
    <row r="237" spans="1:22" s="147" customFormat="1" hidden="1">
      <c r="A237" s="190"/>
      <c r="B237" s="181" t="s">
        <v>5875</v>
      </c>
      <c r="C237" s="186"/>
      <c r="D237" s="182"/>
      <c r="E237" s="185"/>
      <c r="F237" s="199" t="str">
        <f t="shared" si="43"/>
        <v/>
      </c>
      <c r="G237" s="176"/>
      <c r="H237" s="200" t="str">
        <f t="shared" si="36"/>
        <v/>
      </c>
      <c r="I237" s="177"/>
      <c r="J237" s="201" t="str">
        <f t="shared" si="37"/>
        <v/>
      </c>
      <c r="K237" s="136"/>
      <c r="L237" s="200" t="str">
        <f t="shared" si="38"/>
        <v/>
      </c>
      <c r="M237" s="140"/>
      <c r="N237" s="201" t="str">
        <f t="shared" si="39"/>
        <v/>
      </c>
      <c r="O237" s="136"/>
      <c r="P237" s="200" t="str">
        <f t="shared" si="40"/>
        <v/>
      </c>
      <c r="Q237" s="140"/>
      <c r="R237" s="201" t="str">
        <f t="shared" si="41"/>
        <v/>
      </c>
      <c r="S237" s="129"/>
      <c r="T237" s="202" t="str">
        <f t="shared" si="35"/>
        <v/>
      </c>
      <c r="U237" s="140"/>
      <c r="V237" s="201" t="str">
        <f t="shared" si="42"/>
        <v/>
      </c>
    </row>
    <row r="238" spans="1:22" s="147" customFormat="1" hidden="1">
      <c r="A238" s="190"/>
      <c r="B238" s="181" t="s">
        <v>5876</v>
      </c>
      <c r="C238" s="186"/>
      <c r="D238" s="182"/>
      <c r="E238" s="185"/>
      <c r="F238" s="199" t="str">
        <f t="shared" si="43"/>
        <v/>
      </c>
      <c r="G238" s="176"/>
      <c r="H238" s="200" t="str">
        <f t="shared" si="36"/>
        <v/>
      </c>
      <c r="I238" s="177"/>
      <c r="J238" s="201" t="str">
        <f t="shared" si="37"/>
        <v/>
      </c>
      <c r="K238" s="136"/>
      <c r="L238" s="200" t="str">
        <f t="shared" si="38"/>
        <v/>
      </c>
      <c r="M238" s="140"/>
      <c r="N238" s="201" t="str">
        <f t="shared" si="39"/>
        <v/>
      </c>
      <c r="O238" s="136"/>
      <c r="P238" s="200" t="str">
        <f t="shared" si="40"/>
        <v/>
      </c>
      <c r="Q238" s="140"/>
      <c r="R238" s="201" t="str">
        <f t="shared" si="41"/>
        <v/>
      </c>
      <c r="S238" s="129"/>
      <c r="T238" s="202" t="str">
        <f t="shared" si="35"/>
        <v/>
      </c>
      <c r="U238" s="140"/>
      <c r="V238" s="201" t="str">
        <f t="shared" si="42"/>
        <v/>
      </c>
    </row>
    <row r="239" spans="1:22" s="147" customFormat="1" hidden="1">
      <c r="A239" s="190"/>
      <c r="B239" s="181" t="s">
        <v>5877</v>
      </c>
      <c r="C239" s="186"/>
      <c r="D239" s="182"/>
      <c r="E239" s="185"/>
      <c r="F239" s="199" t="str">
        <f t="shared" si="43"/>
        <v/>
      </c>
      <c r="G239" s="176"/>
      <c r="H239" s="200" t="str">
        <f t="shared" si="36"/>
        <v/>
      </c>
      <c r="I239" s="177"/>
      <c r="J239" s="201" t="str">
        <f t="shared" si="37"/>
        <v/>
      </c>
      <c r="K239" s="136"/>
      <c r="L239" s="200" t="str">
        <f t="shared" si="38"/>
        <v/>
      </c>
      <c r="M239" s="140"/>
      <c r="N239" s="201" t="str">
        <f t="shared" si="39"/>
        <v/>
      </c>
      <c r="O239" s="136"/>
      <c r="P239" s="200" t="str">
        <f t="shared" si="40"/>
        <v/>
      </c>
      <c r="Q239" s="140"/>
      <c r="R239" s="201" t="str">
        <f t="shared" si="41"/>
        <v/>
      </c>
      <c r="S239" s="129"/>
      <c r="T239" s="202" t="str">
        <f t="shared" si="35"/>
        <v/>
      </c>
      <c r="U239" s="140"/>
      <c r="V239" s="201" t="str">
        <f t="shared" si="42"/>
        <v/>
      </c>
    </row>
    <row r="240" spans="1:22" s="147" customFormat="1" hidden="1">
      <c r="A240" s="190"/>
      <c r="B240" s="181" t="s">
        <v>5878</v>
      </c>
      <c r="C240" s="186"/>
      <c r="D240" s="182"/>
      <c r="E240" s="185"/>
      <c r="F240" s="199" t="str">
        <f t="shared" si="43"/>
        <v/>
      </c>
      <c r="G240" s="176"/>
      <c r="H240" s="200" t="str">
        <f t="shared" si="36"/>
        <v/>
      </c>
      <c r="I240" s="177"/>
      <c r="J240" s="201" t="str">
        <f t="shared" si="37"/>
        <v/>
      </c>
      <c r="K240" s="136"/>
      <c r="L240" s="200" t="str">
        <f t="shared" si="38"/>
        <v/>
      </c>
      <c r="M240" s="140"/>
      <c r="N240" s="201" t="str">
        <f t="shared" si="39"/>
        <v/>
      </c>
      <c r="O240" s="136"/>
      <c r="P240" s="200" t="str">
        <f t="shared" si="40"/>
        <v/>
      </c>
      <c r="Q240" s="140"/>
      <c r="R240" s="201" t="str">
        <f t="shared" si="41"/>
        <v/>
      </c>
      <c r="S240" s="129"/>
      <c r="T240" s="202" t="str">
        <f t="shared" si="35"/>
        <v/>
      </c>
      <c r="U240" s="140"/>
      <c r="V240" s="201" t="str">
        <f t="shared" si="42"/>
        <v/>
      </c>
    </row>
    <row r="241" spans="1:22" s="147" customFormat="1" hidden="1">
      <c r="A241" s="190"/>
      <c r="B241" s="181" t="s">
        <v>5879</v>
      </c>
      <c r="C241" s="186"/>
      <c r="D241" s="182"/>
      <c r="E241" s="185"/>
      <c r="F241" s="199" t="str">
        <f t="shared" si="43"/>
        <v/>
      </c>
      <c r="G241" s="176"/>
      <c r="H241" s="200" t="str">
        <f t="shared" si="36"/>
        <v/>
      </c>
      <c r="I241" s="177"/>
      <c r="J241" s="201" t="str">
        <f t="shared" si="37"/>
        <v/>
      </c>
      <c r="K241" s="136"/>
      <c r="L241" s="200" t="str">
        <f t="shared" si="38"/>
        <v/>
      </c>
      <c r="M241" s="140"/>
      <c r="N241" s="201" t="str">
        <f t="shared" si="39"/>
        <v/>
      </c>
      <c r="O241" s="136"/>
      <c r="P241" s="200" t="str">
        <f t="shared" si="40"/>
        <v/>
      </c>
      <c r="Q241" s="140"/>
      <c r="R241" s="201" t="str">
        <f t="shared" si="41"/>
        <v/>
      </c>
      <c r="S241" s="129"/>
      <c r="T241" s="202" t="str">
        <f t="shared" si="35"/>
        <v/>
      </c>
      <c r="U241" s="140"/>
      <c r="V241" s="201" t="str">
        <f t="shared" si="42"/>
        <v/>
      </c>
    </row>
    <row r="242" spans="1:22" s="147" customFormat="1" hidden="1">
      <c r="A242" s="190"/>
      <c r="B242" s="181" t="s">
        <v>5880</v>
      </c>
      <c r="C242" s="186"/>
      <c r="D242" s="182"/>
      <c r="E242" s="185"/>
      <c r="F242" s="199" t="str">
        <f t="shared" si="43"/>
        <v/>
      </c>
      <c r="G242" s="176"/>
      <c r="H242" s="200" t="str">
        <f t="shared" si="36"/>
        <v/>
      </c>
      <c r="I242" s="177"/>
      <c r="J242" s="201" t="str">
        <f t="shared" si="37"/>
        <v/>
      </c>
      <c r="K242" s="136"/>
      <c r="L242" s="200" t="str">
        <f t="shared" si="38"/>
        <v/>
      </c>
      <c r="M242" s="140"/>
      <c r="N242" s="201" t="str">
        <f t="shared" si="39"/>
        <v/>
      </c>
      <c r="O242" s="136"/>
      <c r="P242" s="200" t="str">
        <f t="shared" si="40"/>
        <v/>
      </c>
      <c r="Q242" s="140"/>
      <c r="R242" s="201" t="str">
        <f t="shared" si="41"/>
        <v/>
      </c>
      <c r="S242" s="129"/>
      <c r="T242" s="202" t="str">
        <f t="shared" si="35"/>
        <v/>
      </c>
      <c r="U242" s="140"/>
      <c r="V242" s="201" t="str">
        <f t="shared" si="42"/>
        <v/>
      </c>
    </row>
    <row r="243" spans="1:22" s="147" customFormat="1" hidden="1">
      <c r="A243" s="190"/>
      <c r="B243" s="181" t="s">
        <v>5881</v>
      </c>
      <c r="C243" s="186"/>
      <c r="D243" s="182"/>
      <c r="E243" s="185"/>
      <c r="F243" s="199" t="str">
        <f t="shared" si="43"/>
        <v/>
      </c>
      <c r="G243" s="176"/>
      <c r="H243" s="200" t="str">
        <f t="shared" si="36"/>
        <v/>
      </c>
      <c r="I243" s="177"/>
      <c r="J243" s="201" t="str">
        <f t="shared" si="37"/>
        <v/>
      </c>
      <c r="K243" s="136"/>
      <c r="L243" s="200" t="str">
        <f t="shared" si="38"/>
        <v/>
      </c>
      <c r="M243" s="140"/>
      <c r="N243" s="201" t="str">
        <f t="shared" si="39"/>
        <v/>
      </c>
      <c r="O243" s="136"/>
      <c r="P243" s="200" t="str">
        <f t="shared" si="40"/>
        <v/>
      </c>
      <c r="Q243" s="140"/>
      <c r="R243" s="201" t="str">
        <f t="shared" si="41"/>
        <v/>
      </c>
      <c r="S243" s="129"/>
      <c r="T243" s="202" t="str">
        <f t="shared" si="35"/>
        <v/>
      </c>
      <c r="U243" s="140"/>
      <c r="V243" s="201" t="str">
        <f t="shared" si="42"/>
        <v/>
      </c>
    </row>
    <row r="244" spans="1:22" s="147" customFormat="1" hidden="1">
      <c r="A244" s="190"/>
      <c r="B244" s="181" t="s">
        <v>5882</v>
      </c>
      <c r="C244" s="186"/>
      <c r="D244" s="182"/>
      <c r="E244" s="185"/>
      <c r="F244" s="199" t="str">
        <f t="shared" si="43"/>
        <v/>
      </c>
      <c r="G244" s="176"/>
      <c r="H244" s="200" t="str">
        <f t="shared" si="36"/>
        <v/>
      </c>
      <c r="I244" s="177"/>
      <c r="J244" s="201" t="str">
        <f t="shared" si="37"/>
        <v/>
      </c>
      <c r="K244" s="136"/>
      <c r="L244" s="200" t="str">
        <f t="shared" si="38"/>
        <v/>
      </c>
      <c r="M244" s="140"/>
      <c r="N244" s="201" t="str">
        <f t="shared" si="39"/>
        <v/>
      </c>
      <c r="O244" s="136"/>
      <c r="P244" s="200" t="str">
        <f t="shared" si="40"/>
        <v/>
      </c>
      <c r="Q244" s="140"/>
      <c r="R244" s="201" t="str">
        <f t="shared" si="41"/>
        <v/>
      </c>
      <c r="S244" s="129"/>
      <c r="T244" s="202" t="str">
        <f t="shared" si="35"/>
        <v/>
      </c>
      <c r="U244" s="140"/>
      <c r="V244" s="201" t="str">
        <f t="shared" si="42"/>
        <v/>
      </c>
    </row>
    <row r="245" spans="1:22" s="147" customFormat="1" hidden="1">
      <c r="A245" s="190"/>
      <c r="B245" s="181" t="s">
        <v>5883</v>
      </c>
      <c r="C245" s="186"/>
      <c r="D245" s="182"/>
      <c r="E245" s="185"/>
      <c r="F245" s="199" t="str">
        <f t="shared" si="43"/>
        <v/>
      </c>
      <c r="G245" s="176"/>
      <c r="H245" s="200" t="str">
        <f t="shared" si="36"/>
        <v/>
      </c>
      <c r="I245" s="177"/>
      <c r="J245" s="201" t="str">
        <f t="shared" si="37"/>
        <v/>
      </c>
      <c r="K245" s="136"/>
      <c r="L245" s="200" t="str">
        <f t="shared" si="38"/>
        <v/>
      </c>
      <c r="M245" s="140"/>
      <c r="N245" s="201" t="str">
        <f t="shared" si="39"/>
        <v/>
      </c>
      <c r="O245" s="136"/>
      <c r="P245" s="200" t="str">
        <f t="shared" si="40"/>
        <v/>
      </c>
      <c r="Q245" s="140"/>
      <c r="R245" s="201" t="str">
        <f t="shared" si="41"/>
        <v/>
      </c>
      <c r="S245" s="129"/>
      <c r="T245" s="202" t="str">
        <f t="shared" si="35"/>
        <v/>
      </c>
      <c r="U245" s="140"/>
      <c r="V245" s="201" t="str">
        <f t="shared" si="42"/>
        <v/>
      </c>
    </row>
    <row r="246" spans="1:22" s="147" customFormat="1" hidden="1">
      <c r="A246" s="190"/>
      <c r="B246" s="181" t="s">
        <v>5884</v>
      </c>
      <c r="C246" s="186"/>
      <c r="D246" s="182"/>
      <c r="E246" s="185"/>
      <c r="F246" s="199" t="str">
        <f t="shared" si="43"/>
        <v/>
      </c>
      <c r="G246" s="176"/>
      <c r="H246" s="200" t="str">
        <f t="shared" si="36"/>
        <v/>
      </c>
      <c r="I246" s="177"/>
      <c r="J246" s="201" t="str">
        <f t="shared" si="37"/>
        <v/>
      </c>
      <c r="K246" s="136"/>
      <c r="L246" s="200" t="str">
        <f t="shared" si="38"/>
        <v/>
      </c>
      <c r="M246" s="140"/>
      <c r="N246" s="201" t="str">
        <f t="shared" si="39"/>
        <v/>
      </c>
      <c r="O246" s="136"/>
      <c r="P246" s="200" t="str">
        <f t="shared" si="40"/>
        <v/>
      </c>
      <c r="Q246" s="140"/>
      <c r="R246" s="201" t="str">
        <f t="shared" si="41"/>
        <v/>
      </c>
      <c r="S246" s="129"/>
      <c r="T246" s="202" t="str">
        <f t="shared" si="35"/>
        <v/>
      </c>
      <c r="U246" s="140"/>
      <c r="V246" s="201" t="str">
        <f t="shared" si="42"/>
        <v/>
      </c>
    </row>
    <row r="247" spans="1:22" s="147" customFormat="1" hidden="1">
      <c r="A247" s="190"/>
      <c r="B247" s="181" t="s">
        <v>5885</v>
      </c>
      <c r="C247" s="186"/>
      <c r="D247" s="182"/>
      <c r="E247" s="185"/>
      <c r="F247" s="199" t="str">
        <f t="shared" si="43"/>
        <v/>
      </c>
      <c r="G247" s="176"/>
      <c r="H247" s="200" t="str">
        <f t="shared" si="36"/>
        <v/>
      </c>
      <c r="I247" s="177"/>
      <c r="J247" s="201" t="str">
        <f t="shared" si="37"/>
        <v/>
      </c>
      <c r="K247" s="136"/>
      <c r="L247" s="200" t="str">
        <f t="shared" si="38"/>
        <v/>
      </c>
      <c r="M247" s="140"/>
      <c r="N247" s="201" t="str">
        <f t="shared" si="39"/>
        <v/>
      </c>
      <c r="O247" s="136"/>
      <c r="P247" s="200" t="str">
        <f t="shared" si="40"/>
        <v/>
      </c>
      <c r="Q247" s="140"/>
      <c r="R247" s="201" t="str">
        <f t="shared" si="41"/>
        <v/>
      </c>
      <c r="S247" s="129"/>
      <c r="T247" s="202" t="str">
        <f t="shared" si="35"/>
        <v/>
      </c>
      <c r="U247" s="140"/>
      <c r="V247" s="201" t="str">
        <f t="shared" si="42"/>
        <v/>
      </c>
    </row>
    <row r="248" spans="1:22" s="147" customFormat="1" hidden="1">
      <c r="A248" s="190"/>
      <c r="B248" s="181" t="s">
        <v>5886</v>
      </c>
      <c r="C248" s="186"/>
      <c r="D248" s="182"/>
      <c r="E248" s="185"/>
      <c r="F248" s="199" t="str">
        <f t="shared" si="43"/>
        <v/>
      </c>
      <c r="G248" s="176"/>
      <c r="H248" s="200" t="str">
        <f t="shared" si="36"/>
        <v/>
      </c>
      <c r="I248" s="177"/>
      <c r="J248" s="201" t="str">
        <f t="shared" si="37"/>
        <v/>
      </c>
      <c r="K248" s="136"/>
      <c r="L248" s="200" t="str">
        <f t="shared" si="38"/>
        <v/>
      </c>
      <c r="M248" s="140"/>
      <c r="N248" s="201" t="str">
        <f t="shared" si="39"/>
        <v/>
      </c>
      <c r="O248" s="136"/>
      <c r="P248" s="200" t="str">
        <f t="shared" si="40"/>
        <v/>
      </c>
      <c r="Q248" s="140"/>
      <c r="R248" s="201" t="str">
        <f t="shared" si="41"/>
        <v/>
      </c>
      <c r="S248" s="129"/>
      <c r="T248" s="202" t="str">
        <f t="shared" si="35"/>
        <v/>
      </c>
      <c r="U248" s="140"/>
      <c r="V248" s="201" t="str">
        <f t="shared" si="42"/>
        <v/>
      </c>
    </row>
    <row r="249" spans="1:22" s="147" customFormat="1" hidden="1">
      <c r="A249" s="190"/>
      <c r="B249" s="181" t="s">
        <v>5887</v>
      </c>
      <c r="C249" s="186"/>
      <c r="D249" s="182"/>
      <c r="E249" s="185"/>
      <c r="F249" s="199" t="str">
        <f t="shared" si="43"/>
        <v/>
      </c>
      <c r="G249" s="176"/>
      <c r="H249" s="200" t="str">
        <f t="shared" si="36"/>
        <v/>
      </c>
      <c r="I249" s="177"/>
      <c r="J249" s="201" t="str">
        <f t="shared" si="37"/>
        <v/>
      </c>
      <c r="K249" s="136"/>
      <c r="L249" s="200" t="str">
        <f t="shared" si="38"/>
        <v/>
      </c>
      <c r="M249" s="140"/>
      <c r="N249" s="201" t="str">
        <f t="shared" si="39"/>
        <v/>
      </c>
      <c r="O249" s="136"/>
      <c r="P249" s="200" t="str">
        <f t="shared" si="40"/>
        <v/>
      </c>
      <c r="Q249" s="140"/>
      <c r="R249" s="201" t="str">
        <f t="shared" si="41"/>
        <v/>
      </c>
      <c r="S249" s="129"/>
      <c r="T249" s="202" t="str">
        <f t="shared" si="35"/>
        <v/>
      </c>
      <c r="U249" s="140"/>
      <c r="V249" s="201" t="str">
        <f t="shared" si="42"/>
        <v/>
      </c>
    </row>
    <row r="250" spans="1:22" s="147" customFormat="1" hidden="1">
      <c r="A250" s="190"/>
      <c r="B250" s="181" t="s">
        <v>5888</v>
      </c>
      <c r="C250" s="186"/>
      <c r="D250" s="182"/>
      <c r="E250" s="185"/>
      <c r="F250" s="199" t="str">
        <f t="shared" si="43"/>
        <v/>
      </c>
      <c r="G250" s="176"/>
      <c r="H250" s="200" t="str">
        <f t="shared" si="36"/>
        <v/>
      </c>
      <c r="I250" s="177"/>
      <c r="J250" s="201" t="str">
        <f t="shared" si="37"/>
        <v/>
      </c>
      <c r="K250" s="136"/>
      <c r="L250" s="200" t="str">
        <f t="shared" si="38"/>
        <v/>
      </c>
      <c r="M250" s="140"/>
      <c r="N250" s="201" t="str">
        <f t="shared" si="39"/>
        <v/>
      </c>
      <c r="O250" s="136"/>
      <c r="P250" s="200" t="str">
        <f t="shared" si="40"/>
        <v/>
      </c>
      <c r="Q250" s="140"/>
      <c r="R250" s="201" t="str">
        <f t="shared" si="41"/>
        <v/>
      </c>
      <c r="S250" s="129"/>
      <c r="T250" s="202" t="str">
        <f t="shared" si="35"/>
        <v/>
      </c>
      <c r="U250" s="140"/>
      <c r="V250" s="201" t="str">
        <f t="shared" si="42"/>
        <v/>
      </c>
    </row>
    <row r="251" spans="1:22" s="147" customFormat="1" hidden="1">
      <c r="B251" s="181"/>
      <c r="C251" s="186"/>
      <c r="D251" s="182"/>
      <c r="E251" s="185"/>
      <c r="F251" s="199"/>
      <c r="G251" s="176"/>
      <c r="H251" s="200"/>
      <c r="I251" s="177"/>
      <c r="J251" s="201"/>
      <c r="K251" s="136"/>
      <c r="L251" s="200"/>
      <c r="M251" s="140"/>
      <c r="N251" s="201"/>
      <c r="O251" s="136"/>
      <c r="P251" s="200"/>
      <c r="Q251" s="140"/>
      <c r="R251" s="201"/>
      <c r="S251" s="129"/>
      <c r="T251" s="202"/>
      <c r="U251" s="140"/>
      <c r="V251" s="201"/>
    </row>
    <row r="252" spans="1:22" s="147" customFormat="1" hidden="1">
      <c r="B252" s="181"/>
      <c r="C252" s="186"/>
      <c r="D252" s="182"/>
      <c r="E252" s="185"/>
      <c r="F252" s="199"/>
      <c r="G252" s="176"/>
      <c r="H252" s="200"/>
      <c r="I252" s="177"/>
      <c r="J252" s="201"/>
      <c r="K252" s="136"/>
      <c r="L252" s="200"/>
      <c r="M252" s="140"/>
      <c r="N252" s="201"/>
      <c r="O252" s="136"/>
      <c r="P252" s="200"/>
      <c r="Q252" s="140"/>
      <c r="R252" s="201"/>
      <c r="S252" s="129"/>
      <c r="T252" s="202"/>
      <c r="U252" s="140"/>
      <c r="V252" s="201"/>
    </row>
    <row r="253" spans="1:22" s="147" customFormat="1" hidden="1">
      <c r="B253" s="181"/>
      <c r="C253" s="186"/>
      <c r="D253" s="182"/>
      <c r="E253" s="185"/>
      <c r="F253" s="199"/>
      <c r="G253" s="176"/>
      <c r="H253" s="200"/>
      <c r="I253" s="177"/>
      <c r="J253" s="201"/>
      <c r="K253" s="136"/>
      <c r="L253" s="200"/>
      <c r="M253" s="140"/>
      <c r="N253" s="201"/>
      <c r="O253" s="136"/>
      <c r="P253" s="200"/>
      <c r="Q253" s="140"/>
      <c r="R253" s="201"/>
      <c r="S253" s="129"/>
      <c r="T253" s="202"/>
      <c r="U253" s="140"/>
      <c r="V253" s="201"/>
    </row>
    <row r="254" spans="1:22" s="147" customFormat="1">
      <c r="A254" s="147">
        <v>1</v>
      </c>
      <c r="B254" s="181" t="s">
        <v>663</v>
      </c>
      <c r="C254" s="186"/>
      <c r="D254" s="182"/>
      <c r="E254" s="185"/>
      <c r="F254" s="199"/>
      <c r="G254" s="176"/>
      <c r="H254" s="200"/>
      <c r="I254" s="177"/>
      <c r="J254" s="201"/>
      <c r="K254" s="136"/>
      <c r="L254" s="200"/>
      <c r="M254" s="140"/>
      <c r="N254" s="201"/>
      <c r="O254" s="136"/>
      <c r="P254" s="200"/>
      <c r="Q254" s="140"/>
      <c r="R254" s="201"/>
      <c r="S254" s="129"/>
      <c r="T254" s="202"/>
      <c r="U254" s="140"/>
      <c r="V254" s="201"/>
    </row>
    <row r="255" spans="1:22" s="147" customFormat="1">
      <c r="A255" s="147">
        <v>1</v>
      </c>
      <c r="B255" s="181" t="s">
        <v>438</v>
      </c>
      <c r="C255" s="186"/>
      <c r="D255" s="182"/>
      <c r="E255" s="185"/>
      <c r="F255" s="199"/>
      <c r="G255" s="176"/>
      <c r="H255" s="200"/>
      <c r="I255" s="177"/>
      <c r="J255" s="201"/>
      <c r="K255" s="136"/>
      <c r="L255" s="200"/>
      <c r="M255" s="140"/>
      <c r="N255" s="201"/>
      <c r="O255" s="136"/>
      <c r="P255" s="200"/>
      <c r="Q255" s="140"/>
      <c r="R255" s="201"/>
      <c r="S255" s="129"/>
      <c r="T255" s="202"/>
      <c r="U255" s="140"/>
      <c r="V255" s="201"/>
    </row>
    <row r="256" spans="1:22" s="147" customFormat="1">
      <c r="A256" s="147">
        <v>1</v>
      </c>
      <c r="B256" s="181" t="s">
        <v>440</v>
      </c>
      <c r="C256" s="186"/>
      <c r="D256" s="182"/>
      <c r="E256" s="185"/>
      <c r="F256" s="199"/>
      <c r="G256" s="176"/>
      <c r="H256" s="200"/>
      <c r="I256" s="177"/>
      <c r="J256" s="201"/>
      <c r="K256" s="136" t="s">
        <v>948</v>
      </c>
      <c r="L256" s="200"/>
      <c r="M256" s="140"/>
      <c r="N256" s="201"/>
      <c r="O256" s="136"/>
      <c r="P256" s="200"/>
      <c r="Q256" s="140"/>
      <c r="R256" s="201"/>
      <c r="S256" s="129"/>
      <c r="T256" s="202"/>
      <c r="U256" s="140"/>
      <c r="V256" s="201"/>
    </row>
    <row r="257" spans="1:11" s="147" customFormat="1" ht="15">
      <c r="A257" s="147">
        <v>1</v>
      </c>
      <c r="B257" s="181"/>
      <c r="K257" s="147" t="s">
        <v>5889</v>
      </c>
    </row>
    <row r="258" spans="1:11" s="147" customFormat="1" ht="15">
      <c r="A258" s="147">
        <v>1</v>
      </c>
      <c r="B258" s="181" t="s">
        <v>442</v>
      </c>
      <c r="K258" s="147" t="s">
        <v>5890</v>
      </c>
    </row>
    <row r="259" spans="1:11" s="147" customFormat="1" ht="15">
      <c r="A259" s="147">
        <v>1</v>
      </c>
      <c r="B259" s="181" t="s">
        <v>443</v>
      </c>
      <c r="K259" s="147" t="s">
        <v>5891</v>
      </c>
    </row>
    <row r="260" spans="1:11" s="147" customFormat="1" ht="15">
      <c r="A260" s="147">
        <v>1</v>
      </c>
      <c r="B260" s="181" t="s">
        <v>446</v>
      </c>
      <c r="K260" s="147" t="s">
        <v>5892</v>
      </c>
    </row>
    <row r="261" spans="1:11" s="147" customFormat="1" ht="15">
      <c r="A261" s="147">
        <v>1</v>
      </c>
      <c r="B261" s="181" t="s">
        <v>452</v>
      </c>
      <c r="K261" s="147" t="s">
        <v>5893</v>
      </c>
    </row>
    <row r="262" spans="1:11" s="147" customFormat="1" ht="15">
      <c r="A262" s="147">
        <v>1</v>
      </c>
      <c r="B262" s="181" t="s">
        <v>464</v>
      </c>
      <c r="K262" s="147" t="s">
        <v>5894</v>
      </c>
    </row>
    <row r="263" spans="1:11" s="147" customFormat="1" ht="15">
      <c r="A263" s="147">
        <v>1</v>
      </c>
      <c r="B263" s="181" t="s">
        <v>321</v>
      </c>
      <c r="K263" s="147" t="s">
        <v>5895</v>
      </c>
    </row>
    <row r="264" spans="1:11" s="147" customFormat="1" ht="15">
      <c r="A264" s="147">
        <v>1</v>
      </c>
      <c r="B264" s="181" t="s">
        <v>490</v>
      </c>
      <c r="K264" s="147" t="s">
        <v>5896</v>
      </c>
    </row>
    <row r="265" spans="1:11" s="147" customFormat="1" ht="15">
      <c r="A265" s="147">
        <v>1</v>
      </c>
      <c r="B265" s="181" t="s">
        <v>501</v>
      </c>
    </row>
    <row r="266" spans="1:11" s="147" customFormat="1" ht="15">
      <c r="A266" s="147">
        <v>1</v>
      </c>
      <c r="B266" s="181" t="s">
        <v>511</v>
      </c>
    </row>
    <row r="267" spans="1:11" s="147" customFormat="1" ht="15">
      <c r="A267" s="147">
        <v>1</v>
      </c>
      <c r="B267" s="181" t="s">
        <v>520</v>
      </c>
    </row>
    <row r="268" spans="1:11" s="294" customFormat="1" ht="15">
      <c r="A268" s="294">
        <v>1</v>
      </c>
      <c r="B268" s="295" t="s">
        <v>529</v>
      </c>
    </row>
  </sheetData>
  <sheetProtection autoFilter="0"/>
  <autoFilter ref="A10:A270" xr:uid="{5CC26E41-4AAF-4366-BABF-C937DCCF25E0}">
    <filterColumn colId="0">
      <customFilters>
        <customFilter operator="notEqual" val=" "/>
      </customFilters>
    </filterColumn>
  </autoFilter>
  <conditionalFormatting sqref="R9 P9 N9 L9 J9 H9 T9 V9 F9">
    <cfRule type="duplicateValues" dxfId="3" priority="1"/>
  </conditionalFormatting>
  <hyperlinks>
    <hyperlink ref="G6" r:id="rId1" xr:uid="{F6EF35AA-5EF8-4BC4-9808-60A6AC6ACE94}"/>
    <hyperlink ref="K5" r:id="rId2" xr:uid="{52D9E501-94EE-408B-88D3-4728B893DB92}"/>
    <hyperlink ref="G5" r:id="rId3" xr:uid="{87387DE2-C481-4C4B-A3B7-C9B83C2E9E54}"/>
    <hyperlink ref="I5" r:id="rId4" xr:uid="{C88CF026-E428-42B8-8061-0D6418DCE662}"/>
  </hyperlinks>
  <pageMargins left="0.7" right="0.7" top="0.75" bottom="0.75" header="0.3" footer="0.3"/>
  <pageSetup scale="46" fitToHeight="0" orientation="portrait" r:id="rId5"/>
  <headerFooter>
    <oddHeader>&amp;LProject Name
Owner Bid Due
Sub Bids Due</oddHeader>
  </headerFooter>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C62BE2-FC5B-48B5-A17D-A65288DE2F8F}">
  <sheetPr filterMode="1">
    <pageSetUpPr fitToPage="1"/>
  </sheetPr>
  <dimension ref="A1:X303"/>
  <sheetViews>
    <sheetView zoomScaleNormal="100" workbookViewId="0">
      <pane xSplit="2" topLeftCell="E1" activePane="topRight" state="frozen"/>
      <selection pane="topRight" activeCell="E150" sqref="E150"/>
      <selection activeCell="V260" sqref="V260:V503"/>
    </sheetView>
  </sheetViews>
  <sheetFormatPr defaultColWidth="0" defaultRowHeight="15.6"/>
  <cols>
    <col min="1" max="1" width="11.5703125" style="207" customWidth="1"/>
    <col min="2" max="2" width="80" style="207" customWidth="1"/>
    <col min="3" max="3" width="10" style="207" customWidth="1"/>
    <col min="4" max="4" width="12.28515625" style="207" customWidth="1"/>
    <col min="5" max="5" width="35.140625" style="280" customWidth="1"/>
    <col min="6" max="6" width="5.28515625" style="284" customWidth="1"/>
    <col min="7" max="7" width="39" style="207" customWidth="1"/>
    <col min="8" max="8" width="44.85546875" style="284" customWidth="1"/>
    <col min="9" max="9" width="39" style="207" customWidth="1"/>
    <col min="10" max="10" width="44.140625" style="284" customWidth="1"/>
    <col min="11" max="11" width="39" style="282" customWidth="1"/>
    <col min="12" max="12" width="44.42578125" style="284" customWidth="1"/>
    <col min="13" max="13" width="39" style="282" customWidth="1"/>
    <col min="14" max="14" width="5.28515625" style="284" customWidth="1"/>
    <col min="15" max="15" width="39" style="282" customWidth="1"/>
    <col min="16" max="16" width="5.28515625" style="284" customWidth="1"/>
    <col min="17" max="17" width="39" style="282" customWidth="1"/>
    <col min="18" max="18" width="5.28515625" style="284" customWidth="1"/>
    <col min="19" max="19" width="39" style="290" customWidth="1"/>
    <col min="20" max="20" width="5.28515625" style="284" customWidth="1"/>
    <col min="21" max="21" width="39" style="282" customWidth="1"/>
    <col min="22" max="22" width="5.28515625" style="284" customWidth="1"/>
    <col min="23" max="16384" width="8.85546875" style="207" hidden="1"/>
  </cols>
  <sheetData>
    <row r="1" spans="1:24" s="120" customFormat="1" ht="30.6">
      <c r="B1" s="121"/>
      <c r="C1" s="122" t="s">
        <v>320</v>
      </c>
      <c r="D1" s="123" t="s">
        <v>321</v>
      </c>
      <c r="E1" s="124" t="s">
        <v>322</v>
      </c>
      <c r="F1" s="123" t="s">
        <v>323</v>
      </c>
      <c r="G1" s="125" t="s">
        <v>5897</v>
      </c>
      <c r="H1" s="126" t="s">
        <v>5897</v>
      </c>
      <c r="I1" s="127" t="s">
        <v>5898</v>
      </c>
      <c r="J1" s="591" t="s">
        <v>5898</v>
      </c>
      <c r="K1" s="129" t="s">
        <v>5897</v>
      </c>
      <c r="L1" s="126" t="s">
        <v>5898</v>
      </c>
      <c r="M1" s="130" t="s">
        <v>5899</v>
      </c>
      <c r="N1" s="128" t="s">
        <v>323</v>
      </c>
      <c r="O1" s="129" t="s">
        <v>5898</v>
      </c>
      <c r="P1" s="126" t="s">
        <v>323</v>
      </c>
      <c r="Q1" s="130"/>
      <c r="R1" s="128" t="s">
        <v>323</v>
      </c>
      <c r="S1" s="129"/>
      <c r="T1" s="126" t="s">
        <v>323</v>
      </c>
      <c r="U1" s="130"/>
      <c r="V1" s="128" t="s">
        <v>323</v>
      </c>
    </row>
    <row r="2" spans="1:24" s="131" customFormat="1">
      <c r="A2" s="131" t="s">
        <v>161</v>
      </c>
      <c r="B2" s="132"/>
      <c r="C2" s="133"/>
      <c r="D2" s="134"/>
      <c r="E2" s="135"/>
      <c r="F2" s="134"/>
      <c r="G2" s="136" t="s">
        <v>5900</v>
      </c>
      <c r="H2" s="137" t="s">
        <v>142</v>
      </c>
      <c r="I2" s="138" t="s">
        <v>5901</v>
      </c>
      <c r="J2" s="593" t="s">
        <v>1178</v>
      </c>
      <c r="K2" s="136" t="s">
        <v>769</v>
      </c>
      <c r="L2" s="137" t="s">
        <v>5902</v>
      </c>
      <c r="M2" s="140" t="s">
        <v>139</v>
      </c>
      <c r="N2" s="139"/>
      <c r="O2" s="136" t="s">
        <v>140</v>
      </c>
      <c r="P2" s="137"/>
      <c r="Q2" s="140" t="s">
        <v>724</v>
      </c>
      <c r="R2" s="139"/>
      <c r="S2" s="129" t="s">
        <v>725</v>
      </c>
      <c r="T2" s="126"/>
      <c r="U2" s="140" t="s">
        <v>726</v>
      </c>
      <c r="V2" s="139"/>
    </row>
    <row r="3" spans="1:24" s="139" customFormat="1">
      <c r="B3" s="141" t="s">
        <v>352</v>
      </c>
      <c r="C3" s="142"/>
      <c r="D3" s="143"/>
      <c r="E3" s="144"/>
      <c r="F3" s="143"/>
      <c r="G3" s="145" t="s">
        <v>5903</v>
      </c>
      <c r="H3" s="137"/>
      <c r="I3" s="146"/>
      <c r="J3" s="594" t="s">
        <v>1184</v>
      </c>
      <c r="K3" s="136"/>
      <c r="L3" s="137"/>
      <c r="M3" s="140"/>
      <c r="O3" s="136"/>
      <c r="P3" s="137"/>
      <c r="Q3" s="140"/>
      <c r="S3" s="129"/>
      <c r="T3" s="126"/>
      <c r="U3" s="140"/>
    </row>
    <row r="4" spans="1:24" s="139" customFormat="1">
      <c r="B4" s="141" t="s">
        <v>369</v>
      </c>
      <c r="C4" s="142"/>
      <c r="D4" s="143"/>
      <c r="E4" s="144"/>
      <c r="F4" s="143"/>
      <c r="G4" s="145" t="s">
        <v>5904</v>
      </c>
      <c r="H4" s="137"/>
      <c r="I4" s="146"/>
      <c r="J4" s="594" t="s">
        <v>1189</v>
      </c>
      <c r="K4" s="136"/>
      <c r="L4" s="137"/>
      <c r="M4" s="140"/>
      <c r="O4" s="136"/>
      <c r="P4" s="137"/>
      <c r="Q4" s="140"/>
      <c r="S4" s="129"/>
      <c r="T4" s="126"/>
      <c r="U4" s="140"/>
    </row>
    <row r="5" spans="1:24" s="139" customFormat="1">
      <c r="B5" s="141" t="s">
        <v>385</v>
      </c>
      <c r="C5" s="142"/>
      <c r="D5" s="143"/>
      <c r="E5" s="144"/>
      <c r="F5" s="143"/>
      <c r="G5" s="496" t="s">
        <v>5905</v>
      </c>
      <c r="H5" s="137"/>
      <c r="I5" s="146"/>
      <c r="J5" s="594" t="s">
        <v>1194</v>
      </c>
      <c r="K5" s="136"/>
      <c r="L5" s="137"/>
      <c r="M5" s="140"/>
      <c r="O5" s="136"/>
      <c r="P5" s="137"/>
      <c r="Q5" s="140"/>
      <c r="S5" s="129"/>
      <c r="T5" s="126"/>
      <c r="U5" s="140"/>
    </row>
    <row r="6" spans="1:24" s="147" customFormat="1">
      <c r="A6" s="317"/>
      <c r="B6" s="318" t="s">
        <v>163</v>
      </c>
      <c r="C6" s="319"/>
      <c r="D6" s="320"/>
      <c r="E6" s="320"/>
      <c r="F6" s="320"/>
      <c r="G6" s="321"/>
      <c r="H6" s="322"/>
      <c r="I6" s="323"/>
      <c r="J6" s="595">
        <v>46038</v>
      </c>
      <c r="K6" s="324"/>
      <c r="L6" s="322"/>
      <c r="M6" s="325"/>
      <c r="N6" s="317"/>
      <c r="O6" s="324"/>
      <c r="P6" s="322"/>
      <c r="Q6" s="325"/>
      <c r="R6" s="317"/>
      <c r="S6" s="326"/>
      <c r="T6" s="327"/>
      <c r="U6" s="325"/>
      <c r="V6" s="317"/>
    </row>
    <row r="7" spans="1:24" s="147" customFormat="1">
      <c r="B7" s="141" t="s">
        <v>402</v>
      </c>
      <c r="C7" s="142"/>
      <c r="D7" s="143"/>
      <c r="E7" s="144"/>
      <c r="F7" s="143"/>
      <c r="G7" s="145"/>
      <c r="H7" s="148"/>
      <c r="I7" s="146"/>
      <c r="K7" s="136"/>
      <c r="L7" s="148"/>
      <c r="M7" s="140"/>
      <c r="O7" s="136"/>
      <c r="P7" s="148"/>
      <c r="Q7" s="140"/>
      <c r="S7" s="129"/>
      <c r="T7" s="126"/>
      <c r="U7" s="140"/>
    </row>
    <row r="8" spans="1:24" s="147" customFormat="1">
      <c r="B8" s="141" t="s">
        <v>403</v>
      </c>
      <c r="C8" s="149"/>
      <c r="D8" s="143"/>
      <c r="E8" s="144"/>
      <c r="F8" s="143"/>
      <c r="G8" s="145"/>
      <c r="H8" s="148"/>
      <c r="I8" s="146"/>
      <c r="K8" s="136"/>
      <c r="L8" s="148"/>
      <c r="M8" s="140"/>
      <c r="O8" s="136"/>
      <c r="P8" s="148"/>
      <c r="Q8" s="140"/>
      <c r="S8" s="129"/>
      <c r="T8" s="126"/>
      <c r="U8" s="140"/>
    </row>
    <row r="9" spans="1:24" s="155" customFormat="1" ht="16.149999999999999" thickBot="1">
      <c r="A9" s="150" t="s">
        <v>404</v>
      </c>
      <c r="B9" s="151" t="s">
        <v>405</v>
      </c>
      <c r="C9" s="152"/>
      <c r="D9" s="153"/>
      <c r="E9" s="195">
        <f>SUM(E11:E400)</f>
        <v>141196</v>
      </c>
      <c r="F9" s="153" t="s">
        <v>406</v>
      </c>
      <c r="G9" s="145">
        <f>SUM(G11:G400)</f>
        <v>47466</v>
      </c>
      <c r="H9" s="617">
        <f>H244</f>
        <v>46507</v>
      </c>
      <c r="I9" s="146">
        <f>SUM(I11:I400)</f>
        <v>26139</v>
      </c>
      <c r="K9" s="136">
        <f>SUM(K11:K400)</f>
        <v>246936</v>
      </c>
      <c r="L9" s="154"/>
      <c r="M9" s="615">
        <f>SUM(M11:M400)</f>
        <v>72009</v>
      </c>
      <c r="O9" s="615">
        <f>SUM(O11:O400)</f>
        <v>22680</v>
      </c>
      <c r="P9" s="154"/>
      <c r="Q9" s="140">
        <f>SUM(Q11:Q400)</f>
        <v>0</v>
      </c>
      <c r="S9" s="129">
        <f>SUM(S11:S400)</f>
        <v>0</v>
      </c>
      <c r="T9" s="126"/>
      <c r="U9" s="140">
        <f>SUM(U11:U400)</f>
        <v>0</v>
      </c>
      <c r="W9" s="196" t="str">
        <f>IF(X9="**","ERROR","")</f>
        <v/>
      </c>
      <c r="X9" s="196" t="str">
        <f>CONCATENATE(F9,H9,J9,L9,N9,P9,R9,T9,V9)</f>
        <v>*46507</v>
      </c>
    </row>
    <row r="10" spans="1:24" s="171" customFormat="1" ht="16.149999999999999" thickBot="1">
      <c r="A10" s="188">
        <v>1</v>
      </c>
      <c r="B10" s="189"/>
      <c r="C10" s="158"/>
      <c r="D10" s="158"/>
      <c r="E10" s="159">
        <v>100</v>
      </c>
      <c r="F10" s="158"/>
      <c r="G10" s="159"/>
      <c r="H10" s="158"/>
      <c r="I10" s="159"/>
      <c r="J10" s="158"/>
      <c r="K10" s="159"/>
      <c r="L10" s="158"/>
      <c r="M10" s="159"/>
      <c r="N10" s="158"/>
      <c r="O10" s="159"/>
      <c r="P10" s="158"/>
      <c r="Q10" s="159"/>
      <c r="R10" s="158"/>
      <c r="S10" s="159"/>
      <c r="T10" s="158"/>
      <c r="U10" s="159"/>
      <c r="V10" s="158"/>
    </row>
    <row r="11" spans="1:24" s="147" customFormat="1">
      <c r="A11" s="161" t="s">
        <v>53</v>
      </c>
      <c r="B11" s="162" t="s">
        <v>5906</v>
      </c>
      <c r="C11" s="163"/>
      <c r="D11" s="164"/>
      <c r="E11" s="165"/>
      <c r="F11" s="199" t="str">
        <f>IF($F$9="*",IF(E11&gt;0,"*",""),"")</f>
        <v/>
      </c>
      <c r="G11" s="166"/>
      <c r="H11" s="200" t="str">
        <f>IF($H$9="*",IF(G11&gt;0,"*",""),"")</f>
        <v/>
      </c>
      <c r="I11" s="167"/>
      <c r="J11" s="201" t="str">
        <f>IF($J$9="*",IF(I11&gt;0,"*",""),"")</f>
        <v/>
      </c>
      <c r="K11" s="168">
        <v>246936</v>
      </c>
      <c r="L11" s="200" t="str">
        <f>IF($L$9="*",IF(K11&gt;0,"*",""),"")</f>
        <v/>
      </c>
      <c r="M11" s="169"/>
      <c r="N11" s="201" t="str">
        <f>IF($N$9="*",IF(M11&gt;0,"*",""),"")</f>
        <v/>
      </c>
      <c r="O11" s="168"/>
      <c r="P11" s="200" t="str">
        <f>IF($P$9="*",IF(O11&gt;0,"*",""),"")</f>
        <v/>
      </c>
      <c r="Q11" s="169"/>
      <c r="R11" s="201" t="str">
        <f>IF($R$9="*",IF(Q11&gt;0,"*",""),"")</f>
        <v/>
      </c>
      <c r="S11" s="129"/>
      <c r="T11" s="202" t="str">
        <f>IF($T$9="*",IF(S11&gt;0,"*",""),"")</f>
        <v/>
      </c>
      <c r="U11" s="169"/>
      <c r="V11" s="201" t="str">
        <f>IF($V$9="*",IF(U11&gt;0,"*",""),"")</f>
        <v/>
      </c>
    </row>
    <row r="12" spans="1:24" s="147" customFormat="1" hidden="1">
      <c r="A12" s="190"/>
      <c r="B12" s="173" t="s">
        <v>5907</v>
      </c>
      <c r="C12" s="174"/>
      <c r="D12" s="175"/>
      <c r="E12" s="165"/>
      <c r="F12" s="199" t="str">
        <f>IF($F$9="*",IF(E12&gt;0,"*",""),"")</f>
        <v/>
      </c>
      <c r="G12" s="166"/>
      <c r="H12" s="200" t="str">
        <f t="shared" ref="H12:H51" si="0">IF($H$9="*",IF(G12&gt;0,"*",""),"")</f>
        <v/>
      </c>
      <c r="I12" s="177"/>
      <c r="J12" s="201" t="str">
        <f t="shared" ref="J12:J51" si="1">IF($J$9="*",IF(I12&gt;0,"*",""),"")</f>
        <v/>
      </c>
      <c r="K12" s="136"/>
      <c r="L12" s="200" t="str">
        <f t="shared" ref="L12:L51" si="2">IF($L$9="*",IF(K12&gt;0,"*",""),"")</f>
        <v/>
      </c>
      <c r="M12" s="140"/>
      <c r="N12" s="201" t="str">
        <f t="shared" ref="N12:N51" si="3">IF($N$9="*",IF(M12&gt;0,"*",""),"")</f>
        <v/>
      </c>
      <c r="O12" s="136"/>
      <c r="P12" s="200" t="str">
        <f t="shared" ref="P12:P51" si="4">IF($P$9="*",IF(O12&gt;0,"*",""),"")</f>
        <v/>
      </c>
      <c r="Q12" s="140"/>
      <c r="R12" s="201" t="str">
        <f t="shared" ref="R12:R51" si="5">IF($R$9="*",IF(Q12&gt;0,"*",""),"")</f>
        <v/>
      </c>
      <c r="S12" s="129"/>
      <c r="T12" s="202" t="str">
        <f t="shared" ref="T12:T75" si="6">IF($T$9="*",IF(S12&gt;0,"*",""),"")</f>
        <v/>
      </c>
      <c r="U12" s="140"/>
      <c r="V12" s="201" t="str">
        <f t="shared" ref="V12:V51" si="7">IF($V$9="*",IF(U12&gt;0,"*",""),"")</f>
        <v/>
      </c>
    </row>
    <row r="13" spans="1:24" s="147" customFormat="1" hidden="1">
      <c r="A13" s="190"/>
      <c r="B13" s="173" t="s">
        <v>5908</v>
      </c>
      <c r="C13" s="174"/>
      <c r="D13" s="175"/>
      <c r="E13" s="164"/>
      <c r="F13" s="199" t="str">
        <f t="shared" ref="F13:F52" si="8">IF($F$9="*",IF(E13&gt;0,"*",""),"")</f>
        <v/>
      </c>
      <c r="G13" s="176"/>
      <c r="H13" s="200" t="str">
        <f t="shared" si="0"/>
        <v/>
      </c>
      <c r="I13" s="177"/>
      <c r="J13" s="201" t="str">
        <f t="shared" si="1"/>
        <v/>
      </c>
      <c r="K13" s="136"/>
      <c r="L13" s="200" t="str">
        <f t="shared" si="2"/>
        <v/>
      </c>
      <c r="M13" s="140"/>
      <c r="N13" s="201" t="str">
        <f t="shared" si="3"/>
        <v/>
      </c>
      <c r="O13" s="136"/>
      <c r="P13" s="200" t="str">
        <f t="shared" si="4"/>
        <v/>
      </c>
      <c r="Q13" s="140"/>
      <c r="R13" s="201" t="str">
        <f t="shared" si="5"/>
        <v/>
      </c>
      <c r="S13" s="129"/>
      <c r="T13" s="202" t="str">
        <f t="shared" si="6"/>
        <v/>
      </c>
      <c r="U13" s="140"/>
      <c r="V13" s="201" t="str">
        <f t="shared" si="7"/>
        <v/>
      </c>
    </row>
    <row r="14" spans="1:24" s="147" customFormat="1" hidden="1">
      <c r="A14" s="190"/>
      <c r="B14" s="173" t="s">
        <v>5909</v>
      </c>
      <c r="C14" s="174"/>
      <c r="D14" s="175"/>
      <c r="E14" s="164"/>
      <c r="F14" s="199" t="str">
        <f t="shared" si="8"/>
        <v/>
      </c>
      <c r="G14" s="176"/>
      <c r="H14" s="200" t="str">
        <f t="shared" si="0"/>
        <v/>
      </c>
      <c r="I14" s="177"/>
      <c r="J14" s="201" t="str">
        <f t="shared" si="1"/>
        <v/>
      </c>
      <c r="K14" s="136"/>
      <c r="L14" s="200" t="str">
        <f t="shared" si="2"/>
        <v/>
      </c>
      <c r="M14" s="140"/>
      <c r="N14" s="201" t="str">
        <f t="shared" si="3"/>
        <v/>
      </c>
      <c r="O14" s="136"/>
      <c r="P14" s="200" t="str">
        <f t="shared" si="4"/>
        <v/>
      </c>
      <c r="Q14" s="140"/>
      <c r="R14" s="201" t="str">
        <f t="shared" si="5"/>
        <v/>
      </c>
      <c r="S14" s="129"/>
      <c r="T14" s="202" t="str">
        <f t="shared" si="6"/>
        <v/>
      </c>
      <c r="U14" s="140"/>
      <c r="V14" s="201" t="str">
        <f t="shared" si="7"/>
        <v/>
      </c>
    </row>
    <row r="15" spans="1:24" s="147" customFormat="1" hidden="1">
      <c r="A15" s="190"/>
      <c r="B15" s="173" t="s">
        <v>5910</v>
      </c>
      <c r="C15" s="174"/>
      <c r="D15" s="175"/>
      <c r="E15" s="164"/>
      <c r="F15" s="199" t="str">
        <f t="shared" si="8"/>
        <v/>
      </c>
      <c r="G15" s="176"/>
      <c r="H15" s="200" t="str">
        <f t="shared" si="0"/>
        <v/>
      </c>
      <c r="I15" s="177"/>
      <c r="J15" s="201" t="str">
        <f t="shared" si="1"/>
        <v/>
      </c>
      <c r="K15" s="136"/>
      <c r="L15" s="200" t="str">
        <f t="shared" si="2"/>
        <v/>
      </c>
      <c r="M15" s="140"/>
      <c r="N15" s="201" t="str">
        <f t="shared" si="3"/>
        <v/>
      </c>
      <c r="O15" s="136"/>
      <c r="P15" s="200" t="str">
        <f t="shared" si="4"/>
        <v/>
      </c>
      <c r="Q15" s="140"/>
      <c r="R15" s="201" t="str">
        <f t="shared" si="5"/>
        <v/>
      </c>
      <c r="S15" s="129"/>
      <c r="T15" s="202" t="str">
        <f t="shared" si="6"/>
        <v/>
      </c>
      <c r="U15" s="140"/>
      <c r="V15" s="201" t="str">
        <f t="shared" si="7"/>
        <v/>
      </c>
    </row>
    <row r="16" spans="1:24" s="147" customFormat="1" hidden="1">
      <c r="A16" s="190"/>
      <c r="B16" s="173" t="s">
        <v>5911</v>
      </c>
      <c r="C16" s="174"/>
      <c r="D16" s="175"/>
      <c r="E16" s="164"/>
      <c r="F16" s="199" t="str">
        <f t="shared" si="8"/>
        <v/>
      </c>
      <c r="G16" s="176"/>
      <c r="H16" s="200" t="str">
        <f t="shared" si="0"/>
        <v/>
      </c>
      <c r="I16" s="177"/>
      <c r="J16" s="201" t="str">
        <f t="shared" si="1"/>
        <v/>
      </c>
      <c r="K16" s="136"/>
      <c r="L16" s="200" t="str">
        <f t="shared" si="2"/>
        <v/>
      </c>
      <c r="M16" s="140"/>
      <c r="N16" s="201" t="str">
        <f t="shared" si="3"/>
        <v/>
      </c>
      <c r="O16" s="136"/>
      <c r="P16" s="200" t="str">
        <f t="shared" si="4"/>
        <v/>
      </c>
      <c r="Q16" s="140"/>
      <c r="R16" s="201" t="str">
        <f t="shared" si="5"/>
        <v/>
      </c>
      <c r="S16" s="129"/>
      <c r="T16" s="202" t="str">
        <f t="shared" si="6"/>
        <v/>
      </c>
      <c r="U16" s="140"/>
      <c r="V16" s="201" t="str">
        <f t="shared" si="7"/>
        <v/>
      </c>
    </row>
    <row r="17" spans="1:22" s="147" customFormat="1" hidden="1">
      <c r="A17" s="190"/>
      <c r="B17" s="173" t="s">
        <v>5912</v>
      </c>
      <c r="C17" s="174"/>
      <c r="D17" s="175"/>
      <c r="E17" s="164"/>
      <c r="F17" s="199" t="str">
        <f t="shared" si="8"/>
        <v/>
      </c>
      <c r="G17" s="176"/>
      <c r="H17" s="200" t="str">
        <f t="shared" si="0"/>
        <v/>
      </c>
      <c r="I17" s="177"/>
      <c r="J17" s="201" t="str">
        <f t="shared" si="1"/>
        <v/>
      </c>
      <c r="K17" s="136"/>
      <c r="L17" s="200" t="str">
        <f t="shared" si="2"/>
        <v/>
      </c>
      <c r="M17" s="140"/>
      <c r="N17" s="201" t="str">
        <f t="shared" si="3"/>
        <v/>
      </c>
      <c r="O17" s="136"/>
      <c r="P17" s="200" t="str">
        <f t="shared" si="4"/>
        <v/>
      </c>
      <c r="Q17" s="140"/>
      <c r="R17" s="201" t="str">
        <f t="shared" si="5"/>
        <v/>
      </c>
      <c r="S17" s="129"/>
      <c r="T17" s="202" t="str">
        <f t="shared" si="6"/>
        <v/>
      </c>
      <c r="U17" s="140"/>
      <c r="V17" s="201" t="str">
        <f t="shared" si="7"/>
        <v/>
      </c>
    </row>
    <row r="18" spans="1:22" s="147" customFormat="1" hidden="1">
      <c r="A18" s="190"/>
      <c r="B18" s="173" t="s">
        <v>5913</v>
      </c>
      <c r="C18" s="174"/>
      <c r="D18" s="175"/>
      <c r="E18" s="164"/>
      <c r="F18" s="199" t="str">
        <f t="shared" si="8"/>
        <v/>
      </c>
      <c r="G18" s="176"/>
      <c r="H18" s="200" t="str">
        <f t="shared" si="0"/>
        <v/>
      </c>
      <c r="I18" s="177"/>
      <c r="J18" s="201" t="str">
        <f t="shared" si="1"/>
        <v/>
      </c>
      <c r="K18" s="136"/>
      <c r="L18" s="200" t="str">
        <f t="shared" si="2"/>
        <v/>
      </c>
      <c r="M18" s="140"/>
      <c r="N18" s="201" t="str">
        <f t="shared" si="3"/>
        <v/>
      </c>
      <c r="O18" s="136"/>
      <c r="P18" s="200" t="str">
        <f t="shared" si="4"/>
        <v/>
      </c>
      <c r="Q18" s="140"/>
      <c r="R18" s="201" t="str">
        <f t="shared" si="5"/>
        <v/>
      </c>
      <c r="S18" s="129"/>
      <c r="T18" s="202" t="str">
        <f t="shared" si="6"/>
        <v/>
      </c>
      <c r="U18" s="140"/>
      <c r="V18" s="201" t="str">
        <f t="shared" si="7"/>
        <v/>
      </c>
    </row>
    <row r="19" spans="1:22" s="147" customFormat="1" hidden="1">
      <c r="A19" s="190"/>
      <c r="B19" s="173" t="s">
        <v>5914</v>
      </c>
      <c r="C19" s="174"/>
      <c r="D19" s="175"/>
      <c r="E19" s="164"/>
      <c r="F19" s="199" t="str">
        <f t="shared" si="8"/>
        <v/>
      </c>
      <c r="G19" s="176"/>
      <c r="H19" s="200" t="str">
        <f t="shared" si="0"/>
        <v/>
      </c>
      <c r="I19" s="177"/>
      <c r="J19" s="201" t="str">
        <f t="shared" si="1"/>
        <v/>
      </c>
      <c r="K19" s="136"/>
      <c r="L19" s="200" t="str">
        <f t="shared" si="2"/>
        <v/>
      </c>
      <c r="M19" s="140"/>
      <c r="N19" s="201" t="str">
        <f t="shared" si="3"/>
        <v/>
      </c>
      <c r="O19" s="136"/>
      <c r="P19" s="200" t="str">
        <f t="shared" si="4"/>
        <v/>
      </c>
      <c r="Q19" s="140"/>
      <c r="R19" s="201" t="str">
        <f t="shared" si="5"/>
        <v/>
      </c>
      <c r="S19" s="129"/>
      <c r="T19" s="202" t="str">
        <f t="shared" si="6"/>
        <v/>
      </c>
      <c r="U19" s="140"/>
      <c r="V19" s="201" t="str">
        <f t="shared" si="7"/>
        <v/>
      </c>
    </row>
    <row r="20" spans="1:22" s="147" customFormat="1" hidden="1">
      <c r="A20" s="190"/>
      <c r="B20" s="173" t="s">
        <v>5915</v>
      </c>
      <c r="C20" s="174"/>
      <c r="D20" s="175"/>
      <c r="E20" s="164"/>
      <c r="F20" s="199" t="str">
        <f t="shared" si="8"/>
        <v/>
      </c>
      <c r="G20" s="176"/>
      <c r="H20" s="200" t="str">
        <f t="shared" si="0"/>
        <v/>
      </c>
      <c r="I20" s="177"/>
      <c r="J20" s="201" t="str">
        <f t="shared" si="1"/>
        <v/>
      </c>
      <c r="K20" s="136"/>
      <c r="L20" s="200" t="str">
        <f t="shared" si="2"/>
        <v/>
      </c>
      <c r="M20" s="140"/>
      <c r="N20" s="201" t="str">
        <f t="shared" si="3"/>
        <v/>
      </c>
      <c r="O20" s="136"/>
      <c r="P20" s="200" t="str">
        <f t="shared" si="4"/>
        <v/>
      </c>
      <c r="Q20" s="140"/>
      <c r="R20" s="201" t="str">
        <f t="shared" si="5"/>
        <v/>
      </c>
      <c r="S20" s="129"/>
      <c r="T20" s="202" t="str">
        <f t="shared" si="6"/>
        <v/>
      </c>
      <c r="U20" s="140"/>
      <c r="V20" s="201" t="str">
        <f t="shared" si="7"/>
        <v/>
      </c>
    </row>
    <row r="21" spans="1:22" s="147" customFormat="1" hidden="1">
      <c r="A21" s="190"/>
      <c r="B21" s="173" t="s">
        <v>5916</v>
      </c>
      <c r="C21" s="174"/>
      <c r="D21" s="175"/>
      <c r="E21" s="164"/>
      <c r="F21" s="199" t="str">
        <f t="shared" si="8"/>
        <v/>
      </c>
      <c r="G21" s="176"/>
      <c r="H21" s="200" t="str">
        <f t="shared" si="0"/>
        <v/>
      </c>
      <c r="I21" s="177"/>
      <c r="J21" s="201" t="str">
        <f t="shared" si="1"/>
        <v/>
      </c>
      <c r="K21" s="136"/>
      <c r="L21" s="200" t="str">
        <f t="shared" si="2"/>
        <v/>
      </c>
      <c r="M21" s="140"/>
      <c r="N21" s="201" t="str">
        <f t="shared" si="3"/>
        <v/>
      </c>
      <c r="O21" s="136"/>
      <c r="P21" s="200" t="str">
        <f t="shared" si="4"/>
        <v/>
      </c>
      <c r="Q21" s="140"/>
      <c r="R21" s="201" t="str">
        <f t="shared" si="5"/>
        <v/>
      </c>
      <c r="S21" s="129"/>
      <c r="T21" s="202" t="str">
        <f t="shared" si="6"/>
        <v/>
      </c>
      <c r="U21" s="140"/>
      <c r="V21" s="201" t="str">
        <f t="shared" si="7"/>
        <v/>
      </c>
    </row>
    <row r="22" spans="1:22" s="147" customFormat="1" hidden="1">
      <c r="A22" s="190"/>
      <c r="B22" s="173" t="s">
        <v>5917</v>
      </c>
      <c r="C22" s="174"/>
      <c r="D22" s="175"/>
      <c r="E22" s="164"/>
      <c r="F22" s="199" t="str">
        <f t="shared" si="8"/>
        <v/>
      </c>
      <c r="G22" s="176"/>
      <c r="H22" s="200" t="str">
        <f t="shared" si="0"/>
        <v/>
      </c>
      <c r="I22" s="177"/>
      <c r="J22" s="201" t="str">
        <f t="shared" si="1"/>
        <v/>
      </c>
      <c r="K22" s="136"/>
      <c r="L22" s="200" t="str">
        <f t="shared" si="2"/>
        <v/>
      </c>
      <c r="M22" s="140"/>
      <c r="N22" s="201" t="str">
        <f t="shared" si="3"/>
        <v/>
      </c>
      <c r="O22" s="136"/>
      <c r="P22" s="200" t="str">
        <f t="shared" si="4"/>
        <v/>
      </c>
      <c r="Q22" s="140"/>
      <c r="R22" s="201" t="str">
        <f t="shared" si="5"/>
        <v/>
      </c>
      <c r="S22" s="129"/>
      <c r="T22" s="202" t="str">
        <f t="shared" si="6"/>
        <v/>
      </c>
      <c r="U22" s="140"/>
      <c r="V22" s="201" t="str">
        <f t="shared" si="7"/>
        <v/>
      </c>
    </row>
    <row r="23" spans="1:22" s="147" customFormat="1" hidden="1">
      <c r="A23" s="190"/>
      <c r="B23" s="173" t="s">
        <v>5918</v>
      </c>
      <c r="C23" s="174"/>
      <c r="D23" s="175"/>
      <c r="E23" s="164"/>
      <c r="F23" s="199" t="str">
        <f t="shared" si="8"/>
        <v/>
      </c>
      <c r="G23" s="176"/>
      <c r="H23" s="200" t="str">
        <f t="shared" si="0"/>
        <v/>
      </c>
      <c r="I23" s="177"/>
      <c r="J23" s="201" t="str">
        <f t="shared" si="1"/>
        <v/>
      </c>
      <c r="K23" s="136"/>
      <c r="L23" s="200" t="str">
        <f t="shared" si="2"/>
        <v/>
      </c>
      <c r="M23" s="140"/>
      <c r="N23" s="201" t="str">
        <f t="shared" si="3"/>
        <v/>
      </c>
      <c r="O23" s="136"/>
      <c r="P23" s="200" t="str">
        <f t="shared" si="4"/>
        <v/>
      </c>
      <c r="Q23" s="140"/>
      <c r="R23" s="201" t="str">
        <f t="shared" si="5"/>
        <v/>
      </c>
      <c r="S23" s="129"/>
      <c r="T23" s="202" t="str">
        <f t="shared" si="6"/>
        <v/>
      </c>
      <c r="U23" s="140"/>
      <c r="V23" s="201" t="str">
        <f t="shared" si="7"/>
        <v/>
      </c>
    </row>
    <row r="24" spans="1:22" s="147" customFormat="1" hidden="1">
      <c r="A24" s="190"/>
      <c r="B24" s="173" t="s">
        <v>5919</v>
      </c>
      <c r="C24" s="174"/>
      <c r="D24" s="175"/>
      <c r="E24" s="164"/>
      <c r="F24" s="199" t="str">
        <f t="shared" si="8"/>
        <v/>
      </c>
      <c r="G24" s="176"/>
      <c r="H24" s="200" t="str">
        <f t="shared" si="0"/>
        <v/>
      </c>
      <c r="I24" s="177"/>
      <c r="J24" s="201" t="str">
        <f t="shared" si="1"/>
        <v/>
      </c>
      <c r="K24" s="136"/>
      <c r="L24" s="200" t="str">
        <f t="shared" si="2"/>
        <v/>
      </c>
      <c r="M24" s="140"/>
      <c r="N24" s="201" t="str">
        <f t="shared" si="3"/>
        <v/>
      </c>
      <c r="O24" s="136"/>
      <c r="P24" s="200" t="str">
        <f t="shared" si="4"/>
        <v/>
      </c>
      <c r="Q24" s="140"/>
      <c r="R24" s="201" t="str">
        <f t="shared" si="5"/>
        <v/>
      </c>
      <c r="S24" s="129"/>
      <c r="T24" s="202" t="str">
        <f t="shared" si="6"/>
        <v/>
      </c>
      <c r="U24" s="140"/>
      <c r="V24" s="201" t="str">
        <f t="shared" si="7"/>
        <v/>
      </c>
    </row>
    <row r="25" spans="1:22" s="147" customFormat="1" hidden="1">
      <c r="A25" s="190"/>
      <c r="B25" s="173" t="s">
        <v>5920</v>
      </c>
      <c r="C25" s="174"/>
      <c r="D25" s="175"/>
      <c r="E25" s="164"/>
      <c r="F25" s="199" t="str">
        <f t="shared" si="8"/>
        <v/>
      </c>
      <c r="G25" s="176"/>
      <c r="H25" s="200" t="str">
        <f t="shared" si="0"/>
        <v/>
      </c>
      <c r="I25" s="177"/>
      <c r="J25" s="201" t="str">
        <f t="shared" si="1"/>
        <v/>
      </c>
      <c r="K25" s="136"/>
      <c r="L25" s="200" t="str">
        <f t="shared" si="2"/>
        <v/>
      </c>
      <c r="M25" s="140"/>
      <c r="N25" s="201" t="str">
        <f t="shared" si="3"/>
        <v/>
      </c>
      <c r="O25" s="136"/>
      <c r="P25" s="200" t="str">
        <f t="shared" si="4"/>
        <v/>
      </c>
      <c r="Q25" s="140"/>
      <c r="R25" s="201" t="str">
        <f t="shared" si="5"/>
        <v/>
      </c>
      <c r="S25" s="129"/>
      <c r="T25" s="202" t="str">
        <f t="shared" si="6"/>
        <v/>
      </c>
      <c r="U25" s="140"/>
      <c r="V25" s="201" t="str">
        <f t="shared" si="7"/>
        <v/>
      </c>
    </row>
    <row r="26" spans="1:22" s="147" customFormat="1" hidden="1">
      <c r="A26" s="190"/>
      <c r="B26" s="173" t="s">
        <v>5921</v>
      </c>
      <c r="C26" s="174"/>
      <c r="D26" s="175"/>
      <c r="E26" s="164"/>
      <c r="F26" s="199" t="str">
        <f t="shared" si="8"/>
        <v/>
      </c>
      <c r="G26" s="176"/>
      <c r="H26" s="200" t="str">
        <f t="shared" si="0"/>
        <v/>
      </c>
      <c r="I26" s="177"/>
      <c r="J26" s="201" t="str">
        <f t="shared" si="1"/>
        <v/>
      </c>
      <c r="K26" s="136"/>
      <c r="L26" s="200" t="str">
        <f t="shared" si="2"/>
        <v/>
      </c>
      <c r="M26" s="140"/>
      <c r="N26" s="201" t="str">
        <f t="shared" si="3"/>
        <v/>
      </c>
      <c r="O26" s="136"/>
      <c r="P26" s="200" t="str">
        <f t="shared" si="4"/>
        <v/>
      </c>
      <c r="Q26" s="140"/>
      <c r="R26" s="201" t="str">
        <f t="shared" si="5"/>
        <v/>
      </c>
      <c r="S26" s="129"/>
      <c r="T26" s="202" t="str">
        <f t="shared" si="6"/>
        <v/>
      </c>
      <c r="U26" s="140"/>
      <c r="V26" s="201" t="str">
        <f t="shared" si="7"/>
        <v/>
      </c>
    </row>
    <row r="27" spans="1:22" s="147" customFormat="1" hidden="1">
      <c r="A27" s="190"/>
      <c r="B27" s="173" t="s">
        <v>5922</v>
      </c>
      <c r="C27" s="174"/>
      <c r="D27" s="175"/>
      <c r="E27" s="164"/>
      <c r="F27" s="199" t="str">
        <f t="shared" si="8"/>
        <v/>
      </c>
      <c r="G27" s="176"/>
      <c r="H27" s="200" t="str">
        <f t="shared" si="0"/>
        <v/>
      </c>
      <c r="I27" s="177"/>
      <c r="J27" s="201" t="str">
        <f t="shared" si="1"/>
        <v/>
      </c>
      <c r="K27" s="136"/>
      <c r="L27" s="200" t="str">
        <f t="shared" si="2"/>
        <v/>
      </c>
      <c r="M27" s="140"/>
      <c r="N27" s="201" t="str">
        <f t="shared" si="3"/>
        <v/>
      </c>
      <c r="O27" s="136"/>
      <c r="P27" s="200" t="str">
        <f t="shared" si="4"/>
        <v/>
      </c>
      <c r="Q27" s="140"/>
      <c r="R27" s="201" t="str">
        <f t="shared" si="5"/>
        <v/>
      </c>
      <c r="S27" s="129"/>
      <c r="T27" s="202" t="str">
        <f t="shared" si="6"/>
        <v/>
      </c>
      <c r="U27" s="140"/>
      <c r="V27" s="201" t="str">
        <f t="shared" si="7"/>
        <v/>
      </c>
    </row>
    <row r="28" spans="1:22" s="147" customFormat="1" hidden="1">
      <c r="A28" s="190"/>
      <c r="B28" s="173" t="s">
        <v>5923</v>
      </c>
      <c r="C28" s="174"/>
      <c r="D28" s="175"/>
      <c r="E28" s="164"/>
      <c r="F28" s="199" t="str">
        <f t="shared" si="8"/>
        <v/>
      </c>
      <c r="G28" s="176"/>
      <c r="H28" s="200" t="str">
        <f t="shared" si="0"/>
        <v/>
      </c>
      <c r="I28" s="177"/>
      <c r="J28" s="201" t="str">
        <f t="shared" si="1"/>
        <v/>
      </c>
      <c r="K28" s="136"/>
      <c r="L28" s="200" t="str">
        <f t="shared" si="2"/>
        <v/>
      </c>
      <c r="M28" s="140"/>
      <c r="N28" s="201" t="str">
        <f t="shared" si="3"/>
        <v/>
      </c>
      <c r="O28" s="136"/>
      <c r="P28" s="200" t="str">
        <f t="shared" si="4"/>
        <v/>
      </c>
      <c r="Q28" s="140"/>
      <c r="R28" s="201" t="str">
        <f t="shared" si="5"/>
        <v/>
      </c>
      <c r="S28" s="129"/>
      <c r="T28" s="202" t="str">
        <f t="shared" si="6"/>
        <v/>
      </c>
      <c r="U28" s="140"/>
      <c r="V28" s="201" t="str">
        <f t="shared" si="7"/>
        <v/>
      </c>
    </row>
    <row r="29" spans="1:22" s="147" customFormat="1" hidden="1">
      <c r="A29" s="190"/>
      <c r="B29" s="173" t="s">
        <v>5924</v>
      </c>
      <c r="C29" s="174"/>
      <c r="D29" s="175"/>
      <c r="E29" s="164"/>
      <c r="F29" s="199" t="str">
        <f t="shared" si="8"/>
        <v/>
      </c>
      <c r="G29" s="176"/>
      <c r="H29" s="200" t="str">
        <f t="shared" si="0"/>
        <v/>
      </c>
      <c r="I29" s="177"/>
      <c r="J29" s="201" t="str">
        <f t="shared" si="1"/>
        <v/>
      </c>
      <c r="K29" s="136"/>
      <c r="L29" s="200" t="str">
        <f t="shared" si="2"/>
        <v/>
      </c>
      <c r="M29" s="140"/>
      <c r="N29" s="201" t="str">
        <f t="shared" si="3"/>
        <v/>
      </c>
      <c r="O29" s="136"/>
      <c r="P29" s="200" t="str">
        <f t="shared" si="4"/>
        <v/>
      </c>
      <c r="Q29" s="140"/>
      <c r="R29" s="201" t="str">
        <f t="shared" si="5"/>
        <v/>
      </c>
      <c r="S29" s="129"/>
      <c r="T29" s="202" t="str">
        <f t="shared" si="6"/>
        <v/>
      </c>
      <c r="U29" s="140"/>
      <c r="V29" s="201" t="str">
        <f t="shared" si="7"/>
        <v/>
      </c>
    </row>
    <row r="30" spans="1:22" s="147" customFormat="1" hidden="1">
      <c r="A30" s="190"/>
      <c r="B30" s="173" t="s">
        <v>5925</v>
      </c>
      <c r="C30" s="174"/>
      <c r="D30" s="175"/>
      <c r="E30" s="164"/>
      <c r="F30" s="199" t="str">
        <f t="shared" si="8"/>
        <v/>
      </c>
      <c r="G30" s="176"/>
      <c r="H30" s="200" t="str">
        <f t="shared" si="0"/>
        <v/>
      </c>
      <c r="I30" s="177"/>
      <c r="J30" s="201" t="str">
        <f t="shared" si="1"/>
        <v/>
      </c>
      <c r="K30" s="136"/>
      <c r="L30" s="200" t="str">
        <f t="shared" si="2"/>
        <v/>
      </c>
      <c r="M30" s="140"/>
      <c r="N30" s="201" t="str">
        <f t="shared" si="3"/>
        <v/>
      </c>
      <c r="O30" s="136"/>
      <c r="P30" s="200" t="str">
        <f t="shared" si="4"/>
        <v/>
      </c>
      <c r="Q30" s="140"/>
      <c r="R30" s="201" t="str">
        <f t="shared" si="5"/>
        <v/>
      </c>
      <c r="S30" s="129"/>
      <c r="T30" s="202" t="str">
        <f t="shared" si="6"/>
        <v/>
      </c>
      <c r="U30" s="140"/>
      <c r="V30" s="201" t="str">
        <f t="shared" si="7"/>
        <v/>
      </c>
    </row>
    <row r="31" spans="1:22" s="147" customFormat="1" hidden="1">
      <c r="A31" s="190"/>
      <c r="B31" s="173" t="s">
        <v>5926</v>
      </c>
      <c r="C31" s="174"/>
      <c r="D31" s="175"/>
      <c r="E31" s="164"/>
      <c r="F31" s="199" t="str">
        <f t="shared" si="8"/>
        <v/>
      </c>
      <c r="G31" s="176"/>
      <c r="H31" s="200" t="str">
        <f t="shared" si="0"/>
        <v/>
      </c>
      <c r="I31" s="177"/>
      <c r="J31" s="201" t="str">
        <f t="shared" si="1"/>
        <v/>
      </c>
      <c r="K31" s="136"/>
      <c r="L31" s="200" t="str">
        <f t="shared" si="2"/>
        <v/>
      </c>
      <c r="M31" s="140"/>
      <c r="N31" s="201" t="str">
        <f t="shared" si="3"/>
        <v/>
      </c>
      <c r="O31" s="136"/>
      <c r="P31" s="200" t="str">
        <f t="shared" si="4"/>
        <v/>
      </c>
      <c r="Q31" s="140"/>
      <c r="R31" s="201" t="str">
        <f t="shared" si="5"/>
        <v/>
      </c>
      <c r="S31" s="129"/>
      <c r="T31" s="202" t="str">
        <f t="shared" si="6"/>
        <v/>
      </c>
      <c r="U31" s="140"/>
      <c r="V31" s="201" t="str">
        <f t="shared" si="7"/>
        <v/>
      </c>
    </row>
    <row r="32" spans="1:22" s="147" customFormat="1" hidden="1">
      <c r="A32" s="190"/>
      <c r="B32" s="173" t="s">
        <v>5927</v>
      </c>
      <c r="C32" s="174"/>
      <c r="D32" s="175"/>
      <c r="E32" s="164"/>
      <c r="F32" s="199" t="str">
        <f t="shared" si="8"/>
        <v/>
      </c>
      <c r="G32" s="176"/>
      <c r="H32" s="200" t="str">
        <f t="shared" si="0"/>
        <v/>
      </c>
      <c r="I32" s="177"/>
      <c r="J32" s="201" t="str">
        <f t="shared" si="1"/>
        <v/>
      </c>
      <c r="K32" s="136"/>
      <c r="L32" s="200" t="str">
        <f t="shared" si="2"/>
        <v/>
      </c>
      <c r="M32" s="140"/>
      <c r="N32" s="201" t="str">
        <f t="shared" si="3"/>
        <v/>
      </c>
      <c r="O32" s="136"/>
      <c r="P32" s="200" t="str">
        <f t="shared" si="4"/>
        <v/>
      </c>
      <c r="Q32" s="140"/>
      <c r="R32" s="201" t="str">
        <f t="shared" si="5"/>
        <v/>
      </c>
      <c r="S32" s="129"/>
      <c r="T32" s="202" t="str">
        <f t="shared" si="6"/>
        <v/>
      </c>
      <c r="U32" s="140"/>
      <c r="V32" s="201" t="str">
        <f t="shared" si="7"/>
        <v/>
      </c>
    </row>
    <row r="33" spans="1:22" s="147" customFormat="1" hidden="1">
      <c r="A33" s="190"/>
      <c r="B33" s="173" t="s">
        <v>5928</v>
      </c>
      <c r="C33" s="174"/>
      <c r="D33" s="175"/>
      <c r="E33" s="164"/>
      <c r="F33" s="199" t="str">
        <f t="shared" si="8"/>
        <v/>
      </c>
      <c r="G33" s="176"/>
      <c r="H33" s="200" t="str">
        <f t="shared" si="0"/>
        <v/>
      </c>
      <c r="I33" s="177"/>
      <c r="J33" s="201" t="str">
        <f t="shared" si="1"/>
        <v/>
      </c>
      <c r="K33" s="136"/>
      <c r="L33" s="200" t="str">
        <f t="shared" si="2"/>
        <v/>
      </c>
      <c r="M33" s="140"/>
      <c r="N33" s="201" t="str">
        <f t="shared" si="3"/>
        <v/>
      </c>
      <c r="O33" s="136"/>
      <c r="P33" s="200" t="str">
        <f t="shared" si="4"/>
        <v/>
      </c>
      <c r="Q33" s="140"/>
      <c r="R33" s="201" t="str">
        <f t="shared" si="5"/>
        <v/>
      </c>
      <c r="S33" s="129"/>
      <c r="T33" s="202" t="str">
        <f t="shared" si="6"/>
        <v/>
      </c>
      <c r="U33" s="140"/>
      <c r="V33" s="201" t="str">
        <f t="shared" si="7"/>
        <v/>
      </c>
    </row>
    <row r="34" spans="1:22" s="147" customFormat="1" hidden="1">
      <c r="A34" s="190"/>
      <c r="B34" s="173" t="s">
        <v>5929</v>
      </c>
      <c r="C34" s="174"/>
      <c r="D34" s="175"/>
      <c r="E34" s="164"/>
      <c r="F34" s="199" t="str">
        <f t="shared" si="8"/>
        <v/>
      </c>
      <c r="G34" s="176"/>
      <c r="H34" s="200" t="str">
        <f t="shared" si="0"/>
        <v/>
      </c>
      <c r="I34" s="177"/>
      <c r="J34" s="201" t="str">
        <f t="shared" si="1"/>
        <v/>
      </c>
      <c r="K34" s="136"/>
      <c r="L34" s="200" t="str">
        <f t="shared" si="2"/>
        <v/>
      </c>
      <c r="M34" s="140"/>
      <c r="N34" s="201" t="str">
        <f t="shared" si="3"/>
        <v/>
      </c>
      <c r="O34" s="136"/>
      <c r="P34" s="200" t="str">
        <f t="shared" si="4"/>
        <v/>
      </c>
      <c r="Q34" s="140"/>
      <c r="R34" s="201" t="str">
        <f t="shared" si="5"/>
        <v/>
      </c>
      <c r="S34" s="129"/>
      <c r="T34" s="202" t="str">
        <f t="shared" si="6"/>
        <v/>
      </c>
      <c r="U34" s="140"/>
      <c r="V34" s="201" t="str">
        <f t="shared" si="7"/>
        <v/>
      </c>
    </row>
    <row r="35" spans="1:22" s="147" customFormat="1" hidden="1">
      <c r="A35" s="190"/>
      <c r="B35" s="173" t="s">
        <v>5930</v>
      </c>
      <c r="C35" s="174"/>
      <c r="D35" s="175"/>
      <c r="E35" s="164"/>
      <c r="F35" s="199" t="str">
        <f t="shared" si="8"/>
        <v/>
      </c>
      <c r="G35" s="176"/>
      <c r="H35" s="200" t="str">
        <f t="shared" si="0"/>
        <v/>
      </c>
      <c r="I35" s="177"/>
      <c r="J35" s="201" t="str">
        <f t="shared" si="1"/>
        <v/>
      </c>
      <c r="K35" s="136"/>
      <c r="L35" s="200" t="str">
        <f t="shared" si="2"/>
        <v/>
      </c>
      <c r="M35" s="140"/>
      <c r="N35" s="201" t="str">
        <f t="shared" si="3"/>
        <v/>
      </c>
      <c r="O35" s="136"/>
      <c r="P35" s="200" t="str">
        <f t="shared" si="4"/>
        <v/>
      </c>
      <c r="Q35" s="140"/>
      <c r="R35" s="201" t="str">
        <f t="shared" si="5"/>
        <v/>
      </c>
      <c r="S35" s="129"/>
      <c r="T35" s="202" t="str">
        <f t="shared" si="6"/>
        <v/>
      </c>
      <c r="U35" s="140"/>
      <c r="V35" s="201" t="str">
        <f t="shared" si="7"/>
        <v/>
      </c>
    </row>
    <row r="36" spans="1:22" s="147" customFormat="1" hidden="1">
      <c r="A36" s="190"/>
      <c r="B36" s="173" t="s">
        <v>5931</v>
      </c>
      <c r="C36" s="174"/>
      <c r="D36" s="175"/>
      <c r="E36" s="164"/>
      <c r="F36" s="199" t="str">
        <f t="shared" si="8"/>
        <v/>
      </c>
      <c r="G36" s="176"/>
      <c r="H36" s="200" t="str">
        <f t="shared" si="0"/>
        <v/>
      </c>
      <c r="I36" s="177"/>
      <c r="J36" s="201" t="str">
        <f t="shared" si="1"/>
        <v/>
      </c>
      <c r="K36" s="136"/>
      <c r="L36" s="200" t="str">
        <f t="shared" si="2"/>
        <v/>
      </c>
      <c r="M36" s="140"/>
      <c r="N36" s="201" t="str">
        <f t="shared" si="3"/>
        <v/>
      </c>
      <c r="O36" s="136"/>
      <c r="P36" s="200" t="str">
        <f t="shared" si="4"/>
        <v/>
      </c>
      <c r="Q36" s="140"/>
      <c r="R36" s="201" t="str">
        <f t="shared" si="5"/>
        <v/>
      </c>
      <c r="S36" s="129"/>
      <c r="T36" s="202" t="str">
        <f t="shared" si="6"/>
        <v/>
      </c>
      <c r="U36" s="140"/>
      <c r="V36" s="201" t="str">
        <f t="shared" si="7"/>
        <v/>
      </c>
    </row>
    <row r="37" spans="1:22" s="147" customFormat="1" hidden="1">
      <c r="A37" s="190"/>
      <c r="B37" s="173" t="s">
        <v>5932</v>
      </c>
      <c r="C37" s="174"/>
      <c r="D37" s="175"/>
      <c r="E37" s="164"/>
      <c r="F37" s="199" t="str">
        <f t="shared" si="8"/>
        <v/>
      </c>
      <c r="G37" s="176"/>
      <c r="H37" s="200" t="str">
        <f t="shared" si="0"/>
        <v/>
      </c>
      <c r="I37" s="177"/>
      <c r="J37" s="201" t="str">
        <f t="shared" si="1"/>
        <v/>
      </c>
      <c r="K37" s="136"/>
      <c r="L37" s="200" t="str">
        <f t="shared" si="2"/>
        <v/>
      </c>
      <c r="M37" s="140"/>
      <c r="N37" s="201" t="str">
        <f t="shared" si="3"/>
        <v/>
      </c>
      <c r="O37" s="136"/>
      <c r="P37" s="200" t="str">
        <f t="shared" si="4"/>
        <v/>
      </c>
      <c r="Q37" s="140"/>
      <c r="R37" s="201" t="str">
        <f t="shared" si="5"/>
        <v/>
      </c>
      <c r="S37" s="129"/>
      <c r="T37" s="202" t="str">
        <f t="shared" si="6"/>
        <v/>
      </c>
      <c r="U37" s="140"/>
      <c r="V37" s="201" t="str">
        <f t="shared" si="7"/>
        <v/>
      </c>
    </row>
    <row r="38" spans="1:22" s="147" customFormat="1" hidden="1">
      <c r="A38" s="190"/>
      <c r="B38" s="173" t="s">
        <v>5933</v>
      </c>
      <c r="C38" s="174"/>
      <c r="D38" s="175"/>
      <c r="E38" s="164"/>
      <c r="F38" s="199" t="str">
        <f t="shared" si="8"/>
        <v/>
      </c>
      <c r="G38" s="176"/>
      <c r="H38" s="200" t="str">
        <f t="shared" si="0"/>
        <v/>
      </c>
      <c r="I38" s="177"/>
      <c r="J38" s="201" t="str">
        <f t="shared" si="1"/>
        <v/>
      </c>
      <c r="K38" s="136"/>
      <c r="L38" s="200" t="str">
        <f t="shared" si="2"/>
        <v/>
      </c>
      <c r="M38" s="140"/>
      <c r="N38" s="201" t="str">
        <f t="shared" si="3"/>
        <v/>
      </c>
      <c r="O38" s="136"/>
      <c r="P38" s="200" t="str">
        <f t="shared" si="4"/>
        <v/>
      </c>
      <c r="Q38" s="140"/>
      <c r="R38" s="201" t="str">
        <f t="shared" si="5"/>
        <v/>
      </c>
      <c r="S38" s="129"/>
      <c r="T38" s="202" t="str">
        <f t="shared" si="6"/>
        <v/>
      </c>
      <c r="U38" s="140"/>
      <c r="V38" s="201" t="str">
        <f t="shared" si="7"/>
        <v/>
      </c>
    </row>
    <row r="39" spans="1:22" s="147" customFormat="1" hidden="1">
      <c r="A39" s="190"/>
      <c r="B39" s="173" t="s">
        <v>5934</v>
      </c>
      <c r="C39" s="174"/>
      <c r="D39" s="175"/>
      <c r="E39" s="164"/>
      <c r="F39" s="199" t="str">
        <f t="shared" si="8"/>
        <v/>
      </c>
      <c r="G39" s="176"/>
      <c r="H39" s="200" t="str">
        <f t="shared" si="0"/>
        <v/>
      </c>
      <c r="I39" s="177"/>
      <c r="J39" s="201" t="str">
        <f t="shared" si="1"/>
        <v/>
      </c>
      <c r="K39" s="136"/>
      <c r="L39" s="200" t="str">
        <f t="shared" si="2"/>
        <v/>
      </c>
      <c r="M39" s="140"/>
      <c r="N39" s="201" t="str">
        <f t="shared" si="3"/>
        <v/>
      </c>
      <c r="O39" s="136"/>
      <c r="P39" s="200" t="str">
        <f t="shared" si="4"/>
        <v/>
      </c>
      <c r="Q39" s="140"/>
      <c r="R39" s="201" t="str">
        <f t="shared" si="5"/>
        <v/>
      </c>
      <c r="S39" s="129"/>
      <c r="T39" s="202" t="str">
        <f t="shared" si="6"/>
        <v/>
      </c>
      <c r="U39" s="140"/>
      <c r="V39" s="201" t="str">
        <f t="shared" si="7"/>
        <v/>
      </c>
    </row>
    <row r="40" spans="1:22" s="147" customFormat="1" hidden="1">
      <c r="A40" s="190"/>
      <c r="B40" s="173" t="s">
        <v>5935</v>
      </c>
      <c r="C40" s="174"/>
      <c r="D40" s="175"/>
      <c r="E40" s="164"/>
      <c r="F40" s="199" t="str">
        <f t="shared" si="8"/>
        <v/>
      </c>
      <c r="G40" s="176"/>
      <c r="H40" s="200" t="str">
        <f t="shared" si="0"/>
        <v/>
      </c>
      <c r="I40" s="177"/>
      <c r="J40" s="201" t="str">
        <f t="shared" si="1"/>
        <v/>
      </c>
      <c r="K40" s="136"/>
      <c r="L40" s="200" t="str">
        <f t="shared" si="2"/>
        <v/>
      </c>
      <c r="M40" s="140"/>
      <c r="N40" s="201" t="str">
        <f t="shared" si="3"/>
        <v/>
      </c>
      <c r="O40" s="136"/>
      <c r="P40" s="200" t="str">
        <f t="shared" si="4"/>
        <v/>
      </c>
      <c r="Q40" s="140"/>
      <c r="R40" s="201" t="str">
        <f t="shared" si="5"/>
        <v/>
      </c>
      <c r="S40" s="129"/>
      <c r="T40" s="202" t="str">
        <f t="shared" si="6"/>
        <v/>
      </c>
      <c r="U40" s="140"/>
      <c r="V40" s="201" t="str">
        <f t="shared" si="7"/>
        <v/>
      </c>
    </row>
    <row r="41" spans="1:22" s="147" customFormat="1" hidden="1">
      <c r="A41" s="190"/>
      <c r="B41" s="173" t="s">
        <v>5936</v>
      </c>
      <c r="C41" s="174"/>
      <c r="D41" s="175"/>
      <c r="E41" s="164"/>
      <c r="F41" s="199" t="str">
        <f t="shared" si="8"/>
        <v/>
      </c>
      <c r="G41" s="176"/>
      <c r="H41" s="200" t="str">
        <f t="shared" si="0"/>
        <v/>
      </c>
      <c r="I41" s="177"/>
      <c r="J41" s="201" t="str">
        <f t="shared" si="1"/>
        <v/>
      </c>
      <c r="K41" s="136"/>
      <c r="L41" s="200" t="str">
        <f t="shared" si="2"/>
        <v/>
      </c>
      <c r="M41" s="140"/>
      <c r="N41" s="201" t="str">
        <f t="shared" si="3"/>
        <v/>
      </c>
      <c r="O41" s="136"/>
      <c r="P41" s="200" t="str">
        <f t="shared" si="4"/>
        <v/>
      </c>
      <c r="Q41" s="140"/>
      <c r="R41" s="201" t="str">
        <f t="shared" si="5"/>
        <v/>
      </c>
      <c r="S41" s="129"/>
      <c r="T41" s="202" t="str">
        <f t="shared" si="6"/>
        <v/>
      </c>
      <c r="U41" s="140"/>
      <c r="V41" s="201" t="str">
        <f t="shared" si="7"/>
        <v/>
      </c>
    </row>
    <row r="42" spans="1:22" s="147" customFormat="1" hidden="1">
      <c r="A42" s="190"/>
      <c r="B42" s="173" t="s">
        <v>5937</v>
      </c>
      <c r="C42" s="174"/>
      <c r="D42" s="175"/>
      <c r="E42" s="164"/>
      <c r="F42" s="199" t="str">
        <f t="shared" si="8"/>
        <v/>
      </c>
      <c r="G42" s="176"/>
      <c r="H42" s="200" t="str">
        <f t="shared" si="0"/>
        <v/>
      </c>
      <c r="I42" s="177"/>
      <c r="J42" s="201" t="str">
        <f t="shared" si="1"/>
        <v/>
      </c>
      <c r="K42" s="136"/>
      <c r="L42" s="200" t="str">
        <f t="shared" si="2"/>
        <v/>
      </c>
      <c r="M42" s="140"/>
      <c r="N42" s="201" t="str">
        <f t="shared" si="3"/>
        <v/>
      </c>
      <c r="O42" s="136"/>
      <c r="P42" s="200" t="str">
        <f t="shared" si="4"/>
        <v/>
      </c>
      <c r="Q42" s="140"/>
      <c r="R42" s="201" t="str">
        <f t="shared" si="5"/>
        <v/>
      </c>
      <c r="S42" s="129"/>
      <c r="T42" s="202" t="str">
        <f t="shared" si="6"/>
        <v/>
      </c>
      <c r="U42" s="140"/>
      <c r="V42" s="201" t="str">
        <f t="shared" si="7"/>
        <v/>
      </c>
    </row>
    <row r="43" spans="1:22" s="147" customFormat="1" hidden="1">
      <c r="A43" s="190"/>
      <c r="B43" s="173" t="s">
        <v>5938</v>
      </c>
      <c r="C43" s="174"/>
      <c r="D43" s="175"/>
      <c r="E43" s="164"/>
      <c r="F43" s="199" t="str">
        <f t="shared" si="8"/>
        <v/>
      </c>
      <c r="G43" s="176"/>
      <c r="H43" s="200" t="str">
        <f t="shared" si="0"/>
        <v/>
      </c>
      <c r="I43" s="177"/>
      <c r="J43" s="201" t="str">
        <f t="shared" si="1"/>
        <v/>
      </c>
      <c r="K43" s="136"/>
      <c r="L43" s="200" t="str">
        <f t="shared" si="2"/>
        <v/>
      </c>
      <c r="M43" s="140"/>
      <c r="N43" s="201" t="str">
        <f t="shared" si="3"/>
        <v/>
      </c>
      <c r="O43" s="136"/>
      <c r="P43" s="200" t="str">
        <f t="shared" si="4"/>
        <v/>
      </c>
      <c r="Q43" s="140"/>
      <c r="R43" s="201" t="str">
        <f t="shared" si="5"/>
        <v/>
      </c>
      <c r="S43" s="129"/>
      <c r="T43" s="202" t="str">
        <f t="shared" si="6"/>
        <v/>
      </c>
      <c r="U43" s="140"/>
      <c r="V43" s="201" t="str">
        <f t="shared" si="7"/>
        <v/>
      </c>
    </row>
    <row r="44" spans="1:22" s="147" customFormat="1" hidden="1">
      <c r="A44" s="190"/>
      <c r="B44" s="173" t="s">
        <v>5939</v>
      </c>
      <c r="C44" s="174"/>
      <c r="D44" s="175"/>
      <c r="E44" s="164"/>
      <c r="F44" s="199" t="str">
        <f t="shared" si="8"/>
        <v/>
      </c>
      <c r="G44" s="176"/>
      <c r="H44" s="200" t="str">
        <f t="shared" si="0"/>
        <v/>
      </c>
      <c r="I44" s="177"/>
      <c r="J44" s="201" t="str">
        <f t="shared" si="1"/>
        <v/>
      </c>
      <c r="K44" s="136"/>
      <c r="L44" s="200" t="str">
        <f t="shared" si="2"/>
        <v/>
      </c>
      <c r="M44" s="140"/>
      <c r="N44" s="201" t="str">
        <f t="shared" si="3"/>
        <v/>
      </c>
      <c r="O44" s="136"/>
      <c r="P44" s="200" t="str">
        <f t="shared" si="4"/>
        <v/>
      </c>
      <c r="Q44" s="140"/>
      <c r="R44" s="201" t="str">
        <f t="shared" si="5"/>
        <v/>
      </c>
      <c r="S44" s="129"/>
      <c r="T44" s="202" t="str">
        <f t="shared" si="6"/>
        <v/>
      </c>
      <c r="U44" s="140"/>
      <c r="V44" s="201" t="str">
        <f t="shared" si="7"/>
        <v/>
      </c>
    </row>
    <row r="45" spans="1:22" s="147" customFormat="1" hidden="1">
      <c r="A45" s="190"/>
      <c r="B45" s="173" t="s">
        <v>5940</v>
      </c>
      <c r="C45" s="174"/>
      <c r="D45" s="175"/>
      <c r="E45" s="164"/>
      <c r="F45" s="199" t="str">
        <f t="shared" si="8"/>
        <v/>
      </c>
      <c r="G45" s="176"/>
      <c r="H45" s="200" t="str">
        <f t="shared" si="0"/>
        <v/>
      </c>
      <c r="I45" s="177"/>
      <c r="J45" s="201" t="str">
        <f t="shared" si="1"/>
        <v/>
      </c>
      <c r="K45" s="136"/>
      <c r="L45" s="200" t="str">
        <f t="shared" si="2"/>
        <v/>
      </c>
      <c r="M45" s="140"/>
      <c r="N45" s="201" t="str">
        <f t="shared" si="3"/>
        <v/>
      </c>
      <c r="O45" s="136"/>
      <c r="P45" s="200" t="str">
        <f t="shared" si="4"/>
        <v/>
      </c>
      <c r="Q45" s="140"/>
      <c r="R45" s="201" t="str">
        <f t="shared" si="5"/>
        <v/>
      </c>
      <c r="S45" s="129"/>
      <c r="T45" s="202" t="str">
        <f t="shared" si="6"/>
        <v/>
      </c>
      <c r="U45" s="140"/>
      <c r="V45" s="201" t="str">
        <f t="shared" si="7"/>
        <v/>
      </c>
    </row>
    <row r="46" spans="1:22" s="147" customFormat="1" hidden="1">
      <c r="A46" s="190"/>
      <c r="B46" s="173" t="s">
        <v>5941</v>
      </c>
      <c r="C46" s="174"/>
      <c r="D46" s="175"/>
      <c r="E46" s="164"/>
      <c r="F46" s="199" t="str">
        <f t="shared" si="8"/>
        <v/>
      </c>
      <c r="G46" s="176"/>
      <c r="H46" s="200" t="str">
        <f t="shared" si="0"/>
        <v/>
      </c>
      <c r="I46" s="177"/>
      <c r="J46" s="201" t="str">
        <f t="shared" si="1"/>
        <v/>
      </c>
      <c r="K46" s="136"/>
      <c r="L46" s="200" t="str">
        <f t="shared" si="2"/>
        <v/>
      </c>
      <c r="M46" s="140"/>
      <c r="N46" s="201" t="str">
        <f t="shared" si="3"/>
        <v/>
      </c>
      <c r="O46" s="136"/>
      <c r="P46" s="200" t="str">
        <f t="shared" si="4"/>
        <v/>
      </c>
      <c r="Q46" s="140"/>
      <c r="R46" s="201" t="str">
        <f t="shared" si="5"/>
        <v/>
      </c>
      <c r="S46" s="129"/>
      <c r="T46" s="202" t="str">
        <f t="shared" si="6"/>
        <v/>
      </c>
      <c r="U46" s="140"/>
      <c r="V46" s="201" t="str">
        <f t="shared" si="7"/>
        <v/>
      </c>
    </row>
    <row r="47" spans="1:22" s="147" customFormat="1" hidden="1">
      <c r="A47" s="190"/>
      <c r="B47" s="173" t="s">
        <v>5942</v>
      </c>
      <c r="C47" s="174"/>
      <c r="D47" s="175"/>
      <c r="E47" s="164"/>
      <c r="F47" s="199" t="str">
        <f t="shared" si="8"/>
        <v/>
      </c>
      <c r="G47" s="176"/>
      <c r="H47" s="200" t="str">
        <f t="shared" si="0"/>
        <v/>
      </c>
      <c r="I47" s="177"/>
      <c r="J47" s="201" t="str">
        <f t="shared" si="1"/>
        <v/>
      </c>
      <c r="K47" s="136"/>
      <c r="L47" s="200" t="str">
        <f t="shared" si="2"/>
        <v/>
      </c>
      <c r="M47" s="140"/>
      <c r="N47" s="201" t="str">
        <f t="shared" si="3"/>
        <v/>
      </c>
      <c r="O47" s="136"/>
      <c r="P47" s="200" t="str">
        <f t="shared" si="4"/>
        <v/>
      </c>
      <c r="Q47" s="140"/>
      <c r="R47" s="201" t="str">
        <f t="shared" si="5"/>
        <v/>
      </c>
      <c r="S47" s="129"/>
      <c r="T47" s="202" t="str">
        <f t="shared" si="6"/>
        <v/>
      </c>
      <c r="U47" s="140"/>
      <c r="V47" s="201" t="str">
        <f t="shared" si="7"/>
        <v/>
      </c>
    </row>
    <row r="48" spans="1:22" s="147" customFormat="1" hidden="1">
      <c r="A48" s="190"/>
      <c r="B48" s="173" t="s">
        <v>5943</v>
      </c>
      <c r="C48" s="174"/>
      <c r="D48" s="175"/>
      <c r="E48" s="164"/>
      <c r="F48" s="199" t="str">
        <f t="shared" si="8"/>
        <v/>
      </c>
      <c r="G48" s="176"/>
      <c r="H48" s="200" t="str">
        <f t="shared" si="0"/>
        <v/>
      </c>
      <c r="I48" s="177"/>
      <c r="J48" s="201" t="str">
        <f t="shared" si="1"/>
        <v/>
      </c>
      <c r="K48" s="136"/>
      <c r="L48" s="200" t="str">
        <f t="shared" si="2"/>
        <v/>
      </c>
      <c r="M48" s="140"/>
      <c r="N48" s="201" t="str">
        <f t="shared" si="3"/>
        <v/>
      </c>
      <c r="O48" s="136"/>
      <c r="P48" s="200" t="str">
        <f t="shared" si="4"/>
        <v/>
      </c>
      <c r="Q48" s="140"/>
      <c r="R48" s="201" t="str">
        <f t="shared" si="5"/>
        <v/>
      </c>
      <c r="S48" s="129"/>
      <c r="T48" s="202" t="str">
        <f t="shared" si="6"/>
        <v/>
      </c>
      <c r="U48" s="140"/>
      <c r="V48" s="201" t="str">
        <f t="shared" si="7"/>
        <v/>
      </c>
    </row>
    <row r="49" spans="1:22" s="147" customFormat="1" hidden="1">
      <c r="A49" s="190"/>
      <c r="B49" s="173" t="s">
        <v>5944</v>
      </c>
      <c r="C49" s="174"/>
      <c r="D49" s="175"/>
      <c r="E49" s="164"/>
      <c r="F49" s="199" t="str">
        <f t="shared" si="8"/>
        <v/>
      </c>
      <c r="G49" s="176"/>
      <c r="H49" s="200" t="str">
        <f t="shared" si="0"/>
        <v/>
      </c>
      <c r="I49" s="177"/>
      <c r="J49" s="201" t="str">
        <f t="shared" si="1"/>
        <v/>
      </c>
      <c r="K49" s="136"/>
      <c r="L49" s="200" t="str">
        <f t="shared" si="2"/>
        <v/>
      </c>
      <c r="M49" s="140"/>
      <c r="N49" s="201" t="str">
        <f t="shared" si="3"/>
        <v/>
      </c>
      <c r="O49" s="136"/>
      <c r="P49" s="200" t="str">
        <f t="shared" si="4"/>
        <v/>
      </c>
      <c r="Q49" s="140"/>
      <c r="R49" s="201" t="str">
        <f t="shared" si="5"/>
        <v/>
      </c>
      <c r="S49" s="129"/>
      <c r="T49" s="202" t="str">
        <f t="shared" si="6"/>
        <v/>
      </c>
      <c r="U49" s="140"/>
      <c r="V49" s="201" t="str">
        <f t="shared" si="7"/>
        <v/>
      </c>
    </row>
    <row r="50" spans="1:22" s="147" customFormat="1" hidden="1">
      <c r="A50" s="190"/>
      <c r="B50" s="173" t="s">
        <v>5945</v>
      </c>
      <c r="C50" s="174"/>
      <c r="D50" s="175"/>
      <c r="E50" s="164"/>
      <c r="F50" s="199" t="str">
        <f t="shared" si="8"/>
        <v/>
      </c>
      <c r="G50" s="176"/>
      <c r="H50" s="200" t="str">
        <f t="shared" si="0"/>
        <v/>
      </c>
      <c r="I50" s="177"/>
      <c r="J50" s="201" t="str">
        <f t="shared" si="1"/>
        <v/>
      </c>
      <c r="K50" s="136"/>
      <c r="L50" s="200" t="str">
        <f t="shared" si="2"/>
        <v/>
      </c>
      <c r="M50" s="140"/>
      <c r="N50" s="201" t="str">
        <f t="shared" si="3"/>
        <v/>
      </c>
      <c r="O50" s="136"/>
      <c r="P50" s="200" t="str">
        <f t="shared" si="4"/>
        <v/>
      </c>
      <c r="Q50" s="140"/>
      <c r="R50" s="201" t="str">
        <f t="shared" si="5"/>
        <v/>
      </c>
      <c r="S50" s="129"/>
      <c r="T50" s="202" t="str">
        <f t="shared" si="6"/>
        <v/>
      </c>
      <c r="U50" s="140"/>
      <c r="V50" s="201" t="str">
        <f t="shared" si="7"/>
        <v/>
      </c>
    </row>
    <row r="51" spans="1:22" s="147" customFormat="1" hidden="1">
      <c r="A51" s="190"/>
      <c r="B51" s="173" t="s">
        <v>5946</v>
      </c>
      <c r="C51" s="174"/>
      <c r="D51" s="175"/>
      <c r="E51" s="164"/>
      <c r="F51" s="199" t="str">
        <f t="shared" si="8"/>
        <v/>
      </c>
      <c r="G51" s="176"/>
      <c r="H51" s="200" t="str">
        <f t="shared" si="0"/>
        <v/>
      </c>
      <c r="I51" s="177"/>
      <c r="J51" s="201" t="str">
        <f t="shared" si="1"/>
        <v/>
      </c>
      <c r="K51" s="136"/>
      <c r="L51" s="200" t="str">
        <f t="shared" si="2"/>
        <v/>
      </c>
      <c r="M51" s="140"/>
      <c r="N51" s="201" t="str">
        <f t="shared" si="3"/>
        <v/>
      </c>
      <c r="O51" s="136"/>
      <c r="P51" s="200" t="str">
        <f t="shared" si="4"/>
        <v/>
      </c>
      <c r="Q51" s="140"/>
      <c r="R51" s="201" t="str">
        <f t="shared" si="5"/>
        <v/>
      </c>
      <c r="S51" s="129"/>
      <c r="T51" s="202" t="str">
        <f t="shared" si="6"/>
        <v/>
      </c>
      <c r="U51" s="140"/>
      <c r="V51" s="201" t="str">
        <f t="shared" si="7"/>
        <v/>
      </c>
    </row>
    <row r="52" spans="1:22" s="147" customFormat="1" hidden="1">
      <c r="A52" s="190"/>
      <c r="B52" s="173" t="s">
        <v>5947</v>
      </c>
      <c r="C52" s="174"/>
      <c r="D52" s="175"/>
      <c r="E52" s="164"/>
      <c r="F52" s="199" t="str">
        <f t="shared" si="8"/>
        <v/>
      </c>
      <c r="G52" s="176"/>
      <c r="H52" s="200" t="str">
        <f t="shared" ref="H52:H111" si="9">IF($H$9="*",IF(G52&gt;0,"*",""),"")</f>
        <v/>
      </c>
      <c r="I52" s="177"/>
      <c r="J52" s="201" t="str">
        <f t="shared" ref="J52:J111" si="10">IF($J$9="*",IF(I52&gt;0,"*",""),"")</f>
        <v/>
      </c>
      <c r="K52" s="136"/>
      <c r="L52" s="200" t="str">
        <f t="shared" ref="L52:L111" si="11">IF($L$9="*",IF(K52&gt;0,"*",""),"")</f>
        <v/>
      </c>
      <c r="M52" s="140"/>
      <c r="N52" s="201" t="str">
        <f t="shared" ref="N52:N111" si="12">IF($N$9="*",IF(M52&gt;0,"*",""),"")</f>
        <v/>
      </c>
      <c r="O52" s="136"/>
      <c r="P52" s="200" t="str">
        <f t="shared" ref="P52:P111" si="13">IF($P$9="*",IF(O52&gt;0,"*",""),"")</f>
        <v/>
      </c>
      <c r="Q52" s="140"/>
      <c r="R52" s="201" t="str">
        <f t="shared" ref="R52:R111" si="14">IF($R$9="*",IF(Q52&gt;0,"*",""),"")</f>
        <v/>
      </c>
      <c r="S52" s="129"/>
      <c r="T52" s="202" t="str">
        <f t="shared" si="6"/>
        <v/>
      </c>
      <c r="U52" s="140"/>
      <c r="V52" s="201" t="str">
        <f t="shared" ref="V52:V111" si="15">IF($V$9="*",IF(U52&gt;0,"*",""),"")</f>
        <v/>
      </c>
    </row>
    <row r="53" spans="1:22" s="147" customFormat="1" hidden="1">
      <c r="A53" s="190"/>
      <c r="B53" s="173" t="s">
        <v>5948</v>
      </c>
      <c r="C53" s="174"/>
      <c r="D53" s="175"/>
      <c r="E53" s="164"/>
      <c r="F53" s="199" t="str">
        <f t="shared" ref="F53:F113" si="16">IF($F$9="*",IF(E53&gt;0,"*",""),"")</f>
        <v/>
      </c>
      <c r="G53" s="176"/>
      <c r="H53" s="200" t="str">
        <f t="shared" si="9"/>
        <v/>
      </c>
      <c r="I53" s="177"/>
      <c r="J53" s="201" t="str">
        <f t="shared" si="10"/>
        <v/>
      </c>
      <c r="K53" s="136"/>
      <c r="L53" s="200" t="str">
        <f t="shared" si="11"/>
        <v/>
      </c>
      <c r="M53" s="140"/>
      <c r="N53" s="201" t="str">
        <f t="shared" si="12"/>
        <v/>
      </c>
      <c r="O53" s="136"/>
      <c r="P53" s="200" t="str">
        <f t="shared" si="13"/>
        <v/>
      </c>
      <c r="Q53" s="140"/>
      <c r="R53" s="201" t="str">
        <f t="shared" si="14"/>
        <v/>
      </c>
      <c r="S53" s="129"/>
      <c r="T53" s="202" t="str">
        <f t="shared" si="6"/>
        <v/>
      </c>
      <c r="U53" s="140"/>
      <c r="V53" s="201" t="str">
        <f t="shared" si="15"/>
        <v/>
      </c>
    </row>
    <row r="54" spans="1:22" s="147" customFormat="1" hidden="1">
      <c r="A54" s="190"/>
      <c r="B54" s="173" t="s">
        <v>5949</v>
      </c>
      <c r="C54" s="174"/>
      <c r="D54" s="175"/>
      <c r="E54" s="164"/>
      <c r="F54" s="199" t="str">
        <f t="shared" si="16"/>
        <v/>
      </c>
      <c r="G54" s="176"/>
      <c r="H54" s="200" t="str">
        <f t="shared" si="9"/>
        <v/>
      </c>
      <c r="I54" s="177"/>
      <c r="J54" s="201" t="str">
        <f t="shared" si="10"/>
        <v/>
      </c>
      <c r="K54" s="136"/>
      <c r="L54" s="200" t="str">
        <f t="shared" si="11"/>
        <v/>
      </c>
      <c r="M54" s="140"/>
      <c r="N54" s="201" t="str">
        <f t="shared" si="12"/>
        <v/>
      </c>
      <c r="O54" s="136"/>
      <c r="P54" s="200" t="str">
        <f t="shared" si="13"/>
        <v/>
      </c>
      <c r="Q54" s="140"/>
      <c r="R54" s="201" t="str">
        <f t="shared" si="14"/>
        <v/>
      </c>
      <c r="S54" s="129"/>
      <c r="T54" s="202" t="str">
        <f t="shared" si="6"/>
        <v/>
      </c>
      <c r="U54" s="140"/>
      <c r="V54" s="201" t="str">
        <f t="shared" si="15"/>
        <v/>
      </c>
    </row>
    <row r="55" spans="1:22" s="147" customFormat="1" hidden="1">
      <c r="A55" s="190"/>
      <c r="B55" s="173" t="s">
        <v>5950</v>
      </c>
      <c r="C55" s="174"/>
      <c r="D55" s="175"/>
      <c r="E55" s="164"/>
      <c r="F55" s="199" t="str">
        <f t="shared" si="16"/>
        <v/>
      </c>
      <c r="G55" s="176"/>
      <c r="H55" s="200" t="str">
        <f t="shared" si="9"/>
        <v/>
      </c>
      <c r="I55" s="177"/>
      <c r="J55" s="201" t="str">
        <f t="shared" si="10"/>
        <v/>
      </c>
      <c r="K55" s="136"/>
      <c r="L55" s="200" t="str">
        <f t="shared" si="11"/>
        <v/>
      </c>
      <c r="M55" s="140"/>
      <c r="N55" s="201" t="str">
        <f t="shared" si="12"/>
        <v/>
      </c>
      <c r="O55" s="136"/>
      <c r="P55" s="200" t="str">
        <f t="shared" si="13"/>
        <v/>
      </c>
      <c r="Q55" s="140"/>
      <c r="R55" s="201" t="str">
        <f t="shared" si="14"/>
        <v/>
      </c>
      <c r="S55" s="129"/>
      <c r="T55" s="202" t="str">
        <f t="shared" si="6"/>
        <v/>
      </c>
      <c r="U55" s="140"/>
      <c r="V55" s="201" t="str">
        <f t="shared" si="15"/>
        <v/>
      </c>
    </row>
    <row r="56" spans="1:22" s="147" customFormat="1" hidden="1">
      <c r="A56" s="190"/>
      <c r="B56" s="173" t="s">
        <v>5951</v>
      </c>
      <c r="C56" s="174"/>
      <c r="D56" s="175"/>
      <c r="E56" s="164"/>
      <c r="F56" s="199" t="str">
        <f t="shared" si="16"/>
        <v/>
      </c>
      <c r="G56" s="176"/>
      <c r="H56" s="200" t="str">
        <f t="shared" si="9"/>
        <v/>
      </c>
      <c r="I56" s="177"/>
      <c r="J56" s="201" t="str">
        <f t="shared" si="10"/>
        <v/>
      </c>
      <c r="K56" s="136"/>
      <c r="L56" s="200" t="str">
        <f t="shared" si="11"/>
        <v/>
      </c>
      <c r="M56" s="140"/>
      <c r="N56" s="201" t="str">
        <f t="shared" si="12"/>
        <v/>
      </c>
      <c r="O56" s="136"/>
      <c r="P56" s="200" t="str">
        <f t="shared" si="13"/>
        <v/>
      </c>
      <c r="Q56" s="140"/>
      <c r="R56" s="201" t="str">
        <f t="shared" si="14"/>
        <v/>
      </c>
      <c r="S56" s="129"/>
      <c r="T56" s="202" t="str">
        <f t="shared" si="6"/>
        <v/>
      </c>
      <c r="U56" s="140"/>
      <c r="V56" s="201" t="str">
        <f t="shared" si="15"/>
        <v/>
      </c>
    </row>
    <row r="57" spans="1:22" s="147" customFormat="1" hidden="1">
      <c r="A57" s="190"/>
      <c r="B57" s="173" t="s">
        <v>5952</v>
      </c>
      <c r="C57" s="174"/>
      <c r="D57" s="175"/>
      <c r="E57" s="164"/>
      <c r="F57" s="199" t="str">
        <f t="shared" si="16"/>
        <v/>
      </c>
      <c r="G57" s="176"/>
      <c r="H57" s="200" t="str">
        <f t="shared" si="9"/>
        <v/>
      </c>
      <c r="I57" s="177"/>
      <c r="J57" s="201" t="str">
        <f t="shared" si="10"/>
        <v/>
      </c>
      <c r="K57" s="136"/>
      <c r="L57" s="200" t="str">
        <f t="shared" si="11"/>
        <v/>
      </c>
      <c r="M57" s="140"/>
      <c r="N57" s="201" t="str">
        <f t="shared" si="12"/>
        <v/>
      </c>
      <c r="O57" s="136"/>
      <c r="P57" s="200" t="str">
        <f t="shared" si="13"/>
        <v/>
      </c>
      <c r="Q57" s="140"/>
      <c r="R57" s="201" t="str">
        <f t="shared" si="14"/>
        <v/>
      </c>
      <c r="S57" s="129"/>
      <c r="T57" s="202" t="str">
        <f t="shared" si="6"/>
        <v/>
      </c>
      <c r="U57" s="140"/>
      <c r="V57" s="201" t="str">
        <f t="shared" si="15"/>
        <v/>
      </c>
    </row>
    <row r="58" spans="1:22" s="147" customFormat="1" hidden="1">
      <c r="A58" s="190"/>
      <c r="B58" s="173" t="s">
        <v>5953</v>
      </c>
      <c r="C58" s="174"/>
      <c r="D58" s="175"/>
      <c r="E58" s="164"/>
      <c r="F58" s="199" t="str">
        <f t="shared" si="16"/>
        <v/>
      </c>
      <c r="G58" s="176"/>
      <c r="H58" s="200" t="str">
        <f t="shared" si="9"/>
        <v/>
      </c>
      <c r="I58" s="177"/>
      <c r="J58" s="201" t="str">
        <f t="shared" si="10"/>
        <v/>
      </c>
      <c r="K58" s="136"/>
      <c r="L58" s="200" t="str">
        <f t="shared" si="11"/>
        <v/>
      </c>
      <c r="M58" s="140"/>
      <c r="N58" s="201" t="str">
        <f t="shared" si="12"/>
        <v/>
      </c>
      <c r="O58" s="136"/>
      <c r="P58" s="200" t="str">
        <f t="shared" si="13"/>
        <v/>
      </c>
      <c r="Q58" s="140"/>
      <c r="R58" s="201" t="str">
        <f t="shared" si="14"/>
        <v/>
      </c>
      <c r="S58" s="129"/>
      <c r="T58" s="202" t="str">
        <f t="shared" si="6"/>
        <v/>
      </c>
      <c r="U58" s="140"/>
      <c r="V58" s="201" t="str">
        <f t="shared" si="15"/>
        <v/>
      </c>
    </row>
    <row r="59" spans="1:22" s="147" customFormat="1" hidden="1">
      <c r="A59" s="190"/>
      <c r="B59" s="173" t="s">
        <v>5954</v>
      </c>
      <c r="C59" s="174"/>
      <c r="D59" s="175"/>
      <c r="E59" s="164"/>
      <c r="F59" s="199" t="str">
        <f t="shared" si="16"/>
        <v/>
      </c>
      <c r="G59" s="176"/>
      <c r="H59" s="200" t="str">
        <f t="shared" si="9"/>
        <v/>
      </c>
      <c r="I59" s="177"/>
      <c r="J59" s="201" t="str">
        <f t="shared" si="10"/>
        <v/>
      </c>
      <c r="K59" s="136"/>
      <c r="L59" s="200" t="str">
        <f t="shared" si="11"/>
        <v/>
      </c>
      <c r="M59" s="140"/>
      <c r="N59" s="201" t="str">
        <f t="shared" si="12"/>
        <v/>
      </c>
      <c r="O59" s="136"/>
      <c r="P59" s="200" t="str">
        <f t="shared" si="13"/>
        <v/>
      </c>
      <c r="Q59" s="140"/>
      <c r="R59" s="201" t="str">
        <f t="shared" si="14"/>
        <v/>
      </c>
      <c r="S59" s="129"/>
      <c r="T59" s="202" t="str">
        <f t="shared" si="6"/>
        <v/>
      </c>
      <c r="U59" s="140"/>
      <c r="V59" s="201" t="str">
        <f t="shared" si="15"/>
        <v/>
      </c>
    </row>
    <row r="60" spans="1:22" s="147" customFormat="1" hidden="1">
      <c r="A60" s="190"/>
      <c r="B60" s="173" t="s">
        <v>5955</v>
      </c>
      <c r="C60" s="174"/>
      <c r="D60" s="175"/>
      <c r="E60" s="164"/>
      <c r="F60" s="199" t="str">
        <f t="shared" si="16"/>
        <v/>
      </c>
      <c r="G60" s="176"/>
      <c r="H60" s="200" t="str">
        <f t="shared" si="9"/>
        <v/>
      </c>
      <c r="I60" s="177"/>
      <c r="J60" s="201" t="str">
        <f t="shared" si="10"/>
        <v/>
      </c>
      <c r="K60" s="136"/>
      <c r="L60" s="200" t="str">
        <f t="shared" si="11"/>
        <v/>
      </c>
      <c r="M60" s="140"/>
      <c r="N60" s="201" t="str">
        <f t="shared" si="12"/>
        <v/>
      </c>
      <c r="O60" s="136"/>
      <c r="P60" s="200" t="str">
        <f t="shared" si="13"/>
        <v/>
      </c>
      <c r="Q60" s="140"/>
      <c r="R60" s="201" t="str">
        <f t="shared" si="14"/>
        <v/>
      </c>
      <c r="S60" s="129"/>
      <c r="T60" s="202" t="str">
        <f t="shared" si="6"/>
        <v/>
      </c>
      <c r="U60" s="140"/>
      <c r="V60" s="201" t="str">
        <f t="shared" si="15"/>
        <v/>
      </c>
    </row>
    <row r="61" spans="1:22" s="147" customFormat="1" hidden="1">
      <c r="A61" s="190"/>
      <c r="B61" s="173" t="s">
        <v>5956</v>
      </c>
      <c r="C61" s="174"/>
      <c r="D61" s="175"/>
      <c r="E61" s="164"/>
      <c r="F61" s="199" t="str">
        <f t="shared" si="16"/>
        <v/>
      </c>
      <c r="G61" s="176"/>
      <c r="H61" s="200" t="str">
        <f t="shared" si="9"/>
        <v/>
      </c>
      <c r="I61" s="177"/>
      <c r="J61" s="201" t="str">
        <f t="shared" si="10"/>
        <v/>
      </c>
      <c r="K61" s="136"/>
      <c r="L61" s="200" t="str">
        <f t="shared" si="11"/>
        <v/>
      </c>
      <c r="M61" s="140"/>
      <c r="N61" s="201" t="str">
        <f t="shared" si="12"/>
        <v/>
      </c>
      <c r="O61" s="136"/>
      <c r="P61" s="200" t="str">
        <f t="shared" si="13"/>
        <v/>
      </c>
      <c r="Q61" s="140"/>
      <c r="R61" s="201" t="str">
        <f t="shared" si="14"/>
        <v/>
      </c>
      <c r="S61" s="129"/>
      <c r="T61" s="202" t="str">
        <f t="shared" si="6"/>
        <v/>
      </c>
      <c r="U61" s="140"/>
      <c r="V61" s="201" t="str">
        <f t="shared" si="15"/>
        <v/>
      </c>
    </row>
    <row r="62" spans="1:22" s="147" customFormat="1" hidden="1">
      <c r="A62" s="190"/>
      <c r="B62" s="173" t="s">
        <v>5957</v>
      </c>
      <c r="C62" s="174"/>
      <c r="D62" s="175"/>
      <c r="E62" s="164"/>
      <c r="F62" s="199" t="str">
        <f t="shared" si="16"/>
        <v/>
      </c>
      <c r="G62" s="176"/>
      <c r="H62" s="200" t="str">
        <f t="shared" si="9"/>
        <v/>
      </c>
      <c r="I62" s="177"/>
      <c r="J62" s="201" t="str">
        <f t="shared" si="10"/>
        <v/>
      </c>
      <c r="K62" s="136"/>
      <c r="L62" s="200" t="str">
        <f t="shared" si="11"/>
        <v/>
      </c>
      <c r="M62" s="140"/>
      <c r="N62" s="201" t="str">
        <f t="shared" si="12"/>
        <v/>
      </c>
      <c r="O62" s="136"/>
      <c r="P62" s="200" t="str">
        <f t="shared" si="13"/>
        <v/>
      </c>
      <c r="Q62" s="140"/>
      <c r="R62" s="201" t="str">
        <f t="shared" si="14"/>
        <v/>
      </c>
      <c r="S62" s="129"/>
      <c r="T62" s="202" t="str">
        <f t="shared" si="6"/>
        <v/>
      </c>
      <c r="U62" s="140"/>
      <c r="V62" s="201" t="str">
        <f t="shared" si="15"/>
        <v/>
      </c>
    </row>
    <row r="63" spans="1:22" s="147" customFormat="1" hidden="1">
      <c r="A63" s="190"/>
      <c r="B63" s="173" t="s">
        <v>5958</v>
      </c>
      <c r="C63" s="174"/>
      <c r="D63" s="175"/>
      <c r="E63" s="164"/>
      <c r="F63" s="199" t="str">
        <f t="shared" si="16"/>
        <v/>
      </c>
      <c r="G63" s="176"/>
      <c r="H63" s="200" t="str">
        <f t="shared" si="9"/>
        <v/>
      </c>
      <c r="I63" s="177"/>
      <c r="J63" s="201" t="str">
        <f t="shared" si="10"/>
        <v/>
      </c>
      <c r="K63" s="136"/>
      <c r="L63" s="200" t="str">
        <f t="shared" si="11"/>
        <v/>
      </c>
      <c r="M63" s="140"/>
      <c r="N63" s="201" t="str">
        <f t="shared" si="12"/>
        <v/>
      </c>
      <c r="O63" s="136"/>
      <c r="P63" s="200" t="str">
        <f t="shared" si="13"/>
        <v/>
      </c>
      <c r="Q63" s="140"/>
      <c r="R63" s="201" t="str">
        <f t="shared" si="14"/>
        <v/>
      </c>
      <c r="S63" s="129"/>
      <c r="T63" s="202" t="str">
        <f t="shared" si="6"/>
        <v/>
      </c>
      <c r="U63" s="140"/>
      <c r="V63" s="201" t="str">
        <f t="shared" si="15"/>
        <v/>
      </c>
    </row>
    <row r="64" spans="1:22" s="147" customFormat="1" hidden="1">
      <c r="A64" s="190"/>
      <c r="B64" s="173" t="s">
        <v>5959</v>
      </c>
      <c r="C64" s="174"/>
      <c r="D64" s="175"/>
      <c r="E64" s="164"/>
      <c r="F64" s="199" t="str">
        <f t="shared" si="16"/>
        <v/>
      </c>
      <c r="G64" s="176"/>
      <c r="H64" s="200" t="str">
        <f t="shared" si="9"/>
        <v/>
      </c>
      <c r="I64" s="177"/>
      <c r="J64" s="201" t="str">
        <f t="shared" si="10"/>
        <v/>
      </c>
      <c r="K64" s="136"/>
      <c r="L64" s="200" t="str">
        <f t="shared" si="11"/>
        <v/>
      </c>
      <c r="M64" s="140"/>
      <c r="N64" s="201" t="str">
        <f t="shared" si="12"/>
        <v/>
      </c>
      <c r="O64" s="136"/>
      <c r="P64" s="200" t="str">
        <f t="shared" si="13"/>
        <v/>
      </c>
      <c r="Q64" s="140"/>
      <c r="R64" s="201" t="str">
        <f t="shared" si="14"/>
        <v/>
      </c>
      <c r="S64" s="129"/>
      <c r="T64" s="202" t="str">
        <f t="shared" si="6"/>
        <v/>
      </c>
      <c r="U64" s="140"/>
      <c r="V64" s="201" t="str">
        <f t="shared" si="15"/>
        <v/>
      </c>
    </row>
    <row r="65" spans="1:22" s="147" customFormat="1" hidden="1">
      <c r="A65" s="190"/>
      <c r="B65" s="173" t="s">
        <v>5960</v>
      </c>
      <c r="C65" s="174"/>
      <c r="D65" s="175"/>
      <c r="E65" s="164"/>
      <c r="F65" s="199" t="str">
        <f t="shared" si="16"/>
        <v/>
      </c>
      <c r="G65" s="176"/>
      <c r="H65" s="200" t="str">
        <f t="shared" si="9"/>
        <v/>
      </c>
      <c r="I65" s="177"/>
      <c r="J65" s="201" t="str">
        <f t="shared" si="10"/>
        <v/>
      </c>
      <c r="K65" s="136"/>
      <c r="L65" s="200" t="str">
        <f t="shared" si="11"/>
        <v/>
      </c>
      <c r="M65" s="140"/>
      <c r="N65" s="201" t="str">
        <f t="shared" si="12"/>
        <v/>
      </c>
      <c r="O65" s="136"/>
      <c r="P65" s="200" t="str">
        <f t="shared" si="13"/>
        <v/>
      </c>
      <c r="Q65" s="140"/>
      <c r="R65" s="201" t="str">
        <f t="shared" si="14"/>
        <v/>
      </c>
      <c r="S65" s="129"/>
      <c r="T65" s="202" t="str">
        <f t="shared" si="6"/>
        <v/>
      </c>
      <c r="U65" s="140"/>
      <c r="V65" s="201" t="str">
        <f t="shared" si="15"/>
        <v/>
      </c>
    </row>
    <row r="66" spans="1:22" s="147" customFormat="1" hidden="1">
      <c r="A66" s="190"/>
      <c r="B66" s="173" t="s">
        <v>5961</v>
      </c>
      <c r="C66" s="174"/>
      <c r="D66" s="175"/>
      <c r="E66" s="164"/>
      <c r="F66" s="199" t="str">
        <f t="shared" si="16"/>
        <v/>
      </c>
      <c r="G66" s="176"/>
      <c r="H66" s="200" t="str">
        <f t="shared" si="9"/>
        <v/>
      </c>
      <c r="I66" s="177"/>
      <c r="J66" s="201" t="str">
        <f t="shared" si="10"/>
        <v/>
      </c>
      <c r="K66" s="136"/>
      <c r="L66" s="200" t="str">
        <f t="shared" si="11"/>
        <v/>
      </c>
      <c r="M66" s="140"/>
      <c r="N66" s="201" t="str">
        <f t="shared" si="12"/>
        <v/>
      </c>
      <c r="O66" s="136"/>
      <c r="P66" s="200" t="str">
        <f t="shared" si="13"/>
        <v/>
      </c>
      <c r="Q66" s="140"/>
      <c r="R66" s="201" t="str">
        <f t="shared" si="14"/>
        <v/>
      </c>
      <c r="S66" s="129"/>
      <c r="T66" s="202" t="str">
        <f t="shared" si="6"/>
        <v/>
      </c>
      <c r="U66" s="140"/>
      <c r="V66" s="201" t="str">
        <f t="shared" si="15"/>
        <v/>
      </c>
    </row>
    <row r="67" spans="1:22" s="147" customFormat="1" hidden="1">
      <c r="A67" s="190"/>
      <c r="B67" s="173" t="s">
        <v>5962</v>
      </c>
      <c r="C67" s="174"/>
      <c r="D67" s="175"/>
      <c r="E67" s="164"/>
      <c r="F67" s="199" t="str">
        <f t="shared" si="16"/>
        <v/>
      </c>
      <c r="G67" s="176"/>
      <c r="H67" s="200" t="str">
        <f t="shared" si="9"/>
        <v/>
      </c>
      <c r="I67" s="177"/>
      <c r="J67" s="201" t="str">
        <f t="shared" si="10"/>
        <v/>
      </c>
      <c r="K67" s="136"/>
      <c r="L67" s="200" t="str">
        <f t="shared" si="11"/>
        <v/>
      </c>
      <c r="M67" s="140"/>
      <c r="N67" s="201" t="str">
        <f t="shared" si="12"/>
        <v/>
      </c>
      <c r="O67" s="136"/>
      <c r="P67" s="200" t="str">
        <f t="shared" si="13"/>
        <v/>
      </c>
      <c r="Q67" s="140"/>
      <c r="R67" s="201" t="str">
        <f t="shared" si="14"/>
        <v/>
      </c>
      <c r="S67" s="129"/>
      <c r="T67" s="202" t="str">
        <f t="shared" si="6"/>
        <v/>
      </c>
      <c r="U67" s="140"/>
      <c r="V67" s="201" t="str">
        <f t="shared" si="15"/>
        <v/>
      </c>
    </row>
    <row r="68" spans="1:22" s="147" customFormat="1" hidden="1">
      <c r="A68" s="190"/>
      <c r="B68" s="173" t="s">
        <v>5963</v>
      </c>
      <c r="C68" s="174"/>
      <c r="D68" s="175"/>
      <c r="E68" s="164"/>
      <c r="F68" s="199" t="str">
        <f t="shared" si="16"/>
        <v/>
      </c>
      <c r="G68" s="176"/>
      <c r="H68" s="200" t="str">
        <f t="shared" si="9"/>
        <v/>
      </c>
      <c r="I68" s="177"/>
      <c r="J68" s="201" t="str">
        <f t="shared" si="10"/>
        <v/>
      </c>
      <c r="K68" s="136"/>
      <c r="L68" s="200" t="str">
        <f t="shared" si="11"/>
        <v/>
      </c>
      <c r="M68" s="140"/>
      <c r="N68" s="201" t="str">
        <f t="shared" si="12"/>
        <v/>
      </c>
      <c r="O68" s="136"/>
      <c r="P68" s="200" t="str">
        <f t="shared" si="13"/>
        <v/>
      </c>
      <c r="Q68" s="140"/>
      <c r="R68" s="201" t="str">
        <f t="shared" si="14"/>
        <v/>
      </c>
      <c r="S68" s="129"/>
      <c r="T68" s="202" t="str">
        <f t="shared" si="6"/>
        <v/>
      </c>
      <c r="U68" s="140"/>
      <c r="V68" s="201" t="str">
        <f t="shared" si="15"/>
        <v/>
      </c>
    </row>
    <row r="69" spans="1:22" s="147" customFormat="1" hidden="1">
      <c r="A69" s="190"/>
      <c r="B69" s="173" t="s">
        <v>5964</v>
      </c>
      <c r="C69" s="174"/>
      <c r="D69" s="175"/>
      <c r="E69" s="164"/>
      <c r="F69" s="199" t="str">
        <f t="shared" si="16"/>
        <v/>
      </c>
      <c r="G69" s="176"/>
      <c r="H69" s="200" t="str">
        <f t="shared" si="9"/>
        <v/>
      </c>
      <c r="I69" s="177"/>
      <c r="J69" s="201" t="str">
        <f t="shared" si="10"/>
        <v/>
      </c>
      <c r="K69" s="136"/>
      <c r="L69" s="200" t="str">
        <f t="shared" si="11"/>
        <v/>
      </c>
      <c r="M69" s="140"/>
      <c r="N69" s="201" t="str">
        <f t="shared" si="12"/>
        <v/>
      </c>
      <c r="O69" s="136"/>
      <c r="P69" s="200" t="str">
        <f t="shared" si="13"/>
        <v/>
      </c>
      <c r="Q69" s="140"/>
      <c r="R69" s="201" t="str">
        <f t="shared" si="14"/>
        <v/>
      </c>
      <c r="S69" s="129"/>
      <c r="T69" s="202" t="str">
        <f t="shared" si="6"/>
        <v/>
      </c>
      <c r="U69" s="140"/>
      <c r="V69" s="201" t="str">
        <f t="shared" si="15"/>
        <v/>
      </c>
    </row>
    <row r="70" spans="1:22" s="147" customFormat="1" hidden="1">
      <c r="A70" s="190"/>
      <c r="B70" s="173" t="s">
        <v>5965</v>
      </c>
      <c r="C70" s="174"/>
      <c r="D70" s="175"/>
      <c r="E70" s="164"/>
      <c r="F70" s="199" t="str">
        <f t="shared" si="16"/>
        <v/>
      </c>
      <c r="G70" s="176"/>
      <c r="H70" s="200" t="str">
        <f t="shared" si="9"/>
        <v/>
      </c>
      <c r="I70" s="177"/>
      <c r="J70" s="201" t="str">
        <f t="shared" si="10"/>
        <v/>
      </c>
      <c r="K70" s="136"/>
      <c r="L70" s="200" t="str">
        <f t="shared" si="11"/>
        <v/>
      </c>
      <c r="M70" s="140"/>
      <c r="N70" s="201" t="str">
        <f t="shared" si="12"/>
        <v/>
      </c>
      <c r="O70" s="136"/>
      <c r="P70" s="200" t="str">
        <f t="shared" si="13"/>
        <v/>
      </c>
      <c r="Q70" s="140"/>
      <c r="R70" s="201" t="str">
        <f t="shared" si="14"/>
        <v/>
      </c>
      <c r="S70" s="129"/>
      <c r="T70" s="202" t="str">
        <f t="shared" si="6"/>
        <v/>
      </c>
      <c r="U70" s="140"/>
      <c r="V70" s="201" t="str">
        <f t="shared" si="15"/>
        <v/>
      </c>
    </row>
    <row r="71" spans="1:22" s="147" customFormat="1" hidden="1">
      <c r="A71" s="190"/>
      <c r="B71" s="173" t="s">
        <v>5966</v>
      </c>
      <c r="C71" s="174"/>
      <c r="D71" s="175"/>
      <c r="E71" s="164"/>
      <c r="F71" s="199" t="str">
        <f t="shared" si="16"/>
        <v/>
      </c>
      <c r="G71" s="176"/>
      <c r="H71" s="200" t="str">
        <f t="shared" si="9"/>
        <v/>
      </c>
      <c r="I71" s="177"/>
      <c r="J71" s="201" t="str">
        <f t="shared" si="10"/>
        <v/>
      </c>
      <c r="K71" s="136"/>
      <c r="L71" s="200" t="str">
        <f t="shared" si="11"/>
        <v/>
      </c>
      <c r="M71" s="140"/>
      <c r="N71" s="201" t="str">
        <f t="shared" si="12"/>
        <v/>
      </c>
      <c r="O71" s="136"/>
      <c r="P71" s="200" t="str">
        <f t="shared" si="13"/>
        <v/>
      </c>
      <c r="Q71" s="140"/>
      <c r="R71" s="201" t="str">
        <f t="shared" si="14"/>
        <v/>
      </c>
      <c r="S71" s="129"/>
      <c r="T71" s="202" t="str">
        <f t="shared" si="6"/>
        <v/>
      </c>
      <c r="U71" s="140"/>
      <c r="V71" s="201" t="str">
        <f t="shared" si="15"/>
        <v/>
      </c>
    </row>
    <row r="72" spans="1:22" s="147" customFormat="1" hidden="1">
      <c r="A72" s="190"/>
      <c r="B72" s="173" t="s">
        <v>5967</v>
      </c>
      <c r="C72" s="174"/>
      <c r="D72" s="175"/>
      <c r="E72" s="164"/>
      <c r="F72" s="199" t="str">
        <f t="shared" si="16"/>
        <v/>
      </c>
      <c r="G72" s="176"/>
      <c r="H72" s="200" t="str">
        <f t="shared" si="9"/>
        <v/>
      </c>
      <c r="I72" s="177"/>
      <c r="J72" s="201" t="str">
        <f t="shared" si="10"/>
        <v/>
      </c>
      <c r="K72" s="136"/>
      <c r="L72" s="200" t="str">
        <f t="shared" si="11"/>
        <v/>
      </c>
      <c r="M72" s="140"/>
      <c r="N72" s="201" t="str">
        <f t="shared" si="12"/>
        <v/>
      </c>
      <c r="O72" s="136"/>
      <c r="P72" s="200" t="str">
        <f t="shared" si="13"/>
        <v/>
      </c>
      <c r="Q72" s="140"/>
      <c r="R72" s="201" t="str">
        <f t="shared" si="14"/>
        <v/>
      </c>
      <c r="S72" s="129"/>
      <c r="T72" s="202" t="str">
        <f t="shared" si="6"/>
        <v/>
      </c>
      <c r="U72" s="140"/>
      <c r="V72" s="201" t="str">
        <f t="shared" si="15"/>
        <v/>
      </c>
    </row>
    <row r="73" spans="1:22" s="147" customFormat="1" hidden="1">
      <c r="A73" s="190"/>
      <c r="B73" s="173" t="s">
        <v>5968</v>
      </c>
      <c r="C73" s="174"/>
      <c r="D73" s="175"/>
      <c r="E73" s="164"/>
      <c r="F73" s="199" t="str">
        <f t="shared" si="16"/>
        <v/>
      </c>
      <c r="G73" s="176"/>
      <c r="H73" s="200" t="str">
        <f t="shared" si="9"/>
        <v/>
      </c>
      <c r="I73" s="177"/>
      <c r="J73" s="201" t="str">
        <f t="shared" si="10"/>
        <v/>
      </c>
      <c r="K73" s="136"/>
      <c r="L73" s="200" t="str">
        <f t="shared" si="11"/>
        <v/>
      </c>
      <c r="M73" s="140"/>
      <c r="N73" s="201" t="str">
        <f t="shared" si="12"/>
        <v/>
      </c>
      <c r="O73" s="136"/>
      <c r="P73" s="200" t="str">
        <f t="shared" si="13"/>
        <v/>
      </c>
      <c r="Q73" s="140"/>
      <c r="R73" s="201" t="str">
        <f t="shared" si="14"/>
        <v/>
      </c>
      <c r="S73" s="129"/>
      <c r="T73" s="202" t="str">
        <f t="shared" si="6"/>
        <v/>
      </c>
      <c r="U73" s="140"/>
      <c r="V73" s="201" t="str">
        <f t="shared" si="15"/>
        <v/>
      </c>
    </row>
    <row r="74" spans="1:22" s="147" customFormat="1" hidden="1">
      <c r="A74" s="190"/>
      <c r="B74" s="173" t="s">
        <v>5969</v>
      </c>
      <c r="C74" s="174"/>
      <c r="D74" s="175"/>
      <c r="E74" s="164"/>
      <c r="F74" s="199" t="str">
        <f t="shared" si="16"/>
        <v/>
      </c>
      <c r="G74" s="176"/>
      <c r="H74" s="200" t="str">
        <f t="shared" si="9"/>
        <v/>
      </c>
      <c r="I74" s="177"/>
      <c r="J74" s="201" t="str">
        <f t="shared" si="10"/>
        <v/>
      </c>
      <c r="K74" s="136"/>
      <c r="L74" s="200" t="str">
        <f t="shared" si="11"/>
        <v/>
      </c>
      <c r="M74" s="140"/>
      <c r="N74" s="201" t="str">
        <f t="shared" si="12"/>
        <v/>
      </c>
      <c r="O74" s="136"/>
      <c r="P74" s="200" t="str">
        <f t="shared" si="13"/>
        <v/>
      </c>
      <c r="Q74" s="140"/>
      <c r="R74" s="201" t="str">
        <f t="shared" si="14"/>
        <v/>
      </c>
      <c r="S74" s="129"/>
      <c r="T74" s="202" t="str">
        <f t="shared" si="6"/>
        <v/>
      </c>
      <c r="U74" s="140"/>
      <c r="V74" s="201" t="str">
        <f t="shared" si="15"/>
        <v/>
      </c>
    </row>
    <row r="75" spans="1:22" s="147" customFormat="1" hidden="1">
      <c r="A75" s="190"/>
      <c r="B75" s="173" t="s">
        <v>5970</v>
      </c>
      <c r="C75" s="174"/>
      <c r="D75" s="175"/>
      <c r="E75" s="164"/>
      <c r="F75" s="199" t="str">
        <f t="shared" si="16"/>
        <v/>
      </c>
      <c r="G75" s="176"/>
      <c r="H75" s="200" t="str">
        <f t="shared" si="9"/>
        <v/>
      </c>
      <c r="I75" s="177"/>
      <c r="J75" s="201" t="str">
        <f t="shared" si="10"/>
        <v/>
      </c>
      <c r="K75" s="136"/>
      <c r="L75" s="200" t="str">
        <f t="shared" si="11"/>
        <v/>
      </c>
      <c r="M75" s="140"/>
      <c r="N75" s="201" t="str">
        <f t="shared" si="12"/>
        <v/>
      </c>
      <c r="O75" s="136"/>
      <c r="P75" s="200" t="str">
        <f t="shared" si="13"/>
        <v/>
      </c>
      <c r="Q75" s="140"/>
      <c r="R75" s="201" t="str">
        <f t="shared" si="14"/>
        <v/>
      </c>
      <c r="S75" s="129"/>
      <c r="T75" s="202" t="str">
        <f t="shared" si="6"/>
        <v/>
      </c>
      <c r="U75" s="140"/>
      <c r="V75" s="201" t="str">
        <f t="shared" si="15"/>
        <v/>
      </c>
    </row>
    <row r="76" spans="1:22" s="147" customFormat="1" hidden="1">
      <c r="A76" s="190"/>
      <c r="B76" s="173" t="s">
        <v>5971</v>
      </c>
      <c r="C76" s="174"/>
      <c r="D76" s="175"/>
      <c r="E76" s="164"/>
      <c r="F76" s="199" t="str">
        <f t="shared" si="16"/>
        <v/>
      </c>
      <c r="G76" s="176"/>
      <c r="H76" s="200" t="str">
        <f t="shared" si="9"/>
        <v/>
      </c>
      <c r="I76" s="177"/>
      <c r="J76" s="201" t="str">
        <f t="shared" si="10"/>
        <v/>
      </c>
      <c r="K76" s="136"/>
      <c r="L76" s="200" t="str">
        <f t="shared" si="11"/>
        <v/>
      </c>
      <c r="M76" s="140"/>
      <c r="N76" s="201" t="str">
        <f t="shared" si="12"/>
        <v/>
      </c>
      <c r="O76" s="136"/>
      <c r="P76" s="200" t="str">
        <f t="shared" si="13"/>
        <v/>
      </c>
      <c r="Q76" s="140"/>
      <c r="R76" s="201" t="str">
        <f t="shared" si="14"/>
        <v/>
      </c>
      <c r="S76" s="129"/>
      <c r="T76" s="202" t="str">
        <f t="shared" ref="T76:T139" si="17">IF($T$9="*",IF(S76&gt;0,"*",""),"")</f>
        <v/>
      </c>
      <c r="U76" s="140"/>
      <c r="V76" s="201" t="str">
        <f t="shared" si="15"/>
        <v/>
      </c>
    </row>
    <row r="77" spans="1:22" s="147" customFormat="1" hidden="1">
      <c r="A77" s="190"/>
      <c r="B77" s="173" t="s">
        <v>5972</v>
      </c>
      <c r="C77" s="174"/>
      <c r="D77" s="175"/>
      <c r="E77" s="164"/>
      <c r="F77" s="199" t="str">
        <f t="shared" si="16"/>
        <v/>
      </c>
      <c r="G77" s="176"/>
      <c r="H77" s="200" t="str">
        <f t="shared" si="9"/>
        <v/>
      </c>
      <c r="I77" s="177"/>
      <c r="J77" s="201" t="str">
        <f t="shared" si="10"/>
        <v/>
      </c>
      <c r="K77" s="136"/>
      <c r="L77" s="200" t="str">
        <f t="shared" si="11"/>
        <v/>
      </c>
      <c r="M77" s="140"/>
      <c r="N77" s="201" t="str">
        <f t="shared" si="12"/>
        <v/>
      </c>
      <c r="O77" s="136"/>
      <c r="P77" s="200" t="str">
        <f t="shared" si="13"/>
        <v/>
      </c>
      <c r="Q77" s="140"/>
      <c r="R77" s="201" t="str">
        <f t="shared" si="14"/>
        <v/>
      </c>
      <c r="S77" s="129"/>
      <c r="T77" s="202" t="str">
        <f t="shared" si="17"/>
        <v/>
      </c>
      <c r="U77" s="140"/>
      <c r="V77" s="201" t="str">
        <f t="shared" si="15"/>
        <v/>
      </c>
    </row>
    <row r="78" spans="1:22" s="147" customFormat="1" hidden="1">
      <c r="A78" s="190"/>
      <c r="B78" s="173" t="s">
        <v>5973</v>
      </c>
      <c r="C78" s="174"/>
      <c r="D78" s="175"/>
      <c r="E78" s="164"/>
      <c r="F78" s="199" t="str">
        <f t="shared" si="16"/>
        <v/>
      </c>
      <c r="G78" s="176"/>
      <c r="H78" s="200" t="str">
        <f t="shared" si="9"/>
        <v/>
      </c>
      <c r="I78" s="177"/>
      <c r="J78" s="201" t="str">
        <f t="shared" si="10"/>
        <v/>
      </c>
      <c r="K78" s="136"/>
      <c r="L78" s="200" t="str">
        <f t="shared" si="11"/>
        <v/>
      </c>
      <c r="M78" s="140"/>
      <c r="N78" s="201" t="str">
        <f t="shared" si="12"/>
        <v/>
      </c>
      <c r="O78" s="136"/>
      <c r="P78" s="200" t="str">
        <f t="shared" si="13"/>
        <v/>
      </c>
      <c r="Q78" s="140"/>
      <c r="R78" s="201" t="str">
        <f t="shared" si="14"/>
        <v/>
      </c>
      <c r="S78" s="129"/>
      <c r="T78" s="202" t="str">
        <f t="shared" si="17"/>
        <v/>
      </c>
      <c r="U78" s="140"/>
      <c r="V78" s="201" t="str">
        <f t="shared" si="15"/>
        <v/>
      </c>
    </row>
    <row r="79" spans="1:22" s="147" customFormat="1">
      <c r="A79" s="190">
        <v>1</v>
      </c>
      <c r="B79" s="173" t="s">
        <v>5974</v>
      </c>
      <c r="C79" s="174"/>
      <c r="D79" s="175"/>
      <c r="E79" s="164" t="s">
        <v>897</v>
      </c>
      <c r="F79" s="199" t="str">
        <f t="shared" si="16"/>
        <v>*</v>
      </c>
      <c r="G79" s="176"/>
      <c r="H79" s="200" t="str">
        <f t="shared" si="9"/>
        <v/>
      </c>
      <c r="I79" s="177"/>
      <c r="J79" s="201" t="str">
        <f t="shared" si="10"/>
        <v/>
      </c>
      <c r="K79" s="136"/>
      <c r="L79" s="200" t="str">
        <f t="shared" si="11"/>
        <v/>
      </c>
      <c r="M79" s="140"/>
      <c r="N79" s="201" t="str">
        <f t="shared" si="12"/>
        <v/>
      </c>
      <c r="O79" s="136"/>
      <c r="P79" s="200" t="str">
        <f t="shared" si="13"/>
        <v/>
      </c>
      <c r="Q79" s="140"/>
      <c r="R79" s="201" t="str">
        <f t="shared" si="14"/>
        <v/>
      </c>
      <c r="S79" s="129"/>
      <c r="T79" s="202" t="str">
        <f t="shared" si="17"/>
        <v/>
      </c>
      <c r="U79" s="140"/>
      <c r="V79" s="201" t="str">
        <f t="shared" si="15"/>
        <v/>
      </c>
    </row>
    <row r="80" spans="1:22" s="147" customFormat="1" hidden="1">
      <c r="A80" s="190"/>
      <c r="B80" s="173" t="s">
        <v>5975</v>
      </c>
      <c r="C80" s="174"/>
      <c r="D80" s="175"/>
      <c r="E80" s="164"/>
      <c r="F80" s="199" t="str">
        <f t="shared" si="16"/>
        <v/>
      </c>
      <c r="G80" s="176"/>
      <c r="H80" s="200" t="str">
        <f t="shared" si="9"/>
        <v/>
      </c>
      <c r="I80" s="177"/>
      <c r="J80" s="201" t="str">
        <f t="shared" si="10"/>
        <v/>
      </c>
      <c r="K80" s="136"/>
      <c r="L80" s="200" t="str">
        <f t="shared" si="11"/>
        <v/>
      </c>
      <c r="M80" s="140"/>
      <c r="N80" s="201" t="str">
        <f t="shared" si="12"/>
        <v/>
      </c>
      <c r="O80" s="136"/>
      <c r="P80" s="200" t="str">
        <f t="shared" si="13"/>
        <v/>
      </c>
      <c r="Q80" s="140"/>
      <c r="R80" s="201" t="str">
        <f t="shared" si="14"/>
        <v/>
      </c>
      <c r="S80" s="129"/>
      <c r="T80" s="202" t="str">
        <f t="shared" si="17"/>
        <v/>
      </c>
      <c r="U80" s="140"/>
      <c r="V80" s="201" t="str">
        <f t="shared" si="15"/>
        <v/>
      </c>
    </row>
    <row r="81" spans="1:22" s="147" customFormat="1" hidden="1">
      <c r="A81" s="190"/>
      <c r="B81" s="173" t="s">
        <v>5976</v>
      </c>
      <c r="C81" s="174"/>
      <c r="D81" s="175"/>
      <c r="E81" s="164"/>
      <c r="F81" s="199" t="str">
        <f t="shared" si="16"/>
        <v/>
      </c>
      <c r="G81" s="176"/>
      <c r="H81" s="200" t="str">
        <f t="shared" si="9"/>
        <v/>
      </c>
      <c r="I81" s="177"/>
      <c r="J81" s="201" t="str">
        <f t="shared" si="10"/>
        <v/>
      </c>
      <c r="K81" s="136"/>
      <c r="L81" s="200" t="str">
        <f t="shared" si="11"/>
        <v/>
      </c>
      <c r="M81" s="140"/>
      <c r="N81" s="201" t="str">
        <f t="shared" si="12"/>
        <v/>
      </c>
      <c r="O81" s="136"/>
      <c r="P81" s="200" t="str">
        <f t="shared" si="13"/>
        <v/>
      </c>
      <c r="Q81" s="140"/>
      <c r="R81" s="201" t="str">
        <f t="shared" si="14"/>
        <v/>
      </c>
      <c r="S81" s="129"/>
      <c r="T81" s="202" t="str">
        <f t="shared" si="17"/>
        <v/>
      </c>
      <c r="U81" s="140"/>
      <c r="V81" s="201" t="str">
        <f t="shared" si="15"/>
        <v/>
      </c>
    </row>
    <row r="82" spans="1:22" s="147" customFormat="1" hidden="1">
      <c r="A82" s="190"/>
      <c r="B82" s="173" t="s">
        <v>5977</v>
      </c>
      <c r="C82" s="174"/>
      <c r="D82" s="175"/>
      <c r="E82" s="164"/>
      <c r="F82" s="199" t="str">
        <f t="shared" si="16"/>
        <v/>
      </c>
      <c r="G82" s="176"/>
      <c r="H82" s="200" t="str">
        <f t="shared" si="9"/>
        <v/>
      </c>
      <c r="I82" s="177"/>
      <c r="J82" s="201" t="str">
        <f t="shared" si="10"/>
        <v/>
      </c>
      <c r="K82" s="136"/>
      <c r="L82" s="200" t="str">
        <f t="shared" si="11"/>
        <v/>
      </c>
      <c r="M82" s="140"/>
      <c r="N82" s="201" t="str">
        <f t="shared" si="12"/>
        <v/>
      </c>
      <c r="O82" s="136"/>
      <c r="P82" s="200" t="str">
        <f t="shared" si="13"/>
        <v/>
      </c>
      <c r="Q82" s="140"/>
      <c r="R82" s="201" t="str">
        <f t="shared" si="14"/>
        <v/>
      </c>
      <c r="S82" s="129"/>
      <c r="T82" s="202" t="str">
        <f t="shared" si="17"/>
        <v/>
      </c>
      <c r="U82" s="140"/>
      <c r="V82" s="201" t="str">
        <f t="shared" si="15"/>
        <v/>
      </c>
    </row>
    <row r="83" spans="1:22" s="147" customFormat="1" hidden="1">
      <c r="A83" s="190"/>
      <c r="B83" s="173" t="s">
        <v>5978</v>
      </c>
      <c r="C83" s="174"/>
      <c r="D83" s="175"/>
      <c r="E83" s="164"/>
      <c r="F83" s="199" t="str">
        <f t="shared" si="16"/>
        <v/>
      </c>
      <c r="G83" s="176"/>
      <c r="H83" s="200" t="str">
        <f t="shared" si="9"/>
        <v/>
      </c>
      <c r="I83" s="177"/>
      <c r="J83" s="201" t="str">
        <f t="shared" si="10"/>
        <v/>
      </c>
      <c r="K83" s="136"/>
      <c r="L83" s="200" t="str">
        <f t="shared" si="11"/>
        <v/>
      </c>
      <c r="M83" s="140"/>
      <c r="N83" s="201" t="str">
        <f t="shared" si="12"/>
        <v/>
      </c>
      <c r="O83" s="136"/>
      <c r="P83" s="200" t="str">
        <f t="shared" si="13"/>
        <v/>
      </c>
      <c r="Q83" s="140"/>
      <c r="R83" s="201" t="str">
        <f t="shared" si="14"/>
        <v/>
      </c>
      <c r="S83" s="129"/>
      <c r="T83" s="202" t="str">
        <f t="shared" si="17"/>
        <v/>
      </c>
      <c r="U83" s="140"/>
      <c r="V83" s="201" t="str">
        <f t="shared" si="15"/>
        <v/>
      </c>
    </row>
    <row r="84" spans="1:22" s="147" customFormat="1" hidden="1">
      <c r="A84" s="190"/>
      <c r="B84" s="173" t="s">
        <v>5979</v>
      </c>
      <c r="C84" s="174"/>
      <c r="D84" s="175"/>
      <c r="E84" s="164"/>
      <c r="F84" s="199" t="str">
        <f t="shared" si="16"/>
        <v/>
      </c>
      <c r="G84" s="176"/>
      <c r="H84" s="200" t="str">
        <f t="shared" si="9"/>
        <v/>
      </c>
      <c r="I84" s="177"/>
      <c r="J84" s="201" t="str">
        <f t="shared" si="10"/>
        <v/>
      </c>
      <c r="K84" s="136"/>
      <c r="L84" s="200" t="str">
        <f t="shared" si="11"/>
        <v/>
      </c>
      <c r="M84" s="140"/>
      <c r="N84" s="201" t="str">
        <f t="shared" si="12"/>
        <v/>
      </c>
      <c r="O84" s="136"/>
      <c r="P84" s="200" t="str">
        <f t="shared" si="13"/>
        <v/>
      </c>
      <c r="Q84" s="140"/>
      <c r="R84" s="201" t="str">
        <f t="shared" si="14"/>
        <v/>
      </c>
      <c r="S84" s="129"/>
      <c r="T84" s="202" t="str">
        <f t="shared" si="17"/>
        <v/>
      </c>
      <c r="U84" s="140"/>
      <c r="V84" s="201" t="str">
        <f t="shared" si="15"/>
        <v/>
      </c>
    </row>
    <row r="85" spans="1:22" s="147" customFormat="1" hidden="1">
      <c r="A85" s="190"/>
      <c r="B85" s="173" t="s">
        <v>5980</v>
      </c>
      <c r="C85" s="174"/>
      <c r="D85" s="175"/>
      <c r="E85" s="164"/>
      <c r="F85" s="199" t="str">
        <f t="shared" si="16"/>
        <v/>
      </c>
      <c r="G85" s="176"/>
      <c r="H85" s="200" t="str">
        <f t="shared" si="9"/>
        <v/>
      </c>
      <c r="I85" s="177"/>
      <c r="J85" s="201" t="str">
        <f t="shared" si="10"/>
        <v/>
      </c>
      <c r="K85" s="136"/>
      <c r="L85" s="200" t="str">
        <f t="shared" si="11"/>
        <v/>
      </c>
      <c r="M85" s="140"/>
      <c r="N85" s="201" t="str">
        <f t="shared" si="12"/>
        <v/>
      </c>
      <c r="O85" s="136"/>
      <c r="P85" s="200" t="str">
        <f t="shared" si="13"/>
        <v/>
      </c>
      <c r="Q85" s="140"/>
      <c r="R85" s="201" t="str">
        <f t="shared" si="14"/>
        <v/>
      </c>
      <c r="S85" s="129"/>
      <c r="T85" s="202" t="str">
        <f t="shared" si="17"/>
        <v/>
      </c>
      <c r="U85" s="140"/>
      <c r="V85" s="201" t="str">
        <f t="shared" si="15"/>
        <v/>
      </c>
    </row>
    <row r="86" spans="1:22" s="147" customFormat="1" hidden="1">
      <c r="A86" s="190"/>
      <c r="B86" s="173" t="s">
        <v>5981</v>
      </c>
      <c r="C86" s="174"/>
      <c r="D86" s="175"/>
      <c r="E86" s="164"/>
      <c r="F86" s="199" t="str">
        <f t="shared" si="16"/>
        <v/>
      </c>
      <c r="G86" s="176"/>
      <c r="H86" s="200" t="str">
        <f t="shared" si="9"/>
        <v/>
      </c>
      <c r="I86" s="177"/>
      <c r="J86" s="201" t="str">
        <f t="shared" si="10"/>
        <v/>
      </c>
      <c r="K86" s="136"/>
      <c r="L86" s="200" t="str">
        <f t="shared" si="11"/>
        <v/>
      </c>
      <c r="M86" s="140"/>
      <c r="N86" s="201" t="str">
        <f t="shared" si="12"/>
        <v/>
      </c>
      <c r="O86" s="136"/>
      <c r="P86" s="200" t="str">
        <f t="shared" si="13"/>
        <v/>
      </c>
      <c r="Q86" s="140"/>
      <c r="R86" s="201" t="str">
        <f t="shared" si="14"/>
        <v/>
      </c>
      <c r="S86" s="129"/>
      <c r="T86" s="202" t="str">
        <f t="shared" si="17"/>
        <v/>
      </c>
      <c r="U86" s="140"/>
      <c r="V86" s="201" t="str">
        <f t="shared" si="15"/>
        <v/>
      </c>
    </row>
    <row r="87" spans="1:22" s="147" customFormat="1" hidden="1">
      <c r="A87" s="190"/>
      <c r="B87" s="173" t="s">
        <v>5982</v>
      </c>
      <c r="C87" s="174"/>
      <c r="D87" s="175"/>
      <c r="E87" s="164"/>
      <c r="F87" s="199" t="str">
        <f t="shared" si="16"/>
        <v/>
      </c>
      <c r="G87" s="176"/>
      <c r="H87" s="200" t="str">
        <f t="shared" si="9"/>
        <v/>
      </c>
      <c r="I87" s="177"/>
      <c r="J87" s="201" t="str">
        <f t="shared" si="10"/>
        <v/>
      </c>
      <c r="K87" s="136"/>
      <c r="L87" s="200" t="str">
        <f t="shared" si="11"/>
        <v/>
      </c>
      <c r="M87" s="140"/>
      <c r="N87" s="201" t="str">
        <f t="shared" si="12"/>
        <v/>
      </c>
      <c r="O87" s="136"/>
      <c r="P87" s="200" t="str">
        <f t="shared" si="13"/>
        <v/>
      </c>
      <c r="Q87" s="140"/>
      <c r="R87" s="201" t="str">
        <f t="shared" si="14"/>
        <v/>
      </c>
      <c r="S87" s="129"/>
      <c r="T87" s="202" t="str">
        <f t="shared" si="17"/>
        <v/>
      </c>
      <c r="U87" s="140"/>
      <c r="V87" s="201" t="str">
        <f t="shared" si="15"/>
        <v/>
      </c>
    </row>
    <row r="88" spans="1:22" s="147" customFormat="1" hidden="1">
      <c r="A88" s="190"/>
      <c r="B88" s="173" t="s">
        <v>5983</v>
      </c>
      <c r="C88" s="174"/>
      <c r="D88" s="175"/>
      <c r="E88" s="164"/>
      <c r="F88" s="199" t="str">
        <f t="shared" si="16"/>
        <v/>
      </c>
      <c r="G88" s="176"/>
      <c r="H88" s="200" t="str">
        <f t="shared" si="9"/>
        <v/>
      </c>
      <c r="I88" s="177"/>
      <c r="J88" s="201" t="str">
        <f t="shared" si="10"/>
        <v/>
      </c>
      <c r="K88" s="136"/>
      <c r="L88" s="200" t="str">
        <f t="shared" si="11"/>
        <v/>
      </c>
      <c r="M88" s="140"/>
      <c r="N88" s="201" t="str">
        <f t="shared" si="12"/>
        <v/>
      </c>
      <c r="O88" s="136"/>
      <c r="P88" s="200" t="str">
        <f t="shared" si="13"/>
        <v/>
      </c>
      <c r="Q88" s="140"/>
      <c r="R88" s="201" t="str">
        <f t="shared" si="14"/>
        <v/>
      </c>
      <c r="S88" s="129"/>
      <c r="T88" s="202" t="str">
        <f t="shared" si="17"/>
        <v/>
      </c>
      <c r="U88" s="140"/>
      <c r="V88" s="201" t="str">
        <f t="shared" si="15"/>
        <v/>
      </c>
    </row>
    <row r="89" spans="1:22" s="147" customFormat="1" hidden="1">
      <c r="A89" s="190"/>
      <c r="B89" s="173" t="s">
        <v>5984</v>
      </c>
      <c r="C89" s="174"/>
      <c r="D89" s="175"/>
      <c r="E89" s="164"/>
      <c r="F89" s="199" t="str">
        <f t="shared" si="16"/>
        <v/>
      </c>
      <c r="G89" s="176"/>
      <c r="H89" s="200" t="str">
        <f t="shared" si="9"/>
        <v/>
      </c>
      <c r="I89" s="177"/>
      <c r="J89" s="201" t="str">
        <f t="shared" si="10"/>
        <v/>
      </c>
      <c r="K89" s="136"/>
      <c r="L89" s="200" t="str">
        <f t="shared" si="11"/>
        <v/>
      </c>
      <c r="M89" s="140"/>
      <c r="N89" s="201" t="str">
        <f t="shared" si="12"/>
        <v/>
      </c>
      <c r="O89" s="136"/>
      <c r="P89" s="200" t="str">
        <f t="shared" si="13"/>
        <v/>
      </c>
      <c r="Q89" s="140"/>
      <c r="R89" s="201" t="str">
        <f t="shared" si="14"/>
        <v/>
      </c>
      <c r="S89" s="129"/>
      <c r="T89" s="202" t="str">
        <f t="shared" si="17"/>
        <v/>
      </c>
      <c r="U89" s="140"/>
      <c r="V89" s="201" t="str">
        <f t="shared" si="15"/>
        <v/>
      </c>
    </row>
    <row r="90" spans="1:22" s="147" customFormat="1" hidden="1">
      <c r="A90" s="190"/>
      <c r="B90" s="173" t="s">
        <v>5985</v>
      </c>
      <c r="C90" s="174"/>
      <c r="D90" s="175"/>
      <c r="E90" s="164"/>
      <c r="F90" s="199" t="str">
        <f t="shared" si="16"/>
        <v/>
      </c>
      <c r="G90" s="176"/>
      <c r="H90" s="200" t="str">
        <f t="shared" si="9"/>
        <v/>
      </c>
      <c r="I90" s="177"/>
      <c r="J90" s="201" t="str">
        <f t="shared" si="10"/>
        <v/>
      </c>
      <c r="K90" s="136"/>
      <c r="L90" s="200" t="str">
        <f t="shared" si="11"/>
        <v/>
      </c>
      <c r="M90" s="140"/>
      <c r="N90" s="201" t="str">
        <f t="shared" si="12"/>
        <v/>
      </c>
      <c r="O90" s="136"/>
      <c r="P90" s="200" t="str">
        <f t="shared" si="13"/>
        <v/>
      </c>
      <c r="Q90" s="140"/>
      <c r="R90" s="201" t="str">
        <f t="shared" si="14"/>
        <v/>
      </c>
      <c r="S90" s="129"/>
      <c r="T90" s="202" t="str">
        <f t="shared" si="17"/>
        <v/>
      </c>
      <c r="U90" s="140"/>
      <c r="V90" s="201" t="str">
        <f t="shared" si="15"/>
        <v/>
      </c>
    </row>
    <row r="91" spans="1:22" s="147" customFormat="1" hidden="1">
      <c r="A91" s="190"/>
      <c r="B91" s="173" t="s">
        <v>5986</v>
      </c>
      <c r="C91" s="174"/>
      <c r="D91" s="175"/>
      <c r="E91" s="164"/>
      <c r="F91" s="199" t="str">
        <f t="shared" si="16"/>
        <v/>
      </c>
      <c r="G91" s="176"/>
      <c r="H91" s="200" t="str">
        <f t="shared" si="9"/>
        <v/>
      </c>
      <c r="I91" s="177"/>
      <c r="J91" s="201" t="str">
        <f t="shared" si="10"/>
        <v/>
      </c>
      <c r="K91" s="136"/>
      <c r="L91" s="200" t="str">
        <f t="shared" si="11"/>
        <v/>
      </c>
      <c r="M91" s="140"/>
      <c r="N91" s="201" t="str">
        <f t="shared" si="12"/>
        <v/>
      </c>
      <c r="O91" s="136"/>
      <c r="P91" s="200" t="str">
        <f t="shared" si="13"/>
        <v/>
      </c>
      <c r="Q91" s="140"/>
      <c r="R91" s="201" t="str">
        <f t="shared" si="14"/>
        <v/>
      </c>
      <c r="S91" s="129"/>
      <c r="T91" s="202" t="str">
        <f t="shared" si="17"/>
        <v/>
      </c>
      <c r="U91" s="140"/>
      <c r="V91" s="201" t="str">
        <f t="shared" si="15"/>
        <v/>
      </c>
    </row>
    <row r="92" spans="1:22" s="147" customFormat="1" hidden="1">
      <c r="A92" s="190"/>
      <c r="B92" s="173" t="s">
        <v>5987</v>
      </c>
      <c r="C92" s="174"/>
      <c r="D92" s="175"/>
      <c r="E92" s="164"/>
      <c r="F92" s="199" t="str">
        <f t="shared" si="16"/>
        <v/>
      </c>
      <c r="G92" s="176"/>
      <c r="H92" s="200" t="str">
        <f t="shared" si="9"/>
        <v/>
      </c>
      <c r="I92" s="177"/>
      <c r="J92" s="201" t="str">
        <f t="shared" si="10"/>
        <v/>
      </c>
      <c r="K92" s="136"/>
      <c r="L92" s="200" t="str">
        <f t="shared" si="11"/>
        <v/>
      </c>
      <c r="M92" s="140"/>
      <c r="N92" s="201" t="str">
        <f t="shared" si="12"/>
        <v/>
      </c>
      <c r="O92" s="136"/>
      <c r="P92" s="200" t="str">
        <f t="shared" si="13"/>
        <v/>
      </c>
      <c r="Q92" s="140"/>
      <c r="R92" s="201" t="str">
        <f t="shared" si="14"/>
        <v/>
      </c>
      <c r="S92" s="129"/>
      <c r="T92" s="202" t="str">
        <f t="shared" si="17"/>
        <v/>
      </c>
      <c r="U92" s="140"/>
      <c r="V92" s="201" t="str">
        <f t="shared" si="15"/>
        <v/>
      </c>
    </row>
    <row r="93" spans="1:22" s="147" customFormat="1" hidden="1">
      <c r="A93" s="190"/>
      <c r="B93" s="173" t="s">
        <v>5988</v>
      </c>
      <c r="C93" s="174"/>
      <c r="D93" s="175"/>
      <c r="E93" s="164"/>
      <c r="F93" s="199" t="str">
        <f t="shared" si="16"/>
        <v/>
      </c>
      <c r="G93" s="176"/>
      <c r="H93" s="200" t="str">
        <f t="shared" si="9"/>
        <v/>
      </c>
      <c r="I93" s="177"/>
      <c r="J93" s="201" t="str">
        <f t="shared" si="10"/>
        <v/>
      </c>
      <c r="K93" s="136"/>
      <c r="L93" s="200" t="str">
        <f t="shared" si="11"/>
        <v/>
      </c>
      <c r="M93" s="140"/>
      <c r="N93" s="201" t="str">
        <f t="shared" si="12"/>
        <v/>
      </c>
      <c r="O93" s="136"/>
      <c r="P93" s="200" t="str">
        <f t="shared" si="13"/>
        <v/>
      </c>
      <c r="Q93" s="140"/>
      <c r="R93" s="201" t="str">
        <f t="shared" si="14"/>
        <v/>
      </c>
      <c r="S93" s="129"/>
      <c r="T93" s="202" t="str">
        <f t="shared" si="17"/>
        <v/>
      </c>
      <c r="U93" s="140"/>
      <c r="V93" s="201" t="str">
        <f t="shared" si="15"/>
        <v/>
      </c>
    </row>
    <row r="94" spans="1:22" s="147" customFormat="1" hidden="1">
      <c r="A94" s="190"/>
      <c r="B94" s="173" t="s">
        <v>5989</v>
      </c>
      <c r="C94" s="174"/>
      <c r="D94" s="175"/>
      <c r="E94" s="164"/>
      <c r="F94" s="199" t="str">
        <f t="shared" si="16"/>
        <v/>
      </c>
      <c r="G94" s="176"/>
      <c r="H94" s="200" t="str">
        <f t="shared" si="9"/>
        <v/>
      </c>
      <c r="I94" s="177"/>
      <c r="J94" s="201" t="str">
        <f t="shared" si="10"/>
        <v/>
      </c>
      <c r="K94" s="136"/>
      <c r="L94" s="200" t="str">
        <f t="shared" si="11"/>
        <v/>
      </c>
      <c r="M94" s="140"/>
      <c r="N94" s="201" t="str">
        <f t="shared" si="12"/>
        <v/>
      </c>
      <c r="O94" s="136"/>
      <c r="P94" s="200" t="str">
        <f t="shared" si="13"/>
        <v/>
      </c>
      <c r="Q94" s="140"/>
      <c r="R94" s="201" t="str">
        <f t="shared" si="14"/>
        <v/>
      </c>
      <c r="S94" s="129"/>
      <c r="T94" s="202" t="str">
        <f t="shared" si="17"/>
        <v/>
      </c>
      <c r="U94" s="140"/>
      <c r="V94" s="201" t="str">
        <f t="shared" si="15"/>
        <v/>
      </c>
    </row>
    <row r="95" spans="1:22" s="147" customFormat="1" hidden="1">
      <c r="A95" s="190"/>
      <c r="B95" s="173" t="s">
        <v>5990</v>
      </c>
      <c r="C95" s="174"/>
      <c r="D95" s="175"/>
      <c r="E95" s="164"/>
      <c r="F95" s="199" t="str">
        <f t="shared" si="16"/>
        <v/>
      </c>
      <c r="G95" s="176"/>
      <c r="H95" s="200" t="str">
        <f t="shared" si="9"/>
        <v/>
      </c>
      <c r="I95" s="177"/>
      <c r="J95" s="201" t="str">
        <f t="shared" si="10"/>
        <v/>
      </c>
      <c r="K95" s="136"/>
      <c r="L95" s="200" t="str">
        <f t="shared" si="11"/>
        <v/>
      </c>
      <c r="M95" s="140"/>
      <c r="N95" s="201" t="str">
        <f t="shared" si="12"/>
        <v/>
      </c>
      <c r="O95" s="136"/>
      <c r="P95" s="200" t="str">
        <f t="shared" si="13"/>
        <v/>
      </c>
      <c r="Q95" s="140"/>
      <c r="R95" s="201" t="str">
        <f t="shared" si="14"/>
        <v/>
      </c>
      <c r="S95" s="129"/>
      <c r="T95" s="202" t="str">
        <f t="shared" si="17"/>
        <v/>
      </c>
      <c r="U95" s="140"/>
      <c r="V95" s="201" t="str">
        <f t="shared" si="15"/>
        <v/>
      </c>
    </row>
    <row r="96" spans="1:22" s="147" customFormat="1" hidden="1">
      <c r="A96" s="190"/>
      <c r="B96" s="173" t="s">
        <v>5991</v>
      </c>
      <c r="C96" s="174"/>
      <c r="D96" s="175"/>
      <c r="E96" s="164"/>
      <c r="F96" s="199" t="str">
        <f t="shared" si="16"/>
        <v/>
      </c>
      <c r="G96" s="176"/>
      <c r="H96" s="200" t="str">
        <f t="shared" si="9"/>
        <v/>
      </c>
      <c r="I96" s="177"/>
      <c r="J96" s="201" t="str">
        <f t="shared" si="10"/>
        <v/>
      </c>
      <c r="K96" s="136"/>
      <c r="L96" s="200" t="str">
        <f t="shared" si="11"/>
        <v/>
      </c>
      <c r="M96" s="140"/>
      <c r="N96" s="201" t="str">
        <f t="shared" si="12"/>
        <v/>
      </c>
      <c r="O96" s="136"/>
      <c r="P96" s="200" t="str">
        <f t="shared" si="13"/>
        <v/>
      </c>
      <c r="Q96" s="140"/>
      <c r="R96" s="201" t="str">
        <f t="shared" si="14"/>
        <v/>
      </c>
      <c r="S96" s="129"/>
      <c r="T96" s="202" t="str">
        <f t="shared" si="17"/>
        <v/>
      </c>
      <c r="U96" s="140"/>
      <c r="V96" s="201" t="str">
        <f t="shared" si="15"/>
        <v/>
      </c>
    </row>
    <row r="97" spans="1:22" s="147" customFormat="1" hidden="1">
      <c r="A97" s="190"/>
      <c r="B97" s="173" t="s">
        <v>5992</v>
      </c>
      <c r="C97" s="174"/>
      <c r="D97" s="175"/>
      <c r="E97" s="164"/>
      <c r="F97" s="199" t="str">
        <f t="shared" si="16"/>
        <v/>
      </c>
      <c r="G97" s="176"/>
      <c r="H97" s="200" t="str">
        <f t="shared" si="9"/>
        <v/>
      </c>
      <c r="I97" s="177"/>
      <c r="J97" s="201" t="str">
        <f t="shared" si="10"/>
        <v/>
      </c>
      <c r="K97" s="136"/>
      <c r="L97" s="200" t="str">
        <f t="shared" si="11"/>
        <v/>
      </c>
      <c r="M97" s="140"/>
      <c r="N97" s="201" t="str">
        <f t="shared" si="12"/>
        <v/>
      </c>
      <c r="O97" s="136"/>
      <c r="P97" s="200" t="str">
        <f t="shared" si="13"/>
        <v/>
      </c>
      <c r="Q97" s="140"/>
      <c r="R97" s="201" t="str">
        <f t="shared" si="14"/>
        <v/>
      </c>
      <c r="S97" s="129"/>
      <c r="T97" s="202" t="str">
        <f t="shared" si="17"/>
        <v/>
      </c>
      <c r="U97" s="140"/>
      <c r="V97" s="201" t="str">
        <f t="shared" si="15"/>
        <v/>
      </c>
    </row>
    <row r="98" spans="1:22" s="147" customFormat="1" hidden="1">
      <c r="A98" s="190"/>
      <c r="B98" s="173" t="s">
        <v>5993</v>
      </c>
      <c r="C98" s="174"/>
      <c r="D98" s="175"/>
      <c r="E98" s="164"/>
      <c r="F98" s="199" t="str">
        <f t="shared" si="16"/>
        <v/>
      </c>
      <c r="G98" s="176"/>
      <c r="H98" s="200" t="str">
        <f t="shared" si="9"/>
        <v/>
      </c>
      <c r="I98" s="177"/>
      <c r="J98" s="201" t="str">
        <f t="shared" si="10"/>
        <v/>
      </c>
      <c r="K98" s="136"/>
      <c r="L98" s="200" t="str">
        <f t="shared" si="11"/>
        <v/>
      </c>
      <c r="M98" s="140"/>
      <c r="N98" s="201" t="str">
        <f t="shared" si="12"/>
        <v/>
      </c>
      <c r="O98" s="136"/>
      <c r="P98" s="200" t="str">
        <f t="shared" si="13"/>
        <v/>
      </c>
      <c r="Q98" s="140"/>
      <c r="R98" s="201" t="str">
        <f t="shared" si="14"/>
        <v/>
      </c>
      <c r="S98" s="129"/>
      <c r="T98" s="202" t="str">
        <f t="shared" si="17"/>
        <v/>
      </c>
      <c r="U98" s="140"/>
      <c r="V98" s="201" t="str">
        <f t="shared" si="15"/>
        <v/>
      </c>
    </row>
    <row r="99" spans="1:22" s="147" customFormat="1">
      <c r="A99" s="190" t="s">
        <v>53</v>
      </c>
      <c r="B99" s="173" t="s">
        <v>5994</v>
      </c>
      <c r="C99" s="174"/>
      <c r="D99" s="175"/>
      <c r="E99" s="164"/>
      <c r="F99" s="199" t="str">
        <f t="shared" si="16"/>
        <v/>
      </c>
      <c r="G99" s="176"/>
      <c r="H99" s="200" t="str">
        <f t="shared" si="9"/>
        <v/>
      </c>
      <c r="I99" s="177"/>
      <c r="J99" s="201" t="str">
        <f t="shared" si="10"/>
        <v/>
      </c>
      <c r="K99" s="136"/>
      <c r="L99" s="200" t="str">
        <f t="shared" si="11"/>
        <v/>
      </c>
      <c r="M99" s="140"/>
      <c r="N99" s="201" t="str">
        <f t="shared" si="12"/>
        <v/>
      </c>
      <c r="O99" s="136"/>
      <c r="P99" s="200" t="str">
        <f t="shared" si="13"/>
        <v/>
      </c>
      <c r="Q99" s="140"/>
      <c r="R99" s="201" t="str">
        <f t="shared" si="14"/>
        <v/>
      </c>
      <c r="S99" s="129"/>
      <c r="T99" s="202" t="str">
        <f t="shared" si="17"/>
        <v/>
      </c>
      <c r="U99" s="140"/>
      <c r="V99" s="201" t="str">
        <f t="shared" si="15"/>
        <v/>
      </c>
    </row>
    <row r="100" spans="1:22" s="147" customFormat="1" hidden="1">
      <c r="A100" s="190"/>
      <c r="B100" s="173" t="s">
        <v>5995</v>
      </c>
      <c r="C100" s="174"/>
      <c r="D100" s="175"/>
      <c r="E100" s="164"/>
      <c r="F100" s="199" t="str">
        <f t="shared" si="16"/>
        <v/>
      </c>
      <c r="G100" s="176"/>
      <c r="H100" s="200" t="str">
        <f t="shared" si="9"/>
        <v/>
      </c>
      <c r="I100" s="177"/>
      <c r="J100" s="201" t="str">
        <f t="shared" si="10"/>
        <v/>
      </c>
      <c r="K100" s="136"/>
      <c r="L100" s="200" t="str">
        <f t="shared" si="11"/>
        <v/>
      </c>
      <c r="M100" s="140"/>
      <c r="N100" s="201" t="str">
        <f t="shared" si="12"/>
        <v/>
      </c>
      <c r="O100" s="136"/>
      <c r="P100" s="200" t="str">
        <f t="shared" si="13"/>
        <v/>
      </c>
      <c r="Q100" s="140"/>
      <c r="R100" s="201" t="str">
        <f t="shared" si="14"/>
        <v/>
      </c>
      <c r="S100" s="129"/>
      <c r="T100" s="202" t="str">
        <f t="shared" si="17"/>
        <v/>
      </c>
      <c r="U100" s="140"/>
      <c r="V100" s="201" t="str">
        <f t="shared" si="15"/>
        <v/>
      </c>
    </row>
    <row r="101" spans="1:22" s="147" customFormat="1" hidden="1">
      <c r="A101" s="190"/>
      <c r="B101" s="173" t="s">
        <v>5996</v>
      </c>
      <c r="C101" s="174"/>
      <c r="D101" s="175"/>
      <c r="E101" s="164"/>
      <c r="F101" s="199" t="str">
        <f t="shared" si="16"/>
        <v/>
      </c>
      <c r="G101" s="176"/>
      <c r="H101" s="200" t="str">
        <f t="shared" si="9"/>
        <v/>
      </c>
      <c r="I101" s="177"/>
      <c r="J101" s="201" t="str">
        <f t="shared" si="10"/>
        <v/>
      </c>
      <c r="K101" s="136"/>
      <c r="L101" s="200" t="str">
        <f t="shared" si="11"/>
        <v/>
      </c>
      <c r="M101" s="140"/>
      <c r="N101" s="201" t="str">
        <f t="shared" si="12"/>
        <v/>
      </c>
      <c r="O101" s="136"/>
      <c r="P101" s="200" t="str">
        <f t="shared" si="13"/>
        <v/>
      </c>
      <c r="Q101" s="140"/>
      <c r="R101" s="201" t="str">
        <f t="shared" si="14"/>
        <v/>
      </c>
      <c r="S101" s="129"/>
      <c r="T101" s="202" t="str">
        <f t="shared" si="17"/>
        <v/>
      </c>
      <c r="U101" s="140"/>
      <c r="V101" s="201" t="str">
        <f t="shared" si="15"/>
        <v/>
      </c>
    </row>
    <row r="102" spans="1:22" s="147" customFormat="1" hidden="1">
      <c r="A102" s="190"/>
      <c r="B102" s="173" t="s">
        <v>5997</v>
      </c>
      <c r="C102" s="174"/>
      <c r="D102" s="175"/>
      <c r="E102" s="164"/>
      <c r="F102" s="199" t="str">
        <f t="shared" si="16"/>
        <v/>
      </c>
      <c r="G102" s="176"/>
      <c r="H102" s="200" t="str">
        <f t="shared" si="9"/>
        <v/>
      </c>
      <c r="I102" s="177"/>
      <c r="J102" s="201" t="str">
        <f t="shared" si="10"/>
        <v/>
      </c>
      <c r="K102" s="136"/>
      <c r="L102" s="200" t="str">
        <f t="shared" si="11"/>
        <v/>
      </c>
      <c r="M102" s="140"/>
      <c r="N102" s="201" t="str">
        <f t="shared" si="12"/>
        <v/>
      </c>
      <c r="O102" s="136"/>
      <c r="P102" s="200" t="str">
        <f t="shared" si="13"/>
        <v/>
      </c>
      <c r="Q102" s="140"/>
      <c r="R102" s="201" t="str">
        <f t="shared" si="14"/>
        <v/>
      </c>
      <c r="S102" s="129"/>
      <c r="T102" s="202" t="str">
        <f t="shared" si="17"/>
        <v/>
      </c>
      <c r="U102" s="140"/>
      <c r="V102" s="201" t="str">
        <f t="shared" si="15"/>
        <v/>
      </c>
    </row>
    <row r="103" spans="1:22" s="147" customFormat="1" hidden="1">
      <c r="A103" s="190"/>
      <c r="B103" s="173" t="s">
        <v>5998</v>
      </c>
      <c r="C103" s="174"/>
      <c r="D103" s="175"/>
      <c r="E103" s="164"/>
      <c r="F103" s="199" t="str">
        <f t="shared" si="16"/>
        <v/>
      </c>
      <c r="G103" s="176"/>
      <c r="H103" s="200" t="str">
        <f t="shared" si="9"/>
        <v/>
      </c>
      <c r="I103" s="177"/>
      <c r="J103" s="201" t="str">
        <f t="shared" si="10"/>
        <v/>
      </c>
      <c r="K103" s="136"/>
      <c r="L103" s="200" t="str">
        <f t="shared" si="11"/>
        <v/>
      </c>
      <c r="M103" s="140"/>
      <c r="N103" s="201" t="str">
        <f t="shared" si="12"/>
        <v/>
      </c>
      <c r="O103" s="136"/>
      <c r="P103" s="200" t="str">
        <f t="shared" si="13"/>
        <v/>
      </c>
      <c r="Q103" s="140"/>
      <c r="R103" s="201" t="str">
        <f t="shared" si="14"/>
        <v/>
      </c>
      <c r="S103" s="129"/>
      <c r="T103" s="202" t="str">
        <f t="shared" si="17"/>
        <v/>
      </c>
      <c r="U103" s="140"/>
      <c r="V103" s="201" t="str">
        <f t="shared" si="15"/>
        <v/>
      </c>
    </row>
    <row r="104" spans="1:22" s="147" customFormat="1" hidden="1">
      <c r="A104" s="190"/>
      <c r="B104" s="173" t="s">
        <v>5999</v>
      </c>
      <c r="C104" s="174"/>
      <c r="D104" s="175"/>
      <c r="E104" s="164"/>
      <c r="F104" s="199" t="str">
        <f t="shared" si="16"/>
        <v/>
      </c>
      <c r="G104" s="176"/>
      <c r="H104" s="200" t="str">
        <f t="shared" si="9"/>
        <v/>
      </c>
      <c r="I104" s="177"/>
      <c r="J104" s="201" t="str">
        <f t="shared" si="10"/>
        <v/>
      </c>
      <c r="K104" s="136"/>
      <c r="L104" s="200" t="str">
        <f t="shared" si="11"/>
        <v/>
      </c>
      <c r="M104" s="140"/>
      <c r="N104" s="201" t="str">
        <f t="shared" si="12"/>
        <v/>
      </c>
      <c r="O104" s="136"/>
      <c r="P104" s="200" t="str">
        <f t="shared" si="13"/>
        <v/>
      </c>
      <c r="Q104" s="140"/>
      <c r="R104" s="201" t="str">
        <f t="shared" si="14"/>
        <v/>
      </c>
      <c r="S104" s="129"/>
      <c r="T104" s="202" t="str">
        <f t="shared" si="17"/>
        <v/>
      </c>
      <c r="U104" s="140"/>
      <c r="V104" s="201" t="str">
        <f t="shared" si="15"/>
        <v/>
      </c>
    </row>
    <row r="105" spans="1:22" s="147" customFormat="1" hidden="1">
      <c r="A105" s="190"/>
      <c r="B105" s="173" t="s">
        <v>6000</v>
      </c>
      <c r="C105" s="174"/>
      <c r="D105" s="175"/>
      <c r="E105" s="164"/>
      <c r="F105" s="199" t="str">
        <f t="shared" si="16"/>
        <v/>
      </c>
      <c r="G105" s="176"/>
      <c r="H105" s="200" t="str">
        <f t="shared" si="9"/>
        <v/>
      </c>
      <c r="I105" s="177"/>
      <c r="J105" s="201" t="str">
        <f t="shared" si="10"/>
        <v/>
      </c>
      <c r="K105" s="136"/>
      <c r="L105" s="200" t="str">
        <f t="shared" si="11"/>
        <v/>
      </c>
      <c r="M105" s="140"/>
      <c r="N105" s="201" t="str">
        <f t="shared" si="12"/>
        <v/>
      </c>
      <c r="O105" s="136"/>
      <c r="P105" s="200" t="str">
        <f t="shared" si="13"/>
        <v/>
      </c>
      <c r="Q105" s="140"/>
      <c r="R105" s="201" t="str">
        <f t="shared" si="14"/>
        <v/>
      </c>
      <c r="S105" s="129"/>
      <c r="T105" s="202" t="str">
        <f t="shared" si="17"/>
        <v/>
      </c>
      <c r="U105" s="140"/>
      <c r="V105" s="201" t="str">
        <f t="shared" si="15"/>
        <v/>
      </c>
    </row>
    <row r="106" spans="1:22" s="147" customFormat="1" hidden="1">
      <c r="A106" s="190"/>
      <c r="B106" s="173" t="s">
        <v>6001</v>
      </c>
      <c r="C106" s="174"/>
      <c r="D106" s="175"/>
      <c r="E106" s="164"/>
      <c r="F106" s="199" t="str">
        <f t="shared" si="16"/>
        <v/>
      </c>
      <c r="G106" s="176"/>
      <c r="H106" s="200" t="str">
        <f t="shared" si="9"/>
        <v/>
      </c>
      <c r="I106" s="177"/>
      <c r="J106" s="201" t="str">
        <f t="shared" si="10"/>
        <v/>
      </c>
      <c r="K106" s="136"/>
      <c r="L106" s="200" t="str">
        <f t="shared" si="11"/>
        <v/>
      </c>
      <c r="M106" s="140"/>
      <c r="N106" s="201" t="str">
        <f t="shared" si="12"/>
        <v/>
      </c>
      <c r="O106" s="136"/>
      <c r="P106" s="200" t="str">
        <f t="shared" si="13"/>
        <v/>
      </c>
      <c r="Q106" s="140"/>
      <c r="R106" s="201" t="str">
        <f t="shared" si="14"/>
        <v/>
      </c>
      <c r="S106" s="129"/>
      <c r="T106" s="202" t="str">
        <f t="shared" si="17"/>
        <v/>
      </c>
      <c r="U106" s="140"/>
      <c r="V106" s="201" t="str">
        <f t="shared" si="15"/>
        <v/>
      </c>
    </row>
    <row r="107" spans="1:22" s="147" customFormat="1" hidden="1">
      <c r="A107" s="190"/>
      <c r="B107" s="173" t="s">
        <v>6002</v>
      </c>
      <c r="C107" s="174"/>
      <c r="D107" s="175"/>
      <c r="E107" s="164"/>
      <c r="F107" s="199" t="str">
        <f t="shared" si="16"/>
        <v/>
      </c>
      <c r="G107" s="176"/>
      <c r="H107" s="200" t="str">
        <f t="shared" si="9"/>
        <v/>
      </c>
      <c r="I107" s="177"/>
      <c r="J107" s="201" t="str">
        <f t="shared" si="10"/>
        <v/>
      </c>
      <c r="K107" s="136"/>
      <c r="L107" s="200" t="str">
        <f t="shared" si="11"/>
        <v/>
      </c>
      <c r="M107" s="140"/>
      <c r="N107" s="201" t="str">
        <f t="shared" si="12"/>
        <v/>
      </c>
      <c r="O107" s="136"/>
      <c r="P107" s="200" t="str">
        <f t="shared" si="13"/>
        <v/>
      </c>
      <c r="Q107" s="140"/>
      <c r="R107" s="201" t="str">
        <f t="shared" si="14"/>
        <v/>
      </c>
      <c r="S107" s="129"/>
      <c r="T107" s="202" t="str">
        <f t="shared" si="17"/>
        <v/>
      </c>
      <c r="U107" s="140"/>
      <c r="V107" s="201" t="str">
        <f t="shared" si="15"/>
        <v/>
      </c>
    </row>
    <row r="108" spans="1:22" s="147" customFormat="1" hidden="1">
      <c r="A108" s="190"/>
      <c r="B108" s="173" t="s">
        <v>6003</v>
      </c>
      <c r="C108" s="174"/>
      <c r="D108" s="175"/>
      <c r="E108" s="164"/>
      <c r="F108" s="199" t="str">
        <f t="shared" si="16"/>
        <v/>
      </c>
      <c r="G108" s="176"/>
      <c r="H108" s="200" t="str">
        <f t="shared" si="9"/>
        <v/>
      </c>
      <c r="I108" s="177"/>
      <c r="J108" s="201" t="str">
        <f t="shared" si="10"/>
        <v/>
      </c>
      <c r="K108" s="136"/>
      <c r="L108" s="200" t="str">
        <f t="shared" si="11"/>
        <v/>
      </c>
      <c r="M108" s="140"/>
      <c r="N108" s="201" t="str">
        <f t="shared" si="12"/>
        <v/>
      </c>
      <c r="O108" s="136"/>
      <c r="P108" s="200" t="str">
        <f t="shared" si="13"/>
        <v/>
      </c>
      <c r="Q108" s="140"/>
      <c r="R108" s="201" t="str">
        <f t="shared" si="14"/>
        <v/>
      </c>
      <c r="S108" s="129"/>
      <c r="T108" s="202" t="str">
        <f t="shared" si="17"/>
        <v/>
      </c>
      <c r="U108" s="140"/>
      <c r="V108" s="201" t="str">
        <f t="shared" si="15"/>
        <v/>
      </c>
    </row>
    <row r="109" spans="1:22" s="147" customFormat="1" hidden="1">
      <c r="A109" s="190"/>
      <c r="B109" s="173" t="s">
        <v>6004</v>
      </c>
      <c r="C109" s="174"/>
      <c r="D109" s="175"/>
      <c r="E109" s="164"/>
      <c r="F109" s="199" t="str">
        <f t="shared" si="16"/>
        <v/>
      </c>
      <c r="G109" s="176"/>
      <c r="H109" s="200" t="str">
        <f t="shared" si="9"/>
        <v/>
      </c>
      <c r="I109" s="177"/>
      <c r="J109" s="201" t="str">
        <f t="shared" si="10"/>
        <v/>
      </c>
      <c r="K109" s="136"/>
      <c r="L109" s="200" t="str">
        <f t="shared" si="11"/>
        <v/>
      </c>
      <c r="M109" s="140"/>
      <c r="N109" s="201" t="str">
        <f t="shared" si="12"/>
        <v/>
      </c>
      <c r="O109" s="136"/>
      <c r="P109" s="200" t="str">
        <f t="shared" si="13"/>
        <v/>
      </c>
      <c r="Q109" s="140"/>
      <c r="R109" s="201" t="str">
        <f t="shared" si="14"/>
        <v/>
      </c>
      <c r="S109" s="129"/>
      <c r="T109" s="202" t="str">
        <f t="shared" si="17"/>
        <v/>
      </c>
      <c r="U109" s="140"/>
      <c r="V109" s="201" t="str">
        <f t="shared" si="15"/>
        <v/>
      </c>
    </row>
    <row r="110" spans="1:22" s="147" customFormat="1" hidden="1">
      <c r="A110" s="190"/>
      <c r="B110" s="173" t="s">
        <v>6005</v>
      </c>
      <c r="C110" s="174"/>
      <c r="D110" s="175"/>
      <c r="E110" s="164"/>
      <c r="F110" s="199" t="str">
        <f t="shared" si="16"/>
        <v/>
      </c>
      <c r="G110" s="176"/>
      <c r="H110" s="200" t="str">
        <f t="shared" si="9"/>
        <v/>
      </c>
      <c r="I110" s="177"/>
      <c r="J110" s="201" t="str">
        <f t="shared" si="10"/>
        <v/>
      </c>
      <c r="K110" s="136"/>
      <c r="L110" s="200" t="str">
        <f t="shared" si="11"/>
        <v/>
      </c>
      <c r="M110" s="140"/>
      <c r="N110" s="201" t="str">
        <f t="shared" si="12"/>
        <v/>
      </c>
      <c r="O110" s="136"/>
      <c r="P110" s="200" t="str">
        <f t="shared" si="13"/>
        <v/>
      </c>
      <c r="Q110" s="140"/>
      <c r="R110" s="201" t="str">
        <f t="shared" si="14"/>
        <v/>
      </c>
      <c r="S110" s="129"/>
      <c r="T110" s="202" t="str">
        <f t="shared" si="17"/>
        <v/>
      </c>
      <c r="U110" s="140"/>
      <c r="V110" s="201" t="str">
        <f t="shared" si="15"/>
        <v/>
      </c>
    </row>
    <row r="111" spans="1:22" s="147" customFormat="1" hidden="1">
      <c r="A111" s="190"/>
      <c r="B111" s="173" t="s">
        <v>6006</v>
      </c>
      <c r="C111" s="174"/>
      <c r="D111" s="175"/>
      <c r="E111" s="164"/>
      <c r="F111" s="199" t="str">
        <f t="shared" si="16"/>
        <v/>
      </c>
      <c r="G111" s="176"/>
      <c r="H111" s="200" t="str">
        <f t="shared" si="9"/>
        <v/>
      </c>
      <c r="I111" s="177"/>
      <c r="J111" s="201" t="str">
        <f t="shared" si="10"/>
        <v/>
      </c>
      <c r="K111" s="136"/>
      <c r="L111" s="200" t="str">
        <f t="shared" si="11"/>
        <v/>
      </c>
      <c r="M111" s="140"/>
      <c r="N111" s="201" t="str">
        <f t="shared" si="12"/>
        <v/>
      </c>
      <c r="O111" s="136"/>
      <c r="P111" s="200" t="str">
        <f t="shared" si="13"/>
        <v/>
      </c>
      <c r="Q111" s="140"/>
      <c r="R111" s="201" t="str">
        <f t="shared" si="14"/>
        <v/>
      </c>
      <c r="S111" s="129"/>
      <c r="T111" s="202" t="str">
        <f t="shared" si="17"/>
        <v/>
      </c>
      <c r="U111" s="140"/>
      <c r="V111" s="201" t="str">
        <f t="shared" si="15"/>
        <v/>
      </c>
    </row>
    <row r="112" spans="1:22" s="147" customFormat="1" hidden="1">
      <c r="A112" s="190"/>
      <c r="B112" s="173" t="s">
        <v>6007</v>
      </c>
      <c r="C112" s="174"/>
      <c r="D112" s="175"/>
      <c r="E112" s="164"/>
      <c r="F112" s="199" t="str">
        <f t="shared" si="16"/>
        <v/>
      </c>
      <c r="G112" s="176"/>
      <c r="H112" s="200" t="str">
        <f t="shared" ref="H112:H175" si="18">IF($H$9="*",IF(G112&gt;0,"*",""),"")</f>
        <v/>
      </c>
      <c r="I112" s="177"/>
      <c r="J112" s="201" t="str">
        <f t="shared" ref="J112:J175" si="19">IF($J$9="*",IF(I112&gt;0,"*",""),"")</f>
        <v/>
      </c>
      <c r="K112" s="136"/>
      <c r="L112" s="200" t="str">
        <f t="shared" ref="L112:L175" si="20">IF($L$9="*",IF(K112&gt;0,"*",""),"")</f>
        <v/>
      </c>
      <c r="M112" s="140"/>
      <c r="N112" s="201" t="str">
        <f t="shared" ref="N112:N175" si="21">IF($N$9="*",IF(M112&gt;0,"*",""),"")</f>
        <v/>
      </c>
      <c r="O112" s="136"/>
      <c r="P112" s="200" t="str">
        <f t="shared" ref="P112:P175" si="22">IF($P$9="*",IF(O112&gt;0,"*",""),"")</f>
        <v/>
      </c>
      <c r="Q112" s="140"/>
      <c r="R112" s="201" t="str">
        <f t="shared" ref="R112:R175" si="23">IF($R$9="*",IF(Q112&gt;0,"*",""),"")</f>
        <v/>
      </c>
      <c r="S112" s="129"/>
      <c r="T112" s="202" t="str">
        <f t="shared" si="17"/>
        <v/>
      </c>
      <c r="U112" s="140"/>
      <c r="V112" s="201" t="str">
        <f t="shared" ref="V112:V175" si="24">IF($V$9="*",IF(U112&gt;0,"*",""),"")</f>
        <v/>
      </c>
    </row>
    <row r="113" spans="1:22" s="147" customFormat="1" hidden="1">
      <c r="A113" s="190"/>
      <c r="B113" s="173" t="s">
        <v>6008</v>
      </c>
      <c r="C113" s="174"/>
      <c r="D113" s="175"/>
      <c r="E113" s="164"/>
      <c r="F113" s="199" t="str">
        <f t="shared" si="16"/>
        <v/>
      </c>
      <c r="G113" s="176"/>
      <c r="H113" s="200" t="str">
        <f t="shared" si="18"/>
        <v/>
      </c>
      <c r="I113" s="177"/>
      <c r="J113" s="201" t="str">
        <f t="shared" si="19"/>
        <v/>
      </c>
      <c r="K113" s="136"/>
      <c r="L113" s="200" t="str">
        <f t="shared" si="20"/>
        <v/>
      </c>
      <c r="M113" s="140"/>
      <c r="N113" s="201" t="str">
        <f t="shared" si="21"/>
        <v/>
      </c>
      <c r="O113" s="136"/>
      <c r="P113" s="200" t="str">
        <f t="shared" si="22"/>
        <v/>
      </c>
      <c r="Q113" s="140"/>
      <c r="R113" s="201" t="str">
        <f t="shared" si="23"/>
        <v/>
      </c>
      <c r="S113" s="129"/>
      <c r="T113" s="202" t="str">
        <f t="shared" si="17"/>
        <v/>
      </c>
      <c r="U113" s="140"/>
      <c r="V113" s="201" t="str">
        <f t="shared" si="24"/>
        <v/>
      </c>
    </row>
    <row r="114" spans="1:22" s="147" customFormat="1" hidden="1">
      <c r="A114" s="190"/>
      <c r="B114" s="173" t="s">
        <v>6009</v>
      </c>
      <c r="C114" s="174"/>
      <c r="D114" s="175"/>
      <c r="E114" s="164"/>
      <c r="F114" s="199" t="str">
        <f t="shared" ref="F114:F177" si="25">IF($F$9="*",IF(E114&gt;0,"*",""),"")</f>
        <v/>
      </c>
      <c r="G114" s="176"/>
      <c r="H114" s="200" t="str">
        <f t="shared" si="18"/>
        <v/>
      </c>
      <c r="I114" s="177"/>
      <c r="J114" s="201" t="str">
        <f t="shared" si="19"/>
        <v/>
      </c>
      <c r="K114" s="136"/>
      <c r="L114" s="200" t="str">
        <f t="shared" si="20"/>
        <v/>
      </c>
      <c r="M114" s="140"/>
      <c r="N114" s="201" t="str">
        <f t="shared" si="21"/>
        <v/>
      </c>
      <c r="O114" s="136"/>
      <c r="P114" s="200" t="str">
        <f t="shared" si="22"/>
        <v/>
      </c>
      <c r="Q114" s="140"/>
      <c r="R114" s="201" t="str">
        <f t="shared" si="23"/>
        <v/>
      </c>
      <c r="S114" s="129"/>
      <c r="T114" s="202" t="str">
        <f t="shared" si="17"/>
        <v/>
      </c>
      <c r="U114" s="140"/>
      <c r="V114" s="201" t="str">
        <f t="shared" si="24"/>
        <v/>
      </c>
    </row>
    <row r="115" spans="1:22" s="147" customFormat="1" hidden="1">
      <c r="A115" s="190"/>
      <c r="B115" s="173" t="s">
        <v>6010</v>
      </c>
      <c r="C115" s="174"/>
      <c r="D115" s="175"/>
      <c r="E115" s="164"/>
      <c r="F115" s="199" t="str">
        <f t="shared" si="25"/>
        <v/>
      </c>
      <c r="G115" s="176"/>
      <c r="H115" s="200" t="str">
        <f t="shared" si="18"/>
        <v/>
      </c>
      <c r="I115" s="177"/>
      <c r="J115" s="201" t="str">
        <f t="shared" si="19"/>
        <v/>
      </c>
      <c r="K115" s="136"/>
      <c r="L115" s="200" t="str">
        <f t="shared" si="20"/>
        <v/>
      </c>
      <c r="M115" s="140"/>
      <c r="N115" s="201" t="str">
        <f t="shared" si="21"/>
        <v/>
      </c>
      <c r="O115" s="136"/>
      <c r="P115" s="200" t="str">
        <f t="shared" si="22"/>
        <v/>
      </c>
      <c r="Q115" s="140"/>
      <c r="R115" s="201" t="str">
        <f t="shared" si="23"/>
        <v/>
      </c>
      <c r="S115" s="129"/>
      <c r="T115" s="202" t="str">
        <f t="shared" si="17"/>
        <v/>
      </c>
      <c r="U115" s="140"/>
      <c r="V115" s="201" t="str">
        <f t="shared" si="24"/>
        <v/>
      </c>
    </row>
    <row r="116" spans="1:22" s="147" customFormat="1">
      <c r="A116" s="190">
        <v>1</v>
      </c>
      <c r="B116" s="173" t="s">
        <v>6011</v>
      </c>
      <c r="C116" s="174"/>
      <c r="D116" s="175"/>
      <c r="E116" s="165">
        <f>M116</f>
        <v>72009</v>
      </c>
      <c r="F116" s="199" t="str">
        <f t="shared" si="25"/>
        <v>*</v>
      </c>
      <c r="G116" s="176"/>
      <c r="H116" s="200" t="str">
        <f t="shared" si="18"/>
        <v/>
      </c>
      <c r="I116" s="177"/>
      <c r="J116" s="201" t="str">
        <f t="shared" si="19"/>
        <v/>
      </c>
      <c r="K116" s="136"/>
      <c r="L116" s="200" t="str">
        <f t="shared" si="20"/>
        <v/>
      </c>
      <c r="M116" s="140">
        <v>72009</v>
      </c>
      <c r="N116" s="201" t="str">
        <f t="shared" si="21"/>
        <v/>
      </c>
      <c r="O116" s="136"/>
      <c r="P116" s="200" t="str">
        <f t="shared" si="22"/>
        <v/>
      </c>
      <c r="Q116" s="140"/>
      <c r="R116" s="201" t="str">
        <f t="shared" si="23"/>
        <v/>
      </c>
      <c r="S116" s="129"/>
      <c r="T116" s="202" t="str">
        <f t="shared" si="17"/>
        <v/>
      </c>
      <c r="U116" s="140"/>
      <c r="V116" s="201" t="str">
        <f t="shared" si="24"/>
        <v/>
      </c>
    </row>
    <row r="117" spans="1:22" s="147" customFormat="1" hidden="1">
      <c r="A117" s="190"/>
      <c r="B117" s="173" t="s">
        <v>6012</v>
      </c>
      <c r="C117" s="174"/>
      <c r="D117" s="175"/>
      <c r="E117" s="164"/>
      <c r="F117" s="199" t="str">
        <f t="shared" si="25"/>
        <v/>
      </c>
      <c r="G117" s="176"/>
      <c r="H117" s="200" t="str">
        <f t="shared" si="18"/>
        <v/>
      </c>
      <c r="I117" s="177"/>
      <c r="J117" s="201" t="str">
        <f t="shared" si="19"/>
        <v/>
      </c>
      <c r="K117" s="136"/>
      <c r="L117" s="200" t="str">
        <f t="shared" si="20"/>
        <v/>
      </c>
      <c r="M117" s="140"/>
      <c r="N117" s="201" t="str">
        <f t="shared" si="21"/>
        <v/>
      </c>
      <c r="O117" s="136"/>
      <c r="P117" s="200" t="str">
        <f t="shared" si="22"/>
        <v/>
      </c>
      <c r="Q117" s="140"/>
      <c r="R117" s="201" t="str">
        <f t="shared" si="23"/>
        <v/>
      </c>
      <c r="S117" s="129"/>
      <c r="T117" s="202" t="str">
        <f t="shared" si="17"/>
        <v/>
      </c>
      <c r="U117" s="140"/>
      <c r="V117" s="201" t="str">
        <f t="shared" si="24"/>
        <v/>
      </c>
    </row>
    <row r="118" spans="1:22" s="147" customFormat="1" hidden="1">
      <c r="A118" s="190"/>
      <c r="B118" s="173" t="s">
        <v>6013</v>
      </c>
      <c r="C118" s="174"/>
      <c r="D118" s="175"/>
      <c r="E118" s="164"/>
      <c r="F118" s="199" t="str">
        <f t="shared" si="25"/>
        <v/>
      </c>
      <c r="G118" s="176"/>
      <c r="H118" s="200" t="str">
        <f t="shared" si="18"/>
        <v/>
      </c>
      <c r="I118" s="177"/>
      <c r="J118" s="201" t="str">
        <f t="shared" si="19"/>
        <v/>
      </c>
      <c r="K118" s="136"/>
      <c r="L118" s="200" t="str">
        <f t="shared" si="20"/>
        <v/>
      </c>
      <c r="M118" s="140"/>
      <c r="N118" s="201" t="str">
        <f t="shared" si="21"/>
        <v/>
      </c>
      <c r="O118" s="136"/>
      <c r="P118" s="200" t="str">
        <f t="shared" si="22"/>
        <v/>
      </c>
      <c r="Q118" s="140"/>
      <c r="R118" s="201" t="str">
        <f t="shared" si="23"/>
        <v/>
      </c>
      <c r="S118" s="129"/>
      <c r="T118" s="202" t="str">
        <f t="shared" si="17"/>
        <v/>
      </c>
      <c r="U118" s="140"/>
      <c r="V118" s="201" t="str">
        <f t="shared" si="24"/>
        <v/>
      </c>
    </row>
    <row r="119" spans="1:22" s="147" customFormat="1" hidden="1">
      <c r="A119" s="190"/>
      <c r="B119" s="173" t="s">
        <v>6014</v>
      </c>
      <c r="C119" s="174"/>
      <c r="D119" s="175"/>
      <c r="E119" s="164"/>
      <c r="F119" s="199" t="str">
        <f t="shared" si="25"/>
        <v/>
      </c>
      <c r="G119" s="176"/>
      <c r="H119" s="200" t="str">
        <f t="shared" si="18"/>
        <v/>
      </c>
      <c r="I119" s="177"/>
      <c r="J119" s="201" t="str">
        <f t="shared" si="19"/>
        <v/>
      </c>
      <c r="K119" s="136"/>
      <c r="L119" s="200" t="str">
        <f t="shared" si="20"/>
        <v/>
      </c>
      <c r="M119" s="140"/>
      <c r="N119" s="201" t="str">
        <f t="shared" si="21"/>
        <v/>
      </c>
      <c r="O119" s="136"/>
      <c r="P119" s="200" t="str">
        <f t="shared" si="22"/>
        <v/>
      </c>
      <c r="Q119" s="140"/>
      <c r="R119" s="201" t="str">
        <f t="shared" si="23"/>
        <v/>
      </c>
      <c r="S119" s="129"/>
      <c r="T119" s="202" t="str">
        <f t="shared" si="17"/>
        <v/>
      </c>
      <c r="U119" s="140"/>
      <c r="V119" s="201" t="str">
        <f t="shared" si="24"/>
        <v/>
      </c>
    </row>
    <row r="120" spans="1:22" s="147" customFormat="1" hidden="1">
      <c r="A120" s="190"/>
      <c r="B120" s="173" t="s">
        <v>6015</v>
      </c>
      <c r="C120" s="174"/>
      <c r="D120" s="175"/>
      <c r="E120" s="164"/>
      <c r="F120" s="199" t="str">
        <f t="shared" si="25"/>
        <v/>
      </c>
      <c r="G120" s="176"/>
      <c r="H120" s="200" t="str">
        <f t="shared" si="18"/>
        <v/>
      </c>
      <c r="I120" s="177"/>
      <c r="J120" s="201" t="str">
        <f t="shared" si="19"/>
        <v/>
      </c>
      <c r="K120" s="136"/>
      <c r="L120" s="200" t="str">
        <f t="shared" si="20"/>
        <v/>
      </c>
      <c r="M120" s="140"/>
      <c r="N120" s="201" t="str">
        <f t="shared" si="21"/>
        <v/>
      </c>
      <c r="O120" s="136"/>
      <c r="P120" s="200" t="str">
        <f t="shared" si="22"/>
        <v/>
      </c>
      <c r="Q120" s="140"/>
      <c r="R120" s="201" t="str">
        <f t="shared" si="23"/>
        <v/>
      </c>
      <c r="S120" s="129"/>
      <c r="T120" s="202" t="str">
        <f t="shared" si="17"/>
        <v/>
      </c>
      <c r="U120" s="140"/>
      <c r="V120" s="201" t="str">
        <f t="shared" si="24"/>
        <v/>
      </c>
    </row>
    <row r="121" spans="1:22" s="147" customFormat="1">
      <c r="A121" s="190" t="s">
        <v>53</v>
      </c>
      <c r="B121" s="173" t="s">
        <v>6016</v>
      </c>
      <c r="C121" s="174"/>
      <c r="D121" s="175"/>
      <c r="E121" s="164"/>
      <c r="F121" s="199" t="str">
        <f t="shared" si="25"/>
        <v/>
      </c>
      <c r="G121" s="176"/>
      <c r="H121" s="200" t="str">
        <f t="shared" si="18"/>
        <v/>
      </c>
      <c r="I121" s="177"/>
      <c r="J121" s="201" t="str">
        <f t="shared" si="19"/>
        <v/>
      </c>
      <c r="K121" s="136"/>
      <c r="L121" s="200" t="str">
        <f t="shared" si="20"/>
        <v/>
      </c>
      <c r="M121" s="140"/>
      <c r="N121" s="201" t="str">
        <f t="shared" si="21"/>
        <v/>
      </c>
      <c r="O121" s="136"/>
      <c r="P121" s="200" t="str">
        <f t="shared" si="22"/>
        <v/>
      </c>
      <c r="Q121" s="140"/>
      <c r="R121" s="201" t="str">
        <f t="shared" si="23"/>
        <v/>
      </c>
      <c r="S121" s="129"/>
      <c r="T121" s="202" t="str">
        <f t="shared" si="17"/>
        <v/>
      </c>
      <c r="U121" s="140"/>
      <c r="V121" s="201" t="str">
        <f t="shared" si="24"/>
        <v/>
      </c>
    </row>
    <row r="122" spans="1:22" s="147" customFormat="1" hidden="1">
      <c r="A122" s="190"/>
      <c r="B122" s="173" t="s">
        <v>6017</v>
      </c>
      <c r="C122" s="174"/>
      <c r="D122" s="175"/>
      <c r="E122" s="164"/>
      <c r="F122" s="199" t="str">
        <f t="shared" si="25"/>
        <v/>
      </c>
      <c r="G122" s="176"/>
      <c r="H122" s="200" t="str">
        <f t="shared" si="18"/>
        <v/>
      </c>
      <c r="I122" s="177"/>
      <c r="J122" s="201" t="str">
        <f t="shared" si="19"/>
        <v/>
      </c>
      <c r="K122" s="136"/>
      <c r="L122" s="200" t="str">
        <f t="shared" si="20"/>
        <v/>
      </c>
      <c r="M122" s="140"/>
      <c r="N122" s="201" t="str">
        <f t="shared" si="21"/>
        <v/>
      </c>
      <c r="O122" s="136"/>
      <c r="P122" s="200" t="str">
        <f t="shared" si="22"/>
        <v/>
      </c>
      <c r="Q122" s="140"/>
      <c r="R122" s="201" t="str">
        <f t="shared" si="23"/>
        <v/>
      </c>
      <c r="S122" s="129"/>
      <c r="T122" s="202" t="str">
        <f t="shared" si="17"/>
        <v/>
      </c>
      <c r="U122" s="140"/>
      <c r="V122" s="201" t="str">
        <f t="shared" si="24"/>
        <v/>
      </c>
    </row>
    <row r="123" spans="1:22" s="147" customFormat="1" hidden="1">
      <c r="A123" s="190"/>
      <c r="B123" s="173" t="s">
        <v>6018</v>
      </c>
      <c r="C123" s="174"/>
      <c r="D123" s="175"/>
      <c r="E123" s="164"/>
      <c r="F123" s="199" t="str">
        <f t="shared" si="25"/>
        <v/>
      </c>
      <c r="G123" s="176"/>
      <c r="H123" s="200" t="str">
        <f t="shared" si="18"/>
        <v/>
      </c>
      <c r="I123" s="177"/>
      <c r="J123" s="201" t="str">
        <f t="shared" si="19"/>
        <v/>
      </c>
      <c r="K123" s="136"/>
      <c r="L123" s="200" t="str">
        <f t="shared" si="20"/>
        <v/>
      </c>
      <c r="M123" s="140"/>
      <c r="N123" s="201" t="str">
        <f t="shared" si="21"/>
        <v/>
      </c>
      <c r="O123" s="136"/>
      <c r="P123" s="200" t="str">
        <f t="shared" si="22"/>
        <v/>
      </c>
      <c r="Q123" s="140"/>
      <c r="R123" s="201" t="str">
        <f t="shared" si="23"/>
        <v/>
      </c>
      <c r="S123" s="129"/>
      <c r="T123" s="202" t="str">
        <f t="shared" si="17"/>
        <v/>
      </c>
      <c r="U123" s="140"/>
      <c r="V123" s="201" t="str">
        <f t="shared" si="24"/>
        <v/>
      </c>
    </row>
    <row r="124" spans="1:22" s="147" customFormat="1" hidden="1">
      <c r="A124" s="190"/>
      <c r="B124" s="173" t="s">
        <v>6019</v>
      </c>
      <c r="C124" s="174"/>
      <c r="D124" s="175"/>
      <c r="E124" s="164"/>
      <c r="F124" s="199" t="str">
        <f t="shared" si="25"/>
        <v/>
      </c>
      <c r="G124" s="176"/>
      <c r="H124" s="200" t="str">
        <f t="shared" si="18"/>
        <v/>
      </c>
      <c r="I124" s="177"/>
      <c r="J124" s="201" t="str">
        <f t="shared" si="19"/>
        <v/>
      </c>
      <c r="K124" s="136"/>
      <c r="L124" s="200" t="str">
        <f t="shared" si="20"/>
        <v/>
      </c>
      <c r="M124" s="140"/>
      <c r="N124" s="201" t="str">
        <f t="shared" si="21"/>
        <v/>
      </c>
      <c r="O124" s="136"/>
      <c r="P124" s="200" t="str">
        <f t="shared" si="22"/>
        <v/>
      </c>
      <c r="Q124" s="140"/>
      <c r="R124" s="201" t="str">
        <f t="shared" si="23"/>
        <v/>
      </c>
      <c r="S124" s="129"/>
      <c r="T124" s="202" t="str">
        <f t="shared" si="17"/>
        <v/>
      </c>
      <c r="U124" s="140"/>
      <c r="V124" s="201" t="str">
        <f t="shared" si="24"/>
        <v/>
      </c>
    </row>
    <row r="125" spans="1:22" s="147" customFormat="1" hidden="1">
      <c r="A125" s="190"/>
      <c r="B125" s="173" t="s">
        <v>6020</v>
      </c>
      <c r="C125" s="174"/>
      <c r="D125" s="175"/>
      <c r="E125" s="164"/>
      <c r="F125" s="199" t="str">
        <f t="shared" si="25"/>
        <v/>
      </c>
      <c r="G125" s="176"/>
      <c r="H125" s="200" t="str">
        <f t="shared" si="18"/>
        <v/>
      </c>
      <c r="I125" s="177"/>
      <c r="J125" s="201" t="str">
        <f t="shared" si="19"/>
        <v/>
      </c>
      <c r="K125" s="136"/>
      <c r="L125" s="200" t="str">
        <f t="shared" si="20"/>
        <v/>
      </c>
      <c r="M125" s="140"/>
      <c r="N125" s="201" t="str">
        <f t="shared" si="21"/>
        <v/>
      </c>
      <c r="O125" s="136"/>
      <c r="P125" s="200" t="str">
        <f t="shared" si="22"/>
        <v/>
      </c>
      <c r="Q125" s="140"/>
      <c r="R125" s="201" t="str">
        <f t="shared" si="23"/>
        <v/>
      </c>
      <c r="S125" s="129"/>
      <c r="T125" s="202" t="str">
        <f t="shared" si="17"/>
        <v/>
      </c>
      <c r="U125" s="140"/>
      <c r="V125" s="201" t="str">
        <f t="shared" si="24"/>
        <v/>
      </c>
    </row>
    <row r="126" spans="1:22" s="147" customFormat="1" hidden="1">
      <c r="A126" s="190"/>
      <c r="B126" s="173" t="s">
        <v>6021</v>
      </c>
      <c r="C126" s="174"/>
      <c r="D126" s="175"/>
      <c r="E126" s="164"/>
      <c r="F126" s="199" t="str">
        <f t="shared" si="25"/>
        <v/>
      </c>
      <c r="G126" s="176"/>
      <c r="H126" s="200" t="str">
        <f t="shared" si="18"/>
        <v/>
      </c>
      <c r="I126" s="177"/>
      <c r="J126" s="201" t="str">
        <f t="shared" si="19"/>
        <v/>
      </c>
      <c r="K126" s="136"/>
      <c r="L126" s="200" t="str">
        <f t="shared" si="20"/>
        <v/>
      </c>
      <c r="M126" s="140"/>
      <c r="N126" s="201" t="str">
        <f t="shared" si="21"/>
        <v/>
      </c>
      <c r="O126" s="136"/>
      <c r="P126" s="200" t="str">
        <f t="shared" si="22"/>
        <v/>
      </c>
      <c r="Q126" s="140"/>
      <c r="R126" s="201" t="str">
        <f t="shared" si="23"/>
        <v/>
      </c>
      <c r="S126" s="129"/>
      <c r="T126" s="202" t="str">
        <f t="shared" si="17"/>
        <v/>
      </c>
      <c r="U126" s="140"/>
      <c r="V126" s="201" t="str">
        <f t="shared" si="24"/>
        <v/>
      </c>
    </row>
    <row r="127" spans="1:22" s="147" customFormat="1" hidden="1">
      <c r="A127" s="190"/>
      <c r="B127" s="173" t="s">
        <v>6022</v>
      </c>
      <c r="C127" s="174"/>
      <c r="D127" s="175"/>
      <c r="E127" s="164"/>
      <c r="F127" s="199" t="str">
        <f t="shared" si="25"/>
        <v/>
      </c>
      <c r="G127" s="176"/>
      <c r="H127" s="200" t="str">
        <f t="shared" si="18"/>
        <v/>
      </c>
      <c r="I127" s="177"/>
      <c r="J127" s="201" t="str">
        <f t="shared" si="19"/>
        <v/>
      </c>
      <c r="K127" s="136"/>
      <c r="L127" s="200" t="str">
        <f t="shared" si="20"/>
        <v/>
      </c>
      <c r="M127" s="140"/>
      <c r="N127" s="201" t="str">
        <f t="shared" si="21"/>
        <v/>
      </c>
      <c r="O127" s="136"/>
      <c r="P127" s="200" t="str">
        <f t="shared" si="22"/>
        <v/>
      </c>
      <c r="Q127" s="140"/>
      <c r="R127" s="201" t="str">
        <f t="shared" si="23"/>
        <v/>
      </c>
      <c r="S127" s="129"/>
      <c r="T127" s="202" t="str">
        <f t="shared" si="17"/>
        <v/>
      </c>
      <c r="U127" s="140"/>
      <c r="V127" s="201" t="str">
        <f t="shared" si="24"/>
        <v/>
      </c>
    </row>
    <row r="128" spans="1:22" s="147" customFormat="1" hidden="1">
      <c r="A128" s="190"/>
      <c r="B128" s="178" t="s">
        <v>6023</v>
      </c>
      <c r="C128" s="179"/>
      <c r="D128" s="180"/>
      <c r="E128" s="164"/>
      <c r="F128" s="199" t="str">
        <f t="shared" si="25"/>
        <v/>
      </c>
      <c r="G128" s="176"/>
      <c r="H128" s="200" t="str">
        <f t="shared" si="18"/>
        <v/>
      </c>
      <c r="I128" s="177"/>
      <c r="J128" s="201" t="str">
        <f t="shared" si="19"/>
        <v/>
      </c>
      <c r="K128" s="136"/>
      <c r="L128" s="200" t="str">
        <f t="shared" si="20"/>
        <v/>
      </c>
      <c r="M128" s="140"/>
      <c r="N128" s="201" t="str">
        <f t="shared" si="21"/>
        <v/>
      </c>
      <c r="O128" s="136"/>
      <c r="P128" s="200" t="str">
        <f t="shared" si="22"/>
        <v/>
      </c>
      <c r="Q128" s="140"/>
      <c r="R128" s="201" t="str">
        <f t="shared" si="23"/>
        <v/>
      </c>
      <c r="S128" s="129"/>
      <c r="T128" s="202" t="str">
        <f t="shared" si="17"/>
        <v/>
      </c>
      <c r="U128" s="140"/>
      <c r="V128" s="201" t="str">
        <f t="shared" si="24"/>
        <v/>
      </c>
    </row>
    <row r="129" spans="1:22" s="147" customFormat="1" hidden="1">
      <c r="A129" s="190"/>
      <c r="B129" s="178" t="s">
        <v>6024</v>
      </c>
      <c r="C129" s="179"/>
      <c r="D129" s="180"/>
      <c r="E129" s="164"/>
      <c r="F129" s="199" t="str">
        <f t="shared" si="25"/>
        <v/>
      </c>
      <c r="G129" s="176"/>
      <c r="H129" s="200" t="str">
        <f t="shared" si="18"/>
        <v/>
      </c>
      <c r="I129" s="177"/>
      <c r="J129" s="201" t="str">
        <f t="shared" si="19"/>
        <v/>
      </c>
      <c r="K129" s="136"/>
      <c r="L129" s="200" t="str">
        <f t="shared" si="20"/>
        <v/>
      </c>
      <c r="M129" s="140"/>
      <c r="N129" s="201" t="str">
        <f t="shared" si="21"/>
        <v/>
      </c>
      <c r="O129" s="136"/>
      <c r="P129" s="200" t="str">
        <f t="shared" si="22"/>
        <v/>
      </c>
      <c r="Q129" s="140"/>
      <c r="R129" s="201" t="str">
        <f t="shared" si="23"/>
        <v/>
      </c>
      <c r="S129" s="129"/>
      <c r="T129" s="202" t="str">
        <f t="shared" si="17"/>
        <v/>
      </c>
      <c r="U129" s="140"/>
      <c r="V129" s="201" t="str">
        <f t="shared" si="24"/>
        <v/>
      </c>
    </row>
    <row r="130" spans="1:22" s="147" customFormat="1" hidden="1">
      <c r="A130" s="190"/>
      <c r="B130" s="173" t="s">
        <v>6025</v>
      </c>
      <c r="C130" s="174"/>
      <c r="D130" s="175"/>
      <c r="E130" s="164"/>
      <c r="F130" s="199" t="str">
        <f t="shared" si="25"/>
        <v/>
      </c>
      <c r="G130" s="176"/>
      <c r="H130" s="200" t="str">
        <f t="shared" si="18"/>
        <v/>
      </c>
      <c r="I130" s="177"/>
      <c r="J130" s="201" t="str">
        <f t="shared" si="19"/>
        <v/>
      </c>
      <c r="K130" s="136"/>
      <c r="L130" s="200" t="str">
        <f t="shared" si="20"/>
        <v/>
      </c>
      <c r="M130" s="140"/>
      <c r="N130" s="201" t="str">
        <f t="shared" si="21"/>
        <v/>
      </c>
      <c r="O130" s="136"/>
      <c r="P130" s="200" t="str">
        <f t="shared" si="22"/>
        <v/>
      </c>
      <c r="Q130" s="140"/>
      <c r="R130" s="201" t="str">
        <f t="shared" si="23"/>
        <v/>
      </c>
      <c r="S130" s="129"/>
      <c r="T130" s="202" t="str">
        <f t="shared" si="17"/>
        <v/>
      </c>
      <c r="U130" s="140"/>
      <c r="V130" s="201" t="str">
        <f t="shared" si="24"/>
        <v/>
      </c>
    </row>
    <row r="131" spans="1:22" s="147" customFormat="1" hidden="1">
      <c r="A131" s="190"/>
      <c r="B131" s="173" t="s">
        <v>6026</v>
      </c>
      <c r="C131" s="174"/>
      <c r="D131" s="175"/>
      <c r="E131" s="164"/>
      <c r="F131" s="199" t="str">
        <f t="shared" si="25"/>
        <v/>
      </c>
      <c r="G131" s="176"/>
      <c r="H131" s="200" t="str">
        <f t="shared" si="18"/>
        <v/>
      </c>
      <c r="I131" s="177"/>
      <c r="J131" s="201" t="str">
        <f t="shared" si="19"/>
        <v/>
      </c>
      <c r="K131" s="136"/>
      <c r="L131" s="200" t="str">
        <f t="shared" si="20"/>
        <v/>
      </c>
      <c r="M131" s="140"/>
      <c r="N131" s="201" t="str">
        <f t="shared" si="21"/>
        <v/>
      </c>
      <c r="O131" s="136"/>
      <c r="P131" s="200" t="str">
        <f t="shared" si="22"/>
        <v/>
      </c>
      <c r="Q131" s="140"/>
      <c r="R131" s="201" t="str">
        <f t="shared" si="23"/>
        <v/>
      </c>
      <c r="S131" s="129"/>
      <c r="T131" s="202" t="str">
        <f t="shared" si="17"/>
        <v/>
      </c>
      <c r="U131" s="140"/>
      <c r="V131" s="201" t="str">
        <f t="shared" si="24"/>
        <v/>
      </c>
    </row>
    <row r="132" spans="1:22" s="147" customFormat="1" hidden="1">
      <c r="A132" s="190"/>
      <c r="B132" s="173" t="s">
        <v>6027</v>
      </c>
      <c r="C132" s="174"/>
      <c r="D132" s="175"/>
      <c r="E132" s="164"/>
      <c r="F132" s="199" t="str">
        <f t="shared" si="25"/>
        <v/>
      </c>
      <c r="G132" s="176"/>
      <c r="H132" s="200" t="str">
        <f t="shared" si="18"/>
        <v/>
      </c>
      <c r="I132" s="177"/>
      <c r="J132" s="201" t="str">
        <f t="shared" si="19"/>
        <v/>
      </c>
      <c r="K132" s="136"/>
      <c r="L132" s="200" t="str">
        <f t="shared" si="20"/>
        <v/>
      </c>
      <c r="M132" s="140"/>
      <c r="N132" s="201" t="str">
        <f t="shared" si="21"/>
        <v/>
      </c>
      <c r="O132" s="136"/>
      <c r="P132" s="200" t="str">
        <f t="shared" si="22"/>
        <v/>
      </c>
      <c r="Q132" s="140"/>
      <c r="R132" s="201" t="str">
        <f t="shared" si="23"/>
        <v/>
      </c>
      <c r="S132" s="129"/>
      <c r="T132" s="202" t="str">
        <f t="shared" si="17"/>
        <v/>
      </c>
      <c r="U132" s="140"/>
      <c r="V132" s="201" t="str">
        <f t="shared" si="24"/>
        <v/>
      </c>
    </row>
    <row r="133" spans="1:22" s="147" customFormat="1">
      <c r="A133" s="190">
        <v>1</v>
      </c>
      <c r="B133" s="173" t="s">
        <v>6028</v>
      </c>
      <c r="C133" s="174"/>
      <c r="D133" s="175"/>
      <c r="E133" s="164" t="s">
        <v>897</v>
      </c>
      <c r="F133" s="199" t="str">
        <f t="shared" si="25"/>
        <v>*</v>
      </c>
      <c r="G133" s="176"/>
      <c r="H133" s="200" t="str">
        <f t="shared" si="18"/>
        <v/>
      </c>
      <c r="I133" s="177"/>
      <c r="J133" s="201" t="str">
        <f t="shared" si="19"/>
        <v/>
      </c>
      <c r="K133" s="136"/>
      <c r="L133" s="200" t="str">
        <f t="shared" si="20"/>
        <v/>
      </c>
      <c r="M133" s="140"/>
      <c r="N133" s="201" t="str">
        <f t="shared" si="21"/>
        <v/>
      </c>
      <c r="O133" s="136"/>
      <c r="P133" s="200" t="str">
        <f t="shared" si="22"/>
        <v/>
      </c>
      <c r="Q133" s="140"/>
      <c r="R133" s="201" t="str">
        <f t="shared" si="23"/>
        <v/>
      </c>
      <c r="S133" s="129"/>
      <c r="T133" s="202" t="str">
        <f t="shared" si="17"/>
        <v/>
      </c>
      <c r="U133" s="140"/>
      <c r="V133" s="201" t="str">
        <f t="shared" si="24"/>
        <v/>
      </c>
    </row>
    <row r="134" spans="1:22" s="147" customFormat="1" hidden="1">
      <c r="A134" s="190"/>
      <c r="B134" s="173" t="s">
        <v>6029</v>
      </c>
      <c r="C134" s="174"/>
      <c r="D134" s="175"/>
      <c r="E134" s="164"/>
      <c r="F134" s="199" t="str">
        <f t="shared" si="25"/>
        <v/>
      </c>
      <c r="G134" s="176"/>
      <c r="H134" s="200" t="str">
        <f t="shared" si="18"/>
        <v/>
      </c>
      <c r="I134" s="177"/>
      <c r="J134" s="201" t="str">
        <f t="shared" si="19"/>
        <v/>
      </c>
      <c r="K134" s="136"/>
      <c r="L134" s="200" t="str">
        <f t="shared" si="20"/>
        <v/>
      </c>
      <c r="M134" s="140"/>
      <c r="N134" s="201" t="str">
        <f t="shared" si="21"/>
        <v/>
      </c>
      <c r="O134" s="136"/>
      <c r="P134" s="200" t="str">
        <f t="shared" si="22"/>
        <v/>
      </c>
      <c r="Q134" s="140"/>
      <c r="R134" s="201" t="str">
        <f t="shared" si="23"/>
        <v/>
      </c>
      <c r="S134" s="129"/>
      <c r="T134" s="202" t="str">
        <f t="shared" si="17"/>
        <v/>
      </c>
      <c r="U134" s="140"/>
      <c r="V134" s="201" t="str">
        <f t="shared" si="24"/>
        <v/>
      </c>
    </row>
    <row r="135" spans="1:22" s="147" customFormat="1" hidden="1">
      <c r="A135" s="190"/>
      <c r="B135" s="173" t="s">
        <v>6030</v>
      </c>
      <c r="C135" s="174"/>
      <c r="D135" s="175"/>
      <c r="E135" s="164"/>
      <c r="F135" s="199" t="str">
        <f t="shared" si="25"/>
        <v/>
      </c>
      <c r="G135" s="176"/>
      <c r="H135" s="200" t="str">
        <f t="shared" si="18"/>
        <v/>
      </c>
      <c r="I135" s="177"/>
      <c r="J135" s="201" t="str">
        <f t="shared" si="19"/>
        <v/>
      </c>
      <c r="K135" s="136"/>
      <c r="L135" s="200" t="str">
        <f t="shared" si="20"/>
        <v/>
      </c>
      <c r="M135" s="140"/>
      <c r="N135" s="201" t="str">
        <f t="shared" si="21"/>
        <v/>
      </c>
      <c r="O135" s="136"/>
      <c r="P135" s="200" t="str">
        <f t="shared" si="22"/>
        <v/>
      </c>
      <c r="Q135" s="140"/>
      <c r="R135" s="201" t="str">
        <f t="shared" si="23"/>
        <v/>
      </c>
      <c r="S135" s="129"/>
      <c r="T135" s="202" t="str">
        <f t="shared" si="17"/>
        <v/>
      </c>
      <c r="U135" s="140"/>
      <c r="V135" s="201" t="str">
        <f t="shared" si="24"/>
        <v/>
      </c>
    </row>
    <row r="136" spans="1:22" s="147" customFormat="1" hidden="1">
      <c r="A136" s="190"/>
      <c r="B136" s="173" t="s">
        <v>6031</v>
      </c>
      <c r="C136" s="174"/>
      <c r="D136" s="175"/>
      <c r="E136" s="164"/>
      <c r="F136" s="199" t="str">
        <f t="shared" si="25"/>
        <v/>
      </c>
      <c r="G136" s="176"/>
      <c r="H136" s="200" t="str">
        <f t="shared" si="18"/>
        <v/>
      </c>
      <c r="I136" s="177"/>
      <c r="J136" s="201" t="str">
        <f t="shared" si="19"/>
        <v/>
      </c>
      <c r="K136" s="136"/>
      <c r="L136" s="200" t="str">
        <f t="shared" si="20"/>
        <v/>
      </c>
      <c r="M136" s="140"/>
      <c r="N136" s="201" t="str">
        <f t="shared" si="21"/>
        <v/>
      </c>
      <c r="O136" s="136"/>
      <c r="P136" s="200" t="str">
        <f t="shared" si="22"/>
        <v/>
      </c>
      <c r="Q136" s="140"/>
      <c r="R136" s="201" t="str">
        <f t="shared" si="23"/>
        <v/>
      </c>
      <c r="S136" s="129"/>
      <c r="T136" s="202" t="str">
        <f t="shared" si="17"/>
        <v/>
      </c>
      <c r="U136" s="140"/>
      <c r="V136" s="201" t="str">
        <f t="shared" si="24"/>
        <v/>
      </c>
    </row>
    <row r="137" spans="1:22" s="147" customFormat="1" hidden="1">
      <c r="A137" s="190"/>
      <c r="B137" s="173" t="s">
        <v>6032</v>
      </c>
      <c r="C137" s="174"/>
      <c r="D137" s="175"/>
      <c r="E137" s="164"/>
      <c r="F137" s="199" t="str">
        <f t="shared" si="25"/>
        <v/>
      </c>
      <c r="G137" s="176"/>
      <c r="H137" s="200" t="str">
        <f t="shared" si="18"/>
        <v/>
      </c>
      <c r="I137" s="177"/>
      <c r="J137" s="201" t="str">
        <f t="shared" si="19"/>
        <v/>
      </c>
      <c r="K137" s="136"/>
      <c r="L137" s="200" t="str">
        <f t="shared" si="20"/>
        <v/>
      </c>
      <c r="M137" s="140"/>
      <c r="N137" s="201" t="str">
        <f t="shared" si="21"/>
        <v/>
      </c>
      <c r="O137" s="136"/>
      <c r="P137" s="200" t="str">
        <f t="shared" si="22"/>
        <v/>
      </c>
      <c r="Q137" s="140"/>
      <c r="R137" s="201" t="str">
        <f t="shared" si="23"/>
        <v/>
      </c>
      <c r="S137" s="129"/>
      <c r="T137" s="202" t="str">
        <f t="shared" si="17"/>
        <v/>
      </c>
      <c r="U137" s="140"/>
      <c r="V137" s="201" t="str">
        <f t="shared" si="24"/>
        <v/>
      </c>
    </row>
    <row r="138" spans="1:22" s="147" customFormat="1" hidden="1">
      <c r="A138" s="190"/>
      <c r="B138" s="173" t="s">
        <v>6033</v>
      </c>
      <c r="C138" s="174"/>
      <c r="D138" s="175"/>
      <c r="E138" s="164"/>
      <c r="F138" s="199" t="str">
        <f t="shared" si="25"/>
        <v/>
      </c>
      <c r="G138" s="176"/>
      <c r="H138" s="200" t="str">
        <f t="shared" si="18"/>
        <v/>
      </c>
      <c r="I138" s="177"/>
      <c r="J138" s="201" t="str">
        <f t="shared" si="19"/>
        <v/>
      </c>
      <c r="K138" s="136"/>
      <c r="L138" s="200" t="str">
        <f t="shared" si="20"/>
        <v/>
      </c>
      <c r="M138" s="140"/>
      <c r="N138" s="201" t="str">
        <f t="shared" si="21"/>
        <v/>
      </c>
      <c r="O138" s="136"/>
      <c r="P138" s="200" t="str">
        <f t="shared" si="22"/>
        <v/>
      </c>
      <c r="Q138" s="140"/>
      <c r="R138" s="201" t="str">
        <f t="shared" si="23"/>
        <v/>
      </c>
      <c r="S138" s="129"/>
      <c r="T138" s="202" t="str">
        <f t="shared" si="17"/>
        <v/>
      </c>
      <c r="U138" s="140"/>
      <c r="V138" s="201" t="str">
        <f t="shared" si="24"/>
        <v/>
      </c>
    </row>
    <row r="139" spans="1:22" s="147" customFormat="1" hidden="1">
      <c r="A139" s="190"/>
      <c r="B139" s="173" t="s">
        <v>6034</v>
      </c>
      <c r="C139" s="174"/>
      <c r="D139" s="175"/>
      <c r="E139" s="164"/>
      <c r="F139" s="199" t="str">
        <f t="shared" si="25"/>
        <v/>
      </c>
      <c r="G139" s="176"/>
      <c r="H139" s="200" t="str">
        <f t="shared" si="18"/>
        <v/>
      </c>
      <c r="I139" s="177"/>
      <c r="J139" s="201" t="str">
        <f t="shared" si="19"/>
        <v/>
      </c>
      <c r="K139" s="136"/>
      <c r="L139" s="200" t="str">
        <f t="shared" si="20"/>
        <v/>
      </c>
      <c r="M139" s="140"/>
      <c r="N139" s="201" t="str">
        <f t="shared" si="21"/>
        <v/>
      </c>
      <c r="O139" s="136"/>
      <c r="P139" s="200" t="str">
        <f t="shared" si="22"/>
        <v/>
      </c>
      <c r="Q139" s="140"/>
      <c r="R139" s="201" t="str">
        <f t="shared" si="23"/>
        <v/>
      </c>
      <c r="S139" s="129"/>
      <c r="T139" s="202" t="str">
        <f t="shared" si="17"/>
        <v/>
      </c>
      <c r="U139" s="140"/>
      <c r="V139" s="201" t="str">
        <f t="shared" si="24"/>
        <v/>
      </c>
    </row>
    <row r="140" spans="1:22" s="147" customFormat="1" hidden="1">
      <c r="A140" s="190"/>
      <c r="B140" s="173" t="s">
        <v>6035</v>
      </c>
      <c r="C140" s="174"/>
      <c r="D140" s="175"/>
      <c r="E140" s="164"/>
      <c r="F140" s="199" t="str">
        <f t="shared" si="25"/>
        <v/>
      </c>
      <c r="G140" s="176"/>
      <c r="H140" s="200" t="str">
        <f t="shared" si="18"/>
        <v/>
      </c>
      <c r="I140" s="177"/>
      <c r="J140" s="201" t="str">
        <f t="shared" si="19"/>
        <v/>
      </c>
      <c r="K140" s="136"/>
      <c r="L140" s="200" t="str">
        <f t="shared" si="20"/>
        <v/>
      </c>
      <c r="M140" s="140"/>
      <c r="N140" s="201" t="str">
        <f t="shared" si="21"/>
        <v/>
      </c>
      <c r="O140" s="136"/>
      <c r="P140" s="200" t="str">
        <f t="shared" si="22"/>
        <v/>
      </c>
      <c r="Q140" s="140"/>
      <c r="R140" s="201" t="str">
        <f t="shared" si="23"/>
        <v/>
      </c>
      <c r="S140" s="129"/>
      <c r="T140" s="202" t="str">
        <f t="shared" ref="T140:T203" si="26">IF($T$9="*",IF(S140&gt;0,"*",""),"")</f>
        <v/>
      </c>
      <c r="U140" s="140"/>
      <c r="V140" s="201" t="str">
        <f t="shared" si="24"/>
        <v/>
      </c>
    </row>
    <row r="141" spans="1:22" s="147" customFormat="1" hidden="1">
      <c r="A141" s="190"/>
      <c r="B141" s="173" t="s">
        <v>6036</v>
      </c>
      <c r="C141" s="174"/>
      <c r="D141" s="175"/>
      <c r="E141" s="164"/>
      <c r="F141" s="199" t="str">
        <f t="shared" si="25"/>
        <v/>
      </c>
      <c r="G141" s="176"/>
      <c r="H141" s="200" t="str">
        <f t="shared" si="18"/>
        <v/>
      </c>
      <c r="I141" s="177"/>
      <c r="J141" s="201" t="str">
        <f t="shared" si="19"/>
        <v/>
      </c>
      <c r="K141" s="136"/>
      <c r="L141" s="200" t="str">
        <f t="shared" si="20"/>
        <v/>
      </c>
      <c r="M141" s="140"/>
      <c r="N141" s="201" t="str">
        <f t="shared" si="21"/>
        <v/>
      </c>
      <c r="O141" s="136"/>
      <c r="P141" s="200" t="str">
        <f t="shared" si="22"/>
        <v/>
      </c>
      <c r="Q141" s="140"/>
      <c r="R141" s="201" t="str">
        <f t="shared" si="23"/>
        <v/>
      </c>
      <c r="S141" s="129"/>
      <c r="T141" s="202" t="str">
        <f t="shared" si="26"/>
        <v/>
      </c>
      <c r="U141" s="140"/>
      <c r="V141" s="201" t="str">
        <f t="shared" si="24"/>
        <v/>
      </c>
    </row>
    <row r="142" spans="1:22" s="147" customFormat="1" hidden="1">
      <c r="A142" s="190"/>
      <c r="B142" s="173" t="s">
        <v>6037</v>
      </c>
      <c r="C142" s="174"/>
      <c r="D142" s="175"/>
      <c r="E142" s="164"/>
      <c r="F142" s="199" t="str">
        <f t="shared" si="25"/>
        <v/>
      </c>
      <c r="G142" s="176"/>
      <c r="H142" s="200" t="str">
        <f t="shared" si="18"/>
        <v/>
      </c>
      <c r="I142" s="177"/>
      <c r="J142" s="201" t="str">
        <f t="shared" si="19"/>
        <v/>
      </c>
      <c r="K142" s="136"/>
      <c r="L142" s="200" t="str">
        <f t="shared" si="20"/>
        <v/>
      </c>
      <c r="M142" s="140"/>
      <c r="N142" s="201" t="str">
        <f t="shared" si="21"/>
        <v/>
      </c>
      <c r="O142" s="136"/>
      <c r="P142" s="200" t="str">
        <f t="shared" si="22"/>
        <v/>
      </c>
      <c r="Q142" s="140"/>
      <c r="R142" s="201" t="str">
        <f t="shared" si="23"/>
        <v/>
      </c>
      <c r="S142" s="129"/>
      <c r="T142" s="202" t="str">
        <f t="shared" si="26"/>
        <v/>
      </c>
      <c r="U142" s="140"/>
      <c r="V142" s="201" t="str">
        <f t="shared" si="24"/>
        <v/>
      </c>
    </row>
    <row r="143" spans="1:22" s="147" customFormat="1" hidden="1">
      <c r="A143" s="190"/>
      <c r="B143" s="173" t="s">
        <v>6038</v>
      </c>
      <c r="C143" s="174"/>
      <c r="D143" s="175"/>
      <c r="E143" s="164"/>
      <c r="F143" s="199" t="str">
        <f t="shared" si="25"/>
        <v/>
      </c>
      <c r="G143" s="176"/>
      <c r="H143" s="200" t="str">
        <f t="shared" si="18"/>
        <v/>
      </c>
      <c r="I143" s="177"/>
      <c r="J143" s="201" t="str">
        <f t="shared" si="19"/>
        <v/>
      </c>
      <c r="K143" s="136"/>
      <c r="L143" s="200" t="str">
        <f t="shared" si="20"/>
        <v/>
      </c>
      <c r="M143" s="140"/>
      <c r="N143" s="201" t="str">
        <f t="shared" si="21"/>
        <v/>
      </c>
      <c r="O143" s="136"/>
      <c r="P143" s="200" t="str">
        <f t="shared" si="22"/>
        <v/>
      </c>
      <c r="Q143" s="140"/>
      <c r="R143" s="201" t="str">
        <f t="shared" si="23"/>
        <v/>
      </c>
      <c r="S143" s="129"/>
      <c r="T143" s="202" t="str">
        <f t="shared" si="26"/>
        <v/>
      </c>
      <c r="U143" s="140"/>
      <c r="V143" s="201" t="str">
        <f t="shared" si="24"/>
        <v/>
      </c>
    </row>
    <row r="144" spans="1:22" s="147" customFormat="1" hidden="1">
      <c r="A144" s="190"/>
      <c r="B144" s="173" t="s">
        <v>6039</v>
      </c>
      <c r="C144" s="174"/>
      <c r="D144" s="175"/>
      <c r="E144" s="164"/>
      <c r="F144" s="199" t="str">
        <f t="shared" si="25"/>
        <v/>
      </c>
      <c r="G144" s="176"/>
      <c r="H144" s="200" t="str">
        <f t="shared" si="18"/>
        <v/>
      </c>
      <c r="I144" s="177"/>
      <c r="J144" s="201" t="str">
        <f t="shared" si="19"/>
        <v/>
      </c>
      <c r="K144" s="136"/>
      <c r="L144" s="200" t="str">
        <f t="shared" si="20"/>
        <v/>
      </c>
      <c r="M144" s="140"/>
      <c r="N144" s="201" t="str">
        <f t="shared" si="21"/>
        <v/>
      </c>
      <c r="O144" s="136"/>
      <c r="P144" s="200" t="str">
        <f t="shared" si="22"/>
        <v/>
      </c>
      <c r="Q144" s="140"/>
      <c r="R144" s="201" t="str">
        <f t="shared" si="23"/>
        <v/>
      </c>
      <c r="S144" s="129"/>
      <c r="T144" s="202" t="str">
        <f t="shared" si="26"/>
        <v/>
      </c>
      <c r="U144" s="140"/>
      <c r="V144" s="201" t="str">
        <f t="shared" si="24"/>
        <v/>
      </c>
    </row>
    <row r="145" spans="1:22" s="147" customFormat="1" hidden="1">
      <c r="A145" s="190"/>
      <c r="B145" s="178" t="s">
        <v>6040</v>
      </c>
      <c r="C145" s="179"/>
      <c r="D145" s="180"/>
      <c r="E145" s="164"/>
      <c r="F145" s="199" t="str">
        <f t="shared" si="25"/>
        <v/>
      </c>
      <c r="G145" s="176"/>
      <c r="H145" s="200" t="str">
        <f t="shared" si="18"/>
        <v/>
      </c>
      <c r="I145" s="177"/>
      <c r="J145" s="201" t="str">
        <f t="shared" si="19"/>
        <v/>
      </c>
      <c r="K145" s="136"/>
      <c r="L145" s="200" t="str">
        <f t="shared" si="20"/>
        <v/>
      </c>
      <c r="M145" s="140"/>
      <c r="N145" s="201" t="str">
        <f t="shared" si="21"/>
        <v/>
      </c>
      <c r="O145" s="136"/>
      <c r="P145" s="200" t="str">
        <f t="shared" si="22"/>
        <v/>
      </c>
      <c r="Q145" s="140"/>
      <c r="R145" s="201" t="str">
        <f t="shared" si="23"/>
        <v/>
      </c>
      <c r="S145" s="129"/>
      <c r="T145" s="202" t="str">
        <f t="shared" si="26"/>
        <v/>
      </c>
      <c r="U145" s="140"/>
      <c r="V145" s="201" t="str">
        <f t="shared" si="24"/>
        <v/>
      </c>
    </row>
    <row r="146" spans="1:22" s="147" customFormat="1" hidden="1">
      <c r="A146" s="190"/>
      <c r="B146" s="178" t="s">
        <v>6041</v>
      </c>
      <c r="C146" s="179"/>
      <c r="D146" s="180"/>
      <c r="E146" s="164"/>
      <c r="F146" s="199" t="str">
        <f t="shared" si="25"/>
        <v/>
      </c>
      <c r="G146" s="176"/>
      <c r="H146" s="200" t="str">
        <f t="shared" si="18"/>
        <v/>
      </c>
      <c r="I146" s="177"/>
      <c r="J146" s="201" t="str">
        <f t="shared" si="19"/>
        <v/>
      </c>
      <c r="K146" s="136"/>
      <c r="L146" s="200" t="str">
        <f t="shared" si="20"/>
        <v/>
      </c>
      <c r="M146" s="140"/>
      <c r="N146" s="201" t="str">
        <f t="shared" si="21"/>
        <v/>
      </c>
      <c r="O146" s="136"/>
      <c r="P146" s="200" t="str">
        <f t="shared" si="22"/>
        <v/>
      </c>
      <c r="Q146" s="140"/>
      <c r="R146" s="201" t="str">
        <f t="shared" si="23"/>
        <v/>
      </c>
      <c r="S146" s="129"/>
      <c r="T146" s="202" t="str">
        <f t="shared" si="26"/>
        <v/>
      </c>
      <c r="U146" s="140"/>
      <c r="V146" s="201" t="str">
        <f t="shared" si="24"/>
        <v/>
      </c>
    </row>
    <row r="147" spans="1:22" s="147" customFormat="1" hidden="1">
      <c r="A147" s="190"/>
      <c r="B147" s="178" t="s">
        <v>6042</v>
      </c>
      <c r="C147" s="179"/>
      <c r="D147" s="180"/>
      <c r="E147" s="164"/>
      <c r="F147" s="199" t="str">
        <f t="shared" si="25"/>
        <v/>
      </c>
      <c r="G147" s="176"/>
      <c r="H147" s="200" t="str">
        <f t="shared" si="18"/>
        <v/>
      </c>
      <c r="I147" s="177"/>
      <c r="J147" s="201" t="str">
        <f t="shared" si="19"/>
        <v/>
      </c>
      <c r="K147" s="136"/>
      <c r="L147" s="200" t="str">
        <f t="shared" si="20"/>
        <v/>
      </c>
      <c r="M147" s="140"/>
      <c r="N147" s="201" t="str">
        <f t="shared" si="21"/>
        <v/>
      </c>
      <c r="O147" s="136"/>
      <c r="P147" s="200" t="str">
        <f t="shared" si="22"/>
        <v/>
      </c>
      <c r="Q147" s="140"/>
      <c r="R147" s="201" t="str">
        <f t="shared" si="23"/>
        <v/>
      </c>
      <c r="S147" s="129"/>
      <c r="T147" s="202" t="str">
        <f t="shared" si="26"/>
        <v/>
      </c>
      <c r="U147" s="140"/>
      <c r="V147" s="201" t="str">
        <f t="shared" si="24"/>
        <v/>
      </c>
    </row>
    <row r="148" spans="1:22" s="147" customFormat="1" hidden="1">
      <c r="A148" s="190"/>
      <c r="B148" s="173" t="s">
        <v>6043</v>
      </c>
      <c r="C148" s="174"/>
      <c r="D148" s="175"/>
      <c r="E148" s="164"/>
      <c r="F148" s="199" t="str">
        <f t="shared" si="25"/>
        <v/>
      </c>
      <c r="G148" s="176"/>
      <c r="H148" s="200" t="str">
        <f t="shared" si="18"/>
        <v/>
      </c>
      <c r="I148" s="177"/>
      <c r="J148" s="201" t="str">
        <f t="shared" si="19"/>
        <v/>
      </c>
      <c r="K148" s="136"/>
      <c r="L148" s="200" t="str">
        <f t="shared" si="20"/>
        <v/>
      </c>
      <c r="M148" s="140"/>
      <c r="N148" s="201" t="str">
        <f t="shared" si="21"/>
        <v/>
      </c>
      <c r="O148" s="136"/>
      <c r="P148" s="200" t="str">
        <f t="shared" si="22"/>
        <v/>
      </c>
      <c r="Q148" s="140"/>
      <c r="R148" s="201" t="str">
        <f t="shared" si="23"/>
        <v/>
      </c>
      <c r="S148" s="129"/>
      <c r="T148" s="202" t="str">
        <f t="shared" si="26"/>
        <v/>
      </c>
      <c r="U148" s="140"/>
      <c r="V148" s="201" t="str">
        <f t="shared" si="24"/>
        <v/>
      </c>
    </row>
    <row r="149" spans="1:22" s="147" customFormat="1" hidden="1">
      <c r="A149" s="190"/>
      <c r="B149" s="173" t="s">
        <v>6044</v>
      </c>
      <c r="C149" s="174"/>
      <c r="D149" s="175"/>
      <c r="E149" s="164"/>
      <c r="F149" s="199" t="str">
        <f t="shared" si="25"/>
        <v/>
      </c>
      <c r="G149" s="176"/>
      <c r="H149" s="200" t="str">
        <f t="shared" si="18"/>
        <v/>
      </c>
      <c r="I149" s="177"/>
      <c r="J149" s="201" t="str">
        <f t="shared" si="19"/>
        <v/>
      </c>
      <c r="K149" s="136"/>
      <c r="L149" s="200" t="str">
        <f t="shared" si="20"/>
        <v/>
      </c>
      <c r="M149" s="140"/>
      <c r="N149" s="201" t="str">
        <f t="shared" si="21"/>
        <v/>
      </c>
      <c r="O149" s="136"/>
      <c r="P149" s="200" t="str">
        <f t="shared" si="22"/>
        <v/>
      </c>
      <c r="Q149" s="140"/>
      <c r="R149" s="201" t="str">
        <f t="shared" si="23"/>
        <v/>
      </c>
      <c r="S149" s="129"/>
      <c r="T149" s="202" t="str">
        <f t="shared" si="26"/>
        <v/>
      </c>
      <c r="U149" s="140"/>
      <c r="V149" s="201" t="str">
        <f t="shared" si="24"/>
        <v/>
      </c>
    </row>
    <row r="150" spans="1:22" s="147" customFormat="1">
      <c r="A150" s="190">
        <v>1</v>
      </c>
      <c r="B150" s="173" t="s">
        <v>6045</v>
      </c>
      <c r="C150" s="174"/>
      <c r="D150" s="175"/>
      <c r="E150" s="164" t="s">
        <v>897</v>
      </c>
      <c r="F150" s="199" t="str">
        <f t="shared" si="25"/>
        <v>*</v>
      </c>
      <c r="G150" s="176"/>
      <c r="H150" s="200" t="str">
        <f t="shared" si="18"/>
        <v/>
      </c>
      <c r="I150" s="177"/>
      <c r="J150" s="201" t="str">
        <f t="shared" si="19"/>
        <v/>
      </c>
      <c r="K150" s="136"/>
      <c r="L150" s="200" t="str">
        <f t="shared" si="20"/>
        <v/>
      </c>
      <c r="M150" s="140"/>
      <c r="N150" s="201" t="str">
        <f t="shared" si="21"/>
        <v/>
      </c>
      <c r="O150" s="136"/>
      <c r="P150" s="200" t="str">
        <f t="shared" si="22"/>
        <v/>
      </c>
      <c r="Q150" s="140"/>
      <c r="R150" s="201" t="str">
        <f t="shared" si="23"/>
        <v/>
      </c>
      <c r="S150" s="129"/>
      <c r="T150" s="202" t="str">
        <f t="shared" si="26"/>
        <v/>
      </c>
      <c r="U150" s="140"/>
      <c r="V150" s="201" t="str">
        <f t="shared" si="24"/>
        <v/>
      </c>
    </row>
    <row r="151" spans="1:22" s="147" customFormat="1" hidden="1">
      <c r="A151" s="190"/>
      <c r="B151" s="173" t="s">
        <v>6046</v>
      </c>
      <c r="C151" s="174"/>
      <c r="D151" s="175"/>
      <c r="E151" s="164"/>
      <c r="F151" s="199" t="str">
        <f t="shared" si="25"/>
        <v/>
      </c>
      <c r="G151" s="176"/>
      <c r="H151" s="200" t="str">
        <f t="shared" si="18"/>
        <v/>
      </c>
      <c r="I151" s="177"/>
      <c r="J151" s="201" t="str">
        <f t="shared" si="19"/>
        <v/>
      </c>
      <c r="K151" s="136"/>
      <c r="L151" s="200" t="str">
        <f t="shared" si="20"/>
        <v/>
      </c>
      <c r="M151" s="140"/>
      <c r="N151" s="201" t="str">
        <f t="shared" si="21"/>
        <v/>
      </c>
      <c r="O151" s="136"/>
      <c r="P151" s="200" t="str">
        <f t="shared" si="22"/>
        <v/>
      </c>
      <c r="Q151" s="140"/>
      <c r="R151" s="201" t="str">
        <f t="shared" si="23"/>
        <v/>
      </c>
      <c r="S151" s="129"/>
      <c r="T151" s="202" t="str">
        <f t="shared" si="26"/>
        <v/>
      </c>
      <c r="U151" s="140"/>
      <c r="V151" s="201" t="str">
        <f t="shared" si="24"/>
        <v/>
      </c>
    </row>
    <row r="152" spans="1:22" s="147" customFormat="1" hidden="1">
      <c r="A152" s="190"/>
      <c r="B152" s="173" t="s">
        <v>6047</v>
      </c>
      <c r="C152" s="174"/>
      <c r="D152" s="175"/>
      <c r="E152" s="164"/>
      <c r="F152" s="199" t="str">
        <f t="shared" si="25"/>
        <v/>
      </c>
      <c r="G152" s="176"/>
      <c r="H152" s="200" t="str">
        <f t="shared" si="18"/>
        <v/>
      </c>
      <c r="I152" s="177"/>
      <c r="J152" s="201" t="str">
        <f t="shared" si="19"/>
        <v/>
      </c>
      <c r="K152" s="136"/>
      <c r="L152" s="200" t="str">
        <f t="shared" si="20"/>
        <v/>
      </c>
      <c r="M152" s="140"/>
      <c r="N152" s="201" t="str">
        <f t="shared" si="21"/>
        <v/>
      </c>
      <c r="O152" s="136"/>
      <c r="P152" s="200" t="str">
        <f t="shared" si="22"/>
        <v/>
      </c>
      <c r="Q152" s="140"/>
      <c r="R152" s="201" t="str">
        <f t="shared" si="23"/>
        <v/>
      </c>
      <c r="S152" s="129"/>
      <c r="T152" s="202" t="str">
        <f t="shared" si="26"/>
        <v/>
      </c>
      <c r="U152" s="140"/>
      <c r="V152" s="201" t="str">
        <f t="shared" si="24"/>
        <v/>
      </c>
    </row>
    <row r="153" spans="1:22" s="147" customFormat="1" hidden="1">
      <c r="A153" s="190"/>
      <c r="B153" s="173" t="s">
        <v>6048</v>
      </c>
      <c r="C153" s="174"/>
      <c r="D153" s="175"/>
      <c r="E153" s="164"/>
      <c r="F153" s="199" t="str">
        <f t="shared" si="25"/>
        <v/>
      </c>
      <c r="G153" s="176"/>
      <c r="H153" s="200" t="str">
        <f t="shared" si="18"/>
        <v/>
      </c>
      <c r="I153" s="177"/>
      <c r="J153" s="201" t="str">
        <f t="shared" si="19"/>
        <v/>
      </c>
      <c r="K153" s="136"/>
      <c r="L153" s="200" t="str">
        <f t="shared" si="20"/>
        <v/>
      </c>
      <c r="M153" s="140"/>
      <c r="N153" s="201" t="str">
        <f t="shared" si="21"/>
        <v/>
      </c>
      <c r="O153" s="136"/>
      <c r="P153" s="200" t="str">
        <f t="shared" si="22"/>
        <v/>
      </c>
      <c r="Q153" s="140"/>
      <c r="R153" s="201" t="str">
        <f t="shared" si="23"/>
        <v/>
      </c>
      <c r="S153" s="129"/>
      <c r="T153" s="202" t="str">
        <f t="shared" si="26"/>
        <v/>
      </c>
      <c r="U153" s="140"/>
      <c r="V153" s="201" t="str">
        <f t="shared" si="24"/>
        <v/>
      </c>
    </row>
    <row r="154" spans="1:22" s="147" customFormat="1" hidden="1">
      <c r="A154" s="190"/>
      <c r="B154" s="173" t="s">
        <v>6049</v>
      </c>
      <c r="C154" s="174"/>
      <c r="D154" s="175"/>
      <c r="E154" s="164"/>
      <c r="F154" s="199" t="str">
        <f t="shared" si="25"/>
        <v/>
      </c>
      <c r="G154" s="176"/>
      <c r="H154" s="200" t="str">
        <f t="shared" si="18"/>
        <v/>
      </c>
      <c r="I154" s="177"/>
      <c r="J154" s="201" t="str">
        <f t="shared" si="19"/>
        <v/>
      </c>
      <c r="K154" s="136"/>
      <c r="L154" s="200" t="str">
        <f t="shared" si="20"/>
        <v/>
      </c>
      <c r="M154" s="140"/>
      <c r="N154" s="201" t="str">
        <f t="shared" si="21"/>
        <v/>
      </c>
      <c r="O154" s="136"/>
      <c r="P154" s="200" t="str">
        <f t="shared" si="22"/>
        <v/>
      </c>
      <c r="Q154" s="140"/>
      <c r="R154" s="201" t="str">
        <f t="shared" si="23"/>
        <v/>
      </c>
      <c r="S154" s="129"/>
      <c r="T154" s="202" t="str">
        <f t="shared" si="26"/>
        <v/>
      </c>
      <c r="U154" s="140"/>
      <c r="V154" s="201" t="str">
        <f t="shared" si="24"/>
        <v/>
      </c>
    </row>
    <row r="155" spans="1:22" s="147" customFormat="1" hidden="1">
      <c r="A155" s="190"/>
      <c r="B155" s="173" t="s">
        <v>6050</v>
      </c>
      <c r="C155" s="174"/>
      <c r="D155" s="175"/>
      <c r="E155" s="164"/>
      <c r="F155" s="199" t="str">
        <f t="shared" si="25"/>
        <v/>
      </c>
      <c r="G155" s="176"/>
      <c r="H155" s="200" t="str">
        <f t="shared" si="18"/>
        <v/>
      </c>
      <c r="I155" s="177"/>
      <c r="J155" s="201" t="str">
        <f t="shared" si="19"/>
        <v/>
      </c>
      <c r="K155" s="136"/>
      <c r="L155" s="200" t="str">
        <f t="shared" si="20"/>
        <v/>
      </c>
      <c r="M155" s="140"/>
      <c r="N155" s="201" t="str">
        <f t="shared" si="21"/>
        <v/>
      </c>
      <c r="O155" s="136"/>
      <c r="P155" s="200" t="str">
        <f t="shared" si="22"/>
        <v/>
      </c>
      <c r="Q155" s="140"/>
      <c r="R155" s="201" t="str">
        <f t="shared" si="23"/>
        <v/>
      </c>
      <c r="S155" s="129"/>
      <c r="T155" s="202" t="str">
        <f t="shared" si="26"/>
        <v/>
      </c>
      <c r="U155" s="140"/>
      <c r="V155" s="201" t="str">
        <f t="shared" si="24"/>
        <v/>
      </c>
    </row>
    <row r="156" spans="1:22" s="147" customFormat="1" hidden="1">
      <c r="A156" s="190"/>
      <c r="B156" s="173" t="s">
        <v>6051</v>
      </c>
      <c r="C156" s="174"/>
      <c r="D156" s="175"/>
      <c r="E156" s="164"/>
      <c r="F156" s="199" t="str">
        <f t="shared" si="25"/>
        <v/>
      </c>
      <c r="G156" s="176"/>
      <c r="H156" s="200" t="str">
        <f t="shared" si="18"/>
        <v/>
      </c>
      <c r="I156" s="177"/>
      <c r="J156" s="201" t="str">
        <f t="shared" si="19"/>
        <v/>
      </c>
      <c r="K156" s="136"/>
      <c r="L156" s="200" t="str">
        <f t="shared" si="20"/>
        <v/>
      </c>
      <c r="M156" s="140"/>
      <c r="N156" s="201" t="str">
        <f t="shared" si="21"/>
        <v/>
      </c>
      <c r="O156" s="136"/>
      <c r="P156" s="200" t="str">
        <f t="shared" si="22"/>
        <v/>
      </c>
      <c r="Q156" s="140"/>
      <c r="R156" s="201" t="str">
        <f t="shared" si="23"/>
        <v/>
      </c>
      <c r="S156" s="129"/>
      <c r="T156" s="202" t="str">
        <f t="shared" si="26"/>
        <v/>
      </c>
      <c r="U156" s="140"/>
      <c r="V156" s="201" t="str">
        <f t="shared" si="24"/>
        <v/>
      </c>
    </row>
    <row r="157" spans="1:22" s="147" customFormat="1" hidden="1">
      <c r="A157" s="190"/>
      <c r="B157" s="173" t="s">
        <v>6052</v>
      </c>
      <c r="C157" s="174"/>
      <c r="D157" s="175"/>
      <c r="E157" s="164"/>
      <c r="F157" s="199" t="str">
        <f t="shared" si="25"/>
        <v/>
      </c>
      <c r="G157" s="176"/>
      <c r="H157" s="200" t="str">
        <f t="shared" si="18"/>
        <v/>
      </c>
      <c r="I157" s="177"/>
      <c r="J157" s="201" t="str">
        <f t="shared" si="19"/>
        <v/>
      </c>
      <c r="K157" s="136"/>
      <c r="L157" s="200" t="str">
        <f t="shared" si="20"/>
        <v/>
      </c>
      <c r="M157" s="140"/>
      <c r="N157" s="201" t="str">
        <f t="shared" si="21"/>
        <v/>
      </c>
      <c r="O157" s="136"/>
      <c r="P157" s="200" t="str">
        <f t="shared" si="22"/>
        <v/>
      </c>
      <c r="Q157" s="140"/>
      <c r="R157" s="201" t="str">
        <f t="shared" si="23"/>
        <v/>
      </c>
      <c r="S157" s="129"/>
      <c r="T157" s="202" t="str">
        <f t="shared" si="26"/>
        <v/>
      </c>
      <c r="U157" s="140"/>
      <c r="V157" s="201" t="str">
        <f t="shared" si="24"/>
        <v/>
      </c>
    </row>
    <row r="158" spans="1:22" s="147" customFormat="1" hidden="1">
      <c r="A158" s="190"/>
      <c r="B158" s="173" t="s">
        <v>6053</v>
      </c>
      <c r="C158" s="174"/>
      <c r="D158" s="175"/>
      <c r="E158" s="164"/>
      <c r="F158" s="199" t="str">
        <f t="shared" si="25"/>
        <v/>
      </c>
      <c r="G158" s="176"/>
      <c r="H158" s="200" t="str">
        <f t="shared" si="18"/>
        <v/>
      </c>
      <c r="I158" s="177"/>
      <c r="J158" s="201" t="str">
        <f t="shared" si="19"/>
        <v/>
      </c>
      <c r="K158" s="136"/>
      <c r="L158" s="200" t="str">
        <f t="shared" si="20"/>
        <v/>
      </c>
      <c r="M158" s="140"/>
      <c r="N158" s="201" t="str">
        <f t="shared" si="21"/>
        <v/>
      </c>
      <c r="O158" s="136"/>
      <c r="P158" s="200" t="str">
        <f t="shared" si="22"/>
        <v/>
      </c>
      <c r="Q158" s="140"/>
      <c r="R158" s="201" t="str">
        <f t="shared" si="23"/>
        <v/>
      </c>
      <c r="S158" s="129"/>
      <c r="T158" s="202" t="str">
        <f t="shared" si="26"/>
        <v/>
      </c>
      <c r="U158" s="140"/>
      <c r="V158" s="201" t="str">
        <f t="shared" si="24"/>
        <v/>
      </c>
    </row>
    <row r="159" spans="1:22" s="147" customFormat="1" hidden="1">
      <c r="A159" s="190"/>
      <c r="B159" s="173" t="s">
        <v>6054</v>
      </c>
      <c r="C159" s="174"/>
      <c r="D159" s="175"/>
      <c r="E159" s="164"/>
      <c r="F159" s="199" t="str">
        <f t="shared" si="25"/>
        <v/>
      </c>
      <c r="G159" s="176"/>
      <c r="H159" s="200" t="str">
        <f t="shared" si="18"/>
        <v/>
      </c>
      <c r="I159" s="177"/>
      <c r="J159" s="201" t="str">
        <f t="shared" si="19"/>
        <v/>
      </c>
      <c r="K159" s="136"/>
      <c r="L159" s="200" t="str">
        <f t="shared" si="20"/>
        <v/>
      </c>
      <c r="M159" s="140"/>
      <c r="N159" s="201" t="str">
        <f t="shared" si="21"/>
        <v/>
      </c>
      <c r="O159" s="136"/>
      <c r="P159" s="200" t="str">
        <f t="shared" si="22"/>
        <v/>
      </c>
      <c r="Q159" s="140"/>
      <c r="R159" s="201" t="str">
        <f t="shared" si="23"/>
        <v/>
      </c>
      <c r="S159" s="129"/>
      <c r="T159" s="202" t="str">
        <f t="shared" si="26"/>
        <v/>
      </c>
      <c r="U159" s="140"/>
      <c r="V159" s="201" t="str">
        <f t="shared" si="24"/>
        <v/>
      </c>
    </row>
    <row r="160" spans="1:22" s="147" customFormat="1" hidden="1">
      <c r="A160" s="190"/>
      <c r="B160" s="173" t="s">
        <v>6055</v>
      </c>
      <c r="C160" s="174"/>
      <c r="D160" s="175"/>
      <c r="E160" s="164"/>
      <c r="F160" s="199" t="str">
        <f t="shared" si="25"/>
        <v/>
      </c>
      <c r="G160" s="176"/>
      <c r="H160" s="200" t="str">
        <f t="shared" si="18"/>
        <v/>
      </c>
      <c r="I160" s="177"/>
      <c r="J160" s="201" t="str">
        <f t="shared" si="19"/>
        <v/>
      </c>
      <c r="K160" s="136"/>
      <c r="L160" s="200" t="str">
        <f t="shared" si="20"/>
        <v/>
      </c>
      <c r="M160" s="140"/>
      <c r="N160" s="201" t="str">
        <f t="shared" si="21"/>
        <v/>
      </c>
      <c r="O160" s="136"/>
      <c r="P160" s="200" t="str">
        <f t="shared" si="22"/>
        <v/>
      </c>
      <c r="Q160" s="140"/>
      <c r="R160" s="201" t="str">
        <f t="shared" si="23"/>
        <v/>
      </c>
      <c r="S160" s="129"/>
      <c r="T160" s="202" t="str">
        <f t="shared" si="26"/>
        <v/>
      </c>
      <c r="U160" s="140"/>
      <c r="V160" s="201" t="str">
        <f t="shared" si="24"/>
        <v/>
      </c>
    </row>
    <row r="161" spans="1:22" s="147" customFormat="1" hidden="1">
      <c r="A161" s="190"/>
      <c r="B161" s="173" t="s">
        <v>6056</v>
      </c>
      <c r="C161" s="174"/>
      <c r="D161" s="175"/>
      <c r="E161" s="164"/>
      <c r="F161" s="199" t="str">
        <f t="shared" si="25"/>
        <v/>
      </c>
      <c r="G161" s="176"/>
      <c r="H161" s="200" t="str">
        <f t="shared" si="18"/>
        <v/>
      </c>
      <c r="I161" s="177"/>
      <c r="J161" s="201" t="str">
        <f t="shared" si="19"/>
        <v/>
      </c>
      <c r="K161" s="136"/>
      <c r="L161" s="200" t="str">
        <f t="shared" si="20"/>
        <v/>
      </c>
      <c r="M161" s="140"/>
      <c r="N161" s="201" t="str">
        <f t="shared" si="21"/>
        <v/>
      </c>
      <c r="O161" s="136"/>
      <c r="P161" s="200" t="str">
        <f t="shared" si="22"/>
        <v/>
      </c>
      <c r="Q161" s="140"/>
      <c r="R161" s="201" t="str">
        <f t="shared" si="23"/>
        <v/>
      </c>
      <c r="S161" s="129"/>
      <c r="T161" s="202" t="str">
        <f t="shared" si="26"/>
        <v/>
      </c>
      <c r="U161" s="140"/>
      <c r="V161" s="201" t="str">
        <f t="shared" si="24"/>
        <v/>
      </c>
    </row>
    <row r="162" spans="1:22" s="147" customFormat="1" hidden="1">
      <c r="A162" s="190"/>
      <c r="B162" s="173" t="s">
        <v>6057</v>
      </c>
      <c r="C162" s="174"/>
      <c r="D162" s="175"/>
      <c r="E162" s="164"/>
      <c r="F162" s="199" t="str">
        <f t="shared" si="25"/>
        <v/>
      </c>
      <c r="G162" s="176"/>
      <c r="H162" s="200" t="str">
        <f t="shared" si="18"/>
        <v/>
      </c>
      <c r="I162" s="177"/>
      <c r="J162" s="201" t="str">
        <f t="shared" si="19"/>
        <v/>
      </c>
      <c r="K162" s="136"/>
      <c r="L162" s="200" t="str">
        <f t="shared" si="20"/>
        <v/>
      </c>
      <c r="M162" s="140"/>
      <c r="N162" s="201" t="str">
        <f t="shared" si="21"/>
        <v/>
      </c>
      <c r="O162" s="136"/>
      <c r="P162" s="200" t="str">
        <f t="shared" si="22"/>
        <v/>
      </c>
      <c r="Q162" s="140"/>
      <c r="R162" s="201" t="str">
        <f t="shared" si="23"/>
        <v/>
      </c>
      <c r="S162" s="129"/>
      <c r="T162" s="202" t="str">
        <f t="shared" si="26"/>
        <v/>
      </c>
      <c r="U162" s="140"/>
      <c r="V162" s="201" t="str">
        <f t="shared" si="24"/>
        <v/>
      </c>
    </row>
    <row r="163" spans="1:22" s="147" customFormat="1" hidden="1">
      <c r="A163" s="190"/>
      <c r="B163" s="173" t="s">
        <v>6058</v>
      </c>
      <c r="C163" s="174"/>
      <c r="D163" s="175"/>
      <c r="E163" s="164"/>
      <c r="F163" s="199" t="str">
        <f t="shared" si="25"/>
        <v/>
      </c>
      <c r="G163" s="176"/>
      <c r="H163" s="200" t="str">
        <f t="shared" si="18"/>
        <v/>
      </c>
      <c r="I163" s="177"/>
      <c r="J163" s="201" t="str">
        <f t="shared" si="19"/>
        <v/>
      </c>
      <c r="K163" s="136"/>
      <c r="L163" s="200" t="str">
        <f t="shared" si="20"/>
        <v/>
      </c>
      <c r="M163" s="140"/>
      <c r="N163" s="201" t="str">
        <f t="shared" si="21"/>
        <v/>
      </c>
      <c r="O163" s="136"/>
      <c r="P163" s="200" t="str">
        <f t="shared" si="22"/>
        <v/>
      </c>
      <c r="Q163" s="140"/>
      <c r="R163" s="201" t="str">
        <f t="shared" si="23"/>
        <v/>
      </c>
      <c r="S163" s="129"/>
      <c r="T163" s="202" t="str">
        <f t="shared" si="26"/>
        <v/>
      </c>
      <c r="U163" s="140"/>
      <c r="V163" s="201" t="str">
        <f t="shared" si="24"/>
        <v/>
      </c>
    </row>
    <row r="164" spans="1:22" s="147" customFormat="1" hidden="1">
      <c r="A164" s="190"/>
      <c r="B164" s="173" t="s">
        <v>6059</v>
      </c>
      <c r="C164" s="174"/>
      <c r="D164" s="175"/>
      <c r="E164" s="164"/>
      <c r="F164" s="199" t="str">
        <f t="shared" si="25"/>
        <v/>
      </c>
      <c r="G164" s="176"/>
      <c r="H164" s="200" t="str">
        <f t="shared" si="18"/>
        <v/>
      </c>
      <c r="I164" s="177"/>
      <c r="J164" s="201" t="str">
        <f t="shared" si="19"/>
        <v/>
      </c>
      <c r="K164" s="136"/>
      <c r="L164" s="200" t="str">
        <f t="shared" si="20"/>
        <v/>
      </c>
      <c r="M164" s="140"/>
      <c r="N164" s="201" t="str">
        <f t="shared" si="21"/>
        <v/>
      </c>
      <c r="O164" s="136"/>
      <c r="P164" s="200" t="str">
        <f t="shared" si="22"/>
        <v/>
      </c>
      <c r="Q164" s="140"/>
      <c r="R164" s="201" t="str">
        <f t="shared" si="23"/>
        <v/>
      </c>
      <c r="S164" s="129"/>
      <c r="T164" s="202" t="str">
        <f t="shared" si="26"/>
        <v/>
      </c>
      <c r="U164" s="140"/>
      <c r="V164" s="201" t="str">
        <f t="shared" si="24"/>
        <v/>
      </c>
    </row>
    <row r="165" spans="1:22" s="147" customFormat="1" hidden="1">
      <c r="A165" s="190"/>
      <c r="B165" s="173" t="s">
        <v>6060</v>
      </c>
      <c r="C165" s="174"/>
      <c r="D165" s="175"/>
      <c r="E165" s="164"/>
      <c r="F165" s="199" t="str">
        <f t="shared" si="25"/>
        <v/>
      </c>
      <c r="G165" s="176"/>
      <c r="H165" s="200" t="str">
        <f t="shared" si="18"/>
        <v/>
      </c>
      <c r="I165" s="177"/>
      <c r="J165" s="201" t="str">
        <f t="shared" si="19"/>
        <v/>
      </c>
      <c r="K165" s="136"/>
      <c r="L165" s="200" t="str">
        <f t="shared" si="20"/>
        <v/>
      </c>
      <c r="M165" s="140"/>
      <c r="N165" s="201" t="str">
        <f t="shared" si="21"/>
        <v/>
      </c>
      <c r="O165" s="136"/>
      <c r="P165" s="200" t="str">
        <f t="shared" si="22"/>
        <v/>
      </c>
      <c r="Q165" s="140"/>
      <c r="R165" s="201" t="str">
        <f t="shared" si="23"/>
        <v/>
      </c>
      <c r="S165" s="129"/>
      <c r="T165" s="202" t="str">
        <f t="shared" si="26"/>
        <v/>
      </c>
      <c r="U165" s="140"/>
      <c r="V165" s="201" t="str">
        <f t="shared" si="24"/>
        <v/>
      </c>
    </row>
    <row r="166" spans="1:22" s="147" customFormat="1" hidden="1">
      <c r="A166" s="190"/>
      <c r="B166" s="173" t="s">
        <v>6061</v>
      </c>
      <c r="C166" s="174"/>
      <c r="D166" s="175"/>
      <c r="E166" s="164"/>
      <c r="F166" s="199" t="str">
        <f t="shared" si="25"/>
        <v/>
      </c>
      <c r="G166" s="176"/>
      <c r="H166" s="200" t="str">
        <f t="shared" si="18"/>
        <v/>
      </c>
      <c r="I166" s="177"/>
      <c r="J166" s="201" t="str">
        <f t="shared" si="19"/>
        <v/>
      </c>
      <c r="K166" s="136"/>
      <c r="L166" s="200" t="str">
        <f t="shared" si="20"/>
        <v/>
      </c>
      <c r="M166" s="140"/>
      <c r="N166" s="201" t="str">
        <f t="shared" si="21"/>
        <v/>
      </c>
      <c r="O166" s="136"/>
      <c r="P166" s="200" t="str">
        <f t="shared" si="22"/>
        <v/>
      </c>
      <c r="Q166" s="140"/>
      <c r="R166" s="201" t="str">
        <f t="shared" si="23"/>
        <v/>
      </c>
      <c r="S166" s="129"/>
      <c r="T166" s="202" t="str">
        <f t="shared" si="26"/>
        <v/>
      </c>
      <c r="U166" s="140"/>
      <c r="V166" s="201" t="str">
        <f t="shared" si="24"/>
        <v/>
      </c>
    </row>
    <row r="167" spans="1:22" s="147" customFormat="1" hidden="1">
      <c r="A167" s="190"/>
      <c r="B167" s="173" t="s">
        <v>6062</v>
      </c>
      <c r="C167" s="174"/>
      <c r="D167" s="175"/>
      <c r="E167" s="164"/>
      <c r="F167" s="199" t="str">
        <f t="shared" si="25"/>
        <v/>
      </c>
      <c r="G167" s="176"/>
      <c r="H167" s="200" t="str">
        <f t="shared" si="18"/>
        <v/>
      </c>
      <c r="I167" s="177"/>
      <c r="J167" s="201" t="str">
        <f t="shared" si="19"/>
        <v/>
      </c>
      <c r="K167" s="136"/>
      <c r="L167" s="200" t="str">
        <f t="shared" si="20"/>
        <v/>
      </c>
      <c r="M167" s="140"/>
      <c r="N167" s="201" t="str">
        <f t="shared" si="21"/>
        <v/>
      </c>
      <c r="O167" s="136"/>
      <c r="P167" s="200" t="str">
        <f t="shared" si="22"/>
        <v/>
      </c>
      <c r="Q167" s="140"/>
      <c r="R167" s="201" t="str">
        <f t="shared" si="23"/>
        <v/>
      </c>
      <c r="S167" s="129"/>
      <c r="T167" s="202" t="str">
        <f t="shared" si="26"/>
        <v/>
      </c>
      <c r="U167" s="140"/>
      <c r="V167" s="201" t="str">
        <f t="shared" si="24"/>
        <v/>
      </c>
    </row>
    <row r="168" spans="1:22" s="147" customFormat="1" hidden="1">
      <c r="A168" s="190"/>
      <c r="B168" s="173" t="s">
        <v>6063</v>
      </c>
      <c r="C168" s="174"/>
      <c r="D168" s="175"/>
      <c r="E168" s="164"/>
      <c r="F168" s="199" t="str">
        <f t="shared" si="25"/>
        <v/>
      </c>
      <c r="G168" s="176"/>
      <c r="H168" s="200" t="str">
        <f t="shared" si="18"/>
        <v/>
      </c>
      <c r="I168" s="177"/>
      <c r="J168" s="201" t="str">
        <f t="shared" si="19"/>
        <v/>
      </c>
      <c r="K168" s="136"/>
      <c r="L168" s="200" t="str">
        <f t="shared" si="20"/>
        <v/>
      </c>
      <c r="M168" s="140"/>
      <c r="N168" s="201" t="str">
        <f t="shared" si="21"/>
        <v/>
      </c>
      <c r="O168" s="136"/>
      <c r="P168" s="200" t="str">
        <f t="shared" si="22"/>
        <v/>
      </c>
      <c r="Q168" s="140"/>
      <c r="R168" s="201" t="str">
        <f t="shared" si="23"/>
        <v/>
      </c>
      <c r="S168" s="129"/>
      <c r="T168" s="202" t="str">
        <f t="shared" si="26"/>
        <v/>
      </c>
      <c r="U168" s="140"/>
      <c r="V168" s="201" t="str">
        <f t="shared" si="24"/>
        <v/>
      </c>
    </row>
    <row r="169" spans="1:22" s="147" customFormat="1" hidden="1">
      <c r="A169" s="190"/>
      <c r="B169" s="173" t="s">
        <v>6064</v>
      </c>
      <c r="C169" s="174"/>
      <c r="D169" s="175"/>
      <c r="E169" s="164"/>
      <c r="F169" s="199" t="str">
        <f t="shared" si="25"/>
        <v/>
      </c>
      <c r="G169" s="176"/>
      <c r="H169" s="200" t="str">
        <f t="shared" si="18"/>
        <v/>
      </c>
      <c r="I169" s="177"/>
      <c r="J169" s="201" t="str">
        <f t="shared" si="19"/>
        <v/>
      </c>
      <c r="K169" s="136"/>
      <c r="L169" s="200" t="str">
        <f t="shared" si="20"/>
        <v/>
      </c>
      <c r="M169" s="140"/>
      <c r="N169" s="201" t="str">
        <f t="shared" si="21"/>
        <v/>
      </c>
      <c r="O169" s="136"/>
      <c r="P169" s="200" t="str">
        <f t="shared" si="22"/>
        <v/>
      </c>
      <c r="Q169" s="140"/>
      <c r="R169" s="201" t="str">
        <f t="shared" si="23"/>
        <v/>
      </c>
      <c r="S169" s="129"/>
      <c r="T169" s="202" t="str">
        <f t="shared" si="26"/>
        <v/>
      </c>
      <c r="U169" s="140"/>
      <c r="V169" s="201" t="str">
        <f t="shared" si="24"/>
        <v/>
      </c>
    </row>
    <row r="170" spans="1:22" s="147" customFormat="1" hidden="1">
      <c r="A170" s="190"/>
      <c r="B170" s="173" t="s">
        <v>6065</v>
      </c>
      <c r="C170" s="174"/>
      <c r="D170" s="175"/>
      <c r="E170" s="164"/>
      <c r="F170" s="199" t="str">
        <f t="shared" si="25"/>
        <v/>
      </c>
      <c r="G170" s="176"/>
      <c r="H170" s="200" t="str">
        <f t="shared" si="18"/>
        <v/>
      </c>
      <c r="I170" s="177"/>
      <c r="J170" s="201" t="str">
        <f t="shared" si="19"/>
        <v/>
      </c>
      <c r="K170" s="136"/>
      <c r="L170" s="200" t="str">
        <f t="shared" si="20"/>
        <v/>
      </c>
      <c r="M170" s="140"/>
      <c r="N170" s="201" t="str">
        <f t="shared" si="21"/>
        <v/>
      </c>
      <c r="O170" s="136"/>
      <c r="P170" s="200" t="str">
        <f t="shared" si="22"/>
        <v/>
      </c>
      <c r="Q170" s="140"/>
      <c r="R170" s="201" t="str">
        <f t="shared" si="23"/>
        <v/>
      </c>
      <c r="S170" s="129"/>
      <c r="T170" s="202" t="str">
        <f t="shared" si="26"/>
        <v/>
      </c>
      <c r="U170" s="140"/>
      <c r="V170" s="201" t="str">
        <f t="shared" si="24"/>
        <v/>
      </c>
    </row>
    <row r="171" spans="1:22" s="147" customFormat="1" hidden="1">
      <c r="A171" s="190"/>
      <c r="B171" s="173" t="s">
        <v>6066</v>
      </c>
      <c r="C171" s="174"/>
      <c r="D171" s="175"/>
      <c r="E171" s="164"/>
      <c r="F171" s="199" t="str">
        <f t="shared" si="25"/>
        <v/>
      </c>
      <c r="G171" s="176"/>
      <c r="H171" s="200" t="str">
        <f t="shared" si="18"/>
        <v/>
      </c>
      <c r="I171" s="177"/>
      <c r="J171" s="201" t="str">
        <f t="shared" si="19"/>
        <v/>
      </c>
      <c r="K171" s="136"/>
      <c r="L171" s="200" t="str">
        <f t="shared" si="20"/>
        <v/>
      </c>
      <c r="M171" s="140"/>
      <c r="N171" s="201" t="str">
        <f t="shared" si="21"/>
        <v/>
      </c>
      <c r="O171" s="136"/>
      <c r="P171" s="200" t="str">
        <f t="shared" si="22"/>
        <v/>
      </c>
      <c r="Q171" s="140"/>
      <c r="R171" s="201" t="str">
        <f t="shared" si="23"/>
        <v/>
      </c>
      <c r="S171" s="129"/>
      <c r="T171" s="202" t="str">
        <f t="shared" si="26"/>
        <v/>
      </c>
      <c r="U171" s="140"/>
      <c r="V171" s="201" t="str">
        <f t="shared" si="24"/>
        <v/>
      </c>
    </row>
    <row r="172" spans="1:22" s="147" customFormat="1" hidden="1">
      <c r="A172" s="190"/>
      <c r="B172" s="173" t="s">
        <v>6067</v>
      </c>
      <c r="C172" s="174"/>
      <c r="D172" s="175"/>
      <c r="E172" s="164"/>
      <c r="F172" s="199" t="str">
        <f t="shared" si="25"/>
        <v/>
      </c>
      <c r="G172" s="176"/>
      <c r="H172" s="200" t="str">
        <f t="shared" si="18"/>
        <v/>
      </c>
      <c r="I172" s="177"/>
      <c r="J172" s="201" t="str">
        <f t="shared" si="19"/>
        <v/>
      </c>
      <c r="K172" s="136"/>
      <c r="L172" s="200" t="str">
        <f t="shared" si="20"/>
        <v/>
      </c>
      <c r="M172" s="140"/>
      <c r="N172" s="201" t="str">
        <f t="shared" si="21"/>
        <v/>
      </c>
      <c r="O172" s="136"/>
      <c r="P172" s="200" t="str">
        <f t="shared" si="22"/>
        <v/>
      </c>
      <c r="Q172" s="140"/>
      <c r="R172" s="201" t="str">
        <f t="shared" si="23"/>
        <v/>
      </c>
      <c r="S172" s="129"/>
      <c r="T172" s="202" t="str">
        <f t="shared" si="26"/>
        <v/>
      </c>
      <c r="U172" s="140"/>
      <c r="V172" s="201" t="str">
        <f t="shared" si="24"/>
        <v/>
      </c>
    </row>
    <row r="173" spans="1:22" s="147" customFormat="1" hidden="1">
      <c r="A173" s="190"/>
      <c r="B173" s="173" t="s">
        <v>6068</v>
      </c>
      <c r="C173" s="174"/>
      <c r="D173" s="175"/>
      <c r="E173" s="164"/>
      <c r="F173" s="199" t="str">
        <f t="shared" si="25"/>
        <v/>
      </c>
      <c r="G173" s="176"/>
      <c r="H173" s="200" t="str">
        <f t="shared" si="18"/>
        <v/>
      </c>
      <c r="I173" s="177"/>
      <c r="J173" s="201" t="str">
        <f t="shared" si="19"/>
        <v/>
      </c>
      <c r="K173" s="136"/>
      <c r="L173" s="200" t="str">
        <f t="shared" si="20"/>
        <v/>
      </c>
      <c r="M173" s="140"/>
      <c r="N173" s="201" t="str">
        <f t="shared" si="21"/>
        <v/>
      </c>
      <c r="O173" s="136"/>
      <c r="P173" s="200" t="str">
        <f t="shared" si="22"/>
        <v/>
      </c>
      <c r="Q173" s="140"/>
      <c r="R173" s="201" t="str">
        <f t="shared" si="23"/>
        <v/>
      </c>
      <c r="S173" s="129"/>
      <c r="T173" s="202" t="str">
        <f t="shared" si="26"/>
        <v/>
      </c>
      <c r="U173" s="140"/>
      <c r="V173" s="201" t="str">
        <f t="shared" si="24"/>
        <v/>
      </c>
    </row>
    <row r="174" spans="1:22" s="147" customFormat="1" hidden="1">
      <c r="A174" s="190"/>
      <c r="B174" s="173" t="s">
        <v>6069</v>
      </c>
      <c r="C174" s="174"/>
      <c r="D174" s="175"/>
      <c r="E174" s="164"/>
      <c r="F174" s="199" t="str">
        <f t="shared" si="25"/>
        <v/>
      </c>
      <c r="G174" s="176"/>
      <c r="H174" s="200" t="str">
        <f t="shared" si="18"/>
        <v/>
      </c>
      <c r="I174" s="177"/>
      <c r="J174" s="201" t="str">
        <f t="shared" si="19"/>
        <v/>
      </c>
      <c r="K174" s="136"/>
      <c r="L174" s="200" t="str">
        <f t="shared" si="20"/>
        <v/>
      </c>
      <c r="M174" s="140"/>
      <c r="N174" s="201" t="str">
        <f t="shared" si="21"/>
        <v/>
      </c>
      <c r="O174" s="136"/>
      <c r="P174" s="200" t="str">
        <f t="shared" si="22"/>
        <v/>
      </c>
      <c r="Q174" s="140"/>
      <c r="R174" s="201" t="str">
        <f t="shared" si="23"/>
        <v/>
      </c>
      <c r="S174" s="129"/>
      <c r="T174" s="202" t="str">
        <f t="shared" si="26"/>
        <v/>
      </c>
      <c r="U174" s="140"/>
      <c r="V174" s="201" t="str">
        <f t="shared" si="24"/>
        <v/>
      </c>
    </row>
    <row r="175" spans="1:22" s="147" customFormat="1" hidden="1">
      <c r="A175" s="190"/>
      <c r="B175" s="173" t="s">
        <v>6070</v>
      </c>
      <c r="C175" s="174"/>
      <c r="D175" s="175"/>
      <c r="E175" s="164"/>
      <c r="F175" s="199" t="str">
        <f t="shared" si="25"/>
        <v/>
      </c>
      <c r="G175" s="176"/>
      <c r="H175" s="200" t="str">
        <f t="shared" si="18"/>
        <v/>
      </c>
      <c r="I175" s="177"/>
      <c r="J175" s="201" t="str">
        <f t="shared" si="19"/>
        <v/>
      </c>
      <c r="K175" s="136"/>
      <c r="L175" s="200" t="str">
        <f t="shared" si="20"/>
        <v/>
      </c>
      <c r="M175" s="140"/>
      <c r="N175" s="201" t="str">
        <f t="shared" si="21"/>
        <v/>
      </c>
      <c r="O175" s="136"/>
      <c r="P175" s="200" t="str">
        <f t="shared" si="22"/>
        <v/>
      </c>
      <c r="Q175" s="140"/>
      <c r="R175" s="201" t="str">
        <f t="shared" si="23"/>
        <v/>
      </c>
      <c r="S175" s="129"/>
      <c r="T175" s="202" t="str">
        <f t="shared" si="26"/>
        <v/>
      </c>
      <c r="U175" s="140"/>
      <c r="V175" s="201" t="str">
        <f t="shared" si="24"/>
        <v/>
      </c>
    </row>
    <row r="176" spans="1:22" s="147" customFormat="1" hidden="1">
      <c r="A176" s="190"/>
      <c r="B176" s="173" t="s">
        <v>6071</v>
      </c>
      <c r="C176" s="174"/>
      <c r="D176" s="175"/>
      <c r="E176" s="164"/>
      <c r="F176" s="199" t="str">
        <f t="shared" si="25"/>
        <v/>
      </c>
      <c r="G176" s="176"/>
      <c r="H176" s="200" t="str">
        <f t="shared" ref="H176:H239" si="27">IF($H$9="*",IF(G176&gt;0,"*",""),"")</f>
        <v/>
      </c>
      <c r="I176" s="177"/>
      <c r="J176" s="201" t="str">
        <f t="shared" ref="J176:J239" si="28">IF($J$9="*",IF(I176&gt;0,"*",""),"")</f>
        <v/>
      </c>
      <c r="K176" s="136"/>
      <c r="L176" s="200" t="str">
        <f t="shared" ref="L176:L239" si="29">IF($L$9="*",IF(K176&gt;0,"*",""),"")</f>
        <v/>
      </c>
      <c r="M176" s="140"/>
      <c r="N176" s="201" t="str">
        <f t="shared" ref="N176:N239" si="30">IF($N$9="*",IF(M176&gt;0,"*",""),"")</f>
        <v/>
      </c>
      <c r="O176" s="136"/>
      <c r="P176" s="200" t="str">
        <f t="shared" ref="P176:P239" si="31">IF($P$9="*",IF(O176&gt;0,"*",""),"")</f>
        <v/>
      </c>
      <c r="Q176" s="140"/>
      <c r="R176" s="201" t="str">
        <f t="shared" ref="R176:R239" si="32">IF($R$9="*",IF(Q176&gt;0,"*",""),"")</f>
        <v/>
      </c>
      <c r="S176" s="129"/>
      <c r="T176" s="202" t="str">
        <f t="shared" si="26"/>
        <v/>
      </c>
      <c r="U176" s="140"/>
      <c r="V176" s="201" t="str">
        <f t="shared" ref="V176:V239" si="33">IF($V$9="*",IF(U176&gt;0,"*",""),"")</f>
        <v/>
      </c>
    </row>
    <row r="177" spans="1:22" s="147" customFormat="1">
      <c r="A177" s="190">
        <v>1</v>
      </c>
      <c r="B177" s="173" t="s">
        <v>6072</v>
      </c>
      <c r="C177" s="174"/>
      <c r="D177" s="175"/>
      <c r="E177" s="165">
        <f>O177</f>
        <v>22680</v>
      </c>
      <c r="F177" s="199" t="str">
        <f t="shared" si="25"/>
        <v>*</v>
      </c>
      <c r="G177" s="176"/>
      <c r="H177" s="200" t="str">
        <f t="shared" si="27"/>
        <v/>
      </c>
      <c r="I177" s="177">
        <v>26139</v>
      </c>
      <c r="J177" s="201">
        <v>25725</v>
      </c>
      <c r="K177" s="136"/>
      <c r="L177" s="200">
        <v>17217</v>
      </c>
      <c r="M177" s="140"/>
      <c r="N177" s="201" t="str">
        <f t="shared" si="30"/>
        <v/>
      </c>
      <c r="O177" s="136">
        <v>22680</v>
      </c>
      <c r="P177" s="200" t="str">
        <f t="shared" si="31"/>
        <v/>
      </c>
      <c r="Q177" s="140"/>
      <c r="R177" s="201" t="str">
        <f t="shared" si="32"/>
        <v/>
      </c>
      <c r="S177" s="129"/>
      <c r="T177" s="202" t="str">
        <f t="shared" si="26"/>
        <v/>
      </c>
      <c r="U177" s="140"/>
      <c r="V177" s="201" t="str">
        <f t="shared" si="33"/>
        <v/>
      </c>
    </row>
    <row r="178" spans="1:22" s="147" customFormat="1" hidden="1">
      <c r="A178" s="190"/>
      <c r="B178" s="173" t="s">
        <v>6073</v>
      </c>
      <c r="C178" s="174"/>
      <c r="D178" s="175"/>
      <c r="E178" s="164"/>
      <c r="F178" s="199" t="str">
        <f t="shared" ref="F178:F241" si="34">IF($F$9="*",IF(E178&gt;0,"*",""),"")</f>
        <v/>
      </c>
      <c r="G178" s="176"/>
      <c r="H178" s="200" t="str">
        <f t="shared" si="27"/>
        <v/>
      </c>
      <c r="I178" s="177"/>
      <c r="J178" s="201" t="str">
        <f t="shared" si="28"/>
        <v/>
      </c>
      <c r="K178" s="136"/>
      <c r="L178" s="200" t="str">
        <f t="shared" si="29"/>
        <v/>
      </c>
      <c r="M178" s="140"/>
      <c r="N178" s="201" t="str">
        <f t="shared" si="30"/>
        <v/>
      </c>
      <c r="O178" s="136"/>
      <c r="P178" s="200" t="str">
        <f t="shared" si="31"/>
        <v/>
      </c>
      <c r="Q178" s="140"/>
      <c r="R178" s="201" t="str">
        <f t="shared" si="32"/>
        <v/>
      </c>
      <c r="S178" s="129"/>
      <c r="T178" s="202" t="str">
        <f t="shared" si="26"/>
        <v/>
      </c>
      <c r="U178" s="140"/>
      <c r="V178" s="201" t="str">
        <f t="shared" si="33"/>
        <v/>
      </c>
    </row>
    <row r="179" spans="1:22" s="147" customFormat="1" hidden="1">
      <c r="A179" s="190"/>
      <c r="B179" s="173" t="s">
        <v>6074</v>
      </c>
      <c r="C179" s="174"/>
      <c r="D179" s="175"/>
      <c r="E179" s="164"/>
      <c r="F179" s="199" t="str">
        <f t="shared" si="34"/>
        <v/>
      </c>
      <c r="G179" s="176"/>
      <c r="H179" s="200" t="str">
        <f t="shared" si="27"/>
        <v/>
      </c>
      <c r="I179" s="177"/>
      <c r="J179" s="201" t="str">
        <f t="shared" si="28"/>
        <v/>
      </c>
      <c r="K179" s="136"/>
      <c r="L179" s="200" t="str">
        <f t="shared" si="29"/>
        <v/>
      </c>
      <c r="M179" s="140"/>
      <c r="N179" s="201" t="str">
        <f t="shared" si="30"/>
        <v/>
      </c>
      <c r="O179" s="136"/>
      <c r="P179" s="200" t="str">
        <f t="shared" si="31"/>
        <v/>
      </c>
      <c r="Q179" s="140"/>
      <c r="R179" s="201" t="str">
        <f t="shared" si="32"/>
        <v/>
      </c>
      <c r="S179" s="129"/>
      <c r="T179" s="202" t="str">
        <f t="shared" si="26"/>
        <v/>
      </c>
      <c r="U179" s="140"/>
      <c r="V179" s="201" t="str">
        <f t="shared" si="33"/>
        <v/>
      </c>
    </row>
    <row r="180" spans="1:22" s="147" customFormat="1" hidden="1">
      <c r="A180" s="190"/>
      <c r="B180" s="173" t="s">
        <v>6075</v>
      </c>
      <c r="C180" s="174"/>
      <c r="D180" s="175"/>
      <c r="E180" s="164"/>
      <c r="F180" s="199" t="str">
        <f t="shared" si="34"/>
        <v/>
      </c>
      <c r="G180" s="176"/>
      <c r="H180" s="200" t="str">
        <f t="shared" si="27"/>
        <v/>
      </c>
      <c r="I180" s="177"/>
      <c r="J180" s="201" t="str">
        <f t="shared" si="28"/>
        <v/>
      </c>
      <c r="K180" s="136"/>
      <c r="L180" s="200" t="str">
        <f t="shared" si="29"/>
        <v/>
      </c>
      <c r="M180" s="140"/>
      <c r="N180" s="201" t="str">
        <f t="shared" si="30"/>
        <v/>
      </c>
      <c r="O180" s="136"/>
      <c r="P180" s="200" t="str">
        <f t="shared" si="31"/>
        <v/>
      </c>
      <c r="Q180" s="140"/>
      <c r="R180" s="201" t="str">
        <f t="shared" si="32"/>
        <v/>
      </c>
      <c r="S180" s="129"/>
      <c r="T180" s="202" t="str">
        <f t="shared" si="26"/>
        <v/>
      </c>
      <c r="U180" s="140"/>
      <c r="V180" s="201" t="str">
        <f t="shared" si="33"/>
        <v/>
      </c>
    </row>
    <row r="181" spans="1:22" s="147" customFormat="1" hidden="1">
      <c r="A181" s="190"/>
      <c r="B181" s="173" t="s">
        <v>6076</v>
      </c>
      <c r="C181" s="174"/>
      <c r="D181" s="175"/>
      <c r="E181" s="164"/>
      <c r="F181" s="199" t="str">
        <f t="shared" si="34"/>
        <v/>
      </c>
      <c r="G181" s="176"/>
      <c r="H181" s="200" t="str">
        <f t="shared" si="27"/>
        <v/>
      </c>
      <c r="I181" s="177"/>
      <c r="J181" s="201" t="str">
        <f t="shared" si="28"/>
        <v/>
      </c>
      <c r="K181" s="136"/>
      <c r="L181" s="200" t="str">
        <f t="shared" si="29"/>
        <v/>
      </c>
      <c r="M181" s="140"/>
      <c r="N181" s="201" t="str">
        <f t="shared" si="30"/>
        <v/>
      </c>
      <c r="O181" s="136"/>
      <c r="P181" s="200" t="str">
        <f t="shared" si="31"/>
        <v/>
      </c>
      <c r="Q181" s="140"/>
      <c r="R181" s="201" t="str">
        <f t="shared" si="32"/>
        <v/>
      </c>
      <c r="S181" s="129"/>
      <c r="T181" s="202" t="str">
        <f t="shared" si="26"/>
        <v/>
      </c>
      <c r="U181" s="140"/>
      <c r="V181" s="201" t="str">
        <f t="shared" si="33"/>
        <v/>
      </c>
    </row>
    <row r="182" spans="1:22" s="147" customFormat="1" hidden="1">
      <c r="A182" s="190"/>
      <c r="B182" s="173" t="s">
        <v>6077</v>
      </c>
      <c r="C182" s="174"/>
      <c r="D182" s="175"/>
      <c r="E182" s="164"/>
      <c r="F182" s="199" t="str">
        <f t="shared" si="34"/>
        <v/>
      </c>
      <c r="G182" s="176"/>
      <c r="H182" s="200" t="str">
        <f t="shared" si="27"/>
        <v/>
      </c>
      <c r="I182" s="177"/>
      <c r="J182" s="201" t="str">
        <f t="shared" si="28"/>
        <v/>
      </c>
      <c r="K182" s="136"/>
      <c r="L182" s="200" t="str">
        <f t="shared" si="29"/>
        <v/>
      </c>
      <c r="M182" s="140"/>
      <c r="N182" s="201" t="str">
        <f t="shared" si="30"/>
        <v/>
      </c>
      <c r="O182" s="136"/>
      <c r="P182" s="200" t="str">
        <f t="shared" si="31"/>
        <v/>
      </c>
      <c r="Q182" s="140"/>
      <c r="R182" s="201" t="str">
        <f t="shared" si="32"/>
        <v/>
      </c>
      <c r="S182" s="129"/>
      <c r="T182" s="202" t="str">
        <f t="shared" si="26"/>
        <v/>
      </c>
      <c r="U182" s="140"/>
      <c r="V182" s="201" t="str">
        <f t="shared" si="33"/>
        <v/>
      </c>
    </row>
    <row r="183" spans="1:22" s="147" customFormat="1" hidden="1">
      <c r="A183" s="190"/>
      <c r="B183" s="173" t="s">
        <v>6078</v>
      </c>
      <c r="C183" s="174"/>
      <c r="D183" s="175"/>
      <c r="E183" s="164"/>
      <c r="F183" s="199" t="str">
        <f t="shared" si="34"/>
        <v/>
      </c>
      <c r="G183" s="176"/>
      <c r="H183" s="200" t="str">
        <f t="shared" si="27"/>
        <v/>
      </c>
      <c r="I183" s="177"/>
      <c r="J183" s="201" t="str">
        <f t="shared" si="28"/>
        <v/>
      </c>
      <c r="K183" s="136"/>
      <c r="L183" s="200" t="str">
        <f t="shared" si="29"/>
        <v/>
      </c>
      <c r="M183" s="140"/>
      <c r="N183" s="201" t="str">
        <f t="shared" si="30"/>
        <v/>
      </c>
      <c r="O183" s="136"/>
      <c r="P183" s="200" t="str">
        <f t="shared" si="31"/>
        <v/>
      </c>
      <c r="Q183" s="140"/>
      <c r="R183" s="201" t="str">
        <f t="shared" si="32"/>
        <v/>
      </c>
      <c r="S183" s="129"/>
      <c r="T183" s="202" t="str">
        <f t="shared" si="26"/>
        <v/>
      </c>
      <c r="U183" s="140"/>
      <c r="V183" s="201" t="str">
        <f t="shared" si="33"/>
        <v/>
      </c>
    </row>
    <row r="184" spans="1:22" s="147" customFormat="1" hidden="1">
      <c r="A184" s="190"/>
      <c r="B184" s="173" t="s">
        <v>6079</v>
      </c>
      <c r="C184" s="174"/>
      <c r="D184" s="175"/>
      <c r="E184" s="164"/>
      <c r="F184" s="199" t="str">
        <f t="shared" si="34"/>
        <v/>
      </c>
      <c r="G184" s="176"/>
      <c r="H184" s="200" t="str">
        <f t="shared" si="27"/>
        <v/>
      </c>
      <c r="I184" s="177"/>
      <c r="J184" s="201" t="str">
        <f t="shared" si="28"/>
        <v/>
      </c>
      <c r="K184" s="136"/>
      <c r="L184" s="200" t="str">
        <f t="shared" si="29"/>
        <v/>
      </c>
      <c r="M184" s="140"/>
      <c r="N184" s="201" t="str">
        <f t="shared" si="30"/>
        <v/>
      </c>
      <c r="O184" s="136"/>
      <c r="P184" s="200" t="str">
        <f t="shared" si="31"/>
        <v/>
      </c>
      <c r="Q184" s="140"/>
      <c r="R184" s="201" t="str">
        <f t="shared" si="32"/>
        <v/>
      </c>
      <c r="S184" s="129"/>
      <c r="T184" s="202" t="str">
        <f t="shared" si="26"/>
        <v/>
      </c>
      <c r="U184" s="140"/>
      <c r="V184" s="201" t="str">
        <f t="shared" si="33"/>
        <v/>
      </c>
    </row>
    <row r="185" spans="1:22" s="147" customFormat="1" hidden="1">
      <c r="A185" s="190"/>
      <c r="B185" s="173" t="s">
        <v>6080</v>
      </c>
      <c r="C185" s="174"/>
      <c r="D185" s="175"/>
      <c r="E185" s="164"/>
      <c r="F185" s="199" t="str">
        <f t="shared" si="34"/>
        <v/>
      </c>
      <c r="G185" s="176"/>
      <c r="H185" s="200" t="str">
        <f t="shared" si="27"/>
        <v/>
      </c>
      <c r="I185" s="177"/>
      <c r="J185" s="201" t="str">
        <f t="shared" si="28"/>
        <v/>
      </c>
      <c r="K185" s="136"/>
      <c r="L185" s="200" t="str">
        <f t="shared" si="29"/>
        <v/>
      </c>
      <c r="M185" s="140"/>
      <c r="N185" s="201" t="str">
        <f t="shared" si="30"/>
        <v/>
      </c>
      <c r="O185" s="136"/>
      <c r="P185" s="200" t="str">
        <f t="shared" si="31"/>
        <v/>
      </c>
      <c r="Q185" s="140"/>
      <c r="R185" s="201" t="str">
        <f t="shared" si="32"/>
        <v/>
      </c>
      <c r="S185" s="129"/>
      <c r="T185" s="202" t="str">
        <f t="shared" si="26"/>
        <v/>
      </c>
      <c r="U185" s="140"/>
      <c r="V185" s="201" t="str">
        <f t="shared" si="33"/>
        <v/>
      </c>
    </row>
    <row r="186" spans="1:22" s="147" customFormat="1" hidden="1">
      <c r="A186" s="190"/>
      <c r="B186" s="173" t="s">
        <v>6081</v>
      </c>
      <c r="C186" s="174"/>
      <c r="D186" s="175"/>
      <c r="E186" s="164"/>
      <c r="F186" s="199" t="str">
        <f t="shared" si="34"/>
        <v/>
      </c>
      <c r="G186" s="176"/>
      <c r="H186" s="200" t="str">
        <f t="shared" si="27"/>
        <v/>
      </c>
      <c r="I186" s="177"/>
      <c r="J186" s="201" t="str">
        <f t="shared" si="28"/>
        <v/>
      </c>
      <c r="K186" s="136"/>
      <c r="L186" s="200" t="str">
        <f t="shared" si="29"/>
        <v/>
      </c>
      <c r="M186" s="140"/>
      <c r="N186" s="201" t="str">
        <f t="shared" si="30"/>
        <v/>
      </c>
      <c r="O186" s="136"/>
      <c r="P186" s="200" t="str">
        <f t="shared" si="31"/>
        <v/>
      </c>
      <c r="Q186" s="140"/>
      <c r="R186" s="201" t="str">
        <f t="shared" si="32"/>
        <v/>
      </c>
      <c r="S186" s="129"/>
      <c r="T186" s="202" t="str">
        <f t="shared" si="26"/>
        <v/>
      </c>
      <c r="U186" s="140"/>
      <c r="V186" s="201" t="str">
        <f t="shared" si="33"/>
        <v/>
      </c>
    </row>
    <row r="187" spans="1:22" s="147" customFormat="1" hidden="1">
      <c r="A187" s="190"/>
      <c r="B187" s="173" t="s">
        <v>6082</v>
      </c>
      <c r="C187" s="174"/>
      <c r="D187" s="175"/>
      <c r="E187" s="164"/>
      <c r="F187" s="199" t="str">
        <f t="shared" si="34"/>
        <v/>
      </c>
      <c r="G187" s="176"/>
      <c r="H187" s="200" t="str">
        <f t="shared" si="27"/>
        <v/>
      </c>
      <c r="I187" s="177"/>
      <c r="J187" s="201" t="str">
        <f t="shared" si="28"/>
        <v/>
      </c>
      <c r="K187" s="136"/>
      <c r="L187" s="200" t="str">
        <f t="shared" si="29"/>
        <v/>
      </c>
      <c r="M187" s="140"/>
      <c r="N187" s="201" t="str">
        <f t="shared" si="30"/>
        <v/>
      </c>
      <c r="O187" s="136"/>
      <c r="P187" s="200" t="str">
        <f t="shared" si="31"/>
        <v/>
      </c>
      <c r="Q187" s="140"/>
      <c r="R187" s="201" t="str">
        <f t="shared" si="32"/>
        <v/>
      </c>
      <c r="S187" s="129"/>
      <c r="T187" s="202" t="str">
        <f t="shared" si="26"/>
        <v/>
      </c>
      <c r="U187" s="140"/>
      <c r="V187" s="201" t="str">
        <f t="shared" si="33"/>
        <v/>
      </c>
    </row>
    <row r="188" spans="1:22" s="147" customFormat="1" hidden="1">
      <c r="A188" s="190"/>
      <c r="B188" s="173" t="s">
        <v>6083</v>
      </c>
      <c r="C188" s="174"/>
      <c r="D188" s="175"/>
      <c r="E188" s="164"/>
      <c r="F188" s="199" t="str">
        <f t="shared" si="34"/>
        <v/>
      </c>
      <c r="G188" s="176"/>
      <c r="H188" s="200" t="str">
        <f t="shared" si="27"/>
        <v/>
      </c>
      <c r="I188" s="177"/>
      <c r="J188" s="201" t="str">
        <f t="shared" si="28"/>
        <v/>
      </c>
      <c r="K188" s="136"/>
      <c r="L188" s="200" t="str">
        <f t="shared" si="29"/>
        <v/>
      </c>
      <c r="M188" s="140"/>
      <c r="N188" s="201" t="str">
        <f t="shared" si="30"/>
        <v/>
      </c>
      <c r="O188" s="136"/>
      <c r="P188" s="200" t="str">
        <f t="shared" si="31"/>
        <v/>
      </c>
      <c r="Q188" s="140"/>
      <c r="R188" s="201" t="str">
        <f t="shared" si="32"/>
        <v/>
      </c>
      <c r="S188" s="129"/>
      <c r="T188" s="202" t="str">
        <f t="shared" si="26"/>
        <v/>
      </c>
      <c r="U188" s="140"/>
      <c r="V188" s="201" t="str">
        <f t="shared" si="33"/>
        <v/>
      </c>
    </row>
    <row r="189" spans="1:22" s="147" customFormat="1" hidden="1">
      <c r="A189" s="190"/>
      <c r="B189" s="173" t="s">
        <v>6084</v>
      </c>
      <c r="C189" s="174"/>
      <c r="D189" s="175"/>
      <c r="E189" s="164"/>
      <c r="F189" s="199" t="str">
        <f t="shared" si="34"/>
        <v/>
      </c>
      <c r="G189" s="176"/>
      <c r="H189" s="200" t="str">
        <f t="shared" si="27"/>
        <v/>
      </c>
      <c r="I189" s="177"/>
      <c r="J189" s="201" t="str">
        <f t="shared" si="28"/>
        <v/>
      </c>
      <c r="K189" s="136"/>
      <c r="L189" s="200" t="str">
        <f t="shared" si="29"/>
        <v/>
      </c>
      <c r="M189" s="140"/>
      <c r="N189" s="201" t="str">
        <f t="shared" si="30"/>
        <v/>
      </c>
      <c r="O189" s="136"/>
      <c r="P189" s="200" t="str">
        <f t="shared" si="31"/>
        <v/>
      </c>
      <c r="Q189" s="140"/>
      <c r="R189" s="201" t="str">
        <f t="shared" si="32"/>
        <v/>
      </c>
      <c r="S189" s="129"/>
      <c r="T189" s="202" t="str">
        <f t="shared" si="26"/>
        <v/>
      </c>
      <c r="U189" s="140"/>
      <c r="V189" s="201" t="str">
        <f t="shared" si="33"/>
        <v/>
      </c>
    </row>
    <row r="190" spans="1:22" s="147" customFormat="1" hidden="1">
      <c r="A190" s="190"/>
      <c r="B190" s="173" t="s">
        <v>6085</v>
      </c>
      <c r="C190" s="174"/>
      <c r="D190" s="175"/>
      <c r="E190" s="164"/>
      <c r="F190" s="199" t="str">
        <f t="shared" si="34"/>
        <v/>
      </c>
      <c r="G190" s="176"/>
      <c r="H190" s="200" t="str">
        <f t="shared" si="27"/>
        <v/>
      </c>
      <c r="I190" s="177"/>
      <c r="J190" s="201" t="str">
        <f t="shared" si="28"/>
        <v/>
      </c>
      <c r="K190" s="136"/>
      <c r="L190" s="200" t="str">
        <f t="shared" si="29"/>
        <v/>
      </c>
      <c r="M190" s="140"/>
      <c r="N190" s="201" t="str">
        <f t="shared" si="30"/>
        <v/>
      </c>
      <c r="O190" s="136"/>
      <c r="P190" s="200" t="str">
        <f t="shared" si="31"/>
        <v/>
      </c>
      <c r="Q190" s="140"/>
      <c r="R190" s="201" t="str">
        <f t="shared" si="32"/>
        <v/>
      </c>
      <c r="S190" s="129"/>
      <c r="T190" s="202" t="str">
        <f t="shared" si="26"/>
        <v/>
      </c>
      <c r="U190" s="140"/>
      <c r="V190" s="201" t="str">
        <f t="shared" si="33"/>
        <v/>
      </c>
    </row>
    <row r="191" spans="1:22" s="147" customFormat="1" hidden="1">
      <c r="A191" s="190"/>
      <c r="B191" s="173" t="s">
        <v>6086</v>
      </c>
      <c r="C191" s="174"/>
      <c r="D191" s="175"/>
      <c r="E191" s="164"/>
      <c r="F191" s="199" t="str">
        <f t="shared" si="34"/>
        <v/>
      </c>
      <c r="G191" s="176"/>
      <c r="H191" s="200" t="str">
        <f t="shared" si="27"/>
        <v/>
      </c>
      <c r="I191" s="177"/>
      <c r="J191" s="201" t="str">
        <f t="shared" si="28"/>
        <v/>
      </c>
      <c r="K191" s="136"/>
      <c r="L191" s="200" t="str">
        <f t="shared" si="29"/>
        <v/>
      </c>
      <c r="M191" s="140"/>
      <c r="N191" s="201" t="str">
        <f t="shared" si="30"/>
        <v/>
      </c>
      <c r="O191" s="136"/>
      <c r="P191" s="200" t="str">
        <f t="shared" si="31"/>
        <v/>
      </c>
      <c r="Q191" s="140"/>
      <c r="R191" s="201" t="str">
        <f t="shared" si="32"/>
        <v/>
      </c>
      <c r="S191" s="129"/>
      <c r="T191" s="202" t="str">
        <f t="shared" si="26"/>
        <v/>
      </c>
      <c r="U191" s="140"/>
      <c r="V191" s="201" t="str">
        <f t="shared" si="33"/>
        <v/>
      </c>
    </row>
    <row r="192" spans="1:22" s="147" customFormat="1" hidden="1">
      <c r="A192" s="190"/>
      <c r="B192" s="173" t="s">
        <v>6087</v>
      </c>
      <c r="C192" s="174"/>
      <c r="D192" s="175"/>
      <c r="E192" s="164"/>
      <c r="F192" s="199" t="str">
        <f t="shared" si="34"/>
        <v/>
      </c>
      <c r="G192" s="176"/>
      <c r="H192" s="200" t="str">
        <f t="shared" si="27"/>
        <v/>
      </c>
      <c r="I192" s="177"/>
      <c r="J192" s="201" t="str">
        <f t="shared" si="28"/>
        <v/>
      </c>
      <c r="K192" s="136"/>
      <c r="L192" s="200" t="str">
        <f t="shared" si="29"/>
        <v/>
      </c>
      <c r="M192" s="140"/>
      <c r="N192" s="201" t="str">
        <f t="shared" si="30"/>
        <v/>
      </c>
      <c r="O192" s="136"/>
      <c r="P192" s="200" t="str">
        <f t="shared" si="31"/>
        <v/>
      </c>
      <c r="Q192" s="140"/>
      <c r="R192" s="201" t="str">
        <f t="shared" si="32"/>
        <v/>
      </c>
      <c r="S192" s="129"/>
      <c r="T192" s="202" t="str">
        <f t="shared" si="26"/>
        <v/>
      </c>
      <c r="U192" s="140"/>
      <c r="V192" s="201" t="str">
        <f t="shared" si="33"/>
        <v/>
      </c>
    </row>
    <row r="193" spans="1:22" s="147" customFormat="1" hidden="1">
      <c r="A193" s="190"/>
      <c r="B193" s="173" t="s">
        <v>6088</v>
      </c>
      <c r="C193" s="174"/>
      <c r="D193" s="175"/>
      <c r="E193" s="164"/>
      <c r="F193" s="199" t="str">
        <f t="shared" si="34"/>
        <v/>
      </c>
      <c r="G193" s="176"/>
      <c r="H193" s="200" t="str">
        <f t="shared" si="27"/>
        <v/>
      </c>
      <c r="I193" s="177"/>
      <c r="J193" s="201" t="str">
        <f t="shared" si="28"/>
        <v/>
      </c>
      <c r="K193" s="136"/>
      <c r="L193" s="200" t="str">
        <f t="shared" si="29"/>
        <v/>
      </c>
      <c r="M193" s="140"/>
      <c r="N193" s="201" t="str">
        <f t="shared" si="30"/>
        <v/>
      </c>
      <c r="O193" s="136"/>
      <c r="P193" s="200" t="str">
        <f t="shared" si="31"/>
        <v/>
      </c>
      <c r="Q193" s="140"/>
      <c r="R193" s="201" t="str">
        <f t="shared" si="32"/>
        <v/>
      </c>
      <c r="S193" s="129"/>
      <c r="T193" s="202" t="str">
        <f t="shared" si="26"/>
        <v/>
      </c>
      <c r="U193" s="140"/>
      <c r="V193" s="201" t="str">
        <f t="shared" si="33"/>
        <v/>
      </c>
    </row>
    <row r="194" spans="1:22" s="147" customFormat="1" hidden="1">
      <c r="A194" s="190"/>
      <c r="B194" s="173" t="s">
        <v>6089</v>
      </c>
      <c r="C194" s="174"/>
      <c r="D194" s="175"/>
      <c r="E194" s="164"/>
      <c r="F194" s="199" t="str">
        <f t="shared" si="34"/>
        <v/>
      </c>
      <c r="G194" s="176"/>
      <c r="H194" s="200" t="str">
        <f t="shared" si="27"/>
        <v/>
      </c>
      <c r="I194" s="177"/>
      <c r="J194" s="201" t="str">
        <f t="shared" si="28"/>
        <v/>
      </c>
      <c r="K194" s="136"/>
      <c r="L194" s="200" t="str">
        <f t="shared" si="29"/>
        <v/>
      </c>
      <c r="M194" s="140"/>
      <c r="N194" s="201" t="str">
        <f t="shared" si="30"/>
        <v/>
      </c>
      <c r="O194" s="136"/>
      <c r="P194" s="200" t="str">
        <f t="shared" si="31"/>
        <v/>
      </c>
      <c r="Q194" s="140"/>
      <c r="R194" s="201" t="str">
        <f t="shared" si="32"/>
        <v/>
      </c>
      <c r="S194" s="129"/>
      <c r="T194" s="202" t="str">
        <f t="shared" si="26"/>
        <v/>
      </c>
      <c r="U194" s="140"/>
      <c r="V194" s="201" t="str">
        <f t="shared" si="33"/>
        <v/>
      </c>
    </row>
    <row r="195" spans="1:22" s="147" customFormat="1" hidden="1">
      <c r="A195" s="190"/>
      <c r="B195" s="173" t="s">
        <v>6090</v>
      </c>
      <c r="C195" s="174"/>
      <c r="D195" s="175"/>
      <c r="E195" s="164"/>
      <c r="F195" s="199" t="str">
        <f t="shared" si="34"/>
        <v/>
      </c>
      <c r="G195" s="176"/>
      <c r="H195" s="200" t="str">
        <f t="shared" si="27"/>
        <v/>
      </c>
      <c r="I195" s="177"/>
      <c r="J195" s="201" t="str">
        <f t="shared" si="28"/>
        <v/>
      </c>
      <c r="K195" s="136"/>
      <c r="L195" s="200" t="str">
        <f t="shared" si="29"/>
        <v/>
      </c>
      <c r="M195" s="140"/>
      <c r="N195" s="201" t="str">
        <f t="shared" si="30"/>
        <v/>
      </c>
      <c r="O195" s="136"/>
      <c r="P195" s="200" t="str">
        <f t="shared" si="31"/>
        <v/>
      </c>
      <c r="Q195" s="140"/>
      <c r="R195" s="201" t="str">
        <f t="shared" si="32"/>
        <v/>
      </c>
      <c r="S195" s="129"/>
      <c r="T195" s="202" t="str">
        <f t="shared" si="26"/>
        <v/>
      </c>
      <c r="U195" s="140"/>
      <c r="V195" s="201" t="str">
        <f t="shared" si="33"/>
        <v/>
      </c>
    </row>
    <row r="196" spans="1:22" s="147" customFormat="1" hidden="1">
      <c r="A196" s="190"/>
      <c r="B196" s="173" t="s">
        <v>6091</v>
      </c>
      <c r="C196" s="174"/>
      <c r="D196" s="175"/>
      <c r="E196" s="164"/>
      <c r="F196" s="199" t="str">
        <f t="shared" si="34"/>
        <v/>
      </c>
      <c r="G196" s="176"/>
      <c r="H196" s="200" t="str">
        <f t="shared" si="27"/>
        <v/>
      </c>
      <c r="I196" s="177"/>
      <c r="J196" s="201" t="str">
        <f t="shared" si="28"/>
        <v/>
      </c>
      <c r="K196" s="136"/>
      <c r="L196" s="200" t="str">
        <f t="shared" si="29"/>
        <v/>
      </c>
      <c r="M196" s="140"/>
      <c r="N196" s="201" t="str">
        <f t="shared" si="30"/>
        <v/>
      </c>
      <c r="O196" s="136"/>
      <c r="P196" s="200" t="str">
        <f t="shared" si="31"/>
        <v/>
      </c>
      <c r="Q196" s="140"/>
      <c r="R196" s="201" t="str">
        <f t="shared" si="32"/>
        <v/>
      </c>
      <c r="S196" s="129"/>
      <c r="T196" s="202" t="str">
        <f t="shared" si="26"/>
        <v/>
      </c>
      <c r="U196" s="140"/>
      <c r="V196" s="201" t="str">
        <f t="shared" si="33"/>
        <v/>
      </c>
    </row>
    <row r="197" spans="1:22" s="147" customFormat="1">
      <c r="A197" s="190" t="s">
        <v>53</v>
      </c>
      <c r="B197" s="173" t="s">
        <v>6092</v>
      </c>
      <c r="C197" s="174"/>
      <c r="D197" s="175"/>
      <c r="E197" s="164"/>
      <c r="F197" s="199" t="str">
        <f t="shared" si="34"/>
        <v/>
      </c>
      <c r="G197" s="176"/>
      <c r="H197" s="200" t="str">
        <f t="shared" si="27"/>
        <v/>
      </c>
      <c r="I197" s="177"/>
      <c r="J197" s="201" t="str">
        <f t="shared" si="28"/>
        <v/>
      </c>
      <c r="K197" s="136"/>
      <c r="L197" s="200" t="str">
        <f t="shared" si="29"/>
        <v/>
      </c>
      <c r="M197" s="140"/>
      <c r="N197" s="201" t="str">
        <f t="shared" si="30"/>
        <v/>
      </c>
      <c r="O197" s="136"/>
      <c r="P197" s="200" t="str">
        <f t="shared" si="31"/>
        <v/>
      </c>
      <c r="Q197" s="140"/>
      <c r="R197" s="201" t="str">
        <f t="shared" si="32"/>
        <v/>
      </c>
      <c r="S197" s="129"/>
      <c r="T197" s="202" t="str">
        <f t="shared" si="26"/>
        <v/>
      </c>
      <c r="U197" s="140"/>
      <c r="V197" s="201" t="str">
        <f t="shared" si="33"/>
        <v/>
      </c>
    </row>
    <row r="198" spans="1:22" s="147" customFormat="1" hidden="1">
      <c r="A198" s="190"/>
      <c r="B198" s="173" t="s">
        <v>6093</v>
      </c>
      <c r="C198" s="174"/>
      <c r="D198" s="175"/>
      <c r="E198" s="164"/>
      <c r="F198" s="199" t="str">
        <f t="shared" si="34"/>
        <v/>
      </c>
      <c r="G198" s="176"/>
      <c r="H198" s="200" t="str">
        <f t="shared" si="27"/>
        <v/>
      </c>
      <c r="I198" s="177"/>
      <c r="J198" s="201" t="str">
        <f t="shared" si="28"/>
        <v/>
      </c>
      <c r="K198" s="136"/>
      <c r="L198" s="200" t="str">
        <f t="shared" si="29"/>
        <v/>
      </c>
      <c r="M198" s="140"/>
      <c r="N198" s="201" t="str">
        <f t="shared" si="30"/>
        <v/>
      </c>
      <c r="O198" s="136"/>
      <c r="P198" s="200" t="str">
        <f t="shared" si="31"/>
        <v/>
      </c>
      <c r="Q198" s="140"/>
      <c r="R198" s="201" t="str">
        <f t="shared" si="32"/>
        <v/>
      </c>
      <c r="S198" s="129"/>
      <c r="T198" s="202" t="str">
        <f t="shared" si="26"/>
        <v/>
      </c>
      <c r="U198" s="140"/>
      <c r="V198" s="201" t="str">
        <f t="shared" si="33"/>
        <v/>
      </c>
    </row>
    <row r="199" spans="1:22" s="147" customFormat="1" hidden="1">
      <c r="A199" s="190"/>
      <c r="B199" s="173" t="s">
        <v>6094</v>
      </c>
      <c r="C199" s="174"/>
      <c r="D199" s="175"/>
      <c r="E199" s="164"/>
      <c r="F199" s="199" t="str">
        <f t="shared" si="34"/>
        <v/>
      </c>
      <c r="G199" s="176"/>
      <c r="H199" s="200" t="str">
        <f t="shared" si="27"/>
        <v/>
      </c>
      <c r="I199" s="177"/>
      <c r="J199" s="201" t="str">
        <f t="shared" si="28"/>
        <v/>
      </c>
      <c r="K199" s="136"/>
      <c r="L199" s="200" t="str">
        <f t="shared" si="29"/>
        <v/>
      </c>
      <c r="M199" s="140"/>
      <c r="N199" s="201" t="str">
        <f t="shared" si="30"/>
        <v/>
      </c>
      <c r="O199" s="136"/>
      <c r="P199" s="200" t="str">
        <f t="shared" si="31"/>
        <v/>
      </c>
      <c r="Q199" s="140"/>
      <c r="R199" s="201" t="str">
        <f t="shared" si="32"/>
        <v/>
      </c>
      <c r="S199" s="129"/>
      <c r="T199" s="202" t="str">
        <f t="shared" si="26"/>
        <v/>
      </c>
      <c r="U199" s="140"/>
      <c r="V199" s="201" t="str">
        <f t="shared" si="33"/>
        <v/>
      </c>
    </row>
    <row r="200" spans="1:22" s="147" customFormat="1" hidden="1">
      <c r="A200" s="190"/>
      <c r="B200" s="173" t="s">
        <v>6095</v>
      </c>
      <c r="C200" s="174"/>
      <c r="D200" s="175"/>
      <c r="E200" s="164"/>
      <c r="F200" s="199" t="str">
        <f t="shared" si="34"/>
        <v/>
      </c>
      <c r="G200" s="176"/>
      <c r="H200" s="200" t="str">
        <f t="shared" si="27"/>
        <v/>
      </c>
      <c r="I200" s="177"/>
      <c r="J200" s="201" t="str">
        <f t="shared" si="28"/>
        <v/>
      </c>
      <c r="K200" s="136"/>
      <c r="L200" s="200" t="str">
        <f t="shared" si="29"/>
        <v/>
      </c>
      <c r="M200" s="140"/>
      <c r="N200" s="201" t="str">
        <f t="shared" si="30"/>
        <v/>
      </c>
      <c r="O200" s="136"/>
      <c r="P200" s="200" t="str">
        <f t="shared" si="31"/>
        <v/>
      </c>
      <c r="Q200" s="140"/>
      <c r="R200" s="201" t="str">
        <f t="shared" si="32"/>
        <v/>
      </c>
      <c r="S200" s="129"/>
      <c r="T200" s="202" t="str">
        <f t="shared" si="26"/>
        <v/>
      </c>
      <c r="U200" s="140"/>
      <c r="V200" s="201" t="str">
        <f t="shared" si="33"/>
        <v/>
      </c>
    </row>
    <row r="201" spans="1:22" s="147" customFormat="1" hidden="1">
      <c r="A201" s="190"/>
      <c r="B201" s="173" t="s">
        <v>6096</v>
      </c>
      <c r="C201" s="174"/>
      <c r="D201" s="175"/>
      <c r="E201" s="164"/>
      <c r="F201" s="199" t="str">
        <f t="shared" si="34"/>
        <v/>
      </c>
      <c r="G201" s="176"/>
      <c r="H201" s="200" t="str">
        <f t="shared" si="27"/>
        <v/>
      </c>
      <c r="I201" s="177"/>
      <c r="J201" s="201" t="str">
        <f t="shared" si="28"/>
        <v/>
      </c>
      <c r="K201" s="136"/>
      <c r="L201" s="200" t="str">
        <f t="shared" si="29"/>
        <v/>
      </c>
      <c r="M201" s="140"/>
      <c r="N201" s="201" t="str">
        <f t="shared" si="30"/>
        <v/>
      </c>
      <c r="O201" s="136"/>
      <c r="P201" s="200" t="str">
        <f t="shared" si="31"/>
        <v/>
      </c>
      <c r="Q201" s="140"/>
      <c r="R201" s="201" t="str">
        <f t="shared" si="32"/>
        <v/>
      </c>
      <c r="S201" s="129"/>
      <c r="T201" s="202" t="str">
        <f t="shared" si="26"/>
        <v/>
      </c>
      <c r="U201" s="140"/>
      <c r="V201" s="201" t="str">
        <f t="shared" si="33"/>
        <v/>
      </c>
    </row>
    <row r="202" spans="1:22" s="147" customFormat="1" hidden="1">
      <c r="A202" s="190"/>
      <c r="B202" s="173" t="s">
        <v>6097</v>
      </c>
      <c r="C202" s="174"/>
      <c r="D202" s="175"/>
      <c r="E202" s="164"/>
      <c r="F202" s="199" t="str">
        <f t="shared" si="34"/>
        <v/>
      </c>
      <c r="G202" s="176"/>
      <c r="H202" s="200" t="str">
        <f t="shared" si="27"/>
        <v/>
      </c>
      <c r="I202" s="177"/>
      <c r="J202" s="201" t="str">
        <f t="shared" si="28"/>
        <v/>
      </c>
      <c r="K202" s="136"/>
      <c r="L202" s="200" t="str">
        <f t="shared" si="29"/>
        <v/>
      </c>
      <c r="M202" s="140"/>
      <c r="N202" s="201" t="str">
        <f t="shared" si="30"/>
        <v/>
      </c>
      <c r="O202" s="136"/>
      <c r="P202" s="200" t="str">
        <f t="shared" si="31"/>
        <v/>
      </c>
      <c r="Q202" s="140"/>
      <c r="R202" s="201" t="str">
        <f t="shared" si="32"/>
        <v/>
      </c>
      <c r="S202" s="129"/>
      <c r="T202" s="202" t="str">
        <f t="shared" si="26"/>
        <v/>
      </c>
      <c r="U202" s="140"/>
      <c r="V202" s="201" t="str">
        <f t="shared" si="33"/>
        <v/>
      </c>
    </row>
    <row r="203" spans="1:22" s="147" customFormat="1" hidden="1">
      <c r="A203" s="190"/>
      <c r="B203" s="173" t="s">
        <v>6098</v>
      </c>
      <c r="C203" s="174"/>
      <c r="D203" s="175"/>
      <c r="E203" s="164"/>
      <c r="F203" s="199" t="str">
        <f t="shared" si="34"/>
        <v/>
      </c>
      <c r="G203" s="176"/>
      <c r="H203" s="200" t="str">
        <f t="shared" si="27"/>
        <v/>
      </c>
      <c r="I203" s="177"/>
      <c r="J203" s="201" t="str">
        <f t="shared" si="28"/>
        <v/>
      </c>
      <c r="K203" s="136"/>
      <c r="L203" s="200" t="str">
        <f t="shared" si="29"/>
        <v/>
      </c>
      <c r="M203" s="140"/>
      <c r="N203" s="201" t="str">
        <f t="shared" si="30"/>
        <v/>
      </c>
      <c r="O203" s="136"/>
      <c r="P203" s="200" t="str">
        <f t="shared" si="31"/>
        <v/>
      </c>
      <c r="Q203" s="140"/>
      <c r="R203" s="201" t="str">
        <f t="shared" si="32"/>
        <v/>
      </c>
      <c r="S203" s="129"/>
      <c r="T203" s="202" t="str">
        <f t="shared" si="26"/>
        <v/>
      </c>
      <c r="U203" s="140"/>
      <c r="V203" s="201" t="str">
        <f t="shared" si="33"/>
        <v/>
      </c>
    </row>
    <row r="204" spans="1:22" s="147" customFormat="1" hidden="1">
      <c r="A204" s="190"/>
      <c r="B204" s="173" t="s">
        <v>6099</v>
      </c>
      <c r="C204" s="174"/>
      <c r="D204" s="175"/>
      <c r="E204" s="164"/>
      <c r="F204" s="199" t="str">
        <f t="shared" si="34"/>
        <v/>
      </c>
      <c r="G204" s="176"/>
      <c r="H204" s="200" t="str">
        <f t="shared" si="27"/>
        <v/>
      </c>
      <c r="I204" s="177"/>
      <c r="J204" s="201" t="str">
        <f t="shared" si="28"/>
        <v/>
      </c>
      <c r="K204" s="136"/>
      <c r="L204" s="200" t="str">
        <f t="shared" si="29"/>
        <v/>
      </c>
      <c r="M204" s="140"/>
      <c r="N204" s="201" t="str">
        <f t="shared" si="30"/>
        <v/>
      </c>
      <c r="O204" s="136"/>
      <c r="P204" s="200" t="str">
        <f t="shared" si="31"/>
        <v/>
      </c>
      <c r="Q204" s="140"/>
      <c r="R204" s="201" t="str">
        <f t="shared" si="32"/>
        <v/>
      </c>
      <c r="S204" s="129"/>
      <c r="T204" s="202" t="str">
        <f t="shared" ref="T204:T267" si="35">IF($T$9="*",IF(S204&gt;0,"*",""),"")</f>
        <v/>
      </c>
      <c r="U204" s="140"/>
      <c r="V204" s="201" t="str">
        <f t="shared" si="33"/>
        <v/>
      </c>
    </row>
    <row r="205" spans="1:22" s="147" customFormat="1" hidden="1">
      <c r="A205" s="190"/>
      <c r="B205" s="173" t="s">
        <v>6100</v>
      </c>
      <c r="C205" s="174"/>
      <c r="D205" s="175"/>
      <c r="E205" s="164"/>
      <c r="F205" s="199" t="str">
        <f t="shared" si="34"/>
        <v/>
      </c>
      <c r="G205" s="176"/>
      <c r="H205" s="200" t="str">
        <f t="shared" si="27"/>
        <v/>
      </c>
      <c r="I205" s="177"/>
      <c r="J205" s="201" t="str">
        <f t="shared" si="28"/>
        <v/>
      </c>
      <c r="K205" s="136"/>
      <c r="L205" s="200" t="str">
        <f t="shared" si="29"/>
        <v/>
      </c>
      <c r="M205" s="140"/>
      <c r="N205" s="201" t="str">
        <f t="shared" si="30"/>
        <v/>
      </c>
      <c r="O205" s="136"/>
      <c r="P205" s="200" t="str">
        <f t="shared" si="31"/>
        <v/>
      </c>
      <c r="Q205" s="140"/>
      <c r="R205" s="201" t="str">
        <f t="shared" si="32"/>
        <v/>
      </c>
      <c r="S205" s="129"/>
      <c r="T205" s="202" t="str">
        <f t="shared" si="35"/>
        <v/>
      </c>
      <c r="U205" s="140"/>
      <c r="V205" s="201" t="str">
        <f t="shared" si="33"/>
        <v/>
      </c>
    </row>
    <row r="206" spans="1:22" s="147" customFormat="1" hidden="1">
      <c r="A206" s="190"/>
      <c r="B206" s="173" t="s">
        <v>6101</v>
      </c>
      <c r="C206" s="174"/>
      <c r="D206" s="175"/>
      <c r="E206" s="164"/>
      <c r="F206" s="199" t="str">
        <f t="shared" si="34"/>
        <v/>
      </c>
      <c r="G206" s="176"/>
      <c r="H206" s="200" t="str">
        <f t="shared" si="27"/>
        <v/>
      </c>
      <c r="I206" s="177"/>
      <c r="J206" s="201" t="str">
        <f t="shared" si="28"/>
        <v/>
      </c>
      <c r="K206" s="136"/>
      <c r="L206" s="200" t="str">
        <f t="shared" si="29"/>
        <v/>
      </c>
      <c r="M206" s="140"/>
      <c r="N206" s="201" t="str">
        <f t="shared" si="30"/>
        <v/>
      </c>
      <c r="O206" s="136"/>
      <c r="P206" s="200" t="str">
        <f t="shared" si="31"/>
        <v/>
      </c>
      <c r="Q206" s="140"/>
      <c r="R206" s="201" t="str">
        <f t="shared" si="32"/>
        <v/>
      </c>
      <c r="S206" s="129"/>
      <c r="T206" s="202" t="str">
        <f t="shared" si="35"/>
        <v/>
      </c>
      <c r="U206" s="140"/>
      <c r="V206" s="201" t="str">
        <f t="shared" si="33"/>
        <v/>
      </c>
    </row>
    <row r="207" spans="1:22" s="147" customFormat="1" hidden="1">
      <c r="A207" s="190"/>
      <c r="B207" s="173" t="s">
        <v>6102</v>
      </c>
      <c r="C207" s="174"/>
      <c r="D207" s="175"/>
      <c r="E207" s="164"/>
      <c r="F207" s="199" t="str">
        <f t="shared" si="34"/>
        <v/>
      </c>
      <c r="G207" s="176"/>
      <c r="H207" s="200" t="str">
        <f t="shared" si="27"/>
        <v/>
      </c>
      <c r="I207" s="177"/>
      <c r="J207" s="201" t="str">
        <f t="shared" si="28"/>
        <v/>
      </c>
      <c r="K207" s="136"/>
      <c r="L207" s="200" t="str">
        <f t="shared" si="29"/>
        <v/>
      </c>
      <c r="M207" s="140"/>
      <c r="N207" s="201" t="str">
        <f t="shared" si="30"/>
        <v/>
      </c>
      <c r="O207" s="136"/>
      <c r="P207" s="200" t="str">
        <f t="shared" si="31"/>
        <v/>
      </c>
      <c r="Q207" s="140"/>
      <c r="R207" s="201" t="str">
        <f t="shared" si="32"/>
        <v/>
      </c>
      <c r="S207" s="129"/>
      <c r="T207" s="202" t="str">
        <f t="shared" si="35"/>
        <v/>
      </c>
      <c r="U207" s="140"/>
      <c r="V207" s="201" t="str">
        <f t="shared" si="33"/>
        <v/>
      </c>
    </row>
    <row r="208" spans="1:22" s="147" customFormat="1" hidden="1">
      <c r="A208" s="190"/>
      <c r="B208" s="173" t="s">
        <v>6103</v>
      </c>
      <c r="C208" s="174"/>
      <c r="D208" s="175"/>
      <c r="E208" s="164"/>
      <c r="F208" s="199" t="str">
        <f t="shared" si="34"/>
        <v/>
      </c>
      <c r="G208" s="176"/>
      <c r="H208" s="200" t="str">
        <f t="shared" si="27"/>
        <v/>
      </c>
      <c r="I208" s="177"/>
      <c r="J208" s="201" t="str">
        <f t="shared" si="28"/>
        <v/>
      </c>
      <c r="K208" s="136"/>
      <c r="L208" s="200" t="str">
        <f t="shared" si="29"/>
        <v/>
      </c>
      <c r="M208" s="140"/>
      <c r="N208" s="201" t="str">
        <f t="shared" si="30"/>
        <v/>
      </c>
      <c r="O208" s="136"/>
      <c r="P208" s="200" t="str">
        <f t="shared" si="31"/>
        <v/>
      </c>
      <c r="Q208" s="140"/>
      <c r="R208" s="201" t="str">
        <f t="shared" si="32"/>
        <v/>
      </c>
      <c r="S208" s="129"/>
      <c r="T208" s="202" t="str">
        <f t="shared" si="35"/>
        <v/>
      </c>
      <c r="U208" s="140"/>
      <c r="V208" s="201" t="str">
        <f t="shared" si="33"/>
        <v/>
      </c>
    </row>
    <row r="209" spans="1:22" s="147" customFormat="1" hidden="1">
      <c r="A209" s="190"/>
      <c r="B209" s="173" t="s">
        <v>6104</v>
      </c>
      <c r="C209" s="174"/>
      <c r="D209" s="175"/>
      <c r="E209" s="164"/>
      <c r="F209" s="199" t="str">
        <f t="shared" si="34"/>
        <v/>
      </c>
      <c r="G209" s="176"/>
      <c r="H209" s="200" t="str">
        <f t="shared" si="27"/>
        <v/>
      </c>
      <c r="I209" s="177"/>
      <c r="J209" s="201" t="str">
        <f t="shared" si="28"/>
        <v/>
      </c>
      <c r="K209" s="136"/>
      <c r="L209" s="200" t="str">
        <f t="shared" si="29"/>
        <v/>
      </c>
      <c r="M209" s="140"/>
      <c r="N209" s="201" t="str">
        <f t="shared" si="30"/>
        <v/>
      </c>
      <c r="O209" s="136"/>
      <c r="P209" s="200" t="str">
        <f t="shared" si="31"/>
        <v/>
      </c>
      <c r="Q209" s="140"/>
      <c r="R209" s="201" t="str">
        <f t="shared" si="32"/>
        <v/>
      </c>
      <c r="S209" s="129"/>
      <c r="T209" s="202" t="str">
        <f t="shared" si="35"/>
        <v/>
      </c>
      <c r="U209" s="140"/>
      <c r="V209" s="201" t="str">
        <f t="shared" si="33"/>
        <v/>
      </c>
    </row>
    <row r="210" spans="1:22" s="147" customFormat="1">
      <c r="A210" s="190" t="s">
        <v>53</v>
      </c>
      <c r="B210" s="173" t="s">
        <v>6105</v>
      </c>
      <c r="C210" s="174"/>
      <c r="D210" s="175"/>
      <c r="E210" s="164"/>
      <c r="F210" s="199" t="str">
        <f t="shared" si="34"/>
        <v/>
      </c>
      <c r="G210" s="176"/>
      <c r="H210" s="200" t="str">
        <f t="shared" si="27"/>
        <v/>
      </c>
      <c r="I210" s="177"/>
      <c r="J210" s="201" t="str">
        <f t="shared" si="28"/>
        <v/>
      </c>
      <c r="K210" s="136"/>
      <c r="L210" s="200" t="str">
        <f t="shared" si="29"/>
        <v/>
      </c>
      <c r="M210" s="140"/>
      <c r="N210" s="201" t="str">
        <f t="shared" si="30"/>
        <v/>
      </c>
      <c r="O210" s="136"/>
      <c r="P210" s="200" t="str">
        <f t="shared" si="31"/>
        <v/>
      </c>
      <c r="Q210" s="140"/>
      <c r="R210" s="201" t="str">
        <f t="shared" si="32"/>
        <v/>
      </c>
      <c r="S210" s="129"/>
      <c r="T210" s="202" t="str">
        <f t="shared" si="35"/>
        <v/>
      </c>
      <c r="U210" s="140"/>
      <c r="V210" s="201" t="str">
        <f t="shared" si="33"/>
        <v/>
      </c>
    </row>
    <row r="211" spans="1:22" s="147" customFormat="1" hidden="1">
      <c r="A211" s="190"/>
      <c r="B211" s="173" t="s">
        <v>6106</v>
      </c>
      <c r="C211" s="174"/>
      <c r="D211" s="175"/>
      <c r="E211" s="164"/>
      <c r="F211" s="199" t="str">
        <f t="shared" si="34"/>
        <v/>
      </c>
      <c r="G211" s="176"/>
      <c r="H211" s="200" t="str">
        <f t="shared" si="27"/>
        <v/>
      </c>
      <c r="I211" s="177"/>
      <c r="J211" s="201" t="str">
        <f t="shared" si="28"/>
        <v/>
      </c>
      <c r="K211" s="136"/>
      <c r="L211" s="200" t="str">
        <f t="shared" si="29"/>
        <v/>
      </c>
      <c r="M211" s="140"/>
      <c r="N211" s="201" t="str">
        <f t="shared" si="30"/>
        <v/>
      </c>
      <c r="O211" s="136"/>
      <c r="P211" s="200" t="str">
        <f t="shared" si="31"/>
        <v/>
      </c>
      <c r="Q211" s="140"/>
      <c r="R211" s="201" t="str">
        <f t="shared" si="32"/>
        <v/>
      </c>
      <c r="S211" s="129"/>
      <c r="T211" s="202" t="str">
        <f t="shared" si="35"/>
        <v/>
      </c>
      <c r="U211" s="140"/>
      <c r="V211" s="201" t="str">
        <f t="shared" si="33"/>
        <v/>
      </c>
    </row>
    <row r="212" spans="1:22" s="147" customFormat="1" hidden="1">
      <c r="A212" s="190"/>
      <c r="B212" s="173" t="s">
        <v>6107</v>
      </c>
      <c r="C212" s="174"/>
      <c r="D212" s="175"/>
      <c r="E212" s="164"/>
      <c r="F212" s="199" t="str">
        <f t="shared" si="34"/>
        <v/>
      </c>
      <c r="G212" s="176"/>
      <c r="H212" s="200" t="str">
        <f t="shared" si="27"/>
        <v/>
      </c>
      <c r="I212" s="177"/>
      <c r="J212" s="201" t="str">
        <f t="shared" si="28"/>
        <v/>
      </c>
      <c r="K212" s="136"/>
      <c r="L212" s="200" t="str">
        <f t="shared" si="29"/>
        <v/>
      </c>
      <c r="M212" s="140"/>
      <c r="N212" s="201" t="str">
        <f t="shared" si="30"/>
        <v/>
      </c>
      <c r="O212" s="136"/>
      <c r="P212" s="200" t="str">
        <f t="shared" si="31"/>
        <v/>
      </c>
      <c r="Q212" s="140"/>
      <c r="R212" s="201" t="str">
        <f t="shared" si="32"/>
        <v/>
      </c>
      <c r="S212" s="129"/>
      <c r="T212" s="202" t="str">
        <f t="shared" si="35"/>
        <v/>
      </c>
      <c r="U212" s="140"/>
      <c r="V212" s="201" t="str">
        <f t="shared" si="33"/>
        <v/>
      </c>
    </row>
    <row r="213" spans="1:22" s="147" customFormat="1" hidden="1">
      <c r="A213" s="190"/>
      <c r="B213" s="173" t="s">
        <v>6108</v>
      </c>
      <c r="C213" s="174"/>
      <c r="D213" s="175"/>
      <c r="E213" s="164"/>
      <c r="F213" s="199" t="str">
        <f t="shared" si="34"/>
        <v/>
      </c>
      <c r="G213" s="176"/>
      <c r="H213" s="200" t="str">
        <f t="shared" si="27"/>
        <v/>
      </c>
      <c r="I213" s="177"/>
      <c r="J213" s="201" t="str">
        <f t="shared" si="28"/>
        <v/>
      </c>
      <c r="K213" s="136"/>
      <c r="L213" s="200" t="str">
        <f t="shared" si="29"/>
        <v/>
      </c>
      <c r="M213" s="140"/>
      <c r="N213" s="201" t="str">
        <f t="shared" si="30"/>
        <v/>
      </c>
      <c r="O213" s="136"/>
      <c r="P213" s="200" t="str">
        <f t="shared" si="31"/>
        <v/>
      </c>
      <c r="Q213" s="140"/>
      <c r="R213" s="201" t="str">
        <f t="shared" si="32"/>
        <v/>
      </c>
      <c r="S213" s="129"/>
      <c r="T213" s="202" t="str">
        <f t="shared" si="35"/>
        <v/>
      </c>
      <c r="U213" s="140"/>
      <c r="V213" s="201" t="str">
        <f t="shared" si="33"/>
        <v/>
      </c>
    </row>
    <row r="214" spans="1:22" s="147" customFormat="1" hidden="1">
      <c r="A214" s="190"/>
      <c r="B214" s="173" t="s">
        <v>6109</v>
      </c>
      <c r="C214" s="174"/>
      <c r="D214" s="175"/>
      <c r="E214" s="164" t="s">
        <v>6110</v>
      </c>
      <c r="F214" s="199" t="str">
        <f t="shared" si="34"/>
        <v>*</v>
      </c>
      <c r="G214" s="176"/>
      <c r="H214" s="200" t="str">
        <f t="shared" si="27"/>
        <v/>
      </c>
      <c r="I214" s="177"/>
      <c r="J214" s="201" t="str">
        <f t="shared" si="28"/>
        <v/>
      </c>
      <c r="K214" s="136"/>
      <c r="L214" s="200" t="str">
        <f t="shared" si="29"/>
        <v/>
      </c>
      <c r="M214" s="140"/>
      <c r="N214" s="201" t="str">
        <f t="shared" si="30"/>
        <v/>
      </c>
      <c r="O214" s="136"/>
      <c r="P214" s="200" t="str">
        <f t="shared" si="31"/>
        <v/>
      </c>
      <c r="Q214" s="140"/>
      <c r="R214" s="201" t="str">
        <f t="shared" si="32"/>
        <v/>
      </c>
      <c r="S214" s="129"/>
      <c r="T214" s="202" t="str">
        <f t="shared" si="35"/>
        <v/>
      </c>
      <c r="U214" s="140"/>
      <c r="V214" s="201" t="str">
        <f t="shared" si="33"/>
        <v/>
      </c>
    </row>
    <row r="215" spans="1:22" s="147" customFormat="1" hidden="1">
      <c r="A215" s="190"/>
      <c r="B215" s="173" t="s">
        <v>6111</v>
      </c>
      <c r="C215" s="174"/>
      <c r="D215" s="175"/>
      <c r="E215" s="164"/>
      <c r="F215" s="199" t="str">
        <f t="shared" si="34"/>
        <v/>
      </c>
      <c r="G215" s="176"/>
      <c r="H215" s="200" t="str">
        <f t="shared" si="27"/>
        <v/>
      </c>
      <c r="I215" s="177"/>
      <c r="J215" s="201" t="str">
        <f t="shared" si="28"/>
        <v/>
      </c>
      <c r="K215" s="136"/>
      <c r="L215" s="200" t="str">
        <f t="shared" si="29"/>
        <v/>
      </c>
      <c r="M215" s="140"/>
      <c r="N215" s="201" t="str">
        <f t="shared" si="30"/>
        <v/>
      </c>
      <c r="O215" s="136"/>
      <c r="P215" s="200" t="str">
        <f t="shared" si="31"/>
        <v/>
      </c>
      <c r="Q215" s="140"/>
      <c r="R215" s="201" t="str">
        <f t="shared" si="32"/>
        <v/>
      </c>
      <c r="S215" s="129"/>
      <c r="T215" s="202" t="str">
        <f t="shared" si="35"/>
        <v/>
      </c>
      <c r="U215" s="140"/>
      <c r="V215" s="201" t="str">
        <f t="shared" si="33"/>
        <v/>
      </c>
    </row>
    <row r="216" spans="1:22" s="147" customFormat="1" hidden="1">
      <c r="A216" s="190"/>
      <c r="B216" s="173" t="s">
        <v>6112</v>
      </c>
      <c r="C216" s="174"/>
      <c r="D216" s="175"/>
      <c r="E216" s="164"/>
      <c r="F216" s="199" t="str">
        <f t="shared" si="34"/>
        <v/>
      </c>
      <c r="G216" s="176"/>
      <c r="H216" s="200" t="str">
        <f t="shared" si="27"/>
        <v/>
      </c>
      <c r="I216" s="177"/>
      <c r="J216" s="201" t="str">
        <f t="shared" si="28"/>
        <v/>
      </c>
      <c r="K216" s="136"/>
      <c r="L216" s="200" t="str">
        <f t="shared" si="29"/>
        <v/>
      </c>
      <c r="M216" s="140"/>
      <c r="N216" s="201" t="str">
        <f t="shared" si="30"/>
        <v/>
      </c>
      <c r="O216" s="136"/>
      <c r="P216" s="200" t="str">
        <f t="shared" si="31"/>
        <v/>
      </c>
      <c r="Q216" s="140"/>
      <c r="R216" s="201" t="str">
        <f t="shared" si="32"/>
        <v/>
      </c>
      <c r="S216" s="129"/>
      <c r="T216" s="202" t="str">
        <f t="shared" si="35"/>
        <v/>
      </c>
      <c r="U216" s="140"/>
      <c r="V216" s="201" t="str">
        <f t="shared" si="33"/>
        <v/>
      </c>
    </row>
    <row r="217" spans="1:22" s="147" customFormat="1" hidden="1">
      <c r="A217" s="190"/>
      <c r="B217" s="173" t="s">
        <v>6113</v>
      </c>
      <c r="C217" s="174"/>
      <c r="D217" s="175"/>
      <c r="E217" s="164"/>
      <c r="F217" s="199" t="str">
        <f t="shared" si="34"/>
        <v/>
      </c>
      <c r="G217" s="176"/>
      <c r="H217" s="200" t="str">
        <f t="shared" si="27"/>
        <v/>
      </c>
      <c r="I217" s="177"/>
      <c r="J217" s="201" t="str">
        <f t="shared" si="28"/>
        <v/>
      </c>
      <c r="K217" s="136"/>
      <c r="L217" s="200" t="str">
        <f t="shared" si="29"/>
        <v/>
      </c>
      <c r="M217" s="140"/>
      <c r="N217" s="201" t="str">
        <f t="shared" si="30"/>
        <v/>
      </c>
      <c r="O217" s="136"/>
      <c r="P217" s="200" t="str">
        <f t="shared" si="31"/>
        <v/>
      </c>
      <c r="Q217" s="140"/>
      <c r="R217" s="201" t="str">
        <f t="shared" si="32"/>
        <v/>
      </c>
      <c r="S217" s="129"/>
      <c r="T217" s="202" t="str">
        <f t="shared" si="35"/>
        <v/>
      </c>
      <c r="U217" s="140"/>
      <c r="V217" s="201" t="str">
        <f t="shared" si="33"/>
        <v/>
      </c>
    </row>
    <row r="218" spans="1:22" s="147" customFormat="1" hidden="1">
      <c r="A218" s="190"/>
      <c r="B218" s="173" t="s">
        <v>6114</v>
      </c>
      <c r="C218" s="174"/>
      <c r="D218" s="175"/>
      <c r="E218" s="164"/>
      <c r="F218" s="199" t="str">
        <f t="shared" si="34"/>
        <v/>
      </c>
      <c r="G218" s="176"/>
      <c r="H218" s="200" t="str">
        <f t="shared" si="27"/>
        <v/>
      </c>
      <c r="I218" s="177"/>
      <c r="J218" s="201" t="str">
        <f t="shared" si="28"/>
        <v/>
      </c>
      <c r="K218" s="136"/>
      <c r="L218" s="200" t="str">
        <f t="shared" si="29"/>
        <v/>
      </c>
      <c r="M218" s="140"/>
      <c r="N218" s="201" t="str">
        <f t="shared" si="30"/>
        <v/>
      </c>
      <c r="O218" s="136"/>
      <c r="P218" s="200" t="str">
        <f t="shared" si="31"/>
        <v/>
      </c>
      <c r="Q218" s="140"/>
      <c r="R218" s="201" t="str">
        <f t="shared" si="32"/>
        <v/>
      </c>
      <c r="S218" s="129"/>
      <c r="T218" s="202" t="str">
        <f t="shared" si="35"/>
        <v/>
      </c>
      <c r="U218" s="140"/>
      <c r="V218" s="201" t="str">
        <f t="shared" si="33"/>
        <v/>
      </c>
    </row>
    <row r="219" spans="1:22" s="147" customFormat="1" hidden="1">
      <c r="A219" s="190"/>
      <c r="B219" s="173" t="s">
        <v>6115</v>
      </c>
      <c r="C219" s="174"/>
      <c r="D219" s="175"/>
      <c r="E219" s="164"/>
      <c r="F219" s="199" t="str">
        <f t="shared" si="34"/>
        <v/>
      </c>
      <c r="G219" s="176"/>
      <c r="H219" s="200" t="str">
        <f t="shared" si="27"/>
        <v/>
      </c>
      <c r="I219" s="177"/>
      <c r="J219" s="201" t="str">
        <f t="shared" si="28"/>
        <v/>
      </c>
      <c r="K219" s="136"/>
      <c r="L219" s="200" t="str">
        <f t="shared" si="29"/>
        <v/>
      </c>
      <c r="M219" s="140"/>
      <c r="N219" s="201" t="str">
        <f t="shared" si="30"/>
        <v/>
      </c>
      <c r="O219" s="136"/>
      <c r="P219" s="200" t="str">
        <f t="shared" si="31"/>
        <v/>
      </c>
      <c r="Q219" s="140"/>
      <c r="R219" s="201" t="str">
        <f t="shared" si="32"/>
        <v/>
      </c>
      <c r="S219" s="129"/>
      <c r="T219" s="202" t="str">
        <f t="shared" si="35"/>
        <v/>
      </c>
      <c r="U219" s="140"/>
      <c r="V219" s="201" t="str">
        <f t="shared" si="33"/>
        <v/>
      </c>
    </row>
    <row r="220" spans="1:22" s="147" customFormat="1" hidden="1">
      <c r="A220" s="190"/>
      <c r="B220" s="173" t="s">
        <v>6116</v>
      </c>
      <c r="C220" s="174"/>
      <c r="D220" s="175"/>
      <c r="E220" s="164"/>
      <c r="F220" s="199" t="str">
        <f t="shared" si="34"/>
        <v/>
      </c>
      <c r="G220" s="176"/>
      <c r="H220" s="200" t="str">
        <f t="shared" si="27"/>
        <v/>
      </c>
      <c r="I220" s="177"/>
      <c r="J220" s="201" t="str">
        <f t="shared" si="28"/>
        <v/>
      </c>
      <c r="K220" s="136"/>
      <c r="L220" s="200" t="str">
        <f t="shared" si="29"/>
        <v/>
      </c>
      <c r="M220" s="140"/>
      <c r="N220" s="201" t="str">
        <f t="shared" si="30"/>
        <v/>
      </c>
      <c r="O220" s="136"/>
      <c r="P220" s="200" t="str">
        <f t="shared" si="31"/>
        <v/>
      </c>
      <c r="Q220" s="140"/>
      <c r="R220" s="201" t="str">
        <f t="shared" si="32"/>
        <v/>
      </c>
      <c r="S220" s="129"/>
      <c r="T220" s="202" t="str">
        <f t="shared" si="35"/>
        <v/>
      </c>
      <c r="U220" s="140"/>
      <c r="V220" s="201" t="str">
        <f t="shared" si="33"/>
        <v/>
      </c>
    </row>
    <row r="221" spans="1:22" s="147" customFormat="1" hidden="1">
      <c r="A221" s="190"/>
      <c r="B221" s="173" t="s">
        <v>6117</v>
      </c>
      <c r="C221" s="174"/>
      <c r="D221" s="175"/>
      <c r="E221" s="164"/>
      <c r="F221" s="199" t="str">
        <f t="shared" si="34"/>
        <v/>
      </c>
      <c r="G221" s="176"/>
      <c r="H221" s="200" t="str">
        <f t="shared" si="27"/>
        <v/>
      </c>
      <c r="I221" s="177"/>
      <c r="J221" s="201" t="str">
        <f t="shared" si="28"/>
        <v/>
      </c>
      <c r="K221" s="136"/>
      <c r="L221" s="200" t="str">
        <f t="shared" si="29"/>
        <v/>
      </c>
      <c r="M221" s="140"/>
      <c r="N221" s="201" t="str">
        <f t="shared" si="30"/>
        <v/>
      </c>
      <c r="O221" s="136"/>
      <c r="P221" s="200" t="str">
        <f t="shared" si="31"/>
        <v/>
      </c>
      <c r="Q221" s="140"/>
      <c r="R221" s="201" t="str">
        <f t="shared" si="32"/>
        <v/>
      </c>
      <c r="S221" s="129"/>
      <c r="T221" s="202" t="str">
        <f t="shared" si="35"/>
        <v/>
      </c>
      <c r="U221" s="140"/>
      <c r="V221" s="201" t="str">
        <f t="shared" si="33"/>
        <v/>
      </c>
    </row>
    <row r="222" spans="1:22" s="147" customFormat="1" hidden="1">
      <c r="A222" s="190"/>
      <c r="B222" s="173" t="s">
        <v>6118</v>
      </c>
      <c r="C222" s="174"/>
      <c r="D222" s="175"/>
      <c r="E222" s="164"/>
      <c r="F222" s="199" t="str">
        <f t="shared" si="34"/>
        <v/>
      </c>
      <c r="G222" s="176"/>
      <c r="H222" s="200" t="str">
        <f t="shared" si="27"/>
        <v/>
      </c>
      <c r="I222" s="177"/>
      <c r="J222" s="201" t="str">
        <f t="shared" si="28"/>
        <v/>
      </c>
      <c r="K222" s="136"/>
      <c r="L222" s="200" t="str">
        <f t="shared" si="29"/>
        <v/>
      </c>
      <c r="M222" s="140"/>
      <c r="N222" s="201" t="str">
        <f t="shared" si="30"/>
        <v/>
      </c>
      <c r="O222" s="136"/>
      <c r="P222" s="200" t="str">
        <f t="shared" si="31"/>
        <v/>
      </c>
      <c r="Q222" s="140"/>
      <c r="R222" s="201" t="str">
        <f t="shared" si="32"/>
        <v/>
      </c>
      <c r="S222" s="129"/>
      <c r="T222" s="202" t="str">
        <f t="shared" si="35"/>
        <v/>
      </c>
      <c r="U222" s="140"/>
      <c r="V222" s="201" t="str">
        <f t="shared" si="33"/>
        <v/>
      </c>
    </row>
    <row r="223" spans="1:22" s="147" customFormat="1" hidden="1">
      <c r="A223" s="190"/>
      <c r="B223" s="173" t="s">
        <v>6119</v>
      </c>
      <c r="C223" s="174"/>
      <c r="D223" s="175"/>
      <c r="E223" s="164"/>
      <c r="F223" s="199" t="str">
        <f t="shared" si="34"/>
        <v/>
      </c>
      <c r="G223" s="176"/>
      <c r="H223" s="200" t="str">
        <f t="shared" si="27"/>
        <v/>
      </c>
      <c r="I223" s="177"/>
      <c r="J223" s="201" t="str">
        <f t="shared" si="28"/>
        <v/>
      </c>
      <c r="K223" s="136"/>
      <c r="L223" s="200" t="str">
        <f t="shared" si="29"/>
        <v/>
      </c>
      <c r="M223" s="140"/>
      <c r="N223" s="201" t="str">
        <f t="shared" si="30"/>
        <v/>
      </c>
      <c r="O223" s="136"/>
      <c r="P223" s="200" t="str">
        <f t="shared" si="31"/>
        <v/>
      </c>
      <c r="Q223" s="140"/>
      <c r="R223" s="201" t="str">
        <f t="shared" si="32"/>
        <v/>
      </c>
      <c r="S223" s="129"/>
      <c r="T223" s="202" t="str">
        <f t="shared" si="35"/>
        <v/>
      </c>
      <c r="U223" s="140"/>
      <c r="V223" s="201" t="str">
        <f t="shared" si="33"/>
        <v/>
      </c>
    </row>
    <row r="224" spans="1:22" s="147" customFormat="1" hidden="1">
      <c r="A224" s="190"/>
      <c r="B224" s="173" t="s">
        <v>6120</v>
      </c>
      <c r="C224" s="174"/>
      <c r="D224" s="175"/>
      <c r="E224" s="164"/>
      <c r="F224" s="199" t="str">
        <f t="shared" si="34"/>
        <v/>
      </c>
      <c r="G224" s="176"/>
      <c r="H224" s="200" t="str">
        <f t="shared" si="27"/>
        <v/>
      </c>
      <c r="I224" s="177"/>
      <c r="J224" s="201" t="str">
        <f t="shared" si="28"/>
        <v/>
      </c>
      <c r="K224" s="136"/>
      <c r="L224" s="200" t="str">
        <f t="shared" si="29"/>
        <v/>
      </c>
      <c r="M224" s="140"/>
      <c r="N224" s="201" t="str">
        <f t="shared" si="30"/>
        <v/>
      </c>
      <c r="O224" s="136"/>
      <c r="P224" s="200" t="str">
        <f t="shared" si="31"/>
        <v/>
      </c>
      <c r="Q224" s="140"/>
      <c r="R224" s="201" t="str">
        <f t="shared" si="32"/>
        <v/>
      </c>
      <c r="S224" s="129"/>
      <c r="T224" s="202" t="str">
        <f t="shared" si="35"/>
        <v/>
      </c>
      <c r="U224" s="140"/>
      <c r="V224" s="201" t="str">
        <f t="shared" si="33"/>
        <v/>
      </c>
    </row>
    <row r="225" spans="1:22" s="147" customFormat="1" hidden="1">
      <c r="A225" s="190"/>
      <c r="B225" s="173" t="s">
        <v>6121</v>
      </c>
      <c r="C225" s="174"/>
      <c r="D225" s="175"/>
      <c r="E225" s="164"/>
      <c r="F225" s="199" t="str">
        <f t="shared" si="34"/>
        <v/>
      </c>
      <c r="G225" s="176"/>
      <c r="H225" s="200" t="str">
        <f t="shared" si="27"/>
        <v/>
      </c>
      <c r="I225" s="177"/>
      <c r="J225" s="201" t="str">
        <f t="shared" si="28"/>
        <v/>
      </c>
      <c r="K225" s="136"/>
      <c r="L225" s="200" t="str">
        <f t="shared" si="29"/>
        <v/>
      </c>
      <c r="M225" s="140"/>
      <c r="N225" s="201" t="str">
        <f t="shared" si="30"/>
        <v/>
      </c>
      <c r="O225" s="136"/>
      <c r="P225" s="200" t="str">
        <f t="shared" si="31"/>
        <v/>
      </c>
      <c r="Q225" s="140"/>
      <c r="R225" s="201" t="str">
        <f t="shared" si="32"/>
        <v/>
      </c>
      <c r="S225" s="129"/>
      <c r="T225" s="202" t="str">
        <f t="shared" si="35"/>
        <v/>
      </c>
      <c r="U225" s="140"/>
      <c r="V225" s="201" t="str">
        <f t="shared" si="33"/>
        <v/>
      </c>
    </row>
    <row r="226" spans="1:22" s="147" customFormat="1" hidden="1">
      <c r="A226" s="190"/>
      <c r="B226" s="173" t="s">
        <v>6122</v>
      </c>
      <c r="C226" s="174"/>
      <c r="D226" s="175"/>
      <c r="E226" s="165"/>
      <c r="F226" s="199" t="str">
        <f t="shared" si="34"/>
        <v/>
      </c>
      <c r="G226" s="176"/>
      <c r="H226" s="200" t="str">
        <f t="shared" si="27"/>
        <v/>
      </c>
      <c r="I226" s="177"/>
      <c r="J226" s="201" t="str">
        <f t="shared" si="28"/>
        <v/>
      </c>
      <c r="K226" s="136"/>
      <c r="L226" s="200" t="str">
        <f t="shared" si="29"/>
        <v/>
      </c>
      <c r="M226" s="140"/>
      <c r="N226" s="201" t="str">
        <f t="shared" si="30"/>
        <v/>
      </c>
      <c r="O226" s="136"/>
      <c r="P226" s="200" t="str">
        <f t="shared" si="31"/>
        <v/>
      </c>
      <c r="Q226" s="140"/>
      <c r="R226" s="201" t="str">
        <f t="shared" si="32"/>
        <v/>
      </c>
      <c r="S226" s="129"/>
      <c r="T226" s="202" t="str">
        <f t="shared" si="35"/>
        <v/>
      </c>
      <c r="U226" s="140"/>
      <c r="V226" s="201" t="str">
        <f t="shared" si="33"/>
        <v/>
      </c>
    </row>
    <row r="227" spans="1:22" s="147" customFormat="1" hidden="1">
      <c r="A227" s="190"/>
      <c r="B227" s="173" t="s">
        <v>6123</v>
      </c>
      <c r="C227" s="174"/>
      <c r="D227" s="175"/>
      <c r="E227" s="164"/>
      <c r="F227" s="199" t="str">
        <f t="shared" si="34"/>
        <v/>
      </c>
      <c r="G227" s="176"/>
      <c r="H227" s="200" t="str">
        <f t="shared" si="27"/>
        <v/>
      </c>
      <c r="I227" s="177"/>
      <c r="J227" s="201" t="str">
        <f t="shared" si="28"/>
        <v/>
      </c>
      <c r="K227" s="136"/>
      <c r="L227" s="200" t="str">
        <f t="shared" si="29"/>
        <v/>
      </c>
      <c r="M227" s="140"/>
      <c r="N227" s="201" t="str">
        <f t="shared" si="30"/>
        <v/>
      </c>
      <c r="O227" s="136"/>
      <c r="P227" s="200" t="str">
        <f t="shared" si="31"/>
        <v/>
      </c>
      <c r="Q227" s="140"/>
      <c r="R227" s="201" t="str">
        <f t="shared" si="32"/>
        <v/>
      </c>
      <c r="S227" s="129"/>
      <c r="T227" s="202" t="str">
        <f t="shared" si="35"/>
        <v/>
      </c>
      <c r="U227" s="140"/>
      <c r="V227" s="201" t="str">
        <f t="shared" si="33"/>
        <v/>
      </c>
    </row>
    <row r="228" spans="1:22" s="147" customFormat="1" hidden="1">
      <c r="A228" s="190"/>
      <c r="B228" s="173" t="s">
        <v>6124</v>
      </c>
      <c r="C228" s="174"/>
      <c r="D228" s="182"/>
      <c r="E228" s="164"/>
      <c r="F228" s="199" t="str">
        <f t="shared" si="34"/>
        <v/>
      </c>
      <c r="G228" s="176"/>
      <c r="H228" s="200" t="str">
        <f t="shared" si="27"/>
        <v/>
      </c>
      <c r="I228" s="177"/>
      <c r="J228" s="201" t="str">
        <f t="shared" si="28"/>
        <v/>
      </c>
      <c r="K228" s="136"/>
      <c r="L228" s="200" t="str">
        <f t="shared" si="29"/>
        <v/>
      </c>
      <c r="M228" s="140"/>
      <c r="N228" s="201" t="str">
        <f t="shared" si="30"/>
        <v/>
      </c>
      <c r="O228" s="136"/>
      <c r="P228" s="200" t="str">
        <f t="shared" si="31"/>
        <v/>
      </c>
      <c r="Q228" s="140"/>
      <c r="R228" s="201" t="str">
        <f t="shared" si="32"/>
        <v/>
      </c>
      <c r="S228" s="129"/>
      <c r="T228" s="202" t="str">
        <f t="shared" si="35"/>
        <v/>
      </c>
      <c r="U228" s="140"/>
      <c r="V228" s="201" t="str">
        <f t="shared" si="33"/>
        <v/>
      </c>
    </row>
    <row r="229" spans="1:22" s="147" customFormat="1" hidden="1">
      <c r="A229" s="190"/>
      <c r="B229" s="173" t="s">
        <v>6125</v>
      </c>
      <c r="C229" s="174"/>
      <c r="D229" s="182"/>
      <c r="E229" s="182"/>
      <c r="F229" s="199" t="str">
        <f t="shared" si="34"/>
        <v/>
      </c>
      <c r="G229" s="176"/>
      <c r="H229" s="200" t="str">
        <f t="shared" si="27"/>
        <v/>
      </c>
      <c r="I229" s="177"/>
      <c r="J229" s="201" t="str">
        <f t="shared" si="28"/>
        <v/>
      </c>
      <c r="K229" s="136"/>
      <c r="L229" s="200" t="str">
        <f t="shared" si="29"/>
        <v/>
      </c>
      <c r="M229" s="140"/>
      <c r="N229" s="201" t="str">
        <f t="shared" si="30"/>
        <v/>
      </c>
      <c r="O229" s="136"/>
      <c r="P229" s="200" t="str">
        <f t="shared" si="31"/>
        <v/>
      </c>
      <c r="Q229" s="140"/>
      <c r="R229" s="201" t="str">
        <f t="shared" si="32"/>
        <v/>
      </c>
      <c r="S229" s="129"/>
      <c r="T229" s="202" t="str">
        <f t="shared" si="35"/>
        <v/>
      </c>
      <c r="U229" s="140"/>
      <c r="V229" s="201" t="str">
        <f t="shared" si="33"/>
        <v/>
      </c>
    </row>
    <row r="230" spans="1:22" s="147" customFormat="1" hidden="1">
      <c r="A230" s="190"/>
      <c r="B230" s="173" t="s">
        <v>6126</v>
      </c>
      <c r="C230" s="174"/>
      <c r="D230" s="182"/>
      <c r="E230" s="182"/>
      <c r="F230" s="199" t="str">
        <f t="shared" si="34"/>
        <v/>
      </c>
      <c r="G230" s="176"/>
      <c r="H230" s="200" t="str">
        <f t="shared" si="27"/>
        <v/>
      </c>
      <c r="I230" s="177"/>
      <c r="J230" s="201" t="str">
        <f t="shared" si="28"/>
        <v/>
      </c>
      <c r="K230" s="136"/>
      <c r="L230" s="200" t="str">
        <f t="shared" si="29"/>
        <v/>
      </c>
      <c r="M230" s="140"/>
      <c r="N230" s="201" t="str">
        <f t="shared" si="30"/>
        <v/>
      </c>
      <c r="O230" s="136"/>
      <c r="P230" s="200" t="str">
        <f t="shared" si="31"/>
        <v/>
      </c>
      <c r="Q230" s="140"/>
      <c r="R230" s="201" t="str">
        <f t="shared" si="32"/>
        <v/>
      </c>
      <c r="S230" s="129"/>
      <c r="T230" s="202" t="str">
        <f t="shared" si="35"/>
        <v/>
      </c>
      <c r="U230" s="140"/>
      <c r="V230" s="201" t="str">
        <f t="shared" si="33"/>
        <v/>
      </c>
    </row>
    <row r="231" spans="1:22" s="147" customFormat="1" hidden="1">
      <c r="A231" s="190"/>
      <c r="B231" s="173" t="s">
        <v>6127</v>
      </c>
      <c r="C231" s="174"/>
      <c r="D231" s="182"/>
      <c r="E231" s="185"/>
      <c r="F231" s="199" t="str">
        <f t="shared" si="34"/>
        <v/>
      </c>
      <c r="G231" s="176"/>
      <c r="H231" s="200" t="str">
        <f t="shared" si="27"/>
        <v/>
      </c>
      <c r="I231" s="177"/>
      <c r="J231" s="201" t="str">
        <f t="shared" si="28"/>
        <v/>
      </c>
      <c r="K231" s="136"/>
      <c r="L231" s="200" t="str">
        <f t="shared" si="29"/>
        <v/>
      </c>
      <c r="M231" s="140"/>
      <c r="N231" s="201" t="str">
        <f t="shared" si="30"/>
        <v/>
      </c>
      <c r="O231" s="136"/>
      <c r="P231" s="200" t="str">
        <f t="shared" si="31"/>
        <v/>
      </c>
      <c r="Q231" s="140"/>
      <c r="R231" s="201" t="str">
        <f t="shared" si="32"/>
        <v/>
      </c>
      <c r="S231" s="129"/>
      <c r="T231" s="202" t="str">
        <f t="shared" si="35"/>
        <v/>
      </c>
      <c r="U231" s="140"/>
      <c r="V231" s="201" t="str">
        <f t="shared" si="33"/>
        <v/>
      </c>
    </row>
    <row r="232" spans="1:22" s="147" customFormat="1" hidden="1">
      <c r="A232" s="190"/>
      <c r="B232" s="173" t="s">
        <v>6128</v>
      </c>
      <c r="C232" s="174"/>
      <c r="D232" s="182"/>
      <c r="E232" s="185"/>
      <c r="F232" s="199" t="str">
        <f t="shared" si="34"/>
        <v/>
      </c>
      <c r="G232" s="176"/>
      <c r="H232" s="200" t="str">
        <f t="shared" si="27"/>
        <v/>
      </c>
      <c r="I232" s="177"/>
      <c r="J232" s="201" t="str">
        <f t="shared" si="28"/>
        <v/>
      </c>
      <c r="K232" s="136"/>
      <c r="L232" s="200" t="str">
        <f t="shared" si="29"/>
        <v/>
      </c>
      <c r="M232" s="140"/>
      <c r="N232" s="201" t="str">
        <f t="shared" si="30"/>
        <v/>
      </c>
      <c r="O232" s="136"/>
      <c r="P232" s="200" t="str">
        <f t="shared" si="31"/>
        <v/>
      </c>
      <c r="Q232" s="140"/>
      <c r="R232" s="201" t="str">
        <f t="shared" si="32"/>
        <v/>
      </c>
      <c r="S232" s="129"/>
      <c r="T232" s="202" t="str">
        <f t="shared" si="35"/>
        <v/>
      </c>
      <c r="U232" s="140"/>
      <c r="V232" s="201" t="str">
        <f t="shared" si="33"/>
        <v/>
      </c>
    </row>
    <row r="233" spans="1:22" s="147" customFormat="1" hidden="1">
      <c r="A233" s="190"/>
      <c r="B233" s="173" t="s">
        <v>6129</v>
      </c>
      <c r="C233" s="174"/>
      <c r="D233" s="182"/>
      <c r="E233" s="185"/>
      <c r="F233" s="199" t="str">
        <f t="shared" si="34"/>
        <v/>
      </c>
      <c r="G233" s="176"/>
      <c r="H233" s="200" t="str">
        <f t="shared" si="27"/>
        <v/>
      </c>
      <c r="I233" s="177"/>
      <c r="J233" s="201" t="str">
        <f t="shared" si="28"/>
        <v/>
      </c>
      <c r="K233" s="136"/>
      <c r="L233" s="200" t="str">
        <f t="shared" si="29"/>
        <v/>
      </c>
      <c r="M233" s="140"/>
      <c r="N233" s="201" t="str">
        <f t="shared" si="30"/>
        <v/>
      </c>
      <c r="O233" s="136"/>
      <c r="P233" s="200" t="str">
        <f t="shared" si="31"/>
        <v/>
      </c>
      <c r="Q233" s="140"/>
      <c r="R233" s="201" t="str">
        <f t="shared" si="32"/>
        <v/>
      </c>
      <c r="S233" s="129"/>
      <c r="T233" s="202" t="str">
        <f t="shared" si="35"/>
        <v/>
      </c>
      <c r="U233" s="140"/>
      <c r="V233" s="201" t="str">
        <f t="shared" si="33"/>
        <v/>
      </c>
    </row>
    <row r="234" spans="1:22" s="147" customFormat="1" hidden="1">
      <c r="A234" s="190"/>
      <c r="B234" s="173" t="s">
        <v>6130</v>
      </c>
      <c r="C234" s="174"/>
      <c r="D234" s="182"/>
      <c r="E234" s="185"/>
      <c r="F234" s="199" t="str">
        <f t="shared" si="34"/>
        <v/>
      </c>
      <c r="G234" s="176"/>
      <c r="H234" s="200" t="str">
        <f t="shared" si="27"/>
        <v/>
      </c>
      <c r="I234" s="177"/>
      <c r="J234" s="201" t="str">
        <f t="shared" si="28"/>
        <v/>
      </c>
      <c r="K234" s="136"/>
      <c r="L234" s="200" t="str">
        <f t="shared" si="29"/>
        <v/>
      </c>
      <c r="M234" s="140"/>
      <c r="N234" s="201" t="str">
        <f t="shared" si="30"/>
        <v/>
      </c>
      <c r="O234" s="136"/>
      <c r="P234" s="200" t="str">
        <f t="shared" si="31"/>
        <v/>
      </c>
      <c r="Q234" s="140"/>
      <c r="R234" s="201" t="str">
        <f t="shared" si="32"/>
        <v/>
      </c>
      <c r="S234" s="129"/>
      <c r="T234" s="202" t="str">
        <f t="shared" si="35"/>
        <v/>
      </c>
      <c r="U234" s="140"/>
      <c r="V234" s="201" t="str">
        <f t="shared" si="33"/>
        <v/>
      </c>
    </row>
    <row r="235" spans="1:22" s="147" customFormat="1" hidden="1">
      <c r="A235" s="190"/>
      <c r="B235" s="178" t="s">
        <v>6131</v>
      </c>
      <c r="C235" s="179"/>
      <c r="D235" s="182"/>
      <c r="E235" s="185"/>
      <c r="F235" s="199" t="str">
        <f t="shared" si="34"/>
        <v/>
      </c>
      <c r="G235" s="176"/>
      <c r="H235" s="200" t="str">
        <f t="shared" si="27"/>
        <v/>
      </c>
      <c r="I235" s="177"/>
      <c r="J235" s="201" t="str">
        <f t="shared" si="28"/>
        <v/>
      </c>
      <c r="K235" s="136"/>
      <c r="L235" s="200" t="str">
        <f t="shared" si="29"/>
        <v/>
      </c>
      <c r="M235" s="140"/>
      <c r="N235" s="201" t="str">
        <f t="shared" si="30"/>
        <v/>
      </c>
      <c r="O235" s="136"/>
      <c r="P235" s="200" t="str">
        <f t="shared" si="31"/>
        <v/>
      </c>
      <c r="Q235" s="140"/>
      <c r="R235" s="201" t="str">
        <f t="shared" si="32"/>
        <v/>
      </c>
      <c r="S235" s="129"/>
      <c r="T235" s="202" t="str">
        <f t="shared" si="35"/>
        <v/>
      </c>
      <c r="U235" s="140"/>
      <c r="V235" s="201" t="str">
        <f t="shared" si="33"/>
        <v/>
      </c>
    </row>
    <row r="236" spans="1:22" s="147" customFormat="1">
      <c r="A236" s="190">
        <v>1</v>
      </c>
      <c r="B236" s="173" t="s">
        <v>6132</v>
      </c>
      <c r="C236" s="174"/>
      <c r="D236" s="182"/>
      <c r="E236" s="185" t="s">
        <v>141</v>
      </c>
      <c r="F236" s="199" t="str">
        <f t="shared" si="34"/>
        <v>*</v>
      </c>
      <c r="G236" s="176">
        <v>14000</v>
      </c>
      <c r="H236" s="200" t="str">
        <f t="shared" si="27"/>
        <v/>
      </c>
      <c r="I236" s="177"/>
      <c r="J236" s="201" t="str">
        <f t="shared" si="28"/>
        <v/>
      </c>
      <c r="K236" s="136"/>
      <c r="L236" s="200" t="str">
        <f t="shared" si="29"/>
        <v/>
      </c>
      <c r="M236" s="140"/>
      <c r="N236" s="201" t="str">
        <f t="shared" si="30"/>
        <v/>
      </c>
      <c r="O236" s="136"/>
      <c r="P236" s="200" t="str">
        <f t="shared" si="31"/>
        <v/>
      </c>
      <c r="Q236" s="140"/>
      <c r="R236" s="201" t="str">
        <f t="shared" si="32"/>
        <v/>
      </c>
      <c r="S236" s="129"/>
      <c r="T236" s="202" t="str">
        <f t="shared" si="35"/>
        <v/>
      </c>
      <c r="U236" s="140"/>
      <c r="V236" s="201" t="str">
        <f t="shared" si="33"/>
        <v/>
      </c>
    </row>
    <row r="237" spans="1:22" s="147" customFormat="1" hidden="1">
      <c r="A237" s="190"/>
      <c r="B237" s="173" t="s">
        <v>6133</v>
      </c>
      <c r="C237" s="174"/>
      <c r="D237" s="182"/>
      <c r="E237" s="185"/>
      <c r="F237" s="199" t="str">
        <f t="shared" si="34"/>
        <v/>
      </c>
      <c r="G237" s="176"/>
      <c r="H237" s="200" t="str">
        <f t="shared" si="27"/>
        <v/>
      </c>
      <c r="I237" s="177"/>
      <c r="J237" s="201" t="str">
        <f t="shared" si="28"/>
        <v/>
      </c>
      <c r="K237" s="136"/>
      <c r="L237" s="200" t="str">
        <f t="shared" si="29"/>
        <v/>
      </c>
      <c r="M237" s="140"/>
      <c r="N237" s="201" t="str">
        <f t="shared" si="30"/>
        <v/>
      </c>
      <c r="O237" s="136"/>
      <c r="P237" s="200" t="str">
        <f t="shared" si="31"/>
        <v/>
      </c>
      <c r="Q237" s="140"/>
      <c r="R237" s="201" t="str">
        <f t="shared" si="32"/>
        <v/>
      </c>
      <c r="S237" s="129"/>
      <c r="T237" s="202" t="str">
        <f t="shared" si="35"/>
        <v/>
      </c>
      <c r="U237" s="140"/>
      <c r="V237" s="201" t="str">
        <f t="shared" si="33"/>
        <v/>
      </c>
    </row>
    <row r="238" spans="1:22" s="147" customFormat="1" hidden="1">
      <c r="A238" s="190"/>
      <c r="B238" s="173" t="s">
        <v>6134</v>
      </c>
      <c r="C238" s="174"/>
      <c r="D238" s="182"/>
      <c r="E238" s="185"/>
      <c r="F238" s="199" t="str">
        <f t="shared" si="34"/>
        <v/>
      </c>
      <c r="G238" s="176"/>
      <c r="H238" s="200" t="str">
        <f t="shared" si="27"/>
        <v/>
      </c>
      <c r="I238" s="177"/>
      <c r="J238" s="201" t="str">
        <f t="shared" si="28"/>
        <v/>
      </c>
      <c r="K238" s="136"/>
      <c r="L238" s="200" t="str">
        <f t="shared" si="29"/>
        <v/>
      </c>
      <c r="M238" s="140"/>
      <c r="N238" s="201" t="str">
        <f t="shared" si="30"/>
        <v/>
      </c>
      <c r="O238" s="136"/>
      <c r="P238" s="200" t="str">
        <f t="shared" si="31"/>
        <v/>
      </c>
      <c r="Q238" s="140"/>
      <c r="R238" s="201" t="str">
        <f t="shared" si="32"/>
        <v/>
      </c>
      <c r="S238" s="129"/>
      <c r="T238" s="202" t="str">
        <f t="shared" si="35"/>
        <v/>
      </c>
      <c r="U238" s="140"/>
      <c r="V238" s="201" t="str">
        <f t="shared" si="33"/>
        <v/>
      </c>
    </row>
    <row r="239" spans="1:22" s="147" customFormat="1" hidden="1">
      <c r="A239" s="190"/>
      <c r="B239" s="173" t="s">
        <v>6135</v>
      </c>
      <c r="C239" s="174"/>
      <c r="D239" s="182"/>
      <c r="E239" s="185"/>
      <c r="F239" s="199" t="str">
        <f t="shared" si="34"/>
        <v/>
      </c>
      <c r="G239" s="176"/>
      <c r="H239" s="200" t="str">
        <f t="shared" si="27"/>
        <v/>
      </c>
      <c r="I239" s="177"/>
      <c r="J239" s="201" t="str">
        <f t="shared" si="28"/>
        <v/>
      </c>
      <c r="K239" s="136"/>
      <c r="L239" s="200" t="str">
        <f t="shared" si="29"/>
        <v/>
      </c>
      <c r="M239" s="140"/>
      <c r="N239" s="201" t="str">
        <f t="shared" si="30"/>
        <v/>
      </c>
      <c r="O239" s="136"/>
      <c r="P239" s="200" t="str">
        <f t="shared" si="31"/>
        <v/>
      </c>
      <c r="Q239" s="140"/>
      <c r="R239" s="201" t="str">
        <f t="shared" si="32"/>
        <v/>
      </c>
      <c r="S239" s="129"/>
      <c r="T239" s="202" t="str">
        <f t="shared" si="35"/>
        <v/>
      </c>
      <c r="U239" s="140"/>
      <c r="V239" s="201" t="str">
        <f t="shared" si="33"/>
        <v/>
      </c>
    </row>
    <row r="240" spans="1:22" s="147" customFormat="1" hidden="1">
      <c r="A240" s="190"/>
      <c r="B240" s="173" t="s">
        <v>6136</v>
      </c>
      <c r="C240" s="174"/>
      <c r="D240" s="182"/>
      <c r="E240" s="185"/>
      <c r="F240" s="199" t="str">
        <f t="shared" si="34"/>
        <v/>
      </c>
      <c r="G240" s="176"/>
      <c r="H240" s="200" t="str">
        <f t="shared" ref="H240:H285" si="36">IF($H$9="*",IF(G240&gt;0,"*",""),"")</f>
        <v/>
      </c>
      <c r="I240" s="177"/>
      <c r="J240" s="201" t="str">
        <f t="shared" ref="J240:J285" si="37">IF($J$9="*",IF(I240&gt;0,"*",""),"")</f>
        <v/>
      </c>
      <c r="K240" s="136"/>
      <c r="L240" s="200" t="str">
        <f t="shared" ref="L240:L285" si="38">IF($L$9="*",IF(K240&gt;0,"*",""),"")</f>
        <v/>
      </c>
      <c r="M240" s="140"/>
      <c r="N240" s="201" t="str">
        <f t="shared" ref="N240:N285" si="39">IF($N$9="*",IF(M240&gt;0,"*",""),"")</f>
        <v/>
      </c>
      <c r="O240" s="136"/>
      <c r="P240" s="200" t="str">
        <f t="shared" ref="P240:P285" si="40">IF($P$9="*",IF(O240&gt;0,"*",""),"")</f>
        <v/>
      </c>
      <c r="Q240" s="140"/>
      <c r="R240" s="201" t="str">
        <f t="shared" ref="R240:R285" si="41">IF($R$9="*",IF(Q240&gt;0,"*",""),"")</f>
        <v/>
      </c>
      <c r="S240" s="129"/>
      <c r="T240" s="202" t="str">
        <f t="shared" si="35"/>
        <v/>
      </c>
      <c r="U240" s="140"/>
      <c r="V240" s="201" t="str">
        <f t="shared" ref="V240:V285" si="42">IF($V$9="*",IF(U240&gt;0,"*",""),"")</f>
        <v/>
      </c>
    </row>
    <row r="241" spans="1:22" s="147" customFormat="1" hidden="1">
      <c r="A241" s="190"/>
      <c r="B241" s="173" t="s">
        <v>6137</v>
      </c>
      <c r="C241" s="174"/>
      <c r="D241" s="182"/>
      <c r="E241" s="185"/>
      <c r="F241" s="199" t="str">
        <f t="shared" si="34"/>
        <v/>
      </c>
      <c r="G241" s="176"/>
      <c r="H241" s="200" t="str">
        <f t="shared" si="36"/>
        <v/>
      </c>
      <c r="I241" s="177"/>
      <c r="J241" s="201" t="str">
        <f t="shared" si="37"/>
        <v/>
      </c>
      <c r="K241" s="136"/>
      <c r="L241" s="200" t="str">
        <f t="shared" si="38"/>
        <v/>
      </c>
      <c r="M241" s="140"/>
      <c r="N241" s="201" t="str">
        <f t="shared" si="39"/>
        <v/>
      </c>
      <c r="O241" s="136"/>
      <c r="P241" s="200" t="str">
        <f t="shared" si="40"/>
        <v/>
      </c>
      <c r="Q241" s="140"/>
      <c r="R241" s="201" t="str">
        <f t="shared" si="41"/>
        <v/>
      </c>
      <c r="S241" s="129"/>
      <c r="T241" s="202" t="str">
        <f t="shared" si="35"/>
        <v/>
      </c>
      <c r="U241" s="140"/>
      <c r="V241" s="201" t="str">
        <f t="shared" si="42"/>
        <v/>
      </c>
    </row>
    <row r="242" spans="1:22" s="147" customFormat="1" hidden="1">
      <c r="A242" s="190"/>
      <c r="B242" s="173" t="s">
        <v>6138</v>
      </c>
      <c r="C242" s="174"/>
      <c r="D242" s="182"/>
      <c r="E242" s="185"/>
      <c r="F242" s="199" t="str">
        <f t="shared" ref="F242:F285" si="43">IF($F$9="*",IF(E242&gt;0,"*",""),"")</f>
        <v/>
      </c>
      <c r="G242" s="176"/>
      <c r="H242" s="200" t="str">
        <f t="shared" si="36"/>
        <v/>
      </c>
      <c r="I242" s="177"/>
      <c r="J242" s="201" t="str">
        <f t="shared" si="37"/>
        <v/>
      </c>
      <c r="K242" s="136"/>
      <c r="L242" s="200" t="str">
        <f t="shared" si="38"/>
        <v/>
      </c>
      <c r="M242" s="140"/>
      <c r="N242" s="201" t="str">
        <f t="shared" si="39"/>
        <v/>
      </c>
      <c r="O242" s="136"/>
      <c r="P242" s="200" t="str">
        <f t="shared" si="40"/>
        <v/>
      </c>
      <c r="Q242" s="140"/>
      <c r="R242" s="201" t="str">
        <f t="shared" si="41"/>
        <v/>
      </c>
      <c r="S242" s="129"/>
      <c r="T242" s="202" t="str">
        <f t="shared" si="35"/>
        <v/>
      </c>
      <c r="U242" s="140"/>
      <c r="V242" s="201" t="str">
        <f t="shared" si="42"/>
        <v/>
      </c>
    </row>
    <row r="243" spans="1:22" s="147" customFormat="1" hidden="1">
      <c r="A243" s="190"/>
      <c r="B243" s="173" t="s">
        <v>6139</v>
      </c>
      <c r="C243" s="174"/>
      <c r="D243" s="182"/>
      <c r="E243" s="185"/>
      <c r="F243" s="199" t="str">
        <f t="shared" si="43"/>
        <v/>
      </c>
      <c r="G243" s="176"/>
      <c r="H243" s="200" t="str">
        <f t="shared" si="36"/>
        <v/>
      </c>
      <c r="I243" s="177"/>
      <c r="J243" s="201" t="str">
        <f t="shared" si="37"/>
        <v/>
      </c>
      <c r="K243" s="136"/>
      <c r="L243" s="200" t="str">
        <f t="shared" si="38"/>
        <v/>
      </c>
      <c r="M243" s="140"/>
      <c r="N243" s="201" t="str">
        <f t="shared" si="39"/>
        <v/>
      </c>
      <c r="O243" s="136"/>
      <c r="P243" s="200" t="str">
        <f t="shared" si="40"/>
        <v/>
      </c>
      <c r="Q243" s="140"/>
      <c r="R243" s="201" t="str">
        <f t="shared" si="41"/>
        <v/>
      </c>
      <c r="S243" s="129"/>
      <c r="T243" s="202" t="str">
        <f t="shared" si="35"/>
        <v/>
      </c>
      <c r="U243" s="140"/>
      <c r="V243" s="201" t="str">
        <f t="shared" si="42"/>
        <v/>
      </c>
    </row>
    <row r="244" spans="1:22" s="147" customFormat="1">
      <c r="A244" s="190">
        <v>1</v>
      </c>
      <c r="B244" s="173" t="s">
        <v>6140</v>
      </c>
      <c r="C244" s="174"/>
      <c r="D244" s="182"/>
      <c r="E244" s="185">
        <f>H244</f>
        <v>46507</v>
      </c>
      <c r="F244" s="199" t="str">
        <f t="shared" si="43"/>
        <v>*</v>
      </c>
      <c r="G244" s="176">
        <f>47466-14000</f>
        <v>33466</v>
      </c>
      <c r="H244" s="200">
        <v>46507</v>
      </c>
      <c r="I244" s="177"/>
      <c r="J244" s="201" t="str">
        <f t="shared" si="37"/>
        <v/>
      </c>
      <c r="K244" s="136"/>
      <c r="L244" s="200" t="str">
        <f t="shared" si="38"/>
        <v/>
      </c>
      <c r="M244" s="140"/>
      <c r="N244" s="201" t="str">
        <f t="shared" si="39"/>
        <v/>
      </c>
      <c r="O244" s="136"/>
      <c r="P244" s="200" t="str">
        <f t="shared" si="40"/>
        <v/>
      </c>
      <c r="Q244" s="140"/>
      <c r="R244" s="201" t="str">
        <f t="shared" si="41"/>
        <v/>
      </c>
      <c r="S244" s="129"/>
      <c r="T244" s="202" t="str">
        <f t="shared" si="35"/>
        <v/>
      </c>
      <c r="U244" s="140"/>
      <c r="V244" s="201" t="str">
        <f t="shared" si="42"/>
        <v/>
      </c>
    </row>
    <row r="245" spans="1:22" s="147" customFormat="1" hidden="1">
      <c r="A245" s="190"/>
      <c r="B245" s="173" t="s">
        <v>6141</v>
      </c>
      <c r="C245" s="174"/>
      <c r="D245" s="182"/>
      <c r="E245" s="185"/>
      <c r="F245" s="199" t="str">
        <f t="shared" si="43"/>
        <v/>
      </c>
      <c r="G245" s="176"/>
      <c r="H245" s="200" t="str">
        <f t="shared" si="36"/>
        <v/>
      </c>
      <c r="I245" s="177"/>
      <c r="J245" s="201" t="str">
        <f t="shared" si="37"/>
        <v/>
      </c>
      <c r="K245" s="136"/>
      <c r="L245" s="200" t="str">
        <f t="shared" si="38"/>
        <v/>
      </c>
      <c r="M245" s="140"/>
      <c r="N245" s="201" t="str">
        <f t="shared" si="39"/>
        <v/>
      </c>
      <c r="O245" s="136"/>
      <c r="P245" s="200" t="str">
        <f t="shared" si="40"/>
        <v/>
      </c>
      <c r="Q245" s="140"/>
      <c r="R245" s="201" t="str">
        <f t="shared" si="41"/>
        <v/>
      </c>
      <c r="S245" s="129"/>
      <c r="T245" s="202" t="str">
        <f t="shared" si="35"/>
        <v/>
      </c>
      <c r="U245" s="140"/>
      <c r="V245" s="201" t="str">
        <f t="shared" si="42"/>
        <v/>
      </c>
    </row>
    <row r="246" spans="1:22" s="147" customFormat="1" hidden="1">
      <c r="A246" s="190"/>
      <c r="B246" s="173" t="s">
        <v>6142</v>
      </c>
      <c r="C246" s="174"/>
      <c r="D246" s="182"/>
      <c r="E246" s="185"/>
      <c r="F246" s="199" t="str">
        <f t="shared" si="43"/>
        <v/>
      </c>
      <c r="G246" s="176"/>
      <c r="H246" s="200" t="str">
        <f t="shared" si="36"/>
        <v/>
      </c>
      <c r="I246" s="177"/>
      <c r="J246" s="201" t="str">
        <f t="shared" si="37"/>
        <v/>
      </c>
      <c r="K246" s="136"/>
      <c r="L246" s="200" t="str">
        <f t="shared" si="38"/>
        <v/>
      </c>
      <c r="M246" s="140"/>
      <c r="N246" s="201" t="str">
        <f t="shared" si="39"/>
        <v/>
      </c>
      <c r="O246" s="136"/>
      <c r="P246" s="200" t="str">
        <f t="shared" si="40"/>
        <v/>
      </c>
      <c r="Q246" s="140"/>
      <c r="R246" s="201" t="str">
        <f t="shared" si="41"/>
        <v/>
      </c>
      <c r="S246" s="129"/>
      <c r="T246" s="202" t="str">
        <f t="shared" si="35"/>
        <v/>
      </c>
      <c r="U246" s="140"/>
      <c r="V246" s="201" t="str">
        <f t="shared" si="42"/>
        <v/>
      </c>
    </row>
    <row r="247" spans="1:22" s="147" customFormat="1" hidden="1">
      <c r="A247" s="190"/>
      <c r="B247" s="173" t="s">
        <v>6143</v>
      </c>
      <c r="C247" s="174"/>
      <c r="D247" s="182"/>
      <c r="E247" s="185"/>
      <c r="F247" s="199" t="str">
        <f t="shared" si="43"/>
        <v/>
      </c>
      <c r="G247" s="176"/>
      <c r="H247" s="200" t="str">
        <f t="shared" si="36"/>
        <v/>
      </c>
      <c r="I247" s="177"/>
      <c r="J247" s="201" t="str">
        <f t="shared" si="37"/>
        <v/>
      </c>
      <c r="K247" s="136"/>
      <c r="L247" s="200" t="str">
        <f t="shared" si="38"/>
        <v/>
      </c>
      <c r="M247" s="140"/>
      <c r="N247" s="201" t="str">
        <f t="shared" si="39"/>
        <v/>
      </c>
      <c r="O247" s="136"/>
      <c r="P247" s="200" t="str">
        <f t="shared" si="40"/>
        <v/>
      </c>
      <c r="Q247" s="140"/>
      <c r="R247" s="201" t="str">
        <f t="shared" si="41"/>
        <v/>
      </c>
      <c r="S247" s="129"/>
      <c r="T247" s="202" t="str">
        <f t="shared" si="35"/>
        <v/>
      </c>
      <c r="U247" s="140"/>
      <c r="V247" s="201" t="str">
        <f t="shared" si="42"/>
        <v/>
      </c>
    </row>
    <row r="248" spans="1:22" s="147" customFormat="1" hidden="1">
      <c r="A248" s="190"/>
      <c r="B248" s="173" t="s">
        <v>6144</v>
      </c>
      <c r="C248" s="174"/>
      <c r="D248" s="182"/>
      <c r="E248" s="185"/>
      <c r="F248" s="199" t="str">
        <f t="shared" si="43"/>
        <v/>
      </c>
      <c r="G248" s="176"/>
      <c r="H248" s="200" t="str">
        <f t="shared" si="36"/>
        <v/>
      </c>
      <c r="I248" s="177"/>
      <c r="J248" s="201" t="str">
        <f t="shared" si="37"/>
        <v/>
      </c>
      <c r="K248" s="136"/>
      <c r="L248" s="200" t="str">
        <f t="shared" si="38"/>
        <v/>
      </c>
      <c r="M248" s="140"/>
      <c r="N248" s="201" t="str">
        <f t="shared" si="39"/>
        <v/>
      </c>
      <c r="O248" s="136"/>
      <c r="P248" s="200" t="str">
        <f t="shared" si="40"/>
        <v/>
      </c>
      <c r="Q248" s="140"/>
      <c r="R248" s="201" t="str">
        <f t="shared" si="41"/>
        <v/>
      </c>
      <c r="S248" s="129"/>
      <c r="T248" s="202" t="str">
        <f t="shared" si="35"/>
        <v/>
      </c>
      <c r="U248" s="140"/>
      <c r="V248" s="201" t="str">
        <f t="shared" si="42"/>
        <v/>
      </c>
    </row>
    <row r="249" spans="1:22" s="147" customFormat="1" hidden="1">
      <c r="A249" s="190"/>
      <c r="B249" s="173" t="s">
        <v>6145</v>
      </c>
      <c r="C249" s="174"/>
      <c r="D249" s="182"/>
      <c r="E249" s="185"/>
      <c r="F249" s="199" t="str">
        <f t="shared" si="43"/>
        <v/>
      </c>
      <c r="G249" s="176"/>
      <c r="H249" s="200" t="str">
        <f t="shared" si="36"/>
        <v/>
      </c>
      <c r="I249" s="177"/>
      <c r="J249" s="201" t="str">
        <f t="shared" si="37"/>
        <v/>
      </c>
      <c r="K249" s="136"/>
      <c r="L249" s="200" t="str">
        <f t="shared" si="38"/>
        <v/>
      </c>
      <c r="M249" s="140"/>
      <c r="N249" s="201" t="str">
        <f t="shared" si="39"/>
        <v/>
      </c>
      <c r="O249" s="136"/>
      <c r="P249" s="200" t="str">
        <f t="shared" si="40"/>
        <v/>
      </c>
      <c r="Q249" s="140"/>
      <c r="R249" s="201" t="str">
        <f t="shared" si="41"/>
        <v/>
      </c>
      <c r="S249" s="129"/>
      <c r="T249" s="202" t="str">
        <f t="shared" si="35"/>
        <v/>
      </c>
      <c r="U249" s="140"/>
      <c r="V249" s="201" t="str">
        <f t="shared" si="42"/>
        <v/>
      </c>
    </row>
    <row r="250" spans="1:22" s="147" customFormat="1" hidden="1">
      <c r="A250" s="190"/>
      <c r="B250" s="173" t="s">
        <v>6146</v>
      </c>
      <c r="C250" s="174"/>
      <c r="D250" s="182"/>
      <c r="E250" s="185"/>
      <c r="F250" s="199" t="str">
        <f t="shared" si="43"/>
        <v/>
      </c>
      <c r="G250" s="176"/>
      <c r="H250" s="200" t="str">
        <f t="shared" si="36"/>
        <v/>
      </c>
      <c r="I250" s="177"/>
      <c r="J250" s="201" t="str">
        <f t="shared" si="37"/>
        <v/>
      </c>
      <c r="K250" s="136"/>
      <c r="L250" s="200" t="str">
        <f t="shared" si="38"/>
        <v/>
      </c>
      <c r="M250" s="140"/>
      <c r="N250" s="201" t="str">
        <f t="shared" si="39"/>
        <v/>
      </c>
      <c r="O250" s="136"/>
      <c r="P250" s="200" t="str">
        <f t="shared" si="40"/>
        <v/>
      </c>
      <c r="Q250" s="140"/>
      <c r="R250" s="201" t="str">
        <f t="shared" si="41"/>
        <v/>
      </c>
      <c r="S250" s="129"/>
      <c r="T250" s="202" t="str">
        <f t="shared" si="35"/>
        <v/>
      </c>
      <c r="U250" s="140"/>
      <c r="V250" s="201" t="str">
        <f t="shared" si="42"/>
        <v/>
      </c>
    </row>
    <row r="251" spans="1:22" s="147" customFormat="1" hidden="1">
      <c r="A251" s="190"/>
      <c r="B251" s="173" t="s">
        <v>6147</v>
      </c>
      <c r="C251" s="174"/>
      <c r="D251" s="182"/>
      <c r="E251" s="185"/>
      <c r="F251" s="199" t="str">
        <f t="shared" si="43"/>
        <v/>
      </c>
      <c r="G251" s="176"/>
      <c r="H251" s="200" t="str">
        <f t="shared" si="36"/>
        <v/>
      </c>
      <c r="I251" s="177"/>
      <c r="J251" s="201" t="str">
        <f t="shared" si="37"/>
        <v/>
      </c>
      <c r="K251" s="136"/>
      <c r="L251" s="200" t="str">
        <f t="shared" si="38"/>
        <v/>
      </c>
      <c r="M251" s="140"/>
      <c r="N251" s="201" t="str">
        <f t="shared" si="39"/>
        <v/>
      </c>
      <c r="O251" s="136"/>
      <c r="P251" s="200" t="str">
        <f t="shared" si="40"/>
        <v/>
      </c>
      <c r="Q251" s="140"/>
      <c r="R251" s="201" t="str">
        <f t="shared" si="41"/>
        <v/>
      </c>
      <c r="S251" s="129"/>
      <c r="T251" s="202" t="str">
        <f t="shared" si="35"/>
        <v/>
      </c>
      <c r="U251" s="140"/>
      <c r="V251" s="201" t="str">
        <f t="shared" si="42"/>
        <v/>
      </c>
    </row>
    <row r="252" spans="1:22" s="147" customFormat="1" hidden="1">
      <c r="A252" s="190"/>
      <c r="B252" s="173" t="s">
        <v>6148</v>
      </c>
      <c r="C252" s="174"/>
      <c r="D252" s="182"/>
      <c r="E252" s="185"/>
      <c r="F252" s="199" t="str">
        <f t="shared" si="43"/>
        <v/>
      </c>
      <c r="G252" s="176"/>
      <c r="H252" s="200" t="str">
        <f t="shared" si="36"/>
        <v/>
      </c>
      <c r="I252" s="177"/>
      <c r="J252" s="201" t="str">
        <f t="shared" si="37"/>
        <v/>
      </c>
      <c r="K252" s="136"/>
      <c r="L252" s="200" t="str">
        <f t="shared" si="38"/>
        <v/>
      </c>
      <c r="M252" s="140"/>
      <c r="N252" s="201" t="str">
        <f t="shared" si="39"/>
        <v/>
      </c>
      <c r="O252" s="136"/>
      <c r="P252" s="200" t="str">
        <f t="shared" si="40"/>
        <v/>
      </c>
      <c r="Q252" s="140"/>
      <c r="R252" s="201" t="str">
        <f t="shared" si="41"/>
        <v/>
      </c>
      <c r="S252" s="129"/>
      <c r="T252" s="202" t="str">
        <f t="shared" si="35"/>
        <v/>
      </c>
      <c r="U252" s="140"/>
      <c r="V252" s="201" t="str">
        <f t="shared" si="42"/>
        <v/>
      </c>
    </row>
    <row r="253" spans="1:22" s="147" customFormat="1" hidden="1">
      <c r="A253" s="190"/>
      <c r="B253" s="173" t="s">
        <v>6149</v>
      </c>
      <c r="C253" s="174"/>
      <c r="D253" s="182"/>
      <c r="E253" s="185"/>
      <c r="F253" s="199" t="str">
        <f t="shared" si="43"/>
        <v/>
      </c>
      <c r="G253" s="176"/>
      <c r="H253" s="200" t="str">
        <f t="shared" si="36"/>
        <v/>
      </c>
      <c r="I253" s="177"/>
      <c r="J253" s="201" t="str">
        <f t="shared" si="37"/>
        <v/>
      </c>
      <c r="K253" s="136"/>
      <c r="L253" s="200" t="str">
        <f t="shared" si="38"/>
        <v/>
      </c>
      <c r="M253" s="140"/>
      <c r="N253" s="201" t="str">
        <f t="shared" si="39"/>
        <v/>
      </c>
      <c r="O253" s="136"/>
      <c r="P253" s="200" t="str">
        <f t="shared" si="40"/>
        <v/>
      </c>
      <c r="Q253" s="140"/>
      <c r="R253" s="201" t="str">
        <f t="shared" si="41"/>
        <v/>
      </c>
      <c r="S253" s="129"/>
      <c r="T253" s="202" t="str">
        <f t="shared" si="35"/>
        <v/>
      </c>
      <c r="U253" s="140"/>
      <c r="V253" s="201" t="str">
        <f t="shared" si="42"/>
        <v/>
      </c>
    </row>
    <row r="254" spans="1:22" s="147" customFormat="1" hidden="1">
      <c r="A254" s="190"/>
      <c r="B254" s="181" t="s">
        <v>6150</v>
      </c>
      <c r="C254" s="186"/>
      <c r="D254" s="182"/>
      <c r="E254" s="185"/>
      <c r="F254" s="199" t="str">
        <f t="shared" si="43"/>
        <v/>
      </c>
      <c r="G254" s="176"/>
      <c r="H254" s="200" t="str">
        <f t="shared" si="36"/>
        <v/>
      </c>
      <c r="I254" s="177"/>
      <c r="J254" s="201" t="str">
        <f t="shared" si="37"/>
        <v/>
      </c>
      <c r="K254" s="136"/>
      <c r="L254" s="200" t="str">
        <f t="shared" si="38"/>
        <v/>
      </c>
      <c r="M254" s="140"/>
      <c r="N254" s="201" t="str">
        <f t="shared" si="39"/>
        <v/>
      </c>
      <c r="O254" s="136"/>
      <c r="P254" s="200" t="str">
        <f t="shared" si="40"/>
        <v/>
      </c>
      <c r="Q254" s="140"/>
      <c r="R254" s="201" t="str">
        <f t="shared" si="41"/>
        <v/>
      </c>
      <c r="S254" s="129"/>
      <c r="T254" s="202" t="str">
        <f t="shared" si="35"/>
        <v/>
      </c>
      <c r="U254" s="140"/>
      <c r="V254" s="201" t="str">
        <f t="shared" si="42"/>
        <v/>
      </c>
    </row>
    <row r="255" spans="1:22" s="147" customFormat="1" hidden="1">
      <c r="A255" s="190"/>
      <c r="B255" s="181" t="s">
        <v>6151</v>
      </c>
      <c r="C255" s="186"/>
      <c r="D255" s="182"/>
      <c r="E255" s="185"/>
      <c r="F255" s="199" t="str">
        <f t="shared" si="43"/>
        <v/>
      </c>
      <c r="G255" s="176"/>
      <c r="H255" s="200" t="str">
        <f t="shared" si="36"/>
        <v/>
      </c>
      <c r="I255" s="177"/>
      <c r="J255" s="201" t="str">
        <f t="shared" si="37"/>
        <v/>
      </c>
      <c r="K255" s="136"/>
      <c r="L255" s="200" t="str">
        <f t="shared" si="38"/>
        <v/>
      </c>
      <c r="M255" s="140"/>
      <c r="N255" s="201" t="str">
        <f t="shared" si="39"/>
        <v/>
      </c>
      <c r="O255" s="136"/>
      <c r="P255" s="200" t="str">
        <f t="shared" si="40"/>
        <v/>
      </c>
      <c r="Q255" s="140"/>
      <c r="R255" s="201" t="str">
        <f t="shared" si="41"/>
        <v/>
      </c>
      <c r="S255" s="129"/>
      <c r="T255" s="202" t="str">
        <f t="shared" si="35"/>
        <v/>
      </c>
      <c r="U255" s="140"/>
      <c r="V255" s="201" t="str">
        <f t="shared" si="42"/>
        <v/>
      </c>
    </row>
    <row r="256" spans="1:22" s="147" customFormat="1" hidden="1">
      <c r="A256" s="190"/>
      <c r="B256" s="181" t="s">
        <v>6152</v>
      </c>
      <c r="C256" s="186"/>
      <c r="D256" s="182"/>
      <c r="E256" s="185"/>
      <c r="F256" s="199" t="str">
        <f t="shared" si="43"/>
        <v/>
      </c>
      <c r="G256" s="176"/>
      <c r="H256" s="200" t="str">
        <f t="shared" si="36"/>
        <v/>
      </c>
      <c r="I256" s="177"/>
      <c r="J256" s="201" t="str">
        <f t="shared" si="37"/>
        <v/>
      </c>
      <c r="K256" s="136"/>
      <c r="L256" s="200" t="str">
        <f t="shared" si="38"/>
        <v/>
      </c>
      <c r="M256" s="140"/>
      <c r="N256" s="201" t="str">
        <f t="shared" si="39"/>
        <v/>
      </c>
      <c r="O256" s="136"/>
      <c r="P256" s="200" t="str">
        <f t="shared" si="40"/>
        <v/>
      </c>
      <c r="Q256" s="140"/>
      <c r="R256" s="201" t="str">
        <f t="shared" si="41"/>
        <v/>
      </c>
      <c r="S256" s="129"/>
      <c r="T256" s="202" t="str">
        <f t="shared" si="35"/>
        <v/>
      </c>
      <c r="U256" s="140"/>
      <c r="V256" s="201" t="str">
        <f t="shared" si="42"/>
        <v/>
      </c>
    </row>
    <row r="257" spans="1:22" s="147" customFormat="1" hidden="1">
      <c r="A257" s="190"/>
      <c r="B257" s="181" t="s">
        <v>6153</v>
      </c>
      <c r="C257" s="186"/>
      <c r="D257" s="182"/>
      <c r="E257" s="185"/>
      <c r="F257" s="199" t="str">
        <f t="shared" si="43"/>
        <v/>
      </c>
      <c r="G257" s="176"/>
      <c r="H257" s="200" t="str">
        <f t="shared" si="36"/>
        <v/>
      </c>
      <c r="I257" s="177"/>
      <c r="J257" s="201" t="str">
        <f t="shared" si="37"/>
        <v/>
      </c>
      <c r="K257" s="136"/>
      <c r="L257" s="200" t="str">
        <f t="shared" si="38"/>
        <v/>
      </c>
      <c r="M257" s="140"/>
      <c r="N257" s="201" t="str">
        <f t="shared" si="39"/>
        <v/>
      </c>
      <c r="O257" s="136"/>
      <c r="P257" s="200" t="str">
        <f t="shared" si="40"/>
        <v/>
      </c>
      <c r="Q257" s="140"/>
      <c r="R257" s="201" t="str">
        <f t="shared" si="41"/>
        <v/>
      </c>
      <c r="S257" s="129"/>
      <c r="T257" s="202" t="str">
        <f t="shared" si="35"/>
        <v/>
      </c>
      <c r="U257" s="140"/>
      <c r="V257" s="201" t="str">
        <f t="shared" si="42"/>
        <v/>
      </c>
    </row>
    <row r="258" spans="1:22" s="147" customFormat="1" hidden="1">
      <c r="A258" s="190"/>
      <c r="B258" s="181" t="s">
        <v>6154</v>
      </c>
      <c r="C258" s="186"/>
      <c r="D258" s="182"/>
      <c r="E258" s="185"/>
      <c r="F258" s="199" t="str">
        <f t="shared" si="43"/>
        <v/>
      </c>
      <c r="G258" s="176"/>
      <c r="H258" s="200" t="str">
        <f t="shared" si="36"/>
        <v/>
      </c>
      <c r="I258" s="177"/>
      <c r="J258" s="201" t="str">
        <f t="shared" si="37"/>
        <v/>
      </c>
      <c r="K258" s="136"/>
      <c r="L258" s="200" t="str">
        <f t="shared" si="38"/>
        <v/>
      </c>
      <c r="M258" s="140"/>
      <c r="N258" s="201" t="str">
        <f t="shared" si="39"/>
        <v/>
      </c>
      <c r="O258" s="136"/>
      <c r="P258" s="200" t="str">
        <f t="shared" si="40"/>
        <v/>
      </c>
      <c r="Q258" s="140"/>
      <c r="R258" s="201" t="str">
        <f t="shared" si="41"/>
        <v/>
      </c>
      <c r="S258" s="129"/>
      <c r="T258" s="202" t="str">
        <f t="shared" si="35"/>
        <v/>
      </c>
      <c r="U258" s="140"/>
      <c r="V258" s="201" t="str">
        <f t="shared" si="42"/>
        <v/>
      </c>
    </row>
    <row r="259" spans="1:22" s="147" customFormat="1" hidden="1">
      <c r="A259" s="190"/>
      <c r="B259" s="181" t="s">
        <v>6155</v>
      </c>
      <c r="C259" s="186"/>
      <c r="D259" s="182"/>
      <c r="E259" s="185"/>
      <c r="F259" s="199" t="str">
        <f t="shared" si="43"/>
        <v/>
      </c>
      <c r="G259" s="176"/>
      <c r="H259" s="200" t="str">
        <f t="shared" si="36"/>
        <v/>
      </c>
      <c r="I259" s="177"/>
      <c r="J259" s="201" t="str">
        <f t="shared" si="37"/>
        <v/>
      </c>
      <c r="K259" s="136"/>
      <c r="L259" s="200" t="str">
        <f t="shared" si="38"/>
        <v/>
      </c>
      <c r="M259" s="140"/>
      <c r="N259" s="201" t="str">
        <f t="shared" si="39"/>
        <v/>
      </c>
      <c r="O259" s="136"/>
      <c r="P259" s="200" t="str">
        <f t="shared" si="40"/>
        <v/>
      </c>
      <c r="Q259" s="140"/>
      <c r="R259" s="201" t="str">
        <f t="shared" si="41"/>
        <v/>
      </c>
      <c r="S259" s="129"/>
      <c r="T259" s="202" t="str">
        <f t="shared" si="35"/>
        <v/>
      </c>
      <c r="U259" s="140"/>
      <c r="V259" s="201" t="str">
        <f t="shared" si="42"/>
        <v/>
      </c>
    </row>
    <row r="260" spans="1:22" s="147" customFormat="1" hidden="1">
      <c r="A260" s="190"/>
      <c r="B260" s="181" t="s">
        <v>6156</v>
      </c>
      <c r="C260" s="186"/>
      <c r="D260" s="182"/>
      <c r="E260" s="185"/>
      <c r="F260" s="199" t="str">
        <f t="shared" si="43"/>
        <v/>
      </c>
      <c r="G260" s="176"/>
      <c r="H260" s="200" t="str">
        <f t="shared" si="36"/>
        <v/>
      </c>
      <c r="I260" s="177"/>
      <c r="J260" s="201" t="str">
        <f t="shared" si="37"/>
        <v/>
      </c>
      <c r="K260" s="136"/>
      <c r="L260" s="200" t="str">
        <f t="shared" si="38"/>
        <v/>
      </c>
      <c r="M260" s="140"/>
      <c r="N260" s="201" t="str">
        <f t="shared" si="39"/>
        <v/>
      </c>
      <c r="O260" s="136"/>
      <c r="P260" s="200" t="str">
        <f t="shared" si="40"/>
        <v/>
      </c>
      <c r="Q260" s="140"/>
      <c r="R260" s="201" t="str">
        <f t="shared" si="41"/>
        <v/>
      </c>
      <c r="S260" s="129"/>
      <c r="T260" s="202" t="str">
        <f t="shared" si="35"/>
        <v/>
      </c>
      <c r="U260" s="140"/>
      <c r="V260" s="201" t="str">
        <f t="shared" si="42"/>
        <v/>
      </c>
    </row>
    <row r="261" spans="1:22" s="147" customFormat="1" hidden="1">
      <c r="A261" s="190"/>
      <c r="B261" s="181" t="s">
        <v>6157</v>
      </c>
      <c r="C261" s="186"/>
      <c r="D261" s="182"/>
      <c r="E261" s="185"/>
      <c r="F261" s="199" t="str">
        <f t="shared" si="43"/>
        <v/>
      </c>
      <c r="G261" s="176"/>
      <c r="H261" s="200" t="str">
        <f t="shared" si="36"/>
        <v/>
      </c>
      <c r="I261" s="177"/>
      <c r="J261" s="201" t="str">
        <f t="shared" si="37"/>
        <v/>
      </c>
      <c r="K261" s="136"/>
      <c r="L261" s="200" t="str">
        <f t="shared" si="38"/>
        <v/>
      </c>
      <c r="M261" s="140"/>
      <c r="N261" s="201" t="str">
        <f t="shared" si="39"/>
        <v/>
      </c>
      <c r="O261" s="136"/>
      <c r="P261" s="200" t="str">
        <f t="shared" si="40"/>
        <v/>
      </c>
      <c r="Q261" s="140"/>
      <c r="R261" s="201" t="str">
        <f t="shared" si="41"/>
        <v/>
      </c>
      <c r="S261" s="129"/>
      <c r="T261" s="202" t="str">
        <f t="shared" si="35"/>
        <v/>
      </c>
      <c r="U261" s="140"/>
      <c r="V261" s="201" t="str">
        <f t="shared" si="42"/>
        <v/>
      </c>
    </row>
    <row r="262" spans="1:22" s="147" customFormat="1" hidden="1">
      <c r="A262" s="190"/>
      <c r="B262" s="181" t="s">
        <v>6158</v>
      </c>
      <c r="C262" s="186"/>
      <c r="D262" s="182"/>
      <c r="E262" s="185"/>
      <c r="F262" s="199" t="str">
        <f t="shared" si="43"/>
        <v/>
      </c>
      <c r="G262" s="176"/>
      <c r="H262" s="200" t="str">
        <f t="shared" si="36"/>
        <v/>
      </c>
      <c r="I262" s="177"/>
      <c r="J262" s="201" t="str">
        <f t="shared" si="37"/>
        <v/>
      </c>
      <c r="K262" s="136"/>
      <c r="L262" s="200" t="str">
        <f t="shared" si="38"/>
        <v/>
      </c>
      <c r="M262" s="140"/>
      <c r="N262" s="201" t="str">
        <f t="shared" si="39"/>
        <v/>
      </c>
      <c r="O262" s="136"/>
      <c r="P262" s="200" t="str">
        <f t="shared" si="40"/>
        <v/>
      </c>
      <c r="Q262" s="140"/>
      <c r="R262" s="201" t="str">
        <f t="shared" si="41"/>
        <v/>
      </c>
      <c r="S262" s="129"/>
      <c r="T262" s="202" t="str">
        <f t="shared" si="35"/>
        <v/>
      </c>
      <c r="U262" s="140"/>
      <c r="V262" s="201" t="str">
        <f t="shared" si="42"/>
        <v/>
      </c>
    </row>
    <row r="263" spans="1:22" s="147" customFormat="1" hidden="1">
      <c r="A263" s="190"/>
      <c r="B263" s="181" t="s">
        <v>6159</v>
      </c>
      <c r="C263" s="186"/>
      <c r="D263" s="182"/>
      <c r="E263" s="185"/>
      <c r="F263" s="199" t="str">
        <f t="shared" si="43"/>
        <v/>
      </c>
      <c r="G263" s="176"/>
      <c r="H263" s="200" t="str">
        <f t="shared" si="36"/>
        <v/>
      </c>
      <c r="I263" s="177"/>
      <c r="J263" s="201" t="str">
        <f t="shared" si="37"/>
        <v/>
      </c>
      <c r="K263" s="136"/>
      <c r="L263" s="200" t="str">
        <f t="shared" si="38"/>
        <v/>
      </c>
      <c r="M263" s="140"/>
      <c r="N263" s="201" t="str">
        <f t="shared" si="39"/>
        <v/>
      </c>
      <c r="O263" s="136"/>
      <c r="P263" s="200" t="str">
        <f t="shared" si="40"/>
        <v/>
      </c>
      <c r="Q263" s="140"/>
      <c r="R263" s="201" t="str">
        <f t="shared" si="41"/>
        <v/>
      </c>
      <c r="S263" s="129"/>
      <c r="T263" s="202" t="str">
        <f t="shared" si="35"/>
        <v/>
      </c>
      <c r="U263" s="140"/>
      <c r="V263" s="201" t="str">
        <f t="shared" si="42"/>
        <v/>
      </c>
    </row>
    <row r="264" spans="1:22" s="147" customFormat="1" hidden="1">
      <c r="A264" s="190"/>
      <c r="B264" s="181" t="s">
        <v>6160</v>
      </c>
      <c r="C264" s="186"/>
      <c r="D264" s="182"/>
      <c r="E264" s="185"/>
      <c r="F264" s="199" t="str">
        <f t="shared" si="43"/>
        <v/>
      </c>
      <c r="G264" s="176"/>
      <c r="H264" s="200" t="str">
        <f t="shared" si="36"/>
        <v/>
      </c>
      <c r="I264" s="177"/>
      <c r="J264" s="201" t="str">
        <f t="shared" si="37"/>
        <v/>
      </c>
      <c r="K264" s="136"/>
      <c r="L264" s="200" t="str">
        <f t="shared" si="38"/>
        <v/>
      </c>
      <c r="M264" s="140"/>
      <c r="N264" s="201" t="str">
        <f t="shared" si="39"/>
        <v/>
      </c>
      <c r="O264" s="136"/>
      <c r="P264" s="200" t="str">
        <f t="shared" si="40"/>
        <v/>
      </c>
      <c r="Q264" s="140"/>
      <c r="R264" s="201" t="str">
        <f t="shared" si="41"/>
        <v/>
      </c>
      <c r="S264" s="129"/>
      <c r="T264" s="202" t="str">
        <f t="shared" si="35"/>
        <v/>
      </c>
      <c r="U264" s="140"/>
      <c r="V264" s="201" t="str">
        <f t="shared" si="42"/>
        <v/>
      </c>
    </row>
    <row r="265" spans="1:22" s="147" customFormat="1" hidden="1">
      <c r="A265" s="190"/>
      <c r="B265" s="181" t="s">
        <v>6161</v>
      </c>
      <c r="C265" s="186"/>
      <c r="D265" s="182"/>
      <c r="E265" s="185"/>
      <c r="F265" s="199" t="str">
        <f t="shared" si="43"/>
        <v/>
      </c>
      <c r="G265" s="176"/>
      <c r="H265" s="200" t="str">
        <f t="shared" si="36"/>
        <v/>
      </c>
      <c r="I265" s="177"/>
      <c r="J265" s="201" t="str">
        <f t="shared" si="37"/>
        <v/>
      </c>
      <c r="K265" s="136"/>
      <c r="L265" s="200" t="str">
        <f t="shared" si="38"/>
        <v/>
      </c>
      <c r="M265" s="140"/>
      <c r="N265" s="201" t="str">
        <f t="shared" si="39"/>
        <v/>
      </c>
      <c r="O265" s="136"/>
      <c r="P265" s="200" t="str">
        <f t="shared" si="40"/>
        <v/>
      </c>
      <c r="Q265" s="140"/>
      <c r="R265" s="201" t="str">
        <f t="shared" si="41"/>
        <v/>
      </c>
      <c r="S265" s="129"/>
      <c r="T265" s="202" t="str">
        <f t="shared" si="35"/>
        <v/>
      </c>
      <c r="U265" s="140"/>
      <c r="V265" s="201" t="str">
        <f t="shared" si="42"/>
        <v/>
      </c>
    </row>
    <row r="266" spans="1:22" s="147" customFormat="1" hidden="1">
      <c r="A266" s="190"/>
      <c r="B266" s="181" t="s">
        <v>6162</v>
      </c>
      <c r="C266" s="186"/>
      <c r="D266" s="182"/>
      <c r="E266" s="185"/>
      <c r="F266" s="199" t="str">
        <f t="shared" si="43"/>
        <v/>
      </c>
      <c r="G266" s="176"/>
      <c r="H266" s="200" t="str">
        <f t="shared" si="36"/>
        <v/>
      </c>
      <c r="I266" s="177"/>
      <c r="J266" s="201" t="str">
        <f t="shared" si="37"/>
        <v/>
      </c>
      <c r="K266" s="136"/>
      <c r="L266" s="200" t="str">
        <f t="shared" si="38"/>
        <v/>
      </c>
      <c r="M266" s="140"/>
      <c r="N266" s="201" t="str">
        <f t="shared" si="39"/>
        <v/>
      </c>
      <c r="O266" s="136"/>
      <c r="P266" s="200" t="str">
        <f t="shared" si="40"/>
        <v/>
      </c>
      <c r="Q266" s="140"/>
      <c r="R266" s="201" t="str">
        <f t="shared" si="41"/>
        <v/>
      </c>
      <c r="S266" s="129"/>
      <c r="T266" s="202" t="str">
        <f t="shared" si="35"/>
        <v/>
      </c>
      <c r="U266" s="140"/>
      <c r="V266" s="201" t="str">
        <f t="shared" si="42"/>
        <v/>
      </c>
    </row>
    <row r="267" spans="1:22" s="147" customFormat="1" hidden="1">
      <c r="A267" s="190"/>
      <c r="B267" s="181" t="s">
        <v>6163</v>
      </c>
      <c r="C267" s="186"/>
      <c r="D267" s="182"/>
      <c r="E267" s="185"/>
      <c r="F267" s="199" t="str">
        <f t="shared" si="43"/>
        <v/>
      </c>
      <c r="G267" s="176"/>
      <c r="H267" s="200" t="str">
        <f t="shared" si="36"/>
        <v/>
      </c>
      <c r="I267" s="177"/>
      <c r="J267" s="201" t="str">
        <f t="shared" si="37"/>
        <v/>
      </c>
      <c r="K267" s="136"/>
      <c r="L267" s="200" t="str">
        <f t="shared" si="38"/>
        <v/>
      </c>
      <c r="M267" s="140"/>
      <c r="N267" s="201" t="str">
        <f t="shared" si="39"/>
        <v/>
      </c>
      <c r="O267" s="136"/>
      <c r="P267" s="200" t="str">
        <f t="shared" si="40"/>
        <v/>
      </c>
      <c r="Q267" s="140"/>
      <c r="R267" s="201" t="str">
        <f t="shared" si="41"/>
        <v/>
      </c>
      <c r="S267" s="129"/>
      <c r="T267" s="202" t="str">
        <f t="shared" si="35"/>
        <v/>
      </c>
      <c r="U267" s="140"/>
      <c r="V267" s="201" t="str">
        <f t="shared" si="42"/>
        <v/>
      </c>
    </row>
    <row r="268" spans="1:22" s="147" customFormat="1" hidden="1">
      <c r="A268" s="190"/>
      <c r="B268" s="181" t="s">
        <v>6164</v>
      </c>
      <c r="C268" s="186"/>
      <c r="D268" s="182"/>
      <c r="E268" s="185"/>
      <c r="F268" s="199" t="str">
        <f t="shared" si="43"/>
        <v/>
      </c>
      <c r="G268" s="176"/>
      <c r="H268" s="200" t="str">
        <f t="shared" si="36"/>
        <v/>
      </c>
      <c r="I268" s="177"/>
      <c r="J268" s="201" t="str">
        <f t="shared" si="37"/>
        <v/>
      </c>
      <c r="K268" s="136"/>
      <c r="L268" s="200" t="str">
        <f t="shared" si="38"/>
        <v/>
      </c>
      <c r="M268" s="140"/>
      <c r="N268" s="201" t="str">
        <f t="shared" si="39"/>
        <v/>
      </c>
      <c r="O268" s="136"/>
      <c r="P268" s="200" t="str">
        <f t="shared" si="40"/>
        <v/>
      </c>
      <c r="Q268" s="140"/>
      <c r="R268" s="201" t="str">
        <f t="shared" si="41"/>
        <v/>
      </c>
      <c r="S268" s="129"/>
      <c r="T268" s="202" t="str">
        <f t="shared" ref="T268:T285" si="44">IF($T$9="*",IF(S268&gt;0,"*",""),"")</f>
        <v/>
      </c>
      <c r="U268" s="140"/>
      <c r="V268" s="201" t="str">
        <f t="shared" si="42"/>
        <v/>
      </c>
    </row>
    <row r="269" spans="1:22" s="147" customFormat="1" hidden="1">
      <c r="A269" s="190"/>
      <c r="B269" s="181" t="s">
        <v>6165</v>
      </c>
      <c r="C269" s="186"/>
      <c r="D269" s="182"/>
      <c r="E269" s="185"/>
      <c r="F269" s="199" t="str">
        <f t="shared" si="43"/>
        <v/>
      </c>
      <c r="G269" s="176"/>
      <c r="H269" s="200" t="str">
        <f t="shared" si="36"/>
        <v/>
      </c>
      <c r="I269" s="177"/>
      <c r="J269" s="201" t="str">
        <f t="shared" si="37"/>
        <v/>
      </c>
      <c r="K269" s="136"/>
      <c r="L269" s="200" t="str">
        <f t="shared" si="38"/>
        <v/>
      </c>
      <c r="M269" s="140"/>
      <c r="N269" s="201" t="str">
        <f t="shared" si="39"/>
        <v/>
      </c>
      <c r="O269" s="136"/>
      <c r="P269" s="200" t="str">
        <f t="shared" si="40"/>
        <v/>
      </c>
      <c r="Q269" s="140"/>
      <c r="R269" s="201" t="str">
        <f t="shared" si="41"/>
        <v/>
      </c>
      <c r="S269" s="129"/>
      <c r="T269" s="202" t="str">
        <f t="shared" si="44"/>
        <v/>
      </c>
      <c r="U269" s="140"/>
      <c r="V269" s="201" t="str">
        <f t="shared" si="42"/>
        <v/>
      </c>
    </row>
    <row r="270" spans="1:22" s="147" customFormat="1" hidden="1">
      <c r="A270" s="190"/>
      <c r="B270" s="181" t="s">
        <v>6166</v>
      </c>
      <c r="C270" s="186"/>
      <c r="D270" s="182"/>
      <c r="E270" s="185"/>
      <c r="F270" s="199" t="str">
        <f t="shared" si="43"/>
        <v/>
      </c>
      <c r="G270" s="176"/>
      <c r="H270" s="200" t="str">
        <f t="shared" si="36"/>
        <v/>
      </c>
      <c r="I270" s="177"/>
      <c r="J270" s="201" t="str">
        <f t="shared" si="37"/>
        <v/>
      </c>
      <c r="K270" s="136"/>
      <c r="L270" s="200" t="str">
        <f t="shared" si="38"/>
        <v/>
      </c>
      <c r="M270" s="140"/>
      <c r="N270" s="201" t="str">
        <f t="shared" si="39"/>
        <v/>
      </c>
      <c r="O270" s="136"/>
      <c r="P270" s="200" t="str">
        <f t="shared" si="40"/>
        <v/>
      </c>
      <c r="Q270" s="140"/>
      <c r="R270" s="201" t="str">
        <f t="shared" si="41"/>
        <v/>
      </c>
      <c r="S270" s="129"/>
      <c r="T270" s="202" t="str">
        <f t="shared" si="44"/>
        <v/>
      </c>
      <c r="U270" s="140"/>
      <c r="V270" s="201" t="str">
        <f t="shared" si="42"/>
        <v/>
      </c>
    </row>
    <row r="271" spans="1:22" s="147" customFormat="1" hidden="1">
      <c r="A271" s="190"/>
      <c r="B271" s="181" t="s">
        <v>6167</v>
      </c>
      <c r="C271" s="186"/>
      <c r="D271" s="182"/>
      <c r="E271" s="185"/>
      <c r="F271" s="199" t="str">
        <f t="shared" si="43"/>
        <v/>
      </c>
      <c r="G271" s="176"/>
      <c r="H271" s="200" t="str">
        <f t="shared" si="36"/>
        <v/>
      </c>
      <c r="I271" s="177"/>
      <c r="J271" s="201" t="str">
        <f t="shared" si="37"/>
        <v/>
      </c>
      <c r="K271" s="136"/>
      <c r="L271" s="200" t="str">
        <f t="shared" si="38"/>
        <v/>
      </c>
      <c r="M271" s="140"/>
      <c r="N271" s="201" t="str">
        <f t="shared" si="39"/>
        <v/>
      </c>
      <c r="O271" s="136"/>
      <c r="P271" s="200" t="str">
        <f t="shared" si="40"/>
        <v/>
      </c>
      <c r="Q271" s="140"/>
      <c r="R271" s="201" t="str">
        <f t="shared" si="41"/>
        <v/>
      </c>
      <c r="S271" s="129"/>
      <c r="T271" s="202" t="str">
        <f t="shared" si="44"/>
        <v/>
      </c>
      <c r="U271" s="140"/>
      <c r="V271" s="201" t="str">
        <f t="shared" si="42"/>
        <v/>
      </c>
    </row>
    <row r="272" spans="1:22" s="147" customFormat="1" hidden="1">
      <c r="A272" s="190"/>
      <c r="B272" s="181" t="s">
        <v>6168</v>
      </c>
      <c r="C272" s="186"/>
      <c r="D272" s="182"/>
      <c r="E272" s="185"/>
      <c r="F272" s="199" t="str">
        <f t="shared" si="43"/>
        <v/>
      </c>
      <c r="G272" s="176"/>
      <c r="H272" s="200" t="str">
        <f t="shared" si="36"/>
        <v/>
      </c>
      <c r="I272" s="177"/>
      <c r="J272" s="201" t="str">
        <f t="shared" si="37"/>
        <v/>
      </c>
      <c r="K272" s="136"/>
      <c r="L272" s="200" t="str">
        <f t="shared" si="38"/>
        <v/>
      </c>
      <c r="M272" s="140"/>
      <c r="N272" s="201" t="str">
        <f t="shared" si="39"/>
        <v/>
      </c>
      <c r="O272" s="136"/>
      <c r="P272" s="200" t="str">
        <f t="shared" si="40"/>
        <v/>
      </c>
      <c r="Q272" s="140"/>
      <c r="R272" s="201" t="str">
        <f t="shared" si="41"/>
        <v/>
      </c>
      <c r="S272" s="129"/>
      <c r="T272" s="202" t="str">
        <f t="shared" si="44"/>
        <v/>
      </c>
      <c r="U272" s="140"/>
      <c r="V272" s="201" t="str">
        <f t="shared" si="42"/>
        <v/>
      </c>
    </row>
    <row r="273" spans="1:22" s="147" customFormat="1" hidden="1">
      <c r="A273" s="190"/>
      <c r="B273" s="181" t="s">
        <v>6169</v>
      </c>
      <c r="C273" s="186"/>
      <c r="D273" s="182"/>
      <c r="E273" s="185"/>
      <c r="F273" s="199" t="str">
        <f t="shared" si="43"/>
        <v/>
      </c>
      <c r="G273" s="176"/>
      <c r="H273" s="200" t="str">
        <f t="shared" si="36"/>
        <v/>
      </c>
      <c r="I273" s="177"/>
      <c r="J273" s="201" t="str">
        <f t="shared" si="37"/>
        <v/>
      </c>
      <c r="K273" s="136"/>
      <c r="L273" s="200" t="str">
        <f t="shared" si="38"/>
        <v/>
      </c>
      <c r="M273" s="140"/>
      <c r="N273" s="201" t="str">
        <f t="shared" si="39"/>
        <v/>
      </c>
      <c r="O273" s="136"/>
      <c r="P273" s="200" t="str">
        <f t="shared" si="40"/>
        <v/>
      </c>
      <c r="Q273" s="140"/>
      <c r="R273" s="201" t="str">
        <f t="shared" si="41"/>
        <v/>
      </c>
      <c r="S273" s="129"/>
      <c r="T273" s="202" t="str">
        <f t="shared" si="44"/>
        <v/>
      </c>
      <c r="U273" s="140"/>
      <c r="V273" s="201" t="str">
        <f t="shared" si="42"/>
        <v/>
      </c>
    </row>
    <row r="274" spans="1:22" s="147" customFormat="1" hidden="1">
      <c r="A274" s="190"/>
      <c r="B274" s="181" t="s">
        <v>6170</v>
      </c>
      <c r="C274" s="186"/>
      <c r="D274" s="182"/>
      <c r="E274" s="185"/>
      <c r="F274" s="199" t="str">
        <f t="shared" si="43"/>
        <v/>
      </c>
      <c r="G274" s="176"/>
      <c r="H274" s="200" t="str">
        <f t="shared" si="36"/>
        <v/>
      </c>
      <c r="I274" s="177"/>
      <c r="J274" s="201" t="str">
        <f t="shared" si="37"/>
        <v/>
      </c>
      <c r="K274" s="136"/>
      <c r="L274" s="200" t="str">
        <f t="shared" si="38"/>
        <v/>
      </c>
      <c r="M274" s="140"/>
      <c r="N274" s="201" t="str">
        <f t="shared" si="39"/>
        <v/>
      </c>
      <c r="O274" s="136"/>
      <c r="P274" s="200" t="str">
        <f t="shared" si="40"/>
        <v/>
      </c>
      <c r="Q274" s="140"/>
      <c r="R274" s="201" t="str">
        <f t="shared" si="41"/>
        <v/>
      </c>
      <c r="S274" s="129"/>
      <c r="T274" s="202" t="str">
        <f t="shared" si="44"/>
        <v/>
      </c>
      <c r="U274" s="140"/>
      <c r="V274" s="201" t="str">
        <f t="shared" si="42"/>
        <v/>
      </c>
    </row>
    <row r="275" spans="1:22" s="147" customFormat="1" hidden="1">
      <c r="A275" s="190"/>
      <c r="B275" s="181" t="s">
        <v>6171</v>
      </c>
      <c r="C275" s="186"/>
      <c r="D275" s="182"/>
      <c r="E275" s="185"/>
      <c r="F275" s="199" t="str">
        <f t="shared" si="43"/>
        <v/>
      </c>
      <c r="G275" s="176"/>
      <c r="H275" s="200" t="str">
        <f t="shared" si="36"/>
        <v/>
      </c>
      <c r="I275" s="177"/>
      <c r="J275" s="201" t="str">
        <f t="shared" si="37"/>
        <v/>
      </c>
      <c r="K275" s="136"/>
      <c r="L275" s="200" t="str">
        <f t="shared" si="38"/>
        <v/>
      </c>
      <c r="M275" s="140"/>
      <c r="N275" s="201" t="str">
        <f t="shared" si="39"/>
        <v/>
      </c>
      <c r="O275" s="136"/>
      <c r="P275" s="200" t="str">
        <f t="shared" si="40"/>
        <v/>
      </c>
      <c r="Q275" s="140"/>
      <c r="R275" s="201" t="str">
        <f t="shared" si="41"/>
        <v/>
      </c>
      <c r="S275" s="129"/>
      <c r="T275" s="202" t="str">
        <f t="shared" si="44"/>
        <v/>
      </c>
      <c r="U275" s="140"/>
      <c r="V275" s="201" t="str">
        <f t="shared" si="42"/>
        <v/>
      </c>
    </row>
    <row r="276" spans="1:22" s="147" customFormat="1" hidden="1">
      <c r="A276" s="190"/>
      <c r="B276" s="181" t="s">
        <v>6172</v>
      </c>
      <c r="C276" s="186"/>
      <c r="D276" s="182"/>
      <c r="E276" s="185"/>
      <c r="F276" s="199" t="str">
        <f t="shared" si="43"/>
        <v/>
      </c>
      <c r="G276" s="176"/>
      <c r="H276" s="200" t="str">
        <f t="shared" si="36"/>
        <v/>
      </c>
      <c r="I276" s="177"/>
      <c r="J276" s="201" t="str">
        <f t="shared" si="37"/>
        <v/>
      </c>
      <c r="K276" s="136"/>
      <c r="L276" s="200" t="str">
        <f t="shared" si="38"/>
        <v/>
      </c>
      <c r="M276" s="140"/>
      <c r="N276" s="201" t="str">
        <f t="shared" si="39"/>
        <v/>
      </c>
      <c r="O276" s="136"/>
      <c r="P276" s="200" t="str">
        <f t="shared" si="40"/>
        <v/>
      </c>
      <c r="Q276" s="140"/>
      <c r="R276" s="201" t="str">
        <f t="shared" si="41"/>
        <v/>
      </c>
      <c r="S276" s="129"/>
      <c r="T276" s="202" t="str">
        <f t="shared" si="44"/>
        <v/>
      </c>
      <c r="U276" s="140"/>
      <c r="V276" s="201" t="str">
        <f t="shared" si="42"/>
        <v/>
      </c>
    </row>
    <row r="277" spans="1:22" s="147" customFormat="1" hidden="1">
      <c r="A277" s="190"/>
      <c r="B277" s="181" t="s">
        <v>6173</v>
      </c>
      <c r="C277" s="186"/>
      <c r="D277" s="182"/>
      <c r="E277" s="185"/>
      <c r="F277" s="199" t="str">
        <f t="shared" si="43"/>
        <v/>
      </c>
      <c r="G277" s="176"/>
      <c r="H277" s="200" t="str">
        <f t="shared" si="36"/>
        <v/>
      </c>
      <c r="I277" s="177"/>
      <c r="J277" s="201" t="str">
        <f t="shared" si="37"/>
        <v/>
      </c>
      <c r="K277" s="136"/>
      <c r="L277" s="200" t="str">
        <f t="shared" si="38"/>
        <v/>
      </c>
      <c r="M277" s="140"/>
      <c r="N277" s="201" t="str">
        <f t="shared" si="39"/>
        <v/>
      </c>
      <c r="O277" s="136"/>
      <c r="P277" s="200" t="str">
        <f t="shared" si="40"/>
        <v/>
      </c>
      <c r="Q277" s="140"/>
      <c r="R277" s="201" t="str">
        <f t="shared" si="41"/>
        <v/>
      </c>
      <c r="S277" s="129"/>
      <c r="T277" s="202" t="str">
        <f t="shared" si="44"/>
        <v/>
      </c>
      <c r="U277" s="140"/>
      <c r="V277" s="201" t="str">
        <f t="shared" si="42"/>
        <v/>
      </c>
    </row>
    <row r="278" spans="1:22" s="147" customFormat="1" hidden="1">
      <c r="A278" s="190"/>
      <c r="B278" s="181" t="s">
        <v>6174</v>
      </c>
      <c r="C278" s="186"/>
      <c r="D278" s="182"/>
      <c r="E278" s="185"/>
      <c r="F278" s="199" t="str">
        <f t="shared" si="43"/>
        <v/>
      </c>
      <c r="G278" s="176"/>
      <c r="H278" s="200" t="str">
        <f t="shared" si="36"/>
        <v/>
      </c>
      <c r="I278" s="177"/>
      <c r="J278" s="201" t="str">
        <f t="shared" si="37"/>
        <v/>
      </c>
      <c r="K278" s="136"/>
      <c r="L278" s="200" t="str">
        <f t="shared" si="38"/>
        <v/>
      </c>
      <c r="M278" s="140"/>
      <c r="N278" s="201" t="str">
        <f t="shared" si="39"/>
        <v/>
      </c>
      <c r="O278" s="136"/>
      <c r="P278" s="200" t="str">
        <f t="shared" si="40"/>
        <v/>
      </c>
      <c r="Q278" s="140"/>
      <c r="R278" s="201" t="str">
        <f t="shared" si="41"/>
        <v/>
      </c>
      <c r="S278" s="129"/>
      <c r="T278" s="202" t="str">
        <f t="shared" si="44"/>
        <v/>
      </c>
      <c r="U278" s="140"/>
      <c r="V278" s="201" t="str">
        <f t="shared" si="42"/>
        <v/>
      </c>
    </row>
    <row r="279" spans="1:22" s="147" customFormat="1" hidden="1">
      <c r="A279" s="190"/>
      <c r="B279" s="181" t="s">
        <v>6175</v>
      </c>
      <c r="C279" s="186"/>
      <c r="D279" s="182"/>
      <c r="E279" s="185"/>
      <c r="F279" s="199" t="str">
        <f t="shared" si="43"/>
        <v/>
      </c>
      <c r="G279" s="176"/>
      <c r="H279" s="200" t="str">
        <f t="shared" si="36"/>
        <v/>
      </c>
      <c r="I279" s="177"/>
      <c r="J279" s="201" t="str">
        <f t="shared" si="37"/>
        <v/>
      </c>
      <c r="K279" s="136"/>
      <c r="L279" s="200" t="str">
        <f t="shared" si="38"/>
        <v/>
      </c>
      <c r="M279" s="140"/>
      <c r="N279" s="201" t="str">
        <f t="shared" si="39"/>
        <v/>
      </c>
      <c r="O279" s="136"/>
      <c r="P279" s="200" t="str">
        <f t="shared" si="40"/>
        <v/>
      </c>
      <c r="Q279" s="140"/>
      <c r="R279" s="201" t="str">
        <f t="shared" si="41"/>
        <v/>
      </c>
      <c r="S279" s="129"/>
      <c r="T279" s="202" t="str">
        <f t="shared" si="44"/>
        <v/>
      </c>
      <c r="U279" s="140"/>
      <c r="V279" s="201" t="str">
        <f t="shared" si="42"/>
        <v/>
      </c>
    </row>
    <row r="280" spans="1:22" s="147" customFormat="1" hidden="1">
      <c r="A280" s="190"/>
      <c r="B280" s="181" t="s">
        <v>6176</v>
      </c>
      <c r="C280" s="186"/>
      <c r="D280" s="182"/>
      <c r="E280" s="185"/>
      <c r="F280" s="199" t="str">
        <f t="shared" si="43"/>
        <v/>
      </c>
      <c r="G280" s="176"/>
      <c r="H280" s="200" t="str">
        <f t="shared" si="36"/>
        <v/>
      </c>
      <c r="I280" s="177"/>
      <c r="J280" s="201" t="str">
        <f t="shared" si="37"/>
        <v/>
      </c>
      <c r="K280" s="136"/>
      <c r="L280" s="200" t="str">
        <f t="shared" si="38"/>
        <v/>
      </c>
      <c r="M280" s="140"/>
      <c r="N280" s="201" t="str">
        <f t="shared" si="39"/>
        <v/>
      </c>
      <c r="O280" s="136"/>
      <c r="P280" s="200" t="str">
        <f t="shared" si="40"/>
        <v/>
      </c>
      <c r="Q280" s="140"/>
      <c r="R280" s="201" t="str">
        <f t="shared" si="41"/>
        <v/>
      </c>
      <c r="S280" s="129"/>
      <c r="T280" s="202" t="str">
        <f t="shared" si="44"/>
        <v/>
      </c>
      <c r="U280" s="140"/>
      <c r="V280" s="201" t="str">
        <f t="shared" si="42"/>
        <v/>
      </c>
    </row>
    <row r="281" spans="1:22" s="147" customFormat="1" hidden="1">
      <c r="A281" s="190"/>
      <c r="B281" s="181" t="s">
        <v>6177</v>
      </c>
      <c r="C281" s="186"/>
      <c r="D281" s="182"/>
      <c r="E281" s="185"/>
      <c r="F281" s="199" t="str">
        <f t="shared" si="43"/>
        <v/>
      </c>
      <c r="G281" s="176"/>
      <c r="H281" s="200" t="str">
        <f t="shared" si="36"/>
        <v/>
      </c>
      <c r="I281" s="177"/>
      <c r="J281" s="201" t="str">
        <f t="shared" si="37"/>
        <v/>
      </c>
      <c r="K281" s="136"/>
      <c r="L281" s="200" t="str">
        <f t="shared" si="38"/>
        <v/>
      </c>
      <c r="M281" s="140"/>
      <c r="N281" s="201" t="str">
        <f t="shared" si="39"/>
        <v/>
      </c>
      <c r="O281" s="136"/>
      <c r="P281" s="200" t="str">
        <f t="shared" si="40"/>
        <v/>
      </c>
      <c r="Q281" s="140"/>
      <c r="R281" s="201" t="str">
        <f t="shared" si="41"/>
        <v/>
      </c>
      <c r="S281" s="129"/>
      <c r="T281" s="202" t="str">
        <f t="shared" si="44"/>
        <v/>
      </c>
      <c r="U281" s="140"/>
      <c r="V281" s="201" t="str">
        <f t="shared" si="42"/>
        <v/>
      </c>
    </row>
    <row r="282" spans="1:22" s="147" customFormat="1" hidden="1">
      <c r="A282" s="190"/>
      <c r="B282" s="181" t="s">
        <v>6178</v>
      </c>
      <c r="C282" s="186"/>
      <c r="D282" s="182"/>
      <c r="E282" s="185"/>
      <c r="F282" s="199" t="str">
        <f t="shared" si="43"/>
        <v/>
      </c>
      <c r="G282" s="176"/>
      <c r="H282" s="200" t="str">
        <f t="shared" si="36"/>
        <v/>
      </c>
      <c r="I282" s="177"/>
      <c r="J282" s="201" t="str">
        <f t="shared" si="37"/>
        <v/>
      </c>
      <c r="K282" s="136"/>
      <c r="L282" s="200" t="str">
        <f t="shared" si="38"/>
        <v/>
      </c>
      <c r="M282" s="140"/>
      <c r="N282" s="201" t="str">
        <f t="shared" si="39"/>
        <v/>
      </c>
      <c r="O282" s="136"/>
      <c r="P282" s="200" t="str">
        <f t="shared" si="40"/>
        <v/>
      </c>
      <c r="Q282" s="140"/>
      <c r="R282" s="201" t="str">
        <f t="shared" si="41"/>
        <v/>
      </c>
      <c r="S282" s="129"/>
      <c r="T282" s="202" t="str">
        <f t="shared" si="44"/>
        <v/>
      </c>
      <c r="U282" s="140"/>
      <c r="V282" s="201" t="str">
        <f t="shared" si="42"/>
        <v/>
      </c>
    </row>
    <row r="283" spans="1:22" s="147" customFormat="1" hidden="1">
      <c r="A283" s="190"/>
      <c r="B283" s="181" t="s">
        <v>6179</v>
      </c>
      <c r="C283" s="186"/>
      <c r="D283" s="182"/>
      <c r="E283" s="185"/>
      <c r="F283" s="199" t="str">
        <f t="shared" si="43"/>
        <v/>
      </c>
      <c r="G283" s="176"/>
      <c r="H283" s="200" t="str">
        <f t="shared" si="36"/>
        <v/>
      </c>
      <c r="I283" s="177"/>
      <c r="J283" s="201" t="str">
        <f t="shared" si="37"/>
        <v/>
      </c>
      <c r="K283" s="136"/>
      <c r="L283" s="200" t="str">
        <f t="shared" si="38"/>
        <v/>
      </c>
      <c r="M283" s="140"/>
      <c r="N283" s="201" t="str">
        <f t="shared" si="39"/>
        <v/>
      </c>
      <c r="O283" s="136"/>
      <c r="P283" s="200" t="str">
        <f t="shared" si="40"/>
        <v/>
      </c>
      <c r="Q283" s="140"/>
      <c r="R283" s="201" t="str">
        <f t="shared" si="41"/>
        <v/>
      </c>
      <c r="S283" s="129"/>
      <c r="T283" s="202" t="str">
        <f t="shared" si="44"/>
        <v/>
      </c>
      <c r="U283" s="140"/>
      <c r="V283" s="201" t="str">
        <f t="shared" si="42"/>
        <v/>
      </c>
    </row>
    <row r="284" spans="1:22" s="147" customFormat="1" hidden="1">
      <c r="A284" s="190"/>
      <c r="B284" s="181" t="s">
        <v>6180</v>
      </c>
      <c r="C284" s="186"/>
      <c r="D284" s="182"/>
      <c r="E284" s="185"/>
      <c r="F284" s="199" t="str">
        <f t="shared" si="43"/>
        <v/>
      </c>
      <c r="G284" s="176"/>
      <c r="H284" s="200" t="str">
        <f t="shared" si="36"/>
        <v/>
      </c>
      <c r="I284" s="177"/>
      <c r="J284" s="201" t="str">
        <f t="shared" si="37"/>
        <v/>
      </c>
      <c r="K284" s="136"/>
      <c r="L284" s="200" t="str">
        <f t="shared" si="38"/>
        <v/>
      </c>
      <c r="M284" s="140"/>
      <c r="N284" s="201" t="str">
        <f t="shared" si="39"/>
        <v/>
      </c>
      <c r="O284" s="136"/>
      <c r="P284" s="200" t="str">
        <f t="shared" si="40"/>
        <v/>
      </c>
      <c r="Q284" s="140"/>
      <c r="R284" s="201" t="str">
        <f t="shared" si="41"/>
        <v/>
      </c>
      <c r="S284" s="129"/>
      <c r="T284" s="202" t="str">
        <f t="shared" si="44"/>
        <v/>
      </c>
      <c r="U284" s="140"/>
      <c r="V284" s="201" t="str">
        <f t="shared" si="42"/>
        <v/>
      </c>
    </row>
    <row r="285" spans="1:22" s="147" customFormat="1" hidden="1">
      <c r="A285" s="190"/>
      <c r="B285" s="181" t="s">
        <v>6181</v>
      </c>
      <c r="C285" s="186"/>
      <c r="D285" s="182"/>
      <c r="E285" s="185"/>
      <c r="F285" s="199" t="str">
        <f t="shared" si="43"/>
        <v/>
      </c>
      <c r="G285" s="176"/>
      <c r="H285" s="200" t="str">
        <f t="shared" si="36"/>
        <v/>
      </c>
      <c r="I285" s="177"/>
      <c r="J285" s="201" t="str">
        <f t="shared" si="37"/>
        <v/>
      </c>
      <c r="K285" s="136"/>
      <c r="L285" s="200" t="str">
        <f t="shared" si="38"/>
        <v/>
      </c>
      <c r="M285" s="140"/>
      <c r="N285" s="201" t="str">
        <f t="shared" si="39"/>
        <v/>
      </c>
      <c r="O285" s="136"/>
      <c r="P285" s="200" t="str">
        <f t="shared" si="40"/>
        <v/>
      </c>
      <c r="Q285" s="140"/>
      <c r="R285" s="201" t="str">
        <f t="shared" si="41"/>
        <v/>
      </c>
      <c r="S285" s="129"/>
      <c r="T285" s="202" t="str">
        <f t="shared" si="44"/>
        <v/>
      </c>
      <c r="U285" s="140"/>
      <c r="V285" s="201" t="str">
        <f t="shared" si="42"/>
        <v/>
      </c>
    </row>
    <row r="289" spans="1:13" s="147" customFormat="1" ht="15">
      <c r="A289" s="147">
        <v>1</v>
      </c>
      <c r="B289" s="181" t="s">
        <v>663</v>
      </c>
      <c r="G289" s="147" t="s">
        <v>948</v>
      </c>
      <c r="I289" s="147" t="s">
        <v>6182</v>
      </c>
      <c r="J289" s="147" t="s">
        <v>6182</v>
      </c>
    </row>
    <row r="290" spans="1:13" s="147" customFormat="1" ht="15">
      <c r="A290" s="147">
        <v>1</v>
      </c>
      <c r="B290" s="181" t="s">
        <v>438</v>
      </c>
      <c r="G290" s="147" t="s">
        <v>6183</v>
      </c>
      <c r="I290" s="567" t="s">
        <v>53</v>
      </c>
    </row>
    <row r="291" spans="1:13" s="147" customFormat="1" ht="15">
      <c r="A291" s="147">
        <v>1</v>
      </c>
      <c r="B291" s="181" t="s">
        <v>440</v>
      </c>
      <c r="G291" s="147" t="s">
        <v>6184</v>
      </c>
      <c r="M291" s="147" t="s">
        <v>6185</v>
      </c>
    </row>
    <row r="292" spans="1:13" s="147" customFormat="1" ht="15">
      <c r="A292" s="147">
        <v>1</v>
      </c>
      <c r="B292" s="181"/>
      <c r="G292" s="147" t="s">
        <v>6186</v>
      </c>
      <c r="M292" s="147" t="s">
        <v>6187</v>
      </c>
    </row>
    <row r="293" spans="1:13" s="147" customFormat="1" ht="15">
      <c r="A293" s="147">
        <v>1</v>
      </c>
      <c r="B293" s="181" t="s">
        <v>442</v>
      </c>
      <c r="G293" s="147" t="s">
        <v>6188</v>
      </c>
    </row>
    <row r="294" spans="1:13" s="147" customFormat="1" ht="15">
      <c r="A294" s="147">
        <v>1</v>
      </c>
      <c r="B294" s="181" t="s">
        <v>443</v>
      </c>
      <c r="G294" s="147" t="s">
        <v>6189</v>
      </c>
    </row>
    <row r="295" spans="1:13" s="147" customFormat="1" ht="15">
      <c r="A295" s="147">
        <v>1</v>
      </c>
      <c r="B295" s="181" t="s">
        <v>446</v>
      </c>
      <c r="G295" s="147" t="s">
        <v>6190</v>
      </c>
    </row>
    <row r="296" spans="1:13" s="147" customFormat="1" ht="15">
      <c r="A296" s="147">
        <v>1</v>
      </c>
      <c r="B296" s="181" t="s">
        <v>452</v>
      </c>
      <c r="G296" s="147" t="s">
        <v>6191</v>
      </c>
    </row>
    <row r="297" spans="1:13" s="147" customFormat="1" ht="15">
      <c r="A297" s="147">
        <v>1</v>
      </c>
      <c r="B297" s="181" t="s">
        <v>464</v>
      </c>
    </row>
    <row r="298" spans="1:13" s="147" customFormat="1" ht="15">
      <c r="A298" s="147">
        <v>1</v>
      </c>
      <c r="B298" s="181" t="s">
        <v>321</v>
      </c>
    </row>
    <row r="299" spans="1:13" s="147" customFormat="1" ht="15">
      <c r="A299" s="147">
        <v>1</v>
      </c>
      <c r="B299" s="181" t="s">
        <v>490</v>
      </c>
    </row>
    <row r="300" spans="1:13" s="147" customFormat="1" ht="15">
      <c r="A300" s="147">
        <v>1</v>
      </c>
      <c r="B300" s="181" t="s">
        <v>501</v>
      </c>
    </row>
    <row r="301" spans="1:13" s="147" customFormat="1" ht="15">
      <c r="A301" s="147">
        <v>1</v>
      </c>
      <c r="B301" s="181" t="s">
        <v>511</v>
      </c>
    </row>
    <row r="302" spans="1:13" s="147" customFormat="1" ht="15">
      <c r="A302" s="147">
        <v>1</v>
      </c>
      <c r="B302" s="181" t="s">
        <v>520</v>
      </c>
    </row>
    <row r="303" spans="1:13" s="294" customFormat="1" ht="15">
      <c r="A303" s="294">
        <v>1</v>
      </c>
      <c r="B303" s="295" t="s">
        <v>529</v>
      </c>
    </row>
  </sheetData>
  <sheetProtection autoFilter="0"/>
  <autoFilter ref="A9:B285" xr:uid="{3FC62BE2-FC5B-48B5-A17D-A65288DE2F8F}">
    <filterColumn colId="0">
      <filters>
        <filter val="1"/>
      </filters>
    </filterColumn>
  </autoFilter>
  <conditionalFormatting sqref="R9 P9 N9 L9 J9 H9 T9 V9 F9">
    <cfRule type="duplicateValues" dxfId="2" priority="1"/>
  </conditionalFormatting>
  <hyperlinks>
    <hyperlink ref="G5" r:id="rId1" xr:uid="{1F4D8D9B-7722-4CDB-9549-B157FCD7BC17}"/>
  </hyperlinks>
  <pageMargins left="0.7" right="0.7" top="0.75" bottom="0.75" header="0.3" footer="0.3"/>
  <pageSetup scale="46" fitToHeight="0" orientation="portrait" r:id="rId2"/>
  <headerFooter>
    <oddHeader>&amp;LProject Name
Owner Bid Due
Sub Bids Due</oddHeader>
  </headerFooter>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F9C07A-E5BE-410C-B9C6-7E916DF6E454}">
  <sheetPr filterMode="1">
    <pageSetUpPr fitToPage="1"/>
  </sheetPr>
  <dimension ref="A1:X259"/>
  <sheetViews>
    <sheetView zoomScaleNormal="100" workbookViewId="0">
      <pane xSplit="2" topLeftCell="C1" activePane="topRight" state="frozen"/>
      <selection pane="topRight" activeCell="E154" sqref="E154"/>
      <selection activeCell="V260" sqref="V260:V503"/>
    </sheetView>
  </sheetViews>
  <sheetFormatPr defaultColWidth="0" defaultRowHeight="15"/>
  <cols>
    <col min="1" max="1" width="11.5703125" style="207" customWidth="1"/>
    <col min="2" max="2" width="80" style="207" customWidth="1"/>
    <col min="3" max="3" width="10" style="207" customWidth="1"/>
    <col min="4" max="4" width="12.28515625" style="207" customWidth="1"/>
    <col min="5" max="5" width="35.140625" style="207" customWidth="1"/>
    <col min="6" max="6" width="5.28515625" style="284" customWidth="1"/>
    <col min="7" max="7" width="39" style="207" customWidth="1"/>
    <col min="8" max="8" width="5.28515625" style="284" customWidth="1"/>
    <col min="9" max="9" width="39" style="207" customWidth="1"/>
    <col min="10" max="10" width="5.28515625" style="284" customWidth="1"/>
    <col min="11" max="11" width="39.140625" style="207" customWidth="1"/>
    <col min="12" max="12" width="5.28515625" style="284" customWidth="1"/>
    <col min="13" max="13" width="39" style="207" customWidth="1"/>
    <col min="14" max="14" width="5.7109375" style="207" customWidth="1"/>
    <col min="15" max="15" width="38.42578125" style="207" customWidth="1"/>
    <col min="16" max="16" width="5.7109375" style="207" customWidth="1"/>
    <col min="17" max="17" width="38.42578125" style="207" customWidth="1"/>
    <col min="18" max="18" width="5.5703125" style="207" customWidth="1"/>
    <col min="19" max="19" width="38.5703125" style="207" customWidth="1"/>
    <col min="20" max="20" width="5" style="207" customWidth="1"/>
    <col min="21" max="21" width="37.7109375" style="207" customWidth="1"/>
    <col min="22" max="22" width="4.7109375" style="207" customWidth="1"/>
    <col min="23" max="16384" width="8.85546875" style="207" hidden="1"/>
  </cols>
  <sheetData>
    <row r="1" spans="1:24" s="120" customFormat="1" ht="46.15" thickBot="1">
      <c r="B1" s="121"/>
      <c r="C1" s="122" t="s">
        <v>320</v>
      </c>
      <c r="D1" s="123" t="s">
        <v>321</v>
      </c>
      <c r="E1" s="124" t="s">
        <v>322</v>
      </c>
      <c r="F1" s="123" t="s">
        <v>323</v>
      </c>
      <c r="G1" s="125"/>
      <c r="H1" s="126" t="s">
        <v>323</v>
      </c>
      <c r="I1" s="127"/>
      <c r="J1" s="128" t="s">
        <v>323</v>
      </c>
      <c r="K1" s="129"/>
      <c r="L1" s="126" t="s">
        <v>323</v>
      </c>
      <c r="M1" s="130"/>
      <c r="N1" s="128" t="s">
        <v>323</v>
      </c>
      <c r="O1" s="129"/>
      <c r="P1" s="126" t="s">
        <v>323</v>
      </c>
      <c r="Q1" s="130"/>
      <c r="R1" s="128" t="s">
        <v>323</v>
      </c>
      <c r="S1" s="129"/>
      <c r="T1" s="126" t="s">
        <v>323</v>
      </c>
      <c r="U1" s="130"/>
      <c r="V1" s="128" t="s">
        <v>323</v>
      </c>
    </row>
    <row r="2" spans="1:24" s="131" customFormat="1" ht="15.6">
      <c r="A2" s="131" t="s">
        <v>161</v>
      </c>
      <c r="B2" s="132"/>
      <c r="C2" s="133"/>
      <c r="D2" s="134"/>
      <c r="E2" s="135"/>
      <c r="F2" s="134"/>
      <c r="G2" s="136" t="s">
        <v>1000</v>
      </c>
      <c r="H2" s="137"/>
      <c r="I2" s="138" t="s">
        <v>1001</v>
      </c>
      <c r="J2" s="139"/>
      <c r="K2" s="136" t="s">
        <v>1002</v>
      </c>
      <c r="L2" s="137"/>
      <c r="M2" s="140" t="s">
        <v>722</v>
      </c>
      <c r="N2" s="139"/>
      <c r="O2" s="136" t="s">
        <v>723</v>
      </c>
      <c r="P2" s="137"/>
      <c r="Q2" s="140" t="s">
        <v>724</v>
      </c>
      <c r="R2" s="139"/>
      <c r="S2" s="129" t="s">
        <v>725</v>
      </c>
      <c r="T2" s="126"/>
      <c r="U2" s="140" t="s">
        <v>726</v>
      </c>
      <c r="V2" s="139"/>
    </row>
    <row r="3" spans="1:24" s="139" customFormat="1" ht="15.6">
      <c r="B3" s="141" t="s">
        <v>352</v>
      </c>
      <c r="C3" s="142"/>
      <c r="D3" s="143"/>
      <c r="E3" s="144"/>
      <c r="F3" s="143"/>
      <c r="G3" s="145"/>
      <c r="H3" s="137"/>
      <c r="I3" s="146"/>
      <c r="K3" s="136"/>
      <c r="L3" s="137"/>
      <c r="M3" s="140"/>
      <c r="O3" s="136"/>
      <c r="P3" s="137"/>
      <c r="Q3" s="140"/>
      <c r="S3" s="129"/>
      <c r="T3" s="126"/>
      <c r="U3" s="140"/>
    </row>
    <row r="4" spans="1:24" s="139" customFormat="1" ht="15.6">
      <c r="B4" s="141" t="s">
        <v>369</v>
      </c>
      <c r="C4" s="142"/>
      <c r="D4" s="143"/>
      <c r="E4" s="144"/>
      <c r="F4" s="143"/>
      <c r="G4" s="145"/>
      <c r="H4" s="137"/>
      <c r="I4" s="146"/>
      <c r="K4" s="136"/>
      <c r="L4" s="137"/>
      <c r="M4" s="140"/>
      <c r="O4" s="136"/>
      <c r="P4" s="137"/>
      <c r="Q4" s="140"/>
      <c r="S4" s="129"/>
      <c r="T4" s="126"/>
      <c r="U4" s="140"/>
    </row>
    <row r="5" spans="1:24" s="139" customFormat="1" ht="15.6">
      <c r="B5" s="141" t="s">
        <v>385</v>
      </c>
      <c r="C5" s="142"/>
      <c r="D5" s="143"/>
      <c r="E5" s="144"/>
      <c r="F5" s="143"/>
      <c r="G5" s="145"/>
      <c r="H5" s="137"/>
      <c r="I5" s="146"/>
      <c r="K5" s="136"/>
      <c r="L5" s="137"/>
      <c r="M5" s="140"/>
      <c r="O5" s="136"/>
      <c r="P5" s="137"/>
      <c r="Q5" s="140"/>
      <c r="S5" s="129"/>
      <c r="T5" s="126"/>
      <c r="U5" s="140"/>
    </row>
    <row r="6" spans="1:24" s="147" customFormat="1" ht="15.6">
      <c r="B6" s="141" t="s">
        <v>163</v>
      </c>
      <c r="C6" s="142"/>
      <c r="D6" s="143"/>
      <c r="E6" s="144"/>
      <c r="F6" s="143"/>
      <c r="G6" s="145"/>
      <c r="H6" s="148"/>
      <c r="I6" s="146"/>
      <c r="K6" s="136"/>
      <c r="L6" s="148"/>
      <c r="M6" s="140"/>
      <c r="O6" s="136"/>
      <c r="P6" s="148"/>
      <c r="Q6" s="140"/>
      <c r="S6" s="129"/>
      <c r="T6" s="126"/>
      <c r="U6" s="140"/>
    </row>
    <row r="7" spans="1:24" s="147" customFormat="1" ht="15.6">
      <c r="B7" s="141" t="s">
        <v>402</v>
      </c>
      <c r="C7" s="142"/>
      <c r="D7" s="143"/>
      <c r="E7" s="144"/>
      <c r="F7" s="143"/>
      <c r="G7" s="145"/>
      <c r="H7" s="148"/>
      <c r="I7" s="146"/>
      <c r="K7" s="136"/>
      <c r="L7" s="148"/>
      <c r="M7" s="140"/>
      <c r="O7" s="136"/>
      <c r="P7" s="148"/>
      <c r="Q7" s="140"/>
      <c r="S7" s="129"/>
      <c r="T7" s="126"/>
      <c r="U7" s="140"/>
    </row>
    <row r="8" spans="1:24" s="147" customFormat="1" ht="15.6">
      <c r="B8" s="141" t="s">
        <v>403</v>
      </c>
      <c r="C8" s="149"/>
      <c r="D8" s="143"/>
      <c r="E8" s="144"/>
      <c r="F8" s="143"/>
      <c r="G8" s="145"/>
      <c r="H8" s="148"/>
      <c r="I8" s="146"/>
      <c r="K8" s="136"/>
      <c r="L8" s="148"/>
      <c r="M8" s="140"/>
      <c r="O8" s="136"/>
      <c r="P8" s="148"/>
      <c r="Q8" s="140"/>
      <c r="S8" s="129"/>
      <c r="T8" s="126"/>
      <c r="U8" s="140"/>
    </row>
    <row r="9" spans="1:24" s="155" customFormat="1" ht="16.149999999999999" thickBot="1">
      <c r="A9" s="150" t="s">
        <v>404</v>
      </c>
      <c r="B9" s="151" t="s">
        <v>405</v>
      </c>
      <c r="C9" s="152"/>
      <c r="D9" s="153"/>
      <c r="E9" s="195">
        <f>SUM(E11:E400)</f>
        <v>0</v>
      </c>
      <c r="F9" s="153" t="s">
        <v>406</v>
      </c>
      <c r="G9" s="145">
        <f>SUM(G11:G400)</f>
        <v>0</v>
      </c>
      <c r="H9" s="154"/>
      <c r="I9" s="146">
        <f>SUM(I11:I400)</f>
        <v>0</v>
      </c>
      <c r="K9" s="136">
        <f>SUM(K11:K400)</f>
        <v>0</v>
      </c>
      <c r="L9" s="154"/>
      <c r="M9" s="140">
        <f>SUM(M11:M400)</f>
        <v>0</v>
      </c>
      <c r="O9" s="136">
        <f>SUM(O11:O400)</f>
        <v>0</v>
      </c>
      <c r="P9" s="154"/>
      <c r="Q9" s="140">
        <f>SUM(Q11:Q400)</f>
        <v>0</v>
      </c>
      <c r="S9" s="129">
        <f>SUM(S11:S400)</f>
        <v>0</v>
      </c>
      <c r="T9" s="126"/>
      <c r="U9" s="140">
        <f>SUM(U11:U400)</f>
        <v>0</v>
      </c>
      <c r="W9" s="196" t="str">
        <f>IF(X9="**","ERROR","")</f>
        <v/>
      </c>
      <c r="X9" s="196" t="str">
        <f>CONCATENATE(F9,H9,J9,L9,N9,P9,R9,T9,V9)</f>
        <v>*</v>
      </c>
    </row>
    <row r="10" spans="1:24" s="171" customFormat="1" ht="16.149999999999999" thickBot="1">
      <c r="A10" s="188">
        <v>1</v>
      </c>
      <c r="B10" s="189"/>
      <c r="C10" s="158"/>
      <c r="D10" s="158"/>
      <c r="E10" s="159">
        <v>100</v>
      </c>
      <c r="F10" s="158"/>
      <c r="G10" s="159"/>
      <c r="H10" s="158"/>
      <c r="I10" s="159"/>
      <c r="J10" s="158"/>
      <c r="K10" s="159"/>
      <c r="L10" s="158"/>
      <c r="M10" s="159"/>
      <c r="N10" s="158"/>
      <c r="O10" s="159"/>
      <c r="P10" s="158"/>
      <c r="Q10" s="159"/>
      <c r="R10" s="158"/>
      <c r="S10" s="159"/>
      <c r="T10" s="158"/>
      <c r="U10" s="159"/>
      <c r="V10" s="158"/>
    </row>
    <row r="11" spans="1:24" s="147" customFormat="1" ht="15.6">
      <c r="A11" s="161" t="s">
        <v>53</v>
      </c>
      <c r="B11" s="162" t="s">
        <v>6192</v>
      </c>
      <c r="C11" s="163"/>
      <c r="D11" s="164"/>
      <c r="E11" s="165"/>
      <c r="F11" s="199" t="str">
        <f>IF($F$9="*",IF(E11&gt;0,"*",""),"")</f>
        <v/>
      </c>
      <c r="G11" s="166"/>
      <c r="H11" s="200" t="str">
        <f>IF($H$9="*",IF(G11&gt;0,"*",""),"")</f>
        <v/>
      </c>
      <c r="I11" s="167"/>
      <c r="J11" s="201" t="str">
        <f>IF($J$9="*",IF(I11&gt;0,"*",""),"")</f>
        <v/>
      </c>
      <c r="K11" s="168"/>
      <c r="L11" s="200" t="str">
        <f>IF($L$9="*",IF(K11&gt;0,"*",""),"")</f>
        <v/>
      </c>
      <c r="M11" s="169"/>
      <c r="N11" s="201" t="str">
        <f>IF($N$9="*",IF(M11&gt;0,"*",""),"")</f>
        <v/>
      </c>
      <c r="O11" s="168"/>
      <c r="P11" s="200" t="str">
        <f>IF($P$9="*",IF(O11&gt;0,"*",""),"")</f>
        <v/>
      </c>
      <c r="Q11" s="169"/>
      <c r="R11" s="201" t="str">
        <f>IF($R$9="*",IF(Q11&gt;0,"*",""),"")</f>
        <v/>
      </c>
      <c r="S11" s="129"/>
      <c r="T11" s="202" t="str">
        <f>IF($T$9="*",IF(S11&gt;0,"*",""),"")</f>
        <v/>
      </c>
      <c r="U11" s="169"/>
      <c r="V11" s="201" t="str">
        <f>IF($V$9="*",IF(U11&gt;0,"*",""),"")</f>
        <v/>
      </c>
    </row>
    <row r="12" spans="1:24" s="147" customFormat="1" ht="15.6" hidden="1">
      <c r="A12" s="190"/>
      <c r="B12" s="173" t="s">
        <v>6193</v>
      </c>
      <c r="C12" s="174"/>
      <c r="D12" s="175"/>
      <c r="E12" s="164"/>
      <c r="F12" s="199" t="str">
        <f t="shared" ref="F12:F29" si="0">IF($F$9="*",IF(E12&gt;0,"*",""),"")</f>
        <v/>
      </c>
      <c r="G12" s="176"/>
      <c r="H12" s="200" t="str">
        <f t="shared" ref="H12:H28" si="1">IF($H$9="*",IF(G12&gt;0,"*",""),"")</f>
        <v/>
      </c>
      <c r="I12" s="177"/>
      <c r="J12" s="201" t="str">
        <f t="shared" ref="J12:J28" si="2">IF($J$9="*",IF(I12&gt;0,"*",""),"")</f>
        <v/>
      </c>
      <c r="K12" s="136"/>
      <c r="L12" s="200" t="str">
        <f t="shared" ref="L12:L28" si="3">IF($L$9="*",IF(K12&gt;0,"*",""),"")</f>
        <v/>
      </c>
      <c r="M12" s="140"/>
      <c r="N12" s="201" t="str">
        <f t="shared" ref="N12:N28" si="4">IF($N$9="*",IF(M12&gt;0,"*",""),"")</f>
        <v/>
      </c>
      <c r="O12" s="136"/>
      <c r="P12" s="200" t="str">
        <f t="shared" ref="P12:P28" si="5">IF($P$9="*",IF(O12&gt;0,"*",""),"")</f>
        <v/>
      </c>
      <c r="Q12" s="140"/>
      <c r="R12" s="201" t="str">
        <f t="shared" ref="R12:R28" si="6">IF($R$9="*",IF(Q12&gt;0,"*",""),"")</f>
        <v/>
      </c>
      <c r="S12" s="129"/>
      <c r="T12" s="202" t="str">
        <f t="shared" ref="T12:T75" si="7">IF($T$9="*",IF(S12&gt;0,"*",""),"")</f>
        <v/>
      </c>
      <c r="U12" s="140"/>
      <c r="V12" s="201" t="str">
        <f t="shared" ref="V12:V28" si="8">IF($V$9="*",IF(U12&gt;0,"*",""),"")</f>
        <v/>
      </c>
    </row>
    <row r="13" spans="1:24" s="147" customFormat="1" ht="15.6" hidden="1">
      <c r="A13" s="190"/>
      <c r="B13" s="173" t="s">
        <v>6194</v>
      </c>
      <c r="C13" s="174"/>
      <c r="D13" s="175"/>
      <c r="E13" s="164"/>
      <c r="F13" s="199" t="str">
        <f t="shared" si="0"/>
        <v/>
      </c>
      <c r="G13" s="176"/>
      <c r="H13" s="200" t="str">
        <f t="shared" si="1"/>
        <v/>
      </c>
      <c r="I13" s="177"/>
      <c r="J13" s="201" t="str">
        <f t="shared" si="2"/>
        <v/>
      </c>
      <c r="K13" s="136"/>
      <c r="L13" s="200" t="str">
        <f t="shared" si="3"/>
        <v/>
      </c>
      <c r="M13" s="140"/>
      <c r="N13" s="201" t="str">
        <f t="shared" si="4"/>
        <v/>
      </c>
      <c r="O13" s="136"/>
      <c r="P13" s="200" t="str">
        <f t="shared" si="5"/>
        <v/>
      </c>
      <c r="Q13" s="140"/>
      <c r="R13" s="201" t="str">
        <f t="shared" si="6"/>
        <v/>
      </c>
      <c r="S13" s="129"/>
      <c r="T13" s="202" t="str">
        <f t="shared" si="7"/>
        <v/>
      </c>
      <c r="U13" s="140"/>
      <c r="V13" s="201" t="str">
        <f t="shared" si="8"/>
        <v/>
      </c>
    </row>
    <row r="14" spans="1:24" s="147" customFormat="1" ht="15.6" hidden="1">
      <c r="A14" s="190"/>
      <c r="B14" s="173" t="s">
        <v>6195</v>
      </c>
      <c r="C14" s="174"/>
      <c r="D14" s="175"/>
      <c r="E14" s="164"/>
      <c r="F14" s="199" t="str">
        <f t="shared" si="0"/>
        <v/>
      </c>
      <c r="G14" s="176"/>
      <c r="H14" s="200" t="str">
        <f t="shared" si="1"/>
        <v/>
      </c>
      <c r="I14" s="177"/>
      <c r="J14" s="201" t="str">
        <f t="shared" si="2"/>
        <v/>
      </c>
      <c r="K14" s="136"/>
      <c r="L14" s="200" t="str">
        <f t="shared" si="3"/>
        <v/>
      </c>
      <c r="M14" s="140"/>
      <c r="N14" s="201" t="str">
        <f t="shared" si="4"/>
        <v/>
      </c>
      <c r="O14" s="136"/>
      <c r="P14" s="200" t="str">
        <f t="shared" si="5"/>
        <v/>
      </c>
      <c r="Q14" s="140"/>
      <c r="R14" s="201" t="str">
        <f t="shared" si="6"/>
        <v/>
      </c>
      <c r="S14" s="129"/>
      <c r="T14" s="202" t="str">
        <f t="shared" si="7"/>
        <v/>
      </c>
      <c r="U14" s="140"/>
      <c r="V14" s="201" t="str">
        <f t="shared" si="8"/>
        <v/>
      </c>
    </row>
    <row r="15" spans="1:24" s="147" customFormat="1" ht="15.6" hidden="1">
      <c r="A15" s="190"/>
      <c r="B15" s="173" t="s">
        <v>6196</v>
      </c>
      <c r="C15" s="174"/>
      <c r="D15" s="175"/>
      <c r="E15" s="164"/>
      <c r="F15" s="199" t="str">
        <f t="shared" si="0"/>
        <v/>
      </c>
      <c r="G15" s="176"/>
      <c r="H15" s="200" t="str">
        <f t="shared" si="1"/>
        <v/>
      </c>
      <c r="I15" s="177"/>
      <c r="J15" s="201" t="str">
        <f t="shared" si="2"/>
        <v/>
      </c>
      <c r="K15" s="136"/>
      <c r="L15" s="200" t="str">
        <f t="shared" si="3"/>
        <v/>
      </c>
      <c r="M15" s="140"/>
      <c r="N15" s="201" t="str">
        <f t="shared" si="4"/>
        <v/>
      </c>
      <c r="O15" s="136"/>
      <c r="P15" s="200" t="str">
        <f t="shared" si="5"/>
        <v/>
      </c>
      <c r="Q15" s="140"/>
      <c r="R15" s="201" t="str">
        <f t="shared" si="6"/>
        <v/>
      </c>
      <c r="S15" s="129"/>
      <c r="T15" s="202" t="str">
        <f t="shared" si="7"/>
        <v/>
      </c>
      <c r="U15" s="140"/>
      <c r="V15" s="201" t="str">
        <f t="shared" si="8"/>
        <v/>
      </c>
    </row>
    <row r="16" spans="1:24" s="147" customFormat="1" ht="15.6" hidden="1">
      <c r="A16" s="190"/>
      <c r="B16" s="173" t="s">
        <v>6197</v>
      </c>
      <c r="C16" s="174"/>
      <c r="D16" s="175"/>
      <c r="E16" s="164"/>
      <c r="F16" s="199" t="str">
        <f t="shared" si="0"/>
        <v/>
      </c>
      <c r="G16" s="176"/>
      <c r="H16" s="200" t="str">
        <f t="shared" si="1"/>
        <v/>
      </c>
      <c r="I16" s="177"/>
      <c r="J16" s="201" t="str">
        <f t="shared" si="2"/>
        <v/>
      </c>
      <c r="K16" s="136"/>
      <c r="L16" s="200" t="str">
        <f t="shared" si="3"/>
        <v/>
      </c>
      <c r="M16" s="140"/>
      <c r="N16" s="201" t="str">
        <f t="shared" si="4"/>
        <v/>
      </c>
      <c r="O16" s="136"/>
      <c r="P16" s="200" t="str">
        <f t="shared" si="5"/>
        <v/>
      </c>
      <c r="Q16" s="140"/>
      <c r="R16" s="201" t="str">
        <f t="shared" si="6"/>
        <v/>
      </c>
      <c r="S16" s="129"/>
      <c r="T16" s="202" t="str">
        <f t="shared" si="7"/>
        <v/>
      </c>
      <c r="U16" s="140"/>
      <c r="V16" s="201" t="str">
        <f t="shared" si="8"/>
        <v/>
      </c>
    </row>
    <row r="17" spans="1:22" s="147" customFormat="1" ht="15.6" hidden="1">
      <c r="A17" s="190"/>
      <c r="B17" s="173" t="s">
        <v>6198</v>
      </c>
      <c r="C17" s="174"/>
      <c r="D17" s="175"/>
      <c r="E17" s="164"/>
      <c r="F17" s="199" t="str">
        <f t="shared" si="0"/>
        <v/>
      </c>
      <c r="G17" s="176"/>
      <c r="H17" s="200" t="str">
        <f t="shared" si="1"/>
        <v/>
      </c>
      <c r="I17" s="177"/>
      <c r="J17" s="201" t="str">
        <f t="shared" si="2"/>
        <v/>
      </c>
      <c r="K17" s="136"/>
      <c r="L17" s="200" t="str">
        <f t="shared" si="3"/>
        <v/>
      </c>
      <c r="M17" s="140"/>
      <c r="N17" s="201" t="str">
        <f t="shared" si="4"/>
        <v/>
      </c>
      <c r="O17" s="136"/>
      <c r="P17" s="200" t="str">
        <f t="shared" si="5"/>
        <v/>
      </c>
      <c r="Q17" s="140"/>
      <c r="R17" s="201" t="str">
        <f t="shared" si="6"/>
        <v/>
      </c>
      <c r="S17" s="129"/>
      <c r="T17" s="202" t="str">
        <f t="shared" si="7"/>
        <v/>
      </c>
      <c r="U17" s="140"/>
      <c r="V17" s="201" t="str">
        <f t="shared" si="8"/>
        <v/>
      </c>
    </row>
    <row r="18" spans="1:22" s="147" customFormat="1" ht="15.6" hidden="1">
      <c r="A18" s="190"/>
      <c r="B18" s="173" t="s">
        <v>6199</v>
      </c>
      <c r="C18" s="174"/>
      <c r="D18" s="175"/>
      <c r="E18" s="164"/>
      <c r="F18" s="199" t="str">
        <f t="shared" si="0"/>
        <v/>
      </c>
      <c r="G18" s="176"/>
      <c r="H18" s="200" t="str">
        <f t="shared" si="1"/>
        <v/>
      </c>
      <c r="I18" s="177"/>
      <c r="J18" s="201" t="str">
        <f t="shared" si="2"/>
        <v/>
      </c>
      <c r="K18" s="136"/>
      <c r="L18" s="200" t="str">
        <f t="shared" si="3"/>
        <v/>
      </c>
      <c r="M18" s="140"/>
      <c r="N18" s="201" t="str">
        <f t="shared" si="4"/>
        <v/>
      </c>
      <c r="O18" s="136"/>
      <c r="P18" s="200" t="str">
        <f t="shared" si="5"/>
        <v/>
      </c>
      <c r="Q18" s="140"/>
      <c r="R18" s="201" t="str">
        <f t="shared" si="6"/>
        <v/>
      </c>
      <c r="S18" s="129"/>
      <c r="T18" s="202" t="str">
        <f t="shared" si="7"/>
        <v/>
      </c>
      <c r="U18" s="140"/>
      <c r="V18" s="201" t="str">
        <f t="shared" si="8"/>
        <v/>
      </c>
    </row>
    <row r="19" spans="1:22" s="147" customFormat="1" ht="15.6" hidden="1">
      <c r="A19" s="190"/>
      <c r="B19" s="173" t="s">
        <v>6200</v>
      </c>
      <c r="C19" s="174"/>
      <c r="D19" s="175"/>
      <c r="E19" s="164"/>
      <c r="F19" s="199" t="str">
        <f t="shared" si="0"/>
        <v/>
      </c>
      <c r="G19" s="176"/>
      <c r="H19" s="200" t="str">
        <f t="shared" si="1"/>
        <v/>
      </c>
      <c r="I19" s="177"/>
      <c r="J19" s="201" t="str">
        <f t="shared" si="2"/>
        <v/>
      </c>
      <c r="K19" s="136"/>
      <c r="L19" s="200" t="str">
        <f t="shared" si="3"/>
        <v/>
      </c>
      <c r="M19" s="140"/>
      <c r="N19" s="201" t="str">
        <f t="shared" si="4"/>
        <v/>
      </c>
      <c r="O19" s="136"/>
      <c r="P19" s="200" t="str">
        <f t="shared" si="5"/>
        <v/>
      </c>
      <c r="Q19" s="140"/>
      <c r="R19" s="201" t="str">
        <f t="shared" si="6"/>
        <v/>
      </c>
      <c r="S19" s="129"/>
      <c r="T19" s="202" t="str">
        <f t="shared" si="7"/>
        <v/>
      </c>
      <c r="U19" s="140"/>
      <c r="V19" s="201" t="str">
        <f t="shared" si="8"/>
        <v/>
      </c>
    </row>
    <row r="20" spans="1:22" s="147" customFormat="1" ht="15.6" hidden="1">
      <c r="A20" s="190"/>
      <c r="B20" s="173" t="s">
        <v>6201</v>
      </c>
      <c r="C20" s="174"/>
      <c r="D20" s="175"/>
      <c r="E20" s="164"/>
      <c r="F20" s="199" t="str">
        <f t="shared" si="0"/>
        <v/>
      </c>
      <c r="G20" s="125"/>
      <c r="H20" s="200" t="str">
        <f t="shared" si="1"/>
        <v/>
      </c>
      <c r="I20" s="127"/>
      <c r="J20" s="201" t="str">
        <f t="shared" si="2"/>
        <v/>
      </c>
      <c r="K20" s="129"/>
      <c r="L20" s="200" t="str">
        <f t="shared" si="3"/>
        <v/>
      </c>
      <c r="M20" s="130"/>
      <c r="N20" s="201" t="str">
        <f t="shared" si="4"/>
        <v/>
      </c>
      <c r="O20" s="129"/>
      <c r="P20" s="200" t="str">
        <f t="shared" si="5"/>
        <v/>
      </c>
      <c r="Q20" s="130"/>
      <c r="R20" s="201" t="str">
        <f t="shared" si="6"/>
        <v/>
      </c>
      <c r="S20" s="129"/>
      <c r="T20" s="202" t="str">
        <f t="shared" si="7"/>
        <v/>
      </c>
      <c r="U20" s="130"/>
      <c r="V20" s="201" t="str">
        <f t="shared" si="8"/>
        <v/>
      </c>
    </row>
    <row r="21" spans="1:22" s="147" customFormat="1" ht="15.6" hidden="1">
      <c r="A21" s="190"/>
      <c r="B21" s="173" t="s">
        <v>6202</v>
      </c>
      <c r="C21" s="174"/>
      <c r="D21" s="175"/>
      <c r="E21" s="164"/>
      <c r="F21" s="199" t="str">
        <f t="shared" si="0"/>
        <v/>
      </c>
      <c r="G21" s="136"/>
      <c r="H21" s="200" t="str">
        <f t="shared" si="1"/>
        <v/>
      </c>
      <c r="I21" s="138"/>
      <c r="J21" s="201" t="str">
        <f t="shared" si="2"/>
        <v/>
      </c>
      <c r="K21" s="136"/>
      <c r="L21" s="200" t="str">
        <f t="shared" si="3"/>
        <v/>
      </c>
      <c r="M21" s="140"/>
      <c r="N21" s="201" t="str">
        <f t="shared" si="4"/>
        <v/>
      </c>
      <c r="O21" s="136"/>
      <c r="P21" s="200" t="str">
        <f t="shared" si="5"/>
        <v/>
      </c>
      <c r="Q21" s="140"/>
      <c r="R21" s="201" t="str">
        <f t="shared" si="6"/>
        <v/>
      </c>
      <c r="S21" s="129"/>
      <c r="T21" s="202" t="str">
        <f t="shared" si="7"/>
        <v/>
      </c>
      <c r="U21" s="140"/>
      <c r="V21" s="201" t="str">
        <f t="shared" si="8"/>
        <v/>
      </c>
    </row>
    <row r="22" spans="1:22" s="147" customFormat="1" ht="15.6" hidden="1">
      <c r="A22" s="190"/>
      <c r="B22" s="173" t="s">
        <v>6203</v>
      </c>
      <c r="C22" s="174"/>
      <c r="D22" s="175"/>
      <c r="E22" s="164"/>
      <c r="F22" s="199" t="str">
        <f t="shared" si="0"/>
        <v/>
      </c>
      <c r="G22" s="166"/>
      <c r="H22" s="200" t="str">
        <f t="shared" si="1"/>
        <v/>
      </c>
      <c r="I22" s="167"/>
      <c r="J22" s="201" t="str">
        <f t="shared" si="2"/>
        <v/>
      </c>
      <c r="K22" s="168"/>
      <c r="L22" s="200" t="str">
        <f t="shared" si="3"/>
        <v/>
      </c>
      <c r="M22" s="169"/>
      <c r="N22" s="201" t="str">
        <f t="shared" si="4"/>
        <v/>
      </c>
      <c r="O22" s="168"/>
      <c r="P22" s="200" t="str">
        <f t="shared" si="5"/>
        <v/>
      </c>
      <c r="Q22" s="169"/>
      <c r="R22" s="201" t="str">
        <f t="shared" si="6"/>
        <v/>
      </c>
      <c r="S22" s="129"/>
      <c r="T22" s="202" t="str">
        <f t="shared" si="7"/>
        <v/>
      </c>
      <c r="U22" s="140"/>
      <c r="V22" s="201" t="str">
        <f t="shared" si="8"/>
        <v/>
      </c>
    </row>
    <row r="23" spans="1:22" s="147" customFormat="1" ht="15.6" hidden="1">
      <c r="A23" s="190"/>
      <c r="B23" s="173" t="s">
        <v>6204</v>
      </c>
      <c r="C23" s="174"/>
      <c r="D23" s="175"/>
      <c r="E23" s="164"/>
      <c r="F23" s="199" t="str">
        <f t="shared" si="0"/>
        <v/>
      </c>
      <c r="G23" s="166"/>
      <c r="H23" s="200" t="str">
        <f t="shared" si="1"/>
        <v/>
      </c>
      <c r="I23" s="167"/>
      <c r="J23" s="201" t="str">
        <f t="shared" si="2"/>
        <v/>
      </c>
      <c r="K23" s="168"/>
      <c r="L23" s="200" t="str">
        <f t="shared" si="3"/>
        <v/>
      </c>
      <c r="M23" s="169"/>
      <c r="N23" s="201" t="str">
        <f t="shared" si="4"/>
        <v/>
      </c>
      <c r="O23" s="168"/>
      <c r="P23" s="200" t="str">
        <f t="shared" si="5"/>
        <v/>
      </c>
      <c r="Q23" s="169"/>
      <c r="R23" s="201" t="str">
        <f t="shared" si="6"/>
        <v/>
      </c>
      <c r="S23" s="129"/>
      <c r="T23" s="202" t="str">
        <f t="shared" si="7"/>
        <v/>
      </c>
      <c r="U23" s="140"/>
      <c r="V23" s="201" t="str">
        <f t="shared" si="8"/>
        <v/>
      </c>
    </row>
    <row r="24" spans="1:22" s="147" customFormat="1" ht="15.6" hidden="1">
      <c r="A24" s="190"/>
      <c r="B24" s="173" t="s">
        <v>6205</v>
      </c>
      <c r="C24" s="174"/>
      <c r="D24" s="175"/>
      <c r="E24" s="164"/>
      <c r="F24" s="199" t="str">
        <f t="shared" si="0"/>
        <v/>
      </c>
      <c r="G24" s="166"/>
      <c r="H24" s="200" t="str">
        <f t="shared" si="1"/>
        <v/>
      </c>
      <c r="I24" s="167"/>
      <c r="J24" s="201" t="str">
        <f t="shared" si="2"/>
        <v/>
      </c>
      <c r="K24" s="168"/>
      <c r="L24" s="200" t="str">
        <f t="shared" si="3"/>
        <v/>
      </c>
      <c r="M24" s="169"/>
      <c r="N24" s="201" t="str">
        <f t="shared" si="4"/>
        <v/>
      </c>
      <c r="O24" s="168"/>
      <c r="P24" s="200" t="str">
        <f t="shared" si="5"/>
        <v/>
      </c>
      <c r="Q24" s="169"/>
      <c r="R24" s="201" t="str">
        <f t="shared" si="6"/>
        <v/>
      </c>
      <c r="S24" s="129"/>
      <c r="T24" s="202" t="str">
        <f t="shared" si="7"/>
        <v/>
      </c>
      <c r="U24" s="140"/>
      <c r="V24" s="201" t="str">
        <f t="shared" si="8"/>
        <v/>
      </c>
    </row>
    <row r="25" spans="1:22" s="147" customFormat="1" ht="15.6" hidden="1">
      <c r="A25" s="190"/>
      <c r="B25" s="173" t="s">
        <v>6206</v>
      </c>
      <c r="C25" s="174"/>
      <c r="D25" s="175"/>
      <c r="E25" s="164"/>
      <c r="F25" s="199" t="str">
        <f t="shared" si="0"/>
        <v/>
      </c>
      <c r="G25" s="166"/>
      <c r="H25" s="200" t="str">
        <f t="shared" si="1"/>
        <v/>
      </c>
      <c r="I25" s="167"/>
      <c r="J25" s="201" t="str">
        <f t="shared" si="2"/>
        <v/>
      </c>
      <c r="K25" s="168"/>
      <c r="L25" s="200" t="str">
        <f t="shared" si="3"/>
        <v/>
      </c>
      <c r="M25" s="169"/>
      <c r="N25" s="201" t="str">
        <f t="shared" si="4"/>
        <v/>
      </c>
      <c r="O25" s="168"/>
      <c r="P25" s="200" t="str">
        <f t="shared" si="5"/>
        <v/>
      </c>
      <c r="Q25" s="169"/>
      <c r="R25" s="201" t="str">
        <f t="shared" si="6"/>
        <v/>
      </c>
      <c r="S25" s="129"/>
      <c r="T25" s="202" t="str">
        <f t="shared" si="7"/>
        <v/>
      </c>
      <c r="U25" s="140"/>
      <c r="V25" s="201" t="str">
        <f t="shared" si="8"/>
        <v/>
      </c>
    </row>
    <row r="26" spans="1:22" s="147" customFormat="1" ht="15.6" hidden="1">
      <c r="A26" s="190"/>
      <c r="B26" s="173" t="s">
        <v>6207</v>
      </c>
      <c r="C26" s="174"/>
      <c r="D26" s="175"/>
      <c r="E26" s="164"/>
      <c r="F26" s="199" t="str">
        <f t="shared" si="0"/>
        <v/>
      </c>
      <c r="G26" s="166"/>
      <c r="H26" s="200" t="str">
        <f t="shared" si="1"/>
        <v/>
      </c>
      <c r="I26" s="167"/>
      <c r="J26" s="201" t="str">
        <f t="shared" si="2"/>
        <v/>
      </c>
      <c r="K26" s="168"/>
      <c r="L26" s="200" t="str">
        <f t="shared" si="3"/>
        <v/>
      </c>
      <c r="M26" s="169"/>
      <c r="N26" s="201" t="str">
        <f t="shared" si="4"/>
        <v/>
      </c>
      <c r="O26" s="168"/>
      <c r="P26" s="200" t="str">
        <f t="shared" si="5"/>
        <v/>
      </c>
      <c r="Q26" s="169"/>
      <c r="R26" s="201" t="str">
        <f t="shared" si="6"/>
        <v/>
      </c>
      <c r="S26" s="129"/>
      <c r="T26" s="202" t="str">
        <f t="shared" si="7"/>
        <v/>
      </c>
      <c r="U26" s="140"/>
      <c r="V26" s="201" t="str">
        <f t="shared" si="8"/>
        <v/>
      </c>
    </row>
    <row r="27" spans="1:22" s="147" customFormat="1" ht="15.6" hidden="1">
      <c r="A27" s="190"/>
      <c r="B27" s="173" t="s">
        <v>6208</v>
      </c>
      <c r="C27" s="174"/>
      <c r="D27" s="175"/>
      <c r="E27" s="164"/>
      <c r="F27" s="199" t="str">
        <f t="shared" si="0"/>
        <v/>
      </c>
      <c r="G27" s="166"/>
      <c r="H27" s="200" t="str">
        <f t="shared" si="1"/>
        <v/>
      </c>
      <c r="I27" s="167"/>
      <c r="J27" s="201" t="str">
        <f t="shared" si="2"/>
        <v/>
      </c>
      <c r="K27" s="168"/>
      <c r="L27" s="200" t="str">
        <f t="shared" si="3"/>
        <v/>
      </c>
      <c r="M27" s="169"/>
      <c r="N27" s="201" t="str">
        <f t="shared" si="4"/>
        <v/>
      </c>
      <c r="O27" s="168"/>
      <c r="P27" s="200" t="str">
        <f t="shared" si="5"/>
        <v/>
      </c>
      <c r="Q27" s="169"/>
      <c r="R27" s="201" t="str">
        <f t="shared" si="6"/>
        <v/>
      </c>
      <c r="S27" s="129"/>
      <c r="T27" s="202" t="str">
        <f t="shared" si="7"/>
        <v/>
      </c>
      <c r="U27" s="169"/>
      <c r="V27" s="201" t="str">
        <f t="shared" si="8"/>
        <v/>
      </c>
    </row>
    <row r="28" spans="1:22" s="147" customFormat="1" ht="15.6" hidden="1">
      <c r="A28" s="190"/>
      <c r="B28" s="173" t="s">
        <v>6209</v>
      </c>
      <c r="C28" s="174"/>
      <c r="D28" s="175"/>
      <c r="E28" s="164"/>
      <c r="F28" s="199" t="str">
        <f t="shared" si="0"/>
        <v/>
      </c>
      <c r="G28" s="166"/>
      <c r="H28" s="200" t="str">
        <f t="shared" si="1"/>
        <v/>
      </c>
      <c r="I28" s="167"/>
      <c r="J28" s="201" t="str">
        <f t="shared" si="2"/>
        <v/>
      </c>
      <c r="K28" s="168"/>
      <c r="L28" s="200" t="str">
        <f t="shared" si="3"/>
        <v/>
      </c>
      <c r="M28" s="169"/>
      <c r="N28" s="201" t="str">
        <f t="shared" si="4"/>
        <v/>
      </c>
      <c r="O28" s="168"/>
      <c r="P28" s="200" t="str">
        <f t="shared" si="5"/>
        <v/>
      </c>
      <c r="Q28" s="169"/>
      <c r="R28" s="201" t="str">
        <f t="shared" si="6"/>
        <v/>
      </c>
      <c r="S28" s="129"/>
      <c r="T28" s="202" t="str">
        <f t="shared" si="7"/>
        <v/>
      </c>
      <c r="U28" s="140"/>
      <c r="V28" s="201" t="str">
        <f t="shared" si="8"/>
        <v/>
      </c>
    </row>
    <row r="29" spans="1:22" s="147" customFormat="1" ht="15.6" hidden="1">
      <c r="A29" s="190"/>
      <c r="B29" s="173" t="s">
        <v>6210</v>
      </c>
      <c r="C29" s="174"/>
      <c r="D29" s="175"/>
      <c r="E29" s="164"/>
      <c r="F29" s="199" t="str">
        <f t="shared" si="0"/>
        <v/>
      </c>
      <c r="G29" s="166"/>
      <c r="H29" s="200" t="str">
        <f t="shared" ref="H29:H59" si="9">IF($H$9="*",IF(G29&gt;0,"*",""),"")</f>
        <v/>
      </c>
      <c r="I29" s="167"/>
      <c r="J29" s="201" t="str">
        <f t="shared" ref="J29:J59" si="10">IF($J$9="*",IF(I29&gt;0,"*",""),"")</f>
        <v/>
      </c>
      <c r="K29" s="168"/>
      <c r="L29" s="200" t="str">
        <f t="shared" ref="L29:L59" si="11">IF($L$9="*",IF(K29&gt;0,"*",""),"")</f>
        <v/>
      </c>
      <c r="M29" s="169"/>
      <c r="N29" s="201" t="str">
        <f t="shared" ref="N29:N92" si="12">IF($N$9="*",IF(M29&gt;0,"*",""),"")</f>
        <v/>
      </c>
      <c r="O29" s="168"/>
      <c r="P29" s="200" t="str">
        <f t="shared" ref="P29:P59" si="13">IF($P$9="*",IF(O29&gt;0,"*",""),"")</f>
        <v/>
      </c>
      <c r="Q29" s="169"/>
      <c r="R29" s="201" t="str">
        <f t="shared" ref="R29:R59" si="14">IF($R$9="*",IF(Q29&gt;0,"*",""),"")</f>
        <v/>
      </c>
      <c r="S29" s="129"/>
      <c r="T29" s="202" t="str">
        <f t="shared" si="7"/>
        <v/>
      </c>
      <c r="U29" s="140"/>
      <c r="V29" s="201" t="str">
        <f t="shared" ref="V29:V59" si="15">IF($V$9="*",IF(U29&gt;0,"*",""),"")</f>
        <v/>
      </c>
    </row>
    <row r="30" spans="1:22" s="147" customFormat="1" ht="15.6" hidden="1">
      <c r="A30" s="190"/>
      <c r="B30" s="173" t="s">
        <v>6211</v>
      </c>
      <c r="C30" s="174"/>
      <c r="D30" s="175"/>
      <c r="E30" s="164"/>
      <c r="F30" s="199" t="str">
        <f t="shared" ref="F30:F59" si="16">IF($F$9="*",IF(E30&gt;0,"*",""),"")</f>
        <v/>
      </c>
      <c r="G30" s="166"/>
      <c r="H30" s="200" t="str">
        <f t="shared" si="9"/>
        <v/>
      </c>
      <c r="I30" s="167"/>
      <c r="J30" s="201" t="str">
        <f t="shared" si="10"/>
        <v/>
      </c>
      <c r="K30" s="168"/>
      <c r="L30" s="200" t="str">
        <f t="shared" si="11"/>
        <v/>
      </c>
      <c r="M30" s="169"/>
      <c r="N30" s="201" t="str">
        <f t="shared" si="12"/>
        <v/>
      </c>
      <c r="O30" s="168"/>
      <c r="P30" s="200" t="str">
        <f t="shared" si="13"/>
        <v/>
      </c>
      <c r="Q30" s="169"/>
      <c r="R30" s="201" t="str">
        <f t="shared" si="14"/>
        <v/>
      </c>
      <c r="S30" s="129"/>
      <c r="T30" s="202" t="str">
        <f t="shared" si="7"/>
        <v/>
      </c>
      <c r="U30" s="140"/>
      <c r="V30" s="201" t="str">
        <f t="shared" si="15"/>
        <v/>
      </c>
    </row>
    <row r="31" spans="1:22" s="147" customFormat="1" ht="15.6" hidden="1">
      <c r="A31" s="190"/>
      <c r="B31" s="173" t="s">
        <v>6212</v>
      </c>
      <c r="C31" s="174"/>
      <c r="D31" s="175"/>
      <c r="E31" s="164"/>
      <c r="F31" s="199" t="str">
        <f t="shared" si="16"/>
        <v/>
      </c>
      <c r="G31" s="166"/>
      <c r="H31" s="200" t="str">
        <f t="shared" si="9"/>
        <v/>
      </c>
      <c r="I31" s="167"/>
      <c r="J31" s="201" t="str">
        <f t="shared" si="10"/>
        <v/>
      </c>
      <c r="K31" s="168"/>
      <c r="L31" s="200" t="str">
        <f t="shared" si="11"/>
        <v/>
      </c>
      <c r="M31" s="169"/>
      <c r="N31" s="201" t="str">
        <f t="shared" si="12"/>
        <v/>
      </c>
      <c r="O31" s="168"/>
      <c r="P31" s="200" t="str">
        <f t="shared" si="13"/>
        <v/>
      </c>
      <c r="Q31" s="169"/>
      <c r="R31" s="201" t="str">
        <f t="shared" si="14"/>
        <v/>
      </c>
      <c r="S31" s="129"/>
      <c r="T31" s="202" t="str">
        <f t="shared" si="7"/>
        <v/>
      </c>
      <c r="U31" s="140"/>
      <c r="V31" s="201" t="str">
        <f t="shared" si="15"/>
        <v/>
      </c>
    </row>
    <row r="32" spans="1:22" s="147" customFormat="1" ht="15.6" hidden="1">
      <c r="A32" s="190"/>
      <c r="B32" s="173" t="s">
        <v>6213</v>
      </c>
      <c r="C32" s="174"/>
      <c r="D32" s="175"/>
      <c r="E32" s="164"/>
      <c r="F32" s="199" t="str">
        <f t="shared" si="16"/>
        <v/>
      </c>
      <c r="G32" s="166"/>
      <c r="H32" s="200" t="str">
        <f t="shared" si="9"/>
        <v/>
      </c>
      <c r="I32" s="167"/>
      <c r="J32" s="201" t="str">
        <f t="shared" si="10"/>
        <v/>
      </c>
      <c r="K32" s="168"/>
      <c r="L32" s="200" t="str">
        <f t="shared" si="11"/>
        <v/>
      </c>
      <c r="M32" s="169"/>
      <c r="N32" s="201" t="str">
        <f t="shared" si="12"/>
        <v/>
      </c>
      <c r="O32" s="168"/>
      <c r="P32" s="200" t="str">
        <f t="shared" si="13"/>
        <v/>
      </c>
      <c r="Q32" s="169"/>
      <c r="R32" s="201" t="str">
        <f t="shared" si="14"/>
        <v/>
      </c>
      <c r="S32" s="129"/>
      <c r="T32" s="202" t="str">
        <f t="shared" si="7"/>
        <v/>
      </c>
      <c r="U32" s="140"/>
      <c r="V32" s="201" t="str">
        <f t="shared" si="15"/>
        <v/>
      </c>
    </row>
    <row r="33" spans="1:22" s="147" customFormat="1" ht="15.6" hidden="1">
      <c r="A33" s="190"/>
      <c r="B33" s="173" t="s">
        <v>6214</v>
      </c>
      <c r="C33" s="174"/>
      <c r="D33" s="175"/>
      <c r="E33" s="164"/>
      <c r="F33" s="199" t="str">
        <f t="shared" si="16"/>
        <v/>
      </c>
      <c r="G33" s="166"/>
      <c r="H33" s="200" t="str">
        <f t="shared" si="9"/>
        <v/>
      </c>
      <c r="I33" s="167"/>
      <c r="J33" s="201" t="str">
        <f t="shared" si="10"/>
        <v/>
      </c>
      <c r="K33" s="168"/>
      <c r="L33" s="200" t="str">
        <f t="shared" si="11"/>
        <v/>
      </c>
      <c r="M33" s="169"/>
      <c r="N33" s="201" t="str">
        <f t="shared" si="12"/>
        <v/>
      </c>
      <c r="O33" s="168"/>
      <c r="P33" s="200" t="str">
        <f t="shared" si="13"/>
        <v/>
      </c>
      <c r="Q33" s="169"/>
      <c r="R33" s="201" t="str">
        <f t="shared" si="14"/>
        <v/>
      </c>
      <c r="S33" s="129"/>
      <c r="T33" s="202" t="str">
        <f t="shared" si="7"/>
        <v/>
      </c>
      <c r="U33" s="140"/>
      <c r="V33" s="201" t="str">
        <f t="shared" si="15"/>
        <v/>
      </c>
    </row>
    <row r="34" spans="1:22" s="147" customFormat="1" ht="15.6" hidden="1">
      <c r="A34" s="190"/>
      <c r="B34" s="173" t="s">
        <v>6215</v>
      </c>
      <c r="C34" s="174"/>
      <c r="D34" s="175"/>
      <c r="E34" s="164"/>
      <c r="F34" s="199" t="str">
        <f t="shared" si="16"/>
        <v/>
      </c>
      <c r="G34" s="166"/>
      <c r="H34" s="200" t="str">
        <f t="shared" si="9"/>
        <v/>
      </c>
      <c r="I34" s="167"/>
      <c r="J34" s="201" t="str">
        <f t="shared" si="10"/>
        <v/>
      </c>
      <c r="K34" s="168"/>
      <c r="L34" s="200" t="str">
        <f t="shared" si="11"/>
        <v/>
      </c>
      <c r="M34" s="169"/>
      <c r="N34" s="201" t="str">
        <f t="shared" si="12"/>
        <v/>
      </c>
      <c r="O34" s="168"/>
      <c r="P34" s="200" t="str">
        <f t="shared" si="13"/>
        <v/>
      </c>
      <c r="Q34" s="169"/>
      <c r="R34" s="201" t="str">
        <f t="shared" si="14"/>
        <v/>
      </c>
      <c r="S34" s="129"/>
      <c r="T34" s="202" t="str">
        <f t="shared" si="7"/>
        <v/>
      </c>
      <c r="U34" s="140"/>
      <c r="V34" s="201" t="str">
        <f t="shared" si="15"/>
        <v/>
      </c>
    </row>
    <row r="35" spans="1:22" s="147" customFormat="1" ht="15.6" hidden="1">
      <c r="A35" s="190"/>
      <c r="B35" s="173" t="s">
        <v>6216</v>
      </c>
      <c r="C35" s="174"/>
      <c r="D35" s="175"/>
      <c r="E35" s="164"/>
      <c r="F35" s="199" t="str">
        <f t="shared" si="16"/>
        <v/>
      </c>
      <c r="G35" s="166"/>
      <c r="H35" s="200" t="str">
        <f t="shared" si="9"/>
        <v/>
      </c>
      <c r="I35" s="167"/>
      <c r="J35" s="201" t="str">
        <f t="shared" si="10"/>
        <v/>
      </c>
      <c r="K35" s="168"/>
      <c r="L35" s="200" t="str">
        <f t="shared" si="11"/>
        <v/>
      </c>
      <c r="M35" s="169"/>
      <c r="N35" s="201" t="str">
        <f t="shared" si="12"/>
        <v/>
      </c>
      <c r="O35" s="168"/>
      <c r="P35" s="200" t="str">
        <f t="shared" si="13"/>
        <v/>
      </c>
      <c r="Q35" s="169"/>
      <c r="R35" s="201" t="str">
        <f t="shared" si="14"/>
        <v/>
      </c>
      <c r="S35" s="129"/>
      <c r="T35" s="202" t="str">
        <f t="shared" si="7"/>
        <v/>
      </c>
      <c r="U35" s="140"/>
      <c r="V35" s="201" t="str">
        <f t="shared" si="15"/>
        <v/>
      </c>
    </row>
    <row r="36" spans="1:22" s="147" customFormat="1" ht="15.6" hidden="1">
      <c r="A36" s="190"/>
      <c r="B36" s="173" t="s">
        <v>6217</v>
      </c>
      <c r="C36" s="174"/>
      <c r="D36" s="175"/>
      <c r="E36" s="164"/>
      <c r="F36" s="199" t="str">
        <f t="shared" si="16"/>
        <v/>
      </c>
      <c r="G36" s="166"/>
      <c r="H36" s="200" t="str">
        <f t="shared" si="9"/>
        <v/>
      </c>
      <c r="I36" s="167"/>
      <c r="J36" s="201" t="str">
        <f t="shared" si="10"/>
        <v/>
      </c>
      <c r="K36" s="168"/>
      <c r="L36" s="200" t="str">
        <f t="shared" si="11"/>
        <v/>
      </c>
      <c r="M36" s="169"/>
      <c r="N36" s="201" t="str">
        <f t="shared" si="12"/>
        <v/>
      </c>
      <c r="O36" s="168"/>
      <c r="P36" s="200" t="str">
        <f t="shared" si="13"/>
        <v/>
      </c>
      <c r="Q36" s="169"/>
      <c r="R36" s="201" t="str">
        <f t="shared" si="14"/>
        <v/>
      </c>
      <c r="S36" s="129"/>
      <c r="T36" s="202" t="str">
        <f t="shared" si="7"/>
        <v/>
      </c>
      <c r="U36" s="140"/>
      <c r="V36" s="201" t="str">
        <f t="shared" si="15"/>
        <v/>
      </c>
    </row>
    <row r="37" spans="1:22" s="147" customFormat="1" ht="15.6" hidden="1">
      <c r="A37" s="190"/>
      <c r="B37" s="173" t="s">
        <v>6218</v>
      </c>
      <c r="C37" s="174"/>
      <c r="D37" s="175"/>
      <c r="E37" s="164"/>
      <c r="F37" s="199" t="str">
        <f t="shared" si="16"/>
        <v/>
      </c>
      <c r="G37" s="166"/>
      <c r="H37" s="200" t="str">
        <f t="shared" si="9"/>
        <v/>
      </c>
      <c r="I37" s="167"/>
      <c r="J37" s="201" t="str">
        <f t="shared" si="10"/>
        <v/>
      </c>
      <c r="K37" s="168"/>
      <c r="L37" s="200" t="str">
        <f t="shared" si="11"/>
        <v/>
      </c>
      <c r="M37" s="169"/>
      <c r="N37" s="201" t="str">
        <f t="shared" si="12"/>
        <v/>
      </c>
      <c r="O37" s="168"/>
      <c r="P37" s="200" t="str">
        <f t="shared" si="13"/>
        <v/>
      </c>
      <c r="Q37" s="169"/>
      <c r="R37" s="201" t="str">
        <f t="shared" si="14"/>
        <v/>
      </c>
      <c r="S37" s="129"/>
      <c r="T37" s="202" t="str">
        <f t="shared" si="7"/>
        <v/>
      </c>
      <c r="U37" s="140"/>
      <c r="V37" s="201" t="str">
        <f t="shared" si="15"/>
        <v/>
      </c>
    </row>
    <row r="38" spans="1:22" s="147" customFormat="1" ht="15.6" hidden="1">
      <c r="A38" s="190"/>
      <c r="B38" s="173" t="s">
        <v>6219</v>
      </c>
      <c r="C38" s="174"/>
      <c r="D38" s="175"/>
      <c r="E38" s="164"/>
      <c r="F38" s="199" t="str">
        <f t="shared" si="16"/>
        <v/>
      </c>
      <c r="G38" s="166"/>
      <c r="H38" s="200" t="str">
        <f t="shared" si="9"/>
        <v/>
      </c>
      <c r="I38" s="167"/>
      <c r="J38" s="201" t="str">
        <f t="shared" si="10"/>
        <v/>
      </c>
      <c r="K38" s="168"/>
      <c r="L38" s="200" t="str">
        <f t="shared" si="11"/>
        <v/>
      </c>
      <c r="M38" s="169"/>
      <c r="N38" s="201" t="str">
        <f t="shared" si="12"/>
        <v/>
      </c>
      <c r="O38" s="168"/>
      <c r="P38" s="200" t="str">
        <f t="shared" si="13"/>
        <v/>
      </c>
      <c r="Q38" s="169"/>
      <c r="R38" s="201" t="str">
        <f t="shared" si="14"/>
        <v/>
      </c>
      <c r="S38" s="129"/>
      <c r="T38" s="202" t="str">
        <f t="shared" si="7"/>
        <v/>
      </c>
      <c r="U38" s="169"/>
      <c r="V38" s="201" t="str">
        <f t="shared" si="15"/>
        <v/>
      </c>
    </row>
    <row r="39" spans="1:22" s="147" customFormat="1" ht="15.6" hidden="1">
      <c r="A39" s="190"/>
      <c r="B39" s="173" t="s">
        <v>6220</v>
      </c>
      <c r="C39" s="174"/>
      <c r="D39" s="175"/>
      <c r="E39" s="164"/>
      <c r="F39" s="199" t="str">
        <f t="shared" si="16"/>
        <v/>
      </c>
      <c r="G39" s="166"/>
      <c r="H39" s="200" t="str">
        <f t="shared" si="9"/>
        <v/>
      </c>
      <c r="I39" s="167"/>
      <c r="J39" s="201" t="str">
        <f t="shared" si="10"/>
        <v/>
      </c>
      <c r="K39" s="168"/>
      <c r="L39" s="200" t="str">
        <f t="shared" si="11"/>
        <v/>
      </c>
      <c r="M39" s="169"/>
      <c r="N39" s="201" t="str">
        <f t="shared" si="12"/>
        <v/>
      </c>
      <c r="O39" s="168"/>
      <c r="P39" s="200" t="str">
        <f t="shared" si="13"/>
        <v/>
      </c>
      <c r="Q39" s="169"/>
      <c r="R39" s="201" t="str">
        <f t="shared" si="14"/>
        <v/>
      </c>
      <c r="S39" s="129"/>
      <c r="T39" s="202" t="str">
        <f t="shared" si="7"/>
        <v/>
      </c>
      <c r="U39" s="140"/>
      <c r="V39" s="201" t="str">
        <f t="shared" si="15"/>
        <v/>
      </c>
    </row>
    <row r="40" spans="1:22" s="147" customFormat="1" ht="15.6" hidden="1">
      <c r="A40" s="190"/>
      <c r="B40" s="173" t="s">
        <v>6221</v>
      </c>
      <c r="C40" s="174"/>
      <c r="D40" s="175"/>
      <c r="E40" s="164"/>
      <c r="F40" s="199" t="str">
        <f t="shared" si="16"/>
        <v/>
      </c>
      <c r="G40" s="166"/>
      <c r="H40" s="200" t="str">
        <f t="shared" si="9"/>
        <v/>
      </c>
      <c r="I40" s="167"/>
      <c r="J40" s="201" t="str">
        <f t="shared" si="10"/>
        <v/>
      </c>
      <c r="K40" s="168"/>
      <c r="L40" s="200" t="str">
        <f t="shared" si="11"/>
        <v/>
      </c>
      <c r="M40" s="169"/>
      <c r="N40" s="201" t="str">
        <f t="shared" si="12"/>
        <v/>
      </c>
      <c r="O40" s="168"/>
      <c r="P40" s="200" t="str">
        <f t="shared" si="13"/>
        <v/>
      </c>
      <c r="Q40" s="169"/>
      <c r="R40" s="201" t="str">
        <f t="shared" si="14"/>
        <v/>
      </c>
      <c r="S40" s="129"/>
      <c r="T40" s="202" t="str">
        <f t="shared" si="7"/>
        <v/>
      </c>
      <c r="U40" s="140"/>
      <c r="V40" s="201" t="str">
        <f t="shared" si="15"/>
        <v/>
      </c>
    </row>
    <row r="41" spans="1:22" s="147" customFormat="1" ht="15.6" hidden="1">
      <c r="A41" s="190"/>
      <c r="B41" s="173" t="s">
        <v>6222</v>
      </c>
      <c r="C41" s="174"/>
      <c r="D41" s="175"/>
      <c r="E41" s="164"/>
      <c r="F41" s="199" t="str">
        <f t="shared" si="16"/>
        <v/>
      </c>
      <c r="G41" s="166"/>
      <c r="H41" s="200" t="str">
        <f t="shared" si="9"/>
        <v/>
      </c>
      <c r="I41" s="167"/>
      <c r="J41" s="201" t="str">
        <f t="shared" si="10"/>
        <v/>
      </c>
      <c r="K41" s="168"/>
      <c r="L41" s="200" t="str">
        <f t="shared" si="11"/>
        <v/>
      </c>
      <c r="M41" s="169"/>
      <c r="N41" s="201" t="str">
        <f t="shared" si="12"/>
        <v/>
      </c>
      <c r="O41" s="168"/>
      <c r="P41" s="200" t="str">
        <f t="shared" si="13"/>
        <v/>
      </c>
      <c r="Q41" s="169"/>
      <c r="R41" s="201" t="str">
        <f t="shared" si="14"/>
        <v/>
      </c>
      <c r="S41" s="129"/>
      <c r="T41" s="202" t="str">
        <f t="shared" si="7"/>
        <v/>
      </c>
      <c r="U41" s="140"/>
      <c r="V41" s="201" t="str">
        <f t="shared" si="15"/>
        <v/>
      </c>
    </row>
    <row r="42" spans="1:22" s="147" customFormat="1" ht="15.6" hidden="1">
      <c r="A42" s="190"/>
      <c r="B42" s="173" t="s">
        <v>6223</v>
      </c>
      <c r="C42" s="174"/>
      <c r="D42" s="175"/>
      <c r="E42" s="164"/>
      <c r="F42" s="199" t="str">
        <f t="shared" si="16"/>
        <v/>
      </c>
      <c r="G42" s="166"/>
      <c r="H42" s="200" t="str">
        <f t="shared" si="9"/>
        <v/>
      </c>
      <c r="I42" s="167"/>
      <c r="J42" s="201" t="str">
        <f t="shared" si="10"/>
        <v/>
      </c>
      <c r="K42" s="168"/>
      <c r="L42" s="200" t="str">
        <f t="shared" si="11"/>
        <v/>
      </c>
      <c r="M42" s="169"/>
      <c r="N42" s="201" t="str">
        <f t="shared" si="12"/>
        <v/>
      </c>
      <c r="O42" s="168"/>
      <c r="P42" s="200" t="str">
        <f t="shared" si="13"/>
        <v/>
      </c>
      <c r="Q42" s="169"/>
      <c r="R42" s="201" t="str">
        <f t="shared" si="14"/>
        <v/>
      </c>
      <c r="S42" s="129"/>
      <c r="T42" s="202" t="str">
        <f t="shared" si="7"/>
        <v/>
      </c>
      <c r="U42" s="140"/>
      <c r="V42" s="201" t="str">
        <f t="shared" si="15"/>
        <v/>
      </c>
    </row>
    <row r="43" spans="1:22" s="147" customFormat="1" ht="15.6" hidden="1">
      <c r="A43" s="190"/>
      <c r="B43" s="173" t="s">
        <v>6224</v>
      </c>
      <c r="C43" s="174"/>
      <c r="D43" s="175"/>
      <c r="E43" s="164"/>
      <c r="F43" s="199" t="str">
        <f t="shared" si="16"/>
        <v/>
      </c>
      <c r="G43" s="166"/>
      <c r="H43" s="200" t="str">
        <f t="shared" si="9"/>
        <v/>
      </c>
      <c r="I43" s="167"/>
      <c r="J43" s="201" t="str">
        <f t="shared" si="10"/>
        <v/>
      </c>
      <c r="K43" s="168"/>
      <c r="L43" s="200" t="str">
        <f t="shared" si="11"/>
        <v/>
      </c>
      <c r="M43" s="169"/>
      <c r="N43" s="201" t="str">
        <f t="shared" si="12"/>
        <v/>
      </c>
      <c r="O43" s="168"/>
      <c r="P43" s="200" t="str">
        <f t="shared" si="13"/>
        <v/>
      </c>
      <c r="Q43" s="169"/>
      <c r="R43" s="201" t="str">
        <f t="shared" si="14"/>
        <v/>
      </c>
      <c r="S43" s="129"/>
      <c r="T43" s="202" t="str">
        <f t="shared" si="7"/>
        <v/>
      </c>
      <c r="U43" s="140"/>
      <c r="V43" s="201" t="str">
        <f t="shared" si="15"/>
        <v/>
      </c>
    </row>
    <row r="44" spans="1:22" s="147" customFormat="1" ht="15.6" hidden="1">
      <c r="A44" s="190"/>
      <c r="B44" s="173" t="s">
        <v>6225</v>
      </c>
      <c r="C44" s="174"/>
      <c r="D44" s="175"/>
      <c r="E44" s="164"/>
      <c r="F44" s="199" t="str">
        <f t="shared" si="16"/>
        <v/>
      </c>
      <c r="G44" s="166"/>
      <c r="H44" s="200" t="str">
        <f t="shared" si="9"/>
        <v/>
      </c>
      <c r="I44" s="167"/>
      <c r="J44" s="201" t="str">
        <f t="shared" si="10"/>
        <v/>
      </c>
      <c r="K44" s="168"/>
      <c r="L44" s="200" t="str">
        <f t="shared" si="11"/>
        <v/>
      </c>
      <c r="M44" s="169"/>
      <c r="N44" s="201" t="str">
        <f t="shared" si="12"/>
        <v/>
      </c>
      <c r="O44" s="168"/>
      <c r="P44" s="200" t="str">
        <f t="shared" si="13"/>
        <v/>
      </c>
      <c r="Q44" s="169"/>
      <c r="R44" s="201" t="str">
        <f t="shared" si="14"/>
        <v/>
      </c>
      <c r="S44" s="129"/>
      <c r="T44" s="202" t="str">
        <f t="shared" si="7"/>
        <v/>
      </c>
      <c r="U44" s="140"/>
      <c r="V44" s="201" t="str">
        <f t="shared" si="15"/>
        <v/>
      </c>
    </row>
    <row r="45" spans="1:22" s="147" customFormat="1" ht="15.6" hidden="1">
      <c r="A45" s="190"/>
      <c r="B45" s="173" t="s">
        <v>6226</v>
      </c>
      <c r="C45" s="174"/>
      <c r="D45" s="175"/>
      <c r="E45" s="164"/>
      <c r="F45" s="199" t="str">
        <f t="shared" si="16"/>
        <v/>
      </c>
      <c r="G45" s="166"/>
      <c r="H45" s="200" t="str">
        <f t="shared" si="9"/>
        <v/>
      </c>
      <c r="I45" s="167"/>
      <c r="J45" s="201" t="str">
        <f t="shared" si="10"/>
        <v/>
      </c>
      <c r="K45" s="168"/>
      <c r="L45" s="200" t="str">
        <f t="shared" si="11"/>
        <v/>
      </c>
      <c r="M45" s="169"/>
      <c r="N45" s="201" t="str">
        <f t="shared" si="12"/>
        <v/>
      </c>
      <c r="O45" s="168"/>
      <c r="P45" s="200" t="str">
        <f t="shared" si="13"/>
        <v/>
      </c>
      <c r="Q45" s="169"/>
      <c r="R45" s="201" t="str">
        <f t="shared" si="14"/>
        <v/>
      </c>
      <c r="S45" s="129"/>
      <c r="T45" s="202" t="str">
        <f t="shared" si="7"/>
        <v/>
      </c>
      <c r="U45" s="140"/>
      <c r="V45" s="201" t="str">
        <f t="shared" si="15"/>
        <v/>
      </c>
    </row>
    <row r="46" spans="1:22" s="147" customFormat="1" ht="15.6" hidden="1">
      <c r="A46" s="190"/>
      <c r="B46" s="173" t="s">
        <v>6227</v>
      </c>
      <c r="C46" s="174"/>
      <c r="D46" s="175"/>
      <c r="E46" s="164"/>
      <c r="F46" s="199" t="str">
        <f t="shared" si="16"/>
        <v/>
      </c>
      <c r="G46" s="166"/>
      <c r="H46" s="200" t="str">
        <f t="shared" si="9"/>
        <v/>
      </c>
      <c r="I46" s="167"/>
      <c r="J46" s="201" t="str">
        <f t="shared" si="10"/>
        <v/>
      </c>
      <c r="K46" s="168"/>
      <c r="L46" s="200" t="str">
        <f t="shared" si="11"/>
        <v/>
      </c>
      <c r="M46" s="169"/>
      <c r="N46" s="201" t="str">
        <f t="shared" si="12"/>
        <v/>
      </c>
      <c r="O46" s="168"/>
      <c r="P46" s="200" t="str">
        <f t="shared" si="13"/>
        <v/>
      </c>
      <c r="Q46" s="169"/>
      <c r="R46" s="201" t="str">
        <f t="shared" si="14"/>
        <v/>
      </c>
      <c r="S46" s="129"/>
      <c r="T46" s="202" t="str">
        <f t="shared" si="7"/>
        <v/>
      </c>
      <c r="U46" s="140"/>
      <c r="V46" s="201" t="str">
        <f t="shared" si="15"/>
        <v/>
      </c>
    </row>
    <row r="47" spans="1:22" s="147" customFormat="1" ht="15.6" hidden="1">
      <c r="A47" s="190"/>
      <c r="B47" s="173" t="s">
        <v>6228</v>
      </c>
      <c r="C47" s="174"/>
      <c r="D47" s="175"/>
      <c r="E47" s="164"/>
      <c r="F47" s="199" t="str">
        <f t="shared" si="16"/>
        <v/>
      </c>
      <c r="G47" s="166"/>
      <c r="H47" s="200" t="str">
        <f t="shared" si="9"/>
        <v/>
      </c>
      <c r="I47" s="167"/>
      <c r="J47" s="201" t="str">
        <f t="shared" si="10"/>
        <v/>
      </c>
      <c r="K47" s="168"/>
      <c r="L47" s="200" t="str">
        <f t="shared" si="11"/>
        <v/>
      </c>
      <c r="M47" s="169"/>
      <c r="N47" s="201" t="str">
        <f t="shared" si="12"/>
        <v/>
      </c>
      <c r="O47" s="168"/>
      <c r="P47" s="200" t="str">
        <f t="shared" si="13"/>
        <v/>
      </c>
      <c r="Q47" s="169"/>
      <c r="R47" s="201" t="str">
        <f t="shared" si="14"/>
        <v/>
      </c>
      <c r="S47" s="129"/>
      <c r="T47" s="202" t="str">
        <f t="shared" si="7"/>
        <v/>
      </c>
      <c r="U47" s="130"/>
      <c r="V47" s="201" t="str">
        <f t="shared" si="15"/>
        <v/>
      </c>
    </row>
    <row r="48" spans="1:22" s="147" customFormat="1" ht="15.6" hidden="1">
      <c r="A48" s="190"/>
      <c r="B48" s="173" t="s">
        <v>6229</v>
      </c>
      <c r="C48" s="174"/>
      <c r="D48" s="175"/>
      <c r="E48" s="164"/>
      <c r="F48" s="199" t="str">
        <f t="shared" si="16"/>
        <v/>
      </c>
      <c r="G48" s="166"/>
      <c r="H48" s="200" t="str">
        <f t="shared" si="9"/>
        <v/>
      </c>
      <c r="I48" s="167"/>
      <c r="J48" s="201" t="str">
        <f t="shared" si="10"/>
        <v/>
      </c>
      <c r="K48" s="168"/>
      <c r="L48" s="200" t="str">
        <f t="shared" si="11"/>
        <v/>
      </c>
      <c r="M48" s="169"/>
      <c r="N48" s="201" t="str">
        <f t="shared" si="12"/>
        <v/>
      </c>
      <c r="O48" s="168"/>
      <c r="P48" s="200" t="str">
        <f t="shared" si="13"/>
        <v/>
      </c>
      <c r="Q48" s="169"/>
      <c r="R48" s="201" t="str">
        <f t="shared" si="14"/>
        <v/>
      </c>
      <c r="S48" s="129"/>
      <c r="T48" s="202" t="str">
        <f t="shared" si="7"/>
        <v/>
      </c>
      <c r="U48" s="140"/>
      <c r="V48" s="201" t="str">
        <f t="shared" si="15"/>
        <v/>
      </c>
    </row>
    <row r="49" spans="1:22" s="147" customFormat="1" ht="15.6" hidden="1">
      <c r="A49" s="190"/>
      <c r="B49" s="173" t="s">
        <v>6230</v>
      </c>
      <c r="C49" s="174"/>
      <c r="D49" s="175"/>
      <c r="E49" s="164"/>
      <c r="F49" s="199" t="str">
        <f t="shared" si="16"/>
        <v/>
      </c>
      <c r="G49" s="166"/>
      <c r="H49" s="200" t="str">
        <f t="shared" si="9"/>
        <v/>
      </c>
      <c r="I49" s="167"/>
      <c r="J49" s="201" t="str">
        <f t="shared" si="10"/>
        <v/>
      </c>
      <c r="K49" s="168"/>
      <c r="L49" s="200" t="str">
        <f t="shared" si="11"/>
        <v/>
      </c>
      <c r="M49" s="169"/>
      <c r="N49" s="201" t="str">
        <f t="shared" si="12"/>
        <v/>
      </c>
      <c r="O49" s="168"/>
      <c r="P49" s="200" t="str">
        <f t="shared" si="13"/>
        <v/>
      </c>
      <c r="Q49" s="169"/>
      <c r="R49" s="201" t="str">
        <f t="shared" si="14"/>
        <v/>
      </c>
      <c r="S49" s="129"/>
      <c r="T49" s="202" t="str">
        <f t="shared" si="7"/>
        <v/>
      </c>
      <c r="U49" s="140"/>
      <c r="V49" s="201" t="str">
        <f t="shared" si="15"/>
        <v/>
      </c>
    </row>
    <row r="50" spans="1:22" s="147" customFormat="1" ht="15.6" hidden="1">
      <c r="A50" s="190"/>
      <c r="B50" s="173" t="s">
        <v>6231</v>
      </c>
      <c r="C50" s="174"/>
      <c r="D50" s="175"/>
      <c r="E50" s="164"/>
      <c r="F50" s="199" t="str">
        <f t="shared" si="16"/>
        <v/>
      </c>
      <c r="G50" s="166"/>
      <c r="H50" s="200" t="str">
        <f t="shared" si="9"/>
        <v/>
      </c>
      <c r="I50" s="167"/>
      <c r="J50" s="201" t="str">
        <f t="shared" si="10"/>
        <v/>
      </c>
      <c r="K50" s="168"/>
      <c r="L50" s="200" t="str">
        <f t="shared" si="11"/>
        <v/>
      </c>
      <c r="M50" s="169"/>
      <c r="N50" s="201" t="str">
        <f t="shared" si="12"/>
        <v/>
      </c>
      <c r="O50" s="168"/>
      <c r="P50" s="200" t="str">
        <f t="shared" si="13"/>
        <v/>
      </c>
      <c r="Q50" s="169"/>
      <c r="R50" s="201" t="str">
        <f t="shared" si="14"/>
        <v/>
      </c>
      <c r="S50" s="129"/>
      <c r="T50" s="202" t="str">
        <f t="shared" si="7"/>
        <v/>
      </c>
      <c r="U50" s="140"/>
      <c r="V50" s="201" t="str">
        <f t="shared" si="15"/>
        <v/>
      </c>
    </row>
    <row r="51" spans="1:22" s="147" customFormat="1" ht="15.6" hidden="1">
      <c r="A51" s="190"/>
      <c r="B51" s="173" t="s">
        <v>6232</v>
      </c>
      <c r="C51" s="174"/>
      <c r="D51" s="175"/>
      <c r="E51" s="164"/>
      <c r="F51" s="199" t="str">
        <f t="shared" si="16"/>
        <v/>
      </c>
      <c r="G51" s="166"/>
      <c r="H51" s="200" t="str">
        <f t="shared" si="9"/>
        <v/>
      </c>
      <c r="I51" s="167"/>
      <c r="J51" s="201" t="str">
        <f t="shared" si="10"/>
        <v/>
      </c>
      <c r="K51" s="168"/>
      <c r="L51" s="200" t="str">
        <f t="shared" si="11"/>
        <v/>
      </c>
      <c r="M51" s="169"/>
      <c r="N51" s="201" t="str">
        <f t="shared" si="12"/>
        <v/>
      </c>
      <c r="O51" s="168"/>
      <c r="P51" s="200" t="str">
        <f t="shared" si="13"/>
        <v/>
      </c>
      <c r="Q51" s="169"/>
      <c r="R51" s="201" t="str">
        <f t="shared" si="14"/>
        <v/>
      </c>
      <c r="S51" s="129"/>
      <c r="T51" s="202" t="str">
        <f t="shared" si="7"/>
        <v/>
      </c>
      <c r="U51" s="140"/>
      <c r="V51" s="201" t="str">
        <f t="shared" si="15"/>
        <v/>
      </c>
    </row>
    <row r="52" spans="1:22" s="147" customFormat="1" ht="15.6" hidden="1">
      <c r="A52" s="190"/>
      <c r="B52" s="173" t="s">
        <v>6233</v>
      </c>
      <c r="C52" s="174"/>
      <c r="D52" s="175"/>
      <c r="E52" s="164"/>
      <c r="F52" s="199" t="str">
        <f t="shared" si="16"/>
        <v/>
      </c>
      <c r="G52" s="166"/>
      <c r="H52" s="200" t="str">
        <f t="shared" si="9"/>
        <v/>
      </c>
      <c r="I52" s="167"/>
      <c r="J52" s="201" t="str">
        <f t="shared" si="10"/>
        <v/>
      </c>
      <c r="K52" s="168"/>
      <c r="L52" s="200" t="str">
        <f t="shared" si="11"/>
        <v/>
      </c>
      <c r="M52" s="169"/>
      <c r="N52" s="201" t="str">
        <f t="shared" si="12"/>
        <v/>
      </c>
      <c r="O52" s="168"/>
      <c r="P52" s="200" t="str">
        <f t="shared" si="13"/>
        <v/>
      </c>
      <c r="Q52" s="169"/>
      <c r="R52" s="201" t="str">
        <f t="shared" si="14"/>
        <v/>
      </c>
      <c r="S52" s="129"/>
      <c r="T52" s="202" t="str">
        <f t="shared" si="7"/>
        <v/>
      </c>
      <c r="U52" s="140"/>
      <c r="V52" s="201" t="str">
        <f t="shared" si="15"/>
        <v/>
      </c>
    </row>
    <row r="53" spans="1:22" s="147" customFormat="1" ht="15.6" hidden="1">
      <c r="A53" s="190"/>
      <c r="B53" s="173" t="s">
        <v>6234</v>
      </c>
      <c r="C53" s="174"/>
      <c r="D53" s="175"/>
      <c r="E53" s="164"/>
      <c r="F53" s="199" t="str">
        <f t="shared" si="16"/>
        <v/>
      </c>
      <c r="G53" s="166"/>
      <c r="H53" s="200" t="str">
        <f t="shared" si="9"/>
        <v/>
      </c>
      <c r="I53" s="167"/>
      <c r="J53" s="201" t="str">
        <f t="shared" si="10"/>
        <v/>
      </c>
      <c r="K53" s="168"/>
      <c r="L53" s="200" t="str">
        <f t="shared" si="11"/>
        <v/>
      </c>
      <c r="M53" s="169"/>
      <c r="N53" s="201" t="str">
        <f t="shared" si="12"/>
        <v/>
      </c>
      <c r="O53" s="168"/>
      <c r="P53" s="200" t="str">
        <f t="shared" si="13"/>
        <v/>
      </c>
      <c r="Q53" s="169"/>
      <c r="R53" s="201" t="str">
        <f t="shared" si="14"/>
        <v/>
      </c>
      <c r="S53" s="129"/>
      <c r="T53" s="202" t="str">
        <f t="shared" si="7"/>
        <v/>
      </c>
      <c r="U53" s="140"/>
      <c r="V53" s="201" t="str">
        <f t="shared" si="15"/>
        <v/>
      </c>
    </row>
    <row r="54" spans="1:22" s="147" customFormat="1" ht="15.6" hidden="1">
      <c r="A54" s="190"/>
      <c r="B54" s="173" t="s">
        <v>6235</v>
      </c>
      <c r="C54" s="174"/>
      <c r="D54" s="175"/>
      <c r="E54" s="164"/>
      <c r="F54" s="199" t="str">
        <f t="shared" si="16"/>
        <v/>
      </c>
      <c r="G54" s="166"/>
      <c r="H54" s="200" t="str">
        <f t="shared" si="9"/>
        <v/>
      </c>
      <c r="I54" s="167"/>
      <c r="J54" s="201" t="str">
        <f t="shared" si="10"/>
        <v/>
      </c>
      <c r="K54" s="168"/>
      <c r="L54" s="200" t="str">
        <f t="shared" si="11"/>
        <v/>
      </c>
      <c r="M54" s="169"/>
      <c r="N54" s="201" t="str">
        <f t="shared" si="12"/>
        <v/>
      </c>
      <c r="O54" s="168"/>
      <c r="P54" s="200" t="str">
        <f t="shared" si="13"/>
        <v/>
      </c>
      <c r="Q54" s="169"/>
      <c r="R54" s="201" t="str">
        <f t="shared" si="14"/>
        <v/>
      </c>
      <c r="S54" s="129"/>
      <c r="T54" s="202" t="str">
        <f t="shared" si="7"/>
        <v/>
      </c>
      <c r="U54" s="140"/>
      <c r="V54" s="201" t="str">
        <f t="shared" si="15"/>
        <v/>
      </c>
    </row>
    <row r="55" spans="1:22" s="147" customFormat="1" ht="15.6" hidden="1">
      <c r="A55" s="190"/>
      <c r="B55" s="173" t="s">
        <v>6236</v>
      </c>
      <c r="C55" s="174"/>
      <c r="D55" s="175"/>
      <c r="E55" s="164"/>
      <c r="F55" s="199" t="str">
        <f t="shared" si="16"/>
        <v/>
      </c>
      <c r="G55" s="166"/>
      <c r="H55" s="200" t="str">
        <f t="shared" si="9"/>
        <v/>
      </c>
      <c r="I55" s="167"/>
      <c r="J55" s="201" t="str">
        <f t="shared" si="10"/>
        <v/>
      </c>
      <c r="K55" s="168"/>
      <c r="L55" s="200" t="str">
        <f t="shared" si="11"/>
        <v/>
      </c>
      <c r="M55" s="169"/>
      <c r="N55" s="201" t="str">
        <f t="shared" si="12"/>
        <v/>
      </c>
      <c r="O55" s="168"/>
      <c r="P55" s="200" t="str">
        <f t="shared" si="13"/>
        <v/>
      </c>
      <c r="Q55" s="169"/>
      <c r="R55" s="201" t="str">
        <f t="shared" si="14"/>
        <v/>
      </c>
      <c r="S55" s="129"/>
      <c r="T55" s="202" t="str">
        <f t="shared" si="7"/>
        <v/>
      </c>
      <c r="U55" s="140"/>
      <c r="V55" s="201" t="str">
        <f t="shared" si="15"/>
        <v/>
      </c>
    </row>
    <row r="56" spans="1:22" s="147" customFormat="1" ht="15.6" hidden="1">
      <c r="A56" s="190"/>
      <c r="B56" s="173" t="s">
        <v>6237</v>
      </c>
      <c r="C56" s="174"/>
      <c r="D56" s="175"/>
      <c r="E56" s="164"/>
      <c r="F56" s="199" t="str">
        <f t="shared" si="16"/>
        <v/>
      </c>
      <c r="G56" s="166"/>
      <c r="H56" s="200" t="str">
        <f t="shared" si="9"/>
        <v/>
      </c>
      <c r="I56" s="167"/>
      <c r="J56" s="201" t="str">
        <f t="shared" si="10"/>
        <v/>
      </c>
      <c r="K56" s="168"/>
      <c r="L56" s="200" t="str">
        <f t="shared" si="11"/>
        <v/>
      </c>
      <c r="M56" s="169"/>
      <c r="N56" s="201" t="str">
        <f t="shared" si="12"/>
        <v/>
      </c>
      <c r="O56" s="168"/>
      <c r="P56" s="200" t="str">
        <f t="shared" si="13"/>
        <v/>
      </c>
      <c r="Q56" s="169"/>
      <c r="R56" s="201" t="str">
        <f t="shared" si="14"/>
        <v/>
      </c>
      <c r="S56" s="129"/>
      <c r="T56" s="202" t="str">
        <f t="shared" si="7"/>
        <v/>
      </c>
      <c r="U56" s="140"/>
      <c r="V56" s="201" t="str">
        <f t="shared" si="15"/>
        <v/>
      </c>
    </row>
    <row r="57" spans="1:22" s="147" customFormat="1" ht="15.6" hidden="1">
      <c r="A57" s="190"/>
      <c r="B57" s="173" t="s">
        <v>6238</v>
      </c>
      <c r="C57" s="174"/>
      <c r="D57" s="175"/>
      <c r="E57" s="164"/>
      <c r="F57" s="199" t="str">
        <f t="shared" si="16"/>
        <v/>
      </c>
      <c r="G57" s="166"/>
      <c r="H57" s="200" t="str">
        <f t="shared" si="9"/>
        <v/>
      </c>
      <c r="I57" s="167"/>
      <c r="J57" s="201" t="str">
        <f t="shared" si="10"/>
        <v/>
      </c>
      <c r="K57" s="168"/>
      <c r="L57" s="200" t="str">
        <f t="shared" si="11"/>
        <v/>
      </c>
      <c r="M57" s="169"/>
      <c r="N57" s="201" t="str">
        <f t="shared" si="12"/>
        <v/>
      </c>
      <c r="O57" s="168"/>
      <c r="P57" s="200" t="str">
        <f t="shared" si="13"/>
        <v/>
      </c>
      <c r="Q57" s="169"/>
      <c r="R57" s="201" t="str">
        <f t="shared" si="14"/>
        <v/>
      </c>
      <c r="S57" s="129"/>
      <c r="T57" s="202" t="str">
        <f t="shared" si="7"/>
        <v/>
      </c>
      <c r="U57" s="140"/>
      <c r="V57" s="201" t="str">
        <f t="shared" si="15"/>
        <v/>
      </c>
    </row>
    <row r="58" spans="1:22" s="147" customFormat="1" ht="15.6" hidden="1">
      <c r="A58" s="190"/>
      <c r="B58" s="173" t="s">
        <v>6239</v>
      </c>
      <c r="C58" s="174"/>
      <c r="D58" s="175"/>
      <c r="E58" s="164"/>
      <c r="F58" s="199" t="str">
        <f t="shared" si="16"/>
        <v/>
      </c>
      <c r="G58" s="166"/>
      <c r="H58" s="200" t="str">
        <f t="shared" si="9"/>
        <v/>
      </c>
      <c r="I58" s="167"/>
      <c r="J58" s="201" t="str">
        <f t="shared" si="10"/>
        <v/>
      </c>
      <c r="K58" s="168"/>
      <c r="L58" s="200" t="str">
        <f t="shared" si="11"/>
        <v/>
      </c>
      <c r="M58" s="169"/>
      <c r="N58" s="201" t="str">
        <f t="shared" si="12"/>
        <v/>
      </c>
      <c r="O58" s="168"/>
      <c r="P58" s="200" t="str">
        <f t="shared" si="13"/>
        <v/>
      </c>
      <c r="Q58" s="169"/>
      <c r="R58" s="201" t="str">
        <f t="shared" si="14"/>
        <v/>
      </c>
      <c r="S58" s="129"/>
      <c r="T58" s="202" t="str">
        <f t="shared" si="7"/>
        <v/>
      </c>
      <c r="U58" s="140"/>
      <c r="V58" s="201" t="str">
        <f t="shared" si="15"/>
        <v/>
      </c>
    </row>
    <row r="59" spans="1:22" s="147" customFormat="1" ht="15.6" hidden="1">
      <c r="A59" s="190"/>
      <c r="B59" s="173" t="s">
        <v>6240</v>
      </c>
      <c r="C59" s="174"/>
      <c r="D59" s="175"/>
      <c r="E59" s="164"/>
      <c r="F59" s="199" t="str">
        <f t="shared" si="16"/>
        <v/>
      </c>
      <c r="G59" s="166"/>
      <c r="H59" s="200" t="str">
        <f t="shared" si="9"/>
        <v/>
      </c>
      <c r="I59" s="167"/>
      <c r="J59" s="201" t="str">
        <f t="shared" si="10"/>
        <v/>
      </c>
      <c r="K59" s="168"/>
      <c r="L59" s="200" t="str">
        <f t="shared" si="11"/>
        <v/>
      </c>
      <c r="M59" s="169"/>
      <c r="N59" s="201" t="str">
        <f t="shared" si="12"/>
        <v/>
      </c>
      <c r="O59" s="168"/>
      <c r="P59" s="200" t="str">
        <f t="shared" si="13"/>
        <v/>
      </c>
      <c r="Q59" s="169"/>
      <c r="R59" s="201" t="str">
        <f t="shared" si="14"/>
        <v/>
      </c>
      <c r="S59" s="129"/>
      <c r="T59" s="202" t="str">
        <f t="shared" si="7"/>
        <v/>
      </c>
      <c r="U59" s="140"/>
      <c r="V59" s="201" t="str">
        <f t="shared" si="15"/>
        <v/>
      </c>
    </row>
    <row r="60" spans="1:22" s="147" customFormat="1" ht="15.6" hidden="1">
      <c r="A60" s="190"/>
      <c r="B60" s="173" t="s">
        <v>6241</v>
      </c>
      <c r="C60" s="174"/>
      <c r="D60" s="175"/>
      <c r="E60" s="164"/>
      <c r="F60" s="199" t="str">
        <f t="shared" ref="F60:F92" si="17">IF($F$9="*",IF(E60&gt;0,"*",""),"")</f>
        <v/>
      </c>
      <c r="G60" s="166"/>
      <c r="H60" s="200" t="str">
        <f t="shared" ref="H60:H123" si="18">IF($H$9="*",IF(G60&gt;0,"*",""),"")</f>
        <v/>
      </c>
      <c r="I60" s="167"/>
      <c r="J60" s="201" t="str">
        <f t="shared" ref="J60:J123" si="19">IF($J$9="*",IF(I60&gt;0,"*",""),"")</f>
        <v/>
      </c>
      <c r="K60" s="168"/>
      <c r="L60" s="200" t="str">
        <f t="shared" ref="L60:L123" si="20">IF($L$9="*",IF(K60&gt;0,"*",""),"")</f>
        <v/>
      </c>
      <c r="M60" s="169"/>
      <c r="N60" s="201" t="str">
        <f t="shared" si="12"/>
        <v/>
      </c>
      <c r="O60" s="168"/>
      <c r="P60" s="200" t="str">
        <f t="shared" ref="P60:P92" si="21">IF($P$9="*",IF(O60&gt;0,"*",""),"")</f>
        <v/>
      </c>
      <c r="Q60" s="169"/>
      <c r="R60" s="201" t="str">
        <f t="shared" ref="R60:R92" si="22">IF($R$9="*",IF(Q60&gt;0,"*",""),"")</f>
        <v/>
      </c>
      <c r="S60" s="129"/>
      <c r="T60" s="202" t="str">
        <f t="shared" si="7"/>
        <v/>
      </c>
      <c r="U60" s="140"/>
      <c r="V60" s="201" t="str">
        <f t="shared" ref="V60:V92" si="23">IF($V$9="*",IF(U60&gt;0,"*",""),"")</f>
        <v/>
      </c>
    </row>
    <row r="61" spans="1:22" s="147" customFormat="1" ht="15.6" hidden="1">
      <c r="A61" s="190"/>
      <c r="B61" s="173" t="s">
        <v>6242</v>
      </c>
      <c r="C61" s="174"/>
      <c r="D61" s="175"/>
      <c r="E61" s="164"/>
      <c r="F61" s="199" t="str">
        <f t="shared" si="17"/>
        <v/>
      </c>
      <c r="G61" s="166"/>
      <c r="H61" s="200" t="str">
        <f t="shared" si="18"/>
        <v/>
      </c>
      <c r="I61" s="167"/>
      <c r="J61" s="201" t="str">
        <f t="shared" si="19"/>
        <v/>
      </c>
      <c r="K61" s="168"/>
      <c r="L61" s="200" t="str">
        <f t="shared" si="20"/>
        <v/>
      </c>
      <c r="M61" s="169"/>
      <c r="N61" s="201" t="str">
        <f t="shared" si="12"/>
        <v/>
      </c>
      <c r="O61" s="168"/>
      <c r="P61" s="200" t="str">
        <f t="shared" si="21"/>
        <v/>
      </c>
      <c r="Q61" s="169"/>
      <c r="R61" s="201" t="str">
        <f t="shared" si="22"/>
        <v/>
      </c>
      <c r="S61" s="129"/>
      <c r="T61" s="202" t="str">
        <f t="shared" si="7"/>
        <v/>
      </c>
      <c r="U61" s="140"/>
      <c r="V61" s="201" t="str">
        <f t="shared" si="23"/>
        <v/>
      </c>
    </row>
    <row r="62" spans="1:22" s="147" customFormat="1" ht="15.6" hidden="1">
      <c r="A62" s="190"/>
      <c r="B62" s="173" t="s">
        <v>6243</v>
      </c>
      <c r="C62" s="174"/>
      <c r="D62" s="175"/>
      <c r="E62" s="164"/>
      <c r="F62" s="199" t="str">
        <f t="shared" si="17"/>
        <v/>
      </c>
      <c r="G62" s="166"/>
      <c r="H62" s="200" t="str">
        <f t="shared" si="18"/>
        <v/>
      </c>
      <c r="I62" s="167"/>
      <c r="J62" s="201" t="str">
        <f t="shared" si="19"/>
        <v/>
      </c>
      <c r="K62" s="168"/>
      <c r="L62" s="200" t="str">
        <f t="shared" si="20"/>
        <v/>
      </c>
      <c r="M62" s="169"/>
      <c r="N62" s="201" t="str">
        <f t="shared" si="12"/>
        <v/>
      </c>
      <c r="O62" s="168"/>
      <c r="P62" s="200" t="str">
        <f t="shared" si="21"/>
        <v/>
      </c>
      <c r="Q62" s="169"/>
      <c r="R62" s="201" t="str">
        <f t="shared" si="22"/>
        <v/>
      </c>
      <c r="S62" s="129"/>
      <c r="T62" s="202" t="str">
        <f t="shared" si="7"/>
        <v/>
      </c>
      <c r="U62" s="140"/>
      <c r="V62" s="201" t="str">
        <f t="shared" si="23"/>
        <v/>
      </c>
    </row>
    <row r="63" spans="1:22" s="147" customFormat="1" ht="15.6" hidden="1">
      <c r="A63" s="190"/>
      <c r="B63" s="173" t="s">
        <v>6244</v>
      </c>
      <c r="C63" s="174"/>
      <c r="D63" s="175"/>
      <c r="E63" s="164"/>
      <c r="F63" s="199" t="str">
        <f t="shared" si="17"/>
        <v/>
      </c>
      <c r="G63" s="166"/>
      <c r="H63" s="200" t="str">
        <f t="shared" si="18"/>
        <v/>
      </c>
      <c r="I63" s="167"/>
      <c r="J63" s="201" t="str">
        <f t="shared" si="19"/>
        <v/>
      </c>
      <c r="K63" s="168"/>
      <c r="L63" s="200" t="str">
        <f t="shared" si="20"/>
        <v/>
      </c>
      <c r="M63" s="169"/>
      <c r="N63" s="201" t="str">
        <f t="shared" si="12"/>
        <v/>
      </c>
      <c r="O63" s="168"/>
      <c r="P63" s="200" t="str">
        <f t="shared" si="21"/>
        <v/>
      </c>
      <c r="Q63" s="169"/>
      <c r="R63" s="201" t="str">
        <f t="shared" si="22"/>
        <v/>
      </c>
      <c r="S63" s="129"/>
      <c r="T63" s="202" t="str">
        <f t="shared" si="7"/>
        <v/>
      </c>
      <c r="U63" s="140"/>
      <c r="V63" s="201" t="str">
        <f t="shared" si="23"/>
        <v/>
      </c>
    </row>
    <row r="64" spans="1:22" s="147" customFormat="1" ht="15.6" hidden="1">
      <c r="A64" s="190"/>
      <c r="B64" s="173" t="s">
        <v>6245</v>
      </c>
      <c r="C64" s="174"/>
      <c r="D64" s="175"/>
      <c r="E64" s="164"/>
      <c r="F64" s="199" t="str">
        <f t="shared" si="17"/>
        <v/>
      </c>
      <c r="G64" s="166"/>
      <c r="H64" s="200" t="str">
        <f t="shared" si="18"/>
        <v/>
      </c>
      <c r="I64" s="167"/>
      <c r="J64" s="201" t="str">
        <f t="shared" si="19"/>
        <v/>
      </c>
      <c r="K64" s="168"/>
      <c r="L64" s="200" t="str">
        <f t="shared" si="20"/>
        <v/>
      </c>
      <c r="M64" s="169"/>
      <c r="N64" s="201" t="str">
        <f t="shared" si="12"/>
        <v/>
      </c>
      <c r="O64" s="168"/>
      <c r="P64" s="200" t="str">
        <f t="shared" si="21"/>
        <v/>
      </c>
      <c r="Q64" s="169"/>
      <c r="R64" s="201" t="str">
        <f t="shared" si="22"/>
        <v/>
      </c>
      <c r="S64" s="129"/>
      <c r="T64" s="202" t="str">
        <f t="shared" si="7"/>
        <v/>
      </c>
      <c r="U64" s="140"/>
      <c r="V64" s="201" t="str">
        <f t="shared" si="23"/>
        <v/>
      </c>
    </row>
    <row r="65" spans="1:22" s="147" customFormat="1" ht="15.6" hidden="1">
      <c r="A65" s="190"/>
      <c r="B65" s="173" t="s">
        <v>6246</v>
      </c>
      <c r="C65" s="174"/>
      <c r="D65" s="175"/>
      <c r="E65" s="164"/>
      <c r="F65" s="199" t="str">
        <f t="shared" si="17"/>
        <v/>
      </c>
      <c r="G65" s="166"/>
      <c r="H65" s="200" t="str">
        <f t="shared" si="18"/>
        <v/>
      </c>
      <c r="I65" s="167"/>
      <c r="J65" s="201" t="str">
        <f t="shared" si="19"/>
        <v/>
      </c>
      <c r="K65" s="168"/>
      <c r="L65" s="200" t="str">
        <f t="shared" si="20"/>
        <v/>
      </c>
      <c r="M65" s="169"/>
      <c r="N65" s="201" t="str">
        <f t="shared" si="12"/>
        <v/>
      </c>
      <c r="O65" s="168"/>
      <c r="P65" s="200" t="str">
        <f t="shared" si="21"/>
        <v/>
      </c>
      <c r="Q65" s="169"/>
      <c r="R65" s="201" t="str">
        <f t="shared" si="22"/>
        <v/>
      </c>
      <c r="S65" s="129"/>
      <c r="T65" s="202" t="str">
        <f t="shared" si="7"/>
        <v/>
      </c>
      <c r="U65" s="140"/>
      <c r="V65" s="201" t="str">
        <f t="shared" si="23"/>
        <v/>
      </c>
    </row>
    <row r="66" spans="1:22" s="147" customFormat="1" ht="15.6" hidden="1">
      <c r="A66" s="190"/>
      <c r="B66" s="173" t="s">
        <v>6247</v>
      </c>
      <c r="C66" s="174"/>
      <c r="D66" s="175"/>
      <c r="E66" s="164"/>
      <c r="F66" s="199" t="str">
        <f t="shared" si="17"/>
        <v/>
      </c>
      <c r="G66" s="166"/>
      <c r="H66" s="200" t="str">
        <f t="shared" si="18"/>
        <v/>
      </c>
      <c r="I66" s="167"/>
      <c r="J66" s="201" t="str">
        <f t="shared" si="19"/>
        <v/>
      </c>
      <c r="K66" s="168"/>
      <c r="L66" s="200" t="str">
        <f t="shared" si="20"/>
        <v/>
      </c>
      <c r="M66" s="169"/>
      <c r="N66" s="201" t="str">
        <f t="shared" si="12"/>
        <v/>
      </c>
      <c r="O66" s="168"/>
      <c r="P66" s="200" t="str">
        <f t="shared" si="21"/>
        <v/>
      </c>
      <c r="Q66" s="169"/>
      <c r="R66" s="201" t="str">
        <f t="shared" si="22"/>
        <v/>
      </c>
      <c r="S66" s="129"/>
      <c r="T66" s="202" t="str">
        <f t="shared" si="7"/>
        <v/>
      </c>
      <c r="U66" s="140"/>
      <c r="V66" s="201" t="str">
        <f t="shared" si="23"/>
        <v/>
      </c>
    </row>
    <row r="67" spans="1:22" s="147" customFormat="1" ht="15.6" hidden="1">
      <c r="A67" s="190"/>
      <c r="B67" s="173" t="s">
        <v>6248</v>
      </c>
      <c r="C67" s="174"/>
      <c r="D67" s="175"/>
      <c r="E67" s="164"/>
      <c r="F67" s="199" t="str">
        <f t="shared" si="17"/>
        <v/>
      </c>
      <c r="G67" s="166"/>
      <c r="H67" s="200" t="str">
        <f t="shared" si="18"/>
        <v/>
      </c>
      <c r="I67" s="167"/>
      <c r="J67" s="201" t="str">
        <f t="shared" si="19"/>
        <v/>
      </c>
      <c r="K67" s="168"/>
      <c r="L67" s="200" t="str">
        <f t="shared" si="20"/>
        <v/>
      </c>
      <c r="M67" s="169"/>
      <c r="N67" s="201" t="str">
        <f t="shared" si="12"/>
        <v/>
      </c>
      <c r="O67" s="168"/>
      <c r="P67" s="200" t="str">
        <f t="shared" si="21"/>
        <v/>
      </c>
      <c r="Q67" s="169"/>
      <c r="R67" s="201" t="str">
        <f t="shared" si="22"/>
        <v/>
      </c>
      <c r="S67" s="129"/>
      <c r="T67" s="202" t="str">
        <f t="shared" si="7"/>
        <v/>
      </c>
      <c r="U67" s="140"/>
      <c r="V67" s="201" t="str">
        <f t="shared" si="23"/>
        <v/>
      </c>
    </row>
    <row r="68" spans="1:22" s="147" customFormat="1" ht="15.6" hidden="1">
      <c r="A68" s="190"/>
      <c r="B68" s="173" t="s">
        <v>6249</v>
      </c>
      <c r="C68" s="174"/>
      <c r="D68" s="175"/>
      <c r="E68" s="164"/>
      <c r="F68" s="199" t="str">
        <f t="shared" si="17"/>
        <v/>
      </c>
      <c r="G68" s="166"/>
      <c r="H68" s="200" t="str">
        <f t="shared" si="18"/>
        <v/>
      </c>
      <c r="I68" s="167"/>
      <c r="J68" s="201" t="str">
        <f t="shared" si="19"/>
        <v/>
      </c>
      <c r="K68" s="168"/>
      <c r="L68" s="200" t="str">
        <f t="shared" si="20"/>
        <v/>
      </c>
      <c r="M68" s="169"/>
      <c r="N68" s="201" t="str">
        <f t="shared" si="12"/>
        <v/>
      </c>
      <c r="O68" s="168"/>
      <c r="P68" s="200" t="str">
        <f t="shared" si="21"/>
        <v/>
      </c>
      <c r="Q68" s="169"/>
      <c r="R68" s="201" t="str">
        <f t="shared" si="22"/>
        <v/>
      </c>
      <c r="S68" s="129"/>
      <c r="T68" s="202" t="str">
        <f t="shared" si="7"/>
        <v/>
      </c>
      <c r="U68" s="140"/>
      <c r="V68" s="201" t="str">
        <f t="shared" si="23"/>
        <v/>
      </c>
    </row>
    <row r="69" spans="1:22" s="147" customFormat="1" ht="15.6" hidden="1">
      <c r="A69" s="190"/>
      <c r="B69" s="173" t="s">
        <v>6250</v>
      </c>
      <c r="C69" s="174"/>
      <c r="D69" s="175"/>
      <c r="E69" s="164"/>
      <c r="F69" s="199" t="str">
        <f t="shared" si="17"/>
        <v/>
      </c>
      <c r="G69" s="166"/>
      <c r="H69" s="200" t="str">
        <f t="shared" si="18"/>
        <v/>
      </c>
      <c r="I69" s="167"/>
      <c r="J69" s="201" t="str">
        <f t="shared" si="19"/>
        <v/>
      </c>
      <c r="K69" s="168"/>
      <c r="L69" s="200" t="str">
        <f t="shared" si="20"/>
        <v/>
      </c>
      <c r="M69" s="169"/>
      <c r="N69" s="201" t="str">
        <f t="shared" si="12"/>
        <v/>
      </c>
      <c r="O69" s="168"/>
      <c r="P69" s="200" t="str">
        <f t="shared" si="21"/>
        <v/>
      </c>
      <c r="Q69" s="169"/>
      <c r="R69" s="201" t="str">
        <f t="shared" si="22"/>
        <v/>
      </c>
      <c r="S69" s="129"/>
      <c r="T69" s="202" t="str">
        <f t="shared" si="7"/>
        <v/>
      </c>
      <c r="U69" s="140"/>
      <c r="V69" s="201" t="str">
        <f t="shared" si="23"/>
        <v/>
      </c>
    </row>
    <row r="70" spans="1:22" s="147" customFormat="1" ht="15.6" hidden="1">
      <c r="A70" s="190"/>
      <c r="B70" s="178" t="s">
        <v>6251</v>
      </c>
      <c r="C70" s="179"/>
      <c r="D70" s="180"/>
      <c r="E70" s="164"/>
      <c r="F70" s="199" t="str">
        <f t="shared" si="17"/>
        <v/>
      </c>
      <c r="G70" s="166"/>
      <c r="H70" s="200" t="str">
        <f t="shared" si="18"/>
        <v/>
      </c>
      <c r="I70" s="167"/>
      <c r="J70" s="201" t="str">
        <f t="shared" si="19"/>
        <v/>
      </c>
      <c r="K70" s="168"/>
      <c r="L70" s="200" t="str">
        <f t="shared" si="20"/>
        <v/>
      </c>
      <c r="M70" s="169"/>
      <c r="N70" s="201" t="str">
        <f t="shared" si="12"/>
        <v/>
      </c>
      <c r="O70" s="168"/>
      <c r="P70" s="200" t="str">
        <f t="shared" si="21"/>
        <v/>
      </c>
      <c r="Q70" s="169"/>
      <c r="R70" s="201" t="str">
        <f t="shared" si="22"/>
        <v/>
      </c>
      <c r="S70" s="129"/>
      <c r="T70" s="202" t="str">
        <f t="shared" si="7"/>
        <v/>
      </c>
      <c r="U70" s="140"/>
      <c r="V70" s="201" t="str">
        <f t="shared" si="23"/>
        <v/>
      </c>
    </row>
    <row r="71" spans="1:22" s="147" customFormat="1" ht="15.6" hidden="1">
      <c r="A71" s="190"/>
      <c r="B71" s="173" t="s">
        <v>6252</v>
      </c>
      <c r="C71" s="174"/>
      <c r="D71" s="175"/>
      <c r="E71" s="164"/>
      <c r="F71" s="199" t="str">
        <f t="shared" si="17"/>
        <v/>
      </c>
      <c r="G71" s="166"/>
      <c r="H71" s="200" t="str">
        <f t="shared" si="18"/>
        <v/>
      </c>
      <c r="I71" s="167"/>
      <c r="J71" s="201" t="str">
        <f t="shared" si="19"/>
        <v/>
      </c>
      <c r="K71" s="168"/>
      <c r="L71" s="200" t="str">
        <f t="shared" si="20"/>
        <v/>
      </c>
      <c r="M71" s="169"/>
      <c r="N71" s="201" t="str">
        <f t="shared" si="12"/>
        <v/>
      </c>
      <c r="O71" s="168"/>
      <c r="P71" s="200" t="str">
        <f t="shared" si="21"/>
        <v/>
      </c>
      <c r="Q71" s="169"/>
      <c r="R71" s="201" t="str">
        <f t="shared" si="22"/>
        <v/>
      </c>
      <c r="S71" s="129"/>
      <c r="T71" s="202" t="str">
        <f t="shared" si="7"/>
        <v/>
      </c>
      <c r="U71" s="140"/>
      <c r="V71" s="201" t="str">
        <f t="shared" si="23"/>
        <v/>
      </c>
    </row>
    <row r="72" spans="1:22" s="147" customFormat="1" ht="15.6" hidden="1">
      <c r="A72" s="190"/>
      <c r="B72" s="173" t="s">
        <v>6253</v>
      </c>
      <c r="C72" s="174"/>
      <c r="D72" s="175"/>
      <c r="E72" s="164"/>
      <c r="F72" s="199" t="str">
        <f t="shared" si="17"/>
        <v/>
      </c>
      <c r="G72" s="166"/>
      <c r="H72" s="200" t="str">
        <f t="shared" si="18"/>
        <v/>
      </c>
      <c r="I72" s="167"/>
      <c r="J72" s="201" t="str">
        <f t="shared" si="19"/>
        <v/>
      </c>
      <c r="K72" s="168"/>
      <c r="L72" s="200" t="str">
        <f t="shared" si="20"/>
        <v/>
      </c>
      <c r="M72" s="169"/>
      <c r="N72" s="201" t="str">
        <f t="shared" si="12"/>
        <v/>
      </c>
      <c r="O72" s="168"/>
      <c r="P72" s="200" t="str">
        <f t="shared" si="21"/>
        <v/>
      </c>
      <c r="Q72" s="169"/>
      <c r="R72" s="201" t="str">
        <f t="shared" si="22"/>
        <v/>
      </c>
      <c r="S72" s="129"/>
      <c r="T72" s="202" t="str">
        <f t="shared" si="7"/>
        <v/>
      </c>
      <c r="U72" s="140"/>
      <c r="V72" s="201" t="str">
        <f t="shared" si="23"/>
        <v/>
      </c>
    </row>
    <row r="73" spans="1:22" s="147" customFormat="1" ht="15.6" hidden="1">
      <c r="A73" s="190"/>
      <c r="B73" s="173" t="s">
        <v>6254</v>
      </c>
      <c r="C73" s="174"/>
      <c r="D73" s="175"/>
      <c r="E73" s="164"/>
      <c r="F73" s="199" t="str">
        <f t="shared" si="17"/>
        <v/>
      </c>
      <c r="G73" s="166"/>
      <c r="H73" s="200" t="str">
        <f t="shared" si="18"/>
        <v/>
      </c>
      <c r="I73" s="167"/>
      <c r="J73" s="201" t="str">
        <f t="shared" si="19"/>
        <v/>
      </c>
      <c r="K73" s="168"/>
      <c r="L73" s="200" t="str">
        <f t="shared" si="20"/>
        <v/>
      </c>
      <c r="M73" s="169"/>
      <c r="N73" s="201" t="str">
        <f t="shared" si="12"/>
        <v/>
      </c>
      <c r="O73" s="168"/>
      <c r="P73" s="200" t="str">
        <f t="shared" si="21"/>
        <v/>
      </c>
      <c r="Q73" s="169"/>
      <c r="R73" s="201" t="str">
        <f t="shared" si="22"/>
        <v/>
      </c>
      <c r="S73" s="129"/>
      <c r="T73" s="202" t="str">
        <f t="shared" si="7"/>
        <v/>
      </c>
      <c r="U73" s="140"/>
      <c r="V73" s="201" t="str">
        <f t="shared" si="23"/>
        <v/>
      </c>
    </row>
    <row r="74" spans="1:22" s="147" customFormat="1" ht="15.6" hidden="1">
      <c r="A74" s="190"/>
      <c r="B74" s="173" t="s">
        <v>6255</v>
      </c>
      <c r="C74" s="174"/>
      <c r="D74" s="175"/>
      <c r="E74" s="164"/>
      <c r="F74" s="199" t="str">
        <f t="shared" si="17"/>
        <v/>
      </c>
      <c r="G74" s="166"/>
      <c r="H74" s="200" t="str">
        <f t="shared" si="18"/>
        <v/>
      </c>
      <c r="I74" s="167"/>
      <c r="J74" s="201" t="str">
        <f t="shared" si="19"/>
        <v/>
      </c>
      <c r="K74" s="168"/>
      <c r="L74" s="200" t="str">
        <f t="shared" si="20"/>
        <v/>
      </c>
      <c r="M74" s="169"/>
      <c r="N74" s="201" t="str">
        <f t="shared" si="12"/>
        <v/>
      </c>
      <c r="O74" s="168"/>
      <c r="P74" s="200" t="str">
        <f t="shared" si="21"/>
        <v/>
      </c>
      <c r="Q74" s="169"/>
      <c r="R74" s="201" t="str">
        <f t="shared" si="22"/>
        <v/>
      </c>
      <c r="S74" s="129"/>
      <c r="T74" s="202" t="str">
        <f t="shared" si="7"/>
        <v/>
      </c>
      <c r="U74" s="140"/>
      <c r="V74" s="201" t="str">
        <f t="shared" si="23"/>
        <v/>
      </c>
    </row>
    <row r="75" spans="1:22" s="147" customFormat="1" ht="15.6" hidden="1">
      <c r="A75" s="190"/>
      <c r="B75" s="173" t="s">
        <v>6256</v>
      </c>
      <c r="C75" s="174"/>
      <c r="D75" s="175"/>
      <c r="E75" s="164"/>
      <c r="F75" s="199" t="str">
        <f t="shared" si="17"/>
        <v/>
      </c>
      <c r="G75" s="166"/>
      <c r="H75" s="200" t="str">
        <f t="shared" si="18"/>
        <v/>
      </c>
      <c r="I75" s="167"/>
      <c r="J75" s="201" t="str">
        <f t="shared" si="19"/>
        <v/>
      </c>
      <c r="K75" s="168"/>
      <c r="L75" s="200" t="str">
        <f t="shared" si="20"/>
        <v/>
      </c>
      <c r="M75" s="169"/>
      <c r="N75" s="201" t="str">
        <f t="shared" si="12"/>
        <v/>
      </c>
      <c r="O75" s="168"/>
      <c r="P75" s="200" t="str">
        <f t="shared" si="21"/>
        <v/>
      </c>
      <c r="Q75" s="169"/>
      <c r="R75" s="201" t="str">
        <f t="shared" si="22"/>
        <v/>
      </c>
      <c r="S75" s="129"/>
      <c r="T75" s="202" t="str">
        <f t="shared" si="7"/>
        <v/>
      </c>
      <c r="U75" s="140"/>
      <c r="V75" s="201" t="str">
        <f t="shared" si="23"/>
        <v/>
      </c>
    </row>
    <row r="76" spans="1:22" s="147" customFormat="1" ht="15.6" hidden="1">
      <c r="A76" s="190"/>
      <c r="B76" s="173" t="s">
        <v>6257</v>
      </c>
      <c r="C76" s="174"/>
      <c r="D76" s="175"/>
      <c r="E76" s="164"/>
      <c r="F76" s="199" t="str">
        <f t="shared" si="17"/>
        <v/>
      </c>
      <c r="G76" s="166"/>
      <c r="H76" s="200" t="str">
        <f t="shared" si="18"/>
        <v/>
      </c>
      <c r="I76" s="167"/>
      <c r="J76" s="201" t="str">
        <f t="shared" si="19"/>
        <v/>
      </c>
      <c r="K76" s="168"/>
      <c r="L76" s="200" t="str">
        <f t="shared" si="20"/>
        <v/>
      </c>
      <c r="M76" s="169"/>
      <c r="N76" s="201" t="str">
        <f t="shared" si="12"/>
        <v/>
      </c>
      <c r="O76" s="168"/>
      <c r="P76" s="200" t="str">
        <f t="shared" si="21"/>
        <v/>
      </c>
      <c r="Q76" s="169"/>
      <c r="R76" s="201" t="str">
        <f t="shared" si="22"/>
        <v/>
      </c>
      <c r="S76" s="129"/>
      <c r="T76" s="202" t="str">
        <f t="shared" ref="T76:T139" si="24">IF($T$9="*",IF(S76&gt;0,"*",""),"")</f>
        <v/>
      </c>
      <c r="U76" s="140"/>
      <c r="V76" s="201" t="str">
        <f t="shared" si="23"/>
        <v/>
      </c>
    </row>
    <row r="77" spans="1:22" s="147" customFormat="1" ht="15.6" hidden="1">
      <c r="A77" s="190"/>
      <c r="B77" s="173" t="s">
        <v>6258</v>
      </c>
      <c r="C77" s="174"/>
      <c r="D77" s="175"/>
      <c r="E77" s="164"/>
      <c r="F77" s="199" t="str">
        <f t="shared" si="17"/>
        <v/>
      </c>
      <c r="G77" s="166"/>
      <c r="H77" s="200" t="str">
        <f t="shared" si="18"/>
        <v/>
      </c>
      <c r="I77" s="167"/>
      <c r="J77" s="201" t="str">
        <f t="shared" si="19"/>
        <v/>
      </c>
      <c r="K77" s="168"/>
      <c r="L77" s="200" t="str">
        <f t="shared" si="20"/>
        <v/>
      </c>
      <c r="M77" s="169"/>
      <c r="N77" s="201" t="str">
        <f t="shared" si="12"/>
        <v/>
      </c>
      <c r="O77" s="168"/>
      <c r="P77" s="200" t="str">
        <f t="shared" si="21"/>
        <v/>
      </c>
      <c r="Q77" s="169"/>
      <c r="R77" s="201" t="str">
        <f t="shared" si="22"/>
        <v/>
      </c>
      <c r="S77" s="129"/>
      <c r="T77" s="202" t="str">
        <f t="shared" si="24"/>
        <v/>
      </c>
      <c r="U77" s="140"/>
      <c r="V77" s="201" t="str">
        <f t="shared" si="23"/>
        <v/>
      </c>
    </row>
    <row r="78" spans="1:22" s="147" customFormat="1" ht="15.6" hidden="1">
      <c r="A78" s="190"/>
      <c r="B78" s="173" t="s">
        <v>6259</v>
      </c>
      <c r="C78" s="174"/>
      <c r="D78" s="175"/>
      <c r="E78" s="164"/>
      <c r="F78" s="199" t="str">
        <f t="shared" si="17"/>
        <v/>
      </c>
      <c r="G78" s="166"/>
      <c r="H78" s="200" t="str">
        <f t="shared" si="18"/>
        <v/>
      </c>
      <c r="I78" s="167"/>
      <c r="J78" s="201" t="str">
        <f t="shared" si="19"/>
        <v/>
      </c>
      <c r="K78" s="168"/>
      <c r="L78" s="200" t="str">
        <f t="shared" si="20"/>
        <v/>
      </c>
      <c r="M78" s="169"/>
      <c r="N78" s="201" t="str">
        <f t="shared" si="12"/>
        <v/>
      </c>
      <c r="O78" s="168"/>
      <c r="P78" s="200" t="str">
        <f t="shared" si="21"/>
        <v/>
      </c>
      <c r="Q78" s="169"/>
      <c r="R78" s="201" t="str">
        <f t="shared" si="22"/>
        <v/>
      </c>
      <c r="S78" s="129"/>
      <c r="T78" s="202" t="str">
        <f t="shared" si="24"/>
        <v/>
      </c>
      <c r="U78" s="140"/>
      <c r="V78" s="201" t="str">
        <f t="shared" si="23"/>
        <v/>
      </c>
    </row>
    <row r="79" spans="1:22" s="147" customFormat="1" ht="15.6" hidden="1">
      <c r="A79" s="190"/>
      <c r="B79" s="173" t="s">
        <v>6260</v>
      </c>
      <c r="C79" s="174"/>
      <c r="D79" s="175"/>
      <c r="E79" s="164"/>
      <c r="F79" s="199" t="str">
        <f t="shared" si="17"/>
        <v/>
      </c>
      <c r="G79" s="166"/>
      <c r="H79" s="200" t="str">
        <f t="shared" si="18"/>
        <v/>
      </c>
      <c r="I79" s="167"/>
      <c r="J79" s="201" t="str">
        <f t="shared" si="19"/>
        <v/>
      </c>
      <c r="K79" s="168"/>
      <c r="L79" s="200" t="str">
        <f t="shared" si="20"/>
        <v/>
      </c>
      <c r="M79" s="169"/>
      <c r="N79" s="201" t="str">
        <f t="shared" si="12"/>
        <v/>
      </c>
      <c r="O79" s="168"/>
      <c r="P79" s="200" t="str">
        <f t="shared" si="21"/>
        <v/>
      </c>
      <c r="Q79" s="169"/>
      <c r="R79" s="201" t="str">
        <f t="shared" si="22"/>
        <v/>
      </c>
      <c r="S79" s="129"/>
      <c r="T79" s="202" t="str">
        <f t="shared" si="24"/>
        <v/>
      </c>
      <c r="U79" s="140"/>
      <c r="V79" s="201" t="str">
        <f t="shared" si="23"/>
        <v/>
      </c>
    </row>
    <row r="80" spans="1:22" s="147" customFormat="1" ht="15.6" hidden="1">
      <c r="A80" s="190"/>
      <c r="B80" s="173" t="s">
        <v>6261</v>
      </c>
      <c r="C80" s="174"/>
      <c r="D80" s="175"/>
      <c r="E80" s="164"/>
      <c r="F80" s="199" t="str">
        <f t="shared" si="17"/>
        <v/>
      </c>
      <c r="G80" s="166"/>
      <c r="H80" s="200" t="str">
        <f t="shared" si="18"/>
        <v/>
      </c>
      <c r="I80" s="167"/>
      <c r="J80" s="201" t="str">
        <f t="shared" si="19"/>
        <v/>
      </c>
      <c r="K80" s="168"/>
      <c r="L80" s="200" t="str">
        <f t="shared" si="20"/>
        <v/>
      </c>
      <c r="M80" s="169"/>
      <c r="N80" s="201" t="str">
        <f t="shared" si="12"/>
        <v/>
      </c>
      <c r="O80" s="168"/>
      <c r="P80" s="200" t="str">
        <f t="shared" si="21"/>
        <v/>
      </c>
      <c r="Q80" s="169"/>
      <c r="R80" s="201" t="str">
        <f t="shared" si="22"/>
        <v/>
      </c>
      <c r="S80" s="129"/>
      <c r="T80" s="202" t="str">
        <f t="shared" si="24"/>
        <v/>
      </c>
      <c r="U80" s="140"/>
      <c r="V80" s="201" t="str">
        <f t="shared" si="23"/>
        <v/>
      </c>
    </row>
    <row r="81" spans="1:22" s="147" customFormat="1" ht="15.6" hidden="1">
      <c r="A81" s="190"/>
      <c r="B81" s="173" t="s">
        <v>6262</v>
      </c>
      <c r="C81" s="174"/>
      <c r="D81" s="175"/>
      <c r="E81" s="164"/>
      <c r="F81" s="199" t="str">
        <f t="shared" si="17"/>
        <v/>
      </c>
      <c r="G81" s="166"/>
      <c r="H81" s="200" t="str">
        <f t="shared" si="18"/>
        <v/>
      </c>
      <c r="I81" s="167"/>
      <c r="J81" s="201" t="str">
        <f t="shared" si="19"/>
        <v/>
      </c>
      <c r="K81" s="168"/>
      <c r="L81" s="200" t="str">
        <f t="shared" si="20"/>
        <v/>
      </c>
      <c r="M81" s="169"/>
      <c r="N81" s="201" t="str">
        <f t="shared" si="12"/>
        <v/>
      </c>
      <c r="O81" s="168"/>
      <c r="P81" s="200" t="str">
        <f t="shared" si="21"/>
        <v/>
      </c>
      <c r="Q81" s="169"/>
      <c r="R81" s="201" t="str">
        <f t="shared" si="22"/>
        <v/>
      </c>
      <c r="S81" s="129"/>
      <c r="T81" s="202" t="str">
        <f t="shared" si="24"/>
        <v/>
      </c>
      <c r="U81" s="140"/>
      <c r="V81" s="201" t="str">
        <f t="shared" si="23"/>
        <v/>
      </c>
    </row>
    <row r="82" spans="1:22" s="147" customFormat="1" ht="15.6" hidden="1">
      <c r="A82" s="190"/>
      <c r="B82" s="173" t="s">
        <v>6263</v>
      </c>
      <c r="C82" s="174"/>
      <c r="D82" s="175"/>
      <c r="E82" s="164"/>
      <c r="F82" s="199" t="str">
        <f t="shared" si="17"/>
        <v/>
      </c>
      <c r="G82" s="166"/>
      <c r="H82" s="200" t="str">
        <f t="shared" si="18"/>
        <v/>
      </c>
      <c r="I82" s="167"/>
      <c r="J82" s="201" t="str">
        <f t="shared" si="19"/>
        <v/>
      </c>
      <c r="K82" s="168"/>
      <c r="L82" s="200" t="str">
        <f t="shared" si="20"/>
        <v/>
      </c>
      <c r="M82" s="169"/>
      <c r="N82" s="201" t="str">
        <f t="shared" si="12"/>
        <v/>
      </c>
      <c r="O82" s="168"/>
      <c r="P82" s="200" t="str">
        <f t="shared" si="21"/>
        <v/>
      </c>
      <c r="Q82" s="169"/>
      <c r="R82" s="201" t="str">
        <f t="shared" si="22"/>
        <v/>
      </c>
      <c r="S82" s="129"/>
      <c r="T82" s="202" t="str">
        <f t="shared" si="24"/>
        <v/>
      </c>
      <c r="U82" s="140"/>
      <c r="V82" s="201" t="str">
        <f t="shared" si="23"/>
        <v/>
      </c>
    </row>
    <row r="83" spans="1:22" s="147" customFormat="1" ht="15.6" hidden="1">
      <c r="A83" s="190"/>
      <c r="B83" s="173" t="s">
        <v>6264</v>
      </c>
      <c r="C83" s="174"/>
      <c r="D83" s="175"/>
      <c r="E83" s="164"/>
      <c r="F83" s="199" t="str">
        <f t="shared" si="17"/>
        <v/>
      </c>
      <c r="G83" s="166"/>
      <c r="H83" s="200" t="str">
        <f t="shared" si="18"/>
        <v/>
      </c>
      <c r="I83" s="167"/>
      <c r="J83" s="201" t="str">
        <f t="shared" si="19"/>
        <v/>
      </c>
      <c r="K83" s="168"/>
      <c r="L83" s="200" t="str">
        <f t="shared" si="20"/>
        <v/>
      </c>
      <c r="M83" s="169"/>
      <c r="N83" s="201" t="str">
        <f t="shared" si="12"/>
        <v/>
      </c>
      <c r="O83" s="168"/>
      <c r="P83" s="200" t="str">
        <f t="shared" si="21"/>
        <v/>
      </c>
      <c r="Q83" s="169"/>
      <c r="R83" s="201" t="str">
        <f t="shared" si="22"/>
        <v/>
      </c>
      <c r="S83" s="129"/>
      <c r="T83" s="202" t="str">
        <f t="shared" si="24"/>
        <v/>
      </c>
      <c r="U83" s="140"/>
      <c r="V83" s="201" t="str">
        <f t="shared" si="23"/>
        <v/>
      </c>
    </row>
    <row r="84" spans="1:22" s="147" customFormat="1" ht="15.6" hidden="1">
      <c r="A84" s="190"/>
      <c r="B84" s="173" t="s">
        <v>6265</v>
      </c>
      <c r="C84" s="174"/>
      <c r="D84" s="175"/>
      <c r="E84" s="164"/>
      <c r="F84" s="199" t="str">
        <f t="shared" si="17"/>
        <v/>
      </c>
      <c r="G84" s="166"/>
      <c r="H84" s="200" t="str">
        <f t="shared" si="18"/>
        <v/>
      </c>
      <c r="I84" s="167"/>
      <c r="J84" s="201" t="str">
        <f t="shared" si="19"/>
        <v/>
      </c>
      <c r="K84" s="168"/>
      <c r="L84" s="200" t="str">
        <f t="shared" si="20"/>
        <v/>
      </c>
      <c r="M84" s="169"/>
      <c r="N84" s="201" t="str">
        <f t="shared" si="12"/>
        <v/>
      </c>
      <c r="O84" s="168"/>
      <c r="P84" s="200" t="str">
        <f t="shared" si="21"/>
        <v/>
      </c>
      <c r="Q84" s="169"/>
      <c r="R84" s="201" t="str">
        <f t="shared" si="22"/>
        <v/>
      </c>
      <c r="S84" s="129"/>
      <c r="T84" s="202" t="str">
        <f t="shared" si="24"/>
        <v/>
      </c>
      <c r="U84" s="140"/>
      <c r="V84" s="201" t="str">
        <f t="shared" si="23"/>
        <v/>
      </c>
    </row>
    <row r="85" spans="1:22" s="147" customFormat="1" ht="15.6" hidden="1">
      <c r="A85" s="190"/>
      <c r="B85" s="173" t="s">
        <v>6266</v>
      </c>
      <c r="C85" s="174"/>
      <c r="D85" s="175"/>
      <c r="E85" s="164"/>
      <c r="F85" s="199" t="str">
        <f t="shared" si="17"/>
        <v/>
      </c>
      <c r="G85" s="166"/>
      <c r="H85" s="200" t="str">
        <f t="shared" si="18"/>
        <v/>
      </c>
      <c r="I85" s="167"/>
      <c r="J85" s="201" t="str">
        <f t="shared" si="19"/>
        <v/>
      </c>
      <c r="K85" s="168"/>
      <c r="L85" s="200" t="str">
        <f t="shared" si="20"/>
        <v/>
      </c>
      <c r="M85" s="169"/>
      <c r="N85" s="201" t="str">
        <f t="shared" si="12"/>
        <v/>
      </c>
      <c r="O85" s="168"/>
      <c r="P85" s="200" t="str">
        <f t="shared" si="21"/>
        <v/>
      </c>
      <c r="Q85" s="169"/>
      <c r="R85" s="201" t="str">
        <f t="shared" si="22"/>
        <v/>
      </c>
      <c r="S85" s="129"/>
      <c r="T85" s="202" t="str">
        <f t="shared" si="24"/>
        <v/>
      </c>
      <c r="U85" s="140"/>
      <c r="V85" s="201" t="str">
        <f t="shared" si="23"/>
        <v/>
      </c>
    </row>
    <row r="86" spans="1:22" s="147" customFormat="1" ht="15.6" hidden="1">
      <c r="A86" s="190"/>
      <c r="B86" s="173" t="s">
        <v>6267</v>
      </c>
      <c r="C86" s="174"/>
      <c r="D86" s="175"/>
      <c r="E86" s="164"/>
      <c r="F86" s="199" t="str">
        <f t="shared" si="17"/>
        <v/>
      </c>
      <c r="G86" s="166"/>
      <c r="H86" s="200" t="str">
        <f t="shared" si="18"/>
        <v/>
      </c>
      <c r="I86" s="167"/>
      <c r="J86" s="201" t="str">
        <f t="shared" si="19"/>
        <v/>
      </c>
      <c r="K86" s="168"/>
      <c r="L86" s="200" t="str">
        <f t="shared" si="20"/>
        <v/>
      </c>
      <c r="M86" s="169"/>
      <c r="N86" s="201" t="str">
        <f t="shared" si="12"/>
        <v/>
      </c>
      <c r="O86" s="168"/>
      <c r="P86" s="200" t="str">
        <f t="shared" si="21"/>
        <v/>
      </c>
      <c r="Q86" s="169"/>
      <c r="R86" s="201" t="str">
        <f t="shared" si="22"/>
        <v/>
      </c>
      <c r="S86" s="129"/>
      <c r="T86" s="202" t="str">
        <f t="shared" si="24"/>
        <v/>
      </c>
      <c r="U86" s="140"/>
      <c r="V86" s="201" t="str">
        <f t="shared" si="23"/>
        <v/>
      </c>
    </row>
    <row r="87" spans="1:22" s="147" customFormat="1" ht="15.6" hidden="1">
      <c r="A87" s="190"/>
      <c r="B87" s="173" t="s">
        <v>6268</v>
      </c>
      <c r="C87" s="174"/>
      <c r="D87" s="175"/>
      <c r="E87" s="164"/>
      <c r="F87" s="199" t="str">
        <f t="shared" si="17"/>
        <v/>
      </c>
      <c r="G87" s="166"/>
      <c r="H87" s="200" t="str">
        <f t="shared" si="18"/>
        <v/>
      </c>
      <c r="I87" s="167"/>
      <c r="J87" s="201" t="str">
        <f t="shared" si="19"/>
        <v/>
      </c>
      <c r="K87" s="168"/>
      <c r="L87" s="200" t="str">
        <f t="shared" si="20"/>
        <v/>
      </c>
      <c r="M87" s="169"/>
      <c r="N87" s="201" t="str">
        <f t="shared" si="12"/>
        <v/>
      </c>
      <c r="O87" s="168"/>
      <c r="P87" s="200" t="str">
        <f t="shared" si="21"/>
        <v/>
      </c>
      <c r="Q87" s="169"/>
      <c r="R87" s="201" t="str">
        <f t="shared" si="22"/>
        <v/>
      </c>
      <c r="S87" s="129"/>
      <c r="T87" s="202" t="str">
        <f t="shared" si="24"/>
        <v/>
      </c>
      <c r="U87" s="140"/>
      <c r="V87" s="201" t="str">
        <f t="shared" si="23"/>
        <v/>
      </c>
    </row>
    <row r="88" spans="1:22" s="147" customFormat="1" ht="15.6" hidden="1">
      <c r="A88" s="190"/>
      <c r="B88" s="173" t="s">
        <v>6269</v>
      </c>
      <c r="C88" s="174"/>
      <c r="D88" s="175"/>
      <c r="E88" s="164"/>
      <c r="F88" s="199" t="str">
        <f t="shared" si="17"/>
        <v/>
      </c>
      <c r="G88" s="166"/>
      <c r="H88" s="200" t="str">
        <f t="shared" si="18"/>
        <v/>
      </c>
      <c r="I88" s="167"/>
      <c r="J88" s="201" t="str">
        <f t="shared" si="19"/>
        <v/>
      </c>
      <c r="K88" s="168"/>
      <c r="L88" s="200" t="str">
        <f t="shared" si="20"/>
        <v/>
      </c>
      <c r="M88" s="169"/>
      <c r="N88" s="201" t="str">
        <f t="shared" si="12"/>
        <v/>
      </c>
      <c r="O88" s="168"/>
      <c r="P88" s="200" t="str">
        <f t="shared" si="21"/>
        <v/>
      </c>
      <c r="Q88" s="169"/>
      <c r="R88" s="201" t="str">
        <f t="shared" si="22"/>
        <v/>
      </c>
      <c r="S88" s="129"/>
      <c r="T88" s="202" t="str">
        <f t="shared" si="24"/>
        <v/>
      </c>
      <c r="U88" s="140"/>
      <c r="V88" s="201" t="str">
        <f t="shared" si="23"/>
        <v/>
      </c>
    </row>
    <row r="89" spans="1:22" s="147" customFormat="1" ht="15.6" hidden="1">
      <c r="A89" s="190"/>
      <c r="B89" s="173" t="s">
        <v>6270</v>
      </c>
      <c r="C89" s="174"/>
      <c r="D89" s="175"/>
      <c r="E89" s="164"/>
      <c r="F89" s="199" t="str">
        <f t="shared" si="17"/>
        <v/>
      </c>
      <c r="G89" s="166"/>
      <c r="H89" s="200" t="str">
        <f t="shared" si="18"/>
        <v/>
      </c>
      <c r="I89" s="167"/>
      <c r="J89" s="201" t="str">
        <f t="shared" si="19"/>
        <v/>
      </c>
      <c r="K89" s="168"/>
      <c r="L89" s="200" t="str">
        <f t="shared" si="20"/>
        <v/>
      </c>
      <c r="M89" s="169"/>
      <c r="N89" s="201" t="str">
        <f t="shared" si="12"/>
        <v/>
      </c>
      <c r="O89" s="168"/>
      <c r="P89" s="200" t="str">
        <f t="shared" si="21"/>
        <v/>
      </c>
      <c r="Q89" s="169"/>
      <c r="R89" s="201" t="str">
        <f t="shared" si="22"/>
        <v/>
      </c>
      <c r="S89" s="129"/>
      <c r="T89" s="202" t="str">
        <f t="shared" si="24"/>
        <v/>
      </c>
      <c r="U89" s="140"/>
      <c r="V89" s="201" t="str">
        <f t="shared" si="23"/>
        <v/>
      </c>
    </row>
    <row r="90" spans="1:22" s="147" customFormat="1" ht="15.6" hidden="1">
      <c r="A90" s="190"/>
      <c r="B90" s="173" t="s">
        <v>6271</v>
      </c>
      <c r="C90" s="174"/>
      <c r="D90" s="175"/>
      <c r="E90" s="164"/>
      <c r="F90" s="199" t="str">
        <f t="shared" si="17"/>
        <v/>
      </c>
      <c r="G90" s="166"/>
      <c r="H90" s="200" t="str">
        <f t="shared" si="18"/>
        <v/>
      </c>
      <c r="I90" s="167"/>
      <c r="J90" s="201" t="str">
        <f t="shared" si="19"/>
        <v/>
      </c>
      <c r="K90" s="168"/>
      <c r="L90" s="200" t="str">
        <f t="shared" si="20"/>
        <v/>
      </c>
      <c r="M90" s="169"/>
      <c r="N90" s="201" t="str">
        <f t="shared" si="12"/>
        <v/>
      </c>
      <c r="O90" s="168"/>
      <c r="P90" s="200" t="str">
        <f t="shared" si="21"/>
        <v/>
      </c>
      <c r="Q90" s="169"/>
      <c r="R90" s="201" t="str">
        <f t="shared" si="22"/>
        <v/>
      </c>
      <c r="S90" s="129"/>
      <c r="T90" s="202" t="str">
        <f t="shared" si="24"/>
        <v/>
      </c>
      <c r="U90" s="140"/>
      <c r="V90" s="201" t="str">
        <f t="shared" si="23"/>
        <v/>
      </c>
    </row>
    <row r="91" spans="1:22" s="147" customFormat="1" ht="15.6" hidden="1">
      <c r="A91" s="190"/>
      <c r="B91" s="173" t="s">
        <v>6272</v>
      </c>
      <c r="C91" s="174"/>
      <c r="D91" s="175"/>
      <c r="E91" s="164"/>
      <c r="F91" s="199" t="str">
        <f t="shared" si="17"/>
        <v/>
      </c>
      <c r="G91" s="166"/>
      <c r="H91" s="200" t="str">
        <f t="shared" si="18"/>
        <v/>
      </c>
      <c r="I91" s="167"/>
      <c r="J91" s="201" t="str">
        <f t="shared" si="19"/>
        <v/>
      </c>
      <c r="K91" s="168"/>
      <c r="L91" s="200" t="str">
        <f t="shared" si="20"/>
        <v/>
      </c>
      <c r="M91" s="169"/>
      <c r="N91" s="201" t="str">
        <f t="shared" si="12"/>
        <v/>
      </c>
      <c r="O91" s="168"/>
      <c r="P91" s="200" t="str">
        <f t="shared" si="21"/>
        <v/>
      </c>
      <c r="Q91" s="169"/>
      <c r="R91" s="201" t="str">
        <f t="shared" si="22"/>
        <v/>
      </c>
      <c r="S91" s="129"/>
      <c r="T91" s="202" t="str">
        <f t="shared" si="24"/>
        <v/>
      </c>
      <c r="U91" s="140"/>
      <c r="V91" s="201" t="str">
        <f t="shared" si="23"/>
        <v/>
      </c>
    </row>
    <row r="92" spans="1:22" s="147" customFormat="1" ht="15.6" hidden="1">
      <c r="A92" s="190"/>
      <c r="B92" s="173" t="s">
        <v>6273</v>
      </c>
      <c r="C92" s="174"/>
      <c r="D92" s="175"/>
      <c r="E92" s="164"/>
      <c r="F92" s="199" t="str">
        <f t="shared" si="17"/>
        <v/>
      </c>
      <c r="G92" s="166"/>
      <c r="H92" s="200" t="str">
        <f t="shared" si="18"/>
        <v/>
      </c>
      <c r="I92" s="167"/>
      <c r="J92" s="201" t="str">
        <f t="shared" si="19"/>
        <v/>
      </c>
      <c r="K92" s="168"/>
      <c r="L92" s="200" t="str">
        <f t="shared" si="20"/>
        <v/>
      </c>
      <c r="M92" s="169"/>
      <c r="N92" s="201" t="str">
        <f t="shared" si="12"/>
        <v/>
      </c>
      <c r="O92" s="168"/>
      <c r="P92" s="200" t="str">
        <f t="shared" si="21"/>
        <v/>
      </c>
      <c r="Q92" s="169"/>
      <c r="R92" s="201" t="str">
        <f t="shared" si="22"/>
        <v/>
      </c>
      <c r="S92" s="129"/>
      <c r="T92" s="202" t="str">
        <f t="shared" si="24"/>
        <v/>
      </c>
      <c r="U92" s="140"/>
      <c r="V92" s="201" t="str">
        <f t="shared" si="23"/>
        <v/>
      </c>
    </row>
    <row r="93" spans="1:22" s="147" customFormat="1" ht="15.6">
      <c r="A93" s="190">
        <v>1</v>
      </c>
      <c r="B93" s="173" t="s">
        <v>6274</v>
      </c>
      <c r="C93" s="174"/>
      <c r="D93" s="175"/>
      <c r="E93" s="164" t="s">
        <v>897</v>
      </c>
      <c r="F93" s="199" t="str">
        <f t="shared" ref="F93:F156" si="25">IF($F$9="*",IF(E93&gt;0,"*",""),"")</f>
        <v>*</v>
      </c>
      <c r="G93" s="166"/>
      <c r="H93" s="200" t="str">
        <f t="shared" si="18"/>
        <v/>
      </c>
      <c r="I93" s="167"/>
      <c r="J93" s="201" t="str">
        <f t="shared" si="19"/>
        <v/>
      </c>
      <c r="K93" s="168"/>
      <c r="L93" s="200" t="str">
        <f t="shared" si="20"/>
        <v/>
      </c>
      <c r="M93" s="169"/>
      <c r="N93" s="201" t="str">
        <f t="shared" ref="N93:N156" si="26">IF($N$9="*",IF(M93&gt;0,"*",""),"")</f>
        <v/>
      </c>
      <c r="O93" s="168"/>
      <c r="P93" s="200" t="str">
        <f t="shared" ref="P93:P156" si="27">IF($P$9="*",IF(O93&gt;0,"*",""),"")</f>
        <v/>
      </c>
      <c r="Q93" s="169"/>
      <c r="R93" s="201" t="str">
        <f t="shared" ref="R93:R156" si="28">IF($R$9="*",IF(Q93&gt;0,"*",""),"")</f>
        <v/>
      </c>
      <c r="S93" s="129"/>
      <c r="T93" s="202" t="str">
        <f t="shared" si="24"/>
        <v/>
      </c>
      <c r="U93" s="140"/>
      <c r="V93" s="201" t="str">
        <f t="shared" ref="V93:V156" si="29">IF($V$9="*",IF(U93&gt;0,"*",""),"")</f>
        <v/>
      </c>
    </row>
    <row r="94" spans="1:22" s="147" customFormat="1" ht="15.6" hidden="1">
      <c r="A94" s="190"/>
      <c r="B94" s="173" t="s">
        <v>6275</v>
      </c>
      <c r="C94" s="174"/>
      <c r="D94" s="175"/>
      <c r="E94" s="164"/>
      <c r="F94" s="199" t="str">
        <f t="shared" si="25"/>
        <v/>
      </c>
      <c r="G94" s="166"/>
      <c r="H94" s="200" t="str">
        <f t="shared" si="18"/>
        <v/>
      </c>
      <c r="I94" s="167"/>
      <c r="J94" s="201" t="str">
        <f t="shared" si="19"/>
        <v/>
      </c>
      <c r="K94" s="168"/>
      <c r="L94" s="200" t="str">
        <f t="shared" si="20"/>
        <v/>
      </c>
      <c r="M94" s="169"/>
      <c r="N94" s="201" t="str">
        <f t="shared" si="26"/>
        <v/>
      </c>
      <c r="O94" s="168"/>
      <c r="P94" s="200" t="str">
        <f t="shared" si="27"/>
        <v/>
      </c>
      <c r="Q94" s="169"/>
      <c r="R94" s="201" t="str">
        <f t="shared" si="28"/>
        <v/>
      </c>
      <c r="S94" s="129"/>
      <c r="T94" s="202" t="str">
        <f t="shared" si="24"/>
        <v/>
      </c>
      <c r="U94" s="140"/>
      <c r="V94" s="201" t="str">
        <f t="shared" si="29"/>
        <v/>
      </c>
    </row>
    <row r="95" spans="1:22" s="147" customFormat="1" ht="15.6" hidden="1">
      <c r="A95" s="190"/>
      <c r="B95" s="173" t="s">
        <v>6276</v>
      </c>
      <c r="C95" s="174"/>
      <c r="D95" s="175"/>
      <c r="E95" s="164"/>
      <c r="F95" s="199" t="str">
        <f t="shared" si="25"/>
        <v/>
      </c>
      <c r="G95" s="166"/>
      <c r="H95" s="200" t="str">
        <f t="shared" si="18"/>
        <v/>
      </c>
      <c r="I95" s="167"/>
      <c r="J95" s="201" t="str">
        <f t="shared" si="19"/>
        <v/>
      </c>
      <c r="K95" s="168"/>
      <c r="L95" s="200" t="str">
        <f t="shared" si="20"/>
        <v/>
      </c>
      <c r="M95" s="169"/>
      <c r="N95" s="201" t="str">
        <f t="shared" si="26"/>
        <v/>
      </c>
      <c r="O95" s="168"/>
      <c r="P95" s="200" t="str">
        <f t="shared" si="27"/>
        <v/>
      </c>
      <c r="Q95" s="169"/>
      <c r="R95" s="201" t="str">
        <f t="shared" si="28"/>
        <v/>
      </c>
      <c r="S95" s="129"/>
      <c r="T95" s="202" t="str">
        <f t="shared" si="24"/>
        <v/>
      </c>
      <c r="U95" s="140"/>
      <c r="V95" s="201" t="str">
        <f t="shared" si="29"/>
        <v/>
      </c>
    </row>
    <row r="96" spans="1:22" s="147" customFormat="1" ht="15.6" hidden="1">
      <c r="A96" s="190"/>
      <c r="B96" s="173" t="s">
        <v>6277</v>
      </c>
      <c r="C96" s="174"/>
      <c r="D96" s="175"/>
      <c r="E96" s="164"/>
      <c r="F96" s="199" t="str">
        <f t="shared" si="25"/>
        <v/>
      </c>
      <c r="G96" s="166"/>
      <c r="H96" s="200" t="str">
        <f t="shared" si="18"/>
        <v/>
      </c>
      <c r="I96" s="167"/>
      <c r="J96" s="201" t="str">
        <f t="shared" si="19"/>
        <v/>
      </c>
      <c r="K96" s="168"/>
      <c r="L96" s="200" t="str">
        <f t="shared" si="20"/>
        <v/>
      </c>
      <c r="M96" s="169"/>
      <c r="N96" s="201" t="str">
        <f t="shared" si="26"/>
        <v/>
      </c>
      <c r="O96" s="168"/>
      <c r="P96" s="200" t="str">
        <f t="shared" si="27"/>
        <v/>
      </c>
      <c r="Q96" s="169"/>
      <c r="R96" s="201" t="str">
        <f t="shared" si="28"/>
        <v/>
      </c>
      <c r="S96" s="129"/>
      <c r="T96" s="202" t="str">
        <f t="shared" si="24"/>
        <v/>
      </c>
      <c r="U96" s="140"/>
      <c r="V96" s="201" t="str">
        <f t="shared" si="29"/>
        <v/>
      </c>
    </row>
    <row r="97" spans="1:22" s="147" customFormat="1" ht="15.6" hidden="1">
      <c r="A97" s="190"/>
      <c r="B97" s="173" t="s">
        <v>6278</v>
      </c>
      <c r="C97" s="174"/>
      <c r="D97" s="175"/>
      <c r="E97" s="164"/>
      <c r="F97" s="199" t="str">
        <f t="shared" si="25"/>
        <v/>
      </c>
      <c r="G97" s="166"/>
      <c r="H97" s="200" t="str">
        <f t="shared" si="18"/>
        <v/>
      </c>
      <c r="I97" s="167"/>
      <c r="J97" s="201" t="str">
        <f t="shared" si="19"/>
        <v/>
      </c>
      <c r="K97" s="168"/>
      <c r="L97" s="200" t="str">
        <f t="shared" si="20"/>
        <v/>
      </c>
      <c r="M97" s="169"/>
      <c r="N97" s="201" t="str">
        <f t="shared" si="26"/>
        <v/>
      </c>
      <c r="O97" s="168"/>
      <c r="P97" s="200" t="str">
        <f t="shared" si="27"/>
        <v/>
      </c>
      <c r="Q97" s="169"/>
      <c r="R97" s="201" t="str">
        <f t="shared" si="28"/>
        <v/>
      </c>
      <c r="S97" s="129"/>
      <c r="T97" s="202" t="str">
        <f t="shared" si="24"/>
        <v/>
      </c>
      <c r="U97" s="140"/>
      <c r="V97" s="201" t="str">
        <f t="shared" si="29"/>
        <v/>
      </c>
    </row>
    <row r="98" spans="1:22" s="147" customFormat="1" ht="15.6" hidden="1">
      <c r="A98" s="190"/>
      <c r="B98" s="173" t="s">
        <v>6279</v>
      </c>
      <c r="C98" s="174"/>
      <c r="D98" s="175"/>
      <c r="E98" s="164"/>
      <c r="F98" s="199" t="str">
        <f t="shared" si="25"/>
        <v/>
      </c>
      <c r="G98" s="166"/>
      <c r="H98" s="200" t="str">
        <f t="shared" si="18"/>
        <v/>
      </c>
      <c r="I98" s="167"/>
      <c r="J98" s="201" t="str">
        <f t="shared" si="19"/>
        <v/>
      </c>
      <c r="K98" s="168"/>
      <c r="L98" s="200" t="str">
        <f t="shared" si="20"/>
        <v/>
      </c>
      <c r="M98" s="169"/>
      <c r="N98" s="201" t="str">
        <f t="shared" si="26"/>
        <v/>
      </c>
      <c r="O98" s="168"/>
      <c r="P98" s="200" t="str">
        <f t="shared" si="27"/>
        <v/>
      </c>
      <c r="Q98" s="169"/>
      <c r="R98" s="201" t="str">
        <f t="shared" si="28"/>
        <v/>
      </c>
      <c r="S98" s="129"/>
      <c r="T98" s="202" t="str">
        <f t="shared" si="24"/>
        <v/>
      </c>
      <c r="U98" s="140"/>
      <c r="V98" s="201" t="str">
        <f t="shared" si="29"/>
        <v/>
      </c>
    </row>
    <row r="99" spans="1:22" s="147" customFormat="1" ht="15.6" hidden="1">
      <c r="A99" s="190"/>
      <c r="B99" s="173" t="s">
        <v>6280</v>
      </c>
      <c r="C99" s="174"/>
      <c r="D99" s="175"/>
      <c r="E99" s="164"/>
      <c r="F99" s="199" t="str">
        <f t="shared" si="25"/>
        <v/>
      </c>
      <c r="G99" s="166"/>
      <c r="H99" s="200" t="str">
        <f t="shared" si="18"/>
        <v/>
      </c>
      <c r="I99" s="167"/>
      <c r="J99" s="201" t="str">
        <f t="shared" si="19"/>
        <v/>
      </c>
      <c r="K99" s="168"/>
      <c r="L99" s="200" t="str">
        <f t="shared" si="20"/>
        <v/>
      </c>
      <c r="M99" s="169"/>
      <c r="N99" s="201" t="str">
        <f t="shared" si="26"/>
        <v/>
      </c>
      <c r="O99" s="168"/>
      <c r="P99" s="200" t="str">
        <f t="shared" si="27"/>
        <v/>
      </c>
      <c r="Q99" s="169"/>
      <c r="R99" s="201" t="str">
        <f t="shared" si="28"/>
        <v/>
      </c>
      <c r="S99" s="129"/>
      <c r="T99" s="202" t="str">
        <f t="shared" si="24"/>
        <v/>
      </c>
      <c r="U99" s="140"/>
      <c r="V99" s="201" t="str">
        <f t="shared" si="29"/>
        <v/>
      </c>
    </row>
    <row r="100" spans="1:22" s="147" customFormat="1" ht="15.6" hidden="1">
      <c r="A100" s="190"/>
      <c r="B100" s="173" t="s">
        <v>6281</v>
      </c>
      <c r="C100" s="174"/>
      <c r="D100" s="175"/>
      <c r="E100" s="164"/>
      <c r="F100" s="199" t="str">
        <f t="shared" si="25"/>
        <v/>
      </c>
      <c r="G100" s="166"/>
      <c r="H100" s="200" t="str">
        <f t="shared" si="18"/>
        <v/>
      </c>
      <c r="I100" s="167"/>
      <c r="J100" s="201" t="str">
        <f t="shared" si="19"/>
        <v/>
      </c>
      <c r="K100" s="168"/>
      <c r="L100" s="200" t="str">
        <f t="shared" si="20"/>
        <v/>
      </c>
      <c r="M100" s="169"/>
      <c r="N100" s="201" t="str">
        <f t="shared" si="26"/>
        <v/>
      </c>
      <c r="O100" s="168"/>
      <c r="P100" s="200" t="str">
        <f t="shared" si="27"/>
        <v/>
      </c>
      <c r="Q100" s="169"/>
      <c r="R100" s="201" t="str">
        <f t="shared" si="28"/>
        <v/>
      </c>
      <c r="S100" s="129"/>
      <c r="T100" s="202" t="str">
        <f t="shared" si="24"/>
        <v/>
      </c>
      <c r="U100" s="140"/>
      <c r="V100" s="201" t="str">
        <f t="shared" si="29"/>
        <v/>
      </c>
    </row>
    <row r="101" spans="1:22" s="147" customFormat="1" ht="15.6" hidden="1">
      <c r="A101" s="190"/>
      <c r="B101" s="173" t="s">
        <v>6282</v>
      </c>
      <c r="C101" s="174"/>
      <c r="D101" s="175"/>
      <c r="E101" s="164"/>
      <c r="F101" s="199" t="str">
        <f t="shared" si="25"/>
        <v/>
      </c>
      <c r="G101" s="166"/>
      <c r="H101" s="200" t="str">
        <f t="shared" si="18"/>
        <v/>
      </c>
      <c r="I101" s="167"/>
      <c r="J101" s="201" t="str">
        <f t="shared" si="19"/>
        <v/>
      </c>
      <c r="K101" s="168"/>
      <c r="L101" s="200" t="str">
        <f t="shared" si="20"/>
        <v/>
      </c>
      <c r="M101" s="169"/>
      <c r="N101" s="201" t="str">
        <f t="shared" si="26"/>
        <v/>
      </c>
      <c r="O101" s="168"/>
      <c r="P101" s="200" t="str">
        <f t="shared" si="27"/>
        <v/>
      </c>
      <c r="Q101" s="169"/>
      <c r="R101" s="201" t="str">
        <f t="shared" si="28"/>
        <v/>
      </c>
      <c r="S101" s="129"/>
      <c r="T101" s="202" t="str">
        <f t="shared" si="24"/>
        <v/>
      </c>
      <c r="U101" s="140"/>
      <c r="V101" s="201" t="str">
        <f t="shared" si="29"/>
        <v/>
      </c>
    </row>
    <row r="102" spans="1:22" s="147" customFormat="1" ht="15.6" hidden="1">
      <c r="A102" s="190"/>
      <c r="B102" s="173" t="s">
        <v>6283</v>
      </c>
      <c r="C102" s="174"/>
      <c r="D102" s="175"/>
      <c r="E102" s="175"/>
      <c r="F102" s="199" t="str">
        <f t="shared" si="25"/>
        <v/>
      </c>
      <c r="G102" s="166"/>
      <c r="H102" s="200" t="str">
        <f t="shared" si="18"/>
        <v/>
      </c>
      <c r="I102" s="167"/>
      <c r="J102" s="201" t="str">
        <f t="shared" si="19"/>
        <v/>
      </c>
      <c r="K102" s="168"/>
      <c r="L102" s="200" t="str">
        <f t="shared" si="20"/>
        <v/>
      </c>
      <c r="M102" s="169"/>
      <c r="N102" s="201" t="str">
        <f t="shared" si="26"/>
        <v/>
      </c>
      <c r="O102" s="168"/>
      <c r="P102" s="200" t="str">
        <f t="shared" si="27"/>
        <v/>
      </c>
      <c r="Q102" s="169"/>
      <c r="R102" s="201" t="str">
        <f t="shared" si="28"/>
        <v/>
      </c>
      <c r="S102" s="129"/>
      <c r="T102" s="202" t="str">
        <f t="shared" si="24"/>
        <v/>
      </c>
      <c r="U102" s="140"/>
      <c r="V102" s="201" t="str">
        <f t="shared" si="29"/>
        <v/>
      </c>
    </row>
    <row r="103" spans="1:22" s="147" customFormat="1" ht="15.6" hidden="1">
      <c r="A103" s="190"/>
      <c r="B103" s="173" t="s">
        <v>6284</v>
      </c>
      <c r="C103" s="174"/>
      <c r="D103" s="175"/>
      <c r="E103" s="175"/>
      <c r="F103" s="199" t="str">
        <f t="shared" si="25"/>
        <v/>
      </c>
      <c r="G103" s="166"/>
      <c r="H103" s="200" t="str">
        <f t="shared" si="18"/>
        <v/>
      </c>
      <c r="I103" s="167"/>
      <c r="J103" s="201" t="str">
        <f t="shared" si="19"/>
        <v/>
      </c>
      <c r="K103" s="168"/>
      <c r="L103" s="200" t="str">
        <f t="shared" si="20"/>
        <v/>
      </c>
      <c r="M103" s="169"/>
      <c r="N103" s="201" t="str">
        <f t="shared" si="26"/>
        <v/>
      </c>
      <c r="O103" s="168"/>
      <c r="P103" s="200" t="str">
        <f t="shared" si="27"/>
        <v/>
      </c>
      <c r="Q103" s="169"/>
      <c r="R103" s="201" t="str">
        <f t="shared" si="28"/>
        <v/>
      </c>
      <c r="S103" s="129"/>
      <c r="T103" s="202" t="str">
        <f t="shared" si="24"/>
        <v/>
      </c>
      <c r="U103" s="140"/>
      <c r="V103" s="201" t="str">
        <f t="shared" si="29"/>
        <v/>
      </c>
    </row>
    <row r="104" spans="1:22" s="147" customFormat="1" ht="15.6" hidden="1">
      <c r="A104" s="190"/>
      <c r="B104" s="173" t="s">
        <v>6285</v>
      </c>
      <c r="C104" s="174"/>
      <c r="D104" s="175"/>
      <c r="E104" s="175"/>
      <c r="F104" s="199" t="str">
        <f t="shared" si="25"/>
        <v/>
      </c>
      <c r="G104" s="166"/>
      <c r="H104" s="200" t="str">
        <f t="shared" si="18"/>
        <v/>
      </c>
      <c r="I104" s="167"/>
      <c r="J104" s="201" t="str">
        <f t="shared" si="19"/>
        <v/>
      </c>
      <c r="K104" s="168"/>
      <c r="L104" s="200" t="str">
        <f t="shared" si="20"/>
        <v/>
      </c>
      <c r="M104" s="169"/>
      <c r="N104" s="201" t="str">
        <f t="shared" si="26"/>
        <v/>
      </c>
      <c r="O104" s="168"/>
      <c r="P104" s="200" t="str">
        <f t="shared" si="27"/>
        <v/>
      </c>
      <c r="Q104" s="169"/>
      <c r="R104" s="201" t="str">
        <f t="shared" si="28"/>
        <v/>
      </c>
      <c r="S104" s="129"/>
      <c r="T104" s="202" t="str">
        <f t="shared" si="24"/>
        <v/>
      </c>
      <c r="U104" s="140"/>
      <c r="V104" s="201" t="str">
        <f t="shared" si="29"/>
        <v/>
      </c>
    </row>
    <row r="105" spans="1:22" s="147" customFormat="1" ht="15.6" hidden="1">
      <c r="A105" s="190"/>
      <c r="B105" s="173" t="s">
        <v>6286</v>
      </c>
      <c r="C105" s="174"/>
      <c r="D105" s="175"/>
      <c r="E105" s="175"/>
      <c r="F105" s="199" t="str">
        <f t="shared" si="25"/>
        <v/>
      </c>
      <c r="G105" s="166"/>
      <c r="H105" s="200" t="str">
        <f t="shared" si="18"/>
        <v/>
      </c>
      <c r="I105" s="167"/>
      <c r="J105" s="201" t="str">
        <f t="shared" si="19"/>
        <v/>
      </c>
      <c r="K105" s="168"/>
      <c r="L105" s="200" t="str">
        <f t="shared" si="20"/>
        <v/>
      </c>
      <c r="M105" s="169"/>
      <c r="N105" s="201" t="str">
        <f t="shared" si="26"/>
        <v/>
      </c>
      <c r="O105" s="168"/>
      <c r="P105" s="200" t="str">
        <f t="shared" si="27"/>
        <v/>
      </c>
      <c r="Q105" s="169"/>
      <c r="R105" s="201" t="str">
        <f t="shared" si="28"/>
        <v/>
      </c>
      <c r="S105" s="129"/>
      <c r="T105" s="202" t="str">
        <f t="shared" si="24"/>
        <v/>
      </c>
      <c r="U105" s="140"/>
      <c r="V105" s="201" t="str">
        <f t="shared" si="29"/>
        <v/>
      </c>
    </row>
    <row r="106" spans="1:22" s="147" customFormat="1" ht="15.6" hidden="1">
      <c r="A106" s="190"/>
      <c r="B106" s="173" t="s">
        <v>6287</v>
      </c>
      <c r="C106" s="174"/>
      <c r="D106" s="175"/>
      <c r="E106" s="175"/>
      <c r="F106" s="199" t="str">
        <f t="shared" si="25"/>
        <v/>
      </c>
      <c r="G106" s="166"/>
      <c r="H106" s="200" t="str">
        <f t="shared" si="18"/>
        <v/>
      </c>
      <c r="I106" s="167"/>
      <c r="J106" s="201" t="str">
        <f t="shared" si="19"/>
        <v/>
      </c>
      <c r="K106" s="168"/>
      <c r="L106" s="200" t="str">
        <f t="shared" si="20"/>
        <v/>
      </c>
      <c r="M106" s="169"/>
      <c r="N106" s="201" t="str">
        <f t="shared" si="26"/>
        <v/>
      </c>
      <c r="O106" s="168"/>
      <c r="P106" s="200" t="str">
        <f t="shared" si="27"/>
        <v/>
      </c>
      <c r="Q106" s="169"/>
      <c r="R106" s="201" t="str">
        <f t="shared" si="28"/>
        <v/>
      </c>
      <c r="S106" s="129"/>
      <c r="T106" s="202" t="str">
        <f t="shared" si="24"/>
        <v/>
      </c>
      <c r="U106" s="140"/>
      <c r="V106" s="201" t="str">
        <f t="shared" si="29"/>
        <v/>
      </c>
    </row>
    <row r="107" spans="1:22" s="147" customFormat="1" ht="15.6" hidden="1">
      <c r="A107" s="190"/>
      <c r="B107" s="173" t="s">
        <v>6288</v>
      </c>
      <c r="C107" s="179"/>
      <c r="D107" s="180"/>
      <c r="E107" s="180"/>
      <c r="F107" s="199" t="str">
        <f t="shared" si="25"/>
        <v/>
      </c>
      <c r="G107" s="166"/>
      <c r="H107" s="200" t="str">
        <f t="shared" si="18"/>
        <v/>
      </c>
      <c r="I107" s="167"/>
      <c r="J107" s="201" t="str">
        <f t="shared" si="19"/>
        <v/>
      </c>
      <c r="K107" s="168"/>
      <c r="L107" s="200" t="str">
        <f t="shared" si="20"/>
        <v/>
      </c>
      <c r="M107" s="169"/>
      <c r="N107" s="201" t="str">
        <f t="shared" si="26"/>
        <v/>
      </c>
      <c r="O107" s="168"/>
      <c r="P107" s="200" t="str">
        <f t="shared" si="27"/>
        <v/>
      </c>
      <c r="Q107" s="169"/>
      <c r="R107" s="201" t="str">
        <f t="shared" si="28"/>
        <v/>
      </c>
      <c r="S107" s="129"/>
      <c r="T107" s="202" t="str">
        <f t="shared" si="24"/>
        <v/>
      </c>
      <c r="U107" s="140"/>
      <c r="V107" s="201" t="str">
        <f t="shared" si="29"/>
        <v/>
      </c>
    </row>
    <row r="108" spans="1:22" s="147" customFormat="1" ht="15.6" hidden="1">
      <c r="A108" s="190"/>
      <c r="B108" s="178" t="s">
        <v>6289</v>
      </c>
      <c r="C108" s="174"/>
      <c r="D108" s="175"/>
      <c r="E108" s="175"/>
      <c r="F108" s="199" t="str">
        <f t="shared" si="25"/>
        <v/>
      </c>
      <c r="G108" s="166"/>
      <c r="H108" s="200" t="str">
        <f t="shared" si="18"/>
        <v/>
      </c>
      <c r="I108" s="167"/>
      <c r="J108" s="201" t="str">
        <f t="shared" si="19"/>
        <v/>
      </c>
      <c r="K108" s="168"/>
      <c r="L108" s="200" t="str">
        <f t="shared" si="20"/>
        <v/>
      </c>
      <c r="M108" s="169"/>
      <c r="N108" s="201" t="str">
        <f t="shared" si="26"/>
        <v/>
      </c>
      <c r="O108" s="168"/>
      <c r="P108" s="200" t="str">
        <f t="shared" si="27"/>
        <v/>
      </c>
      <c r="Q108" s="169"/>
      <c r="R108" s="201" t="str">
        <f t="shared" si="28"/>
        <v/>
      </c>
      <c r="S108" s="129"/>
      <c r="T108" s="202" t="str">
        <f t="shared" si="24"/>
        <v/>
      </c>
      <c r="U108" s="140"/>
      <c r="V108" s="201" t="str">
        <f t="shared" si="29"/>
        <v/>
      </c>
    </row>
    <row r="109" spans="1:22" s="147" customFormat="1" ht="15.6" hidden="1">
      <c r="A109" s="190"/>
      <c r="B109" s="173" t="s">
        <v>6290</v>
      </c>
      <c r="C109" s="174"/>
      <c r="D109" s="175"/>
      <c r="E109" s="175"/>
      <c r="F109" s="199" t="str">
        <f t="shared" si="25"/>
        <v/>
      </c>
      <c r="G109" s="166"/>
      <c r="H109" s="200" t="str">
        <f t="shared" si="18"/>
        <v/>
      </c>
      <c r="I109" s="167"/>
      <c r="J109" s="201" t="str">
        <f t="shared" si="19"/>
        <v/>
      </c>
      <c r="K109" s="168"/>
      <c r="L109" s="200" t="str">
        <f t="shared" si="20"/>
        <v/>
      </c>
      <c r="M109" s="169"/>
      <c r="N109" s="201" t="str">
        <f t="shared" si="26"/>
        <v/>
      </c>
      <c r="O109" s="168"/>
      <c r="P109" s="200" t="str">
        <f t="shared" si="27"/>
        <v/>
      </c>
      <c r="Q109" s="169"/>
      <c r="R109" s="201" t="str">
        <f t="shared" si="28"/>
        <v/>
      </c>
      <c r="S109" s="129"/>
      <c r="T109" s="202" t="str">
        <f t="shared" si="24"/>
        <v/>
      </c>
      <c r="U109" s="140"/>
      <c r="V109" s="201" t="str">
        <f t="shared" si="29"/>
        <v/>
      </c>
    </row>
    <row r="110" spans="1:22" s="147" customFormat="1" ht="15.6" hidden="1">
      <c r="A110" s="190"/>
      <c r="B110" s="173" t="s">
        <v>6291</v>
      </c>
      <c r="C110" s="174"/>
      <c r="D110" s="175"/>
      <c r="E110" s="175"/>
      <c r="F110" s="199" t="str">
        <f t="shared" si="25"/>
        <v/>
      </c>
      <c r="G110" s="166"/>
      <c r="H110" s="200" t="str">
        <f t="shared" si="18"/>
        <v/>
      </c>
      <c r="I110" s="167"/>
      <c r="J110" s="201" t="str">
        <f t="shared" si="19"/>
        <v/>
      </c>
      <c r="K110" s="168"/>
      <c r="L110" s="200" t="str">
        <f t="shared" si="20"/>
        <v/>
      </c>
      <c r="M110" s="169"/>
      <c r="N110" s="201" t="str">
        <f t="shared" si="26"/>
        <v/>
      </c>
      <c r="O110" s="168"/>
      <c r="P110" s="200" t="str">
        <f t="shared" si="27"/>
        <v/>
      </c>
      <c r="Q110" s="169"/>
      <c r="R110" s="201" t="str">
        <f t="shared" si="28"/>
        <v/>
      </c>
      <c r="S110" s="129"/>
      <c r="T110" s="202" t="str">
        <f t="shared" si="24"/>
        <v/>
      </c>
      <c r="U110" s="140"/>
      <c r="V110" s="201" t="str">
        <f t="shared" si="29"/>
        <v/>
      </c>
    </row>
    <row r="111" spans="1:22" s="147" customFormat="1" ht="15.6" hidden="1">
      <c r="A111" s="190"/>
      <c r="B111" s="173" t="s">
        <v>6292</v>
      </c>
      <c r="C111" s="174"/>
      <c r="D111" s="175"/>
      <c r="E111" s="175"/>
      <c r="F111" s="199" t="str">
        <f t="shared" si="25"/>
        <v/>
      </c>
      <c r="G111" s="166"/>
      <c r="H111" s="200" t="str">
        <f t="shared" si="18"/>
        <v/>
      </c>
      <c r="I111" s="167"/>
      <c r="J111" s="201" t="str">
        <f t="shared" si="19"/>
        <v/>
      </c>
      <c r="K111" s="168"/>
      <c r="L111" s="200" t="str">
        <f t="shared" si="20"/>
        <v/>
      </c>
      <c r="M111" s="169"/>
      <c r="N111" s="201" t="str">
        <f t="shared" si="26"/>
        <v/>
      </c>
      <c r="O111" s="168"/>
      <c r="P111" s="200" t="str">
        <f t="shared" si="27"/>
        <v/>
      </c>
      <c r="Q111" s="169"/>
      <c r="R111" s="201" t="str">
        <f t="shared" si="28"/>
        <v/>
      </c>
      <c r="S111" s="129"/>
      <c r="T111" s="202" t="str">
        <f t="shared" si="24"/>
        <v/>
      </c>
      <c r="U111" s="140"/>
      <c r="V111" s="201" t="str">
        <f t="shared" si="29"/>
        <v/>
      </c>
    </row>
    <row r="112" spans="1:22" s="147" customFormat="1" ht="15.6" hidden="1">
      <c r="A112" s="190"/>
      <c r="B112" s="173" t="s">
        <v>6293</v>
      </c>
      <c r="C112" s="174"/>
      <c r="D112" s="175"/>
      <c r="E112" s="175"/>
      <c r="F112" s="199" t="str">
        <f t="shared" si="25"/>
        <v/>
      </c>
      <c r="G112" s="166"/>
      <c r="H112" s="200" t="str">
        <f t="shared" si="18"/>
        <v/>
      </c>
      <c r="I112" s="167"/>
      <c r="J112" s="201" t="str">
        <f t="shared" si="19"/>
        <v/>
      </c>
      <c r="K112" s="168"/>
      <c r="L112" s="200" t="str">
        <f t="shared" si="20"/>
        <v/>
      </c>
      <c r="M112" s="169"/>
      <c r="N112" s="201" t="str">
        <f t="shared" si="26"/>
        <v/>
      </c>
      <c r="O112" s="168"/>
      <c r="P112" s="200" t="str">
        <f t="shared" si="27"/>
        <v/>
      </c>
      <c r="Q112" s="169"/>
      <c r="R112" s="201" t="str">
        <f t="shared" si="28"/>
        <v/>
      </c>
      <c r="S112" s="129"/>
      <c r="T112" s="202" t="str">
        <f t="shared" si="24"/>
        <v/>
      </c>
      <c r="U112" s="140"/>
      <c r="V112" s="201" t="str">
        <f t="shared" si="29"/>
        <v/>
      </c>
    </row>
    <row r="113" spans="1:22" s="147" customFormat="1" ht="15.6" hidden="1">
      <c r="A113" s="190"/>
      <c r="B113" s="173" t="s">
        <v>6294</v>
      </c>
      <c r="C113" s="174"/>
      <c r="D113" s="175"/>
      <c r="E113" s="175"/>
      <c r="F113" s="199" t="str">
        <f t="shared" si="25"/>
        <v/>
      </c>
      <c r="G113" s="166"/>
      <c r="H113" s="200" t="str">
        <f t="shared" si="18"/>
        <v/>
      </c>
      <c r="I113" s="167"/>
      <c r="J113" s="201" t="str">
        <f t="shared" si="19"/>
        <v/>
      </c>
      <c r="K113" s="168"/>
      <c r="L113" s="200" t="str">
        <f t="shared" si="20"/>
        <v/>
      </c>
      <c r="M113" s="169"/>
      <c r="N113" s="201" t="str">
        <f t="shared" si="26"/>
        <v/>
      </c>
      <c r="O113" s="168"/>
      <c r="P113" s="200" t="str">
        <f t="shared" si="27"/>
        <v/>
      </c>
      <c r="Q113" s="169"/>
      <c r="R113" s="201" t="str">
        <f t="shared" si="28"/>
        <v/>
      </c>
      <c r="S113" s="129"/>
      <c r="T113" s="202" t="str">
        <f t="shared" si="24"/>
        <v/>
      </c>
      <c r="U113" s="140"/>
      <c r="V113" s="201" t="str">
        <f t="shared" si="29"/>
        <v/>
      </c>
    </row>
    <row r="114" spans="1:22" s="147" customFormat="1" ht="15.6">
      <c r="A114" s="190">
        <v>1</v>
      </c>
      <c r="B114" s="181" t="s">
        <v>6295</v>
      </c>
      <c r="C114" s="186"/>
      <c r="D114" s="182"/>
      <c r="E114" s="182" t="s">
        <v>897</v>
      </c>
      <c r="F114" s="199" t="str">
        <f t="shared" si="25"/>
        <v>*</v>
      </c>
      <c r="G114" s="166"/>
      <c r="H114" s="200" t="str">
        <f t="shared" si="18"/>
        <v/>
      </c>
      <c r="I114" s="167"/>
      <c r="J114" s="201" t="str">
        <f t="shared" si="19"/>
        <v/>
      </c>
      <c r="K114" s="168"/>
      <c r="L114" s="200" t="str">
        <f t="shared" si="20"/>
        <v/>
      </c>
      <c r="M114" s="169"/>
      <c r="N114" s="201" t="str">
        <f t="shared" si="26"/>
        <v/>
      </c>
      <c r="O114" s="168"/>
      <c r="P114" s="200" t="str">
        <f t="shared" si="27"/>
        <v/>
      </c>
      <c r="Q114" s="169"/>
      <c r="R114" s="201" t="str">
        <f t="shared" si="28"/>
        <v/>
      </c>
      <c r="S114" s="129"/>
      <c r="T114" s="202" t="str">
        <f t="shared" si="24"/>
        <v/>
      </c>
      <c r="U114" s="140"/>
      <c r="V114" s="201" t="str">
        <f t="shared" si="29"/>
        <v/>
      </c>
    </row>
    <row r="115" spans="1:22" s="147" customFormat="1" ht="15.6" hidden="1">
      <c r="A115" s="190"/>
      <c r="B115" s="181" t="s">
        <v>6296</v>
      </c>
      <c r="C115" s="186"/>
      <c r="D115" s="182"/>
      <c r="E115" s="182"/>
      <c r="F115" s="199" t="str">
        <f t="shared" si="25"/>
        <v/>
      </c>
      <c r="G115" s="166"/>
      <c r="H115" s="200" t="str">
        <f t="shared" si="18"/>
        <v/>
      </c>
      <c r="I115" s="167"/>
      <c r="J115" s="201" t="str">
        <f t="shared" si="19"/>
        <v/>
      </c>
      <c r="K115" s="168"/>
      <c r="L115" s="200" t="str">
        <f t="shared" si="20"/>
        <v/>
      </c>
      <c r="M115" s="169"/>
      <c r="N115" s="201" t="str">
        <f t="shared" si="26"/>
        <v/>
      </c>
      <c r="O115" s="168"/>
      <c r="P115" s="200" t="str">
        <f t="shared" si="27"/>
        <v/>
      </c>
      <c r="Q115" s="169"/>
      <c r="R115" s="201" t="str">
        <f t="shared" si="28"/>
        <v/>
      </c>
      <c r="S115" s="129"/>
      <c r="T115" s="202" t="str">
        <f t="shared" si="24"/>
        <v/>
      </c>
      <c r="U115" s="140"/>
      <c r="V115" s="201" t="str">
        <f t="shared" si="29"/>
        <v/>
      </c>
    </row>
    <row r="116" spans="1:22" s="147" customFormat="1" ht="15.6" hidden="1">
      <c r="A116" s="190"/>
      <c r="B116" s="181" t="s">
        <v>6297</v>
      </c>
      <c r="C116" s="186"/>
      <c r="D116" s="182"/>
      <c r="E116" s="182"/>
      <c r="F116" s="199" t="str">
        <f t="shared" si="25"/>
        <v/>
      </c>
      <c r="G116" s="166"/>
      <c r="H116" s="200" t="str">
        <f t="shared" si="18"/>
        <v/>
      </c>
      <c r="I116" s="167"/>
      <c r="J116" s="201" t="str">
        <f t="shared" si="19"/>
        <v/>
      </c>
      <c r="K116" s="168"/>
      <c r="L116" s="200" t="str">
        <f t="shared" si="20"/>
        <v/>
      </c>
      <c r="M116" s="169"/>
      <c r="N116" s="201" t="str">
        <f t="shared" si="26"/>
        <v/>
      </c>
      <c r="O116" s="168"/>
      <c r="P116" s="200" t="str">
        <f t="shared" si="27"/>
        <v/>
      </c>
      <c r="Q116" s="169"/>
      <c r="R116" s="201" t="str">
        <f t="shared" si="28"/>
        <v/>
      </c>
      <c r="S116" s="129"/>
      <c r="T116" s="202" t="str">
        <f t="shared" si="24"/>
        <v/>
      </c>
      <c r="U116" s="140"/>
      <c r="V116" s="201" t="str">
        <f t="shared" si="29"/>
        <v/>
      </c>
    </row>
    <row r="117" spans="1:22" s="147" customFormat="1" ht="15.6" hidden="1">
      <c r="A117" s="190"/>
      <c r="B117" s="181" t="s">
        <v>6298</v>
      </c>
      <c r="C117" s="186"/>
      <c r="D117" s="182"/>
      <c r="E117" s="182"/>
      <c r="F117" s="199" t="str">
        <f t="shared" si="25"/>
        <v/>
      </c>
      <c r="G117" s="166"/>
      <c r="H117" s="200" t="str">
        <f t="shared" si="18"/>
        <v/>
      </c>
      <c r="I117" s="167"/>
      <c r="J117" s="201" t="str">
        <f t="shared" si="19"/>
        <v/>
      </c>
      <c r="K117" s="168"/>
      <c r="L117" s="200" t="str">
        <f t="shared" si="20"/>
        <v/>
      </c>
      <c r="M117" s="169"/>
      <c r="N117" s="201" t="str">
        <f t="shared" si="26"/>
        <v/>
      </c>
      <c r="O117" s="168"/>
      <c r="P117" s="200" t="str">
        <f t="shared" si="27"/>
        <v/>
      </c>
      <c r="Q117" s="169"/>
      <c r="R117" s="201" t="str">
        <f t="shared" si="28"/>
        <v/>
      </c>
      <c r="S117" s="129"/>
      <c r="T117" s="202" t="str">
        <f t="shared" si="24"/>
        <v/>
      </c>
      <c r="U117" s="140"/>
      <c r="V117" s="201" t="str">
        <f t="shared" si="29"/>
        <v/>
      </c>
    </row>
    <row r="118" spans="1:22" s="147" customFormat="1" ht="15.6" hidden="1">
      <c r="A118" s="190"/>
      <c r="B118" s="181" t="s">
        <v>6299</v>
      </c>
      <c r="C118" s="186"/>
      <c r="D118" s="182"/>
      <c r="E118" s="182"/>
      <c r="F118" s="199" t="str">
        <f t="shared" si="25"/>
        <v/>
      </c>
      <c r="G118" s="166"/>
      <c r="H118" s="200" t="str">
        <f t="shared" si="18"/>
        <v/>
      </c>
      <c r="I118" s="167"/>
      <c r="J118" s="201" t="str">
        <f t="shared" si="19"/>
        <v/>
      </c>
      <c r="K118" s="168"/>
      <c r="L118" s="200" t="str">
        <f t="shared" si="20"/>
        <v/>
      </c>
      <c r="M118" s="169"/>
      <c r="N118" s="201" t="str">
        <f t="shared" si="26"/>
        <v/>
      </c>
      <c r="O118" s="168"/>
      <c r="P118" s="200" t="str">
        <f t="shared" si="27"/>
        <v/>
      </c>
      <c r="Q118" s="169"/>
      <c r="R118" s="201" t="str">
        <f t="shared" si="28"/>
        <v/>
      </c>
      <c r="S118" s="129"/>
      <c r="T118" s="202" t="str">
        <f t="shared" si="24"/>
        <v/>
      </c>
      <c r="U118" s="140"/>
      <c r="V118" s="201" t="str">
        <f t="shared" si="29"/>
        <v/>
      </c>
    </row>
    <row r="119" spans="1:22" s="147" customFormat="1" ht="15.6" hidden="1">
      <c r="A119" s="190"/>
      <c r="B119" s="181" t="s">
        <v>6300</v>
      </c>
      <c r="C119" s="186"/>
      <c r="D119" s="182"/>
      <c r="E119" s="182"/>
      <c r="F119" s="199" t="str">
        <f t="shared" si="25"/>
        <v/>
      </c>
      <c r="G119" s="166"/>
      <c r="H119" s="200" t="str">
        <f t="shared" si="18"/>
        <v/>
      </c>
      <c r="I119" s="167"/>
      <c r="J119" s="201" t="str">
        <f t="shared" si="19"/>
        <v/>
      </c>
      <c r="K119" s="168"/>
      <c r="L119" s="200" t="str">
        <f t="shared" si="20"/>
        <v/>
      </c>
      <c r="M119" s="169"/>
      <c r="N119" s="201" t="str">
        <f t="shared" si="26"/>
        <v/>
      </c>
      <c r="O119" s="168"/>
      <c r="P119" s="200" t="str">
        <f t="shared" si="27"/>
        <v/>
      </c>
      <c r="Q119" s="169"/>
      <c r="R119" s="201" t="str">
        <f t="shared" si="28"/>
        <v/>
      </c>
      <c r="S119" s="129"/>
      <c r="T119" s="202" t="str">
        <f t="shared" si="24"/>
        <v/>
      </c>
      <c r="U119" s="140"/>
      <c r="V119" s="201" t="str">
        <f t="shared" si="29"/>
        <v/>
      </c>
    </row>
    <row r="120" spans="1:22" s="147" customFormat="1" ht="15.6" hidden="1">
      <c r="A120" s="190"/>
      <c r="B120" s="181" t="s">
        <v>6301</v>
      </c>
      <c r="C120" s="186"/>
      <c r="D120" s="182"/>
      <c r="E120" s="182"/>
      <c r="F120" s="199" t="str">
        <f t="shared" si="25"/>
        <v/>
      </c>
      <c r="G120" s="166"/>
      <c r="H120" s="200" t="str">
        <f t="shared" si="18"/>
        <v/>
      </c>
      <c r="I120" s="167"/>
      <c r="J120" s="201" t="str">
        <f t="shared" si="19"/>
        <v/>
      </c>
      <c r="K120" s="168"/>
      <c r="L120" s="200" t="str">
        <f t="shared" si="20"/>
        <v/>
      </c>
      <c r="M120" s="169"/>
      <c r="N120" s="201" t="str">
        <f t="shared" si="26"/>
        <v/>
      </c>
      <c r="O120" s="168"/>
      <c r="P120" s="200" t="str">
        <f t="shared" si="27"/>
        <v/>
      </c>
      <c r="Q120" s="169"/>
      <c r="R120" s="201" t="str">
        <f t="shared" si="28"/>
        <v/>
      </c>
      <c r="S120" s="129"/>
      <c r="T120" s="202" t="str">
        <f t="shared" si="24"/>
        <v/>
      </c>
      <c r="U120" s="140"/>
      <c r="V120" s="201" t="str">
        <f t="shared" si="29"/>
        <v/>
      </c>
    </row>
    <row r="121" spans="1:22" s="147" customFormat="1" ht="15.6" hidden="1">
      <c r="A121" s="190"/>
      <c r="B121" s="181" t="s">
        <v>6302</v>
      </c>
      <c r="C121" s="186"/>
      <c r="D121" s="182"/>
      <c r="E121" s="182"/>
      <c r="F121" s="199" t="str">
        <f t="shared" si="25"/>
        <v/>
      </c>
      <c r="G121" s="166"/>
      <c r="H121" s="200" t="str">
        <f t="shared" si="18"/>
        <v/>
      </c>
      <c r="I121" s="167"/>
      <c r="J121" s="201" t="str">
        <f t="shared" si="19"/>
        <v/>
      </c>
      <c r="K121" s="168"/>
      <c r="L121" s="200" t="str">
        <f t="shared" si="20"/>
        <v/>
      </c>
      <c r="M121" s="169"/>
      <c r="N121" s="201" t="str">
        <f t="shared" si="26"/>
        <v/>
      </c>
      <c r="O121" s="168"/>
      <c r="P121" s="200" t="str">
        <f t="shared" si="27"/>
        <v/>
      </c>
      <c r="Q121" s="169"/>
      <c r="R121" s="201" t="str">
        <f t="shared" si="28"/>
        <v/>
      </c>
      <c r="S121" s="129"/>
      <c r="T121" s="202" t="str">
        <f t="shared" si="24"/>
        <v/>
      </c>
      <c r="U121" s="140"/>
      <c r="V121" s="201" t="str">
        <f t="shared" si="29"/>
        <v/>
      </c>
    </row>
    <row r="122" spans="1:22" s="147" customFormat="1" ht="15.6" hidden="1">
      <c r="A122" s="190"/>
      <c r="B122" s="181" t="s">
        <v>6303</v>
      </c>
      <c r="C122" s="186"/>
      <c r="D122" s="182"/>
      <c r="E122" s="182"/>
      <c r="F122" s="199" t="str">
        <f t="shared" si="25"/>
        <v/>
      </c>
      <c r="G122" s="166"/>
      <c r="H122" s="200" t="str">
        <f t="shared" si="18"/>
        <v/>
      </c>
      <c r="I122" s="167"/>
      <c r="J122" s="201" t="str">
        <f t="shared" si="19"/>
        <v/>
      </c>
      <c r="K122" s="168"/>
      <c r="L122" s="200" t="str">
        <f t="shared" si="20"/>
        <v/>
      </c>
      <c r="M122" s="169"/>
      <c r="N122" s="201" t="str">
        <f t="shared" si="26"/>
        <v/>
      </c>
      <c r="O122" s="168"/>
      <c r="P122" s="200" t="str">
        <f t="shared" si="27"/>
        <v/>
      </c>
      <c r="Q122" s="169"/>
      <c r="R122" s="201" t="str">
        <f t="shared" si="28"/>
        <v/>
      </c>
      <c r="S122" s="129"/>
      <c r="T122" s="202" t="str">
        <f t="shared" si="24"/>
        <v/>
      </c>
      <c r="U122" s="140"/>
      <c r="V122" s="201" t="str">
        <f t="shared" si="29"/>
        <v/>
      </c>
    </row>
    <row r="123" spans="1:22" s="147" customFormat="1" ht="15.6" hidden="1">
      <c r="A123" s="190"/>
      <c r="B123" s="181" t="s">
        <v>6304</v>
      </c>
      <c r="C123" s="186"/>
      <c r="D123" s="182"/>
      <c r="E123" s="182"/>
      <c r="F123" s="199" t="str">
        <f t="shared" si="25"/>
        <v/>
      </c>
      <c r="G123" s="166"/>
      <c r="H123" s="200" t="str">
        <f t="shared" si="18"/>
        <v/>
      </c>
      <c r="I123" s="167"/>
      <c r="J123" s="201" t="str">
        <f t="shared" si="19"/>
        <v/>
      </c>
      <c r="K123" s="168"/>
      <c r="L123" s="200" t="str">
        <f t="shared" si="20"/>
        <v/>
      </c>
      <c r="M123" s="169"/>
      <c r="N123" s="201" t="str">
        <f t="shared" si="26"/>
        <v/>
      </c>
      <c r="O123" s="168"/>
      <c r="P123" s="200" t="str">
        <f t="shared" si="27"/>
        <v/>
      </c>
      <c r="Q123" s="169"/>
      <c r="R123" s="201" t="str">
        <f t="shared" si="28"/>
        <v/>
      </c>
      <c r="S123" s="129"/>
      <c r="T123" s="202" t="str">
        <f t="shared" si="24"/>
        <v/>
      </c>
      <c r="U123" s="140"/>
      <c r="V123" s="201" t="str">
        <f t="shared" si="29"/>
        <v/>
      </c>
    </row>
    <row r="124" spans="1:22" s="147" customFormat="1" ht="15.6" hidden="1">
      <c r="A124" s="190"/>
      <c r="B124" s="181" t="s">
        <v>6305</v>
      </c>
      <c r="C124" s="186"/>
      <c r="D124" s="182"/>
      <c r="E124" s="182"/>
      <c r="F124" s="199" t="str">
        <f t="shared" si="25"/>
        <v/>
      </c>
      <c r="G124" s="166"/>
      <c r="H124" s="200" t="str">
        <f t="shared" ref="H124:H187" si="30">IF($H$9="*",IF(G124&gt;0,"*",""),"")</f>
        <v/>
      </c>
      <c r="I124" s="167"/>
      <c r="J124" s="201" t="str">
        <f t="shared" ref="J124:J187" si="31">IF($J$9="*",IF(I124&gt;0,"*",""),"")</f>
        <v/>
      </c>
      <c r="K124" s="168"/>
      <c r="L124" s="200" t="str">
        <f t="shared" ref="L124:L187" si="32">IF($L$9="*",IF(K124&gt;0,"*",""),"")</f>
        <v/>
      </c>
      <c r="M124" s="169"/>
      <c r="N124" s="201" t="str">
        <f t="shared" si="26"/>
        <v/>
      </c>
      <c r="O124" s="168"/>
      <c r="P124" s="200" t="str">
        <f t="shared" si="27"/>
        <v/>
      </c>
      <c r="Q124" s="169"/>
      <c r="R124" s="201" t="str">
        <f t="shared" si="28"/>
        <v/>
      </c>
      <c r="S124" s="129"/>
      <c r="T124" s="202" t="str">
        <f t="shared" si="24"/>
        <v/>
      </c>
      <c r="U124" s="140"/>
      <c r="V124" s="201" t="str">
        <f t="shared" si="29"/>
        <v/>
      </c>
    </row>
    <row r="125" spans="1:22" s="147" customFormat="1" ht="15.6" hidden="1">
      <c r="A125" s="190"/>
      <c r="B125" s="181" t="s">
        <v>6306</v>
      </c>
      <c r="C125" s="186"/>
      <c r="D125" s="182"/>
      <c r="E125" s="182"/>
      <c r="F125" s="199" t="str">
        <f t="shared" si="25"/>
        <v/>
      </c>
      <c r="G125" s="166"/>
      <c r="H125" s="200" t="str">
        <f t="shared" si="30"/>
        <v/>
      </c>
      <c r="I125" s="167"/>
      <c r="J125" s="201" t="str">
        <f t="shared" si="31"/>
        <v/>
      </c>
      <c r="K125" s="168"/>
      <c r="L125" s="200" t="str">
        <f t="shared" si="32"/>
        <v/>
      </c>
      <c r="M125" s="169"/>
      <c r="N125" s="201" t="str">
        <f t="shared" si="26"/>
        <v/>
      </c>
      <c r="O125" s="168"/>
      <c r="P125" s="200" t="str">
        <f t="shared" si="27"/>
        <v/>
      </c>
      <c r="Q125" s="169"/>
      <c r="R125" s="201" t="str">
        <f t="shared" si="28"/>
        <v/>
      </c>
      <c r="S125" s="129"/>
      <c r="T125" s="202" t="str">
        <f t="shared" si="24"/>
        <v/>
      </c>
      <c r="U125" s="140"/>
      <c r="V125" s="201" t="str">
        <f t="shared" si="29"/>
        <v/>
      </c>
    </row>
    <row r="126" spans="1:22" s="147" customFormat="1" ht="15.6" hidden="1">
      <c r="A126" s="190"/>
      <c r="B126" s="181" t="s">
        <v>6307</v>
      </c>
      <c r="C126" s="186"/>
      <c r="D126" s="182"/>
      <c r="E126" s="182"/>
      <c r="F126" s="199" t="str">
        <f t="shared" si="25"/>
        <v/>
      </c>
      <c r="G126" s="166"/>
      <c r="H126" s="200" t="str">
        <f t="shared" si="30"/>
        <v/>
      </c>
      <c r="I126" s="167"/>
      <c r="J126" s="201" t="str">
        <f t="shared" si="31"/>
        <v/>
      </c>
      <c r="K126" s="168"/>
      <c r="L126" s="200" t="str">
        <f t="shared" si="32"/>
        <v/>
      </c>
      <c r="M126" s="169"/>
      <c r="N126" s="201" t="str">
        <f t="shared" si="26"/>
        <v/>
      </c>
      <c r="O126" s="168"/>
      <c r="P126" s="200" t="str">
        <f t="shared" si="27"/>
        <v/>
      </c>
      <c r="Q126" s="169"/>
      <c r="R126" s="201" t="str">
        <f t="shared" si="28"/>
        <v/>
      </c>
      <c r="S126" s="129"/>
      <c r="T126" s="202" t="str">
        <f t="shared" si="24"/>
        <v/>
      </c>
      <c r="U126" s="140"/>
      <c r="V126" s="201" t="str">
        <f t="shared" si="29"/>
        <v/>
      </c>
    </row>
    <row r="127" spans="1:22" s="147" customFormat="1" ht="15.6" hidden="1">
      <c r="A127" s="190"/>
      <c r="B127" s="181" t="s">
        <v>6308</v>
      </c>
      <c r="C127" s="186"/>
      <c r="D127" s="182"/>
      <c r="E127" s="182"/>
      <c r="F127" s="199" t="str">
        <f t="shared" si="25"/>
        <v/>
      </c>
      <c r="G127" s="166"/>
      <c r="H127" s="200" t="str">
        <f t="shared" si="30"/>
        <v/>
      </c>
      <c r="I127" s="167"/>
      <c r="J127" s="201" t="str">
        <f t="shared" si="31"/>
        <v/>
      </c>
      <c r="K127" s="168"/>
      <c r="L127" s="200" t="str">
        <f t="shared" si="32"/>
        <v/>
      </c>
      <c r="M127" s="169"/>
      <c r="N127" s="201" t="str">
        <f t="shared" si="26"/>
        <v/>
      </c>
      <c r="O127" s="168"/>
      <c r="P127" s="200" t="str">
        <f t="shared" si="27"/>
        <v/>
      </c>
      <c r="Q127" s="169"/>
      <c r="R127" s="201" t="str">
        <f t="shared" si="28"/>
        <v/>
      </c>
      <c r="S127" s="129"/>
      <c r="T127" s="202" t="str">
        <f t="shared" si="24"/>
        <v/>
      </c>
      <c r="U127" s="140"/>
      <c r="V127" s="201" t="str">
        <f t="shared" si="29"/>
        <v/>
      </c>
    </row>
    <row r="128" spans="1:22" s="147" customFormat="1" ht="15.6" hidden="1">
      <c r="A128" s="190"/>
      <c r="B128" s="181" t="s">
        <v>6309</v>
      </c>
      <c r="C128" s="186"/>
      <c r="D128" s="182"/>
      <c r="E128" s="182"/>
      <c r="F128" s="199" t="str">
        <f t="shared" si="25"/>
        <v/>
      </c>
      <c r="G128" s="166"/>
      <c r="H128" s="200" t="str">
        <f t="shared" si="30"/>
        <v/>
      </c>
      <c r="I128" s="167"/>
      <c r="J128" s="201" t="str">
        <f t="shared" si="31"/>
        <v/>
      </c>
      <c r="K128" s="168"/>
      <c r="L128" s="200" t="str">
        <f t="shared" si="32"/>
        <v/>
      </c>
      <c r="M128" s="169"/>
      <c r="N128" s="201" t="str">
        <f t="shared" si="26"/>
        <v/>
      </c>
      <c r="O128" s="168"/>
      <c r="P128" s="200" t="str">
        <f t="shared" si="27"/>
        <v/>
      </c>
      <c r="Q128" s="169"/>
      <c r="R128" s="201" t="str">
        <f t="shared" si="28"/>
        <v/>
      </c>
      <c r="S128" s="129"/>
      <c r="T128" s="202" t="str">
        <f t="shared" si="24"/>
        <v/>
      </c>
      <c r="U128" s="140"/>
      <c r="V128" s="201" t="str">
        <f t="shared" si="29"/>
        <v/>
      </c>
    </row>
    <row r="129" spans="1:22" s="147" customFormat="1" ht="15.6" hidden="1">
      <c r="A129" s="190"/>
      <c r="B129" s="181" t="s">
        <v>6310</v>
      </c>
      <c r="C129" s="186"/>
      <c r="D129" s="182"/>
      <c r="E129" s="182"/>
      <c r="F129" s="199" t="str">
        <f t="shared" si="25"/>
        <v/>
      </c>
      <c r="G129" s="166"/>
      <c r="H129" s="200" t="str">
        <f t="shared" si="30"/>
        <v/>
      </c>
      <c r="I129" s="167"/>
      <c r="J129" s="201" t="str">
        <f t="shared" si="31"/>
        <v/>
      </c>
      <c r="K129" s="168"/>
      <c r="L129" s="200" t="str">
        <f t="shared" si="32"/>
        <v/>
      </c>
      <c r="M129" s="169"/>
      <c r="N129" s="201" t="str">
        <f t="shared" si="26"/>
        <v/>
      </c>
      <c r="O129" s="168"/>
      <c r="P129" s="200" t="str">
        <f t="shared" si="27"/>
        <v/>
      </c>
      <c r="Q129" s="169"/>
      <c r="R129" s="201" t="str">
        <f t="shared" si="28"/>
        <v/>
      </c>
      <c r="S129" s="129"/>
      <c r="T129" s="202" t="str">
        <f t="shared" si="24"/>
        <v/>
      </c>
      <c r="U129" s="140"/>
      <c r="V129" s="201" t="str">
        <f t="shared" si="29"/>
        <v/>
      </c>
    </row>
    <row r="130" spans="1:22" s="147" customFormat="1" ht="15.6" hidden="1">
      <c r="A130" s="190"/>
      <c r="B130" s="181" t="s">
        <v>6311</v>
      </c>
      <c r="C130" s="186"/>
      <c r="D130" s="182"/>
      <c r="E130" s="182"/>
      <c r="F130" s="199" t="str">
        <f t="shared" si="25"/>
        <v/>
      </c>
      <c r="G130" s="166"/>
      <c r="H130" s="200" t="str">
        <f t="shared" si="30"/>
        <v/>
      </c>
      <c r="I130" s="167"/>
      <c r="J130" s="201" t="str">
        <f t="shared" si="31"/>
        <v/>
      </c>
      <c r="K130" s="168"/>
      <c r="L130" s="200" t="str">
        <f t="shared" si="32"/>
        <v/>
      </c>
      <c r="M130" s="169"/>
      <c r="N130" s="201" t="str">
        <f t="shared" si="26"/>
        <v/>
      </c>
      <c r="O130" s="168"/>
      <c r="P130" s="200" t="str">
        <f t="shared" si="27"/>
        <v/>
      </c>
      <c r="Q130" s="169"/>
      <c r="R130" s="201" t="str">
        <f t="shared" si="28"/>
        <v/>
      </c>
      <c r="S130" s="129"/>
      <c r="T130" s="202" t="str">
        <f t="shared" si="24"/>
        <v/>
      </c>
      <c r="U130" s="140"/>
      <c r="V130" s="201" t="str">
        <f t="shared" si="29"/>
        <v/>
      </c>
    </row>
    <row r="131" spans="1:22" s="147" customFormat="1" ht="15.6" hidden="1">
      <c r="A131" s="190"/>
      <c r="B131" s="181" t="s">
        <v>6312</v>
      </c>
      <c r="C131" s="186"/>
      <c r="D131" s="182"/>
      <c r="E131" s="182"/>
      <c r="F131" s="199" t="str">
        <f t="shared" si="25"/>
        <v/>
      </c>
      <c r="G131" s="166"/>
      <c r="H131" s="200" t="str">
        <f t="shared" si="30"/>
        <v/>
      </c>
      <c r="I131" s="167"/>
      <c r="J131" s="201" t="str">
        <f t="shared" si="31"/>
        <v/>
      </c>
      <c r="K131" s="168"/>
      <c r="L131" s="200" t="str">
        <f t="shared" si="32"/>
        <v/>
      </c>
      <c r="M131" s="169"/>
      <c r="N131" s="201" t="str">
        <f t="shared" si="26"/>
        <v/>
      </c>
      <c r="O131" s="168"/>
      <c r="P131" s="200" t="str">
        <f t="shared" si="27"/>
        <v/>
      </c>
      <c r="Q131" s="169"/>
      <c r="R131" s="201" t="str">
        <f t="shared" si="28"/>
        <v/>
      </c>
      <c r="S131" s="129"/>
      <c r="T131" s="202" t="str">
        <f t="shared" si="24"/>
        <v/>
      </c>
      <c r="U131" s="140"/>
      <c r="V131" s="201" t="str">
        <f t="shared" si="29"/>
        <v/>
      </c>
    </row>
    <row r="132" spans="1:22" s="147" customFormat="1" ht="15.6" hidden="1">
      <c r="A132" s="190"/>
      <c r="B132" s="181" t="s">
        <v>6313</v>
      </c>
      <c r="C132" s="186"/>
      <c r="D132" s="182"/>
      <c r="E132" s="182"/>
      <c r="F132" s="199" t="str">
        <f t="shared" si="25"/>
        <v/>
      </c>
      <c r="G132" s="166"/>
      <c r="H132" s="200" t="str">
        <f t="shared" si="30"/>
        <v/>
      </c>
      <c r="I132" s="167"/>
      <c r="J132" s="201" t="str">
        <f t="shared" si="31"/>
        <v/>
      </c>
      <c r="K132" s="168"/>
      <c r="L132" s="200" t="str">
        <f t="shared" si="32"/>
        <v/>
      </c>
      <c r="M132" s="169"/>
      <c r="N132" s="201" t="str">
        <f t="shared" si="26"/>
        <v/>
      </c>
      <c r="O132" s="168"/>
      <c r="P132" s="200" t="str">
        <f t="shared" si="27"/>
        <v/>
      </c>
      <c r="Q132" s="169"/>
      <c r="R132" s="201" t="str">
        <f t="shared" si="28"/>
        <v/>
      </c>
      <c r="S132" s="129"/>
      <c r="T132" s="202" t="str">
        <f t="shared" si="24"/>
        <v/>
      </c>
      <c r="U132" s="140"/>
      <c r="V132" s="201" t="str">
        <f t="shared" si="29"/>
        <v/>
      </c>
    </row>
    <row r="133" spans="1:22" s="147" customFormat="1" ht="15.6" hidden="1">
      <c r="A133" s="190"/>
      <c r="B133" s="181" t="s">
        <v>6314</v>
      </c>
      <c r="C133" s="186"/>
      <c r="D133" s="182"/>
      <c r="E133" s="182"/>
      <c r="F133" s="199" t="str">
        <f t="shared" si="25"/>
        <v/>
      </c>
      <c r="G133" s="166"/>
      <c r="H133" s="200" t="str">
        <f t="shared" si="30"/>
        <v/>
      </c>
      <c r="I133" s="167"/>
      <c r="J133" s="201" t="str">
        <f t="shared" si="31"/>
        <v/>
      </c>
      <c r="K133" s="168"/>
      <c r="L133" s="200" t="str">
        <f t="shared" si="32"/>
        <v/>
      </c>
      <c r="M133" s="169"/>
      <c r="N133" s="201" t="str">
        <f t="shared" si="26"/>
        <v/>
      </c>
      <c r="O133" s="168"/>
      <c r="P133" s="200" t="str">
        <f t="shared" si="27"/>
        <v/>
      </c>
      <c r="Q133" s="169"/>
      <c r="R133" s="201" t="str">
        <f t="shared" si="28"/>
        <v/>
      </c>
      <c r="S133" s="129"/>
      <c r="T133" s="202" t="str">
        <f t="shared" si="24"/>
        <v/>
      </c>
      <c r="U133" s="140"/>
      <c r="V133" s="201" t="str">
        <f t="shared" si="29"/>
        <v/>
      </c>
    </row>
    <row r="134" spans="1:22" s="147" customFormat="1" ht="15.6" hidden="1">
      <c r="A134" s="190"/>
      <c r="B134" s="181" t="s">
        <v>6315</v>
      </c>
      <c r="C134" s="186"/>
      <c r="D134" s="182"/>
      <c r="E134" s="182"/>
      <c r="F134" s="199" t="str">
        <f t="shared" si="25"/>
        <v/>
      </c>
      <c r="G134" s="166"/>
      <c r="H134" s="200" t="str">
        <f t="shared" si="30"/>
        <v/>
      </c>
      <c r="I134" s="167"/>
      <c r="J134" s="201" t="str">
        <f t="shared" si="31"/>
        <v/>
      </c>
      <c r="K134" s="168"/>
      <c r="L134" s="200" t="str">
        <f t="shared" si="32"/>
        <v/>
      </c>
      <c r="M134" s="169"/>
      <c r="N134" s="201" t="str">
        <f t="shared" si="26"/>
        <v/>
      </c>
      <c r="O134" s="168"/>
      <c r="P134" s="200" t="str">
        <f t="shared" si="27"/>
        <v/>
      </c>
      <c r="Q134" s="169"/>
      <c r="R134" s="201" t="str">
        <f t="shared" si="28"/>
        <v/>
      </c>
      <c r="S134" s="129"/>
      <c r="T134" s="202" t="str">
        <f t="shared" si="24"/>
        <v/>
      </c>
      <c r="U134" s="140"/>
      <c r="V134" s="201" t="str">
        <f t="shared" si="29"/>
        <v/>
      </c>
    </row>
    <row r="135" spans="1:22" s="147" customFormat="1" ht="15.6" hidden="1">
      <c r="A135" s="190"/>
      <c r="B135" s="181" t="s">
        <v>6316</v>
      </c>
      <c r="C135" s="186"/>
      <c r="D135" s="182"/>
      <c r="E135" s="182"/>
      <c r="F135" s="199" t="str">
        <f t="shared" si="25"/>
        <v/>
      </c>
      <c r="G135" s="166"/>
      <c r="H135" s="200" t="str">
        <f t="shared" si="30"/>
        <v/>
      </c>
      <c r="I135" s="167"/>
      <c r="J135" s="201" t="str">
        <f t="shared" si="31"/>
        <v/>
      </c>
      <c r="K135" s="168"/>
      <c r="L135" s="200" t="str">
        <f t="shared" si="32"/>
        <v/>
      </c>
      <c r="M135" s="169"/>
      <c r="N135" s="201" t="str">
        <f t="shared" si="26"/>
        <v/>
      </c>
      <c r="O135" s="168"/>
      <c r="P135" s="200" t="str">
        <f t="shared" si="27"/>
        <v/>
      </c>
      <c r="Q135" s="169"/>
      <c r="R135" s="201" t="str">
        <f t="shared" si="28"/>
        <v/>
      </c>
      <c r="S135" s="129"/>
      <c r="T135" s="202" t="str">
        <f t="shared" si="24"/>
        <v/>
      </c>
      <c r="U135" s="140"/>
      <c r="V135" s="201" t="str">
        <f t="shared" si="29"/>
        <v/>
      </c>
    </row>
    <row r="136" spans="1:22" s="147" customFormat="1" ht="15.6" hidden="1">
      <c r="A136" s="190"/>
      <c r="B136" s="181" t="s">
        <v>6317</v>
      </c>
      <c r="C136" s="186"/>
      <c r="D136" s="182"/>
      <c r="E136" s="182"/>
      <c r="F136" s="199" t="str">
        <f t="shared" si="25"/>
        <v/>
      </c>
      <c r="G136" s="166"/>
      <c r="H136" s="200" t="str">
        <f t="shared" si="30"/>
        <v/>
      </c>
      <c r="I136" s="167"/>
      <c r="J136" s="201" t="str">
        <f t="shared" si="31"/>
        <v/>
      </c>
      <c r="K136" s="168"/>
      <c r="L136" s="200" t="str">
        <f t="shared" si="32"/>
        <v/>
      </c>
      <c r="M136" s="169"/>
      <c r="N136" s="201" t="str">
        <f t="shared" si="26"/>
        <v/>
      </c>
      <c r="O136" s="168"/>
      <c r="P136" s="200" t="str">
        <f t="shared" si="27"/>
        <v/>
      </c>
      <c r="Q136" s="169"/>
      <c r="R136" s="201" t="str">
        <f t="shared" si="28"/>
        <v/>
      </c>
      <c r="S136" s="129"/>
      <c r="T136" s="202" t="str">
        <f t="shared" si="24"/>
        <v/>
      </c>
      <c r="U136" s="140"/>
      <c r="V136" s="201" t="str">
        <f t="shared" si="29"/>
        <v/>
      </c>
    </row>
    <row r="137" spans="1:22" s="147" customFormat="1" ht="15.6" hidden="1">
      <c r="A137" s="190"/>
      <c r="B137" s="181" t="s">
        <v>6318</v>
      </c>
      <c r="C137" s="186"/>
      <c r="D137" s="182"/>
      <c r="E137" s="182"/>
      <c r="F137" s="199" t="str">
        <f t="shared" si="25"/>
        <v/>
      </c>
      <c r="G137" s="166"/>
      <c r="H137" s="200" t="str">
        <f t="shared" si="30"/>
        <v/>
      </c>
      <c r="I137" s="167"/>
      <c r="J137" s="201" t="str">
        <f t="shared" si="31"/>
        <v/>
      </c>
      <c r="K137" s="168"/>
      <c r="L137" s="200" t="str">
        <f t="shared" si="32"/>
        <v/>
      </c>
      <c r="M137" s="169"/>
      <c r="N137" s="201" t="str">
        <f t="shared" si="26"/>
        <v/>
      </c>
      <c r="O137" s="168"/>
      <c r="P137" s="200" t="str">
        <f t="shared" si="27"/>
        <v/>
      </c>
      <c r="Q137" s="169"/>
      <c r="R137" s="201" t="str">
        <f t="shared" si="28"/>
        <v/>
      </c>
      <c r="S137" s="129"/>
      <c r="T137" s="202" t="str">
        <f t="shared" si="24"/>
        <v/>
      </c>
      <c r="U137" s="140"/>
      <c r="V137" s="201" t="str">
        <f t="shared" si="29"/>
        <v/>
      </c>
    </row>
    <row r="138" spans="1:22" s="147" customFormat="1" ht="15.6" hidden="1">
      <c r="A138" s="190"/>
      <c r="B138" s="181" t="s">
        <v>6319</v>
      </c>
      <c r="C138" s="186"/>
      <c r="D138" s="182"/>
      <c r="E138" s="182"/>
      <c r="F138" s="199" t="str">
        <f t="shared" si="25"/>
        <v/>
      </c>
      <c r="G138" s="166"/>
      <c r="H138" s="200" t="str">
        <f t="shared" si="30"/>
        <v/>
      </c>
      <c r="I138" s="167"/>
      <c r="J138" s="201" t="str">
        <f t="shared" si="31"/>
        <v/>
      </c>
      <c r="K138" s="168"/>
      <c r="L138" s="200" t="str">
        <f t="shared" si="32"/>
        <v/>
      </c>
      <c r="M138" s="169"/>
      <c r="N138" s="201" t="str">
        <f t="shared" si="26"/>
        <v/>
      </c>
      <c r="O138" s="168"/>
      <c r="P138" s="200" t="str">
        <f t="shared" si="27"/>
        <v/>
      </c>
      <c r="Q138" s="169"/>
      <c r="R138" s="201" t="str">
        <f t="shared" si="28"/>
        <v/>
      </c>
      <c r="S138" s="129"/>
      <c r="T138" s="202" t="str">
        <f t="shared" si="24"/>
        <v/>
      </c>
      <c r="U138" s="140"/>
      <c r="V138" s="201" t="str">
        <f t="shared" si="29"/>
        <v/>
      </c>
    </row>
    <row r="139" spans="1:22" s="147" customFormat="1" ht="15.6" hidden="1">
      <c r="A139" s="190"/>
      <c r="B139" s="181" t="s">
        <v>6320</v>
      </c>
      <c r="C139" s="186"/>
      <c r="D139" s="182"/>
      <c r="E139" s="182"/>
      <c r="F139" s="199" t="str">
        <f t="shared" si="25"/>
        <v/>
      </c>
      <c r="G139" s="166"/>
      <c r="H139" s="200" t="str">
        <f t="shared" si="30"/>
        <v/>
      </c>
      <c r="I139" s="167"/>
      <c r="J139" s="201" t="str">
        <f t="shared" si="31"/>
        <v/>
      </c>
      <c r="K139" s="168"/>
      <c r="L139" s="200" t="str">
        <f t="shared" si="32"/>
        <v/>
      </c>
      <c r="M139" s="169"/>
      <c r="N139" s="201" t="str">
        <f t="shared" si="26"/>
        <v/>
      </c>
      <c r="O139" s="168"/>
      <c r="P139" s="200" t="str">
        <f t="shared" si="27"/>
        <v/>
      </c>
      <c r="Q139" s="169"/>
      <c r="R139" s="201" t="str">
        <f t="shared" si="28"/>
        <v/>
      </c>
      <c r="S139" s="129"/>
      <c r="T139" s="202" t="str">
        <f t="shared" si="24"/>
        <v/>
      </c>
      <c r="U139" s="140"/>
      <c r="V139" s="201" t="str">
        <f t="shared" si="29"/>
        <v/>
      </c>
    </row>
    <row r="140" spans="1:22" s="147" customFormat="1" ht="15.6" hidden="1">
      <c r="A140" s="190"/>
      <c r="B140" s="181" t="s">
        <v>6321</v>
      </c>
      <c r="C140" s="186"/>
      <c r="D140" s="182"/>
      <c r="E140" s="182"/>
      <c r="F140" s="199" t="str">
        <f t="shared" si="25"/>
        <v/>
      </c>
      <c r="G140" s="166"/>
      <c r="H140" s="200" t="str">
        <f t="shared" si="30"/>
        <v/>
      </c>
      <c r="I140" s="167"/>
      <c r="J140" s="201" t="str">
        <f t="shared" si="31"/>
        <v/>
      </c>
      <c r="K140" s="168"/>
      <c r="L140" s="200" t="str">
        <f t="shared" si="32"/>
        <v/>
      </c>
      <c r="M140" s="169"/>
      <c r="N140" s="201" t="str">
        <f t="shared" si="26"/>
        <v/>
      </c>
      <c r="O140" s="168"/>
      <c r="P140" s="200" t="str">
        <f t="shared" si="27"/>
        <v/>
      </c>
      <c r="Q140" s="169"/>
      <c r="R140" s="201" t="str">
        <f t="shared" si="28"/>
        <v/>
      </c>
      <c r="S140" s="129"/>
      <c r="T140" s="202" t="str">
        <f t="shared" ref="T140:T203" si="33">IF($T$9="*",IF(S140&gt;0,"*",""),"")</f>
        <v/>
      </c>
      <c r="U140" s="140"/>
      <c r="V140" s="201" t="str">
        <f t="shared" si="29"/>
        <v/>
      </c>
    </row>
    <row r="141" spans="1:22" s="147" customFormat="1" ht="15.6" hidden="1">
      <c r="A141" s="190"/>
      <c r="B141" s="181" t="s">
        <v>6322</v>
      </c>
      <c r="C141" s="186"/>
      <c r="D141" s="182"/>
      <c r="E141" s="182"/>
      <c r="F141" s="199" t="str">
        <f t="shared" si="25"/>
        <v/>
      </c>
      <c r="G141" s="166"/>
      <c r="H141" s="200" t="str">
        <f t="shared" si="30"/>
        <v/>
      </c>
      <c r="I141" s="167"/>
      <c r="J141" s="201" t="str">
        <f t="shared" si="31"/>
        <v/>
      </c>
      <c r="K141" s="168"/>
      <c r="L141" s="200" t="str">
        <f t="shared" si="32"/>
        <v/>
      </c>
      <c r="M141" s="169"/>
      <c r="N141" s="201" t="str">
        <f t="shared" si="26"/>
        <v/>
      </c>
      <c r="O141" s="168"/>
      <c r="P141" s="200" t="str">
        <f t="shared" si="27"/>
        <v/>
      </c>
      <c r="Q141" s="169"/>
      <c r="R141" s="201" t="str">
        <f t="shared" si="28"/>
        <v/>
      </c>
      <c r="S141" s="129"/>
      <c r="T141" s="202" t="str">
        <f t="shared" si="33"/>
        <v/>
      </c>
      <c r="U141" s="140"/>
      <c r="V141" s="201" t="str">
        <f t="shared" si="29"/>
        <v/>
      </c>
    </row>
    <row r="142" spans="1:22" s="147" customFormat="1" ht="15.6" hidden="1">
      <c r="A142" s="190"/>
      <c r="B142" s="181" t="s">
        <v>6323</v>
      </c>
      <c r="C142" s="186"/>
      <c r="D142" s="182"/>
      <c r="E142" s="182"/>
      <c r="F142" s="199" t="str">
        <f t="shared" si="25"/>
        <v/>
      </c>
      <c r="G142" s="166"/>
      <c r="H142" s="200" t="str">
        <f t="shared" si="30"/>
        <v/>
      </c>
      <c r="I142" s="167"/>
      <c r="J142" s="201" t="str">
        <f t="shared" si="31"/>
        <v/>
      </c>
      <c r="K142" s="168"/>
      <c r="L142" s="200" t="str">
        <f t="shared" si="32"/>
        <v/>
      </c>
      <c r="M142" s="169"/>
      <c r="N142" s="201" t="str">
        <f t="shared" si="26"/>
        <v/>
      </c>
      <c r="O142" s="168"/>
      <c r="P142" s="200" t="str">
        <f t="shared" si="27"/>
        <v/>
      </c>
      <c r="Q142" s="169"/>
      <c r="R142" s="201" t="str">
        <f t="shared" si="28"/>
        <v/>
      </c>
      <c r="S142" s="129"/>
      <c r="T142" s="202" t="str">
        <f t="shared" si="33"/>
        <v/>
      </c>
      <c r="U142" s="140"/>
      <c r="V142" s="201" t="str">
        <f t="shared" si="29"/>
        <v/>
      </c>
    </row>
    <row r="143" spans="1:22" s="147" customFormat="1" ht="15.6" hidden="1">
      <c r="A143" s="190"/>
      <c r="B143" s="181" t="s">
        <v>6324</v>
      </c>
      <c r="C143" s="186"/>
      <c r="D143" s="182"/>
      <c r="E143" s="182"/>
      <c r="F143" s="199" t="str">
        <f t="shared" si="25"/>
        <v/>
      </c>
      <c r="G143" s="166"/>
      <c r="H143" s="200" t="str">
        <f t="shared" si="30"/>
        <v/>
      </c>
      <c r="I143" s="167"/>
      <c r="J143" s="201" t="str">
        <f t="shared" si="31"/>
        <v/>
      </c>
      <c r="K143" s="168"/>
      <c r="L143" s="200" t="str">
        <f t="shared" si="32"/>
        <v/>
      </c>
      <c r="M143" s="169"/>
      <c r="N143" s="201" t="str">
        <f t="shared" si="26"/>
        <v/>
      </c>
      <c r="O143" s="168"/>
      <c r="P143" s="200" t="str">
        <f t="shared" si="27"/>
        <v/>
      </c>
      <c r="Q143" s="169"/>
      <c r="R143" s="201" t="str">
        <f t="shared" si="28"/>
        <v/>
      </c>
      <c r="S143" s="129"/>
      <c r="T143" s="202" t="str">
        <f t="shared" si="33"/>
        <v/>
      </c>
      <c r="U143" s="140"/>
      <c r="V143" s="201" t="str">
        <f t="shared" si="29"/>
        <v/>
      </c>
    </row>
    <row r="144" spans="1:22" s="147" customFormat="1" ht="15.6" hidden="1">
      <c r="A144" s="190"/>
      <c r="B144" s="181" t="s">
        <v>6325</v>
      </c>
      <c r="C144" s="186"/>
      <c r="D144" s="182"/>
      <c r="E144" s="182"/>
      <c r="F144" s="199" t="str">
        <f t="shared" si="25"/>
        <v/>
      </c>
      <c r="G144" s="166"/>
      <c r="H144" s="200" t="str">
        <f t="shared" si="30"/>
        <v/>
      </c>
      <c r="I144" s="167"/>
      <c r="J144" s="201" t="str">
        <f t="shared" si="31"/>
        <v/>
      </c>
      <c r="K144" s="168"/>
      <c r="L144" s="200" t="str">
        <f t="shared" si="32"/>
        <v/>
      </c>
      <c r="M144" s="169"/>
      <c r="N144" s="201" t="str">
        <f t="shared" si="26"/>
        <v/>
      </c>
      <c r="O144" s="168"/>
      <c r="P144" s="200" t="str">
        <f t="shared" si="27"/>
        <v/>
      </c>
      <c r="Q144" s="169"/>
      <c r="R144" s="201" t="str">
        <f t="shared" si="28"/>
        <v/>
      </c>
      <c r="S144" s="129"/>
      <c r="T144" s="202" t="str">
        <f t="shared" si="33"/>
        <v/>
      </c>
      <c r="U144" s="140"/>
      <c r="V144" s="201" t="str">
        <f t="shared" si="29"/>
        <v/>
      </c>
    </row>
    <row r="145" spans="1:22" s="147" customFormat="1" ht="15.6" hidden="1">
      <c r="A145" s="190"/>
      <c r="B145" s="181" t="s">
        <v>6326</v>
      </c>
      <c r="C145" s="186"/>
      <c r="D145" s="182"/>
      <c r="E145" s="182"/>
      <c r="F145" s="199" t="str">
        <f t="shared" si="25"/>
        <v/>
      </c>
      <c r="G145" s="166"/>
      <c r="H145" s="200" t="str">
        <f t="shared" si="30"/>
        <v/>
      </c>
      <c r="I145" s="167"/>
      <c r="J145" s="201" t="str">
        <f t="shared" si="31"/>
        <v/>
      </c>
      <c r="K145" s="168"/>
      <c r="L145" s="200" t="str">
        <f t="shared" si="32"/>
        <v/>
      </c>
      <c r="M145" s="169"/>
      <c r="N145" s="201" t="str">
        <f t="shared" si="26"/>
        <v/>
      </c>
      <c r="O145" s="168"/>
      <c r="P145" s="200" t="str">
        <f t="shared" si="27"/>
        <v/>
      </c>
      <c r="Q145" s="169"/>
      <c r="R145" s="201" t="str">
        <f t="shared" si="28"/>
        <v/>
      </c>
      <c r="S145" s="129"/>
      <c r="T145" s="202" t="str">
        <f t="shared" si="33"/>
        <v/>
      </c>
      <c r="U145" s="140"/>
      <c r="V145" s="201" t="str">
        <f t="shared" si="29"/>
        <v/>
      </c>
    </row>
    <row r="146" spans="1:22" s="147" customFormat="1" ht="15.6" hidden="1">
      <c r="A146" s="190"/>
      <c r="B146" s="181" t="s">
        <v>6327</v>
      </c>
      <c r="C146" s="186"/>
      <c r="D146" s="182"/>
      <c r="E146" s="182"/>
      <c r="F146" s="199" t="str">
        <f t="shared" si="25"/>
        <v/>
      </c>
      <c r="G146" s="166"/>
      <c r="H146" s="200" t="str">
        <f t="shared" si="30"/>
        <v/>
      </c>
      <c r="I146" s="167"/>
      <c r="J146" s="201" t="str">
        <f t="shared" si="31"/>
        <v/>
      </c>
      <c r="K146" s="168"/>
      <c r="L146" s="200" t="str">
        <f t="shared" si="32"/>
        <v/>
      </c>
      <c r="M146" s="169"/>
      <c r="N146" s="201" t="str">
        <f t="shared" si="26"/>
        <v/>
      </c>
      <c r="O146" s="168"/>
      <c r="P146" s="200" t="str">
        <f t="shared" si="27"/>
        <v/>
      </c>
      <c r="Q146" s="169"/>
      <c r="R146" s="201" t="str">
        <f t="shared" si="28"/>
        <v/>
      </c>
      <c r="S146" s="129"/>
      <c r="T146" s="202" t="str">
        <f t="shared" si="33"/>
        <v/>
      </c>
      <c r="U146" s="140"/>
      <c r="V146" s="201" t="str">
        <f t="shared" si="29"/>
        <v/>
      </c>
    </row>
    <row r="147" spans="1:22" s="147" customFormat="1" ht="15.6" hidden="1">
      <c r="A147" s="190"/>
      <c r="B147" s="181" t="s">
        <v>6328</v>
      </c>
      <c r="C147" s="186"/>
      <c r="D147" s="182"/>
      <c r="E147" s="182"/>
      <c r="F147" s="199" t="str">
        <f t="shared" si="25"/>
        <v/>
      </c>
      <c r="G147" s="166"/>
      <c r="H147" s="200" t="str">
        <f t="shared" si="30"/>
        <v/>
      </c>
      <c r="I147" s="167"/>
      <c r="J147" s="201" t="str">
        <f t="shared" si="31"/>
        <v/>
      </c>
      <c r="K147" s="168"/>
      <c r="L147" s="200" t="str">
        <f t="shared" si="32"/>
        <v/>
      </c>
      <c r="M147" s="169"/>
      <c r="N147" s="201" t="str">
        <f t="shared" si="26"/>
        <v/>
      </c>
      <c r="O147" s="168"/>
      <c r="P147" s="200" t="str">
        <f t="shared" si="27"/>
        <v/>
      </c>
      <c r="Q147" s="169"/>
      <c r="R147" s="201" t="str">
        <f t="shared" si="28"/>
        <v/>
      </c>
      <c r="S147" s="129"/>
      <c r="T147" s="202" t="str">
        <f t="shared" si="33"/>
        <v/>
      </c>
      <c r="U147" s="140"/>
      <c r="V147" s="201" t="str">
        <f t="shared" si="29"/>
        <v/>
      </c>
    </row>
    <row r="148" spans="1:22" s="147" customFormat="1" ht="15.6" hidden="1">
      <c r="A148" s="190"/>
      <c r="B148" s="181" t="s">
        <v>6329</v>
      </c>
      <c r="C148" s="186"/>
      <c r="D148" s="182"/>
      <c r="E148" s="182"/>
      <c r="F148" s="199" t="str">
        <f t="shared" si="25"/>
        <v/>
      </c>
      <c r="G148" s="166"/>
      <c r="H148" s="200" t="str">
        <f t="shared" si="30"/>
        <v/>
      </c>
      <c r="I148" s="167"/>
      <c r="J148" s="201" t="str">
        <f t="shared" si="31"/>
        <v/>
      </c>
      <c r="K148" s="168"/>
      <c r="L148" s="200" t="str">
        <f t="shared" si="32"/>
        <v/>
      </c>
      <c r="M148" s="169"/>
      <c r="N148" s="201" t="str">
        <f t="shared" si="26"/>
        <v/>
      </c>
      <c r="O148" s="168"/>
      <c r="P148" s="200" t="str">
        <f t="shared" si="27"/>
        <v/>
      </c>
      <c r="Q148" s="169"/>
      <c r="R148" s="201" t="str">
        <f t="shared" si="28"/>
        <v/>
      </c>
      <c r="S148" s="129"/>
      <c r="T148" s="202" t="str">
        <f t="shared" si="33"/>
        <v/>
      </c>
      <c r="U148" s="140"/>
      <c r="V148" s="201" t="str">
        <f t="shared" si="29"/>
        <v/>
      </c>
    </row>
    <row r="149" spans="1:22" s="147" customFormat="1" ht="15.6" hidden="1">
      <c r="A149" s="190"/>
      <c r="B149" s="181" t="s">
        <v>6330</v>
      </c>
      <c r="C149" s="186"/>
      <c r="D149" s="182"/>
      <c r="E149" s="182"/>
      <c r="F149" s="199" t="str">
        <f t="shared" si="25"/>
        <v/>
      </c>
      <c r="G149" s="166"/>
      <c r="H149" s="200" t="str">
        <f t="shared" si="30"/>
        <v/>
      </c>
      <c r="I149" s="167"/>
      <c r="J149" s="201" t="str">
        <f t="shared" si="31"/>
        <v/>
      </c>
      <c r="K149" s="168"/>
      <c r="L149" s="200" t="str">
        <f t="shared" si="32"/>
        <v/>
      </c>
      <c r="M149" s="169"/>
      <c r="N149" s="201" t="str">
        <f t="shared" si="26"/>
        <v/>
      </c>
      <c r="O149" s="168"/>
      <c r="P149" s="200" t="str">
        <f t="shared" si="27"/>
        <v/>
      </c>
      <c r="Q149" s="169"/>
      <c r="R149" s="201" t="str">
        <f t="shared" si="28"/>
        <v/>
      </c>
      <c r="S149" s="129"/>
      <c r="T149" s="202" t="str">
        <f t="shared" si="33"/>
        <v/>
      </c>
      <c r="U149" s="140"/>
      <c r="V149" s="201" t="str">
        <f t="shared" si="29"/>
        <v/>
      </c>
    </row>
    <row r="150" spans="1:22" s="147" customFormat="1" ht="15.6" hidden="1">
      <c r="A150" s="190"/>
      <c r="B150" s="181" t="s">
        <v>6331</v>
      </c>
      <c r="C150" s="186"/>
      <c r="D150" s="182"/>
      <c r="E150" s="182"/>
      <c r="F150" s="199" t="str">
        <f t="shared" si="25"/>
        <v/>
      </c>
      <c r="G150" s="166"/>
      <c r="H150" s="200" t="str">
        <f t="shared" si="30"/>
        <v/>
      </c>
      <c r="I150" s="167"/>
      <c r="J150" s="201" t="str">
        <f t="shared" si="31"/>
        <v/>
      </c>
      <c r="K150" s="168"/>
      <c r="L150" s="200" t="str">
        <f t="shared" si="32"/>
        <v/>
      </c>
      <c r="M150" s="169"/>
      <c r="N150" s="201" t="str">
        <f t="shared" si="26"/>
        <v/>
      </c>
      <c r="O150" s="168"/>
      <c r="P150" s="200" t="str">
        <f t="shared" si="27"/>
        <v/>
      </c>
      <c r="Q150" s="169"/>
      <c r="R150" s="201" t="str">
        <f t="shared" si="28"/>
        <v/>
      </c>
      <c r="S150" s="129"/>
      <c r="T150" s="202" t="str">
        <f t="shared" si="33"/>
        <v/>
      </c>
      <c r="U150" s="140"/>
      <c r="V150" s="201" t="str">
        <f t="shared" si="29"/>
        <v/>
      </c>
    </row>
    <row r="151" spans="1:22" s="147" customFormat="1" ht="15.6" hidden="1">
      <c r="A151" s="190"/>
      <c r="B151" s="181" t="s">
        <v>6332</v>
      </c>
      <c r="C151" s="186"/>
      <c r="D151" s="182"/>
      <c r="E151" s="182"/>
      <c r="F151" s="199" t="str">
        <f t="shared" si="25"/>
        <v/>
      </c>
      <c r="G151" s="166"/>
      <c r="H151" s="200" t="str">
        <f t="shared" si="30"/>
        <v/>
      </c>
      <c r="I151" s="167"/>
      <c r="J151" s="201" t="str">
        <f t="shared" si="31"/>
        <v/>
      </c>
      <c r="K151" s="168"/>
      <c r="L151" s="200" t="str">
        <f t="shared" si="32"/>
        <v/>
      </c>
      <c r="M151" s="169"/>
      <c r="N151" s="201" t="str">
        <f t="shared" si="26"/>
        <v/>
      </c>
      <c r="O151" s="168"/>
      <c r="P151" s="200" t="str">
        <f t="shared" si="27"/>
        <v/>
      </c>
      <c r="Q151" s="169"/>
      <c r="R151" s="201" t="str">
        <f t="shared" si="28"/>
        <v/>
      </c>
      <c r="S151" s="129"/>
      <c r="T151" s="202" t="str">
        <f t="shared" si="33"/>
        <v/>
      </c>
      <c r="U151" s="140"/>
      <c r="V151" s="201" t="str">
        <f t="shared" si="29"/>
        <v/>
      </c>
    </row>
    <row r="152" spans="1:22" s="147" customFormat="1" ht="15.6" hidden="1">
      <c r="A152" s="190"/>
      <c r="B152" s="181" t="s">
        <v>6333</v>
      </c>
      <c r="C152" s="186"/>
      <c r="D152" s="182"/>
      <c r="E152" s="182"/>
      <c r="F152" s="199" t="str">
        <f t="shared" si="25"/>
        <v/>
      </c>
      <c r="G152" s="166"/>
      <c r="H152" s="200" t="str">
        <f t="shared" si="30"/>
        <v/>
      </c>
      <c r="I152" s="167"/>
      <c r="J152" s="201" t="str">
        <f t="shared" si="31"/>
        <v/>
      </c>
      <c r="K152" s="168"/>
      <c r="L152" s="200" t="str">
        <f t="shared" si="32"/>
        <v/>
      </c>
      <c r="M152" s="169"/>
      <c r="N152" s="201" t="str">
        <f t="shared" si="26"/>
        <v/>
      </c>
      <c r="O152" s="168"/>
      <c r="P152" s="200" t="str">
        <f t="shared" si="27"/>
        <v/>
      </c>
      <c r="Q152" s="169"/>
      <c r="R152" s="201" t="str">
        <f t="shared" si="28"/>
        <v/>
      </c>
      <c r="S152" s="129"/>
      <c r="T152" s="202" t="str">
        <f t="shared" si="33"/>
        <v/>
      </c>
      <c r="U152" s="140"/>
      <c r="V152" s="201" t="str">
        <f t="shared" si="29"/>
        <v/>
      </c>
    </row>
    <row r="153" spans="1:22" s="147" customFormat="1" ht="15.6" hidden="1">
      <c r="A153" s="190"/>
      <c r="B153" s="181" t="s">
        <v>6334</v>
      </c>
      <c r="C153" s="186"/>
      <c r="D153" s="182"/>
      <c r="E153" s="182"/>
      <c r="F153" s="199" t="str">
        <f t="shared" si="25"/>
        <v/>
      </c>
      <c r="G153" s="166"/>
      <c r="H153" s="200" t="str">
        <f t="shared" si="30"/>
        <v/>
      </c>
      <c r="I153" s="167"/>
      <c r="J153" s="201" t="str">
        <f t="shared" si="31"/>
        <v/>
      </c>
      <c r="K153" s="168"/>
      <c r="L153" s="200" t="str">
        <f t="shared" si="32"/>
        <v/>
      </c>
      <c r="M153" s="169"/>
      <c r="N153" s="201" t="str">
        <f t="shared" si="26"/>
        <v/>
      </c>
      <c r="O153" s="168"/>
      <c r="P153" s="200" t="str">
        <f t="shared" si="27"/>
        <v/>
      </c>
      <c r="Q153" s="169"/>
      <c r="R153" s="201" t="str">
        <f t="shared" si="28"/>
        <v/>
      </c>
      <c r="S153" s="129"/>
      <c r="T153" s="202" t="str">
        <f t="shared" si="33"/>
        <v/>
      </c>
      <c r="U153" s="140"/>
      <c r="V153" s="201" t="str">
        <f t="shared" si="29"/>
        <v/>
      </c>
    </row>
    <row r="154" spans="1:22" s="147" customFormat="1" ht="15.6">
      <c r="A154" s="190">
        <v>1</v>
      </c>
      <c r="B154" s="181" t="s">
        <v>6335</v>
      </c>
      <c r="C154" s="186"/>
      <c r="D154" s="182"/>
      <c r="E154" s="182" t="s">
        <v>897</v>
      </c>
      <c r="F154" s="199" t="str">
        <f t="shared" si="25"/>
        <v>*</v>
      </c>
      <c r="G154" s="166"/>
      <c r="H154" s="200" t="str">
        <f t="shared" si="30"/>
        <v/>
      </c>
      <c r="I154" s="167"/>
      <c r="J154" s="201" t="str">
        <f t="shared" si="31"/>
        <v/>
      </c>
      <c r="K154" s="168"/>
      <c r="L154" s="200" t="str">
        <f t="shared" si="32"/>
        <v/>
      </c>
      <c r="M154" s="169"/>
      <c r="N154" s="201" t="str">
        <f t="shared" si="26"/>
        <v/>
      </c>
      <c r="O154" s="168"/>
      <c r="P154" s="200" t="str">
        <f t="shared" si="27"/>
        <v/>
      </c>
      <c r="Q154" s="169"/>
      <c r="R154" s="201" t="str">
        <f t="shared" si="28"/>
        <v/>
      </c>
      <c r="S154" s="129"/>
      <c r="T154" s="202" t="str">
        <f t="shared" si="33"/>
        <v/>
      </c>
      <c r="U154" s="140"/>
      <c r="V154" s="201" t="str">
        <f t="shared" si="29"/>
        <v/>
      </c>
    </row>
    <row r="155" spans="1:22" s="147" customFormat="1" ht="15.6" hidden="1">
      <c r="A155" s="190"/>
      <c r="B155" s="181" t="s">
        <v>6336</v>
      </c>
      <c r="C155" s="186"/>
      <c r="D155" s="182"/>
      <c r="E155" s="182"/>
      <c r="F155" s="199" t="str">
        <f t="shared" si="25"/>
        <v/>
      </c>
      <c r="G155" s="166"/>
      <c r="H155" s="200" t="str">
        <f t="shared" si="30"/>
        <v/>
      </c>
      <c r="I155" s="167"/>
      <c r="J155" s="201" t="str">
        <f t="shared" si="31"/>
        <v/>
      </c>
      <c r="K155" s="168"/>
      <c r="L155" s="200" t="str">
        <f t="shared" si="32"/>
        <v/>
      </c>
      <c r="M155" s="169"/>
      <c r="N155" s="201" t="str">
        <f t="shared" si="26"/>
        <v/>
      </c>
      <c r="O155" s="168"/>
      <c r="P155" s="200" t="str">
        <f t="shared" si="27"/>
        <v/>
      </c>
      <c r="Q155" s="169"/>
      <c r="R155" s="201" t="str">
        <f t="shared" si="28"/>
        <v/>
      </c>
      <c r="S155" s="129"/>
      <c r="T155" s="202" t="str">
        <f t="shared" si="33"/>
        <v/>
      </c>
      <c r="U155" s="140"/>
      <c r="V155" s="201" t="str">
        <f t="shared" si="29"/>
        <v/>
      </c>
    </row>
    <row r="156" spans="1:22" s="147" customFormat="1" ht="15.6" hidden="1">
      <c r="A156" s="190"/>
      <c r="B156" s="181" t="s">
        <v>6337</v>
      </c>
      <c r="C156" s="186"/>
      <c r="D156" s="182"/>
      <c r="E156" s="182"/>
      <c r="F156" s="199" t="str">
        <f t="shared" si="25"/>
        <v/>
      </c>
      <c r="G156" s="166"/>
      <c r="H156" s="200" t="str">
        <f t="shared" si="30"/>
        <v/>
      </c>
      <c r="I156" s="167"/>
      <c r="J156" s="201" t="str">
        <f t="shared" si="31"/>
        <v/>
      </c>
      <c r="K156" s="168"/>
      <c r="L156" s="200" t="str">
        <f t="shared" si="32"/>
        <v/>
      </c>
      <c r="M156" s="169"/>
      <c r="N156" s="201" t="str">
        <f t="shared" si="26"/>
        <v/>
      </c>
      <c r="O156" s="168"/>
      <c r="P156" s="200" t="str">
        <f t="shared" si="27"/>
        <v/>
      </c>
      <c r="Q156" s="169"/>
      <c r="R156" s="201" t="str">
        <f t="shared" si="28"/>
        <v/>
      </c>
      <c r="S156" s="129"/>
      <c r="T156" s="202" t="str">
        <f t="shared" si="33"/>
        <v/>
      </c>
      <c r="U156" s="140"/>
      <c r="V156" s="201" t="str">
        <f t="shared" si="29"/>
        <v/>
      </c>
    </row>
    <row r="157" spans="1:22" s="147" customFormat="1" ht="15.6" hidden="1">
      <c r="A157" s="190"/>
      <c r="B157" s="181" t="s">
        <v>6338</v>
      </c>
      <c r="C157" s="186"/>
      <c r="D157" s="182"/>
      <c r="E157" s="182"/>
      <c r="F157" s="199" t="str">
        <f t="shared" ref="F157:F220" si="34">IF($F$9="*",IF(E157&gt;0,"*",""),"")</f>
        <v/>
      </c>
      <c r="G157" s="166"/>
      <c r="H157" s="200" t="str">
        <f t="shared" si="30"/>
        <v/>
      </c>
      <c r="I157" s="167"/>
      <c r="J157" s="201" t="str">
        <f t="shared" si="31"/>
        <v/>
      </c>
      <c r="K157" s="168"/>
      <c r="L157" s="200" t="str">
        <f t="shared" si="32"/>
        <v/>
      </c>
      <c r="M157" s="169"/>
      <c r="N157" s="201" t="str">
        <f t="shared" ref="N157:N220" si="35">IF($N$9="*",IF(M157&gt;0,"*",""),"")</f>
        <v/>
      </c>
      <c r="O157" s="168"/>
      <c r="P157" s="200" t="str">
        <f t="shared" ref="P157:P220" si="36">IF($P$9="*",IF(O157&gt;0,"*",""),"")</f>
        <v/>
      </c>
      <c r="Q157" s="169"/>
      <c r="R157" s="201" t="str">
        <f t="shared" ref="R157:R220" si="37">IF($R$9="*",IF(Q157&gt;0,"*",""),"")</f>
        <v/>
      </c>
      <c r="S157" s="129"/>
      <c r="T157" s="202" t="str">
        <f t="shared" si="33"/>
        <v/>
      </c>
      <c r="U157" s="140"/>
      <c r="V157" s="201" t="str">
        <f t="shared" ref="V157:V220" si="38">IF($V$9="*",IF(U157&gt;0,"*",""),"")</f>
        <v/>
      </c>
    </row>
    <row r="158" spans="1:22" s="147" customFormat="1" ht="15.6" hidden="1">
      <c r="A158" s="190"/>
      <c r="B158" s="181" t="s">
        <v>6339</v>
      </c>
      <c r="C158" s="186"/>
      <c r="D158" s="182"/>
      <c r="E158" s="182"/>
      <c r="F158" s="199" t="str">
        <f t="shared" si="34"/>
        <v/>
      </c>
      <c r="G158" s="166"/>
      <c r="H158" s="200" t="str">
        <f t="shared" si="30"/>
        <v/>
      </c>
      <c r="I158" s="167"/>
      <c r="J158" s="201" t="str">
        <f t="shared" si="31"/>
        <v/>
      </c>
      <c r="K158" s="168"/>
      <c r="L158" s="200" t="str">
        <f t="shared" si="32"/>
        <v/>
      </c>
      <c r="M158" s="169"/>
      <c r="N158" s="201" t="str">
        <f t="shared" si="35"/>
        <v/>
      </c>
      <c r="O158" s="168"/>
      <c r="P158" s="200" t="str">
        <f t="shared" si="36"/>
        <v/>
      </c>
      <c r="Q158" s="169"/>
      <c r="R158" s="201" t="str">
        <f t="shared" si="37"/>
        <v/>
      </c>
      <c r="S158" s="129"/>
      <c r="T158" s="202" t="str">
        <f t="shared" si="33"/>
        <v/>
      </c>
      <c r="U158" s="140"/>
      <c r="V158" s="201" t="str">
        <f t="shared" si="38"/>
        <v/>
      </c>
    </row>
    <row r="159" spans="1:22" s="147" customFormat="1" ht="15.6" hidden="1">
      <c r="A159" s="190"/>
      <c r="B159" s="181" t="s">
        <v>6340</v>
      </c>
      <c r="C159" s="186"/>
      <c r="D159" s="182"/>
      <c r="E159" s="182"/>
      <c r="F159" s="199" t="str">
        <f t="shared" si="34"/>
        <v/>
      </c>
      <c r="G159" s="166"/>
      <c r="H159" s="200" t="str">
        <f t="shared" si="30"/>
        <v/>
      </c>
      <c r="I159" s="167"/>
      <c r="J159" s="201" t="str">
        <f t="shared" si="31"/>
        <v/>
      </c>
      <c r="K159" s="168"/>
      <c r="L159" s="200" t="str">
        <f t="shared" si="32"/>
        <v/>
      </c>
      <c r="M159" s="169"/>
      <c r="N159" s="201" t="str">
        <f t="shared" si="35"/>
        <v/>
      </c>
      <c r="O159" s="168"/>
      <c r="P159" s="200" t="str">
        <f t="shared" si="36"/>
        <v/>
      </c>
      <c r="Q159" s="169"/>
      <c r="R159" s="201" t="str">
        <f t="shared" si="37"/>
        <v/>
      </c>
      <c r="S159" s="129"/>
      <c r="T159" s="202" t="str">
        <f t="shared" si="33"/>
        <v/>
      </c>
      <c r="U159" s="140"/>
      <c r="V159" s="201" t="str">
        <f t="shared" si="38"/>
        <v/>
      </c>
    </row>
    <row r="160" spans="1:22" s="147" customFormat="1" ht="15.6" hidden="1">
      <c r="A160" s="190"/>
      <c r="B160" s="181" t="s">
        <v>6341</v>
      </c>
      <c r="C160" s="186"/>
      <c r="D160" s="182"/>
      <c r="E160" s="182"/>
      <c r="F160" s="199" t="str">
        <f t="shared" si="34"/>
        <v/>
      </c>
      <c r="G160" s="166"/>
      <c r="H160" s="200" t="str">
        <f t="shared" si="30"/>
        <v/>
      </c>
      <c r="I160" s="167"/>
      <c r="J160" s="201" t="str">
        <f t="shared" si="31"/>
        <v/>
      </c>
      <c r="K160" s="168"/>
      <c r="L160" s="200" t="str">
        <f t="shared" si="32"/>
        <v/>
      </c>
      <c r="M160" s="169"/>
      <c r="N160" s="201" t="str">
        <f t="shared" si="35"/>
        <v/>
      </c>
      <c r="O160" s="168"/>
      <c r="P160" s="200" t="str">
        <f t="shared" si="36"/>
        <v/>
      </c>
      <c r="Q160" s="169"/>
      <c r="R160" s="201" t="str">
        <f t="shared" si="37"/>
        <v/>
      </c>
      <c r="S160" s="129"/>
      <c r="T160" s="202" t="str">
        <f t="shared" si="33"/>
        <v/>
      </c>
      <c r="U160" s="140"/>
      <c r="V160" s="201" t="str">
        <f t="shared" si="38"/>
        <v/>
      </c>
    </row>
    <row r="161" spans="1:22" s="147" customFormat="1" ht="15.6" hidden="1">
      <c r="A161" s="190"/>
      <c r="B161" s="181" t="s">
        <v>6342</v>
      </c>
      <c r="C161" s="186"/>
      <c r="D161" s="182"/>
      <c r="E161" s="182"/>
      <c r="F161" s="199" t="str">
        <f t="shared" si="34"/>
        <v/>
      </c>
      <c r="G161" s="166"/>
      <c r="H161" s="200" t="str">
        <f t="shared" si="30"/>
        <v/>
      </c>
      <c r="I161" s="167"/>
      <c r="J161" s="201" t="str">
        <f t="shared" si="31"/>
        <v/>
      </c>
      <c r="K161" s="168"/>
      <c r="L161" s="200" t="str">
        <f t="shared" si="32"/>
        <v/>
      </c>
      <c r="M161" s="169"/>
      <c r="N161" s="201" t="str">
        <f t="shared" si="35"/>
        <v/>
      </c>
      <c r="O161" s="168"/>
      <c r="P161" s="200" t="str">
        <f t="shared" si="36"/>
        <v/>
      </c>
      <c r="Q161" s="169"/>
      <c r="R161" s="201" t="str">
        <f t="shared" si="37"/>
        <v/>
      </c>
      <c r="S161" s="129"/>
      <c r="T161" s="202" t="str">
        <f t="shared" si="33"/>
        <v/>
      </c>
      <c r="U161" s="140"/>
      <c r="V161" s="201" t="str">
        <f t="shared" si="38"/>
        <v/>
      </c>
    </row>
    <row r="162" spans="1:22" s="147" customFormat="1" ht="15.6" hidden="1">
      <c r="A162" s="190"/>
      <c r="B162" s="181" t="s">
        <v>6343</v>
      </c>
      <c r="C162" s="186"/>
      <c r="D162" s="182"/>
      <c r="E162" s="182"/>
      <c r="F162" s="199" t="str">
        <f t="shared" si="34"/>
        <v/>
      </c>
      <c r="G162" s="166"/>
      <c r="H162" s="200" t="str">
        <f t="shared" si="30"/>
        <v/>
      </c>
      <c r="I162" s="167"/>
      <c r="J162" s="201" t="str">
        <f t="shared" si="31"/>
        <v/>
      </c>
      <c r="K162" s="168"/>
      <c r="L162" s="200" t="str">
        <f t="shared" si="32"/>
        <v/>
      </c>
      <c r="M162" s="169"/>
      <c r="N162" s="201" t="str">
        <f t="shared" si="35"/>
        <v/>
      </c>
      <c r="O162" s="168"/>
      <c r="P162" s="200" t="str">
        <f t="shared" si="36"/>
        <v/>
      </c>
      <c r="Q162" s="169"/>
      <c r="R162" s="201" t="str">
        <f t="shared" si="37"/>
        <v/>
      </c>
      <c r="S162" s="129"/>
      <c r="T162" s="202" t="str">
        <f t="shared" si="33"/>
        <v/>
      </c>
      <c r="U162" s="140"/>
      <c r="V162" s="201" t="str">
        <f t="shared" si="38"/>
        <v/>
      </c>
    </row>
    <row r="163" spans="1:22" s="147" customFormat="1" ht="15.6" hidden="1">
      <c r="A163" s="190"/>
      <c r="B163" s="181" t="s">
        <v>6344</v>
      </c>
      <c r="C163" s="186"/>
      <c r="D163" s="182"/>
      <c r="E163" s="182"/>
      <c r="F163" s="199" t="str">
        <f t="shared" si="34"/>
        <v/>
      </c>
      <c r="G163" s="166"/>
      <c r="H163" s="200" t="str">
        <f t="shared" si="30"/>
        <v/>
      </c>
      <c r="I163" s="167"/>
      <c r="J163" s="201" t="str">
        <f t="shared" si="31"/>
        <v/>
      </c>
      <c r="K163" s="168"/>
      <c r="L163" s="200" t="str">
        <f t="shared" si="32"/>
        <v/>
      </c>
      <c r="M163" s="169"/>
      <c r="N163" s="201" t="str">
        <f t="shared" si="35"/>
        <v/>
      </c>
      <c r="O163" s="168"/>
      <c r="P163" s="200" t="str">
        <f t="shared" si="36"/>
        <v/>
      </c>
      <c r="Q163" s="169"/>
      <c r="R163" s="201" t="str">
        <f t="shared" si="37"/>
        <v/>
      </c>
      <c r="S163" s="129"/>
      <c r="T163" s="202" t="str">
        <f t="shared" si="33"/>
        <v/>
      </c>
      <c r="U163" s="140"/>
      <c r="V163" s="201" t="str">
        <f t="shared" si="38"/>
        <v/>
      </c>
    </row>
    <row r="164" spans="1:22" s="147" customFormat="1" ht="15.6" hidden="1">
      <c r="A164" s="190"/>
      <c r="B164" s="181" t="s">
        <v>6345</v>
      </c>
      <c r="C164" s="186"/>
      <c r="D164" s="182"/>
      <c r="E164" s="182"/>
      <c r="F164" s="199" t="str">
        <f t="shared" si="34"/>
        <v/>
      </c>
      <c r="G164" s="166"/>
      <c r="H164" s="200" t="str">
        <f t="shared" si="30"/>
        <v/>
      </c>
      <c r="I164" s="167"/>
      <c r="J164" s="201" t="str">
        <f t="shared" si="31"/>
        <v/>
      </c>
      <c r="K164" s="168"/>
      <c r="L164" s="200" t="str">
        <f t="shared" si="32"/>
        <v/>
      </c>
      <c r="M164" s="169"/>
      <c r="N164" s="201" t="str">
        <f t="shared" si="35"/>
        <v/>
      </c>
      <c r="O164" s="168"/>
      <c r="P164" s="200" t="str">
        <f t="shared" si="36"/>
        <v/>
      </c>
      <c r="Q164" s="169"/>
      <c r="R164" s="201" t="str">
        <f t="shared" si="37"/>
        <v/>
      </c>
      <c r="S164" s="129"/>
      <c r="T164" s="202" t="str">
        <f t="shared" si="33"/>
        <v/>
      </c>
      <c r="U164" s="140"/>
      <c r="V164" s="201" t="str">
        <f t="shared" si="38"/>
        <v/>
      </c>
    </row>
    <row r="165" spans="1:22" s="147" customFormat="1" ht="15.6" hidden="1">
      <c r="A165" s="190"/>
      <c r="B165" s="181" t="s">
        <v>6346</v>
      </c>
      <c r="C165" s="186"/>
      <c r="D165" s="182"/>
      <c r="E165" s="182"/>
      <c r="F165" s="199" t="str">
        <f t="shared" si="34"/>
        <v/>
      </c>
      <c r="G165" s="166"/>
      <c r="H165" s="200" t="str">
        <f t="shared" si="30"/>
        <v/>
      </c>
      <c r="I165" s="167"/>
      <c r="J165" s="201" t="str">
        <f t="shared" si="31"/>
        <v/>
      </c>
      <c r="K165" s="168"/>
      <c r="L165" s="200" t="str">
        <f t="shared" si="32"/>
        <v/>
      </c>
      <c r="M165" s="169"/>
      <c r="N165" s="201" t="str">
        <f t="shared" si="35"/>
        <v/>
      </c>
      <c r="O165" s="168"/>
      <c r="P165" s="200" t="str">
        <f t="shared" si="36"/>
        <v/>
      </c>
      <c r="Q165" s="169"/>
      <c r="R165" s="201" t="str">
        <f t="shared" si="37"/>
        <v/>
      </c>
      <c r="S165" s="129"/>
      <c r="T165" s="202" t="str">
        <f t="shared" si="33"/>
        <v/>
      </c>
      <c r="U165" s="140"/>
      <c r="V165" s="201" t="str">
        <f t="shared" si="38"/>
        <v/>
      </c>
    </row>
    <row r="166" spans="1:22" s="147" customFormat="1" ht="15.6" hidden="1">
      <c r="A166" s="190"/>
      <c r="B166" s="181" t="s">
        <v>6347</v>
      </c>
      <c r="C166" s="186"/>
      <c r="D166" s="182"/>
      <c r="E166" s="182"/>
      <c r="F166" s="199" t="str">
        <f t="shared" si="34"/>
        <v/>
      </c>
      <c r="G166" s="166"/>
      <c r="H166" s="200" t="str">
        <f t="shared" si="30"/>
        <v/>
      </c>
      <c r="I166" s="167"/>
      <c r="J166" s="201" t="str">
        <f t="shared" si="31"/>
        <v/>
      </c>
      <c r="K166" s="168"/>
      <c r="L166" s="200" t="str">
        <f t="shared" si="32"/>
        <v/>
      </c>
      <c r="M166" s="169"/>
      <c r="N166" s="201" t="str">
        <f t="shared" si="35"/>
        <v/>
      </c>
      <c r="O166" s="168"/>
      <c r="P166" s="200" t="str">
        <f t="shared" si="36"/>
        <v/>
      </c>
      <c r="Q166" s="169"/>
      <c r="R166" s="201" t="str">
        <f t="shared" si="37"/>
        <v/>
      </c>
      <c r="S166" s="129"/>
      <c r="T166" s="202" t="str">
        <f t="shared" si="33"/>
        <v/>
      </c>
      <c r="U166" s="140"/>
      <c r="V166" s="201" t="str">
        <f t="shared" si="38"/>
        <v/>
      </c>
    </row>
    <row r="167" spans="1:22" s="147" customFormat="1" ht="15.6" hidden="1">
      <c r="A167" s="190"/>
      <c r="B167" s="181" t="s">
        <v>6348</v>
      </c>
      <c r="C167" s="186"/>
      <c r="D167" s="182"/>
      <c r="E167" s="182"/>
      <c r="F167" s="199" t="str">
        <f t="shared" si="34"/>
        <v/>
      </c>
      <c r="G167" s="166"/>
      <c r="H167" s="200" t="str">
        <f t="shared" si="30"/>
        <v/>
      </c>
      <c r="I167" s="167"/>
      <c r="J167" s="201" t="str">
        <f t="shared" si="31"/>
        <v/>
      </c>
      <c r="K167" s="168"/>
      <c r="L167" s="200" t="str">
        <f t="shared" si="32"/>
        <v/>
      </c>
      <c r="M167" s="169"/>
      <c r="N167" s="201" t="str">
        <f t="shared" si="35"/>
        <v/>
      </c>
      <c r="O167" s="168"/>
      <c r="P167" s="200" t="str">
        <f t="shared" si="36"/>
        <v/>
      </c>
      <c r="Q167" s="169"/>
      <c r="R167" s="201" t="str">
        <f t="shared" si="37"/>
        <v/>
      </c>
      <c r="S167" s="129"/>
      <c r="T167" s="202" t="str">
        <f t="shared" si="33"/>
        <v/>
      </c>
      <c r="U167" s="140"/>
      <c r="V167" s="201" t="str">
        <f t="shared" si="38"/>
        <v/>
      </c>
    </row>
    <row r="168" spans="1:22" s="147" customFormat="1" ht="15.6" hidden="1">
      <c r="A168" s="190"/>
      <c r="B168" s="181" t="s">
        <v>6349</v>
      </c>
      <c r="C168" s="186"/>
      <c r="D168" s="182"/>
      <c r="E168" s="182"/>
      <c r="F168" s="199" t="str">
        <f t="shared" si="34"/>
        <v/>
      </c>
      <c r="G168" s="166"/>
      <c r="H168" s="200" t="str">
        <f t="shared" si="30"/>
        <v/>
      </c>
      <c r="I168" s="167"/>
      <c r="J168" s="201" t="str">
        <f t="shared" si="31"/>
        <v/>
      </c>
      <c r="K168" s="168"/>
      <c r="L168" s="200" t="str">
        <f t="shared" si="32"/>
        <v/>
      </c>
      <c r="M168" s="169"/>
      <c r="N168" s="201" t="str">
        <f t="shared" si="35"/>
        <v/>
      </c>
      <c r="O168" s="168"/>
      <c r="P168" s="200" t="str">
        <f t="shared" si="36"/>
        <v/>
      </c>
      <c r="Q168" s="169"/>
      <c r="R168" s="201" t="str">
        <f t="shared" si="37"/>
        <v/>
      </c>
      <c r="S168" s="129"/>
      <c r="T168" s="202" t="str">
        <f t="shared" si="33"/>
        <v/>
      </c>
      <c r="U168" s="140"/>
      <c r="V168" s="201" t="str">
        <f t="shared" si="38"/>
        <v/>
      </c>
    </row>
    <row r="169" spans="1:22" s="147" customFormat="1" ht="15.6" hidden="1">
      <c r="A169" s="190"/>
      <c r="B169" s="181" t="s">
        <v>6350</v>
      </c>
      <c r="C169" s="186"/>
      <c r="D169" s="182"/>
      <c r="E169" s="182"/>
      <c r="F169" s="199" t="str">
        <f t="shared" si="34"/>
        <v/>
      </c>
      <c r="G169" s="166"/>
      <c r="H169" s="200" t="str">
        <f t="shared" si="30"/>
        <v/>
      </c>
      <c r="I169" s="167"/>
      <c r="J169" s="201" t="str">
        <f t="shared" si="31"/>
        <v/>
      </c>
      <c r="K169" s="168"/>
      <c r="L169" s="200" t="str">
        <f t="shared" si="32"/>
        <v/>
      </c>
      <c r="M169" s="169"/>
      <c r="N169" s="201" t="str">
        <f t="shared" si="35"/>
        <v/>
      </c>
      <c r="O169" s="168"/>
      <c r="P169" s="200" t="str">
        <f t="shared" si="36"/>
        <v/>
      </c>
      <c r="Q169" s="169"/>
      <c r="R169" s="201" t="str">
        <f t="shared" si="37"/>
        <v/>
      </c>
      <c r="S169" s="129"/>
      <c r="T169" s="202" t="str">
        <f t="shared" si="33"/>
        <v/>
      </c>
      <c r="U169" s="140"/>
      <c r="V169" s="201" t="str">
        <f t="shared" si="38"/>
        <v/>
      </c>
    </row>
    <row r="170" spans="1:22" s="147" customFormat="1" ht="15.6" hidden="1">
      <c r="A170" s="190"/>
      <c r="B170" s="181" t="s">
        <v>6351</v>
      </c>
      <c r="C170" s="186"/>
      <c r="D170" s="182"/>
      <c r="E170" s="182"/>
      <c r="F170" s="199" t="str">
        <f t="shared" si="34"/>
        <v/>
      </c>
      <c r="G170" s="166"/>
      <c r="H170" s="200" t="str">
        <f t="shared" si="30"/>
        <v/>
      </c>
      <c r="I170" s="167"/>
      <c r="J170" s="201" t="str">
        <f t="shared" si="31"/>
        <v/>
      </c>
      <c r="K170" s="168"/>
      <c r="L170" s="200" t="str">
        <f t="shared" si="32"/>
        <v/>
      </c>
      <c r="M170" s="169"/>
      <c r="N170" s="201" t="str">
        <f t="shared" si="35"/>
        <v/>
      </c>
      <c r="O170" s="168"/>
      <c r="P170" s="200" t="str">
        <f t="shared" si="36"/>
        <v/>
      </c>
      <c r="Q170" s="169"/>
      <c r="R170" s="201" t="str">
        <f t="shared" si="37"/>
        <v/>
      </c>
      <c r="S170" s="129"/>
      <c r="T170" s="202" t="str">
        <f t="shared" si="33"/>
        <v/>
      </c>
      <c r="U170" s="140"/>
      <c r="V170" s="201" t="str">
        <f t="shared" si="38"/>
        <v/>
      </c>
    </row>
    <row r="171" spans="1:22" s="147" customFormat="1" ht="15.6" hidden="1">
      <c r="A171" s="190"/>
      <c r="B171" s="181" t="s">
        <v>6352</v>
      </c>
      <c r="C171" s="186"/>
      <c r="D171" s="182"/>
      <c r="E171" s="182"/>
      <c r="F171" s="199" t="str">
        <f t="shared" si="34"/>
        <v/>
      </c>
      <c r="G171" s="166"/>
      <c r="H171" s="200" t="str">
        <f t="shared" si="30"/>
        <v/>
      </c>
      <c r="I171" s="167"/>
      <c r="J171" s="201" t="str">
        <f t="shared" si="31"/>
        <v/>
      </c>
      <c r="K171" s="168"/>
      <c r="L171" s="200" t="str">
        <f t="shared" si="32"/>
        <v/>
      </c>
      <c r="M171" s="169"/>
      <c r="N171" s="201" t="str">
        <f t="shared" si="35"/>
        <v/>
      </c>
      <c r="O171" s="168"/>
      <c r="P171" s="200" t="str">
        <f t="shared" si="36"/>
        <v/>
      </c>
      <c r="Q171" s="169"/>
      <c r="R171" s="201" t="str">
        <f t="shared" si="37"/>
        <v/>
      </c>
      <c r="S171" s="129"/>
      <c r="T171" s="202" t="str">
        <f t="shared" si="33"/>
        <v/>
      </c>
      <c r="U171" s="140"/>
      <c r="V171" s="201" t="str">
        <f t="shared" si="38"/>
        <v/>
      </c>
    </row>
    <row r="172" spans="1:22" s="147" customFormat="1" ht="15.6" hidden="1">
      <c r="A172" s="190"/>
      <c r="B172" s="181" t="s">
        <v>6353</v>
      </c>
      <c r="C172" s="186"/>
      <c r="D172" s="182"/>
      <c r="E172" s="182"/>
      <c r="F172" s="199" t="str">
        <f t="shared" si="34"/>
        <v/>
      </c>
      <c r="G172" s="166"/>
      <c r="H172" s="200" t="str">
        <f t="shared" si="30"/>
        <v/>
      </c>
      <c r="I172" s="167"/>
      <c r="J172" s="201" t="str">
        <f t="shared" si="31"/>
        <v/>
      </c>
      <c r="K172" s="168"/>
      <c r="L172" s="200" t="str">
        <f t="shared" si="32"/>
        <v/>
      </c>
      <c r="M172" s="169"/>
      <c r="N172" s="201" t="str">
        <f t="shared" si="35"/>
        <v/>
      </c>
      <c r="O172" s="168"/>
      <c r="P172" s="200" t="str">
        <f t="shared" si="36"/>
        <v/>
      </c>
      <c r="Q172" s="169"/>
      <c r="R172" s="201" t="str">
        <f t="shared" si="37"/>
        <v/>
      </c>
      <c r="S172" s="129"/>
      <c r="T172" s="202" t="str">
        <f t="shared" si="33"/>
        <v/>
      </c>
      <c r="U172" s="140"/>
      <c r="V172" s="201" t="str">
        <f t="shared" si="38"/>
        <v/>
      </c>
    </row>
    <row r="173" spans="1:22" s="147" customFormat="1" ht="15.6" hidden="1">
      <c r="A173" s="190"/>
      <c r="B173" s="181" t="s">
        <v>6354</v>
      </c>
      <c r="C173" s="186"/>
      <c r="D173" s="182"/>
      <c r="E173" s="182"/>
      <c r="F173" s="199" t="str">
        <f t="shared" si="34"/>
        <v/>
      </c>
      <c r="G173" s="166"/>
      <c r="H173" s="200" t="str">
        <f t="shared" si="30"/>
        <v/>
      </c>
      <c r="I173" s="167"/>
      <c r="J173" s="201" t="str">
        <f t="shared" si="31"/>
        <v/>
      </c>
      <c r="K173" s="168"/>
      <c r="L173" s="200" t="str">
        <f t="shared" si="32"/>
        <v/>
      </c>
      <c r="M173" s="169"/>
      <c r="N173" s="201" t="str">
        <f t="shared" si="35"/>
        <v/>
      </c>
      <c r="O173" s="168"/>
      <c r="P173" s="200" t="str">
        <f t="shared" si="36"/>
        <v/>
      </c>
      <c r="Q173" s="169"/>
      <c r="R173" s="201" t="str">
        <f t="shared" si="37"/>
        <v/>
      </c>
      <c r="S173" s="129"/>
      <c r="T173" s="202" t="str">
        <f t="shared" si="33"/>
        <v/>
      </c>
      <c r="U173" s="140"/>
      <c r="V173" s="201" t="str">
        <f t="shared" si="38"/>
        <v/>
      </c>
    </row>
    <row r="174" spans="1:22" s="147" customFormat="1" ht="15.6" hidden="1">
      <c r="A174" s="190"/>
      <c r="B174" s="181" t="s">
        <v>6355</v>
      </c>
      <c r="C174" s="186"/>
      <c r="D174" s="182"/>
      <c r="E174" s="182"/>
      <c r="F174" s="199" t="str">
        <f t="shared" si="34"/>
        <v/>
      </c>
      <c r="G174" s="166"/>
      <c r="H174" s="200" t="str">
        <f t="shared" si="30"/>
        <v/>
      </c>
      <c r="I174" s="167"/>
      <c r="J174" s="201" t="str">
        <f t="shared" si="31"/>
        <v/>
      </c>
      <c r="K174" s="168"/>
      <c r="L174" s="200" t="str">
        <f t="shared" si="32"/>
        <v/>
      </c>
      <c r="M174" s="169"/>
      <c r="N174" s="201" t="str">
        <f t="shared" si="35"/>
        <v/>
      </c>
      <c r="O174" s="168"/>
      <c r="P174" s="200" t="str">
        <f t="shared" si="36"/>
        <v/>
      </c>
      <c r="Q174" s="169"/>
      <c r="R174" s="201" t="str">
        <f t="shared" si="37"/>
        <v/>
      </c>
      <c r="S174" s="129"/>
      <c r="T174" s="202" t="str">
        <f t="shared" si="33"/>
        <v/>
      </c>
      <c r="U174" s="140"/>
      <c r="V174" s="201" t="str">
        <f t="shared" si="38"/>
        <v/>
      </c>
    </row>
    <row r="175" spans="1:22" s="147" customFormat="1" ht="15.6" hidden="1">
      <c r="A175" s="190"/>
      <c r="B175" s="181" t="s">
        <v>6356</v>
      </c>
      <c r="C175" s="186"/>
      <c r="D175" s="182"/>
      <c r="E175" s="182"/>
      <c r="F175" s="199" t="str">
        <f t="shared" si="34"/>
        <v/>
      </c>
      <c r="G175" s="166"/>
      <c r="H175" s="200" t="str">
        <f t="shared" si="30"/>
        <v/>
      </c>
      <c r="I175" s="167"/>
      <c r="J175" s="201" t="str">
        <f t="shared" si="31"/>
        <v/>
      </c>
      <c r="K175" s="168"/>
      <c r="L175" s="200" t="str">
        <f t="shared" si="32"/>
        <v/>
      </c>
      <c r="M175" s="169"/>
      <c r="N175" s="201" t="str">
        <f t="shared" si="35"/>
        <v/>
      </c>
      <c r="O175" s="168"/>
      <c r="P175" s="200" t="str">
        <f t="shared" si="36"/>
        <v/>
      </c>
      <c r="Q175" s="169"/>
      <c r="R175" s="201" t="str">
        <f t="shared" si="37"/>
        <v/>
      </c>
      <c r="S175" s="129"/>
      <c r="T175" s="202" t="str">
        <f t="shared" si="33"/>
        <v/>
      </c>
      <c r="U175" s="140"/>
      <c r="V175" s="201" t="str">
        <f t="shared" si="38"/>
        <v/>
      </c>
    </row>
    <row r="176" spans="1:22" s="147" customFormat="1" ht="15.6" hidden="1">
      <c r="A176" s="190"/>
      <c r="B176" s="181" t="s">
        <v>6357</v>
      </c>
      <c r="C176" s="186"/>
      <c r="D176" s="182"/>
      <c r="E176" s="182"/>
      <c r="F176" s="199" t="str">
        <f t="shared" si="34"/>
        <v/>
      </c>
      <c r="G176" s="166"/>
      <c r="H176" s="200" t="str">
        <f t="shared" si="30"/>
        <v/>
      </c>
      <c r="I176" s="167"/>
      <c r="J176" s="201" t="str">
        <f t="shared" si="31"/>
        <v/>
      </c>
      <c r="K176" s="168"/>
      <c r="L176" s="200" t="str">
        <f t="shared" si="32"/>
        <v/>
      </c>
      <c r="M176" s="169"/>
      <c r="N176" s="201" t="str">
        <f t="shared" si="35"/>
        <v/>
      </c>
      <c r="O176" s="168"/>
      <c r="P176" s="200" t="str">
        <f t="shared" si="36"/>
        <v/>
      </c>
      <c r="Q176" s="169"/>
      <c r="R176" s="201" t="str">
        <f t="shared" si="37"/>
        <v/>
      </c>
      <c r="S176" s="129"/>
      <c r="T176" s="202" t="str">
        <f t="shared" si="33"/>
        <v/>
      </c>
      <c r="U176" s="140"/>
      <c r="V176" s="201" t="str">
        <f t="shared" si="38"/>
        <v/>
      </c>
    </row>
    <row r="177" spans="1:22" s="147" customFormat="1" ht="15.6" hidden="1">
      <c r="A177" s="190"/>
      <c r="B177" s="181" t="s">
        <v>6358</v>
      </c>
      <c r="C177" s="186"/>
      <c r="D177" s="182"/>
      <c r="E177" s="182"/>
      <c r="F177" s="199" t="str">
        <f t="shared" si="34"/>
        <v/>
      </c>
      <c r="G177" s="166"/>
      <c r="H177" s="200" t="str">
        <f t="shared" si="30"/>
        <v/>
      </c>
      <c r="I177" s="167"/>
      <c r="J177" s="201" t="str">
        <f t="shared" si="31"/>
        <v/>
      </c>
      <c r="K177" s="168"/>
      <c r="L177" s="200" t="str">
        <f t="shared" si="32"/>
        <v/>
      </c>
      <c r="M177" s="169"/>
      <c r="N177" s="201" t="str">
        <f t="shared" si="35"/>
        <v/>
      </c>
      <c r="O177" s="168"/>
      <c r="P177" s="200" t="str">
        <f t="shared" si="36"/>
        <v/>
      </c>
      <c r="Q177" s="169"/>
      <c r="R177" s="201" t="str">
        <f t="shared" si="37"/>
        <v/>
      </c>
      <c r="S177" s="129"/>
      <c r="T177" s="202" t="str">
        <f t="shared" si="33"/>
        <v/>
      </c>
      <c r="U177" s="140"/>
      <c r="V177" s="201" t="str">
        <f t="shared" si="38"/>
        <v/>
      </c>
    </row>
    <row r="178" spans="1:22" s="147" customFormat="1" ht="15.6" hidden="1">
      <c r="A178" s="190"/>
      <c r="B178" s="181" t="s">
        <v>6359</v>
      </c>
      <c r="C178" s="186"/>
      <c r="D178" s="182"/>
      <c r="E178" s="182"/>
      <c r="F178" s="199" t="str">
        <f t="shared" si="34"/>
        <v/>
      </c>
      <c r="G178" s="166"/>
      <c r="H178" s="200" t="str">
        <f t="shared" si="30"/>
        <v/>
      </c>
      <c r="I178" s="167"/>
      <c r="J178" s="201" t="str">
        <f t="shared" si="31"/>
        <v/>
      </c>
      <c r="K178" s="168"/>
      <c r="L178" s="200" t="str">
        <f t="shared" si="32"/>
        <v/>
      </c>
      <c r="M178" s="169"/>
      <c r="N178" s="201" t="str">
        <f t="shared" si="35"/>
        <v/>
      </c>
      <c r="O178" s="168"/>
      <c r="P178" s="200" t="str">
        <f t="shared" si="36"/>
        <v/>
      </c>
      <c r="Q178" s="169"/>
      <c r="R178" s="201" t="str">
        <f t="shared" si="37"/>
        <v/>
      </c>
      <c r="S178" s="129"/>
      <c r="T178" s="202" t="str">
        <f t="shared" si="33"/>
        <v/>
      </c>
      <c r="U178" s="140"/>
      <c r="V178" s="201" t="str">
        <f t="shared" si="38"/>
        <v/>
      </c>
    </row>
    <row r="179" spans="1:22" s="147" customFormat="1" ht="15.6" hidden="1">
      <c r="A179" s="190"/>
      <c r="B179" s="181" t="s">
        <v>6360</v>
      </c>
      <c r="C179" s="186"/>
      <c r="D179" s="182"/>
      <c r="E179" s="182"/>
      <c r="F179" s="199" t="str">
        <f t="shared" si="34"/>
        <v/>
      </c>
      <c r="G179" s="166"/>
      <c r="H179" s="200" t="str">
        <f t="shared" si="30"/>
        <v/>
      </c>
      <c r="I179" s="167"/>
      <c r="J179" s="201" t="str">
        <f t="shared" si="31"/>
        <v/>
      </c>
      <c r="K179" s="168"/>
      <c r="L179" s="200" t="str">
        <f t="shared" si="32"/>
        <v/>
      </c>
      <c r="M179" s="169"/>
      <c r="N179" s="201" t="str">
        <f t="shared" si="35"/>
        <v/>
      </c>
      <c r="O179" s="168"/>
      <c r="P179" s="200" t="str">
        <f t="shared" si="36"/>
        <v/>
      </c>
      <c r="Q179" s="169"/>
      <c r="R179" s="201" t="str">
        <f t="shared" si="37"/>
        <v/>
      </c>
      <c r="S179" s="129"/>
      <c r="T179" s="202" t="str">
        <f t="shared" si="33"/>
        <v/>
      </c>
      <c r="U179" s="140"/>
      <c r="V179" s="201" t="str">
        <f t="shared" si="38"/>
        <v/>
      </c>
    </row>
    <row r="180" spans="1:22" s="147" customFormat="1" ht="15.6" hidden="1">
      <c r="A180" s="190"/>
      <c r="B180" s="181" t="s">
        <v>6361</v>
      </c>
      <c r="C180" s="186"/>
      <c r="D180" s="182"/>
      <c r="E180" s="182"/>
      <c r="F180" s="199" t="str">
        <f t="shared" si="34"/>
        <v/>
      </c>
      <c r="G180" s="166"/>
      <c r="H180" s="200" t="str">
        <f t="shared" si="30"/>
        <v/>
      </c>
      <c r="I180" s="167"/>
      <c r="J180" s="201" t="str">
        <f t="shared" si="31"/>
        <v/>
      </c>
      <c r="K180" s="168"/>
      <c r="L180" s="200" t="str">
        <f t="shared" si="32"/>
        <v/>
      </c>
      <c r="M180" s="169"/>
      <c r="N180" s="201" t="str">
        <f t="shared" si="35"/>
        <v/>
      </c>
      <c r="O180" s="168"/>
      <c r="P180" s="200" t="str">
        <f t="shared" si="36"/>
        <v/>
      </c>
      <c r="Q180" s="169"/>
      <c r="R180" s="201" t="str">
        <f t="shared" si="37"/>
        <v/>
      </c>
      <c r="S180" s="129"/>
      <c r="T180" s="202" t="str">
        <f t="shared" si="33"/>
        <v/>
      </c>
      <c r="U180" s="140"/>
      <c r="V180" s="201" t="str">
        <f t="shared" si="38"/>
        <v/>
      </c>
    </row>
    <row r="181" spans="1:22" s="147" customFormat="1" ht="15.6" hidden="1">
      <c r="A181" s="190"/>
      <c r="B181" s="181" t="s">
        <v>6362</v>
      </c>
      <c r="C181" s="186"/>
      <c r="D181" s="182"/>
      <c r="E181" s="182"/>
      <c r="F181" s="199" t="str">
        <f t="shared" si="34"/>
        <v/>
      </c>
      <c r="G181" s="166"/>
      <c r="H181" s="200" t="str">
        <f t="shared" si="30"/>
        <v/>
      </c>
      <c r="I181" s="167"/>
      <c r="J181" s="201" t="str">
        <f t="shared" si="31"/>
        <v/>
      </c>
      <c r="K181" s="168"/>
      <c r="L181" s="200" t="str">
        <f t="shared" si="32"/>
        <v/>
      </c>
      <c r="M181" s="169"/>
      <c r="N181" s="201" t="str">
        <f t="shared" si="35"/>
        <v/>
      </c>
      <c r="O181" s="168"/>
      <c r="P181" s="200" t="str">
        <f t="shared" si="36"/>
        <v/>
      </c>
      <c r="Q181" s="169"/>
      <c r="R181" s="201" t="str">
        <f t="shared" si="37"/>
        <v/>
      </c>
      <c r="S181" s="129"/>
      <c r="T181" s="202" t="str">
        <f t="shared" si="33"/>
        <v/>
      </c>
      <c r="U181" s="140"/>
      <c r="V181" s="201" t="str">
        <f t="shared" si="38"/>
        <v/>
      </c>
    </row>
    <row r="182" spans="1:22" s="147" customFormat="1" ht="15.6" hidden="1">
      <c r="A182" s="190"/>
      <c r="B182" s="181" t="s">
        <v>6363</v>
      </c>
      <c r="C182" s="186"/>
      <c r="D182" s="182"/>
      <c r="E182" s="182"/>
      <c r="F182" s="199" t="str">
        <f t="shared" si="34"/>
        <v/>
      </c>
      <c r="G182" s="166"/>
      <c r="H182" s="200" t="str">
        <f t="shared" si="30"/>
        <v/>
      </c>
      <c r="I182" s="167"/>
      <c r="J182" s="201" t="str">
        <f t="shared" si="31"/>
        <v/>
      </c>
      <c r="K182" s="168"/>
      <c r="L182" s="200" t="str">
        <f t="shared" si="32"/>
        <v/>
      </c>
      <c r="M182" s="169"/>
      <c r="N182" s="201" t="str">
        <f t="shared" si="35"/>
        <v/>
      </c>
      <c r="O182" s="168"/>
      <c r="P182" s="200" t="str">
        <f t="shared" si="36"/>
        <v/>
      </c>
      <c r="Q182" s="169"/>
      <c r="R182" s="201" t="str">
        <f t="shared" si="37"/>
        <v/>
      </c>
      <c r="S182" s="129"/>
      <c r="T182" s="202" t="str">
        <f t="shared" si="33"/>
        <v/>
      </c>
      <c r="U182" s="140"/>
      <c r="V182" s="201" t="str">
        <f t="shared" si="38"/>
        <v/>
      </c>
    </row>
    <row r="183" spans="1:22" s="147" customFormat="1" ht="15.6" hidden="1">
      <c r="A183" s="190"/>
      <c r="B183" s="181" t="s">
        <v>6364</v>
      </c>
      <c r="C183" s="186"/>
      <c r="D183" s="182"/>
      <c r="E183" s="182"/>
      <c r="F183" s="199" t="str">
        <f t="shared" si="34"/>
        <v/>
      </c>
      <c r="G183" s="166"/>
      <c r="H183" s="200" t="str">
        <f t="shared" si="30"/>
        <v/>
      </c>
      <c r="I183" s="167"/>
      <c r="J183" s="201" t="str">
        <f t="shared" si="31"/>
        <v/>
      </c>
      <c r="K183" s="168"/>
      <c r="L183" s="200" t="str">
        <f t="shared" si="32"/>
        <v/>
      </c>
      <c r="M183" s="169"/>
      <c r="N183" s="201" t="str">
        <f t="shared" si="35"/>
        <v/>
      </c>
      <c r="O183" s="168"/>
      <c r="P183" s="200" t="str">
        <f t="shared" si="36"/>
        <v/>
      </c>
      <c r="Q183" s="169"/>
      <c r="R183" s="201" t="str">
        <f t="shared" si="37"/>
        <v/>
      </c>
      <c r="S183" s="129"/>
      <c r="T183" s="202" t="str">
        <f t="shared" si="33"/>
        <v/>
      </c>
      <c r="U183" s="140"/>
      <c r="V183" s="201" t="str">
        <f t="shared" si="38"/>
        <v/>
      </c>
    </row>
    <row r="184" spans="1:22" s="147" customFormat="1" ht="15.6" hidden="1">
      <c r="A184" s="190"/>
      <c r="B184" s="181" t="s">
        <v>6365</v>
      </c>
      <c r="C184" s="186"/>
      <c r="D184" s="182"/>
      <c r="E184" s="182"/>
      <c r="F184" s="199" t="str">
        <f t="shared" si="34"/>
        <v/>
      </c>
      <c r="G184" s="166"/>
      <c r="H184" s="200" t="str">
        <f t="shared" si="30"/>
        <v/>
      </c>
      <c r="I184" s="167"/>
      <c r="J184" s="201" t="str">
        <f t="shared" si="31"/>
        <v/>
      </c>
      <c r="K184" s="168"/>
      <c r="L184" s="200" t="str">
        <f t="shared" si="32"/>
        <v/>
      </c>
      <c r="M184" s="169"/>
      <c r="N184" s="201" t="str">
        <f t="shared" si="35"/>
        <v/>
      </c>
      <c r="O184" s="168"/>
      <c r="P184" s="200" t="str">
        <f t="shared" si="36"/>
        <v/>
      </c>
      <c r="Q184" s="169"/>
      <c r="R184" s="201" t="str">
        <f t="shared" si="37"/>
        <v/>
      </c>
      <c r="S184" s="129"/>
      <c r="T184" s="202" t="str">
        <f t="shared" si="33"/>
        <v/>
      </c>
      <c r="U184" s="140"/>
      <c r="V184" s="201" t="str">
        <f t="shared" si="38"/>
        <v/>
      </c>
    </row>
    <row r="185" spans="1:22" s="147" customFormat="1" ht="15.6" hidden="1">
      <c r="A185" s="190"/>
      <c r="B185" s="181" t="s">
        <v>6366</v>
      </c>
      <c r="C185" s="186"/>
      <c r="D185" s="182"/>
      <c r="E185" s="182"/>
      <c r="F185" s="199" t="str">
        <f t="shared" si="34"/>
        <v/>
      </c>
      <c r="G185" s="166"/>
      <c r="H185" s="200" t="str">
        <f t="shared" si="30"/>
        <v/>
      </c>
      <c r="I185" s="167"/>
      <c r="J185" s="201" t="str">
        <f t="shared" si="31"/>
        <v/>
      </c>
      <c r="K185" s="168"/>
      <c r="L185" s="200" t="str">
        <f t="shared" si="32"/>
        <v/>
      </c>
      <c r="M185" s="169"/>
      <c r="N185" s="201" t="str">
        <f t="shared" si="35"/>
        <v/>
      </c>
      <c r="O185" s="168"/>
      <c r="P185" s="200" t="str">
        <f t="shared" si="36"/>
        <v/>
      </c>
      <c r="Q185" s="169"/>
      <c r="R185" s="201" t="str">
        <f t="shared" si="37"/>
        <v/>
      </c>
      <c r="S185" s="129"/>
      <c r="T185" s="202" t="str">
        <f t="shared" si="33"/>
        <v/>
      </c>
      <c r="U185" s="140"/>
      <c r="V185" s="201" t="str">
        <f t="shared" si="38"/>
        <v/>
      </c>
    </row>
    <row r="186" spans="1:22" s="147" customFormat="1" ht="15.6" hidden="1">
      <c r="A186" s="190"/>
      <c r="B186" s="181" t="s">
        <v>6367</v>
      </c>
      <c r="C186" s="186"/>
      <c r="D186" s="182"/>
      <c r="E186" s="182"/>
      <c r="F186" s="199" t="str">
        <f t="shared" si="34"/>
        <v/>
      </c>
      <c r="G186" s="166"/>
      <c r="H186" s="200" t="str">
        <f t="shared" si="30"/>
        <v/>
      </c>
      <c r="I186" s="167"/>
      <c r="J186" s="201" t="str">
        <f t="shared" si="31"/>
        <v/>
      </c>
      <c r="K186" s="168"/>
      <c r="L186" s="200" t="str">
        <f t="shared" si="32"/>
        <v/>
      </c>
      <c r="M186" s="169"/>
      <c r="N186" s="201" t="str">
        <f t="shared" si="35"/>
        <v/>
      </c>
      <c r="O186" s="168"/>
      <c r="P186" s="200" t="str">
        <f t="shared" si="36"/>
        <v/>
      </c>
      <c r="Q186" s="169"/>
      <c r="R186" s="201" t="str">
        <f t="shared" si="37"/>
        <v/>
      </c>
      <c r="S186" s="129"/>
      <c r="T186" s="202" t="str">
        <f t="shared" si="33"/>
        <v/>
      </c>
      <c r="U186" s="140"/>
      <c r="V186" s="201" t="str">
        <f t="shared" si="38"/>
        <v/>
      </c>
    </row>
    <row r="187" spans="1:22" s="147" customFormat="1" ht="15.6" hidden="1">
      <c r="A187" s="190"/>
      <c r="B187" s="181" t="s">
        <v>6368</v>
      </c>
      <c r="C187" s="186"/>
      <c r="D187" s="182"/>
      <c r="E187" s="182"/>
      <c r="F187" s="199" t="str">
        <f t="shared" si="34"/>
        <v/>
      </c>
      <c r="G187" s="166"/>
      <c r="H187" s="200" t="str">
        <f t="shared" si="30"/>
        <v/>
      </c>
      <c r="I187" s="167"/>
      <c r="J187" s="201" t="str">
        <f t="shared" si="31"/>
        <v/>
      </c>
      <c r="K187" s="168"/>
      <c r="L187" s="200" t="str">
        <f t="shared" si="32"/>
        <v/>
      </c>
      <c r="M187" s="169"/>
      <c r="N187" s="201" t="str">
        <f t="shared" si="35"/>
        <v/>
      </c>
      <c r="O187" s="168"/>
      <c r="P187" s="200" t="str">
        <f t="shared" si="36"/>
        <v/>
      </c>
      <c r="Q187" s="169"/>
      <c r="R187" s="201" t="str">
        <f t="shared" si="37"/>
        <v/>
      </c>
      <c r="S187" s="129"/>
      <c r="T187" s="202" t="str">
        <f t="shared" si="33"/>
        <v/>
      </c>
      <c r="U187" s="140"/>
      <c r="V187" s="201" t="str">
        <f t="shared" si="38"/>
        <v/>
      </c>
    </row>
    <row r="188" spans="1:22" s="147" customFormat="1" ht="15.6" hidden="1">
      <c r="A188" s="190"/>
      <c r="B188" s="181" t="s">
        <v>6369</v>
      </c>
      <c r="C188" s="186"/>
      <c r="D188" s="182"/>
      <c r="E188" s="182"/>
      <c r="F188" s="199" t="str">
        <f t="shared" si="34"/>
        <v/>
      </c>
      <c r="G188" s="166"/>
      <c r="H188" s="200" t="str">
        <f t="shared" ref="H188:H241" si="39">IF($H$9="*",IF(G188&gt;0,"*",""),"")</f>
        <v/>
      </c>
      <c r="I188" s="167"/>
      <c r="J188" s="201" t="str">
        <f t="shared" ref="J188:J241" si="40">IF($J$9="*",IF(I188&gt;0,"*",""),"")</f>
        <v/>
      </c>
      <c r="K188" s="168"/>
      <c r="L188" s="200" t="str">
        <f t="shared" ref="L188:L241" si="41">IF($L$9="*",IF(K188&gt;0,"*",""),"")</f>
        <v/>
      </c>
      <c r="M188" s="169"/>
      <c r="N188" s="201" t="str">
        <f t="shared" si="35"/>
        <v/>
      </c>
      <c r="O188" s="168"/>
      <c r="P188" s="200" t="str">
        <f t="shared" si="36"/>
        <v/>
      </c>
      <c r="Q188" s="169"/>
      <c r="R188" s="201" t="str">
        <f t="shared" si="37"/>
        <v/>
      </c>
      <c r="S188" s="129"/>
      <c r="T188" s="202" t="str">
        <f t="shared" si="33"/>
        <v/>
      </c>
      <c r="U188" s="140"/>
      <c r="V188" s="201" t="str">
        <f t="shared" si="38"/>
        <v/>
      </c>
    </row>
    <row r="189" spans="1:22" s="147" customFormat="1" ht="15.6" hidden="1">
      <c r="A189" s="190"/>
      <c r="B189" s="181" t="s">
        <v>6370</v>
      </c>
      <c r="C189" s="186"/>
      <c r="D189" s="182"/>
      <c r="E189" s="182"/>
      <c r="F189" s="199" t="str">
        <f t="shared" si="34"/>
        <v/>
      </c>
      <c r="G189" s="166"/>
      <c r="H189" s="200" t="str">
        <f t="shared" si="39"/>
        <v/>
      </c>
      <c r="I189" s="167"/>
      <c r="J189" s="201" t="str">
        <f t="shared" si="40"/>
        <v/>
      </c>
      <c r="K189" s="168"/>
      <c r="L189" s="200" t="str">
        <f t="shared" si="41"/>
        <v/>
      </c>
      <c r="M189" s="169"/>
      <c r="N189" s="201" t="str">
        <f t="shared" si="35"/>
        <v/>
      </c>
      <c r="O189" s="168"/>
      <c r="P189" s="200" t="str">
        <f t="shared" si="36"/>
        <v/>
      </c>
      <c r="Q189" s="169"/>
      <c r="R189" s="201" t="str">
        <f t="shared" si="37"/>
        <v/>
      </c>
      <c r="S189" s="129"/>
      <c r="T189" s="202" t="str">
        <f t="shared" si="33"/>
        <v/>
      </c>
      <c r="U189" s="140"/>
      <c r="V189" s="201" t="str">
        <f t="shared" si="38"/>
        <v/>
      </c>
    </row>
    <row r="190" spans="1:22" s="147" customFormat="1" ht="15.6" hidden="1">
      <c r="A190" s="190"/>
      <c r="B190" s="181" t="s">
        <v>6371</v>
      </c>
      <c r="C190" s="186"/>
      <c r="D190" s="182"/>
      <c r="E190" s="182"/>
      <c r="F190" s="199" t="str">
        <f t="shared" si="34"/>
        <v/>
      </c>
      <c r="G190" s="166"/>
      <c r="H190" s="200" t="str">
        <f t="shared" si="39"/>
        <v/>
      </c>
      <c r="I190" s="167"/>
      <c r="J190" s="201" t="str">
        <f t="shared" si="40"/>
        <v/>
      </c>
      <c r="K190" s="168"/>
      <c r="L190" s="200" t="str">
        <f t="shared" si="41"/>
        <v/>
      </c>
      <c r="M190" s="169"/>
      <c r="N190" s="201" t="str">
        <f t="shared" si="35"/>
        <v/>
      </c>
      <c r="O190" s="168"/>
      <c r="P190" s="200" t="str">
        <f t="shared" si="36"/>
        <v/>
      </c>
      <c r="Q190" s="169"/>
      <c r="R190" s="201" t="str">
        <f t="shared" si="37"/>
        <v/>
      </c>
      <c r="S190" s="129"/>
      <c r="T190" s="202" t="str">
        <f t="shared" si="33"/>
        <v/>
      </c>
      <c r="U190" s="140"/>
      <c r="V190" s="201" t="str">
        <f t="shared" si="38"/>
        <v/>
      </c>
    </row>
    <row r="191" spans="1:22" s="147" customFormat="1" ht="15.6" hidden="1">
      <c r="A191" s="190"/>
      <c r="B191" s="181" t="s">
        <v>6372</v>
      </c>
      <c r="C191" s="186"/>
      <c r="D191" s="182"/>
      <c r="E191" s="182"/>
      <c r="F191" s="199" t="str">
        <f t="shared" si="34"/>
        <v/>
      </c>
      <c r="G191" s="166"/>
      <c r="H191" s="200" t="str">
        <f t="shared" si="39"/>
        <v/>
      </c>
      <c r="I191" s="167"/>
      <c r="J191" s="201" t="str">
        <f t="shared" si="40"/>
        <v/>
      </c>
      <c r="K191" s="168"/>
      <c r="L191" s="200" t="str">
        <f t="shared" si="41"/>
        <v/>
      </c>
      <c r="M191" s="169"/>
      <c r="N191" s="201" t="str">
        <f t="shared" si="35"/>
        <v/>
      </c>
      <c r="O191" s="168"/>
      <c r="P191" s="200" t="str">
        <f t="shared" si="36"/>
        <v/>
      </c>
      <c r="Q191" s="169"/>
      <c r="R191" s="201" t="str">
        <f t="shared" si="37"/>
        <v/>
      </c>
      <c r="S191" s="129"/>
      <c r="T191" s="202" t="str">
        <f t="shared" si="33"/>
        <v/>
      </c>
      <c r="U191" s="140"/>
      <c r="V191" s="201" t="str">
        <f t="shared" si="38"/>
        <v/>
      </c>
    </row>
    <row r="192" spans="1:22" s="147" customFormat="1" ht="15.6" hidden="1">
      <c r="A192" s="190"/>
      <c r="B192" s="181" t="s">
        <v>6373</v>
      </c>
      <c r="C192" s="186"/>
      <c r="D192" s="182"/>
      <c r="E192" s="182"/>
      <c r="F192" s="199" t="str">
        <f t="shared" si="34"/>
        <v/>
      </c>
      <c r="G192" s="166"/>
      <c r="H192" s="200" t="str">
        <f t="shared" si="39"/>
        <v/>
      </c>
      <c r="I192" s="167"/>
      <c r="J192" s="201" t="str">
        <f t="shared" si="40"/>
        <v/>
      </c>
      <c r="K192" s="168"/>
      <c r="L192" s="200" t="str">
        <f t="shared" si="41"/>
        <v/>
      </c>
      <c r="M192" s="169"/>
      <c r="N192" s="201" t="str">
        <f t="shared" si="35"/>
        <v/>
      </c>
      <c r="O192" s="168"/>
      <c r="P192" s="200" t="str">
        <f t="shared" si="36"/>
        <v/>
      </c>
      <c r="Q192" s="169"/>
      <c r="R192" s="201" t="str">
        <f t="shared" si="37"/>
        <v/>
      </c>
      <c r="S192" s="129"/>
      <c r="T192" s="202" t="str">
        <f t="shared" si="33"/>
        <v/>
      </c>
      <c r="U192" s="140"/>
      <c r="V192" s="201" t="str">
        <f t="shared" si="38"/>
        <v/>
      </c>
    </row>
    <row r="193" spans="1:22" s="147" customFormat="1" ht="15.6" hidden="1">
      <c r="A193" s="190"/>
      <c r="B193" s="181" t="s">
        <v>6374</v>
      </c>
      <c r="C193" s="186"/>
      <c r="D193" s="182"/>
      <c r="E193" s="182"/>
      <c r="F193" s="199" t="str">
        <f t="shared" si="34"/>
        <v/>
      </c>
      <c r="G193" s="166"/>
      <c r="H193" s="200" t="str">
        <f t="shared" si="39"/>
        <v/>
      </c>
      <c r="I193" s="167"/>
      <c r="J193" s="201" t="str">
        <f t="shared" si="40"/>
        <v/>
      </c>
      <c r="K193" s="168"/>
      <c r="L193" s="200" t="str">
        <f t="shared" si="41"/>
        <v/>
      </c>
      <c r="M193" s="169"/>
      <c r="N193" s="201" t="str">
        <f t="shared" si="35"/>
        <v/>
      </c>
      <c r="O193" s="168"/>
      <c r="P193" s="200" t="str">
        <f t="shared" si="36"/>
        <v/>
      </c>
      <c r="Q193" s="169"/>
      <c r="R193" s="201" t="str">
        <f t="shared" si="37"/>
        <v/>
      </c>
      <c r="S193" s="129"/>
      <c r="T193" s="202" t="str">
        <f t="shared" si="33"/>
        <v/>
      </c>
      <c r="U193" s="140"/>
      <c r="V193" s="201" t="str">
        <f t="shared" si="38"/>
        <v/>
      </c>
    </row>
    <row r="194" spans="1:22" s="147" customFormat="1" ht="15.6" hidden="1">
      <c r="A194" s="190"/>
      <c r="B194" s="181" t="s">
        <v>6375</v>
      </c>
      <c r="C194" s="186"/>
      <c r="D194" s="182"/>
      <c r="E194" s="182"/>
      <c r="F194" s="199" t="str">
        <f t="shared" si="34"/>
        <v/>
      </c>
      <c r="G194" s="166"/>
      <c r="H194" s="200" t="str">
        <f t="shared" si="39"/>
        <v/>
      </c>
      <c r="I194" s="167"/>
      <c r="J194" s="201" t="str">
        <f t="shared" si="40"/>
        <v/>
      </c>
      <c r="K194" s="168"/>
      <c r="L194" s="200" t="str">
        <f t="shared" si="41"/>
        <v/>
      </c>
      <c r="M194" s="169"/>
      <c r="N194" s="201" t="str">
        <f t="shared" si="35"/>
        <v/>
      </c>
      <c r="O194" s="168"/>
      <c r="P194" s="200" t="str">
        <f t="shared" si="36"/>
        <v/>
      </c>
      <c r="Q194" s="169"/>
      <c r="R194" s="201" t="str">
        <f t="shared" si="37"/>
        <v/>
      </c>
      <c r="S194" s="129"/>
      <c r="T194" s="202" t="str">
        <f t="shared" si="33"/>
        <v/>
      </c>
      <c r="U194" s="140"/>
      <c r="V194" s="201" t="str">
        <f t="shared" si="38"/>
        <v/>
      </c>
    </row>
    <row r="195" spans="1:22" s="147" customFormat="1" ht="15.6" hidden="1">
      <c r="A195" s="190"/>
      <c r="B195" s="181" t="s">
        <v>6376</v>
      </c>
      <c r="C195" s="186"/>
      <c r="D195" s="182"/>
      <c r="E195" s="182"/>
      <c r="F195" s="199" t="str">
        <f t="shared" si="34"/>
        <v/>
      </c>
      <c r="G195" s="166"/>
      <c r="H195" s="200" t="str">
        <f t="shared" si="39"/>
        <v/>
      </c>
      <c r="I195" s="167"/>
      <c r="J195" s="201" t="str">
        <f t="shared" si="40"/>
        <v/>
      </c>
      <c r="K195" s="168"/>
      <c r="L195" s="200" t="str">
        <f t="shared" si="41"/>
        <v/>
      </c>
      <c r="M195" s="169"/>
      <c r="N195" s="201" t="str">
        <f t="shared" si="35"/>
        <v/>
      </c>
      <c r="O195" s="168"/>
      <c r="P195" s="200" t="str">
        <f t="shared" si="36"/>
        <v/>
      </c>
      <c r="Q195" s="169"/>
      <c r="R195" s="201" t="str">
        <f t="shared" si="37"/>
        <v/>
      </c>
      <c r="S195" s="129"/>
      <c r="T195" s="202" t="str">
        <f t="shared" si="33"/>
        <v/>
      </c>
      <c r="U195" s="140"/>
      <c r="V195" s="201" t="str">
        <f t="shared" si="38"/>
        <v/>
      </c>
    </row>
    <row r="196" spans="1:22" s="147" customFormat="1" ht="15.6" hidden="1">
      <c r="A196" s="190"/>
      <c r="B196" s="181" t="s">
        <v>6377</v>
      </c>
      <c r="C196" s="186"/>
      <c r="D196" s="182"/>
      <c r="E196" s="182"/>
      <c r="F196" s="199" t="str">
        <f t="shared" si="34"/>
        <v/>
      </c>
      <c r="G196" s="166"/>
      <c r="H196" s="200" t="str">
        <f t="shared" si="39"/>
        <v/>
      </c>
      <c r="I196" s="167"/>
      <c r="J196" s="201" t="str">
        <f t="shared" si="40"/>
        <v/>
      </c>
      <c r="K196" s="168"/>
      <c r="L196" s="200" t="str">
        <f t="shared" si="41"/>
        <v/>
      </c>
      <c r="M196" s="169"/>
      <c r="N196" s="201" t="str">
        <f t="shared" si="35"/>
        <v/>
      </c>
      <c r="O196" s="168"/>
      <c r="P196" s="200" t="str">
        <f t="shared" si="36"/>
        <v/>
      </c>
      <c r="Q196" s="169"/>
      <c r="R196" s="201" t="str">
        <f t="shared" si="37"/>
        <v/>
      </c>
      <c r="S196" s="129"/>
      <c r="T196" s="202" t="str">
        <f t="shared" si="33"/>
        <v/>
      </c>
      <c r="U196" s="140"/>
      <c r="V196" s="201" t="str">
        <f t="shared" si="38"/>
        <v/>
      </c>
    </row>
    <row r="197" spans="1:22" s="147" customFormat="1" ht="15.6" hidden="1">
      <c r="A197" s="190"/>
      <c r="B197" s="181" t="s">
        <v>6378</v>
      </c>
      <c r="C197" s="186"/>
      <c r="D197" s="182"/>
      <c r="E197" s="182"/>
      <c r="F197" s="199" t="str">
        <f t="shared" si="34"/>
        <v/>
      </c>
      <c r="G197" s="166"/>
      <c r="H197" s="200" t="str">
        <f t="shared" si="39"/>
        <v/>
      </c>
      <c r="I197" s="167"/>
      <c r="J197" s="201" t="str">
        <f t="shared" si="40"/>
        <v/>
      </c>
      <c r="K197" s="168"/>
      <c r="L197" s="200" t="str">
        <f t="shared" si="41"/>
        <v/>
      </c>
      <c r="M197" s="169"/>
      <c r="N197" s="201" t="str">
        <f t="shared" si="35"/>
        <v/>
      </c>
      <c r="O197" s="168"/>
      <c r="P197" s="200" t="str">
        <f t="shared" si="36"/>
        <v/>
      </c>
      <c r="Q197" s="169"/>
      <c r="R197" s="201" t="str">
        <f t="shared" si="37"/>
        <v/>
      </c>
      <c r="S197" s="129"/>
      <c r="T197" s="202" t="str">
        <f t="shared" si="33"/>
        <v/>
      </c>
      <c r="U197" s="140"/>
      <c r="V197" s="201" t="str">
        <f t="shared" si="38"/>
        <v/>
      </c>
    </row>
    <row r="198" spans="1:22" s="147" customFormat="1" ht="15.6" hidden="1">
      <c r="A198" s="190"/>
      <c r="B198" s="181" t="s">
        <v>6379</v>
      </c>
      <c r="C198" s="186"/>
      <c r="D198" s="182"/>
      <c r="E198" s="182"/>
      <c r="F198" s="199" t="str">
        <f t="shared" si="34"/>
        <v/>
      </c>
      <c r="G198" s="166"/>
      <c r="H198" s="200" t="str">
        <f t="shared" si="39"/>
        <v/>
      </c>
      <c r="I198" s="167"/>
      <c r="J198" s="201" t="str">
        <f t="shared" si="40"/>
        <v/>
      </c>
      <c r="K198" s="168"/>
      <c r="L198" s="200" t="str">
        <f t="shared" si="41"/>
        <v/>
      </c>
      <c r="M198" s="169"/>
      <c r="N198" s="201" t="str">
        <f t="shared" si="35"/>
        <v/>
      </c>
      <c r="O198" s="168"/>
      <c r="P198" s="200" t="str">
        <f t="shared" si="36"/>
        <v/>
      </c>
      <c r="Q198" s="169"/>
      <c r="R198" s="201" t="str">
        <f t="shared" si="37"/>
        <v/>
      </c>
      <c r="S198" s="129"/>
      <c r="T198" s="202" t="str">
        <f t="shared" si="33"/>
        <v/>
      </c>
      <c r="U198" s="140"/>
      <c r="V198" s="201" t="str">
        <f t="shared" si="38"/>
        <v/>
      </c>
    </row>
    <row r="199" spans="1:22" s="147" customFormat="1" ht="15.6">
      <c r="A199" s="190" t="s">
        <v>53</v>
      </c>
      <c r="B199" s="181" t="s">
        <v>6380</v>
      </c>
      <c r="C199" s="186"/>
      <c r="D199" s="182"/>
      <c r="E199" s="182"/>
      <c r="F199" s="199" t="str">
        <f t="shared" si="34"/>
        <v/>
      </c>
      <c r="G199" s="166"/>
      <c r="H199" s="200" t="str">
        <f t="shared" si="39"/>
        <v/>
      </c>
      <c r="I199" s="167"/>
      <c r="J199" s="201" t="str">
        <f t="shared" si="40"/>
        <v/>
      </c>
      <c r="K199" s="168"/>
      <c r="L199" s="200" t="str">
        <f t="shared" si="41"/>
        <v/>
      </c>
      <c r="M199" s="169"/>
      <c r="N199" s="201" t="str">
        <f t="shared" si="35"/>
        <v/>
      </c>
      <c r="O199" s="168"/>
      <c r="P199" s="200" t="str">
        <f t="shared" si="36"/>
        <v/>
      </c>
      <c r="Q199" s="169"/>
      <c r="R199" s="201" t="str">
        <f t="shared" si="37"/>
        <v/>
      </c>
      <c r="S199" s="129"/>
      <c r="T199" s="202" t="str">
        <f t="shared" si="33"/>
        <v/>
      </c>
      <c r="U199" s="140"/>
      <c r="V199" s="201" t="str">
        <f t="shared" si="38"/>
        <v/>
      </c>
    </row>
    <row r="200" spans="1:22" s="147" customFormat="1" ht="15.6" hidden="1">
      <c r="A200" s="190"/>
      <c r="B200" s="181" t="s">
        <v>6381</v>
      </c>
      <c r="C200" s="186"/>
      <c r="D200" s="182"/>
      <c r="E200" s="182"/>
      <c r="F200" s="199" t="str">
        <f t="shared" si="34"/>
        <v/>
      </c>
      <c r="G200" s="166"/>
      <c r="H200" s="200" t="str">
        <f t="shared" si="39"/>
        <v/>
      </c>
      <c r="I200" s="167"/>
      <c r="J200" s="201" t="str">
        <f t="shared" si="40"/>
        <v/>
      </c>
      <c r="K200" s="168"/>
      <c r="L200" s="200" t="str">
        <f t="shared" si="41"/>
        <v/>
      </c>
      <c r="M200" s="169"/>
      <c r="N200" s="201" t="str">
        <f t="shared" si="35"/>
        <v/>
      </c>
      <c r="O200" s="168"/>
      <c r="P200" s="200" t="str">
        <f t="shared" si="36"/>
        <v/>
      </c>
      <c r="Q200" s="169"/>
      <c r="R200" s="201" t="str">
        <f t="shared" si="37"/>
        <v/>
      </c>
      <c r="S200" s="129"/>
      <c r="T200" s="202" t="str">
        <f t="shared" si="33"/>
        <v/>
      </c>
      <c r="U200" s="140"/>
      <c r="V200" s="201" t="str">
        <f t="shared" si="38"/>
        <v/>
      </c>
    </row>
    <row r="201" spans="1:22" s="147" customFormat="1" ht="15.6" hidden="1">
      <c r="A201" s="190"/>
      <c r="B201" s="181" t="s">
        <v>6382</v>
      </c>
      <c r="C201" s="186"/>
      <c r="D201" s="182"/>
      <c r="E201" s="182"/>
      <c r="F201" s="199" t="str">
        <f t="shared" si="34"/>
        <v/>
      </c>
      <c r="G201" s="166"/>
      <c r="H201" s="200" t="str">
        <f t="shared" si="39"/>
        <v/>
      </c>
      <c r="I201" s="167"/>
      <c r="J201" s="201" t="str">
        <f t="shared" si="40"/>
        <v/>
      </c>
      <c r="K201" s="168"/>
      <c r="L201" s="200" t="str">
        <f t="shared" si="41"/>
        <v/>
      </c>
      <c r="M201" s="169"/>
      <c r="N201" s="201" t="str">
        <f t="shared" si="35"/>
        <v/>
      </c>
      <c r="O201" s="168"/>
      <c r="P201" s="200" t="str">
        <f t="shared" si="36"/>
        <v/>
      </c>
      <c r="Q201" s="169"/>
      <c r="R201" s="201" t="str">
        <f t="shared" si="37"/>
        <v/>
      </c>
      <c r="S201" s="129"/>
      <c r="T201" s="202" t="str">
        <f t="shared" si="33"/>
        <v/>
      </c>
      <c r="U201" s="140"/>
      <c r="V201" s="201" t="str">
        <f t="shared" si="38"/>
        <v/>
      </c>
    </row>
    <row r="202" spans="1:22" s="147" customFormat="1" ht="15.6" hidden="1">
      <c r="A202" s="190"/>
      <c r="B202" s="181" t="s">
        <v>6383</v>
      </c>
      <c r="C202" s="186"/>
      <c r="D202" s="182"/>
      <c r="E202" s="182"/>
      <c r="F202" s="199" t="str">
        <f t="shared" si="34"/>
        <v/>
      </c>
      <c r="G202" s="166"/>
      <c r="H202" s="200" t="str">
        <f t="shared" si="39"/>
        <v/>
      </c>
      <c r="I202" s="167"/>
      <c r="J202" s="201" t="str">
        <f t="shared" si="40"/>
        <v/>
      </c>
      <c r="K202" s="168"/>
      <c r="L202" s="200" t="str">
        <f t="shared" si="41"/>
        <v/>
      </c>
      <c r="M202" s="169"/>
      <c r="N202" s="201" t="str">
        <f t="shared" si="35"/>
        <v/>
      </c>
      <c r="O202" s="168"/>
      <c r="P202" s="200" t="str">
        <f t="shared" si="36"/>
        <v/>
      </c>
      <c r="Q202" s="169"/>
      <c r="R202" s="201" t="str">
        <f t="shared" si="37"/>
        <v/>
      </c>
      <c r="S202" s="129"/>
      <c r="T202" s="202" t="str">
        <f t="shared" si="33"/>
        <v/>
      </c>
      <c r="U202" s="140"/>
      <c r="V202" s="201" t="str">
        <f t="shared" si="38"/>
        <v/>
      </c>
    </row>
    <row r="203" spans="1:22" s="147" customFormat="1" ht="15.6" hidden="1">
      <c r="A203" s="190"/>
      <c r="B203" s="181" t="s">
        <v>6384</v>
      </c>
      <c r="C203" s="186"/>
      <c r="D203" s="182"/>
      <c r="E203" s="182"/>
      <c r="F203" s="199" t="str">
        <f t="shared" si="34"/>
        <v/>
      </c>
      <c r="G203" s="166"/>
      <c r="H203" s="200" t="str">
        <f t="shared" si="39"/>
        <v/>
      </c>
      <c r="I203" s="167"/>
      <c r="J203" s="201" t="str">
        <f t="shared" si="40"/>
        <v/>
      </c>
      <c r="K203" s="168"/>
      <c r="L203" s="200" t="str">
        <f t="shared" si="41"/>
        <v/>
      </c>
      <c r="M203" s="169"/>
      <c r="N203" s="201" t="str">
        <f t="shared" si="35"/>
        <v/>
      </c>
      <c r="O203" s="168"/>
      <c r="P203" s="200" t="str">
        <f t="shared" si="36"/>
        <v/>
      </c>
      <c r="Q203" s="169"/>
      <c r="R203" s="201" t="str">
        <f t="shared" si="37"/>
        <v/>
      </c>
      <c r="S203" s="129"/>
      <c r="T203" s="202" t="str">
        <f t="shared" si="33"/>
        <v/>
      </c>
      <c r="U203" s="140"/>
      <c r="V203" s="201" t="str">
        <f t="shared" si="38"/>
        <v/>
      </c>
    </row>
    <row r="204" spans="1:22" s="147" customFormat="1" ht="15.6" hidden="1">
      <c r="A204" s="190"/>
      <c r="B204" s="181" t="s">
        <v>6385</v>
      </c>
      <c r="C204" s="186"/>
      <c r="D204" s="182"/>
      <c r="E204" s="182"/>
      <c r="F204" s="199" t="str">
        <f t="shared" si="34"/>
        <v/>
      </c>
      <c r="G204" s="166"/>
      <c r="H204" s="200" t="str">
        <f t="shared" si="39"/>
        <v/>
      </c>
      <c r="I204" s="167"/>
      <c r="J204" s="201" t="str">
        <f t="shared" si="40"/>
        <v/>
      </c>
      <c r="K204" s="168"/>
      <c r="L204" s="200" t="str">
        <f t="shared" si="41"/>
        <v/>
      </c>
      <c r="M204" s="169"/>
      <c r="N204" s="201" t="str">
        <f t="shared" si="35"/>
        <v/>
      </c>
      <c r="O204" s="168"/>
      <c r="P204" s="200" t="str">
        <f t="shared" si="36"/>
        <v/>
      </c>
      <c r="Q204" s="169"/>
      <c r="R204" s="201" t="str">
        <f t="shared" si="37"/>
        <v/>
      </c>
      <c r="S204" s="129"/>
      <c r="T204" s="202" t="str">
        <f t="shared" ref="T204:T241" si="42">IF($T$9="*",IF(S204&gt;0,"*",""),"")</f>
        <v/>
      </c>
      <c r="U204" s="140"/>
      <c r="V204" s="201" t="str">
        <f t="shared" si="38"/>
        <v/>
      </c>
    </row>
    <row r="205" spans="1:22" s="147" customFormat="1" ht="15.6" hidden="1">
      <c r="A205" s="190"/>
      <c r="B205" s="181" t="s">
        <v>6386</v>
      </c>
      <c r="C205" s="186"/>
      <c r="D205" s="182"/>
      <c r="E205" s="182"/>
      <c r="F205" s="199" t="str">
        <f t="shared" si="34"/>
        <v/>
      </c>
      <c r="G205" s="166"/>
      <c r="H205" s="200" t="str">
        <f t="shared" si="39"/>
        <v/>
      </c>
      <c r="I205" s="167"/>
      <c r="J205" s="201" t="str">
        <f t="shared" si="40"/>
        <v/>
      </c>
      <c r="K205" s="168"/>
      <c r="L205" s="200" t="str">
        <f t="shared" si="41"/>
        <v/>
      </c>
      <c r="M205" s="169"/>
      <c r="N205" s="201" t="str">
        <f t="shared" si="35"/>
        <v/>
      </c>
      <c r="O205" s="168"/>
      <c r="P205" s="200" t="str">
        <f t="shared" si="36"/>
        <v/>
      </c>
      <c r="Q205" s="169"/>
      <c r="R205" s="201" t="str">
        <f t="shared" si="37"/>
        <v/>
      </c>
      <c r="S205" s="129"/>
      <c r="T205" s="202" t="str">
        <f t="shared" si="42"/>
        <v/>
      </c>
      <c r="U205" s="140"/>
      <c r="V205" s="201" t="str">
        <f t="shared" si="38"/>
        <v/>
      </c>
    </row>
    <row r="206" spans="1:22" s="147" customFormat="1" ht="15.6" hidden="1">
      <c r="A206" s="190"/>
      <c r="B206" s="181" t="s">
        <v>6387</v>
      </c>
      <c r="C206" s="186"/>
      <c r="D206" s="182"/>
      <c r="E206" s="182"/>
      <c r="F206" s="199" t="str">
        <f t="shared" si="34"/>
        <v/>
      </c>
      <c r="G206" s="166"/>
      <c r="H206" s="200" t="str">
        <f t="shared" si="39"/>
        <v/>
      </c>
      <c r="I206" s="167"/>
      <c r="J206" s="201" t="str">
        <f t="shared" si="40"/>
        <v/>
      </c>
      <c r="K206" s="168"/>
      <c r="L206" s="200" t="str">
        <f t="shared" si="41"/>
        <v/>
      </c>
      <c r="M206" s="169"/>
      <c r="N206" s="201" t="str">
        <f t="shared" si="35"/>
        <v/>
      </c>
      <c r="O206" s="168"/>
      <c r="P206" s="200" t="str">
        <f t="shared" si="36"/>
        <v/>
      </c>
      <c r="Q206" s="169"/>
      <c r="R206" s="201" t="str">
        <f t="shared" si="37"/>
        <v/>
      </c>
      <c r="S206" s="129"/>
      <c r="T206" s="202" t="str">
        <f t="shared" si="42"/>
        <v/>
      </c>
      <c r="U206" s="140"/>
      <c r="V206" s="201" t="str">
        <f t="shared" si="38"/>
        <v/>
      </c>
    </row>
    <row r="207" spans="1:22" s="147" customFormat="1" ht="15.6" hidden="1">
      <c r="A207" s="190"/>
      <c r="B207" s="181" t="s">
        <v>6388</v>
      </c>
      <c r="C207" s="186"/>
      <c r="D207" s="182"/>
      <c r="E207" s="182"/>
      <c r="F207" s="199" t="str">
        <f t="shared" si="34"/>
        <v/>
      </c>
      <c r="G207" s="166"/>
      <c r="H207" s="200" t="str">
        <f t="shared" si="39"/>
        <v/>
      </c>
      <c r="I207" s="167"/>
      <c r="J207" s="201" t="str">
        <f t="shared" si="40"/>
        <v/>
      </c>
      <c r="K207" s="168"/>
      <c r="L207" s="200" t="str">
        <f t="shared" si="41"/>
        <v/>
      </c>
      <c r="M207" s="169"/>
      <c r="N207" s="201" t="str">
        <f t="shared" si="35"/>
        <v/>
      </c>
      <c r="O207" s="168"/>
      <c r="P207" s="200" t="str">
        <f t="shared" si="36"/>
        <v/>
      </c>
      <c r="Q207" s="169"/>
      <c r="R207" s="201" t="str">
        <f t="shared" si="37"/>
        <v/>
      </c>
      <c r="S207" s="129"/>
      <c r="T207" s="202" t="str">
        <f t="shared" si="42"/>
        <v/>
      </c>
      <c r="U207" s="140"/>
      <c r="V207" s="201" t="str">
        <f t="shared" si="38"/>
        <v/>
      </c>
    </row>
    <row r="208" spans="1:22" s="147" customFormat="1" ht="15.6" hidden="1">
      <c r="A208" s="190"/>
      <c r="B208" s="181" t="s">
        <v>6389</v>
      </c>
      <c r="C208" s="186"/>
      <c r="D208" s="182"/>
      <c r="E208" s="182"/>
      <c r="F208" s="199" t="str">
        <f t="shared" si="34"/>
        <v/>
      </c>
      <c r="G208" s="166"/>
      <c r="H208" s="200" t="str">
        <f t="shared" si="39"/>
        <v/>
      </c>
      <c r="I208" s="167"/>
      <c r="J208" s="201" t="str">
        <f t="shared" si="40"/>
        <v/>
      </c>
      <c r="K208" s="168"/>
      <c r="L208" s="200" t="str">
        <f t="shared" si="41"/>
        <v/>
      </c>
      <c r="M208" s="169"/>
      <c r="N208" s="201" t="str">
        <f t="shared" si="35"/>
        <v/>
      </c>
      <c r="O208" s="168"/>
      <c r="P208" s="200" t="str">
        <f t="shared" si="36"/>
        <v/>
      </c>
      <c r="Q208" s="169"/>
      <c r="R208" s="201" t="str">
        <f t="shared" si="37"/>
        <v/>
      </c>
      <c r="S208" s="129"/>
      <c r="T208" s="202" t="str">
        <f t="shared" si="42"/>
        <v/>
      </c>
      <c r="U208" s="140"/>
      <c r="V208" s="201" t="str">
        <f t="shared" si="38"/>
        <v/>
      </c>
    </row>
    <row r="209" spans="1:22" s="147" customFormat="1" ht="15.6" hidden="1">
      <c r="A209" s="190"/>
      <c r="B209" s="181" t="s">
        <v>6390</v>
      </c>
      <c r="C209" s="186"/>
      <c r="D209" s="182"/>
      <c r="E209" s="182"/>
      <c r="F209" s="199" t="str">
        <f t="shared" si="34"/>
        <v/>
      </c>
      <c r="G209" s="166"/>
      <c r="H209" s="200" t="str">
        <f t="shared" si="39"/>
        <v/>
      </c>
      <c r="I209" s="167"/>
      <c r="J209" s="201" t="str">
        <f t="shared" si="40"/>
        <v/>
      </c>
      <c r="K209" s="168"/>
      <c r="L209" s="200" t="str">
        <f t="shared" si="41"/>
        <v/>
      </c>
      <c r="M209" s="169"/>
      <c r="N209" s="201" t="str">
        <f t="shared" si="35"/>
        <v/>
      </c>
      <c r="O209" s="168"/>
      <c r="P209" s="200" t="str">
        <f t="shared" si="36"/>
        <v/>
      </c>
      <c r="Q209" s="169"/>
      <c r="R209" s="201" t="str">
        <f t="shared" si="37"/>
        <v/>
      </c>
      <c r="S209" s="129"/>
      <c r="T209" s="202" t="str">
        <f t="shared" si="42"/>
        <v/>
      </c>
      <c r="U209" s="140"/>
      <c r="V209" s="201" t="str">
        <f t="shared" si="38"/>
        <v/>
      </c>
    </row>
    <row r="210" spans="1:22" s="147" customFormat="1" ht="15.6" hidden="1">
      <c r="A210" s="190"/>
      <c r="B210" s="181" t="s">
        <v>6391</v>
      </c>
      <c r="C210" s="186"/>
      <c r="D210" s="182"/>
      <c r="E210" s="182"/>
      <c r="F210" s="199" t="str">
        <f t="shared" si="34"/>
        <v/>
      </c>
      <c r="G210" s="166"/>
      <c r="H210" s="200" t="str">
        <f t="shared" si="39"/>
        <v/>
      </c>
      <c r="I210" s="167"/>
      <c r="J210" s="201" t="str">
        <f t="shared" si="40"/>
        <v/>
      </c>
      <c r="K210" s="168"/>
      <c r="L210" s="200" t="str">
        <f t="shared" si="41"/>
        <v/>
      </c>
      <c r="M210" s="169"/>
      <c r="N210" s="201" t="str">
        <f t="shared" si="35"/>
        <v/>
      </c>
      <c r="O210" s="168"/>
      <c r="P210" s="200" t="str">
        <f t="shared" si="36"/>
        <v/>
      </c>
      <c r="Q210" s="169"/>
      <c r="R210" s="201" t="str">
        <f t="shared" si="37"/>
        <v/>
      </c>
      <c r="S210" s="129"/>
      <c r="T210" s="202" t="str">
        <f t="shared" si="42"/>
        <v/>
      </c>
      <c r="U210" s="140"/>
      <c r="V210" s="201" t="str">
        <f t="shared" si="38"/>
        <v/>
      </c>
    </row>
    <row r="211" spans="1:22" s="147" customFormat="1" ht="15.6" hidden="1">
      <c r="A211" s="190"/>
      <c r="B211" s="181" t="s">
        <v>6392</v>
      </c>
      <c r="C211" s="186"/>
      <c r="D211" s="182"/>
      <c r="E211" s="182"/>
      <c r="F211" s="199" t="str">
        <f t="shared" si="34"/>
        <v/>
      </c>
      <c r="G211" s="166"/>
      <c r="H211" s="200" t="str">
        <f t="shared" si="39"/>
        <v/>
      </c>
      <c r="I211" s="167"/>
      <c r="J211" s="201" t="str">
        <f t="shared" si="40"/>
        <v/>
      </c>
      <c r="K211" s="168"/>
      <c r="L211" s="200" t="str">
        <f t="shared" si="41"/>
        <v/>
      </c>
      <c r="M211" s="169"/>
      <c r="N211" s="201" t="str">
        <f t="shared" si="35"/>
        <v/>
      </c>
      <c r="O211" s="168"/>
      <c r="P211" s="200" t="str">
        <f t="shared" si="36"/>
        <v/>
      </c>
      <c r="Q211" s="169"/>
      <c r="R211" s="201" t="str">
        <f t="shared" si="37"/>
        <v/>
      </c>
      <c r="S211" s="129"/>
      <c r="T211" s="202" t="str">
        <f t="shared" si="42"/>
        <v/>
      </c>
      <c r="U211" s="140"/>
      <c r="V211" s="201" t="str">
        <f t="shared" si="38"/>
        <v/>
      </c>
    </row>
    <row r="212" spans="1:22" s="147" customFormat="1" ht="15.6">
      <c r="A212" s="190" t="s">
        <v>53</v>
      </c>
      <c r="B212" s="181" t="s">
        <v>6393</v>
      </c>
      <c r="C212" s="186"/>
      <c r="D212" s="182"/>
      <c r="E212" s="182"/>
      <c r="F212" s="199" t="str">
        <f t="shared" si="34"/>
        <v/>
      </c>
      <c r="G212" s="166"/>
      <c r="H212" s="200" t="str">
        <f t="shared" si="39"/>
        <v/>
      </c>
      <c r="I212" s="167"/>
      <c r="J212" s="201" t="str">
        <f t="shared" si="40"/>
        <v/>
      </c>
      <c r="K212" s="168"/>
      <c r="L212" s="200" t="str">
        <f t="shared" si="41"/>
        <v/>
      </c>
      <c r="M212" s="169"/>
      <c r="N212" s="201" t="str">
        <f t="shared" si="35"/>
        <v/>
      </c>
      <c r="O212" s="168"/>
      <c r="P212" s="200" t="str">
        <f t="shared" si="36"/>
        <v/>
      </c>
      <c r="Q212" s="169"/>
      <c r="R212" s="201" t="str">
        <f t="shared" si="37"/>
        <v/>
      </c>
      <c r="S212" s="129"/>
      <c r="T212" s="202" t="str">
        <f t="shared" si="42"/>
        <v/>
      </c>
      <c r="U212" s="140"/>
      <c r="V212" s="201" t="str">
        <f t="shared" si="38"/>
        <v/>
      </c>
    </row>
    <row r="213" spans="1:22" s="147" customFormat="1" ht="15.6" hidden="1">
      <c r="A213" s="190"/>
      <c r="B213" s="181" t="s">
        <v>6394</v>
      </c>
      <c r="C213" s="186"/>
      <c r="D213" s="182"/>
      <c r="E213" s="182"/>
      <c r="F213" s="199" t="str">
        <f t="shared" si="34"/>
        <v/>
      </c>
      <c r="G213" s="166"/>
      <c r="H213" s="200" t="str">
        <f t="shared" si="39"/>
        <v/>
      </c>
      <c r="I213" s="167"/>
      <c r="J213" s="201" t="str">
        <f t="shared" si="40"/>
        <v/>
      </c>
      <c r="K213" s="168"/>
      <c r="L213" s="200" t="str">
        <f t="shared" si="41"/>
        <v/>
      </c>
      <c r="M213" s="169"/>
      <c r="N213" s="201" t="str">
        <f t="shared" si="35"/>
        <v/>
      </c>
      <c r="O213" s="168"/>
      <c r="P213" s="200" t="str">
        <f t="shared" si="36"/>
        <v/>
      </c>
      <c r="Q213" s="169"/>
      <c r="R213" s="201" t="str">
        <f t="shared" si="37"/>
        <v/>
      </c>
      <c r="S213" s="129"/>
      <c r="T213" s="202" t="str">
        <f t="shared" si="42"/>
        <v/>
      </c>
      <c r="U213" s="140"/>
      <c r="V213" s="201" t="str">
        <f t="shared" si="38"/>
        <v/>
      </c>
    </row>
    <row r="214" spans="1:22" s="147" customFormat="1" ht="15.6" hidden="1">
      <c r="A214" s="190"/>
      <c r="B214" s="181" t="s">
        <v>6395</v>
      </c>
      <c r="C214" s="186"/>
      <c r="D214" s="182"/>
      <c r="E214" s="182"/>
      <c r="F214" s="199" t="str">
        <f t="shared" si="34"/>
        <v/>
      </c>
      <c r="G214" s="166"/>
      <c r="H214" s="200" t="str">
        <f t="shared" si="39"/>
        <v/>
      </c>
      <c r="I214" s="167"/>
      <c r="J214" s="201" t="str">
        <f t="shared" si="40"/>
        <v/>
      </c>
      <c r="K214" s="168"/>
      <c r="L214" s="200" t="str">
        <f t="shared" si="41"/>
        <v/>
      </c>
      <c r="M214" s="169"/>
      <c r="N214" s="201" t="str">
        <f t="shared" si="35"/>
        <v/>
      </c>
      <c r="O214" s="168"/>
      <c r="P214" s="200" t="str">
        <f t="shared" si="36"/>
        <v/>
      </c>
      <c r="Q214" s="169"/>
      <c r="R214" s="201" t="str">
        <f t="shared" si="37"/>
        <v/>
      </c>
      <c r="S214" s="129"/>
      <c r="T214" s="202" t="str">
        <f t="shared" si="42"/>
        <v/>
      </c>
      <c r="U214" s="140"/>
      <c r="V214" s="201" t="str">
        <f t="shared" si="38"/>
        <v/>
      </c>
    </row>
    <row r="215" spans="1:22" s="147" customFormat="1" ht="15.6" hidden="1">
      <c r="A215" s="190"/>
      <c r="B215" s="181" t="s">
        <v>6396</v>
      </c>
      <c r="C215" s="186"/>
      <c r="D215" s="182"/>
      <c r="E215" s="182"/>
      <c r="F215" s="199" t="str">
        <f t="shared" si="34"/>
        <v/>
      </c>
      <c r="G215" s="166"/>
      <c r="H215" s="200" t="str">
        <f t="shared" si="39"/>
        <v/>
      </c>
      <c r="I215" s="167"/>
      <c r="J215" s="201" t="str">
        <f t="shared" si="40"/>
        <v/>
      </c>
      <c r="K215" s="168"/>
      <c r="L215" s="200" t="str">
        <f t="shared" si="41"/>
        <v/>
      </c>
      <c r="M215" s="169"/>
      <c r="N215" s="201" t="str">
        <f t="shared" si="35"/>
        <v/>
      </c>
      <c r="O215" s="168"/>
      <c r="P215" s="200" t="str">
        <f t="shared" si="36"/>
        <v/>
      </c>
      <c r="Q215" s="169"/>
      <c r="R215" s="201" t="str">
        <f t="shared" si="37"/>
        <v/>
      </c>
      <c r="S215" s="129"/>
      <c r="T215" s="202" t="str">
        <f t="shared" si="42"/>
        <v/>
      </c>
      <c r="U215" s="140"/>
      <c r="V215" s="201" t="str">
        <f t="shared" si="38"/>
        <v/>
      </c>
    </row>
    <row r="216" spans="1:22" s="147" customFormat="1" ht="15.6" hidden="1">
      <c r="A216" s="190"/>
      <c r="B216" s="181" t="s">
        <v>6397</v>
      </c>
      <c r="C216" s="186"/>
      <c r="D216" s="182"/>
      <c r="E216" s="182"/>
      <c r="F216" s="199" t="str">
        <f t="shared" si="34"/>
        <v/>
      </c>
      <c r="G216" s="166"/>
      <c r="H216" s="200" t="str">
        <f t="shared" si="39"/>
        <v/>
      </c>
      <c r="I216" s="167"/>
      <c r="J216" s="201" t="str">
        <f t="shared" si="40"/>
        <v/>
      </c>
      <c r="K216" s="168"/>
      <c r="L216" s="200" t="str">
        <f t="shared" si="41"/>
        <v/>
      </c>
      <c r="M216" s="169"/>
      <c r="N216" s="201" t="str">
        <f t="shared" si="35"/>
        <v/>
      </c>
      <c r="O216" s="168"/>
      <c r="P216" s="200" t="str">
        <f t="shared" si="36"/>
        <v/>
      </c>
      <c r="Q216" s="169"/>
      <c r="R216" s="201" t="str">
        <f t="shared" si="37"/>
        <v/>
      </c>
      <c r="S216" s="129"/>
      <c r="T216" s="202" t="str">
        <f t="shared" si="42"/>
        <v/>
      </c>
      <c r="U216" s="140"/>
      <c r="V216" s="201" t="str">
        <f t="shared" si="38"/>
        <v/>
      </c>
    </row>
    <row r="217" spans="1:22" s="147" customFormat="1" ht="15.6" hidden="1">
      <c r="A217" s="190"/>
      <c r="B217" s="181" t="s">
        <v>6398</v>
      </c>
      <c r="C217" s="186"/>
      <c r="D217" s="182"/>
      <c r="E217" s="182"/>
      <c r="F217" s="199" t="str">
        <f t="shared" si="34"/>
        <v/>
      </c>
      <c r="G217" s="166"/>
      <c r="H217" s="200" t="str">
        <f t="shared" si="39"/>
        <v/>
      </c>
      <c r="I217" s="167"/>
      <c r="J217" s="201" t="str">
        <f t="shared" si="40"/>
        <v/>
      </c>
      <c r="K217" s="168"/>
      <c r="L217" s="200" t="str">
        <f t="shared" si="41"/>
        <v/>
      </c>
      <c r="M217" s="169"/>
      <c r="N217" s="201" t="str">
        <f t="shared" si="35"/>
        <v/>
      </c>
      <c r="O217" s="168"/>
      <c r="P217" s="200" t="str">
        <f t="shared" si="36"/>
        <v/>
      </c>
      <c r="Q217" s="169"/>
      <c r="R217" s="201" t="str">
        <f t="shared" si="37"/>
        <v/>
      </c>
      <c r="S217" s="129"/>
      <c r="T217" s="202" t="str">
        <f t="shared" si="42"/>
        <v/>
      </c>
      <c r="U217" s="140"/>
      <c r="V217" s="201" t="str">
        <f t="shared" si="38"/>
        <v/>
      </c>
    </row>
    <row r="218" spans="1:22" s="147" customFormat="1" ht="15.6" hidden="1">
      <c r="A218" s="190"/>
      <c r="B218" s="181" t="s">
        <v>6399</v>
      </c>
      <c r="C218" s="186"/>
      <c r="D218" s="182"/>
      <c r="E218" s="182"/>
      <c r="F218" s="199" t="str">
        <f t="shared" si="34"/>
        <v/>
      </c>
      <c r="G218" s="166"/>
      <c r="H218" s="200" t="str">
        <f t="shared" si="39"/>
        <v/>
      </c>
      <c r="I218" s="167"/>
      <c r="J218" s="201" t="str">
        <f t="shared" si="40"/>
        <v/>
      </c>
      <c r="K218" s="168"/>
      <c r="L218" s="200" t="str">
        <f t="shared" si="41"/>
        <v/>
      </c>
      <c r="M218" s="169"/>
      <c r="N218" s="201" t="str">
        <f t="shared" si="35"/>
        <v/>
      </c>
      <c r="O218" s="168"/>
      <c r="P218" s="200" t="str">
        <f t="shared" si="36"/>
        <v/>
      </c>
      <c r="Q218" s="169"/>
      <c r="R218" s="201" t="str">
        <f t="shared" si="37"/>
        <v/>
      </c>
      <c r="S218" s="129"/>
      <c r="T218" s="202" t="str">
        <f t="shared" si="42"/>
        <v/>
      </c>
      <c r="U218" s="140"/>
      <c r="V218" s="201" t="str">
        <f t="shared" si="38"/>
        <v/>
      </c>
    </row>
    <row r="219" spans="1:22" s="147" customFormat="1" ht="15.6" hidden="1">
      <c r="A219" s="190"/>
      <c r="B219" s="181" t="s">
        <v>6400</v>
      </c>
      <c r="C219" s="186"/>
      <c r="D219" s="182"/>
      <c r="E219" s="182"/>
      <c r="F219" s="199" t="str">
        <f t="shared" si="34"/>
        <v/>
      </c>
      <c r="G219" s="166"/>
      <c r="H219" s="200" t="str">
        <f t="shared" si="39"/>
        <v/>
      </c>
      <c r="I219" s="167"/>
      <c r="J219" s="201" t="str">
        <f t="shared" si="40"/>
        <v/>
      </c>
      <c r="K219" s="168"/>
      <c r="L219" s="200" t="str">
        <f t="shared" si="41"/>
        <v/>
      </c>
      <c r="M219" s="169"/>
      <c r="N219" s="201" t="str">
        <f t="shared" si="35"/>
        <v/>
      </c>
      <c r="O219" s="168"/>
      <c r="P219" s="200" t="str">
        <f t="shared" si="36"/>
        <v/>
      </c>
      <c r="Q219" s="169"/>
      <c r="R219" s="201" t="str">
        <f t="shared" si="37"/>
        <v/>
      </c>
      <c r="S219" s="129"/>
      <c r="T219" s="202" t="str">
        <f t="shared" si="42"/>
        <v/>
      </c>
      <c r="U219" s="140"/>
      <c r="V219" s="201" t="str">
        <f t="shared" si="38"/>
        <v/>
      </c>
    </row>
    <row r="220" spans="1:22" s="147" customFormat="1" ht="15.6" hidden="1">
      <c r="A220" s="190"/>
      <c r="B220" s="181" t="s">
        <v>6401</v>
      </c>
      <c r="C220" s="186"/>
      <c r="D220" s="182"/>
      <c r="E220" s="182"/>
      <c r="F220" s="199" t="str">
        <f t="shared" si="34"/>
        <v/>
      </c>
      <c r="G220" s="166"/>
      <c r="H220" s="200" t="str">
        <f t="shared" si="39"/>
        <v/>
      </c>
      <c r="I220" s="167"/>
      <c r="J220" s="201" t="str">
        <f t="shared" si="40"/>
        <v/>
      </c>
      <c r="K220" s="168"/>
      <c r="L220" s="200" t="str">
        <f t="shared" si="41"/>
        <v/>
      </c>
      <c r="M220" s="169"/>
      <c r="N220" s="201" t="str">
        <f t="shared" si="35"/>
        <v/>
      </c>
      <c r="O220" s="168"/>
      <c r="P220" s="200" t="str">
        <f t="shared" si="36"/>
        <v/>
      </c>
      <c r="Q220" s="169"/>
      <c r="R220" s="201" t="str">
        <f t="shared" si="37"/>
        <v/>
      </c>
      <c r="S220" s="129"/>
      <c r="T220" s="202" t="str">
        <f t="shared" si="42"/>
        <v/>
      </c>
      <c r="U220" s="140"/>
      <c r="V220" s="201" t="str">
        <f t="shared" si="38"/>
        <v/>
      </c>
    </row>
    <row r="221" spans="1:22" s="147" customFormat="1" ht="15.6" hidden="1">
      <c r="A221" s="190"/>
      <c r="B221" s="181" t="s">
        <v>6402</v>
      </c>
      <c r="C221" s="186"/>
      <c r="D221" s="182"/>
      <c r="E221" s="182"/>
      <c r="F221" s="199" t="str">
        <f t="shared" ref="F221:F241" si="43">IF($F$9="*",IF(E221&gt;0,"*",""),"")</f>
        <v/>
      </c>
      <c r="G221" s="166"/>
      <c r="H221" s="200" t="str">
        <f t="shared" si="39"/>
        <v/>
      </c>
      <c r="I221" s="167"/>
      <c r="J221" s="201" t="str">
        <f t="shared" si="40"/>
        <v/>
      </c>
      <c r="K221" s="168"/>
      <c r="L221" s="200" t="str">
        <f t="shared" si="41"/>
        <v/>
      </c>
      <c r="M221" s="169"/>
      <c r="N221" s="201" t="str">
        <f t="shared" ref="N221:N241" si="44">IF($N$9="*",IF(M221&gt;0,"*",""),"")</f>
        <v/>
      </c>
      <c r="O221" s="168"/>
      <c r="P221" s="200" t="str">
        <f t="shared" ref="P221:P242" si="45">IF($P$9="*",IF(O221&gt;0,"*",""),"")</f>
        <v/>
      </c>
      <c r="Q221" s="169"/>
      <c r="R221" s="201" t="str">
        <f t="shared" ref="R221:R241" si="46">IF($R$9="*",IF(Q221&gt;0,"*",""),"")</f>
        <v/>
      </c>
      <c r="S221" s="129"/>
      <c r="T221" s="202" t="str">
        <f t="shared" si="42"/>
        <v/>
      </c>
      <c r="U221" s="140"/>
      <c r="V221" s="201" t="str">
        <f t="shared" ref="V221:V243" si="47">IF($V$9="*",IF(U221&gt;0,"*",""),"")</f>
        <v/>
      </c>
    </row>
    <row r="222" spans="1:22" s="147" customFormat="1" ht="15.6" hidden="1">
      <c r="A222" s="190"/>
      <c r="B222" s="181" t="s">
        <v>6403</v>
      </c>
      <c r="C222" s="186"/>
      <c r="D222" s="182"/>
      <c r="E222" s="182"/>
      <c r="F222" s="199" t="str">
        <f t="shared" si="43"/>
        <v/>
      </c>
      <c r="G222" s="166"/>
      <c r="H222" s="200" t="str">
        <f t="shared" si="39"/>
        <v/>
      </c>
      <c r="I222" s="167"/>
      <c r="J222" s="201" t="str">
        <f t="shared" si="40"/>
        <v/>
      </c>
      <c r="K222" s="168"/>
      <c r="L222" s="200" t="str">
        <f t="shared" si="41"/>
        <v/>
      </c>
      <c r="M222" s="169"/>
      <c r="N222" s="201" t="str">
        <f t="shared" si="44"/>
        <v/>
      </c>
      <c r="O222" s="168"/>
      <c r="P222" s="200" t="str">
        <f t="shared" si="45"/>
        <v/>
      </c>
      <c r="Q222" s="169"/>
      <c r="R222" s="201" t="str">
        <f t="shared" si="46"/>
        <v/>
      </c>
      <c r="S222" s="129"/>
      <c r="T222" s="202" t="str">
        <f t="shared" si="42"/>
        <v/>
      </c>
      <c r="U222" s="140"/>
      <c r="V222" s="201" t="str">
        <f t="shared" si="47"/>
        <v/>
      </c>
    </row>
    <row r="223" spans="1:22" s="147" customFormat="1" ht="15.6" hidden="1">
      <c r="A223" s="190"/>
      <c r="B223" s="181" t="s">
        <v>6404</v>
      </c>
      <c r="C223" s="186"/>
      <c r="D223" s="182"/>
      <c r="E223" s="182"/>
      <c r="F223" s="199" t="str">
        <f t="shared" si="43"/>
        <v/>
      </c>
      <c r="G223" s="166"/>
      <c r="H223" s="200" t="str">
        <f t="shared" si="39"/>
        <v/>
      </c>
      <c r="I223" s="167"/>
      <c r="J223" s="201" t="str">
        <f t="shared" si="40"/>
        <v/>
      </c>
      <c r="K223" s="168"/>
      <c r="L223" s="200" t="str">
        <f t="shared" si="41"/>
        <v/>
      </c>
      <c r="M223" s="169"/>
      <c r="N223" s="201" t="str">
        <f t="shared" si="44"/>
        <v/>
      </c>
      <c r="O223" s="168"/>
      <c r="P223" s="200" t="str">
        <f t="shared" si="45"/>
        <v/>
      </c>
      <c r="Q223" s="169"/>
      <c r="R223" s="201" t="str">
        <f t="shared" si="46"/>
        <v/>
      </c>
      <c r="S223" s="129"/>
      <c r="T223" s="202" t="str">
        <f t="shared" si="42"/>
        <v/>
      </c>
      <c r="U223" s="140"/>
      <c r="V223" s="201" t="str">
        <f t="shared" si="47"/>
        <v/>
      </c>
    </row>
    <row r="224" spans="1:22" s="147" customFormat="1" ht="15.6" hidden="1">
      <c r="A224" s="190"/>
      <c r="B224" s="181" t="s">
        <v>6405</v>
      </c>
      <c r="C224" s="186"/>
      <c r="D224" s="182"/>
      <c r="E224" s="182"/>
      <c r="F224" s="199" t="str">
        <f t="shared" si="43"/>
        <v/>
      </c>
      <c r="G224" s="166"/>
      <c r="H224" s="200" t="str">
        <f t="shared" si="39"/>
        <v/>
      </c>
      <c r="I224" s="167"/>
      <c r="J224" s="201" t="str">
        <f t="shared" si="40"/>
        <v/>
      </c>
      <c r="K224" s="168"/>
      <c r="L224" s="200" t="str">
        <f t="shared" si="41"/>
        <v/>
      </c>
      <c r="M224" s="169"/>
      <c r="N224" s="201" t="str">
        <f t="shared" si="44"/>
        <v/>
      </c>
      <c r="O224" s="168"/>
      <c r="P224" s="200" t="str">
        <f t="shared" si="45"/>
        <v/>
      </c>
      <c r="Q224" s="169"/>
      <c r="R224" s="201" t="str">
        <f t="shared" si="46"/>
        <v/>
      </c>
      <c r="S224" s="129"/>
      <c r="T224" s="202" t="str">
        <f t="shared" si="42"/>
        <v/>
      </c>
      <c r="U224" s="140"/>
      <c r="V224" s="201" t="str">
        <f t="shared" si="47"/>
        <v/>
      </c>
    </row>
    <row r="225" spans="1:22" s="147" customFormat="1" ht="15.6" hidden="1">
      <c r="A225" s="190"/>
      <c r="B225" s="181" t="s">
        <v>6406</v>
      </c>
      <c r="C225" s="186"/>
      <c r="D225" s="182"/>
      <c r="E225" s="182"/>
      <c r="F225" s="199" t="str">
        <f t="shared" si="43"/>
        <v/>
      </c>
      <c r="G225" s="166"/>
      <c r="H225" s="200" t="str">
        <f t="shared" si="39"/>
        <v/>
      </c>
      <c r="I225" s="167"/>
      <c r="J225" s="201" t="str">
        <f t="shared" si="40"/>
        <v/>
      </c>
      <c r="K225" s="168"/>
      <c r="L225" s="200" t="str">
        <f t="shared" si="41"/>
        <v/>
      </c>
      <c r="M225" s="169"/>
      <c r="N225" s="201" t="str">
        <f t="shared" si="44"/>
        <v/>
      </c>
      <c r="O225" s="168"/>
      <c r="P225" s="200" t="str">
        <f t="shared" si="45"/>
        <v/>
      </c>
      <c r="Q225" s="169"/>
      <c r="R225" s="201" t="str">
        <f t="shared" si="46"/>
        <v/>
      </c>
      <c r="S225" s="129"/>
      <c r="T225" s="202" t="str">
        <f t="shared" si="42"/>
        <v/>
      </c>
      <c r="U225" s="140"/>
      <c r="V225" s="201" t="str">
        <f t="shared" si="47"/>
        <v/>
      </c>
    </row>
    <row r="226" spans="1:22" s="147" customFormat="1" ht="15.6" hidden="1">
      <c r="A226" s="190"/>
      <c r="B226" s="181" t="s">
        <v>6407</v>
      </c>
      <c r="C226" s="186"/>
      <c r="D226" s="182"/>
      <c r="E226" s="182"/>
      <c r="F226" s="199" t="str">
        <f t="shared" si="43"/>
        <v/>
      </c>
      <c r="G226" s="166"/>
      <c r="H226" s="200" t="str">
        <f t="shared" si="39"/>
        <v/>
      </c>
      <c r="I226" s="167"/>
      <c r="J226" s="201" t="str">
        <f t="shared" si="40"/>
        <v/>
      </c>
      <c r="K226" s="168"/>
      <c r="L226" s="200" t="str">
        <f t="shared" si="41"/>
        <v/>
      </c>
      <c r="M226" s="169"/>
      <c r="N226" s="201" t="str">
        <f t="shared" si="44"/>
        <v/>
      </c>
      <c r="O226" s="168"/>
      <c r="P226" s="200" t="str">
        <f t="shared" si="45"/>
        <v/>
      </c>
      <c r="Q226" s="169"/>
      <c r="R226" s="201" t="str">
        <f t="shared" si="46"/>
        <v/>
      </c>
      <c r="S226" s="129"/>
      <c r="T226" s="202" t="str">
        <f t="shared" si="42"/>
        <v/>
      </c>
      <c r="U226" s="140"/>
      <c r="V226" s="201" t="str">
        <f t="shared" si="47"/>
        <v/>
      </c>
    </row>
    <row r="227" spans="1:22" s="147" customFormat="1" ht="15.6" hidden="1">
      <c r="A227" s="190"/>
      <c r="B227" s="181" t="s">
        <v>6408</v>
      </c>
      <c r="C227" s="186"/>
      <c r="D227" s="182"/>
      <c r="E227" s="182"/>
      <c r="F227" s="199" t="str">
        <f t="shared" si="43"/>
        <v/>
      </c>
      <c r="G227" s="166"/>
      <c r="H227" s="200" t="str">
        <f t="shared" si="39"/>
        <v/>
      </c>
      <c r="I227" s="167"/>
      <c r="J227" s="201" t="str">
        <f t="shared" si="40"/>
        <v/>
      </c>
      <c r="K227" s="168"/>
      <c r="L227" s="200" t="str">
        <f t="shared" si="41"/>
        <v/>
      </c>
      <c r="M227" s="169"/>
      <c r="N227" s="201" t="str">
        <f t="shared" si="44"/>
        <v/>
      </c>
      <c r="O227" s="168"/>
      <c r="P227" s="200" t="str">
        <f t="shared" si="45"/>
        <v/>
      </c>
      <c r="Q227" s="169"/>
      <c r="R227" s="201" t="str">
        <f t="shared" si="46"/>
        <v/>
      </c>
      <c r="S227" s="129"/>
      <c r="T227" s="202" t="str">
        <f t="shared" si="42"/>
        <v/>
      </c>
      <c r="U227" s="140"/>
      <c r="V227" s="201" t="str">
        <f t="shared" si="47"/>
        <v/>
      </c>
    </row>
    <row r="228" spans="1:22" s="147" customFormat="1" ht="15.6" hidden="1">
      <c r="A228" s="190"/>
      <c r="B228" s="181" t="s">
        <v>6409</v>
      </c>
      <c r="C228" s="186"/>
      <c r="D228" s="182"/>
      <c r="E228" s="182"/>
      <c r="F228" s="199" t="str">
        <f t="shared" si="43"/>
        <v/>
      </c>
      <c r="G228" s="166"/>
      <c r="H228" s="200" t="str">
        <f t="shared" si="39"/>
        <v/>
      </c>
      <c r="I228" s="167"/>
      <c r="J228" s="201" t="str">
        <f t="shared" si="40"/>
        <v/>
      </c>
      <c r="K228" s="168"/>
      <c r="L228" s="200" t="str">
        <f t="shared" si="41"/>
        <v/>
      </c>
      <c r="M228" s="169"/>
      <c r="N228" s="201" t="str">
        <f t="shared" si="44"/>
        <v/>
      </c>
      <c r="O228" s="168"/>
      <c r="P228" s="200" t="str">
        <f t="shared" si="45"/>
        <v/>
      </c>
      <c r="Q228" s="169"/>
      <c r="R228" s="201" t="str">
        <f t="shared" si="46"/>
        <v/>
      </c>
      <c r="S228" s="129"/>
      <c r="T228" s="202" t="str">
        <f t="shared" si="42"/>
        <v/>
      </c>
      <c r="U228" s="140"/>
      <c r="V228" s="201" t="str">
        <f t="shared" si="47"/>
        <v/>
      </c>
    </row>
    <row r="229" spans="1:22" s="147" customFormat="1" ht="15.6" hidden="1">
      <c r="A229" s="190"/>
      <c r="B229" s="181" t="s">
        <v>6410</v>
      </c>
      <c r="C229" s="186"/>
      <c r="D229" s="182"/>
      <c r="E229" s="182"/>
      <c r="F229" s="199" t="str">
        <f t="shared" si="43"/>
        <v/>
      </c>
      <c r="G229" s="166"/>
      <c r="H229" s="200" t="str">
        <f t="shared" si="39"/>
        <v/>
      </c>
      <c r="I229" s="167"/>
      <c r="J229" s="201" t="str">
        <f t="shared" si="40"/>
        <v/>
      </c>
      <c r="K229" s="168"/>
      <c r="L229" s="200" t="str">
        <f t="shared" si="41"/>
        <v/>
      </c>
      <c r="M229" s="169"/>
      <c r="N229" s="201" t="str">
        <f t="shared" si="44"/>
        <v/>
      </c>
      <c r="O229" s="168"/>
      <c r="P229" s="200" t="str">
        <f t="shared" si="45"/>
        <v/>
      </c>
      <c r="Q229" s="169"/>
      <c r="R229" s="201" t="str">
        <f t="shared" si="46"/>
        <v/>
      </c>
      <c r="S229" s="129"/>
      <c r="T229" s="202" t="str">
        <f t="shared" si="42"/>
        <v/>
      </c>
      <c r="U229" s="140"/>
      <c r="V229" s="201" t="str">
        <f t="shared" si="47"/>
        <v/>
      </c>
    </row>
    <row r="230" spans="1:22" s="147" customFormat="1" ht="15.6" hidden="1">
      <c r="A230" s="190"/>
      <c r="B230" s="181" t="s">
        <v>6411</v>
      </c>
      <c r="C230" s="186"/>
      <c r="D230" s="182"/>
      <c r="E230" s="182"/>
      <c r="F230" s="199" t="str">
        <f t="shared" si="43"/>
        <v/>
      </c>
      <c r="G230" s="166"/>
      <c r="H230" s="200" t="str">
        <f t="shared" si="39"/>
        <v/>
      </c>
      <c r="I230" s="167"/>
      <c r="J230" s="201" t="str">
        <f t="shared" si="40"/>
        <v/>
      </c>
      <c r="K230" s="168"/>
      <c r="L230" s="200" t="str">
        <f t="shared" si="41"/>
        <v/>
      </c>
      <c r="M230" s="169"/>
      <c r="N230" s="201" t="str">
        <f t="shared" si="44"/>
        <v/>
      </c>
      <c r="O230" s="168"/>
      <c r="P230" s="200" t="str">
        <f t="shared" si="45"/>
        <v/>
      </c>
      <c r="Q230" s="169"/>
      <c r="R230" s="201" t="str">
        <f t="shared" si="46"/>
        <v/>
      </c>
      <c r="S230" s="129"/>
      <c r="T230" s="202" t="str">
        <f t="shared" si="42"/>
        <v/>
      </c>
      <c r="U230" s="140"/>
      <c r="V230" s="201" t="str">
        <f t="shared" si="47"/>
        <v/>
      </c>
    </row>
    <row r="231" spans="1:22" s="147" customFormat="1" ht="15.6">
      <c r="A231" s="190" t="s">
        <v>53</v>
      </c>
      <c r="B231" s="181" t="s">
        <v>6412</v>
      </c>
      <c r="C231" s="186"/>
      <c r="D231" s="182"/>
      <c r="E231" s="182"/>
      <c r="F231" s="199" t="str">
        <f t="shared" si="43"/>
        <v/>
      </c>
      <c r="G231" s="166"/>
      <c r="H231" s="200" t="str">
        <f t="shared" si="39"/>
        <v/>
      </c>
      <c r="I231" s="167"/>
      <c r="J231" s="201" t="str">
        <f t="shared" si="40"/>
        <v/>
      </c>
      <c r="K231" s="168"/>
      <c r="L231" s="200" t="str">
        <f t="shared" si="41"/>
        <v/>
      </c>
      <c r="M231" s="169"/>
      <c r="N231" s="201" t="str">
        <f t="shared" si="44"/>
        <v/>
      </c>
      <c r="O231" s="168"/>
      <c r="P231" s="200" t="str">
        <f t="shared" si="45"/>
        <v/>
      </c>
      <c r="Q231" s="169"/>
      <c r="R231" s="201" t="str">
        <f t="shared" si="46"/>
        <v/>
      </c>
      <c r="S231" s="129"/>
      <c r="T231" s="202" t="str">
        <f t="shared" si="42"/>
        <v/>
      </c>
      <c r="U231" s="140"/>
      <c r="V231" s="201" t="str">
        <f t="shared" si="47"/>
        <v/>
      </c>
    </row>
    <row r="232" spans="1:22" s="147" customFormat="1" ht="15.6" hidden="1">
      <c r="A232" s="190"/>
      <c r="B232" s="181" t="s">
        <v>6413</v>
      </c>
      <c r="C232" s="186"/>
      <c r="D232" s="182"/>
      <c r="E232" s="182"/>
      <c r="F232" s="199" t="str">
        <f t="shared" si="43"/>
        <v/>
      </c>
      <c r="G232" s="166"/>
      <c r="H232" s="200" t="str">
        <f t="shared" si="39"/>
        <v/>
      </c>
      <c r="I232" s="167"/>
      <c r="J232" s="201" t="str">
        <f t="shared" si="40"/>
        <v/>
      </c>
      <c r="K232" s="168"/>
      <c r="L232" s="200" t="str">
        <f t="shared" si="41"/>
        <v/>
      </c>
      <c r="M232" s="169"/>
      <c r="N232" s="201" t="str">
        <f t="shared" si="44"/>
        <v/>
      </c>
      <c r="O232" s="168"/>
      <c r="P232" s="200" t="str">
        <f t="shared" si="45"/>
        <v/>
      </c>
      <c r="Q232" s="169"/>
      <c r="R232" s="201" t="str">
        <f t="shared" si="46"/>
        <v/>
      </c>
      <c r="S232" s="129"/>
      <c r="T232" s="202" t="str">
        <f t="shared" si="42"/>
        <v/>
      </c>
      <c r="U232" s="140"/>
      <c r="V232" s="201" t="str">
        <f t="shared" si="47"/>
        <v/>
      </c>
    </row>
    <row r="233" spans="1:22" s="147" customFormat="1" ht="15.6" hidden="1">
      <c r="A233" s="190"/>
      <c r="B233" s="181" t="s">
        <v>6414</v>
      </c>
      <c r="C233" s="186"/>
      <c r="D233" s="182"/>
      <c r="E233" s="182"/>
      <c r="F233" s="199" t="str">
        <f t="shared" si="43"/>
        <v/>
      </c>
      <c r="G233" s="166"/>
      <c r="H233" s="200" t="str">
        <f t="shared" si="39"/>
        <v/>
      </c>
      <c r="I233" s="167"/>
      <c r="J233" s="201" t="str">
        <f t="shared" si="40"/>
        <v/>
      </c>
      <c r="K233" s="168"/>
      <c r="L233" s="200" t="str">
        <f t="shared" si="41"/>
        <v/>
      </c>
      <c r="M233" s="169"/>
      <c r="N233" s="201" t="str">
        <f t="shared" si="44"/>
        <v/>
      </c>
      <c r="O233" s="168"/>
      <c r="P233" s="200" t="str">
        <f t="shared" si="45"/>
        <v/>
      </c>
      <c r="Q233" s="169"/>
      <c r="R233" s="201" t="str">
        <f t="shared" si="46"/>
        <v/>
      </c>
      <c r="S233" s="129"/>
      <c r="T233" s="202" t="str">
        <f t="shared" si="42"/>
        <v/>
      </c>
      <c r="U233" s="140"/>
      <c r="V233" s="201" t="str">
        <f t="shared" si="47"/>
        <v/>
      </c>
    </row>
    <row r="234" spans="1:22" s="147" customFormat="1" ht="15.6" hidden="1">
      <c r="A234" s="190"/>
      <c r="B234" s="181" t="s">
        <v>6415</v>
      </c>
      <c r="C234" s="186"/>
      <c r="D234" s="182"/>
      <c r="E234" s="182"/>
      <c r="F234" s="199" t="str">
        <f t="shared" si="43"/>
        <v/>
      </c>
      <c r="G234" s="166"/>
      <c r="H234" s="200" t="str">
        <f t="shared" si="39"/>
        <v/>
      </c>
      <c r="I234" s="167"/>
      <c r="J234" s="201" t="str">
        <f t="shared" si="40"/>
        <v/>
      </c>
      <c r="K234" s="168"/>
      <c r="L234" s="200" t="str">
        <f t="shared" si="41"/>
        <v/>
      </c>
      <c r="M234" s="169"/>
      <c r="N234" s="201" t="str">
        <f t="shared" si="44"/>
        <v/>
      </c>
      <c r="O234" s="168"/>
      <c r="P234" s="200" t="str">
        <f t="shared" si="45"/>
        <v/>
      </c>
      <c r="Q234" s="169"/>
      <c r="R234" s="201" t="str">
        <f t="shared" si="46"/>
        <v/>
      </c>
      <c r="S234" s="129"/>
      <c r="T234" s="202" t="str">
        <f t="shared" si="42"/>
        <v/>
      </c>
      <c r="U234" s="140"/>
      <c r="V234" s="201" t="str">
        <f t="shared" si="47"/>
        <v/>
      </c>
    </row>
    <row r="235" spans="1:22" s="147" customFormat="1" ht="15.6" hidden="1">
      <c r="A235" s="190"/>
      <c r="B235" s="181" t="s">
        <v>6416</v>
      </c>
      <c r="C235" s="186"/>
      <c r="D235" s="182"/>
      <c r="E235" s="182"/>
      <c r="F235" s="199" t="str">
        <f t="shared" si="43"/>
        <v/>
      </c>
      <c r="G235" s="166"/>
      <c r="H235" s="200" t="str">
        <f t="shared" si="39"/>
        <v/>
      </c>
      <c r="I235" s="167"/>
      <c r="J235" s="201" t="str">
        <f t="shared" si="40"/>
        <v/>
      </c>
      <c r="K235" s="168"/>
      <c r="L235" s="200" t="str">
        <f t="shared" si="41"/>
        <v/>
      </c>
      <c r="M235" s="169"/>
      <c r="N235" s="201" t="str">
        <f t="shared" si="44"/>
        <v/>
      </c>
      <c r="O235" s="168"/>
      <c r="P235" s="200" t="str">
        <f t="shared" si="45"/>
        <v/>
      </c>
      <c r="Q235" s="169"/>
      <c r="R235" s="201" t="str">
        <f t="shared" si="46"/>
        <v/>
      </c>
      <c r="S235" s="129"/>
      <c r="T235" s="202" t="str">
        <f t="shared" si="42"/>
        <v/>
      </c>
      <c r="V235" s="201" t="str">
        <f t="shared" si="47"/>
        <v/>
      </c>
    </row>
    <row r="236" spans="1:22" s="147" customFormat="1" ht="15.6" hidden="1">
      <c r="A236" s="190"/>
      <c r="B236" s="181" t="s">
        <v>6417</v>
      </c>
      <c r="C236" s="186"/>
      <c r="D236" s="182"/>
      <c r="E236" s="182"/>
      <c r="F236" s="199" t="str">
        <f t="shared" si="43"/>
        <v/>
      </c>
      <c r="G236" s="166"/>
      <c r="H236" s="200" t="str">
        <f t="shared" si="39"/>
        <v/>
      </c>
      <c r="I236" s="167"/>
      <c r="J236" s="201" t="str">
        <f t="shared" si="40"/>
        <v/>
      </c>
      <c r="K236" s="168"/>
      <c r="L236" s="200" t="str">
        <f t="shared" si="41"/>
        <v/>
      </c>
      <c r="M236" s="169"/>
      <c r="N236" s="201" t="str">
        <f t="shared" si="44"/>
        <v/>
      </c>
      <c r="O236" s="168"/>
      <c r="P236" s="200" t="str">
        <f t="shared" si="45"/>
        <v/>
      </c>
      <c r="Q236" s="169"/>
      <c r="R236" s="201" t="str">
        <f t="shared" si="46"/>
        <v/>
      </c>
      <c r="S236" s="129"/>
      <c r="T236" s="202" t="str">
        <f t="shared" si="42"/>
        <v/>
      </c>
      <c r="V236" s="201" t="str">
        <f t="shared" si="47"/>
        <v/>
      </c>
    </row>
    <row r="237" spans="1:22" s="147" customFormat="1" ht="15.6" hidden="1">
      <c r="A237" s="190"/>
      <c r="B237" s="181" t="s">
        <v>6418</v>
      </c>
      <c r="C237" s="186"/>
      <c r="D237" s="182"/>
      <c r="E237" s="182"/>
      <c r="F237" s="199" t="str">
        <f t="shared" si="43"/>
        <v/>
      </c>
      <c r="G237" s="166"/>
      <c r="H237" s="200" t="str">
        <f t="shared" si="39"/>
        <v/>
      </c>
      <c r="I237" s="167"/>
      <c r="J237" s="201" t="str">
        <f t="shared" si="40"/>
        <v/>
      </c>
      <c r="K237" s="168"/>
      <c r="L237" s="200" t="str">
        <f t="shared" si="41"/>
        <v/>
      </c>
      <c r="M237" s="169"/>
      <c r="N237" s="201" t="str">
        <f t="shared" si="44"/>
        <v/>
      </c>
      <c r="O237" s="168"/>
      <c r="P237" s="200" t="str">
        <f t="shared" si="45"/>
        <v/>
      </c>
      <c r="Q237" s="169"/>
      <c r="R237" s="201" t="str">
        <f t="shared" si="46"/>
        <v/>
      </c>
      <c r="S237" s="129"/>
      <c r="T237" s="202" t="str">
        <f t="shared" si="42"/>
        <v/>
      </c>
      <c r="V237" s="201" t="str">
        <f t="shared" si="47"/>
        <v/>
      </c>
    </row>
    <row r="238" spans="1:22" s="147" customFormat="1" ht="15.6" hidden="1">
      <c r="A238" s="190"/>
      <c r="B238" s="181" t="s">
        <v>6419</v>
      </c>
      <c r="C238" s="186"/>
      <c r="D238" s="182"/>
      <c r="E238" s="182"/>
      <c r="F238" s="199" t="str">
        <f t="shared" si="43"/>
        <v/>
      </c>
      <c r="G238" s="166"/>
      <c r="H238" s="200" t="str">
        <f t="shared" si="39"/>
        <v/>
      </c>
      <c r="I238" s="167"/>
      <c r="J238" s="201" t="str">
        <f t="shared" si="40"/>
        <v/>
      </c>
      <c r="K238" s="168"/>
      <c r="L238" s="200" t="str">
        <f t="shared" si="41"/>
        <v/>
      </c>
      <c r="M238" s="169"/>
      <c r="N238" s="201" t="str">
        <f t="shared" si="44"/>
        <v/>
      </c>
      <c r="O238" s="168"/>
      <c r="P238" s="200" t="str">
        <f t="shared" si="45"/>
        <v/>
      </c>
      <c r="Q238" s="169"/>
      <c r="R238" s="201" t="str">
        <f t="shared" si="46"/>
        <v/>
      </c>
      <c r="S238" s="129"/>
      <c r="T238" s="202" t="str">
        <f t="shared" si="42"/>
        <v/>
      </c>
      <c r="V238" s="201" t="str">
        <f t="shared" si="47"/>
        <v/>
      </c>
    </row>
    <row r="239" spans="1:22" s="147" customFormat="1" ht="15.6" hidden="1">
      <c r="A239" s="190"/>
      <c r="B239" s="181" t="s">
        <v>6420</v>
      </c>
      <c r="C239" s="186"/>
      <c r="D239" s="182"/>
      <c r="E239" s="182"/>
      <c r="F239" s="199" t="str">
        <f t="shared" si="43"/>
        <v/>
      </c>
      <c r="G239" s="166"/>
      <c r="H239" s="200" t="str">
        <f t="shared" si="39"/>
        <v/>
      </c>
      <c r="I239" s="167"/>
      <c r="J239" s="201" t="str">
        <f t="shared" si="40"/>
        <v/>
      </c>
      <c r="K239" s="168"/>
      <c r="L239" s="200" t="str">
        <f t="shared" si="41"/>
        <v/>
      </c>
      <c r="M239" s="169"/>
      <c r="N239" s="201" t="str">
        <f t="shared" si="44"/>
        <v/>
      </c>
      <c r="O239" s="168"/>
      <c r="P239" s="200" t="str">
        <f t="shared" si="45"/>
        <v/>
      </c>
      <c r="Q239" s="169"/>
      <c r="R239" s="201" t="str">
        <f t="shared" si="46"/>
        <v/>
      </c>
      <c r="S239" s="129"/>
      <c r="T239" s="202" t="str">
        <f t="shared" si="42"/>
        <v/>
      </c>
      <c r="V239" s="201" t="str">
        <f t="shared" si="47"/>
        <v/>
      </c>
    </row>
    <row r="240" spans="1:22" s="147" customFormat="1" ht="15.6" hidden="1">
      <c r="A240" s="190"/>
      <c r="B240" s="181" t="s">
        <v>6421</v>
      </c>
      <c r="C240" s="186"/>
      <c r="D240" s="182"/>
      <c r="E240" s="182"/>
      <c r="F240" s="199" t="str">
        <f t="shared" si="43"/>
        <v/>
      </c>
      <c r="G240" s="166"/>
      <c r="H240" s="200" t="str">
        <f t="shared" si="39"/>
        <v/>
      </c>
      <c r="I240" s="167"/>
      <c r="J240" s="201" t="str">
        <f t="shared" si="40"/>
        <v/>
      </c>
      <c r="K240" s="168"/>
      <c r="L240" s="200" t="str">
        <f t="shared" si="41"/>
        <v/>
      </c>
      <c r="M240" s="169"/>
      <c r="N240" s="201" t="str">
        <f t="shared" si="44"/>
        <v/>
      </c>
      <c r="O240" s="168"/>
      <c r="P240" s="200" t="str">
        <f t="shared" si="45"/>
        <v/>
      </c>
      <c r="Q240" s="169"/>
      <c r="R240" s="201" t="str">
        <f t="shared" si="46"/>
        <v/>
      </c>
      <c r="S240" s="129"/>
      <c r="T240" s="202" t="str">
        <f t="shared" si="42"/>
        <v/>
      </c>
      <c r="V240" s="201" t="str">
        <f t="shared" si="47"/>
        <v/>
      </c>
    </row>
    <row r="241" spans="1:22" s="147" customFormat="1" ht="15.6" hidden="1">
      <c r="A241" s="190"/>
      <c r="B241" s="181" t="s">
        <v>6422</v>
      </c>
      <c r="C241" s="186"/>
      <c r="D241" s="182"/>
      <c r="E241" s="182"/>
      <c r="F241" s="199" t="str">
        <f t="shared" si="43"/>
        <v/>
      </c>
      <c r="G241" s="166"/>
      <c r="H241" s="200" t="str">
        <f t="shared" si="39"/>
        <v/>
      </c>
      <c r="I241" s="167"/>
      <c r="J241" s="201" t="str">
        <f t="shared" si="40"/>
        <v/>
      </c>
      <c r="K241" s="168"/>
      <c r="L241" s="200" t="str">
        <f t="shared" si="41"/>
        <v/>
      </c>
      <c r="M241" s="169"/>
      <c r="N241" s="201" t="str">
        <f t="shared" si="44"/>
        <v/>
      </c>
      <c r="O241" s="168"/>
      <c r="P241" s="200" t="str">
        <f t="shared" si="45"/>
        <v/>
      </c>
      <c r="Q241" s="169"/>
      <c r="R241" s="201" t="str">
        <f t="shared" si="46"/>
        <v/>
      </c>
      <c r="S241" s="129"/>
      <c r="T241" s="202" t="str">
        <f t="shared" si="42"/>
        <v/>
      </c>
      <c r="V241" s="201" t="str">
        <f t="shared" si="47"/>
        <v/>
      </c>
    </row>
    <row r="242" spans="1:22" s="147" customFormat="1" ht="15.6" hidden="1">
      <c r="B242" s="181"/>
      <c r="C242" s="186"/>
      <c r="D242" s="182"/>
      <c r="E242" s="182"/>
      <c r="F242" s="203"/>
      <c r="G242" s="166"/>
      <c r="H242" s="200"/>
      <c r="I242" s="167"/>
      <c r="J242" s="201"/>
      <c r="K242" s="168"/>
      <c r="L242" s="200"/>
      <c r="M242" s="169"/>
      <c r="N242" s="201"/>
      <c r="O242" s="168"/>
      <c r="P242" s="200" t="str">
        <f t="shared" si="45"/>
        <v/>
      </c>
      <c r="Q242" s="169"/>
      <c r="R242" s="201"/>
      <c r="S242" s="129"/>
      <c r="T242" s="202"/>
      <c r="V242" s="201" t="str">
        <f t="shared" si="47"/>
        <v/>
      </c>
    </row>
    <row r="243" spans="1:22" s="147" customFormat="1" ht="15.6" hidden="1">
      <c r="B243" s="181"/>
      <c r="C243" s="186"/>
      <c r="D243" s="182"/>
      <c r="E243" s="182"/>
      <c r="F243" s="203"/>
      <c r="G243" s="166"/>
      <c r="H243" s="200"/>
      <c r="I243" s="167"/>
      <c r="J243" s="201"/>
      <c r="K243" s="168"/>
      <c r="L243" s="200"/>
      <c r="M243" s="169"/>
      <c r="N243" s="201"/>
      <c r="O243" s="168"/>
      <c r="P243" s="200"/>
      <c r="Q243" s="169"/>
      <c r="R243" s="201"/>
      <c r="S243" s="129"/>
      <c r="T243" s="202"/>
      <c r="V243" s="201" t="str">
        <f t="shared" si="47"/>
        <v/>
      </c>
    </row>
    <row r="244" spans="1:22" s="147" customFormat="1" ht="15.6" hidden="1">
      <c r="B244" s="181"/>
      <c r="C244" s="186"/>
      <c r="D244" s="182"/>
      <c r="E244" s="182"/>
      <c r="F244" s="203"/>
      <c r="G244" s="166"/>
      <c r="H244" s="200"/>
      <c r="I244" s="167"/>
      <c r="J244" s="201"/>
      <c r="K244" s="168"/>
      <c r="L244" s="200"/>
      <c r="M244" s="169"/>
      <c r="N244" s="201"/>
      <c r="O244" s="168"/>
      <c r="P244" s="200"/>
      <c r="Q244" s="169"/>
      <c r="R244" s="201"/>
      <c r="S244" s="129"/>
      <c r="T244" s="202"/>
      <c r="V244" s="201"/>
    </row>
    <row r="245" spans="1:22" s="147" customFormat="1" ht="15.6">
      <c r="A245" s="147">
        <v>1</v>
      </c>
      <c r="B245" s="181" t="s">
        <v>663</v>
      </c>
      <c r="C245" s="186"/>
      <c r="D245" s="182"/>
      <c r="E245" s="182"/>
      <c r="F245" s="203"/>
      <c r="G245" s="166"/>
      <c r="H245" s="200"/>
      <c r="I245" s="167"/>
      <c r="J245" s="201"/>
      <c r="K245" s="168"/>
      <c r="L245" s="200"/>
      <c r="M245" s="169"/>
      <c r="N245" s="201"/>
      <c r="O245" s="168"/>
      <c r="P245" s="200"/>
      <c r="Q245" s="169"/>
      <c r="R245" s="201"/>
      <c r="S245" s="129"/>
      <c r="T245" s="202"/>
      <c r="V245" s="201"/>
    </row>
    <row r="246" spans="1:22" s="147" customFormat="1" ht="15.6">
      <c r="A246" s="147">
        <v>1</v>
      </c>
      <c r="B246" s="181" t="s">
        <v>438</v>
      </c>
      <c r="C246" s="186"/>
      <c r="D246" s="182"/>
      <c r="E246" s="182"/>
      <c r="F246" s="203"/>
      <c r="G246" s="166"/>
      <c r="H246" s="200"/>
      <c r="I246" s="167"/>
      <c r="J246" s="201"/>
      <c r="K246" s="168"/>
      <c r="L246" s="200"/>
      <c r="M246" s="169"/>
      <c r="N246" s="201"/>
      <c r="O246" s="168"/>
      <c r="P246" s="200"/>
      <c r="Q246" s="169"/>
      <c r="R246" s="201"/>
      <c r="S246" s="129"/>
      <c r="T246" s="202"/>
      <c r="V246" s="201"/>
    </row>
    <row r="247" spans="1:22" s="147" customFormat="1" ht="15.6">
      <c r="A247" s="147">
        <v>1</v>
      </c>
      <c r="B247" s="181" t="s">
        <v>440</v>
      </c>
      <c r="C247" s="186"/>
      <c r="D247" s="182"/>
      <c r="E247" s="182"/>
      <c r="F247" s="203"/>
      <c r="G247" s="166"/>
      <c r="H247" s="200"/>
      <c r="I247" s="167"/>
      <c r="J247" s="201"/>
      <c r="K247" s="168"/>
      <c r="L247" s="200"/>
      <c r="M247" s="169"/>
      <c r="N247" s="201"/>
      <c r="O247" s="168"/>
      <c r="P247" s="200"/>
      <c r="Q247" s="169"/>
      <c r="R247" s="201"/>
      <c r="S247" s="129"/>
      <c r="T247" s="202"/>
      <c r="V247" s="201"/>
    </row>
    <row r="248" spans="1:22" s="147" customFormat="1" ht="15.6">
      <c r="A248" s="147">
        <v>1</v>
      </c>
      <c r="B248" s="181"/>
      <c r="C248" s="186"/>
      <c r="D248" s="182"/>
      <c r="E248" s="182"/>
      <c r="F248" s="203"/>
      <c r="G248" s="166"/>
      <c r="H248" s="200"/>
      <c r="I248" s="167"/>
      <c r="J248" s="201"/>
      <c r="K248" s="168"/>
      <c r="L248" s="200"/>
      <c r="M248" s="169"/>
      <c r="N248" s="201"/>
      <c r="O248" s="168"/>
      <c r="P248" s="200"/>
      <c r="Q248" s="169"/>
      <c r="R248" s="201"/>
      <c r="S248" s="129"/>
      <c r="T248" s="202"/>
      <c r="V248" s="201"/>
    </row>
    <row r="249" spans="1:22" s="147" customFormat="1" ht="15.6">
      <c r="A249" s="147">
        <v>1</v>
      </c>
      <c r="B249" s="181" t="s">
        <v>442</v>
      </c>
      <c r="C249" s="186"/>
      <c r="D249" s="182"/>
      <c r="E249" s="182"/>
      <c r="F249" s="203"/>
      <c r="G249" s="166"/>
      <c r="H249" s="200"/>
      <c r="I249" s="167"/>
      <c r="J249" s="201"/>
      <c r="K249" s="168"/>
      <c r="L249" s="200"/>
      <c r="M249" s="169"/>
      <c r="N249" s="201"/>
      <c r="O249" s="168"/>
      <c r="P249" s="200"/>
      <c r="Q249" s="169"/>
      <c r="R249" s="201"/>
      <c r="S249" s="129"/>
      <c r="T249" s="202"/>
      <c r="V249" s="201"/>
    </row>
    <row r="250" spans="1:22" s="147" customFormat="1" ht="15.6">
      <c r="A250" s="147">
        <v>1</v>
      </c>
      <c r="B250" s="181" t="s">
        <v>443</v>
      </c>
      <c r="C250" s="186"/>
      <c r="D250" s="182"/>
      <c r="E250" s="182"/>
      <c r="F250" s="203"/>
      <c r="G250" s="148"/>
      <c r="H250" s="200"/>
      <c r="J250" s="201"/>
      <c r="K250" s="148"/>
      <c r="L250" s="200"/>
      <c r="M250" s="191"/>
      <c r="N250" s="201"/>
      <c r="O250" s="168"/>
      <c r="P250" s="200"/>
      <c r="R250" s="201"/>
      <c r="S250" s="129"/>
      <c r="T250" s="202"/>
      <c r="V250" s="201"/>
    </row>
    <row r="251" spans="1:22" s="147" customFormat="1" ht="15.6">
      <c r="A251" s="147">
        <v>1</v>
      </c>
      <c r="B251" s="181" t="s">
        <v>446</v>
      </c>
      <c r="C251" s="186"/>
      <c r="D251" s="182"/>
      <c r="E251" s="182"/>
      <c r="F251" s="203"/>
      <c r="G251" s="148"/>
      <c r="H251" s="200"/>
      <c r="J251" s="201"/>
      <c r="K251" s="148"/>
      <c r="L251" s="200"/>
      <c r="M251" s="191"/>
      <c r="N251" s="201"/>
      <c r="O251" s="168"/>
      <c r="P251" s="200"/>
      <c r="R251" s="201"/>
      <c r="S251" s="129"/>
      <c r="T251" s="202"/>
      <c r="V251" s="201"/>
    </row>
    <row r="252" spans="1:22" s="147" customFormat="1" ht="15.6">
      <c r="A252" s="147">
        <v>1</v>
      </c>
      <c r="B252" s="181" t="s">
        <v>452</v>
      </c>
      <c r="C252" s="186"/>
      <c r="D252" s="182"/>
      <c r="E252" s="182"/>
      <c r="F252" s="203"/>
      <c r="G252" s="148"/>
      <c r="H252" s="200"/>
      <c r="J252" s="201"/>
      <c r="K252" s="148"/>
      <c r="L252" s="200"/>
      <c r="M252" s="191"/>
      <c r="N252" s="201"/>
      <c r="O252" s="168"/>
      <c r="P252" s="200"/>
      <c r="R252" s="201"/>
      <c r="S252" s="129"/>
      <c r="T252" s="202"/>
      <c r="V252" s="201"/>
    </row>
    <row r="253" spans="1:22" s="147" customFormat="1" ht="15.6">
      <c r="A253" s="147">
        <v>1</v>
      </c>
      <c r="B253" s="181" t="s">
        <v>464</v>
      </c>
      <c r="C253" s="186"/>
      <c r="D253" s="182"/>
      <c r="E253" s="182"/>
      <c r="F253" s="203"/>
      <c r="G253" s="148"/>
      <c r="H253" s="200"/>
      <c r="J253" s="201"/>
      <c r="K253" s="148"/>
      <c r="L253" s="200"/>
      <c r="M253" s="191"/>
      <c r="N253" s="201"/>
      <c r="O253" s="168"/>
      <c r="P253" s="200"/>
      <c r="R253" s="201"/>
      <c r="S253" s="129"/>
      <c r="T253" s="202"/>
      <c r="V253" s="201"/>
    </row>
    <row r="254" spans="1:22" s="147" customFormat="1" ht="15.6">
      <c r="A254" s="147">
        <v>1</v>
      </c>
      <c r="B254" s="181" t="s">
        <v>321</v>
      </c>
      <c r="C254" s="186"/>
      <c r="D254" s="182"/>
      <c r="E254" s="182"/>
      <c r="F254" s="203"/>
      <c r="G254" s="148"/>
      <c r="H254" s="200"/>
      <c r="J254" s="201"/>
      <c r="K254" s="148"/>
      <c r="L254" s="200"/>
      <c r="M254" s="191"/>
      <c r="N254" s="201"/>
      <c r="O254" s="168"/>
      <c r="P254" s="200"/>
      <c r="R254" s="201"/>
      <c r="S254" s="129"/>
      <c r="T254" s="202"/>
      <c r="V254" s="201"/>
    </row>
    <row r="255" spans="1:22" s="147" customFormat="1" ht="15.6">
      <c r="A255" s="147">
        <v>1</v>
      </c>
      <c r="B255" s="181" t="s">
        <v>490</v>
      </c>
      <c r="C255" s="186"/>
      <c r="D255" s="182"/>
      <c r="E255" s="182"/>
      <c r="F255" s="203"/>
      <c r="G255" s="148"/>
      <c r="H255" s="200"/>
      <c r="J255" s="201"/>
      <c r="K255" s="148"/>
      <c r="L255" s="200"/>
      <c r="M255" s="191"/>
      <c r="N255" s="201"/>
      <c r="O255" s="168"/>
      <c r="P255" s="200"/>
      <c r="R255" s="201"/>
      <c r="S255" s="129"/>
      <c r="T255" s="202"/>
      <c r="V255" s="201"/>
    </row>
    <row r="256" spans="1:22" s="147" customFormat="1" ht="15.6">
      <c r="A256" s="147">
        <v>1</v>
      </c>
      <c r="B256" s="181" t="s">
        <v>501</v>
      </c>
      <c r="C256" s="186"/>
      <c r="D256" s="182"/>
      <c r="E256" s="182"/>
      <c r="F256" s="203"/>
      <c r="G256" s="148"/>
      <c r="H256" s="200"/>
      <c r="J256" s="201"/>
      <c r="K256" s="148"/>
      <c r="L256" s="200"/>
      <c r="M256" s="191"/>
      <c r="N256" s="201"/>
      <c r="O256" s="168"/>
      <c r="P256" s="200"/>
      <c r="R256" s="201"/>
      <c r="S256" s="129"/>
      <c r="T256" s="202"/>
      <c r="V256" s="201"/>
    </row>
    <row r="257" spans="1:2" s="147" customFormat="1">
      <c r="A257" s="147">
        <v>1</v>
      </c>
      <c r="B257" s="181" t="s">
        <v>511</v>
      </c>
    </row>
    <row r="258" spans="1:2" s="147" customFormat="1">
      <c r="A258" s="147">
        <v>1</v>
      </c>
      <c r="B258" s="181" t="s">
        <v>520</v>
      </c>
    </row>
    <row r="259" spans="1:2" s="294" customFormat="1">
      <c r="A259" s="294">
        <v>1</v>
      </c>
      <c r="B259" s="295" t="s">
        <v>529</v>
      </c>
    </row>
  </sheetData>
  <sheetProtection autoFilter="0"/>
  <autoFilter ref="A10:A259" xr:uid="{5BF9C07A-E5BE-410C-B9C6-7E916DF6E454}">
    <filterColumn colId="0">
      <filters>
        <filter val="1"/>
      </filters>
    </filterColumn>
  </autoFilter>
  <conditionalFormatting sqref="F9">
    <cfRule type="duplicateValues" dxfId="1" priority="2"/>
  </conditionalFormatting>
  <conditionalFormatting sqref="R9 P9 N9 L9 J9 H9 T9 V9">
    <cfRule type="duplicateValues" dxfId="0" priority="1"/>
  </conditionalFormatting>
  <pageMargins left="0.7" right="0.7" top="0.75" bottom="0.75" header="0.3" footer="0.3"/>
  <pageSetup scale="46" fitToHeight="0" orientation="portrait" r:id="rId1"/>
  <headerFooter>
    <oddHeader>&amp;LProject Name
Owner Bid Due
Sub Bids Due</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834690F8E0B1D4E97BD305C1819F61E" ma:contentTypeVersion="21" ma:contentTypeDescription="Create a new document." ma:contentTypeScope="" ma:versionID="4a2ffef35bf26471990b44bb6f1ef3c9">
  <xsd:schema xmlns:xsd="http://www.w3.org/2001/XMLSchema" xmlns:xs="http://www.w3.org/2001/XMLSchema" xmlns:p="http://schemas.microsoft.com/office/2006/metadata/properties" xmlns:ns2="2c2c097b-2991-4dc3-95c0-f3f35d90ad62" xmlns:ns3="ba4a8dac-6fe9-4385-bc14-5c83d7c6dd27" targetNamespace="http://schemas.microsoft.com/office/2006/metadata/properties" ma:root="true" ma:fieldsID="1b1dd96bcad89e3961a86e8df6dbacfd" ns2:_="" ns3:_="">
    <xsd:import namespace="2c2c097b-2991-4dc3-95c0-f3f35d90ad62"/>
    <xsd:import namespace="ba4a8dac-6fe9-4385-bc14-5c83d7c6dd27"/>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Location" minOccurs="0"/>
                <xsd:element ref="ns2:MediaServiceOCR" minOccurs="0"/>
                <xsd:element ref="ns3:SharedWithUsers" minOccurs="0"/>
                <xsd:element ref="ns3:SharedWithDetails" minOccurs="0"/>
                <xsd:element ref="ns2:MediaServiceGenerationTime" minOccurs="0"/>
                <xsd:element ref="ns2:MediaServiceEventHashCode" minOccurs="0"/>
                <xsd:element ref="ns2:MediaServiceAutoKeyPoints" minOccurs="0"/>
                <xsd:element ref="ns2:MediaServiceKeyPoint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element ref="ns2:MediaServiceBillingMetadata" minOccurs="0"/>
                <xsd:element ref="ns2:Imag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c2c097b-2991-4dc3-95c0-f3f35d90ad6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Location" ma:index="12" nillable="true" ma:displayName="Location" ma:internalName="MediaServiceLocation"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db6cf811-bf44-4e91-b482-bb8f7b2f8f51"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element name="Image" ma:index="27" nillable="true" ma:displayName="Image" ma:format="Thumbnail" ma:internalName="Imag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ba4a8dac-6fe9-4385-bc14-5c83d7c6dd27"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a0f326ba-0c58-49db-b76d-c80c59815066}" ma:internalName="TaxCatchAll" ma:showField="CatchAllData" ma:web="ba4a8dac-6fe9-4385-bc14-5c83d7c6dd2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Image xmlns="2c2c097b-2991-4dc3-95c0-f3f35d90ad62" xsi:nil="true"/>
    <lcf76f155ced4ddcb4097134ff3c332f xmlns="2c2c097b-2991-4dc3-95c0-f3f35d90ad62">
      <Terms xmlns="http://schemas.microsoft.com/office/infopath/2007/PartnerControls"/>
    </lcf76f155ced4ddcb4097134ff3c332f>
    <TaxCatchAll xmlns="ba4a8dac-6fe9-4385-bc14-5c83d7c6dd27"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964CE00-AE10-460D-8908-C91D6CCA6F98}"/>
</file>

<file path=customXml/itemProps2.xml><?xml version="1.0" encoding="utf-8"?>
<ds:datastoreItem xmlns:ds="http://schemas.openxmlformats.org/officeDocument/2006/customXml" ds:itemID="{0B61F5B4-E5F7-4D98-9E07-7CF3387165B0}"/>
</file>

<file path=customXml/itemProps3.xml><?xml version="1.0" encoding="utf-8"?>
<ds:datastoreItem xmlns:ds="http://schemas.openxmlformats.org/officeDocument/2006/customXml" ds:itemID="{9970DD5F-5CDF-4294-AFE7-47DB6FB748EF}"/>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Clay Scheller</dc:creator>
  <cp:keywords/>
  <dc:description/>
  <cp:lastModifiedBy>Guest User</cp:lastModifiedBy>
  <cp:revision/>
  <dcterms:created xsi:type="dcterms:W3CDTF">2025-06-25T18:07:58Z</dcterms:created>
  <dcterms:modified xsi:type="dcterms:W3CDTF">2026-03-09T18:42:51Z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0x0101001834690F8E0B1D4E97BD305C1819F61E</vt:lpwstr>
  </property>
  <property fmtid="{D5CDD505-2E9C-101B-9397-08002B2CF9AE}" pid="3" name="MediaServiceImageTags">
    <vt:lpwstr/>
  </property>
</Properties>
</file>